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trlProps/ctrlProp1257.xml" ContentType="application/vnd.ms-excel.controlproperties+xml"/>
  <Override PartName="/xl/ctrlProps/ctrlProp1258.xml" ContentType="application/vnd.ms-excel.controlproperties+xml"/>
  <Override PartName="/xl/ctrlProps/ctrlProp1259.xml" ContentType="application/vnd.ms-excel.controlproperties+xml"/>
  <Override PartName="/xl/ctrlProps/ctrlProp1260.xml" ContentType="application/vnd.ms-excel.controlproperties+xml"/>
  <Override PartName="/xl/ctrlProps/ctrlProp1261.xml" ContentType="application/vnd.ms-excel.controlproperties+xml"/>
  <Override PartName="/xl/ctrlProps/ctrlProp1262.xml" ContentType="application/vnd.ms-excel.controlproperties+xml"/>
  <Override PartName="/xl/ctrlProps/ctrlProp1263.xml" ContentType="application/vnd.ms-excel.controlproperties+xml"/>
  <Override PartName="/xl/ctrlProps/ctrlProp1264.xml" ContentType="application/vnd.ms-excel.controlproperties+xml"/>
  <Override PartName="/xl/ctrlProps/ctrlProp1265.xml" ContentType="application/vnd.ms-excel.controlproperties+xml"/>
  <Override PartName="/xl/ctrlProps/ctrlProp1266.xml" ContentType="application/vnd.ms-excel.controlproperties+xml"/>
  <Override PartName="/xl/ctrlProps/ctrlProp1267.xml" ContentType="application/vnd.ms-excel.controlproperties+xml"/>
  <Override PartName="/xl/ctrlProps/ctrlProp1268.xml" ContentType="application/vnd.ms-excel.controlproperties+xml"/>
  <Override PartName="/xl/ctrlProps/ctrlProp1269.xml" ContentType="application/vnd.ms-excel.controlproperties+xml"/>
  <Override PartName="/xl/ctrlProps/ctrlProp1270.xml" ContentType="application/vnd.ms-excel.controlproperties+xml"/>
  <Override PartName="/xl/ctrlProps/ctrlProp1271.xml" ContentType="application/vnd.ms-excel.controlproperties+xml"/>
  <Override PartName="/xl/ctrlProps/ctrlProp1272.xml" ContentType="application/vnd.ms-excel.controlproperties+xml"/>
  <Override PartName="/xl/ctrlProps/ctrlProp1273.xml" ContentType="application/vnd.ms-excel.controlproperties+xml"/>
  <Override PartName="/xl/ctrlProps/ctrlProp1274.xml" ContentType="application/vnd.ms-excel.controlproperties+xml"/>
  <Override PartName="/xl/ctrlProps/ctrlProp1275.xml" ContentType="application/vnd.ms-excel.controlproperties+xml"/>
  <Override PartName="/xl/ctrlProps/ctrlProp1276.xml" ContentType="application/vnd.ms-excel.controlproperties+xml"/>
  <Override PartName="/xl/ctrlProps/ctrlProp1277.xml" ContentType="application/vnd.ms-excel.controlproperties+xml"/>
  <Override PartName="/xl/ctrlProps/ctrlProp1278.xml" ContentType="application/vnd.ms-excel.controlproperties+xml"/>
  <Override PartName="/xl/ctrlProps/ctrlProp1279.xml" ContentType="application/vnd.ms-excel.controlproperties+xml"/>
  <Override PartName="/xl/ctrlProps/ctrlProp1280.xml" ContentType="application/vnd.ms-excel.controlproperties+xml"/>
  <Override PartName="/xl/ctrlProps/ctrlProp1281.xml" ContentType="application/vnd.ms-excel.controlproperties+xml"/>
  <Override PartName="/xl/ctrlProps/ctrlProp1282.xml" ContentType="application/vnd.ms-excel.controlproperties+xml"/>
  <Override PartName="/xl/ctrlProps/ctrlProp1283.xml" ContentType="application/vnd.ms-excel.controlproperties+xml"/>
  <Override PartName="/xl/ctrlProps/ctrlProp1284.xml" ContentType="application/vnd.ms-excel.controlproperties+xml"/>
  <Override PartName="/xl/ctrlProps/ctrlProp1285.xml" ContentType="application/vnd.ms-excel.controlproperties+xml"/>
  <Override PartName="/xl/ctrlProps/ctrlProp1286.xml" ContentType="application/vnd.ms-excel.controlproperties+xml"/>
  <Override PartName="/xl/ctrlProps/ctrlProp1287.xml" ContentType="application/vnd.ms-excel.controlproperties+xml"/>
  <Override PartName="/xl/ctrlProps/ctrlProp1288.xml" ContentType="application/vnd.ms-excel.controlproperties+xml"/>
  <Override PartName="/xl/ctrlProps/ctrlProp1289.xml" ContentType="application/vnd.ms-excel.controlproperties+xml"/>
  <Override PartName="/xl/ctrlProps/ctrlProp1290.xml" ContentType="application/vnd.ms-excel.controlproperties+xml"/>
  <Override PartName="/xl/ctrlProps/ctrlProp1291.xml" ContentType="application/vnd.ms-excel.controlproperties+xml"/>
  <Override PartName="/xl/ctrlProps/ctrlProp1292.xml" ContentType="application/vnd.ms-excel.controlproperties+xml"/>
  <Override PartName="/xl/ctrlProps/ctrlProp1293.xml" ContentType="application/vnd.ms-excel.controlproperties+xml"/>
  <Override PartName="/xl/ctrlProps/ctrlProp1294.xml" ContentType="application/vnd.ms-excel.controlproperties+xml"/>
  <Override PartName="/xl/ctrlProps/ctrlProp1295.xml" ContentType="application/vnd.ms-excel.controlproperties+xml"/>
  <Override PartName="/xl/ctrlProps/ctrlProp1296.xml" ContentType="application/vnd.ms-excel.controlproperties+xml"/>
  <Override PartName="/xl/ctrlProps/ctrlProp1297.xml" ContentType="application/vnd.ms-excel.controlproperties+xml"/>
  <Override PartName="/xl/ctrlProps/ctrlProp1298.xml" ContentType="application/vnd.ms-excel.controlproperties+xml"/>
  <Override PartName="/xl/ctrlProps/ctrlProp1299.xml" ContentType="application/vnd.ms-excel.controlproperties+xml"/>
  <Override PartName="/xl/ctrlProps/ctrlProp1300.xml" ContentType="application/vnd.ms-excel.controlproperties+xml"/>
  <Override PartName="/xl/ctrlProps/ctrlProp1301.xml" ContentType="application/vnd.ms-excel.controlproperties+xml"/>
  <Override PartName="/xl/ctrlProps/ctrlProp1302.xml" ContentType="application/vnd.ms-excel.controlproperties+xml"/>
  <Override PartName="/xl/ctrlProps/ctrlProp1303.xml" ContentType="application/vnd.ms-excel.controlproperties+xml"/>
  <Override PartName="/xl/ctrlProps/ctrlProp1304.xml" ContentType="application/vnd.ms-excel.controlproperties+xml"/>
  <Override PartName="/xl/ctrlProps/ctrlProp1305.xml" ContentType="application/vnd.ms-excel.controlproperties+xml"/>
  <Override PartName="/xl/ctrlProps/ctrlProp1306.xml" ContentType="application/vnd.ms-excel.controlproperties+xml"/>
  <Override PartName="/xl/ctrlProps/ctrlProp1307.xml" ContentType="application/vnd.ms-excel.controlproperties+xml"/>
  <Override PartName="/xl/ctrlProps/ctrlProp1308.xml" ContentType="application/vnd.ms-excel.controlproperties+xml"/>
  <Override PartName="/xl/ctrlProps/ctrlProp1309.xml" ContentType="application/vnd.ms-excel.controlproperties+xml"/>
  <Override PartName="/xl/ctrlProps/ctrlProp1310.xml" ContentType="application/vnd.ms-excel.controlproperties+xml"/>
  <Override PartName="/xl/ctrlProps/ctrlProp1311.xml" ContentType="application/vnd.ms-excel.controlproperties+xml"/>
  <Override PartName="/xl/ctrlProps/ctrlProp1312.xml" ContentType="application/vnd.ms-excel.controlproperties+xml"/>
  <Override PartName="/xl/ctrlProps/ctrlProp1313.xml" ContentType="application/vnd.ms-excel.controlproperties+xml"/>
  <Override PartName="/xl/ctrlProps/ctrlProp1314.xml" ContentType="application/vnd.ms-excel.controlproperties+xml"/>
  <Override PartName="/xl/ctrlProps/ctrlProp1315.xml" ContentType="application/vnd.ms-excel.controlproperties+xml"/>
  <Override PartName="/xl/ctrlProps/ctrlProp1316.xml" ContentType="application/vnd.ms-excel.controlproperties+xml"/>
  <Override PartName="/xl/ctrlProps/ctrlProp1317.xml" ContentType="application/vnd.ms-excel.controlproperties+xml"/>
  <Override PartName="/xl/ctrlProps/ctrlProp1318.xml" ContentType="application/vnd.ms-excel.controlproperties+xml"/>
  <Override PartName="/xl/ctrlProps/ctrlProp1319.xml" ContentType="application/vnd.ms-excel.controlproperties+xml"/>
  <Override PartName="/xl/ctrlProps/ctrlProp1320.xml" ContentType="application/vnd.ms-excel.controlproperties+xml"/>
  <Override PartName="/xl/ctrlProps/ctrlProp1321.xml" ContentType="application/vnd.ms-excel.controlproperties+xml"/>
  <Override PartName="/xl/ctrlProps/ctrlProp1322.xml" ContentType="application/vnd.ms-excel.controlproperties+xml"/>
  <Override PartName="/xl/ctrlProps/ctrlProp1323.xml" ContentType="application/vnd.ms-excel.controlproperties+xml"/>
  <Override PartName="/xl/ctrlProps/ctrlProp1324.xml" ContentType="application/vnd.ms-excel.controlproperties+xml"/>
  <Override PartName="/xl/ctrlProps/ctrlProp1325.xml" ContentType="application/vnd.ms-excel.controlproperties+xml"/>
  <Override PartName="/xl/ctrlProps/ctrlProp1326.xml" ContentType="application/vnd.ms-excel.controlproperties+xml"/>
  <Override PartName="/xl/ctrlProps/ctrlProp1327.xml" ContentType="application/vnd.ms-excel.controlproperties+xml"/>
  <Override PartName="/xl/ctrlProps/ctrlProp1328.xml" ContentType="application/vnd.ms-excel.controlproperties+xml"/>
  <Override PartName="/xl/ctrlProps/ctrlProp1329.xml" ContentType="application/vnd.ms-excel.controlproperties+xml"/>
  <Override PartName="/xl/ctrlProps/ctrlProp1330.xml" ContentType="application/vnd.ms-excel.controlproperties+xml"/>
  <Override PartName="/xl/ctrlProps/ctrlProp1331.xml" ContentType="application/vnd.ms-excel.controlproperties+xml"/>
  <Override PartName="/xl/ctrlProps/ctrlProp1332.xml" ContentType="application/vnd.ms-excel.controlproperties+xml"/>
  <Override PartName="/xl/ctrlProps/ctrlProp1333.xml" ContentType="application/vnd.ms-excel.controlproperties+xml"/>
  <Override PartName="/xl/ctrlProps/ctrlProp1334.xml" ContentType="application/vnd.ms-excel.controlproperties+xml"/>
  <Override PartName="/xl/ctrlProps/ctrlProp1335.xml" ContentType="application/vnd.ms-excel.controlproperties+xml"/>
  <Override PartName="/xl/ctrlProps/ctrlProp1336.xml" ContentType="application/vnd.ms-excel.controlproperties+xml"/>
  <Override PartName="/xl/ctrlProps/ctrlProp1337.xml" ContentType="application/vnd.ms-excel.controlproperties+xml"/>
  <Override PartName="/xl/ctrlProps/ctrlProp1338.xml" ContentType="application/vnd.ms-excel.controlproperties+xml"/>
  <Override PartName="/xl/ctrlProps/ctrlProp1339.xml" ContentType="application/vnd.ms-excel.controlproperties+xml"/>
  <Override PartName="/xl/ctrlProps/ctrlProp1340.xml" ContentType="application/vnd.ms-excel.controlproperties+xml"/>
  <Override PartName="/xl/ctrlProps/ctrlProp1341.xml" ContentType="application/vnd.ms-excel.controlproperties+xml"/>
  <Override PartName="/xl/ctrlProps/ctrlProp1342.xml" ContentType="application/vnd.ms-excel.controlproperties+xml"/>
  <Override PartName="/xl/ctrlProps/ctrlProp1343.xml" ContentType="application/vnd.ms-excel.controlproperties+xml"/>
  <Override PartName="/xl/ctrlProps/ctrlProp1344.xml" ContentType="application/vnd.ms-excel.controlproperties+xml"/>
  <Override PartName="/xl/ctrlProps/ctrlProp1345.xml" ContentType="application/vnd.ms-excel.controlproperties+xml"/>
  <Override PartName="/xl/ctrlProps/ctrlProp1346.xml" ContentType="application/vnd.ms-excel.controlproperties+xml"/>
  <Override PartName="/xl/ctrlProps/ctrlProp1347.xml" ContentType="application/vnd.ms-excel.controlproperties+xml"/>
  <Override PartName="/xl/ctrlProps/ctrlProp1348.xml" ContentType="application/vnd.ms-excel.controlproperties+xml"/>
  <Override PartName="/xl/ctrlProps/ctrlProp1349.xml" ContentType="application/vnd.ms-excel.controlproperties+xml"/>
  <Override PartName="/xl/ctrlProps/ctrlProp1350.xml" ContentType="application/vnd.ms-excel.controlproperties+xml"/>
  <Override PartName="/xl/ctrlProps/ctrlProp1351.xml" ContentType="application/vnd.ms-excel.controlproperties+xml"/>
  <Override PartName="/xl/ctrlProps/ctrlProp1352.xml" ContentType="application/vnd.ms-excel.controlproperties+xml"/>
  <Override PartName="/xl/ctrlProps/ctrlProp1353.xml" ContentType="application/vnd.ms-excel.controlproperties+xml"/>
  <Override PartName="/xl/ctrlProps/ctrlProp1354.xml" ContentType="application/vnd.ms-excel.controlproperties+xml"/>
  <Override PartName="/xl/ctrlProps/ctrlProp1355.xml" ContentType="application/vnd.ms-excel.controlproperties+xml"/>
  <Override PartName="/xl/ctrlProps/ctrlProp1356.xml" ContentType="application/vnd.ms-excel.controlproperties+xml"/>
  <Override PartName="/xl/ctrlProps/ctrlProp1357.xml" ContentType="application/vnd.ms-excel.controlproperties+xml"/>
  <Override PartName="/xl/ctrlProps/ctrlProp1358.xml" ContentType="application/vnd.ms-excel.controlproperties+xml"/>
  <Override PartName="/xl/ctrlProps/ctrlProp1359.xml" ContentType="application/vnd.ms-excel.controlproperties+xml"/>
  <Override PartName="/xl/ctrlProps/ctrlProp1360.xml" ContentType="application/vnd.ms-excel.controlproperties+xml"/>
  <Override PartName="/xl/ctrlProps/ctrlProp1361.xml" ContentType="application/vnd.ms-excel.controlproperties+xml"/>
  <Override PartName="/xl/ctrlProps/ctrlProp1362.xml" ContentType="application/vnd.ms-excel.controlproperties+xml"/>
  <Override PartName="/xl/ctrlProps/ctrlProp1363.xml" ContentType="application/vnd.ms-excel.controlproperties+xml"/>
  <Override PartName="/xl/ctrlProps/ctrlProp1364.xml" ContentType="application/vnd.ms-excel.controlproperties+xml"/>
  <Override PartName="/xl/ctrlProps/ctrlProp1365.xml" ContentType="application/vnd.ms-excel.controlproperties+xml"/>
  <Override PartName="/xl/ctrlProps/ctrlProp1366.xml" ContentType="application/vnd.ms-excel.controlproperties+xml"/>
  <Override PartName="/xl/ctrlProps/ctrlProp1367.xml" ContentType="application/vnd.ms-excel.controlproperties+xml"/>
  <Override PartName="/xl/ctrlProps/ctrlProp1368.xml" ContentType="application/vnd.ms-excel.controlproperties+xml"/>
  <Override PartName="/xl/ctrlProps/ctrlProp1369.xml" ContentType="application/vnd.ms-excel.controlproperties+xml"/>
  <Override PartName="/xl/ctrlProps/ctrlProp1370.xml" ContentType="application/vnd.ms-excel.controlproperties+xml"/>
  <Override PartName="/xl/ctrlProps/ctrlProp1371.xml" ContentType="application/vnd.ms-excel.controlproperties+xml"/>
  <Override PartName="/xl/ctrlProps/ctrlProp1372.xml" ContentType="application/vnd.ms-excel.controlproperties+xml"/>
  <Override PartName="/xl/ctrlProps/ctrlProp1373.xml" ContentType="application/vnd.ms-excel.controlproperties+xml"/>
  <Override PartName="/xl/ctrlProps/ctrlProp1374.xml" ContentType="application/vnd.ms-excel.controlproperties+xml"/>
  <Override PartName="/xl/ctrlProps/ctrlProp1375.xml" ContentType="application/vnd.ms-excel.controlproperties+xml"/>
  <Override PartName="/xl/ctrlProps/ctrlProp1376.xml" ContentType="application/vnd.ms-excel.controlproperties+xml"/>
  <Override PartName="/xl/ctrlProps/ctrlProp1377.xml" ContentType="application/vnd.ms-excel.controlproperties+xml"/>
  <Override PartName="/xl/ctrlProps/ctrlProp1378.xml" ContentType="application/vnd.ms-excel.controlproperties+xml"/>
  <Override PartName="/xl/ctrlProps/ctrlProp1379.xml" ContentType="application/vnd.ms-excel.controlproperties+xml"/>
  <Override PartName="/xl/ctrlProps/ctrlProp1380.xml" ContentType="application/vnd.ms-excel.controlproperties+xml"/>
  <Override PartName="/xl/ctrlProps/ctrlProp1381.xml" ContentType="application/vnd.ms-excel.controlproperties+xml"/>
  <Override PartName="/xl/ctrlProps/ctrlProp1382.xml" ContentType="application/vnd.ms-excel.controlproperties+xml"/>
  <Override PartName="/xl/ctrlProps/ctrlProp1383.xml" ContentType="application/vnd.ms-excel.controlproperties+xml"/>
  <Override PartName="/xl/ctrlProps/ctrlProp1384.xml" ContentType="application/vnd.ms-excel.controlproperties+xml"/>
  <Override PartName="/xl/ctrlProps/ctrlProp1385.xml" ContentType="application/vnd.ms-excel.controlproperties+xml"/>
  <Override PartName="/xl/ctrlProps/ctrlProp1386.xml" ContentType="application/vnd.ms-excel.controlproperties+xml"/>
  <Override PartName="/xl/ctrlProps/ctrlProp1387.xml" ContentType="application/vnd.ms-excel.controlproperties+xml"/>
  <Override PartName="/xl/ctrlProps/ctrlProp1388.xml" ContentType="application/vnd.ms-excel.controlproperties+xml"/>
  <Override PartName="/xl/ctrlProps/ctrlProp1389.xml" ContentType="application/vnd.ms-excel.controlproperties+xml"/>
  <Override PartName="/xl/ctrlProps/ctrlProp1390.xml" ContentType="application/vnd.ms-excel.controlproperties+xml"/>
  <Override PartName="/xl/ctrlProps/ctrlProp1391.xml" ContentType="application/vnd.ms-excel.controlproperties+xml"/>
  <Override PartName="/xl/ctrlProps/ctrlProp1392.xml" ContentType="application/vnd.ms-excel.controlproperties+xml"/>
  <Override PartName="/xl/ctrlProps/ctrlProp1393.xml" ContentType="application/vnd.ms-excel.controlproperties+xml"/>
  <Override PartName="/xl/ctrlProps/ctrlProp1394.xml" ContentType="application/vnd.ms-excel.controlproperties+xml"/>
  <Override PartName="/xl/ctrlProps/ctrlProp1395.xml" ContentType="application/vnd.ms-excel.controlproperties+xml"/>
  <Override PartName="/xl/ctrlProps/ctrlProp1396.xml" ContentType="application/vnd.ms-excel.controlproperties+xml"/>
  <Override PartName="/xl/ctrlProps/ctrlProp1397.xml" ContentType="application/vnd.ms-excel.controlproperties+xml"/>
  <Override PartName="/xl/ctrlProps/ctrlProp1398.xml" ContentType="application/vnd.ms-excel.controlproperties+xml"/>
  <Override PartName="/xl/ctrlProps/ctrlProp1399.xml" ContentType="application/vnd.ms-excel.controlproperties+xml"/>
  <Override PartName="/xl/ctrlProps/ctrlProp1400.xml" ContentType="application/vnd.ms-excel.controlproperties+xml"/>
  <Override PartName="/xl/ctrlProps/ctrlProp1401.xml" ContentType="application/vnd.ms-excel.controlproperties+xml"/>
  <Override PartName="/xl/ctrlProps/ctrlProp1402.xml" ContentType="application/vnd.ms-excel.controlproperties+xml"/>
  <Override PartName="/xl/ctrlProps/ctrlProp1403.xml" ContentType="application/vnd.ms-excel.controlproperties+xml"/>
  <Override PartName="/xl/ctrlProps/ctrlProp1404.xml" ContentType="application/vnd.ms-excel.controlproperties+xml"/>
  <Override PartName="/xl/ctrlProps/ctrlProp1405.xml" ContentType="application/vnd.ms-excel.controlproperties+xml"/>
  <Override PartName="/xl/ctrlProps/ctrlProp1406.xml" ContentType="application/vnd.ms-excel.controlproperties+xml"/>
  <Override PartName="/xl/ctrlProps/ctrlProp1407.xml" ContentType="application/vnd.ms-excel.controlproperties+xml"/>
  <Override PartName="/xl/ctrlProps/ctrlProp1408.xml" ContentType="application/vnd.ms-excel.controlproperties+xml"/>
  <Override PartName="/xl/ctrlProps/ctrlProp1409.xml" ContentType="application/vnd.ms-excel.controlproperties+xml"/>
  <Override PartName="/xl/ctrlProps/ctrlProp1410.xml" ContentType="application/vnd.ms-excel.controlproperties+xml"/>
  <Override PartName="/xl/ctrlProps/ctrlProp1411.xml" ContentType="application/vnd.ms-excel.controlproperties+xml"/>
  <Override PartName="/xl/ctrlProps/ctrlProp1412.xml" ContentType="application/vnd.ms-excel.controlproperties+xml"/>
  <Override PartName="/xl/ctrlProps/ctrlProp1413.xml" ContentType="application/vnd.ms-excel.controlproperties+xml"/>
  <Override PartName="/xl/ctrlProps/ctrlProp1414.xml" ContentType="application/vnd.ms-excel.controlproperties+xml"/>
  <Override PartName="/xl/ctrlProps/ctrlProp1415.xml" ContentType="application/vnd.ms-excel.controlproperties+xml"/>
  <Override PartName="/xl/ctrlProps/ctrlProp1416.xml" ContentType="application/vnd.ms-excel.controlproperties+xml"/>
  <Override PartName="/xl/ctrlProps/ctrlProp1417.xml" ContentType="application/vnd.ms-excel.controlproperties+xml"/>
  <Override PartName="/xl/ctrlProps/ctrlProp1418.xml" ContentType="application/vnd.ms-excel.controlproperties+xml"/>
  <Override PartName="/xl/ctrlProps/ctrlProp1419.xml" ContentType="application/vnd.ms-excel.controlproperties+xml"/>
  <Override PartName="/xl/ctrlProps/ctrlProp1420.xml" ContentType="application/vnd.ms-excel.controlproperties+xml"/>
  <Override PartName="/xl/ctrlProps/ctrlProp1421.xml" ContentType="application/vnd.ms-excel.controlproperties+xml"/>
  <Override PartName="/xl/ctrlProps/ctrlProp1422.xml" ContentType="application/vnd.ms-excel.controlproperties+xml"/>
  <Override PartName="/xl/ctrlProps/ctrlProp1423.xml" ContentType="application/vnd.ms-excel.controlproperties+xml"/>
  <Override PartName="/xl/ctrlProps/ctrlProp1424.xml" ContentType="application/vnd.ms-excel.controlproperties+xml"/>
  <Override PartName="/xl/ctrlProps/ctrlProp1425.xml" ContentType="application/vnd.ms-excel.controlproperties+xml"/>
  <Override PartName="/xl/ctrlProps/ctrlProp1426.xml" ContentType="application/vnd.ms-excel.controlproperties+xml"/>
  <Override PartName="/xl/ctrlProps/ctrlProp1427.xml" ContentType="application/vnd.ms-excel.controlproperties+xml"/>
  <Override PartName="/xl/ctrlProps/ctrlProp1428.xml" ContentType="application/vnd.ms-excel.controlproperties+xml"/>
  <Override PartName="/xl/ctrlProps/ctrlProp1429.xml" ContentType="application/vnd.ms-excel.controlproperties+xml"/>
  <Override PartName="/xl/ctrlProps/ctrlProp1430.xml" ContentType="application/vnd.ms-excel.controlproperties+xml"/>
  <Override PartName="/xl/ctrlProps/ctrlProp1431.xml" ContentType="application/vnd.ms-excel.controlproperties+xml"/>
  <Override PartName="/xl/ctrlProps/ctrlProp1432.xml" ContentType="application/vnd.ms-excel.controlproperties+xml"/>
  <Override PartName="/xl/ctrlProps/ctrlProp1433.xml" ContentType="application/vnd.ms-excel.controlproperties+xml"/>
  <Override PartName="/xl/ctrlProps/ctrlProp1434.xml" ContentType="application/vnd.ms-excel.controlproperties+xml"/>
  <Override PartName="/xl/ctrlProps/ctrlProp1435.xml" ContentType="application/vnd.ms-excel.controlproperties+xml"/>
  <Override PartName="/xl/ctrlProps/ctrlProp1436.xml" ContentType="application/vnd.ms-excel.controlproperties+xml"/>
  <Override PartName="/xl/ctrlProps/ctrlProp1437.xml" ContentType="application/vnd.ms-excel.controlproperties+xml"/>
  <Override PartName="/xl/ctrlProps/ctrlProp1438.xml" ContentType="application/vnd.ms-excel.controlproperties+xml"/>
  <Override PartName="/xl/ctrlProps/ctrlProp1439.xml" ContentType="application/vnd.ms-excel.controlproperties+xml"/>
  <Override PartName="/xl/ctrlProps/ctrlProp1440.xml" ContentType="application/vnd.ms-excel.controlproperties+xml"/>
  <Override PartName="/xl/ctrlProps/ctrlProp1441.xml" ContentType="application/vnd.ms-excel.controlproperties+xml"/>
  <Override PartName="/xl/ctrlProps/ctrlProp1442.xml" ContentType="application/vnd.ms-excel.controlproperties+xml"/>
  <Override PartName="/xl/ctrlProps/ctrlProp1443.xml" ContentType="application/vnd.ms-excel.controlproperties+xml"/>
  <Override PartName="/xl/ctrlProps/ctrlProp1444.xml" ContentType="application/vnd.ms-excel.controlproperties+xml"/>
  <Override PartName="/xl/ctrlProps/ctrlProp1445.xml" ContentType="application/vnd.ms-excel.controlproperties+xml"/>
  <Override PartName="/xl/ctrlProps/ctrlProp1446.xml" ContentType="application/vnd.ms-excel.controlproperties+xml"/>
  <Override PartName="/xl/ctrlProps/ctrlProp1447.xml" ContentType="application/vnd.ms-excel.controlproperties+xml"/>
  <Override PartName="/xl/ctrlProps/ctrlProp1448.xml" ContentType="application/vnd.ms-excel.controlproperties+xml"/>
  <Override PartName="/xl/ctrlProps/ctrlProp1449.xml" ContentType="application/vnd.ms-excel.controlproperties+xml"/>
  <Override PartName="/xl/ctrlProps/ctrlProp1450.xml" ContentType="application/vnd.ms-excel.controlproperties+xml"/>
  <Override PartName="/xl/ctrlProps/ctrlProp1451.xml" ContentType="application/vnd.ms-excel.controlproperties+xml"/>
  <Override PartName="/xl/ctrlProps/ctrlProp1452.xml" ContentType="application/vnd.ms-excel.controlproperties+xml"/>
  <Override PartName="/xl/ctrlProps/ctrlProp1453.xml" ContentType="application/vnd.ms-excel.controlproperties+xml"/>
  <Override PartName="/xl/ctrlProps/ctrlProp1454.xml" ContentType="application/vnd.ms-excel.controlproperties+xml"/>
  <Override PartName="/xl/ctrlProps/ctrlProp1455.xml" ContentType="application/vnd.ms-excel.controlproperties+xml"/>
  <Override PartName="/xl/ctrlProps/ctrlProp1456.xml" ContentType="application/vnd.ms-excel.controlproperties+xml"/>
  <Override PartName="/xl/ctrlProps/ctrlProp1457.xml" ContentType="application/vnd.ms-excel.controlproperties+xml"/>
  <Override PartName="/xl/ctrlProps/ctrlProp1458.xml" ContentType="application/vnd.ms-excel.controlproperties+xml"/>
  <Override PartName="/xl/ctrlProps/ctrlProp1459.xml" ContentType="application/vnd.ms-excel.controlproperties+xml"/>
  <Override PartName="/xl/ctrlProps/ctrlProp1460.xml" ContentType="application/vnd.ms-excel.controlproperties+xml"/>
  <Override PartName="/xl/ctrlProps/ctrlProp1461.xml" ContentType="application/vnd.ms-excel.controlproperties+xml"/>
  <Override PartName="/xl/ctrlProps/ctrlProp1462.xml" ContentType="application/vnd.ms-excel.controlproperties+xml"/>
  <Override PartName="/xl/ctrlProps/ctrlProp1463.xml" ContentType="application/vnd.ms-excel.controlproperties+xml"/>
  <Override PartName="/xl/ctrlProps/ctrlProp1464.xml" ContentType="application/vnd.ms-excel.controlproperties+xml"/>
  <Override PartName="/xl/ctrlProps/ctrlProp1465.xml" ContentType="application/vnd.ms-excel.controlproperties+xml"/>
  <Override PartName="/xl/ctrlProps/ctrlProp1466.xml" ContentType="application/vnd.ms-excel.controlproperties+xml"/>
  <Override PartName="/xl/ctrlProps/ctrlProp1467.xml" ContentType="application/vnd.ms-excel.controlproperties+xml"/>
  <Override PartName="/xl/ctrlProps/ctrlProp1468.xml" ContentType="application/vnd.ms-excel.controlproperties+xml"/>
  <Override PartName="/xl/ctrlProps/ctrlProp1469.xml" ContentType="application/vnd.ms-excel.controlproperties+xml"/>
  <Override PartName="/xl/ctrlProps/ctrlProp1470.xml" ContentType="application/vnd.ms-excel.controlproperties+xml"/>
  <Override PartName="/xl/ctrlProps/ctrlProp1471.xml" ContentType="application/vnd.ms-excel.controlproperties+xml"/>
  <Override PartName="/xl/ctrlProps/ctrlProp1472.xml" ContentType="application/vnd.ms-excel.controlproperties+xml"/>
  <Override PartName="/xl/ctrlProps/ctrlProp1473.xml" ContentType="application/vnd.ms-excel.controlproperties+xml"/>
  <Override PartName="/xl/ctrlProps/ctrlProp1474.xml" ContentType="application/vnd.ms-excel.controlproperties+xml"/>
  <Override PartName="/xl/ctrlProps/ctrlProp1475.xml" ContentType="application/vnd.ms-excel.controlproperties+xml"/>
  <Override PartName="/xl/ctrlProps/ctrlProp1476.xml" ContentType="application/vnd.ms-excel.controlproperties+xml"/>
  <Override PartName="/xl/ctrlProps/ctrlProp1477.xml" ContentType="application/vnd.ms-excel.controlproperties+xml"/>
  <Override PartName="/xl/ctrlProps/ctrlProp1478.xml" ContentType="application/vnd.ms-excel.controlproperties+xml"/>
  <Override PartName="/xl/ctrlProps/ctrlProp1479.xml" ContentType="application/vnd.ms-excel.controlproperties+xml"/>
  <Override PartName="/xl/ctrlProps/ctrlProp1480.xml" ContentType="application/vnd.ms-excel.controlproperties+xml"/>
  <Override PartName="/xl/ctrlProps/ctrlProp1481.xml" ContentType="application/vnd.ms-excel.controlproperties+xml"/>
  <Override PartName="/xl/ctrlProps/ctrlProp1482.xml" ContentType="application/vnd.ms-excel.controlproperties+xml"/>
  <Override PartName="/xl/ctrlProps/ctrlProp1483.xml" ContentType="application/vnd.ms-excel.controlproperties+xml"/>
  <Override PartName="/xl/ctrlProps/ctrlProp1484.xml" ContentType="application/vnd.ms-excel.controlproperties+xml"/>
  <Override PartName="/xl/ctrlProps/ctrlProp1485.xml" ContentType="application/vnd.ms-excel.controlproperties+xml"/>
  <Override PartName="/xl/ctrlProps/ctrlProp1486.xml" ContentType="application/vnd.ms-excel.controlproperties+xml"/>
  <Override PartName="/xl/ctrlProps/ctrlProp1487.xml" ContentType="application/vnd.ms-excel.controlproperties+xml"/>
  <Override PartName="/xl/ctrlProps/ctrlProp1488.xml" ContentType="application/vnd.ms-excel.controlproperties+xml"/>
  <Override PartName="/xl/ctrlProps/ctrlProp1489.xml" ContentType="application/vnd.ms-excel.controlproperties+xml"/>
  <Override PartName="/xl/ctrlProps/ctrlProp1490.xml" ContentType="application/vnd.ms-excel.controlproperties+xml"/>
  <Override PartName="/xl/ctrlProps/ctrlProp1491.xml" ContentType="application/vnd.ms-excel.controlproperties+xml"/>
  <Override PartName="/xl/ctrlProps/ctrlProp1492.xml" ContentType="application/vnd.ms-excel.controlproperties+xml"/>
  <Override PartName="/xl/ctrlProps/ctrlProp1493.xml" ContentType="application/vnd.ms-excel.controlproperties+xml"/>
  <Override PartName="/xl/ctrlProps/ctrlProp1494.xml" ContentType="application/vnd.ms-excel.controlproperties+xml"/>
  <Override PartName="/xl/ctrlProps/ctrlProp1495.xml" ContentType="application/vnd.ms-excel.controlproperties+xml"/>
  <Override PartName="/xl/ctrlProps/ctrlProp1496.xml" ContentType="application/vnd.ms-excel.controlproperties+xml"/>
  <Override PartName="/xl/ctrlProps/ctrlProp1497.xml" ContentType="application/vnd.ms-excel.controlproperties+xml"/>
  <Override PartName="/xl/ctrlProps/ctrlProp1498.xml" ContentType="application/vnd.ms-excel.controlproperties+xml"/>
  <Override PartName="/xl/ctrlProps/ctrlProp1499.xml" ContentType="application/vnd.ms-excel.controlproperties+xml"/>
  <Override PartName="/xl/ctrlProps/ctrlProp1500.xml" ContentType="application/vnd.ms-excel.controlproperties+xml"/>
  <Override PartName="/xl/ctrlProps/ctrlProp1501.xml" ContentType="application/vnd.ms-excel.controlproperties+xml"/>
  <Override PartName="/xl/ctrlProps/ctrlProp1502.xml" ContentType="application/vnd.ms-excel.controlproperties+xml"/>
  <Override PartName="/xl/ctrlProps/ctrlProp1503.xml" ContentType="application/vnd.ms-excel.controlproperties+xml"/>
  <Override PartName="/xl/ctrlProps/ctrlProp1504.xml" ContentType="application/vnd.ms-excel.controlproperties+xml"/>
  <Override PartName="/xl/ctrlProps/ctrlProp1505.xml" ContentType="application/vnd.ms-excel.controlproperties+xml"/>
  <Override PartName="/xl/ctrlProps/ctrlProp1506.xml" ContentType="application/vnd.ms-excel.controlproperties+xml"/>
  <Override PartName="/xl/ctrlProps/ctrlProp1507.xml" ContentType="application/vnd.ms-excel.controlproperties+xml"/>
  <Override PartName="/xl/ctrlProps/ctrlProp1508.xml" ContentType="application/vnd.ms-excel.controlproperties+xml"/>
  <Override PartName="/xl/ctrlProps/ctrlProp1509.xml" ContentType="application/vnd.ms-excel.controlproperties+xml"/>
  <Override PartName="/xl/ctrlProps/ctrlProp1510.xml" ContentType="application/vnd.ms-excel.controlproperties+xml"/>
  <Override PartName="/xl/ctrlProps/ctrlProp1511.xml" ContentType="application/vnd.ms-excel.controlproperties+xml"/>
  <Override PartName="/xl/ctrlProps/ctrlProp1512.xml" ContentType="application/vnd.ms-excel.controlproperties+xml"/>
  <Override PartName="/xl/ctrlProps/ctrlProp1513.xml" ContentType="application/vnd.ms-excel.controlproperties+xml"/>
  <Override PartName="/xl/ctrlProps/ctrlProp1514.xml" ContentType="application/vnd.ms-excel.controlproperties+xml"/>
  <Override PartName="/xl/ctrlProps/ctrlProp1515.xml" ContentType="application/vnd.ms-excel.controlproperties+xml"/>
  <Override PartName="/xl/ctrlProps/ctrlProp1516.xml" ContentType="application/vnd.ms-excel.controlproperties+xml"/>
  <Override PartName="/xl/ctrlProps/ctrlProp1517.xml" ContentType="application/vnd.ms-excel.controlproperties+xml"/>
  <Override PartName="/xl/ctrlProps/ctrlProp1518.xml" ContentType="application/vnd.ms-excel.controlproperties+xml"/>
  <Override PartName="/xl/ctrlProps/ctrlProp1519.xml" ContentType="application/vnd.ms-excel.controlproperties+xml"/>
  <Override PartName="/xl/ctrlProps/ctrlProp1520.xml" ContentType="application/vnd.ms-excel.controlproperties+xml"/>
  <Override PartName="/xl/ctrlProps/ctrlProp1521.xml" ContentType="application/vnd.ms-excel.controlproperties+xml"/>
  <Override PartName="/xl/ctrlProps/ctrlProp1522.xml" ContentType="application/vnd.ms-excel.controlproperties+xml"/>
  <Override PartName="/xl/ctrlProps/ctrlProp1523.xml" ContentType="application/vnd.ms-excel.controlproperties+xml"/>
  <Override PartName="/xl/ctrlProps/ctrlProp1524.xml" ContentType="application/vnd.ms-excel.controlproperties+xml"/>
  <Override PartName="/xl/ctrlProps/ctrlProp1525.xml" ContentType="application/vnd.ms-excel.controlproperties+xml"/>
  <Override PartName="/xl/ctrlProps/ctrlProp1526.xml" ContentType="application/vnd.ms-excel.controlproperties+xml"/>
  <Override PartName="/xl/ctrlProps/ctrlProp1527.xml" ContentType="application/vnd.ms-excel.controlproperties+xml"/>
  <Override PartName="/xl/ctrlProps/ctrlProp1528.xml" ContentType="application/vnd.ms-excel.controlproperties+xml"/>
  <Override PartName="/xl/ctrlProps/ctrlProp1529.xml" ContentType="application/vnd.ms-excel.controlproperties+xml"/>
  <Override PartName="/xl/ctrlProps/ctrlProp1530.xml" ContentType="application/vnd.ms-excel.controlproperties+xml"/>
  <Override PartName="/xl/ctrlProps/ctrlProp1531.xml" ContentType="application/vnd.ms-excel.controlproperties+xml"/>
  <Override PartName="/xl/ctrlProps/ctrlProp1532.xml" ContentType="application/vnd.ms-excel.controlproperties+xml"/>
  <Override PartName="/xl/ctrlProps/ctrlProp1533.xml" ContentType="application/vnd.ms-excel.controlproperties+xml"/>
  <Override PartName="/xl/ctrlProps/ctrlProp1534.xml" ContentType="application/vnd.ms-excel.controlproperties+xml"/>
  <Override PartName="/xl/ctrlProps/ctrlProp1535.xml" ContentType="application/vnd.ms-excel.controlproperties+xml"/>
  <Override PartName="/xl/ctrlProps/ctrlProp1536.xml" ContentType="application/vnd.ms-excel.controlproperties+xml"/>
  <Override PartName="/xl/ctrlProps/ctrlProp1537.xml" ContentType="application/vnd.ms-excel.controlproperties+xml"/>
  <Override PartName="/xl/ctrlProps/ctrlProp1538.xml" ContentType="application/vnd.ms-excel.controlproperties+xml"/>
  <Override PartName="/xl/ctrlProps/ctrlProp1539.xml" ContentType="application/vnd.ms-excel.controlproperties+xml"/>
  <Override PartName="/xl/ctrlProps/ctrlProp1540.xml" ContentType="application/vnd.ms-excel.controlproperties+xml"/>
  <Override PartName="/xl/ctrlProps/ctrlProp1541.xml" ContentType="application/vnd.ms-excel.controlproperties+xml"/>
  <Override PartName="/xl/ctrlProps/ctrlProp1542.xml" ContentType="application/vnd.ms-excel.controlproperties+xml"/>
  <Override PartName="/xl/ctrlProps/ctrlProp1543.xml" ContentType="application/vnd.ms-excel.controlproperties+xml"/>
  <Override PartName="/xl/ctrlProps/ctrlProp1544.xml" ContentType="application/vnd.ms-excel.controlproperties+xml"/>
  <Override PartName="/xl/ctrlProps/ctrlProp1545.xml" ContentType="application/vnd.ms-excel.controlproperties+xml"/>
  <Override PartName="/xl/ctrlProps/ctrlProp1546.xml" ContentType="application/vnd.ms-excel.controlproperties+xml"/>
  <Override PartName="/xl/ctrlProps/ctrlProp1547.xml" ContentType="application/vnd.ms-excel.controlproperties+xml"/>
  <Override PartName="/xl/ctrlProps/ctrlProp1548.xml" ContentType="application/vnd.ms-excel.controlproperties+xml"/>
  <Override PartName="/xl/ctrlProps/ctrlProp1549.xml" ContentType="application/vnd.ms-excel.controlproperties+xml"/>
  <Override PartName="/xl/ctrlProps/ctrlProp1550.xml" ContentType="application/vnd.ms-excel.controlproperties+xml"/>
  <Override PartName="/xl/ctrlProps/ctrlProp1551.xml" ContentType="application/vnd.ms-excel.controlproperties+xml"/>
  <Override PartName="/xl/ctrlProps/ctrlProp1552.xml" ContentType="application/vnd.ms-excel.controlproperties+xml"/>
  <Override PartName="/xl/ctrlProps/ctrlProp1553.xml" ContentType="application/vnd.ms-excel.controlproperties+xml"/>
  <Override PartName="/xl/ctrlProps/ctrlProp1554.xml" ContentType="application/vnd.ms-excel.controlproperties+xml"/>
  <Override PartName="/xl/ctrlProps/ctrlProp1555.xml" ContentType="application/vnd.ms-excel.controlproperties+xml"/>
  <Override PartName="/xl/ctrlProps/ctrlProp1556.xml" ContentType="application/vnd.ms-excel.controlproperties+xml"/>
  <Override PartName="/xl/ctrlProps/ctrlProp1557.xml" ContentType="application/vnd.ms-excel.controlproperties+xml"/>
  <Override PartName="/xl/ctrlProps/ctrlProp1558.xml" ContentType="application/vnd.ms-excel.controlproperties+xml"/>
  <Override PartName="/xl/ctrlProps/ctrlProp1559.xml" ContentType="application/vnd.ms-excel.controlproperties+xml"/>
  <Override PartName="/xl/ctrlProps/ctrlProp1560.xml" ContentType="application/vnd.ms-excel.controlproperties+xml"/>
  <Override PartName="/xl/ctrlProps/ctrlProp1561.xml" ContentType="application/vnd.ms-excel.controlproperties+xml"/>
  <Override PartName="/xl/ctrlProps/ctrlProp1562.xml" ContentType="application/vnd.ms-excel.controlproperties+xml"/>
  <Override PartName="/xl/ctrlProps/ctrlProp1563.xml" ContentType="application/vnd.ms-excel.controlproperties+xml"/>
  <Override PartName="/xl/ctrlProps/ctrlProp1564.xml" ContentType="application/vnd.ms-excel.controlproperties+xml"/>
  <Override PartName="/xl/ctrlProps/ctrlProp1565.xml" ContentType="application/vnd.ms-excel.controlproperties+xml"/>
  <Override PartName="/xl/ctrlProps/ctrlProp1566.xml" ContentType="application/vnd.ms-excel.controlproperties+xml"/>
  <Override PartName="/xl/ctrlProps/ctrlProp1567.xml" ContentType="application/vnd.ms-excel.controlproperties+xml"/>
  <Override PartName="/xl/ctrlProps/ctrlProp1568.xml" ContentType="application/vnd.ms-excel.controlproperties+xml"/>
  <Override PartName="/xl/ctrlProps/ctrlProp1569.xml" ContentType="application/vnd.ms-excel.controlproperties+xml"/>
  <Override PartName="/xl/ctrlProps/ctrlProp1570.xml" ContentType="application/vnd.ms-excel.controlproperties+xml"/>
  <Override PartName="/xl/ctrlProps/ctrlProp1571.xml" ContentType="application/vnd.ms-excel.controlproperties+xml"/>
  <Override PartName="/xl/ctrlProps/ctrlProp1572.xml" ContentType="application/vnd.ms-excel.controlproperties+xml"/>
  <Override PartName="/xl/ctrlProps/ctrlProp1573.xml" ContentType="application/vnd.ms-excel.controlproperties+xml"/>
  <Override PartName="/xl/ctrlProps/ctrlProp1574.xml" ContentType="application/vnd.ms-excel.controlproperties+xml"/>
  <Override PartName="/xl/ctrlProps/ctrlProp1575.xml" ContentType="application/vnd.ms-excel.controlproperties+xml"/>
  <Override PartName="/xl/ctrlProps/ctrlProp1576.xml" ContentType="application/vnd.ms-excel.controlproperties+xml"/>
  <Override PartName="/xl/ctrlProps/ctrlProp1577.xml" ContentType="application/vnd.ms-excel.controlproperties+xml"/>
  <Override PartName="/xl/ctrlProps/ctrlProp1578.xml" ContentType="application/vnd.ms-excel.controlproperties+xml"/>
  <Override PartName="/xl/ctrlProps/ctrlProp1579.xml" ContentType="application/vnd.ms-excel.controlproperties+xml"/>
  <Override PartName="/xl/ctrlProps/ctrlProp1580.xml" ContentType="application/vnd.ms-excel.controlproperties+xml"/>
  <Override PartName="/xl/ctrlProps/ctrlProp1581.xml" ContentType="application/vnd.ms-excel.controlproperties+xml"/>
  <Override PartName="/xl/ctrlProps/ctrlProp1582.xml" ContentType="application/vnd.ms-excel.controlproperties+xml"/>
  <Override PartName="/xl/ctrlProps/ctrlProp1583.xml" ContentType="application/vnd.ms-excel.controlproperties+xml"/>
  <Override PartName="/xl/ctrlProps/ctrlProp1584.xml" ContentType="application/vnd.ms-excel.controlproperties+xml"/>
  <Override PartName="/xl/ctrlProps/ctrlProp1585.xml" ContentType="application/vnd.ms-excel.controlproperties+xml"/>
  <Override PartName="/xl/ctrlProps/ctrlProp1586.xml" ContentType="application/vnd.ms-excel.controlproperties+xml"/>
  <Override PartName="/xl/ctrlProps/ctrlProp1587.xml" ContentType="application/vnd.ms-excel.controlproperties+xml"/>
  <Override PartName="/xl/ctrlProps/ctrlProp1588.xml" ContentType="application/vnd.ms-excel.controlproperties+xml"/>
  <Override PartName="/xl/ctrlProps/ctrlProp1589.xml" ContentType="application/vnd.ms-excel.controlproperties+xml"/>
  <Override PartName="/xl/ctrlProps/ctrlProp1590.xml" ContentType="application/vnd.ms-excel.controlproperties+xml"/>
  <Override PartName="/xl/ctrlProps/ctrlProp1591.xml" ContentType="application/vnd.ms-excel.controlproperties+xml"/>
  <Override PartName="/xl/ctrlProps/ctrlProp1592.xml" ContentType="application/vnd.ms-excel.controlproperties+xml"/>
  <Override PartName="/xl/ctrlProps/ctrlProp1593.xml" ContentType="application/vnd.ms-excel.controlproperties+xml"/>
  <Override PartName="/xl/ctrlProps/ctrlProp1594.xml" ContentType="application/vnd.ms-excel.controlproperties+xml"/>
  <Override PartName="/xl/ctrlProps/ctrlProp1595.xml" ContentType="application/vnd.ms-excel.controlproperties+xml"/>
  <Override PartName="/xl/ctrlProps/ctrlProp1596.xml" ContentType="application/vnd.ms-excel.controlproperties+xml"/>
  <Override PartName="/xl/ctrlProps/ctrlProp1597.xml" ContentType="application/vnd.ms-excel.controlproperties+xml"/>
  <Override PartName="/xl/ctrlProps/ctrlProp1598.xml" ContentType="application/vnd.ms-excel.controlproperties+xml"/>
  <Override PartName="/xl/ctrlProps/ctrlProp1599.xml" ContentType="application/vnd.ms-excel.controlproperties+xml"/>
  <Override PartName="/xl/ctrlProps/ctrlProp1600.xml" ContentType="application/vnd.ms-excel.controlproperties+xml"/>
  <Override PartName="/xl/ctrlProps/ctrlProp1601.xml" ContentType="application/vnd.ms-excel.controlproperties+xml"/>
  <Override PartName="/xl/ctrlProps/ctrlProp1602.xml" ContentType="application/vnd.ms-excel.controlproperties+xml"/>
  <Override PartName="/xl/ctrlProps/ctrlProp1603.xml" ContentType="application/vnd.ms-excel.controlproperties+xml"/>
  <Override PartName="/xl/ctrlProps/ctrlProp1604.xml" ContentType="application/vnd.ms-excel.controlproperties+xml"/>
  <Override PartName="/xl/ctrlProps/ctrlProp1605.xml" ContentType="application/vnd.ms-excel.controlproperties+xml"/>
  <Override PartName="/xl/ctrlProps/ctrlProp1606.xml" ContentType="application/vnd.ms-excel.controlproperties+xml"/>
  <Override PartName="/xl/ctrlProps/ctrlProp1607.xml" ContentType="application/vnd.ms-excel.controlproperties+xml"/>
  <Override PartName="/xl/ctrlProps/ctrlProp1608.xml" ContentType="application/vnd.ms-excel.controlproperties+xml"/>
  <Override PartName="/xl/ctrlProps/ctrlProp1609.xml" ContentType="application/vnd.ms-excel.controlproperties+xml"/>
  <Override PartName="/xl/ctrlProps/ctrlProp1610.xml" ContentType="application/vnd.ms-excel.controlproperties+xml"/>
  <Override PartName="/xl/ctrlProps/ctrlProp1611.xml" ContentType="application/vnd.ms-excel.controlproperties+xml"/>
  <Override PartName="/xl/ctrlProps/ctrlProp1612.xml" ContentType="application/vnd.ms-excel.controlproperties+xml"/>
  <Override PartName="/xl/ctrlProps/ctrlProp1613.xml" ContentType="application/vnd.ms-excel.controlproperties+xml"/>
  <Override PartName="/xl/ctrlProps/ctrlProp1614.xml" ContentType="application/vnd.ms-excel.controlproperties+xml"/>
  <Override PartName="/xl/ctrlProps/ctrlProp1615.xml" ContentType="application/vnd.ms-excel.controlproperties+xml"/>
  <Override PartName="/xl/ctrlProps/ctrlProp1616.xml" ContentType="application/vnd.ms-excel.controlproperties+xml"/>
  <Override PartName="/xl/ctrlProps/ctrlProp1617.xml" ContentType="application/vnd.ms-excel.controlproperties+xml"/>
  <Override PartName="/xl/ctrlProps/ctrlProp1618.xml" ContentType="application/vnd.ms-excel.controlproperties+xml"/>
  <Override PartName="/xl/ctrlProps/ctrlProp1619.xml" ContentType="application/vnd.ms-excel.controlproperties+xml"/>
  <Override PartName="/xl/ctrlProps/ctrlProp1620.xml" ContentType="application/vnd.ms-excel.controlproperties+xml"/>
  <Override PartName="/xl/ctrlProps/ctrlProp1621.xml" ContentType="application/vnd.ms-excel.controlproperties+xml"/>
  <Override PartName="/xl/ctrlProps/ctrlProp1622.xml" ContentType="application/vnd.ms-excel.controlproperties+xml"/>
  <Override PartName="/xl/ctrlProps/ctrlProp1623.xml" ContentType="application/vnd.ms-excel.controlproperties+xml"/>
  <Override PartName="/xl/ctrlProps/ctrlProp1624.xml" ContentType="application/vnd.ms-excel.controlproperties+xml"/>
  <Override PartName="/xl/ctrlProps/ctrlProp1625.xml" ContentType="application/vnd.ms-excel.controlproperties+xml"/>
  <Override PartName="/xl/ctrlProps/ctrlProp1626.xml" ContentType="application/vnd.ms-excel.controlproperties+xml"/>
  <Override PartName="/xl/ctrlProps/ctrlProp1627.xml" ContentType="application/vnd.ms-excel.controlproperties+xml"/>
  <Override PartName="/xl/ctrlProps/ctrlProp1628.xml" ContentType="application/vnd.ms-excel.controlproperties+xml"/>
  <Override PartName="/xl/ctrlProps/ctrlProp1629.xml" ContentType="application/vnd.ms-excel.controlproperties+xml"/>
  <Override PartName="/xl/ctrlProps/ctrlProp1630.xml" ContentType="application/vnd.ms-excel.controlproperties+xml"/>
  <Override PartName="/xl/ctrlProps/ctrlProp1631.xml" ContentType="application/vnd.ms-excel.controlproperties+xml"/>
  <Override PartName="/xl/ctrlProps/ctrlProp1632.xml" ContentType="application/vnd.ms-excel.controlproperties+xml"/>
  <Override PartName="/xl/ctrlProps/ctrlProp1633.xml" ContentType="application/vnd.ms-excel.controlproperties+xml"/>
  <Override PartName="/xl/ctrlProps/ctrlProp1634.xml" ContentType="application/vnd.ms-excel.controlproperties+xml"/>
  <Override PartName="/xl/ctrlProps/ctrlProp1635.xml" ContentType="application/vnd.ms-excel.controlproperties+xml"/>
  <Override PartName="/xl/ctrlProps/ctrlProp1636.xml" ContentType="application/vnd.ms-excel.controlproperties+xml"/>
  <Override PartName="/xl/ctrlProps/ctrlProp1637.xml" ContentType="application/vnd.ms-excel.controlproperties+xml"/>
  <Override PartName="/xl/ctrlProps/ctrlProp1638.xml" ContentType="application/vnd.ms-excel.controlproperties+xml"/>
  <Override PartName="/xl/ctrlProps/ctrlProp1639.xml" ContentType="application/vnd.ms-excel.controlproperties+xml"/>
  <Override PartName="/xl/ctrlProps/ctrlProp1640.xml" ContentType="application/vnd.ms-excel.controlproperties+xml"/>
  <Override PartName="/xl/ctrlProps/ctrlProp1641.xml" ContentType="application/vnd.ms-excel.controlproperties+xml"/>
  <Override PartName="/xl/ctrlProps/ctrlProp1642.xml" ContentType="application/vnd.ms-excel.controlproperties+xml"/>
  <Override PartName="/xl/ctrlProps/ctrlProp1643.xml" ContentType="application/vnd.ms-excel.controlproperties+xml"/>
  <Override PartName="/xl/ctrlProps/ctrlProp1644.xml" ContentType="application/vnd.ms-excel.controlproperties+xml"/>
  <Override PartName="/xl/ctrlProps/ctrlProp1645.xml" ContentType="application/vnd.ms-excel.controlproperties+xml"/>
  <Override PartName="/xl/ctrlProps/ctrlProp1646.xml" ContentType="application/vnd.ms-excel.controlproperties+xml"/>
  <Override PartName="/xl/ctrlProps/ctrlProp1647.xml" ContentType="application/vnd.ms-excel.controlproperties+xml"/>
  <Override PartName="/xl/ctrlProps/ctrlProp1648.xml" ContentType="application/vnd.ms-excel.controlproperties+xml"/>
  <Override PartName="/xl/ctrlProps/ctrlProp1649.xml" ContentType="application/vnd.ms-excel.controlproperties+xml"/>
  <Override PartName="/xl/ctrlProps/ctrlProp1650.xml" ContentType="application/vnd.ms-excel.controlproperties+xml"/>
  <Override PartName="/xl/ctrlProps/ctrlProp1651.xml" ContentType="application/vnd.ms-excel.controlproperties+xml"/>
  <Override PartName="/xl/ctrlProps/ctrlProp1652.xml" ContentType="application/vnd.ms-excel.controlproperties+xml"/>
  <Override PartName="/xl/ctrlProps/ctrlProp1653.xml" ContentType="application/vnd.ms-excel.controlproperties+xml"/>
  <Override PartName="/xl/ctrlProps/ctrlProp1654.xml" ContentType="application/vnd.ms-excel.controlproperties+xml"/>
  <Override PartName="/xl/ctrlProps/ctrlProp1655.xml" ContentType="application/vnd.ms-excel.controlproperties+xml"/>
  <Override PartName="/xl/ctrlProps/ctrlProp1656.xml" ContentType="application/vnd.ms-excel.controlproperties+xml"/>
  <Override PartName="/xl/ctrlProps/ctrlProp1657.xml" ContentType="application/vnd.ms-excel.controlproperties+xml"/>
  <Override PartName="/xl/ctrlProps/ctrlProp1658.xml" ContentType="application/vnd.ms-excel.controlproperties+xml"/>
  <Override PartName="/xl/ctrlProps/ctrlProp1659.xml" ContentType="application/vnd.ms-excel.controlproperties+xml"/>
  <Override PartName="/xl/ctrlProps/ctrlProp1660.xml" ContentType="application/vnd.ms-excel.controlproperties+xml"/>
  <Override PartName="/xl/ctrlProps/ctrlProp1661.xml" ContentType="application/vnd.ms-excel.controlproperties+xml"/>
  <Override PartName="/xl/ctrlProps/ctrlProp1662.xml" ContentType="application/vnd.ms-excel.controlproperties+xml"/>
  <Override PartName="/xl/ctrlProps/ctrlProp1663.xml" ContentType="application/vnd.ms-excel.controlproperties+xml"/>
  <Override PartName="/xl/ctrlProps/ctrlProp1664.xml" ContentType="application/vnd.ms-excel.controlproperties+xml"/>
  <Override PartName="/xl/ctrlProps/ctrlProp1665.xml" ContentType="application/vnd.ms-excel.controlproperties+xml"/>
  <Override PartName="/xl/ctrlProps/ctrlProp1666.xml" ContentType="application/vnd.ms-excel.controlproperties+xml"/>
  <Override PartName="/xl/ctrlProps/ctrlProp1667.xml" ContentType="application/vnd.ms-excel.controlproperties+xml"/>
  <Override PartName="/xl/ctrlProps/ctrlProp1668.xml" ContentType="application/vnd.ms-excel.controlproperties+xml"/>
  <Override PartName="/xl/ctrlProps/ctrlProp1669.xml" ContentType="application/vnd.ms-excel.controlproperties+xml"/>
  <Override PartName="/xl/ctrlProps/ctrlProp1670.xml" ContentType="application/vnd.ms-excel.controlproperties+xml"/>
  <Override PartName="/xl/ctrlProps/ctrlProp1671.xml" ContentType="application/vnd.ms-excel.controlproperties+xml"/>
  <Override PartName="/xl/ctrlProps/ctrlProp1672.xml" ContentType="application/vnd.ms-excel.controlproperties+xml"/>
  <Override PartName="/xl/ctrlProps/ctrlProp1673.xml" ContentType="application/vnd.ms-excel.controlproperties+xml"/>
  <Override PartName="/xl/ctrlProps/ctrlProp1674.xml" ContentType="application/vnd.ms-excel.controlproperties+xml"/>
  <Override PartName="/xl/ctrlProps/ctrlProp1675.xml" ContentType="application/vnd.ms-excel.controlproperties+xml"/>
  <Override PartName="/xl/ctrlProps/ctrlProp1676.xml" ContentType="application/vnd.ms-excel.controlproperties+xml"/>
  <Override PartName="/xl/ctrlProps/ctrlProp1677.xml" ContentType="application/vnd.ms-excel.controlproperties+xml"/>
  <Override PartName="/xl/ctrlProps/ctrlProp1678.xml" ContentType="application/vnd.ms-excel.controlproperties+xml"/>
  <Override PartName="/xl/ctrlProps/ctrlProp1679.xml" ContentType="application/vnd.ms-excel.controlproperties+xml"/>
  <Override PartName="/xl/ctrlProps/ctrlProp1680.xml" ContentType="application/vnd.ms-excel.controlproperties+xml"/>
  <Override PartName="/xl/ctrlProps/ctrlProp1681.xml" ContentType="application/vnd.ms-excel.controlproperties+xml"/>
  <Override PartName="/xl/ctrlProps/ctrlProp1682.xml" ContentType="application/vnd.ms-excel.controlproperties+xml"/>
  <Override PartName="/xl/ctrlProps/ctrlProp1683.xml" ContentType="application/vnd.ms-excel.controlproperties+xml"/>
  <Override PartName="/xl/ctrlProps/ctrlProp1684.xml" ContentType="application/vnd.ms-excel.controlproperties+xml"/>
  <Override PartName="/xl/ctrlProps/ctrlProp1685.xml" ContentType="application/vnd.ms-excel.controlproperties+xml"/>
  <Override PartName="/xl/ctrlProps/ctrlProp1686.xml" ContentType="application/vnd.ms-excel.controlproperties+xml"/>
  <Override PartName="/xl/ctrlProps/ctrlProp1687.xml" ContentType="application/vnd.ms-excel.controlproperties+xml"/>
  <Override PartName="/xl/ctrlProps/ctrlProp1688.xml" ContentType="application/vnd.ms-excel.controlproperties+xml"/>
  <Override PartName="/xl/ctrlProps/ctrlProp1689.xml" ContentType="application/vnd.ms-excel.controlproperties+xml"/>
  <Override PartName="/xl/ctrlProps/ctrlProp1690.xml" ContentType="application/vnd.ms-excel.controlproperties+xml"/>
  <Override PartName="/xl/ctrlProps/ctrlProp1691.xml" ContentType="application/vnd.ms-excel.controlproperties+xml"/>
  <Override PartName="/xl/ctrlProps/ctrlProp1692.xml" ContentType="application/vnd.ms-excel.controlproperties+xml"/>
  <Override PartName="/xl/ctrlProps/ctrlProp1693.xml" ContentType="application/vnd.ms-excel.controlproperties+xml"/>
  <Override PartName="/xl/ctrlProps/ctrlProp1694.xml" ContentType="application/vnd.ms-excel.controlproperties+xml"/>
  <Override PartName="/xl/ctrlProps/ctrlProp1695.xml" ContentType="application/vnd.ms-excel.controlproperties+xml"/>
  <Override PartName="/xl/ctrlProps/ctrlProp1696.xml" ContentType="application/vnd.ms-excel.controlproperties+xml"/>
  <Override PartName="/xl/ctrlProps/ctrlProp1697.xml" ContentType="application/vnd.ms-excel.controlproperties+xml"/>
  <Override PartName="/xl/ctrlProps/ctrlProp1698.xml" ContentType="application/vnd.ms-excel.controlproperties+xml"/>
  <Override PartName="/xl/ctrlProps/ctrlProp1699.xml" ContentType="application/vnd.ms-excel.controlproperties+xml"/>
  <Override PartName="/xl/ctrlProps/ctrlProp1700.xml" ContentType="application/vnd.ms-excel.controlproperties+xml"/>
  <Override PartName="/xl/ctrlProps/ctrlProp1701.xml" ContentType="application/vnd.ms-excel.controlproperties+xml"/>
  <Override PartName="/xl/ctrlProps/ctrlProp1702.xml" ContentType="application/vnd.ms-excel.controlproperties+xml"/>
  <Override PartName="/xl/ctrlProps/ctrlProp1703.xml" ContentType="application/vnd.ms-excel.controlproperties+xml"/>
  <Override PartName="/xl/ctrlProps/ctrlProp1704.xml" ContentType="application/vnd.ms-excel.controlproperties+xml"/>
  <Override PartName="/xl/ctrlProps/ctrlProp1705.xml" ContentType="application/vnd.ms-excel.controlproperties+xml"/>
  <Override PartName="/xl/ctrlProps/ctrlProp1706.xml" ContentType="application/vnd.ms-excel.controlproperties+xml"/>
  <Override PartName="/xl/ctrlProps/ctrlProp1707.xml" ContentType="application/vnd.ms-excel.controlproperties+xml"/>
  <Override PartName="/xl/ctrlProps/ctrlProp1708.xml" ContentType="application/vnd.ms-excel.controlproperties+xml"/>
  <Override PartName="/xl/ctrlProps/ctrlProp1709.xml" ContentType="application/vnd.ms-excel.controlproperties+xml"/>
  <Override PartName="/xl/ctrlProps/ctrlProp1710.xml" ContentType="application/vnd.ms-excel.controlproperties+xml"/>
  <Override PartName="/xl/ctrlProps/ctrlProp1711.xml" ContentType="application/vnd.ms-excel.controlproperties+xml"/>
  <Override PartName="/xl/ctrlProps/ctrlProp1712.xml" ContentType="application/vnd.ms-excel.controlproperties+xml"/>
  <Override PartName="/xl/ctrlProps/ctrlProp1713.xml" ContentType="application/vnd.ms-excel.controlproperties+xml"/>
  <Override PartName="/xl/ctrlProps/ctrlProp1714.xml" ContentType="application/vnd.ms-excel.controlproperties+xml"/>
  <Override PartName="/xl/ctrlProps/ctrlProp1715.xml" ContentType="application/vnd.ms-excel.controlproperties+xml"/>
  <Override PartName="/xl/ctrlProps/ctrlProp1716.xml" ContentType="application/vnd.ms-excel.controlproperties+xml"/>
  <Override PartName="/xl/ctrlProps/ctrlProp1717.xml" ContentType="application/vnd.ms-excel.controlproperties+xml"/>
  <Override PartName="/xl/ctrlProps/ctrlProp1718.xml" ContentType="application/vnd.ms-excel.controlproperties+xml"/>
  <Override PartName="/xl/ctrlProps/ctrlProp1719.xml" ContentType="application/vnd.ms-excel.controlproperties+xml"/>
  <Override PartName="/xl/ctrlProps/ctrlProp1720.xml" ContentType="application/vnd.ms-excel.controlproperties+xml"/>
  <Override PartName="/xl/ctrlProps/ctrlProp1721.xml" ContentType="application/vnd.ms-excel.controlproperties+xml"/>
  <Override PartName="/xl/ctrlProps/ctrlProp1722.xml" ContentType="application/vnd.ms-excel.controlproperties+xml"/>
  <Override PartName="/xl/ctrlProps/ctrlProp1723.xml" ContentType="application/vnd.ms-excel.controlproperties+xml"/>
  <Override PartName="/xl/ctrlProps/ctrlProp1724.xml" ContentType="application/vnd.ms-excel.controlproperties+xml"/>
  <Override PartName="/xl/ctrlProps/ctrlProp1725.xml" ContentType="application/vnd.ms-excel.controlproperties+xml"/>
  <Override PartName="/xl/ctrlProps/ctrlProp1726.xml" ContentType="application/vnd.ms-excel.controlproperties+xml"/>
  <Override PartName="/xl/ctrlProps/ctrlProp1727.xml" ContentType="application/vnd.ms-excel.controlproperties+xml"/>
  <Override PartName="/xl/ctrlProps/ctrlProp1728.xml" ContentType="application/vnd.ms-excel.controlproperties+xml"/>
  <Override PartName="/xl/ctrlProps/ctrlProp1729.xml" ContentType="application/vnd.ms-excel.controlproperties+xml"/>
  <Override PartName="/xl/ctrlProps/ctrlProp1730.xml" ContentType="application/vnd.ms-excel.controlproperties+xml"/>
  <Override PartName="/xl/ctrlProps/ctrlProp1731.xml" ContentType="application/vnd.ms-excel.controlproperties+xml"/>
  <Override PartName="/xl/ctrlProps/ctrlProp1732.xml" ContentType="application/vnd.ms-excel.controlproperties+xml"/>
  <Override PartName="/xl/ctrlProps/ctrlProp1733.xml" ContentType="application/vnd.ms-excel.controlproperties+xml"/>
  <Override PartName="/xl/ctrlProps/ctrlProp1734.xml" ContentType="application/vnd.ms-excel.controlproperties+xml"/>
  <Override PartName="/xl/ctrlProps/ctrlProp1735.xml" ContentType="application/vnd.ms-excel.controlproperties+xml"/>
  <Override PartName="/xl/ctrlProps/ctrlProp1736.xml" ContentType="application/vnd.ms-excel.controlproperties+xml"/>
  <Override PartName="/xl/ctrlProps/ctrlProp1737.xml" ContentType="application/vnd.ms-excel.controlproperties+xml"/>
  <Override PartName="/xl/ctrlProps/ctrlProp1738.xml" ContentType="application/vnd.ms-excel.controlproperties+xml"/>
  <Override PartName="/xl/ctrlProps/ctrlProp1739.xml" ContentType="application/vnd.ms-excel.controlproperties+xml"/>
  <Override PartName="/xl/ctrlProps/ctrlProp1740.xml" ContentType="application/vnd.ms-excel.controlproperties+xml"/>
  <Override PartName="/xl/ctrlProps/ctrlProp1741.xml" ContentType="application/vnd.ms-excel.controlproperties+xml"/>
  <Override PartName="/xl/ctrlProps/ctrlProp1742.xml" ContentType="application/vnd.ms-excel.controlproperties+xml"/>
  <Override PartName="/xl/ctrlProps/ctrlProp1743.xml" ContentType="application/vnd.ms-excel.controlproperties+xml"/>
  <Override PartName="/xl/ctrlProps/ctrlProp1744.xml" ContentType="application/vnd.ms-excel.controlproperties+xml"/>
  <Override PartName="/xl/ctrlProps/ctrlProp1745.xml" ContentType="application/vnd.ms-excel.controlproperties+xml"/>
  <Override PartName="/xl/ctrlProps/ctrlProp1746.xml" ContentType="application/vnd.ms-excel.controlproperties+xml"/>
  <Override PartName="/xl/ctrlProps/ctrlProp1747.xml" ContentType="application/vnd.ms-excel.controlproperties+xml"/>
  <Override PartName="/xl/ctrlProps/ctrlProp1748.xml" ContentType="application/vnd.ms-excel.controlproperties+xml"/>
  <Override PartName="/xl/ctrlProps/ctrlProp1749.xml" ContentType="application/vnd.ms-excel.controlproperties+xml"/>
  <Override PartName="/xl/ctrlProps/ctrlProp1750.xml" ContentType="application/vnd.ms-excel.controlproperties+xml"/>
  <Override PartName="/xl/ctrlProps/ctrlProp1751.xml" ContentType="application/vnd.ms-excel.controlproperties+xml"/>
  <Override PartName="/xl/ctrlProps/ctrlProp1752.xml" ContentType="application/vnd.ms-excel.controlproperties+xml"/>
  <Override PartName="/xl/ctrlProps/ctrlProp1753.xml" ContentType="application/vnd.ms-excel.controlproperties+xml"/>
  <Override PartName="/xl/ctrlProps/ctrlProp1754.xml" ContentType="application/vnd.ms-excel.controlproperties+xml"/>
  <Override PartName="/xl/ctrlProps/ctrlProp1755.xml" ContentType="application/vnd.ms-excel.controlproperties+xml"/>
  <Override PartName="/xl/ctrlProps/ctrlProp1756.xml" ContentType="application/vnd.ms-excel.controlproperties+xml"/>
  <Override PartName="/xl/ctrlProps/ctrlProp1757.xml" ContentType="application/vnd.ms-excel.controlproperties+xml"/>
  <Override PartName="/xl/ctrlProps/ctrlProp1758.xml" ContentType="application/vnd.ms-excel.controlproperties+xml"/>
  <Override PartName="/xl/ctrlProps/ctrlProp1759.xml" ContentType="application/vnd.ms-excel.controlproperties+xml"/>
  <Override PartName="/xl/ctrlProps/ctrlProp1760.xml" ContentType="application/vnd.ms-excel.controlproperties+xml"/>
  <Override PartName="/xl/ctrlProps/ctrlProp1761.xml" ContentType="application/vnd.ms-excel.controlproperties+xml"/>
  <Override PartName="/xl/ctrlProps/ctrlProp1762.xml" ContentType="application/vnd.ms-excel.controlproperties+xml"/>
  <Override PartName="/xl/ctrlProps/ctrlProp1763.xml" ContentType="application/vnd.ms-excel.controlproperties+xml"/>
  <Override PartName="/xl/ctrlProps/ctrlProp1764.xml" ContentType="application/vnd.ms-excel.controlproperties+xml"/>
  <Override PartName="/xl/ctrlProps/ctrlProp1765.xml" ContentType="application/vnd.ms-excel.controlproperties+xml"/>
  <Override PartName="/xl/ctrlProps/ctrlProp1766.xml" ContentType="application/vnd.ms-excel.controlproperties+xml"/>
  <Override PartName="/xl/ctrlProps/ctrlProp1767.xml" ContentType="application/vnd.ms-excel.controlproperties+xml"/>
  <Override PartName="/xl/ctrlProps/ctrlProp1768.xml" ContentType="application/vnd.ms-excel.controlproperties+xml"/>
  <Override PartName="/xl/ctrlProps/ctrlProp1769.xml" ContentType="application/vnd.ms-excel.controlproperties+xml"/>
  <Override PartName="/xl/ctrlProps/ctrlProp1770.xml" ContentType="application/vnd.ms-excel.controlproperties+xml"/>
  <Override PartName="/xl/ctrlProps/ctrlProp1771.xml" ContentType="application/vnd.ms-excel.controlproperties+xml"/>
  <Override PartName="/xl/ctrlProps/ctrlProp1772.xml" ContentType="application/vnd.ms-excel.controlproperties+xml"/>
  <Override PartName="/xl/ctrlProps/ctrlProp1773.xml" ContentType="application/vnd.ms-excel.controlproperties+xml"/>
  <Override PartName="/xl/ctrlProps/ctrlProp1774.xml" ContentType="application/vnd.ms-excel.controlproperties+xml"/>
  <Override PartName="/xl/ctrlProps/ctrlProp1775.xml" ContentType="application/vnd.ms-excel.controlproperties+xml"/>
  <Override PartName="/xl/ctrlProps/ctrlProp1776.xml" ContentType="application/vnd.ms-excel.controlproperties+xml"/>
  <Override PartName="/xl/ctrlProps/ctrlProp1777.xml" ContentType="application/vnd.ms-excel.controlproperties+xml"/>
  <Override PartName="/xl/ctrlProps/ctrlProp1778.xml" ContentType="application/vnd.ms-excel.controlproperties+xml"/>
  <Override PartName="/xl/ctrlProps/ctrlProp1779.xml" ContentType="application/vnd.ms-excel.controlproperties+xml"/>
  <Override PartName="/xl/ctrlProps/ctrlProp1780.xml" ContentType="application/vnd.ms-excel.controlproperties+xml"/>
  <Override PartName="/xl/ctrlProps/ctrlProp1781.xml" ContentType="application/vnd.ms-excel.controlproperties+xml"/>
  <Override PartName="/xl/ctrlProps/ctrlProp1782.xml" ContentType="application/vnd.ms-excel.controlproperties+xml"/>
  <Override PartName="/xl/ctrlProps/ctrlProp1783.xml" ContentType="application/vnd.ms-excel.controlproperties+xml"/>
  <Override PartName="/xl/ctrlProps/ctrlProp1784.xml" ContentType="application/vnd.ms-excel.controlproperties+xml"/>
  <Override PartName="/xl/ctrlProps/ctrlProp1785.xml" ContentType="application/vnd.ms-excel.controlproperties+xml"/>
  <Override PartName="/xl/ctrlProps/ctrlProp1786.xml" ContentType="application/vnd.ms-excel.controlproperties+xml"/>
  <Override PartName="/xl/ctrlProps/ctrlProp1787.xml" ContentType="application/vnd.ms-excel.controlproperties+xml"/>
  <Override PartName="/xl/ctrlProps/ctrlProp1788.xml" ContentType="application/vnd.ms-excel.controlproperties+xml"/>
  <Override PartName="/xl/ctrlProps/ctrlProp1789.xml" ContentType="application/vnd.ms-excel.controlproperties+xml"/>
  <Override PartName="/xl/ctrlProps/ctrlProp1790.xml" ContentType="application/vnd.ms-excel.controlproperties+xml"/>
  <Override PartName="/xl/ctrlProps/ctrlProp1791.xml" ContentType="application/vnd.ms-excel.controlproperties+xml"/>
  <Override PartName="/xl/ctrlProps/ctrlProp1792.xml" ContentType="application/vnd.ms-excel.controlproperties+xml"/>
  <Override PartName="/xl/ctrlProps/ctrlProp1793.xml" ContentType="application/vnd.ms-excel.controlproperties+xml"/>
  <Override PartName="/xl/ctrlProps/ctrlProp1794.xml" ContentType="application/vnd.ms-excel.controlproperties+xml"/>
  <Override PartName="/xl/ctrlProps/ctrlProp1795.xml" ContentType="application/vnd.ms-excel.controlproperties+xml"/>
  <Override PartName="/xl/ctrlProps/ctrlProp1796.xml" ContentType="application/vnd.ms-excel.controlproperties+xml"/>
  <Override PartName="/xl/ctrlProps/ctrlProp1797.xml" ContentType="application/vnd.ms-excel.controlproperties+xml"/>
  <Override PartName="/xl/ctrlProps/ctrlProp1798.xml" ContentType="application/vnd.ms-excel.controlproperties+xml"/>
  <Override PartName="/xl/ctrlProps/ctrlProp1799.xml" ContentType="application/vnd.ms-excel.controlproperties+xml"/>
  <Override PartName="/xl/ctrlProps/ctrlProp1800.xml" ContentType="application/vnd.ms-excel.controlproperties+xml"/>
  <Override PartName="/xl/ctrlProps/ctrlProp1801.xml" ContentType="application/vnd.ms-excel.controlproperties+xml"/>
  <Override PartName="/xl/ctrlProps/ctrlProp1802.xml" ContentType="application/vnd.ms-excel.controlproperties+xml"/>
  <Override PartName="/xl/ctrlProps/ctrlProp1803.xml" ContentType="application/vnd.ms-excel.controlproperties+xml"/>
  <Override PartName="/xl/ctrlProps/ctrlProp1804.xml" ContentType="application/vnd.ms-excel.controlproperties+xml"/>
  <Override PartName="/xl/ctrlProps/ctrlProp1805.xml" ContentType="application/vnd.ms-excel.controlproperties+xml"/>
  <Override PartName="/xl/ctrlProps/ctrlProp1806.xml" ContentType="application/vnd.ms-excel.controlproperties+xml"/>
  <Override PartName="/xl/ctrlProps/ctrlProp1807.xml" ContentType="application/vnd.ms-excel.controlproperties+xml"/>
  <Override PartName="/xl/ctrlProps/ctrlProp1808.xml" ContentType="application/vnd.ms-excel.controlproperties+xml"/>
  <Override PartName="/xl/ctrlProps/ctrlProp1809.xml" ContentType="application/vnd.ms-excel.controlproperties+xml"/>
  <Override PartName="/xl/ctrlProps/ctrlProp1810.xml" ContentType="application/vnd.ms-excel.controlproperties+xml"/>
  <Override PartName="/xl/ctrlProps/ctrlProp1811.xml" ContentType="application/vnd.ms-excel.controlproperties+xml"/>
  <Override PartName="/xl/ctrlProps/ctrlProp1812.xml" ContentType="application/vnd.ms-excel.controlproperties+xml"/>
  <Override PartName="/xl/ctrlProps/ctrlProp1813.xml" ContentType="application/vnd.ms-excel.controlproperties+xml"/>
  <Override PartName="/xl/ctrlProps/ctrlProp1814.xml" ContentType="application/vnd.ms-excel.controlproperties+xml"/>
  <Override PartName="/xl/ctrlProps/ctrlProp1815.xml" ContentType="application/vnd.ms-excel.controlproperties+xml"/>
  <Override PartName="/xl/ctrlProps/ctrlProp1816.xml" ContentType="application/vnd.ms-excel.controlproperties+xml"/>
  <Override PartName="/xl/ctrlProps/ctrlProp1817.xml" ContentType="application/vnd.ms-excel.controlproperties+xml"/>
  <Override PartName="/xl/ctrlProps/ctrlProp1818.xml" ContentType="application/vnd.ms-excel.controlproperties+xml"/>
  <Override PartName="/xl/ctrlProps/ctrlProp1819.xml" ContentType="application/vnd.ms-excel.controlproperties+xml"/>
  <Override PartName="/xl/ctrlProps/ctrlProp1820.xml" ContentType="application/vnd.ms-excel.controlproperties+xml"/>
  <Override PartName="/xl/ctrlProps/ctrlProp1821.xml" ContentType="application/vnd.ms-excel.controlproperties+xml"/>
  <Override PartName="/xl/ctrlProps/ctrlProp1822.xml" ContentType="application/vnd.ms-excel.controlproperties+xml"/>
  <Override PartName="/xl/ctrlProps/ctrlProp1823.xml" ContentType="application/vnd.ms-excel.controlproperties+xml"/>
  <Override PartName="/xl/ctrlProps/ctrlProp1824.xml" ContentType="application/vnd.ms-excel.controlproperties+xml"/>
  <Override PartName="/xl/ctrlProps/ctrlProp1825.xml" ContentType="application/vnd.ms-excel.controlproperties+xml"/>
  <Override PartName="/xl/ctrlProps/ctrlProp1826.xml" ContentType="application/vnd.ms-excel.controlproperties+xml"/>
  <Override PartName="/xl/ctrlProps/ctrlProp1827.xml" ContentType="application/vnd.ms-excel.controlproperties+xml"/>
  <Override PartName="/xl/ctrlProps/ctrlProp1828.xml" ContentType="application/vnd.ms-excel.controlproperties+xml"/>
  <Override PartName="/xl/ctrlProps/ctrlProp1829.xml" ContentType="application/vnd.ms-excel.controlproperties+xml"/>
  <Override PartName="/xl/ctrlProps/ctrlProp1830.xml" ContentType="application/vnd.ms-excel.controlproperties+xml"/>
  <Override PartName="/xl/ctrlProps/ctrlProp1831.xml" ContentType="application/vnd.ms-excel.controlproperties+xml"/>
  <Override PartName="/xl/ctrlProps/ctrlProp1832.xml" ContentType="application/vnd.ms-excel.controlproperties+xml"/>
  <Override PartName="/xl/ctrlProps/ctrlProp1833.xml" ContentType="application/vnd.ms-excel.controlproperties+xml"/>
  <Override PartName="/xl/ctrlProps/ctrlProp1834.xml" ContentType="application/vnd.ms-excel.controlproperties+xml"/>
  <Override PartName="/xl/ctrlProps/ctrlProp1835.xml" ContentType="application/vnd.ms-excel.controlproperties+xml"/>
  <Override PartName="/xl/ctrlProps/ctrlProp1836.xml" ContentType="application/vnd.ms-excel.controlproperties+xml"/>
  <Override PartName="/xl/ctrlProps/ctrlProp1837.xml" ContentType="application/vnd.ms-excel.controlproperties+xml"/>
  <Override PartName="/xl/ctrlProps/ctrlProp1838.xml" ContentType="application/vnd.ms-excel.controlproperties+xml"/>
  <Override PartName="/xl/ctrlProps/ctrlProp1839.xml" ContentType="application/vnd.ms-excel.controlproperties+xml"/>
  <Override PartName="/xl/ctrlProps/ctrlProp1840.xml" ContentType="application/vnd.ms-excel.controlproperties+xml"/>
  <Override PartName="/xl/ctrlProps/ctrlProp1841.xml" ContentType="application/vnd.ms-excel.controlproperties+xml"/>
  <Override PartName="/xl/ctrlProps/ctrlProp1842.xml" ContentType="application/vnd.ms-excel.controlproperties+xml"/>
  <Override PartName="/xl/ctrlProps/ctrlProp1843.xml" ContentType="application/vnd.ms-excel.controlproperties+xml"/>
  <Override PartName="/xl/ctrlProps/ctrlProp1844.xml" ContentType="application/vnd.ms-excel.controlproperties+xml"/>
  <Override PartName="/xl/ctrlProps/ctrlProp1845.xml" ContentType="application/vnd.ms-excel.controlproperties+xml"/>
  <Override PartName="/xl/ctrlProps/ctrlProp1846.xml" ContentType="application/vnd.ms-excel.controlproperties+xml"/>
  <Override PartName="/xl/ctrlProps/ctrlProp1847.xml" ContentType="application/vnd.ms-excel.controlproperties+xml"/>
  <Override PartName="/xl/ctrlProps/ctrlProp1848.xml" ContentType="application/vnd.ms-excel.controlproperties+xml"/>
  <Override PartName="/xl/ctrlProps/ctrlProp1849.xml" ContentType="application/vnd.ms-excel.controlproperties+xml"/>
  <Override PartName="/xl/ctrlProps/ctrlProp1850.xml" ContentType="application/vnd.ms-excel.controlproperties+xml"/>
  <Override PartName="/xl/ctrlProps/ctrlProp1851.xml" ContentType="application/vnd.ms-excel.controlproperties+xml"/>
  <Override PartName="/xl/ctrlProps/ctrlProp1852.xml" ContentType="application/vnd.ms-excel.controlproperties+xml"/>
  <Override PartName="/xl/ctrlProps/ctrlProp1853.xml" ContentType="application/vnd.ms-excel.controlproperties+xml"/>
  <Override PartName="/xl/ctrlProps/ctrlProp1854.xml" ContentType="application/vnd.ms-excel.controlproperties+xml"/>
  <Override PartName="/xl/ctrlProps/ctrlProp1855.xml" ContentType="application/vnd.ms-excel.controlproperties+xml"/>
  <Override PartName="/xl/ctrlProps/ctrlProp1856.xml" ContentType="application/vnd.ms-excel.controlproperties+xml"/>
  <Override PartName="/xl/ctrlProps/ctrlProp1857.xml" ContentType="application/vnd.ms-excel.controlproperties+xml"/>
  <Override PartName="/xl/ctrlProps/ctrlProp1858.xml" ContentType="application/vnd.ms-excel.controlproperties+xml"/>
  <Override PartName="/xl/ctrlProps/ctrlProp1859.xml" ContentType="application/vnd.ms-excel.controlproperties+xml"/>
  <Override PartName="/xl/ctrlProps/ctrlProp1860.xml" ContentType="application/vnd.ms-excel.controlproperties+xml"/>
  <Override PartName="/xl/ctrlProps/ctrlProp1861.xml" ContentType="application/vnd.ms-excel.controlproperties+xml"/>
  <Override PartName="/xl/ctrlProps/ctrlProp1862.xml" ContentType="application/vnd.ms-excel.controlproperties+xml"/>
  <Override PartName="/xl/ctrlProps/ctrlProp1863.xml" ContentType="application/vnd.ms-excel.controlproperties+xml"/>
  <Override PartName="/xl/ctrlProps/ctrlProp1864.xml" ContentType="application/vnd.ms-excel.controlproperties+xml"/>
  <Override PartName="/xl/ctrlProps/ctrlProp1865.xml" ContentType="application/vnd.ms-excel.controlproperties+xml"/>
  <Override PartName="/xl/ctrlProps/ctrlProp1866.xml" ContentType="application/vnd.ms-excel.controlproperties+xml"/>
  <Override PartName="/xl/ctrlProps/ctrlProp1867.xml" ContentType="application/vnd.ms-excel.controlproperties+xml"/>
  <Override PartName="/xl/ctrlProps/ctrlProp1868.xml" ContentType="application/vnd.ms-excel.controlproperties+xml"/>
  <Override PartName="/xl/ctrlProps/ctrlProp1869.xml" ContentType="application/vnd.ms-excel.controlproperties+xml"/>
  <Override PartName="/xl/ctrlProps/ctrlProp1870.xml" ContentType="application/vnd.ms-excel.controlproperties+xml"/>
  <Override PartName="/xl/ctrlProps/ctrlProp1871.xml" ContentType="application/vnd.ms-excel.controlproperties+xml"/>
  <Override PartName="/xl/ctrlProps/ctrlProp1872.xml" ContentType="application/vnd.ms-excel.controlproperties+xml"/>
  <Override PartName="/xl/ctrlProps/ctrlProp1873.xml" ContentType="application/vnd.ms-excel.controlproperties+xml"/>
  <Override PartName="/xl/ctrlProps/ctrlProp1874.xml" ContentType="application/vnd.ms-excel.controlproperties+xml"/>
  <Override PartName="/xl/ctrlProps/ctrlProp1875.xml" ContentType="application/vnd.ms-excel.controlproperties+xml"/>
  <Override PartName="/xl/ctrlProps/ctrlProp1876.xml" ContentType="application/vnd.ms-excel.controlproperties+xml"/>
  <Override PartName="/xl/ctrlProps/ctrlProp1877.xml" ContentType="application/vnd.ms-excel.controlproperties+xml"/>
  <Override PartName="/xl/ctrlProps/ctrlProp1878.xml" ContentType="application/vnd.ms-excel.controlproperties+xml"/>
  <Override PartName="/xl/ctrlProps/ctrlProp1879.xml" ContentType="application/vnd.ms-excel.controlproperties+xml"/>
  <Override PartName="/xl/ctrlProps/ctrlProp1880.xml" ContentType="application/vnd.ms-excel.controlproperties+xml"/>
  <Override PartName="/xl/ctrlProps/ctrlProp1881.xml" ContentType="application/vnd.ms-excel.controlproperties+xml"/>
  <Override PartName="/xl/ctrlProps/ctrlProp1882.xml" ContentType="application/vnd.ms-excel.controlproperties+xml"/>
  <Override PartName="/xl/ctrlProps/ctrlProp1883.xml" ContentType="application/vnd.ms-excel.controlproperties+xml"/>
  <Override PartName="/xl/ctrlProps/ctrlProp1884.xml" ContentType="application/vnd.ms-excel.controlproperties+xml"/>
  <Override PartName="/xl/ctrlProps/ctrlProp1885.xml" ContentType="application/vnd.ms-excel.controlproperties+xml"/>
  <Override PartName="/xl/ctrlProps/ctrlProp1886.xml" ContentType="application/vnd.ms-excel.controlproperties+xml"/>
  <Override PartName="/xl/ctrlProps/ctrlProp1887.xml" ContentType="application/vnd.ms-excel.controlproperties+xml"/>
  <Override PartName="/xl/ctrlProps/ctrlProp1888.xml" ContentType="application/vnd.ms-excel.controlproperties+xml"/>
  <Override PartName="/xl/ctrlProps/ctrlProp1889.xml" ContentType="application/vnd.ms-excel.controlproperties+xml"/>
  <Override PartName="/xl/ctrlProps/ctrlProp1890.xml" ContentType="application/vnd.ms-excel.controlproperties+xml"/>
  <Override PartName="/xl/ctrlProps/ctrlProp1891.xml" ContentType="application/vnd.ms-excel.controlproperties+xml"/>
  <Override PartName="/xl/ctrlProps/ctrlProp1892.xml" ContentType="application/vnd.ms-excel.controlproperties+xml"/>
  <Override PartName="/xl/ctrlProps/ctrlProp1893.xml" ContentType="application/vnd.ms-excel.controlproperties+xml"/>
  <Override PartName="/xl/ctrlProps/ctrlProp1894.xml" ContentType="application/vnd.ms-excel.controlproperties+xml"/>
  <Override PartName="/xl/ctrlProps/ctrlProp1895.xml" ContentType="application/vnd.ms-excel.controlproperties+xml"/>
  <Override PartName="/xl/ctrlProps/ctrlProp1896.xml" ContentType="application/vnd.ms-excel.controlproperties+xml"/>
  <Override PartName="/xl/ctrlProps/ctrlProp1897.xml" ContentType="application/vnd.ms-excel.controlproperties+xml"/>
  <Override PartName="/xl/ctrlProps/ctrlProp1898.xml" ContentType="application/vnd.ms-excel.controlproperties+xml"/>
  <Override PartName="/xl/ctrlProps/ctrlProp1899.xml" ContentType="application/vnd.ms-excel.controlproperties+xml"/>
  <Override PartName="/xl/ctrlProps/ctrlProp1900.xml" ContentType="application/vnd.ms-excel.controlproperties+xml"/>
  <Override PartName="/xl/ctrlProps/ctrlProp1901.xml" ContentType="application/vnd.ms-excel.controlproperties+xml"/>
  <Override PartName="/xl/ctrlProps/ctrlProp1902.xml" ContentType="application/vnd.ms-excel.controlproperties+xml"/>
  <Override PartName="/xl/ctrlProps/ctrlProp1903.xml" ContentType="application/vnd.ms-excel.controlproperties+xml"/>
  <Override PartName="/xl/ctrlProps/ctrlProp1904.xml" ContentType="application/vnd.ms-excel.controlproperties+xml"/>
  <Override PartName="/xl/ctrlProps/ctrlProp1905.xml" ContentType="application/vnd.ms-excel.controlproperties+xml"/>
  <Override PartName="/xl/ctrlProps/ctrlProp1906.xml" ContentType="application/vnd.ms-excel.controlproperties+xml"/>
  <Override PartName="/xl/ctrlProps/ctrlProp1907.xml" ContentType="application/vnd.ms-excel.controlproperties+xml"/>
  <Override PartName="/xl/ctrlProps/ctrlProp1908.xml" ContentType="application/vnd.ms-excel.controlproperties+xml"/>
  <Override PartName="/xl/ctrlProps/ctrlProp1909.xml" ContentType="application/vnd.ms-excel.controlproperties+xml"/>
  <Override PartName="/xl/ctrlProps/ctrlProp1910.xml" ContentType="application/vnd.ms-excel.controlproperties+xml"/>
  <Override PartName="/xl/ctrlProps/ctrlProp1911.xml" ContentType="application/vnd.ms-excel.controlproperties+xml"/>
  <Override PartName="/xl/ctrlProps/ctrlProp1912.xml" ContentType="application/vnd.ms-excel.controlproperties+xml"/>
  <Override PartName="/xl/ctrlProps/ctrlProp1913.xml" ContentType="application/vnd.ms-excel.controlproperties+xml"/>
  <Override PartName="/xl/ctrlProps/ctrlProp1914.xml" ContentType="application/vnd.ms-excel.controlproperties+xml"/>
  <Override PartName="/xl/ctrlProps/ctrlProp1915.xml" ContentType="application/vnd.ms-excel.controlproperties+xml"/>
  <Override PartName="/xl/ctrlProps/ctrlProp1916.xml" ContentType="application/vnd.ms-excel.controlproperties+xml"/>
  <Override PartName="/xl/ctrlProps/ctrlProp1917.xml" ContentType="application/vnd.ms-excel.controlproperties+xml"/>
  <Override PartName="/xl/ctrlProps/ctrlProp1918.xml" ContentType="application/vnd.ms-excel.controlproperties+xml"/>
  <Override PartName="/xl/ctrlProps/ctrlProp1919.xml" ContentType="application/vnd.ms-excel.controlproperties+xml"/>
  <Override PartName="/xl/ctrlProps/ctrlProp1920.xml" ContentType="application/vnd.ms-excel.controlproperties+xml"/>
  <Override PartName="/xl/ctrlProps/ctrlProp1921.xml" ContentType="application/vnd.ms-excel.controlproperties+xml"/>
  <Override PartName="/xl/ctrlProps/ctrlProp1922.xml" ContentType="application/vnd.ms-excel.controlproperties+xml"/>
  <Override PartName="/xl/ctrlProps/ctrlProp1923.xml" ContentType="application/vnd.ms-excel.controlproperties+xml"/>
  <Override PartName="/xl/ctrlProps/ctrlProp1924.xml" ContentType="application/vnd.ms-excel.controlproperties+xml"/>
  <Override PartName="/xl/ctrlProps/ctrlProp1925.xml" ContentType="application/vnd.ms-excel.controlproperties+xml"/>
  <Override PartName="/xl/ctrlProps/ctrlProp1926.xml" ContentType="application/vnd.ms-excel.controlproperties+xml"/>
  <Override PartName="/xl/ctrlProps/ctrlProp1927.xml" ContentType="application/vnd.ms-excel.controlproperties+xml"/>
  <Override PartName="/xl/ctrlProps/ctrlProp1928.xml" ContentType="application/vnd.ms-excel.controlproperties+xml"/>
  <Override PartName="/xl/ctrlProps/ctrlProp1929.xml" ContentType="application/vnd.ms-excel.controlproperties+xml"/>
  <Override PartName="/xl/ctrlProps/ctrlProp1930.xml" ContentType="application/vnd.ms-excel.controlproperties+xml"/>
  <Override PartName="/xl/ctrlProps/ctrlProp1931.xml" ContentType="application/vnd.ms-excel.controlproperties+xml"/>
  <Override PartName="/xl/ctrlProps/ctrlProp1932.xml" ContentType="application/vnd.ms-excel.controlproperties+xml"/>
  <Override PartName="/xl/ctrlProps/ctrlProp1933.xml" ContentType="application/vnd.ms-excel.controlproperties+xml"/>
  <Override PartName="/xl/ctrlProps/ctrlProp1934.xml" ContentType="application/vnd.ms-excel.controlproperties+xml"/>
  <Override PartName="/xl/ctrlProps/ctrlProp1935.xml" ContentType="application/vnd.ms-excel.controlproperties+xml"/>
  <Override PartName="/xl/ctrlProps/ctrlProp1936.xml" ContentType="application/vnd.ms-excel.controlproperties+xml"/>
  <Override PartName="/xl/ctrlProps/ctrlProp1937.xml" ContentType="application/vnd.ms-excel.controlproperties+xml"/>
  <Override PartName="/xl/ctrlProps/ctrlProp1938.xml" ContentType="application/vnd.ms-excel.controlproperties+xml"/>
  <Override PartName="/xl/ctrlProps/ctrlProp1939.xml" ContentType="application/vnd.ms-excel.controlproperties+xml"/>
  <Override PartName="/xl/ctrlProps/ctrlProp1940.xml" ContentType="application/vnd.ms-excel.controlproperties+xml"/>
  <Override PartName="/xl/ctrlProps/ctrlProp1941.xml" ContentType="application/vnd.ms-excel.controlproperties+xml"/>
  <Override PartName="/xl/ctrlProps/ctrlProp1942.xml" ContentType="application/vnd.ms-excel.controlproperties+xml"/>
  <Override PartName="/xl/ctrlProps/ctrlProp1943.xml" ContentType="application/vnd.ms-excel.controlproperties+xml"/>
  <Override PartName="/xl/ctrlProps/ctrlProp1944.xml" ContentType="application/vnd.ms-excel.controlproperties+xml"/>
  <Override PartName="/xl/ctrlProps/ctrlProp1945.xml" ContentType="application/vnd.ms-excel.controlproperties+xml"/>
  <Override PartName="/xl/ctrlProps/ctrlProp1946.xml" ContentType="application/vnd.ms-excel.controlproperties+xml"/>
  <Override PartName="/xl/ctrlProps/ctrlProp1947.xml" ContentType="application/vnd.ms-excel.controlproperties+xml"/>
  <Override PartName="/xl/ctrlProps/ctrlProp1948.xml" ContentType="application/vnd.ms-excel.controlproperties+xml"/>
  <Override PartName="/xl/ctrlProps/ctrlProp1949.xml" ContentType="application/vnd.ms-excel.controlproperties+xml"/>
  <Override PartName="/xl/ctrlProps/ctrlProp1950.xml" ContentType="application/vnd.ms-excel.controlproperties+xml"/>
  <Override PartName="/xl/ctrlProps/ctrlProp1951.xml" ContentType="application/vnd.ms-excel.controlproperties+xml"/>
  <Override PartName="/xl/ctrlProps/ctrlProp1952.xml" ContentType="application/vnd.ms-excel.controlproperties+xml"/>
  <Override PartName="/xl/ctrlProps/ctrlProp1953.xml" ContentType="application/vnd.ms-excel.controlproperties+xml"/>
  <Override PartName="/xl/ctrlProps/ctrlProp1954.xml" ContentType="application/vnd.ms-excel.controlproperties+xml"/>
  <Override PartName="/xl/ctrlProps/ctrlProp1955.xml" ContentType="application/vnd.ms-excel.controlproperties+xml"/>
  <Override PartName="/xl/ctrlProps/ctrlProp1956.xml" ContentType="application/vnd.ms-excel.controlproperties+xml"/>
  <Override PartName="/xl/ctrlProps/ctrlProp1957.xml" ContentType="application/vnd.ms-excel.controlproperties+xml"/>
  <Override PartName="/xl/ctrlProps/ctrlProp1958.xml" ContentType="application/vnd.ms-excel.controlproperties+xml"/>
  <Override PartName="/xl/ctrlProps/ctrlProp1959.xml" ContentType="application/vnd.ms-excel.controlproperties+xml"/>
  <Override PartName="/xl/ctrlProps/ctrlProp1960.xml" ContentType="application/vnd.ms-excel.controlproperties+xml"/>
  <Override PartName="/xl/ctrlProps/ctrlProp1961.xml" ContentType="application/vnd.ms-excel.controlproperties+xml"/>
  <Override PartName="/xl/ctrlProps/ctrlProp1962.xml" ContentType="application/vnd.ms-excel.controlproperties+xml"/>
  <Override PartName="/xl/ctrlProps/ctrlProp1963.xml" ContentType="application/vnd.ms-excel.controlproperties+xml"/>
  <Override PartName="/xl/ctrlProps/ctrlProp1964.xml" ContentType="application/vnd.ms-excel.controlproperties+xml"/>
  <Override PartName="/xl/ctrlProps/ctrlProp1965.xml" ContentType="application/vnd.ms-excel.controlproperties+xml"/>
  <Override PartName="/xl/ctrlProps/ctrlProp1966.xml" ContentType="application/vnd.ms-excel.controlproperties+xml"/>
  <Override PartName="/xl/ctrlProps/ctrlProp1967.xml" ContentType="application/vnd.ms-excel.controlproperties+xml"/>
  <Override PartName="/xl/ctrlProps/ctrlProp1968.xml" ContentType="application/vnd.ms-excel.controlproperties+xml"/>
  <Override PartName="/xl/ctrlProps/ctrlProp1969.xml" ContentType="application/vnd.ms-excel.controlproperties+xml"/>
  <Override PartName="/xl/ctrlProps/ctrlProp1970.xml" ContentType="application/vnd.ms-excel.controlproperties+xml"/>
  <Override PartName="/xl/ctrlProps/ctrlProp1971.xml" ContentType="application/vnd.ms-excel.controlproperties+xml"/>
  <Override PartName="/xl/ctrlProps/ctrlProp1972.xml" ContentType="application/vnd.ms-excel.controlproperties+xml"/>
  <Override PartName="/xl/ctrlProps/ctrlProp1973.xml" ContentType="application/vnd.ms-excel.controlproperties+xml"/>
  <Override PartName="/xl/ctrlProps/ctrlProp1974.xml" ContentType="application/vnd.ms-excel.controlproperties+xml"/>
  <Override PartName="/xl/ctrlProps/ctrlProp1975.xml" ContentType="application/vnd.ms-excel.controlproperties+xml"/>
  <Override PartName="/xl/ctrlProps/ctrlProp1976.xml" ContentType="application/vnd.ms-excel.controlproperties+xml"/>
  <Override PartName="/xl/ctrlProps/ctrlProp1977.xml" ContentType="application/vnd.ms-excel.controlproperties+xml"/>
  <Override PartName="/xl/ctrlProps/ctrlProp1978.xml" ContentType="application/vnd.ms-excel.controlproperties+xml"/>
  <Override PartName="/xl/ctrlProps/ctrlProp1979.xml" ContentType="application/vnd.ms-excel.controlproperties+xml"/>
  <Override PartName="/xl/ctrlProps/ctrlProp1980.xml" ContentType="application/vnd.ms-excel.controlproperties+xml"/>
  <Override PartName="/xl/ctrlProps/ctrlProp1981.xml" ContentType="application/vnd.ms-excel.controlproperties+xml"/>
  <Override PartName="/xl/ctrlProps/ctrlProp1982.xml" ContentType="application/vnd.ms-excel.controlproperties+xml"/>
  <Override PartName="/xl/ctrlProps/ctrlProp1983.xml" ContentType="application/vnd.ms-excel.controlproperties+xml"/>
  <Override PartName="/xl/ctrlProps/ctrlProp1984.xml" ContentType="application/vnd.ms-excel.controlproperties+xml"/>
  <Override PartName="/xl/ctrlProps/ctrlProp1985.xml" ContentType="application/vnd.ms-excel.controlproperties+xml"/>
  <Override PartName="/xl/ctrlProps/ctrlProp1986.xml" ContentType="application/vnd.ms-excel.controlproperties+xml"/>
  <Override PartName="/xl/ctrlProps/ctrlProp1987.xml" ContentType="application/vnd.ms-excel.controlproperties+xml"/>
  <Override PartName="/xl/ctrlProps/ctrlProp1988.xml" ContentType="application/vnd.ms-excel.controlproperties+xml"/>
  <Override PartName="/xl/ctrlProps/ctrlProp1989.xml" ContentType="application/vnd.ms-excel.controlproperties+xml"/>
  <Override PartName="/xl/ctrlProps/ctrlProp1990.xml" ContentType="application/vnd.ms-excel.controlproperties+xml"/>
  <Override PartName="/xl/ctrlProps/ctrlProp1991.xml" ContentType="application/vnd.ms-excel.controlproperties+xml"/>
  <Override PartName="/xl/ctrlProps/ctrlProp1992.xml" ContentType="application/vnd.ms-excel.controlproperties+xml"/>
  <Override PartName="/xl/ctrlProps/ctrlProp1993.xml" ContentType="application/vnd.ms-excel.controlproperties+xml"/>
  <Override PartName="/xl/ctrlProps/ctrlProp1994.xml" ContentType="application/vnd.ms-excel.controlproperties+xml"/>
  <Override PartName="/xl/ctrlProps/ctrlProp1995.xml" ContentType="application/vnd.ms-excel.controlproperties+xml"/>
  <Override PartName="/xl/ctrlProps/ctrlProp1996.xml" ContentType="application/vnd.ms-excel.controlproperties+xml"/>
  <Override PartName="/xl/ctrlProps/ctrlProp1997.xml" ContentType="application/vnd.ms-excel.controlproperties+xml"/>
  <Override PartName="/xl/ctrlProps/ctrlProp1998.xml" ContentType="application/vnd.ms-excel.controlproperties+xml"/>
  <Override PartName="/xl/ctrlProps/ctrlProp1999.xml" ContentType="application/vnd.ms-excel.controlproperties+xml"/>
  <Override PartName="/xl/ctrlProps/ctrlProp2000.xml" ContentType="application/vnd.ms-excel.controlproperties+xml"/>
  <Override PartName="/xl/ctrlProps/ctrlProp2001.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trlProps/ctrlProp2002.xml" ContentType="application/vnd.ms-excel.controlproperties+xml"/>
  <Override PartName="/xl/ctrlProps/ctrlProp2003.xml" ContentType="application/vnd.ms-excel.controlproperties+xml"/>
  <Override PartName="/xl/ctrlProps/ctrlProp2004.xml" ContentType="application/vnd.ms-excel.controlproperties+xml"/>
  <Override PartName="/xl/ctrlProps/ctrlProp2005.xml" ContentType="application/vnd.ms-excel.controlproperties+xml"/>
  <Override PartName="/xl/ctrlProps/ctrlProp2006.xml" ContentType="application/vnd.ms-excel.controlproperties+xml"/>
  <Override PartName="/xl/ctrlProps/ctrlProp2007.xml" ContentType="application/vnd.ms-excel.controlproperties+xml"/>
  <Override PartName="/xl/ctrlProps/ctrlProp2008.xml" ContentType="application/vnd.ms-excel.controlproperties+xml"/>
  <Override PartName="/xl/ctrlProps/ctrlProp2009.xml" ContentType="application/vnd.ms-excel.controlproperties+xml"/>
  <Override PartName="/xl/ctrlProps/ctrlProp2010.xml" ContentType="application/vnd.ms-excel.controlproperties+xml"/>
  <Override PartName="/xl/ctrlProps/ctrlProp2011.xml" ContentType="application/vnd.ms-excel.controlproperties+xml"/>
  <Override PartName="/xl/ctrlProps/ctrlProp2012.xml" ContentType="application/vnd.ms-excel.controlproperties+xml"/>
  <Override PartName="/xl/ctrlProps/ctrlProp2013.xml" ContentType="application/vnd.ms-excel.controlproperties+xml"/>
  <Override PartName="/xl/ctrlProps/ctrlProp2014.xml" ContentType="application/vnd.ms-excel.controlproperties+xml"/>
  <Override PartName="/xl/ctrlProps/ctrlProp2015.xml" ContentType="application/vnd.ms-excel.controlproperties+xml"/>
  <Override PartName="/xl/ctrlProps/ctrlProp2016.xml" ContentType="application/vnd.ms-excel.controlproperties+xml"/>
  <Override PartName="/xl/ctrlProps/ctrlProp2017.xml" ContentType="application/vnd.ms-excel.controlproperties+xml"/>
  <Override PartName="/xl/ctrlProps/ctrlProp2018.xml" ContentType="application/vnd.ms-excel.controlproperties+xml"/>
  <Override PartName="/xl/ctrlProps/ctrlProp2019.xml" ContentType="application/vnd.ms-excel.controlproperties+xml"/>
  <Override PartName="/xl/ctrlProps/ctrlProp2020.xml" ContentType="application/vnd.ms-excel.controlproperties+xml"/>
  <Override PartName="/xl/ctrlProps/ctrlProp2021.xml" ContentType="application/vnd.ms-excel.controlproperties+xml"/>
  <Override PartName="/xl/ctrlProps/ctrlProp2022.xml" ContentType="application/vnd.ms-excel.controlproperties+xml"/>
  <Override PartName="/xl/ctrlProps/ctrlProp2023.xml" ContentType="application/vnd.ms-excel.controlproperties+xml"/>
  <Override PartName="/xl/ctrlProps/ctrlProp2024.xml" ContentType="application/vnd.ms-excel.controlproperties+xml"/>
  <Override PartName="/xl/ctrlProps/ctrlProp2025.xml" ContentType="application/vnd.ms-excel.controlpropertie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codeName="ThisWorkbook" defaultThemeVersion="124226"/>
  <mc:AlternateContent xmlns:mc="http://schemas.openxmlformats.org/markup-compatibility/2006">
    <mc:Choice Requires="x15">
      <x15ac:absPath xmlns:x15ac="http://schemas.microsoft.com/office/spreadsheetml/2010/11/ac" url="/Users/joey/reports/Daniel/"/>
    </mc:Choice>
  </mc:AlternateContent>
  <xr:revisionPtr revIDLastSave="0" documentId="13_ncr:1_{60E03342-0EFD-2A4D-92BF-A85171451183}" xr6:coauthVersionLast="47" xr6:coauthVersionMax="47" xr10:uidLastSave="{00000000-0000-0000-0000-000000000000}"/>
  <bookViews>
    <workbookView xWindow="44920" yWindow="620" windowWidth="44040" windowHeight="24460" activeTab="3" xr2:uid="{00000000-000D-0000-FFFF-FFFF00000000}"/>
  </bookViews>
  <sheets>
    <sheet name="Instructions" sheetId="14" r:id="rId1"/>
    <sheet name="larragee_cog_domains" sheetId="17" r:id="rId2"/>
    <sheet name="Correlations" sheetId="1" r:id="rId3"/>
    <sheet name="Create Composites" sheetId="15" r:id="rId4"/>
    <sheet name="Composite Stats" sheetId="16" r:id="rId5"/>
    <sheet name="Predictions" sheetId="3" r:id="rId6"/>
    <sheet name="Cs" sheetId="12" state="hidden" r:id="rId7"/>
    <sheet name="ComCalc" sheetId="11" r:id="rId8"/>
    <sheet name="SqCor" sheetId="13" state="hidden" r:id="rId9"/>
  </sheets>
  <definedNames>
    <definedName name="ChartNames">OFFSET(ComCalc!$AH$39,0,0,ComCalc!$AG$38,1)</definedName>
    <definedName name="ChartValues">OFFSET(ComCalc!$AI$39,0,0,ComCalc!$AG$38,1)</definedName>
    <definedName name="CompositeNames">ComCalc!$A$2:$A$21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3" l="1"/>
  <c r="E1" i="3"/>
  <c r="R1" i="11"/>
  <c r="B3" i="16" l="1"/>
  <c r="B4" i="16"/>
  <c r="P4" i="11" s="1"/>
  <c r="B5" i="16"/>
  <c r="P5" i="11" s="1"/>
  <c r="B6" i="16"/>
  <c r="P6" i="11" s="1"/>
  <c r="B7" i="16"/>
  <c r="P7" i="11" s="1"/>
  <c r="B8" i="16"/>
  <c r="P8" i="11" s="1"/>
  <c r="B9" i="16"/>
  <c r="P9" i="11" s="1"/>
  <c r="B10" i="16"/>
  <c r="P10" i="11" s="1"/>
  <c r="B11" i="16"/>
  <c r="P11" i="11" s="1"/>
  <c r="B12" i="16"/>
  <c r="P12" i="11" s="1"/>
  <c r="B13" i="16"/>
  <c r="P13" i="11" s="1"/>
  <c r="B14" i="16"/>
  <c r="P14" i="11" s="1"/>
  <c r="B15" i="16"/>
  <c r="P15" i="11" s="1"/>
  <c r="B16" i="16"/>
  <c r="P16" i="11" s="1"/>
  <c r="B17" i="16"/>
  <c r="P17" i="11" s="1"/>
  <c r="B18" i="16"/>
  <c r="P18" i="11" s="1"/>
  <c r="B19" i="16"/>
  <c r="P19" i="11" s="1"/>
  <c r="B20" i="16"/>
  <c r="P20" i="11" s="1"/>
  <c r="B21" i="16"/>
  <c r="P21" i="11" s="1"/>
  <c r="B2" i="16"/>
  <c r="P2" i="11" s="1"/>
  <c r="C4" i="15"/>
  <c r="AP33" i="3"/>
  <c r="AO33" i="3"/>
  <c r="AO26" i="3"/>
  <c r="AP26" i="3"/>
  <c r="C45" i="3"/>
  <c r="AO28" i="3"/>
  <c r="AP28" i="3"/>
  <c r="AO29" i="3"/>
  <c r="AP29" i="3"/>
  <c r="AO30" i="3"/>
  <c r="AP30" i="3"/>
  <c r="AO31" i="3"/>
  <c r="AP31" i="3"/>
  <c r="AO32" i="3"/>
  <c r="AP32" i="3"/>
  <c r="AO25" i="3"/>
  <c r="AP25" i="3"/>
  <c r="AP27" i="3"/>
  <c r="AO27" i="3"/>
  <c r="AO24" i="3"/>
  <c r="U659" i="11"/>
  <c r="K659" i="11"/>
  <c r="L659" i="11"/>
  <c r="M659" i="11"/>
  <c r="N659" i="11"/>
  <c r="O659" i="11"/>
  <c r="O693" i="11" s="1"/>
  <c r="P659" i="11"/>
  <c r="P673" i="11" s="1"/>
  <c r="Q659" i="11"/>
  <c r="Q673" i="11" s="1"/>
  <c r="R659" i="11"/>
  <c r="R693" i="11" s="1"/>
  <c r="S659" i="11"/>
  <c r="S661" i="11" s="1"/>
  <c r="T659" i="11"/>
  <c r="T676" i="11" s="1"/>
  <c r="O692" i="11"/>
  <c r="V660" i="11"/>
  <c r="W660" i="11" s="1"/>
  <c r="A683" i="11" s="1"/>
  <c r="S674" i="11"/>
  <c r="T674" i="11"/>
  <c r="R676" i="11"/>
  <c r="R661" i="11"/>
  <c r="O662" i="11"/>
  <c r="R662" i="11"/>
  <c r="T663" i="11"/>
  <c r="Q664" i="11"/>
  <c r="R665" i="11"/>
  <c r="S665" i="11"/>
  <c r="O666" i="11"/>
  <c r="R666" i="11"/>
  <c r="T667" i="11"/>
  <c r="S668" i="11"/>
  <c r="Q669" i="11"/>
  <c r="R669" i="11"/>
  <c r="O670" i="11"/>
  <c r="R670" i="11"/>
  <c r="R660" i="11"/>
  <c r="S660" i="11"/>
  <c r="T660" i="11"/>
  <c r="L457" i="11"/>
  <c r="M458" i="11"/>
  <c r="N459" i="11"/>
  <c r="O460" i="11"/>
  <c r="P461" i="11"/>
  <c r="Q462" i="11"/>
  <c r="R463" i="11"/>
  <c r="S464" i="11"/>
  <c r="T465" i="11"/>
  <c r="U466" i="11"/>
  <c r="L104" i="12"/>
  <c r="L1645" i="12" s="1" a="1"/>
  <c r="L1645" i="12" s="1"/>
  <c r="M104" i="12"/>
  <c r="M1645" i="12" s="1" a="1"/>
  <c r="M1645" i="12" s="1"/>
  <c r="N104" i="12"/>
  <c r="N924" i="12" s="1"/>
  <c r="O104" i="12"/>
  <c r="O924" i="12" s="1"/>
  <c r="P104" i="12"/>
  <c r="Q104" i="12"/>
  <c r="Q1645" i="12" s="1" a="1"/>
  <c r="Q1645" i="12" s="1"/>
  <c r="R104" i="12"/>
  <c r="S104" i="12"/>
  <c r="S924" i="12" s="1"/>
  <c r="T104" i="12"/>
  <c r="T1645" i="12" s="1" a="1"/>
  <c r="T1645" i="12" s="1"/>
  <c r="U104" i="12"/>
  <c r="U924" i="12" s="1"/>
  <c r="L105" i="12"/>
  <c r="L1028" i="12" s="1" a="1"/>
  <c r="L1028" i="12" s="1"/>
  <c r="M105" i="12"/>
  <c r="M925" i="12" s="1"/>
  <c r="N105" i="12"/>
  <c r="N925" i="12" s="1"/>
  <c r="O105" i="12"/>
  <c r="O925" i="12" s="1"/>
  <c r="P105" i="12"/>
  <c r="Q105" i="12"/>
  <c r="Q925" i="12" s="1"/>
  <c r="R105" i="12"/>
  <c r="S105" i="12"/>
  <c r="S925" i="12" s="1"/>
  <c r="T105" i="12"/>
  <c r="T613" i="12" s="1"/>
  <c r="U105" i="12"/>
  <c r="U925" i="12" s="1"/>
  <c r="L106" i="12"/>
  <c r="M106" i="12"/>
  <c r="M926" i="12" s="1"/>
  <c r="N106" i="12"/>
  <c r="N1029" i="12" s="1" a="1"/>
  <c r="N1029" i="12" s="1"/>
  <c r="O106" i="12"/>
  <c r="O926" i="12" s="1"/>
  <c r="P106" i="12"/>
  <c r="P926" i="12" s="1"/>
  <c r="Q106" i="12"/>
  <c r="Q926" i="12" s="1"/>
  <c r="R106" i="12"/>
  <c r="S106" i="12"/>
  <c r="S926" i="12" s="1"/>
  <c r="T106" i="12"/>
  <c r="T926" i="12" s="1"/>
  <c r="U106" i="12"/>
  <c r="U926" i="12" s="1"/>
  <c r="L107" i="12"/>
  <c r="M107" i="12"/>
  <c r="M927" i="12" s="1"/>
  <c r="N107" i="12"/>
  <c r="N927" i="12" s="1"/>
  <c r="O107" i="12"/>
  <c r="O927" i="12" s="1"/>
  <c r="P107" i="12"/>
  <c r="Q107" i="12"/>
  <c r="Q927" i="12" s="1"/>
  <c r="R107" i="12"/>
  <c r="S107" i="12"/>
  <c r="S927" i="12" s="1"/>
  <c r="T107" i="12"/>
  <c r="U107" i="12"/>
  <c r="U927" i="12" s="1"/>
  <c r="L108" i="12"/>
  <c r="M108" i="12"/>
  <c r="M1031" i="12" s="1" a="1"/>
  <c r="M1031" i="12" s="1"/>
  <c r="N108" i="12"/>
  <c r="O108" i="12"/>
  <c r="O928" i="12" s="1"/>
  <c r="P108" i="12"/>
  <c r="P928" i="12" s="1"/>
  <c r="Q108" i="12"/>
  <c r="Q1649" i="12" s="1" a="1"/>
  <c r="Q1649" i="12" s="1"/>
  <c r="R108" i="12"/>
  <c r="S108" i="12"/>
  <c r="S928" i="12" s="1"/>
  <c r="T108" i="12"/>
  <c r="T928" i="12" s="1"/>
  <c r="U108" i="12"/>
  <c r="U928" i="12" s="1"/>
  <c r="L109" i="12"/>
  <c r="M109" i="12"/>
  <c r="N109" i="12"/>
  <c r="N929" i="12" s="1"/>
  <c r="O109" i="12"/>
  <c r="O929" i="12" s="1"/>
  <c r="P109" i="12"/>
  <c r="P929" i="12" s="1"/>
  <c r="Q109" i="12"/>
  <c r="Q929" i="12" s="1"/>
  <c r="R109" i="12"/>
  <c r="S109" i="12"/>
  <c r="S929" i="12" s="1"/>
  <c r="T109" i="12"/>
  <c r="T929" i="12" s="1"/>
  <c r="U109" i="12"/>
  <c r="U311" i="12" s="1"/>
  <c r="L110" i="12"/>
  <c r="L930" i="12" s="1"/>
  <c r="M110" i="12"/>
  <c r="M930" i="12" s="1"/>
  <c r="N110" i="12"/>
  <c r="N930" i="12" s="1"/>
  <c r="O110" i="12"/>
  <c r="O930" i="12" s="1"/>
  <c r="P110" i="12"/>
  <c r="P930" i="12" s="1"/>
  <c r="Q110" i="12"/>
  <c r="Q930" i="12" s="1"/>
  <c r="R110" i="12"/>
  <c r="R930" i="12" s="1"/>
  <c r="S110" i="12"/>
  <c r="S930" i="12" s="1"/>
  <c r="T110" i="12"/>
  <c r="T930" i="12" s="1"/>
  <c r="U110" i="12"/>
  <c r="U930" i="12" s="1"/>
  <c r="L111" i="12"/>
  <c r="L931" i="12" s="1"/>
  <c r="M111" i="12"/>
  <c r="M931" i="12" s="1"/>
  <c r="N111" i="12"/>
  <c r="N931" i="12" s="1"/>
  <c r="O111" i="12"/>
  <c r="O931" i="12" s="1"/>
  <c r="P111" i="12"/>
  <c r="P931" i="12" s="1"/>
  <c r="Q111" i="12"/>
  <c r="Q931" i="12" s="1"/>
  <c r="R111" i="12"/>
  <c r="R931" i="12" s="1"/>
  <c r="S111" i="12"/>
  <c r="S931" i="12" s="1"/>
  <c r="T111" i="12"/>
  <c r="T931" i="12" s="1"/>
  <c r="U111" i="12"/>
  <c r="U931" i="12" s="1"/>
  <c r="L112" i="12"/>
  <c r="M112" i="12"/>
  <c r="M932" i="12" s="1"/>
  <c r="N112" i="12"/>
  <c r="O112" i="12"/>
  <c r="O932" i="12" s="1"/>
  <c r="P112" i="12"/>
  <c r="P932" i="12" s="1"/>
  <c r="Q112" i="12"/>
  <c r="Q932" i="12" s="1"/>
  <c r="R112" i="12"/>
  <c r="S112" i="12"/>
  <c r="S932" i="12" s="1"/>
  <c r="T112" i="12"/>
  <c r="T932" i="12" s="1"/>
  <c r="U112" i="12"/>
  <c r="U932" i="12" s="1"/>
  <c r="L113" i="12"/>
  <c r="M113" i="12"/>
  <c r="M933" i="12" s="1"/>
  <c r="N113" i="12"/>
  <c r="O113" i="12"/>
  <c r="O933" i="12" s="1"/>
  <c r="P113" i="12"/>
  <c r="Q113" i="12"/>
  <c r="R113" i="12"/>
  <c r="R214" i="12" s="1"/>
  <c r="R724" i="12" s="1"/>
  <c r="S113" i="12"/>
  <c r="S933" i="12" s="1"/>
  <c r="T113" i="12"/>
  <c r="T214" i="12" s="1"/>
  <c r="T724" i="12" s="1"/>
  <c r="U113" i="12"/>
  <c r="U933" i="12" s="1"/>
  <c r="L114" i="12"/>
  <c r="L934" i="12" s="1"/>
  <c r="M114" i="12"/>
  <c r="M934" i="12" s="1"/>
  <c r="N114" i="12"/>
  <c r="N934" i="12" s="1"/>
  <c r="O114" i="12"/>
  <c r="O934" i="12" s="1"/>
  <c r="P114" i="12"/>
  <c r="P934" i="12" s="1"/>
  <c r="Q114" i="12"/>
  <c r="Q934" i="12" s="1"/>
  <c r="R114" i="12"/>
  <c r="R934" i="12" s="1"/>
  <c r="S114" i="12"/>
  <c r="S934" i="12" s="1"/>
  <c r="T114" i="12"/>
  <c r="T934" i="12" s="1"/>
  <c r="U114" i="12"/>
  <c r="U934" i="12" s="1"/>
  <c r="L115" i="12"/>
  <c r="L935" i="12" s="1"/>
  <c r="M115" i="12"/>
  <c r="M935" i="12" s="1"/>
  <c r="N115" i="12"/>
  <c r="N935" i="12" s="1"/>
  <c r="O115" i="12"/>
  <c r="P115" i="12"/>
  <c r="P935" i="12" s="1"/>
  <c r="Q115" i="12"/>
  <c r="Q935" i="12" s="1"/>
  <c r="R115" i="12"/>
  <c r="S115" i="12"/>
  <c r="S935" i="12" s="1"/>
  <c r="T115" i="12"/>
  <c r="T935" i="12" s="1"/>
  <c r="U115" i="12"/>
  <c r="U935" i="12" s="1"/>
  <c r="L116" i="12"/>
  <c r="L318" i="12" s="1"/>
  <c r="M116" i="12"/>
  <c r="M936" i="12" s="1"/>
  <c r="N116" i="12"/>
  <c r="N936" i="12" s="1"/>
  <c r="O116" i="12"/>
  <c r="P116" i="12"/>
  <c r="P936" i="12" s="1"/>
  <c r="Q116" i="12"/>
  <c r="R116" i="12"/>
  <c r="S116" i="12"/>
  <c r="S936" i="12" s="1"/>
  <c r="T116" i="12"/>
  <c r="T936" i="12" s="1"/>
  <c r="U116" i="12"/>
  <c r="U936" i="12" s="1"/>
  <c r="L117" i="12"/>
  <c r="M117" i="12"/>
  <c r="M937" i="12" s="1"/>
  <c r="N117" i="12"/>
  <c r="N937" i="12" s="1"/>
  <c r="O117" i="12"/>
  <c r="O937" i="12" s="1"/>
  <c r="P117" i="12"/>
  <c r="P937" i="12" s="1"/>
  <c r="Q117" i="12"/>
  <c r="Q937" i="12" s="1"/>
  <c r="R117" i="12"/>
  <c r="R937" i="12" s="1"/>
  <c r="S117" i="12"/>
  <c r="S937" i="12" s="1"/>
  <c r="T117" i="12"/>
  <c r="T937" i="12" s="1"/>
  <c r="U117" i="12"/>
  <c r="U937" i="12" s="1"/>
  <c r="L118" i="12"/>
  <c r="M118" i="12"/>
  <c r="N118" i="12"/>
  <c r="O118" i="12"/>
  <c r="P118" i="12"/>
  <c r="P938" i="12" s="1"/>
  <c r="Q118" i="12"/>
  <c r="Q938" i="12" s="1"/>
  <c r="R118" i="12"/>
  <c r="S118" i="12"/>
  <c r="S320" i="12" s="1"/>
  <c r="T118" i="12"/>
  <c r="T938" i="12" s="1"/>
  <c r="U118" i="12"/>
  <c r="U219" i="12" s="1"/>
  <c r="U729" i="12" s="1"/>
  <c r="L119" i="12"/>
  <c r="L939" i="12" s="1"/>
  <c r="M119" i="12"/>
  <c r="M321" i="12" s="1"/>
  <c r="N119" i="12"/>
  <c r="N220" i="12" s="1"/>
  <c r="N730" i="12" s="1"/>
  <c r="O119" i="12"/>
  <c r="O321" i="12" s="1"/>
  <c r="P119" i="12"/>
  <c r="P939" i="12" s="1"/>
  <c r="Q119" i="12"/>
  <c r="R119" i="12"/>
  <c r="S119" i="12"/>
  <c r="T119" i="12"/>
  <c r="T939" i="12" s="1"/>
  <c r="U119" i="12"/>
  <c r="U939" i="12" s="1"/>
  <c r="L120" i="12"/>
  <c r="L940" i="12" s="1"/>
  <c r="M120" i="12"/>
  <c r="M940" i="12" s="1"/>
  <c r="N120" i="12"/>
  <c r="N940" i="12" s="1"/>
  <c r="O120" i="12"/>
  <c r="O940" i="12" s="1"/>
  <c r="P120" i="12"/>
  <c r="P940" i="12" s="1"/>
  <c r="Q120" i="12"/>
  <c r="Q940" i="12" s="1"/>
  <c r="R120" i="12"/>
  <c r="R322" i="12" s="1"/>
  <c r="S120" i="12"/>
  <c r="S940" i="12" s="1"/>
  <c r="T120" i="12"/>
  <c r="U120" i="12"/>
  <c r="U940" i="12" s="1"/>
  <c r="L121" i="12"/>
  <c r="L323" i="12" s="1"/>
  <c r="M121" i="12"/>
  <c r="M941" i="12" s="1"/>
  <c r="N121" i="12"/>
  <c r="N941" i="12" s="1"/>
  <c r="O121" i="12"/>
  <c r="O941" i="12" s="1"/>
  <c r="P121" i="12"/>
  <c r="P941" i="12" s="1"/>
  <c r="Q121" i="12"/>
  <c r="Q941" i="12" s="1"/>
  <c r="R121" i="12"/>
  <c r="R222" i="12" s="1"/>
  <c r="S121" i="12"/>
  <c r="S941" i="12" s="1"/>
  <c r="T121" i="12"/>
  <c r="T629" i="12" s="1"/>
  <c r="U121" i="12"/>
  <c r="U941" i="12" s="1"/>
  <c r="L122" i="12"/>
  <c r="M122" i="12"/>
  <c r="M942" i="12" s="1"/>
  <c r="N122" i="12"/>
  <c r="N223" i="12" s="1"/>
  <c r="N733" i="12" s="1"/>
  <c r="O122" i="12"/>
  <c r="O942" i="12" s="1"/>
  <c r="P122" i="12"/>
  <c r="P942" i="12" s="1"/>
  <c r="Q122" i="12"/>
  <c r="Q942" i="12" s="1"/>
  <c r="R122" i="12"/>
  <c r="R223" i="12" s="1"/>
  <c r="R733" i="12" s="1"/>
  <c r="S122" i="12"/>
  <c r="S942" i="12" s="1"/>
  <c r="T122" i="12"/>
  <c r="T630" i="12" s="1"/>
  <c r="U122" i="12"/>
  <c r="U942" i="12" s="1"/>
  <c r="L123" i="12"/>
  <c r="L325" i="12" s="1"/>
  <c r="M123" i="12"/>
  <c r="M943" i="12" s="1"/>
  <c r="N123" i="12"/>
  <c r="N224" i="12" s="1"/>
  <c r="O123" i="12"/>
  <c r="P123" i="12"/>
  <c r="P943" i="12" s="1"/>
  <c r="Q123" i="12"/>
  <c r="R123" i="12"/>
  <c r="R325" i="12" s="1"/>
  <c r="S123" i="12"/>
  <c r="T123" i="12"/>
  <c r="T631" i="12" s="1"/>
  <c r="U123" i="12"/>
  <c r="U325" i="12" s="1"/>
  <c r="L124" i="12"/>
  <c r="L225" i="12" s="1"/>
  <c r="L735" i="12" s="1"/>
  <c r="M124" i="12"/>
  <c r="M944" i="12" s="1"/>
  <c r="N124" i="12"/>
  <c r="N944" i="12" s="1"/>
  <c r="O124" i="12"/>
  <c r="P124" i="12"/>
  <c r="P944" i="12" s="1"/>
  <c r="Q124" i="12"/>
  <c r="Q944" i="12" s="1"/>
  <c r="R124" i="12"/>
  <c r="S124" i="12"/>
  <c r="S1047" i="12" s="1" a="1"/>
  <c r="S1047" i="12" s="1"/>
  <c r="T124" i="12"/>
  <c r="T944" i="12" s="1"/>
  <c r="U124" i="12"/>
  <c r="U944" i="12" s="1"/>
  <c r="L125" i="12"/>
  <c r="L327" i="12" s="1"/>
  <c r="M125" i="12"/>
  <c r="N125" i="12"/>
  <c r="N945" i="12" s="1"/>
  <c r="O125" i="12"/>
  <c r="O945" i="12" s="1"/>
  <c r="P125" i="12"/>
  <c r="P945" i="12" s="1"/>
  <c r="Q125" i="12"/>
  <c r="Q226" i="12" s="1"/>
  <c r="Q736" i="12" s="1"/>
  <c r="R125" i="12"/>
  <c r="R226" i="12" s="1"/>
  <c r="R736" i="12" s="1"/>
  <c r="S125" i="12"/>
  <c r="S945" i="12" s="1"/>
  <c r="T125" i="12"/>
  <c r="T945" i="12" s="1"/>
  <c r="U125" i="12"/>
  <c r="L126" i="12"/>
  <c r="L946" i="12" s="1"/>
  <c r="M126" i="12"/>
  <c r="N126" i="12"/>
  <c r="O126" i="12"/>
  <c r="P126" i="12"/>
  <c r="P946" i="12" s="1"/>
  <c r="Q126" i="12"/>
  <c r="Q946" i="12" s="1"/>
  <c r="R126" i="12"/>
  <c r="R227" i="12" s="1"/>
  <c r="R737" i="12" s="1"/>
  <c r="S126" i="12"/>
  <c r="T126" i="12"/>
  <c r="T946" i="12" s="1"/>
  <c r="U126" i="12"/>
  <c r="U946" i="12" s="1"/>
  <c r="L127" i="12"/>
  <c r="L947" i="12" s="1"/>
  <c r="M127" i="12"/>
  <c r="N127" i="12"/>
  <c r="N947" i="12" s="1"/>
  <c r="O127" i="12"/>
  <c r="O947" i="12" s="1"/>
  <c r="P127" i="12"/>
  <c r="Q127" i="12"/>
  <c r="R127" i="12"/>
  <c r="R329" i="12" s="1"/>
  <c r="S127" i="12"/>
  <c r="S947" i="12" s="1"/>
  <c r="T127" i="12"/>
  <c r="T329" i="12" s="1"/>
  <c r="U127" i="12"/>
  <c r="L128" i="12"/>
  <c r="L948" i="12" s="1"/>
  <c r="M128" i="12"/>
  <c r="N128" i="12"/>
  <c r="N948" i="12" s="1"/>
  <c r="O128" i="12"/>
  <c r="P128" i="12"/>
  <c r="P948" i="12" s="1"/>
  <c r="Q128" i="12"/>
  <c r="Q948" i="12" s="1"/>
  <c r="R128" i="12"/>
  <c r="R330" i="12" s="1"/>
  <c r="S128" i="12"/>
  <c r="T128" i="12"/>
  <c r="T330" i="12" s="1"/>
  <c r="U128" i="12"/>
  <c r="U948" i="12" s="1"/>
  <c r="L129" i="12"/>
  <c r="L949" i="12" s="1"/>
  <c r="M129" i="12"/>
  <c r="N129" i="12"/>
  <c r="N949" i="12" s="1"/>
  <c r="O129" i="12"/>
  <c r="O949" i="12" s="1"/>
  <c r="P129" i="12"/>
  <c r="Q129" i="12"/>
  <c r="R129" i="12"/>
  <c r="R331" i="12" s="1"/>
  <c r="S129" i="12"/>
  <c r="S949" i="12" s="1"/>
  <c r="T129" i="12"/>
  <c r="T949" i="12" s="1"/>
  <c r="U129" i="12"/>
  <c r="L130" i="12"/>
  <c r="L950" i="12" s="1"/>
  <c r="M130" i="12"/>
  <c r="M950" i="12" s="1"/>
  <c r="N130" i="12"/>
  <c r="N332" i="12" s="1"/>
  <c r="O130" i="12"/>
  <c r="O638" i="12" s="1"/>
  <c r="P130" i="12"/>
  <c r="P950" i="12" s="1"/>
  <c r="Q130" i="12"/>
  <c r="Q950" i="12" s="1"/>
  <c r="R130" i="12"/>
  <c r="R231" i="12" s="1"/>
  <c r="R741" i="12" s="1"/>
  <c r="S130" i="12"/>
  <c r="T130" i="12"/>
  <c r="T950" i="12" s="1"/>
  <c r="U130" i="12"/>
  <c r="U950" i="12" s="1"/>
  <c r="L131" i="12"/>
  <c r="L951" i="12" s="1"/>
  <c r="M131" i="12"/>
  <c r="N131" i="12"/>
  <c r="N333" i="12" s="1"/>
  <c r="O131" i="12"/>
  <c r="O333" i="12" s="1"/>
  <c r="P131" i="12"/>
  <c r="P951" i="12" s="1"/>
  <c r="Q131" i="12"/>
  <c r="Q1054" i="12" s="1" a="1"/>
  <c r="Q1054" i="12" s="1"/>
  <c r="R131" i="12"/>
  <c r="S131" i="12"/>
  <c r="S951" i="12" s="1"/>
  <c r="T131" i="12"/>
  <c r="T951" i="12" s="1"/>
  <c r="U131" i="12"/>
  <c r="U1672" i="12" s="1" a="1"/>
  <c r="U1672" i="12" s="1"/>
  <c r="L132" i="12"/>
  <c r="L334" i="12" s="1"/>
  <c r="M132" i="12"/>
  <c r="M233" i="12" s="1"/>
  <c r="M743" i="12" s="1"/>
  <c r="N132" i="12"/>
  <c r="O132" i="12"/>
  <c r="P132" i="12"/>
  <c r="P952" i="12" s="1"/>
  <c r="Q132" i="12"/>
  <c r="R132" i="12"/>
  <c r="R334" i="12" s="1"/>
  <c r="S132" i="12"/>
  <c r="S640" i="12" s="1"/>
  <c r="T132" i="12"/>
  <c r="U132" i="12"/>
  <c r="U952" i="12" s="1"/>
  <c r="L133" i="12"/>
  <c r="L953" i="12" s="1"/>
  <c r="M133" i="12"/>
  <c r="N133" i="12"/>
  <c r="O133" i="12"/>
  <c r="P133" i="12"/>
  <c r="P953" i="12" s="1"/>
  <c r="Q133" i="12"/>
  <c r="Q641" i="12" s="1"/>
  <c r="R133" i="12"/>
  <c r="R234" i="12" s="1"/>
  <c r="R744" i="12" s="1"/>
  <c r="S133" i="12"/>
  <c r="T133" i="12"/>
  <c r="T953" i="12" s="1"/>
  <c r="U133" i="12"/>
  <c r="L134" i="12"/>
  <c r="L954" i="12" s="1"/>
  <c r="M134" i="12"/>
  <c r="N134" i="12"/>
  <c r="O134" i="12"/>
  <c r="P134" i="12"/>
  <c r="P954" i="12" s="1"/>
  <c r="Q134" i="12"/>
  <c r="Q954" i="12" s="1"/>
  <c r="R134" i="12"/>
  <c r="S134" i="12"/>
  <c r="T134" i="12"/>
  <c r="T954" i="12" s="1"/>
  <c r="U134" i="12"/>
  <c r="U954" i="12" s="1"/>
  <c r="L135" i="12"/>
  <c r="L955" i="12" s="1"/>
  <c r="M135" i="12"/>
  <c r="M236" i="12" s="1"/>
  <c r="M746" i="12" s="1"/>
  <c r="N135" i="12"/>
  <c r="N337" i="12" s="1"/>
  <c r="O135" i="12"/>
  <c r="O955" i="12" s="1"/>
  <c r="P135" i="12"/>
  <c r="P1676" i="12" s="1" a="1"/>
  <c r="P1676" i="12" s="1"/>
  <c r="Q135" i="12"/>
  <c r="R135" i="12"/>
  <c r="S135" i="12"/>
  <c r="T135" i="12"/>
  <c r="T955" i="12" s="1"/>
  <c r="U135" i="12"/>
  <c r="L136" i="12"/>
  <c r="L956" i="12" s="1"/>
  <c r="M136" i="12"/>
  <c r="M956" i="12" s="1"/>
  <c r="N136" i="12"/>
  <c r="N956" i="12" s="1"/>
  <c r="O136" i="12"/>
  <c r="P136" i="12"/>
  <c r="Q136" i="12"/>
  <c r="Q956" i="12" s="1"/>
  <c r="R136" i="12"/>
  <c r="S136" i="12"/>
  <c r="S1059" i="12" s="1" a="1"/>
  <c r="S1059" i="12" s="1"/>
  <c r="T136" i="12"/>
  <c r="T956" i="12" s="1"/>
  <c r="U136" i="12"/>
  <c r="L137" i="12"/>
  <c r="L1060" i="12" s="1" a="1"/>
  <c r="L1060" i="12" s="1"/>
  <c r="M137" i="12"/>
  <c r="N137" i="12"/>
  <c r="O137" i="12"/>
  <c r="O957" i="12" s="1"/>
  <c r="P137" i="12"/>
  <c r="P957" i="12" s="1"/>
  <c r="Q137" i="12"/>
  <c r="R137" i="12"/>
  <c r="R339" i="12" s="1"/>
  <c r="S137" i="12"/>
  <c r="S957" i="12" s="1"/>
  <c r="T137" i="12"/>
  <c r="U137" i="12"/>
  <c r="U1060" i="12" s="1" a="1"/>
  <c r="U1060" i="12" s="1"/>
  <c r="L138" i="12"/>
  <c r="L340" i="12" s="1"/>
  <c r="M138" i="12"/>
  <c r="M958" i="12" s="1"/>
  <c r="N138" i="12"/>
  <c r="N340" i="12" s="1"/>
  <c r="O138" i="12"/>
  <c r="O958" i="12" s="1"/>
  <c r="P138" i="12"/>
  <c r="P958" i="12" s="1"/>
  <c r="Q138" i="12"/>
  <c r="Q239" i="12" s="1"/>
  <c r="Q749" i="12" s="1"/>
  <c r="R138" i="12"/>
  <c r="S138" i="12"/>
  <c r="T138" i="12"/>
  <c r="U138" i="12"/>
  <c r="L139" i="12"/>
  <c r="M139" i="12"/>
  <c r="N139" i="12"/>
  <c r="N240" i="12" s="1"/>
  <c r="N750" i="12" s="1"/>
  <c r="O139" i="12"/>
  <c r="O959" i="12" s="1"/>
  <c r="P139" i="12"/>
  <c r="P959" i="12" s="1"/>
  <c r="Q139" i="12"/>
  <c r="R139" i="12"/>
  <c r="S139" i="12"/>
  <c r="S647" i="12" s="1"/>
  <c r="T139" i="12"/>
  <c r="T341" i="12" s="1"/>
  <c r="U139" i="12"/>
  <c r="U1062" i="12" s="1" a="1"/>
  <c r="U1062" i="12" s="1"/>
  <c r="L140" i="12"/>
  <c r="L960" i="12" s="1"/>
  <c r="M140" i="12"/>
  <c r="M342" i="12" s="1"/>
  <c r="N140" i="12"/>
  <c r="N960" i="12" s="1"/>
  <c r="O140" i="12"/>
  <c r="O648" i="12" s="1"/>
  <c r="P140" i="12"/>
  <c r="P960" i="12" s="1"/>
  <c r="Q140" i="12"/>
  <c r="R140" i="12"/>
  <c r="S140" i="12"/>
  <c r="T140" i="12"/>
  <c r="U140" i="12"/>
  <c r="U960" i="12" s="1"/>
  <c r="L141" i="12"/>
  <c r="L961" i="12" s="1"/>
  <c r="M141" i="12"/>
  <c r="M343" i="12" s="1"/>
  <c r="N141" i="12"/>
  <c r="N961" i="12" s="1"/>
  <c r="O141" i="12"/>
  <c r="O961" i="12" s="1"/>
  <c r="P141" i="12"/>
  <c r="P343" i="12" s="1"/>
  <c r="Q141" i="12"/>
  <c r="Q242" i="12" s="1"/>
  <c r="Q752" i="12" s="1"/>
  <c r="R141" i="12"/>
  <c r="R242" i="12" s="1"/>
  <c r="R752" i="12" s="1"/>
  <c r="S141" i="12"/>
  <c r="S961" i="12" s="1"/>
  <c r="T141" i="12"/>
  <c r="T343" i="12" s="1"/>
  <c r="U141" i="12"/>
  <c r="U961" i="12" s="1"/>
  <c r="L142" i="12"/>
  <c r="L962" i="12" s="1"/>
  <c r="M142" i="12"/>
  <c r="M962" i="12" s="1"/>
  <c r="N142" i="12"/>
  <c r="N962" i="12" s="1"/>
  <c r="O142" i="12"/>
  <c r="P142" i="12"/>
  <c r="P962" i="12" s="1"/>
  <c r="Q142" i="12"/>
  <c r="R142" i="12"/>
  <c r="S142" i="12"/>
  <c r="S962" i="12" s="1"/>
  <c r="T142" i="12"/>
  <c r="T962" i="12" s="1"/>
  <c r="U142" i="12"/>
  <c r="U962" i="12" s="1"/>
  <c r="L143" i="12"/>
  <c r="L1684" i="12" s="1" a="1"/>
  <c r="L1684" i="12" s="1"/>
  <c r="M143" i="12"/>
  <c r="M963" i="12" s="1"/>
  <c r="N143" i="12"/>
  <c r="N963" i="12" s="1"/>
  <c r="O143" i="12"/>
  <c r="O963" i="12" s="1"/>
  <c r="P143" i="12"/>
  <c r="P963" i="12" s="1"/>
  <c r="Q143" i="12"/>
  <c r="Q963" i="12" s="1"/>
  <c r="R143" i="12"/>
  <c r="S143" i="12"/>
  <c r="S963" i="12" s="1"/>
  <c r="T143" i="12"/>
  <c r="T963" i="12" s="1"/>
  <c r="U143" i="12"/>
  <c r="U345" i="12" s="1"/>
  <c r="L144" i="12"/>
  <c r="L964" i="12" s="1"/>
  <c r="M144" i="12"/>
  <c r="M964" i="12" s="1"/>
  <c r="N144" i="12"/>
  <c r="N964" i="12" s="1"/>
  <c r="O144" i="12"/>
  <c r="O964" i="12" s="1"/>
  <c r="P144" i="12"/>
  <c r="Q144" i="12"/>
  <c r="R144" i="12"/>
  <c r="R346" i="12" s="1"/>
  <c r="S144" i="12"/>
  <c r="S964" i="12" s="1"/>
  <c r="T144" i="12"/>
  <c r="T964" i="12" s="1"/>
  <c r="U144" i="12"/>
  <c r="U964" i="12" s="1"/>
  <c r="L145" i="12"/>
  <c r="L965" i="12" s="1"/>
  <c r="M145" i="12"/>
  <c r="M965" i="12" s="1"/>
  <c r="N145" i="12"/>
  <c r="N965" i="12" s="1"/>
  <c r="O145" i="12"/>
  <c r="O965" i="12" s="1"/>
  <c r="P145" i="12"/>
  <c r="P965" i="12" s="1"/>
  <c r="Q145" i="12"/>
  <c r="Q965" i="12" s="1"/>
  <c r="R145" i="12"/>
  <c r="S145" i="12"/>
  <c r="S965" i="12" s="1"/>
  <c r="T145" i="12"/>
  <c r="T965" i="12" s="1"/>
  <c r="U145" i="12"/>
  <c r="U965" i="12" s="1"/>
  <c r="L146" i="12"/>
  <c r="L966" i="12" s="1"/>
  <c r="M146" i="12"/>
  <c r="N146" i="12"/>
  <c r="N966" i="12" s="1"/>
  <c r="O146" i="12"/>
  <c r="O966" i="12" s="1"/>
  <c r="P146" i="12"/>
  <c r="P966" i="12" s="1"/>
  <c r="Q146" i="12"/>
  <c r="Q348" i="12" s="1"/>
  <c r="R146" i="12"/>
  <c r="R247" i="12" s="1"/>
  <c r="R757" i="12" s="1"/>
  <c r="S146" i="12"/>
  <c r="T146" i="12"/>
  <c r="T966" i="12" s="1"/>
  <c r="U146" i="12"/>
  <c r="U966" i="12" s="1"/>
  <c r="L147" i="12"/>
  <c r="L967" i="12" s="1"/>
  <c r="M147" i="12"/>
  <c r="M967" i="12" s="1"/>
  <c r="N147" i="12"/>
  <c r="N967" i="12" s="1"/>
  <c r="O147" i="12"/>
  <c r="P147" i="12"/>
  <c r="P967" i="12" s="1"/>
  <c r="Q147" i="12"/>
  <c r="Q967" i="12" s="1"/>
  <c r="R147" i="12"/>
  <c r="R967" i="12" s="1"/>
  <c r="S147" i="12"/>
  <c r="S967" i="12" s="1"/>
  <c r="T147" i="12"/>
  <c r="T967" i="12" s="1"/>
  <c r="U147" i="12"/>
  <c r="U967" i="12" s="1"/>
  <c r="L148" i="12"/>
  <c r="L968" i="12" s="1"/>
  <c r="M148" i="12"/>
  <c r="M968" i="12" s="1"/>
  <c r="N148" i="12"/>
  <c r="O148" i="12"/>
  <c r="O968" i="12" s="1"/>
  <c r="P148" i="12"/>
  <c r="Q148" i="12"/>
  <c r="Q968" i="12" s="1"/>
  <c r="R148" i="12"/>
  <c r="R968" i="12" s="1"/>
  <c r="S148" i="12"/>
  <c r="S968" i="12" s="1"/>
  <c r="T148" i="12"/>
  <c r="T968" i="12" s="1"/>
  <c r="U148" i="12"/>
  <c r="U968" i="12" s="1"/>
  <c r="L149" i="12"/>
  <c r="L969" i="12" s="1"/>
  <c r="M149" i="12"/>
  <c r="M969" i="12" s="1"/>
  <c r="N149" i="12"/>
  <c r="O149" i="12"/>
  <c r="O969" i="12" s="1"/>
  <c r="P149" i="12"/>
  <c r="P969" i="12" s="1"/>
  <c r="Q149" i="12"/>
  <c r="Q969" i="12" s="1"/>
  <c r="R149" i="12"/>
  <c r="R969" i="12" s="1"/>
  <c r="S149" i="12"/>
  <c r="S969" i="12" s="1"/>
  <c r="T149" i="12"/>
  <c r="T969" i="12" s="1"/>
  <c r="U149" i="12"/>
  <c r="U969" i="12" s="1"/>
  <c r="L150" i="12"/>
  <c r="L970" i="12" s="1"/>
  <c r="M150" i="12"/>
  <c r="M970" i="12" s="1"/>
  <c r="N150" i="12"/>
  <c r="N970" i="12" s="1"/>
  <c r="O150" i="12"/>
  <c r="O970" i="12" s="1"/>
  <c r="P150" i="12"/>
  <c r="P970" i="12" s="1"/>
  <c r="Q150" i="12"/>
  <c r="R150" i="12"/>
  <c r="R970" i="12" s="1"/>
  <c r="S150" i="12"/>
  <c r="S970" i="12" s="1"/>
  <c r="T150" i="12"/>
  <c r="T970" i="12" s="1"/>
  <c r="U150" i="12"/>
  <c r="U970" i="12" s="1"/>
  <c r="L151" i="12"/>
  <c r="L971" i="12" s="1"/>
  <c r="M151" i="12"/>
  <c r="M971" i="12" s="1"/>
  <c r="N151" i="12"/>
  <c r="N971" i="12" s="1"/>
  <c r="O151" i="12"/>
  <c r="O971" i="12" s="1"/>
  <c r="P151" i="12"/>
  <c r="P971" i="12" s="1"/>
  <c r="Q151" i="12"/>
  <c r="R151" i="12"/>
  <c r="S151" i="12"/>
  <c r="S971" i="12" s="1"/>
  <c r="T151" i="12"/>
  <c r="T971" i="12" s="1"/>
  <c r="U151" i="12"/>
  <c r="L152" i="12"/>
  <c r="L972" i="12" s="1"/>
  <c r="M152" i="12"/>
  <c r="M972" i="12" s="1"/>
  <c r="N152" i="12"/>
  <c r="O152" i="12"/>
  <c r="O972" i="12" s="1"/>
  <c r="P152" i="12"/>
  <c r="P972" i="12" s="1"/>
  <c r="Q152" i="12"/>
  <c r="Q972" i="12" s="1"/>
  <c r="R152" i="12"/>
  <c r="R660" i="12" s="1"/>
  <c r="S152" i="12"/>
  <c r="S972" i="12" s="1"/>
  <c r="T152" i="12"/>
  <c r="T972" i="12" s="1"/>
  <c r="U152" i="12"/>
  <c r="U660" i="12" s="1"/>
  <c r="L153" i="12"/>
  <c r="L973" i="12" s="1"/>
  <c r="M153" i="12"/>
  <c r="M973" i="12" s="1"/>
  <c r="N153" i="12"/>
  <c r="N973" i="12" s="1"/>
  <c r="O153" i="12"/>
  <c r="O973" i="12" s="1"/>
  <c r="P153" i="12"/>
  <c r="P254" i="12" s="1"/>
  <c r="P764" i="12" s="1"/>
  <c r="Q153" i="12"/>
  <c r="Q973" i="12" s="1"/>
  <c r="R153" i="12"/>
  <c r="R355" i="12" s="1"/>
  <c r="S153" i="12"/>
  <c r="S973" i="12" s="1"/>
  <c r="T153" i="12"/>
  <c r="U153" i="12"/>
  <c r="L154" i="12"/>
  <c r="L974" i="12" s="1"/>
  <c r="M154" i="12"/>
  <c r="M974" i="12" s="1"/>
  <c r="N154" i="12"/>
  <c r="N974" i="12" s="1"/>
  <c r="O154" i="12"/>
  <c r="O974" i="12" s="1"/>
  <c r="P154" i="12"/>
  <c r="P974" i="12" s="1"/>
  <c r="Q154" i="12"/>
  <c r="R154" i="12"/>
  <c r="R662" i="12" s="1"/>
  <c r="S154" i="12"/>
  <c r="T154" i="12"/>
  <c r="T974" i="12" s="1"/>
  <c r="U154" i="12"/>
  <c r="U974" i="12" s="1"/>
  <c r="L155" i="12"/>
  <c r="L975" i="12" s="1"/>
  <c r="M155" i="12"/>
  <c r="M975" i="12" s="1"/>
  <c r="N155" i="12"/>
  <c r="N663" i="12" s="1"/>
  <c r="O155" i="12"/>
  <c r="O975" i="12" s="1"/>
  <c r="P155" i="12"/>
  <c r="P975" i="12" s="1"/>
  <c r="Q155" i="12"/>
  <c r="Q975" i="12" s="1"/>
  <c r="R155" i="12"/>
  <c r="S155" i="12"/>
  <c r="T155" i="12"/>
  <c r="T975" i="12" s="1"/>
  <c r="U155" i="12"/>
  <c r="U663" i="12" s="1"/>
  <c r="L156" i="12"/>
  <c r="L976" i="12" s="1"/>
  <c r="M156" i="12"/>
  <c r="M976" i="12" s="1"/>
  <c r="N156" i="12"/>
  <c r="N976" i="12" s="1"/>
  <c r="O156" i="12"/>
  <c r="O976" i="12" s="1"/>
  <c r="P156" i="12"/>
  <c r="P976" i="12" s="1"/>
  <c r="Q156" i="12"/>
  <c r="Q976" i="12" s="1"/>
  <c r="R156" i="12"/>
  <c r="S156" i="12"/>
  <c r="T156" i="12"/>
  <c r="T976" i="12" s="1"/>
  <c r="U156" i="12"/>
  <c r="U976" i="12" s="1"/>
  <c r="L157" i="12"/>
  <c r="L977" i="12" s="1"/>
  <c r="M157" i="12"/>
  <c r="M977" i="12" s="1"/>
  <c r="N157" i="12"/>
  <c r="N977" i="12" s="1"/>
  <c r="O157" i="12"/>
  <c r="O977" i="12" s="1"/>
  <c r="P157" i="12"/>
  <c r="P977" i="12" s="1"/>
  <c r="Q157" i="12"/>
  <c r="Q977" i="12" s="1"/>
  <c r="R157" i="12"/>
  <c r="S157" i="12"/>
  <c r="T157" i="12"/>
  <c r="T977" i="12" s="1"/>
  <c r="U157" i="12"/>
  <c r="U977" i="12" s="1"/>
  <c r="L158" i="12"/>
  <c r="M158" i="12"/>
  <c r="N158" i="12"/>
  <c r="O158" i="12"/>
  <c r="P158" i="12"/>
  <c r="Q158" i="12"/>
  <c r="R158" i="12"/>
  <c r="S158" i="12"/>
  <c r="T158" i="12"/>
  <c r="T978" i="12" s="1"/>
  <c r="U158" i="12"/>
  <c r="U978" i="12" s="1"/>
  <c r="L159" i="12"/>
  <c r="L979" i="12" s="1"/>
  <c r="M159" i="12"/>
  <c r="M979" i="12" s="1"/>
  <c r="N159" i="12"/>
  <c r="N979" i="12" s="1"/>
  <c r="O159" i="12"/>
  <c r="O979" i="12" s="1"/>
  <c r="P159" i="12"/>
  <c r="P979" i="12" s="1"/>
  <c r="Q159" i="12"/>
  <c r="Q979" i="12" s="1"/>
  <c r="R159" i="12"/>
  <c r="S159" i="12"/>
  <c r="T159" i="12"/>
  <c r="T979" i="12" s="1"/>
  <c r="U159" i="12"/>
  <c r="U979" i="12" s="1"/>
  <c r="L160" i="12"/>
  <c r="M160" i="12"/>
  <c r="M980" i="12" s="1"/>
  <c r="N160" i="12"/>
  <c r="N980" i="12" s="1"/>
  <c r="O160" i="12"/>
  <c r="O980" i="12" s="1"/>
  <c r="P160" i="12"/>
  <c r="P980" i="12" s="1"/>
  <c r="Q160" i="12"/>
  <c r="Q980" i="12" s="1"/>
  <c r="R160" i="12"/>
  <c r="S160" i="12"/>
  <c r="S980" i="12" s="1"/>
  <c r="T160" i="12"/>
  <c r="T980" i="12" s="1"/>
  <c r="U160" i="12"/>
  <c r="U980" i="12" s="1"/>
  <c r="L161" i="12"/>
  <c r="M161" i="12"/>
  <c r="M981" i="12" s="1"/>
  <c r="N161" i="12"/>
  <c r="N981" i="12" s="1"/>
  <c r="O161" i="12"/>
  <c r="O981" i="12" s="1"/>
  <c r="P161" i="12"/>
  <c r="P981" i="12" s="1"/>
  <c r="Q161" i="12"/>
  <c r="Q981" i="12" s="1"/>
  <c r="R161" i="12"/>
  <c r="S161" i="12"/>
  <c r="S981" i="12" s="1"/>
  <c r="T161" i="12"/>
  <c r="T981" i="12" s="1"/>
  <c r="U161" i="12"/>
  <c r="U981" i="12" s="1"/>
  <c r="L162" i="12"/>
  <c r="M162" i="12"/>
  <c r="N162" i="12"/>
  <c r="N364" i="12" s="1"/>
  <c r="O162" i="12"/>
  <c r="P162" i="12"/>
  <c r="Q162" i="12"/>
  <c r="Q982" i="12" s="1"/>
  <c r="R162" i="12"/>
  <c r="S162" i="12"/>
  <c r="S982" i="12" s="1"/>
  <c r="T162" i="12"/>
  <c r="T982" i="12" s="1"/>
  <c r="U162" i="12"/>
  <c r="U982" i="12" s="1"/>
  <c r="L163" i="12"/>
  <c r="M163" i="12"/>
  <c r="N163" i="12"/>
  <c r="N983" i="12" s="1"/>
  <c r="O163" i="12"/>
  <c r="O983" i="12" s="1"/>
  <c r="P163" i="12"/>
  <c r="Q163" i="12"/>
  <c r="Q983" i="12" s="1"/>
  <c r="R163" i="12"/>
  <c r="S163" i="12"/>
  <c r="T163" i="12"/>
  <c r="T983" i="12" s="1"/>
  <c r="U163" i="12"/>
  <c r="U983" i="12" s="1"/>
  <c r="L164" i="12"/>
  <c r="M164" i="12"/>
  <c r="M265" i="12" s="1"/>
  <c r="M775" i="12" s="1"/>
  <c r="N164" i="12"/>
  <c r="O164" i="12"/>
  <c r="P164" i="12"/>
  <c r="Q164" i="12"/>
  <c r="R164" i="12"/>
  <c r="S164" i="12"/>
  <c r="S984" i="12" s="1"/>
  <c r="T164" i="12"/>
  <c r="T984" i="12" s="1"/>
  <c r="U164" i="12"/>
  <c r="U984" i="12" s="1"/>
  <c r="L165" i="12"/>
  <c r="L985" i="12" s="1"/>
  <c r="M165" i="12"/>
  <c r="M985" i="12" s="1"/>
  <c r="N165" i="12"/>
  <c r="N985" i="12" s="1"/>
  <c r="O165" i="12"/>
  <c r="O985" i="12" s="1"/>
  <c r="P165" i="12"/>
  <c r="P985" i="12" s="1"/>
  <c r="Q165" i="12"/>
  <c r="Q985" i="12" s="1"/>
  <c r="R165" i="12"/>
  <c r="R985" i="12" s="1"/>
  <c r="S165" i="12"/>
  <c r="S985" i="12" s="1"/>
  <c r="T165" i="12"/>
  <c r="T985" i="12" s="1"/>
  <c r="U165" i="12"/>
  <c r="U985" i="12" s="1"/>
  <c r="L166" i="12"/>
  <c r="M166" i="12"/>
  <c r="N166" i="12"/>
  <c r="O166" i="12"/>
  <c r="P166" i="12"/>
  <c r="Q166" i="12"/>
  <c r="R166" i="12"/>
  <c r="S166" i="12"/>
  <c r="S986" i="12" s="1"/>
  <c r="T166" i="12"/>
  <c r="T986" i="12" s="1"/>
  <c r="U166" i="12"/>
  <c r="U986" i="12" s="1"/>
  <c r="L167" i="12"/>
  <c r="L987" i="12" s="1"/>
  <c r="M167" i="12"/>
  <c r="M987" i="12" s="1"/>
  <c r="N167" i="12"/>
  <c r="N987" i="12" s="1"/>
  <c r="N675" i="12"/>
  <c r="O167" i="12"/>
  <c r="O987" i="12" s="1"/>
  <c r="P167" i="12"/>
  <c r="P987" i="12" s="1"/>
  <c r="Q167" i="12"/>
  <c r="Q987" i="12" s="1"/>
  <c r="R167" i="12"/>
  <c r="R987" i="12" s="1"/>
  <c r="S167" i="12"/>
  <c r="S987" i="12" s="1"/>
  <c r="T167" i="12"/>
  <c r="T987" i="12" s="1"/>
  <c r="U167" i="12"/>
  <c r="U987" i="12" s="1"/>
  <c r="L168" i="12"/>
  <c r="M168" i="12"/>
  <c r="N168" i="12"/>
  <c r="O168" i="12"/>
  <c r="P168" i="12"/>
  <c r="P988" i="12" s="1"/>
  <c r="Q168" i="12"/>
  <c r="Q988" i="12" s="1"/>
  <c r="R168" i="12"/>
  <c r="R988" i="12" s="1"/>
  <c r="S168" i="12"/>
  <c r="S988" i="12" s="1"/>
  <c r="T168" i="12"/>
  <c r="T988" i="12" s="1"/>
  <c r="U168" i="12"/>
  <c r="U988" i="12" s="1"/>
  <c r="L169" i="12"/>
  <c r="L989" i="12" s="1"/>
  <c r="M169" i="12"/>
  <c r="M989" i="12" s="1"/>
  <c r="N169" i="12"/>
  <c r="N989" i="12" s="1"/>
  <c r="O169" i="12"/>
  <c r="O989" i="12" s="1"/>
  <c r="P169" i="12"/>
  <c r="P989" i="12" s="1"/>
  <c r="Q169" i="12"/>
  <c r="Q989" i="12" s="1"/>
  <c r="R169" i="12"/>
  <c r="R989" i="12" s="1"/>
  <c r="S169" i="12"/>
  <c r="S989" i="12" s="1"/>
  <c r="T169" i="12"/>
  <c r="T989" i="12" s="1"/>
  <c r="U169" i="12"/>
  <c r="U989" i="12" s="1"/>
  <c r="L170" i="12"/>
  <c r="L990" i="12" s="1"/>
  <c r="M170" i="12"/>
  <c r="M990" i="12" s="1"/>
  <c r="N170" i="12"/>
  <c r="N990" i="12" s="1"/>
  <c r="O170" i="12"/>
  <c r="O990" i="12" s="1"/>
  <c r="P170" i="12"/>
  <c r="P990" i="12" s="1"/>
  <c r="Q170" i="12"/>
  <c r="Q990" i="12" s="1"/>
  <c r="R170" i="12"/>
  <c r="R990" i="12" s="1"/>
  <c r="S170" i="12"/>
  <c r="S990" i="12" s="1"/>
  <c r="T170" i="12"/>
  <c r="T990" i="12" s="1"/>
  <c r="U170" i="12"/>
  <c r="U990" i="12" s="1"/>
  <c r="L171" i="12"/>
  <c r="L991" i="12" s="1"/>
  <c r="M171" i="12"/>
  <c r="M991" i="12" s="1"/>
  <c r="N171" i="12"/>
  <c r="N991" i="12" s="1"/>
  <c r="O171" i="12"/>
  <c r="O991" i="12" s="1"/>
  <c r="P171" i="12"/>
  <c r="P991" i="12" s="1"/>
  <c r="Q171" i="12"/>
  <c r="Q991" i="12" s="1"/>
  <c r="R171" i="12"/>
  <c r="R991" i="12" s="1"/>
  <c r="S171" i="12"/>
  <c r="S991" i="12" s="1"/>
  <c r="T171" i="12"/>
  <c r="T991" i="12" s="1"/>
  <c r="U171" i="12"/>
  <c r="U991" i="12" s="1"/>
  <c r="L172" i="12"/>
  <c r="L992" i="12" s="1"/>
  <c r="M172" i="12"/>
  <c r="M992" i="12" s="1"/>
  <c r="N172" i="12"/>
  <c r="N992" i="12" s="1"/>
  <c r="O172" i="12"/>
  <c r="O992" i="12" s="1"/>
  <c r="P172" i="12"/>
  <c r="P992" i="12" s="1"/>
  <c r="Q172" i="12"/>
  <c r="Q992" i="12" s="1"/>
  <c r="Q680" i="12"/>
  <c r="R172" i="12"/>
  <c r="R680" i="12" s="1"/>
  <c r="R992" i="12"/>
  <c r="S172" i="12"/>
  <c r="S992" i="12" s="1"/>
  <c r="T172" i="12"/>
  <c r="T992" i="12" s="1"/>
  <c r="U172" i="12"/>
  <c r="U992" i="12" s="1"/>
  <c r="L173" i="12"/>
  <c r="L993" i="12" s="1"/>
  <c r="M173" i="12"/>
  <c r="M993" i="12" s="1"/>
  <c r="N173" i="12"/>
  <c r="N993" i="12" s="1"/>
  <c r="O173" i="12"/>
  <c r="O993" i="12" s="1"/>
  <c r="P173" i="12"/>
  <c r="P993" i="12" s="1"/>
  <c r="Q173" i="12"/>
  <c r="Q993" i="12" s="1"/>
  <c r="R173" i="12"/>
  <c r="R993" i="12" s="1"/>
  <c r="S173" i="12"/>
  <c r="S993" i="12" s="1"/>
  <c r="T173" i="12"/>
  <c r="T993" i="12" s="1"/>
  <c r="U173" i="12"/>
  <c r="U993" i="12" s="1"/>
  <c r="L174" i="12"/>
  <c r="L994" i="12" s="1"/>
  <c r="L682" i="12"/>
  <c r="M174" i="12"/>
  <c r="M994" i="12" s="1"/>
  <c r="N174" i="12"/>
  <c r="O174" i="12"/>
  <c r="O994" i="12" s="1"/>
  <c r="P174" i="12"/>
  <c r="P994" i="12"/>
  <c r="Q174" i="12"/>
  <c r="Q994" i="12" s="1"/>
  <c r="R174" i="12"/>
  <c r="S174" i="12"/>
  <c r="S994" i="12" s="1"/>
  <c r="T174" i="12"/>
  <c r="T994" i="12" s="1"/>
  <c r="U174" i="12"/>
  <c r="U994" i="12" s="1"/>
  <c r="L175" i="12"/>
  <c r="L995" i="12" s="1"/>
  <c r="M175" i="12"/>
  <c r="M995" i="12" s="1"/>
  <c r="N175" i="12"/>
  <c r="N995" i="12" s="1"/>
  <c r="O175" i="12"/>
  <c r="O995" i="12" s="1"/>
  <c r="P175" i="12"/>
  <c r="P995" i="12" s="1"/>
  <c r="Q175" i="12"/>
  <c r="Q995" i="12" s="1"/>
  <c r="R175" i="12"/>
  <c r="R995" i="12" s="1"/>
  <c r="S175" i="12"/>
  <c r="S995" i="12" s="1"/>
  <c r="T175" i="12"/>
  <c r="T995" i="12" s="1"/>
  <c r="U175" i="12"/>
  <c r="U995" i="12" s="1"/>
  <c r="L176" i="12"/>
  <c r="L996" i="12" s="1"/>
  <c r="M176" i="12"/>
  <c r="M996" i="12" s="1"/>
  <c r="N176" i="12"/>
  <c r="N996" i="12" s="1"/>
  <c r="N684" i="12"/>
  <c r="O176" i="12"/>
  <c r="O996" i="12" s="1"/>
  <c r="P176" i="12"/>
  <c r="P996" i="12" s="1"/>
  <c r="Q176" i="12"/>
  <c r="Q996" i="12" s="1"/>
  <c r="R176" i="12"/>
  <c r="R996" i="12" s="1"/>
  <c r="S176" i="12"/>
  <c r="S996" i="12" s="1"/>
  <c r="T176" i="12"/>
  <c r="T996" i="12" s="1"/>
  <c r="U176" i="12"/>
  <c r="U996" i="12" s="1"/>
  <c r="L177" i="12"/>
  <c r="L997" i="12" s="1"/>
  <c r="M177" i="12"/>
  <c r="M997" i="12" s="1"/>
  <c r="N177" i="12"/>
  <c r="N997" i="12" s="1"/>
  <c r="O177" i="12"/>
  <c r="O997" i="12" s="1"/>
  <c r="P177" i="12"/>
  <c r="P997" i="12" s="1"/>
  <c r="Q177" i="12"/>
  <c r="Q997" i="12" s="1"/>
  <c r="R177" i="12"/>
  <c r="R997" i="12" s="1"/>
  <c r="S177" i="12"/>
  <c r="S997" i="12" s="1"/>
  <c r="T177" i="12"/>
  <c r="T997" i="12" s="1"/>
  <c r="U177" i="12"/>
  <c r="U997" i="12" s="1"/>
  <c r="L178" i="12"/>
  <c r="L998" i="12" s="1"/>
  <c r="M178" i="12"/>
  <c r="M998" i="12" s="1"/>
  <c r="N178" i="12"/>
  <c r="N998" i="12" s="1"/>
  <c r="O178" i="12"/>
  <c r="O998" i="12" s="1"/>
  <c r="P178" i="12"/>
  <c r="P998" i="12" s="1"/>
  <c r="Q178" i="12"/>
  <c r="Q998" i="12" s="1"/>
  <c r="R178" i="12"/>
  <c r="R998" i="12" s="1"/>
  <c r="S178" i="12"/>
  <c r="S998" i="12" s="1"/>
  <c r="T178" i="12"/>
  <c r="T998" i="12" s="1"/>
  <c r="U178" i="12"/>
  <c r="U998" i="12" s="1"/>
  <c r="L179" i="12"/>
  <c r="L999" i="12" s="1"/>
  <c r="M179" i="12"/>
  <c r="M999" i="12" s="1"/>
  <c r="N179" i="12"/>
  <c r="N999" i="12" s="1"/>
  <c r="O179" i="12"/>
  <c r="O999" i="12" s="1"/>
  <c r="P179" i="12"/>
  <c r="P999" i="12" s="1"/>
  <c r="Q179" i="12"/>
  <c r="Q999" i="12" s="1"/>
  <c r="R179" i="12"/>
  <c r="R999" i="12" s="1"/>
  <c r="S179" i="12"/>
  <c r="S999" i="12" s="1"/>
  <c r="T179" i="12"/>
  <c r="T999" i="12" s="1"/>
  <c r="U179" i="12"/>
  <c r="U999" i="12" s="1"/>
  <c r="L180" i="12"/>
  <c r="L1000" i="12" s="1"/>
  <c r="M180" i="12"/>
  <c r="M1000" i="12" s="1"/>
  <c r="N180" i="12"/>
  <c r="N1000" i="12" s="1"/>
  <c r="O180" i="12"/>
  <c r="O1000" i="12" s="1"/>
  <c r="P180" i="12"/>
  <c r="P1000" i="12" s="1"/>
  <c r="Q180" i="12"/>
  <c r="Q1000" i="12" s="1"/>
  <c r="R180" i="12"/>
  <c r="R1000" i="12" s="1"/>
  <c r="S180" i="12"/>
  <c r="S1000" i="12" s="1"/>
  <c r="T180" i="12"/>
  <c r="T1000" i="12" s="1"/>
  <c r="U180" i="12"/>
  <c r="U1000" i="12" s="1"/>
  <c r="L181" i="12"/>
  <c r="L1001" i="12" s="1"/>
  <c r="M181" i="12"/>
  <c r="M1001" i="12" s="1"/>
  <c r="N181" i="12"/>
  <c r="N1001" i="12" s="1"/>
  <c r="O181" i="12"/>
  <c r="O1001" i="12" s="1"/>
  <c r="P181" i="12"/>
  <c r="P1001" i="12" s="1"/>
  <c r="Q181" i="12"/>
  <c r="Q1001" i="12" s="1"/>
  <c r="R181" i="12"/>
  <c r="R1001" i="12" s="1"/>
  <c r="S181" i="12"/>
  <c r="S1001" i="12" s="1"/>
  <c r="T181" i="12"/>
  <c r="T1001" i="12" s="1"/>
  <c r="U181" i="12"/>
  <c r="U1001" i="12" s="1"/>
  <c r="L182" i="12"/>
  <c r="L1002" i="12" s="1"/>
  <c r="M182" i="12"/>
  <c r="M1002" i="12" s="1"/>
  <c r="N182" i="12"/>
  <c r="N1002" i="12" s="1"/>
  <c r="N690" i="12"/>
  <c r="O182" i="12"/>
  <c r="O1002" i="12" s="1"/>
  <c r="P182" i="12"/>
  <c r="P1002" i="12"/>
  <c r="Q182" i="12"/>
  <c r="Q1002" i="12" s="1"/>
  <c r="R182" i="12"/>
  <c r="R1002" i="12"/>
  <c r="R690" i="12"/>
  <c r="S182" i="12"/>
  <c r="S1002" i="12" s="1"/>
  <c r="T182" i="12"/>
  <c r="T1002" i="12" s="1"/>
  <c r="U182" i="12"/>
  <c r="U1002" i="12" s="1"/>
  <c r="L183" i="12"/>
  <c r="L1003" i="12" s="1"/>
  <c r="M183" i="12"/>
  <c r="M1003" i="12" s="1"/>
  <c r="N183" i="12"/>
  <c r="N1003" i="12" s="1"/>
  <c r="O183" i="12"/>
  <c r="O1003" i="12" s="1"/>
  <c r="P183" i="12"/>
  <c r="P1003" i="12" s="1"/>
  <c r="Q183" i="12"/>
  <c r="Q1003" i="12" s="1"/>
  <c r="R183" i="12"/>
  <c r="R1003" i="12" s="1"/>
  <c r="S183" i="12"/>
  <c r="S1003" i="12" s="1"/>
  <c r="T183" i="12"/>
  <c r="T1003" i="12" s="1"/>
  <c r="U183" i="12"/>
  <c r="U1003" i="12" s="1"/>
  <c r="L184" i="12"/>
  <c r="L1004" i="12" s="1"/>
  <c r="M184" i="12"/>
  <c r="M1004" i="12" s="1"/>
  <c r="N184" i="12"/>
  <c r="N1004" i="12" s="1"/>
  <c r="O184" i="12"/>
  <c r="O1004" i="12" s="1"/>
  <c r="P184" i="12"/>
  <c r="P1004" i="12" s="1"/>
  <c r="Q184" i="12"/>
  <c r="R184" i="12"/>
  <c r="R1004" i="12"/>
  <c r="R692" i="12"/>
  <c r="S184" i="12"/>
  <c r="S1004" i="12" s="1"/>
  <c r="T184" i="12"/>
  <c r="T1004" i="12" s="1"/>
  <c r="U184" i="12"/>
  <c r="U1004" i="12" s="1"/>
  <c r="L185" i="12"/>
  <c r="L1005" i="12" s="1"/>
  <c r="M185" i="12"/>
  <c r="M1005" i="12" s="1"/>
  <c r="N185" i="12"/>
  <c r="N1005" i="12" s="1"/>
  <c r="O185" i="12"/>
  <c r="O1005" i="12" s="1"/>
  <c r="P185" i="12"/>
  <c r="P1005" i="12" s="1"/>
  <c r="Q185" i="12"/>
  <c r="Q1005" i="12" s="1"/>
  <c r="R185" i="12"/>
  <c r="R1005" i="12" s="1"/>
  <c r="S185" i="12"/>
  <c r="S1005" i="12" s="1"/>
  <c r="T185" i="12"/>
  <c r="T1005" i="12" s="1"/>
  <c r="U185" i="12"/>
  <c r="U1005" i="12" s="1"/>
  <c r="L186" i="12"/>
  <c r="L1006" i="12" s="1"/>
  <c r="L694" i="12"/>
  <c r="M186" i="12"/>
  <c r="M1006" i="12" s="1"/>
  <c r="N186" i="12"/>
  <c r="N1006" i="12"/>
  <c r="N694" i="12"/>
  <c r="O186" i="12"/>
  <c r="O1006" i="12" s="1"/>
  <c r="P186" i="12"/>
  <c r="P1006" i="12" s="1"/>
  <c r="Q186" i="12"/>
  <c r="Q1006" i="12" s="1"/>
  <c r="R186" i="12"/>
  <c r="R1006" i="12" s="1"/>
  <c r="S186" i="12"/>
  <c r="S1006" i="12" s="1"/>
  <c r="T186" i="12"/>
  <c r="T1006" i="12" s="1"/>
  <c r="U186" i="12"/>
  <c r="U1006" i="12" s="1"/>
  <c r="L187" i="12"/>
  <c r="L1007" i="12" s="1"/>
  <c r="M187" i="12"/>
  <c r="M1007" i="12" s="1"/>
  <c r="N187" i="12"/>
  <c r="N1007" i="12" s="1"/>
  <c r="O187" i="12"/>
  <c r="O1007" i="12" s="1"/>
  <c r="P187" i="12"/>
  <c r="P1007" i="12" s="1"/>
  <c r="Q187" i="12"/>
  <c r="Q1007" i="12" s="1"/>
  <c r="R187" i="12"/>
  <c r="R1007" i="12" s="1"/>
  <c r="S187" i="12"/>
  <c r="S1007" i="12" s="1"/>
  <c r="T187" i="12"/>
  <c r="T1007" i="12" s="1"/>
  <c r="U187" i="12"/>
  <c r="U1007" i="12" s="1"/>
  <c r="L188" i="12"/>
  <c r="L1008" i="12" s="1"/>
  <c r="M188" i="12"/>
  <c r="M1008" i="12" s="1"/>
  <c r="N188" i="12"/>
  <c r="N1008" i="12"/>
  <c r="N696" i="12"/>
  <c r="O188" i="12"/>
  <c r="O1008" i="12" s="1"/>
  <c r="P188" i="12"/>
  <c r="P1008" i="12" s="1"/>
  <c r="Q188" i="12"/>
  <c r="Q1008" i="12" s="1"/>
  <c r="R188" i="12"/>
  <c r="R1008" i="12" s="1"/>
  <c r="S188" i="12"/>
  <c r="S1008" i="12" s="1"/>
  <c r="T188" i="12"/>
  <c r="T1008" i="12" s="1"/>
  <c r="U188" i="12"/>
  <c r="U1008" i="12" s="1"/>
  <c r="L189" i="12"/>
  <c r="L1009" i="12" s="1"/>
  <c r="M189" i="12"/>
  <c r="M1009" i="12" s="1"/>
  <c r="N189" i="12"/>
  <c r="N1009" i="12" s="1"/>
  <c r="O189" i="12"/>
  <c r="O1009" i="12" s="1"/>
  <c r="P189" i="12"/>
  <c r="P1009" i="12" s="1"/>
  <c r="Q189" i="12"/>
  <c r="Q1009" i="12" s="1"/>
  <c r="R189" i="12"/>
  <c r="R1009" i="12" s="1"/>
  <c r="S189" i="12"/>
  <c r="S1009" i="12" s="1"/>
  <c r="T189" i="12"/>
  <c r="T1009" i="12" s="1"/>
  <c r="U189" i="12"/>
  <c r="U1009" i="12" s="1"/>
  <c r="L190" i="12"/>
  <c r="L1010" i="12" s="1"/>
  <c r="M190" i="12"/>
  <c r="M1010" i="12" s="1"/>
  <c r="N190" i="12"/>
  <c r="N1010" i="12" s="1"/>
  <c r="O190" i="12"/>
  <c r="O1010" i="12" s="1"/>
  <c r="P190" i="12"/>
  <c r="P1010" i="12" s="1"/>
  <c r="Q190" i="12"/>
  <c r="Q1010" i="12" s="1"/>
  <c r="R190" i="12"/>
  <c r="R1010" i="12" s="1"/>
  <c r="S190" i="12"/>
  <c r="S1010" i="12" s="1"/>
  <c r="T190" i="12"/>
  <c r="T1010" i="12" s="1"/>
  <c r="U190" i="12"/>
  <c r="U1010" i="12" s="1"/>
  <c r="L191" i="12"/>
  <c r="L1011" i="12" s="1"/>
  <c r="M191" i="12"/>
  <c r="M1011" i="12" s="1"/>
  <c r="N191" i="12"/>
  <c r="N1011" i="12" s="1"/>
  <c r="O191" i="12"/>
  <c r="O1011" i="12" s="1"/>
  <c r="P191" i="12"/>
  <c r="P1011" i="12" s="1"/>
  <c r="Q191" i="12"/>
  <c r="Q1011" i="12" s="1"/>
  <c r="R191" i="12"/>
  <c r="R1011" i="12" s="1"/>
  <c r="S191" i="12"/>
  <c r="S1011" i="12" s="1"/>
  <c r="T191" i="12"/>
  <c r="T1011" i="12" s="1"/>
  <c r="U191" i="12"/>
  <c r="U1011" i="12" s="1"/>
  <c r="L192" i="12"/>
  <c r="L1012" i="12" s="1"/>
  <c r="M192" i="12"/>
  <c r="M1012" i="12" s="1"/>
  <c r="N192" i="12"/>
  <c r="N1012" i="12" s="1"/>
  <c r="O192" i="12"/>
  <c r="O1012" i="12" s="1"/>
  <c r="P192" i="12"/>
  <c r="P1012" i="12" s="1"/>
  <c r="Q192" i="12"/>
  <c r="Q1012" i="12" s="1"/>
  <c r="Q394" i="12"/>
  <c r="R192" i="12"/>
  <c r="R1012" i="12" s="1"/>
  <c r="S192" i="12"/>
  <c r="S1012" i="12" s="1"/>
  <c r="T192" i="12"/>
  <c r="T1012" i="12" s="1"/>
  <c r="U192" i="12"/>
  <c r="U1012" i="12" s="1"/>
  <c r="L193" i="12"/>
  <c r="L1013" i="12" s="1"/>
  <c r="M193" i="12"/>
  <c r="M1013" i="12" s="1"/>
  <c r="N193" i="12"/>
  <c r="N1013" i="12" s="1"/>
  <c r="O193" i="12"/>
  <c r="O1013" i="12" s="1"/>
  <c r="P193" i="12"/>
  <c r="P1013" i="12" s="1"/>
  <c r="Q193" i="12"/>
  <c r="Q1013" i="12" s="1"/>
  <c r="R193" i="12"/>
  <c r="R1013" i="12" s="1"/>
  <c r="S193" i="12"/>
  <c r="S1013" i="12" s="1"/>
  <c r="T193" i="12"/>
  <c r="T1013" i="12" s="1"/>
  <c r="U193" i="12"/>
  <c r="U1013" i="12" s="1"/>
  <c r="L194" i="12"/>
  <c r="L1014" i="12" s="1"/>
  <c r="L702" i="12"/>
  <c r="M194" i="12"/>
  <c r="M1014" i="12" s="1"/>
  <c r="N194" i="12"/>
  <c r="N1014" i="12" s="1"/>
  <c r="O194" i="12"/>
  <c r="O1014" i="12" s="1"/>
  <c r="P194" i="12"/>
  <c r="Q194" i="12"/>
  <c r="Q1014" i="12"/>
  <c r="R194" i="12"/>
  <c r="R702" i="12" s="1"/>
  <c r="R1014" i="12"/>
  <c r="S194" i="12"/>
  <c r="S1014" i="12" s="1"/>
  <c r="T194" i="12"/>
  <c r="T1014" i="12" s="1"/>
  <c r="U194" i="12"/>
  <c r="U1014" i="12" s="1"/>
  <c r="L195" i="12"/>
  <c r="L1015" i="12" s="1"/>
  <c r="M195" i="12"/>
  <c r="M1015" i="12" s="1"/>
  <c r="N195" i="12"/>
  <c r="N1015" i="12" s="1"/>
  <c r="O195" i="12"/>
  <c r="O1015" i="12" s="1"/>
  <c r="P195" i="12"/>
  <c r="P1015" i="12" s="1"/>
  <c r="Q195" i="12"/>
  <c r="Q1015" i="12" s="1"/>
  <c r="R195" i="12"/>
  <c r="R1015" i="12" s="1"/>
  <c r="S195" i="12"/>
  <c r="S1015" i="12" s="1"/>
  <c r="T195" i="12"/>
  <c r="T1015" i="12" s="1"/>
  <c r="U195" i="12"/>
  <c r="U1015" i="12" s="1"/>
  <c r="L196" i="12"/>
  <c r="L1016" i="12" s="1"/>
  <c r="M196" i="12"/>
  <c r="M1016" i="12" s="1"/>
  <c r="N196" i="12"/>
  <c r="O196" i="12"/>
  <c r="O1016" i="12" s="1"/>
  <c r="O398" i="12"/>
  <c r="P196" i="12"/>
  <c r="P1016" i="12" s="1"/>
  <c r="Q196" i="12"/>
  <c r="Q398" i="12" s="1"/>
  <c r="Q1016" i="12"/>
  <c r="R196" i="12"/>
  <c r="R1016" i="12" s="1"/>
  <c r="S196" i="12"/>
  <c r="S1016" i="12" s="1"/>
  <c r="T196" i="12"/>
  <c r="T1016" i="12" s="1"/>
  <c r="U196" i="12"/>
  <c r="U1016" i="12" s="1"/>
  <c r="L197" i="12"/>
  <c r="L1017" i="12" s="1"/>
  <c r="M197" i="12"/>
  <c r="M1017" i="12" s="1"/>
  <c r="N197" i="12"/>
  <c r="N1017" i="12" s="1"/>
  <c r="O197" i="12"/>
  <c r="O1017" i="12" s="1"/>
  <c r="P197" i="12"/>
  <c r="P1017" i="12" s="1"/>
  <c r="Q197" i="12"/>
  <c r="Q1017" i="12" s="1"/>
  <c r="R197" i="12"/>
  <c r="R1017" i="12" s="1"/>
  <c r="S197" i="12"/>
  <c r="S1017" i="12" s="1"/>
  <c r="T197" i="12"/>
  <c r="T1017" i="12" s="1"/>
  <c r="U197" i="12"/>
  <c r="U1017" i="12" s="1"/>
  <c r="L198" i="12"/>
  <c r="L1018" i="12" s="1"/>
  <c r="M198" i="12"/>
  <c r="M1018" i="12" s="1"/>
  <c r="N198" i="12"/>
  <c r="N1018" i="12" s="1"/>
  <c r="O198" i="12"/>
  <c r="O1018" i="12" s="1"/>
  <c r="P198" i="12"/>
  <c r="P1018" i="12" s="1"/>
  <c r="Q198" i="12"/>
  <c r="Q1018" i="12" s="1"/>
  <c r="R198" i="12"/>
  <c r="R1018" i="12" s="1"/>
  <c r="S198" i="12"/>
  <c r="S1018" i="12" s="1"/>
  <c r="T198" i="12"/>
  <c r="T1018" i="12" s="1"/>
  <c r="U198" i="12"/>
  <c r="U1018" i="12" s="1"/>
  <c r="L199" i="12"/>
  <c r="L1019" i="12" s="1"/>
  <c r="M199" i="12"/>
  <c r="M1019" i="12" s="1"/>
  <c r="N199" i="12"/>
  <c r="N1019" i="12" s="1"/>
  <c r="O199" i="12"/>
  <c r="O1019" i="12" s="1"/>
  <c r="P199" i="12"/>
  <c r="P1019" i="12" s="1"/>
  <c r="Q199" i="12"/>
  <c r="Q1019" i="12" s="1"/>
  <c r="R199" i="12"/>
  <c r="R1019" i="12" s="1"/>
  <c r="S199" i="12"/>
  <c r="S1019" i="12" s="1"/>
  <c r="T199" i="12"/>
  <c r="T1019" i="12" s="1"/>
  <c r="U199" i="12"/>
  <c r="U1019" i="12" s="1"/>
  <c r="L200" i="12"/>
  <c r="L1020" i="12" s="1"/>
  <c r="M200" i="12"/>
  <c r="M1020" i="12" s="1"/>
  <c r="N200" i="12"/>
  <c r="N1020" i="12" s="1"/>
  <c r="O200" i="12"/>
  <c r="O1020" i="12" s="1"/>
  <c r="P200" i="12"/>
  <c r="P1020" i="12" s="1"/>
  <c r="Q200" i="12"/>
  <c r="Q1020" i="12" s="1"/>
  <c r="R200" i="12"/>
  <c r="R1020" i="12" s="1"/>
  <c r="S200" i="12"/>
  <c r="S1020" i="12" s="1"/>
  <c r="T200" i="12"/>
  <c r="T1020" i="12" s="1"/>
  <c r="U200" i="12"/>
  <c r="U1020" i="12" s="1"/>
  <c r="L201" i="12"/>
  <c r="L1021" i="12" s="1"/>
  <c r="M201" i="12"/>
  <c r="M1021" i="12" s="1"/>
  <c r="N201" i="12"/>
  <c r="N1021" i="12" s="1"/>
  <c r="O201" i="12"/>
  <c r="O1021" i="12" s="1"/>
  <c r="P201" i="12"/>
  <c r="P1021" i="12" s="1"/>
  <c r="Q201" i="12"/>
  <c r="Q1021" i="12" s="1"/>
  <c r="R201" i="12"/>
  <c r="R1021" i="12" s="1"/>
  <c r="S201" i="12"/>
  <c r="S1021" i="12" s="1"/>
  <c r="T201" i="12"/>
  <c r="T1021" i="12" s="1"/>
  <c r="U201" i="12"/>
  <c r="U1021" i="12" s="1"/>
  <c r="L202" i="12"/>
  <c r="L1022" i="12" s="1"/>
  <c r="L710" i="12"/>
  <c r="M202" i="12"/>
  <c r="M1022" i="12" s="1"/>
  <c r="N202" i="12"/>
  <c r="O202" i="12"/>
  <c r="O1022" i="12" s="1"/>
  <c r="O404" i="12"/>
  <c r="P202" i="12"/>
  <c r="P1022" i="12" s="1"/>
  <c r="Q202" i="12"/>
  <c r="Q1022" i="12"/>
  <c r="R202" i="12"/>
  <c r="S202" i="12"/>
  <c r="S1022" i="12" s="1"/>
  <c r="T202" i="12"/>
  <c r="T1022" i="12" s="1"/>
  <c r="U202" i="12"/>
  <c r="U1022" i="12" s="1"/>
  <c r="L203" i="12"/>
  <c r="L1023" i="12" s="1"/>
  <c r="M203" i="12"/>
  <c r="M1023" i="12" s="1"/>
  <c r="N203" i="12"/>
  <c r="N1023" i="12" s="1"/>
  <c r="O203" i="12"/>
  <c r="O1023" i="12" s="1"/>
  <c r="P203" i="12"/>
  <c r="P1023" i="12" s="1"/>
  <c r="Q203" i="12"/>
  <c r="Q1023" i="12" s="1"/>
  <c r="R203" i="12"/>
  <c r="R1023" i="12" s="1"/>
  <c r="S203" i="12"/>
  <c r="S1023" i="12" s="1"/>
  <c r="T203" i="12"/>
  <c r="T1023" i="12" s="1"/>
  <c r="U203" i="12"/>
  <c r="U1023" i="12" s="1"/>
  <c r="C5" i="15"/>
  <c r="C6" i="15"/>
  <c r="C7" i="15"/>
  <c r="C8" i="15"/>
  <c r="C9" i="15"/>
  <c r="C10" i="15"/>
  <c r="C11" i="15"/>
  <c r="C12" i="15"/>
  <c r="C13" i="15"/>
  <c r="C14" i="15"/>
  <c r="C15" i="15"/>
  <c r="C16" i="15"/>
  <c r="C17" i="15"/>
  <c r="C18" i="15"/>
  <c r="C19" i="15"/>
  <c r="C20" i="15"/>
  <c r="C21" i="15"/>
  <c r="C22" i="15"/>
  <c r="C23" i="15"/>
  <c r="C24" i="15"/>
  <c r="R632" i="12" s="1"/>
  <c r="C25" i="15"/>
  <c r="C26" i="15"/>
  <c r="H634" i="12" s="1"/>
  <c r="C27" i="15"/>
  <c r="C28" i="15"/>
  <c r="R636" i="12" s="1"/>
  <c r="C29" i="15"/>
  <c r="C30" i="15"/>
  <c r="C31" i="15"/>
  <c r="C32" i="15"/>
  <c r="Q640" i="12" s="1"/>
  <c r="C33" i="15"/>
  <c r="C34" i="15"/>
  <c r="C35" i="15"/>
  <c r="C36" i="15"/>
  <c r="C37" i="15"/>
  <c r="N645" i="12" s="1"/>
  <c r="C38" i="15"/>
  <c r="U646" i="12" s="1"/>
  <c r="C39" i="15"/>
  <c r="C40" i="15"/>
  <c r="C41" i="15"/>
  <c r="C42" i="15"/>
  <c r="O650" i="12" s="1"/>
  <c r="C43" i="15"/>
  <c r="C44" i="15"/>
  <c r="C45" i="15"/>
  <c r="C46" i="15"/>
  <c r="C47" i="15"/>
  <c r="L655" i="12"/>
  <c r="C48" i="15"/>
  <c r="C49" i="15"/>
  <c r="C50" i="15"/>
  <c r="C51" i="15"/>
  <c r="C52" i="15"/>
  <c r="C53" i="15"/>
  <c r="C54" i="15"/>
  <c r="Q662" i="12"/>
  <c r="C55" i="15"/>
  <c r="C56" i="15"/>
  <c r="C57" i="15"/>
  <c r="C58" i="15"/>
  <c r="C59" i="15"/>
  <c r="R667" i="12" s="1"/>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A103" i="15"/>
  <c r="AH103" i="15" s="1"/>
  <c r="A102" i="15"/>
  <c r="AH102" i="15" s="1"/>
  <c r="A101" i="15"/>
  <c r="AH101" i="15" s="1"/>
  <c r="A100" i="15"/>
  <c r="A99" i="12" s="1"/>
  <c r="A200" i="12" s="1"/>
  <c r="A301" i="12" s="1"/>
  <c r="A402" i="12" s="1"/>
  <c r="A505" i="12" s="1"/>
  <c r="A99" i="15"/>
  <c r="L99" i="15" s="1"/>
  <c r="A98" i="15"/>
  <c r="AH98" i="15" s="1"/>
  <c r="A97" i="15"/>
  <c r="A96" i="15"/>
  <c r="AH96" i="15" s="1"/>
  <c r="A95" i="15"/>
  <c r="AH95" i="15" s="1"/>
  <c r="A94" i="15"/>
  <c r="AH94" i="15" s="1"/>
  <c r="A93" i="15"/>
  <c r="A92" i="12" s="1"/>
  <c r="A193" i="12" s="1"/>
  <c r="A294" i="12" s="1"/>
  <c r="A395" i="12" s="1"/>
  <c r="A498" i="12" s="1"/>
  <c r="A701" i="12" s="1"/>
  <c r="A804" i="12" s="1"/>
  <c r="A910" i="12" s="1"/>
  <c r="A1013" i="12" s="1"/>
  <c r="A1116" i="12" s="1"/>
  <c r="A1219" i="12" s="1"/>
  <c r="A1322" i="12" s="1"/>
  <c r="A1425" i="12" s="1"/>
  <c r="A1528" i="12" s="1"/>
  <c r="A1631" i="12" s="1"/>
  <c r="A1734" i="12" s="1"/>
  <c r="A1837" i="12" s="1"/>
  <c r="A92" i="15"/>
  <c r="AH92" i="15" s="1"/>
  <c r="A91" i="15"/>
  <c r="A90" i="15"/>
  <c r="AH90" i="15" s="1"/>
  <c r="A89" i="15"/>
  <c r="A88" i="12" s="1"/>
  <c r="A189" i="12" s="1"/>
  <c r="A290" i="12" s="1"/>
  <c r="A391" i="12" s="1"/>
  <c r="A494" i="12" s="1"/>
  <c r="A697" i="12" s="1"/>
  <c r="A800" i="12" s="1"/>
  <c r="A906" i="12" s="1"/>
  <c r="A1009" i="12" s="1"/>
  <c r="A1112" i="12" s="1"/>
  <c r="A1215" i="12" s="1"/>
  <c r="A1318" i="12" s="1"/>
  <c r="A1421" i="12" s="1"/>
  <c r="A1524" i="12" s="1"/>
  <c r="A1627" i="12" s="1"/>
  <c r="A1730" i="12" s="1"/>
  <c r="A1833" i="12" s="1"/>
  <c r="A88" i="15"/>
  <c r="AH88" i="15" s="1"/>
  <c r="A87" i="15"/>
  <c r="A86" i="12" s="1"/>
  <c r="A187" i="12" s="1"/>
  <c r="A288" i="12" s="1"/>
  <c r="A389" i="12" s="1"/>
  <c r="A492" i="12" s="1"/>
  <c r="A86" i="15"/>
  <c r="AH86" i="15" s="1"/>
  <c r="A85" i="15"/>
  <c r="A84" i="12" s="1"/>
  <c r="A185" i="12" s="1"/>
  <c r="A286" i="12" s="1"/>
  <c r="A387" i="12" s="1"/>
  <c r="A490" i="12" s="1"/>
  <c r="A693" i="12" s="1"/>
  <c r="A796" i="12" s="1"/>
  <c r="A902" i="12" s="1"/>
  <c r="A1005" i="12" s="1"/>
  <c r="A1108" i="12" s="1"/>
  <c r="A1211" i="12" s="1"/>
  <c r="A1314" i="12" s="1"/>
  <c r="A1417" i="12" s="1"/>
  <c r="A1520" i="12" s="1"/>
  <c r="A1623" i="12" s="1"/>
  <c r="A1726" i="12" s="1"/>
  <c r="A1829" i="12" s="1"/>
  <c r="A84" i="15"/>
  <c r="AH84" i="15" s="1"/>
  <c r="A83" i="15"/>
  <c r="A82" i="15"/>
  <c r="AH82" i="15" s="1"/>
  <c r="A81" i="15"/>
  <c r="AH81" i="15" s="1"/>
  <c r="A80" i="15"/>
  <c r="AH80" i="15" s="1"/>
  <c r="A79" i="15"/>
  <c r="AH79" i="15" s="1"/>
  <c r="A78" i="15"/>
  <c r="AH78" i="15" s="1"/>
  <c r="A77" i="15"/>
  <c r="AH77" i="15" s="1"/>
  <c r="A76" i="15"/>
  <c r="AH76" i="15" s="1"/>
  <c r="A75" i="15"/>
  <c r="AH75" i="15" s="1"/>
  <c r="A74" i="15"/>
  <c r="AH74" i="15" s="1"/>
  <c r="A73" i="15"/>
  <c r="AH73" i="15" s="1"/>
  <c r="A72" i="15"/>
  <c r="AH72" i="15" s="1"/>
  <c r="A71" i="15"/>
  <c r="AH71" i="15" s="1"/>
  <c r="A70" i="15"/>
  <c r="AH70" i="15" s="1"/>
  <c r="A69" i="15"/>
  <c r="AH69" i="15" s="1"/>
  <c r="A68" i="15"/>
  <c r="AH68" i="15" s="1"/>
  <c r="A67" i="15"/>
  <c r="AH67" i="15" s="1"/>
  <c r="A66" i="15"/>
  <c r="AH66" i="15" s="1"/>
  <c r="A65" i="15"/>
  <c r="AH65" i="15" s="1"/>
  <c r="A64" i="15"/>
  <c r="AH64" i="15" s="1"/>
  <c r="A63" i="15"/>
  <c r="AH63" i="15" s="1"/>
  <c r="A62" i="15"/>
  <c r="A61" i="15"/>
  <c r="AH61" i="15" s="1"/>
  <c r="A60" i="15"/>
  <c r="AH60" i="15" s="1"/>
  <c r="A59" i="15"/>
  <c r="AH59" i="15" s="1"/>
  <c r="A58" i="15"/>
  <c r="AH58" i="15" s="1"/>
  <c r="A57" i="15"/>
  <c r="AH57" i="15" s="1"/>
  <c r="A56" i="15"/>
  <c r="AH56" i="15" s="1"/>
  <c r="A55" i="15"/>
  <c r="AH55" i="15" s="1"/>
  <c r="A54" i="15"/>
  <c r="A53" i="12" s="1"/>
  <c r="A154" i="12" s="1"/>
  <c r="A255" i="12" s="1"/>
  <c r="A356" i="12" s="1"/>
  <c r="A459" i="12" s="1"/>
  <c r="A53" i="15"/>
  <c r="A52" i="12" s="1"/>
  <c r="A153" i="12" s="1"/>
  <c r="A254" i="12" s="1"/>
  <c r="A355" i="12" s="1"/>
  <c r="A458" i="12" s="1"/>
  <c r="A52" i="15"/>
  <c r="A51" i="12" s="1"/>
  <c r="A152" i="12" s="1"/>
  <c r="A253" i="12" s="1"/>
  <c r="A354" i="12" s="1"/>
  <c r="A457" i="12" s="1"/>
  <c r="A660" i="12" s="1"/>
  <c r="A763" i="12" s="1"/>
  <c r="A869" i="12" s="1"/>
  <c r="A972" i="12" s="1"/>
  <c r="A1075" i="12" s="1"/>
  <c r="A1178" i="12" s="1"/>
  <c r="A1281" i="12" s="1"/>
  <c r="A1384" i="12" s="1"/>
  <c r="A1487" i="12" s="1"/>
  <c r="A1590" i="12" s="1"/>
  <c r="A1693" i="12" s="1"/>
  <c r="A1796" i="12" s="1"/>
  <c r="A51" i="15"/>
  <c r="A50" i="15"/>
  <c r="A49" i="15"/>
  <c r="A48" i="12" s="1"/>
  <c r="A149" i="12" s="1"/>
  <c r="A250" i="12" s="1"/>
  <c r="A351" i="12" s="1"/>
  <c r="A454" i="12" s="1"/>
  <c r="A555" i="12" s="1"/>
  <c r="A48" i="15"/>
  <c r="AX2" i="1" s="1"/>
  <c r="A47" i="15"/>
  <c r="A46" i="15"/>
  <c r="A45" i="12" s="1"/>
  <c r="A146" i="12" s="1"/>
  <c r="A247" i="12" s="1"/>
  <c r="A348" i="12" s="1"/>
  <c r="A451" i="12" s="1"/>
  <c r="A45" i="15"/>
  <c r="A44" i="12" s="1"/>
  <c r="A145" i="12" s="1"/>
  <c r="A246" i="12" s="1"/>
  <c r="A347" i="12" s="1"/>
  <c r="A450" i="12" s="1"/>
  <c r="A653" i="12" s="1"/>
  <c r="A756" i="12" s="1"/>
  <c r="A862" i="12" s="1"/>
  <c r="A965" i="12" s="1"/>
  <c r="A1068" i="12" s="1"/>
  <c r="A1171" i="12" s="1"/>
  <c r="A1274" i="12" s="1"/>
  <c r="A1377" i="12" s="1"/>
  <c r="A1480" i="12" s="1"/>
  <c r="A1583" i="12" s="1"/>
  <c r="A1686" i="12" s="1"/>
  <c r="A1789" i="12" s="1"/>
  <c r="A44" i="15"/>
  <c r="AT2" i="1" s="1"/>
  <c r="A43" i="15"/>
  <c r="A42" i="12" s="1"/>
  <c r="A143" i="12" s="1"/>
  <c r="A244" i="12" s="1"/>
  <c r="A345" i="12" s="1"/>
  <c r="A448" i="12" s="1"/>
  <c r="A42" i="15"/>
  <c r="AR2" i="1" s="1"/>
  <c r="A41" i="15"/>
  <c r="A40" i="12" s="1"/>
  <c r="A141" i="12" s="1"/>
  <c r="A242" i="12" s="1"/>
  <c r="A343" i="12" s="1"/>
  <c r="A446" i="12" s="1"/>
  <c r="A649" i="12" s="1"/>
  <c r="A40" i="15"/>
  <c r="A39" i="12" s="1"/>
  <c r="A140" i="12" s="1"/>
  <c r="A241" i="12" s="1"/>
  <c r="A342" i="12" s="1"/>
  <c r="A445" i="12" s="1"/>
  <c r="A648" i="12" s="1"/>
  <c r="A751" i="12" s="1"/>
  <c r="A857" i="12" s="1"/>
  <c r="A960" i="12" s="1"/>
  <c r="A1063" i="12" s="1"/>
  <c r="A1166" i="12" s="1"/>
  <c r="A1269" i="12" s="1"/>
  <c r="A1372" i="12" s="1"/>
  <c r="A1475" i="12" s="1"/>
  <c r="A1578" i="12" s="1"/>
  <c r="A1681" i="12" s="1"/>
  <c r="A1784" i="12" s="1"/>
  <c r="A39" i="15"/>
  <c r="A38" i="12" s="1"/>
  <c r="A139" i="12" s="1"/>
  <c r="A240" i="12" s="1"/>
  <c r="A341" i="12" s="1"/>
  <c r="A444" i="12" s="1"/>
  <c r="A647" i="12" s="1"/>
  <c r="A750" i="12" s="1"/>
  <c r="A856" i="12" s="1"/>
  <c r="A959" i="12" s="1"/>
  <c r="A1062" i="12" s="1"/>
  <c r="A1165" i="12" s="1"/>
  <c r="A1268" i="12" s="1"/>
  <c r="A1371" i="12" s="1"/>
  <c r="A1474" i="12" s="1"/>
  <c r="A1577" i="12" s="1"/>
  <c r="A1680" i="12" s="1"/>
  <c r="A1783" i="12" s="1"/>
  <c r="A38" i="15"/>
  <c r="A37" i="12" s="1"/>
  <c r="A138" i="12" s="1"/>
  <c r="A239" i="12" s="1"/>
  <c r="A340" i="12" s="1"/>
  <c r="A443" i="12" s="1"/>
  <c r="A646" i="12" s="1"/>
  <c r="A749" i="12" s="1"/>
  <c r="A855" i="12" s="1"/>
  <c r="A958" i="12" s="1"/>
  <c r="A1061" i="12" s="1"/>
  <c r="A1164" i="12" s="1"/>
  <c r="A1267" i="12" s="1"/>
  <c r="A1370" i="12" s="1"/>
  <c r="A1473" i="12" s="1"/>
  <c r="A1576" i="12" s="1"/>
  <c r="A1679" i="12" s="1"/>
  <c r="A1782" i="12" s="1"/>
  <c r="A37" i="15"/>
  <c r="A36" i="12" s="1"/>
  <c r="A137" i="12" s="1"/>
  <c r="A238" i="12" s="1"/>
  <c r="A339" i="12" s="1"/>
  <c r="A442" i="12" s="1"/>
  <c r="A645" i="12" s="1"/>
  <c r="A748" i="12" s="1"/>
  <c r="A854" i="12" s="1"/>
  <c r="A957" i="12" s="1"/>
  <c r="A1060" i="12" s="1"/>
  <c r="A1163" i="12" s="1"/>
  <c r="A1266" i="12" s="1"/>
  <c r="A1369" i="12" s="1"/>
  <c r="A1472" i="12" s="1"/>
  <c r="A1575" i="12" s="1"/>
  <c r="A1678" i="12" s="1"/>
  <c r="A1781" i="12" s="1"/>
  <c r="A36" i="15"/>
  <c r="AL2" i="1" s="1"/>
  <c r="A35" i="15"/>
  <c r="A34" i="12" s="1"/>
  <c r="A135" i="12" s="1"/>
  <c r="A236" i="12" s="1"/>
  <c r="A337" i="12" s="1"/>
  <c r="A440" i="12" s="1"/>
  <c r="A643" i="12" s="1"/>
  <c r="A746" i="12" s="1"/>
  <c r="A852" i="12" s="1"/>
  <c r="A955" i="12" s="1"/>
  <c r="A1058" i="12" s="1"/>
  <c r="A1161" i="12" s="1"/>
  <c r="A1264" i="12" s="1"/>
  <c r="A1367" i="12" s="1"/>
  <c r="A1470" i="12" s="1"/>
  <c r="A1573" i="12" s="1"/>
  <c r="A1676" i="12" s="1"/>
  <c r="A1779" i="12" s="1"/>
  <c r="A34" i="15"/>
  <c r="A33" i="12" s="1"/>
  <c r="A134" i="12" s="1"/>
  <c r="A235" i="12" s="1"/>
  <c r="A336" i="12" s="1"/>
  <c r="A439" i="12" s="1"/>
  <c r="A642" i="12" s="1"/>
  <c r="A745" i="12" s="1"/>
  <c r="A851" i="12" s="1"/>
  <c r="A954" i="12" s="1"/>
  <c r="A1057" i="12" s="1"/>
  <c r="A1160" i="12" s="1"/>
  <c r="A1263" i="12" s="1"/>
  <c r="A1366" i="12" s="1"/>
  <c r="A1469" i="12" s="1"/>
  <c r="A1572" i="12" s="1"/>
  <c r="A1675" i="12" s="1"/>
  <c r="A1778" i="12" s="1"/>
  <c r="A33" i="15"/>
  <c r="A32" i="12" s="1"/>
  <c r="A133" i="12" s="1"/>
  <c r="A234" i="12" s="1"/>
  <c r="A335" i="12" s="1"/>
  <c r="A438" i="12" s="1"/>
  <c r="A641" i="12" s="1"/>
  <c r="A744" i="12" s="1"/>
  <c r="A850" i="12" s="1"/>
  <c r="A953" i="12" s="1"/>
  <c r="A1056" i="12" s="1"/>
  <c r="A1159" i="12" s="1"/>
  <c r="A1262" i="12" s="1"/>
  <c r="A1365" i="12" s="1"/>
  <c r="A1468" i="12" s="1"/>
  <c r="A1571" i="12" s="1"/>
  <c r="A1674" i="12" s="1"/>
  <c r="A1777" i="12" s="1"/>
  <c r="A32" i="15"/>
  <c r="AH2" i="1" s="1"/>
  <c r="A31" i="15"/>
  <c r="AG2" i="1" s="1"/>
  <c r="A30" i="15"/>
  <c r="A29" i="12" s="1"/>
  <c r="A130" i="12" s="1"/>
  <c r="A231" i="12" s="1"/>
  <c r="A332" i="12" s="1"/>
  <c r="A435" i="12" s="1"/>
  <c r="A29" i="15"/>
  <c r="A28" i="12" s="1"/>
  <c r="A129" i="12" s="1"/>
  <c r="A230" i="12" s="1"/>
  <c r="A331" i="12" s="1"/>
  <c r="A434" i="12" s="1"/>
  <c r="A535" i="12" s="1"/>
  <c r="A28" i="15"/>
  <c r="AD2" i="1" s="1"/>
  <c r="A27" i="15"/>
  <c r="A26" i="12" s="1"/>
  <c r="A127" i="12" s="1"/>
  <c r="A228" i="12" s="1"/>
  <c r="A329" i="12" s="1"/>
  <c r="A432" i="12" s="1"/>
  <c r="A635" i="12" s="1"/>
  <c r="A738" i="12" s="1"/>
  <c r="A844" i="12" s="1"/>
  <c r="A947" i="12" s="1"/>
  <c r="A1050" i="12" s="1"/>
  <c r="A1153" i="12" s="1"/>
  <c r="A1256" i="12" s="1"/>
  <c r="A1359" i="12" s="1"/>
  <c r="A1462" i="12" s="1"/>
  <c r="A1565" i="12" s="1"/>
  <c r="A1668" i="12" s="1"/>
  <c r="A1771" i="12" s="1"/>
  <c r="A26" i="15"/>
  <c r="AH26" i="15" s="1"/>
  <c r="A25" i="15"/>
  <c r="A24" i="12" s="1"/>
  <c r="A125" i="12" s="1"/>
  <c r="A226" i="12" s="1"/>
  <c r="A327" i="12" s="1"/>
  <c r="A430" i="12" s="1"/>
  <c r="A531" i="12" s="1"/>
  <c r="A24" i="15"/>
  <c r="Z2" i="1" s="1"/>
  <c r="A23" i="15"/>
  <c r="A22" i="12" s="1"/>
  <c r="A123" i="12" s="1"/>
  <c r="A224" i="12" s="1"/>
  <c r="A325" i="12" s="1"/>
  <c r="A428" i="12" s="1"/>
  <c r="A631" i="12" s="1"/>
  <c r="A734" i="12" s="1"/>
  <c r="A840" i="12" s="1"/>
  <c r="A943" i="12" s="1"/>
  <c r="A1046" i="12" s="1"/>
  <c r="A1149" i="12" s="1"/>
  <c r="A1252" i="12" s="1"/>
  <c r="A1355" i="12" s="1"/>
  <c r="A1458" i="12" s="1"/>
  <c r="A1561" i="12" s="1"/>
  <c r="A1664" i="12" s="1"/>
  <c r="A1767" i="12" s="1"/>
  <c r="A22" i="15"/>
  <c r="A21" i="12" s="1"/>
  <c r="A122" i="12" s="1"/>
  <c r="A223" i="12" s="1"/>
  <c r="A324" i="12" s="1"/>
  <c r="A427" i="12" s="1"/>
  <c r="A21" i="15"/>
  <c r="AH21" i="15" s="1"/>
  <c r="A20" i="15"/>
  <c r="A19" i="12" s="1"/>
  <c r="A120" i="12" s="1"/>
  <c r="A221" i="12" s="1"/>
  <c r="A322" i="12" s="1"/>
  <c r="A425" i="12" s="1"/>
  <c r="A628" i="12" s="1"/>
  <c r="A731" i="12" s="1"/>
  <c r="A837" i="12" s="1"/>
  <c r="A940" i="12" s="1"/>
  <c r="A1043" i="12" s="1"/>
  <c r="A1146" i="12" s="1"/>
  <c r="A1249" i="12" s="1"/>
  <c r="A1352" i="12" s="1"/>
  <c r="A1455" i="12" s="1"/>
  <c r="A1558" i="12" s="1"/>
  <c r="A1661" i="12" s="1"/>
  <c r="A1764" i="12" s="1"/>
  <c r="A19" i="15"/>
  <c r="A18" i="12" s="1"/>
  <c r="A119" i="12" s="1"/>
  <c r="A220" i="12" s="1"/>
  <c r="A321" i="12" s="1"/>
  <c r="A424" i="12" s="1"/>
  <c r="A18" i="15"/>
  <c r="A17" i="12" s="1"/>
  <c r="A118" i="12" s="1"/>
  <c r="A219" i="12" s="1"/>
  <c r="A320" i="12" s="1"/>
  <c r="A423" i="12" s="1"/>
  <c r="A17" i="15"/>
  <c r="S2" i="1" s="1"/>
  <c r="A16" i="15"/>
  <c r="A15" i="12" s="1"/>
  <c r="A116" i="12" s="1"/>
  <c r="A217" i="12" s="1"/>
  <c r="A318" i="12" s="1"/>
  <c r="A421" i="12" s="1"/>
  <c r="A624" i="12" s="1"/>
  <c r="A727" i="12" s="1"/>
  <c r="A833" i="12" s="1"/>
  <c r="A936" i="12" s="1"/>
  <c r="A1039" i="12" s="1"/>
  <c r="A1142" i="12" s="1"/>
  <c r="A1245" i="12" s="1"/>
  <c r="A1348" i="12" s="1"/>
  <c r="A1451" i="12" s="1"/>
  <c r="A1554" i="12" s="1"/>
  <c r="A1657" i="12" s="1"/>
  <c r="A1760" i="12" s="1"/>
  <c r="A15" i="15"/>
  <c r="A14" i="12" s="1"/>
  <c r="A115" i="12" s="1"/>
  <c r="A216" i="12" s="1"/>
  <c r="A317" i="12" s="1"/>
  <c r="A420" i="12" s="1"/>
  <c r="A623" i="12" s="1"/>
  <c r="A726" i="12" s="1"/>
  <c r="A832" i="12" s="1"/>
  <c r="A935" i="12" s="1"/>
  <c r="A1038" i="12" s="1"/>
  <c r="A1141" i="12" s="1"/>
  <c r="A1244" i="12" s="1"/>
  <c r="A1347" i="12" s="1"/>
  <c r="A1450" i="12" s="1"/>
  <c r="A1553" i="12" s="1"/>
  <c r="A1656" i="12" s="1"/>
  <c r="A1759" i="12" s="1"/>
  <c r="A14" i="15"/>
  <c r="A13" i="12" s="1"/>
  <c r="A114" i="12" s="1"/>
  <c r="A215" i="12" s="1"/>
  <c r="A316" i="12" s="1"/>
  <c r="A419" i="12" s="1"/>
  <c r="A13" i="15"/>
  <c r="AH13" i="15" s="1"/>
  <c r="A12" i="15"/>
  <c r="A11" i="12" s="1"/>
  <c r="A112" i="12" s="1"/>
  <c r="A213" i="12" s="1"/>
  <c r="A314" i="12" s="1"/>
  <c r="A417" i="12" s="1"/>
  <c r="A518" i="12" s="1"/>
  <c r="A11" i="15"/>
  <c r="A10" i="12" s="1"/>
  <c r="A111" i="12" s="1"/>
  <c r="A212" i="12" s="1"/>
  <c r="A313" i="12" s="1"/>
  <c r="A416" i="12" s="1"/>
  <c r="A10" i="15"/>
  <c r="A9" i="12" s="1"/>
  <c r="A110" i="12" s="1"/>
  <c r="A211" i="12" s="1"/>
  <c r="A312" i="12" s="1"/>
  <c r="A415" i="12" s="1"/>
  <c r="A9" i="15"/>
  <c r="A8" i="12" s="1"/>
  <c r="A109" i="12" s="1"/>
  <c r="A210" i="12" s="1"/>
  <c r="A311" i="12" s="1"/>
  <c r="A414" i="12" s="1"/>
  <c r="A8" i="15"/>
  <c r="A7" i="12" s="1"/>
  <c r="A108" i="12" s="1"/>
  <c r="A209" i="12" s="1"/>
  <c r="A310" i="12" s="1"/>
  <c r="A413" i="12" s="1"/>
  <c r="A7" i="15"/>
  <c r="A6" i="15"/>
  <c r="A5" i="15"/>
  <c r="A4" i="12" s="1"/>
  <c r="A105" i="12" s="1"/>
  <c r="A206" i="12" s="1"/>
  <c r="A307" i="12" s="1"/>
  <c r="A410" i="12" s="1"/>
  <c r="A613" i="12" s="1"/>
  <c r="A716" i="12" s="1"/>
  <c r="A822" i="12" s="1"/>
  <c r="A925" i="12" s="1"/>
  <c r="A1028" i="12" s="1"/>
  <c r="A1131" i="12" s="1"/>
  <c r="A1234" i="12" s="1"/>
  <c r="A1337" i="12" s="1"/>
  <c r="A1440" i="12" s="1"/>
  <c r="A1543" i="12" s="1"/>
  <c r="A1646" i="12" s="1"/>
  <c r="A1749" i="12" s="1"/>
  <c r="A4" i="15"/>
  <c r="F2" i="1" s="1"/>
  <c r="D109" i="12"/>
  <c r="D311" i="12" s="1"/>
  <c r="D108" i="12"/>
  <c r="D1649" i="12" s="1" a="1"/>
  <c r="D1649" i="12" s="1"/>
  <c r="D111" i="12"/>
  <c r="D112" i="12"/>
  <c r="D932" i="12" s="1"/>
  <c r="D113" i="12"/>
  <c r="D933" i="12" s="1"/>
  <c r="D114" i="12"/>
  <c r="D934" i="12" s="1"/>
  <c r="D115" i="12"/>
  <c r="D935" i="12" s="1"/>
  <c r="D116" i="12"/>
  <c r="D217" i="12" s="1"/>
  <c r="D727" i="12" s="1"/>
  <c r="D117" i="12"/>
  <c r="D118" i="12"/>
  <c r="D320" i="12" s="1"/>
  <c r="D119" i="12"/>
  <c r="D1042" i="12" s="1" a="1"/>
  <c r="D1042" i="12" s="1"/>
  <c r="D120" i="12"/>
  <c r="D221" i="12" s="1"/>
  <c r="D731" i="12" s="1"/>
  <c r="D121" i="12"/>
  <c r="D629" i="12" s="1"/>
  <c r="D122" i="12"/>
  <c r="D942" i="12" s="1"/>
  <c r="D123" i="12"/>
  <c r="D943" i="12" s="1"/>
  <c r="D124" i="12"/>
  <c r="D632" i="12" s="1"/>
  <c r="D125" i="12"/>
  <c r="D226" i="12" s="1"/>
  <c r="D126" i="12"/>
  <c r="D1667" i="12" s="1" a="1"/>
  <c r="D1667" i="12" s="1"/>
  <c r="D127" i="12"/>
  <c r="D329" i="12" s="1"/>
  <c r="D128" i="12"/>
  <c r="D948" i="12" s="1"/>
  <c r="D129" i="12"/>
  <c r="D949" i="12" s="1"/>
  <c r="D130" i="12"/>
  <c r="D332" i="12" s="1"/>
  <c r="D131" i="12"/>
  <c r="D333" i="12" s="1"/>
  <c r="D132" i="12"/>
  <c r="D952" i="12" s="1"/>
  <c r="D133" i="12"/>
  <c r="D134" i="12"/>
  <c r="D135" i="12"/>
  <c r="D236" i="12" s="1"/>
  <c r="D746" i="12" s="1"/>
  <c r="D136" i="12"/>
  <c r="D956" i="12" s="1"/>
  <c r="D137" i="12"/>
  <c r="D957" i="12" s="1"/>
  <c r="D138" i="12"/>
  <c r="D340" i="12" s="1"/>
  <c r="D139" i="12"/>
  <c r="D341" i="12" s="1"/>
  <c r="D140" i="12"/>
  <c r="D960" i="12" s="1"/>
  <c r="D141" i="12"/>
  <c r="D142" i="12"/>
  <c r="D143" i="12"/>
  <c r="D963" i="12" s="1"/>
  <c r="D144" i="12"/>
  <c r="D964" i="12" s="1"/>
  <c r="D145" i="12"/>
  <c r="D146" i="12"/>
  <c r="D966" i="12" s="1"/>
  <c r="D147" i="12"/>
  <c r="D967" i="12" s="1"/>
  <c r="D148" i="12"/>
  <c r="D968" i="12" s="1"/>
  <c r="D149" i="12"/>
  <c r="D150" i="12"/>
  <c r="D970" i="12" s="1"/>
  <c r="D151" i="12"/>
  <c r="D971" i="12" s="1"/>
  <c r="D152" i="12"/>
  <c r="D972" i="12" s="1"/>
  <c r="D153" i="12"/>
  <c r="D973" i="12" s="1"/>
  <c r="D154" i="12"/>
  <c r="D974" i="12" s="1"/>
  <c r="K154" i="12"/>
  <c r="K974" i="12" s="1"/>
  <c r="B154" i="12"/>
  <c r="B974" i="12" s="1"/>
  <c r="C154" i="12"/>
  <c r="E154" i="12"/>
  <c r="E356" i="12" s="1"/>
  <c r="F154" i="12"/>
  <c r="F974" i="12" s="1"/>
  <c r="G154" i="12"/>
  <c r="H154" i="12"/>
  <c r="H974" i="12" s="1"/>
  <c r="I154" i="12"/>
  <c r="J154" i="12"/>
  <c r="CG2" i="1"/>
  <c r="CO2" i="1"/>
  <c r="CS2" i="1"/>
  <c r="B108" i="12"/>
  <c r="B104" i="12"/>
  <c r="B306" i="12" s="1"/>
  <c r="B105" i="12"/>
  <c r="B106" i="12"/>
  <c r="B207" i="12" s="1"/>
  <c r="B717" i="12" s="1"/>
  <c r="B107" i="12"/>
  <c r="B309" i="12" s="1"/>
  <c r="B109" i="12"/>
  <c r="B311" i="12" s="1"/>
  <c r="B110" i="12"/>
  <c r="B312" i="12" s="1"/>
  <c r="B111" i="12"/>
  <c r="B112" i="12"/>
  <c r="B314" i="12" s="1"/>
  <c r="B113" i="12"/>
  <c r="B315" i="12" s="1"/>
  <c r="B114" i="12"/>
  <c r="B115" i="12"/>
  <c r="B623" i="12" s="1"/>
  <c r="B116" i="12"/>
  <c r="B217" i="12" s="1"/>
  <c r="B727" i="12" s="1"/>
  <c r="B117" i="12"/>
  <c r="B118" i="12"/>
  <c r="B626" i="12" s="1"/>
  <c r="B119" i="12"/>
  <c r="B321" i="12" s="1"/>
  <c r="B120" i="12"/>
  <c r="B940" i="12" s="1"/>
  <c r="B121" i="12"/>
  <c r="B941" i="12" s="1"/>
  <c r="B122" i="12"/>
  <c r="B324" i="12" s="1"/>
  <c r="B123" i="12"/>
  <c r="B631" i="12" s="1"/>
  <c r="B124" i="12"/>
  <c r="B125" i="12"/>
  <c r="B126" i="12"/>
  <c r="B946" i="12" s="1"/>
  <c r="B127" i="12"/>
  <c r="B635" i="12" s="1"/>
  <c r="B128" i="12"/>
  <c r="B330" i="12" s="1"/>
  <c r="B129" i="12"/>
  <c r="B949" i="12" s="1"/>
  <c r="B130" i="12"/>
  <c r="B950" i="12" s="1"/>
  <c r="B131" i="12"/>
  <c r="B132" i="12"/>
  <c r="B133" i="12"/>
  <c r="B953" i="12" s="1"/>
  <c r="B134" i="12"/>
  <c r="B954" i="12" s="1"/>
  <c r="B135" i="12"/>
  <c r="B643" i="12" s="1"/>
  <c r="B136" i="12"/>
  <c r="B137" i="12"/>
  <c r="B138" i="12"/>
  <c r="B646" i="12" s="1"/>
  <c r="B139" i="12"/>
  <c r="B647" i="12" s="1"/>
  <c r="B140" i="12"/>
  <c r="B1063" i="12" s="1" a="1"/>
  <c r="B1063" i="12" s="1"/>
  <c r="B141" i="12"/>
  <c r="B961" i="12" s="1"/>
  <c r="B142" i="12"/>
  <c r="B344" i="12" s="1"/>
  <c r="B143" i="12"/>
  <c r="B1066" i="12" s="1" a="1"/>
  <c r="B1066" i="12" s="1"/>
  <c r="B144" i="12"/>
  <c r="B1067" i="12" s="1" a="1"/>
  <c r="B1067" i="12" s="1"/>
  <c r="B145" i="12"/>
  <c r="B146" i="12"/>
  <c r="B247" i="12" s="1"/>
  <c r="B757" i="12" s="1"/>
  <c r="B147" i="12"/>
  <c r="B148" i="12"/>
  <c r="B149" i="12"/>
  <c r="B969" i="12" s="1"/>
  <c r="B150" i="12"/>
  <c r="B151" i="12"/>
  <c r="B252" i="12" s="1"/>
  <c r="B762" i="12" s="1"/>
  <c r="B152" i="12"/>
  <c r="B253" i="12" s="1"/>
  <c r="B763" i="12" s="1"/>
  <c r="B153" i="12"/>
  <c r="B973" i="12" s="1"/>
  <c r="B155" i="12"/>
  <c r="B156" i="12"/>
  <c r="B976" i="12" s="1"/>
  <c r="B157" i="12"/>
  <c r="B1698" i="12" s="1" a="1"/>
  <c r="B1698" i="12" s="1"/>
  <c r="B158" i="12"/>
  <c r="B978" i="12" s="1"/>
  <c r="B159" i="12"/>
  <c r="B160" i="12"/>
  <c r="B161" i="12"/>
  <c r="B162" i="12"/>
  <c r="B982" i="12" s="1"/>
  <c r="B163" i="12"/>
  <c r="B365" i="12" s="1"/>
  <c r="B164" i="12"/>
  <c r="B984" i="12" s="1"/>
  <c r="B165" i="12"/>
  <c r="B673" i="12" s="1"/>
  <c r="B166" i="12"/>
  <c r="B986" i="12" s="1"/>
  <c r="B167" i="12"/>
  <c r="B168" i="12"/>
  <c r="B988" i="12" s="1"/>
  <c r="B169" i="12"/>
  <c r="B170" i="12"/>
  <c r="B990" i="12" s="1"/>
  <c r="B171" i="12"/>
  <c r="B991" i="12" s="1"/>
  <c r="B172" i="12"/>
  <c r="B992" i="12" s="1"/>
  <c r="B374" i="12"/>
  <c r="B173" i="12"/>
  <c r="B993" i="12" s="1"/>
  <c r="B174" i="12"/>
  <c r="B994" i="12" s="1"/>
  <c r="B175" i="12"/>
  <c r="B995" i="12" s="1"/>
  <c r="B176" i="12"/>
  <c r="B996" i="12" s="1"/>
  <c r="B177" i="12"/>
  <c r="B178" i="12"/>
  <c r="B998" i="12" s="1"/>
  <c r="B179" i="12"/>
  <c r="B999" i="12" s="1"/>
  <c r="B180" i="12"/>
  <c r="B1000" i="12" s="1"/>
  <c r="B181" i="12"/>
  <c r="B1001" i="12" s="1"/>
  <c r="B182" i="12"/>
  <c r="B1002" i="12" s="1"/>
  <c r="B183" i="12"/>
  <c r="B184" i="12"/>
  <c r="B185" i="12"/>
  <c r="B1005" i="12" s="1"/>
  <c r="B186" i="12"/>
  <c r="B1006" i="12" s="1"/>
  <c r="B187" i="12"/>
  <c r="B1007" i="12" s="1"/>
  <c r="B188" i="12"/>
  <c r="B1008" i="12" s="1"/>
  <c r="B189" i="12"/>
  <c r="B1009" i="12" s="1"/>
  <c r="B190" i="12"/>
  <c r="B1010" i="12" s="1"/>
  <c r="B191" i="12"/>
  <c r="B1011" i="12" s="1"/>
  <c r="B192" i="12"/>
  <c r="B1012" i="12" s="1"/>
  <c r="B193" i="12"/>
  <c r="B1013" i="12" s="1"/>
  <c r="B194" i="12"/>
  <c r="B1014" i="12" s="1"/>
  <c r="B195" i="12"/>
  <c r="B1015" i="12" s="1"/>
  <c r="B196" i="12"/>
  <c r="B197" i="12"/>
  <c r="B1017" i="12" s="1"/>
  <c r="B198" i="12"/>
  <c r="B1018" i="12" s="1"/>
  <c r="B199" i="12"/>
  <c r="B300" i="12" s="1"/>
  <c r="B810" i="12" s="1"/>
  <c r="B200" i="12"/>
  <c r="B201" i="12"/>
  <c r="B1021" i="12" s="1"/>
  <c r="B202" i="12"/>
  <c r="B1022" i="12" s="1"/>
  <c r="B203" i="12"/>
  <c r="B1023" i="12" s="1"/>
  <c r="C155" i="12"/>
  <c r="D155" i="12"/>
  <c r="D975" i="12" s="1"/>
  <c r="E155" i="12"/>
  <c r="E975" i="12" s="1"/>
  <c r="F155" i="12"/>
  <c r="F975" i="12" s="1"/>
  <c r="G155" i="12"/>
  <c r="G975" i="12" s="1"/>
  <c r="H155" i="12"/>
  <c r="H975" i="12" s="1"/>
  <c r="I155" i="12"/>
  <c r="J155" i="12"/>
  <c r="J975" i="12" s="1"/>
  <c r="K155" i="12"/>
  <c r="C156" i="12"/>
  <c r="D156" i="12"/>
  <c r="D976" i="12" s="1"/>
  <c r="E156" i="12"/>
  <c r="E976" i="12" s="1"/>
  <c r="F156" i="12"/>
  <c r="F976" i="12" s="1"/>
  <c r="G156" i="12"/>
  <c r="H156" i="12"/>
  <c r="H976" i="12" s="1"/>
  <c r="I156" i="12"/>
  <c r="I976" i="12" s="1"/>
  <c r="J156" i="12"/>
  <c r="J358" i="12" s="1"/>
  <c r="K156" i="12"/>
  <c r="K976" i="12" s="1"/>
  <c r="C157" i="12"/>
  <c r="C977" i="12" s="1"/>
  <c r="D157" i="12"/>
  <c r="D977" i="12" s="1"/>
  <c r="E157" i="12"/>
  <c r="E977" i="12" s="1"/>
  <c r="F157" i="12"/>
  <c r="F977" i="12" s="1"/>
  <c r="G157" i="12"/>
  <c r="G977" i="12" s="1"/>
  <c r="H157" i="12"/>
  <c r="H977" i="12" s="1"/>
  <c r="I157" i="12"/>
  <c r="J157" i="12"/>
  <c r="J977" i="12" s="1"/>
  <c r="K157" i="12"/>
  <c r="K977" i="12" s="1"/>
  <c r="C158" i="12"/>
  <c r="C360" i="12" s="1"/>
  <c r="D158" i="12"/>
  <c r="D978" i="12" s="1"/>
  <c r="E158" i="12"/>
  <c r="E978" i="12" s="1"/>
  <c r="F158" i="12"/>
  <c r="F978" i="12" s="1"/>
  <c r="G158" i="12"/>
  <c r="G1081" i="12" s="1" a="1"/>
  <c r="G1081" i="12" s="1"/>
  <c r="H158" i="12"/>
  <c r="H978" i="12" s="1"/>
  <c r="I158" i="12"/>
  <c r="I1081" i="12" s="1" a="1"/>
  <c r="I1081" i="12" s="1"/>
  <c r="J158" i="12"/>
  <c r="J978" i="12" s="1"/>
  <c r="K158" i="12"/>
  <c r="K978" i="12" s="1"/>
  <c r="C159" i="12"/>
  <c r="C979" i="12" s="1"/>
  <c r="D159" i="12"/>
  <c r="D979" i="12" s="1"/>
  <c r="E159" i="12"/>
  <c r="E979" i="12" s="1"/>
  <c r="F159" i="12"/>
  <c r="G159" i="12"/>
  <c r="H159" i="12"/>
  <c r="I159" i="12"/>
  <c r="I979" i="12" s="1"/>
  <c r="J159" i="12"/>
  <c r="J260" i="12" s="1"/>
  <c r="J770" i="12" s="1"/>
  <c r="K159" i="12"/>
  <c r="K979" i="12" s="1"/>
  <c r="C160" i="12"/>
  <c r="D160" i="12"/>
  <c r="D980" i="12" s="1"/>
  <c r="E160" i="12"/>
  <c r="F160" i="12"/>
  <c r="F1701" i="12" s="1" a="1"/>
  <c r="F1701" i="12" s="1"/>
  <c r="G160" i="12"/>
  <c r="G980" i="12" s="1"/>
  <c r="H160" i="12"/>
  <c r="H980" i="12" s="1"/>
  <c r="I160" i="12"/>
  <c r="J160" i="12"/>
  <c r="J980" i="12" s="1"/>
  <c r="K160" i="12"/>
  <c r="K980" i="12" s="1"/>
  <c r="C161" i="12"/>
  <c r="C981" i="12" s="1"/>
  <c r="D161" i="12"/>
  <c r="E161" i="12"/>
  <c r="F161" i="12"/>
  <c r="F981" i="12" s="1"/>
  <c r="G161" i="12"/>
  <c r="G981" i="12" s="1"/>
  <c r="H161" i="12"/>
  <c r="H981" i="12" s="1"/>
  <c r="I161" i="12"/>
  <c r="I981" i="12" s="1"/>
  <c r="J161" i="12"/>
  <c r="J981" i="12" s="1"/>
  <c r="K161" i="12"/>
  <c r="K981" i="12" s="1"/>
  <c r="C162" i="12"/>
  <c r="C1703" i="12" s="1" a="1"/>
  <c r="C1703" i="12" s="1"/>
  <c r="D162" i="12"/>
  <c r="D1085" i="12" s="1" a="1"/>
  <c r="D1085" i="12" s="1"/>
  <c r="E162" i="12"/>
  <c r="E982" i="12" s="1"/>
  <c r="F162" i="12"/>
  <c r="F982" i="12" s="1"/>
  <c r="G162" i="12"/>
  <c r="H162" i="12"/>
  <c r="H982" i="12" s="1"/>
  <c r="I162" i="12"/>
  <c r="I982" i="12" s="1"/>
  <c r="J162" i="12"/>
  <c r="J982" i="12" s="1"/>
  <c r="K162" i="12"/>
  <c r="C163" i="12"/>
  <c r="C983" i="12" s="1"/>
  <c r="D163" i="12"/>
  <c r="D983" i="12" s="1"/>
  <c r="E163" i="12"/>
  <c r="F163" i="12"/>
  <c r="F983" i="12" s="1"/>
  <c r="G163" i="12"/>
  <c r="H163" i="12"/>
  <c r="H983" i="12" s="1"/>
  <c r="I163" i="12"/>
  <c r="I983" i="12" s="1"/>
  <c r="J163" i="12"/>
  <c r="K163" i="12"/>
  <c r="K983" i="12" s="1"/>
  <c r="C164" i="12"/>
  <c r="D164" i="12"/>
  <c r="D984" i="12" s="1"/>
  <c r="E164" i="12"/>
  <c r="F164" i="12"/>
  <c r="F984" i="12" s="1"/>
  <c r="G164" i="12"/>
  <c r="H164" i="12"/>
  <c r="I164" i="12"/>
  <c r="I984" i="12" s="1"/>
  <c r="J164" i="12"/>
  <c r="J984" i="12" s="1"/>
  <c r="K164" i="12"/>
  <c r="K984" i="12" s="1"/>
  <c r="C165" i="12"/>
  <c r="C985" i="12" s="1"/>
  <c r="D165" i="12"/>
  <c r="D985" i="12" s="1"/>
  <c r="E165" i="12"/>
  <c r="E985" i="12" s="1"/>
  <c r="F165" i="12"/>
  <c r="F985" i="12" s="1"/>
  <c r="G165" i="12"/>
  <c r="G985" i="12" s="1"/>
  <c r="H165" i="12"/>
  <c r="H985" i="12" s="1"/>
  <c r="I165" i="12"/>
  <c r="J165" i="12"/>
  <c r="J985" i="12" s="1"/>
  <c r="K165" i="12"/>
  <c r="K985" i="12" s="1"/>
  <c r="C166" i="12"/>
  <c r="C986" i="12" s="1"/>
  <c r="D166" i="12"/>
  <c r="D368" i="12" s="1"/>
  <c r="E166" i="12"/>
  <c r="F166" i="12"/>
  <c r="F986" i="12" s="1"/>
  <c r="G166" i="12"/>
  <c r="G986" i="12" s="1"/>
  <c r="H166" i="12"/>
  <c r="H986" i="12" s="1"/>
  <c r="I166" i="12"/>
  <c r="I986" i="12" s="1"/>
  <c r="J166" i="12"/>
  <c r="J986" i="12" s="1"/>
  <c r="K166" i="12"/>
  <c r="C167" i="12"/>
  <c r="D167" i="12"/>
  <c r="D987" i="12" s="1"/>
  <c r="E167" i="12"/>
  <c r="E369" i="12" s="1"/>
  <c r="E987" i="12"/>
  <c r="F167" i="12"/>
  <c r="F987" i="12" s="1"/>
  <c r="G167" i="12"/>
  <c r="G987" i="12" s="1"/>
  <c r="H167" i="12"/>
  <c r="I167" i="12"/>
  <c r="I987" i="12" s="1"/>
  <c r="J167" i="12"/>
  <c r="J987" i="12" s="1"/>
  <c r="K167" i="12"/>
  <c r="K987" i="12" s="1"/>
  <c r="C168" i="12"/>
  <c r="D168" i="12"/>
  <c r="D988" i="12" s="1"/>
  <c r="E168" i="12"/>
  <c r="E988" i="12" s="1"/>
  <c r="F168" i="12"/>
  <c r="F988" i="12" s="1"/>
  <c r="G168" i="12"/>
  <c r="G988" i="12" s="1"/>
  <c r="H168" i="12"/>
  <c r="I168" i="12"/>
  <c r="I988" i="12" s="1"/>
  <c r="J168" i="12"/>
  <c r="J988" i="12" s="1"/>
  <c r="K168" i="12"/>
  <c r="K988" i="12" s="1"/>
  <c r="C169" i="12"/>
  <c r="C989" i="12" s="1"/>
  <c r="D169" i="12"/>
  <c r="E169" i="12"/>
  <c r="E989" i="12" s="1"/>
  <c r="F169" i="12"/>
  <c r="F989" i="12"/>
  <c r="G169" i="12"/>
  <c r="G989" i="12" s="1"/>
  <c r="H169" i="12"/>
  <c r="H989" i="12" s="1"/>
  <c r="I169" i="12"/>
  <c r="J169" i="12"/>
  <c r="K169" i="12"/>
  <c r="K989" i="12" s="1"/>
  <c r="C170" i="12"/>
  <c r="C990" i="12" s="1"/>
  <c r="D170" i="12"/>
  <c r="D990" i="12" s="1"/>
  <c r="E170" i="12"/>
  <c r="E990" i="12" s="1"/>
  <c r="F170" i="12"/>
  <c r="F990" i="12" s="1"/>
  <c r="G170" i="12"/>
  <c r="G990" i="12" s="1"/>
  <c r="H170" i="12"/>
  <c r="H990" i="12" s="1"/>
  <c r="I170" i="12"/>
  <c r="J170" i="12"/>
  <c r="J990" i="12" s="1"/>
  <c r="K170" i="12"/>
  <c r="K990" i="12" s="1"/>
  <c r="C171" i="12"/>
  <c r="D171" i="12"/>
  <c r="E171" i="12"/>
  <c r="E991" i="12" s="1"/>
  <c r="F171" i="12"/>
  <c r="G171" i="12"/>
  <c r="G991" i="12" s="1"/>
  <c r="H171" i="12"/>
  <c r="H991" i="12"/>
  <c r="I171" i="12"/>
  <c r="I991" i="12" s="1"/>
  <c r="J171" i="12"/>
  <c r="J991" i="12"/>
  <c r="K171" i="12"/>
  <c r="K991" i="12" s="1"/>
  <c r="C172" i="12"/>
  <c r="C992" i="12" s="1"/>
  <c r="D172" i="12"/>
  <c r="D992" i="12" s="1"/>
  <c r="E172" i="12"/>
  <c r="F172" i="12"/>
  <c r="F992" i="12" s="1"/>
  <c r="G172" i="12"/>
  <c r="G992" i="12" s="1"/>
  <c r="H172" i="12"/>
  <c r="I172" i="12"/>
  <c r="I992" i="12" s="1"/>
  <c r="J172" i="12"/>
  <c r="K172" i="12"/>
  <c r="K992" i="12" s="1"/>
  <c r="C173" i="12"/>
  <c r="C993" i="12" s="1"/>
  <c r="D173" i="12"/>
  <c r="D993" i="12" s="1"/>
  <c r="E173" i="12"/>
  <c r="E993" i="12" s="1"/>
  <c r="F173" i="12"/>
  <c r="G173" i="12"/>
  <c r="G993" i="12" s="1"/>
  <c r="H173" i="12"/>
  <c r="H993" i="12" s="1"/>
  <c r="I173" i="12"/>
  <c r="I993" i="12"/>
  <c r="J173" i="12"/>
  <c r="J993" i="12" s="1"/>
  <c r="K173" i="12"/>
  <c r="K993" i="12" s="1"/>
  <c r="C174" i="12"/>
  <c r="D174" i="12"/>
  <c r="E174" i="12"/>
  <c r="F174" i="12"/>
  <c r="F994" i="12" s="1"/>
  <c r="G174" i="12"/>
  <c r="G994" i="12" s="1"/>
  <c r="H174" i="12"/>
  <c r="H994" i="12" s="1"/>
  <c r="I174" i="12"/>
  <c r="I994" i="12" s="1"/>
  <c r="J174" i="12"/>
  <c r="J994" i="12" s="1"/>
  <c r="K174" i="12"/>
  <c r="C175" i="12"/>
  <c r="D175" i="12"/>
  <c r="D995" i="12" s="1"/>
  <c r="E175" i="12"/>
  <c r="E995" i="12" s="1"/>
  <c r="E377" i="12"/>
  <c r="F175" i="12"/>
  <c r="F995" i="12" s="1"/>
  <c r="G175" i="12"/>
  <c r="G995" i="12" s="1"/>
  <c r="H175" i="12"/>
  <c r="I175" i="12"/>
  <c r="I995" i="12" s="1"/>
  <c r="J175" i="12"/>
  <c r="J995" i="12" s="1"/>
  <c r="K175" i="12"/>
  <c r="K995" i="12" s="1"/>
  <c r="C176" i="12"/>
  <c r="D176" i="12"/>
  <c r="E176" i="12"/>
  <c r="E996" i="12" s="1"/>
  <c r="F176" i="12"/>
  <c r="G176" i="12"/>
  <c r="G996" i="12" s="1"/>
  <c r="H176" i="12"/>
  <c r="H996" i="12" s="1"/>
  <c r="I176" i="12"/>
  <c r="I996" i="12" s="1"/>
  <c r="J176" i="12"/>
  <c r="J996" i="12" s="1"/>
  <c r="K176" i="12"/>
  <c r="K996" i="12"/>
  <c r="C177" i="12"/>
  <c r="C997" i="12" s="1"/>
  <c r="D177" i="12"/>
  <c r="E177" i="12"/>
  <c r="E997" i="12" s="1"/>
  <c r="F177" i="12"/>
  <c r="F997" i="12" s="1"/>
  <c r="G177" i="12"/>
  <c r="H177" i="12"/>
  <c r="H997" i="12" s="1"/>
  <c r="I177" i="12"/>
  <c r="I997" i="12" s="1"/>
  <c r="J177" i="12"/>
  <c r="J997" i="12" s="1"/>
  <c r="K177" i="12"/>
  <c r="K997" i="12" s="1"/>
  <c r="C178" i="12"/>
  <c r="C998" i="12" s="1"/>
  <c r="D178" i="12"/>
  <c r="E178" i="12"/>
  <c r="E998" i="12" s="1"/>
  <c r="F178" i="12"/>
  <c r="G178" i="12"/>
  <c r="G998" i="12" s="1"/>
  <c r="H178" i="12"/>
  <c r="I178" i="12"/>
  <c r="I998" i="12" s="1"/>
  <c r="J178" i="12"/>
  <c r="J998" i="12" s="1"/>
  <c r="J380" i="12"/>
  <c r="K178" i="12"/>
  <c r="K998" i="12"/>
  <c r="C179" i="12"/>
  <c r="C999" i="12" s="1"/>
  <c r="D179" i="12"/>
  <c r="D999" i="12"/>
  <c r="E179" i="12"/>
  <c r="E999" i="12"/>
  <c r="F179" i="12"/>
  <c r="F999" i="12" s="1"/>
  <c r="G179" i="12"/>
  <c r="H179" i="12"/>
  <c r="H999" i="12" s="1"/>
  <c r="I179" i="12"/>
  <c r="I999" i="12" s="1"/>
  <c r="J179" i="12"/>
  <c r="J999" i="12" s="1"/>
  <c r="K179" i="12"/>
  <c r="K999" i="12" s="1"/>
  <c r="C180" i="12"/>
  <c r="C1000" i="12" s="1"/>
  <c r="D180" i="12"/>
  <c r="D1000" i="12" s="1"/>
  <c r="E180" i="12"/>
  <c r="F180" i="12"/>
  <c r="G180" i="12"/>
  <c r="G1000" i="12" s="1"/>
  <c r="H180" i="12"/>
  <c r="H1000" i="12" s="1"/>
  <c r="I180" i="12"/>
  <c r="I1000" i="12"/>
  <c r="J180" i="12"/>
  <c r="J1000" i="12" s="1"/>
  <c r="K180" i="12"/>
  <c r="K1000" i="12"/>
  <c r="C181" i="12"/>
  <c r="C1001" i="12" s="1"/>
  <c r="D181" i="12"/>
  <c r="D1001" i="12"/>
  <c r="E181" i="12"/>
  <c r="E1001" i="12" s="1"/>
  <c r="F181" i="12"/>
  <c r="F383" i="12" s="1"/>
  <c r="F1001" i="12"/>
  <c r="G181" i="12"/>
  <c r="G1001" i="12" s="1"/>
  <c r="H181" i="12"/>
  <c r="I181" i="12"/>
  <c r="I1001" i="12" s="1"/>
  <c r="J181" i="12"/>
  <c r="J1001" i="12" s="1"/>
  <c r="K181" i="12"/>
  <c r="K1001" i="12" s="1"/>
  <c r="C182" i="12"/>
  <c r="C1002" i="12" s="1"/>
  <c r="D182" i="12"/>
  <c r="D283" i="12"/>
  <c r="D793" i="12" s="1"/>
  <c r="E182" i="12"/>
  <c r="E1002" i="12" s="1"/>
  <c r="F182" i="12"/>
  <c r="F1002" i="12"/>
  <c r="G182" i="12"/>
  <c r="G1002" i="12" s="1"/>
  <c r="H182" i="12"/>
  <c r="H1002" i="12"/>
  <c r="I182" i="12"/>
  <c r="I1002" i="12" s="1"/>
  <c r="J182" i="12"/>
  <c r="J1002" i="12" s="1"/>
  <c r="K182" i="12"/>
  <c r="K1002" i="12" s="1"/>
  <c r="C183" i="12"/>
  <c r="C385" i="12" s="1"/>
  <c r="D183" i="12"/>
  <c r="D1003" i="12" s="1"/>
  <c r="E183" i="12"/>
  <c r="E1003" i="12" s="1"/>
  <c r="F183" i="12"/>
  <c r="F1003" i="12" s="1"/>
  <c r="G183" i="12"/>
  <c r="G1003" i="12" s="1"/>
  <c r="H183" i="12"/>
  <c r="H1003" i="12" s="1"/>
  <c r="I183" i="12"/>
  <c r="I1003" i="12" s="1"/>
  <c r="J183" i="12"/>
  <c r="J1003" i="12" s="1"/>
  <c r="K183" i="12"/>
  <c r="C184" i="12"/>
  <c r="C1004" i="12" s="1"/>
  <c r="D184" i="12"/>
  <c r="E184" i="12"/>
  <c r="E1004" i="12" s="1"/>
  <c r="F184" i="12"/>
  <c r="F1004" i="12" s="1"/>
  <c r="G184" i="12"/>
  <c r="H184" i="12"/>
  <c r="H1004" i="12" s="1"/>
  <c r="I184" i="12"/>
  <c r="J184" i="12"/>
  <c r="K184" i="12"/>
  <c r="K1004" i="12" s="1"/>
  <c r="C185" i="12"/>
  <c r="C1005" i="12" s="1"/>
  <c r="D185" i="12"/>
  <c r="D1005" i="12" s="1"/>
  <c r="E185" i="12"/>
  <c r="E1005" i="12" s="1"/>
  <c r="F185" i="12"/>
  <c r="F1005" i="12" s="1"/>
  <c r="G185" i="12"/>
  <c r="G1005" i="12" s="1"/>
  <c r="H185" i="12"/>
  <c r="H1005" i="12" s="1"/>
  <c r="I185" i="12"/>
  <c r="I1005" i="12" s="1"/>
  <c r="J185" i="12"/>
  <c r="K185" i="12"/>
  <c r="K1005" i="12" s="1"/>
  <c r="C186" i="12"/>
  <c r="C1006" i="12" s="1"/>
  <c r="D186" i="12"/>
  <c r="D1006" i="12" s="1"/>
  <c r="E186" i="12"/>
  <c r="E1006" i="12" s="1"/>
  <c r="F186" i="12"/>
  <c r="F1006" i="12" s="1"/>
  <c r="G186" i="12"/>
  <c r="G1006" i="12" s="1"/>
  <c r="H186" i="12"/>
  <c r="H694" i="12" s="1"/>
  <c r="I186" i="12"/>
  <c r="I1006" i="12" s="1"/>
  <c r="J186" i="12"/>
  <c r="J1006" i="12" s="1"/>
  <c r="K186" i="12"/>
  <c r="K1006" i="12" s="1"/>
  <c r="C187" i="12"/>
  <c r="D187" i="12"/>
  <c r="E187" i="12"/>
  <c r="E1007" i="12" s="1"/>
  <c r="F187" i="12"/>
  <c r="F1007" i="12" s="1"/>
  <c r="G187" i="12"/>
  <c r="G1007" i="12" s="1"/>
  <c r="H187" i="12"/>
  <c r="H1007" i="12" s="1"/>
  <c r="I187" i="12"/>
  <c r="J187" i="12"/>
  <c r="J1007" i="12" s="1"/>
  <c r="K187" i="12"/>
  <c r="K1007" i="12" s="1"/>
  <c r="C188" i="12"/>
  <c r="C1008" i="12" s="1"/>
  <c r="D188" i="12"/>
  <c r="D1008" i="12" s="1"/>
  <c r="E188" i="12"/>
  <c r="E1008" i="12" s="1"/>
  <c r="F188" i="12"/>
  <c r="F1008" i="12"/>
  <c r="G188" i="12"/>
  <c r="G390" i="12" s="1"/>
  <c r="H188" i="12"/>
  <c r="H1008" i="12" s="1"/>
  <c r="I188" i="12"/>
  <c r="J188" i="12"/>
  <c r="K188" i="12"/>
  <c r="K1008" i="12" s="1"/>
  <c r="C189" i="12"/>
  <c r="D189" i="12"/>
  <c r="E189" i="12"/>
  <c r="F189" i="12"/>
  <c r="G189" i="12"/>
  <c r="G1009" i="12" s="1"/>
  <c r="H189" i="12"/>
  <c r="H1009" i="12" s="1"/>
  <c r="I189" i="12"/>
  <c r="I1009" i="12" s="1"/>
  <c r="J189" i="12"/>
  <c r="K189" i="12"/>
  <c r="K1009" i="12" s="1"/>
  <c r="C190" i="12"/>
  <c r="C291" i="12"/>
  <c r="C801" i="12" s="1"/>
  <c r="D190" i="12"/>
  <c r="D291" i="12" s="1"/>
  <c r="D801" i="12" s="1"/>
  <c r="E190" i="12"/>
  <c r="E1010" i="12" s="1"/>
  <c r="F190" i="12"/>
  <c r="F1010" i="12" s="1"/>
  <c r="G190" i="12"/>
  <c r="G1010" i="12" s="1"/>
  <c r="H190" i="12"/>
  <c r="H1010" i="12" s="1"/>
  <c r="I190" i="12"/>
  <c r="I1010" i="12" s="1"/>
  <c r="J190" i="12"/>
  <c r="J1010" i="12" s="1"/>
  <c r="K190" i="12"/>
  <c r="K1010" i="12"/>
  <c r="C191" i="12"/>
  <c r="C1011" i="12" s="1"/>
  <c r="D191" i="12"/>
  <c r="E191" i="12"/>
  <c r="E1011" i="12" s="1"/>
  <c r="F191" i="12"/>
  <c r="F1011" i="12" s="1"/>
  <c r="G191" i="12"/>
  <c r="G1011" i="12" s="1"/>
  <c r="H191" i="12"/>
  <c r="H1011" i="12" s="1"/>
  <c r="I191" i="12"/>
  <c r="I1011" i="12" s="1"/>
  <c r="J191" i="12"/>
  <c r="J1011" i="12" s="1"/>
  <c r="K191" i="12"/>
  <c r="K1011" i="12" s="1"/>
  <c r="C192" i="12"/>
  <c r="D192" i="12"/>
  <c r="D1012" i="12" s="1"/>
  <c r="E192" i="12"/>
  <c r="E1012" i="12" s="1"/>
  <c r="F192" i="12"/>
  <c r="F1012" i="12" s="1"/>
  <c r="G192" i="12"/>
  <c r="H192" i="12"/>
  <c r="H1012" i="12" s="1"/>
  <c r="H394" i="12"/>
  <c r="I192" i="12"/>
  <c r="I1012" i="12" s="1"/>
  <c r="J192" i="12"/>
  <c r="J1012" i="12" s="1"/>
  <c r="K192" i="12"/>
  <c r="C193" i="12"/>
  <c r="C1013" i="12" s="1"/>
  <c r="D193" i="12"/>
  <c r="D1013" i="12" s="1"/>
  <c r="E193" i="12"/>
  <c r="E1013" i="12" s="1"/>
  <c r="F193" i="12"/>
  <c r="F1013" i="12" s="1"/>
  <c r="G193" i="12"/>
  <c r="G1013" i="12" s="1"/>
  <c r="H193" i="12"/>
  <c r="H1013" i="12" s="1"/>
  <c r="I193" i="12"/>
  <c r="I1013" i="12" s="1"/>
  <c r="J193" i="12"/>
  <c r="J1013" i="12" s="1"/>
  <c r="K193" i="12"/>
  <c r="K1013" i="12" s="1"/>
  <c r="C194" i="12"/>
  <c r="C1014" i="12" s="1"/>
  <c r="D194" i="12"/>
  <c r="D1014" i="12" s="1"/>
  <c r="E194" i="12"/>
  <c r="E1014" i="12" s="1"/>
  <c r="E396" i="12"/>
  <c r="F194" i="12"/>
  <c r="F1014" i="12"/>
  <c r="G194" i="12"/>
  <c r="G1014" i="12" s="1"/>
  <c r="H194" i="12"/>
  <c r="H1014" i="12" s="1"/>
  <c r="I194" i="12"/>
  <c r="I1014" i="12"/>
  <c r="J194" i="12"/>
  <c r="J1014" i="12"/>
  <c r="K194" i="12"/>
  <c r="K1014" i="12" s="1"/>
  <c r="C195" i="12"/>
  <c r="C1015" i="12" s="1"/>
  <c r="D195" i="12"/>
  <c r="D1015" i="12"/>
  <c r="E195" i="12"/>
  <c r="E1015" i="12"/>
  <c r="F195" i="12"/>
  <c r="F1015" i="12" s="1"/>
  <c r="G195" i="12"/>
  <c r="G397" i="12" s="1"/>
  <c r="H195" i="12"/>
  <c r="H1015" i="12" s="1"/>
  <c r="I195" i="12"/>
  <c r="I1015" i="12" s="1"/>
  <c r="J195" i="12"/>
  <c r="J1015" i="12" s="1"/>
  <c r="K195" i="12"/>
  <c r="C196" i="12"/>
  <c r="C1016" i="12" s="1"/>
  <c r="D196" i="12"/>
  <c r="E196" i="12"/>
  <c r="E1016" i="12" s="1"/>
  <c r="F196" i="12"/>
  <c r="F1016" i="12" s="1"/>
  <c r="G196" i="12"/>
  <c r="G1016" i="12" s="1"/>
  <c r="H196" i="12"/>
  <c r="H1016" i="12" s="1"/>
  <c r="I196" i="12"/>
  <c r="I1016" i="12" s="1"/>
  <c r="J196" i="12"/>
  <c r="K196" i="12"/>
  <c r="K1016" i="12" s="1"/>
  <c r="C197" i="12"/>
  <c r="C1017" i="12" s="1"/>
  <c r="D197" i="12"/>
  <c r="D1017" i="12" s="1"/>
  <c r="E197" i="12"/>
  <c r="E1017" i="12" s="1"/>
  <c r="F197" i="12"/>
  <c r="F1017" i="12" s="1"/>
  <c r="G197" i="12"/>
  <c r="G1017" i="12" s="1"/>
  <c r="H197" i="12"/>
  <c r="H1017" i="12" s="1"/>
  <c r="I197" i="12"/>
  <c r="I1017" i="12" s="1"/>
  <c r="J197" i="12"/>
  <c r="J1017" i="12" s="1"/>
  <c r="K197" i="12"/>
  <c r="K1017" i="12" s="1"/>
  <c r="C198" i="12"/>
  <c r="C1018" i="12" s="1"/>
  <c r="D198" i="12"/>
  <c r="D1018" i="12" s="1"/>
  <c r="E198" i="12"/>
  <c r="E1018" i="12" s="1"/>
  <c r="F198" i="12"/>
  <c r="F1018" i="12" s="1"/>
  <c r="G198" i="12"/>
  <c r="G1018" i="12" s="1"/>
  <c r="H198" i="12"/>
  <c r="I198" i="12"/>
  <c r="I1018" i="12" s="1"/>
  <c r="J198" i="12"/>
  <c r="K198" i="12"/>
  <c r="K1018" i="12" s="1"/>
  <c r="C199" i="12"/>
  <c r="C1019" i="12" s="1"/>
  <c r="D199" i="12"/>
  <c r="D1019" i="12" s="1"/>
  <c r="E199" i="12"/>
  <c r="E1019" i="12" s="1"/>
  <c r="F199" i="12"/>
  <c r="F1019" i="12" s="1"/>
  <c r="G199" i="12"/>
  <c r="G1019" i="12" s="1"/>
  <c r="H199" i="12"/>
  <c r="H1019" i="12" s="1"/>
  <c r="I199" i="12"/>
  <c r="I1019" i="12" s="1"/>
  <c r="J199" i="12"/>
  <c r="J1019" i="12" s="1"/>
  <c r="K199" i="12"/>
  <c r="K1019" i="12" s="1"/>
  <c r="C200" i="12"/>
  <c r="C1020" i="12" s="1"/>
  <c r="D200" i="12"/>
  <c r="D301" i="12" s="1"/>
  <c r="D811" i="12" s="1"/>
  <c r="E200" i="12"/>
  <c r="E1020" i="12" s="1"/>
  <c r="F200" i="12"/>
  <c r="F1020" i="12" s="1"/>
  <c r="G200" i="12"/>
  <c r="G1020" i="12" s="1"/>
  <c r="H200" i="12"/>
  <c r="H1020" i="12" s="1"/>
  <c r="I200" i="12"/>
  <c r="I1020" i="12" s="1"/>
  <c r="J200" i="12"/>
  <c r="J1020" i="12" s="1"/>
  <c r="K200" i="12"/>
  <c r="K1020" i="12" s="1"/>
  <c r="C201" i="12"/>
  <c r="C1021" i="12" s="1"/>
  <c r="D201" i="12"/>
  <c r="D1021" i="12" s="1"/>
  <c r="E201" i="12"/>
  <c r="F201" i="12"/>
  <c r="F1021" i="12" s="1"/>
  <c r="G201" i="12"/>
  <c r="G1021" i="12" s="1"/>
  <c r="H201" i="12"/>
  <c r="H1021" i="12" s="1"/>
  <c r="I201" i="12"/>
  <c r="I1021" i="12" s="1"/>
  <c r="J201" i="12"/>
  <c r="J1021" i="12" s="1"/>
  <c r="K201" i="12"/>
  <c r="C202" i="12"/>
  <c r="C1022" i="12" s="1"/>
  <c r="D202" i="12"/>
  <c r="E202" i="12"/>
  <c r="E1022" i="12" s="1"/>
  <c r="F202" i="12"/>
  <c r="F1022" i="12" s="1"/>
  <c r="G202" i="12"/>
  <c r="G1022" i="12" s="1"/>
  <c r="H202" i="12"/>
  <c r="H1022" i="12" s="1"/>
  <c r="I202" i="12"/>
  <c r="I1022" i="12" s="1"/>
  <c r="J202" i="12"/>
  <c r="J1022" i="12" s="1"/>
  <c r="K202" i="12"/>
  <c r="K1022" i="12" s="1"/>
  <c r="C203" i="12"/>
  <c r="C1023" i="12" s="1"/>
  <c r="D203" i="12"/>
  <c r="D1023" i="12" s="1"/>
  <c r="E203" i="12"/>
  <c r="F203" i="12"/>
  <c r="F1023" i="12" s="1"/>
  <c r="G203" i="12"/>
  <c r="G1023" i="12" s="1"/>
  <c r="H203" i="12"/>
  <c r="H1023" i="12" s="1"/>
  <c r="I203" i="12"/>
  <c r="J203" i="12"/>
  <c r="J1023" i="12" s="1"/>
  <c r="K203" i="12"/>
  <c r="K1023" i="12" s="1"/>
  <c r="B246" i="12"/>
  <c r="B756" i="12" s="1"/>
  <c r="B263" i="12"/>
  <c r="B773" i="12" s="1"/>
  <c r="B265" i="12"/>
  <c r="B775" i="12" s="1"/>
  <c r="B268" i="12"/>
  <c r="B778" i="12" s="1"/>
  <c r="B271" i="12"/>
  <c r="B781" i="12" s="1"/>
  <c r="B272" i="12"/>
  <c r="B782" i="12" s="1"/>
  <c r="B280" i="12"/>
  <c r="B790" i="12" s="1"/>
  <c r="B284" i="12"/>
  <c r="B794" i="12" s="1"/>
  <c r="B288" i="12"/>
  <c r="B798" i="12" s="1"/>
  <c r="B290" i="12"/>
  <c r="B800" i="12" s="1"/>
  <c r="B291" i="12"/>
  <c r="B801" i="12" s="1"/>
  <c r="B293" i="12"/>
  <c r="B803" i="12" s="1"/>
  <c r="B294" i="12"/>
  <c r="B804" i="12" s="1"/>
  <c r="B295" i="12"/>
  <c r="B805" i="12" s="1"/>
  <c r="B296" i="12"/>
  <c r="B806" i="12" s="1"/>
  <c r="B298" i="12"/>
  <c r="B808" i="12" s="1"/>
  <c r="B299" i="12"/>
  <c r="B809" i="12" s="1"/>
  <c r="B301" i="12"/>
  <c r="B811" i="12" s="1"/>
  <c r="B302" i="12"/>
  <c r="B812" i="12" s="1"/>
  <c r="B304" i="12"/>
  <c r="B814" i="12" s="1"/>
  <c r="B333" i="12"/>
  <c r="B356" i="12"/>
  <c r="B371" i="12"/>
  <c r="B373" i="12"/>
  <c r="B377" i="12"/>
  <c r="B379" i="12"/>
  <c r="B381" i="12"/>
  <c r="B383" i="12"/>
  <c r="B389" i="12"/>
  <c r="B391" i="12"/>
  <c r="B395" i="12"/>
  <c r="B397" i="12"/>
  <c r="B399" i="12"/>
  <c r="B403" i="12"/>
  <c r="C108" i="12"/>
  <c r="C104" i="12"/>
  <c r="C306" i="12" s="1"/>
  <c r="C105" i="12"/>
  <c r="C206" i="12" s="1"/>
  <c r="C716" i="12" s="1"/>
  <c r="C106" i="12"/>
  <c r="C308" i="12" s="1"/>
  <c r="C107" i="12"/>
  <c r="C109" i="12"/>
  <c r="C311" i="12" s="1"/>
  <c r="C110" i="12"/>
  <c r="C111" i="12"/>
  <c r="C313" i="12" s="1"/>
  <c r="C112" i="12"/>
  <c r="C932" i="12" s="1"/>
  <c r="C113" i="12"/>
  <c r="C315" i="12" s="1"/>
  <c r="C114" i="12"/>
  <c r="C622" i="12" s="1"/>
  <c r="C115" i="12"/>
  <c r="C623" i="12" s="1"/>
  <c r="C116" i="12"/>
  <c r="C936" i="12" s="1"/>
  <c r="C117" i="12"/>
  <c r="C319" i="12" s="1"/>
  <c r="C118" i="12"/>
  <c r="C938" i="12" s="1"/>
  <c r="C119" i="12"/>
  <c r="C939" i="12" s="1"/>
  <c r="C120" i="12"/>
  <c r="C940" i="12" s="1"/>
  <c r="C121" i="12"/>
  <c r="C941" i="12" s="1"/>
  <c r="C122" i="12"/>
  <c r="C324" i="12" s="1"/>
  <c r="C123" i="12"/>
  <c r="C325" i="12" s="1"/>
  <c r="C124" i="12"/>
  <c r="C944" i="12" s="1"/>
  <c r="C125" i="12"/>
  <c r="C126" i="12"/>
  <c r="C946" i="12" s="1"/>
  <c r="C127" i="12"/>
  <c r="C128" i="12"/>
  <c r="C636" i="12" s="1"/>
  <c r="C129" i="12"/>
  <c r="C331" i="12" s="1"/>
  <c r="C130" i="12"/>
  <c r="C1053" i="12" s="1" a="1"/>
  <c r="C1053" i="12" s="1"/>
  <c r="C131" i="12"/>
  <c r="C639" i="12" s="1"/>
  <c r="C132" i="12"/>
  <c r="C640" i="12" s="1"/>
  <c r="C133" i="12"/>
  <c r="C1056" i="12" s="1" a="1"/>
  <c r="C1056" i="12" s="1"/>
  <c r="C134" i="12"/>
  <c r="C135" i="12"/>
  <c r="C955" i="12" s="1"/>
  <c r="C136" i="12"/>
  <c r="C237" i="12" s="1"/>
  <c r="C747" i="12" s="1"/>
  <c r="C137" i="12"/>
  <c r="C957" i="12" s="1"/>
  <c r="C138" i="12"/>
  <c r="C139" i="12"/>
  <c r="C959" i="12" s="1"/>
  <c r="C140" i="12"/>
  <c r="C960" i="12" s="1"/>
  <c r="C141" i="12"/>
  <c r="C1682" i="12" s="1" a="1"/>
  <c r="C1682" i="12" s="1"/>
  <c r="C142" i="12"/>
  <c r="C1065" i="12" s="1" a="1"/>
  <c r="C1065" i="12" s="1"/>
  <c r="C143" i="12"/>
  <c r="C963" i="12" s="1"/>
  <c r="C144" i="12"/>
  <c r="C1067" i="12" s="1" a="1"/>
  <c r="C1067" i="12" s="1"/>
  <c r="C145" i="12"/>
  <c r="C653" i="12" s="1"/>
  <c r="C146" i="12"/>
  <c r="C966" i="12" s="1"/>
  <c r="C147" i="12"/>
  <c r="C148" i="12"/>
  <c r="C968" i="12" s="1"/>
  <c r="C149" i="12"/>
  <c r="C969" i="12" s="1"/>
  <c r="C150" i="12"/>
  <c r="C970" i="12" s="1"/>
  <c r="C151" i="12"/>
  <c r="C971" i="12" s="1"/>
  <c r="C152" i="12"/>
  <c r="C972" i="12" s="1"/>
  <c r="C153" i="12"/>
  <c r="C973" i="12" s="1"/>
  <c r="C259" i="12"/>
  <c r="C769" i="12" s="1"/>
  <c r="C261" i="12"/>
  <c r="C771" i="12" s="1"/>
  <c r="C267" i="12"/>
  <c r="C777" i="12" s="1"/>
  <c r="C270" i="12"/>
  <c r="C780" i="12" s="1"/>
  <c r="C272" i="12"/>
  <c r="C782" i="12" s="1"/>
  <c r="C274" i="12"/>
  <c r="C784" i="12" s="1"/>
  <c r="C287" i="12"/>
  <c r="C797" i="12" s="1"/>
  <c r="C296" i="12"/>
  <c r="C806" i="12" s="1"/>
  <c r="C358" i="12"/>
  <c r="C359" i="12"/>
  <c r="C368" i="12"/>
  <c r="C370" i="12"/>
  <c r="C372" i="12"/>
  <c r="C381" i="12"/>
  <c r="C393" i="12"/>
  <c r="C404" i="12"/>
  <c r="A6" i="12"/>
  <c r="A107" i="12" s="1"/>
  <c r="A208" i="12" s="1"/>
  <c r="A309" i="12" s="1"/>
  <c r="A412" i="12" s="1"/>
  <c r="A615" i="12" s="1"/>
  <c r="A718" i="12" s="1"/>
  <c r="A824" i="12" s="1"/>
  <c r="A927" i="12" s="1"/>
  <c r="A1030" i="12" s="1"/>
  <c r="A1133" i="12" s="1"/>
  <c r="A1236" i="12" s="1"/>
  <c r="A1339" i="12" s="1"/>
  <c r="A1442" i="12" s="1"/>
  <c r="A1545" i="12" s="1"/>
  <c r="A1648" i="12" s="1"/>
  <c r="A1751" i="12" s="1"/>
  <c r="D104" i="12"/>
  <c r="D510" i="12" s="1"/>
  <c r="D105" i="12"/>
  <c r="D206" i="12" s="1"/>
  <c r="D716" i="12" s="1"/>
  <c r="D106" i="12"/>
  <c r="D308" i="12" s="1"/>
  <c r="D107" i="12"/>
  <c r="D110" i="12"/>
  <c r="D246" i="12"/>
  <c r="D756" i="12" s="1"/>
  <c r="D248" i="12"/>
  <c r="D758" i="12" s="1"/>
  <c r="D256" i="12"/>
  <c r="D766" i="12" s="1"/>
  <c r="D260" i="12"/>
  <c r="D770" i="12" s="1"/>
  <c r="D264" i="12"/>
  <c r="D774" i="12" s="1"/>
  <c r="D266" i="12"/>
  <c r="D776" i="12" s="1"/>
  <c r="D268" i="12"/>
  <c r="D778" i="12" s="1"/>
  <c r="D270" i="12"/>
  <c r="D780" i="12" s="1"/>
  <c r="D274" i="12"/>
  <c r="D784" i="12" s="1"/>
  <c r="D282" i="12"/>
  <c r="D792" i="12" s="1"/>
  <c r="D286" i="12"/>
  <c r="D796" i="12" s="1"/>
  <c r="D294" i="12"/>
  <c r="D804" i="12" s="1"/>
  <c r="D296" i="12"/>
  <c r="D806" i="12" s="1"/>
  <c r="D298" i="12"/>
  <c r="D808" i="12" s="1"/>
  <c r="D300" i="12"/>
  <c r="D810" i="12" s="1"/>
  <c r="D302" i="12"/>
  <c r="D812" i="12" s="1"/>
  <c r="D345" i="12"/>
  <c r="D347" i="12"/>
  <c r="D349" i="12"/>
  <c r="D357" i="12"/>
  <c r="D359" i="12"/>
  <c r="D361" i="12"/>
  <c r="D365" i="12"/>
  <c r="D366" i="12"/>
  <c r="D367" i="12"/>
  <c r="D374" i="12"/>
  <c r="D375" i="12"/>
  <c r="D376" i="12"/>
  <c r="D377" i="12"/>
  <c r="D379" i="12"/>
  <c r="D381" i="12"/>
  <c r="D383" i="12"/>
  <c r="D384" i="12"/>
  <c r="D385" i="12"/>
  <c r="D386" i="12"/>
  <c r="D387" i="12"/>
  <c r="D388" i="12"/>
  <c r="D392" i="12"/>
  <c r="D395" i="12"/>
  <c r="D397" i="12"/>
  <c r="D399" i="12"/>
  <c r="D400" i="12"/>
  <c r="D402" i="12"/>
  <c r="D403" i="12"/>
  <c r="D405" i="12"/>
  <c r="E108" i="12"/>
  <c r="E104" i="12"/>
  <c r="E306" i="12" s="1"/>
  <c r="E105" i="12"/>
  <c r="E106" i="12"/>
  <c r="E308" i="12" s="1"/>
  <c r="E107" i="12"/>
  <c r="E208" i="12" s="1"/>
  <c r="E718" i="12" s="1"/>
  <c r="E109" i="12"/>
  <c r="E210" i="12" s="1"/>
  <c r="E720" i="12" s="1"/>
  <c r="E110" i="12"/>
  <c r="E312" i="12" s="1"/>
  <c r="E111" i="12"/>
  <c r="E619" i="12" s="1"/>
  <c r="E112" i="12"/>
  <c r="E113" i="12"/>
  <c r="E114" i="12"/>
  <c r="E115" i="12"/>
  <c r="E116" i="12"/>
  <c r="E217" i="12" s="1"/>
  <c r="E727" i="12" s="1"/>
  <c r="E117" i="12"/>
  <c r="E625" i="12" s="1"/>
  <c r="E118" i="12"/>
  <c r="E938" i="12" s="1"/>
  <c r="E119" i="12"/>
  <c r="E939" i="12" s="1"/>
  <c r="E120" i="12"/>
  <c r="E322" i="12" s="1"/>
  <c r="E121" i="12"/>
  <c r="E941" i="12" s="1"/>
  <c r="E122" i="12"/>
  <c r="E324" i="12" s="1"/>
  <c r="E123" i="12"/>
  <c r="E325" i="12" s="1"/>
  <c r="E124" i="12"/>
  <c r="E125" i="12"/>
  <c r="E126" i="12"/>
  <c r="E127" i="12"/>
  <c r="E635" i="12" s="1"/>
  <c r="E128" i="12"/>
  <c r="E636" i="12" s="1"/>
  <c r="E129" i="12"/>
  <c r="E949" i="12" s="1"/>
  <c r="E130" i="12"/>
  <c r="E638" i="12" s="1"/>
  <c r="E131" i="12"/>
  <c r="E1054" i="12" s="1" a="1"/>
  <c r="E1054" i="12" s="1"/>
  <c r="E132" i="12"/>
  <c r="E640" i="12" s="1"/>
  <c r="E133" i="12"/>
  <c r="E335" i="12" s="1"/>
  <c r="E134" i="12"/>
  <c r="E336" i="12" s="1"/>
  <c r="E135" i="12"/>
  <c r="E136" i="12"/>
  <c r="E137" i="12"/>
  <c r="E957" i="12" s="1"/>
  <c r="E138" i="12"/>
  <c r="E958" i="12" s="1"/>
  <c r="E139" i="12"/>
  <c r="E140" i="12"/>
  <c r="E960" i="12" s="1"/>
  <c r="E141" i="12"/>
  <c r="E961" i="12" s="1"/>
  <c r="E142" i="12"/>
  <c r="E962" i="12" s="1"/>
  <c r="E143" i="12"/>
  <c r="E963" i="12" s="1"/>
  <c r="E144" i="12"/>
  <c r="E964" i="12" s="1"/>
  <c r="E145" i="12"/>
  <c r="E965" i="12" s="1"/>
  <c r="E146" i="12"/>
  <c r="E966" i="12" s="1"/>
  <c r="E147" i="12"/>
  <c r="E967" i="12" s="1"/>
  <c r="E148" i="12"/>
  <c r="E968" i="12" s="1"/>
  <c r="E149" i="12"/>
  <c r="E969" i="12" s="1"/>
  <c r="E150" i="12"/>
  <c r="E970" i="12" s="1"/>
  <c r="E151" i="12"/>
  <c r="E971" i="12" s="1"/>
  <c r="E152" i="12"/>
  <c r="E972" i="12" s="1"/>
  <c r="E153" i="12"/>
  <c r="E973" i="12" s="1"/>
  <c r="E358" i="12"/>
  <c r="E370" i="12"/>
  <c r="E372" i="12"/>
  <c r="E378" i="12"/>
  <c r="E381" i="12"/>
  <c r="E385" i="12"/>
  <c r="E397" i="12"/>
  <c r="F108" i="12"/>
  <c r="F310" i="12" s="1"/>
  <c r="F104" i="12"/>
  <c r="F1027" i="12" s="1" a="1"/>
  <c r="F1027" i="12" s="1"/>
  <c r="F105" i="12"/>
  <c r="F307" i="12" s="1"/>
  <c r="F106" i="12"/>
  <c r="F614" i="12" s="1"/>
  <c r="F107" i="12"/>
  <c r="F309" i="12" s="1"/>
  <c r="F109" i="12"/>
  <c r="F311" i="12" s="1"/>
  <c r="F110" i="12"/>
  <c r="F618" i="12" s="1"/>
  <c r="F111" i="12"/>
  <c r="F619" i="12" s="1"/>
  <c r="F112" i="12"/>
  <c r="F314" i="12" s="1"/>
  <c r="F113" i="12"/>
  <c r="F214" i="12" s="1"/>
  <c r="F724" i="12" s="1"/>
  <c r="F114" i="12"/>
  <c r="F622" i="12" s="1"/>
  <c r="F115" i="12"/>
  <c r="F317" i="12" s="1"/>
  <c r="F116" i="12"/>
  <c r="F117" i="12"/>
  <c r="F118" i="12"/>
  <c r="F626" i="12" s="1"/>
  <c r="F119" i="12"/>
  <c r="F939" i="12" s="1"/>
  <c r="F120" i="12"/>
  <c r="F628" i="12" s="1"/>
  <c r="F121" i="12"/>
  <c r="F323" i="12" s="1"/>
  <c r="F122" i="12"/>
  <c r="F1045" i="12" s="1" a="1"/>
  <c r="F1045" i="12" s="1"/>
  <c r="F123" i="12"/>
  <c r="F943" i="12" s="1"/>
  <c r="F124" i="12"/>
  <c r="F1665" i="12" s="1" a="1"/>
  <c r="F1665" i="12" s="1"/>
  <c r="F125" i="12"/>
  <c r="F945" i="12" s="1"/>
  <c r="F126" i="12"/>
  <c r="F328" i="12" s="1"/>
  <c r="F127" i="12"/>
  <c r="F947" i="12" s="1"/>
  <c r="F128" i="12"/>
  <c r="F1051" i="12" s="1" a="1"/>
  <c r="F1051" i="12" s="1"/>
  <c r="F129" i="12"/>
  <c r="F949" i="12" s="1"/>
  <c r="F130" i="12"/>
  <c r="F131" i="12"/>
  <c r="F232" i="12" s="1"/>
  <c r="F742" i="12" s="1"/>
  <c r="F132" i="12"/>
  <c r="F952" i="12" s="1"/>
  <c r="F133" i="12"/>
  <c r="F953" i="12" s="1"/>
  <c r="F134" i="12"/>
  <c r="F1057" i="12" s="1" a="1"/>
  <c r="F1057" i="12" s="1"/>
  <c r="F135" i="12"/>
  <c r="F1058" i="12" s="1" a="1"/>
  <c r="F1058" i="12" s="1"/>
  <c r="F136" i="12"/>
  <c r="F1677" i="12" s="1" a="1"/>
  <c r="F1677" i="12" s="1"/>
  <c r="F137" i="12"/>
  <c r="F645" i="12" s="1"/>
  <c r="F138" i="12"/>
  <c r="F239" i="12" s="1"/>
  <c r="F749" i="12" s="1"/>
  <c r="F139" i="12"/>
  <c r="F341" i="12" s="1"/>
  <c r="F140" i="12"/>
  <c r="F342" i="12" s="1"/>
  <c r="F141" i="12"/>
  <c r="F649" i="12" s="1"/>
  <c r="F142" i="12"/>
  <c r="F1065" i="12" s="1" a="1"/>
  <c r="F1065" i="12" s="1"/>
  <c r="F143" i="12"/>
  <c r="F1066" i="12" s="1" a="1"/>
  <c r="F1066" i="12" s="1"/>
  <c r="F144" i="12"/>
  <c r="F964" i="12" s="1"/>
  <c r="F145" i="12"/>
  <c r="F146" i="12"/>
  <c r="F966" i="12" s="1"/>
  <c r="F147" i="12"/>
  <c r="F967" i="12" s="1"/>
  <c r="F148" i="12"/>
  <c r="F149" i="12"/>
  <c r="F969" i="12" s="1"/>
  <c r="F150" i="12"/>
  <c r="F151" i="12"/>
  <c r="F971" i="12" s="1"/>
  <c r="F152" i="12"/>
  <c r="F972" i="12" s="1"/>
  <c r="F153" i="12"/>
  <c r="F973" i="12" s="1"/>
  <c r="F255" i="12"/>
  <c r="F765" i="12" s="1"/>
  <c r="F356" i="12"/>
  <c r="F359" i="12"/>
  <c r="F364" i="12"/>
  <c r="F365" i="12"/>
  <c r="F368" i="12"/>
  <c r="F369" i="12"/>
  <c r="F370" i="12"/>
  <c r="F371" i="12"/>
  <c r="F374" i="12"/>
  <c r="F377" i="12"/>
  <c r="F379" i="12"/>
  <c r="F381" i="12"/>
  <c r="F384" i="12"/>
  <c r="F385" i="12"/>
  <c r="F386" i="12"/>
  <c r="F388" i="12"/>
  <c r="F389" i="12"/>
  <c r="F390" i="12"/>
  <c r="F393" i="12"/>
  <c r="F395" i="12"/>
  <c r="F396" i="12"/>
  <c r="F398" i="12"/>
  <c r="F400" i="12"/>
  <c r="F401" i="12"/>
  <c r="F403" i="12"/>
  <c r="G108" i="12"/>
  <c r="G310" i="12" s="1"/>
  <c r="G104" i="12"/>
  <c r="G510" i="12" s="1"/>
  <c r="G105" i="12"/>
  <c r="G307" i="12" s="1"/>
  <c r="G106" i="12"/>
  <c r="G308" i="12" s="1"/>
  <c r="G107" i="12"/>
  <c r="G309" i="12" s="1"/>
  <c r="G109" i="12"/>
  <c r="G311" i="12" s="1"/>
  <c r="G110" i="12"/>
  <c r="G211" i="12" s="1"/>
  <c r="G721" i="12" s="1"/>
  <c r="G111" i="12"/>
  <c r="G313" i="12" s="1"/>
  <c r="G112" i="12"/>
  <c r="G113" i="12"/>
  <c r="G114" i="12"/>
  <c r="G215" i="12" s="1"/>
  <c r="G725" i="12" s="1"/>
  <c r="G115" i="12"/>
  <c r="G116" i="12"/>
  <c r="G117" i="12"/>
  <c r="G625" i="12" s="1"/>
  <c r="G118" i="12"/>
  <c r="G119" i="12"/>
  <c r="G120" i="12"/>
  <c r="G121" i="12"/>
  <c r="G323" i="12" s="1"/>
  <c r="G122" i="12"/>
  <c r="G123" i="12"/>
  <c r="G224" i="12" s="1"/>
  <c r="G734" i="12" s="1"/>
  <c r="G124" i="12"/>
  <c r="G225" i="12" s="1"/>
  <c r="G735" i="12" s="1"/>
  <c r="G125" i="12"/>
  <c r="G1048" i="12" s="1" a="1"/>
  <c r="G1048" i="12" s="1"/>
  <c r="G126" i="12"/>
  <c r="G328" i="12" s="1"/>
  <c r="G127" i="12"/>
  <c r="G947" i="12" s="1"/>
  <c r="G128" i="12"/>
  <c r="G1051" i="12" s="1" a="1"/>
  <c r="G1051" i="12" s="1"/>
  <c r="G129" i="12"/>
  <c r="G1670" i="12" s="1" a="1"/>
  <c r="G1670" i="12" s="1"/>
  <c r="G130" i="12"/>
  <c r="G1053" i="12" s="1" a="1"/>
  <c r="G1053" i="12" s="1"/>
  <c r="G131" i="12"/>
  <c r="G951" i="12" s="1"/>
  <c r="G132" i="12"/>
  <c r="G334" i="12" s="1"/>
  <c r="G133" i="12"/>
  <c r="G134" i="12"/>
  <c r="G135" i="12"/>
  <c r="G643" i="12" s="1"/>
  <c r="G136" i="12"/>
  <c r="G644" i="12" s="1"/>
  <c r="G137" i="12"/>
  <c r="G238" i="12" s="1"/>
  <c r="G748" i="12" s="1"/>
  <c r="G138" i="12"/>
  <c r="G139" i="12"/>
  <c r="G140" i="12"/>
  <c r="G141" i="12"/>
  <c r="G142" i="12"/>
  <c r="G1065" i="12" s="1" a="1"/>
  <c r="G1065" i="12" s="1"/>
  <c r="G143" i="12"/>
  <c r="G963" i="12" s="1"/>
  <c r="G144" i="12"/>
  <c r="G964" i="12" s="1"/>
  <c r="G145" i="12"/>
  <c r="G965" i="12" s="1"/>
  <c r="G146" i="12"/>
  <c r="G348" i="12" s="1"/>
  <c r="G147" i="12"/>
  <c r="G967" i="12" s="1"/>
  <c r="G148" i="12"/>
  <c r="G968" i="12" s="1"/>
  <c r="G149" i="12"/>
  <c r="G969" i="12" s="1"/>
  <c r="G150" i="12"/>
  <c r="G970" i="12" s="1"/>
  <c r="G151" i="12"/>
  <c r="G971" i="12" s="1"/>
  <c r="G152" i="12"/>
  <c r="G972" i="12" s="1"/>
  <c r="G153" i="12"/>
  <c r="G973" i="12" s="1"/>
  <c r="G370" i="12"/>
  <c r="G372" i="12"/>
  <c r="G374" i="12"/>
  <c r="G376" i="12"/>
  <c r="G383" i="12"/>
  <c r="G387" i="12"/>
  <c r="G395" i="12"/>
  <c r="G403" i="12"/>
  <c r="H108" i="12"/>
  <c r="H310" i="12" s="1"/>
  <c r="H104" i="12"/>
  <c r="H612" i="12" s="1"/>
  <c r="H105" i="12"/>
  <c r="H307" i="12" s="1"/>
  <c r="H106" i="12"/>
  <c r="H207" i="12" s="1"/>
  <c r="H717" i="12" s="1"/>
  <c r="H107" i="12"/>
  <c r="H109" i="12"/>
  <c r="H110" i="12"/>
  <c r="H618" i="12" s="1"/>
  <c r="H111" i="12"/>
  <c r="H112" i="12"/>
  <c r="H314" i="12" s="1"/>
  <c r="H113" i="12"/>
  <c r="H621" i="12" s="1"/>
  <c r="H114" i="12"/>
  <c r="H622" i="12" s="1"/>
  <c r="H115" i="12"/>
  <c r="H623" i="12" s="1"/>
  <c r="H116" i="12"/>
  <c r="H318" i="12" s="1"/>
  <c r="H117" i="12"/>
  <c r="H118" i="12"/>
  <c r="H119" i="12"/>
  <c r="H321" i="12" s="1"/>
  <c r="H120" i="12"/>
  <c r="H628" i="12" s="1"/>
  <c r="H121" i="12"/>
  <c r="H629" i="12" s="1"/>
  <c r="H122" i="12"/>
  <c r="H630" i="12" s="1"/>
  <c r="H123" i="12"/>
  <c r="H124" i="12"/>
  <c r="H1047" i="12" s="1" a="1"/>
  <c r="H1047" i="12" s="1"/>
  <c r="H125" i="12"/>
  <c r="H1048" i="12" s="1" a="1"/>
  <c r="H1048" i="12" s="1"/>
  <c r="H126" i="12"/>
  <c r="H227" i="12" s="1"/>
  <c r="H737" i="12" s="1"/>
  <c r="H127" i="12"/>
  <c r="H128" i="12"/>
  <c r="H129" i="12"/>
  <c r="H230" i="12" s="1"/>
  <c r="H740" i="12" s="1"/>
  <c r="H130" i="12"/>
  <c r="H638" i="12" s="1"/>
  <c r="H131" i="12"/>
  <c r="H132" i="12"/>
  <c r="H952" i="12" s="1"/>
  <c r="H133" i="12"/>
  <c r="H335" i="12" s="1"/>
  <c r="H134" i="12"/>
  <c r="H235" i="12" s="1"/>
  <c r="H745" i="12" s="1"/>
  <c r="H135" i="12"/>
  <c r="H955" i="12" s="1"/>
  <c r="H136" i="12"/>
  <c r="H956" i="12" s="1"/>
  <c r="H137" i="12"/>
  <c r="H645" i="12" s="1"/>
  <c r="H138" i="12"/>
  <c r="H958" i="12" s="1"/>
  <c r="H139" i="12"/>
  <c r="H1062" i="12" s="1" a="1"/>
  <c r="H1062" i="12" s="1"/>
  <c r="H140" i="12"/>
  <c r="H342" i="12" s="1"/>
  <c r="H141" i="12"/>
  <c r="H142" i="12"/>
  <c r="H243" i="12" s="1"/>
  <c r="H753" i="12" s="1"/>
  <c r="H143" i="12"/>
  <c r="H244" i="12" s="1"/>
  <c r="H754" i="12" s="1"/>
  <c r="H144" i="12"/>
  <c r="H145" i="12"/>
  <c r="H965" i="12" s="1"/>
  <c r="H146" i="12"/>
  <c r="H966" i="12" s="1"/>
  <c r="H147" i="12"/>
  <c r="H967" i="12" s="1"/>
  <c r="H148" i="12"/>
  <c r="H968" i="12" s="1"/>
  <c r="H149" i="12"/>
  <c r="H969" i="12" s="1"/>
  <c r="H150" i="12"/>
  <c r="H970" i="12" s="1"/>
  <c r="H151" i="12"/>
  <c r="H1074" i="12" s="1" a="1"/>
  <c r="H1074" i="12" s="1"/>
  <c r="H152" i="12"/>
  <c r="H153" i="12"/>
  <c r="H255" i="12"/>
  <c r="H765" i="12" s="1"/>
  <c r="H356" i="12"/>
  <c r="H357" i="12"/>
  <c r="H358" i="12"/>
  <c r="H359" i="12"/>
  <c r="H362" i="12"/>
  <c r="H365" i="12"/>
  <c r="H367" i="12"/>
  <c r="H371" i="12"/>
  <c r="H373" i="12"/>
  <c r="H384" i="12"/>
  <c r="H392" i="12"/>
  <c r="H400" i="12"/>
  <c r="H404" i="12"/>
  <c r="I108" i="12"/>
  <c r="I1031" i="12" s="1" a="1"/>
  <c r="I1031" i="12" s="1"/>
  <c r="I104" i="12"/>
  <c r="I510" i="12" s="1"/>
  <c r="I105" i="12"/>
  <c r="I106" i="12"/>
  <c r="I1029" i="12" s="1" a="1"/>
  <c r="I1029" i="12" s="1"/>
  <c r="I107" i="12"/>
  <c r="I927" i="12" s="1"/>
  <c r="I109" i="12"/>
  <c r="I110" i="12"/>
  <c r="I1033" i="12" s="1" a="1"/>
  <c r="I1033" i="12" s="1"/>
  <c r="I111" i="12"/>
  <c r="I112" i="12"/>
  <c r="I113" i="12"/>
  <c r="I315" i="12" s="1"/>
  <c r="I114" i="12"/>
  <c r="I934" i="12" s="1"/>
  <c r="I115" i="12"/>
  <c r="I935" i="12" s="1"/>
  <c r="I116" i="12"/>
  <c r="I318" i="12" s="1"/>
  <c r="I117" i="12"/>
  <c r="I937" i="12" s="1"/>
  <c r="I118" i="12"/>
  <c r="I320" i="12" s="1"/>
  <c r="I119" i="12"/>
  <c r="I627" i="12" s="1"/>
  <c r="I120" i="12"/>
  <c r="I322" i="12" s="1"/>
  <c r="I121" i="12"/>
  <c r="I629" i="12" s="1"/>
  <c r="I122" i="12"/>
  <c r="I630" i="12" s="1"/>
  <c r="I123" i="12"/>
  <c r="I943" i="12" s="1"/>
  <c r="I124" i="12"/>
  <c r="I632" i="12" s="1"/>
  <c r="I125" i="12"/>
  <c r="I226" i="12" s="1"/>
  <c r="I736" i="12" s="1"/>
  <c r="I126" i="12"/>
  <c r="I946" i="12" s="1"/>
  <c r="I127" i="12"/>
  <c r="I1050" i="12" s="1" a="1"/>
  <c r="I1050" i="12" s="1"/>
  <c r="I128" i="12"/>
  <c r="I1051" i="12" s="1" a="1"/>
  <c r="I1051" i="12" s="1"/>
  <c r="I129" i="12"/>
  <c r="I949" i="12" s="1"/>
  <c r="I130" i="12"/>
  <c r="I950" i="12" s="1"/>
  <c r="I131" i="12"/>
  <c r="I951" i="12" s="1"/>
  <c r="I132" i="12"/>
  <c r="I1673" i="12" s="1" a="1"/>
  <c r="I1673" i="12" s="1"/>
  <c r="I133" i="12"/>
  <c r="I234" i="12" s="1"/>
  <c r="I744" i="12" s="1"/>
  <c r="I134" i="12"/>
  <c r="I954" i="12" s="1"/>
  <c r="I135" i="12"/>
  <c r="I955" i="12" s="1"/>
  <c r="I136" i="12"/>
  <c r="I644" i="12" s="1"/>
  <c r="I137" i="12"/>
  <c r="I957" i="12" s="1"/>
  <c r="I138" i="12"/>
  <c r="I958" i="12" s="1"/>
  <c r="I139" i="12"/>
  <c r="I959" i="12" s="1"/>
  <c r="I140" i="12"/>
  <c r="I241" i="12" s="1"/>
  <c r="I751" i="12" s="1"/>
  <c r="I141" i="12"/>
  <c r="I961" i="12" s="1"/>
  <c r="I142" i="12"/>
  <c r="I143" i="12"/>
  <c r="I963" i="12" s="1"/>
  <c r="I144" i="12"/>
  <c r="I964" i="12" s="1"/>
  <c r="I145" i="12"/>
  <c r="I653" i="12" s="1"/>
  <c r="I146" i="12"/>
  <c r="I147" i="12"/>
  <c r="I655" i="12" s="1"/>
  <c r="I148" i="12"/>
  <c r="I1689" i="12" s="1" a="1"/>
  <c r="I1689" i="12" s="1"/>
  <c r="I149" i="12"/>
  <c r="I1072" i="12" s="1" a="1"/>
  <c r="I1072" i="12" s="1"/>
  <c r="I150" i="12"/>
  <c r="I970" i="12" s="1"/>
  <c r="I151" i="12"/>
  <c r="I152" i="12"/>
  <c r="I253" i="12" s="1"/>
  <c r="I763" i="12" s="1"/>
  <c r="I153" i="12"/>
  <c r="I254" i="12" s="1"/>
  <c r="I764" i="12" s="1"/>
  <c r="I356" i="12"/>
  <c r="I361" i="12"/>
  <c r="I363" i="12"/>
  <c r="I364" i="12"/>
  <c r="I365" i="12"/>
  <c r="I366" i="12"/>
  <c r="I369" i="12"/>
  <c r="I370" i="12"/>
  <c r="I374" i="12"/>
  <c r="I375" i="12"/>
  <c r="I376" i="12"/>
  <c r="I377" i="12"/>
  <c r="I381" i="12"/>
  <c r="I385" i="12"/>
  <c r="I393" i="12"/>
  <c r="I401" i="12"/>
  <c r="J108" i="12"/>
  <c r="J104" i="12"/>
  <c r="J105" i="12"/>
  <c r="J206" i="12" s="1"/>
  <c r="J716" i="12" s="1"/>
  <c r="J106" i="12"/>
  <c r="J107" i="12"/>
  <c r="J109" i="12"/>
  <c r="J110" i="12"/>
  <c r="J312" i="12" s="1"/>
  <c r="J111" i="12"/>
  <c r="J931" i="12" s="1"/>
  <c r="J112" i="12"/>
  <c r="J620" i="12" s="1"/>
  <c r="J113" i="12"/>
  <c r="J621" i="12" s="1"/>
  <c r="J114" i="12"/>
  <c r="J115" i="12"/>
  <c r="J623" i="12" s="1"/>
  <c r="J116" i="12"/>
  <c r="J117" i="12"/>
  <c r="J937" i="12" s="1"/>
  <c r="J118" i="12"/>
  <c r="J219" i="12" s="1"/>
  <c r="J729" i="12" s="1"/>
  <c r="J119" i="12"/>
  <c r="J120" i="12"/>
  <c r="J121" i="12"/>
  <c r="J122" i="12"/>
  <c r="J223" i="12" s="1"/>
  <c r="J733" i="12" s="1"/>
  <c r="J123" i="12"/>
  <c r="J224" i="12" s="1"/>
  <c r="J124" i="12"/>
  <c r="J225" i="12" s="1"/>
  <c r="J735" i="12" s="1"/>
  <c r="J125" i="12"/>
  <c r="J226" i="12" s="1"/>
  <c r="J736" i="12" s="1"/>
  <c r="J126" i="12"/>
  <c r="J227" i="12" s="1"/>
  <c r="J737" i="12" s="1"/>
  <c r="J127" i="12"/>
  <c r="J128" i="12"/>
  <c r="J129" i="12"/>
  <c r="J331" i="12" s="1"/>
  <c r="J130" i="12"/>
  <c r="J332" i="12" s="1"/>
  <c r="J131" i="12"/>
  <c r="J232" i="12" s="1"/>
  <c r="J742" i="12" s="1"/>
  <c r="J132" i="12"/>
  <c r="J133" i="12"/>
  <c r="J641" i="12" s="1"/>
  <c r="J134" i="12"/>
  <c r="J954" i="12" s="1"/>
  <c r="J135" i="12"/>
  <c r="J955" i="12" s="1"/>
  <c r="J136" i="12"/>
  <c r="J338" i="12" s="1"/>
  <c r="J137" i="12"/>
  <c r="J138" i="12"/>
  <c r="J239" i="12" s="1"/>
  <c r="J749" i="12" s="1"/>
  <c r="J139" i="12"/>
  <c r="J959" i="12" s="1"/>
  <c r="J140" i="12"/>
  <c r="J1063" i="12" s="1" a="1"/>
  <c r="J1063" i="12" s="1"/>
  <c r="J141" i="12"/>
  <c r="J961" i="12" s="1"/>
  <c r="J142" i="12"/>
  <c r="J344" i="12" s="1"/>
  <c r="J143" i="12"/>
  <c r="J963" i="12" s="1"/>
  <c r="J144" i="12"/>
  <c r="J964" i="12" s="1"/>
  <c r="J145" i="12"/>
  <c r="J965" i="12" s="1"/>
  <c r="J146" i="12"/>
  <c r="J966" i="12" s="1"/>
  <c r="J147" i="12"/>
  <c r="J967" i="12" s="1"/>
  <c r="J148" i="12"/>
  <c r="J149" i="12"/>
  <c r="J150" i="12"/>
  <c r="J151" i="12"/>
  <c r="J971" i="12" s="1"/>
  <c r="J152" i="12"/>
  <c r="J972" i="12" s="1"/>
  <c r="J153" i="12"/>
  <c r="J356" i="12"/>
  <c r="J357" i="12"/>
  <c r="J367" i="12"/>
  <c r="J369" i="12"/>
  <c r="J373" i="12"/>
  <c r="J375" i="12"/>
  <c r="J377" i="12"/>
  <c r="J381" i="12"/>
  <c r="J383" i="12"/>
  <c r="J385" i="12"/>
  <c r="J389" i="12"/>
  <c r="J393" i="12"/>
  <c r="J395" i="12"/>
  <c r="J396" i="12"/>
  <c r="J397" i="12"/>
  <c r="J399" i="12"/>
  <c r="J403" i="12"/>
  <c r="J404" i="12"/>
  <c r="J405" i="12"/>
  <c r="K108" i="12"/>
  <c r="K310" i="12" s="1"/>
  <c r="K104" i="12"/>
  <c r="K105" i="12"/>
  <c r="K613" i="12" s="1"/>
  <c r="K106" i="12"/>
  <c r="K926" i="12" s="1"/>
  <c r="K107" i="12"/>
  <c r="K615" i="12" s="1"/>
  <c r="K109" i="12"/>
  <c r="K110" i="12"/>
  <c r="K111" i="12"/>
  <c r="K112" i="12"/>
  <c r="K932" i="12" s="1"/>
  <c r="K113" i="12"/>
  <c r="K621" i="12" s="1"/>
  <c r="K114" i="12"/>
  <c r="K316" i="12" s="1"/>
  <c r="K115" i="12"/>
  <c r="K317" i="12" s="1"/>
  <c r="K116" i="12"/>
  <c r="K624" i="12" s="1"/>
  <c r="K117" i="12"/>
  <c r="K625" i="12" s="1"/>
  <c r="K118" i="12"/>
  <c r="K219" i="12" s="1"/>
  <c r="K729" i="12" s="1"/>
  <c r="K119" i="12"/>
  <c r="K321" i="12" s="1"/>
  <c r="K120" i="12"/>
  <c r="K221" i="12" s="1"/>
  <c r="K731" i="12" s="1"/>
  <c r="K121" i="12"/>
  <c r="K941" i="12" s="1"/>
  <c r="K122" i="12"/>
  <c r="K223" i="12" s="1"/>
  <c r="K733" i="12" s="1"/>
  <c r="K123" i="12"/>
  <c r="K124" i="12"/>
  <c r="K944" i="12" s="1"/>
  <c r="K125" i="12"/>
  <c r="K1048" i="12" s="1" a="1"/>
  <c r="K1048" i="12" s="1"/>
  <c r="K126" i="12"/>
  <c r="K227" i="12" s="1"/>
  <c r="K737" i="12" s="1"/>
  <c r="K127" i="12"/>
  <c r="K228" i="12" s="1"/>
  <c r="K738" i="12" s="1"/>
  <c r="K128" i="12"/>
  <c r="K948" i="12" s="1"/>
  <c r="K129" i="12"/>
  <c r="K949" i="12" s="1"/>
  <c r="K130" i="12"/>
  <c r="K231" i="12" s="1"/>
  <c r="K741" i="12" s="1"/>
  <c r="K131" i="12"/>
  <c r="K1054" i="12" s="1" a="1"/>
  <c r="K1054" i="12" s="1"/>
  <c r="K132" i="12"/>
  <c r="K952" i="12" s="1"/>
  <c r="K133" i="12"/>
  <c r="K234" i="12" s="1"/>
  <c r="K744" i="12" s="1"/>
  <c r="K134" i="12"/>
  <c r="K954" i="12" s="1"/>
  <c r="K135" i="12"/>
  <c r="K136" i="12"/>
  <c r="K1677" i="12" s="1" a="1"/>
  <c r="K1677" i="12" s="1"/>
  <c r="K137" i="12"/>
  <c r="K339" i="12" s="1"/>
  <c r="K138" i="12"/>
  <c r="K1679" i="12" s="1" a="1"/>
  <c r="K1679" i="12" s="1"/>
  <c r="K139" i="12"/>
  <c r="K959" i="12" s="1"/>
  <c r="K140" i="12"/>
  <c r="K960" i="12" s="1"/>
  <c r="K141" i="12"/>
  <c r="K961" i="12" s="1"/>
  <c r="K142" i="12"/>
  <c r="K962" i="12" s="1"/>
  <c r="K143" i="12"/>
  <c r="K963" i="12" s="1"/>
  <c r="K144" i="12"/>
  <c r="K652" i="12" s="1"/>
  <c r="K145" i="12"/>
  <c r="K965" i="12" s="1"/>
  <c r="K146" i="12"/>
  <c r="K147" i="12"/>
  <c r="K148" i="12"/>
  <c r="K149" i="12"/>
  <c r="K969" i="12" s="1"/>
  <c r="K150" i="12"/>
  <c r="K970" i="12"/>
  <c r="K151" i="12"/>
  <c r="K971" i="12" s="1"/>
  <c r="K152" i="12"/>
  <c r="K972" i="12" s="1"/>
  <c r="K153" i="12"/>
  <c r="K973" i="12" s="1"/>
  <c r="K255" i="12"/>
  <c r="K765" i="12" s="1"/>
  <c r="K359" i="12"/>
  <c r="K360" i="12"/>
  <c r="K361" i="12"/>
  <c r="K362" i="12"/>
  <c r="K363" i="12"/>
  <c r="K366" i="12"/>
  <c r="K367" i="12"/>
  <c r="K369" i="12"/>
  <c r="K370" i="12"/>
  <c r="K371" i="12"/>
  <c r="K372" i="12"/>
  <c r="K373" i="12"/>
  <c r="K374" i="12"/>
  <c r="K375" i="12"/>
  <c r="K377" i="12"/>
  <c r="K378" i="12"/>
  <c r="K379" i="12"/>
  <c r="K380" i="12"/>
  <c r="K381" i="12"/>
  <c r="K382" i="12"/>
  <c r="K384" i="12"/>
  <c r="K387" i="12"/>
  <c r="K388" i="12"/>
  <c r="K389" i="12"/>
  <c r="K390" i="12"/>
  <c r="K391" i="12"/>
  <c r="K392" i="12"/>
  <c r="K393" i="12"/>
  <c r="K395" i="12"/>
  <c r="K399" i="12"/>
  <c r="K401" i="12"/>
  <c r="K402" i="12"/>
  <c r="K404" i="12"/>
  <c r="K405" i="12"/>
  <c r="C1" i="3"/>
  <c r="A4" i="3"/>
  <c r="D622" i="12"/>
  <c r="B653" i="12"/>
  <c r="A30" i="12"/>
  <c r="A131" i="12" s="1"/>
  <c r="A232" i="12" s="1"/>
  <c r="A333" i="12" s="1"/>
  <c r="A436" i="12" s="1"/>
  <c r="A639" i="12" s="1"/>
  <c r="A742" i="12" s="1"/>
  <c r="A848" i="12" s="1"/>
  <c r="A951" i="12" s="1"/>
  <c r="A1054" i="12" s="1"/>
  <c r="A1157" i="12" s="1"/>
  <c r="A1260" i="12" s="1"/>
  <c r="A1363" i="12" s="1"/>
  <c r="A1466" i="12" s="1"/>
  <c r="A1569" i="12" s="1"/>
  <c r="A1672" i="12" s="1"/>
  <c r="A1775" i="12" s="1"/>
  <c r="A41" i="12"/>
  <c r="A142" i="12" s="1"/>
  <c r="A243" i="12" s="1"/>
  <c r="A344" i="12" s="1"/>
  <c r="A447" i="12" s="1"/>
  <c r="A548" i="12" s="1"/>
  <c r="A46" i="12"/>
  <c r="A147" i="12" s="1"/>
  <c r="A248" i="12" s="1"/>
  <c r="A349" i="12" s="1"/>
  <c r="A452" i="12" s="1"/>
  <c r="A553" i="12" s="1"/>
  <c r="A49" i="12"/>
  <c r="A150" i="12" s="1"/>
  <c r="A251" i="12" s="1"/>
  <c r="A352" i="12" s="1"/>
  <c r="A455" i="12" s="1"/>
  <c r="A658" i="12" s="1"/>
  <c r="A761" i="12" s="1"/>
  <c r="A867" i="12" s="1"/>
  <c r="A970" i="12" s="1"/>
  <c r="A1073" i="12" s="1"/>
  <c r="A1176" i="12" s="1"/>
  <c r="A1279" i="12" s="1"/>
  <c r="A1382" i="12" s="1"/>
  <c r="A1485" i="12" s="1"/>
  <c r="A1588" i="12" s="1"/>
  <c r="A1691" i="12" s="1"/>
  <c r="A1794" i="12" s="1"/>
  <c r="A50" i="12"/>
  <c r="A54" i="12"/>
  <c r="A155" i="12" s="1"/>
  <c r="A256" i="12" s="1"/>
  <c r="A357" i="12" s="1"/>
  <c r="A460" i="12" s="1"/>
  <c r="A57" i="12"/>
  <c r="A158" i="12" s="1"/>
  <c r="A259" i="12" s="1"/>
  <c r="A360" i="12" s="1"/>
  <c r="A463" i="12" s="1"/>
  <c r="A564" i="12" s="1"/>
  <c r="A58" i="12"/>
  <c r="A66" i="12"/>
  <c r="A167" i="12" s="1"/>
  <c r="A268" i="12" s="1"/>
  <c r="A369" i="12" s="1"/>
  <c r="A472" i="12" s="1"/>
  <c r="A573" i="12" s="1"/>
  <c r="A69" i="12"/>
  <c r="A170" i="12" s="1"/>
  <c r="A271" i="12" s="1"/>
  <c r="A372" i="12" s="1"/>
  <c r="A475" i="12" s="1"/>
  <c r="A678" i="12" s="1"/>
  <c r="A781" i="12" s="1"/>
  <c r="A887" i="12" s="1"/>
  <c r="A990" i="12" s="1"/>
  <c r="A1093" i="12" s="1"/>
  <c r="A1196" i="12" s="1"/>
  <c r="A1299" i="12" s="1"/>
  <c r="A1402" i="12" s="1"/>
  <c r="A1505" i="12" s="1"/>
  <c r="A1608" i="12" s="1"/>
  <c r="A1711" i="12" s="1"/>
  <c r="A1814" i="12" s="1"/>
  <c r="A70" i="12"/>
  <c r="A171" i="12" s="1"/>
  <c r="A272" i="12" s="1"/>
  <c r="A373" i="12" s="1"/>
  <c r="A476" i="12" s="1"/>
  <c r="A679" i="12" s="1"/>
  <c r="A782" i="12" s="1"/>
  <c r="A888" i="12" s="1"/>
  <c r="A991" i="12" s="1"/>
  <c r="A1094" i="12" s="1"/>
  <c r="A1197" i="12" s="1"/>
  <c r="A1300" i="12" s="1"/>
  <c r="A1403" i="12" s="1"/>
  <c r="A1506" i="12" s="1"/>
  <c r="A1609" i="12" s="1"/>
  <c r="A1712" i="12" s="1"/>
  <c r="A1815" i="12" s="1"/>
  <c r="A74" i="12"/>
  <c r="A175" i="12" s="1"/>
  <c r="A276" i="12" s="1"/>
  <c r="A377" i="12" s="1"/>
  <c r="A480" i="12" s="1"/>
  <c r="A78" i="12"/>
  <c r="A179" i="12" s="1"/>
  <c r="A280" i="12" s="1"/>
  <c r="A381" i="12" s="1"/>
  <c r="A484" i="12" s="1"/>
  <c r="A81" i="12"/>
  <c r="A182" i="12" s="1"/>
  <c r="A283" i="12" s="1"/>
  <c r="A384" i="12" s="1"/>
  <c r="A487" i="12" s="1"/>
  <c r="A690" i="12" s="1"/>
  <c r="A793" i="12" s="1"/>
  <c r="A899" i="12" s="1"/>
  <c r="A1002" i="12" s="1"/>
  <c r="A1105" i="12" s="1"/>
  <c r="A1208" i="12" s="1"/>
  <c r="A1311" i="12" s="1"/>
  <c r="A1414" i="12" s="1"/>
  <c r="A1517" i="12" s="1"/>
  <c r="A1620" i="12" s="1"/>
  <c r="A1723" i="12" s="1"/>
  <c r="A1826" i="12" s="1"/>
  <c r="A82" i="12"/>
  <c r="A183" i="12" s="1"/>
  <c r="A284" i="12" s="1"/>
  <c r="A385" i="12" s="1"/>
  <c r="A488" i="12" s="1"/>
  <c r="A89" i="12"/>
  <c r="A190" i="12" s="1"/>
  <c r="A291" i="12" s="1"/>
  <c r="A392" i="12" s="1"/>
  <c r="A495" i="12" s="1"/>
  <c r="A90" i="12"/>
  <c r="A191" i="12" s="1"/>
  <c r="A292" i="12" s="1"/>
  <c r="A393" i="12" s="1"/>
  <c r="A496" i="12" s="1"/>
  <c r="A699" i="12" s="1"/>
  <c r="A802" i="12" s="1"/>
  <c r="A908" i="12" s="1"/>
  <c r="A1011" i="12" s="1"/>
  <c r="A1114" i="12" s="1"/>
  <c r="A1217" i="12" s="1"/>
  <c r="A1320" i="12" s="1"/>
  <c r="A1423" i="12" s="1"/>
  <c r="A1526" i="12" s="1"/>
  <c r="A1629" i="12" s="1"/>
  <c r="A1732" i="12" s="1"/>
  <c r="A1835" i="12" s="1"/>
  <c r="A93" i="12"/>
  <c r="A194" i="12" s="1"/>
  <c r="A295" i="12" s="1"/>
  <c r="A396" i="12" s="1"/>
  <c r="A499" i="12" s="1"/>
  <c r="A94" i="12"/>
  <c r="A195" i="12" s="1"/>
  <c r="A296" i="12" s="1"/>
  <c r="A397" i="12" s="1"/>
  <c r="A500" i="12" s="1"/>
  <c r="A703" i="12" s="1"/>
  <c r="A806" i="12" s="1"/>
  <c r="A912" i="12" s="1"/>
  <c r="A1015" i="12" s="1"/>
  <c r="A1118" i="12" s="1"/>
  <c r="A1221" i="12" s="1"/>
  <c r="A1324" i="12" s="1"/>
  <c r="A1427" i="12" s="1"/>
  <c r="A1530" i="12" s="1"/>
  <c r="A1633" i="12" s="1"/>
  <c r="A1736" i="12" s="1"/>
  <c r="A1839" i="12" s="1"/>
  <c r="A96" i="12"/>
  <c r="A197" i="12" s="1"/>
  <c r="A298" i="12" s="1"/>
  <c r="A399" i="12" s="1"/>
  <c r="A502" i="12" s="1"/>
  <c r="A603" i="12" s="1"/>
  <c r="A98" i="12"/>
  <c r="A199" i="12" s="1"/>
  <c r="A300" i="12" s="1"/>
  <c r="A401" i="12" s="1"/>
  <c r="A504" i="12" s="1"/>
  <c r="A707" i="12" s="1"/>
  <c r="A810" i="12" s="1"/>
  <c r="A916" i="12" s="1"/>
  <c r="A1019" i="12" s="1"/>
  <c r="A1122" i="12" s="1"/>
  <c r="A1225" i="12" s="1"/>
  <c r="A1328" i="12" s="1"/>
  <c r="A1431" i="12" s="1"/>
  <c r="A1534" i="12" s="1"/>
  <c r="A1637" i="12" s="1"/>
  <c r="A1740" i="12" s="1"/>
  <c r="A1843" i="12" s="1"/>
  <c r="A101" i="12"/>
  <c r="A202" i="12" s="1"/>
  <c r="A303" i="12" s="1"/>
  <c r="A404" i="12" s="1"/>
  <c r="A507" i="12" s="1"/>
  <c r="A102" i="12"/>
  <c r="A203" i="12" s="1"/>
  <c r="A304" i="12" s="1"/>
  <c r="A405" i="12" s="1"/>
  <c r="A508" i="12" s="1"/>
  <c r="E618" i="12"/>
  <c r="I645" i="12"/>
  <c r="D653" i="12"/>
  <c r="B655" i="12"/>
  <c r="D655" i="12"/>
  <c r="E655" i="12"/>
  <c r="G655" i="12"/>
  <c r="C656" i="12"/>
  <c r="D656" i="12"/>
  <c r="G656" i="12"/>
  <c r="B657" i="12"/>
  <c r="C657" i="12"/>
  <c r="D657" i="12"/>
  <c r="E657" i="12"/>
  <c r="B658" i="12"/>
  <c r="D658" i="12"/>
  <c r="E658" i="12"/>
  <c r="J658" i="12"/>
  <c r="A151" i="12"/>
  <c r="A252" i="12" s="1"/>
  <c r="A353" i="12" s="1"/>
  <c r="A456" i="12" s="1"/>
  <c r="A557" i="12" s="1"/>
  <c r="B659" i="12"/>
  <c r="B660" i="12"/>
  <c r="D660" i="12"/>
  <c r="E660" i="12"/>
  <c r="F660" i="12"/>
  <c r="J660" i="12"/>
  <c r="F661" i="12"/>
  <c r="B662" i="12"/>
  <c r="H662" i="12"/>
  <c r="J662" i="12"/>
  <c r="D663" i="12"/>
  <c r="E663" i="12"/>
  <c r="F663" i="12"/>
  <c r="G663" i="12"/>
  <c r="H663" i="12"/>
  <c r="J663" i="12"/>
  <c r="B664" i="12"/>
  <c r="C664" i="12"/>
  <c r="D664" i="12"/>
  <c r="E664" i="12"/>
  <c r="F664" i="12"/>
  <c r="H664" i="12"/>
  <c r="C665" i="12"/>
  <c r="D665" i="12"/>
  <c r="E665" i="12"/>
  <c r="F665" i="12"/>
  <c r="G665" i="12"/>
  <c r="H665" i="12"/>
  <c r="J665" i="12"/>
  <c r="K665" i="12"/>
  <c r="D666" i="12"/>
  <c r="E666" i="12"/>
  <c r="F666" i="12"/>
  <c r="I666" i="12"/>
  <c r="J666" i="12"/>
  <c r="K666" i="12"/>
  <c r="A159" i="12"/>
  <c r="A260" i="12" s="1"/>
  <c r="A361" i="12" s="1"/>
  <c r="A464" i="12" s="1"/>
  <c r="A667" i="12" s="1"/>
  <c r="A770" i="12" s="1"/>
  <c r="A876" i="12" s="1"/>
  <c r="A979" i="12" s="1"/>
  <c r="A1082" i="12" s="1"/>
  <c r="A1185" i="12" s="1"/>
  <c r="A1288" i="12" s="1"/>
  <c r="A1391" i="12" s="1"/>
  <c r="A1494" i="12" s="1"/>
  <c r="A1597" i="12" s="1"/>
  <c r="A1700" i="12" s="1"/>
  <c r="A1803" i="12" s="1"/>
  <c r="B667" i="12"/>
  <c r="D667" i="12"/>
  <c r="E667" i="12"/>
  <c r="G667" i="12"/>
  <c r="I667" i="12"/>
  <c r="B668" i="12"/>
  <c r="C668" i="12"/>
  <c r="D668" i="12"/>
  <c r="H668" i="12"/>
  <c r="I668" i="12"/>
  <c r="J668" i="12"/>
  <c r="K668" i="12"/>
  <c r="B669" i="12"/>
  <c r="D669" i="12"/>
  <c r="E669" i="12"/>
  <c r="F669" i="12"/>
  <c r="G669" i="12"/>
  <c r="H669" i="12"/>
  <c r="I669" i="12"/>
  <c r="J669" i="12"/>
  <c r="K669" i="12"/>
  <c r="B670" i="12"/>
  <c r="F670" i="12"/>
  <c r="G670" i="12"/>
  <c r="H670" i="12"/>
  <c r="I670" i="12"/>
  <c r="J670" i="12"/>
  <c r="B671" i="12"/>
  <c r="C671" i="12"/>
  <c r="D671" i="12"/>
  <c r="E671" i="12"/>
  <c r="F671" i="12"/>
  <c r="H671" i="12"/>
  <c r="I671" i="12"/>
  <c r="J671" i="12"/>
  <c r="B672" i="12"/>
  <c r="C672" i="12"/>
  <c r="D672" i="12"/>
  <c r="E672" i="12"/>
  <c r="F672" i="12"/>
  <c r="H672" i="12"/>
  <c r="I672" i="12"/>
  <c r="J672" i="12"/>
  <c r="K672" i="12"/>
  <c r="C673" i="12"/>
  <c r="D673" i="12"/>
  <c r="E673" i="12"/>
  <c r="F673" i="12"/>
  <c r="G673" i="12"/>
  <c r="H673" i="12"/>
  <c r="I673" i="12"/>
  <c r="J673" i="12"/>
  <c r="K673" i="12"/>
  <c r="B674" i="12"/>
  <c r="C674" i="12"/>
  <c r="D674" i="12"/>
  <c r="F674" i="12"/>
  <c r="G674" i="12"/>
  <c r="H674" i="12"/>
  <c r="I674" i="12"/>
  <c r="J674" i="12"/>
  <c r="K674" i="12"/>
  <c r="B675" i="12"/>
  <c r="C675" i="12"/>
  <c r="D675" i="12"/>
  <c r="E675" i="12"/>
  <c r="F675" i="12"/>
  <c r="G675" i="12"/>
  <c r="H675" i="12"/>
  <c r="I675" i="12"/>
  <c r="J675" i="12"/>
  <c r="K675" i="12"/>
  <c r="B676" i="12"/>
  <c r="C676" i="12"/>
  <c r="D676" i="12"/>
  <c r="E676" i="12"/>
  <c r="F676" i="12"/>
  <c r="G676" i="12"/>
  <c r="H676" i="12"/>
  <c r="I676" i="12"/>
  <c r="J676" i="12"/>
  <c r="K676" i="12"/>
  <c r="B677" i="12"/>
  <c r="C677" i="12"/>
  <c r="D677" i="12"/>
  <c r="E677" i="12"/>
  <c r="F677" i="12"/>
  <c r="G677" i="12"/>
  <c r="H677" i="12"/>
  <c r="I677" i="12"/>
  <c r="J677" i="12"/>
  <c r="K677" i="12"/>
  <c r="B678" i="12"/>
  <c r="C678" i="12"/>
  <c r="D678" i="12"/>
  <c r="E678" i="12"/>
  <c r="F678" i="12"/>
  <c r="G678" i="12"/>
  <c r="H678" i="12"/>
  <c r="I678" i="12"/>
  <c r="J678" i="12"/>
  <c r="K678" i="12"/>
  <c r="B679" i="12"/>
  <c r="C679" i="12"/>
  <c r="D679" i="12"/>
  <c r="E679" i="12"/>
  <c r="F679" i="12"/>
  <c r="G679" i="12"/>
  <c r="H679" i="12"/>
  <c r="I679" i="12"/>
  <c r="J679" i="12"/>
  <c r="K679" i="12"/>
  <c r="B680" i="12"/>
  <c r="C680" i="12"/>
  <c r="D680" i="12"/>
  <c r="E680" i="12"/>
  <c r="F680" i="12"/>
  <c r="G680" i="12"/>
  <c r="H680" i="12"/>
  <c r="I680" i="12"/>
  <c r="J680" i="12"/>
  <c r="K680" i="12"/>
  <c r="B681" i="12"/>
  <c r="C681" i="12"/>
  <c r="D681" i="12"/>
  <c r="E681" i="12"/>
  <c r="F681" i="12"/>
  <c r="G681" i="12"/>
  <c r="H681" i="12"/>
  <c r="I681" i="12"/>
  <c r="J681" i="12"/>
  <c r="K681" i="12"/>
  <c r="B682" i="12"/>
  <c r="C682" i="12"/>
  <c r="D682" i="12"/>
  <c r="E682" i="12"/>
  <c r="F682" i="12"/>
  <c r="G682" i="12"/>
  <c r="H682" i="12"/>
  <c r="I682" i="12"/>
  <c r="J682" i="12"/>
  <c r="K682" i="12"/>
  <c r="B683" i="12"/>
  <c r="C683" i="12"/>
  <c r="D683" i="12"/>
  <c r="E683" i="12"/>
  <c r="F683" i="12"/>
  <c r="G683" i="12"/>
  <c r="H683" i="12"/>
  <c r="I683" i="12"/>
  <c r="J683" i="12"/>
  <c r="K683" i="12"/>
  <c r="B684" i="12"/>
  <c r="C684" i="12"/>
  <c r="D684" i="12"/>
  <c r="E684" i="12"/>
  <c r="F684" i="12"/>
  <c r="G684" i="12"/>
  <c r="H684" i="12"/>
  <c r="I684" i="12"/>
  <c r="J684" i="12"/>
  <c r="K684" i="12"/>
  <c r="B685" i="12"/>
  <c r="C685" i="12"/>
  <c r="D685" i="12"/>
  <c r="E685" i="12"/>
  <c r="F685" i="12"/>
  <c r="G685" i="12"/>
  <c r="H685" i="12"/>
  <c r="I685" i="12"/>
  <c r="J685" i="12"/>
  <c r="K685" i="12"/>
  <c r="B686" i="12"/>
  <c r="C686" i="12"/>
  <c r="D686" i="12"/>
  <c r="E686" i="12"/>
  <c r="F686" i="12"/>
  <c r="G686" i="12"/>
  <c r="H686" i="12"/>
  <c r="I686" i="12"/>
  <c r="J686" i="12"/>
  <c r="K686" i="12"/>
  <c r="B687" i="12"/>
  <c r="C687" i="12"/>
  <c r="D687" i="12"/>
  <c r="E687" i="12"/>
  <c r="F687" i="12"/>
  <c r="H687" i="12"/>
  <c r="I687" i="12"/>
  <c r="J687" i="12"/>
  <c r="K687" i="12"/>
  <c r="C688" i="12"/>
  <c r="D688" i="12"/>
  <c r="E688" i="12"/>
  <c r="G688" i="12"/>
  <c r="H688" i="12"/>
  <c r="I688" i="12"/>
  <c r="J688" i="12"/>
  <c r="K688" i="12"/>
  <c r="B689" i="12"/>
  <c r="C689" i="12"/>
  <c r="D689" i="12"/>
  <c r="E689" i="12"/>
  <c r="F689" i="12"/>
  <c r="G689" i="12"/>
  <c r="H689" i="12"/>
  <c r="I689" i="12"/>
  <c r="J689" i="12"/>
  <c r="K689" i="12"/>
  <c r="B690" i="12"/>
  <c r="C690" i="12"/>
  <c r="D690" i="12"/>
  <c r="E690" i="12"/>
  <c r="F690" i="12"/>
  <c r="G690" i="12"/>
  <c r="H690" i="12"/>
  <c r="I690" i="12"/>
  <c r="J690" i="12"/>
  <c r="K690" i="12"/>
  <c r="B691" i="12"/>
  <c r="C691" i="12"/>
  <c r="D691" i="12"/>
  <c r="E691" i="12"/>
  <c r="F691" i="12"/>
  <c r="G691" i="12"/>
  <c r="H691" i="12"/>
  <c r="I691" i="12"/>
  <c r="J691" i="12"/>
  <c r="K691" i="12"/>
  <c r="B692" i="12"/>
  <c r="C692" i="12"/>
  <c r="D692" i="12"/>
  <c r="E692" i="12"/>
  <c r="F692" i="12"/>
  <c r="H692" i="12"/>
  <c r="I692" i="12"/>
  <c r="J692" i="12"/>
  <c r="K692" i="12"/>
  <c r="B693" i="12"/>
  <c r="C693" i="12"/>
  <c r="D693" i="12"/>
  <c r="E693" i="12"/>
  <c r="F693" i="12"/>
  <c r="G693" i="12"/>
  <c r="H693" i="12"/>
  <c r="I693" i="12"/>
  <c r="J693" i="12"/>
  <c r="K693" i="12"/>
  <c r="B694" i="12"/>
  <c r="C694" i="12"/>
  <c r="D694" i="12"/>
  <c r="E694" i="12"/>
  <c r="F694" i="12"/>
  <c r="G694" i="12"/>
  <c r="I694" i="12"/>
  <c r="J694" i="12"/>
  <c r="K694" i="12"/>
  <c r="B695" i="12"/>
  <c r="C695" i="12"/>
  <c r="D695" i="12"/>
  <c r="E695" i="12"/>
  <c r="F695" i="12"/>
  <c r="G695" i="12"/>
  <c r="H695" i="12"/>
  <c r="I695" i="12"/>
  <c r="J695" i="12"/>
  <c r="K695" i="12"/>
  <c r="C696" i="12"/>
  <c r="E696" i="12"/>
  <c r="F696" i="12"/>
  <c r="G696" i="12"/>
  <c r="H696" i="12"/>
  <c r="I696" i="12"/>
  <c r="J696" i="12"/>
  <c r="K696" i="12"/>
  <c r="B697" i="12"/>
  <c r="C697" i="12"/>
  <c r="D697" i="12"/>
  <c r="E697" i="12"/>
  <c r="F697" i="12"/>
  <c r="G697" i="12"/>
  <c r="H697" i="12"/>
  <c r="I697" i="12"/>
  <c r="J697" i="12"/>
  <c r="K697" i="12"/>
  <c r="B698" i="12"/>
  <c r="C698" i="12"/>
  <c r="D698" i="12"/>
  <c r="E698" i="12"/>
  <c r="F698" i="12"/>
  <c r="G698" i="12"/>
  <c r="H698" i="12"/>
  <c r="I698" i="12"/>
  <c r="J698" i="12"/>
  <c r="K698" i="12"/>
  <c r="B699" i="12"/>
  <c r="C699" i="12"/>
  <c r="D699" i="12"/>
  <c r="E699" i="12"/>
  <c r="F699" i="12"/>
  <c r="G699" i="12"/>
  <c r="H699" i="12"/>
  <c r="I699" i="12"/>
  <c r="J699" i="12"/>
  <c r="K699" i="12"/>
  <c r="B700" i="12"/>
  <c r="C700" i="12"/>
  <c r="E700" i="12"/>
  <c r="F700" i="12"/>
  <c r="G700" i="12"/>
  <c r="H700" i="12"/>
  <c r="I700" i="12"/>
  <c r="J700" i="12"/>
  <c r="K700" i="12"/>
  <c r="B701" i="12"/>
  <c r="C701" i="12"/>
  <c r="D701" i="12"/>
  <c r="E701" i="12"/>
  <c r="F701" i="12"/>
  <c r="G701" i="12"/>
  <c r="H701" i="12"/>
  <c r="I701" i="12"/>
  <c r="K701" i="12"/>
  <c r="B702" i="12"/>
  <c r="C702" i="12"/>
  <c r="D702" i="12"/>
  <c r="E702" i="12"/>
  <c r="F702" i="12"/>
  <c r="G702" i="12"/>
  <c r="I702" i="12"/>
  <c r="J702" i="12"/>
  <c r="K702" i="12"/>
  <c r="B703" i="12"/>
  <c r="C703" i="12"/>
  <c r="D703" i="12"/>
  <c r="E703" i="12"/>
  <c r="G703" i="12"/>
  <c r="H703" i="12"/>
  <c r="I703" i="12"/>
  <c r="J703" i="12"/>
  <c r="K703" i="12"/>
  <c r="C704" i="12"/>
  <c r="D704" i="12"/>
  <c r="E704" i="12"/>
  <c r="F704" i="12"/>
  <c r="G704" i="12"/>
  <c r="H704" i="12"/>
  <c r="I704" i="12"/>
  <c r="J704" i="12"/>
  <c r="K704" i="12"/>
  <c r="B705" i="12"/>
  <c r="C705" i="12"/>
  <c r="D705" i="12"/>
  <c r="E705" i="12"/>
  <c r="F705" i="12"/>
  <c r="G705" i="12"/>
  <c r="H705" i="12"/>
  <c r="I705" i="12"/>
  <c r="K705" i="12"/>
  <c r="B706" i="12"/>
  <c r="C706" i="12"/>
  <c r="D706" i="12"/>
  <c r="E706" i="12"/>
  <c r="F706" i="12"/>
  <c r="G706" i="12"/>
  <c r="I706" i="12"/>
  <c r="J706" i="12"/>
  <c r="K706" i="12"/>
  <c r="B707" i="12"/>
  <c r="C707" i="12"/>
  <c r="D707" i="12"/>
  <c r="E707" i="12"/>
  <c r="F707" i="12"/>
  <c r="G707" i="12"/>
  <c r="H707" i="12"/>
  <c r="I707" i="12"/>
  <c r="J707" i="12"/>
  <c r="K707" i="12"/>
  <c r="B708" i="12"/>
  <c r="C708" i="12"/>
  <c r="D708" i="12"/>
  <c r="E708" i="12"/>
  <c r="F708" i="12"/>
  <c r="G708" i="12"/>
  <c r="H708" i="12"/>
  <c r="I708" i="12"/>
  <c r="J708" i="12"/>
  <c r="K708" i="12"/>
  <c r="B709" i="12"/>
  <c r="C709" i="12"/>
  <c r="D709" i="12"/>
  <c r="F709" i="12"/>
  <c r="G709" i="12"/>
  <c r="H709" i="12"/>
  <c r="I709" i="12"/>
  <c r="J709" i="12"/>
  <c r="K709" i="12"/>
  <c r="B710" i="12"/>
  <c r="C710" i="12"/>
  <c r="D710" i="12"/>
  <c r="E710" i="12"/>
  <c r="F710" i="12"/>
  <c r="G710" i="12"/>
  <c r="H710" i="12"/>
  <c r="I710" i="12"/>
  <c r="J710" i="12"/>
  <c r="K710" i="12"/>
  <c r="B711" i="12"/>
  <c r="C711" i="12"/>
  <c r="D711" i="12"/>
  <c r="E711" i="12"/>
  <c r="G711" i="12"/>
  <c r="H711" i="12"/>
  <c r="J711" i="12"/>
  <c r="K711" i="12"/>
  <c r="I1030" i="12" a="1"/>
  <c r="I1030" i="12" s="1"/>
  <c r="E211" i="12"/>
  <c r="E721" i="12" s="1"/>
  <c r="G217" i="12"/>
  <c r="G727" i="12" s="1"/>
  <c r="K1040" i="12" a="1"/>
  <c r="K1040" i="12" s="1"/>
  <c r="K246" i="12"/>
  <c r="K756" i="12" s="1"/>
  <c r="B1070" i="12" a="1"/>
  <c r="B1070" i="12" s="1"/>
  <c r="D1070" i="12" a="1"/>
  <c r="D1070" i="12" s="1"/>
  <c r="E1070" i="12" a="1"/>
  <c r="E1070" i="12" s="1"/>
  <c r="F1070" i="12" a="1"/>
  <c r="F1070" i="12" s="1"/>
  <c r="G1070" i="12" a="1"/>
  <c r="G1070" i="12" s="1"/>
  <c r="H1070" i="12" a="1"/>
  <c r="H1070" i="12" s="1"/>
  <c r="C1071" i="12" a="1"/>
  <c r="C1071" i="12" s="1"/>
  <c r="D1071" i="12" a="1"/>
  <c r="D1071" i="12" s="1"/>
  <c r="E1071" i="12" a="1"/>
  <c r="E1071" i="12" s="1"/>
  <c r="G1071" i="12" a="1"/>
  <c r="G1071" i="12" s="1"/>
  <c r="H1071" i="12" a="1"/>
  <c r="H1071" i="12" s="1"/>
  <c r="K1071" i="12" a="1"/>
  <c r="K1071" i="12" s="1"/>
  <c r="B1072" i="12" a="1"/>
  <c r="B1072" i="12" s="1"/>
  <c r="C1072" i="12" a="1"/>
  <c r="C1072" i="12" s="1"/>
  <c r="D1072" i="12" a="1"/>
  <c r="D1072" i="12" s="1"/>
  <c r="E1072" i="12" a="1"/>
  <c r="E1072" i="12" s="1"/>
  <c r="F1072" i="12" a="1"/>
  <c r="F1072" i="12" s="1"/>
  <c r="G1072" i="12" a="1"/>
  <c r="G1072" i="12" s="1"/>
  <c r="H1072" i="12" a="1"/>
  <c r="H1072" i="12" s="1"/>
  <c r="K1072" i="12" a="1"/>
  <c r="K1072" i="12" s="1"/>
  <c r="C1073" i="12" a="1"/>
  <c r="C1073" i="12" s="1"/>
  <c r="D1073" i="12" a="1"/>
  <c r="D1073" i="12" s="1"/>
  <c r="E1073" i="12" a="1"/>
  <c r="E1073" i="12" s="1"/>
  <c r="F1073" i="12" a="1"/>
  <c r="F1073" i="12" s="1"/>
  <c r="H1073" i="12" a="1"/>
  <c r="H1073" i="12" s="1"/>
  <c r="I1073" i="12" a="1"/>
  <c r="I1073" i="12" s="1"/>
  <c r="E1074" i="12" a="1"/>
  <c r="E1074" i="12" s="1"/>
  <c r="G1074" i="12" a="1"/>
  <c r="G1074" i="12" s="1"/>
  <c r="C1075" i="12" a="1"/>
  <c r="C1075" i="12" s="1"/>
  <c r="D1075" i="12" a="1"/>
  <c r="D1075" i="12" s="1"/>
  <c r="E1075" i="12" a="1"/>
  <c r="E1075" i="12" s="1"/>
  <c r="G1075" i="12" a="1"/>
  <c r="G1075" i="12" s="1"/>
  <c r="H1075" i="12" a="1"/>
  <c r="H1075" i="12" s="1"/>
  <c r="J1075" i="12" a="1"/>
  <c r="J1075" i="12" s="1"/>
  <c r="B1076" i="12" a="1"/>
  <c r="B1076" i="12" s="1"/>
  <c r="C1076" i="12" a="1"/>
  <c r="C1076" i="12" s="1"/>
  <c r="E1076" i="12" a="1"/>
  <c r="E1076" i="12" s="1"/>
  <c r="F1076" i="12" a="1"/>
  <c r="F1076" i="12" s="1"/>
  <c r="G1076" i="12" a="1"/>
  <c r="G1076" i="12" s="1"/>
  <c r="J1076" i="12" a="1"/>
  <c r="J1076" i="12" s="1"/>
  <c r="E256" i="12"/>
  <c r="E766" i="12" s="1"/>
  <c r="F256" i="12"/>
  <c r="F766" i="12" s="1"/>
  <c r="G256" i="12"/>
  <c r="G766" i="12" s="1"/>
  <c r="H256" i="12"/>
  <c r="H766" i="12" s="1"/>
  <c r="I256" i="12"/>
  <c r="I766" i="12" s="1"/>
  <c r="J256" i="12"/>
  <c r="J766" i="12" s="1"/>
  <c r="D1078" i="12" a="1"/>
  <c r="D1078" i="12" s="1"/>
  <c r="E1078" i="12" a="1"/>
  <c r="E1078" i="12" s="1"/>
  <c r="F1078" i="12" a="1"/>
  <c r="F1078" i="12" s="1"/>
  <c r="G1078" i="12" a="1"/>
  <c r="G1078" i="12" s="1"/>
  <c r="H1078" i="12" a="1"/>
  <c r="H1078" i="12" s="1"/>
  <c r="J1078" i="12" a="1"/>
  <c r="J1078" i="12" s="1"/>
  <c r="E257" i="12"/>
  <c r="E767" i="12" s="1"/>
  <c r="F257" i="12"/>
  <c r="F767" i="12" s="1"/>
  <c r="G257" i="12"/>
  <c r="G767" i="12" s="1"/>
  <c r="H257" i="12"/>
  <c r="H767" i="12" s="1"/>
  <c r="B1079" i="12" a="1"/>
  <c r="B1079" i="12" s="1"/>
  <c r="C1079" i="12" a="1"/>
  <c r="C1079" i="12" s="1"/>
  <c r="D1079" i="12" a="1"/>
  <c r="D1079" i="12" s="1"/>
  <c r="E1079" i="12" a="1"/>
  <c r="E1079" i="12" s="1"/>
  <c r="F1079" i="12" a="1"/>
  <c r="F1079" i="12" s="1"/>
  <c r="G1079" i="12" a="1"/>
  <c r="G1079" i="12" s="1"/>
  <c r="H1079" i="12" a="1"/>
  <c r="H1079" i="12" s="1"/>
  <c r="F258" i="12"/>
  <c r="F768" i="12" s="1"/>
  <c r="G258" i="12"/>
  <c r="G768" i="12" s="1"/>
  <c r="H258" i="12"/>
  <c r="H768" i="12" s="1"/>
  <c r="I258" i="12"/>
  <c r="I768" i="12" s="1"/>
  <c r="J258" i="12"/>
  <c r="J768" i="12" s="1"/>
  <c r="K258" i="12"/>
  <c r="K768" i="12" s="1"/>
  <c r="C1080" i="12" a="1"/>
  <c r="C1080" i="12" s="1"/>
  <c r="D1080" i="12" a="1"/>
  <c r="D1080" i="12" s="1"/>
  <c r="F1080" i="12" a="1"/>
  <c r="F1080" i="12" s="1"/>
  <c r="G1080" i="12" a="1"/>
  <c r="G1080" i="12" s="1"/>
  <c r="H1080" i="12" a="1"/>
  <c r="H1080" i="12" s="1"/>
  <c r="J1080" i="12" a="1"/>
  <c r="J1080" i="12" s="1"/>
  <c r="E259" i="12"/>
  <c r="E769" i="12" s="1"/>
  <c r="J259" i="12"/>
  <c r="J769" i="12" s="1"/>
  <c r="K259" i="12"/>
  <c r="K769" i="12" s="1"/>
  <c r="B1081" i="12" a="1"/>
  <c r="B1081" i="12" s="1"/>
  <c r="C1081" i="12" a="1"/>
  <c r="C1081" i="12" s="1"/>
  <c r="D1081" i="12" a="1"/>
  <c r="D1081" i="12" s="1"/>
  <c r="E1081" i="12" a="1"/>
  <c r="E1081" i="12" s="1"/>
  <c r="J1081" i="12" a="1"/>
  <c r="J1081" i="12" s="1"/>
  <c r="K1081" i="12" a="1"/>
  <c r="K1081" i="12" s="1"/>
  <c r="E260" i="12"/>
  <c r="E770" i="12" s="1"/>
  <c r="F260" i="12"/>
  <c r="F770" i="12" s="1"/>
  <c r="G260" i="12"/>
  <c r="G770" i="12" s="1"/>
  <c r="H260" i="12"/>
  <c r="H770" i="12" s="1"/>
  <c r="I260" i="12"/>
  <c r="I770" i="12" s="1"/>
  <c r="B1082" i="12" a="1"/>
  <c r="B1082" i="12" s="1"/>
  <c r="C1082" i="12" a="1"/>
  <c r="C1082" i="12" s="1"/>
  <c r="D1082" i="12" a="1"/>
  <c r="D1082" i="12" s="1"/>
  <c r="E1082" i="12" a="1"/>
  <c r="E1082" i="12" s="1"/>
  <c r="F1082" i="12" a="1"/>
  <c r="F1082" i="12" s="1"/>
  <c r="G1082" i="12" a="1"/>
  <c r="G1082" i="12" s="1"/>
  <c r="H1082" i="12" a="1"/>
  <c r="H1082" i="12" s="1"/>
  <c r="I1082" i="12" a="1"/>
  <c r="I1082" i="12" s="1"/>
  <c r="J1082" i="12" a="1"/>
  <c r="J1082" i="12" s="1"/>
  <c r="H261" i="12"/>
  <c r="H771" i="12" s="1"/>
  <c r="I261" i="12"/>
  <c r="I771" i="12" s="1"/>
  <c r="J261" i="12"/>
  <c r="J771" i="12" s="1"/>
  <c r="K261" i="12"/>
  <c r="K771" i="12" s="1"/>
  <c r="B1083" i="12" a="1"/>
  <c r="B1083" i="12" s="1"/>
  <c r="C1083" i="12" a="1"/>
  <c r="C1083" i="12" s="1"/>
  <c r="D1083" i="12" a="1"/>
  <c r="D1083" i="12" s="1"/>
  <c r="H1083" i="12" a="1"/>
  <c r="H1083" i="12" s="1"/>
  <c r="J1083" i="12" a="1"/>
  <c r="J1083" i="12" s="1"/>
  <c r="K1083" i="12" a="1"/>
  <c r="K1083" i="12" s="1"/>
  <c r="E262" i="12"/>
  <c r="E772" i="12" s="1"/>
  <c r="G262" i="12"/>
  <c r="G772" i="12" s="1"/>
  <c r="I262" i="12"/>
  <c r="I772" i="12" s="1"/>
  <c r="K262" i="12"/>
  <c r="K772" i="12" s="1"/>
  <c r="C1084" i="12" a="1"/>
  <c r="C1084" i="12" s="1"/>
  <c r="G1084" i="12" a="1"/>
  <c r="G1084" i="12" s="1"/>
  <c r="I1084" i="12" a="1"/>
  <c r="I1084" i="12" s="1"/>
  <c r="K1084" i="12" a="1"/>
  <c r="K1084" i="12" s="1"/>
  <c r="F263" i="12"/>
  <c r="F773" i="12" s="1"/>
  <c r="G263" i="12"/>
  <c r="G773" i="12" s="1"/>
  <c r="H263" i="12"/>
  <c r="H773" i="12" s="1"/>
  <c r="I263" i="12"/>
  <c r="I773" i="12" s="1"/>
  <c r="J263" i="12"/>
  <c r="J773" i="12" s="1"/>
  <c r="K263" i="12"/>
  <c r="K773" i="12" s="1"/>
  <c r="B1085" i="12" a="1"/>
  <c r="B1085" i="12" s="1"/>
  <c r="C1085" i="12" a="1"/>
  <c r="C1085" i="12" s="1"/>
  <c r="F1085" i="12" a="1"/>
  <c r="F1085" i="12" s="1"/>
  <c r="H1085" i="12" a="1"/>
  <c r="H1085" i="12" s="1"/>
  <c r="I1085" i="12" a="1"/>
  <c r="I1085" i="12" s="1"/>
  <c r="J1085" i="12" a="1"/>
  <c r="J1085" i="12" s="1"/>
  <c r="E264" i="12"/>
  <c r="E774" i="12" s="1"/>
  <c r="F264" i="12"/>
  <c r="F774" i="12" s="1"/>
  <c r="H264" i="12"/>
  <c r="H774" i="12" s="1"/>
  <c r="I264" i="12"/>
  <c r="I774" i="12" s="1"/>
  <c r="J264" i="12"/>
  <c r="J774" i="12" s="1"/>
  <c r="B1086" i="12" a="1"/>
  <c r="B1086" i="12" s="1"/>
  <c r="C1086" i="12" a="1"/>
  <c r="C1086" i="12" s="1"/>
  <c r="D1086" i="12" a="1"/>
  <c r="D1086" i="12" s="1"/>
  <c r="E1086" i="12" a="1"/>
  <c r="E1086" i="12" s="1"/>
  <c r="F1086" i="12" a="1"/>
  <c r="F1086" i="12" s="1"/>
  <c r="H1086" i="12" a="1"/>
  <c r="H1086" i="12" s="1"/>
  <c r="I1086" i="12" a="1"/>
  <c r="I1086" i="12" s="1"/>
  <c r="J1086" i="12" a="1"/>
  <c r="J1086" i="12" s="1"/>
  <c r="E265" i="12"/>
  <c r="E775" i="12" s="1"/>
  <c r="F265" i="12"/>
  <c r="F775" i="12" s="1"/>
  <c r="H265" i="12"/>
  <c r="H775" i="12" s="1"/>
  <c r="I265" i="12"/>
  <c r="I775" i="12" s="1"/>
  <c r="J265" i="12"/>
  <c r="J775" i="12" s="1"/>
  <c r="K265" i="12"/>
  <c r="K775" i="12" s="1"/>
  <c r="B1087" i="12" a="1"/>
  <c r="B1087" i="12" s="1"/>
  <c r="C1087" i="12" a="1"/>
  <c r="C1087" i="12" s="1"/>
  <c r="D1087" i="12" a="1"/>
  <c r="D1087" i="12" s="1"/>
  <c r="E1087" i="12" a="1"/>
  <c r="E1087" i="12" s="1"/>
  <c r="F1087" i="12" a="1"/>
  <c r="F1087" i="12" s="1"/>
  <c r="H1087" i="12" a="1"/>
  <c r="H1087" i="12" s="1"/>
  <c r="I1087" i="12" a="1"/>
  <c r="I1087" i="12" s="1"/>
  <c r="J1087" i="12" a="1"/>
  <c r="J1087" i="12" s="1"/>
  <c r="E266" i="12"/>
  <c r="E776" i="12" s="1"/>
  <c r="F266" i="12"/>
  <c r="F776" i="12" s="1"/>
  <c r="G266" i="12"/>
  <c r="G776" i="12" s="1"/>
  <c r="H266" i="12"/>
  <c r="H776" i="12" s="1"/>
  <c r="I266" i="12"/>
  <c r="I776" i="12" s="1"/>
  <c r="J266" i="12"/>
  <c r="J776" i="12" s="1"/>
  <c r="K266" i="12"/>
  <c r="K776" i="12" s="1"/>
  <c r="C1088" i="12" a="1"/>
  <c r="C1088" i="12" s="1"/>
  <c r="D1088" i="12" a="1"/>
  <c r="D1088" i="12" s="1"/>
  <c r="E1088" i="12" a="1"/>
  <c r="E1088" i="12" s="1"/>
  <c r="F1088" i="12" a="1"/>
  <c r="F1088" i="12" s="1"/>
  <c r="G1088" i="12" a="1"/>
  <c r="G1088" i="12" s="1"/>
  <c r="H1088" i="12" a="1"/>
  <c r="H1088" i="12" s="1"/>
  <c r="I1088" i="12" a="1"/>
  <c r="I1088" i="12" s="1"/>
  <c r="J1088" i="12" a="1"/>
  <c r="J1088" i="12" s="1"/>
  <c r="K1088" i="12" a="1"/>
  <c r="K1088" i="12" s="1"/>
  <c r="E267" i="12"/>
  <c r="E777" i="12" s="1"/>
  <c r="F267" i="12"/>
  <c r="F777" i="12" s="1"/>
  <c r="G267" i="12"/>
  <c r="G777" i="12" s="1"/>
  <c r="H267" i="12"/>
  <c r="H777" i="12" s="1"/>
  <c r="I267" i="12"/>
  <c r="I777" i="12" s="1"/>
  <c r="J267" i="12"/>
  <c r="J777" i="12" s="1"/>
  <c r="K267" i="12"/>
  <c r="K777" i="12" s="1"/>
  <c r="B1089" i="12" a="1"/>
  <c r="B1089" i="12" s="1"/>
  <c r="C1089" i="12" a="1"/>
  <c r="C1089" i="12" s="1"/>
  <c r="D1089" i="12" a="1"/>
  <c r="D1089" i="12" s="1"/>
  <c r="E1089" i="12" a="1"/>
  <c r="E1089" i="12" s="1"/>
  <c r="F1089" i="12" a="1"/>
  <c r="F1089" i="12" s="1"/>
  <c r="G1089" i="12" a="1"/>
  <c r="G1089" i="12" s="1"/>
  <c r="H1089" i="12" a="1"/>
  <c r="H1089" i="12" s="1"/>
  <c r="I1089" i="12" a="1"/>
  <c r="I1089" i="12" s="1"/>
  <c r="J1089" i="12" a="1"/>
  <c r="J1089" i="12" s="1"/>
  <c r="K1089" i="12" a="1"/>
  <c r="K1089" i="12" s="1"/>
  <c r="E268" i="12"/>
  <c r="E778" i="12" s="1"/>
  <c r="F268" i="12"/>
  <c r="F778" i="12" s="1"/>
  <c r="G268" i="12"/>
  <c r="G778" i="12" s="1"/>
  <c r="H268" i="12"/>
  <c r="H778" i="12" s="1"/>
  <c r="I268" i="12"/>
  <c r="I778" i="12" s="1"/>
  <c r="J268" i="12"/>
  <c r="J778" i="12" s="1"/>
  <c r="K268" i="12"/>
  <c r="K778" i="12" s="1"/>
  <c r="B1090" i="12" a="1"/>
  <c r="B1090" i="12" s="1"/>
  <c r="D1090" i="12" a="1"/>
  <c r="D1090" i="12" s="1"/>
  <c r="E1090" i="12" a="1"/>
  <c r="E1090" i="12" s="1"/>
  <c r="F1090" i="12" a="1"/>
  <c r="F1090" i="12" s="1"/>
  <c r="G1090" i="12" a="1"/>
  <c r="G1090" i="12" s="1"/>
  <c r="H1090" i="12" a="1"/>
  <c r="H1090" i="12" s="1"/>
  <c r="I1090" i="12" a="1"/>
  <c r="I1090" i="12" s="1"/>
  <c r="J1090" i="12" a="1"/>
  <c r="J1090" i="12" s="1"/>
  <c r="K1090" i="12" a="1"/>
  <c r="K1090" i="12" s="1"/>
  <c r="E269" i="12"/>
  <c r="E779" i="12" s="1"/>
  <c r="F269" i="12"/>
  <c r="F779" i="12" s="1"/>
  <c r="G269" i="12"/>
  <c r="G779" i="12" s="1"/>
  <c r="H269" i="12"/>
  <c r="H779" i="12" s="1"/>
  <c r="I269" i="12"/>
  <c r="I779" i="12" s="1"/>
  <c r="J269" i="12"/>
  <c r="J779" i="12" s="1"/>
  <c r="K269" i="12"/>
  <c r="K779" i="12" s="1"/>
  <c r="B1091" i="12" a="1"/>
  <c r="B1091" i="12" s="1"/>
  <c r="C1091" i="12" a="1"/>
  <c r="C1091" i="12" s="1"/>
  <c r="D1091" i="12" a="1"/>
  <c r="D1091" i="12" s="1"/>
  <c r="E1091" i="12" a="1"/>
  <c r="E1091" i="12" s="1"/>
  <c r="F1091" i="12" a="1"/>
  <c r="F1091" i="12" s="1"/>
  <c r="G1091" i="12" a="1"/>
  <c r="G1091" i="12" s="1"/>
  <c r="H1091" i="12" a="1"/>
  <c r="H1091" i="12" s="1"/>
  <c r="I1091" i="12" a="1"/>
  <c r="I1091" i="12" s="1"/>
  <c r="J1091" i="12" a="1"/>
  <c r="J1091" i="12" s="1"/>
  <c r="K1091" i="12" a="1"/>
  <c r="K1091" i="12" s="1"/>
  <c r="E270" i="12"/>
  <c r="E780" i="12" s="1"/>
  <c r="F270" i="12"/>
  <c r="F780" i="12" s="1"/>
  <c r="G270" i="12"/>
  <c r="G780" i="12" s="1"/>
  <c r="H270" i="12"/>
  <c r="H780" i="12" s="1"/>
  <c r="I270" i="12"/>
  <c r="I780" i="12" s="1"/>
  <c r="J270" i="12"/>
  <c r="J780" i="12" s="1"/>
  <c r="K270" i="12"/>
  <c r="K780" i="12" s="1"/>
  <c r="B1092" i="12" a="1"/>
  <c r="B1092" i="12" s="1"/>
  <c r="C1092" i="12" a="1"/>
  <c r="C1092" i="12" s="1"/>
  <c r="D1092" i="12" a="1"/>
  <c r="D1092" i="12" s="1"/>
  <c r="E1092" i="12" a="1"/>
  <c r="E1092" i="12" s="1"/>
  <c r="F1092" i="12" a="1"/>
  <c r="F1092" i="12" s="1"/>
  <c r="G1092" i="12" a="1"/>
  <c r="G1092" i="12" s="1"/>
  <c r="H1092" i="12" a="1"/>
  <c r="H1092" i="12" s="1"/>
  <c r="I1092" i="12" a="1"/>
  <c r="I1092" i="12" s="1"/>
  <c r="J1092" i="12" a="1"/>
  <c r="J1092" i="12" s="1"/>
  <c r="K1092" i="12" a="1"/>
  <c r="K1092" i="12" s="1"/>
  <c r="E271" i="12"/>
  <c r="E781" i="12" s="1"/>
  <c r="F271" i="12"/>
  <c r="F781" i="12" s="1"/>
  <c r="G271" i="12"/>
  <c r="G781" i="12" s="1"/>
  <c r="H271" i="12"/>
  <c r="H781" i="12" s="1"/>
  <c r="I271" i="12"/>
  <c r="I781" i="12" s="1"/>
  <c r="J271" i="12"/>
  <c r="J781" i="12" s="1"/>
  <c r="K271" i="12"/>
  <c r="K781" i="12" s="1"/>
  <c r="B1093" i="12" a="1"/>
  <c r="B1093" i="12" s="1"/>
  <c r="C1093" i="12" a="1"/>
  <c r="C1093" i="12" s="1"/>
  <c r="D1093" i="12" a="1"/>
  <c r="D1093" i="12" s="1"/>
  <c r="E1093" i="12" a="1"/>
  <c r="E1093" i="12" s="1"/>
  <c r="F1093" i="12" a="1"/>
  <c r="F1093" i="12" s="1"/>
  <c r="G1093" i="12" a="1"/>
  <c r="G1093" i="12" s="1"/>
  <c r="H1093" i="12" a="1"/>
  <c r="H1093" i="12" s="1"/>
  <c r="I1093" i="12" a="1"/>
  <c r="I1093" i="12" s="1"/>
  <c r="J1093" i="12" a="1"/>
  <c r="J1093" i="12" s="1"/>
  <c r="K1093" i="12" a="1"/>
  <c r="K1093" i="12" s="1"/>
  <c r="E272" i="12"/>
  <c r="E782" i="12" s="1"/>
  <c r="F272" i="12"/>
  <c r="F782" i="12" s="1"/>
  <c r="G272" i="12"/>
  <c r="G782" i="12" s="1"/>
  <c r="H272" i="12"/>
  <c r="H782" i="12" s="1"/>
  <c r="I272" i="12"/>
  <c r="I782" i="12" s="1"/>
  <c r="J272" i="12"/>
  <c r="J782" i="12" s="1"/>
  <c r="K272" i="12"/>
  <c r="K782" i="12" s="1"/>
  <c r="B1094" i="12" a="1"/>
  <c r="B1094" i="12" s="1"/>
  <c r="C1094" i="12" a="1"/>
  <c r="C1094" i="12" s="1"/>
  <c r="D1094" i="12" a="1"/>
  <c r="D1094" i="12" s="1"/>
  <c r="E1094" i="12" a="1"/>
  <c r="E1094" i="12" s="1"/>
  <c r="F1094" i="12" a="1"/>
  <c r="F1094" i="12" s="1"/>
  <c r="G1094" i="12" a="1"/>
  <c r="G1094" i="12" s="1"/>
  <c r="H1094" i="12" a="1"/>
  <c r="H1094" i="12" s="1"/>
  <c r="I1094" i="12" a="1"/>
  <c r="I1094" i="12" s="1"/>
  <c r="J1094" i="12" a="1"/>
  <c r="J1094" i="12" s="1"/>
  <c r="K1094" i="12" a="1"/>
  <c r="K1094" i="12" s="1"/>
  <c r="E273" i="12"/>
  <c r="E783" i="12" s="1"/>
  <c r="F273" i="12"/>
  <c r="F783" i="12" s="1"/>
  <c r="G273" i="12"/>
  <c r="G783" i="12" s="1"/>
  <c r="I273" i="12"/>
  <c r="I783" i="12" s="1"/>
  <c r="J273" i="12"/>
  <c r="J783" i="12" s="1"/>
  <c r="K273" i="12"/>
  <c r="K783" i="12" s="1"/>
  <c r="B1095" i="12" a="1"/>
  <c r="B1095" i="12" s="1"/>
  <c r="C1095" i="12" a="1"/>
  <c r="C1095" i="12" s="1"/>
  <c r="D1095" i="12" a="1"/>
  <c r="D1095" i="12" s="1"/>
  <c r="E1095" i="12" a="1"/>
  <c r="E1095" i="12" s="1"/>
  <c r="F1095" i="12" a="1"/>
  <c r="F1095" i="12" s="1"/>
  <c r="G1095" i="12" a="1"/>
  <c r="G1095" i="12" s="1"/>
  <c r="H1095" i="12" a="1"/>
  <c r="H1095" i="12" s="1"/>
  <c r="I1095" i="12" a="1"/>
  <c r="I1095" i="12" s="1"/>
  <c r="J1095" i="12" a="1"/>
  <c r="J1095" i="12" s="1"/>
  <c r="K1095" i="12" a="1"/>
  <c r="K1095" i="12" s="1"/>
  <c r="E274" i="12"/>
  <c r="E784" i="12" s="1"/>
  <c r="F274" i="12"/>
  <c r="F784" i="12" s="1"/>
  <c r="G274" i="12"/>
  <c r="G784" i="12" s="1"/>
  <c r="H274" i="12"/>
  <c r="H784" i="12" s="1"/>
  <c r="I274" i="12"/>
  <c r="I784" i="12" s="1"/>
  <c r="J274" i="12"/>
  <c r="J784" i="12" s="1"/>
  <c r="K274" i="12"/>
  <c r="K784" i="12" s="1"/>
  <c r="B1096" i="12" a="1"/>
  <c r="B1096" i="12" s="1"/>
  <c r="C1096" i="12" a="1"/>
  <c r="C1096" i="12" s="1"/>
  <c r="D1096" i="12" a="1"/>
  <c r="D1096" i="12" s="1"/>
  <c r="E1096" i="12" a="1"/>
  <c r="E1096" i="12" s="1"/>
  <c r="F1096" i="12" a="1"/>
  <c r="F1096" i="12" s="1"/>
  <c r="G1096" i="12" a="1"/>
  <c r="G1096" i="12" s="1"/>
  <c r="H1096" i="12" a="1"/>
  <c r="H1096" i="12" s="1"/>
  <c r="I1096" i="12" a="1"/>
  <c r="I1096" i="12" s="1"/>
  <c r="J1096" i="12" a="1"/>
  <c r="J1096" i="12" s="1"/>
  <c r="K1096" i="12" a="1"/>
  <c r="K1096" i="12" s="1"/>
  <c r="E275" i="12"/>
  <c r="E785" i="12" s="1"/>
  <c r="F275" i="12"/>
  <c r="F785" i="12" s="1"/>
  <c r="G275" i="12"/>
  <c r="G785" i="12" s="1"/>
  <c r="H275" i="12"/>
  <c r="H785" i="12" s="1"/>
  <c r="I275" i="12"/>
  <c r="I785" i="12" s="1"/>
  <c r="J275" i="12"/>
  <c r="J785" i="12" s="1"/>
  <c r="K275" i="12"/>
  <c r="K785" i="12" s="1"/>
  <c r="B1097" i="12" a="1"/>
  <c r="B1097" i="12" s="1"/>
  <c r="C1097" i="12" a="1"/>
  <c r="C1097" i="12" s="1"/>
  <c r="E1097" i="12" a="1"/>
  <c r="E1097" i="12" s="1"/>
  <c r="F1097" i="12" a="1"/>
  <c r="F1097" i="12" s="1"/>
  <c r="G1097" i="12" a="1"/>
  <c r="G1097" i="12" s="1"/>
  <c r="H1097" i="12" a="1"/>
  <c r="H1097" i="12" s="1"/>
  <c r="I1097" i="12" a="1"/>
  <c r="I1097" i="12" s="1"/>
  <c r="J1097" i="12" a="1"/>
  <c r="J1097" i="12" s="1"/>
  <c r="K1097" i="12" a="1"/>
  <c r="K1097" i="12" s="1"/>
  <c r="E276" i="12"/>
  <c r="E786" i="12" s="1"/>
  <c r="F276" i="12"/>
  <c r="F786" i="12" s="1"/>
  <c r="G276" i="12"/>
  <c r="G786" i="12" s="1"/>
  <c r="H276" i="12"/>
  <c r="H786" i="12" s="1"/>
  <c r="I276" i="12"/>
  <c r="I786" i="12" s="1"/>
  <c r="J276" i="12"/>
  <c r="J786" i="12" s="1"/>
  <c r="K276" i="12"/>
  <c r="K786" i="12" s="1"/>
  <c r="B1098" i="12" a="1"/>
  <c r="B1098" i="12" s="1"/>
  <c r="D1098" i="12" a="1"/>
  <c r="D1098" i="12" s="1"/>
  <c r="E1098" i="12" a="1"/>
  <c r="E1098" i="12" s="1"/>
  <c r="F1098" i="12" a="1"/>
  <c r="F1098" i="12" s="1"/>
  <c r="G1098" i="12" a="1"/>
  <c r="G1098" i="12" s="1"/>
  <c r="H1098" i="12" a="1"/>
  <c r="H1098" i="12" s="1"/>
  <c r="I1098" i="12" a="1"/>
  <c r="I1098" i="12" s="1"/>
  <c r="J1098" i="12" a="1"/>
  <c r="J1098" i="12" s="1"/>
  <c r="K1098" i="12" a="1"/>
  <c r="K1098" i="12" s="1"/>
  <c r="E277" i="12"/>
  <c r="E787" i="12" s="1"/>
  <c r="F277" i="12"/>
  <c r="F787" i="12" s="1"/>
  <c r="G277" i="12"/>
  <c r="G787" i="12" s="1"/>
  <c r="H277" i="12"/>
  <c r="H787" i="12" s="1"/>
  <c r="I277" i="12"/>
  <c r="I787" i="12" s="1"/>
  <c r="J277" i="12"/>
  <c r="J787" i="12" s="1"/>
  <c r="K277" i="12"/>
  <c r="K787" i="12" s="1"/>
  <c r="B1099" i="12" a="1"/>
  <c r="B1099" i="12" s="1"/>
  <c r="C1099" i="12" a="1"/>
  <c r="C1099" i="12" s="1"/>
  <c r="D1099" i="12" a="1"/>
  <c r="D1099" i="12" s="1"/>
  <c r="E1099" i="12" a="1"/>
  <c r="E1099" i="12" s="1"/>
  <c r="F1099" i="12" a="1"/>
  <c r="F1099" i="12" s="1"/>
  <c r="G1099" i="12" a="1"/>
  <c r="G1099" i="12" s="1"/>
  <c r="H1099" i="12" a="1"/>
  <c r="H1099" i="12" s="1"/>
  <c r="I1099" i="12" a="1"/>
  <c r="I1099" i="12" s="1"/>
  <c r="J1099" i="12" a="1"/>
  <c r="J1099" i="12" s="1"/>
  <c r="K1099" i="12" a="1"/>
  <c r="K1099" i="12" s="1"/>
  <c r="E278" i="12"/>
  <c r="E788" i="12" s="1"/>
  <c r="F278" i="12"/>
  <c r="F788" i="12" s="1"/>
  <c r="G278" i="12"/>
  <c r="G788" i="12" s="1"/>
  <c r="H278" i="12"/>
  <c r="H788" i="12" s="1"/>
  <c r="I278" i="12"/>
  <c r="I788" i="12" s="1"/>
  <c r="J278" i="12"/>
  <c r="J788" i="12" s="1"/>
  <c r="K278" i="12"/>
  <c r="K788" i="12" s="1"/>
  <c r="B1100" i="12" a="1"/>
  <c r="B1100" i="12" s="1"/>
  <c r="C1100" i="12" a="1"/>
  <c r="C1100" i="12" s="1"/>
  <c r="D1100" i="12" a="1"/>
  <c r="D1100" i="12" s="1"/>
  <c r="E1100" i="12" a="1"/>
  <c r="E1100" i="12" s="1"/>
  <c r="F1100" i="12" a="1"/>
  <c r="F1100" i="12" s="1"/>
  <c r="G1100" i="12" a="1"/>
  <c r="G1100" i="12" s="1"/>
  <c r="H1100" i="12" a="1"/>
  <c r="H1100" i="12" s="1"/>
  <c r="I1100" i="12" a="1"/>
  <c r="I1100" i="12" s="1"/>
  <c r="J1100" i="12" a="1"/>
  <c r="J1100" i="12" s="1"/>
  <c r="K1100" i="12" a="1"/>
  <c r="K1100" i="12" s="1"/>
  <c r="E279" i="12"/>
  <c r="E789" i="12" s="1"/>
  <c r="F279" i="12"/>
  <c r="F789" i="12" s="1"/>
  <c r="G279" i="12"/>
  <c r="G789" i="12" s="1"/>
  <c r="H279" i="12"/>
  <c r="H789" i="12" s="1"/>
  <c r="I279" i="12"/>
  <c r="I789" i="12" s="1"/>
  <c r="J279" i="12"/>
  <c r="J789" i="12" s="1"/>
  <c r="K279" i="12"/>
  <c r="K789" i="12" s="1"/>
  <c r="B1101" i="12" a="1"/>
  <c r="B1101" i="12" s="1"/>
  <c r="C1101" i="12" a="1"/>
  <c r="C1101" i="12" s="1"/>
  <c r="D1101" i="12" a="1"/>
  <c r="D1101" i="12" s="1"/>
  <c r="E1101" i="12" a="1"/>
  <c r="E1101" i="12" s="1"/>
  <c r="F1101" i="12" a="1"/>
  <c r="F1101" i="12" s="1"/>
  <c r="G1101" i="12" a="1"/>
  <c r="G1101" i="12" s="1"/>
  <c r="H1101" i="12" a="1"/>
  <c r="H1101" i="12" s="1"/>
  <c r="I1101" i="12" a="1"/>
  <c r="I1101" i="12" s="1"/>
  <c r="J1101" i="12" a="1"/>
  <c r="J1101" i="12" s="1"/>
  <c r="K1101" i="12" a="1"/>
  <c r="K1101" i="12" s="1"/>
  <c r="E280" i="12"/>
  <c r="E790" i="12" s="1"/>
  <c r="F280" i="12"/>
  <c r="F790" i="12" s="1"/>
  <c r="H280" i="12"/>
  <c r="H790" i="12" s="1"/>
  <c r="I280" i="12"/>
  <c r="I790" i="12" s="1"/>
  <c r="J280" i="12"/>
  <c r="J790" i="12" s="1"/>
  <c r="K280" i="12"/>
  <c r="K790" i="12" s="1"/>
  <c r="B1102" i="12" a="1"/>
  <c r="B1102" i="12" s="1"/>
  <c r="C1102" i="12" a="1"/>
  <c r="C1102" i="12" s="1"/>
  <c r="D1102" i="12" a="1"/>
  <c r="D1102" i="12" s="1"/>
  <c r="E1102" i="12" a="1"/>
  <c r="E1102" i="12" s="1"/>
  <c r="F1102" i="12" a="1"/>
  <c r="F1102" i="12" s="1"/>
  <c r="G1102" i="12" a="1"/>
  <c r="G1102" i="12" s="1"/>
  <c r="H1102" i="12" a="1"/>
  <c r="H1102" i="12" s="1"/>
  <c r="I1102" i="12" a="1"/>
  <c r="I1102" i="12" s="1"/>
  <c r="J1102" i="12" a="1"/>
  <c r="J1102" i="12" s="1"/>
  <c r="K1102" i="12" a="1"/>
  <c r="K1102" i="12" s="1"/>
  <c r="E281" i="12"/>
  <c r="E791" i="12" s="1"/>
  <c r="G281" i="12"/>
  <c r="G791" i="12" s="1"/>
  <c r="H281" i="12"/>
  <c r="H791" i="12" s="1"/>
  <c r="I281" i="12"/>
  <c r="I791" i="12" s="1"/>
  <c r="J281" i="12"/>
  <c r="J791" i="12" s="1"/>
  <c r="K281" i="12"/>
  <c r="K791" i="12" s="1"/>
  <c r="B1103" i="12" a="1"/>
  <c r="B1103" i="12" s="1"/>
  <c r="C1103" i="12" a="1"/>
  <c r="C1103" i="12" s="1"/>
  <c r="D1103" i="12" a="1"/>
  <c r="D1103" i="12" s="1"/>
  <c r="E1103" i="12" a="1"/>
  <c r="E1103" i="12" s="1"/>
  <c r="F1103" i="12" a="1"/>
  <c r="F1103" i="12" s="1"/>
  <c r="G1103" i="12" a="1"/>
  <c r="G1103" i="12" s="1"/>
  <c r="H1103" i="12" a="1"/>
  <c r="H1103" i="12" s="1"/>
  <c r="I1103" i="12" a="1"/>
  <c r="I1103" i="12" s="1"/>
  <c r="J1103" i="12" a="1"/>
  <c r="J1103" i="12" s="1"/>
  <c r="K1103" i="12" a="1"/>
  <c r="K1103" i="12" s="1"/>
  <c r="E282" i="12"/>
  <c r="E792" i="12" s="1"/>
  <c r="F282" i="12"/>
  <c r="F792" i="12" s="1"/>
  <c r="G282" i="12"/>
  <c r="G792" i="12" s="1"/>
  <c r="H282" i="12"/>
  <c r="H792" i="12" s="1"/>
  <c r="I282" i="12"/>
  <c r="I792" i="12" s="1"/>
  <c r="J282" i="12"/>
  <c r="J792" i="12" s="1"/>
  <c r="K282" i="12"/>
  <c r="K792" i="12" s="1"/>
  <c r="B1104" i="12" a="1"/>
  <c r="B1104" i="12" s="1"/>
  <c r="C1104" i="12" a="1"/>
  <c r="C1104" i="12" s="1"/>
  <c r="D1104" i="12" a="1"/>
  <c r="D1104" i="12" s="1"/>
  <c r="E1104" i="12" a="1"/>
  <c r="E1104" i="12" s="1"/>
  <c r="F1104" i="12" a="1"/>
  <c r="F1104" i="12" s="1"/>
  <c r="G1104" i="12" a="1"/>
  <c r="G1104" i="12" s="1"/>
  <c r="H1104" i="12" a="1"/>
  <c r="H1104" i="12" s="1"/>
  <c r="I1104" i="12" a="1"/>
  <c r="I1104" i="12" s="1"/>
  <c r="J1104" i="12" a="1"/>
  <c r="J1104" i="12" s="1"/>
  <c r="K1104" i="12" a="1"/>
  <c r="K1104" i="12" s="1"/>
  <c r="E283" i="12"/>
  <c r="E793" i="12" s="1"/>
  <c r="F283" i="12"/>
  <c r="F793" i="12" s="1"/>
  <c r="G283" i="12"/>
  <c r="G793" i="12" s="1"/>
  <c r="H283" i="12"/>
  <c r="H793" i="12" s="1"/>
  <c r="I283" i="12"/>
  <c r="I793" i="12" s="1"/>
  <c r="J283" i="12"/>
  <c r="J793" i="12" s="1"/>
  <c r="K283" i="12"/>
  <c r="K793" i="12" s="1"/>
  <c r="B1105" i="12" a="1"/>
  <c r="B1105" i="12" s="1"/>
  <c r="C1105" i="12" a="1"/>
  <c r="C1105" i="12" s="1"/>
  <c r="D1105" i="12" a="1"/>
  <c r="D1105" i="12" s="1"/>
  <c r="E1105" i="12" a="1"/>
  <c r="E1105" i="12" s="1"/>
  <c r="F1105" i="12" a="1"/>
  <c r="F1105" i="12" s="1"/>
  <c r="G1105" i="12" a="1"/>
  <c r="G1105" i="12" s="1"/>
  <c r="H1105" i="12" a="1"/>
  <c r="H1105" i="12" s="1"/>
  <c r="I1105" i="12" a="1"/>
  <c r="I1105" i="12" s="1"/>
  <c r="J1105" i="12" a="1"/>
  <c r="J1105" i="12" s="1"/>
  <c r="K1105" i="12" a="1"/>
  <c r="K1105" i="12" s="1"/>
  <c r="E284" i="12"/>
  <c r="E794" i="12" s="1"/>
  <c r="F284" i="12"/>
  <c r="F794" i="12" s="1"/>
  <c r="G284" i="12"/>
  <c r="G794" i="12" s="1"/>
  <c r="H284" i="12"/>
  <c r="H794" i="12" s="1"/>
  <c r="I284" i="12"/>
  <c r="I794" i="12" s="1"/>
  <c r="J284" i="12"/>
  <c r="J794" i="12" s="1"/>
  <c r="K284" i="12"/>
  <c r="K794" i="12" s="1"/>
  <c r="B1106" i="12" a="1"/>
  <c r="B1106" i="12" s="1"/>
  <c r="C1106" i="12" a="1"/>
  <c r="C1106" i="12" s="1"/>
  <c r="D1106" i="12" a="1"/>
  <c r="D1106" i="12" s="1"/>
  <c r="E1106" i="12" a="1"/>
  <c r="E1106" i="12" s="1"/>
  <c r="F1106" i="12" a="1"/>
  <c r="F1106" i="12" s="1"/>
  <c r="G1106" i="12" a="1"/>
  <c r="G1106" i="12" s="1"/>
  <c r="H1106" i="12" a="1"/>
  <c r="H1106" i="12" s="1"/>
  <c r="I1106" i="12" a="1"/>
  <c r="I1106" i="12" s="1"/>
  <c r="J1106" i="12" a="1"/>
  <c r="J1106" i="12" s="1"/>
  <c r="K1106" i="12" a="1"/>
  <c r="K1106" i="12" s="1"/>
  <c r="E285" i="12"/>
  <c r="E795" i="12" s="1"/>
  <c r="F285" i="12"/>
  <c r="F795" i="12" s="1"/>
  <c r="G285" i="12"/>
  <c r="G795" i="12" s="1"/>
  <c r="H285" i="12"/>
  <c r="H795" i="12" s="1"/>
  <c r="I285" i="12"/>
  <c r="I795" i="12" s="1"/>
  <c r="J285" i="12"/>
  <c r="J795" i="12" s="1"/>
  <c r="K285" i="12"/>
  <c r="K795" i="12" s="1"/>
  <c r="B1107" i="12" a="1"/>
  <c r="B1107" i="12" s="1"/>
  <c r="C1107" i="12" a="1"/>
  <c r="C1107" i="12" s="1"/>
  <c r="D1107" i="12" a="1"/>
  <c r="D1107" i="12" s="1"/>
  <c r="E1107" i="12" a="1"/>
  <c r="E1107" i="12" s="1"/>
  <c r="F1107" i="12" a="1"/>
  <c r="F1107" i="12" s="1"/>
  <c r="G1107" i="12" a="1"/>
  <c r="G1107" i="12" s="1"/>
  <c r="H1107" i="12" a="1"/>
  <c r="H1107" i="12" s="1"/>
  <c r="I1107" i="12" a="1"/>
  <c r="I1107" i="12" s="1"/>
  <c r="J1107" i="12" a="1"/>
  <c r="J1107" i="12" s="1"/>
  <c r="K1107" i="12" a="1"/>
  <c r="K1107" i="12" s="1"/>
  <c r="E286" i="12"/>
  <c r="E796" i="12" s="1"/>
  <c r="F286" i="12"/>
  <c r="F796" i="12" s="1"/>
  <c r="G286" i="12"/>
  <c r="G796" i="12" s="1"/>
  <c r="H286" i="12"/>
  <c r="H796" i="12" s="1"/>
  <c r="I286" i="12"/>
  <c r="I796" i="12" s="1"/>
  <c r="J286" i="12"/>
  <c r="J796" i="12" s="1"/>
  <c r="K286" i="12"/>
  <c r="K796" i="12" s="1"/>
  <c r="B1108" i="12" a="1"/>
  <c r="B1108" i="12" s="1"/>
  <c r="C1108" i="12" a="1"/>
  <c r="C1108" i="12" s="1"/>
  <c r="D1108" i="12" a="1"/>
  <c r="D1108" i="12" s="1"/>
  <c r="E1108" i="12" a="1"/>
  <c r="E1108" i="12" s="1"/>
  <c r="F1108" i="12" a="1"/>
  <c r="F1108" i="12" s="1"/>
  <c r="G1108" i="12" a="1"/>
  <c r="G1108" i="12" s="1"/>
  <c r="H1108" i="12" a="1"/>
  <c r="H1108" i="12" s="1"/>
  <c r="I1108" i="12" a="1"/>
  <c r="I1108" i="12" s="1"/>
  <c r="J1108" i="12" a="1"/>
  <c r="J1108" i="12" s="1"/>
  <c r="K1108" i="12" a="1"/>
  <c r="K1108" i="12" s="1"/>
  <c r="E287" i="12"/>
  <c r="E797" i="12" s="1"/>
  <c r="F287" i="12"/>
  <c r="F797" i="12" s="1"/>
  <c r="G287" i="12"/>
  <c r="G797" i="12" s="1"/>
  <c r="H287" i="12"/>
  <c r="H797" i="12" s="1"/>
  <c r="I287" i="12"/>
  <c r="I797" i="12" s="1"/>
  <c r="J287" i="12"/>
  <c r="J797" i="12" s="1"/>
  <c r="K287" i="12"/>
  <c r="K797" i="12" s="1"/>
  <c r="B1109" i="12" a="1"/>
  <c r="B1109" i="12" s="1"/>
  <c r="C1109" i="12" a="1"/>
  <c r="C1109" i="12" s="1"/>
  <c r="D1109" i="12" a="1"/>
  <c r="D1109" i="12" s="1"/>
  <c r="E1109" i="12" a="1"/>
  <c r="E1109" i="12" s="1"/>
  <c r="F1109" i="12" a="1"/>
  <c r="F1109" i="12" s="1"/>
  <c r="G1109" i="12" a="1"/>
  <c r="G1109" i="12" s="1"/>
  <c r="H1109" i="12" a="1"/>
  <c r="H1109" i="12" s="1"/>
  <c r="I1109" i="12" a="1"/>
  <c r="I1109" i="12" s="1"/>
  <c r="J1109" i="12" a="1"/>
  <c r="J1109" i="12" s="1"/>
  <c r="K1109" i="12" a="1"/>
  <c r="K1109" i="12" s="1"/>
  <c r="E288" i="12"/>
  <c r="E798" i="12" s="1"/>
  <c r="F288" i="12"/>
  <c r="F798" i="12" s="1"/>
  <c r="G288" i="12"/>
  <c r="G798" i="12" s="1"/>
  <c r="H288" i="12"/>
  <c r="H798" i="12" s="1"/>
  <c r="I288" i="12"/>
  <c r="I798" i="12" s="1"/>
  <c r="J288" i="12"/>
  <c r="J798" i="12" s="1"/>
  <c r="K288" i="12"/>
  <c r="K798" i="12" s="1"/>
  <c r="B1110" i="12" a="1"/>
  <c r="B1110" i="12" s="1"/>
  <c r="C1110" i="12" a="1"/>
  <c r="C1110" i="12" s="1"/>
  <c r="D1110" i="12" a="1"/>
  <c r="D1110" i="12" s="1"/>
  <c r="E1110" i="12" a="1"/>
  <c r="E1110" i="12" s="1"/>
  <c r="F1110" i="12" a="1"/>
  <c r="F1110" i="12" s="1"/>
  <c r="G1110" i="12" a="1"/>
  <c r="G1110" i="12" s="1"/>
  <c r="H1110" i="12" a="1"/>
  <c r="H1110" i="12" s="1"/>
  <c r="I1110" i="12" a="1"/>
  <c r="I1110" i="12" s="1"/>
  <c r="J1110" i="12" a="1"/>
  <c r="J1110" i="12" s="1"/>
  <c r="K1110" i="12" a="1"/>
  <c r="K1110" i="12" s="1"/>
  <c r="E289" i="12"/>
  <c r="E799" i="12" s="1"/>
  <c r="F289" i="12"/>
  <c r="F799" i="12" s="1"/>
  <c r="G289" i="12"/>
  <c r="G799" i="12" s="1"/>
  <c r="H289" i="12"/>
  <c r="H799" i="12" s="1"/>
  <c r="I289" i="12"/>
  <c r="I799" i="12" s="1"/>
  <c r="J289" i="12"/>
  <c r="J799" i="12" s="1"/>
  <c r="K289" i="12"/>
  <c r="K799" i="12" s="1"/>
  <c r="B1111" i="12" a="1"/>
  <c r="B1111" i="12" s="1"/>
  <c r="C1111" i="12" a="1"/>
  <c r="C1111" i="12" s="1"/>
  <c r="D1111" i="12" a="1"/>
  <c r="D1111" i="12" s="1"/>
  <c r="E1111" i="12" a="1"/>
  <c r="E1111" i="12" s="1"/>
  <c r="F1111" i="12" a="1"/>
  <c r="F1111" i="12" s="1"/>
  <c r="G1111" i="12" a="1"/>
  <c r="G1111" i="12" s="1"/>
  <c r="H1111" i="12" a="1"/>
  <c r="H1111" i="12" s="1"/>
  <c r="I1111" i="12" a="1"/>
  <c r="I1111" i="12" s="1"/>
  <c r="J1111" i="12" a="1"/>
  <c r="J1111" i="12" s="1"/>
  <c r="K1111" i="12" a="1"/>
  <c r="K1111" i="12" s="1"/>
  <c r="E290" i="12"/>
  <c r="E800" i="12" s="1"/>
  <c r="F290" i="12"/>
  <c r="F800" i="12" s="1"/>
  <c r="G290" i="12"/>
  <c r="G800" i="12" s="1"/>
  <c r="H290" i="12"/>
  <c r="H800" i="12" s="1"/>
  <c r="I290" i="12"/>
  <c r="I800" i="12" s="1"/>
  <c r="J290" i="12"/>
  <c r="J800" i="12" s="1"/>
  <c r="K290" i="12"/>
  <c r="K800" i="12" s="1"/>
  <c r="B1112" i="12" a="1"/>
  <c r="B1112" i="12" s="1"/>
  <c r="C1112" i="12" a="1"/>
  <c r="C1112" i="12" s="1"/>
  <c r="D1112" i="12" a="1"/>
  <c r="D1112" i="12" s="1"/>
  <c r="E1112" i="12" a="1"/>
  <c r="E1112" i="12" s="1"/>
  <c r="F1112" i="12" a="1"/>
  <c r="F1112" i="12" s="1"/>
  <c r="G1112" i="12" a="1"/>
  <c r="G1112" i="12" s="1"/>
  <c r="H1112" i="12" a="1"/>
  <c r="H1112" i="12" s="1"/>
  <c r="I1112" i="12" a="1"/>
  <c r="I1112" i="12" s="1"/>
  <c r="J1112" i="12" a="1"/>
  <c r="J1112" i="12" s="1"/>
  <c r="K1112" i="12" a="1"/>
  <c r="K1112" i="12" s="1"/>
  <c r="E291" i="12"/>
  <c r="E801" i="12" s="1"/>
  <c r="F291" i="12"/>
  <c r="F801" i="12" s="1"/>
  <c r="G291" i="12"/>
  <c r="G801" i="12" s="1"/>
  <c r="H291" i="12"/>
  <c r="H801" i="12" s="1"/>
  <c r="I291" i="12"/>
  <c r="I801" i="12" s="1"/>
  <c r="J291" i="12"/>
  <c r="J801" i="12" s="1"/>
  <c r="K291" i="12"/>
  <c r="K801" i="12" s="1"/>
  <c r="B1113" i="12" a="1"/>
  <c r="B1113" i="12" s="1"/>
  <c r="C1113" i="12" a="1"/>
  <c r="C1113" i="12" s="1"/>
  <c r="D1113" i="12" a="1"/>
  <c r="D1113" i="12" s="1"/>
  <c r="E1113" i="12" a="1"/>
  <c r="E1113" i="12" s="1"/>
  <c r="F1113" i="12" a="1"/>
  <c r="F1113" i="12" s="1"/>
  <c r="G1113" i="12" a="1"/>
  <c r="G1113" i="12" s="1"/>
  <c r="H1113" i="12" a="1"/>
  <c r="H1113" i="12" s="1"/>
  <c r="I1113" i="12" a="1"/>
  <c r="I1113" i="12" s="1"/>
  <c r="J1113" i="12" a="1"/>
  <c r="J1113" i="12" s="1"/>
  <c r="K1113" i="12" a="1"/>
  <c r="K1113" i="12" s="1"/>
  <c r="E292" i="12"/>
  <c r="E802" i="12" s="1"/>
  <c r="F292" i="12"/>
  <c r="F802" i="12" s="1"/>
  <c r="G292" i="12"/>
  <c r="G802" i="12" s="1"/>
  <c r="H292" i="12"/>
  <c r="H802" i="12" s="1"/>
  <c r="I292" i="12"/>
  <c r="I802" i="12" s="1"/>
  <c r="J292" i="12"/>
  <c r="J802" i="12" s="1"/>
  <c r="K292" i="12"/>
  <c r="K802" i="12" s="1"/>
  <c r="B1114" i="12" a="1"/>
  <c r="B1114" i="12" s="1"/>
  <c r="C1114" i="12" a="1"/>
  <c r="C1114" i="12" s="1"/>
  <c r="D1114" i="12" a="1"/>
  <c r="D1114" i="12" s="1"/>
  <c r="E1114" i="12" a="1"/>
  <c r="E1114" i="12" s="1"/>
  <c r="F1114" i="12" a="1"/>
  <c r="F1114" i="12" s="1"/>
  <c r="G1114" i="12" a="1"/>
  <c r="G1114" i="12" s="1"/>
  <c r="H1114" i="12" a="1"/>
  <c r="H1114" i="12" s="1"/>
  <c r="I1114" i="12" a="1"/>
  <c r="I1114" i="12" s="1"/>
  <c r="J1114" i="12" a="1"/>
  <c r="J1114" i="12" s="1"/>
  <c r="K1114" i="12" a="1"/>
  <c r="K1114" i="12" s="1"/>
  <c r="E293" i="12"/>
  <c r="E803" i="12" s="1"/>
  <c r="F293" i="12"/>
  <c r="F803" i="12" s="1"/>
  <c r="G293" i="12"/>
  <c r="G803" i="12" s="1"/>
  <c r="H293" i="12"/>
  <c r="H803" i="12" s="1"/>
  <c r="I293" i="12"/>
  <c r="I803" i="12" s="1"/>
  <c r="J293" i="12"/>
  <c r="J803" i="12" s="1"/>
  <c r="K293" i="12"/>
  <c r="K803" i="12" s="1"/>
  <c r="B1115" i="12" a="1"/>
  <c r="B1115" i="12" s="1"/>
  <c r="C1115" i="12" a="1"/>
  <c r="C1115" i="12" s="1"/>
  <c r="D1115" i="12" a="1"/>
  <c r="D1115" i="12" s="1"/>
  <c r="E1115" i="12" a="1"/>
  <c r="E1115" i="12" s="1"/>
  <c r="F1115" i="12" a="1"/>
  <c r="F1115" i="12" s="1"/>
  <c r="G1115" i="12" a="1"/>
  <c r="G1115" i="12" s="1"/>
  <c r="H1115" i="12" a="1"/>
  <c r="H1115" i="12" s="1"/>
  <c r="I1115" i="12" a="1"/>
  <c r="I1115" i="12" s="1"/>
  <c r="J1115" i="12" a="1"/>
  <c r="J1115" i="12" s="1"/>
  <c r="K1115" i="12" a="1"/>
  <c r="K1115" i="12" s="1"/>
  <c r="E294" i="12"/>
  <c r="E804" i="12" s="1"/>
  <c r="F294" i="12"/>
  <c r="F804" i="12" s="1"/>
  <c r="G294" i="12"/>
  <c r="G804" i="12" s="1"/>
  <c r="H294" i="12"/>
  <c r="H804" i="12" s="1"/>
  <c r="I294" i="12"/>
  <c r="I804" i="12" s="1"/>
  <c r="J294" i="12"/>
  <c r="J804" i="12" s="1"/>
  <c r="K294" i="12"/>
  <c r="K804" i="12" s="1"/>
  <c r="B1116" i="12" a="1"/>
  <c r="B1116" i="12" s="1"/>
  <c r="C1116" i="12" a="1"/>
  <c r="C1116" i="12" s="1"/>
  <c r="D1116" i="12" a="1"/>
  <c r="D1116" i="12" s="1"/>
  <c r="E1116" i="12" a="1"/>
  <c r="E1116" i="12" s="1"/>
  <c r="F1116" i="12" a="1"/>
  <c r="F1116" i="12" s="1"/>
  <c r="G1116" i="12" a="1"/>
  <c r="G1116" i="12" s="1"/>
  <c r="H1116" i="12" a="1"/>
  <c r="H1116" i="12" s="1"/>
  <c r="I1116" i="12" a="1"/>
  <c r="I1116" i="12" s="1"/>
  <c r="J1116" i="12" a="1"/>
  <c r="J1116" i="12" s="1"/>
  <c r="K1116" i="12" a="1"/>
  <c r="K1116" i="12" s="1"/>
  <c r="E295" i="12"/>
  <c r="E805" i="12" s="1"/>
  <c r="F295" i="12"/>
  <c r="F805" i="12" s="1"/>
  <c r="G295" i="12"/>
  <c r="G805" i="12" s="1"/>
  <c r="H295" i="12"/>
  <c r="H805" i="12" s="1"/>
  <c r="I295" i="12"/>
  <c r="I805" i="12" s="1"/>
  <c r="J295" i="12"/>
  <c r="J805" i="12" s="1"/>
  <c r="K295" i="12"/>
  <c r="K805" i="12" s="1"/>
  <c r="B1117" i="12" a="1"/>
  <c r="B1117" i="12" s="1"/>
  <c r="C1117" i="12" a="1"/>
  <c r="C1117" i="12" s="1"/>
  <c r="D1117" i="12" a="1"/>
  <c r="D1117" i="12" s="1"/>
  <c r="E1117" i="12" a="1"/>
  <c r="E1117" i="12" s="1"/>
  <c r="F1117" i="12" a="1"/>
  <c r="F1117" i="12" s="1"/>
  <c r="G1117" i="12" a="1"/>
  <c r="G1117" i="12" s="1"/>
  <c r="H1117" i="12" a="1"/>
  <c r="H1117" i="12" s="1"/>
  <c r="I1117" i="12" a="1"/>
  <c r="I1117" i="12" s="1"/>
  <c r="J1117" i="12" a="1"/>
  <c r="J1117" i="12" s="1"/>
  <c r="K1117" i="12" a="1"/>
  <c r="K1117" i="12" s="1"/>
  <c r="E296" i="12"/>
  <c r="E806" i="12" s="1"/>
  <c r="F296" i="12"/>
  <c r="F806" i="12" s="1"/>
  <c r="G296" i="12"/>
  <c r="G806" i="12" s="1"/>
  <c r="H296" i="12"/>
  <c r="H806" i="12" s="1"/>
  <c r="I296" i="12"/>
  <c r="I806" i="12" s="1"/>
  <c r="J296" i="12"/>
  <c r="J806" i="12" s="1"/>
  <c r="K296" i="12"/>
  <c r="K806" i="12" s="1"/>
  <c r="B1118" i="12" a="1"/>
  <c r="B1118" i="12" s="1"/>
  <c r="C1118" i="12" a="1"/>
  <c r="C1118" i="12" s="1"/>
  <c r="D1118" i="12" a="1"/>
  <c r="D1118" i="12" s="1"/>
  <c r="E1118" i="12" a="1"/>
  <c r="E1118" i="12" s="1"/>
  <c r="F1118" i="12" a="1"/>
  <c r="F1118" i="12" s="1"/>
  <c r="G1118" i="12" a="1"/>
  <c r="G1118" i="12" s="1"/>
  <c r="H1118" i="12" a="1"/>
  <c r="H1118" i="12" s="1"/>
  <c r="I1118" i="12" a="1"/>
  <c r="I1118" i="12" s="1"/>
  <c r="J1118" i="12" a="1"/>
  <c r="J1118" i="12" s="1"/>
  <c r="K1118" i="12" a="1"/>
  <c r="K1118" i="12" s="1"/>
  <c r="E297" i="12"/>
  <c r="E807" i="12" s="1"/>
  <c r="F297" i="12"/>
  <c r="F807" i="12" s="1"/>
  <c r="G297" i="12"/>
  <c r="G807" i="12" s="1"/>
  <c r="H297" i="12"/>
  <c r="H807" i="12" s="1"/>
  <c r="I297" i="12"/>
  <c r="I807" i="12" s="1"/>
  <c r="J297" i="12"/>
  <c r="J807" i="12" s="1"/>
  <c r="K297" i="12"/>
  <c r="K807" i="12" s="1"/>
  <c r="B1119" i="12" a="1"/>
  <c r="B1119" i="12" s="1"/>
  <c r="C1119" i="12" a="1"/>
  <c r="C1119" i="12" s="1"/>
  <c r="D1119" i="12" a="1"/>
  <c r="D1119" i="12" s="1"/>
  <c r="E1119" i="12" a="1"/>
  <c r="E1119" i="12" s="1"/>
  <c r="F1119" i="12" a="1"/>
  <c r="F1119" i="12" s="1"/>
  <c r="G1119" i="12" a="1"/>
  <c r="G1119" i="12" s="1"/>
  <c r="H1119" i="12" a="1"/>
  <c r="H1119" i="12" s="1"/>
  <c r="I1119" i="12" a="1"/>
  <c r="I1119" i="12" s="1"/>
  <c r="J1119" i="12" a="1"/>
  <c r="J1119" i="12" s="1"/>
  <c r="K1119" i="12" a="1"/>
  <c r="K1119" i="12" s="1"/>
  <c r="E298" i="12"/>
  <c r="E808" i="12" s="1"/>
  <c r="F298" i="12"/>
  <c r="F808" i="12" s="1"/>
  <c r="G298" i="12"/>
  <c r="G808" i="12" s="1"/>
  <c r="H298" i="12"/>
  <c r="H808" i="12" s="1"/>
  <c r="I298" i="12"/>
  <c r="I808" i="12" s="1"/>
  <c r="J298" i="12"/>
  <c r="J808" i="12" s="1"/>
  <c r="K298" i="12"/>
  <c r="K808" i="12" s="1"/>
  <c r="B1120" i="12" a="1"/>
  <c r="B1120" i="12" s="1"/>
  <c r="C1120" i="12" a="1"/>
  <c r="C1120" i="12" s="1"/>
  <c r="D1120" i="12" a="1"/>
  <c r="D1120" i="12" s="1"/>
  <c r="E1120" i="12" a="1"/>
  <c r="E1120" i="12" s="1"/>
  <c r="F1120" i="12" a="1"/>
  <c r="F1120" i="12" s="1"/>
  <c r="G1120" i="12" a="1"/>
  <c r="G1120" i="12" s="1"/>
  <c r="H1120" i="12" a="1"/>
  <c r="H1120" i="12" s="1"/>
  <c r="I1120" i="12" a="1"/>
  <c r="I1120" i="12" s="1"/>
  <c r="J1120" i="12" a="1"/>
  <c r="J1120" i="12" s="1"/>
  <c r="K1120" i="12" a="1"/>
  <c r="K1120" i="12" s="1"/>
  <c r="E299" i="12"/>
  <c r="E809" i="12" s="1"/>
  <c r="F299" i="12"/>
  <c r="F809" i="12" s="1"/>
  <c r="G299" i="12"/>
  <c r="G809" i="12" s="1"/>
  <c r="H299" i="12"/>
  <c r="H809" i="12" s="1"/>
  <c r="I299" i="12"/>
  <c r="I809" i="12" s="1"/>
  <c r="J299" i="12"/>
  <c r="J809" i="12" s="1"/>
  <c r="K299" i="12"/>
  <c r="K809" i="12" s="1"/>
  <c r="B1121" i="12" a="1"/>
  <c r="B1121" i="12" s="1"/>
  <c r="C1121" i="12" a="1"/>
  <c r="C1121" i="12" s="1"/>
  <c r="D1121" i="12" a="1"/>
  <c r="D1121" i="12" s="1"/>
  <c r="E1121" i="12" a="1"/>
  <c r="E1121" i="12" s="1"/>
  <c r="F1121" i="12" a="1"/>
  <c r="F1121" i="12" s="1"/>
  <c r="G1121" i="12" a="1"/>
  <c r="G1121" i="12" s="1"/>
  <c r="H1121" i="12" a="1"/>
  <c r="H1121" i="12" s="1"/>
  <c r="I1121" i="12" a="1"/>
  <c r="I1121" i="12" s="1"/>
  <c r="J1121" i="12" a="1"/>
  <c r="J1121" i="12" s="1"/>
  <c r="K1121" i="12" a="1"/>
  <c r="K1121" i="12" s="1"/>
  <c r="E300" i="12"/>
  <c r="E810" i="12" s="1"/>
  <c r="F300" i="12"/>
  <c r="F810" i="12" s="1"/>
  <c r="G300" i="12"/>
  <c r="G810" i="12" s="1"/>
  <c r="H300" i="12"/>
  <c r="H810" i="12" s="1"/>
  <c r="I300" i="12"/>
  <c r="I810" i="12" s="1"/>
  <c r="J300" i="12"/>
  <c r="J810" i="12" s="1"/>
  <c r="K300" i="12"/>
  <c r="K810" i="12" s="1"/>
  <c r="B1122" i="12" a="1"/>
  <c r="B1122" i="12" s="1"/>
  <c r="C1122" i="12" a="1"/>
  <c r="C1122" i="12" s="1"/>
  <c r="D1122" i="12" a="1"/>
  <c r="D1122" i="12" s="1"/>
  <c r="E1122" i="12" a="1"/>
  <c r="E1122" i="12" s="1"/>
  <c r="F1122" i="12" a="1"/>
  <c r="F1122" i="12" s="1"/>
  <c r="G1122" i="12" a="1"/>
  <c r="G1122" i="12" s="1"/>
  <c r="H1122" i="12" a="1"/>
  <c r="H1122" i="12" s="1"/>
  <c r="I1122" i="12" a="1"/>
  <c r="I1122" i="12" s="1"/>
  <c r="J1122" i="12" a="1"/>
  <c r="J1122" i="12" s="1"/>
  <c r="K1122" i="12" a="1"/>
  <c r="K1122" i="12" s="1"/>
  <c r="E301" i="12"/>
  <c r="E811" i="12" s="1"/>
  <c r="F301" i="12"/>
  <c r="F811" i="12" s="1"/>
  <c r="G301" i="12"/>
  <c r="G811" i="12" s="1"/>
  <c r="H301" i="12"/>
  <c r="H811" i="12" s="1"/>
  <c r="I301" i="12"/>
  <c r="I811" i="12" s="1"/>
  <c r="J301" i="12"/>
  <c r="J811" i="12" s="1"/>
  <c r="K301" i="12"/>
  <c r="K811" i="12" s="1"/>
  <c r="B1123" i="12" a="1"/>
  <c r="B1123" i="12" s="1"/>
  <c r="C1123" i="12" a="1"/>
  <c r="C1123" i="12" s="1"/>
  <c r="D1123" i="12" a="1"/>
  <c r="D1123" i="12" s="1"/>
  <c r="E1123" i="12" a="1"/>
  <c r="E1123" i="12" s="1"/>
  <c r="F1123" i="12" a="1"/>
  <c r="F1123" i="12" s="1"/>
  <c r="G1123" i="12" a="1"/>
  <c r="G1123" i="12" s="1"/>
  <c r="H1123" i="12" a="1"/>
  <c r="H1123" i="12" s="1"/>
  <c r="I1123" i="12" a="1"/>
  <c r="I1123" i="12" s="1"/>
  <c r="J1123" i="12" a="1"/>
  <c r="J1123" i="12" s="1"/>
  <c r="K1123" i="12" a="1"/>
  <c r="K1123" i="12" s="1"/>
  <c r="E302" i="12"/>
  <c r="E812" i="12" s="1"/>
  <c r="F302" i="12"/>
  <c r="F812" i="12" s="1"/>
  <c r="G302" i="12"/>
  <c r="G812" i="12" s="1"/>
  <c r="H302" i="12"/>
  <c r="H812" i="12" s="1"/>
  <c r="I302" i="12"/>
  <c r="I812" i="12" s="1"/>
  <c r="J302" i="12"/>
  <c r="J812" i="12" s="1"/>
  <c r="K302" i="12"/>
  <c r="K812" i="12" s="1"/>
  <c r="B1124" i="12" a="1"/>
  <c r="B1124" i="12" s="1"/>
  <c r="C1124" i="12" a="1"/>
  <c r="C1124" i="12" s="1"/>
  <c r="D1124" i="12" a="1"/>
  <c r="D1124" i="12" s="1"/>
  <c r="E1124" i="12" a="1"/>
  <c r="E1124" i="12" s="1"/>
  <c r="F1124" i="12" a="1"/>
  <c r="F1124" i="12" s="1"/>
  <c r="G1124" i="12" a="1"/>
  <c r="G1124" i="12" s="1"/>
  <c r="H1124" i="12" a="1"/>
  <c r="H1124" i="12" s="1"/>
  <c r="I1124" i="12" a="1"/>
  <c r="I1124" i="12" s="1"/>
  <c r="J1124" i="12" a="1"/>
  <c r="J1124" i="12" s="1"/>
  <c r="K1124" i="12" a="1"/>
  <c r="K1124" i="12" s="1"/>
  <c r="E303" i="12"/>
  <c r="E813" i="12" s="1"/>
  <c r="F303" i="12"/>
  <c r="F813" i="12" s="1"/>
  <c r="G303" i="12"/>
  <c r="G813" i="12" s="1"/>
  <c r="H303" i="12"/>
  <c r="H813" i="12" s="1"/>
  <c r="I303" i="12"/>
  <c r="I813" i="12" s="1"/>
  <c r="J303" i="12"/>
  <c r="J813" i="12" s="1"/>
  <c r="K303" i="12"/>
  <c r="K813" i="12" s="1"/>
  <c r="B1125" i="12" a="1"/>
  <c r="B1125" i="12" s="1"/>
  <c r="C1125" i="12" a="1"/>
  <c r="C1125" i="12" s="1"/>
  <c r="D1125" i="12" a="1"/>
  <c r="D1125" i="12" s="1"/>
  <c r="E1125" i="12" a="1"/>
  <c r="E1125" i="12" s="1"/>
  <c r="F1125" i="12" a="1"/>
  <c r="F1125" i="12" s="1"/>
  <c r="G1125" i="12" a="1"/>
  <c r="G1125" i="12" s="1"/>
  <c r="H1125" i="12" a="1"/>
  <c r="H1125" i="12" s="1"/>
  <c r="I1125" i="12" a="1"/>
  <c r="I1125" i="12" s="1"/>
  <c r="J1125" i="12" a="1"/>
  <c r="J1125" i="12" s="1"/>
  <c r="K1125" i="12" a="1"/>
  <c r="K1125" i="12" s="1"/>
  <c r="E304" i="12"/>
  <c r="E814" i="12" s="1"/>
  <c r="F304" i="12"/>
  <c r="F814" i="12" s="1"/>
  <c r="G304" i="12"/>
  <c r="G814" i="12" s="1"/>
  <c r="H304" i="12"/>
  <c r="H814" i="12" s="1"/>
  <c r="J304" i="12"/>
  <c r="J814" i="12" s="1"/>
  <c r="K304" i="12"/>
  <c r="K814" i="12" s="1"/>
  <c r="B1126" i="12" a="1"/>
  <c r="B1126" i="12" s="1"/>
  <c r="C1126" i="12" a="1"/>
  <c r="C1126" i="12" s="1"/>
  <c r="D1126" i="12" a="1"/>
  <c r="D1126" i="12" s="1"/>
  <c r="E1126" i="12" a="1"/>
  <c r="E1126" i="12" s="1"/>
  <c r="F1126" i="12" a="1"/>
  <c r="F1126" i="12" s="1"/>
  <c r="G1126" i="12" a="1"/>
  <c r="G1126" i="12" s="1"/>
  <c r="H1126" i="12" a="1"/>
  <c r="H1126" i="12" s="1"/>
  <c r="J1126" i="12" a="1"/>
  <c r="J1126" i="12" s="1"/>
  <c r="K1126" i="12" a="1"/>
  <c r="K1126" i="12" s="1"/>
  <c r="B22" i="11"/>
  <c r="B23" i="11"/>
  <c r="B65" i="11" a="1"/>
  <c r="C65" i="11" a="1"/>
  <c r="D65" i="11" a="1"/>
  <c r="E65" i="11" a="1"/>
  <c r="F65" i="11" a="1"/>
  <c r="G65" i="11" a="1"/>
  <c r="H65" i="11" a="1"/>
  <c r="I65" i="11" a="1"/>
  <c r="J65" i="11" a="1"/>
  <c r="K65" i="11" a="1"/>
  <c r="B66" i="11" a="1"/>
  <c r="C66" i="11" a="1"/>
  <c r="D66" i="11" a="1"/>
  <c r="E66" i="11" a="1"/>
  <c r="F66" i="11" a="1"/>
  <c r="G66" i="11" a="1"/>
  <c r="H66" i="11" a="1"/>
  <c r="I66" i="11" a="1"/>
  <c r="J66" i="11" a="1"/>
  <c r="K66" i="11" a="1"/>
  <c r="B67" i="11" a="1"/>
  <c r="C67" i="11" a="1"/>
  <c r="D67" i="11" a="1"/>
  <c r="E67" i="11" a="1"/>
  <c r="F67" i="11" a="1"/>
  <c r="G67" i="11" a="1"/>
  <c r="H67" i="11" a="1"/>
  <c r="I67" i="11" a="1"/>
  <c r="J67" i="11" a="1"/>
  <c r="K67" i="11" a="1"/>
  <c r="B68" i="11" a="1"/>
  <c r="C68" i="11" a="1"/>
  <c r="D68" i="11" a="1"/>
  <c r="E68" i="11" a="1"/>
  <c r="F68" i="11" a="1"/>
  <c r="G68" i="11" a="1"/>
  <c r="H68" i="11" a="1"/>
  <c r="I68" i="11" a="1"/>
  <c r="J68" i="11" a="1"/>
  <c r="K68" i="11" a="1"/>
  <c r="B69" i="11" a="1"/>
  <c r="C69" i="11" a="1"/>
  <c r="D69" i="11" a="1"/>
  <c r="E69" i="11" a="1"/>
  <c r="F69" i="11" a="1"/>
  <c r="G69" i="11" a="1"/>
  <c r="H69" i="11" a="1"/>
  <c r="I69" i="11" a="1"/>
  <c r="J69" i="11" a="1"/>
  <c r="K69" i="11" a="1"/>
  <c r="B70" i="11" a="1"/>
  <c r="C70" i="11" a="1"/>
  <c r="D70" i="11" a="1"/>
  <c r="E70" i="11" a="1"/>
  <c r="F70" i="11" a="1"/>
  <c r="G70" i="11" a="1"/>
  <c r="H70" i="11" a="1"/>
  <c r="I70" i="11" a="1"/>
  <c r="J70" i="11" a="1"/>
  <c r="K70" i="11" a="1"/>
  <c r="B71" i="11" a="1"/>
  <c r="C71" i="11" a="1"/>
  <c r="D71" i="11" a="1"/>
  <c r="E71" i="11" a="1"/>
  <c r="F71" i="11" a="1"/>
  <c r="G71" i="11" a="1"/>
  <c r="H71" i="11" a="1"/>
  <c r="I71" i="11" a="1"/>
  <c r="J71" i="11" a="1"/>
  <c r="K71" i="11" a="1"/>
  <c r="B72" i="11" a="1"/>
  <c r="C72" i="11" a="1"/>
  <c r="D72" i="11" a="1"/>
  <c r="E72" i="11" a="1"/>
  <c r="F72" i="11" a="1"/>
  <c r="G72" i="11" a="1"/>
  <c r="H72" i="11" a="1"/>
  <c r="I72" i="11" a="1"/>
  <c r="J72" i="11" a="1"/>
  <c r="K72" i="11" a="1"/>
  <c r="B73" i="11" a="1"/>
  <c r="C73" i="11" a="1"/>
  <c r="D73" i="11" a="1"/>
  <c r="E73" i="11" a="1"/>
  <c r="F73" i="11" a="1"/>
  <c r="G73" i="11" a="1"/>
  <c r="H73" i="11" a="1"/>
  <c r="I73" i="11" a="1"/>
  <c r="J73" i="11" a="1"/>
  <c r="K73" i="11" a="1"/>
  <c r="C74" i="11" a="1"/>
  <c r="D74" i="11" a="1"/>
  <c r="E74" i="11" a="1"/>
  <c r="F74" i="11" a="1"/>
  <c r="G74" i="11" a="1"/>
  <c r="H74" i="11" a="1"/>
  <c r="I74" i="11" a="1"/>
  <c r="J74" i="11" a="1"/>
  <c r="K74" i="11" a="1"/>
  <c r="A328" i="11"/>
  <c r="B447" i="11"/>
  <c r="C448" i="11"/>
  <c r="D449" i="11"/>
  <c r="E450" i="11"/>
  <c r="F451" i="11"/>
  <c r="G452" i="11"/>
  <c r="H453" i="11"/>
  <c r="I454" i="11"/>
  <c r="K456" i="11"/>
  <c r="H500" i="11"/>
  <c r="I500" i="11"/>
  <c r="J500" i="11"/>
  <c r="K500" i="11"/>
  <c r="Y499" i="11"/>
  <c r="A659" i="11"/>
  <c r="M661" i="11" s="1"/>
  <c r="B659" i="11"/>
  <c r="C659" i="11"/>
  <c r="I662" i="11" s="1"/>
  <c r="D659" i="11"/>
  <c r="E659" i="11"/>
  <c r="F659" i="11"/>
  <c r="G659" i="11"/>
  <c r="G663" i="11" s="1"/>
  <c r="H659" i="11"/>
  <c r="I659" i="11"/>
  <c r="J659" i="11"/>
  <c r="J663" i="11" s="1"/>
  <c r="B2" i="13"/>
  <c r="C2" i="13"/>
  <c r="D2" i="13"/>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K2" i="13"/>
  <c r="AL2" i="13"/>
  <c r="AM2" i="13"/>
  <c r="AN2" i="13"/>
  <c r="AO2" i="13"/>
  <c r="AP2" i="13"/>
  <c r="AQ2" i="13"/>
  <c r="AR2" i="13"/>
  <c r="AS2" i="13"/>
  <c r="AT2" i="13"/>
  <c r="AU2" i="13"/>
  <c r="AV2" i="13"/>
  <c r="AW2" i="13"/>
  <c r="AX2" i="13"/>
  <c r="AY2" i="13"/>
  <c r="AZ2" i="13"/>
  <c r="BA2" i="13"/>
  <c r="BB2" i="13"/>
  <c r="BC2" i="13"/>
  <c r="BD2" i="13"/>
  <c r="BE2" i="13"/>
  <c r="BF2" i="13"/>
  <c r="BG2" i="13"/>
  <c r="BH2" i="13"/>
  <c r="BI2" i="13"/>
  <c r="BJ2" i="13"/>
  <c r="BK2" i="13"/>
  <c r="BL2" i="13"/>
  <c r="BM2" i="13"/>
  <c r="BN2" i="13"/>
  <c r="BO2" i="13"/>
  <c r="BP2" i="13"/>
  <c r="BQ2" i="13"/>
  <c r="BR2" i="13"/>
  <c r="BS2" i="13"/>
  <c r="BT2" i="13"/>
  <c r="BU2" i="13"/>
  <c r="BV2" i="13"/>
  <c r="BW2" i="13"/>
  <c r="BX2" i="13"/>
  <c r="BY2" i="13"/>
  <c r="BZ2" i="13"/>
  <c r="CA2" i="13"/>
  <c r="CB2" i="13"/>
  <c r="CC2" i="13"/>
  <c r="CD2" i="13"/>
  <c r="CE2" i="13"/>
  <c r="CF2" i="13"/>
  <c r="CG2" i="13"/>
  <c r="CH2" i="13"/>
  <c r="CI2" i="13"/>
  <c r="CJ2" i="13"/>
  <c r="CK2" i="13"/>
  <c r="CL2" i="13"/>
  <c r="CM2" i="13"/>
  <c r="CN2" i="13"/>
  <c r="CO2" i="13"/>
  <c r="CP2" i="13"/>
  <c r="CQ2" i="13"/>
  <c r="CR2" i="13"/>
  <c r="CS2" i="13"/>
  <c r="CT2" i="13"/>
  <c r="CU2" i="13"/>
  <c r="CV2" i="13"/>
  <c r="CW2" i="13"/>
  <c r="B3" i="13"/>
  <c r="C3" i="13"/>
  <c r="D3"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AO3" i="13"/>
  <c r="AP3" i="13"/>
  <c r="AQ3" i="13"/>
  <c r="AR3" i="13"/>
  <c r="AS3" i="13"/>
  <c r="AT3" i="13"/>
  <c r="AU3" i="13"/>
  <c r="AV3" i="13"/>
  <c r="AW3" i="13"/>
  <c r="AX3" i="13"/>
  <c r="AY3" i="13"/>
  <c r="AZ3" i="13"/>
  <c r="BA3" i="13"/>
  <c r="BB3" i="13"/>
  <c r="BC3" i="13"/>
  <c r="BD3" i="13"/>
  <c r="BE3" i="13"/>
  <c r="BF3" i="13"/>
  <c r="BG3" i="13"/>
  <c r="BH3" i="13"/>
  <c r="BI3" i="13"/>
  <c r="BJ3" i="13"/>
  <c r="BK3" i="13"/>
  <c r="BL3" i="13"/>
  <c r="BM3" i="13"/>
  <c r="BN3" i="13"/>
  <c r="BO3" i="13"/>
  <c r="BP3" i="13"/>
  <c r="BQ3" i="13"/>
  <c r="BR3" i="13"/>
  <c r="BS3" i="13"/>
  <c r="BT3" i="13"/>
  <c r="BU3" i="13"/>
  <c r="BV3" i="13"/>
  <c r="BW3" i="13"/>
  <c r="BX3" i="13"/>
  <c r="BY3" i="13"/>
  <c r="BZ3" i="13"/>
  <c r="CA3" i="13"/>
  <c r="CB3" i="13"/>
  <c r="CC3" i="13"/>
  <c r="CD3" i="13"/>
  <c r="CE3" i="13"/>
  <c r="CF3" i="13"/>
  <c r="CG3" i="13"/>
  <c r="CH3" i="13"/>
  <c r="CI3" i="13"/>
  <c r="CJ3" i="13"/>
  <c r="CK3" i="13"/>
  <c r="CL3" i="13"/>
  <c r="CM3" i="13"/>
  <c r="CN3" i="13"/>
  <c r="CO3" i="13"/>
  <c r="CP3" i="13"/>
  <c r="CQ3" i="13"/>
  <c r="CR3" i="13"/>
  <c r="CS3" i="13"/>
  <c r="CT3" i="13"/>
  <c r="CU3" i="13"/>
  <c r="CV3" i="13"/>
  <c r="CW3" i="13"/>
  <c r="B4" i="13"/>
  <c r="C4" i="13"/>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AX4" i="13"/>
  <c r="AY4" i="13"/>
  <c r="AZ4" i="13"/>
  <c r="BA4" i="13"/>
  <c r="BB4" i="13"/>
  <c r="BC4" i="13"/>
  <c r="BD4" i="13"/>
  <c r="BE4" i="13"/>
  <c r="BF4" i="13"/>
  <c r="BG4" i="13"/>
  <c r="BH4" i="13"/>
  <c r="BI4" i="13"/>
  <c r="BJ4" i="13"/>
  <c r="BK4" i="13"/>
  <c r="BL4" i="13"/>
  <c r="BM4" i="13"/>
  <c r="BN4" i="13"/>
  <c r="BO4" i="13"/>
  <c r="BP4" i="13"/>
  <c r="BQ4" i="13"/>
  <c r="BR4" i="13"/>
  <c r="BS4" i="13"/>
  <c r="BT4" i="13"/>
  <c r="BU4" i="13"/>
  <c r="BV4" i="13"/>
  <c r="BW4" i="13"/>
  <c r="BX4" i="13"/>
  <c r="BY4" i="13"/>
  <c r="BZ4" i="13"/>
  <c r="CA4" i="13"/>
  <c r="CB4" i="13"/>
  <c r="CC4" i="13"/>
  <c r="CD4" i="13"/>
  <c r="CE4" i="13"/>
  <c r="CF4" i="13"/>
  <c r="CG4" i="13"/>
  <c r="CH4" i="13"/>
  <c r="CI4" i="13"/>
  <c r="CJ4" i="13"/>
  <c r="CK4" i="13"/>
  <c r="CL4" i="13"/>
  <c r="CM4" i="13"/>
  <c r="CN4" i="13"/>
  <c r="CO4" i="13"/>
  <c r="CP4" i="13"/>
  <c r="CQ4" i="13"/>
  <c r="CR4" i="13"/>
  <c r="CS4" i="13"/>
  <c r="CT4" i="13"/>
  <c r="CU4" i="13"/>
  <c r="CV4" i="13"/>
  <c r="CW4" i="13"/>
  <c r="B5" i="13"/>
  <c r="C5"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AX5" i="13"/>
  <c r="AY5" i="13"/>
  <c r="AZ5" i="13"/>
  <c r="BA5" i="13"/>
  <c r="BB5" i="13"/>
  <c r="BC5" i="13"/>
  <c r="BD5" i="13"/>
  <c r="BE5" i="13"/>
  <c r="BF5" i="13"/>
  <c r="BG5" i="13"/>
  <c r="BH5" i="13"/>
  <c r="BI5" i="13"/>
  <c r="BJ5" i="13"/>
  <c r="BK5" i="13"/>
  <c r="BL5" i="13"/>
  <c r="BM5" i="13"/>
  <c r="BN5" i="13"/>
  <c r="BO5" i="13"/>
  <c r="BP5" i="13"/>
  <c r="BQ5" i="13"/>
  <c r="BR5" i="13"/>
  <c r="BS5" i="13"/>
  <c r="BT5" i="13"/>
  <c r="BU5" i="13"/>
  <c r="BV5" i="13"/>
  <c r="BW5" i="13"/>
  <c r="BX5" i="13"/>
  <c r="BY5" i="13"/>
  <c r="BZ5" i="13"/>
  <c r="CA5" i="13"/>
  <c r="CB5" i="13"/>
  <c r="CC5" i="13"/>
  <c r="CD5" i="13"/>
  <c r="CE5" i="13"/>
  <c r="CF5" i="13"/>
  <c r="CG5" i="13"/>
  <c r="CH5" i="13"/>
  <c r="CI5" i="13"/>
  <c r="CJ5" i="13"/>
  <c r="CK5" i="13"/>
  <c r="CL5" i="13"/>
  <c r="CM5" i="13"/>
  <c r="CN5" i="13"/>
  <c r="CO5" i="13"/>
  <c r="CP5" i="13"/>
  <c r="CQ5" i="13"/>
  <c r="CR5" i="13"/>
  <c r="CS5" i="13"/>
  <c r="CT5" i="13"/>
  <c r="CU5" i="13"/>
  <c r="CV5" i="13"/>
  <c r="CW5" i="13"/>
  <c r="B6" i="13"/>
  <c r="C6"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AX6" i="13"/>
  <c r="AY6" i="13"/>
  <c r="AZ6" i="13"/>
  <c r="BA6" i="13"/>
  <c r="BB6" i="13"/>
  <c r="BC6" i="13"/>
  <c r="BD6" i="13"/>
  <c r="BE6" i="13"/>
  <c r="BF6" i="13"/>
  <c r="BG6" i="13"/>
  <c r="BH6" i="13"/>
  <c r="BI6" i="13"/>
  <c r="BJ6" i="13"/>
  <c r="BK6" i="13"/>
  <c r="BL6" i="13"/>
  <c r="BM6" i="13"/>
  <c r="BN6" i="13"/>
  <c r="BO6" i="13"/>
  <c r="BP6" i="13"/>
  <c r="BQ6" i="13"/>
  <c r="BR6" i="13"/>
  <c r="BS6" i="13"/>
  <c r="BT6" i="13"/>
  <c r="BU6" i="13"/>
  <c r="BV6" i="13"/>
  <c r="BW6" i="13"/>
  <c r="BX6" i="13"/>
  <c r="BY6" i="13"/>
  <c r="BZ6" i="13"/>
  <c r="CA6" i="13"/>
  <c r="CB6" i="13"/>
  <c r="CC6" i="13"/>
  <c r="CD6" i="13"/>
  <c r="CE6" i="13"/>
  <c r="CF6" i="13"/>
  <c r="CG6" i="13"/>
  <c r="CH6" i="13"/>
  <c r="CI6" i="13"/>
  <c r="CJ6" i="13"/>
  <c r="CK6" i="13"/>
  <c r="CL6" i="13"/>
  <c r="CM6" i="13"/>
  <c r="CN6" i="13"/>
  <c r="CO6" i="13"/>
  <c r="CP6" i="13"/>
  <c r="CQ6" i="13"/>
  <c r="CR6" i="13"/>
  <c r="CS6" i="13"/>
  <c r="CT6" i="13"/>
  <c r="CU6" i="13"/>
  <c r="CV6" i="13"/>
  <c r="CW6" i="13"/>
  <c r="B7" i="13"/>
  <c r="C7"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AX7" i="13"/>
  <c r="AY7" i="13"/>
  <c r="AZ7" i="13"/>
  <c r="BA7" i="13"/>
  <c r="BB7" i="13"/>
  <c r="BC7" i="13"/>
  <c r="BD7" i="13"/>
  <c r="BE7" i="13"/>
  <c r="BF7" i="13"/>
  <c r="BG7" i="13"/>
  <c r="BH7" i="13"/>
  <c r="BI7" i="13"/>
  <c r="BJ7" i="13"/>
  <c r="BK7" i="13"/>
  <c r="BL7" i="13"/>
  <c r="BM7" i="13"/>
  <c r="BN7" i="13"/>
  <c r="BO7" i="13"/>
  <c r="BP7" i="13"/>
  <c r="BQ7" i="13"/>
  <c r="BR7" i="13"/>
  <c r="BS7" i="13"/>
  <c r="BT7" i="13"/>
  <c r="BU7" i="13"/>
  <c r="BV7" i="13"/>
  <c r="BW7" i="13"/>
  <c r="BX7" i="13"/>
  <c r="BY7" i="13"/>
  <c r="BZ7" i="13"/>
  <c r="CA7" i="13"/>
  <c r="CB7" i="13"/>
  <c r="CC7" i="13"/>
  <c r="CD7" i="13"/>
  <c r="CE7" i="13"/>
  <c r="CF7" i="13"/>
  <c r="CG7" i="13"/>
  <c r="CH7" i="13"/>
  <c r="CI7" i="13"/>
  <c r="CJ7" i="13"/>
  <c r="CK7" i="13"/>
  <c r="CL7" i="13"/>
  <c r="CM7" i="13"/>
  <c r="CN7" i="13"/>
  <c r="CO7" i="13"/>
  <c r="CP7" i="13"/>
  <c r="CQ7" i="13"/>
  <c r="CR7" i="13"/>
  <c r="CS7" i="13"/>
  <c r="CT7" i="13"/>
  <c r="CU7" i="13"/>
  <c r="CV7" i="13"/>
  <c r="CW7" i="13"/>
  <c r="B8" i="13"/>
  <c r="C8" i="13"/>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AO8" i="13"/>
  <c r="AP8" i="13"/>
  <c r="AQ8" i="13"/>
  <c r="AR8" i="13"/>
  <c r="AS8" i="13"/>
  <c r="AT8" i="13"/>
  <c r="AU8" i="13"/>
  <c r="AV8" i="13"/>
  <c r="AW8" i="13"/>
  <c r="AX8" i="13"/>
  <c r="AY8" i="13"/>
  <c r="AZ8" i="13"/>
  <c r="BA8" i="13"/>
  <c r="BB8" i="13"/>
  <c r="BC8" i="13"/>
  <c r="BD8" i="13"/>
  <c r="BE8" i="13"/>
  <c r="BF8" i="13"/>
  <c r="BG8" i="13"/>
  <c r="BH8" i="13"/>
  <c r="BI8" i="13"/>
  <c r="BJ8" i="13"/>
  <c r="BK8" i="13"/>
  <c r="BL8" i="13"/>
  <c r="BM8" i="13"/>
  <c r="BN8" i="13"/>
  <c r="BO8" i="13"/>
  <c r="BP8" i="13"/>
  <c r="BQ8" i="13"/>
  <c r="BR8" i="13"/>
  <c r="BS8" i="13"/>
  <c r="BT8" i="13"/>
  <c r="BU8" i="13"/>
  <c r="BV8" i="13"/>
  <c r="BW8" i="13"/>
  <c r="BX8" i="13"/>
  <c r="BY8" i="13"/>
  <c r="BZ8" i="13"/>
  <c r="CA8" i="13"/>
  <c r="CB8" i="13"/>
  <c r="CC8" i="13"/>
  <c r="CD8" i="13"/>
  <c r="CE8" i="13"/>
  <c r="CF8" i="13"/>
  <c r="CG8" i="13"/>
  <c r="CH8" i="13"/>
  <c r="CI8" i="13"/>
  <c r="CJ8" i="13"/>
  <c r="CK8" i="13"/>
  <c r="CL8" i="13"/>
  <c r="CM8" i="13"/>
  <c r="CN8" i="13"/>
  <c r="CO8" i="13"/>
  <c r="CP8" i="13"/>
  <c r="CQ8" i="13"/>
  <c r="CR8" i="13"/>
  <c r="CS8" i="13"/>
  <c r="CT8" i="13"/>
  <c r="CU8" i="13"/>
  <c r="CV8" i="13"/>
  <c r="CW8" i="13"/>
  <c r="B9" i="13"/>
  <c r="C9" i="13"/>
  <c r="D9"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AO9" i="13"/>
  <c r="AP9" i="13"/>
  <c r="AQ9" i="13"/>
  <c r="AR9" i="13"/>
  <c r="AS9" i="13"/>
  <c r="AT9" i="13"/>
  <c r="AU9" i="13"/>
  <c r="AV9" i="13"/>
  <c r="AW9" i="13"/>
  <c r="AX9" i="13"/>
  <c r="AY9" i="13"/>
  <c r="AZ9" i="13"/>
  <c r="BA9" i="13"/>
  <c r="BB9" i="13"/>
  <c r="BC9" i="13"/>
  <c r="BD9" i="13"/>
  <c r="BE9" i="13"/>
  <c r="BF9" i="13"/>
  <c r="BG9" i="13"/>
  <c r="BH9" i="13"/>
  <c r="BI9" i="13"/>
  <c r="BJ9" i="13"/>
  <c r="BK9" i="13"/>
  <c r="BL9" i="13"/>
  <c r="BM9" i="13"/>
  <c r="BN9" i="13"/>
  <c r="BO9" i="13"/>
  <c r="BP9" i="13"/>
  <c r="BQ9" i="13"/>
  <c r="BR9" i="13"/>
  <c r="BS9" i="13"/>
  <c r="BT9" i="13"/>
  <c r="BU9" i="13"/>
  <c r="BV9" i="13"/>
  <c r="BW9" i="13"/>
  <c r="BX9" i="13"/>
  <c r="BY9" i="13"/>
  <c r="BZ9" i="13"/>
  <c r="CA9" i="13"/>
  <c r="CB9" i="13"/>
  <c r="CC9" i="13"/>
  <c r="CD9" i="13"/>
  <c r="CE9" i="13"/>
  <c r="CF9" i="13"/>
  <c r="CG9" i="13"/>
  <c r="CH9" i="13"/>
  <c r="CI9" i="13"/>
  <c r="CJ9" i="13"/>
  <c r="CK9" i="13"/>
  <c r="CL9" i="13"/>
  <c r="CM9" i="13"/>
  <c r="CN9" i="13"/>
  <c r="CO9" i="13"/>
  <c r="CP9" i="13"/>
  <c r="CQ9" i="13"/>
  <c r="CR9" i="13"/>
  <c r="CS9" i="13"/>
  <c r="CT9" i="13"/>
  <c r="CU9" i="13"/>
  <c r="CV9" i="13"/>
  <c r="CW9" i="13"/>
  <c r="B10" i="13"/>
  <c r="C10" i="13"/>
  <c r="D10" i="13"/>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AO10" i="13"/>
  <c r="AP10" i="13"/>
  <c r="AQ10" i="13"/>
  <c r="AR10" i="13"/>
  <c r="AS10" i="13"/>
  <c r="AT10" i="13"/>
  <c r="AU10" i="13"/>
  <c r="AV10" i="13"/>
  <c r="AW10" i="13"/>
  <c r="AX10" i="13"/>
  <c r="AY10" i="13"/>
  <c r="AZ10" i="13"/>
  <c r="BA10" i="13"/>
  <c r="BB10" i="13"/>
  <c r="BC10" i="13"/>
  <c r="BD10" i="13"/>
  <c r="BE10" i="13"/>
  <c r="BF10" i="13"/>
  <c r="BG10" i="13"/>
  <c r="BH10" i="13"/>
  <c r="BI10" i="13"/>
  <c r="BJ10" i="13"/>
  <c r="BK10" i="13"/>
  <c r="BL10" i="13"/>
  <c r="BM10" i="13"/>
  <c r="BN10" i="13"/>
  <c r="BO10" i="13"/>
  <c r="BP10" i="13"/>
  <c r="BQ10" i="13"/>
  <c r="BR10" i="13"/>
  <c r="BS10" i="13"/>
  <c r="BT10" i="13"/>
  <c r="BU10" i="13"/>
  <c r="BV10" i="13"/>
  <c r="BW10" i="13"/>
  <c r="BX10" i="13"/>
  <c r="BY10" i="13"/>
  <c r="BZ10" i="13"/>
  <c r="CA10" i="13"/>
  <c r="CB10" i="13"/>
  <c r="CC10" i="13"/>
  <c r="CD10" i="13"/>
  <c r="CE10" i="13"/>
  <c r="CF10" i="13"/>
  <c r="CG10" i="13"/>
  <c r="CH10" i="13"/>
  <c r="CI10" i="13"/>
  <c r="CJ10" i="13"/>
  <c r="CK10" i="13"/>
  <c r="CL10" i="13"/>
  <c r="CM10" i="13"/>
  <c r="CN10" i="13"/>
  <c r="CO10" i="13"/>
  <c r="CP10" i="13"/>
  <c r="CQ10" i="13"/>
  <c r="CR10" i="13"/>
  <c r="CS10" i="13"/>
  <c r="CT10" i="13"/>
  <c r="CU10" i="13"/>
  <c r="CV10" i="13"/>
  <c r="CW10" i="13"/>
  <c r="B11" i="13"/>
  <c r="C11" i="13"/>
  <c r="D11"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AO11" i="13"/>
  <c r="AP11" i="13"/>
  <c r="AQ11" i="13"/>
  <c r="AR11" i="13"/>
  <c r="AS11" i="13"/>
  <c r="AT11" i="13"/>
  <c r="AU11" i="13"/>
  <c r="AV11" i="13"/>
  <c r="AW11" i="13"/>
  <c r="AX11" i="13"/>
  <c r="AY11" i="13"/>
  <c r="AZ11" i="13"/>
  <c r="BA11" i="13"/>
  <c r="BB11" i="13"/>
  <c r="BC11" i="13"/>
  <c r="BD11" i="13"/>
  <c r="BE11" i="13"/>
  <c r="BF11" i="13"/>
  <c r="BG11" i="13"/>
  <c r="BH11" i="13"/>
  <c r="BI11" i="13"/>
  <c r="BJ11" i="13"/>
  <c r="BK11" i="13"/>
  <c r="BL11" i="13"/>
  <c r="BM11" i="13"/>
  <c r="BN11" i="13"/>
  <c r="BO11" i="13"/>
  <c r="BP11" i="13"/>
  <c r="BQ11" i="13"/>
  <c r="BR11" i="13"/>
  <c r="BS11" i="13"/>
  <c r="BT11" i="13"/>
  <c r="BU11" i="13"/>
  <c r="BV11" i="13"/>
  <c r="BW11" i="13"/>
  <c r="BX11" i="13"/>
  <c r="BY11" i="13"/>
  <c r="BZ11" i="13"/>
  <c r="CA11" i="13"/>
  <c r="CB11" i="13"/>
  <c r="CC11" i="13"/>
  <c r="CD11" i="13"/>
  <c r="CE11" i="13"/>
  <c r="CF11" i="13"/>
  <c r="CG11" i="13"/>
  <c r="CH11" i="13"/>
  <c r="CI11" i="13"/>
  <c r="CJ11" i="13"/>
  <c r="CK11" i="13"/>
  <c r="CL11" i="13"/>
  <c r="CM11" i="13"/>
  <c r="CN11" i="13"/>
  <c r="CO11" i="13"/>
  <c r="CP11" i="13"/>
  <c r="CQ11" i="13"/>
  <c r="CR11" i="13"/>
  <c r="CS11" i="13"/>
  <c r="CT11" i="13"/>
  <c r="CU11" i="13"/>
  <c r="CV11" i="13"/>
  <c r="CW11" i="13"/>
  <c r="B12" i="13"/>
  <c r="C12" i="13"/>
  <c r="D12"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AO12" i="13"/>
  <c r="AP12" i="13"/>
  <c r="AQ12" i="13"/>
  <c r="AR12" i="13"/>
  <c r="AS12" i="13"/>
  <c r="AT12" i="13"/>
  <c r="AU12" i="13"/>
  <c r="AV12" i="13"/>
  <c r="AW12" i="13"/>
  <c r="AX12" i="13"/>
  <c r="AY12" i="13"/>
  <c r="AZ12" i="13"/>
  <c r="BA12" i="13"/>
  <c r="BB12" i="13"/>
  <c r="BC12" i="13"/>
  <c r="BD12" i="13"/>
  <c r="BE12" i="13"/>
  <c r="BF12" i="13"/>
  <c r="BG12" i="13"/>
  <c r="BH12" i="13"/>
  <c r="BI12" i="13"/>
  <c r="BJ12" i="13"/>
  <c r="BK12" i="13"/>
  <c r="BL12" i="13"/>
  <c r="BM12" i="13"/>
  <c r="BN12" i="13"/>
  <c r="BO12" i="13"/>
  <c r="BP12" i="13"/>
  <c r="BQ12" i="13"/>
  <c r="BR12" i="13"/>
  <c r="BS12" i="13"/>
  <c r="BT12" i="13"/>
  <c r="BU12" i="13"/>
  <c r="BV12" i="13"/>
  <c r="BW12" i="13"/>
  <c r="BX12" i="13"/>
  <c r="BY12" i="13"/>
  <c r="BZ12" i="13"/>
  <c r="CA12" i="13"/>
  <c r="CB12" i="13"/>
  <c r="CC12" i="13"/>
  <c r="CD12" i="13"/>
  <c r="CE12" i="13"/>
  <c r="CF12" i="13"/>
  <c r="CG12" i="13"/>
  <c r="CH12" i="13"/>
  <c r="CI12" i="13"/>
  <c r="CJ12" i="13"/>
  <c r="CK12" i="13"/>
  <c r="CL12" i="13"/>
  <c r="CM12" i="13"/>
  <c r="CN12" i="13"/>
  <c r="CO12" i="13"/>
  <c r="CP12" i="13"/>
  <c r="CQ12" i="13"/>
  <c r="CR12" i="13"/>
  <c r="CS12" i="13"/>
  <c r="CT12" i="13"/>
  <c r="CU12" i="13"/>
  <c r="CV12" i="13"/>
  <c r="CW12" i="13"/>
  <c r="B13" i="13"/>
  <c r="C13" i="13"/>
  <c r="D13"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AO13" i="13"/>
  <c r="AP13" i="13"/>
  <c r="AQ13" i="13"/>
  <c r="AR13" i="13"/>
  <c r="AS13" i="13"/>
  <c r="AT13" i="13"/>
  <c r="AU13" i="13"/>
  <c r="AV13" i="13"/>
  <c r="AW13" i="13"/>
  <c r="AX13" i="13"/>
  <c r="AY13" i="13"/>
  <c r="AZ13" i="13"/>
  <c r="BA13" i="13"/>
  <c r="BB13" i="13"/>
  <c r="BC13" i="13"/>
  <c r="BD13" i="13"/>
  <c r="BE13" i="13"/>
  <c r="BF13" i="13"/>
  <c r="BG13" i="13"/>
  <c r="BH13" i="13"/>
  <c r="BI13" i="13"/>
  <c r="BJ13" i="13"/>
  <c r="BK13" i="13"/>
  <c r="BL13" i="13"/>
  <c r="BM13" i="13"/>
  <c r="BN13" i="13"/>
  <c r="BO13" i="13"/>
  <c r="BP13" i="13"/>
  <c r="BQ13" i="13"/>
  <c r="BR13" i="13"/>
  <c r="BS13" i="13"/>
  <c r="BT13" i="13"/>
  <c r="BU13" i="13"/>
  <c r="BV13" i="13"/>
  <c r="BW13" i="13"/>
  <c r="BX13" i="13"/>
  <c r="BY13" i="13"/>
  <c r="BZ13" i="13"/>
  <c r="CA13" i="13"/>
  <c r="CB13" i="13"/>
  <c r="CC13" i="13"/>
  <c r="CD13" i="13"/>
  <c r="CE13" i="13"/>
  <c r="CF13" i="13"/>
  <c r="CG13" i="13"/>
  <c r="CH13" i="13"/>
  <c r="CI13" i="13"/>
  <c r="CJ13" i="13"/>
  <c r="CK13" i="13"/>
  <c r="CL13" i="13"/>
  <c r="CM13" i="13"/>
  <c r="CN13" i="13"/>
  <c r="CO13" i="13"/>
  <c r="CP13" i="13"/>
  <c r="CQ13" i="13"/>
  <c r="CR13" i="13"/>
  <c r="CS13" i="13"/>
  <c r="CT13" i="13"/>
  <c r="CU13" i="13"/>
  <c r="CV13" i="13"/>
  <c r="CW13" i="13"/>
  <c r="B14" i="13"/>
  <c r="C14" i="13"/>
  <c r="D14"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AO14" i="13"/>
  <c r="AP14" i="13"/>
  <c r="AQ14" i="13"/>
  <c r="AR14" i="13"/>
  <c r="AS14" i="13"/>
  <c r="AT14" i="13"/>
  <c r="AU14" i="13"/>
  <c r="AV14" i="13"/>
  <c r="AW14" i="13"/>
  <c r="AX14" i="13"/>
  <c r="AY14" i="13"/>
  <c r="AZ14" i="13"/>
  <c r="BA14" i="13"/>
  <c r="BB14" i="13"/>
  <c r="BC14" i="13"/>
  <c r="BD14" i="13"/>
  <c r="BE14" i="13"/>
  <c r="BF14" i="13"/>
  <c r="BG14" i="13"/>
  <c r="BH14" i="13"/>
  <c r="BI14" i="13"/>
  <c r="BJ14" i="13"/>
  <c r="BK14" i="13"/>
  <c r="BL14" i="13"/>
  <c r="BM14" i="13"/>
  <c r="BN14" i="13"/>
  <c r="BO14" i="13"/>
  <c r="BP14" i="13"/>
  <c r="BQ14" i="13"/>
  <c r="BR14" i="13"/>
  <c r="BS14" i="13"/>
  <c r="BT14" i="13"/>
  <c r="BU14" i="13"/>
  <c r="BV14" i="13"/>
  <c r="BW14" i="13"/>
  <c r="BX14" i="13"/>
  <c r="BY14" i="13"/>
  <c r="BZ14" i="13"/>
  <c r="CA14" i="13"/>
  <c r="CB14" i="13"/>
  <c r="CC14" i="13"/>
  <c r="CD14" i="13"/>
  <c r="CE14" i="13"/>
  <c r="CF14" i="13"/>
  <c r="CG14" i="13"/>
  <c r="CH14" i="13"/>
  <c r="CI14" i="13"/>
  <c r="CJ14" i="13"/>
  <c r="CK14" i="13"/>
  <c r="CL14" i="13"/>
  <c r="CM14" i="13"/>
  <c r="CN14" i="13"/>
  <c r="CO14" i="13"/>
  <c r="CP14" i="13"/>
  <c r="CQ14" i="13"/>
  <c r="CR14" i="13"/>
  <c r="CS14" i="13"/>
  <c r="CT14" i="13"/>
  <c r="CU14" i="13"/>
  <c r="CV14" i="13"/>
  <c r="CW14" i="13"/>
  <c r="B15" i="13"/>
  <c r="C15" i="13"/>
  <c r="D15"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AO15" i="13"/>
  <c r="AP15" i="13"/>
  <c r="AQ15" i="13"/>
  <c r="AR15" i="13"/>
  <c r="AS15" i="13"/>
  <c r="AT15" i="13"/>
  <c r="AU15" i="13"/>
  <c r="AV15" i="13"/>
  <c r="AW15" i="13"/>
  <c r="AX15" i="13"/>
  <c r="AY15" i="13"/>
  <c r="AZ15" i="13"/>
  <c r="BA15" i="13"/>
  <c r="BB15" i="13"/>
  <c r="BC15" i="13"/>
  <c r="BD15" i="13"/>
  <c r="BE15" i="13"/>
  <c r="BF15" i="13"/>
  <c r="BG15" i="13"/>
  <c r="BH15" i="13"/>
  <c r="BI15" i="13"/>
  <c r="BJ15" i="13"/>
  <c r="BK15" i="13"/>
  <c r="BL15" i="13"/>
  <c r="BM15" i="13"/>
  <c r="BN15" i="13"/>
  <c r="BO15" i="13"/>
  <c r="BP15" i="13"/>
  <c r="BQ15" i="13"/>
  <c r="BR15" i="13"/>
  <c r="BS15" i="13"/>
  <c r="BT15" i="13"/>
  <c r="BU15" i="13"/>
  <c r="BV15" i="13"/>
  <c r="BW15" i="13"/>
  <c r="BX15" i="13"/>
  <c r="BY15" i="13"/>
  <c r="BZ15" i="13"/>
  <c r="CA15" i="13"/>
  <c r="CB15" i="13"/>
  <c r="CC15" i="13"/>
  <c r="CD15" i="13"/>
  <c r="CE15" i="13"/>
  <c r="CF15" i="13"/>
  <c r="CG15" i="13"/>
  <c r="CH15" i="13"/>
  <c r="CI15" i="13"/>
  <c r="CJ15" i="13"/>
  <c r="CK15" i="13"/>
  <c r="CL15" i="13"/>
  <c r="CM15" i="13"/>
  <c r="CN15" i="13"/>
  <c r="CO15" i="13"/>
  <c r="CP15" i="13"/>
  <c r="CQ15" i="13"/>
  <c r="CR15" i="13"/>
  <c r="CS15" i="13"/>
  <c r="CT15" i="13"/>
  <c r="CU15" i="13"/>
  <c r="CV15" i="13"/>
  <c r="CW15" i="13"/>
  <c r="B16" i="13"/>
  <c r="C16" i="13"/>
  <c r="D16"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AO16" i="13"/>
  <c r="AP16" i="13"/>
  <c r="AQ16" i="13"/>
  <c r="AR16" i="13"/>
  <c r="AS16" i="13"/>
  <c r="AT16" i="13"/>
  <c r="AU16" i="13"/>
  <c r="AV16" i="13"/>
  <c r="AW16" i="13"/>
  <c r="AX16" i="13"/>
  <c r="AY16" i="13"/>
  <c r="AZ16" i="13"/>
  <c r="BA16" i="13"/>
  <c r="BB16" i="13"/>
  <c r="BC16" i="13"/>
  <c r="BD16" i="13"/>
  <c r="BE16" i="13"/>
  <c r="BF16" i="13"/>
  <c r="BG16" i="13"/>
  <c r="BH16" i="13"/>
  <c r="BI16" i="13"/>
  <c r="BJ16" i="13"/>
  <c r="BK16" i="13"/>
  <c r="BL16" i="13"/>
  <c r="BM16" i="13"/>
  <c r="BN16" i="13"/>
  <c r="BO16" i="13"/>
  <c r="BP16" i="13"/>
  <c r="BQ16" i="13"/>
  <c r="BR16" i="13"/>
  <c r="BS16" i="13"/>
  <c r="BT16" i="13"/>
  <c r="BU16" i="13"/>
  <c r="BV16" i="13"/>
  <c r="BW16" i="13"/>
  <c r="BX16" i="13"/>
  <c r="BY16" i="13"/>
  <c r="BZ16" i="13"/>
  <c r="CA16" i="13"/>
  <c r="CB16" i="13"/>
  <c r="CC16" i="13"/>
  <c r="CD16" i="13"/>
  <c r="CE16" i="13"/>
  <c r="CF16" i="13"/>
  <c r="CG16" i="13"/>
  <c r="CH16" i="13"/>
  <c r="CI16" i="13"/>
  <c r="CJ16" i="13"/>
  <c r="CK16" i="13"/>
  <c r="CL16" i="13"/>
  <c r="CM16" i="13"/>
  <c r="CN16" i="13"/>
  <c r="CO16" i="13"/>
  <c r="CP16" i="13"/>
  <c r="CQ16" i="13"/>
  <c r="CR16" i="13"/>
  <c r="CS16" i="13"/>
  <c r="CT16" i="13"/>
  <c r="CU16" i="13"/>
  <c r="CV16" i="13"/>
  <c r="CW16" i="13"/>
  <c r="B17" i="13"/>
  <c r="C17" i="13"/>
  <c r="D17"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AO17" i="13"/>
  <c r="AP17" i="13"/>
  <c r="AQ17" i="13"/>
  <c r="AR17" i="13"/>
  <c r="AS17" i="13"/>
  <c r="AT17" i="13"/>
  <c r="AU17" i="13"/>
  <c r="AV17" i="13"/>
  <c r="AW17" i="13"/>
  <c r="AX17" i="13"/>
  <c r="AY17" i="13"/>
  <c r="AZ17" i="13"/>
  <c r="BA17" i="13"/>
  <c r="BB17" i="13"/>
  <c r="BC17" i="13"/>
  <c r="BD17" i="13"/>
  <c r="BE17" i="13"/>
  <c r="BF17" i="13"/>
  <c r="BG17" i="13"/>
  <c r="BH17" i="13"/>
  <c r="BI17" i="13"/>
  <c r="BJ17" i="13"/>
  <c r="BK17" i="13"/>
  <c r="BL17" i="13"/>
  <c r="BM17" i="13"/>
  <c r="BN17" i="13"/>
  <c r="BO17" i="13"/>
  <c r="BP17" i="13"/>
  <c r="BQ17" i="13"/>
  <c r="BR17" i="13"/>
  <c r="BS17" i="13"/>
  <c r="BT17" i="13"/>
  <c r="BU17" i="13"/>
  <c r="BV17" i="13"/>
  <c r="BW17" i="13"/>
  <c r="BX17" i="13"/>
  <c r="BY17" i="13"/>
  <c r="BZ17" i="13"/>
  <c r="CA17" i="13"/>
  <c r="CB17" i="13"/>
  <c r="CC17" i="13"/>
  <c r="CD17" i="13"/>
  <c r="CE17" i="13"/>
  <c r="CF17" i="13"/>
  <c r="CG17" i="13"/>
  <c r="CH17" i="13"/>
  <c r="CI17" i="13"/>
  <c r="CJ17" i="13"/>
  <c r="CK17" i="13"/>
  <c r="CL17" i="13"/>
  <c r="CM17" i="13"/>
  <c r="CN17" i="13"/>
  <c r="CO17" i="13"/>
  <c r="CP17" i="13"/>
  <c r="CQ17" i="13"/>
  <c r="CR17" i="13"/>
  <c r="CS17" i="13"/>
  <c r="CT17" i="13"/>
  <c r="CU17" i="13"/>
  <c r="CV17" i="13"/>
  <c r="CW17" i="13"/>
  <c r="B18" i="13"/>
  <c r="C18" i="13"/>
  <c r="D18"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AO18" i="13"/>
  <c r="AP18" i="13"/>
  <c r="AQ18" i="13"/>
  <c r="AR18" i="13"/>
  <c r="AS18" i="13"/>
  <c r="AT18" i="13"/>
  <c r="AU18" i="13"/>
  <c r="AV18" i="13"/>
  <c r="AW18" i="13"/>
  <c r="AX18" i="13"/>
  <c r="AY18" i="13"/>
  <c r="AZ18" i="13"/>
  <c r="BA18" i="13"/>
  <c r="BB18" i="13"/>
  <c r="BC18" i="13"/>
  <c r="BD18" i="13"/>
  <c r="BE18" i="13"/>
  <c r="BF18" i="13"/>
  <c r="BG18" i="13"/>
  <c r="BH18" i="13"/>
  <c r="BI18" i="13"/>
  <c r="BJ18" i="13"/>
  <c r="BK18" i="13"/>
  <c r="BL18" i="13"/>
  <c r="BM18" i="13"/>
  <c r="BN18" i="13"/>
  <c r="BO18" i="13"/>
  <c r="BP18" i="13"/>
  <c r="BQ18" i="13"/>
  <c r="BR18" i="13"/>
  <c r="BS18" i="13"/>
  <c r="BT18" i="13"/>
  <c r="BU18" i="13"/>
  <c r="BV18" i="13"/>
  <c r="BW18" i="13"/>
  <c r="BX18" i="13"/>
  <c r="BY18" i="13"/>
  <c r="BZ18" i="13"/>
  <c r="CA18" i="13"/>
  <c r="CB18" i="13"/>
  <c r="CC18" i="13"/>
  <c r="CD18" i="13"/>
  <c r="CE18" i="13"/>
  <c r="CF18" i="13"/>
  <c r="CG18" i="13"/>
  <c r="CH18" i="13"/>
  <c r="CI18" i="13"/>
  <c r="CJ18" i="13"/>
  <c r="CK18" i="13"/>
  <c r="CL18" i="13"/>
  <c r="CM18" i="13"/>
  <c r="CN18" i="13"/>
  <c r="CO18" i="13"/>
  <c r="CP18" i="13"/>
  <c r="CQ18" i="13"/>
  <c r="CR18" i="13"/>
  <c r="CS18" i="13"/>
  <c r="CT18" i="13"/>
  <c r="CU18" i="13"/>
  <c r="CV18" i="13"/>
  <c r="CW18" i="13"/>
  <c r="B19" i="13"/>
  <c r="C19" i="13"/>
  <c r="D19"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AO19" i="13"/>
  <c r="AP19" i="13"/>
  <c r="AQ19" i="13"/>
  <c r="AR19" i="13"/>
  <c r="AS19" i="13"/>
  <c r="AT19" i="13"/>
  <c r="AU19" i="13"/>
  <c r="AV19" i="13"/>
  <c r="AW19" i="13"/>
  <c r="AX19" i="13"/>
  <c r="AY19" i="13"/>
  <c r="AZ19" i="13"/>
  <c r="BA19" i="13"/>
  <c r="BB19" i="13"/>
  <c r="BC19" i="13"/>
  <c r="BD19" i="13"/>
  <c r="BE19" i="13"/>
  <c r="BF19" i="13"/>
  <c r="BG19" i="13"/>
  <c r="BH19" i="13"/>
  <c r="BI19" i="13"/>
  <c r="BJ19" i="13"/>
  <c r="BK19" i="13"/>
  <c r="BL19" i="13"/>
  <c r="BM19" i="13"/>
  <c r="BN19" i="13"/>
  <c r="BO19" i="13"/>
  <c r="BP19" i="13"/>
  <c r="BQ19" i="13"/>
  <c r="BR19" i="13"/>
  <c r="BS19" i="13"/>
  <c r="BT19" i="13"/>
  <c r="BU19" i="13"/>
  <c r="BV19" i="13"/>
  <c r="BW19" i="13"/>
  <c r="BX19" i="13"/>
  <c r="BY19" i="13"/>
  <c r="BZ19" i="13"/>
  <c r="CA19" i="13"/>
  <c r="CB19" i="13"/>
  <c r="CC19" i="13"/>
  <c r="CD19" i="13"/>
  <c r="CE19" i="13"/>
  <c r="CF19" i="13"/>
  <c r="CG19" i="13"/>
  <c r="CH19" i="13"/>
  <c r="CI19" i="13"/>
  <c r="CJ19" i="13"/>
  <c r="CK19" i="13"/>
  <c r="CL19" i="13"/>
  <c r="CM19" i="13"/>
  <c r="CN19" i="13"/>
  <c r="CO19" i="13"/>
  <c r="CP19" i="13"/>
  <c r="CQ19" i="13"/>
  <c r="CR19" i="13"/>
  <c r="CS19" i="13"/>
  <c r="CT19" i="13"/>
  <c r="CU19" i="13"/>
  <c r="CV19" i="13"/>
  <c r="CW19" i="13"/>
  <c r="B20" i="13"/>
  <c r="C20" i="13"/>
  <c r="D20"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AO20" i="13"/>
  <c r="AP20" i="13"/>
  <c r="AQ20" i="13"/>
  <c r="AR20" i="13"/>
  <c r="AS20" i="13"/>
  <c r="AT20" i="13"/>
  <c r="AU20" i="13"/>
  <c r="AV20" i="13"/>
  <c r="AW20" i="13"/>
  <c r="AX20" i="13"/>
  <c r="AY20" i="13"/>
  <c r="AZ20" i="13"/>
  <c r="BA20" i="13"/>
  <c r="BB20" i="13"/>
  <c r="BC20" i="13"/>
  <c r="BD20" i="13"/>
  <c r="BE20" i="13"/>
  <c r="BF20" i="13"/>
  <c r="BG20" i="13"/>
  <c r="BH20" i="13"/>
  <c r="BI20" i="13"/>
  <c r="BJ20" i="13"/>
  <c r="BK20" i="13"/>
  <c r="BL20" i="13"/>
  <c r="BM20" i="13"/>
  <c r="BN20" i="13"/>
  <c r="BO20" i="13"/>
  <c r="BP20" i="13"/>
  <c r="BQ20" i="13"/>
  <c r="BR20" i="13"/>
  <c r="BS20" i="13"/>
  <c r="BT20" i="13"/>
  <c r="BU20" i="13"/>
  <c r="BV20" i="13"/>
  <c r="BW20" i="13"/>
  <c r="BX20" i="13"/>
  <c r="BY20" i="13"/>
  <c r="BZ20" i="13"/>
  <c r="CA20" i="13"/>
  <c r="CB20" i="13"/>
  <c r="CC20" i="13"/>
  <c r="CD20" i="13"/>
  <c r="CE20" i="13"/>
  <c r="CF20" i="13"/>
  <c r="CG20" i="13"/>
  <c r="CH20" i="13"/>
  <c r="CI20" i="13"/>
  <c r="CJ20" i="13"/>
  <c r="CK20" i="13"/>
  <c r="CL20" i="13"/>
  <c r="CM20" i="13"/>
  <c r="CN20" i="13"/>
  <c r="CO20" i="13"/>
  <c r="CP20" i="13"/>
  <c r="CQ20" i="13"/>
  <c r="CR20" i="13"/>
  <c r="CS20" i="13"/>
  <c r="CT20" i="13"/>
  <c r="CU20" i="13"/>
  <c r="CV20" i="13"/>
  <c r="CW20" i="13"/>
  <c r="B21" i="13"/>
  <c r="C21" i="13"/>
  <c r="D21" i="13"/>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AO21" i="13"/>
  <c r="AP21" i="13"/>
  <c r="AQ21" i="13"/>
  <c r="AR21" i="13"/>
  <c r="AS21" i="13"/>
  <c r="AT21" i="13"/>
  <c r="AU21" i="13"/>
  <c r="AV21" i="13"/>
  <c r="AW21" i="13"/>
  <c r="AX21" i="13"/>
  <c r="AY21" i="13"/>
  <c r="AZ21" i="13"/>
  <c r="BA21" i="13"/>
  <c r="BB21" i="13"/>
  <c r="BC21" i="13"/>
  <c r="BD21" i="13"/>
  <c r="BE21" i="13"/>
  <c r="BF21" i="13"/>
  <c r="BG21" i="13"/>
  <c r="BH21" i="13"/>
  <c r="BI21" i="13"/>
  <c r="BJ21" i="13"/>
  <c r="BK21" i="13"/>
  <c r="BL21" i="13"/>
  <c r="BM21" i="13"/>
  <c r="BN21" i="13"/>
  <c r="BO21" i="13"/>
  <c r="BP21" i="13"/>
  <c r="BQ21" i="13"/>
  <c r="BR21" i="13"/>
  <c r="BS21" i="13"/>
  <c r="BT21" i="13"/>
  <c r="BU21" i="13"/>
  <c r="BV21" i="13"/>
  <c r="BW21" i="13"/>
  <c r="BX21" i="13"/>
  <c r="BY21" i="13"/>
  <c r="BZ21" i="13"/>
  <c r="CA21" i="13"/>
  <c r="CB21" i="13"/>
  <c r="CC21" i="13"/>
  <c r="CD21" i="13"/>
  <c r="CE21" i="13"/>
  <c r="CF21" i="13"/>
  <c r="CG21" i="13"/>
  <c r="CH21" i="13"/>
  <c r="CI21" i="13"/>
  <c r="CJ21" i="13"/>
  <c r="CK21" i="13"/>
  <c r="CL21" i="13"/>
  <c r="CM21" i="13"/>
  <c r="CN21" i="13"/>
  <c r="CO21" i="13"/>
  <c r="CP21" i="13"/>
  <c r="CQ21" i="13"/>
  <c r="CR21" i="13"/>
  <c r="CS21" i="13"/>
  <c r="CT21" i="13"/>
  <c r="CU21" i="13"/>
  <c r="CV21" i="13"/>
  <c r="CW21" i="13"/>
  <c r="B22" i="13"/>
  <c r="C22" i="13"/>
  <c r="D22"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AR22" i="13"/>
  <c r="AS22" i="13"/>
  <c r="AT22" i="13"/>
  <c r="AU22" i="13"/>
  <c r="AV22" i="13"/>
  <c r="AW22" i="13"/>
  <c r="AX22" i="13"/>
  <c r="AY22" i="13"/>
  <c r="AZ22" i="13"/>
  <c r="BA22" i="13"/>
  <c r="BB22" i="13"/>
  <c r="BC22" i="13"/>
  <c r="BD22" i="13"/>
  <c r="BE22" i="13"/>
  <c r="BF22" i="13"/>
  <c r="BG22" i="13"/>
  <c r="BH22" i="13"/>
  <c r="BI22" i="13"/>
  <c r="BJ22" i="13"/>
  <c r="BK22" i="13"/>
  <c r="BL22" i="13"/>
  <c r="BM22" i="13"/>
  <c r="BN22" i="13"/>
  <c r="BO22" i="13"/>
  <c r="BP22" i="13"/>
  <c r="BQ22" i="13"/>
  <c r="BR22" i="13"/>
  <c r="BS22" i="13"/>
  <c r="BT22" i="13"/>
  <c r="BU22" i="13"/>
  <c r="BV22" i="13"/>
  <c r="BW22" i="13"/>
  <c r="BX22" i="13"/>
  <c r="BY22" i="13"/>
  <c r="BZ22" i="13"/>
  <c r="CA22" i="13"/>
  <c r="CB22" i="13"/>
  <c r="CC22" i="13"/>
  <c r="CD22" i="13"/>
  <c r="CE22" i="13"/>
  <c r="CF22" i="13"/>
  <c r="CG22" i="13"/>
  <c r="CH22" i="13"/>
  <c r="CI22" i="13"/>
  <c r="CJ22" i="13"/>
  <c r="CK22" i="13"/>
  <c r="CL22" i="13"/>
  <c r="CM22" i="13"/>
  <c r="CN22" i="13"/>
  <c r="CO22" i="13"/>
  <c r="CP22" i="13"/>
  <c r="CQ22" i="13"/>
  <c r="CR22" i="13"/>
  <c r="CS22" i="13"/>
  <c r="CT22" i="13"/>
  <c r="CU22" i="13"/>
  <c r="CV22" i="13"/>
  <c r="CW22" i="13"/>
  <c r="B23" i="13"/>
  <c r="C23" i="13"/>
  <c r="D23"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AO23" i="13"/>
  <c r="AP23" i="13"/>
  <c r="AQ23" i="13"/>
  <c r="AR23" i="13"/>
  <c r="AS23" i="13"/>
  <c r="AT23" i="13"/>
  <c r="AU23" i="13"/>
  <c r="AV23" i="13"/>
  <c r="AW23" i="13"/>
  <c r="AX23" i="13"/>
  <c r="AY23" i="13"/>
  <c r="AZ23" i="13"/>
  <c r="BA23" i="13"/>
  <c r="BB23" i="13"/>
  <c r="BC23" i="13"/>
  <c r="BD23" i="13"/>
  <c r="BE23" i="13"/>
  <c r="BF23" i="13"/>
  <c r="BG23" i="13"/>
  <c r="BH23" i="13"/>
  <c r="BI23" i="13"/>
  <c r="BJ23" i="13"/>
  <c r="BK23" i="13"/>
  <c r="BL23" i="13"/>
  <c r="BM23" i="13"/>
  <c r="BN23" i="13"/>
  <c r="BO23" i="13"/>
  <c r="BP23" i="13"/>
  <c r="BQ23" i="13"/>
  <c r="BR23" i="13"/>
  <c r="BS23" i="13"/>
  <c r="BT23" i="13"/>
  <c r="BU23" i="13"/>
  <c r="BV23" i="13"/>
  <c r="BW23" i="13"/>
  <c r="BX23" i="13"/>
  <c r="BY23" i="13"/>
  <c r="BZ23" i="13"/>
  <c r="CA23" i="13"/>
  <c r="CB23" i="13"/>
  <c r="CC23" i="13"/>
  <c r="CD23" i="13"/>
  <c r="CE23" i="13"/>
  <c r="CF23" i="13"/>
  <c r="CG23" i="13"/>
  <c r="CH23" i="13"/>
  <c r="CI23" i="13"/>
  <c r="CJ23" i="13"/>
  <c r="CK23" i="13"/>
  <c r="CL23" i="13"/>
  <c r="CM23" i="13"/>
  <c r="CN23" i="13"/>
  <c r="CO23" i="13"/>
  <c r="CP23" i="13"/>
  <c r="CQ23" i="13"/>
  <c r="CR23" i="13"/>
  <c r="CS23" i="13"/>
  <c r="CT23" i="13"/>
  <c r="CU23" i="13"/>
  <c r="CV23" i="13"/>
  <c r="CW23" i="13"/>
  <c r="B24" i="13"/>
  <c r="C24" i="13"/>
  <c r="D24"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AO24" i="13"/>
  <c r="AP24" i="13"/>
  <c r="AQ24" i="13"/>
  <c r="AR24" i="13"/>
  <c r="AS24" i="13"/>
  <c r="AT24" i="13"/>
  <c r="AU24" i="13"/>
  <c r="AV24" i="13"/>
  <c r="AW24" i="13"/>
  <c r="AX24" i="13"/>
  <c r="AY24" i="13"/>
  <c r="AZ24" i="13"/>
  <c r="BA24" i="13"/>
  <c r="BB24" i="13"/>
  <c r="BC24" i="13"/>
  <c r="BD24" i="13"/>
  <c r="BE24" i="13"/>
  <c r="BF24" i="13"/>
  <c r="BG24" i="13"/>
  <c r="BH24" i="13"/>
  <c r="BI24" i="13"/>
  <c r="BJ24" i="13"/>
  <c r="BK24" i="13"/>
  <c r="BL24" i="13"/>
  <c r="BM24" i="13"/>
  <c r="BN24" i="13"/>
  <c r="BO24" i="13"/>
  <c r="BP24" i="13"/>
  <c r="BQ24" i="13"/>
  <c r="BR24" i="13"/>
  <c r="BS24" i="13"/>
  <c r="BT24" i="13"/>
  <c r="BU24" i="13"/>
  <c r="BV24" i="13"/>
  <c r="BW24" i="13"/>
  <c r="BX24" i="13"/>
  <c r="BY24" i="13"/>
  <c r="BZ24" i="13"/>
  <c r="CA24" i="13"/>
  <c r="CB24" i="13"/>
  <c r="CC24" i="13"/>
  <c r="CD24" i="13"/>
  <c r="CE24" i="13"/>
  <c r="CF24" i="13"/>
  <c r="CG24" i="13"/>
  <c r="CH24" i="13"/>
  <c r="CI24" i="13"/>
  <c r="CJ24" i="13"/>
  <c r="CK24" i="13"/>
  <c r="CL24" i="13"/>
  <c r="CM24" i="13"/>
  <c r="CN24" i="13"/>
  <c r="CO24" i="13"/>
  <c r="CP24" i="13"/>
  <c r="CQ24" i="13"/>
  <c r="CR24" i="13"/>
  <c r="CS24" i="13"/>
  <c r="CT24" i="13"/>
  <c r="CU24" i="13"/>
  <c r="CV24" i="13"/>
  <c r="CW24" i="13"/>
  <c r="B25" i="13"/>
  <c r="C25" i="13"/>
  <c r="D25" i="13"/>
  <c r="E25" i="13"/>
  <c r="F25" i="13"/>
  <c r="G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AO25" i="13"/>
  <c r="AP25" i="13"/>
  <c r="AQ25" i="13"/>
  <c r="AR25" i="13"/>
  <c r="AS25" i="13"/>
  <c r="AT25" i="13"/>
  <c r="AU25" i="13"/>
  <c r="AV25" i="13"/>
  <c r="AW25" i="13"/>
  <c r="AX25" i="13"/>
  <c r="AY25" i="13"/>
  <c r="AZ25" i="13"/>
  <c r="BA25" i="13"/>
  <c r="BB25" i="13"/>
  <c r="BC25" i="13"/>
  <c r="BD25" i="13"/>
  <c r="BE25" i="13"/>
  <c r="BF25" i="13"/>
  <c r="BG25" i="13"/>
  <c r="BH25" i="13"/>
  <c r="BI25" i="13"/>
  <c r="BJ25" i="13"/>
  <c r="BK25" i="13"/>
  <c r="BL25" i="13"/>
  <c r="BM25" i="13"/>
  <c r="BN25" i="13"/>
  <c r="BO25" i="13"/>
  <c r="BP25" i="13"/>
  <c r="BQ25" i="13"/>
  <c r="BR25" i="13"/>
  <c r="BS25" i="13"/>
  <c r="BT25" i="13"/>
  <c r="BU25" i="13"/>
  <c r="BV25" i="13"/>
  <c r="BW25" i="13"/>
  <c r="BX25" i="13"/>
  <c r="BY25" i="13"/>
  <c r="BZ25" i="13"/>
  <c r="CA25" i="13"/>
  <c r="CB25" i="13"/>
  <c r="CC25" i="13"/>
  <c r="CD25" i="13"/>
  <c r="CE25" i="13"/>
  <c r="CF25" i="13"/>
  <c r="CG25" i="13"/>
  <c r="CH25" i="13"/>
  <c r="CI25" i="13"/>
  <c r="CJ25" i="13"/>
  <c r="CK25" i="13"/>
  <c r="CL25" i="13"/>
  <c r="CM25" i="13"/>
  <c r="CN25" i="13"/>
  <c r="CO25" i="13"/>
  <c r="CP25" i="13"/>
  <c r="CQ25" i="13"/>
  <c r="CR25" i="13"/>
  <c r="CS25" i="13"/>
  <c r="CT25" i="13"/>
  <c r="CU25" i="13"/>
  <c r="CV25" i="13"/>
  <c r="CW25" i="13"/>
  <c r="B26" i="13"/>
  <c r="C26" i="13"/>
  <c r="D26"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AO26" i="13"/>
  <c r="AP26" i="13"/>
  <c r="AQ26" i="13"/>
  <c r="AR26" i="13"/>
  <c r="AS26" i="13"/>
  <c r="AT26" i="13"/>
  <c r="AU26" i="13"/>
  <c r="AV26" i="13"/>
  <c r="AW26" i="13"/>
  <c r="AX26" i="13"/>
  <c r="AY26" i="13"/>
  <c r="AZ26" i="13"/>
  <c r="BA26" i="13"/>
  <c r="BB26" i="13"/>
  <c r="BC26" i="13"/>
  <c r="BD26" i="13"/>
  <c r="BE26" i="13"/>
  <c r="BF26" i="13"/>
  <c r="BG26" i="13"/>
  <c r="BH26" i="13"/>
  <c r="BI26" i="13"/>
  <c r="BJ26" i="13"/>
  <c r="BK26" i="13"/>
  <c r="BL26" i="13"/>
  <c r="BM26" i="13"/>
  <c r="BN26" i="13"/>
  <c r="BO26" i="13"/>
  <c r="BP26" i="13"/>
  <c r="BQ26" i="13"/>
  <c r="BR26" i="13"/>
  <c r="BS26" i="13"/>
  <c r="BT26" i="13"/>
  <c r="BU26" i="13"/>
  <c r="BV26" i="13"/>
  <c r="BW26" i="13"/>
  <c r="BX26" i="13"/>
  <c r="BY26" i="13"/>
  <c r="BZ26" i="13"/>
  <c r="CA26" i="13"/>
  <c r="CB26" i="13"/>
  <c r="CC26" i="13"/>
  <c r="CD26" i="13"/>
  <c r="CE26" i="13"/>
  <c r="CF26" i="13"/>
  <c r="CG26" i="13"/>
  <c r="CH26" i="13"/>
  <c r="CI26" i="13"/>
  <c r="CJ26" i="13"/>
  <c r="CK26" i="13"/>
  <c r="CL26" i="13"/>
  <c r="CM26" i="13"/>
  <c r="CN26" i="13"/>
  <c r="CO26" i="13"/>
  <c r="CP26" i="13"/>
  <c r="CQ26" i="13"/>
  <c r="CR26" i="13"/>
  <c r="CS26" i="13"/>
  <c r="CT26" i="13"/>
  <c r="CU26" i="13"/>
  <c r="CV26" i="13"/>
  <c r="CW26" i="13"/>
  <c r="B27" i="13"/>
  <c r="C27" i="13"/>
  <c r="D27"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AO27" i="13"/>
  <c r="AP27" i="13"/>
  <c r="AQ27" i="13"/>
  <c r="AR27" i="13"/>
  <c r="AS27" i="13"/>
  <c r="AT27" i="13"/>
  <c r="AU27" i="13"/>
  <c r="AV27" i="13"/>
  <c r="AW27" i="13"/>
  <c r="AX27" i="13"/>
  <c r="AY27" i="13"/>
  <c r="AZ27" i="13"/>
  <c r="BA27" i="13"/>
  <c r="BB27" i="13"/>
  <c r="BC27" i="13"/>
  <c r="BD27" i="13"/>
  <c r="BE27" i="13"/>
  <c r="BF27" i="13"/>
  <c r="BG27" i="13"/>
  <c r="BH27" i="13"/>
  <c r="BI27" i="13"/>
  <c r="BJ27" i="13"/>
  <c r="BK27" i="13"/>
  <c r="BL27" i="13"/>
  <c r="BM27" i="13"/>
  <c r="BN27" i="13"/>
  <c r="BO27" i="13"/>
  <c r="BP27" i="13"/>
  <c r="BQ27" i="13"/>
  <c r="BR27" i="13"/>
  <c r="BS27" i="13"/>
  <c r="BT27" i="13"/>
  <c r="BU27" i="13"/>
  <c r="BV27" i="13"/>
  <c r="BW27" i="13"/>
  <c r="BX27" i="13"/>
  <c r="BY27" i="13"/>
  <c r="BZ27" i="13"/>
  <c r="CA27" i="13"/>
  <c r="CB27" i="13"/>
  <c r="CC27" i="13"/>
  <c r="CD27" i="13"/>
  <c r="CE27" i="13"/>
  <c r="CF27" i="13"/>
  <c r="CG27" i="13"/>
  <c r="CH27" i="13"/>
  <c r="CI27" i="13"/>
  <c r="CJ27" i="13"/>
  <c r="CK27" i="13"/>
  <c r="CL27" i="13"/>
  <c r="CM27" i="13"/>
  <c r="CN27" i="13"/>
  <c r="CO27" i="13"/>
  <c r="CP27" i="13"/>
  <c r="CQ27" i="13"/>
  <c r="CR27" i="13"/>
  <c r="CS27" i="13"/>
  <c r="CT27" i="13"/>
  <c r="CU27" i="13"/>
  <c r="CV27" i="13"/>
  <c r="CW27" i="13"/>
  <c r="B28" i="13"/>
  <c r="C28" i="13"/>
  <c r="D28"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AO28" i="13"/>
  <c r="AP28" i="13"/>
  <c r="AQ28" i="13"/>
  <c r="AR28" i="13"/>
  <c r="AS28" i="13"/>
  <c r="AT28" i="13"/>
  <c r="AU28" i="13"/>
  <c r="AV28" i="13"/>
  <c r="AW28" i="13"/>
  <c r="AX28" i="13"/>
  <c r="AY28" i="13"/>
  <c r="AZ28" i="13"/>
  <c r="BA28" i="13"/>
  <c r="BB28" i="13"/>
  <c r="BC28" i="13"/>
  <c r="BD28" i="13"/>
  <c r="BE28" i="13"/>
  <c r="BF28" i="13"/>
  <c r="BG28" i="13"/>
  <c r="BH28" i="13"/>
  <c r="BI28" i="13"/>
  <c r="BJ28" i="13"/>
  <c r="BK28" i="13"/>
  <c r="BL28" i="13"/>
  <c r="BM28" i="13"/>
  <c r="BN28" i="13"/>
  <c r="BO28" i="13"/>
  <c r="BP28" i="13"/>
  <c r="BQ28" i="13"/>
  <c r="BR28" i="13"/>
  <c r="BS28" i="13"/>
  <c r="BT28" i="13"/>
  <c r="BU28" i="13"/>
  <c r="BV28" i="13"/>
  <c r="BW28" i="13"/>
  <c r="BX28" i="13"/>
  <c r="BY28" i="13"/>
  <c r="BZ28" i="13"/>
  <c r="CA28" i="13"/>
  <c r="CB28" i="13"/>
  <c r="CC28" i="13"/>
  <c r="CD28" i="13"/>
  <c r="CE28" i="13"/>
  <c r="CF28" i="13"/>
  <c r="CG28" i="13"/>
  <c r="CH28" i="13"/>
  <c r="CI28" i="13"/>
  <c r="CJ28" i="13"/>
  <c r="CK28" i="13"/>
  <c r="CL28" i="13"/>
  <c r="CM28" i="13"/>
  <c r="CN28" i="13"/>
  <c r="CO28" i="13"/>
  <c r="CP28" i="13"/>
  <c r="CQ28" i="13"/>
  <c r="CR28" i="13"/>
  <c r="CS28" i="13"/>
  <c r="CT28" i="13"/>
  <c r="CU28" i="13"/>
  <c r="CV28" i="13"/>
  <c r="CW28" i="13"/>
  <c r="B29" i="13"/>
  <c r="C29" i="13"/>
  <c r="D29" i="13"/>
  <c r="E29"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AO29" i="13"/>
  <c r="AP29" i="13"/>
  <c r="AQ29" i="13"/>
  <c r="AR29" i="13"/>
  <c r="AS29" i="13"/>
  <c r="AT29" i="13"/>
  <c r="AU29" i="13"/>
  <c r="AV29" i="13"/>
  <c r="AW29" i="13"/>
  <c r="AX29" i="13"/>
  <c r="AY29" i="13"/>
  <c r="AZ29" i="13"/>
  <c r="BA29" i="13"/>
  <c r="BB29" i="13"/>
  <c r="BC29" i="13"/>
  <c r="BD29" i="13"/>
  <c r="BE29" i="13"/>
  <c r="BF29" i="13"/>
  <c r="BG29" i="13"/>
  <c r="BH29" i="13"/>
  <c r="BI29" i="13"/>
  <c r="BJ29" i="13"/>
  <c r="BK29" i="13"/>
  <c r="BL29" i="13"/>
  <c r="BM29" i="13"/>
  <c r="BN29" i="13"/>
  <c r="BO29" i="13"/>
  <c r="BP29" i="13"/>
  <c r="BQ29" i="13"/>
  <c r="BR29" i="13"/>
  <c r="BS29" i="13"/>
  <c r="BT29" i="13"/>
  <c r="BU29" i="13"/>
  <c r="BV29" i="13"/>
  <c r="BW29" i="13"/>
  <c r="BX29" i="13"/>
  <c r="BY29" i="13"/>
  <c r="BZ29" i="13"/>
  <c r="CA29" i="13"/>
  <c r="CB29" i="13"/>
  <c r="CC29" i="13"/>
  <c r="CD29" i="13"/>
  <c r="CE29" i="13"/>
  <c r="CF29" i="13"/>
  <c r="CG29" i="13"/>
  <c r="CH29" i="13"/>
  <c r="CI29" i="13"/>
  <c r="CJ29" i="13"/>
  <c r="CK29" i="13"/>
  <c r="CL29" i="13"/>
  <c r="CM29" i="13"/>
  <c r="CN29" i="13"/>
  <c r="CO29" i="13"/>
  <c r="CP29" i="13"/>
  <c r="CQ29" i="13"/>
  <c r="CR29" i="13"/>
  <c r="CS29" i="13"/>
  <c r="CT29" i="13"/>
  <c r="CU29" i="13"/>
  <c r="CV29" i="13"/>
  <c r="CW29" i="13"/>
  <c r="B30" i="13"/>
  <c r="C30" i="13"/>
  <c r="D30" i="13"/>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AO30" i="13"/>
  <c r="AP30" i="13"/>
  <c r="AQ30" i="13"/>
  <c r="AR30" i="13"/>
  <c r="AS30" i="13"/>
  <c r="AT30" i="13"/>
  <c r="AU30" i="13"/>
  <c r="AV30" i="13"/>
  <c r="AW30" i="13"/>
  <c r="AX30" i="13"/>
  <c r="AY30" i="13"/>
  <c r="AZ30" i="13"/>
  <c r="BA30" i="13"/>
  <c r="BB30" i="13"/>
  <c r="BC30" i="13"/>
  <c r="BD30" i="13"/>
  <c r="BE30" i="13"/>
  <c r="BF30" i="13"/>
  <c r="BG30" i="13"/>
  <c r="BH30" i="13"/>
  <c r="BI30" i="13"/>
  <c r="BJ30" i="13"/>
  <c r="BK30" i="13"/>
  <c r="BL30" i="13"/>
  <c r="BM30" i="13"/>
  <c r="BN30" i="13"/>
  <c r="BO30" i="13"/>
  <c r="BP30" i="13"/>
  <c r="BQ30" i="13"/>
  <c r="BR30" i="13"/>
  <c r="BS30" i="13"/>
  <c r="BT30" i="13"/>
  <c r="BU30" i="13"/>
  <c r="BV30" i="13"/>
  <c r="BW30" i="13"/>
  <c r="BX30" i="13"/>
  <c r="BY30" i="13"/>
  <c r="BZ30" i="13"/>
  <c r="CA30" i="13"/>
  <c r="CB30" i="13"/>
  <c r="CC30" i="13"/>
  <c r="CD30" i="13"/>
  <c r="CE30" i="13"/>
  <c r="CF30" i="13"/>
  <c r="CG30" i="13"/>
  <c r="CH30" i="13"/>
  <c r="CI30" i="13"/>
  <c r="CJ30" i="13"/>
  <c r="CK30" i="13"/>
  <c r="CL30" i="13"/>
  <c r="CM30" i="13"/>
  <c r="CN30" i="13"/>
  <c r="CO30" i="13"/>
  <c r="CP30" i="13"/>
  <c r="CQ30" i="13"/>
  <c r="CR30" i="13"/>
  <c r="CS30" i="13"/>
  <c r="CT30" i="13"/>
  <c r="CU30" i="13"/>
  <c r="CV30" i="13"/>
  <c r="CW30" i="13"/>
  <c r="B31" i="13"/>
  <c r="C31" i="13"/>
  <c r="D31"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AO31" i="13"/>
  <c r="AP31" i="13"/>
  <c r="AQ31" i="13"/>
  <c r="AR31" i="13"/>
  <c r="AS31" i="13"/>
  <c r="AT31" i="13"/>
  <c r="AU31" i="13"/>
  <c r="AV31" i="13"/>
  <c r="AW31" i="13"/>
  <c r="AX31" i="13"/>
  <c r="AY31" i="13"/>
  <c r="AZ31" i="13"/>
  <c r="BA31" i="13"/>
  <c r="BB31" i="13"/>
  <c r="BC31" i="13"/>
  <c r="BD31" i="13"/>
  <c r="BE31" i="13"/>
  <c r="BF31" i="13"/>
  <c r="BG31" i="13"/>
  <c r="BH31" i="13"/>
  <c r="BI31" i="13"/>
  <c r="BJ31" i="13"/>
  <c r="BK31" i="13"/>
  <c r="BL31" i="13"/>
  <c r="BM31" i="13"/>
  <c r="BN31" i="13"/>
  <c r="BO31" i="13"/>
  <c r="BP31" i="13"/>
  <c r="BQ31" i="13"/>
  <c r="BR31" i="13"/>
  <c r="BS31" i="13"/>
  <c r="BT31" i="13"/>
  <c r="BU31" i="13"/>
  <c r="BV31" i="13"/>
  <c r="BW31" i="13"/>
  <c r="BX31" i="13"/>
  <c r="BY31" i="13"/>
  <c r="BZ31" i="13"/>
  <c r="CA31" i="13"/>
  <c r="CB31" i="13"/>
  <c r="CC31" i="13"/>
  <c r="CD31" i="13"/>
  <c r="CE31" i="13"/>
  <c r="CF31" i="13"/>
  <c r="CG31" i="13"/>
  <c r="CH31" i="13"/>
  <c r="CI31" i="13"/>
  <c r="CJ31" i="13"/>
  <c r="CK31" i="13"/>
  <c r="CL31" i="13"/>
  <c r="CM31" i="13"/>
  <c r="CN31" i="13"/>
  <c r="CO31" i="13"/>
  <c r="CP31" i="13"/>
  <c r="CQ31" i="13"/>
  <c r="CR31" i="13"/>
  <c r="CS31" i="13"/>
  <c r="CT31" i="13"/>
  <c r="CU31" i="13"/>
  <c r="CV31" i="13"/>
  <c r="CW31" i="13"/>
  <c r="B32" i="13"/>
  <c r="C32" i="13"/>
  <c r="D32"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AO32" i="13"/>
  <c r="AP32" i="13"/>
  <c r="AQ32" i="13"/>
  <c r="AR32" i="13"/>
  <c r="AS32" i="13"/>
  <c r="AT32" i="13"/>
  <c r="AU32" i="13"/>
  <c r="AV32" i="13"/>
  <c r="AW32" i="13"/>
  <c r="AX32" i="13"/>
  <c r="AY32" i="13"/>
  <c r="AZ32" i="13"/>
  <c r="BA32" i="13"/>
  <c r="BB32" i="13"/>
  <c r="BC32" i="13"/>
  <c r="BD32" i="13"/>
  <c r="BE32" i="13"/>
  <c r="BF32" i="13"/>
  <c r="BG32" i="13"/>
  <c r="BH32" i="13"/>
  <c r="BI32" i="13"/>
  <c r="BJ32" i="13"/>
  <c r="BK32" i="13"/>
  <c r="BL32" i="13"/>
  <c r="BM32" i="13"/>
  <c r="BN32" i="13"/>
  <c r="BO32" i="13"/>
  <c r="BP32" i="13"/>
  <c r="BQ32" i="13"/>
  <c r="BR32" i="13"/>
  <c r="BS32" i="13"/>
  <c r="BT32" i="13"/>
  <c r="BU32" i="13"/>
  <c r="BV32" i="13"/>
  <c r="BW32" i="13"/>
  <c r="BX32" i="13"/>
  <c r="BY32" i="13"/>
  <c r="BZ32" i="13"/>
  <c r="CA32" i="13"/>
  <c r="CB32" i="13"/>
  <c r="CC32" i="13"/>
  <c r="CD32" i="13"/>
  <c r="CE32" i="13"/>
  <c r="CF32" i="13"/>
  <c r="CG32" i="13"/>
  <c r="CH32" i="13"/>
  <c r="CI32" i="13"/>
  <c r="CJ32" i="13"/>
  <c r="CK32" i="13"/>
  <c r="CL32" i="13"/>
  <c r="CM32" i="13"/>
  <c r="CN32" i="13"/>
  <c r="CO32" i="13"/>
  <c r="CP32" i="13"/>
  <c r="CQ32" i="13"/>
  <c r="CR32" i="13"/>
  <c r="CS32" i="13"/>
  <c r="CT32" i="13"/>
  <c r="CU32" i="13"/>
  <c r="CV32" i="13"/>
  <c r="CW32" i="13"/>
  <c r="B33" i="13"/>
  <c r="C33" i="13"/>
  <c r="D33"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AO33" i="13"/>
  <c r="AP33" i="13"/>
  <c r="AQ33" i="13"/>
  <c r="AR33" i="13"/>
  <c r="AS33" i="13"/>
  <c r="AT33" i="13"/>
  <c r="AU33" i="13"/>
  <c r="AV33" i="13"/>
  <c r="AW33" i="13"/>
  <c r="AX33" i="13"/>
  <c r="AY33" i="13"/>
  <c r="AZ33" i="13"/>
  <c r="BA33" i="13"/>
  <c r="BB33" i="13"/>
  <c r="BC33" i="13"/>
  <c r="BD33" i="13"/>
  <c r="BE33" i="13"/>
  <c r="BF33" i="13"/>
  <c r="BG33" i="13"/>
  <c r="BH33" i="13"/>
  <c r="BI33" i="13"/>
  <c r="BJ33" i="13"/>
  <c r="BK33" i="13"/>
  <c r="BL33" i="13"/>
  <c r="BM33" i="13"/>
  <c r="BN33" i="13"/>
  <c r="BO33" i="13"/>
  <c r="BP33" i="13"/>
  <c r="BQ33" i="13"/>
  <c r="BR33" i="13"/>
  <c r="BS33" i="13"/>
  <c r="BT33" i="13"/>
  <c r="BU33" i="13"/>
  <c r="BV33" i="13"/>
  <c r="BW33" i="13"/>
  <c r="BX33" i="13"/>
  <c r="BY33" i="13"/>
  <c r="BZ33" i="13"/>
  <c r="CA33" i="13"/>
  <c r="CB33" i="13"/>
  <c r="CC33" i="13"/>
  <c r="CD33" i="13"/>
  <c r="CE33" i="13"/>
  <c r="CF33" i="13"/>
  <c r="CG33" i="13"/>
  <c r="CH33" i="13"/>
  <c r="CI33" i="13"/>
  <c r="CJ33" i="13"/>
  <c r="CK33" i="13"/>
  <c r="CL33" i="13"/>
  <c r="CM33" i="13"/>
  <c r="CN33" i="13"/>
  <c r="CO33" i="13"/>
  <c r="CP33" i="13"/>
  <c r="CQ33" i="13"/>
  <c r="CR33" i="13"/>
  <c r="CS33" i="13"/>
  <c r="CT33" i="13"/>
  <c r="CU33" i="13"/>
  <c r="CV33" i="13"/>
  <c r="CW33" i="13"/>
  <c r="B34" i="13"/>
  <c r="C34" i="13"/>
  <c r="D34" i="13"/>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AO34" i="13"/>
  <c r="AP34" i="13"/>
  <c r="AQ34" i="13"/>
  <c r="AR34" i="13"/>
  <c r="AS34" i="13"/>
  <c r="AT34" i="13"/>
  <c r="AU34" i="13"/>
  <c r="AV34" i="13"/>
  <c r="AW34" i="13"/>
  <c r="AX34" i="13"/>
  <c r="AY34" i="13"/>
  <c r="AZ34" i="13"/>
  <c r="BA34" i="13"/>
  <c r="BB34" i="13"/>
  <c r="BC34" i="13"/>
  <c r="BD34" i="13"/>
  <c r="BE34" i="13"/>
  <c r="BF34" i="13"/>
  <c r="BG34" i="13"/>
  <c r="BH34" i="13"/>
  <c r="BI34" i="13"/>
  <c r="BJ34" i="13"/>
  <c r="BK34" i="13"/>
  <c r="BL34" i="13"/>
  <c r="BM34" i="13"/>
  <c r="BN34" i="13"/>
  <c r="BO34" i="13"/>
  <c r="BP34" i="13"/>
  <c r="BQ34" i="13"/>
  <c r="BR34" i="13"/>
  <c r="BS34" i="13"/>
  <c r="BT34" i="13"/>
  <c r="BU34" i="13"/>
  <c r="BV34" i="13"/>
  <c r="BW34" i="13"/>
  <c r="BX34" i="13"/>
  <c r="BY34" i="13"/>
  <c r="BZ34" i="13"/>
  <c r="CA34" i="13"/>
  <c r="CB34" i="13"/>
  <c r="CC34" i="13"/>
  <c r="CD34" i="13"/>
  <c r="CE34" i="13"/>
  <c r="CF34" i="13"/>
  <c r="CG34" i="13"/>
  <c r="CH34" i="13"/>
  <c r="CI34" i="13"/>
  <c r="CJ34" i="13"/>
  <c r="CK34" i="13"/>
  <c r="CL34" i="13"/>
  <c r="CM34" i="13"/>
  <c r="CN34" i="13"/>
  <c r="CO34" i="13"/>
  <c r="CP34" i="13"/>
  <c r="CQ34" i="13"/>
  <c r="CR34" i="13"/>
  <c r="CS34" i="13"/>
  <c r="CT34" i="13"/>
  <c r="CU34" i="13"/>
  <c r="CV34" i="13"/>
  <c r="CW34" i="13"/>
  <c r="B35" i="13"/>
  <c r="C35" i="13"/>
  <c r="D35"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AO35" i="13"/>
  <c r="AP35" i="13"/>
  <c r="AQ35" i="13"/>
  <c r="AR35" i="13"/>
  <c r="AS35" i="13"/>
  <c r="AT35" i="13"/>
  <c r="AU35" i="13"/>
  <c r="AV35" i="13"/>
  <c r="AW35" i="13"/>
  <c r="AX35" i="13"/>
  <c r="AY35" i="13"/>
  <c r="AZ35" i="13"/>
  <c r="BA35" i="13"/>
  <c r="BB35" i="13"/>
  <c r="BC35" i="13"/>
  <c r="BD35" i="13"/>
  <c r="BE35" i="13"/>
  <c r="BF35" i="13"/>
  <c r="BG35" i="13"/>
  <c r="BH35" i="13"/>
  <c r="BI35" i="13"/>
  <c r="BJ35" i="13"/>
  <c r="BK35" i="13"/>
  <c r="BL35" i="13"/>
  <c r="BM35" i="13"/>
  <c r="BN35" i="13"/>
  <c r="BO35" i="13"/>
  <c r="BP35" i="13"/>
  <c r="BQ35" i="13"/>
  <c r="BR35" i="13"/>
  <c r="BS35" i="13"/>
  <c r="BT35" i="13"/>
  <c r="BU35" i="13"/>
  <c r="BV35" i="13"/>
  <c r="BW35" i="13"/>
  <c r="BX35" i="13"/>
  <c r="BY35" i="13"/>
  <c r="BZ35" i="13"/>
  <c r="CA35" i="13"/>
  <c r="CB35" i="13"/>
  <c r="CC35" i="13"/>
  <c r="CD35" i="13"/>
  <c r="CE35" i="13"/>
  <c r="CF35" i="13"/>
  <c r="CG35" i="13"/>
  <c r="CH35" i="13"/>
  <c r="CI35" i="13"/>
  <c r="CJ35" i="13"/>
  <c r="CK35" i="13"/>
  <c r="CL35" i="13"/>
  <c r="CM35" i="13"/>
  <c r="CN35" i="13"/>
  <c r="CO35" i="13"/>
  <c r="CP35" i="13"/>
  <c r="CQ35" i="13"/>
  <c r="CR35" i="13"/>
  <c r="CS35" i="13"/>
  <c r="CT35" i="13"/>
  <c r="CU35" i="13"/>
  <c r="CV35" i="13"/>
  <c r="CW35" i="13"/>
  <c r="B36" i="13"/>
  <c r="C36" i="13"/>
  <c r="D36"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AO36" i="13"/>
  <c r="AP36" i="13"/>
  <c r="AQ36" i="13"/>
  <c r="AR36" i="13"/>
  <c r="AS36" i="13"/>
  <c r="AT36" i="13"/>
  <c r="AU36" i="13"/>
  <c r="AV36" i="13"/>
  <c r="AW36" i="13"/>
  <c r="AX36" i="13"/>
  <c r="AY36" i="13"/>
  <c r="AZ36" i="13"/>
  <c r="BA36" i="13"/>
  <c r="BB36" i="13"/>
  <c r="BC36" i="13"/>
  <c r="BD36" i="13"/>
  <c r="BE36" i="13"/>
  <c r="BF36" i="13"/>
  <c r="BG36" i="13"/>
  <c r="BH36" i="13"/>
  <c r="BI36" i="13"/>
  <c r="BJ36" i="13"/>
  <c r="BK36" i="13"/>
  <c r="BL36" i="13"/>
  <c r="BM36" i="13"/>
  <c r="BN36" i="13"/>
  <c r="BO36" i="13"/>
  <c r="BP36" i="13"/>
  <c r="BQ36" i="13"/>
  <c r="BR36" i="13"/>
  <c r="BS36" i="13"/>
  <c r="BT36" i="13"/>
  <c r="BU36" i="13"/>
  <c r="BV36" i="13"/>
  <c r="BW36" i="13"/>
  <c r="BX36" i="13"/>
  <c r="BY36" i="13"/>
  <c r="BZ36" i="13"/>
  <c r="CA36" i="13"/>
  <c r="CB36" i="13"/>
  <c r="CC36" i="13"/>
  <c r="CD36" i="13"/>
  <c r="CE36" i="13"/>
  <c r="CF36" i="13"/>
  <c r="CG36" i="13"/>
  <c r="CH36" i="13"/>
  <c r="CI36" i="13"/>
  <c r="CJ36" i="13"/>
  <c r="CK36" i="13"/>
  <c r="CL36" i="13"/>
  <c r="CM36" i="13"/>
  <c r="CN36" i="13"/>
  <c r="CO36" i="13"/>
  <c r="CP36" i="13"/>
  <c r="CQ36" i="13"/>
  <c r="CR36" i="13"/>
  <c r="CS36" i="13"/>
  <c r="CT36" i="13"/>
  <c r="CU36" i="13"/>
  <c r="CV36" i="13"/>
  <c r="CW36" i="13"/>
  <c r="B37" i="13"/>
  <c r="C37" i="13"/>
  <c r="D37"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AO37" i="13"/>
  <c r="AP37" i="13"/>
  <c r="AQ37" i="13"/>
  <c r="AR37" i="13"/>
  <c r="AS37" i="13"/>
  <c r="AT37" i="13"/>
  <c r="AU37" i="13"/>
  <c r="AV37" i="13"/>
  <c r="AW37" i="13"/>
  <c r="AX37" i="13"/>
  <c r="AY37" i="13"/>
  <c r="AZ37" i="13"/>
  <c r="BA37" i="13"/>
  <c r="BB37" i="13"/>
  <c r="BC37" i="13"/>
  <c r="BD37" i="13"/>
  <c r="BE37" i="13"/>
  <c r="BF37" i="13"/>
  <c r="BG37" i="13"/>
  <c r="BH37" i="13"/>
  <c r="BI37" i="13"/>
  <c r="BJ37" i="13"/>
  <c r="BK37" i="13"/>
  <c r="BL37" i="13"/>
  <c r="BM37" i="13"/>
  <c r="BN37" i="13"/>
  <c r="BO37" i="13"/>
  <c r="BP37" i="13"/>
  <c r="BQ37" i="13"/>
  <c r="BR37" i="13"/>
  <c r="BS37" i="13"/>
  <c r="BT37" i="13"/>
  <c r="BU37" i="13"/>
  <c r="BV37" i="13"/>
  <c r="BW37" i="13"/>
  <c r="BX37" i="13"/>
  <c r="BY37" i="13"/>
  <c r="BZ37" i="13"/>
  <c r="CA37" i="13"/>
  <c r="CB37" i="13"/>
  <c r="CC37" i="13"/>
  <c r="CD37" i="13"/>
  <c r="CE37" i="13"/>
  <c r="CF37" i="13"/>
  <c r="CG37" i="13"/>
  <c r="CH37" i="13"/>
  <c r="CI37" i="13"/>
  <c r="CJ37" i="13"/>
  <c r="CK37" i="13"/>
  <c r="CL37" i="13"/>
  <c r="CM37" i="13"/>
  <c r="CN37" i="13"/>
  <c r="CO37" i="13"/>
  <c r="CP37" i="13"/>
  <c r="CQ37" i="13"/>
  <c r="CR37" i="13"/>
  <c r="CS37" i="13"/>
  <c r="CT37" i="13"/>
  <c r="CU37" i="13"/>
  <c r="CV37" i="13"/>
  <c r="CW37" i="13"/>
  <c r="B38" i="13"/>
  <c r="C38" i="13"/>
  <c r="D38"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AR38" i="13"/>
  <c r="AS38" i="13"/>
  <c r="AT38" i="13"/>
  <c r="AU38" i="13"/>
  <c r="AV38" i="13"/>
  <c r="AW38" i="13"/>
  <c r="AX38" i="13"/>
  <c r="AY38" i="13"/>
  <c r="AZ38" i="13"/>
  <c r="BA38" i="13"/>
  <c r="BB38" i="13"/>
  <c r="BC38" i="13"/>
  <c r="BD38" i="13"/>
  <c r="BE38" i="13"/>
  <c r="BF38" i="13"/>
  <c r="BG38" i="13"/>
  <c r="BH38" i="13"/>
  <c r="BI38" i="13"/>
  <c r="BJ38" i="13"/>
  <c r="BK38" i="13"/>
  <c r="BL38" i="13"/>
  <c r="BM38" i="13"/>
  <c r="BN38" i="13"/>
  <c r="BO38" i="13"/>
  <c r="BP38" i="13"/>
  <c r="BQ38" i="13"/>
  <c r="BR38" i="13"/>
  <c r="BS38" i="13"/>
  <c r="BT38" i="13"/>
  <c r="BU38" i="13"/>
  <c r="BV38" i="13"/>
  <c r="BW38" i="13"/>
  <c r="BX38" i="13"/>
  <c r="BY38" i="13"/>
  <c r="BZ38" i="13"/>
  <c r="CA38" i="13"/>
  <c r="CB38" i="13"/>
  <c r="CC38" i="13"/>
  <c r="CD38" i="13"/>
  <c r="CE38" i="13"/>
  <c r="CF38" i="13"/>
  <c r="CG38" i="13"/>
  <c r="CH38" i="13"/>
  <c r="CI38" i="13"/>
  <c r="CJ38" i="13"/>
  <c r="CK38" i="13"/>
  <c r="CL38" i="13"/>
  <c r="CM38" i="13"/>
  <c r="CN38" i="13"/>
  <c r="CO38" i="13"/>
  <c r="CP38" i="13"/>
  <c r="CQ38" i="13"/>
  <c r="CR38" i="13"/>
  <c r="CS38" i="13"/>
  <c r="CT38" i="13"/>
  <c r="CU38" i="13"/>
  <c r="CV38" i="13"/>
  <c r="CW38" i="13"/>
  <c r="B39" i="13"/>
  <c r="C39" i="13"/>
  <c r="D39"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AO39" i="13"/>
  <c r="AP39" i="13"/>
  <c r="AQ39" i="13"/>
  <c r="AR39" i="13"/>
  <c r="AS39" i="13"/>
  <c r="AT39" i="13"/>
  <c r="AU39" i="13"/>
  <c r="AV39" i="13"/>
  <c r="AW39" i="13"/>
  <c r="AX39" i="13"/>
  <c r="AY39" i="13"/>
  <c r="AZ39" i="13"/>
  <c r="BA39" i="13"/>
  <c r="BB39" i="13"/>
  <c r="BC39" i="13"/>
  <c r="BD39" i="13"/>
  <c r="BE39" i="13"/>
  <c r="BF39" i="13"/>
  <c r="BG39" i="13"/>
  <c r="BH39" i="13"/>
  <c r="BI39" i="13"/>
  <c r="BJ39" i="13"/>
  <c r="BK39" i="13"/>
  <c r="BL39" i="13"/>
  <c r="BM39" i="13"/>
  <c r="BN39" i="13"/>
  <c r="BO39" i="13"/>
  <c r="BP39" i="13"/>
  <c r="BQ39" i="13"/>
  <c r="BR39" i="13"/>
  <c r="BS39" i="13"/>
  <c r="BT39" i="13"/>
  <c r="BU39" i="13"/>
  <c r="BV39" i="13"/>
  <c r="BW39" i="13"/>
  <c r="BX39" i="13"/>
  <c r="BY39" i="13"/>
  <c r="BZ39" i="13"/>
  <c r="CA39" i="13"/>
  <c r="CB39" i="13"/>
  <c r="CC39" i="13"/>
  <c r="CD39" i="13"/>
  <c r="CE39" i="13"/>
  <c r="CF39" i="13"/>
  <c r="CG39" i="13"/>
  <c r="CH39" i="13"/>
  <c r="CI39" i="13"/>
  <c r="CJ39" i="13"/>
  <c r="CK39" i="13"/>
  <c r="CL39" i="13"/>
  <c r="CM39" i="13"/>
  <c r="CN39" i="13"/>
  <c r="CO39" i="13"/>
  <c r="CP39" i="13"/>
  <c r="CQ39" i="13"/>
  <c r="CR39" i="13"/>
  <c r="CS39" i="13"/>
  <c r="CT39" i="13"/>
  <c r="CU39" i="13"/>
  <c r="CV39" i="13"/>
  <c r="CW39" i="13"/>
  <c r="B40"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E40" i="13"/>
  <c r="BF40" i="13"/>
  <c r="BG40" i="13"/>
  <c r="BH40" i="13"/>
  <c r="BI40" i="13"/>
  <c r="BJ40" i="13"/>
  <c r="BK40" i="13"/>
  <c r="BL40" i="13"/>
  <c r="BM40" i="13"/>
  <c r="BN40" i="13"/>
  <c r="BO40" i="13"/>
  <c r="BP40" i="13"/>
  <c r="BQ40" i="13"/>
  <c r="BR40" i="13"/>
  <c r="BS40" i="13"/>
  <c r="BT40" i="13"/>
  <c r="BU40" i="13"/>
  <c r="BV40" i="13"/>
  <c r="BW40" i="13"/>
  <c r="BX40" i="13"/>
  <c r="BY40" i="13"/>
  <c r="BZ40" i="13"/>
  <c r="CA40" i="13"/>
  <c r="CB40" i="13"/>
  <c r="CC40" i="13"/>
  <c r="CD40" i="13"/>
  <c r="CE40" i="13"/>
  <c r="CF40" i="13"/>
  <c r="CG40" i="13"/>
  <c r="CH40" i="13"/>
  <c r="CI40" i="13"/>
  <c r="CJ40" i="13"/>
  <c r="CK40" i="13"/>
  <c r="CL40" i="13"/>
  <c r="CM40" i="13"/>
  <c r="CN40" i="13"/>
  <c r="CO40" i="13"/>
  <c r="CP40" i="13"/>
  <c r="CQ40" i="13"/>
  <c r="CR40" i="13"/>
  <c r="CS40" i="13"/>
  <c r="CT40" i="13"/>
  <c r="CU40" i="13"/>
  <c r="CV40" i="13"/>
  <c r="CW40" i="13"/>
  <c r="B41" i="13"/>
  <c r="C41" i="13"/>
  <c r="D41"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E41" i="13"/>
  <c r="BF41" i="13"/>
  <c r="BG41" i="13"/>
  <c r="BH41" i="13"/>
  <c r="BI41" i="13"/>
  <c r="BJ41" i="13"/>
  <c r="BK41" i="13"/>
  <c r="BL41" i="13"/>
  <c r="BM41" i="13"/>
  <c r="BN41" i="13"/>
  <c r="BO41" i="13"/>
  <c r="BP41" i="13"/>
  <c r="BQ41" i="13"/>
  <c r="BR41" i="13"/>
  <c r="BS41" i="13"/>
  <c r="BT41" i="13"/>
  <c r="BU41" i="13"/>
  <c r="BV41" i="13"/>
  <c r="BW41" i="13"/>
  <c r="BX41" i="13"/>
  <c r="BY41" i="13"/>
  <c r="BZ41" i="13"/>
  <c r="CA41" i="13"/>
  <c r="CB41" i="13"/>
  <c r="CC41" i="13"/>
  <c r="CD41" i="13"/>
  <c r="CE41" i="13"/>
  <c r="CF41" i="13"/>
  <c r="CG41" i="13"/>
  <c r="CH41" i="13"/>
  <c r="CI41" i="13"/>
  <c r="CJ41" i="13"/>
  <c r="CK41" i="13"/>
  <c r="CL41" i="13"/>
  <c r="CM41" i="13"/>
  <c r="CN41" i="13"/>
  <c r="CO41" i="13"/>
  <c r="CP41" i="13"/>
  <c r="CQ41" i="13"/>
  <c r="CR41" i="13"/>
  <c r="CS41" i="13"/>
  <c r="CT41" i="13"/>
  <c r="CU41" i="13"/>
  <c r="CV41" i="13"/>
  <c r="CW41" i="13"/>
  <c r="B42" i="13"/>
  <c r="C42" i="13"/>
  <c r="D42"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E42" i="13"/>
  <c r="BF42" i="13"/>
  <c r="BG42" i="13"/>
  <c r="BH42" i="13"/>
  <c r="BI42" i="13"/>
  <c r="BJ42" i="13"/>
  <c r="BK42" i="13"/>
  <c r="BL42" i="13"/>
  <c r="BM42" i="13"/>
  <c r="BN42" i="13"/>
  <c r="BO42" i="13"/>
  <c r="BP42" i="13"/>
  <c r="BQ42" i="13"/>
  <c r="BR42" i="13"/>
  <c r="BS42" i="13"/>
  <c r="BT42" i="13"/>
  <c r="BU42" i="13"/>
  <c r="BV42" i="13"/>
  <c r="BW42" i="13"/>
  <c r="BX42" i="13"/>
  <c r="BY42" i="13"/>
  <c r="BZ42" i="13"/>
  <c r="CA42" i="13"/>
  <c r="CB42" i="13"/>
  <c r="CC42" i="13"/>
  <c r="CD42" i="13"/>
  <c r="CE42" i="13"/>
  <c r="CF42" i="13"/>
  <c r="CG42" i="13"/>
  <c r="CH42" i="13"/>
  <c r="CI42" i="13"/>
  <c r="CJ42" i="13"/>
  <c r="CK42" i="13"/>
  <c r="CL42" i="13"/>
  <c r="CM42" i="13"/>
  <c r="CN42" i="13"/>
  <c r="CO42" i="13"/>
  <c r="CP42" i="13"/>
  <c r="CQ42" i="13"/>
  <c r="CR42" i="13"/>
  <c r="CS42" i="13"/>
  <c r="CT42" i="13"/>
  <c r="CU42" i="13"/>
  <c r="CV42" i="13"/>
  <c r="CW42" i="13"/>
  <c r="B43" i="13"/>
  <c r="C43" i="13"/>
  <c r="D43"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E43" i="13"/>
  <c r="BF43" i="13"/>
  <c r="BG43" i="13"/>
  <c r="BH43" i="13"/>
  <c r="BI43" i="13"/>
  <c r="BJ43" i="13"/>
  <c r="BK43" i="13"/>
  <c r="BL43" i="13"/>
  <c r="BM43" i="13"/>
  <c r="BN43" i="13"/>
  <c r="BO43" i="13"/>
  <c r="BP43" i="13"/>
  <c r="BQ43" i="13"/>
  <c r="BR43" i="13"/>
  <c r="BS43" i="13"/>
  <c r="BT43" i="13"/>
  <c r="BU43" i="13"/>
  <c r="BV43" i="13"/>
  <c r="BW43" i="13"/>
  <c r="BX43" i="13"/>
  <c r="BY43" i="13"/>
  <c r="BZ43" i="13"/>
  <c r="CA43" i="13"/>
  <c r="CB43" i="13"/>
  <c r="CC43" i="13"/>
  <c r="CD43" i="13"/>
  <c r="CE43" i="13"/>
  <c r="CF43" i="13"/>
  <c r="CG43" i="13"/>
  <c r="CH43" i="13"/>
  <c r="CI43" i="13"/>
  <c r="CJ43" i="13"/>
  <c r="CK43" i="13"/>
  <c r="CL43" i="13"/>
  <c r="CM43" i="13"/>
  <c r="CN43" i="13"/>
  <c r="CO43" i="13"/>
  <c r="CP43" i="13"/>
  <c r="CQ43" i="13"/>
  <c r="CR43" i="13"/>
  <c r="CS43" i="13"/>
  <c r="CT43" i="13"/>
  <c r="CU43" i="13"/>
  <c r="CV43" i="13"/>
  <c r="CW43" i="13"/>
  <c r="B44" i="13"/>
  <c r="C44" i="13"/>
  <c r="D44"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E44" i="13"/>
  <c r="BF44" i="13"/>
  <c r="BG44" i="13"/>
  <c r="BH44" i="13"/>
  <c r="BI44" i="13"/>
  <c r="BJ44" i="13"/>
  <c r="BK44" i="13"/>
  <c r="BL44" i="13"/>
  <c r="BM44" i="13"/>
  <c r="BN44" i="13"/>
  <c r="BO44" i="13"/>
  <c r="BP44" i="13"/>
  <c r="BQ44" i="13"/>
  <c r="BR44" i="13"/>
  <c r="BS44" i="13"/>
  <c r="BT44" i="13"/>
  <c r="BU44" i="13"/>
  <c r="BV44" i="13"/>
  <c r="BW44" i="13"/>
  <c r="BX44" i="13"/>
  <c r="BY44" i="13"/>
  <c r="BZ44" i="13"/>
  <c r="CA44" i="13"/>
  <c r="CB44" i="13"/>
  <c r="CC44" i="13"/>
  <c r="CD44" i="13"/>
  <c r="CE44" i="13"/>
  <c r="CF44" i="13"/>
  <c r="CG44" i="13"/>
  <c r="CH44" i="13"/>
  <c r="CI44" i="13"/>
  <c r="CJ44" i="13"/>
  <c r="CK44" i="13"/>
  <c r="CL44" i="13"/>
  <c r="CM44" i="13"/>
  <c r="CN44" i="13"/>
  <c r="CO44" i="13"/>
  <c r="CP44" i="13"/>
  <c r="CQ44" i="13"/>
  <c r="CR44" i="13"/>
  <c r="CS44" i="13"/>
  <c r="CT44" i="13"/>
  <c r="CU44" i="13"/>
  <c r="CV44" i="13"/>
  <c r="CW44" i="13"/>
  <c r="B45" i="13"/>
  <c r="C45" i="13"/>
  <c r="D45"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E45" i="13"/>
  <c r="BF45" i="13"/>
  <c r="BG45" i="13"/>
  <c r="BH45" i="13"/>
  <c r="BI45" i="13"/>
  <c r="BJ45" i="13"/>
  <c r="BK45" i="13"/>
  <c r="BL45" i="13"/>
  <c r="BM45" i="13"/>
  <c r="BN45" i="13"/>
  <c r="BO45" i="13"/>
  <c r="BP45" i="13"/>
  <c r="BQ45" i="13"/>
  <c r="BR45" i="13"/>
  <c r="BS45" i="13"/>
  <c r="BT45" i="13"/>
  <c r="BU45" i="13"/>
  <c r="BV45" i="13"/>
  <c r="BW45" i="13"/>
  <c r="BX45" i="13"/>
  <c r="BY45" i="13"/>
  <c r="BZ45" i="13"/>
  <c r="CA45" i="13"/>
  <c r="CB45" i="13"/>
  <c r="CC45" i="13"/>
  <c r="CD45" i="13"/>
  <c r="CE45" i="13"/>
  <c r="CF45" i="13"/>
  <c r="CG45" i="13"/>
  <c r="CH45" i="13"/>
  <c r="CI45" i="13"/>
  <c r="CJ45" i="13"/>
  <c r="CK45" i="13"/>
  <c r="CL45" i="13"/>
  <c r="CM45" i="13"/>
  <c r="CN45" i="13"/>
  <c r="CO45" i="13"/>
  <c r="CP45" i="13"/>
  <c r="CQ45" i="13"/>
  <c r="CR45" i="13"/>
  <c r="CS45" i="13"/>
  <c r="CT45" i="13"/>
  <c r="CU45" i="13"/>
  <c r="CV45" i="13"/>
  <c r="CW45" i="13"/>
  <c r="B46" i="13"/>
  <c r="C46" i="13"/>
  <c r="D46"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E46" i="13"/>
  <c r="BF46" i="13"/>
  <c r="BG46" i="13"/>
  <c r="BH46" i="13"/>
  <c r="BI46" i="13"/>
  <c r="BJ46" i="13"/>
  <c r="BK46" i="13"/>
  <c r="BL46" i="13"/>
  <c r="BM46" i="13"/>
  <c r="BN46" i="13"/>
  <c r="BO46" i="13"/>
  <c r="BP46" i="13"/>
  <c r="BQ46" i="13"/>
  <c r="BR46" i="13"/>
  <c r="BS46" i="13"/>
  <c r="BT46" i="13"/>
  <c r="BU46" i="13"/>
  <c r="BV46" i="13"/>
  <c r="BW46" i="13"/>
  <c r="BX46" i="13"/>
  <c r="BY46" i="13"/>
  <c r="BZ46" i="13"/>
  <c r="CA46" i="13"/>
  <c r="CB46" i="13"/>
  <c r="CC46" i="13"/>
  <c r="CD46" i="13"/>
  <c r="CE46" i="13"/>
  <c r="CF46" i="13"/>
  <c r="CG46" i="13"/>
  <c r="CH46" i="13"/>
  <c r="CI46" i="13"/>
  <c r="CJ46" i="13"/>
  <c r="CK46" i="13"/>
  <c r="CL46" i="13"/>
  <c r="CM46" i="13"/>
  <c r="CN46" i="13"/>
  <c r="CO46" i="13"/>
  <c r="CP46" i="13"/>
  <c r="CQ46" i="13"/>
  <c r="CR46" i="13"/>
  <c r="CS46" i="13"/>
  <c r="CT46" i="13"/>
  <c r="CU46" i="13"/>
  <c r="CV46" i="13"/>
  <c r="CW46" i="13"/>
  <c r="B47" i="13"/>
  <c r="C47" i="13"/>
  <c r="D47"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E47" i="13"/>
  <c r="BF47" i="13"/>
  <c r="BG47" i="13"/>
  <c r="BH47" i="13"/>
  <c r="BI47" i="13"/>
  <c r="BJ47" i="13"/>
  <c r="BK47" i="13"/>
  <c r="BL47" i="13"/>
  <c r="BM47" i="13"/>
  <c r="BN47" i="13"/>
  <c r="BO47" i="13"/>
  <c r="BP47" i="13"/>
  <c r="BQ47" i="13"/>
  <c r="BR47" i="13"/>
  <c r="BS47" i="13"/>
  <c r="BT47" i="13"/>
  <c r="BU47" i="13"/>
  <c r="BV47" i="13"/>
  <c r="BW47" i="13"/>
  <c r="BX47" i="13"/>
  <c r="BY47" i="13"/>
  <c r="BZ47" i="13"/>
  <c r="CA47" i="13"/>
  <c r="CB47" i="13"/>
  <c r="CC47" i="13"/>
  <c r="CD47" i="13"/>
  <c r="CE47" i="13"/>
  <c r="CF47" i="13"/>
  <c r="CG47" i="13"/>
  <c r="CH47" i="13"/>
  <c r="CI47" i="13"/>
  <c r="CJ47" i="13"/>
  <c r="CK47" i="13"/>
  <c r="CL47" i="13"/>
  <c r="CM47" i="13"/>
  <c r="CN47" i="13"/>
  <c r="CO47" i="13"/>
  <c r="CP47" i="13"/>
  <c r="CQ47" i="13"/>
  <c r="CR47" i="13"/>
  <c r="CS47" i="13"/>
  <c r="CT47" i="13"/>
  <c r="CU47" i="13"/>
  <c r="CV47" i="13"/>
  <c r="CW47" i="13"/>
  <c r="B48" i="13"/>
  <c r="C48" i="13"/>
  <c r="D48"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AT48" i="13"/>
  <c r="AU48" i="13"/>
  <c r="AV48" i="13"/>
  <c r="AW48" i="13"/>
  <c r="AX48" i="13"/>
  <c r="AY48" i="13"/>
  <c r="AZ48" i="13"/>
  <c r="BA48" i="13"/>
  <c r="BB48" i="13"/>
  <c r="BC48" i="13"/>
  <c r="BD48" i="13"/>
  <c r="BE48" i="13"/>
  <c r="BF48" i="13"/>
  <c r="BG48" i="13"/>
  <c r="BH48" i="13"/>
  <c r="BI48" i="13"/>
  <c r="BJ48" i="13"/>
  <c r="BK48" i="13"/>
  <c r="BL48" i="13"/>
  <c r="BM48" i="13"/>
  <c r="BN48" i="13"/>
  <c r="BO48" i="13"/>
  <c r="BP48" i="13"/>
  <c r="BQ48" i="13"/>
  <c r="BR48" i="13"/>
  <c r="BS48" i="13"/>
  <c r="BT48" i="13"/>
  <c r="BU48" i="13"/>
  <c r="BV48" i="13"/>
  <c r="BW48" i="13"/>
  <c r="BX48" i="13"/>
  <c r="BY48" i="13"/>
  <c r="BZ48" i="13"/>
  <c r="CA48" i="13"/>
  <c r="CB48" i="13"/>
  <c r="CC48" i="13"/>
  <c r="CD48" i="13"/>
  <c r="CE48" i="13"/>
  <c r="CF48" i="13"/>
  <c r="CG48" i="13"/>
  <c r="CH48" i="13"/>
  <c r="CI48" i="13"/>
  <c r="CJ48" i="13"/>
  <c r="CK48" i="13"/>
  <c r="CL48" i="13"/>
  <c r="CM48" i="13"/>
  <c r="CN48" i="13"/>
  <c r="CO48" i="13"/>
  <c r="CP48" i="13"/>
  <c r="CQ48" i="13"/>
  <c r="CR48" i="13"/>
  <c r="CS48" i="13"/>
  <c r="CT48" i="13"/>
  <c r="CU48" i="13"/>
  <c r="CV48" i="13"/>
  <c r="CW48" i="13"/>
  <c r="B49" i="13"/>
  <c r="C49" i="13"/>
  <c r="D49"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E49" i="13"/>
  <c r="BF49" i="13"/>
  <c r="BG49" i="13"/>
  <c r="BH49" i="13"/>
  <c r="BI49" i="13"/>
  <c r="BJ49" i="13"/>
  <c r="BK49" i="13"/>
  <c r="BL49" i="13"/>
  <c r="BM49" i="13"/>
  <c r="BN49" i="13"/>
  <c r="BO49" i="13"/>
  <c r="BP49" i="13"/>
  <c r="BQ49" i="13"/>
  <c r="BR49" i="13"/>
  <c r="BS49" i="13"/>
  <c r="BT49" i="13"/>
  <c r="BU49" i="13"/>
  <c r="BV49" i="13"/>
  <c r="BW49" i="13"/>
  <c r="BX49" i="13"/>
  <c r="BY49" i="13"/>
  <c r="BZ49" i="13"/>
  <c r="CA49" i="13"/>
  <c r="CB49" i="13"/>
  <c r="CC49" i="13"/>
  <c r="CD49" i="13"/>
  <c r="CE49" i="13"/>
  <c r="CF49" i="13"/>
  <c r="CG49" i="13"/>
  <c r="CH49" i="13"/>
  <c r="CI49" i="13"/>
  <c r="CJ49" i="13"/>
  <c r="CK49" i="13"/>
  <c r="CL49" i="13"/>
  <c r="CM49" i="13"/>
  <c r="CN49" i="13"/>
  <c r="CO49" i="13"/>
  <c r="CP49" i="13"/>
  <c r="CQ49" i="13"/>
  <c r="CR49" i="13"/>
  <c r="CS49" i="13"/>
  <c r="CT49" i="13"/>
  <c r="CU49" i="13"/>
  <c r="CV49" i="13"/>
  <c r="CW49" i="13"/>
  <c r="B50" i="13"/>
  <c r="C50" i="13"/>
  <c r="D50"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AO50" i="13"/>
  <c r="AP50" i="13"/>
  <c r="AQ50" i="13"/>
  <c r="AR50" i="13"/>
  <c r="AS50" i="13"/>
  <c r="AT50" i="13"/>
  <c r="AU50" i="13"/>
  <c r="AV50" i="13"/>
  <c r="AW50" i="13"/>
  <c r="AX50" i="13"/>
  <c r="AY50" i="13"/>
  <c r="AZ50" i="13"/>
  <c r="BA50" i="13"/>
  <c r="BB50" i="13"/>
  <c r="BC50" i="13"/>
  <c r="BD50" i="13"/>
  <c r="BE50" i="13"/>
  <c r="BF50" i="13"/>
  <c r="BG50" i="13"/>
  <c r="BH50" i="13"/>
  <c r="BI50" i="13"/>
  <c r="BJ50" i="13"/>
  <c r="BK50" i="13"/>
  <c r="BL50" i="13"/>
  <c r="BM50" i="13"/>
  <c r="BN50" i="13"/>
  <c r="BO50" i="13"/>
  <c r="BP50" i="13"/>
  <c r="BQ50" i="13"/>
  <c r="BR50" i="13"/>
  <c r="BS50" i="13"/>
  <c r="BT50" i="13"/>
  <c r="BU50" i="13"/>
  <c r="BV50" i="13"/>
  <c r="BW50" i="13"/>
  <c r="BX50" i="13"/>
  <c r="BY50" i="13"/>
  <c r="BZ50" i="13"/>
  <c r="CA50" i="13"/>
  <c r="CB50" i="13"/>
  <c r="CC50" i="13"/>
  <c r="CD50" i="13"/>
  <c r="CE50" i="13"/>
  <c r="CF50" i="13"/>
  <c r="CG50" i="13"/>
  <c r="CH50" i="13"/>
  <c r="CI50" i="13"/>
  <c r="CJ50" i="13"/>
  <c r="CK50" i="13"/>
  <c r="CL50" i="13"/>
  <c r="CM50" i="13"/>
  <c r="CN50" i="13"/>
  <c r="CO50" i="13"/>
  <c r="CP50" i="13"/>
  <c r="CQ50" i="13"/>
  <c r="CR50" i="13"/>
  <c r="CS50" i="13"/>
  <c r="CT50" i="13"/>
  <c r="CU50" i="13"/>
  <c r="CV50" i="13"/>
  <c r="CW50" i="13"/>
  <c r="B51" i="13"/>
  <c r="C51" i="13"/>
  <c r="D51"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E51" i="13"/>
  <c r="BF51" i="13"/>
  <c r="BG51" i="13"/>
  <c r="BH51" i="13"/>
  <c r="BI51" i="13"/>
  <c r="BJ51" i="13"/>
  <c r="BK51" i="13"/>
  <c r="BL51" i="13"/>
  <c r="BM51" i="13"/>
  <c r="BN51" i="13"/>
  <c r="BO51" i="13"/>
  <c r="BP51" i="13"/>
  <c r="BQ51" i="13"/>
  <c r="BR51" i="13"/>
  <c r="BS51" i="13"/>
  <c r="BT51" i="13"/>
  <c r="BU51" i="13"/>
  <c r="BV51" i="13"/>
  <c r="BW51" i="13"/>
  <c r="BX51" i="13"/>
  <c r="BY51" i="13"/>
  <c r="BZ51" i="13"/>
  <c r="CA51" i="13"/>
  <c r="CB51" i="13"/>
  <c r="CC51" i="13"/>
  <c r="CD51" i="13"/>
  <c r="CE51" i="13"/>
  <c r="CF51" i="13"/>
  <c r="CG51" i="13"/>
  <c r="CH51" i="13"/>
  <c r="CI51" i="13"/>
  <c r="CJ51" i="13"/>
  <c r="CK51" i="13"/>
  <c r="CL51" i="13"/>
  <c r="CM51" i="13"/>
  <c r="CN51" i="13"/>
  <c r="CO51" i="13"/>
  <c r="CP51" i="13"/>
  <c r="CQ51" i="13"/>
  <c r="CR51" i="13"/>
  <c r="CS51" i="13"/>
  <c r="CT51" i="13"/>
  <c r="CU51" i="13"/>
  <c r="CV51" i="13"/>
  <c r="CW51" i="13"/>
  <c r="B52" i="13"/>
  <c r="C52" i="13"/>
  <c r="D52"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AT52" i="13"/>
  <c r="AU52" i="13"/>
  <c r="AV52" i="13"/>
  <c r="AW52" i="13"/>
  <c r="AX52" i="13"/>
  <c r="AY52" i="13"/>
  <c r="AZ52" i="13"/>
  <c r="BA52" i="13"/>
  <c r="BB52" i="13"/>
  <c r="BC52" i="13"/>
  <c r="BD52" i="13"/>
  <c r="BE52" i="13"/>
  <c r="BF52" i="13"/>
  <c r="BG52" i="13"/>
  <c r="BH52" i="13"/>
  <c r="BI52" i="13"/>
  <c r="BJ52" i="13"/>
  <c r="BK52" i="13"/>
  <c r="BL52" i="13"/>
  <c r="BM52" i="13"/>
  <c r="BN52" i="13"/>
  <c r="BO52" i="13"/>
  <c r="BP52" i="13"/>
  <c r="BQ52" i="13"/>
  <c r="BR52" i="13"/>
  <c r="BS52" i="13"/>
  <c r="BT52" i="13"/>
  <c r="BU52" i="13"/>
  <c r="BV52" i="13"/>
  <c r="BW52" i="13"/>
  <c r="BX52" i="13"/>
  <c r="BY52" i="13"/>
  <c r="BZ52" i="13"/>
  <c r="CA52" i="13"/>
  <c r="CB52" i="13"/>
  <c r="CC52" i="13"/>
  <c r="CD52" i="13"/>
  <c r="CE52" i="13"/>
  <c r="CF52" i="13"/>
  <c r="CG52" i="13"/>
  <c r="CH52" i="13"/>
  <c r="CI52" i="13"/>
  <c r="CJ52" i="13"/>
  <c r="CK52" i="13"/>
  <c r="CL52" i="13"/>
  <c r="CM52" i="13"/>
  <c r="CN52" i="13"/>
  <c r="CO52" i="13"/>
  <c r="CP52" i="13"/>
  <c r="CQ52" i="13"/>
  <c r="CR52" i="13"/>
  <c r="CS52" i="13"/>
  <c r="CT52" i="13"/>
  <c r="CU52" i="13"/>
  <c r="CV52" i="13"/>
  <c r="CW52" i="13"/>
  <c r="B53" i="13"/>
  <c r="C53" i="13"/>
  <c r="D53"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E53" i="13"/>
  <c r="BF53" i="13"/>
  <c r="BG53" i="13"/>
  <c r="BH53" i="13"/>
  <c r="BI53" i="13"/>
  <c r="BJ53" i="13"/>
  <c r="BK53" i="13"/>
  <c r="BL53" i="13"/>
  <c r="BM53" i="13"/>
  <c r="BN53" i="13"/>
  <c r="BO53" i="13"/>
  <c r="BP53" i="13"/>
  <c r="BQ53" i="13"/>
  <c r="BR53" i="13"/>
  <c r="BS53" i="13"/>
  <c r="BT53" i="13"/>
  <c r="BU53" i="13"/>
  <c r="BV53" i="13"/>
  <c r="BW53" i="13"/>
  <c r="BX53" i="13"/>
  <c r="BY53" i="13"/>
  <c r="BZ53" i="13"/>
  <c r="CA53" i="13"/>
  <c r="CB53" i="13"/>
  <c r="CC53" i="13"/>
  <c r="CD53" i="13"/>
  <c r="CE53" i="13"/>
  <c r="CF53" i="13"/>
  <c r="CG53" i="13"/>
  <c r="CH53" i="13"/>
  <c r="CI53" i="13"/>
  <c r="CJ53" i="13"/>
  <c r="CK53" i="13"/>
  <c r="CL53" i="13"/>
  <c r="CM53" i="13"/>
  <c r="CN53" i="13"/>
  <c r="CO53" i="13"/>
  <c r="CP53" i="13"/>
  <c r="CQ53" i="13"/>
  <c r="CR53" i="13"/>
  <c r="CS53" i="13"/>
  <c r="CT53" i="13"/>
  <c r="CU53" i="13"/>
  <c r="CV53" i="13"/>
  <c r="CW53" i="13"/>
  <c r="B54" i="13"/>
  <c r="C54" i="13"/>
  <c r="D54"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BT54" i="13"/>
  <c r="BU54" i="13"/>
  <c r="BV54" i="13"/>
  <c r="BW54" i="13"/>
  <c r="BX54" i="13"/>
  <c r="BY54" i="13"/>
  <c r="BZ54" i="13"/>
  <c r="CA54" i="13"/>
  <c r="CB54" i="13"/>
  <c r="CC54" i="13"/>
  <c r="CD54" i="13"/>
  <c r="CE54" i="13"/>
  <c r="CF54" i="13"/>
  <c r="CG54" i="13"/>
  <c r="CH54" i="13"/>
  <c r="CI54" i="13"/>
  <c r="CJ54" i="13"/>
  <c r="CK54" i="13"/>
  <c r="CL54" i="13"/>
  <c r="CM54" i="13"/>
  <c r="CN54" i="13"/>
  <c r="CO54" i="13"/>
  <c r="CP54" i="13"/>
  <c r="CQ54" i="13"/>
  <c r="CR54" i="13"/>
  <c r="CS54" i="13"/>
  <c r="CT54" i="13"/>
  <c r="CU54" i="13"/>
  <c r="CV54" i="13"/>
  <c r="CW54" i="13"/>
  <c r="B55" i="13"/>
  <c r="C55" i="13"/>
  <c r="D55"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BT55" i="13"/>
  <c r="BU55" i="13"/>
  <c r="BV55" i="13"/>
  <c r="BW55" i="13"/>
  <c r="BX55" i="13"/>
  <c r="BY55" i="13"/>
  <c r="BZ55" i="13"/>
  <c r="CA55" i="13"/>
  <c r="CB55" i="13"/>
  <c r="CC55" i="13"/>
  <c r="CD55" i="13"/>
  <c r="CE55" i="13"/>
  <c r="CF55" i="13"/>
  <c r="CG55" i="13"/>
  <c r="CH55" i="13"/>
  <c r="CI55" i="13"/>
  <c r="CJ55" i="13"/>
  <c r="CK55" i="13"/>
  <c r="CL55" i="13"/>
  <c r="CM55" i="13"/>
  <c r="CN55" i="13"/>
  <c r="CO55" i="13"/>
  <c r="CP55" i="13"/>
  <c r="CQ55" i="13"/>
  <c r="CR55" i="13"/>
  <c r="CS55" i="13"/>
  <c r="CT55" i="13"/>
  <c r="CU55" i="13"/>
  <c r="CV55" i="13"/>
  <c r="CW55" i="13"/>
  <c r="B56" i="13"/>
  <c r="C56" i="13"/>
  <c r="D56"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BT56" i="13"/>
  <c r="BU56" i="13"/>
  <c r="BV56" i="13"/>
  <c r="BW56" i="13"/>
  <c r="BX56" i="13"/>
  <c r="BY56" i="13"/>
  <c r="BZ56" i="13"/>
  <c r="CA56" i="13"/>
  <c r="CB56" i="13"/>
  <c r="CC56" i="13"/>
  <c r="CD56" i="13"/>
  <c r="CE56" i="13"/>
  <c r="CF56" i="13"/>
  <c r="CG56" i="13"/>
  <c r="CH56" i="13"/>
  <c r="CI56" i="13"/>
  <c r="CJ56" i="13"/>
  <c r="CK56" i="13"/>
  <c r="CL56" i="13"/>
  <c r="CM56" i="13"/>
  <c r="CN56" i="13"/>
  <c r="CO56" i="13"/>
  <c r="CP56" i="13"/>
  <c r="CQ56" i="13"/>
  <c r="CR56" i="13"/>
  <c r="CS56" i="13"/>
  <c r="CT56" i="13"/>
  <c r="CU56" i="13"/>
  <c r="CV56" i="13"/>
  <c r="CW56" i="13"/>
  <c r="B57" i="13"/>
  <c r="C57" i="13"/>
  <c r="D57"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BT57" i="13"/>
  <c r="BU57" i="13"/>
  <c r="BV57" i="13"/>
  <c r="BW57" i="13"/>
  <c r="BX57" i="13"/>
  <c r="BY57" i="13"/>
  <c r="BZ57" i="13"/>
  <c r="CA57" i="13"/>
  <c r="CB57" i="13"/>
  <c r="CC57" i="13"/>
  <c r="CD57" i="13"/>
  <c r="CE57" i="13"/>
  <c r="CF57" i="13"/>
  <c r="CG57" i="13"/>
  <c r="CH57" i="13"/>
  <c r="CI57" i="13"/>
  <c r="CJ57" i="13"/>
  <c r="CK57" i="13"/>
  <c r="CL57" i="13"/>
  <c r="CM57" i="13"/>
  <c r="CN57" i="13"/>
  <c r="CO57" i="13"/>
  <c r="CP57" i="13"/>
  <c r="CQ57" i="13"/>
  <c r="CR57" i="13"/>
  <c r="CS57" i="13"/>
  <c r="CT57" i="13"/>
  <c r="CU57" i="13"/>
  <c r="CV57" i="13"/>
  <c r="CW57" i="13"/>
  <c r="B58" i="13"/>
  <c r="C58" i="13"/>
  <c r="D58"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BT58" i="13"/>
  <c r="BU58" i="13"/>
  <c r="BV58" i="13"/>
  <c r="BW58" i="13"/>
  <c r="BX58" i="13"/>
  <c r="BY58" i="13"/>
  <c r="BZ58" i="13"/>
  <c r="CA58" i="13"/>
  <c r="CB58" i="13"/>
  <c r="CC58" i="13"/>
  <c r="CD58" i="13"/>
  <c r="CE58" i="13"/>
  <c r="CF58" i="13"/>
  <c r="CG58" i="13"/>
  <c r="CH58" i="13"/>
  <c r="CI58" i="13"/>
  <c r="CJ58" i="13"/>
  <c r="CK58" i="13"/>
  <c r="CL58" i="13"/>
  <c r="CM58" i="13"/>
  <c r="CN58" i="13"/>
  <c r="CO58" i="13"/>
  <c r="CP58" i="13"/>
  <c r="CQ58" i="13"/>
  <c r="CR58" i="13"/>
  <c r="CS58" i="13"/>
  <c r="CT58" i="13"/>
  <c r="CU58" i="13"/>
  <c r="CV58" i="13"/>
  <c r="CW58" i="13"/>
  <c r="B59" i="13"/>
  <c r="C59" i="13"/>
  <c r="D59"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E59" i="13"/>
  <c r="BF59" i="13"/>
  <c r="BG59" i="13"/>
  <c r="BH59" i="13"/>
  <c r="BI59" i="13"/>
  <c r="BJ59" i="13"/>
  <c r="BK59" i="13"/>
  <c r="BL59" i="13"/>
  <c r="BM59" i="13"/>
  <c r="BN59" i="13"/>
  <c r="BO59" i="13"/>
  <c r="BP59" i="13"/>
  <c r="BQ59" i="13"/>
  <c r="BR59" i="13"/>
  <c r="BS59" i="13"/>
  <c r="BT59" i="13"/>
  <c r="BU59" i="13"/>
  <c r="BV59" i="13"/>
  <c r="BW59" i="13"/>
  <c r="BX59" i="13"/>
  <c r="BY59" i="13"/>
  <c r="BZ59" i="13"/>
  <c r="CA59" i="13"/>
  <c r="CB59" i="13"/>
  <c r="CC59" i="13"/>
  <c r="CD59" i="13"/>
  <c r="CE59" i="13"/>
  <c r="CF59" i="13"/>
  <c r="CG59" i="13"/>
  <c r="CH59" i="13"/>
  <c r="CI59" i="13"/>
  <c r="CJ59" i="13"/>
  <c r="CK59" i="13"/>
  <c r="CL59" i="13"/>
  <c r="CM59" i="13"/>
  <c r="CN59" i="13"/>
  <c r="CO59" i="13"/>
  <c r="CP59" i="13"/>
  <c r="CQ59" i="13"/>
  <c r="CR59" i="13"/>
  <c r="CS59" i="13"/>
  <c r="CT59" i="13"/>
  <c r="CU59" i="13"/>
  <c r="CV59" i="13"/>
  <c r="CW59" i="13"/>
  <c r="B60" i="13"/>
  <c r="C60" i="13"/>
  <c r="D60"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BT60" i="13"/>
  <c r="BU60" i="13"/>
  <c r="BV60" i="13"/>
  <c r="BW60" i="13"/>
  <c r="BX60" i="13"/>
  <c r="BY60" i="13"/>
  <c r="BZ60" i="13"/>
  <c r="CA60" i="13"/>
  <c r="CB60" i="13"/>
  <c r="CC60" i="13"/>
  <c r="CD60" i="13"/>
  <c r="CE60" i="13"/>
  <c r="CF60" i="13"/>
  <c r="CG60" i="13"/>
  <c r="CH60" i="13"/>
  <c r="CI60" i="13"/>
  <c r="CJ60" i="13"/>
  <c r="CK60" i="13"/>
  <c r="CL60" i="13"/>
  <c r="CM60" i="13"/>
  <c r="CN60" i="13"/>
  <c r="CO60" i="13"/>
  <c r="CP60" i="13"/>
  <c r="CQ60" i="13"/>
  <c r="CR60" i="13"/>
  <c r="CS60" i="13"/>
  <c r="CT60" i="13"/>
  <c r="CU60" i="13"/>
  <c r="CV60" i="13"/>
  <c r="CW60" i="13"/>
  <c r="B61" i="13"/>
  <c r="C61" i="13"/>
  <c r="D61"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BT61" i="13"/>
  <c r="BU61" i="13"/>
  <c r="BV61" i="13"/>
  <c r="BW61" i="13"/>
  <c r="BX61" i="13"/>
  <c r="BY61" i="13"/>
  <c r="BZ61" i="13"/>
  <c r="CA61" i="13"/>
  <c r="CB61" i="13"/>
  <c r="CC61" i="13"/>
  <c r="CD61" i="13"/>
  <c r="CE61" i="13"/>
  <c r="CF61" i="13"/>
  <c r="CG61" i="13"/>
  <c r="CH61" i="13"/>
  <c r="CI61" i="13"/>
  <c r="CJ61" i="13"/>
  <c r="CK61" i="13"/>
  <c r="CL61" i="13"/>
  <c r="CM61" i="13"/>
  <c r="CN61" i="13"/>
  <c r="CO61" i="13"/>
  <c r="CP61" i="13"/>
  <c r="CQ61" i="13"/>
  <c r="CR61" i="13"/>
  <c r="CS61" i="13"/>
  <c r="CT61" i="13"/>
  <c r="CU61" i="13"/>
  <c r="CV61" i="13"/>
  <c r="CW61" i="13"/>
  <c r="B62" i="13"/>
  <c r="C62" i="13"/>
  <c r="D62"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BT62" i="13"/>
  <c r="BU62" i="13"/>
  <c r="BV62" i="13"/>
  <c r="BW62" i="13"/>
  <c r="BX62" i="13"/>
  <c r="BY62" i="13"/>
  <c r="BZ62" i="13"/>
  <c r="CA62" i="13"/>
  <c r="CB62" i="13"/>
  <c r="CC62" i="13"/>
  <c r="CD62" i="13"/>
  <c r="CE62" i="13"/>
  <c r="CF62" i="13"/>
  <c r="CG62" i="13"/>
  <c r="CH62" i="13"/>
  <c r="CI62" i="13"/>
  <c r="CJ62" i="13"/>
  <c r="CK62" i="13"/>
  <c r="CL62" i="13"/>
  <c r="CM62" i="13"/>
  <c r="CN62" i="13"/>
  <c r="CO62" i="13"/>
  <c r="CP62" i="13"/>
  <c r="CQ62" i="13"/>
  <c r="CR62" i="13"/>
  <c r="CS62" i="13"/>
  <c r="CT62" i="13"/>
  <c r="CU62" i="13"/>
  <c r="CV62" i="13"/>
  <c r="CW62" i="13"/>
  <c r="B63" i="13"/>
  <c r="C63" i="13"/>
  <c r="D63"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E63" i="13"/>
  <c r="BF63" i="13"/>
  <c r="BG63" i="13"/>
  <c r="BH63" i="13"/>
  <c r="BI63" i="13"/>
  <c r="BJ63" i="13"/>
  <c r="BK63" i="13"/>
  <c r="BL63" i="13"/>
  <c r="BM63" i="13"/>
  <c r="BN63" i="13"/>
  <c r="BO63" i="13"/>
  <c r="BP63" i="13"/>
  <c r="BQ63" i="13"/>
  <c r="BR63" i="13"/>
  <c r="BS63" i="13"/>
  <c r="BT63" i="13"/>
  <c r="BU63" i="13"/>
  <c r="BV63" i="13"/>
  <c r="BW63" i="13"/>
  <c r="BX63" i="13"/>
  <c r="BY63" i="13"/>
  <c r="BZ63" i="13"/>
  <c r="CA63" i="13"/>
  <c r="CB63" i="13"/>
  <c r="CC63" i="13"/>
  <c r="CD63" i="13"/>
  <c r="CE63" i="13"/>
  <c r="CF63" i="13"/>
  <c r="CG63" i="13"/>
  <c r="CH63" i="13"/>
  <c r="CI63" i="13"/>
  <c r="CJ63" i="13"/>
  <c r="CK63" i="13"/>
  <c r="CL63" i="13"/>
  <c r="CM63" i="13"/>
  <c r="CN63" i="13"/>
  <c r="CO63" i="13"/>
  <c r="CP63" i="13"/>
  <c r="CQ63" i="13"/>
  <c r="CR63" i="13"/>
  <c r="CS63" i="13"/>
  <c r="CT63" i="13"/>
  <c r="CU63" i="13"/>
  <c r="CV63" i="13"/>
  <c r="CW63" i="13"/>
  <c r="B64" i="13"/>
  <c r="C64" i="13"/>
  <c r="D64"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AO64" i="13"/>
  <c r="AP64" i="13"/>
  <c r="AQ64" i="13"/>
  <c r="AR64" i="13"/>
  <c r="AS64" i="13"/>
  <c r="AT64" i="13"/>
  <c r="AU64" i="13"/>
  <c r="AV64" i="13"/>
  <c r="AW64" i="13"/>
  <c r="AX64" i="13"/>
  <c r="AY64" i="13"/>
  <c r="AZ64" i="13"/>
  <c r="BA64" i="13"/>
  <c r="BB64" i="13"/>
  <c r="BC64" i="13"/>
  <c r="BD64" i="13"/>
  <c r="BE64" i="13"/>
  <c r="BF64" i="13"/>
  <c r="BG64" i="13"/>
  <c r="BH64" i="13"/>
  <c r="BI64" i="13"/>
  <c r="BJ64" i="13"/>
  <c r="BK64" i="13"/>
  <c r="BL64" i="13"/>
  <c r="BM64" i="13"/>
  <c r="BN64" i="13"/>
  <c r="BO64" i="13"/>
  <c r="BP64" i="13"/>
  <c r="BQ64" i="13"/>
  <c r="BR64" i="13"/>
  <c r="BS64" i="13"/>
  <c r="BT64" i="13"/>
  <c r="BU64" i="13"/>
  <c r="BV64" i="13"/>
  <c r="BW64" i="13"/>
  <c r="BX64" i="13"/>
  <c r="BY64" i="13"/>
  <c r="BZ64" i="13"/>
  <c r="CA64" i="13"/>
  <c r="CB64" i="13"/>
  <c r="CC64" i="13"/>
  <c r="CD64" i="13"/>
  <c r="CE64" i="13"/>
  <c r="CF64" i="13"/>
  <c r="CG64" i="13"/>
  <c r="CH64" i="13"/>
  <c r="CI64" i="13"/>
  <c r="CJ64" i="13"/>
  <c r="CK64" i="13"/>
  <c r="CL64" i="13"/>
  <c r="CM64" i="13"/>
  <c r="CN64" i="13"/>
  <c r="CO64" i="13"/>
  <c r="CP64" i="13"/>
  <c r="CQ64" i="13"/>
  <c r="CR64" i="13"/>
  <c r="CS64" i="13"/>
  <c r="CT64" i="13"/>
  <c r="CU64" i="13"/>
  <c r="CV64" i="13"/>
  <c r="CW64" i="13"/>
  <c r="B65" i="13"/>
  <c r="C65" i="13"/>
  <c r="D65"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AO65" i="13"/>
  <c r="AP65" i="13"/>
  <c r="AQ65" i="13"/>
  <c r="AR65" i="13"/>
  <c r="AS65" i="13"/>
  <c r="AT65" i="13"/>
  <c r="AU65" i="13"/>
  <c r="AV65" i="13"/>
  <c r="AW65" i="13"/>
  <c r="AX65" i="13"/>
  <c r="AY65" i="13"/>
  <c r="AZ65" i="13"/>
  <c r="BA65" i="13"/>
  <c r="BB65" i="13"/>
  <c r="BC65" i="13"/>
  <c r="BD65" i="13"/>
  <c r="BE65" i="13"/>
  <c r="BF65" i="13"/>
  <c r="BG65" i="13"/>
  <c r="BH65" i="13"/>
  <c r="BI65" i="13"/>
  <c r="BJ65" i="13"/>
  <c r="BK65" i="13"/>
  <c r="BL65" i="13"/>
  <c r="BM65" i="13"/>
  <c r="BN65" i="13"/>
  <c r="BO65" i="13"/>
  <c r="BP65" i="13"/>
  <c r="BQ65" i="13"/>
  <c r="BR65" i="13"/>
  <c r="BS65" i="13"/>
  <c r="BT65" i="13"/>
  <c r="BU65" i="13"/>
  <c r="BV65" i="13"/>
  <c r="BW65" i="13"/>
  <c r="BX65" i="13"/>
  <c r="BY65" i="13"/>
  <c r="BZ65" i="13"/>
  <c r="CA65" i="13"/>
  <c r="CB65" i="13"/>
  <c r="CC65" i="13"/>
  <c r="CD65" i="13"/>
  <c r="CE65" i="13"/>
  <c r="CF65" i="13"/>
  <c r="CG65" i="13"/>
  <c r="CH65" i="13"/>
  <c r="CI65" i="13"/>
  <c r="CJ65" i="13"/>
  <c r="CK65" i="13"/>
  <c r="CL65" i="13"/>
  <c r="CM65" i="13"/>
  <c r="CN65" i="13"/>
  <c r="CO65" i="13"/>
  <c r="CP65" i="13"/>
  <c r="CQ65" i="13"/>
  <c r="CR65" i="13"/>
  <c r="CS65" i="13"/>
  <c r="CT65" i="13"/>
  <c r="CU65" i="13"/>
  <c r="CV65" i="13"/>
  <c r="CW65" i="13"/>
  <c r="B66" i="13"/>
  <c r="C66" i="13"/>
  <c r="D66"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AO66" i="13"/>
  <c r="AP66" i="13"/>
  <c r="AQ66" i="13"/>
  <c r="AR66" i="13"/>
  <c r="AS66" i="13"/>
  <c r="AT66" i="13"/>
  <c r="AU66" i="13"/>
  <c r="AV66" i="13"/>
  <c r="AW66" i="13"/>
  <c r="AX66" i="13"/>
  <c r="AY66" i="13"/>
  <c r="AZ66" i="13"/>
  <c r="BA66" i="13"/>
  <c r="BB66" i="13"/>
  <c r="BC66" i="13"/>
  <c r="BD66" i="13"/>
  <c r="BE66" i="13"/>
  <c r="BF66" i="13"/>
  <c r="BG66" i="13"/>
  <c r="BH66" i="13"/>
  <c r="BI66" i="13"/>
  <c r="BJ66" i="13"/>
  <c r="BK66" i="13"/>
  <c r="BL66" i="13"/>
  <c r="BM66" i="13"/>
  <c r="BN66" i="13"/>
  <c r="BO66" i="13"/>
  <c r="BP66" i="13"/>
  <c r="BQ66" i="13"/>
  <c r="BR66" i="13"/>
  <c r="BS66" i="13"/>
  <c r="BT66" i="13"/>
  <c r="BU66" i="13"/>
  <c r="BV66" i="13"/>
  <c r="BW66" i="13"/>
  <c r="BX66" i="13"/>
  <c r="BY66" i="13"/>
  <c r="BZ66" i="13"/>
  <c r="CA66" i="13"/>
  <c r="CB66" i="13"/>
  <c r="CC66" i="13"/>
  <c r="CD66" i="13"/>
  <c r="CE66" i="13"/>
  <c r="CF66" i="13"/>
  <c r="CG66" i="13"/>
  <c r="CH66" i="13"/>
  <c r="CI66" i="13"/>
  <c r="CJ66" i="13"/>
  <c r="CK66" i="13"/>
  <c r="CL66" i="13"/>
  <c r="CM66" i="13"/>
  <c r="CN66" i="13"/>
  <c r="CO66" i="13"/>
  <c r="CP66" i="13"/>
  <c r="CQ66" i="13"/>
  <c r="CR66" i="13"/>
  <c r="CS66" i="13"/>
  <c r="CT66" i="13"/>
  <c r="CU66" i="13"/>
  <c r="CV66" i="13"/>
  <c r="CW66" i="13"/>
  <c r="B67" i="13"/>
  <c r="C67" i="13"/>
  <c r="D67"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E67" i="13"/>
  <c r="BF67" i="13"/>
  <c r="BG67" i="13"/>
  <c r="BH67" i="13"/>
  <c r="BI67" i="13"/>
  <c r="BJ67" i="13"/>
  <c r="BK67" i="13"/>
  <c r="BL67" i="13"/>
  <c r="BM67" i="13"/>
  <c r="BN67" i="13"/>
  <c r="BO67" i="13"/>
  <c r="BP67" i="13"/>
  <c r="BQ67" i="13"/>
  <c r="BR67" i="13"/>
  <c r="BS67" i="13"/>
  <c r="BT67" i="13"/>
  <c r="BU67" i="13"/>
  <c r="BV67" i="13"/>
  <c r="BW67" i="13"/>
  <c r="BX67" i="13"/>
  <c r="BY67" i="13"/>
  <c r="BZ67" i="13"/>
  <c r="CA67" i="13"/>
  <c r="CB67" i="13"/>
  <c r="CC67" i="13"/>
  <c r="CD67" i="13"/>
  <c r="CE67" i="13"/>
  <c r="CF67" i="13"/>
  <c r="CG67" i="13"/>
  <c r="CH67" i="13"/>
  <c r="CI67" i="13"/>
  <c r="CJ67" i="13"/>
  <c r="CK67" i="13"/>
  <c r="CL67" i="13"/>
  <c r="CM67" i="13"/>
  <c r="CN67" i="13"/>
  <c r="CO67" i="13"/>
  <c r="CP67" i="13"/>
  <c r="CQ67" i="13"/>
  <c r="CR67" i="13"/>
  <c r="CS67" i="13"/>
  <c r="CT67" i="13"/>
  <c r="CU67" i="13"/>
  <c r="CV67" i="13"/>
  <c r="CW67" i="13"/>
  <c r="B68" i="13"/>
  <c r="C68" i="13"/>
  <c r="D68"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E68" i="13"/>
  <c r="BF68" i="13"/>
  <c r="BG68" i="13"/>
  <c r="BH68" i="13"/>
  <c r="BI68" i="13"/>
  <c r="BJ68" i="13"/>
  <c r="BK68" i="13"/>
  <c r="BL68" i="13"/>
  <c r="BM68" i="13"/>
  <c r="BN68" i="13"/>
  <c r="BO68" i="13"/>
  <c r="BP68" i="13"/>
  <c r="BQ68" i="13"/>
  <c r="BR68" i="13"/>
  <c r="BS68" i="13"/>
  <c r="BT68" i="13"/>
  <c r="BU68" i="13"/>
  <c r="BV68" i="13"/>
  <c r="BW68" i="13"/>
  <c r="BX68" i="13"/>
  <c r="BY68" i="13"/>
  <c r="BZ68" i="13"/>
  <c r="CA68" i="13"/>
  <c r="CB68" i="13"/>
  <c r="CC68" i="13"/>
  <c r="CD68" i="13"/>
  <c r="CE68" i="13"/>
  <c r="CF68" i="13"/>
  <c r="CG68" i="13"/>
  <c r="CH68" i="13"/>
  <c r="CI68" i="13"/>
  <c r="CJ68" i="13"/>
  <c r="CK68" i="13"/>
  <c r="CL68" i="13"/>
  <c r="CM68" i="13"/>
  <c r="CN68" i="13"/>
  <c r="CO68" i="13"/>
  <c r="CP68" i="13"/>
  <c r="CQ68" i="13"/>
  <c r="CR68" i="13"/>
  <c r="CS68" i="13"/>
  <c r="CT68" i="13"/>
  <c r="CU68" i="13"/>
  <c r="CV68" i="13"/>
  <c r="CW68" i="13"/>
  <c r="B69" i="13"/>
  <c r="C69" i="13"/>
  <c r="D69"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AO69" i="13"/>
  <c r="AP69" i="13"/>
  <c r="AQ69" i="13"/>
  <c r="AR69" i="13"/>
  <c r="AS69" i="13"/>
  <c r="AT69" i="13"/>
  <c r="AU69" i="13"/>
  <c r="AV69" i="13"/>
  <c r="AW69" i="13"/>
  <c r="AX69" i="13"/>
  <c r="AY69" i="13"/>
  <c r="AZ69" i="13"/>
  <c r="BA69" i="13"/>
  <c r="BB69" i="13"/>
  <c r="BC69" i="13"/>
  <c r="BD69" i="13"/>
  <c r="BE69" i="13"/>
  <c r="BF69" i="13"/>
  <c r="BG69" i="13"/>
  <c r="BH69" i="13"/>
  <c r="BI69" i="13"/>
  <c r="BJ69" i="13"/>
  <c r="BK69" i="13"/>
  <c r="BL69" i="13"/>
  <c r="BM69" i="13"/>
  <c r="BN69" i="13"/>
  <c r="BO69" i="13"/>
  <c r="BP69" i="13"/>
  <c r="BQ69" i="13"/>
  <c r="BR69" i="13"/>
  <c r="BS69" i="13"/>
  <c r="BT69" i="13"/>
  <c r="BU69" i="13"/>
  <c r="BV69" i="13"/>
  <c r="BW69" i="13"/>
  <c r="BX69" i="13"/>
  <c r="BY69" i="13"/>
  <c r="BZ69" i="13"/>
  <c r="CA69" i="13"/>
  <c r="CB69" i="13"/>
  <c r="CC69" i="13"/>
  <c r="CD69" i="13"/>
  <c r="CE69" i="13"/>
  <c r="CF69" i="13"/>
  <c r="CG69" i="13"/>
  <c r="CH69" i="13"/>
  <c r="CI69" i="13"/>
  <c r="CJ69" i="13"/>
  <c r="CK69" i="13"/>
  <c r="CL69" i="13"/>
  <c r="CM69" i="13"/>
  <c r="CN69" i="13"/>
  <c r="CO69" i="13"/>
  <c r="CP69" i="13"/>
  <c r="CQ69" i="13"/>
  <c r="CR69" i="13"/>
  <c r="CS69" i="13"/>
  <c r="CT69" i="13"/>
  <c r="CU69" i="13"/>
  <c r="CV69" i="13"/>
  <c r="CW69" i="13"/>
  <c r="B70" i="13"/>
  <c r="C70" i="13"/>
  <c r="D70" i="13"/>
  <c r="E70" i="13"/>
  <c r="F70" i="13"/>
  <c r="G70" i="13"/>
  <c r="H70" i="13"/>
  <c r="I70" i="13"/>
  <c r="J70" i="13"/>
  <c r="K70" i="13"/>
  <c r="L70" i="13"/>
  <c r="M70" i="13"/>
  <c r="N70" i="13"/>
  <c r="O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AO70" i="13"/>
  <c r="AP70" i="13"/>
  <c r="AQ70" i="13"/>
  <c r="AR70" i="13"/>
  <c r="AS70" i="13"/>
  <c r="AT70" i="13"/>
  <c r="AU70" i="13"/>
  <c r="AV70" i="13"/>
  <c r="AW70" i="13"/>
  <c r="AX70" i="13"/>
  <c r="AY70" i="13"/>
  <c r="AZ70" i="13"/>
  <c r="BA70" i="13"/>
  <c r="BB70" i="13"/>
  <c r="BC70" i="13"/>
  <c r="BD70" i="13"/>
  <c r="BE70" i="13"/>
  <c r="BF70" i="13"/>
  <c r="BG70" i="13"/>
  <c r="BH70" i="13"/>
  <c r="BI70" i="13"/>
  <c r="BJ70" i="13"/>
  <c r="BK70" i="13"/>
  <c r="BL70" i="13"/>
  <c r="BM70" i="13"/>
  <c r="BN70" i="13"/>
  <c r="BO70" i="13"/>
  <c r="BP70" i="13"/>
  <c r="BQ70" i="13"/>
  <c r="BR70" i="13"/>
  <c r="BS70" i="13"/>
  <c r="BT70" i="13"/>
  <c r="BU70" i="13"/>
  <c r="BV70" i="13"/>
  <c r="BW70" i="13"/>
  <c r="BX70" i="13"/>
  <c r="BY70" i="13"/>
  <c r="BZ70" i="13"/>
  <c r="CA70" i="13"/>
  <c r="CB70" i="13"/>
  <c r="CC70" i="13"/>
  <c r="CD70" i="13"/>
  <c r="CE70" i="13"/>
  <c r="CF70" i="13"/>
  <c r="CG70" i="13"/>
  <c r="CH70" i="13"/>
  <c r="CI70" i="13"/>
  <c r="CJ70" i="13"/>
  <c r="CK70" i="13"/>
  <c r="CL70" i="13"/>
  <c r="CM70" i="13"/>
  <c r="CN70" i="13"/>
  <c r="CO70" i="13"/>
  <c r="CP70" i="13"/>
  <c r="CQ70" i="13"/>
  <c r="CR70" i="13"/>
  <c r="CS70" i="13"/>
  <c r="CT70" i="13"/>
  <c r="CU70" i="13"/>
  <c r="CV70" i="13"/>
  <c r="CW70" i="13"/>
  <c r="B71" i="13"/>
  <c r="C71" i="13"/>
  <c r="D71" i="13"/>
  <c r="E71" i="13"/>
  <c r="F71" i="13"/>
  <c r="G71" i="13"/>
  <c r="H71" i="13"/>
  <c r="I71" i="13"/>
  <c r="J71" i="13"/>
  <c r="K71" i="13"/>
  <c r="L71" i="13"/>
  <c r="M71" i="13"/>
  <c r="N71" i="13"/>
  <c r="O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AO71" i="13"/>
  <c r="AP71" i="13"/>
  <c r="AQ71" i="13"/>
  <c r="AR71" i="13"/>
  <c r="AS71" i="13"/>
  <c r="AT71" i="13"/>
  <c r="AU71" i="13"/>
  <c r="AV71" i="13"/>
  <c r="AW71" i="13"/>
  <c r="AX71" i="13"/>
  <c r="AY71" i="13"/>
  <c r="AZ71" i="13"/>
  <c r="BA71" i="13"/>
  <c r="BB71" i="13"/>
  <c r="BC71" i="13"/>
  <c r="BD71" i="13"/>
  <c r="BE71" i="13"/>
  <c r="BF71" i="13"/>
  <c r="BG71" i="13"/>
  <c r="BH71" i="13"/>
  <c r="BI71" i="13"/>
  <c r="BJ71" i="13"/>
  <c r="BK71" i="13"/>
  <c r="BL71" i="13"/>
  <c r="BM71" i="13"/>
  <c r="BN71" i="13"/>
  <c r="BO71" i="13"/>
  <c r="BP71" i="13"/>
  <c r="BQ71" i="13"/>
  <c r="BR71" i="13"/>
  <c r="BS71" i="13"/>
  <c r="BT71" i="13"/>
  <c r="BU71" i="13"/>
  <c r="BV71" i="13"/>
  <c r="BW71" i="13"/>
  <c r="BX71" i="13"/>
  <c r="BY71" i="13"/>
  <c r="BZ71" i="13"/>
  <c r="CA71" i="13"/>
  <c r="CB71" i="13"/>
  <c r="CC71" i="13"/>
  <c r="CD71" i="13"/>
  <c r="CE71" i="13"/>
  <c r="CF71" i="13"/>
  <c r="CG71" i="13"/>
  <c r="CH71" i="13"/>
  <c r="CI71" i="13"/>
  <c r="CJ71" i="13"/>
  <c r="CK71" i="13"/>
  <c r="CL71" i="13"/>
  <c r="CM71" i="13"/>
  <c r="CN71" i="13"/>
  <c r="CO71" i="13"/>
  <c r="CP71" i="13"/>
  <c r="CQ71" i="13"/>
  <c r="CR71" i="13"/>
  <c r="CS71" i="13"/>
  <c r="CT71" i="13"/>
  <c r="CU71" i="13"/>
  <c r="CV71" i="13"/>
  <c r="CW71" i="13"/>
  <c r="B72" i="13"/>
  <c r="C72" i="13"/>
  <c r="D72" i="13"/>
  <c r="E72" i="13"/>
  <c r="F72" i="13"/>
  <c r="G72" i="13"/>
  <c r="H72" i="13"/>
  <c r="I72" i="13"/>
  <c r="J72" i="13"/>
  <c r="K72" i="13"/>
  <c r="L72" i="13"/>
  <c r="M72" i="13"/>
  <c r="N72" i="13"/>
  <c r="O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AO72" i="13"/>
  <c r="AP72" i="13"/>
  <c r="AQ72" i="13"/>
  <c r="AR72" i="13"/>
  <c r="AS72" i="13"/>
  <c r="AT72" i="13"/>
  <c r="AU72" i="13"/>
  <c r="AV72" i="13"/>
  <c r="AW72" i="13"/>
  <c r="AX72" i="13"/>
  <c r="AY72" i="13"/>
  <c r="AZ72" i="13"/>
  <c r="BA72" i="13"/>
  <c r="BB72" i="13"/>
  <c r="BC72" i="13"/>
  <c r="BD72" i="13"/>
  <c r="BE72" i="13"/>
  <c r="BF72" i="13"/>
  <c r="BG72" i="13"/>
  <c r="BH72" i="13"/>
  <c r="BI72" i="13"/>
  <c r="BJ72" i="13"/>
  <c r="BK72" i="13"/>
  <c r="BL72" i="13"/>
  <c r="BM72" i="13"/>
  <c r="BN72" i="13"/>
  <c r="BO72" i="13"/>
  <c r="BP72" i="13"/>
  <c r="BQ72" i="13"/>
  <c r="BR72" i="13"/>
  <c r="BS72" i="13"/>
  <c r="BT72" i="13"/>
  <c r="BU72" i="13"/>
  <c r="BV72" i="13"/>
  <c r="BW72" i="13"/>
  <c r="BX72" i="13"/>
  <c r="BY72" i="13"/>
  <c r="BZ72" i="13"/>
  <c r="CA72" i="13"/>
  <c r="CB72" i="13"/>
  <c r="CC72" i="13"/>
  <c r="CD72" i="13"/>
  <c r="CE72" i="13"/>
  <c r="CF72" i="13"/>
  <c r="CG72" i="13"/>
  <c r="CH72" i="13"/>
  <c r="CI72" i="13"/>
  <c r="CJ72" i="13"/>
  <c r="CK72" i="13"/>
  <c r="CL72" i="13"/>
  <c r="CM72" i="13"/>
  <c r="CN72" i="13"/>
  <c r="CO72" i="13"/>
  <c r="CP72" i="13"/>
  <c r="CQ72" i="13"/>
  <c r="CR72" i="13"/>
  <c r="CS72" i="13"/>
  <c r="CT72" i="13"/>
  <c r="CU72" i="13"/>
  <c r="CV72" i="13"/>
  <c r="CW72" i="13"/>
  <c r="B73" i="13"/>
  <c r="C73" i="13"/>
  <c r="D73" i="13"/>
  <c r="E73" i="13"/>
  <c r="F73" i="13"/>
  <c r="G73" i="13"/>
  <c r="H73" i="13"/>
  <c r="I73" i="13"/>
  <c r="J73" i="13"/>
  <c r="K73" i="13"/>
  <c r="L73" i="13"/>
  <c r="M73" i="13"/>
  <c r="N73" i="13"/>
  <c r="O73" i="13"/>
  <c r="P73" i="13"/>
  <c r="Q73" i="13"/>
  <c r="R73" i="13"/>
  <c r="S73" i="13"/>
  <c r="T73" i="13"/>
  <c r="U73" i="13"/>
  <c r="V73" i="13"/>
  <c r="W73" i="13"/>
  <c r="X73" i="13"/>
  <c r="Y73" i="13"/>
  <c r="Z73" i="13"/>
  <c r="AA73" i="13"/>
  <c r="AB73" i="13"/>
  <c r="AC73" i="13"/>
  <c r="AD73" i="13"/>
  <c r="AE73" i="13"/>
  <c r="AF73" i="13"/>
  <c r="AG73" i="13"/>
  <c r="AH73" i="13"/>
  <c r="AI73" i="13"/>
  <c r="AJ73" i="13"/>
  <c r="AK73" i="13"/>
  <c r="AL73" i="13"/>
  <c r="AM73" i="13"/>
  <c r="AN73" i="13"/>
  <c r="AO73" i="13"/>
  <c r="AP73" i="13"/>
  <c r="AQ73" i="13"/>
  <c r="AR73" i="13"/>
  <c r="AS73" i="13"/>
  <c r="AT73" i="13"/>
  <c r="AU73" i="13"/>
  <c r="AV73" i="13"/>
  <c r="AW73" i="13"/>
  <c r="AX73" i="13"/>
  <c r="AY73" i="13"/>
  <c r="AZ73" i="13"/>
  <c r="BA73" i="13"/>
  <c r="BB73" i="13"/>
  <c r="BC73" i="13"/>
  <c r="BD73" i="13"/>
  <c r="BE73" i="13"/>
  <c r="BF73" i="13"/>
  <c r="BG73" i="13"/>
  <c r="BH73" i="13"/>
  <c r="BI73" i="13"/>
  <c r="BJ73" i="13"/>
  <c r="BK73" i="13"/>
  <c r="BL73" i="13"/>
  <c r="BM73" i="13"/>
  <c r="BN73" i="13"/>
  <c r="BO73" i="13"/>
  <c r="BP73" i="13"/>
  <c r="BQ73" i="13"/>
  <c r="BR73" i="13"/>
  <c r="BS73" i="13"/>
  <c r="BT73" i="13"/>
  <c r="BU73" i="13"/>
  <c r="BV73" i="13"/>
  <c r="BW73" i="13"/>
  <c r="BX73" i="13"/>
  <c r="BY73" i="13"/>
  <c r="BZ73" i="13"/>
  <c r="CA73" i="13"/>
  <c r="CB73" i="13"/>
  <c r="CC73" i="13"/>
  <c r="CD73" i="13"/>
  <c r="CE73" i="13"/>
  <c r="CF73" i="13"/>
  <c r="CG73" i="13"/>
  <c r="CH73" i="13"/>
  <c r="CI73" i="13"/>
  <c r="CJ73" i="13"/>
  <c r="CK73" i="13"/>
  <c r="CL73" i="13"/>
  <c r="CM73" i="13"/>
  <c r="CN73" i="13"/>
  <c r="CO73" i="13"/>
  <c r="CP73" i="13"/>
  <c r="CQ73" i="13"/>
  <c r="CR73" i="13"/>
  <c r="CS73" i="13"/>
  <c r="CT73" i="13"/>
  <c r="CU73" i="13"/>
  <c r="CV73" i="13"/>
  <c r="CW73" i="13"/>
  <c r="B74" i="13"/>
  <c r="C74" i="13"/>
  <c r="D74" i="13"/>
  <c r="E74" i="13"/>
  <c r="F74" i="13"/>
  <c r="G74" i="13"/>
  <c r="H74" i="13"/>
  <c r="I74" i="13"/>
  <c r="J74" i="13"/>
  <c r="K74" i="13"/>
  <c r="L74" i="13"/>
  <c r="M74" i="13"/>
  <c r="N74" i="13"/>
  <c r="O74" i="13"/>
  <c r="P74" i="13"/>
  <c r="Q74" i="13"/>
  <c r="R74" i="13"/>
  <c r="S74" i="13"/>
  <c r="T74" i="13"/>
  <c r="U74" i="13"/>
  <c r="V74" i="13"/>
  <c r="W74" i="13"/>
  <c r="X74" i="13"/>
  <c r="Y74" i="13"/>
  <c r="Z74" i="13"/>
  <c r="AA74" i="13"/>
  <c r="AB74" i="13"/>
  <c r="AC74" i="13"/>
  <c r="AD74" i="13"/>
  <c r="AE74" i="13"/>
  <c r="AF74" i="13"/>
  <c r="AG74" i="13"/>
  <c r="AH74" i="13"/>
  <c r="AI74" i="13"/>
  <c r="AJ74" i="13"/>
  <c r="AK74" i="13"/>
  <c r="AL74" i="13"/>
  <c r="AM74" i="13"/>
  <c r="AN74" i="13"/>
  <c r="AO74" i="13"/>
  <c r="AP74" i="13"/>
  <c r="AQ74" i="13"/>
  <c r="AR74" i="13"/>
  <c r="AS74" i="13"/>
  <c r="AT74" i="13"/>
  <c r="AU74" i="13"/>
  <c r="AV74" i="13"/>
  <c r="AW74" i="13"/>
  <c r="AX74" i="13"/>
  <c r="AY74" i="13"/>
  <c r="AZ74" i="13"/>
  <c r="BA74" i="13"/>
  <c r="BB74" i="13"/>
  <c r="BC74" i="13"/>
  <c r="BD74" i="13"/>
  <c r="BE74" i="13"/>
  <c r="BF74" i="13"/>
  <c r="BG74" i="13"/>
  <c r="BH74" i="13"/>
  <c r="BI74" i="13"/>
  <c r="BJ74" i="13"/>
  <c r="BK74" i="13"/>
  <c r="BL74" i="13"/>
  <c r="BM74" i="13"/>
  <c r="BN74" i="13"/>
  <c r="BO74" i="13"/>
  <c r="BP74" i="13"/>
  <c r="BQ74" i="13"/>
  <c r="BR74" i="13"/>
  <c r="BS74" i="13"/>
  <c r="BT74" i="13"/>
  <c r="BU74" i="13"/>
  <c r="BV74" i="13"/>
  <c r="BW74" i="13"/>
  <c r="BX74" i="13"/>
  <c r="BY74" i="13"/>
  <c r="BZ74" i="13"/>
  <c r="CA74" i="13"/>
  <c r="CB74" i="13"/>
  <c r="CC74" i="13"/>
  <c r="CD74" i="13"/>
  <c r="CE74" i="13"/>
  <c r="CF74" i="13"/>
  <c r="CG74" i="13"/>
  <c r="CH74" i="13"/>
  <c r="CI74" i="13"/>
  <c r="CJ74" i="13"/>
  <c r="CK74" i="13"/>
  <c r="CL74" i="13"/>
  <c r="CM74" i="13"/>
  <c r="CN74" i="13"/>
  <c r="CO74" i="13"/>
  <c r="CP74" i="13"/>
  <c r="CQ74" i="13"/>
  <c r="CR74" i="13"/>
  <c r="CS74" i="13"/>
  <c r="CT74" i="13"/>
  <c r="CU74" i="13"/>
  <c r="CV74" i="13"/>
  <c r="CW74" i="13"/>
  <c r="B75" i="13"/>
  <c r="C75" i="13"/>
  <c r="D75" i="13"/>
  <c r="E75" i="13"/>
  <c r="F75" i="13"/>
  <c r="G75" i="13"/>
  <c r="H75" i="13"/>
  <c r="I75" i="13"/>
  <c r="J75" i="13"/>
  <c r="K75" i="13"/>
  <c r="L75" i="13"/>
  <c r="M75" i="13"/>
  <c r="N75" i="13"/>
  <c r="O75" i="13"/>
  <c r="P75" i="13"/>
  <c r="Q75" i="13"/>
  <c r="R75" i="13"/>
  <c r="S75" i="13"/>
  <c r="T75" i="13"/>
  <c r="U75" i="13"/>
  <c r="V75" i="13"/>
  <c r="W75" i="13"/>
  <c r="X75" i="13"/>
  <c r="Y75" i="13"/>
  <c r="Z75" i="13"/>
  <c r="AA75" i="13"/>
  <c r="AB75" i="13"/>
  <c r="AC75" i="13"/>
  <c r="AD75" i="13"/>
  <c r="AE75" i="13"/>
  <c r="AF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E75" i="13"/>
  <c r="BF75" i="13"/>
  <c r="BG75" i="13"/>
  <c r="BH75" i="13"/>
  <c r="BI75" i="13"/>
  <c r="BJ75" i="13"/>
  <c r="BK75" i="13"/>
  <c r="BL75" i="13"/>
  <c r="BM75" i="13"/>
  <c r="BN75" i="13"/>
  <c r="BO75" i="13"/>
  <c r="BP75" i="13"/>
  <c r="BQ75" i="13"/>
  <c r="BR75" i="13"/>
  <c r="BS75" i="13"/>
  <c r="BT75" i="13"/>
  <c r="BU75" i="13"/>
  <c r="BV75" i="13"/>
  <c r="BW75" i="13"/>
  <c r="BX75" i="13"/>
  <c r="BY75" i="13"/>
  <c r="BZ75" i="13"/>
  <c r="CA75" i="13"/>
  <c r="CB75" i="13"/>
  <c r="CC75" i="13"/>
  <c r="CD75" i="13"/>
  <c r="CE75" i="13"/>
  <c r="CF75" i="13"/>
  <c r="CG75" i="13"/>
  <c r="CH75" i="13"/>
  <c r="CI75" i="13"/>
  <c r="CJ75" i="13"/>
  <c r="CK75" i="13"/>
  <c r="CL75" i="13"/>
  <c r="CM75" i="13"/>
  <c r="CN75" i="13"/>
  <c r="CO75" i="13"/>
  <c r="CP75" i="13"/>
  <c r="CQ75" i="13"/>
  <c r="CR75" i="13"/>
  <c r="CS75" i="13"/>
  <c r="CT75" i="13"/>
  <c r="CU75" i="13"/>
  <c r="CV75" i="13"/>
  <c r="CW75" i="13"/>
  <c r="B76" i="13"/>
  <c r="C76" i="13"/>
  <c r="D76"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AR76" i="13"/>
  <c r="AS76" i="13"/>
  <c r="AT76" i="13"/>
  <c r="AU76" i="13"/>
  <c r="AV76" i="13"/>
  <c r="AW76" i="13"/>
  <c r="AX76" i="13"/>
  <c r="AY76" i="13"/>
  <c r="AZ76" i="13"/>
  <c r="BA76" i="13"/>
  <c r="BB76" i="13"/>
  <c r="BC76" i="13"/>
  <c r="BD76" i="13"/>
  <c r="BE76" i="13"/>
  <c r="BF76" i="13"/>
  <c r="BG76" i="13"/>
  <c r="BH76" i="13"/>
  <c r="BI76" i="13"/>
  <c r="BJ76" i="13"/>
  <c r="BK76" i="13"/>
  <c r="BL76" i="13"/>
  <c r="BM76" i="13"/>
  <c r="BN76" i="13"/>
  <c r="BO76" i="13"/>
  <c r="BP76" i="13"/>
  <c r="BQ76" i="13"/>
  <c r="BR76" i="13"/>
  <c r="BS76" i="13"/>
  <c r="BT76" i="13"/>
  <c r="BU76" i="13"/>
  <c r="BV76" i="13"/>
  <c r="BW76" i="13"/>
  <c r="BX76" i="13"/>
  <c r="BY76" i="13"/>
  <c r="BZ76" i="13"/>
  <c r="CA76" i="13"/>
  <c r="CB76" i="13"/>
  <c r="CC76" i="13"/>
  <c r="CD76" i="13"/>
  <c r="CE76" i="13"/>
  <c r="CF76" i="13"/>
  <c r="CG76" i="13"/>
  <c r="CH76" i="13"/>
  <c r="CI76" i="13"/>
  <c r="CJ76" i="13"/>
  <c r="CK76" i="13"/>
  <c r="CL76" i="13"/>
  <c r="CM76" i="13"/>
  <c r="CN76" i="13"/>
  <c r="CO76" i="13"/>
  <c r="CP76" i="13"/>
  <c r="CQ76" i="13"/>
  <c r="CR76" i="13"/>
  <c r="CS76" i="13"/>
  <c r="CT76" i="13"/>
  <c r="CU76" i="13"/>
  <c r="CV76" i="13"/>
  <c r="CW76" i="13"/>
  <c r="B77" i="13"/>
  <c r="C77" i="13"/>
  <c r="D77" i="13"/>
  <c r="E77"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AO77" i="13"/>
  <c r="AP77" i="13"/>
  <c r="AQ77" i="13"/>
  <c r="AR77" i="13"/>
  <c r="AS77" i="13"/>
  <c r="AT77" i="13"/>
  <c r="AU77" i="13"/>
  <c r="AV77" i="13"/>
  <c r="AW77" i="13"/>
  <c r="AX77" i="13"/>
  <c r="AY77" i="13"/>
  <c r="AZ77" i="13"/>
  <c r="BA77" i="13"/>
  <c r="BB77" i="13"/>
  <c r="BC77" i="13"/>
  <c r="BD77" i="13"/>
  <c r="BE77" i="13"/>
  <c r="BF77" i="13"/>
  <c r="BG77" i="13"/>
  <c r="BH77" i="13"/>
  <c r="BI77" i="13"/>
  <c r="BJ77" i="13"/>
  <c r="BK77" i="13"/>
  <c r="BL77" i="13"/>
  <c r="BM77" i="13"/>
  <c r="BN77" i="13"/>
  <c r="BO77" i="13"/>
  <c r="BP77" i="13"/>
  <c r="BQ77" i="13"/>
  <c r="BR77" i="13"/>
  <c r="BS77" i="13"/>
  <c r="BT77" i="13"/>
  <c r="BU77" i="13"/>
  <c r="BV77" i="13"/>
  <c r="BW77" i="13"/>
  <c r="BX77" i="13"/>
  <c r="BY77" i="13"/>
  <c r="BZ77" i="13"/>
  <c r="CA77" i="13"/>
  <c r="CB77" i="13"/>
  <c r="CC77" i="13"/>
  <c r="CD77" i="13"/>
  <c r="CE77" i="13"/>
  <c r="CF77" i="13"/>
  <c r="CG77" i="13"/>
  <c r="CH77" i="13"/>
  <c r="CI77" i="13"/>
  <c r="CJ77" i="13"/>
  <c r="CK77" i="13"/>
  <c r="CL77" i="13"/>
  <c r="CM77" i="13"/>
  <c r="CN77" i="13"/>
  <c r="CO77" i="13"/>
  <c r="CP77" i="13"/>
  <c r="CQ77" i="13"/>
  <c r="CR77" i="13"/>
  <c r="CS77" i="13"/>
  <c r="CT77" i="13"/>
  <c r="CU77" i="13"/>
  <c r="CV77" i="13"/>
  <c r="CW77" i="13"/>
  <c r="B78" i="13"/>
  <c r="C78" i="13"/>
  <c r="D78"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AO78" i="13"/>
  <c r="AP78" i="13"/>
  <c r="AQ78" i="13"/>
  <c r="AR78" i="13"/>
  <c r="AS78" i="13"/>
  <c r="AT78" i="13"/>
  <c r="AU78" i="13"/>
  <c r="AV78" i="13"/>
  <c r="AW78" i="13"/>
  <c r="AX78" i="13"/>
  <c r="AY78" i="13"/>
  <c r="AZ78" i="13"/>
  <c r="BA78" i="13"/>
  <c r="BB78" i="13"/>
  <c r="BC78" i="13"/>
  <c r="BD78" i="13"/>
  <c r="BE78" i="13"/>
  <c r="BF78" i="13"/>
  <c r="BG78" i="13"/>
  <c r="BH78" i="13"/>
  <c r="BI78" i="13"/>
  <c r="BJ78" i="13"/>
  <c r="BK78" i="13"/>
  <c r="BL78" i="13"/>
  <c r="BM78" i="13"/>
  <c r="BN78" i="13"/>
  <c r="BO78" i="13"/>
  <c r="BP78" i="13"/>
  <c r="BQ78" i="13"/>
  <c r="BR78" i="13"/>
  <c r="BS78" i="13"/>
  <c r="BT78" i="13"/>
  <c r="BU78" i="13"/>
  <c r="BV78" i="13"/>
  <c r="BW78" i="13"/>
  <c r="BX78" i="13"/>
  <c r="BY78" i="13"/>
  <c r="BZ78" i="13"/>
  <c r="CA78" i="13"/>
  <c r="CB78" i="13"/>
  <c r="CC78" i="13"/>
  <c r="CD78" i="13"/>
  <c r="CE78" i="13"/>
  <c r="CF78" i="13"/>
  <c r="CG78" i="13"/>
  <c r="CH78" i="13"/>
  <c r="CI78" i="13"/>
  <c r="CJ78" i="13"/>
  <c r="CK78" i="13"/>
  <c r="CL78" i="13"/>
  <c r="CM78" i="13"/>
  <c r="CN78" i="13"/>
  <c r="CO78" i="13"/>
  <c r="CP78" i="13"/>
  <c r="CQ78" i="13"/>
  <c r="CR78" i="13"/>
  <c r="CS78" i="13"/>
  <c r="CT78" i="13"/>
  <c r="CU78" i="13"/>
  <c r="CV78" i="13"/>
  <c r="CW78" i="13"/>
  <c r="B79" i="13"/>
  <c r="C79" i="13"/>
  <c r="D79"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AO79" i="13"/>
  <c r="AP79" i="13"/>
  <c r="AQ79" i="13"/>
  <c r="AR79" i="13"/>
  <c r="AS79" i="13"/>
  <c r="AT79" i="13"/>
  <c r="AU79" i="13"/>
  <c r="AV79" i="13"/>
  <c r="AW79" i="13"/>
  <c r="AX79" i="13"/>
  <c r="AY79" i="13"/>
  <c r="AZ79" i="13"/>
  <c r="BA79" i="13"/>
  <c r="BB79" i="13"/>
  <c r="BC79" i="13"/>
  <c r="BD79" i="13"/>
  <c r="BE79" i="13"/>
  <c r="BF79" i="13"/>
  <c r="BG79" i="13"/>
  <c r="BH79" i="13"/>
  <c r="BI79" i="13"/>
  <c r="BJ79" i="13"/>
  <c r="BK79" i="13"/>
  <c r="BL79" i="13"/>
  <c r="BM79" i="13"/>
  <c r="BN79" i="13"/>
  <c r="BO79" i="13"/>
  <c r="BP79" i="13"/>
  <c r="BQ79" i="13"/>
  <c r="BR79" i="13"/>
  <c r="BS79" i="13"/>
  <c r="BT79" i="13"/>
  <c r="BU79" i="13"/>
  <c r="BV79" i="13"/>
  <c r="BW79" i="13"/>
  <c r="BX79" i="13"/>
  <c r="BY79" i="13"/>
  <c r="BZ79" i="13"/>
  <c r="CA79" i="13"/>
  <c r="CB79" i="13"/>
  <c r="CC79" i="13"/>
  <c r="CD79" i="13"/>
  <c r="CE79" i="13"/>
  <c r="CF79" i="13"/>
  <c r="CG79" i="13"/>
  <c r="CH79" i="13"/>
  <c r="CI79" i="13"/>
  <c r="CJ79" i="13"/>
  <c r="CK79" i="13"/>
  <c r="CL79" i="13"/>
  <c r="CM79" i="13"/>
  <c r="CN79" i="13"/>
  <c r="CO79" i="13"/>
  <c r="CP79" i="13"/>
  <c r="CQ79" i="13"/>
  <c r="CR79" i="13"/>
  <c r="CS79" i="13"/>
  <c r="CT79" i="13"/>
  <c r="CU79" i="13"/>
  <c r="CV79" i="13"/>
  <c r="CW79" i="13"/>
  <c r="B80" i="13"/>
  <c r="C80" i="13"/>
  <c r="D80"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AO80" i="13"/>
  <c r="AP80" i="13"/>
  <c r="AQ80" i="13"/>
  <c r="AR80" i="13"/>
  <c r="AS80" i="13"/>
  <c r="AT80" i="13"/>
  <c r="AU80" i="13"/>
  <c r="AV80" i="13"/>
  <c r="AW80" i="13"/>
  <c r="AX80" i="13"/>
  <c r="AY80" i="13"/>
  <c r="AZ80" i="13"/>
  <c r="BA80" i="13"/>
  <c r="BB80" i="13"/>
  <c r="BC80" i="13"/>
  <c r="BD80" i="13"/>
  <c r="BE80" i="13"/>
  <c r="BF80" i="13"/>
  <c r="BG80" i="13"/>
  <c r="BH80" i="13"/>
  <c r="BI80" i="13"/>
  <c r="BJ80" i="13"/>
  <c r="BK80" i="13"/>
  <c r="BL80" i="13"/>
  <c r="BM80" i="13"/>
  <c r="BN80" i="13"/>
  <c r="BO80" i="13"/>
  <c r="BP80" i="13"/>
  <c r="BQ80" i="13"/>
  <c r="BR80" i="13"/>
  <c r="BS80" i="13"/>
  <c r="BT80" i="13"/>
  <c r="BU80" i="13"/>
  <c r="BV80" i="13"/>
  <c r="BW80" i="13"/>
  <c r="BX80" i="13"/>
  <c r="BY80" i="13"/>
  <c r="BZ80" i="13"/>
  <c r="CA80" i="13"/>
  <c r="CB80" i="13"/>
  <c r="CC80" i="13"/>
  <c r="CD80" i="13"/>
  <c r="CE80" i="13"/>
  <c r="CF80" i="13"/>
  <c r="CG80" i="13"/>
  <c r="CH80" i="13"/>
  <c r="CI80" i="13"/>
  <c r="CJ80" i="13"/>
  <c r="CK80" i="13"/>
  <c r="CL80" i="13"/>
  <c r="CM80" i="13"/>
  <c r="CN80" i="13"/>
  <c r="CO80" i="13"/>
  <c r="CP80" i="13"/>
  <c r="CQ80" i="13"/>
  <c r="CR80" i="13"/>
  <c r="CS80" i="13"/>
  <c r="CT80" i="13"/>
  <c r="CU80" i="13"/>
  <c r="CV80" i="13"/>
  <c r="CW80" i="13"/>
  <c r="B81" i="13"/>
  <c r="C81" i="13"/>
  <c r="D81"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AO81" i="13"/>
  <c r="AP81" i="13"/>
  <c r="AQ81" i="13"/>
  <c r="AR81" i="13"/>
  <c r="AS81" i="13"/>
  <c r="AT81" i="13"/>
  <c r="AU81" i="13"/>
  <c r="AV81" i="13"/>
  <c r="AW81" i="13"/>
  <c r="AX81" i="13"/>
  <c r="AY81" i="13"/>
  <c r="AZ81" i="13"/>
  <c r="BA81" i="13"/>
  <c r="BB81" i="13"/>
  <c r="BC81" i="13"/>
  <c r="BD81" i="13"/>
  <c r="BE81" i="13"/>
  <c r="BF81" i="13"/>
  <c r="BG81" i="13"/>
  <c r="BH81" i="13"/>
  <c r="BI81" i="13"/>
  <c r="BJ81" i="13"/>
  <c r="BK81" i="13"/>
  <c r="BL81" i="13"/>
  <c r="BM81" i="13"/>
  <c r="BN81" i="13"/>
  <c r="BO81" i="13"/>
  <c r="BP81" i="13"/>
  <c r="BQ81" i="13"/>
  <c r="BR81" i="13"/>
  <c r="BS81" i="13"/>
  <c r="BT81" i="13"/>
  <c r="BU81" i="13"/>
  <c r="BV81" i="13"/>
  <c r="BW81" i="13"/>
  <c r="BX81" i="13"/>
  <c r="BY81" i="13"/>
  <c r="BZ81" i="13"/>
  <c r="CA81" i="13"/>
  <c r="CB81" i="13"/>
  <c r="CC81" i="13"/>
  <c r="CD81" i="13"/>
  <c r="CE81" i="13"/>
  <c r="CF81" i="13"/>
  <c r="CG81" i="13"/>
  <c r="CH81" i="13"/>
  <c r="CI81" i="13"/>
  <c r="CJ81" i="13"/>
  <c r="CK81" i="13"/>
  <c r="CL81" i="13"/>
  <c r="CM81" i="13"/>
  <c r="CN81" i="13"/>
  <c r="CO81" i="13"/>
  <c r="CP81" i="13"/>
  <c r="CQ81" i="13"/>
  <c r="CR81" i="13"/>
  <c r="CS81" i="13"/>
  <c r="CT81" i="13"/>
  <c r="CU81" i="13"/>
  <c r="CV81" i="13"/>
  <c r="CW81" i="13"/>
  <c r="B82" i="13"/>
  <c r="C82" i="13"/>
  <c r="D82"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AO82" i="13"/>
  <c r="AP82" i="13"/>
  <c r="AQ82" i="13"/>
  <c r="AR82" i="13"/>
  <c r="AS82" i="13"/>
  <c r="AT82" i="13"/>
  <c r="AU82" i="13"/>
  <c r="AV82" i="13"/>
  <c r="AW82" i="13"/>
  <c r="AX82" i="13"/>
  <c r="AY82" i="13"/>
  <c r="AZ82" i="13"/>
  <c r="BA82" i="13"/>
  <c r="BB82" i="13"/>
  <c r="BC82" i="13"/>
  <c r="BD82" i="13"/>
  <c r="BE82" i="13"/>
  <c r="BF82" i="13"/>
  <c r="BG82" i="13"/>
  <c r="BH82" i="13"/>
  <c r="BI82" i="13"/>
  <c r="BJ82" i="13"/>
  <c r="BK82" i="13"/>
  <c r="BL82" i="13"/>
  <c r="BM82" i="13"/>
  <c r="BN82" i="13"/>
  <c r="BO82" i="13"/>
  <c r="BP82" i="13"/>
  <c r="BQ82" i="13"/>
  <c r="BR82" i="13"/>
  <c r="BS82" i="13"/>
  <c r="BT82" i="13"/>
  <c r="BU82" i="13"/>
  <c r="BV82" i="13"/>
  <c r="BW82" i="13"/>
  <c r="BX82" i="13"/>
  <c r="BY82" i="13"/>
  <c r="BZ82" i="13"/>
  <c r="CA82" i="13"/>
  <c r="CB82" i="13"/>
  <c r="CC82" i="13"/>
  <c r="CD82" i="13"/>
  <c r="CE82" i="13"/>
  <c r="CF82" i="13"/>
  <c r="CG82" i="13"/>
  <c r="CH82" i="13"/>
  <c r="CI82" i="13"/>
  <c r="CJ82" i="13"/>
  <c r="CK82" i="13"/>
  <c r="CL82" i="13"/>
  <c r="CM82" i="13"/>
  <c r="CN82" i="13"/>
  <c r="CO82" i="13"/>
  <c r="CP82" i="13"/>
  <c r="CQ82" i="13"/>
  <c r="CR82" i="13"/>
  <c r="CS82" i="13"/>
  <c r="CT82" i="13"/>
  <c r="CU82" i="13"/>
  <c r="CV82" i="13"/>
  <c r="CW82" i="13"/>
  <c r="B83" i="13"/>
  <c r="C83" i="13"/>
  <c r="D83"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AO83" i="13"/>
  <c r="AP83" i="13"/>
  <c r="AQ83" i="13"/>
  <c r="AR83" i="13"/>
  <c r="AS83" i="13"/>
  <c r="AT83" i="13"/>
  <c r="AU83" i="13"/>
  <c r="AV83" i="13"/>
  <c r="AW83" i="13"/>
  <c r="AX83" i="13"/>
  <c r="AY83" i="13"/>
  <c r="AZ83" i="13"/>
  <c r="BA83" i="13"/>
  <c r="BB83" i="13"/>
  <c r="BC83" i="13"/>
  <c r="BD83" i="13"/>
  <c r="BE83" i="13"/>
  <c r="BF83" i="13"/>
  <c r="BG83" i="13"/>
  <c r="BH83" i="13"/>
  <c r="BI83" i="13"/>
  <c r="BJ83" i="13"/>
  <c r="BK83" i="13"/>
  <c r="BL83" i="13"/>
  <c r="BM83" i="13"/>
  <c r="BN83" i="13"/>
  <c r="BO83" i="13"/>
  <c r="BP83" i="13"/>
  <c r="BQ83" i="13"/>
  <c r="BR83" i="13"/>
  <c r="BS83" i="13"/>
  <c r="BT83" i="13"/>
  <c r="BU83" i="13"/>
  <c r="BV83" i="13"/>
  <c r="BW83" i="13"/>
  <c r="BX83" i="13"/>
  <c r="BY83" i="13"/>
  <c r="BZ83" i="13"/>
  <c r="CA83" i="13"/>
  <c r="CB83" i="13"/>
  <c r="CC83" i="13"/>
  <c r="CD83" i="13"/>
  <c r="CE83" i="13"/>
  <c r="CF83" i="13"/>
  <c r="CG83" i="13"/>
  <c r="CH83" i="13"/>
  <c r="CI83" i="13"/>
  <c r="CJ83" i="13"/>
  <c r="CK83" i="13"/>
  <c r="CL83" i="13"/>
  <c r="CM83" i="13"/>
  <c r="CN83" i="13"/>
  <c r="CO83" i="13"/>
  <c r="CP83" i="13"/>
  <c r="CQ83" i="13"/>
  <c r="CR83" i="13"/>
  <c r="CS83" i="13"/>
  <c r="CT83" i="13"/>
  <c r="CU83" i="13"/>
  <c r="CV83" i="13"/>
  <c r="CW83" i="13"/>
  <c r="B84" i="13"/>
  <c r="C84" i="13"/>
  <c r="D84"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AO84" i="13"/>
  <c r="AP84" i="13"/>
  <c r="AQ84" i="13"/>
  <c r="AR84" i="13"/>
  <c r="AS84" i="13"/>
  <c r="AT84" i="13"/>
  <c r="AU84" i="13"/>
  <c r="AV84" i="13"/>
  <c r="AW84" i="13"/>
  <c r="AX84" i="13"/>
  <c r="AY84" i="13"/>
  <c r="AZ84" i="13"/>
  <c r="BA84" i="13"/>
  <c r="BB84" i="13"/>
  <c r="BC84" i="13"/>
  <c r="BD84" i="13"/>
  <c r="BE84" i="13"/>
  <c r="BF84" i="13"/>
  <c r="BG84" i="13"/>
  <c r="BH84" i="13"/>
  <c r="BI84" i="13"/>
  <c r="BJ84" i="13"/>
  <c r="BK84" i="13"/>
  <c r="BL84" i="13"/>
  <c r="BM84" i="13"/>
  <c r="BN84" i="13"/>
  <c r="BO84" i="13"/>
  <c r="BP84" i="13"/>
  <c r="BQ84" i="13"/>
  <c r="BR84" i="13"/>
  <c r="BS84" i="13"/>
  <c r="BT84" i="13"/>
  <c r="BU84" i="13"/>
  <c r="BV84" i="13"/>
  <c r="BW84" i="13"/>
  <c r="BX84" i="13"/>
  <c r="BY84" i="13"/>
  <c r="BZ84" i="13"/>
  <c r="CA84" i="13"/>
  <c r="CB84" i="13"/>
  <c r="CC84" i="13"/>
  <c r="CD84" i="13"/>
  <c r="CE84" i="13"/>
  <c r="CF84" i="13"/>
  <c r="CG84" i="13"/>
  <c r="CH84" i="13"/>
  <c r="CI84" i="13"/>
  <c r="CJ84" i="13"/>
  <c r="CK84" i="13"/>
  <c r="CL84" i="13"/>
  <c r="CM84" i="13"/>
  <c r="CN84" i="13"/>
  <c r="CO84" i="13"/>
  <c r="CP84" i="13"/>
  <c r="CQ84" i="13"/>
  <c r="CR84" i="13"/>
  <c r="CS84" i="13"/>
  <c r="CT84" i="13"/>
  <c r="CU84" i="13"/>
  <c r="CV84" i="13"/>
  <c r="CW84" i="13"/>
  <c r="B85" i="13"/>
  <c r="C85" i="13"/>
  <c r="D85"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AO85" i="13"/>
  <c r="AP85" i="13"/>
  <c r="AQ85" i="13"/>
  <c r="AR85" i="13"/>
  <c r="AS85" i="13"/>
  <c r="AT85" i="13"/>
  <c r="AU85" i="13"/>
  <c r="AV85" i="13"/>
  <c r="AW85" i="13"/>
  <c r="AX85" i="13"/>
  <c r="AY85" i="13"/>
  <c r="AZ85" i="13"/>
  <c r="BA85" i="13"/>
  <c r="BB85" i="13"/>
  <c r="BC85" i="13"/>
  <c r="BD85" i="13"/>
  <c r="BE85" i="13"/>
  <c r="BF85" i="13"/>
  <c r="BG85" i="13"/>
  <c r="BH85" i="13"/>
  <c r="BI85" i="13"/>
  <c r="BJ85" i="13"/>
  <c r="BK85" i="13"/>
  <c r="BL85" i="13"/>
  <c r="BM85" i="13"/>
  <c r="BN85" i="13"/>
  <c r="BO85" i="13"/>
  <c r="BP85" i="13"/>
  <c r="BQ85" i="13"/>
  <c r="BR85" i="13"/>
  <c r="BS85" i="13"/>
  <c r="BT85" i="13"/>
  <c r="BU85" i="13"/>
  <c r="BV85" i="13"/>
  <c r="BW85" i="13"/>
  <c r="BX85" i="13"/>
  <c r="BY85" i="13"/>
  <c r="BZ85" i="13"/>
  <c r="CA85" i="13"/>
  <c r="CB85" i="13"/>
  <c r="CC85" i="13"/>
  <c r="CD85" i="13"/>
  <c r="CE85" i="13"/>
  <c r="CF85" i="13"/>
  <c r="CG85" i="13"/>
  <c r="CH85" i="13"/>
  <c r="CI85" i="13"/>
  <c r="CJ85" i="13"/>
  <c r="CK85" i="13"/>
  <c r="CL85" i="13"/>
  <c r="CM85" i="13"/>
  <c r="CN85" i="13"/>
  <c r="CO85" i="13"/>
  <c r="CP85" i="13"/>
  <c r="CQ85" i="13"/>
  <c r="CR85" i="13"/>
  <c r="CS85" i="13"/>
  <c r="CT85" i="13"/>
  <c r="CU85" i="13"/>
  <c r="CV85" i="13"/>
  <c r="CW85" i="13"/>
  <c r="B86" i="13"/>
  <c r="C86" i="13"/>
  <c r="D86"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AO86" i="13"/>
  <c r="AP86" i="13"/>
  <c r="AQ86" i="13"/>
  <c r="AR86" i="13"/>
  <c r="AS86" i="13"/>
  <c r="AT86" i="13"/>
  <c r="AU86" i="13"/>
  <c r="AV86" i="13"/>
  <c r="AW86" i="13"/>
  <c r="AX86" i="13"/>
  <c r="AY86" i="13"/>
  <c r="AZ86" i="13"/>
  <c r="BA86" i="13"/>
  <c r="BB86" i="13"/>
  <c r="BC86" i="13"/>
  <c r="BD86" i="13"/>
  <c r="BE86" i="13"/>
  <c r="BF86" i="13"/>
  <c r="BG86" i="13"/>
  <c r="BH86" i="13"/>
  <c r="BI86" i="13"/>
  <c r="BJ86" i="13"/>
  <c r="BK86" i="13"/>
  <c r="BL86" i="13"/>
  <c r="BM86" i="13"/>
  <c r="BN86" i="13"/>
  <c r="BO86" i="13"/>
  <c r="BP86" i="13"/>
  <c r="BQ86" i="13"/>
  <c r="BR86" i="13"/>
  <c r="BS86" i="13"/>
  <c r="BT86" i="13"/>
  <c r="BU86" i="13"/>
  <c r="BV86" i="13"/>
  <c r="BW86" i="13"/>
  <c r="BX86" i="13"/>
  <c r="BY86" i="13"/>
  <c r="BZ86" i="13"/>
  <c r="CA86" i="13"/>
  <c r="CB86" i="13"/>
  <c r="CC86" i="13"/>
  <c r="CD86" i="13"/>
  <c r="CE86" i="13"/>
  <c r="CF86" i="13"/>
  <c r="CG86" i="13"/>
  <c r="CH86" i="13"/>
  <c r="CI86" i="13"/>
  <c r="CJ86" i="13"/>
  <c r="CK86" i="13"/>
  <c r="CL86" i="13"/>
  <c r="CM86" i="13"/>
  <c r="CN86" i="13"/>
  <c r="CO86" i="13"/>
  <c r="CP86" i="13"/>
  <c r="CQ86" i="13"/>
  <c r="CR86" i="13"/>
  <c r="CS86" i="13"/>
  <c r="CT86" i="13"/>
  <c r="CU86" i="13"/>
  <c r="CV86" i="13"/>
  <c r="CW86" i="13"/>
  <c r="B87" i="13"/>
  <c r="C87" i="13"/>
  <c r="D87"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AO87" i="13"/>
  <c r="AP87" i="13"/>
  <c r="AQ87" i="13"/>
  <c r="AR87" i="13"/>
  <c r="AS87" i="13"/>
  <c r="AT87" i="13"/>
  <c r="AU87" i="13"/>
  <c r="AV87" i="13"/>
  <c r="AW87" i="13"/>
  <c r="AX87" i="13"/>
  <c r="AY87" i="13"/>
  <c r="AZ87" i="13"/>
  <c r="BA87" i="13"/>
  <c r="BB87" i="13"/>
  <c r="BC87" i="13"/>
  <c r="BD87" i="13"/>
  <c r="BE87" i="13"/>
  <c r="BF87" i="13"/>
  <c r="BG87" i="13"/>
  <c r="BH87" i="13"/>
  <c r="BI87" i="13"/>
  <c r="BJ87" i="13"/>
  <c r="BK87" i="13"/>
  <c r="BL87" i="13"/>
  <c r="BM87" i="13"/>
  <c r="BN87" i="13"/>
  <c r="BO87" i="13"/>
  <c r="BP87" i="13"/>
  <c r="BQ87" i="13"/>
  <c r="BR87" i="13"/>
  <c r="BS87" i="13"/>
  <c r="BT87" i="13"/>
  <c r="BU87" i="13"/>
  <c r="BV87" i="13"/>
  <c r="BW87" i="13"/>
  <c r="BX87" i="13"/>
  <c r="BY87" i="13"/>
  <c r="BZ87" i="13"/>
  <c r="CA87" i="13"/>
  <c r="CB87" i="13"/>
  <c r="CC87" i="13"/>
  <c r="CD87" i="13"/>
  <c r="CE87" i="13"/>
  <c r="CF87" i="13"/>
  <c r="CG87" i="13"/>
  <c r="CH87" i="13"/>
  <c r="CI87" i="13"/>
  <c r="CJ87" i="13"/>
  <c r="CK87" i="13"/>
  <c r="CL87" i="13"/>
  <c r="CM87" i="13"/>
  <c r="CN87" i="13"/>
  <c r="CO87" i="13"/>
  <c r="CP87" i="13"/>
  <c r="CQ87" i="13"/>
  <c r="CR87" i="13"/>
  <c r="CS87" i="13"/>
  <c r="CT87" i="13"/>
  <c r="CU87" i="13"/>
  <c r="CV87" i="13"/>
  <c r="CW87" i="13"/>
  <c r="B88" i="13"/>
  <c r="C88" i="13"/>
  <c r="D88"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AO88" i="13"/>
  <c r="AP88" i="13"/>
  <c r="AQ88" i="13"/>
  <c r="AR88" i="13"/>
  <c r="AS88" i="13"/>
  <c r="AT88" i="13"/>
  <c r="AU88" i="13"/>
  <c r="AV88" i="13"/>
  <c r="AW88" i="13"/>
  <c r="AX88" i="13"/>
  <c r="AY88" i="13"/>
  <c r="AZ88" i="13"/>
  <c r="BA88" i="13"/>
  <c r="BB88" i="13"/>
  <c r="BC88" i="13"/>
  <c r="BD88" i="13"/>
  <c r="BE88" i="13"/>
  <c r="BF88" i="13"/>
  <c r="BG88" i="13"/>
  <c r="BH88" i="13"/>
  <c r="BI88" i="13"/>
  <c r="BJ88" i="13"/>
  <c r="BK88" i="13"/>
  <c r="BL88" i="13"/>
  <c r="BM88" i="13"/>
  <c r="BN88" i="13"/>
  <c r="BO88" i="13"/>
  <c r="BP88" i="13"/>
  <c r="BQ88" i="13"/>
  <c r="BR88" i="13"/>
  <c r="BS88" i="13"/>
  <c r="BT88" i="13"/>
  <c r="BU88" i="13"/>
  <c r="BV88" i="13"/>
  <c r="BW88" i="13"/>
  <c r="BX88" i="13"/>
  <c r="BY88" i="13"/>
  <c r="BZ88" i="13"/>
  <c r="CA88" i="13"/>
  <c r="CB88" i="13"/>
  <c r="CC88" i="13"/>
  <c r="CD88" i="13"/>
  <c r="CE88" i="13"/>
  <c r="CF88" i="13"/>
  <c r="CG88" i="13"/>
  <c r="CH88" i="13"/>
  <c r="CI88" i="13"/>
  <c r="CJ88" i="13"/>
  <c r="CK88" i="13"/>
  <c r="CL88" i="13"/>
  <c r="CM88" i="13"/>
  <c r="CN88" i="13"/>
  <c r="CO88" i="13"/>
  <c r="CP88" i="13"/>
  <c r="CQ88" i="13"/>
  <c r="CR88" i="13"/>
  <c r="CS88" i="13"/>
  <c r="CT88" i="13"/>
  <c r="CU88" i="13"/>
  <c r="CV88" i="13"/>
  <c r="CW88" i="13"/>
  <c r="B89" i="13"/>
  <c r="C89" i="13"/>
  <c r="D89"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AO89" i="13"/>
  <c r="AP89" i="13"/>
  <c r="AQ89" i="13"/>
  <c r="AR89" i="13"/>
  <c r="AS89" i="13"/>
  <c r="AT89" i="13"/>
  <c r="AU89" i="13"/>
  <c r="AV89" i="13"/>
  <c r="AW89" i="13"/>
  <c r="AX89" i="13"/>
  <c r="AY89" i="13"/>
  <c r="AZ89" i="13"/>
  <c r="BA89" i="13"/>
  <c r="BB89" i="13"/>
  <c r="BC89" i="13"/>
  <c r="BD89" i="13"/>
  <c r="BE89" i="13"/>
  <c r="BF89" i="13"/>
  <c r="BG89" i="13"/>
  <c r="BH89" i="13"/>
  <c r="BI89" i="13"/>
  <c r="BJ89" i="13"/>
  <c r="BK89" i="13"/>
  <c r="BL89" i="13"/>
  <c r="BM89" i="13"/>
  <c r="BN89" i="13"/>
  <c r="BO89" i="13"/>
  <c r="BP89" i="13"/>
  <c r="BQ89" i="13"/>
  <c r="BR89" i="13"/>
  <c r="BS89" i="13"/>
  <c r="BT89" i="13"/>
  <c r="BU89" i="13"/>
  <c r="BV89" i="13"/>
  <c r="BW89" i="13"/>
  <c r="BX89" i="13"/>
  <c r="BY89" i="13"/>
  <c r="BZ89" i="13"/>
  <c r="CA89" i="13"/>
  <c r="CB89" i="13"/>
  <c r="CC89" i="13"/>
  <c r="CD89" i="13"/>
  <c r="CE89" i="13"/>
  <c r="CF89" i="13"/>
  <c r="CG89" i="13"/>
  <c r="CH89" i="13"/>
  <c r="CI89" i="13"/>
  <c r="CJ89" i="13"/>
  <c r="CK89" i="13"/>
  <c r="CL89" i="13"/>
  <c r="CM89" i="13"/>
  <c r="CN89" i="13"/>
  <c r="CO89" i="13"/>
  <c r="CP89" i="13"/>
  <c r="CQ89" i="13"/>
  <c r="CR89" i="13"/>
  <c r="CS89" i="13"/>
  <c r="CT89" i="13"/>
  <c r="CU89" i="13"/>
  <c r="CV89" i="13"/>
  <c r="CW89" i="13"/>
  <c r="B90" i="13"/>
  <c r="C90" i="13"/>
  <c r="D90"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AO90" i="13"/>
  <c r="AP90" i="13"/>
  <c r="AQ90" i="13"/>
  <c r="AR90" i="13"/>
  <c r="AS90" i="13"/>
  <c r="AT90" i="13"/>
  <c r="AU90" i="13"/>
  <c r="AV90" i="13"/>
  <c r="AW90" i="13"/>
  <c r="AX90" i="13"/>
  <c r="AY90" i="13"/>
  <c r="AZ90" i="13"/>
  <c r="BA90" i="13"/>
  <c r="BB90" i="13"/>
  <c r="BC90" i="13"/>
  <c r="BD90" i="13"/>
  <c r="BE90" i="13"/>
  <c r="BF90" i="13"/>
  <c r="BG90" i="13"/>
  <c r="BH90" i="13"/>
  <c r="BI90" i="13"/>
  <c r="BJ90" i="13"/>
  <c r="BK90" i="13"/>
  <c r="BL90" i="13"/>
  <c r="BM90" i="13"/>
  <c r="BN90" i="13"/>
  <c r="BO90" i="13"/>
  <c r="BP90" i="13"/>
  <c r="BQ90" i="13"/>
  <c r="BR90" i="13"/>
  <c r="BS90" i="13"/>
  <c r="BT90" i="13"/>
  <c r="BU90" i="13"/>
  <c r="BV90" i="13"/>
  <c r="BW90" i="13"/>
  <c r="BX90" i="13"/>
  <c r="BY90" i="13"/>
  <c r="BZ90" i="13"/>
  <c r="CA90" i="13"/>
  <c r="CB90" i="13"/>
  <c r="CC90" i="13"/>
  <c r="CD90" i="13"/>
  <c r="CE90" i="13"/>
  <c r="CF90" i="13"/>
  <c r="CG90" i="13"/>
  <c r="CH90" i="13"/>
  <c r="CI90" i="13"/>
  <c r="CJ90" i="13"/>
  <c r="CK90" i="13"/>
  <c r="CL90" i="13"/>
  <c r="CM90" i="13"/>
  <c r="CN90" i="13"/>
  <c r="CO90" i="13"/>
  <c r="CP90" i="13"/>
  <c r="CQ90" i="13"/>
  <c r="CR90" i="13"/>
  <c r="CS90" i="13"/>
  <c r="CT90" i="13"/>
  <c r="CU90" i="13"/>
  <c r="CV90" i="13"/>
  <c r="CW90" i="13"/>
  <c r="B91" i="13"/>
  <c r="C91" i="13"/>
  <c r="D91"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AO91" i="13"/>
  <c r="AP91" i="13"/>
  <c r="AQ91" i="13"/>
  <c r="AR91" i="13"/>
  <c r="AS91" i="13"/>
  <c r="AT91" i="13"/>
  <c r="AU91" i="13"/>
  <c r="AV91" i="13"/>
  <c r="AW91" i="13"/>
  <c r="AX91" i="13"/>
  <c r="AY91" i="13"/>
  <c r="AZ91" i="13"/>
  <c r="BA91" i="13"/>
  <c r="BB91" i="13"/>
  <c r="BC91" i="13"/>
  <c r="BD91" i="13"/>
  <c r="BE91" i="13"/>
  <c r="BF91" i="13"/>
  <c r="BG91" i="13"/>
  <c r="BH91" i="13"/>
  <c r="BI91" i="13"/>
  <c r="BJ91" i="13"/>
  <c r="BK91" i="13"/>
  <c r="BL91" i="13"/>
  <c r="BM91" i="13"/>
  <c r="BN91" i="13"/>
  <c r="BO91" i="13"/>
  <c r="BP91" i="13"/>
  <c r="BQ91" i="13"/>
  <c r="BR91" i="13"/>
  <c r="BS91" i="13"/>
  <c r="BT91" i="13"/>
  <c r="BU91" i="13"/>
  <c r="BV91" i="13"/>
  <c r="BW91" i="13"/>
  <c r="BX91" i="13"/>
  <c r="BY91" i="13"/>
  <c r="BZ91" i="13"/>
  <c r="CA91" i="13"/>
  <c r="CB91" i="13"/>
  <c r="CC91" i="13"/>
  <c r="CD91" i="13"/>
  <c r="CE91" i="13"/>
  <c r="CF91" i="13"/>
  <c r="CG91" i="13"/>
  <c r="CH91" i="13"/>
  <c r="CI91" i="13"/>
  <c r="CJ91" i="13"/>
  <c r="CK91" i="13"/>
  <c r="CL91" i="13"/>
  <c r="CM91" i="13"/>
  <c r="CN91" i="13"/>
  <c r="CO91" i="13"/>
  <c r="CP91" i="13"/>
  <c r="CQ91" i="13"/>
  <c r="CR91" i="13"/>
  <c r="CS91" i="13"/>
  <c r="CT91" i="13"/>
  <c r="CU91" i="13"/>
  <c r="CV91" i="13"/>
  <c r="CW91" i="13"/>
  <c r="B92" i="13"/>
  <c r="C92" i="13"/>
  <c r="D92"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AO92" i="13"/>
  <c r="AP92" i="13"/>
  <c r="AQ92" i="13"/>
  <c r="AR92" i="13"/>
  <c r="AS92" i="13"/>
  <c r="AT92" i="13"/>
  <c r="AU92" i="13"/>
  <c r="AV92" i="13"/>
  <c r="AW92" i="13"/>
  <c r="AX92" i="13"/>
  <c r="AY92" i="13"/>
  <c r="AZ92" i="13"/>
  <c r="BA92" i="13"/>
  <c r="BB92" i="13"/>
  <c r="BC92" i="13"/>
  <c r="BD92" i="13"/>
  <c r="BE92" i="13"/>
  <c r="BF92" i="13"/>
  <c r="BG92" i="13"/>
  <c r="BH92" i="13"/>
  <c r="BI92" i="13"/>
  <c r="BJ92" i="13"/>
  <c r="BK92" i="13"/>
  <c r="BL92" i="13"/>
  <c r="BM92" i="13"/>
  <c r="BN92" i="13"/>
  <c r="BO92" i="13"/>
  <c r="BP92" i="13"/>
  <c r="BQ92" i="13"/>
  <c r="BR92" i="13"/>
  <c r="BS92" i="13"/>
  <c r="BT92" i="13"/>
  <c r="BU92" i="13"/>
  <c r="BV92" i="13"/>
  <c r="BW92" i="13"/>
  <c r="BX92" i="13"/>
  <c r="BY92" i="13"/>
  <c r="BZ92" i="13"/>
  <c r="CA92" i="13"/>
  <c r="CB92" i="13"/>
  <c r="CC92" i="13"/>
  <c r="CD92" i="13"/>
  <c r="CE92" i="13"/>
  <c r="CF92" i="13"/>
  <c r="CG92" i="13"/>
  <c r="CH92" i="13"/>
  <c r="CI92" i="13"/>
  <c r="CJ92" i="13"/>
  <c r="CK92" i="13"/>
  <c r="CL92" i="13"/>
  <c r="CM92" i="13"/>
  <c r="CN92" i="13"/>
  <c r="CO92" i="13"/>
  <c r="CP92" i="13"/>
  <c r="CQ92" i="13"/>
  <c r="CR92" i="13"/>
  <c r="CS92" i="13"/>
  <c r="CT92" i="13"/>
  <c r="CU92" i="13"/>
  <c r="CV92" i="13"/>
  <c r="CW92" i="13"/>
  <c r="B93" i="13"/>
  <c r="C93" i="13"/>
  <c r="D93"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AO93" i="13"/>
  <c r="AP93" i="13"/>
  <c r="AQ93" i="13"/>
  <c r="AR93" i="13"/>
  <c r="AS93" i="13"/>
  <c r="AT93" i="13"/>
  <c r="AU93" i="13"/>
  <c r="AV93" i="13"/>
  <c r="AW93" i="13"/>
  <c r="AX93" i="13"/>
  <c r="AY93" i="13"/>
  <c r="AZ93" i="13"/>
  <c r="BA93" i="13"/>
  <c r="BB93" i="13"/>
  <c r="BC93" i="13"/>
  <c r="BD93" i="13"/>
  <c r="BE93" i="13"/>
  <c r="BF93" i="13"/>
  <c r="BG93" i="13"/>
  <c r="BH93" i="13"/>
  <c r="BI93" i="13"/>
  <c r="BJ93" i="13"/>
  <c r="BK93" i="13"/>
  <c r="BL93" i="13"/>
  <c r="BM93" i="13"/>
  <c r="BN93" i="13"/>
  <c r="BO93" i="13"/>
  <c r="BP93" i="13"/>
  <c r="BQ93" i="13"/>
  <c r="BR93" i="13"/>
  <c r="BS93" i="13"/>
  <c r="BT93" i="13"/>
  <c r="BU93" i="13"/>
  <c r="BV93" i="13"/>
  <c r="BW93" i="13"/>
  <c r="BX93" i="13"/>
  <c r="BY93" i="13"/>
  <c r="BZ93" i="13"/>
  <c r="CA93" i="13"/>
  <c r="CB93" i="13"/>
  <c r="CC93" i="13"/>
  <c r="CD93" i="13"/>
  <c r="CE93" i="13"/>
  <c r="CF93" i="13"/>
  <c r="CG93" i="13"/>
  <c r="CH93" i="13"/>
  <c r="CI93" i="13"/>
  <c r="CJ93" i="13"/>
  <c r="CK93" i="13"/>
  <c r="CL93" i="13"/>
  <c r="CM93" i="13"/>
  <c r="CN93" i="13"/>
  <c r="CO93" i="13"/>
  <c r="CP93" i="13"/>
  <c r="CQ93" i="13"/>
  <c r="CR93" i="13"/>
  <c r="CS93" i="13"/>
  <c r="CT93" i="13"/>
  <c r="CU93" i="13"/>
  <c r="CV93" i="13"/>
  <c r="CW93" i="13"/>
  <c r="B94" i="13"/>
  <c r="C94" i="13"/>
  <c r="D94" i="13"/>
  <c r="E94" i="13"/>
  <c r="F94" i="13"/>
  <c r="G94" i="13"/>
  <c r="H94" i="13"/>
  <c r="I94" i="13"/>
  <c r="J94" i="13"/>
  <c r="K94" i="13"/>
  <c r="L94" i="13"/>
  <c r="M94" i="13"/>
  <c r="N94" i="13"/>
  <c r="O94" i="13"/>
  <c r="P94" i="13"/>
  <c r="Q94" i="13"/>
  <c r="R94" i="13"/>
  <c r="S94" i="13"/>
  <c r="T94" i="13"/>
  <c r="U94" i="13"/>
  <c r="V94" i="13"/>
  <c r="W94" i="13"/>
  <c r="X94" i="13"/>
  <c r="Y94" i="13"/>
  <c r="Z94" i="13"/>
  <c r="AA94" i="13"/>
  <c r="AB94" i="13"/>
  <c r="AC94" i="13"/>
  <c r="AD94" i="13"/>
  <c r="AE94" i="13"/>
  <c r="AF94" i="13"/>
  <c r="AG94" i="13"/>
  <c r="AH94" i="13"/>
  <c r="AI94" i="13"/>
  <c r="AJ94" i="13"/>
  <c r="AK94" i="13"/>
  <c r="AL94" i="13"/>
  <c r="AM94" i="13"/>
  <c r="AN94" i="13"/>
  <c r="AO94" i="13"/>
  <c r="AP94" i="13"/>
  <c r="AQ94" i="13"/>
  <c r="AR94" i="13"/>
  <c r="AS94" i="13"/>
  <c r="AT94" i="13"/>
  <c r="AU94" i="13"/>
  <c r="AV94" i="13"/>
  <c r="AW94" i="13"/>
  <c r="AX94" i="13"/>
  <c r="AY94" i="13"/>
  <c r="AZ94" i="13"/>
  <c r="BA94" i="13"/>
  <c r="BB94" i="13"/>
  <c r="BC94" i="13"/>
  <c r="BD94" i="13"/>
  <c r="BE94" i="13"/>
  <c r="BF94" i="13"/>
  <c r="BG94" i="13"/>
  <c r="BH94" i="13"/>
  <c r="BI94" i="13"/>
  <c r="BJ94" i="13"/>
  <c r="BK94" i="13"/>
  <c r="BL94" i="13"/>
  <c r="BM94" i="13"/>
  <c r="BN94" i="13"/>
  <c r="BO94" i="13"/>
  <c r="BP94" i="13"/>
  <c r="BQ94" i="13"/>
  <c r="BR94" i="13"/>
  <c r="BS94" i="13"/>
  <c r="BT94" i="13"/>
  <c r="BU94" i="13"/>
  <c r="BV94" i="13"/>
  <c r="BW94" i="13"/>
  <c r="BX94" i="13"/>
  <c r="BY94" i="13"/>
  <c r="BZ94" i="13"/>
  <c r="CA94" i="13"/>
  <c r="CB94" i="13"/>
  <c r="CC94" i="13"/>
  <c r="CD94" i="13"/>
  <c r="CE94" i="13"/>
  <c r="CF94" i="13"/>
  <c r="CG94" i="13"/>
  <c r="CH94" i="13"/>
  <c r="CI94" i="13"/>
  <c r="CJ94" i="13"/>
  <c r="CK94" i="13"/>
  <c r="CL94" i="13"/>
  <c r="CM94" i="13"/>
  <c r="CN94" i="13"/>
  <c r="CO94" i="13"/>
  <c r="CP94" i="13"/>
  <c r="CQ94" i="13"/>
  <c r="CR94" i="13"/>
  <c r="CS94" i="13"/>
  <c r="CT94" i="13"/>
  <c r="CU94" i="13"/>
  <c r="CV94" i="13"/>
  <c r="CW94" i="13"/>
  <c r="B95" i="13"/>
  <c r="C95" i="13"/>
  <c r="D95" i="13"/>
  <c r="E95" i="13"/>
  <c r="F95" i="13"/>
  <c r="G95" i="13"/>
  <c r="H95" i="13"/>
  <c r="I95" i="13"/>
  <c r="J95" i="13"/>
  <c r="K95" i="13"/>
  <c r="L95" i="13"/>
  <c r="M95" i="13"/>
  <c r="N95" i="13"/>
  <c r="O95" i="13"/>
  <c r="P95" i="13"/>
  <c r="Q95" i="13"/>
  <c r="R95" i="13"/>
  <c r="S95" i="13"/>
  <c r="T95" i="13"/>
  <c r="U95" i="13"/>
  <c r="V95" i="13"/>
  <c r="W95" i="13"/>
  <c r="X95" i="13"/>
  <c r="Y95" i="13"/>
  <c r="Z95" i="13"/>
  <c r="AA95" i="13"/>
  <c r="AB95" i="13"/>
  <c r="AC95" i="13"/>
  <c r="AD95" i="13"/>
  <c r="AE95" i="13"/>
  <c r="AF95" i="13"/>
  <c r="AG95" i="13"/>
  <c r="AH95" i="13"/>
  <c r="AI95" i="13"/>
  <c r="AJ95" i="13"/>
  <c r="AK95" i="13"/>
  <c r="AL95" i="13"/>
  <c r="AM95" i="13"/>
  <c r="AN95" i="13"/>
  <c r="AO95" i="13"/>
  <c r="AP95" i="13"/>
  <c r="AQ95" i="13"/>
  <c r="AR95" i="13"/>
  <c r="AS95" i="13"/>
  <c r="AT95" i="13"/>
  <c r="AU95" i="13"/>
  <c r="AV95" i="13"/>
  <c r="AW95" i="13"/>
  <c r="AX95" i="13"/>
  <c r="AY95" i="13"/>
  <c r="AZ95" i="13"/>
  <c r="BA95" i="13"/>
  <c r="BB95" i="13"/>
  <c r="BC95" i="13"/>
  <c r="BD95" i="13"/>
  <c r="BE95" i="13"/>
  <c r="BF95" i="13"/>
  <c r="BG95" i="13"/>
  <c r="BH95" i="13"/>
  <c r="BI95" i="13"/>
  <c r="BJ95" i="13"/>
  <c r="BK95" i="13"/>
  <c r="BL95" i="13"/>
  <c r="BM95" i="13"/>
  <c r="BN95" i="13"/>
  <c r="BO95" i="13"/>
  <c r="BP95" i="13"/>
  <c r="BQ95" i="13"/>
  <c r="BR95" i="13"/>
  <c r="BS95" i="13"/>
  <c r="BT95" i="13"/>
  <c r="BU95" i="13"/>
  <c r="BV95" i="13"/>
  <c r="BW95" i="13"/>
  <c r="BX95" i="13"/>
  <c r="BY95" i="13"/>
  <c r="BZ95" i="13"/>
  <c r="CA95" i="13"/>
  <c r="CB95" i="13"/>
  <c r="CC95" i="13"/>
  <c r="CD95" i="13"/>
  <c r="CE95" i="13"/>
  <c r="CF95" i="13"/>
  <c r="CG95" i="13"/>
  <c r="CH95" i="13"/>
  <c r="CI95" i="13"/>
  <c r="CJ95" i="13"/>
  <c r="CK95" i="13"/>
  <c r="CL95" i="13"/>
  <c r="CM95" i="13"/>
  <c r="CN95" i="13"/>
  <c r="CO95" i="13"/>
  <c r="CP95" i="13"/>
  <c r="CQ95" i="13"/>
  <c r="CR95" i="13"/>
  <c r="CS95" i="13"/>
  <c r="CT95" i="13"/>
  <c r="CU95" i="13"/>
  <c r="CV95" i="13"/>
  <c r="CW95" i="13"/>
  <c r="B96" i="13"/>
  <c r="C96" i="13"/>
  <c r="D96" i="13"/>
  <c r="E96" i="13"/>
  <c r="F96" i="13"/>
  <c r="G96" i="13"/>
  <c r="H96" i="13"/>
  <c r="I96" i="13"/>
  <c r="J96" i="13"/>
  <c r="K96" i="13"/>
  <c r="L96" i="13"/>
  <c r="M96" i="13"/>
  <c r="N96" i="13"/>
  <c r="O96" i="13"/>
  <c r="P96" i="13"/>
  <c r="Q96" i="13"/>
  <c r="R96" i="13"/>
  <c r="S96" i="13"/>
  <c r="T96" i="13"/>
  <c r="U96" i="13"/>
  <c r="V96" i="13"/>
  <c r="W96" i="13"/>
  <c r="X96" i="13"/>
  <c r="Y96" i="13"/>
  <c r="Z96" i="13"/>
  <c r="AA96" i="13"/>
  <c r="AB96" i="13"/>
  <c r="AC96" i="13"/>
  <c r="AD96" i="13"/>
  <c r="AE96" i="13"/>
  <c r="AF96" i="13"/>
  <c r="AG96" i="13"/>
  <c r="AH96" i="13"/>
  <c r="AI96" i="13"/>
  <c r="AJ96" i="13"/>
  <c r="AK96" i="13"/>
  <c r="AL96" i="13"/>
  <c r="AM96" i="13"/>
  <c r="AN96" i="13"/>
  <c r="AO96" i="13"/>
  <c r="AP96" i="13"/>
  <c r="AQ96" i="13"/>
  <c r="AR96" i="13"/>
  <c r="AS96" i="13"/>
  <c r="AT96" i="13"/>
  <c r="AU96" i="13"/>
  <c r="AV96" i="13"/>
  <c r="AW96" i="13"/>
  <c r="AX96" i="13"/>
  <c r="AY96" i="13"/>
  <c r="AZ96" i="13"/>
  <c r="BA96" i="13"/>
  <c r="BB96" i="13"/>
  <c r="BC96" i="13"/>
  <c r="BD96" i="13"/>
  <c r="BE96" i="13"/>
  <c r="BF96" i="13"/>
  <c r="BG96" i="13"/>
  <c r="BH96" i="13"/>
  <c r="BI96" i="13"/>
  <c r="BJ96" i="13"/>
  <c r="BK96" i="13"/>
  <c r="BL96" i="13"/>
  <c r="BM96" i="13"/>
  <c r="BN96" i="13"/>
  <c r="BO96" i="13"/>
  <c r="BP96" i="13"/>
  <c r="BQ96" i="13"/>
  <c r="BR96" i="13"/>
  <c r="BS96" i="13"/>
  <c r="BT96" i="13"/>
  <c r="BU96" i="13"/>
  <c r="BV96" i="13"/>
  <c r="BW96" i="13"/>
  <c r="BX96" i="13"/>
  <c r="BY96" i="13"/>
  <c r="BZ96" i="13"/>
  <c r="CA96" i="13"/>
  <c r="CB96" i="13"/>
  <c r="CC96" i="13"/>
  <c r="CD96" i="13"/>
  <c r="CE96" i="13"/>
  <c r="CF96" i="13"/>
  <c r="CG96" i="13"/>
  <c r="CH96" i="13"/>
  <c r="CI96" i="13"/>
  <c r="CJ96" i="13"/>
  <c r="CK96" i="13"/>
  <c r="CL96" i="13"/>
  <c r="CM96" i="13"/>
  <c r="CN96" i="13"/>
  <c r="CO96" i="13"/>
  <c r="CP96" i="13"/>
  <c r="CQ96" i="13"/>
  <c r="CR96" i="13"/>
  <c r="CS96" i="13"/>
  <c r="CT96" i="13"/>
  <c r="CU96" i="13"/>
  <c r="CV96" i="13"/>
  <c r="CW96" i="13"/>
  <c r="B97" i="13"/>
  <c r="C97" i="13"/>
  <c r="D97" i="13"/>
  <c r="E97" i="13"/>
  <c r="F97" i="13"/>
  <c r="G97" i="13"/>
  <c r="H97" i="13"/>
  <c r="I97" i="13"/>
  <c r="J97" i="13"/>
  <c r="K97" i="13"/>
  <c r="L97" i="13"/>
  <c r="M97" i="13"/>
  <c r="N97" i="13"/>
  <c r="O97" i="13"/>
  <c r="P97" i="13"/>
  <c r="Q97" i="13"/>
  <c r="R97" i="13"/>
  <c r="S97" i="13"/>
  <c r="T97" i="13"/>
  <c r="U97" i="13"/>
  <c r="V97" i="13"/>
  <c r="W97" i="13"/>
  <c r="X97" i="13"/>
  <c r="Y97" i="13"/>
  <c r="Z97" i="13"/>
  <c r="AA97" i="13"/>
  <c r="AB97" i="13"/>
  <c r="AC97" i="13"/>
  <c r="AD97" i="13"/>
  <c r="AE97" i="13"/>
  <c r="AF97" i="13"/>
  <c r="AG97" i="13"/>
  <c r="AH97" i="13"/>
  <c r="AI97" i="13"/>
  <c r="AJ97" i="13"/>
  <c r="AK97" i="13"/>
  <c r="AL97" i="13"/>
  <c r="AM97" i="13"/>
  <c r="AN97" i="13"/>
  <c r="AO97" i="13"/>
  <c r="AP97" i="13"/>
  <c r="AQ97" i="13"/>
  <c r="AR97" i="13"/>
  <c r="AS97" i="13"/>
  <c r="AT97" i="13"/>
  <c r="AU97" i="13"/>
  <c r="AV97" i="13"/>
  <c r="AW97" i="13"/>
  <c r="AX97" i="13"/>
  <c r="AY97" i="13"/>
  <c r="AZ97" i="13"/>
  <c r="BA97" i="13"/>
  <c r="BB97" i="13"/>
  <c r="BC97" i="13"/>
  <c r="BD97" i="13"/>
  <c r="BE97" i="13"/>
  <c r="BF97" i="13"/>
  <c r="BG97" i="13"/>
  <c r="BH97" i="13"/>
  <c r="BI97" i="13"/>
  <c r="BJ97" i="13"/>
  <c r="BK97" i="13"/>
  <c r="BL97" i="13"/>
  <c r="BM97" i="13"/>
  <c r="BN97" i="13"/>
  <c r="BO97" i="13"/>
  <c r="BP97" i="13"/>
  <c r="BQ97" i="13"/>
  <c r="BR97" i="13"/>
  <c r="BS97" i="13"/>
  <c r="BT97" i="13"/>
  <c r="BU97" i="13"/>
  <c r="BV97" i="13"/>
  <c r="BW97" i="13"/>
  <c r="BX97" i="13"/>
  <c r="BY97" i="13"/>
  <c r="BZ97" i="13"/>
  <c r="CA97" i="13"/>
  <c r="CB97" i="13"/>
  <c r="CC97" i="13"/>
  <c r="CD97" i="13"/>
  <c r="CE97" i="13"/>
  <c r="CF97" i="13"/>
  <c r="CG97" i="13"/>
  <c r="CH97" i="13"/>
  <c r="CI97" i="13"/>
  <c r="CJ97" i="13"/>
  <c r="CK97" i="13"/>
  <c r="CL97" i="13"/>
  <c r="CM97" i="13"/>
  <c r="CN97" i="13"/>
  <c r="CO97" i="13"/>
  <c r="CP97" i="13"/>
  <c r="CQ97" i="13"/>
  <c r="CR97" i="13"/>
  <c r="CS97" i="13"/>
  <c r="CT97" i="13"/>
  <c r="CU97" i="13"/>
  <c r="CV97" i="13"/>
  <c r="CW97" i="13"/>
  <c r="B98" i="13"/>
  <c r="C98" i="13"/>
  <c r="D98" i="13"/>
  <c r="E98" i="13"/>
  <c r="F98" i="13"/>
  <c r="G98" i="13"/>
  <c r="H98" i="13"/>
  <c r="I98" i="13"/>
  <c r="J98" i="13"/>
  <c r="K98" i="13"/>
  <c r="L98" i="13"/>
  <c r="M98" i="13"/>
  <c r="N98" i="13"/>
  <c r="O98" i="13"/>
  <c r="P98" i="13"/>
  <c r="Q98" i="13"/>
  <c r="R98" i="13"/>
  <c r="S98" i="13"/>
  <c r="T98" i="13"/>
  <c r="U98" i="13"/>
  <c r="V98" i="13"/>
  <c r="W98" i="13"/>
  <c r="X98" i="13"/>
  <c r="Y98" i="13"/>
  <c r="Z98" i="13"/>
  <c r="AA98" i="13"/>
  <c r="AB98" i="13"/>
  <c r="AC98" i="13"/>
  <c r="AD98" i="13"/>
  <c r="AE98" i="13"/>
  <c r="AF98" i="13"/>
  <c r="AG98" i="13"/>
  <c r="AH98" i="13"/>
  <c r="AI98" i="13"/>
  <c r="AJ98" i="13"/>
  <c r="AK98" i="13"/>
  <c r="AL98" i="13"/>
  <c r="AM98" i="13"/>
  <c r="AN98" i="13"/>
  <c r="AO98" i="13"/>
  <c r="AP98" i="13"/>
  <c r="AQ98" i="13"/>
  <c r="AR98" i="13"/>
  <c r="AS98" i="13"/>
  <c r="AT98" i="13"/>
  <c r="AU98" i="13"/>
  <c r="AV98" i="13"/>
  <c r="AW98" i="13"/>
  <c r="AX98" i="13"/>
  <c r="AY98" i="13"/>
  <c r="AZ98" i="13"/>
  <c r="BA98" i="13"/>
  <c r="BB98" i="13"/>
  <c r="BC98" i="13"/>
  <c r="BD98" i="13"/>
  <c r="BE98" i="13"/>
  <c r="BF98" i="13"/>
  <c r="BG98" i="13"/>
  <c r="BH98" i="13"/>
  <c r="BI98" i="13"/>
  <c r="BJ98" i="13"/>
  <c r="BK98" i="13"/>
  <c r="BL98" i="13"/>
  <c r="BM98" i="13"/>
  <c r="BN98" i="13"/>
  <c r="BO98" i="13"/>
  <c r="BP98" i="13"/>
  <c r="BQ98" i="13"/>
  <c r="BR98" i="13"/>
  <c r="BS98" i="13"/>
  <c r="BT98" i="13"/>
  <c r="BU98" i="13"/>
  <c r="BV98" i="13"/>
  <c r="BW98" i="13"/>
  <c r="BX98" i="13"/>
  <c r="BY98" i="13"/>
  <c r="BZ98" i="13"/>
  <c r="CA98" i="13"/>
  <c r="CB98" i="13"/>
  <c r="CC98" i="13"/>
  <c r="CD98" i="13"/>
  <c r="CE98" i="13"/>
  <c r="CF98" i="13"/>
  <c r="CG98" i="13"/>
  <c r="CH98" i="13"/>
  <c r="CI98" i="13"/>
  <c r="CJ98" i="13"/>
  <c r="CK98" i="13"/>
  <c r="CL98" i="13"/>
  <c r="CM98" i="13"/>
  <c r="CN98" i="13"/>
  <c r="CO98" i="13"/>
  <c r="CP98" i="13"/>
  <c r="CQ98" i="13"/>
  <c r="CR98" i="13"/>
  <c r="CS98" i="13"/>
  <c r="CT98" i="13"/>
  <c r="CU98" i="13"/>
  <c r="CV98" i="13"/>
  <c r="CW98" i="13"/>
  <c r="B99" i="13"/>
  <c r="C99" i="13"/>
  <c r="D99" i="13"/>
  <c r="E99" i="13"/>
  <c r="F99" i="13"/>
  <c r="G99" i="13"/>
  <c r="H99" i="13"/>
  <c r="I99" i="13"/>
  <c r="J99" i="13"/>
  <c r="K99" i="13"/>
  <c r="L99" i="13"/>
  <c r="M99" i="13"/>
  <c r="N99" i="13"/>
  <c r="O99" i="13"/>
  <c r="P99" i="13"/>
  <c r="Q99" i="13"/>
  <c r="R99" i="13"/>
  <c r="S99" i="13"/>
  <c r="T99" i="13"/>
  <c r="U99" i="13"/>
  <c r="V99" i="13"/>
  <c r="W99" i="13"/>
  <c r="X99" i="13"/>
  <c r="Y99" i="13"/>
  <c r="Z99" i="13"/>
  <c r="AA99" i="13"/>
  <c r="AB99" i="13"/>
  <c r="AC99" i="13"/>
  <c r="AD99" i="13"/>
  <c r="AE99" i="13"/>
  <c r="AF99" i="13"/>
  <c r="AG99" i="13"/>
  <c r="AH99" i="13"/>
  <c r="AI99" i="13"/>
  <c r="AJ99" i="13"/>
  <c r="AK99" i="13"/>
  <c r="AL99" i="13"/>
  <c r="AM99" i="13"/>
  <c r="AN99" i="13"/>
  <c r="AO99" i="13"/>
  <c r="AP99" i="13"/>
  <c r="AQ99" i="13"/>
  <c r="AR99" i="13"/>
  <c r="AS99" i="13"/>
  <c r="AT99" i="13"/>
  <c r="AU99" i="13"/>
  <c r="AV99" i="13"/>
  <c r="AW99" i="13"/>
  <c r="AX99" i="13"/>
  <c r="AY99" i="13"/>
  <c r="AZ99" i="13"/>
  <c r="BA99" i="13"/>
  <c r="BB99" i="13"/>
  <c r="BC99" i="13"/>
  <c r="BD99" i="13"/>
  <c r="BE99" i="13"/>
  <c r="BF99" i="13"/>
  <c r="BG99" i="13"/>
  <c r="BH99" i="13"/>
  <c r="BI99" i="13"/>
  <c r="BJ99" i="13"/>
  <c r="BK99" i="13"/>
  <c r="BL99" i="13"/>
  <c r="BM99" i="13"/>
  <c r="BN99" i="13"/>
  <c r="BO99" i="13"/>
  <c r="BP99" i="13"/>
  <c r="BQ99" i="13"/>
  <c r="BR99" i="13"/>
  <c r="BS99" i="13"/>
  <c r="BT99" i="13"/>
  <c r="BU99" i="13"/>
  <c r="BV99" i="13"/>
  <c r="BW99" i="13"/>
  <c r="BX99" i="13"/>
  <c r="BY99" i="13"/>
  <c r="BZ99" i="13"/>
  <c r="CA99" i="13"/>
  <c r="CB99" i="13"/>
  <c r="CC99" i="13"/>
  <c r="CD99" i="13"/>
  <c r="CE99" i="13"/>
  <c r="CF99" i="13"/>
  <c r="CG99" i="13"/>
  <c r="CH99" i="13"/>
  <c r="CI99" i="13"/>
  <c r="CJ99" i="13"/>
  <c r="CK99" i="13"/>
  <c r="CL99" i="13"/>
  <c r="CM99" i="13"/>
  <c r="CN99" i="13"/>
  <c r="CO99" i="13"/>
  <c r="CP99" i="13"/>
  <c r="CQ99" i="13"/>
  <c r="CR99" i="13"/>
  <c r="CS99" i="13"/>
  <c r="CT99" i="13"/>
  <c r="CU99" i="13"/>
  <c r="CV99" i="13"/>
  <c r="CW99" i="13"/>
  <c r="B100" i="13"/>
  <c r="C100" i="13"/>
  <c r="D100" i="13"/>
  <c r="E100" i="13"/>
  <c r="F100" i="13"/>
  <c r="G100"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F100" i="13"/>
  <c r="AG100" i="13"/>
  <c r="AH100" i="13"/>
  <c r="AI100" i="13"/>
  <c r="AJ100" i="13"/>
  <c r="AK100" i="13"/>
  <c r="AL100" i="13"/>
  <c r="AM100" i="13"/>
  <c r="AN100" i="13"/>
  <c r="AO100" i="13"/>
  <c r="AP100" i="13"/>
  <c r="AQ100" i="13"/>
  <c r="AR100" i="13"/>
  <c r="AS100" i="13"/>
  <c r="AT100" i="13"/>
  <c r="AU100" i="13"/>
  <c r="AV100" i="13"/>
  <c r="AW100" i="13"/>
  <c r="AX100" i="13"/>
  <c r="AY100" i="13"/>
  <c r="AZ100" i="13"/>
  <c r="BA100" i="13"/>
  <c r="BB100" i="13"/>
  <c r="BC100" i="13"/>
  <c r="BD100" i="13"/>
  <c r="BE100" i="13"/>
  <c r="BF100" i="13"/>
  <c r="BG100" i="13"/>
  <c r="BH100" i="13"/>
  <c r="BI100" i="13"/>
  <c r="BJ100" i="13"/>
  <c r="BK100" i="13"/>
  <c r="BL100" i="13"/>
  <c r="BM100" i="13"/>
  <c r="BN100" i="13"/>
  <c r="BO100" i="13"/>
  <c r="BP100" i="13"/>
  <c r="BQ100" i="13"/>
  <c r="BR100" i="13"/>
  <c r="BS100" i="13"/>
  <c r="BT100" i="13"/>
  <c r="BU100" i="13"/>
  <c r="BV100" i="13"/>
  <c r="BW100" i="13"/>
  <c r="BX100" i="13"/>
  <c r="BY100" i="13"/>
  <c r="BZ100" i="13"/>
  <c r="CA100" i="13"/>
  <c r="CB100" i="13"/>
  <c r="CC100" i="13"/>
  <c r="CD100" i="13"/>
  <c r="CE100" i="13"/>
  <c r="CF100" i="13"/>
  <c r="CG100" i="13"/>
  <c r="CH100" i="13"/>
  <c r="CI100" i="13"/>
  <c r="CJ100" i="13"/>
  <c r="CK100" i="13"/>
  <c r="CL100" i="13"/>
  <c r="CM100" i="13"/>
  <c r="CN100" i="13"/>
  <c r="CO100" i="13"/>
  <c r="CP100" i="13"/>
  <c r="CQ100" i="13"/>
  <c r="CR100" i="13"/>
  <c r="CS100" i="13"/>
  <c r="CT100" i="13"/>
  <c r="CU100" i="13"/>
  <c r="CV100" i="13"/>
  <c r="CW100" i="13"/>
  <c r="B101" i="13"/>
  <c r="C101" i="13"/>
  <c r="D101" i="13"/>
  <c r="E101" i="13"/>
  <c r="F101" i="13"/>
  <c r="G101"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F101" i="13"/>
  <c r="AG101" i="13"/>
  <c r="AH101" i="13"/>
  <c r="AI101" i="13"/>
  <c r="AJ101" i="13"/>
  <c r="AK101" i="13"/>
  <c r="AL101" i="13"/>
  <c r="AM101" i="13"/>
  <c r="AN101" i="13"/>
  <c r="AO101" i="13"/>
  <c r="AP101" i="13"/>
  <c r="AQ101" i="13"/>
  <c r="AR101" i="13"/>
  <c r="AS101" i="13"/>
  <c r="AT101" i="13"/>
  <c r="AU101" i="13"/>
  <c r="AV101" i="13"/>
  <c r="AW101" i="13"/>
  <c r="AX101" i="13"/>
  <c r="AY101" i="13"/>
  <c r="AZ101" i="13"/>
  <c r="BA101" i="13"/>
  <c r="BB101" i="13"/>
  <c r="BC101" i="13"/>
  <c r="BD101" i="13"/>
  <c r="BE101" i="13"/>
  <c r="BF101" i="13"/>
  <c r="BG101" i="13"/>
  <c r="BH101" i="13"/>
  <c r="BI101" i="13"/>
  <c r="BJ101" i="13"/>
  <c r="BK101" i="13"/>
  <c r="BL101" i="13"/>
  <c r="BM101" i="13"/>
  <c r="BN101" i="13"/>
  <c r="BO101" i="13"/>
  <c r="BP101" i="13"/>
  <c r="BQ101" i="13"/>
  <c r="BR101" i="13"/>
  <c r="BS101" i="13"/>
  <c r="BT101" i="13"/>
  <c r="BU101" i="13"/>
  <c r="BV101" i="13"/>
  <c r="BW101" i="13"/>
  <c r="BX101" i="13"/>
  <c r="BY101" i="13"/>
  <c r="BZ101" i="13"/>
  <c r="CA101" i="13"/>
  <c r="CB101" i="13"/>
  <c r="CC101" i="13"/>
  <c r="CD101" i="13"/>
  <c r="CE101" i="13"/>
  <c r="CF101" i="13"/>
  <c r="CG101" i="13"/>
  <c r="CH101" i="13"/>
  <c r="CI101" i="13"/>
  <c r="CJ101" i="13"/>
  <c r="CK101" i="13"/>
  <c r="CL101" i="13"/>
  <c r="CM101" i="13"/>
  <c r="CN101" i="13"/>
  <c r="CO101" i="13"/>
  <c r="CP101" i="13"/>
  <c r="CQ101" i="13"/>
  <c r="CR101" i="13"/>
  <c r="CS101" i="13"/>
  <c r="CT101" i="13"/>
  <c r="CU101" i="13"/>
  <c r="CV101" i="13"/>
  <c r="CW101" i="13"/>
  <c r="CF2" i="1"/>
  <c r="CE2" i="1"/>
  <c r="CC2" i="1"/>
  <c r="CB2" i="1"/>
  <c r="CA2" i="1"/>
  <c r="BY2" i="1"/>
  <c r="BX2" i="1"/>
  <c r="BW2" i="1"/>
  <c r="BQ2" i="1"/>
  <c r="BP2" i="1"/>
  <c r="BO2" i="1"/>
  <c r="BL2" i="1"/>
  <c r="BK2" i="1"/>
  <c r="BI2" i="1"/>
  <c r="BH2" i="1"/>
  <c r="BG2" i="1"/>
  <c r="BE2" i="1"/>
  <c r="BD2" i="1"/>
  <c r="BC2" i="1"/>
  <c r="BA2" i="1"/>
  <c r="AZ2" i="1"/>
  <c r="AW2" i="1"/>
  <c r="AV2" i="1"/>
  <c r="AS2" i="1"/>
  <c r="AJ2" i="1"/>
  <c r="I2" i="1"/>
  <c r="H2" i="1"/>
  <c r="C348" i="12"/>
  <c r="K1693" i="12" a="1"/>
  <c r="K1693" i="12" s="1"/>
  <c r="K1689" i="12" a="1"/>
  <c r="K1689" i="12" s="1"/>
  <c r="K318" i="12"/>
  <c r="K314" i="12"/>
  <c r="J1693" i="12" a="1"/>
  <c r="J1693" i="12" s="1"/>
  <c r="I1691" i="12" a="1"/>
  <c r="I1691" i="12" s="1"/>
  <c r="I1679" i="12" a="1"/>
  <c r="I1679" i="12" s="1"/>
  <c r="H1693" i="12" a="1"/>
  <c r="H1693" i="12" s="1"/>
  <c r="H1691" i="12" a="1"/>
  <c r="H1691" i="12" s="1"/>
  <c r="H1689" i="12" a="1"/>
  <c r="H1689" i="12" s="1"/>
  <c r="G1693" i="12" a="1"/>
  <c r="G1693" i="12" s="1"/>
  <c r="G1691" i="12" a="1"/>
  <c r="G1691" i="12" s="1"/>
  <c r="G1689" i="12" a="1"/>
  <c r="G1689" i="12" s="1"/>
  <c r="F1693" i="12" a="1"/>
  <c r="F1693" i="12" s="1"/>
  <c r="F1691" i="12" a="1"/>
  <c r="F1691" i="12" s="1"/>
  <c r="F1689" i="12" a="1"/>
  <c r="F1689" i="12" s="1"/>
  <c r="F1675" i="12" a="1"/>
  <c r="F1675" i="12" s="1"/>
  <c r="E1693" i="12" a="1"/>
  <c r="E1693" i="12" s="1"/>
  <c r="E1691" i="12" a="1"/>
  <c r="E1691" i="12" s="1"/>
  <c r="E1689" i="12" a="1"/>
  <c r="E1689" i="12" s="1"/>
  <c r="C254" i="12"/>
  <c r="C764" i="12" s="1"/>
  <c r="C1694" i="12" a="1"/>
  <c r="C1694" i="12" s="1"/>
  <c r="C252" i="12"/>
  <c r="C762" i="12" s="1"/>
  <c r="C1692" i="12" a="1"/>
  <c r="C1692" i="12" s="1"/>
  <c r="C250" i="12"/>
  <c r="C760" i="12" s="1"/>
  <c r="C1690" i="12" a="1"/>
  <c r="C1690" i="12" s="1"/>
  <c r="C248" i="12"/>
  <c r="C758" i="12" s="1"/>
  <c r="C1688" i="12" a="1"/>
  <c r="C1688" i="12" s="1"/>
  <c r="C236" i="12"/>
  <c r="C746" i="12" s="1"/>
  <c r="C234" i="12"/>
  <c r="C744" i="12" s="1"/>
  <c r="C1674" i="12" a="1"/>
  <c r="C1674" i="12" s="1"/>
  <c r="C232" i="12"/>
  <c r="C742" i="12" s="1"/>
  <c r="C218" i="12"/>
  <c r="C728" i="12" s="1"/>
  <c r="G1698" i="12" a="1"/>
  <c r="G1698" i="12" s="1"/>
  <c r="C1698" i="12" a="1"/>
  <c r="C1698" i="12" s="1"/>
  <c r="H1697" i="12" a="1"/>
  <c r="H1697" i="12" s="1"/>
  <c r="F1697" i="12" a="1"/>
  <c r="F1697" i="12" s="1"/>
  <c r="D1697" i="12" a="1"/>
  <c r="D1697" i="12" s="1"/>
  <c r="G1696" i="12" a="1"/>
  <c r="G1696" i="12" s="1"/>
  <c r="E1696" i="12" a="1"/>
  <c r="E1696" i="12" s="1"/>
  <c r="B1697" i="12" a="1"/>
  <c r="B1697" i="12" s="1"/>
  <c r="B1690" i="12" a="1"/>
  <c r="B1690" i="12" s="1"/>
  <c r="B1688" i="12" a="1"/>
  <c r="B1688" i="12" s="1"/>
  <c r="B1684" i="12" a="1"/>
  <c r="B1684" i="12" s="1"/>
  <c r="D1693" i="12" a="1"/>
  <c r="D1693" i="12" s="1"/>
  <c r="D1691" i="12" a="1"/>
  <c r="D1691" i="12" s="1"/>
  <c r="D1689" i="12" a="1"/>
  <c r="D1689" i="12" s="1"/>
  <c r="D1681" i="12" a="1"/>
  <c r="D1681" i="12" s="1"/>
  <c r="D1673" i="12" a="1"/>
  <c r="D1673" i="12" s="1"/>
  <c r="J1744" i="12" a="1"/>
  <c r="J1744" i="12" s="1"/>
  <c r="H1744" i="12" a="1"/>
  <c r="H1744" i="12" s="1"/>
  <c r="F1744" i="12" a="1"/>
  <c r="F1744" i="12" s="1"/>
  <c r="D1744" i="12" a="1"/>
  <c r="D1744" i="12" s="1"/>
  <c r="B1744" i="12" a="1"/>
  <c r="B1744" i="12" s="1"/>
  <c r="J1743" i="12" a="1"/>
  <c r="J1743" i="12" s="1"/>
  <c r="H1743" i="12" a="1"/>
  <c r="H1743" i="12" s="1"/>
  <c r="F1743" i="12" a="1"/>
  <c r="F1743" i="12" s="1"/>
  <c r="D1743" i="12" a="1"/>
  <c r="D1743" i="12" s="1"/>
  <c r="B1743" i="12" a="1"/>
  <c r="B1743" i="12" s="1"/>
  <c r="J1742" i="12" a="1"/>
  <c r="J1742" i="12" s="1"/>
  <c r="H1742" i="12" a="1"/>
  <c r="H1742" i="12" s="1"/>
  <c r="F1742" i="12" a="1"/>
  <c r="F1742" i="12" s="1"/>
  <c r="D1742" i="12" a="1"/>
  <c r="D1742" i="12" s="1"/>
  <c r="B1742" i="12" a="1"/>
  <c r="B1742" i="12" s="1"/>
  <c r="J1741" i="12" a="1"/>
  <c r="J1741" i="12" s="1"/>
  <c r="H1741" i="12" a="1"/>
  <c r="H1741" i="12" s="1"/>
  <c r="F1741" i="12" a="1"/>
  <c r="F1741" i="12" s="1"/>
  <c r="D1741" i="12" a="1"/>
  <c r="D1741" i="12" s="1"/>
  <c r="B1741" i="12" a="1"/>
  <c r="B1741" i="12" s="1"/>
  <c r="J1740" i="12" a="1"/>
  <c r="J1740" i="12" s="1"/>
  <c r="H1740" i="12" a="1"/>
  <c r="H1740" i="12" s="1"/>
  <c r="F1740" i="12" a="1"/>
  <c r="F1740" i="12" s="1"/>
  <c r="D1740" i="12" a="1"/>
  <c r="D1740" i="12" s="1"/>
  <c r="B1740" i="12" a="1"/>
  <c r="B1740" i="12" s="1"/>
  <c r="J1739" i="12" a="1"/>
  <c r="J1739" i="12" s="1"/>
  <c r="H1739" i="12" a="1"/>
  <c r="H1739" i="12" s="1"/>
  <c r="F1739" i="12" a="1"/>
  <c r="F1739" i="12" s="1"/>
  <c r="D1739" i="12" a="1"/>
  <c r="D1739" i="12" s="1"/>
  <c r="B1739" i="12" a="1"/>
  <c r="B1739" i="12" s="1"/>
  <c r="J1738" i="12" a="1"/>
  <c r="J1738" i="12" s="1"/>
  <c r="H1738" i="12" a="1"/>
  <c r="H1738" i="12" s="1"/>
  <c r="F1738" i="12" a="1"/>
  <c r="F1738" i="12" s="1"/>
  <c r="D1738" i="12" a="1"/>
  <c r="D1738" i="12" s="1"/>
  <c r="B1738" i="12" a="1"/>
  <c r="B1738" i="12" s="1"/>
  <c r="J1737" i="12" a="1"/>
  <c r="J1737" i="12" s="1"/>
  <c r="H1737" i="12" a="1"/>
  <c r="H1737" i="12" s="1"/>
  <c r="F1737" i="12" a="1"/>
  <c r="F1737" i="12" s="1"/>
  <c r="D1737" i="12" a="1"/>
  <c r="D1737" i="12" s="1"/>
  <c r="B1737" i="12" a="1"/>
  <c r="B1737" i="12" s="1"/>
  <c r="J1736" i="12" a="1"/>
  <c r="J1736" i="12" s="1"/>
  <c r="H1736" i="12" a="1"/>
  <c r="H1736" i="12" s="1"/>
  <c r="F1736" i="12" a="1"/>
  <c r="F1736" i="12" s="1"/>
  <c r="D1736" i="12" a="1"/>
  <c r="D1736" i="12" s="1"/>
  <c r="B1736" i="12" a="1"/>
  <c r="B1736" i="12" s="1"/>
  <c r="J1735" i="12" a="1"/>
  <c r="J1735" i="12" s="1"/>
  <c r="H1735" i="12" a="1"/>
  <c r="H1735" i="12" s="1"/>
  <c r="F1735" i="12" a="1"/>
  <c r="F1735" i="12" s="1"/>
  <c r="D1735" i="12" a="1"/>
  <c r="D1735" i="12" s="1"/>
  <c r="B1735" i="12" a="1"/>
  <c r="B1735" i="12" s="1"/>
  <c r="J1734" i="12" a="1"/>
  <c r="J1734" i="12" s="1"/>
  <c r="H1734" i="12" a="1"/>
  <c r="H1734" i="12" s="1"/>
  <c r="F1734" i="12" a="1"/>
  <c r="F1734" i="12" s="1"/>
  <c r="D1734" i="12" a="1"/>
  <c r="D1734" i="12" s="1"/>
  <c r="B1734" i="12" a="1"/>
  <c r="B1734" i="12" s="1"/>
  <c r="J1733" i="12" a="1"/>
  <c r="J1733" i="12" s="1"/>
  <c r="H1733" i="12" a="1"/>
  <c r="H1733" i="12" s="1"/>
  <c r="F1733" i="12" a="1"/>
  <c r="F1733" i="12" s="1"/>
  <c r="D1733" i="12" a="1"/>
  <c r="D1733" i="12" s="1"/>
  <c r="B1733" i="12" a="1"/>
  <c r="B1733" i="12" s="1"/>
  <c r="J1732" i="12" a="1"/>
  <c r="J1732" i="12" s="1"/>
  <c r="H1732" i="12" a="1"/>
  <c r="H1732" i="12" s="1"/>
  <c r="F1732" i="12" a="1"/>
  <c r="F1732" i="12" s="1"/>
  <c r="D1732" i="12" a="1"/>
  <c r="D1732" i="12" s="1"/>
  <c r="B1732" i="12" a="1"/>
  <c r="B1732" i="12" s="1"/>
  <c r="J1731" i="12" a="1"/>
  <c r="J1731" i="12" s="1"/>
  <c r="H1731" i="12" a="1"/>
  <c r="H1731" i="12" s="1"/>
  <c r="F1731" i="12" a="1"/>
  <c r="F1731" i="12" s="1"/>
  <c r="D1731" i="12" a="1"/>
  <c r="D1731" i="12" s="1"/>
  <c r="B1731" i="12" a="1"/>
  <c r="B1731" i="12" s="1"/>
  <c r="J1730" i="12" a="1"/>
  <c r="J1730" i="12" s="1"/>
  <c r="H1730" i="12" a="1"/>
  <c r="H1730" i="12" s="1"/>
  <c r="F1730" i="12" a="1"/>
  <c r="F1730" i="12" s="1"/>
  <c r="D1730" i="12" a="1"/>
  <c r="D1730" i="12" s="1"/>
  <c r="B1730" i="12" a="1"/>
  <c r="B1730" i="12" s="1"/>
  <c r="J1729" i="12" a="1"/>
  <c r="J1729" i="12" s="1"/>
  <c r="H1729" i="12" a="1"/>
  <c r="H1729" i="12" s="1"/>
  <c r="F1729" i="12" a="1"/>
  <c r="F1729" i="12" s="1"/>
  <c r="D1729" i="12" a="1"/>
  <c r="D1729" i="12" s="1"/>
  <c r="B1729" i="12" a="1"/>
  <c r="B1729" i="12" s="1"/>
  <c r="J1728" i="12" a="1"/>
  <c r="J1728" i="12" s="1"/>
  <c r="H1728" i="12" a="1"/>
  <c r="H1728" i="12" s="1"/>
  <c r="F1728" i="12" a="1"/>
  <c r="F1728" i="12" s="1"/>
  <c r="D1728" i="12" a="1"/>
  <c r="D1728" i="12" s="1"/>
  <c r="B1728" i="12" a="1"/>
  <c r="B1728" i="12" s="1"/>
  <c r="J1727" i="12" a="1"/>
  <c r="J1727" i="12" s="1"/>
  <c r="H1727" i="12" a="1"/>
  <c r="H1727" i="12" s="1"/>
  <c r="F1727" i="12" a="1"/>
  <c r="F1727" i="12" s="1"/>
  <c r="D1727" i="12" a="1"/>
  <c r="D1727" i="12" s="1"/>
  <c r="B1727" i="12" a="1"/>
  <c r="B1727" i="12" s="1"/>
  <c r="J1726" i="12" a="1"/>
  <c r="J1726" i="12" s="1"/>
  <c r="H1726" i="12" a="1"/>
  <c r="H1726" i="12" s="1"/>
  <c r="F1726" i="12" a="1"/>
  <c r="F1726" i="12" s="1"/>
  <c r="D1726" i="12" a="1"/>
  <c r="D1726" i="12" s="1"/>
  <c r="B1726" i="12" a="1"/>
  <c r="B1726" i="12" s="1"/>
  <c r="J1725" i="12" a="1"/>
  <c r="J1725" i="12" s="1"/>
  <c r="H1725" i="12" a="1"/>
  <c r="H1725" i="12" s="1"/>
  <c r="F1725" i="12" a="1"/>
  <c r="F1725" i="12" s="1"/>
  <c r="D1725" i="12" a="1"/>
  <c r="D1725" i="12" s="1"/>
  <c r="B1725" i="12" a="1"/>
  <c r="B1725" i="12" s="1"/>
  <c r="J1724" i="12" a="1"/>
  <c r="J1724" i="12" s="1"/>
  <c r="H1724" i="12" a="1"/>
  <c r="H1724" i="12" s="1"/>
  <c r="F1724" i="12" a="1"/>
  <c r="F1724" i="12" s="1"/>
  <c r="D1724" i="12" a="1"/>
  <c r="D1724" i="12" s="1"/>
  <c r="B1724" i="12" a="1"/>
  <c r="B1724" i="12" s="1"/>
  <c r="J1723" i="12" a="1"/>
  <c r="J1723" i="12" s="1"/>
  <c r="H1723" i="12" a="1"/>
  <c r="H1723" i="12" s="1"/>
  <c r="F1723" i="12" a="1"/>
  <c r="F1723" i="12" s="1"/>
  <c r="D1723" i="12" a="1"/>
  <c r="D1723" i="12" s="1"/>
  <c r="B1723" i="12" a="1"/>
  <c r="B1723" i="12" s="1"/>
  <c r="J1722" i="12" a="1"/>
  <c r="J1722" i="12" s="1"/>
  <c r="H1722" i="12" a="1"/>
  <c r="H1722" i="12" s="1"/>
  <c r="F1722" i="12" a="1"/>
  <c r="F1722" i="12" s="1"/>
  <c r="D1722" i="12" a="1"/>
  <c r="D1722" i="12" s="1"/>
  <c r="B1722" i="12" a="1"/>
  <c r="B1722" i="12" s="1"/>
  <c r="J1721" i="12" a="1"/>
  <c r="J1721" i="12" s="1"/>
  <c r="H1721" i="12" a="1"/>
  <c r="H1721" i="12" s="1"/>
  <c r="F1721" i="12" a="1"/>
  <c r="F1721" i="12" s="1"/>
  <c r="D1721" i="12" a="1"/>
  <c r="D1721" i="12" s="1"/>
  <c r="B1721" i="12" a="1"/>
  <c r="B1721" i="12" s="1"/>
  <c r="J1720" i="12" a="1"/>
  <c r="J1720" i="12" s="1"/>
  <c r="H1720" i="12" a="1"/>
  <c r="H1720" i="12" s="1"/>
  <c r="F1720" i="12" a="1"/>
  <c r="F1720" i="12" s="1"/>
  <c r="D1720" i="12" a="1"/>
  <c r="D1720" i="12" s="1"/>
  <c r="B1720" i="12" a="1"/>
  <c r="B1720" i="12" s="1"/>
  <c r="J1719" i="12" a="1"/>
  <c r="J1719" i="12" s="1"/>
  <c r="H1719" i="12" a="1"/>
  <c r="H1719" i="12" s="1"/>
  <c r="F1719" i="12" a="1"/>
  <c r="F1719" i="12" s="1"/>
  <c r="D1719" i="12" a="1"/>
  <c r="D1719" i="12" s="1"/>
  <c r="B1719" i="12" a="1"/>
  <c r="B1719" i="12" s="1"/>
  <c r="J1718" i="12" a="1"/>
  <c r="J1718" i="12" s="1"/>
  <c r="H1718" i="12" a="1"/>
  <c r="H1718" i="12" s="1"/>
  <c r="F1718" i="12" a="1"/>
  <c r="F1718" i="12" s="1"/>
  <c r="D1718" i="12" a="1"/>
  <c r="D1718" i="12" s="1"/>
  <c r="B1718" i="12" a="1"/>
  <c r="B1718" i="12" s="1"/>
  <c r="J1717" i="12" a="1"/>
  <c r="J1717" i="12" s="1"/>
  <c r="H1717" i="12" a="1"/>
  <c r="H1717" i="12" s="1"/>
  <c r="F1717" i="12" a="1"/>
  <c r="F1717" i="12" s="1"/>
  <c r="D1717" i="12" a="1"/>
  <c r="D1717" i="12" s="1"/>
  <c r="B1717" i="12" a="1"/>
  <c r="B1717" i="12" s="1"/>
  <c r="J1716" i="12" a="1"/>
  <c r="J1716" i="12" s="1"/>
  <c r="H1716" i="12" a="1"/>
  <c r="H1716" i="12" s="1"/>
  <c r="F1716" i="12" a="1"/>
  <c r="F1716" i="12" s="1"/>
  <c r="D1716" i="12" a="1"/>
  <c r="D1716" i="12" s="1"/>
  <c r="B1716" i="12" a="1"/>
  <c r="B1716" i="12" s="1"/>
  <c r="J1715" i="12" a="1"/>
  <c r="J1715" i="12" s="1"/>
  <c r="H1715" i="12" a="1"/>
  <c r="H1715" i="12" s="1"/>
  <c r="F1715" i="12" a="1"/>
  <c r="F1715" i="12" s="1"/>
  <c r="D1715" i="12" a="1"/>
  <c r="D1715" i="12" s="1"/>
  <c r="B1715" i="12" a="1"/>
  <c r="B1715" i="12" s="1"/>
  <c r="J1714" i="12" a="1"/>
  <c r="J1714" i="12" s="1"/>
  <c r="H1714" i="12" a="1"/>
  <c r="H1714" i="12" s="1"/>
  <c r="F1714" i="12" a="1"/>
  <c r="F1714" i="12" s="1"/>
  <c r="D1714" i="12" a="1"/>
  <c r="D1714" i="12" s="1"/>
  <c r="B1714" i="12" a="1"/>
  <c r="B1714" i="12" s="1"/>
  <c r="J1713" i="12" a="1"/>
  <c r="J1713" i="12" s="1"/>
  <c r="H1713" i="12" a="1"/>
  <c r="H1713" i="12" s="1"/>
  <c r="F1713" i="12" a="1"/>
  <c r="F1713" i="12" s="1"/>
  <c r="D1713" i="12" a="1"/>
  <c r="D1713" i="12" s="1"/>
  <c r="B1713" i="12" a="1"/>
  <c r="B1713" i="12" s="1"/>
  <c r="J1712" i="12" a="1"/>
  <c r="J1712" i="12" s="1"/>
  <c r="H1712" i="12" a="1"/>
  <c r="H1712" i="12" s="1"/>
  <c r="F1712" i="12" a="1"/>
  <c r="F1712" i="12" s="1"/>
  <c r="D1712" i="12" a="1"/>
  <c r="D1712" i="12" s="1"/>
  <c r="B1712" i="12" a="1"/>
  <c r="B1712" i="12" s="1"/>
  <c r="J1711" i="12" a="1"/>
  <c r="J1711" i="12" s="1"/>
  <c r="H1711" i="12" a="1"/>
  <c r="H1711" i="12" s="1"/>
  <c r="F1711" i="12" a="1"/>
  <c r="F1711" i="12" s="1"/>
  <c r="D1711" i="12" a="1"/>
  <c r="D1711" i="12" s="1"/>
  <c r="B1711" i="12" a="1"/>
  <c r="B1711" i="12" s="1"/>
  <c r="J1710" i="12" a="1"/>
  <c r="J1710" i="12" s="1"/>
  <c r="H1710" i="12" a="1"/>
  <c r="H1710" i="12" s="1"/>
  <c r="F1710" i="12" a="1"/>
  <c r="F1710" i="12" s="1"/>
  <c r="D1710" i="12" a="1"/>
  <c r="D1710" i="12" s="1"/>
  <c r="B1710" i="12" a="1"/>
  <c r="B1710" i="12" s="1"/>
  <c r="J1709" i="12" a="1"/>
  <c r="J1709" i="12" s="1"/>
  <c r="H1709" i="12" a="1"/>
  <c r="H1709" i="12" s="1"/>
  <c r="F1709" i="12" a="1"/>
  <c r="F1709" i="12" s="1"/>
  <c r="D1709" i="12" a="1"/>
  <c r="D1709" i="12" s="1"/>
  <c r="B1709" i="12" a="1"/>
  <c r="B1709" i="12" s="1"/>
  <c r="J1708" i="12" a="1"/>
  <c r="J1708" i="12" s="1"/>
  <c r="H1708" i="12" a="1"/>
  <c r="H1708" i="12" s="1"/>
  <c r="F1708" i="12" a="1"/>
  <c r="F1708" i="12" s="1"/>
  <c r="D1708" i="12" a="1"/>
  <c r="D1708" i="12" s="1"/>
  <c r="B1708" i="12" a="1"/>
  <c r="B1708" i="12" s="1"/>
  <c r="J1707" i="12" a="1"/>
  <c r="J1707" i="12" s="1"/>
  <c r="H1707" i="12" a="1"/>
  <c r="H1707" i="12" s="1"/>
  <c r="F1707" i="12" a="1"/>
  <c r="F1707" i="12" s="1"/>
  <c r="D1707" i="12" a="1"/>
  <c r="D1707" i="12" s="1"/>
  <c r="B1707" i="12" a="1"/>
  <c r="B1707" i="12" s="1"/>
  <c r="J1706" i="12" a="1"/>
  <c r="J1706" i="12" s="1"/>
  <c r="H1706" i="12" a="1"/>
  <c r="H1706" i="12" s="1"/>
  <c r="F1706" i="12" a="1"/>
  <c r="F1706" i="12" s="1"/>
  <c r="D1706" i="12" a="1"/>
  <c r="D1706" i="12" s="1"/>
  <c r="B1706" i="12" a="1"/>
  <c r="B1706" i="12" s="1"/>
  <c r="J1705" i="12" a="1"/>
  <c r="J1705" i="12" s="1"/>
  <c r="H1705" i="12" a="1"/>
  <c r="H1705" i="12" s="1"/>
  <c r="F1705" i="12" a="1"/>
  <c r="F1705" i="12" s="1"/>
  <c r="D1705" i="12" a="1"/>
  <c r="D1705" i="12" s="1"/>
  <c r="B1705" i="12" a="1"/>
  <c r="B1705" i="12" s="1"/>
  <c r="J1704" i="12" a="1"/>
  <c r="J1704" i="12" s="1"/>
  <c r="H1704" i="12" a="1"/>
  <c r="H1704" i="12" s="1"/>
  <c r="F1704" i="12" a="1"/>
  <c r="F1704" i="12" s="1"/>
  <c r="D1704" i="12" a="1"/>
  <c r="D1704" i="12" s="1"/>
  <c r="B1704" i="12" a="1"/>
  <c r="B1704" i="12" s="1"/>
  <c r="J1703" i="12" a="1"/>
  <c r="J1703" i="12" s="1"/>
  <c r="H1703" i="12" a="1"/>
  <c r="H1703" i="12" s="1"/>
  <c r="F1703" i="12" a="1"/>
  <c r="F1703" i="12" s="1"/>
  <c r="B1703" i="12" a="1"/>
  <c r="B1703" i="12" s="1"/>
  <c r="F1702" i="12" a="1"/>
  <c r="F1702" i="12" s="1"/>
  <c r="B1702" i="12" a="1"/>
  <c r="B1702" i="12" s="1"/>
  <c r="J1701" i="12" a="1"/>
  <c r="J1701" i="12" s="1"/>
  <c r="H1701" i="12" a="1"/>
  <c r="H1701" i="12" s="1"/>
  <c r="D1701" i="12" a="1"/>
  <c r="D1701" i="12" s="1"/>
  <c r="B1701" i="12" a="1"/>
  <c r="B1701" i="12" s="1"/>
  <c r="J1700" i="12" a="1"/>
  <c r="J1700" i="12" s="1"/>
  <c r="H1700" i="12" a="1"/>
  <c r="H1700" i="12" s="1"/>
  <c r="F1700" i="12" a="1"/>
  <c r="F1700" i="12" s="1"/>
  <c r="D1700" i="12" a="1"/>
  <c r="D1700" i="12" s="1"/>
  <c r="B1700" i="12" a="1"/>
  <c r="B1700" i="12" s="1"/>
  <c r="J1699" i="12" a="1"/>
  <c r="J1699" i="12" s="1"/>
  <c r="F1699" i="12" a="1"/>
  <c r="F1699" i="12" s="1"/>
  <c r="D1699" i="12" a="1"/>
  <c r="D1699" i="12" s="1"/>
  <c r="J1698" i="12" a="1"/>
  <c r="J1698" i="12" s="1"/>
  <c r="H1698" i="12" a="1"/>
  <c r="H1698" i="12" s="1"/>
  <c r="K351" i="12"/>
  <c r="K1690" i="12" a="1"/>
  <c r="K1690" i="12" s="1"/>
  <c r="K349" i="12"/>
  <c r="K1688" i="12" a="1"/>
  <c r="K1688" i="12" s="1"/>
  <c r="K347" i="12"/>
  <c r="K1686" i="12" a="1"/>
  <c r="K1686" i="12" s="1"/>
  <c r="K335" i="12"/>
  <c r="K311" i="12"/>
  <c r="J1694" i="12" a="1"/>
  <c r="J1694" i="12" s="1"/>
  <c r="J1692" i="12" a="1"/>
  <c r="J1692" i="12" s="1"/>
  <c r="J1690" i="12" a="1"/>
  <c r="J1690" i="12" s="1"/>
  <c r="J1676" i="12" a="1"/>
  <c r="J1676" i="12" s="1"/>
  <c r="J1658" i="12" a="1"/>
  <c r="J1658" i="12" s="1"/>
  <c r="I1690" i="12" a="1"/>
  <c r="I1690" i="12" s="1"/>
  <c r="I1668" i="12" a="1"/>
  <c r="I1668" i="12" s="1"/>
  <c r="I319" i="12"/>
  <c r="H1694" i="12" a="1"/>
  <c r="H1694" i="12" s="1"/>
  <c r="H1692" i="12" a="1"/>
  <c r="H1692" i="12" s="1"/>
  <c r="H1690" i="12" a="1"/>
  <c r="H1690" i="12" s="1"/>
  <c r="H1688" i="12" a="1"/>
  <c r="H1688" i="12" s="1"/>
  <c r="H1680" i="12" a="1"/>
  <c r="H1680" i="12" s="1"/>
  <c r="G1694" i="12" a="1"/>
  <c r="G1694" i="12" s="1"/>
  <c r="G1692" i="12" a="1"/>
  <c r="G1692" i="12" s="1"/>
  <c r="G1690" i="12" a="1"/>
  <c r="G1690" i="12" s="1"/>
  <c r="G1688" i="12" a="1"/>
  <c r="G1688" i="12" s="1"/>
  <c r="G1686" i="12" a="1"/>
  <c r="G1686" i="12" s="1"/>
  <c r="G1666" i="12" a="1"/>
  <c r="G1666" i="12" s="1"/>
  <c r="G1658" i="12" a="1"/>
  <c r="G1658" i="12" s="1"/>
  <c r="F1694" i="12" a="1"/>
  <c r="F1694" i="12" s="1"/>
  <c r="F1692" i="12" a="1"/>
  <c r="F1692" i="12" s="1"/>
  <c r="F1690" i="12" a="1"/>
  <c r="F1690" i="12" s="1"/>
  <c r="F1688" i="12" a="1"/>
  <c r="F1688" i="12" s="1"/>
  <c r="E1692" i="12" a="1"/>
  <c r="E1692" i="12" s="1"/>
  <c r="E1690" i="12" a="1"/>
  <c r="E1690" i="12" s="1"/>
  <c r="E1688" i="12" a="1"/>
  <c r="E1688" i="12" s="1"/>
  <c r="E347" i="12"/>
  <c r="E1686" i="12" a="1"/>
  <c r="E1686" i="12" s="1"/>
  <c r="E1684" i="12" a="1"/>
  <c r="E1684" i="12" s="1"/>
  <c r="E1662" i="12" a="1"/>
  <c r="E1662" i="12" s="1"/>
  <c r="C1693" i="12" a="1"/>
  <c r="C1693" i="12" s="1"/>
  <c r="C1691" i="12" a="1"/>
  <c r="C1691" i="12" s="1"/>
  <c r="C1689" i="12" a="1"/>
  <c r="C1689" i="12" s="1"/>
  <c r="C1687" i="12" a="1"/>
  <c r="C1687" i="12" s="1"/>
  <c r="C1661" i="12" a="1"/>
  <c r="C1661" i="12" s="1"/>
  <c r="F1698" i="12" a="1"/>
  <c r="F1698" i="12" s="1"/>
  <c r="D1698" i="12" a="1"/>
  <c r="D1698" i="12" s="1"/>
  <c r="I1697" i="12" a="1"/>
  <c r="I1697" i="12" s="1"/>
  <c r="G1697" i="12" a="1"/>
  <c r="G1697" i="12" s="1"/>
  <c r="E1697" i="12" a="1"/>
  <c r="E1697" i="12" s="1"/>
  <c r="C1697" i="12" a="1"/>
  <c r="C1697" i="12" s="1"/>
  <c r="J1696" i="12" a="1"/>
  <c r="J1696" i="12" s="1"/>
  <c r="H1696" i="12" a="1"/>
  <c r="H1696" i="12" s="1"/>
  <c r="F1696" i="12" a="1"/>
  <c r="F1696" i="12" s="1"/>
  <c r="D1696" i="12" a="1"/>
  <c r="D1696" i="12" s="1"/>
  <c r="B1689" i="12" a="1"/>
  <c r="B1689" i="12" s="1"/>
  <c r="B1673" i="12" a="1"/>
  <c r="B1673" i="12" s="1"/>
  <c r="B1671" i="12" a="1"/>
  <c r="B1671" i="12" s="1"/>
  <c r="D1690" i="12" a="1"/>
  <c r="D1690" i="12" s="1"/>
  <c r="D1688" i="12" a="1"/>
  <c r="D1688" i="12" s="1"/>
  <c r="D1684" i="12" a="1"/>
  <c r="D1684" i="12" s="1"/>
  <c r="D1682" i="12" a="1"/>
  <c r="D1682" i="12" s="1"/>
  <c r="D1670" i="12" a="1"/>
  <c r="D1670" i="12" s="1"/>
  <c r="K1744" i="12" a="1"/>
  <c r="K1744" i="12" s="1"/>
  <c r="G1744" i="12" a="1"/>
  <c r="G1744" i="12" s="1"/>
  <c r="E1744" i="12" a="1"/>
  <c r="E1744" i="12" s="1"/>
  <c r="C1744" i="12" a="1"/>
  <c r="C1744" i="12" s="1"/>
  <c r="K1743" i="12" a="1"/>
  <c r="K1743" i="12" s="1"/>
  <c r="I1743" i="12" a="1"/>
  <c r="I1743" i="12" s="1"/>
  <c r="G1743" i="12" a="1"/>
  <c r="G1743" i="12" s="1"/>
  <c r="E1743" i="12" a="1"/>
  <c r="E1743" i="12" s="1"/>
  <c r="C1743" i="12" a="1"/>
  <c r="C1743" i="12" s="1"/>
  <c r="K1742" i="12" a="1"/>
  <c r="K1742" i="12" s="1"/>
  <c r="I1742" i="12" a="1"/>
  <c r="I1742" i="12" s="1"/>
  <c r="G1742" i="12" a="1"/>
  <c r="G1742" i="12" s="1"/>
  <c r="E1742" i="12" a="1"/>
  <c r="E1742" i="12" s="1"/>
  <c r="C1742" i="12" a="1"/>
  <c r="C1742" i="12" s="1"/>
  <c r="K1741" i="12" a="1"/>
  <c r="K1741" i="12" s="1"/>
  <c r="I1741" i="12" a="1"/>
  <c r="I1741" i="12" s="1"/>
  <c r="G1741" i="12" a="1"/>
  <c r="G1741" i="12" s="1"/>
  <c r="E1741" i="12" a="1"/>
  <c r="E1741" i="12" s="1"/>
  <c r="C1741" i="12" a="1"/>
  <c r="C1741" i="12" s="1"/>
  <c r="K1740" i="12" a="1"/>
  <c r="K1740" i="12" s="1"/>
  <c r="I1740" i="12" a="1"/>
  <c r="I1740" i="12" s="1"/>
  <c r="G1740" i="12" a="1"/>
  <c r="G1740" i="12" s="1"/>
  <c r="E1740" i="12" a="1"/>
  <c r="E1740" i="12" s="1"/>
  <c r="C1740" i="12" a="1"/>
  <c r="C1740" i="12" s="1"/>
  <c r="K1739" i="12" a="1"/>
  <c r="K1739" i="12" s="1"/>
  <c r="I1739" i="12" a="1"/>
  <c r="I1739" i="12" s="1"/>
  <c r="G1739" i="12" a="1"/>
  <c r="G1739" i="12" s="1"/>
  <c r="E1739" i="12" a="1"/>
  <c r="E1739" i="12" s="1"/>
  <c r="C1739" i="12" a="1"/>
  <c r="C1739" i="12" s="1"/>
  <c r="K1738" i="12" a="1"/>
  <c r="K1738" i="12" s="1"/>
  <c r="I1738" i="12" a="1"/>
  <c r="I1738" i="12" s="1"/>
  <c r="G1738" i="12" a="1"/>
  <c r="G1738" i="12" s="1"/>
  <c r="E1738" i="12" a="1"/>
  <c r="E1738" i="12" s="1"/>
  <c r="C1738" i="12" a="1"/>
  <c r="C1738" i="12" s="1"/>
  <c r="K1737" i="12" a="1"/>
  <c r="K1737" i="12" s="1"/>
  <c r="I1737" i="12" a="1"/>
  <c r="I1737" i="12" s="1"/>
  <c r="G1737" i="12" a="1"/>
  <c r="G1737" i="12" s="1"/>
  <c r="E1737" i="12" a="1"/>
  <c r="E1737" i="12" s="1"/>
  <c r="C1737" i="12" a="1"/>
  <c r="C1737" i="12" s="1"/>
  <c r="K1736" i="12" a="1"/>
  <c r="K1736" i="12" s="1"/>
  <c r="I1736" i="12" a="1"/>
  <c r="I1736" i="12" s="1"/>
  <c r="G1736" i="12" a="1"/>
  <c r="G1736" i="12" s="1"/>
  <c r="E1736" i="12" a="1"/>
  <c r="E1736" i="12" s="1"/>
  <c r="C1736" i="12" a="1"/>
  <c r="C1736" i="12" s="1"/>
  <c r="K1735" i="12" a="1"/>
  <c r="K1735" i="12" s="1"/>
  <c r="I1735" i="12" a="1"/>
  <c r="I1735" i="12" s="1"/>
  <c r="G1735" i="12" a="1"/>
  <c r="G1735" i="12" s="1"/>
  <c r="E1735" i="12" a="1"/>
  <c r="E1735" i="12" s="1"/>
  <c r="C1735" i="12" a="1"/>
  <c r="C1735" i="12" s="1"/>
  <c r="K1734" i="12" a="1"/>
  <c r="K1734" i="12" s="1"/>
  <c r="I1734" i="12" a="1"/>
  <c r="I1734" i="12" s="1"/>
  <c r="G1734" i="12" a="1"/>
  <c r="G1734" i="12" s="1"/>
  <c r="E1734" i="12" a="1"/>
  <c r="E1734" i="12" s="1"/>
  <c r="C1734" i="12" a="1"/>
  <c r="C1734" i="12" s="1"/>
  <c r="K1733" i="12" a="1"/>
  <c r="K1733" i="12" s="1"/>
  <c r="I1733" i="12" a="1"/>
  <c r="I1733" i="12" s="1"/>
  <c r="G1733" i="12" a="1"/>
  <c r="G1733" i="12" s="1"/>
  <c r="E1733" i="12" a="1"/>
  <c r="E1733" i="12" s="1"/>
  <c r="C1733" i="12" a="1"/>
  <c r="C1733" i="12" s="1"/>
  <c r="K1732" i="12" a="1"/>
  <c r="K1732" i="12" s="1"/>
  <c r="I1732" i="12" a="1"/>
  <c r="I1732" i="12" s="1"/>
  <c r="G1732" i="12" a="1"/>
  <c r="G1732" i="12" s="1"/>
  <c r="E1732" i="12" a="1"/>
  <c r="E1732" i="12" s="1"/>
  <c r="C1732" i="12" a="1"/>
  <c r="C1732" i="12" s="1"/>
  <c r="K1731" i="12" a="1"/>
  <c r="K1731" i="12" s="1"/>
  <c r="I1731" i="12" a="1"/>
  <c r="I1731" i="12" s="1"/>
  <c r="G1731" i="12" a="1"/>
  <c r="G1731" i="12" s="1"/>
  <c r="E1731" i="12" a="1"/>
  <c r="E1731" i="12" s="1"/>
  <c r="C1731" i="12" a="1"/>
  <c r="C1731" i="12" s="1"/>
  <c r="K1730" i="12" a="1"/>
  <c r="K1730" i="12" s="1"/>
  <c r="I1730" i="12" a="1"/>
  <c r="I1730" i="12" s="1"/>
  <c r="G1730" i="12" a="1"/>
  <c r="G1730" i="12" s="1"/>
  <c r="E1730" i="12" a="1"/>
  <c r="E1730" i="12" s="1"/>
  <c r="C1730" i="12" a="1"/>
  <c r="C1730" i="12" s="1"/>
  <c r="K1729" i="12" a="1"/>
  <c r="K1729" i="12" s="1"/>
  <c r="I1729" i="12" a="1"/>
  <c r="I1729" i="12" s="1"/>
  <c r="G1729" i="12" a="1"/>
  <c r="G1729" i="12" s="1"/>
  <c r="E1729" i="12" a="1"/>
  <c r="E1729" i="12" s="1"/>
  <c r="C1729" i="12" a="1"/>
  <c r="C1729" i="12" s="1"/>
  <c r="K1728" i="12" a="1"/>
  <c r="K1728" i="12" s="1"/>
  <c r="I1728" i="12" a="1"/>
  <c r="I1728" i="12" s="1"/>
  <c r="G1728" i="12" a="1"/>
  <c r="G1728" i="12" s="1"/>
  <c r="E1728" i="12" a="1"/>
  <c r="E1728" i="12" s="1"/>
  <c r="C1728" i="12" a="1"/>
  <c r="C1728" i="12" s="1"/>
  <c r="K1727" i="12" a="1"/>
  <c r="K1727" i="12" s="1"/>
  <c r="I1727" i="12" a="1"/>
  <c r="I1727" i="12" s="1"/>
  <c r="G1727" i="12" a="1"/>
  <c r="G1727" i="12" s="1"/>
  <c r="E1727" i="12" a="1"/>
  <c r="E1727" i="12" s="1"/>
  <c r="C1727" i="12" a="1"/>
  <c r="C1727" i="12" s="1"/>
  <c r="K1726" i="12" a="1"/>
  <c r="K1726" i="12" s="1"/>
  <c r="I1726" i="12" a="1"/>
  <c r="I1726" i="12" s="1"/>
  <c r="G1726" i="12" a="1"/>
  <c r="G1726" i="12" s="1"/>
  <c r="E1726" i="12" a="1"/>
  <c r="E1726" i="12" s="1"/>
  <c r="C1726" i="12" a="1"/>
  <c r="C1726" i="12" s="1"/>
  <c r="K1725" i="12" a="1"/>
  <c r="K1725" i="12" s="1"/>
  <c r="I1725" i="12" a="1"/>
  <c r="I1725" i="12" s="1"/>
  <c r="G1725" i="12" a="1"/>
  <c r="G1725" i="12" s="1"/>
  <c r="E1725" i="12" a="1"/>
  <c r="E1725" i="12" s="1"/>
  <c r="C1725" i="12" a="1"/>
  <c r="C1725" i="12" s="1"/>
  <c r="K1724" i="12" a="1"/>
  <c r="K1724" i="12" s="1"/>
  <c r="I1724" i="12" a="1"/>
  <c r="I1724" i="12" s="1"/>
  <c r="G1724" i="12" a="1"/>
  <c r="G1724" i="12" s="1"/>
  <c r="E1724" i="12" a="1"/>
  <c r="E1724" i="12" s="1"/>
  <c r="C1724" i="12" a="1"/>
  <c r="C1724" i="12" s="1"/>
  <c r="K1723" i="12" a="1"/>
  <c r="K1723" i="12" s="1"/>
  <c r="I1723" i="12" a="1"/>
  <c r="I1723" i="12" s="1"/>
  <c r="G1723" i="12" a="1"/>
  <c r="G1723" i="12" s="1"/>
  <c r="E1723" i="12" a="1"/>
  <c r="E1723" i="12" s="1"/>
  <c r="C1723" i="12" a="1"/>
  <c r="C1723" i="12" s="1"/>
  <c r="K1722" i="12" a="1"/>
  <c r="K1722" i="12" s="1"/>
  <c r="I1722" i="12" a="1"/>
  <c r="I1722" i="12" s="1"/>
  <c r="G1722" i="12" a="1"/>
  <c r="G1722" i="12" s="1"/>
  <c r="E1722" i="12" a="1"/>
  <c r="E1722" i="12" s="1"/>
  <c r="C1722" i="12" a="1"/>
  <c r="C1722" i="12" s="1"/>
  <c r="K1721" i="12" a="1"/>
  <c r="K1721" i="12" s="1"/>
  <c r="I1721" i="12" a="1"/>
  <c r="I1721" i="12" s="1"/>
  <c r="G1721" i="12" a="1"/>
  <c r="G1721" i="12" s="1"/>
  <c r="E1721" i="12" a="1"/>
  <c r="E1721" i="12" s="1"/>
  <c r="C1721" i="12" a="1"/>
  <c r="C1721" i="12" s="1"/>
  <c r="K1720" i="12" a="1"/>
  <c r="K1720" i="12" s="1"/>
  <c r="I1720" i="12" a="1"/>
  <c r="I1720" i="12" s="1"/>
  <c r="G1720" i="12" a="1"/>
  <c r="G1720" i="12" s="1"/>
  <c r="E1720" i="12" a="1"/>
  <c r="E1720" i="12" s="1"/>
  <c r="C1720" i="12" a="1"/>
  <c r="C1720" i="12" s="1"/>
  <c r="K1719" i="12" a="1"/>
  <c r="K1719" i="12" s="1"/>
  <c r="I1719" i="12" a="1"/>
  <c r="I1719" i="12" s="1"/>
  <c r="G1719" i="12" a="1"/>
  <c r="G1719" i="12" s="1"/>
  <c r="E1719" i="12" a="1"/>
  <c r="E1719" i="12" s="1"/>
  <c r="C1719" i="12" a="1"/>
  <c r="C1719" i="12" s="1"/>
  <c r="K1718" i="12" a="1"/>
  <c r="K1718" i="12" s="1"/>
  <c r="I1718" i="12" a="1"/>
  <c r="I1718" i="12" s="1"/>
  <c r="G1718" i="12" a="1"/>
  <c r="G1718" i="12" s="1"/>
  <c r="E1718" i="12" a="1"/>
  <c r="E1718" i="12" s="1"/>
  <c r="C1718" i="12" a="1"/>
  <c r="C1718" i="12" s="1"/>
  <c r="K1717" i="12" a="1"/>
  <c r="K1717" i="12" s="1"/>
  <c r="I1717" i="12" a="1"/>
  <c r="I1717" i="12" s="1"/>
  <c r="G1717" i="12" a="1"/>
  <c r="G1717" i="12" s="1"/>
  <c r="E1717" i="12" a="1"/>
  <c r="E1717" i="12" s="1"/>
  <c r="C1717" i="12" a="1"/>
  <c r="C1717" i="12" s="1"/>
  <c r="K1716" i="12" a="1"/>
  <c r="K1716" i="12" s="1"/>
  <c r="I1716" i="12" a="1"/>
  <c r="I1716" i="12" s="1"/>
  <c r="G1716" i="12" a="1"/>
  <c r="G1716" i="12" s="1"/>
  <c r="E1716" i="12" a="1"/>
  <c r="E1716" i="12" s="1"/>
  <c r="C1716" i="12" a="1"/>
  <c r="C1716" i="12" s="1"/>
  <c r="K1715" i="12" a="1"/>
  <c r="K1715" i="12" s="1"/>
  <c r="I1715" i="12" a="1"/>
  <c r="I1715" i="12" s="1"/>
  <c r="G1715" i="12" a="1"/>
  <c r="G1715" i="12" s="1"/>
  <c r="E1715" i="12" a="1"/>
  <c r="E1715" i="12" s="1"/>
  <c r="C1715" i="12" a="1"/>
  <c r="C1715" i="12" s="1"/>
  <c r="K1714" i="12" a="1"/>
  <c r="K1714" i="12" s="1"/>
  <c r="I1714" i="12" a="1"/>
  <c r="I1714" i="12" s="1"/>
  <c r="G1714" i="12" a="1"/>
  <c r="G1714" i="12" s="1"/>
  <c r="E1714" i="12" a="1"/>
  <c r="E1714" i="12" s="1"/>
  <c r="C1714" i="12" a="1"/>
  <c r="C1714" i="12" s="1"/>
  <c r="K1713" i="12" a="1"/>
  <c r="K1713" i="12" s="1"/>
  <c r="I1713" i="12" a="1"/>
  <c r="I1713" i="12" s="1"/>
  <c r="G1713" i="12" a="1"/>
  <c r="G1713" i="12" s="1"/>
  <c r="E1713" i="12" a="1"/>
  <c r="E1713" i="12" s="1"/>
  <c r="C1713" i="12" a="1"/>
  <c r="C1713" i="12" s="1"/>
  <c r="K1712" i="12" a="1"/>
  <c r="K1712" i="12" s="1"/>
  <c r="I1712" i="12" a="1"/>
  <c r="I1712" i="12" s="1"/>
  <c r="G1712" i="12" a="1"/>
  <c r="G1712" i="12" s="1"/>
  <c r="E1712" i="12" a="1"/>
  <c r="E1712" i="12" s="1"/>
  <c r="C1712" i="12" a="1"/>
  <c r="C1712" i="12" s="1"/>
  <c r="K1711" i="12" a="1"/>
  <c r="K1711" i="12" s="1"/>
  <c r="I1711" i="12" a="1"/>
  <c r="I1711" i="12" s="1"/>
  <c r="G1711" i="12" a="1"/>
  <c r="G1711" i="12" s="1"/>
  <c r="E1711" i="12" a="1"/>
  <c r="E1711" i="12" s="1"/>
  <c r="C1711" i="12" a="1"/>
  <c r="C1711" i="12" s="1"/>
  <c r="K1710" i="12" a="1"/>
  <c r="K1710" i="12" s="1"/>
  <c r="I1710" i="12" a="1"/>
  <c r="I1710" i="12" s="1"/>
  <c r="G1710" i="12" a="1"/>
  <c r="G1710" i="12" s="1"/>
  <c r="E1710" i="12" a="1"/>
  <c r="E1710" i="12" s="1"/>
  <c r="C1710" i="12" a="1"/>
  <c r="C1710" i="12" s="1"/>
  <c r="K1709" i="12" a="1"/>
  <c r="K1709" i="12" s="1"/>
  <c r="I1709" i="12" a="1"/>
  <c r="I1709" i="12" s="1"/>
  <c r="G1709" i="12" a="1"/>
  <c r="G1709" i="12" s="1"/>
  <c r="E1709" i="12" a="1"/>
  <c r="E1709" i="12" s="1"/>
  <c r="C1709" i="12" a="1"/>
  <c r="C1709" i="12" s="1"/>
  <c r="K1708" i="12" a="1"/>
  <c r="K1708" i="12" s="1"/>
  <c r="I1708" i="12" a="1"/>
  <c r="I1708" i="12" s="1"/>
  <c r="G1708" i="12" a="1"/>
  <c r="G1708" i="12" s="1"/>
  <c r="E1708" i="12" a="1"/>
  <c r="E1708" i="12" s="1"/>
  <c r="C1708" i="12" a="1"/>
  <c r="C1708" i="12" s="1"/>
  <c r="K1707" i="12" a="1"/>
  <c r="K1707" i="12" s="1"/>
  <c r="I1707" i="12" a="1"/>
  <c r="I1707" i="12" s="1"/>
  <c r="G1707" i="12" a="1"/>
  <c r="G1707" i="12" s="1"/>
  <c r="E1707" i="12" a="1"/>
  <c r="E1707" i="12" s="1"/>
  <c r="C1707" i="12" a="1"/>
  <c r="C1707" i="12" s="1"/>
  <c r="K1706" i="12" a="1"/>
  <c r="K1706" i="12" s="1"/>
  <c r="I1706" i="12" a="1"/>
  <c r="I1706" i="12" s="1"/>
  <c r="G1706" i="12" a="1"/>
  <c r="G1706" i="12" s="1"/>
  <c r="E1706" i="12" a="1"/>
  <c r="E1706" i="12" s="1"/>
  <c r="C1706" i="12" a="1"/>
  <c r="C1706" i="12" s="1"/>
  <c r="I1705" i="12" a="1"/>
  <c r="I1705" i="12" s="1"/>
  <c r="G1705" i="12" a="1"/>
  <c r="G1705" i="12" s="1"/>
  <c r="E1705" i="12" a="1"/>
  <c r="E1705" i="12" s="1"/>
  <c r="C1705" i="12" a="1"/>
  <c r="C1705" i="12" s="1"/>
  <c r="I1704" i="12" a="1"/>
  <c r="I1704" i="12" s="1"/>
  <c r="E1704" i="12" a="1"/>
  <c r="E1704" i="12" s="1"/>
  <c r="C1704" i="12" a="1"/>
  <c r="C1704" i="12" s="1"/>
  <c r="I1703" i="12" a="1"/>
  <c r="I1703" i="12" s="1"/>
  <c r="K1702" i="12" a="1"/>
  <c r="K1702" i="12" s="1"/>
  <c r="I1702" i="12" a="1"/>
  <c r="I1702" i="12" s="1"/>
  <c r="G1702" i="12" a="1"/>
  <c r="G1702" i="12" s="1"/>
  <c r="C1702" i="12" a="1"/>
  <c r="C1702" i="12" s="1"/>
  <c r="K1701" i="12" a="1"/>
  <c r="K1701" i="12" s="1"/>
  <c r="C1701" i="12" a="1"/>
  <c r="C1701" i="12" s="1"/>
  <c r="I1700" i="12" a="1"/>
  <c r="I1700" i="12" s="1"/>
  <c r="G1700" i="12" a="1"/>
  <c r="G1700" i="12" s="1"/>
  <c r="E1700" i="12" a="1"/>
  <c r="E1700" i="12" s="1"/>
  <c r="K1699" i="12" a="1"/>
  <c r="K1699" i="12" s="1"/>
  <c r="G1699" i="12" a="1"/>
  <c r="G1699" i="12" s="1"/>
  <c r="E1699" i="12" a="1"/>
  <c r="E1699" i="12" s="1"/>
  <c r="C1699" i="12" a="1"/>
  <c r="C1699" i="12" s="1"/>
  <c r="I1698" i="12" a="1"/>
  <c r="I1698" i="12" s="1"/>
  <c r="B1074" i="12" a="1"/>
  <c r="B1074" i="12" s="1"/>
  <c r="C349" i="12"/>
  <c r="D312" i="12"/>
  <c r="K1039" i="12" a="1"/>
  <c r="K1039" i="12" s="1"/>
  <c r="I666" i="11"/>
  <c r="I664" i="11"/>
  <c r="I665" i="11"/>
  <c r="K1075" i="12" a="1"/>
  <c r="K1075" i="12" s="1"/>
  <c r="J1072" i="12" a="1"/>
  <c r="J1072" i="12" s="1"/>
  <c r="J1071" i="12" a="1"/>
  <c r="J1071" i="12" s="1"/>
  <c r="E1044" i="12" a="1"/>
  <c r="E1044" i="12" s="1"/>
  <c r="I663" i="11"/>
  <c r="I667" i="11"/>
  <c r="E252" i="12"/>
  <c r="E762" i="12" s="1"/>
  <c r="E250" i="12"/>
  <c r="E760" i="12" s="1"/>
  <c r="E248" i="12"/>
  <c r="E758" i="12" s="1"/>
  <c r="E244" i="12"/>
  <c r="E754" i="12" s="1"/>
  <c r="C253" i="12"/>
  <c r="C763" i="12" s="1"/>
  <c r="C249" i="12"/>
  <c r="C759" i="12" s="1"/>
  <c r="A5" i="12"/>
  <c r="A106" i="12" s="1"/>
  <c r="A207" i="12" s="1"/>
  <c r="A308" i="12" s="1"/>
  <c r="A411" i="12" s="1"/>
  <c r="A512" i="12" s="1"/>
  <c r="C351" i="12"/>
  <c r="C335" i="12"/>
  <c r="C333" i="12"/>
  <c r="C258" i="12"/>
  <c r="C768" i="12" s="1"/>
  <c r="B303" i="12"/>
  <c r="B813" i="12" s="1"/>
  <c r="B404" i="12"/>
  <c r="B289" i="12"/>
  <c r="B799" i="12" s="1"/>
  <c r="B390" i="12"/>
  <c r="B287" i="12"/>
  <c r="B797" i="12" s="1"/>
  <c r="B388" i="12"/>
  <c r="B281" i="12"/>
  <c r="B791" i="12" s="1"/>
  <c r="B382" i="12"/>
  <c r="B279" i="12"/>
  <c r="B789" i="12" s="1"/>
  <c r="B380" i="12"/>
  <c r="B277" i="12"/>
  <c r="B787" i="12" s="1"/>
  <c r="B378" i="12"/>
  <c r="B275" i="12"/>
  <c r="B785" i="12" s="1"/>
  <c r="B376" i="12"/>
  <c r="B269" i="12"/>
  <c r="B779" i="12" s="1"/>
  <c r="B370" i="12"/>
  <c r="B267" i="12"/>
  <c r="B777" i="12" s="1"/>
  <c r="B368" i="12"/>
  <c r="B257" i="12"/>
  <c r="B767" i="12" s="1"/>
  <c r="B358" i="12"/>
  <c r="K352" i="12"/>
  <c r="K354" i="12"/>
  <c r="J1073" i="12" a="1"/>
  <c r="J1073" i="12" s="1"/>
  <c r="J1691" i="12" a="1"/>
  <c r="J1691" i="12" s="1"/>
  <c r="K1670" i="12" a="1"/>
  <c r="K1670" i="12" s="1"/>
  <c r="K1657" i="12" a="1"/>
  <c r="K1657" i="12" s="1"/>
  <c r="J1068" i="12" a="1"/>
  <c r="J1068" i="12" s="1"/>
  <c r="I1070" i="12" a="1"/>
  <c r="I1070" i="12" s="1"/>
  <c r="I349" i="12"/>
  <c r="I1068" i="12" a="1"/>
  <c r="I1068" i="12" s="1"/>
  <c r="I347" i="12"/>
  <c r="J655" i="12"/>
  <c r="C647" i="12"/>
  <c r="C645" i="12"/>
  <c r="H643" i="12"/>
  <c r="K357" i="12"/>
  <c r="K1078" i="12" a="1"/>
  <c r="K1078" i="12" s="1"/>
  <c r="J1070" i="12" a="1"/>
  <c r="J1070" i="12" s="1"/>
  <c r="J1077" i="12" a="1"/>
  <c r="J1077" i="12" s="1"/>
  <c r="H1077" i="12" a="1"/>
  <c r="H1077" i="12" s="1"/>
  <c r="H1058" i="12" a="1"/>
  <c r="H1058" i="12" s="1"/>
  <c r="F1077" i="12" a="1"/>
  <c r="F1077" i="12" s="1"/>
  <c r="E1077" i="12" a="1"/>
  <c r="E1077" i="12" s="1"/>
  <c r="D1077" i="12" a="1"/>
  <c r="D1077" i="12" s="1"/>
  <c r="C1077" i="12" a="1"/>
  <c r="C1077" i="12" s="1"/>
  <c r="B1077" i="12" a="1"/>
  <c r="B1077" i="12" s="1"/>
  <c r="I1066" i="12" a="1"/>
  <c r="I1066" i="12" s="1"/>
  <c r="I1077" i="12" a="1"/>
  <c r="I1077" i="12" s="1"/>
  <c r="K1077" i="12" a="1"/>
  <c r="K1077" i="12" s="1"/>
  <c r="K1073" i="12" a="1"/>
  <c r="K1073" i="12" s="1"/>
  <c r="J657" i="12"/>
  <c r="J351" i="12"/>
  <c r="I352" i="12"/>
  <c r="I350" i="12"/>
  <c r="I348" i="12"/>
  <c r="H236" i="12"/>
  <c r="H746" i="12" s="1"/>
  <c r="G352" i="12"/>
  <c r="G350" i="12"/>
  <c r="F353" i="12"/>
  <c r="F349" i="12"/>
  <c r="F251" i="12"/>
  <c r="F761" i="12" s="1"/>
  <c r="E352" i="12"/>
  <c r="C405" i="12"/>
  <c r="C401" i="12"/>
  <c r="C352" i="12"/>
  <c r="C334" i="12"/>
  <c r="I1688" i="12" a="1"/>
  <c r="I1688" i="12" s="1"/>
  <c r="K1696" i="12" a="1"/>
  <c r="K1696" i="12" s="1"/>
  <c r="K1695" i="12" a="1"/>
  <c r="K1695" i="12" s="1"/>
  <c r="K1691" i="12" a="1"/>
  <c r="K1691" i="12" s="1"/>
  <c r="J1695" i="12" a="1"/>
  <c r="J1695" i="12" s="1"/>
  <c r="F1695" i="12" a="1"/>
  <c r="F1695" i="12" s="1"/>
  <c r="D1695" i="12" a="1"/>
  <c r="D1695" i="12" s="1"/>
  <c r="C1695" i="12" a="1"/>
  <c r="C1695" i="12" s="1"/>
  <c r="J1686" i="12" a="1"/>
  <c r="J1686" i="12" s="1"/>
  <c r="J1688" i="12" a="1"/>
  <c r="J1688" i="12" s="1"/>
  <c r="J1689" i="12" a="1"/>
  <c r="J1689" i="12" s="1"/>
  <c r="H1695" i="12" a="1"/>
  <c r="H1695" i="12" s="1"/>
  <c r="B1695" i="12" a="1"/>
  <c r="B1695" i="12" s="1"/>
  <c r="I1695" i="12" a="1"/>
  <c r="I1695" i="12" s="1"/>
  <c r="K1087" i="12" a="1"/>
  <c r="K1087" i="12" s="1"/>
  <c r="K1082" i="12" a="1"/>
  <c r="K1082" i="12" s="1"/>
  <c r="K1085" i="12" a="1"/>
  <c r="K1085" i="12" s="1"/>
  <c r="J1079" i="12" a="1"/>
  <c r="J1079" i="12" s="1"/>
  <c r="D1702" i="12" a="1"/>
  <c r="D1702" i="12" s="1"/>
  <c r="H1702" i="12" a="1"/>
  <c r="H1702" i="12" s="1"/>
  <c r="J1084" i="12" a="1"/>
  <c r="J1084" i="12" s="1"/>
  <c r="H1084" i="12" a="1"/>
  <c r="H1084" i="12" s="1"/>
  <c r="F1084" i="12" a="1"/>
  <c r="F1084" i="12" s="1"/>
  <c r="D1084" i="12" a="1"/>
  <c r="D1084" i="12" s="1"/>
  <c r="B1084" i="12" a="1"/>
  <c r="B1084" i="12" s="1"/>
  <c r="H262" i="12"/>
  <c r="H772" i="12" s="1"/>
  <c r="F262" i="12"/>
  <c r="F772" i="12" s="1"/>
  <c r="C669" i="12"/>
  <c r="C363" i="12"/>
  <c r="I1083" i="12" a="1"/>
  <c r="I1083" i="12" s="1"/>
  <c r="K1080" i="12" a="1"/>
  <c r="K1080" i="12" s="1"/>
  <c r="I1078" i="12" a="1"/>
  <c r="I1078" i="12" s="1"/>
  <c r="K1698" i="12" a="1"/>
  <c r="K1698" i="12" s="1"/>
  <c r="K1703" i="12" a="1"/>
  <c r="K1703" i="12" s="1"/>
  <c r="J1697" i="12" a="1"/>
  <c r="J1697" i="12" s="1"/>
  <c r="J1702" i="12" a="1"/>
  <c r="J1702" i="12" s="1"/>
  <c r="K1705" i="12" a="1"/>
  <c r="K1705" i="12" s="1"/>
  <c r="K1700" i="12" a="1"/>
  <c r="K1700" i="12" s="1"/>
  <c r="I1696" i="12" a="1"/>
  <c r="I1696" i="12" s="1"/>
  <c r="I1701" i="12" a="1"/>
  <c r="I1701" i="12" s="1"/>
  <c r="T1075" i="12" a="1"/>
  <c r="T1075" i="12" s="1"/>
  <c r="O1075" i="12" a="1"/>
  <c r="O1075" i="12" s="1"/>
  <c r="M1075" i="12" a="1"/>
  <c r="M1075" i="12" s="1"/>
  <c r="T1693" i="12" a="1"/>
  <c r="T1693" i="12" s="1"/>
  <c r="O1693" i="12" a="1"/>
  <c r="O1693" i="12" s="1"/>
  <c r="M1693" i="12" a="1"/>
  <c r="M1693" i="12" s="1"/>
  <c r="S1075" i="12" a="1"/>
  <c r="S1075" i="12" s="1"/>
  <c r="L1075" i="12" a="1"/>
  <c r="L1075" i="12" s="1"/>
  <c r="L1693" i="12" a="1"/>
  <c r="L1693" i="12" s="1"/>
  <c r="P659" i="12"/>
  <c r="O1074" i="12" a="1"/>
  <c r="O1074" i="12" s="1"/>
  <c r="M1074" i="12" a="1"/>
  <c r="M1074" i="12" s="1"/>
  <c r="O1692" i="12" a="1"/>
  <c r="O1692" i="12" s="1"/>
  <c r="M1692" i="12" a="1"/>
  <c r="M1692" i="12" s="1"/>
  <c r="N1074" i="12" a="1"/>
  <c r="N1074" i="12" s="1"/>
  <c r="L1074" i="12" a="1"/>
  <c r="L1074" i="12" s="1"/>
  <c r="N1692" i="12" a="1"/>
  <c r="N1692" i="12" s="1"/>
  <c r="L1692" i="12" a="1"/>
  <c r="L1692" i="12" s="1"/>
  <c r="K49" i="15"/>
  <c r="I49" i="15"/>
  <c r="G49" i="15"/>
  <c r="E49" i="15"/>
  <c r="U1072" i="12" a="1"/>
  <c r="U1072" i="12" s="1"/>
  <c r="S1072" i="12" a="1"/>
  <c r="S1072" i="12" s="1"/>
  <c r="Q1072" i="12" a="1"/>
  <c r="Q1072" i="12" s="1"/>
  <c r="O1072" i="12" a="1"/>
  <c r="O1072" i="12" s="1"/>
  <c r="M1072" i="12" a="1"/>
  <c r="M1072" i="12" s="1"/>
  <c r="T1690" i="12" a="1"/>
  <c r="T1690" i="12" s="1"/>
  <c r="R1690" i="12" a="1"/>
  <c r="R1690" i="12" s="1"/>
  <c r="P1690" i="12" a="1"/>
  <c r="P1690" i="12" s="1"/>
  <c r="L1690" i="12" a="1"/>
  <c r="L1690" i="12" s="1"/>
  <c r="J49" i="15"/>
  <c r="H49" i="15"/>
  <c r="F49" i="15"/>
  <c r="R1072" i="12" a="1"/>
  <c r="R1072" i="12" s="1"/>
  <c r="P1072" i="12" a="1"/>
  <c r="P1072" i="12" s="1"/>
  <c r="L1072" i="12" a="1"/>
  <c r="L1072" i="12" s="1"/>
  <c r="Q1690" i="12" a="1"/>
  <c r="Q1690" i="12" s="1"/>
  <c r="O1690" i="12" a="1"/>
  <c r="O1690" i="12" s="1"/>
  <c r="M1690" i="12" a="1"/>
  <c r="M1690" i="12" s="1"/>
  <c r="Q1075" i="12" a="1"/>
  <c r="Q1075" i="12" s="1"/>
  <c r="Q1693" i="12" a="1"/>
  <c r="Q1693" i="12" s="1"/>
  <c r="R212" i="12"/>
  <c r="R722" i="12" s="1"/>
  <c r="K1067" i="12" a="1"/>
  <c r="K1067" i="12" s="1"/>
  <c r="B308" i="12"/>
  <c r="C215" i="12"/>
  <c r="C725" i="12" s="1"/>
  <c r="C316" i="12"/>
  <c r="I252" i="12"/>
  <c r="I762" i="12" s="1"/>
  <c r="I353" i="12"/>
  <c r="G336" i="12"/>
  <c r="C302" i="12"/>
  <c r="C812" i="12" s="1"/>
  <c r="C403" i="12"/>
  <c r="C298" i="12"/>
  <c r="C808" i="12" s="1"/>
  <c r="C399" i="12"/>
  <c r="C294" i="12"/>
  <c r="C804" i="12" s="1"/>
  <c r="C395" i="12"/>
  <c r="C286" i="12"/>
  <c r="C796" i="12" s="1"/>
  <c r="C387" i="12"/>
  <c r="C282" i="12"/>
  <c r="C792" i="12" s="1"/>
  <c r="C383" i="12"/>
  <c r="C268" i="12"/>
  <c r="C778" i="12" s="1"/>
  <c r="C369" i="12"/>
  <c r="C266" i="12"/>
  <c r="C776" i="12" s="1"/>
  <c r="C367" i="12"/>
  <c r="C264" i="12"/>
  <c r="C774" i="12" s="1"/>
  <c r="C365" i="12"/>
  <c r="D261" i="12"/>
  <c r="D771" i="12" s="1"/>
  <c r="D362" i="12"/>
  <c r="D259" i="12"/>
  <c r="D769" i="12" s="1"/>
  <c r="D360" i="12"/>
  <c r="D257" i="12"/>
  <c r="D767" i="12" s="1"/>
  <c r="D358" i="12"/>
  <c r="B254" i="12"/>
  <c r="B764" i="12" s="1"/>
  <c r="B355" i="12"/>
  <c r="B250" i="12"/>
  <c r="B760" i="12" s="1"/>
  <c r="B351" i="12"/>
  <c r="B313" i="12"/>
  <c r="B612" i="12"/>
  <c r="E255" i="12"/>
  <c r="E765" i="12" s="1"/>
  <c r="D662" i="12"/>
  <c r="D255" i="12"/>
  <c r="D765" i="12" s="1"/>
  <c r="D356" i="12"/>
  <c r="D253" i="12"/>
  <c r="D763" i="12" s="1"/>
  <c r="D354" i="12"/>
  <c r="D251" i="12"/>
  <c r="D761" i="12" s="1"/>
  <c r="D352" i="12"/>
  <c r="D249" i="12"/>
  <c r="D759" i="12" s="1"/>
  <c r="D350" i="12"/>
  <c r="D241" i="12"/>
  <c r="D751" i="12" s="1"/>
  <c r="D342" i="12"/>
  <c r="D336" i="12"/>
  <c r="D233" i="12"/>
  <c r="D743" i="12" s="1"/>
  <c r="D334" i="12"/>
  <c r="D316" i="12"/>
  <c r="L86" i="15"/>
  <c r="CJ2" i="1"/>
  <c r="L90" i="15"/>
  <c r="CN2" i="1"/>
  <c r="L94" i="15"/>
  <c r="CR2" i="1"/>
  <c r="L98" i="15"/>
  <c r="CV2" i="1"/>
  <c r="L100" i="15"/>
  <c r="CX2" i="1"/>
  <c r="L102" i="15"/>
  <c r="CZ2" i="1"/>
  <c r="Q1074" i="12" a="1"/>
  <c r="Q1074" i="12" s="1"/>
  <c r="O1076" i="12" a="1"/>
  <c r="O1076" i="12" s="1"/>
  <c r="P1073" i="12" a="1"/>
  <c r="P1073" i="12" s="1"/>
  <c r="I692" i="11"/>
  <c r="B82" i="11" a="1"/>
  <c r="B84" i="11" a="1"/>
  <c r="U84" i="11" a="1"/>
  <c r="S84" i="11" a="1"/>
  <c r="Q84" i="11" a="1"/>
  <c r="O84" i="11" a="1"/>
  <c r="M84" i="11" a="1"/>
  <c r="K84" i="11" a="1"/>
  <c r="I84" i="11" a="1"/>
  <c r="G84" i="11" a="1"/>
  <c r="E84" i="11" a="1"/>
  <c r="C84" i="11" a="1"/>
  <c r="T83" i="11" a="1"/>
  <c r="R83" i="11" a="1"/>
  <c r="P83" i="11" a="1"/>
  <c r="N83" i="11" a="1"/>
  <c r="L83" i="11" a="1"/>
  <c r="J83" i="11" a="1"/>
  <c r="H83" i="11" a="1"/>
  <c r="F83" i="11" a="1"/>
  <c r="D83" i="11" a="1"/>
  <c r="U82" i="11" a="1"/>
  <c r="S82" i="11" a="1"/>
  <c r="Q82" i="11" a="1"/>
  <c r="O82" i="11" a="1"/>
  <c r="M82" i="11" a="1"/>
  <c r="K82" i="11" a="1"/>
  <c r="I82" i="11" a="1"/>
  <c r="G82" i="11" a="1"/>
  <c r="E82" i="11" a="1"/>
  <c r="C82" i="11" a="1"/>
  <c r="T81" i="11" a="1"/>
  <c r="U80" i="11" a="1"/>
  <c r="S80" i="11" a="1"/>
  <c r="T79" i="11" a="1"/>
  <c r="U78" i="11" a="1"/>
  <c r="S78" i="11" a="1"/>
  <c r="T77" i="11" a="1"/>
  <c r="U76" i="11" a="1"/>
  <c r="S76" i="11" a="1"/>
  <c r="T75" i="11" a="1"/>
  <c r="U74" i="11" a="1"/>
  <c r="S74" i="11" a="1"/>
  <c r="U73" i="11" a="1"/>
  <c r="S73" i="11" a="1"/>
  <c r="U72" i="11" a="1"/>
  <c r="S72" i="11" a="1"/>
  <c r="U71" i="11" a="1"/>
  <c r="S71" i="11" a="1"/>
  <c r="U70" i="11" a="1"/>
  <c r="S70" i="11" a="1"/>
  <c r="U69" i="11" a="1"/>
  <c r="S69" i="11" a="1"/>
  <c r="U68" i="11" a="1"/>
  <c r="S68" i="11" a="1"/>
  <c r="U67" i="11" a="1"/>
  <c r="S67" i="11" a="1"/>
  <c r="U66" i="11" a="1"/>
  <c r="S66" i="11" a="1"/>
  <c r="U65" i="11" a="1"/>
  <c r="S65" i="11" a="1"/>
  <c r="B83" i="11" a="1"/>
  <c r="T84" i="11" a="1"/>
  <c r="R84" i="11" a="1"/>
  <c r="P84" i="11" a="1"/>
  <c r="N84" i="11" a="1"/>
  <c r="L84" i="11" a="1"/>
  <c r="J84" i="11" a="1"/>
  <c r="H84" i="11" a="1"/>
  <c r="F84" i="11" a="1"/>
  <c r="D84" i="11" a="1"/>
  <c r="U83" i="11" a="1"/>
  <c r="S83" i="11" a="1"/>
  <c r="Q83" i="11" a="1"/>
  <c r="O83" i="11" a="1"/>
  <c r="M83" i="11" a="1"/>
  <c r="K83" i="11" a="1"/>
  <c r="I83" i="11" a="1"/>
  <c r="G83" i="11" a="1"/>
  <c r="E83" i="11" a="1"/>
  <c r="C83" i="11" a="1"/>
  <c r="T82" i="11" a="1"/>
  <c r="R82" i="11" a="1"/>
  <c r="P82" i="11" a="1"/>
  <c r="N82" i="11" a="1"/>
  <c r="L82" i="11" a="1"/>
  <c r="J82" i="11" a="1"/>
  <c r="H82" i="11" a="1"/>
  <c r="F82" i="11" a="1"/>
  <c r="D82" i="11" a="1"/>
  <c r="U81" i="11" a="1"/>
  <c r="S81" i="11" a="1"/>
  <c r="T80" i="11" a="1"/>
  <c r="U79" i="11" a="1"/>
  <c r="S79" i="11" a="1"/>
  <c r="T78" i="11" a="1"/>
  <c r="U77" i="11" a="1"/>
  <c r="S77" i="11" a="1"/>
  <c r="T76" i="11" a="1"/>
  <c r="U75" i="11" a="1"/>
  <c r="S75" i="11" a="1"/>
  <c r="T74" i="11" a="1"/>
  <c r="T73" i="11" a="1"/>
  <c r="T72" i="11" a="1"/>
  <c r="T71" i="11" a="1"/>
  <c r="T70" i="11" a="1"/>
  <c r="T69" i="11" a="1"/>
  <c r="T68" i="11" a="1"/>
  <c r="T67" i="11" a="1"/>
  <c r="T66" i="11" a="1"/>
  <c r="T65" i="11" a="1"/>
  <c r="R304" i="12"/>
  <c r="R814" i="12" s="1"/>
  <c r="P304" i="12"/>
  <c r="P814" i="12" s="1"/>
  <c r="N304" i="12"/>
  <c r="N814" i="12" s="1"/>
  <c r="L304" i="12"/>
  <c r="L814" i="12" s="1"/>
  <c r="Q303" i="12"/>
  <c r="Q813" i="12" s="1"/>
  <c r="O303" i="12"/>
  <c r="O813" i="12" s="1"/>
  <c r="M303" i="12"/>
  <c r="M813" i="12" s="1"/>
  <c r="R302" i="12"/>
  <c r="R812" i="12" s="1"/>
  <c r="P302" i="12"/>
  <c r="P812" i="12" s="1"/>
  <c r="N302" i="12"/>
  <c r="N812" i="12" s="1"/>
  <c r="L302" i="12"/>
  <c r="L812" i="12" s="1"/>
  <c r="Q301" i="12"/>
  <c r="Q811" i="12" s="1"/>
  <c r="O301" i="12"/>
  <c r="O811" i="12" s="1"/>
  <c r="M301" i="12"/>
  <c r="M811" i="12" s="1"/>
  <c r="R300" i="12"/>
  <c r="R810" i="12" s="1"/>
  <c r="P300" i="12"/>
  <c r="P810" i="12" s="1"/>
  <c r="N300" i="12"/>
  <c r="N810" i="12" s="1"/>
  <c r="L300" i="12"/>
  <c r="L810" i="12" s="1"/>
  <c r="Q299" i="12"/>
  <c r="Q809" i="12" s="1"/>
  <c r="O299" i="12"/>
  <c r="O809" i="12" s="1"/>
  <c r="M299" i="12"/>
  <c r="M809" i="12" s="1"/>
  <c r="R298" i="12"/>
  <c r="R808" i="12" s="1"/>
  <c r="P298" i="12"/>
  <c r="P808" i="12" s="1"/>
  <c r="N298" i="12"/>
  <c r="N808" i="12" s="1"/>
  <c r="L298" i="12"/>
  <c r="L808" i="12" s="1"/>
  <c r="Q297" i="12"/>
  <c r="Q807" i="12" s="1"/>
  <c r="O297" i="12"/>
  <c r="O807" i="12" s="1"/>
  <c r="M297" i="12"/>
  <c r="M807" i="12" s="1"/>
  <c r="R296" i="12"/>
  <c r="R806" i="12" s="1"/>
  <c r="P296" i="12"/>
  <c r="P806" i="12" s="1"/>
  <c r="N296" i="12"/>
  <c r="N806" i="12" s="1"/>
  <c r="L296" i="12"/>
  <c r="L806" i="12" s="1"/>
  <c r="Q295" i="12"/>
  <c r="Q805" i="12" s="1"/>
  <c r="O295" i="12"/>
  <c r="O805" i="12" s="1"/>
  <c r="M295" i="12"/>
  <c r="M805" i="12" s="1"/>
  <c r="R294" i="12"/>
  <c r="R804" i="12" s="1"/>
  <c r="P294" i="12"/>
  <c r="P804" i="12" s="1"/>
  <c r="N294" i="12"/>
  <c r="N804" i="12" s="1"/>
  <c r="L294" i="12"/>
  <c r="L804" i="12" s="1"/>
  <c r="Q293" i="12"/>
  <c r="Q803" i="12" s="1"/>
  <c r="O293" i="12"/>
  <c r="O803" i="12" s="1"/>
  <c r="M293" i="12"/>
  <c r="M803" i="12" s="1"/>
  <c r="R292" i="12"/>
  <c r="R802" i="12" s="1"/>
  <c r="P292" i="12"/>
  <c r="P802" i="12" s="1"/>
  <c r="N292" i="12"/>
  <c r="N802" i="12" s="1"/>
  <c r="L292" i="12"/>
  <c r="L802" i="12" s="1"/>
  <c r="Q291" i="12"/>
  <c r="Q801" i="12" s="1"/>
  <c r="O291" i="12"/>
  <c r="O801" i="12" s="1"/>
  <c r="M291" i="12"/>
  <c r="M801" i="12" s="1"/>
  <c r="R290" i="12"/>
  <c r="R800" i="12" s="1"/>
  <c r="P290" i="12"/>
  <c r="P800" i="12" s="1"/>
  <c r="N290" i="12"/>
  <c r="N800" i="12" s="1"/>
  <c r="L290" i="12"/>
  <c r="L800" i="12" s="1"/>
  <c r="Q289" i="12"/>
  <c r="Q799" i="12" s="1"/>
  <c r="O289" i="12"/>
  <c r="O799" i="12" s="1"/>
  <c r="M289" i="12"/>
  <c r="M799" i="12" s="1"/>
  <c r="R288" i="12"/>
  <c r="R798" i="12" s="1"/>
  <c r="P288" i="12"/>
  <c r="P798" i="12" s="1"/>
  <c r="N288" i="12"/>
  <c r="N798" i="12" s="1"/>
  <c r="L288" i="12"/>
  <c r="L798" i="12" s="1"/>
  <c r="Q287" i="12"/>
  <c r="Q797" i="12" s="1"/>
  <c r="O287" i="12"/>
  <c r="O797" i="12" s="1"/>
  <c r="M287" i="12"/>
  <c r="M797" i="12" s="1"/>
  <c r="R286" i="12"/>
  <c r="R796" i="12" s="1"/>
  <c r="P286" i="12"/>
  <c r="P796" i="12" s="1"/>
  <c r="N286" i="12"/>
  <c r="N796" i="12" s="1"/>
  <c r="L286" i="12"/>
  <c r="L796" i="12" s="1"/>
  <c r="Q285" i="12"/>
  <c r="Q795" i="12" s="1"/>
  <c r="O285" i="12"/>
  <c r="O795" i="12" s="1"/>
  <c r="M285" i="12"/>
  <c r="M795" i="12" s="1"/>
  <c r="R284" i="12"/>
  <c r="R794" i="12" s="1"/>
  <c r="P284" i="12"/>
  <c r="P794" i="12" s="1"/>
  <c r="N284" i="12"/>
  <c r="N794" i="12" s="1"/>
  <c r="L284" i="12"/>
  <c r="L794" i="12" s="1"/>
  <c r="Q283" i="12"/>
  <c r="Q793" i="12" s="1"/>
  <c r="O283" i="12"/>
  <c r="O793" i="12" s="1"/>
  <c r="M283" i="12"/>
  <c r="M793" i="12" s="1"/>
  <c r="R282" i="12"/>
  <c r="R792" i="12" s="1"/>
  <c r="P282" i="12"/>
  <c r="P792" i="12" s="1"/>
  <c r="N282" i="12"/>
  <c r="N792" i="12" s="1"/>
  <c r="L282" i="12"/>
  <c r="L792" i="12" s="1"/>
  <c r="Q281" i="12"/>
  <c r="Q791" i="12" s="1"/>
  <c r="O281" i="12"/>
  <c r="O791" i="12" s="1"/>
  <c r="M281" i="12"/>
  <c r="M791" i="12" s="1"/>
  <c r="R280" i="12"/>
  <c r="R790" i="12" s="1"/>
  <c r="P280" i="12"/>
  <c r="P790" i="12" s="1"/>
  <c r="N280" i="12"/>
  <c r="N790" i="12" s="1"/>
  <c r="L280" i="12"/>
  <c r="L790" i="12" s="1"/>
  <c r="Q279" i="12"/>
  <c r="Q789" i="12" s="1"/>
  <c r="O279" i="12"/>
  <c r="O789" i="12" s="1"/>
  <c r="M279" i="12"/>
  <c r="M789" i="12" s="1"/>
  <c r="R278" i="12"/>
  <c r="R788" i="12" s="1"/>
  <c r="P278" i="12"/>
  <c r="P788" i="12" s="1"/>
  <c r="N278" i="12"/>
  <c r="N788" i="12" s="1"/>
  <c r="L278" i="12"/>
  <c r="L788" i="12" s="1"/>
  <c r="Q277" i="12"/>
  <c r="Q787" i="12" s="1"/>
  <c r="O277" i="12"/>
  <c r="O787" i="12" s="1"/>
  <c r="M277" i="12"/>
  <c r="M787" i="12" s="1"/>
  <c r="R276" i="12"/>
  <c r="R786" i="12" s="1"/>
  <c r="P276" i="12"/>
  <c r="P786" i="12" s="1"/>
  <c r="N276" i="12"/>
  <c r="N786" i="12" s="1"/>
  <c r="L276" i="12"/>
  <c r="L786" i="12" s="1"/>
  <c r="Q275" i="12"/>
  <c r="Q785" i="12" s="1"/>
  <c r="O275" i="12"/>
  <c r="O785" i="12" s="1"/>
  <c r="M275" i="12"/>
  <c r="M785" i="12" s="1"/>
  <c r="R274" i="12"/>
  <c r="R784" i="12" s="1"/>
  <c r="P274" i="12"/>
  <c r="P784" i="12" s="1"/>
  <c r="N274" i="12"/>
  <c r="N784" i="12" s="1"/>
  <c r="L274" i="12"/>
  <c r="L784" i="12" s="1"/>
  <c r="Q273" i="12"/>
  <c r="Q783" i="12" s="1"/>
  <c r="O273" i="12"/>
  <c r="O783" i="12" s="1"/>
  <c r="M273" i="12"/>
  <c r="M783" i="12" s="1"/>
  <c r="R272" i="12"/>
  <c r="R782" i="12" s="1"/>
  <c r="P272" i="12"/>
  <c r="P782" i="12" s="1"/>
  <c r="N272" i="12"/>
  <c r="N782" i="12" s="1"/>
  <c r="L272" i="12"/>
  <c r="L782" i="12" s="1"/>
  <c r="Q271" i="12"/>
  <c r="Q781" i="12" s="1"/>
  <c r="O271" i="12"/>
  <c r="O781" i="12" s="1"/>
  <c r="M271" i="12"/>
  <c r="M781" i="12" s="1"/>
  <c r="R270" i="12"/>
  <c r="R780" i="12" s="1"/>
  <c r="P270" i="12"/>
  <c r="P780" i="12" s="1"/>
  <c r="N270" i="12"/>
  <c r="N780" i="12" s="1"/>
  <c r="L270" i="12"/>
  <c r="L780" i="12" s="1"/>
  <c r="Q269" i="12"/>
  <c r="Q779" i="12" s="1"/>
  <c r="O269" i="12"/>
  <c r="O779" i="12" s="1"/>
  <c r="M269" i="12"/>
  <c r="M779" i="12" s="1"/>
  <c r="R268" i="12"/>
  <c r="R778" i="12" s="1"/>
  <c r="P268" i="12"/>
  <c r="P778" i="12" s="1"/>
  <c r="N268" i="12"/>
  <c r="N778" i="12" s="1"/>
  <c r="L268" i="12"/>
  <c r="L778" i="12" s="1"/>
  <c r="Q267" i="12"/>
  <c r="Q777" i="12" s="1"/>
  <c r="O267" i="12"/>
  <c r="O777" i="12" s="1"/>
  <c r="M267" i="12"/>
  <c r="M777" i="12" s="1"/>
  <c r="R266" i="12"/>
  <c r="R776" i="12" s="1"/>
  <c r="P266" i="12"/>
  <c r="P776" i="12" s="1"/>
  <c r="N266" i="12"/>
  <c r="N776" i="12" s="1"/>
  <c r="L266" i="12"/>
  <c r="L776" i="12" s="1"/>
  <c r="Q265" i="12"/>
  <c r="Q775" i="12" s="1"/>
  <c r="O265" i="12"/>
  <c r="O775" i="12" s="1"/>
  <c r="R264" i="12"/>
  <c r="R774" i="12" s="1"/>
  <c r="P264" i="12"/>
  <c r="P774" i="12" s="1"/>
  <c r="N264" i="12"/>
  <c r="N774" i="12" s="1"/>
  <c r="L264" i="12"/>
  <c r="L774" i="12" s="1"/>
  <c r="O263" i="12"/>
  <c r="O773" i="12" s="1"/>
  <c r="M263" i="12"/>
  <c r="M773" i="12" s="1"/>
  <c r="R262" i="12"/>
  <c r="R772" i="12" s="1"/>
  <c r="P262" i="12"/>
  <c r="P772" i="12" s="1"/>
  <c r="N262" i="12"/>
  <c r="N772" i="12" s="1"/>
  <c r="Q261" i="12"/>
  <c r="Q771" i="12" s="1"/>
  <c r="O261" i="12"/>
  <c r="O771" i="12" s="1"/>
  <c r="M261" i="12"/>
  <c r="M771" i="12" s="1"/>
  <c r="R260" i="12"/>
  <c r="R770" i="12" s="1"/>
  <c r="L260" i="12"/>
  <c r="L770" i="12" s="1"/>
  <c r="Q259" i="12"/>
  <c r="Q769" i="12" s="1"/>
  <c r="O259" i="12"/>
  <c r="O769" i="12" s="1"/>
  <c r="M259" i="12"/>
  <c r="M769" i="12" s="1"/>
  <c r="P258" i="12"/>
  <c r="P768" i="12" s="1"/>
  <c r="N258" i="12"/>
  <c r="N768" i="12" s="1"/>
  <c r="L258" i="12"/>
  <c r="L768" i="12" s="1"/>
  <c r="Q257" i="12"/>
  <c r="Q767" i="12" s="1"/>
  <c r="O257" i="12"/>
  <c r="O767" i="12" s="1"/>
  <c r="R256" i="12"/>
  <c r="R766" i="12" s="1"/>
  <c r="P256" i="12"/>
  <c r="P766" i="12" s="1"/>
  <c r="N256" i="12"/>
  <c r="N766" i="12" s="1"/>
  <c r="L256" i="12"/>
  <c r="L766" i="12" s="1"/>
  <c r="Q255" i="12"/>
  <c r="Q765" i="12" s="1"/>
  <c r="O255" i="12"/>
  <c r="O765" i="12" s="1"/>
  <c r="Q253" i="12"/>
  <c r="Q763" i="12" s="1"/>
  <c r="O253" i="12"/>
  <c r="O763" i="12" s="1"/>
  <c r="M253" i="12"/>
  <c r="M763" i="12" s="1"/>
  <c r="R252" i="12"/>
  <c r="R762" i="12" s="1"/>
  <c r="P252" i="12"/>
  <c r="P762" i="12" s="1"/>
  <c r="N252" i="12"/>
  <c r="N762" i="12" s="1"/>
  <c r="L252" i="12"/>
  <c r="L762" i="12" s="1"/>
  <c r="Q251" i="12"/>
  <c r="Q761" i="12" s="1"/>
  <c r="O251" i="12"/>
  <c r="O761" i="12" s="1"/>
  <c r="M251" i="12"/>
  <c r="M761" i="12" s="1"/>
  <c r="R250" i="12"/>
  <c r="R760" i="12" s="1"/>
  <c r="P250" i="12"/>
  <c r="P760" i="12" s="1"/>
  <c r="N250" i="12"/>
  <c r="N760" i="12" s="1"/>
  <c r="L250" i="12"/>
  <c r="L760" i="12" s="1"/>
  <c r="Q249" i="12"/>
  <c r="Q759" i="12" s="1"/>
  <c r="O249" i="12"/>
  <c r="O759" i="12" s="1"/>
  <c r="M249" i="12"/>
  <c r="M759" i="12" s="1"/>
  <c r="R248" i="12"/>
  <c r="R758" i="12" s="1"/>
  <c r="P248" i="12"/>
  <c r="P758" i="12" s="1"/>
  <c r="N248" i="12"/>
  <c r="N758" i="12" s="1"/>
  <c r="L248" i="12"/>
  <c r="L758" i="12" s="1"/>
  <c r="M247" i="12"/>
  <c r="M757" i="12" s="1"/>
  <c r="P246" i="12"/>
  <c r="P756" i="12" s="1"/>
  <c r="N246" i="12"/>
  <c r="N756" i="12" s="1"/>
  <c r="L246" i="12"/>
  <c r="L756" i="12" s="1"/>
  <c r="O245" i="12"/>
  <c r="O755" i="12" s="1"/>
  <c r="R244" i="12"/>
  <c r="R754" i="12" s="1"/>
  <c r="L244" i="12"/>
  <c r="L754" i="12" s="1"/>
  <c r="Q405" i="12"/>
  <c r="O405" i="12"/>
  <c r="M405" i="12"/>
  <c r="R404" i="12"/>
  <c r="P404" i="12"/>
  <c r="N404" i="12"/>
  <c r="L404" i="12"/>
  <c r="Q403" i="12"/>
  <c r="O403" i="12"/>
  <c r="M403" i="12"/>
  <c r="R402" i="12"/>
  <c r="P402" i="12"/>
  <c r="N402" i="12"/>
  <c r="L402" i="12"/>
  <c r="Q401" i="12"/>
  <c r="O401" i="12"/>
  <c r="M401" i="12"/>
  <c r="R400" i="12"/>
  <c r="P400" i="12"/>
  <c r="N400" i="12"/>
  <c r="L400" i="12"/>
  <c r="Q399" i="12"/>
  <c r="O399" i="12"/>
  <c r="M399" i="12"/>
  <c r="R398" i="12"/>
  <c r="P398" i="12"/>
  <c r="N398" i="12"/>
  <c r="L398" i="12"/>
  <c r="Q397" i="12"/>
  <c r="O397" i="12"/>
  <c r="M397" i="12"/>
  <c r="R396" i="12"/>
  <c r="P396" i="12"/>
  <c r="N396" i="12"/>
  <c r="L396" i="12"/>
  <c r="Q395" i="12"/>
  <c r="O395" i="12"/>
  <c r="M395" i="12"/>
  <c r="R394" i="12"/>
  <c r="P394" i="12"/>
  <c r="N394" i="12"/>
  <c r="L394" i="12"/>
  <c r="Q393" i="12"/>
  <c r="O393" i="12"/>
  <c r="M393" i="12"/>
  <c r="R392" i="12"/>
  <c r="P392" i="12"/>
  <c r="N392" i="12"/>
  <c r="L392" i="12"/>
  <c r="Q391" i="12"/>
  <c r="O391" i="12"/>
  <c r="M391" i="12"/>
  <c r="R390" i="12"/>
  <c r="P390" i="12"/>
  <c r="N390" i="12"/>
  <c r="L390" i="12"/>
  <c r="Q389" i="12"/>
  <c r="O389" i="12"/>
  <c r="M389" i="12"/>
  <c r="R388" i="12"/>
  <c r="P388" i="12"/>
  <c r="N388" i="12"/>
  <c r="L388" i="12"/>
  <c r="Q387" i="12"/>
  <c r="O387" i="12"/>
  <c r="M387" i="12"/>
  <c r="R386" i="12"/>
  <c r="P386" i="12"/>
  <c r="N386" i="12"/>
  <c r="L386" i="12"/>
  <c r="Q385" i="12"/>
  <c r="O385" i="12"/>
  <c r="M385" i="12"/>
  <c r="R384" i="12"/>
  <c r="P384" i="12"/>
  <c r="N384" i="12"/>
  <c r="L384" i="12"/>
  <c r="Q383" i="12"/>
  <c r="O383" i="12"/>
  <c r="M383" i="12"/>
  <c r="R382" i="12"/>
  <c r="P382" i="12"/>
  <c r="N382" i="12"/>
  <c r="L382" i="12"/>
  <c r="Q381" i="12"/>
  <c r="O381" i="12"/>
  <c r="M381" i="12"/>
  <c r="R380" i="12"/>
  <c r="P380" i="12"/>
  <c r="N380" i="12"/>
  <c r="L380" i="12"/>
  <c r="Q379" i="12"/>
  <c r="O379" i="12"/>
  <c r="M379" i="12"/>
  <c r="R378" i="12"/>
  <c r="P378" i="12"/>
  <c r="N378" i="12"/>
  <c r="L378" i="12"/>
  <c r="Q377" i="12"/>
  <c r="O377" i="12"/>
  <c r="M377" i="12"/>
  <c r="R376" i="12"/>
  <c r="P376" i="12"/>
  <c r="N376" i="12"/>
  <c r="L376" i="12"/>
  <c r="Q375" i="12"/>
  <c r="O375" i="12"/>
  <c r="M375" i="12"/>
  <c r="R374" i="12"/>
  <c r="P374" i="12"/>
  <c r="N374" i="12"/>
  <c r="L374" i="12"/>
  <c r="Q373" i="12"/>
  <c r="O373" i="12"/>
  <c r="M373" i="12"/>
  <c r="R372" i="12"/>
  <c r="P372" i="12"/>
  <c r="N372" i="12"/>
  <c r="L372" i="12"/>
  <c r="Q371" i="12"/>
  <c r="O371" i="12"/>
  <c r="M371" i="12"/>
  <c r="R370" i="12"/>
  <c r="P370" i="12"/>
  <c r="N370" i="12"/>
  <c r="L370" i="12"/>
  <c r="Q369" i="12"/>
  <c r="O369" i="12"/>
  <c r="M369" i="12"/>
  <c r="R368" i="12"/>
  <c r="P368" i="12"/>
  <c r="N368" i="12"/>
  <c r="L368" i="12"/>
  <c r="O367" i="12"/>
  <c r="M367" i="12"/>
  <c r="R366" i="12"/>
  <c r="P366" i="12"/>
  <c r="N366" i="12"/>
  <c r="L366" i="12"/>
  <c r="Q365" i="12"/>
  <c r="O365" i="12"/>
  <c r="M365" i="12"/>
  <c r="L364" i="12"/>
  <c r="Q363" i="12"/>
  <c r="O363" i="12"/>
  <c r="M363" i="12"/>
  <c r="R362" i="12"/>
  <c r="P362" i="12"/>
  <c r="N362" i="12"/>
  <c r="L362" i="12"/>
  <c r="Q361" i="12"/>
  <c r="R360" i="12"/>
  <c r="P360" i="12"/>
  <c r="N360" i="12"/>
  <c r="L360" i="12"/>
  <c r="O359" i="12"/>
  <c r="M359" i="12"/>
  <c r="R358" i="12"/>
  <c r="P358" i="12"/>
  <c r="L358" i="12"/>
  <c r="Q357" i="12"/>
  <c r="O357" i="12"/>
  <c r="M357" i="12"/>
  <c r="P356" i="12"/>
  <c r="N356" i="12"/>
  <c r="L356" i="12"/>
  <c r="M355" i="12"/>
  <c r="R354" i="12"/>
  <c r="L354" i="12"/>
  <c r="Q353" i="12"/>
  <c r="O353" i="12"/>
  <c r="M353" i="12"/>
  <c r="R352" i="12"/>
  <c r="P352" i="12"/>
  <c r="N352" i="12"/>
  <c r="L352" i="12"/>
  <c r="Q351" i="12"/>
  <c r="O351" i="12"/>
  <c r="M351" i="12"/>
  <c r="R350" i="12"/>
  <c r="P350" i="12"/>
  <c r="N350" i="12"/>
  <c r="L350" i="12"/>
  <c r="Q349" i="12"/>
  <c r="O349" i="12"/>
  <c r="M349" i="12"/>
  <c r="N348" i="12"/>
  <c r="L348" i="12"/>
  <c r="Q347" i="12"/>
  <c r="O347" i="12"/>
  <c r="M347" i="12"/>
  <c r="P346" i="12"/>
  <c r="Q345" i="12"/>
  <c r="R711" i="12"/>
  <c r="P711" i="12"/>
  <c r="N711" i="12"/>
  <c r="L711" i="12"/>
  <c r="Q710" i="12"/>
  <c r="O710" i="12"/>
  <c r="M710" i="12"/>
  <c r="R709" i="12"/>
  <c r="P709" i="12"/>
  <c r="N709" i="12"/>
  <c r="L709" i="12"/>
  <c r="Q708" i="12"/>
  <c r="O708" i="12"/>
  <c r="M708" i="12"/>
  <c r="R707" i="12"/>
  <c r="P707" i="12"/>
  <c r="N707" i="12"/>
  <c r="L707" i="12"/>
  <c r="Q706" i="12"/>
  <c r="O706" i="12"/>
  <c r="M706" i="12"/>
  <c r="R705" i="12"/>
  <c r="P705" i="12"/>
  <c r="N705" i="12"/>
  <c r="L705" i="12"/>
  <c r="Q704" i="12"/>
  <c r="O704" i="12"/>
  <c r="M704" i="12"/>
  <c r="R703" i="12"/>
  <c r="P703" i="12"/>
  <c r="N703" i="12"/>
  <c r="L703" i="12"/>
  <c r="Q702" i="12"/>
  <c r="O702" i="12"/>
  <c r="M702" i="12"/>
  <c r="R701" i="12"/>
  <c r="P701" i="12"/>
  <c r="N701" i="12"/>
  <c r="L701" i="12"/>
  <c r="Q700" i="12"/>
  <c r="O700" i="12"/>
  <c r="M700" i="12"/>
  <c r="R699" i="12"/>
  <c r="P699" i="12"/>
  <c r="N699" i="12"/>
  <c r="L699" i="12"/>
  <c r="Q698" i="12"/>
  <c r="O698" i="12"/>
  <c r="M698" i="12"/>
  <c r="Q304" i="12"/>
  <c r="Q814" i="12" s="1"/>
  <c r="O304" i="12"/>
  <c r="O814" i="12" s="1"/>
  <c r="M304" i="12"/>
  <c r="M814" i="12" s="1"/>
  <c r="R303" i="12"/>
  <c r="R813" i="12" s="1"/>
  <c r="P303" i="12"/>
  <c r="P813" i="12" s="1"/>
  <c r="N303" i="12"/>
  <c r="N813" i="12" s="1"/>
  <c r="L303" i="12"/>
  <c r="L813" i="12" s="1"/>
  <c r="Q302" i="12"/>
  <c r="Q812" i="12" s="1"/>
  <c r="O302" i="12"/>
  <c r="O812" i="12" s="1"/>
  <c r="M302" i="12"/>
  <c r="M812" i="12" s="1"/>
  <c r="R301" i="12"/>
  <c r="R811" i="12" s="1"/>
  <c r="P301" i="12"/>
  <c r="P811" i="12" s="1"/>
  <c r="N301" i="12"/>
  <c r="N811" i="12" s="1"/>
  <c r="L301" i="12"/>
  <c r="L811" i="12" s="1"/>
  <c r="Q300" i="12"/>
  <c r="Q810" i="12" s="1"/>
  <c r="O300" i="12"/>
  <c r="O810" i="12" s="1"/>
  <c r="M300" i="12"/>
  <c r="M810" i="12" s="1"/>
  <c r="R299" i="12"/>
  <c r="R809" i="12" s="1"/>
  <c r="P299" i="12"/>
  <c r="P809" i="12" s="1"/>
  <c r="N299" i="12"/>
  <c r="N809" i="12" s="1"/>
  <c r="L299" i="12"/>
  <c r="L809" i="12" s="1"/>
  <c r="Q298" i="12"/>
  <c r="Q808" i="12" s="1"/>
  <c r="O298" i="12"/>
  <c r="O808" i="12" s="1"/>
  <c r="M298" i="12"/>
  <c r="M808" i="12" s="1"/>
  <c r="R297" i="12"/>
  <c r="R807" i="12" s="1"/>
  <c r="P297" i="12"/>
  <c r="P807" i="12" s="1"/>
  <c r="N297" i="12"/>
  <c r="N807" i="12" s="1"/>
  <c r="L297" i="12"/>
  <c r="L807" i="12" s="1"/>
  <c r="Q296" i="12"/>
  <c r="Q806" i="12" s="1"/>
  <c r="O296" i="12"/>
  <c r="O806" i="12" s="1"/>
  <c r="M296" i="12"/>
  <c r="M806" i="12" s="1"/>
  <c r="R295" i="12"/>
  <c r="R805" i="12" s="1"/>
  <c r="P295" i="12"/>
  <c r="P805" i="12" s="1"/>
  <c r="N295" i="12"/>
  <c r="N805" i="12" s="1"/>
  <c r="L295" i="12"/>
  <c r="L805" i="12" s="1"/>
  <c r="Q294" i="12"/>
  <c r="Q804" i="12" s="1"/>
  <c r="O294" i="12"/>
  <c r="O804" i="12" s="1"/>
  <c r="M294" i="12"/>
  <c r="M804" i="12" s="1"/>
  <c r="R293" i="12"/>
  <c r="R803" i="12" s="1"/>
  <c r="P293" i="12"/>
  <c r="P803" i="12" s="1"/>
  <c r="N293" i="12"/>
  <c r="N803" i="12" s="1"/>
  <c r="L293" i="12"/>
  <c r="L803" i="12" s="1"/>
  <c r="Q292" i="12"/>
  <c r="Q802" i="12" s="1"/>
  <c r="O292" i="12"/>
  <c r="O802" i="12" s="1"/>
  <c r="M292" i="12"/>
  <c r="M802" i="12" s="1"/>
  <c r="R291" i="12"/>
  <c r="R801" i="12" s="1"/>
  <c r="P291" i="12"/>
  <c r="P801" i="12" s="1"/>
  <c r="N291" i="12"/>
  <c r="N801" i="12" s="1"/>
  <c r="L291" i="12"/>
  <c r="L801" i="12" s="1"/>
  <c r="Q290" i="12"/>
  <c r="Q800" i="12" s="1"/>
  <c r="O290" i="12"/>
  <c r="O800" i="12" s="1"/>
  <c r="M290" i="12"/>
  <c r="M800" i="12" s="1"/>
  <c r="R289" i="12"/>
  <c r="R799" i="12" s="1"/>
  <c r="P289" i="12"/>
  <c r="P799" i="12" s="1"/>
  <c r="N289" i="12"/>
  <c r="N799" i="12" s="1"/>
  <c r="L289" i="12"/>
  <c r="L799" i="12" s="1"/>
  <c r="Q288" i="12"/>
  <c r="Q798" i="12" s="1"/>
  <c r="O288" i="12"/>
  <c r="O798" i="12" s="1"/>
  <c r="M288" i="12"/>
  <c r="M798" i="12" s="1"/>
  <c r="R287" i="12"/>
  <c r="R797" i="12" s="1"/>
  <c r="P287" i="12"/>
  <c r="P797" i="12" s="1"/>
  <c r="N287" i="12"/>
  <c r="N797" i="12" s="1"/>
  <c r="L287" i="12"/>
  <c r="L797" i="12" s="1"/>
  <c r="Q286" i="12"/>
  <c r="Q796" i="12" s="1"/>
  <c r="O286" i="12"/>
  <c r="O796" i="12" s="1"/>
  <c r="M286" i="12"/>
  <c r="M796" i="12" s="1"/>
  <c r="R285" i="12"/>
  <c r="R795" i="12" s="1"/>
  <c r="P285" i="12"/>
  <c r="P795" i="12" s="1"/>
  <c r="N285" i="12"/>
  <c r="N795" i="12" s="1"/>
  <c r="L285" i="12"/>
  <c r="L795" i="12" s="1"/>
  <c r="Q284" i="12"/>
  <c r="Q794" i="12" s="1"/>
  <c r="O284" i="12"/>
  <c r="O794" i="12" s="1"/>
  <c r="M284" i="12"/>
  <c r="M794" i="12" s="1"/>
  <c r="R283" i="12"/>
  <c r="R793" i="12" s="1"/>
  <c r="P283" i="12"/>
  <c r="P793" i="12" s="1"/>
  <c r="N283" i="12"/>
  <c r="N793" i="12" s="1"/>
  <c r="L283" i="12"/>
  <c r="L793" i="12" s="1"/>
  <c r="Q282" i="12"/>
  <c r="Q792" i="12" s="1"/>
  <c r="O282" i="12"/>
  <c r="O792" i="12" s="1"/>
  <c r="M282" i="12"/>
  <c r="M792" i="12" s="1"/>
  <c r="R281" i="12"/>
  <c r="R791" i="12" s="1"/>
  <c r="P281" i="12"/>
  <c r="P791" i="12" s="1"/>
  <c r="N281" i="12"/>
  <c r="N791" i="12" s="1"/>
  <c r="L281" i="12"/>
  <c r="L791" i="12" s="1"/>
  <c r="Q280" i="12"/>
  <c r="Q790" i="12" s="1"/>
  <c r="O280" i="12"/>
  <c r="O790" i="12" s="1"/>
  <c r="M280" i="12"/>
  <c r="M790" i="12" s="1"/>
  <c r="R279" i="12"/>
  <c r="R789" i="12" s="1"/>
  <c r="P279" i="12"/>
  <c r="P789" i="12" s="1"/>
  <c r="N279" i="12"/>
  <c r="N789" i="12" s="1"/>
  <c r="L279" i="12"/>
  <c r="L789" i="12" s="1"/>
  <c r="Q278" i="12"/>
  <c r="Q788" i="12" s="1"/>
  <c r="O278" i="12"/>
  <c r="O788" i="12" s="1"/>
  <c r="M278" i="12"/>
  <c r="M788" i="12" s="1"/>
  <c r="R277" i="12"/>
  <c r="R787" i="12" s="1"/>
  <c r="P277" i="12"/>
  <c r="P787" i="12" s="1"/>
  <c r="N277" i="12"/>
  <c r="N787" i="12" s="1"/>
  <c r="L277" i="12"/>
  <c r="L787" i="12" s="1"/>
  <c r="Q276" i="12"/>
  <c r="Q786" i="12" s="1"/>
  <c r="O276" i="12"/>
  <c r="O786" i="12" s="1"/>
  <c r="M276" i="12"/>
  <c r="M786" i="12" s="1"/>
  <c r="R275" i="12"/>
  <c r="R785" i="12" s="1"/>
  <c r="P275" i="12"/>
  <c r="P785" i="12" s="1"/>
  <c r="N275" i="12"/>
  <c r="N785" i="12" s="1"/>
  <c r="L275" i="12"/>
  <c r="L785" i="12" s="1"/>
  <c r="Q274" i="12"/>
  <c r="Q784" i="12" s="1"/>
  <c r="O274" i="12"/>
  <c r="O784" i="12" s="1"/>
  <c r="M274" i="12"/>
  <c r="M784" i="12" s="1"/>
  <c r="R273" i="12"/>
  <c r="R783" i="12" s="1"/>
  <c r="P273" i="12"/>
  <c r="P783" i="12" s="1"/>
  <c r="N273" i="12"/>
  <c r="N783" i="12" s="1"/>
  <c r="L273" i="12"/>
  <c r="L783" i="12" s="1"/>
  <c r="Q272" i="12"/>
  <c r="Q782" i="12" s="1"/>
  <c r="O272" i="12"/>
  <c r="O782" i="12" s="1"/>
  <c r="M272" i="12"/>
  <c r="M782" i="12" s="1"/>
  <c r="R271" i="12"/>
  <c r="R781" i="12" s="1"/>
  <c r="P271" i="12"/>
  <c r="P781" i="12" s="1"/>
  <c r="N271" i="12"/>
  <c r="N781" i="12" s="1"/>
  <c r="L271" i="12"/>
  <c r="L781" i="12" s="1"/>
  <c r="Q270" i="12"/>
  <c r="Q780" i="12" s="1"/>
  <c r="O270" i="12"/>
  <c r="O780" i="12" s="1"/>
  <c r="M270" i="12"/>
  <c r="M780" i="12" s="1"/>
  <c r="R269" i="12"/>
  <c r="R779" i="12" s="1"/>
  <c r="P269" i="12"/>
  <c r="P779" i="12" s="1"/>
  <c r="N269" i="12"/>
  <c r="N779" i="12" s="1"/>
  <c r="L269" i="12"/>
  <c r="L779" i="12" s="1"/>
  <c r="Q268" i="12"/>
  <c r="Q778" i="12" s="1"/>
  <c r="O268" i="12"/>
  <c r="O778" i="12" s="1"/>
  <c r="M268" i="12"/>
  <c r="M778" i="12" s="1"/>
  <c r="R267" i="12"/>
  <c r="R777" i="12" s="1"/>
  <c r="P267" i="12"/>
  <c r="P777" i="12" s="1"/>
  <c r="N267" i="12"/>
  <c r="N777" i="12" s="1"/>
  <c r="L267" i="12"/>
  <c r="L777" i="12" s="1"/>
  <c r="O266" i="12"/>
  <c r="O776" i="12" s="1"/>
  <c r="M266" i="12"/>
  <c r="M776" i="12" s="1"/>
  <c r="R265" i="12"/>
  <c r="R775" i="12" s="1"/>
  <c r="P265" i="12"/>
  <c r="P775" i="12" s="1"/>
  <c r="N265" i="12"/>
  <c r="N775" i="12" s="1"/>
  <c r="L265" i="12"/>
  <c r="L775" i="12" s="1"/>
  <c r="Q264" i="12"/>
  <c r="Q774" i="12" s="1"/>
  <c r="O264" i="12"/>
  <c r="O774" i="12" s="1"/>
  <c r="M264" i="12"/>
  <c r="M774" i="12" s="1"/>
  <c r="N263" i="12"/>
  <c r="N773" i="12" s="1"/>
  <c r="L263" i="12"/>
  <c r="L773" i="12" s="1"/>
  <c r="Q262" i="12"/>
  <c r="Q772" i="12" s="1"/>
  <c r="O262" i="12"/>
  <c r="O772" i="12" s="1"/>
  <c r="M262" i="12"/>
  <c r="M772" i="12" s="1"/>
  <c r="R261" i="12"/>
  <c r="R771" i="12" s="1"/>
  <c r="P261" i="12"/>
  <c r="P771" i="12" s="1"/>
  <c r="N261" i="12"/>
  <c r="N771" i="12" s="1"/>
  <c r="L261" i="12"/>
  <c r="L771" i="12" s="1"/>
  <c r="Q260" i="12"/>
  <c r="Q770" i="12" s="1"/>
  <c r="O260" i="12"/>
  <c r="O770" i="12" s="1"/>
  <c r="R259" i="12"/>
  <c r="R769" i="12" s="1"/>
  <c r="P259" i="12"/>
  <c r="P769" i="12" s="1"/>
  <c r="N259" i="12"/>
  <c r="N769" i="12" s="1"/>
  <c r="L259" i="12"/>
  <c r="L769" i="12" s="1"/>
  <c r="O258" i="12"/>
  <c r="O768" i="12" s="1"/>
  <c r="M258" i="12"/>
  <c r="M768" i="12" s="1"/>
  <c r="R257" i="12"/>
  <c r="R767" i="12" s="1"/>
  <c r="P257" i="12"/>
  <c r="P767" i="12" s="1"/>
  <c r="L257" i="12"/>
  <c r="L767" i="12" s="1"/>
  <c r="Q256" i="12"/>
  <c r="Q766" i="12" s="1"/>
  <c r="O256" i="12"/>
  <c r="O766" i="12" s="1"/>
  <c r="M256" i="12"/>
  <c r="M766" i="12" s="1"/>
  <c r="R255" i="12"/>
  <c r="R765" i="12" s="1"/>
  <c r="P255" i="12"/>
  <c r="P765" i="12" s="1"/>
  <c r="N255" i="12"/>
  <c r="N765" i="12" s="1"/>
  <c r="L255" i="12"/>
  <c r="L765" i="12" s="1"/>
  <c r="M254" i="12"/>
  <c r="M764" i="12" s="1"/>
  <c r="R253" i="12"/>
  <c r="R763" i="12" s="1"/>
  <c r="L253" i="12"/>
  <c r="L763" i="12" s="1"/>
  <c r="Q252" i="12"/>
  <c r="Q762" i="12" s="1"/>
  <c r="O252" i="12"/>
  <c r="O762" i="12" s="1"/>
  <c r="M252" i="12"/>
  <c r="M762" i="12" s="1"/>
  <c r="R251" i="12"/>
  <c r="R761" i="12" s="1"/>
  <c r="P251" i="12"/>
  <c r="P761" i="12" s="1"/>
  <c r="N251" i="12"/>
  <c r="N761" i="12" s="1"/>
  <c r="L251" i="12"/>
  <c r="L761" i="12" s="1"/>
  <c r="Q250" i="12"/>
  <c r="Q760" i="12" s="1"/>
  <c r="O250" i="12"/>
  <c r="O760" i="12" s="1"/>
  <c r="M250" i="12"/>
  <c r="M760" i="12" s="1"/>
  <c r="R249" i="12"/>
  <c r="R759" i="12" s="1"/>
  <c r="P249" i="12"/>
  <c r="P759" i="12" s="1"/>
  <c r="N249" i="12"/>
  <c r="N759" i="12" s="1"/>
  <c r="L249" i="12"/>
  <c r="L759" i="12" s="1"/>
  <c r="Q248" i="12"/>
  <c r="Q758" i="12" s="1"/>
  <c r="O248" i="12"/>
  <c r="O758" i="12" s="1"/>
  <c r="M248" i="12"/>
  <c r="M758" i="12" s="1"/>
  <c r="N247" i="12"/>
  <c r="N757" i="12" s="1"/>
  <c r="L247" i="12"/>
  <c r="L757" i="12" s="1"/>
  <c r="Q246" i="12"/>
  <c r="Q756" i="12" s="1"/>
  <c r="O246" i="12"/>
  <c r="O756" i="12" s="1"/>
  <c r="M246" i="12"/>
  <c r="M756" i="12" s="1"/>
  <c r="P245" i="12"/>
  <c r="P755" i="12" s="1"/>
  <c r="Q244" i="12"/>
  <c r="Q754" i="12" s="1"/>
  <c r="R391" i="12"/>
  <c r="P391" i="12"/>
  <c r="N391" i="12"/>
  <c r="L391" i="12"/>
  <c r="Q390" i="12"/>
  <c r="O390" i="12"/>
  <c r="M390" i="12"/>
  <c r="R389" i="12"/>
  <c r="P389" i="12"/>
  <c r="N389" i="12"/>
  <c r="L389" i="12"/>
  <c r="Q388" i="12"/>
  <c r="O388" i="12"/>
  <c r="M388" i="12"/>
  <c r="R387" i="12"/>
  <c r="P387" i="12"/>
  <c r="N387" i="12"/>
  <c r="L387" i="12"/>
  <c r="Q386" i="12"/>
  <c r="O386" i="12"/>
  <c r="M386" i="12"/>
  <c r="R385" i="12"/>
  <c r="P385" i="12"/>
  <c r="N385" i="12"/>
  <c r="L385" i="12"/>
  <c r="Q384" i="12"/>
  <c r="O384" i="12"/>
  <c r="M384" i="12"/>
  <c r="R383" i="12"/>
  <c r="P383" i="12"/>
  <c r="N383" i="12"/>
  <c r="L383" i="12"/>
  <c r="Q382" i="12"/>
  <c r="O382" i="12"/>
  <c r="M382" i="12"/>
  <c r="R381" i="12"/>
  <c r="P381" i="12"/>
  <c r="N381" i="12"/>
  <c r="L381" i="12"/>
  <c r="Q380" i="12"/>
  <c r="O380" i="12"/>
  <c r="M380" i="12"/>
  <c r="R379" i="12"/>
  <c r="P379" i="12"/>
  <c r="N379" i="12"/>
  <c r="L379" i="12"/>
  <c r="Q378" i="12"/>
  <c r="O378" i="12"/>
  <c r="M378" i="12"/>
  <c r="R377" i="12"/>
  <c r="P377" i="12"/>
  <c r="N377" i="12"/>
  <c r="L377" i="12"/>
  <c r="Q376" i="12"/>
  <c r="O376" i="12"/>
  <c r="M376" i="12"/>
  <c r="R375" i="12"/>
  <c r="P375" i="12"/>
  <c r="N375" i="12"/>
  <c r="L375" i="12"/>
  <c r="Q374" i="12"/>
  <c r="O374" i="12"/>
  <c r="M374" i="12"/>
  <c r="R373" i="12"/>
  <c r="P373" i="12"/>
  <c r="N373" i="12"/>
  <c r="L373" i="12"/>
  <c r="Q372" i="12"/>
  <c r="O372" i="12"/>
  <c r="M372" i="12"/>
  <c r="R371" i="12"/>
  <c r="P371" i="12"/>
  <c r="N371" i="12"/>
  <c r="L371" i="12"/>
  <c r="Q370" i="12"/>
  <c r="O370" i="12"/>
  <c r="M370" i="12"/>
  <c r="R369" i="12"/>
  <c r="P369" i="12"/>
  <c r="N369" i="12"/>
  <c r="L369" i="12"/>
  <c r="Q368" i="12"/>
  <c r="O368" i="12"/>
  <c r="M368" i="12"/>
  <c r="R367" i="12"/>
  <c r="P367" i="12"/>
  <c r="N367" i="12"/>
  <c r="L367" i="12"/>
  <c r="Q366" i="12"/>
  <c r="O366" i="12"/>
  <c r="M366" i="12"/>
  <c r="R365" i="12"/>
  <c r="P365" i="12"/>
  <c r="N365" i="12"/>
  <c r="L365" i="12"/>
  <c r="O364" i="12"/>
  <c r="M364" i="12"/>
  <c r="R363" i="12"/>
  <c r="P363" i="12"/>
  <c r="N363" i="12"/>
  <c r="Q362" i="12"/>
  <c r="O362" i="12"/>
  <c r="M362" i="12"/>
  <c r="R361" i="12"/>
  <c r="L361" i="12"/>
  <c r="Q360" i="12"/>
  <c r="O360" i="12"/>
  <c r="M360" i="12"/>
  <c r="R359" i="12"/>
  <c r="P359" i="12"/>
  <c r="N359" i="12"/>
  <c r="L359" i="12"/>
  <c r="Q358" i="12"/>
  <c r="O358" i="12"/>
  <c r="R357" i="12"/>
  <c r="P357" i="12"/>
  <c r="N357" i="12"/>
  <c r="L357" i="12"/>
  <c r="Q356" i="12"/>
  <c r="O356" i="12"/>
  <c r="N355" i="12"/>
  <c r="L355" i="12"/>
  <c r="Q354" i="12"/>
  <c r="O354" i="12"/>
  <c r="M354" i="12"/>
  <c r="R353" i="12"/>
  <c r="P353" i="12"/>
  <c r="N353" i="12"/>
  <c r="L353" i="12"/>
  <c r="Q352" i="12"/>
  <c r="O352" i="12"/>
  <c r="M352" i="12"/>
  <c r="R351" i="12"/>
  <c r="P351" i="12"/>
  <c r="N351" i="12"/>
  <c r="L351" i="12"/>
  <c r="Q350" i="12"/>
  <c r="O350" i="12"/>
  <c r="M350" i="12"/>
  <c r="R349" i="12"/>
  <c r="P349" i="12"/>
  <c r="N349" i="12"/>
  <c r="L349" i="12"/>
  <c r="M348" i="12"/>
  <c r="P347" i="12"/>
  <c r="N347" i="12"/>
  <c r="L347" i="12"/>
  <c r="O346" i="12"/>
  <c r="R345" i="12"/>
  <c r="Q243" i="12"/>
  <c r="Q753" i="12" s="1"/>
  <c r="O243" i="12"/>
  <c r="O753" i="12" s="1"/>
  <c r="Q650" i="12"/>
  <c r="M333" i="12"/>
  <c r="O637" i="12"/>
  <c r="O331" i="12"/>
  <c r="Q326" i="12"/>
  <c r="O631" i="12"/>
  <c r="O325" i="12"/>
  <c r="O630" i="12"/>
  <c r="Q629" i="12"/>
  <c r="Q323" i="12"/>
  <c r="O629" i="12"/>
  <c r="O322" i="12"/>
  <c r="M322" i="12"/>
  <c r="M628" i="12"/>
  <c r="Q626" i="12"/>
  <c r="O320" i="12"/>
  <c r="O626" i="12"/>
  <c r="Q625" i="12"/>
  <c r="Q319" i="12"/>
  <c r="O318" i="12"/>
  <c r="M318" i="12"/>
  <c r="O623" i="12"/>
  <c r="O317" i="12"/>
  <c r="M623" i="12"/>
  <c r="M317" i="12"/>
  <c r="Q316" i="12"/>
  <c r="Q622" i="12"/>
  <c r="O316" i="12"/>
  <c r="O622" i="12"/>
  <c r="M315" i="12"/>
  <c r="Q314" i="12"/>
  <c r="O620" i="12"/>
  <c r="M314" i="12"/>
  <c r="O619" i="12"/>
  <c r="O313" i="12"/>
  <c r="M619" i="12"/>
  <c r="M313" i="12"/>
  <c r="Q312" i="12"/>
  <c r="O312" i="12"/>
  <c r="O618" i="12"/>
  <c r="Q617" i="12"/>
  <c r="Q311" i="12"/>
  <c r="Q615" i="12"/>
  <c r="M615" i="12"/>
  <c r="M309" i="12"/>
  <c r="R240" i="12"/>
  <c r="R750" i="12" s="1"/>
  <c r="L240" i="12"/>
  <c r="L750" i="12" s="1"/>
  <c r="M239" i="12"/>
  <c r="M749" i="12" s="1"/>
  <c r="N238" i="12"/>
  <c r="N748" i="12" s="1"/>
  <c r="Q237" i="12"/>
  <c r="Q747" i="12" s="1"/>
  <c r="M237" i="12"/>
  <c r="M747" i="12" s="1"/>
  <c r="R236" i="12"/>
  <c r="R746" i="12" s="1"/>
  <c r="Q235" i="12"/>
  <c r="Q745" i="12" s="1"/>
  <c r="M235" i="12"/>
  <c r="M745" i="12" s="1"/>
  <c r="N234" i="12"/>
  <c r="N744" i="12" s="1"/>
  <c r="L234" i="12"/>
  <c r="L744" i="12" s="1"/>
  <c r="R232" i="12"/>
  <c r="R742" i="12" s="1"/>
  <c r="M229" i="12"/>
  <c r="M739" i="12" s="1"/>
  <c r="Q227" i="12"/>
  <c r="Q737" i="12" s="1"/>
  <c r="M221" i="12"/>
  <c r="M731" i="12" s="1"/>
  <c r="Q219" i="12"/>
  <c r="Q729" i="12" s="1"/>
  <c r="O219" i="12"/>
  <c r="O729" i="12" s="1"/>
  <c r="O215" i="12"/>
  <c r="O725" i="12" s="1"/>
  <c r="M215" i="12"/>
  <c r="M725" i="12" s="1"/>
  <c r="O213" i="12"/>
  <c r="O723" i="12" s="1"/>
  <c r="M213" i="12"/>
  <c r="M723" i="12" s="1"/>
  <c r="O211" i="12"/>
  <c r="O721" i="12" s="1"/>
  <c r="R342" i="12"/>
  <c r="P342" i="12"/>
  <c r="O341" i="12"/>
  <c r="O339" i="12"/>
  <c r="R338" i="12"/>
  <c r="P338" i="12"/>
  <c r="N336" i="12"/>
  <c r="L336" i="12"/>
  <c r="L333" i="12"/>
  <c r="L639" i="12"/>
  <c r="P331" i="12"/>
  <c r="P637" i="12"/>
  <c r="N331" i="12"/>
  <c r="N637" i="12"/>
  <c r="P636" i="12"/>
  <c r="P330" i="12"/>
  <c r="N634" i="12"/>
  <c r="N328" i="12"/>
  <c r="L634" i="12"/>
  <c r="L328" i="12"/>
  <c r="R326" i="12"/>
  <c r="P632" i="12"/>
  <c r="P326" i="12"/>
  <c r="N325" i="12"/>
  <c r="R323" i="12"/>
  <c r="N323" i="12"/>
  <c r="N629" i="12"/>
  <c r="P626" i="12"/>
  <c r="R319" i="12"/>
  <c r="R625" i="12"/>
  <c r="N319" i="12"/>
  <c r="L319" i="12"/>
  <c r="L625" i="12"/>
  <c r="N624" i="12"/>
  <c r="N318" i="12"/>
  <c r="L624" i="12"/>
  <c r="P623" i="12"/>
  <c r="N317" i="12"/>
  <c r="P622" i="12"/>
  <c r="P316" i="12"/>
  <c r="L622" i="12"/>
  <c r="R621" i="12"/>
  <c r="L620" i="12"/>
  <c r="L314" i="12"/>
  <c r="R313" i="12"/>
  <c r="N313" i="12"/>
  <c r="N619" i="12"/>
  <c r="R618" i="12"/>
  <c r="R312" i="12"/>
  <c r="P618" i="12"/>
  <c r="P312" i="12"/>
  <c r="R311" i="12"/>
  <c r="R617" i="12"/>
  <c r="L311" i="12"/>
  <c r="L616" i="12"/>
  <c r="L310" i="12"/>
  <c r="R241" i="12"/>
  <c r="R751" i="12" s="1"/>
  <c r="P241" i="12"/>
  <c r="P751" i="12" s="1"/>
  <c r="O240" i="12"/>
  <c r="O750" i="12" s="1"/>
  <c r="N239" i="12"/>
  <c r="N749" i="12" s="1"/>
  <c r="L239" i="12"/>
  <c r="L749" i="12" s="1"/>
  <c r="Q238" i="12"/>
  <c r="Q748" i="12" s="1"/>
  <c r="O238" i="12"/>
  <c r="O748" i="12" s="1"/>
  <c r="R237" i="12"/>
  <c r="R747" i="12" s="1"/>
  <c r="P237" i="12"/>
  <c r="P747" i="12" s="1"/>
  <c r="N235" i="12"/>
  <c r="N745" i="12" s="1"/>
  <c r="L235" i="12"/>
  <c r="L745" i="12" s="1"/>
  <c r="P229" i="12"/>
  <c r="P739" i="12" s="1"/>
  <c r="N227" i="12"/>
  <c r="N737" i="12" s="1"/>
  <c r="L227" i="12"/>
  <c r="L737" i="12" s="1"/>
  <c r="R225" i="12"/>
  <c r="R735" i="12" s="1"/>
  <c r="P225" i="12"/>
  <c r="P735" i="12" s="1"/>
  <c r="O224" i="12"/>
  <c r="O734" i="12" s="1"/>
  <c r="Q222" i="12"/>
  <c r="Q732" i="12" s="1"/>
  <c r="Q218" i="12"/>
  <c r="Q728" i="12" s="1"/>
  <c r="N217" i="12"/>
  <c r="N727" i="12" s="1"/>
  <c r="O216" i="12"/>
  <c r="O726" i="12" s="1"/>
  <c r="M216" i="12"/>
  <c r="M726" i="12" s="1"/>
  <c r="P215" i="12"/>
  <c r="P725" i="12" s="1"/>
  <c r="Q214" i="12"/>
  <c r="Q724" i="12" s="1"/>
  <c r="P213" i="12"/>
  <c r="P723" i="12" s="1"/>
  <c r="O212" i="12"/>
  <c r="O722" i="12" s="1"/>
  <c r="M212" i="12"/>
  <c r="M722" i="12" s="1"/>
  <c r="R211" i="12"/>
  <c r="R721" i="12" s="1"/>
  <c r="P211" i="12"/>
  <c r="P721" i="12" s="1"/>
  <c r="Q210" i="12"/>
  <c r="Q720" i="12" s="1"/>
  <c r="O208" i="12"/>
  <c r="O718" i="12" s="1"/>
  <c r="M208" i="12"/>
  <c r="M718" i="12" s="1"/>
  <c r="Q342" i="12"/>
  <c r="R341" i="12"/>
  <c r="P341" i="12"/>
  <c r="L341" i="12"/>
  <c r="M340" i="12"/>
  <c r="N339" i="12"/>
  <c r="R337" i="12"/>
  <c r="Q336" i="12"/>
  <c r="M336" i="12"/>
  <c r="N335" i="12"/>
  <c r="L335" i="12"/>
  <c r="R333" i="12"/>
  <c r="R307" i="12"/>
  <c r="R206" i="12"/>
  <c r="R716" i="12" s="1"/>
  <c r="M205" i="12"/>
  <c r="M715" i="12" s="1"/>
  <c r="M306" i="12"/>
  <c r="Q207" i="12"/>
  <c r="Q717" i="12" s="1"/>
  <c r="Q308" i="12"/>
  <c r="P207" i="12"/>
  <c r="P717" i="12" s="1"/>
  <c r="P308" i="12"/>
  <c r="O207" i="12"/>
  <c r="O717" i="12" s="1"/>
  <c r="O308" i="12"/>
  <c r="R205" i="12"/>
  <c r="R715" i="12" s="1"/>
  <c r="O306" i="12"/>
  <c r="O612" i="12"/>
  <c r="N205" i="12"/>
  <c r="N715" i="12" s="1"/>
  <c r="N306" i="12"/>
  <c r="L243" i="12"/>
  <c r="L753" i="12" s="1"/>
  <c r="J1065" i="12" a="1"/>
  <c r="J1065" i="12" s="1"/>
  <c r="T711" i="12"/>
  <c r="T405" i="12"/>
  <c r="T710" i="12"/>
  <c r="T404" i="12"/>
  <c r="T709" i="12"/>
  <c r="T403" i="12"/>
  <c r="T708" i="12"/>
  <c r="T402" i="12"/>
  <c r="T707" i="12"/>
  <c r="T401" i="12"/>
  <c r="T706" i="12"/>
  <c r="T400" i="12"/>
  <c r="T705" i="12"/>
  <c r="T399" i="12"/>
  <c r="T704" i="12"/>
  <c r="T398" i="12"/>
  <c r="T703" i="12"/>
  <c r="T397" i="12"/>
  <c r="T702" i="12"/>
  <c r="T396" i="12"/>
  <c r="T701" i="12"/>
  <c r="T395" i="12"/>
  <c r="T700" i="12"/>
  <c r="T394" i="12"/>
  <c r="T699" i="12"/>
  <c r="T393" i="12"/>
  <c r="T698" i="12"/>
  <c r="T392" i="12"/>
  <c r="T697" i="12"/>
  <c r="T391" i="12"/>
  <c r="T696" i="12"/>
  <c r="T390" i="12"/>
  <c r="T695" i="12"/>
  <c r="T389" i="12"/>
  <c r="T694" i="12"/>
  <c r="T388" i="12"/>
  <c r="T693" i="12"/>
  <c r="T387" i="12"/>
  <c r="T692" i="12"/>
  <c r="T386" i="12"/>
  <c r="T691" i="12"/>
  <c r="T385" i="12"/>
  <c r="T690" i="12"/>
  <c r="T384" i="12"/>
  <c r="T689" i="12"/>
  <c r="T383" i="12"/>
  <c r="T688" i="12"/>
  <c r="T382" i="12"/>
  <c r="T687" i="12"/>
  <c r="T381" i="12"/>
  <c r="T686" i="12"/>
  <c r="T380" i="12"/>
  <c r="T685" i="12"/>
  <c r="T379" i="12"/>
  <c r="T684" i="12"/>
  <c r="T378" i="12"/>
  <c r="T683" i="12"/>
  <c r="T377" i="12"/>
  <c r="T682" i="12"/>
  <c r="T376" i="12"/>
  <c r="T681" i="12"/>
  <c r="T375" i="12"/>
  <c r="T680" i="12"/>
  <c r="T374" i="12"/>
  <c r="T679" i="12"/>
  <c r="T373" i="12"/>
  <c r="T678" i="12"/>
  <c r="T372" i="12"/>
  <c r="T677" i="12"/>
  <c r="T371" i="12"/>
  <c r="T676" i="12"/>
  <c r="T370" i="12"/>
  <c r="T675" i="12"/>
  <c r="T369" i="12"/>
  <c r="T674" i="12"/>
  <c r="T368" i="12"/>
  <c r="T366" i="12"/>
  <c r="T671" i="12"/>
  <c r="T365" i="12"/>
  <c r="T670" i="12"/>
  <c r="T364" i="12"/>
  <c r="T669" i="12"/>
  <c r="T363" i="12"/>
  <c r="T667" i="12"/>
  <c r="T361" i="12"/>
  <c r="T666" i="12"/>
  <c r="T360" i="12"/>
  <c r="T259" i="12"/>
  <c r="T769" i="12" s="1"/>
  <c r="T359" i="12"/>
  <c r="T664" i="12"/>
  <c r="T358" i="12"/>
  <c r="T257" i="12"/>
  <c r="T767" i="12" s="1"/>
  <c r="T663" i="12"/>
  <c r="T357" i="12"/>
  <c r="T256" i="12"/>
  <c r="T766" i="12" s="1"/>
  <c r="T662" i="12"/>
  <c r="T356" i="12"/>
  <c r="T255" i="12"/>
  <c r="T765" i="12" s="1"/>
  <c r="T660" i="12"/>
  <c r="T354" i="12"/>
  <c r="T253" i="12"/>
  <c r="T763" i="12" s="1"/>
  <c r="T252" i="12"/>
  <c r="T762" i="12" s="1"/>
  <c r="T658" i="12"/>
  <c r="T352" i="12"/>
  <c r="T251" i="12"/>
  <c r="T761" i="12" s="1"/>
  <c r="T657" i="12"/>
  <c r="T351" i="12"/>
  <c r="T250" i="12"/>
  <c r="T760" i="12" s="1"/>
  <c r="T656" i="12"/>
  <c r="T350" i="12"/>
  <c r="T249" i="12"/>
  <c r="T759" i="12" s="1"/>
  <c r="T655" i="12"/>
  <c r="T349" i="12"/>
  <c r="T248" i="12"/>
  <c r="T758" i="12" s="1"/>
  <c r="T654" i="12"/>
  <c r="T348" i="12"/>
  <c r="T247" i="12"/>
  <c r="T757" i="12" s="1"/>
  <c r="T651" i="12"/>
  <c r="T345" i="12"/>
  <c r="T244" i="12"/>
  <c r="T754" i="12" s="1"/>
  <c r="T650" i="12"/>
  <c r="T646" i="12"/>
  <c r="T340" i="12"/>
  <c r="T239" i="12"/>
  <c r="T749" i="12" s="1"/>
  <c r="T643" i="12"/>
  <c r="T337" i="12"/>
  <c r="T236" i="12"/>
  <c r="T746" i="12" s="1"/>
  <c r="T642" i="12"/>
  <c r="T336" i="12"/>
  <c r="T235" i="12"/>
  <c r="T745" i="12" s="1"/>
  <c r="T639" i="12"/>
  <c r="T333" i="12"/>
  <c r="T232" i="12"/>
  <c r="T742" i="12" s="1"/>
  <c r="T638" i="12"/>
  <c r="T332" i="12"/>
  <c r="T328" i="12"/>
  <c r="T227" i="12"/>
  <c r="T737" i="12" s="1"/>
  <c r="T626" i="12"/>
  <c r="T320" i="12"/>
  <c r="T625" i="12"/>
  <c r="T319" i="12"/>
  <c r="T218" i="12"/>
  <c r="T728" i="12" s="1"/>
  <c r="T624" i="12"/>
  <c r="T318" i="12"/>
  <c r="T217" i="12"/>
  <c r="T727" i="12" s="1"/>
  <c r="T622" i="12"/>
  <c r="T620" i="12"/>
  <c r="T314" i="12"/>
  <c r="T213" i="12"/>
  <c r="T723" i="12" s="1"/>
  <c r="T616" i="12"/>
  <c r="T310" i="12"/>
  <c r="T209" i="12"/>
  <c r="T719" i="12" s="1"/>
  <c r="T308" i="12"/>
  <c r="T207" i="12"/>
  <c r="T206" i="12"/>
  <c r="T716" i="12" s="1"/>
  <c r="T304" i="12"/>
  <c r="T814" i="12" s="1"/>
  <c r="T303" i="12"/>
  <c r="T813" i="12" s="1"/>
  <c r="T302" i="12"/>
  <c r="T812" i="12" s="1"/>
  <c r="T301" i="12"/>
  <c r="T811" i="12" s="1"/>
  <c r="T300" i="12"/>
  <c r="T810" i="12" s="1"/>
  <c r="T299" i="12"/>
  <c r="T809" i="12" s="1"/>
  <c r="T298" i="12"/>
  <c r="T808" i="12" s="1"/>
  <c r="U711" i="12"/>
  <c r="U405" i="12"/>
  <c r="S711" i="12"/>
  <c r="S405" i="12"/>
  <c r="U710" i="12"/>
  <c r="U404" i="12"/>
  <c r="S710" i="12"/>
  <c r="S404" i="12"/>
  <c r="U709" i="12"/>
  <c r="U403" i="12"/>
  <c r="S709" i="12"/>
  <c r="S403" i="12"/>
  <c r="U708" i="12"/>
  <c r="U402" i="12"/>
  <c r="S708" i="12"/>
  <c r="S402" i="12"/>
  <c r="U707" i="12"/>
  <c r="U401" i="12"/>
  <c r="S707" i="12"/>
  <c r="S401" i="12"/>
  <c r="U706" i="12"/>
  <c r="U400" i="12"/>
  <c r="S706" i="12"/>
  <c r="S400" i="12"/>
  <c r="U705" i="12"/>
  <c r="U399" i="12"/>
  <c r="S705" i="12"/>
  <c r="S399" i="12"/>
  <c r="U704" i="12"/>
  <c r="U398" i="12"/>
  <c r="U297" i="12"/>
  <c r="U807" i="12" s="1"/>
  <c r="S704" i="12"/>
  <c r="S398" i="12"/>
  <c r="S297" i="12"/>
  <c r="S807" i="12" s="1"/>
  <c r="U703" i="12"/>
  <c r="U397" i="12"/>
  <c r="U296" i="12"/>
  <c r="U806" i="12" s="1"/>
  <c r="S703" i="12"/>
  <c r="S397" i="12"/>
  <c r="S296" i="12"/>
  <c r="S806" i="12" s="1"/>
  <c r="U702" i="12"/>
  <c r="U396" i="12"/>
  <c r="U295" i="12"/>
  <c r="U805" i="12" s="1"/>
  <c r="S702" i="12"/>
  <c r="S396" i="12"/>
  <c r="S295" i="12"/>
  <c r="S805" i="12" s="1"/>
  <c r="U701" i="12"/>
  <c r="U395" i="12"/>
  <c r="U294" i="12"/>
  <c r="U804" i="12" s="1"/>
  <c r="S701" i="12"/>
  <c r="S395" i="12"/>
  <c r="S294" i="12"/>
  <c r="S804" i="12" s="1"/>
  <c r="U700" i="12"/>
  <c r="U394" i="12"/>
  <c r="U293" i="12"/>
  <c r="U803" i="12" s="1"/>
  <c r="S700" i="12"/>
  <c r="S394" i="12"/>
  <c r="S293" i="12"/>
  <c r="S803" i="12" s="1"/>
  <c r="U699" i="12"/>
  <c r="U393" i="12"/>
  <c r="U292" i="12"/>
  <c r="U802" i="12" s="1"/>
  <c r="S699" i="12"/>
  <c r="S393" i="12"/>
  <c r="S292" i="12"/>
  <c r="S802" i="12" s="1"/>
  <c r="U698" i="12"/>
  <c r="U392" i="12"/>
  <c r="U291" i="12"/>
  <c r="U801" i="12" s="1"/>
  <c r="S698" i="12"/>
  <c r="S392" i="12"/>
  <c r="S291" i="12"/>
  <c r="S801" i="12" s="1"/>
  <c r="U697" i="12"/>
  <c r="U391" i="12"/>
  <c r="U290" i="12"/>
  <c r="U800" i="12" s="1"/>
  <c r="S697" i="12"/>
  <c r="S391" i="12"/>
  <c r="S290" i="12"/>
  <c r="S800" i="12" s="1"/>
  <c r="U696" i="12"/>
  <c r="U390" i="12"/>
  <c r="U289" i="12"/>
  <c r="U799" i="12" s="1"/>
  <c r="S696" i="12"/>
  <c r="S390" i="12"/>
  <c r="S289" i="12"/>
  <c r="S799" i="12" s="1"/>
  <c r="U695" i="12"/>
  <c r="U389" i="12"/>
  <c r="U288" i="12"/>
  <c r="U798" i="12" s="1"/>
  <c r="S695" i="12"/>
  <c r="S389" i="12"/>
  <c r="S288" i="12"/>
  <c r="S798" i="12" s="1"/>
  <c r="U694" i="12"/>
  <c r="U388" i="12"/>
  <c r="U287" i="12"/>
  <c r="U797" i="12" s="1"/>
  <c r="S694" i="12"/>
  <c r="S388" i="12"/>
  <c r="S287" i="12"/>
  <c r="S797" i="12" s="1"/>
  <c r="U693" i="12"/>
  <c r="U387" i="12"/>
  <c r="U286" i="12"/>
  <c r="U796" i="12" s="1"/>
  <c r="S693" i="12"/>
  <c r="S387" i="12"/>
  <c r="S286" i="12"/>
  <c r="S796" i="12" s="1"/>
  <c r="U692" i="12"/>
  <c r="U386" i="12"/>
  <c r="U285" i="12"/>
  <c r="U795" i="12" s="1"/>
  <c r="S692" i="12"/>
  <c r="S386" i="12"/>
  <c r="S285" i="12"/>
  <c r="S795" i="12" s="1"/>
  <c r="U691" i="12"/>
  <c r="U385" i="12"/>
  <c r="U284" i="12"/>
  <c r="U794" i="12" s="1"/>
  <c r="S691" i="12"/>
  <c r="S385" i="12"/>
  <c r="S284" i="12"/>
  <c r="S794" i="12" s="1"/>
  <c r="U690" i="12"/>
  <c r="U384" i="12"/>
  <c r="U283" i="12"/>
  <c r="U793" i="12" s="1"/>
  <c r="S690" i="12"/>
  <c r="S384" i="12"/>
  <c r="S283" i="12"/>
  <c r="S793" i="12" s="1"/>
  <c r="U689" i="12"/>
  <c r="U383" i="12"/>
  <c r="U282" i="12"/>
  <c r="U792" i="12" s="1"/>
  <c r="S689" i="12"/>
  <c r="S383" i="12"/>
  <c r="S282" i="12"/>
  <c r="S792" i="12" s="1"/>
  <c r="U688" i="12"/>
  <c r="U382" i="12"/>
  <c r="U281" i="12"/>
  <c r="U791" i="12" s="1"/>
  <c r="S688" i="12"/>
  <c r="S382" i="12"/>
  <c r="S281" i="12"/>
  <c r="S791" i="12" s="1"/>
  <c r="U687" i="12"/>
  <c r="U381" i="12"/>
  <c r="U280" i="12"/>
  <c r="U790" i="12" s="1"/>
  <c r="S687" i="12"/>
  <c r="S381" i="12"/>
  <c r="S280" i="12"/>
  <c r="S790" i="12" s="1"/>
  <c r="U686" i="12"/>
  <c r="U380" i="12"/>
  <c r="U279" i="12"/>
  <c r="U789" i="12" s="1"/>
  <c r="S686" i="12"/>
  <c r="S380" i="12"/>
  <c r="S279" i="12"/>
  <c r="S789" i="12" s="1"/>
  <c r="U685" i="12"/>
  <c r="U379" i="12"/>
  <c r="U278" i="12"/>
  <c r="U788" i="12" s="1"/>
  <c r="S685" i="12"/>
  <c r="S379" i="12"/>
  <c r="S278" i="12"/>
  <c r="S788" i="12" s="1"/>
  <c r="U684" i="12"/>
  <c r="U378" i="12"/>
  <c r="U277" i="12"/>
  <c r="U787" i="12" s="1"/>
  <c r="S684" i="12"/>
  <c r="S378" i="12"/>
  <c r="S277" i="12"/>
  <c r="S787" i="12" s="1"/>
  <c r="U683" i="12"/>
  <c r="U377" i="12"/>
  <c r="U276" i="12"/>
  <c r="U786" i="12" s="1"/>
  <c r="S683" i="12"/>
  <c r="S377" i="12"/>
  <c r="S276" i="12"/>
  <c r="S786" i="12" s="1"/>
  <c r="U682" i="12"/>
  <c r="U376" i="12"/>
  <c r="U275" i="12"/>
  <c r="U785" i="12" s="1"/>
  <c r="S682" i="12"/>
  <c r="S376" i="12"/>
  <c r="S275" i="12"/>
  <c r="S785" i="12" s="1"/>
  <c r="U681" i="12"/>
  <c r="U375" i="12"/>
  <c r="U274" i="12"/>
  <c r="U784" i="12" s="1"/>
  <c r="S681" i="12"/>
  <c r="S375" i="12"/>
  <c r="S274" i="12"/>
  <c r="S784" i="12" s="1"/>
  <c r="U680" i="12"/>
  <c r="U374" i="12"/>
  <c r="U273" i="12"/>
  <c r="U783" i="12" s="1"/>
  <c r="S680" i="12"/>
  <c r="S374" i="12"/>
  <c r="S273" i="12"/>
  <c r="S783" i="12" s="1"/>
  <c r="S679" i="12"/>
  <c r="S373" i="12"/>
  <c r="S272" i="12"/>
  <c r="S782" i="12" s="1"/>
  <c r="U678" i="12"/>
  <c r="U372" i="12"/>
  <c r="U271" i="12"/>
  <c r="U781" i="12" s="1"/>
  <c r="S678" i="12"/>
  <c r="S372" i="12"/>
  <c r="S271" i="12"/>
  <c r="S781" i="12" s="1"/>
  <c r="U677" i="12"/>
  <c r="U371" i="12"/>
  <c r="U270" i="12"/>
  <c r="U780" i="12" s="1"/>
  <c r="S677" i="12"/>
  <c r="S371" i="12"/>
  <c r="S270" i="12"/>
  <c r="S780" i="12" s="1"/>
  <c r="U676" i="12"/>
  <c r="U370" i="12"/>
  <c r="U269" i="12"/>
  <c r="U779" i="12" s="1"/>
  <c r="S676" i="12"/>
  <c r="S370" i="12"/>
  <c r="S269" i="12"/>
  <c r="S779" i="12" s="1"/>
  <c r="U675" i="12"/>
  <c r="U369" i="12"/>
  <c r="U268" i="12"/>
  <c r="U778" i="12" s="1"/>
  <c r="S675" i="12"/>
  <c r="S369" i="12"/>
  <c r="S268" i="12"/>
  <c r="S778" i="12" s="1"/>
  <c r="U674" i="12"/>
  <c r="U368" i="12"/>
  <c r="U267" i="12"/>
  <c r="U777" i="12" s="1"/>
  <c r="S674" i="12"/>
  <c r="S368" i="12"/>
  <c r="S267" i="12"/>
  <c r="S777" i="12" s="1"/>
  <c r="U673" i="12"/>
  <c r="U367" i="12"/>
  <c r="U266" i="12"/>
  <c r="U776" i="12" s="1"/>
  <c r="S673" i="12"/>
  <c r="S367" i="12"/>
  <c r="S266" i="12"/>
  <c r="S776" i="12" s="1"/>
  <c r="U672" i="12"/>
  <c r="U366" i="12"/>
  <c r="U265" i="12"/>
  <c r="U775" i="12" s="1"/>
  <c r="S672" i="12"/>
  <c r="S366" i="12"/>
  <c r="S265" i="12"/>
  <c r="S775" i="12" s="1"/>
  <c r="U671" i="12"/>
  <c r="U365" i="12"/>
  <c r="U264" i="12"/>
  <c r="U774" i="12" s="1"/>
  <c r="S671" i="12"/>
  <c r="S365" i="12"/>
  <c r="S264" i="12"/>
  <c r="S774" i="12" s="1"/>
  <c r="U670" i="12"/>
  <c r="U364" i="12"/>
  <c r="U263" i="12"/>
  <c r="U773" i="12" s="1"/>
  <c r="S670" i="12"/>
  <c r="S364" i="12"/>
  <c r="S263" i="12"/>
  <c r="S773" i="12" s="1"/>
  <c r="U669" i="12"/>
  <c r="U363" i="12"/>
  <c r="U262" i="12"/>
  <c r="U772" i="12" s="1"/>
  <c r="S669" i="12"/>
  <c r="S363" i="12"/>
  <c r="S262" i="12"/>
  <c r="S772" i="12" s="1"/>
  <c r="S668" i="12"/>
  <c r="S362" i="12"/>
  <c r="S261" i="12"/>
  <c r="S771" i="12" s="1"/>
  <c r="U667" i="12"/>
  <c r="U361" i="12"/>
  <c r="U260" i="12"/>
  <c r="U770" i="12" s="1"/>
  <c r="S667" i="12"/>
  <c r="S361" i="12"/>
  <c r="S260" i="12"/>
  <c r="S770" i="12" s="1"/>
  <c r="S666" i="12"/>
  <c r="S360" i="12"/>
  <c r="S259" i="12"/>
  <c r="S769" i="12" s="1"/>
  <c r="U665" i="12"/>
  <c r="U359" i="12"/>
  <c r="U258" i="12"/>
  <c r="U768" i="12" s="1"/>
  <c r="S664" i="12"/>
  <c r="S358" i="12"/>
  <c r="S257" i="12"/>
  <c r="S767" i="12" s="1"/>
  <c r="S256" i="12"/>
  <c r="S766" i="12" s="1"/>
  <c r="U662" i="12"/>
  <c r="U356" i="12"/>
  <c r="U255" i="12"/>
  <c r="U765" i="12" s="1"/>
  <c r="S662" i="12"/>
  <c r="S356" i="12"/>
  <c r="S255" i="12"/>
  <c r="S765" i="12" s="1"/>
  <c r="U661" i="12"/>
  <c r="U355" i="12"/>
  <c r="U254" i="12"/>
  <c r="U764" i="12" s="1"/>
  <c r="S660" i="12"/>
  <c r="S354" i="12"/>
  <c r="S253" i="12"/>
  <c r="S763" i="12" s="1"/>
  <c r="U659" i="12"/>
  <c r="U353" i="12"/>
  <c r="U252" i="12"/>
  <c r="U762" i="12" s="1"/>
  <c r="U658" i="12"/>
  <c r="U352" i="12"/>
  <c r="U251" i="12"/>
  <c r="U761" i="12" s="1"/>
  <c r="S658" i="12"/>
  <c r="S352" i="12"/>
  <c r="S251" i="12"/>
  <c r="S761" i="12" s="1"/>
  <c r="U657" i="12"/>
  <c r="U351" i="12"/>
  <c r="U250" i="12"/>
  <c r="U760" i="12" s="1"/>
  <c r="S657" i="12"/>
  <c r="S351" i="12"/>
  <c r="S250" i="12"/>
  <c r="S760" i="12" s="1"/>
  <c r="U656" i="12"/>
  <c r="U350" i="12"/>
  <c r="U249" i="12"/>
  <c r="U759" i="12" s="1"/>
  <c r="S656" i="12"/>
  <c r="S350" i="12"/>
  <c r="S249" i="12"/>
  <c r="S759" i="12" s="1"/>
  <c r="U655" i="12"/>
  <c r="U349" i="12"/>
  <c r="U248" i="12"/>
  <c r="U758" i="12" s="1"/>
  <c r="S655" i="12"/>
  <c r="S349" i="12"/>
  <c r="S248" i="12"/>
  <c r="S758" i="12" s="1"/>
  <c r="S654" i="12"/>
  <c r="S348" i="12"/>
  <c r="S247" i="12"/>
  <c r="S757" i="12" s="1"/>
  <c r="U653" i="12"/>
  <c r="U347" i="12"/>
  <c r="U246" i="12"/>
  <c r="U756" i="12" s="1"/>
  <c r="S653" i="12"/>
  <c r="S347" i="12"/>
  <c r="S246" i="12"/>
  <c r="S756" i="12" s="1"/>
  <c r="U652" i="12"/>
  <c r="S652" i="12"/>
  <c r="U651" i="12"/>
  <c r="S651" i="12"/>
  <c r="S345" i="12"/>
  <c r="S244" i="12"/>
  <c r="S754" i="12" s="1"/>
  <c r="U649" i="12"/>
  <c r="U343" i="12"/>
  <c r="U242" i="12"/>
  <c r="U752" i="12" s="1"/>
  <c r="U340" i="12"/>
  <c r="U239" i="12"/>
  <c r="U749" i="12" s="1"/>
  <c r="S339" i="12"/>
  <c r="S642" i="12"/>
  <c r="U640" i="12"/>
  <c r="S639" i="12"/>
  <c r="S333" i="12"/>
  <c r="S232" i="12"/>
  <c r="S742" i="12" s="1"/>
  <c r="S638" i="12"/>
  <c r="S634" i="12"/>
  <c r="U632" i="12"/>
  <c r="U326" i="12"/>
  <c r="U225" i="12"/>
  <c r="U735" i="12" s="1"/>
  <c r="S631" i="12"/>
  <c r="S325" i="12"/>
  <c r="S224" i="12"/>
  <c r="S734" i="12" s="1"/>
  <c r="S324" i="12"/>
  <c r="S223" i="12"/>
  <c r="S733" i="12" s="1"/>
  <c r="S624" i="12"/>
  <c r="S318" i="12"/>
  <c r="S217" i="12"/>
  <c r="S727" i="12" s="1"/>
  <c r="U215" i="12"/>
  <c r="U725" i="12" s="1"/>
  <c r="S316" i="12"/>
  <c r="U621" i="12"/>
  <c r="U315" i="12"/>
  <c r="S315" i="12"/>
  <c r="U620" i="12"/>
  <c r="U314" i="12"/>
  <c r="S620" i="12"/>
  <c r="S314" i="12"/>
  <c r="S213" i="12"/>
  <c r="S723" i="12" s="1"/>
  <c r="U619" i="12"/>
  <c r="U313" i="12"/>
  <c r="U212" i="12"/>
  <c r="U722" i="12" s="1"/>
  <c r="U209" i="12"/>
  <c r="U719" i="12" s="1"/>
  <c r="S616" i="12"/>
  <c r="S310" i="12"/>
  <c r="S209" i="12"/>
  <c r="S719" i="12" s="1"/>
  <c r="S614" i="12"/>
  <c r="S308" i="12"/>
  <c r="S307" i="12"/>
  <c r="S206" i="12"/>
  <c r="U304" i="12"/>
  <c r="U814" i="12" s="1"/>
  <c r="S304" i="12"/>
  <c r="S814" i="12" s="1"/>
  <c r="U303" i="12"/>
  <c r="U813" i="12" s="1"/>
  <c r="S303" i="12"/>
  <c r="S813" i="12" s="1"/>
  <c r="U302" i="12"/>
  <c r="U812" i="12" s="1"/>
  <c r="S302" i="12"/>
  <c r="S812" i="12" s="1"/>
  <c r="U301" i="12"/>
  <c r="U811" i="12" s="1"/>
  <c r="S301" i="12"/>
  <c r="S811" i="12" s="1"/>
  <c r="U300" i="12"/>
  <c r="U810" i="12" s="1"/>
  <c r="S300" i="12"/>
  <c r="S810" i="12" s="1"/>
  <c r="U299" i="12"/>
  <c r="U809" i="12" s="1"/>
  <c r="S299" i="12"/>
  <c r="S809" i="12" s="1"/>
  <c r="U298" i="12"/>
  <c r="U808" i="12" s="1"/>
  <c r="S298" i="12"/>
  <c r="S808" i="12" s="1"/>
  <c r="T297" i="12"/>
  <c r="T807" i="12" s="1"/>
  <c r="T296" i="12"/>
  <c r="T806" i="12" s="1"/>
  <c r="T295" i="12"/>
  <c r="T805" i="12" s="1"/>
  <c r="T294" i="12"/>
  <c r="T804" i="12" s="1"/>
  <c r="T293" i="12"/>
  <c r="T803" i="12" s="1"/>
  <c r="T292" i="12"/>
  <c r="T802" i="12" s="1"/>
  <c r="T291" i="12"/>
  <c r="T801" i="12" s="1"/>
  <c r="T290" i="12"/>
  <c r="T800" i="12" s="1"/>
  <c r="T289" i="12"/>
  <c r="T799" i="12" s="1"/>
  <c r="T288" i="12"/>
  <c r="T798" i="12" s="1"/>
  <c r="T287" i="12"/>
  <c r="T797" i="12" s="1"/>
  <c r="T286" i="12"/>
  <c r="T796" i="12" s="1"/>
  <c r="T285" i="12"/>
  <c r="T795" i="12" s="1"/>
  <c r="T284" i="12"/>
  <c r="T794" i="12" s="1"/>
  <c r="T283" i="12"/>
  <c r="T793" i="12" s="1"/>
  <c r="T282" i="12"/>
  <c r="T792" i="12" s="1"/>
  <c r="T281" i="12"/>
  <c r="T791" i="12" s="1"/>
  <c r="T280" i="12"/>
  <c r="T790" i="12" s="1"/>
  <c r="T279" i="12"/>
  <c r="T789" i="12" s="1"/>
  <c r="T278" i="12"/>
  <c r="T788" i="12" s="1"/>
  <c r="T277" i="12"/>
  <c r="T787" i="12" s="1"/>
  <c r="T276" i="12"/>
  <c r="T786" i="12" s="1"/>
  <c r="T275" i="12"/>
  <c r="T785" i="12" s="1"/>
  <c r="T274" i="12"/>
  <c r="T784" i="12" s="1"/>
  <c r="T273" i="12"/>
  <c r="T783" i="12" s="1"/>
  <c r="T272" i="12"/>
  <c r="T782" i="12" s="1"/>
  <c r="T271" i="12"/>
  <c r="T781" i="12" s="1"/>
  <c r="T270" i="12"/>
  <c r="T780" i="12" s="1"/>
  <c r="T269" i="12"/>
  <c r="T779" i="12" s="1"/>
  <c r="T268" i="12"/>
  <c r="T778" i="12" s="1"/>
  <c r="T267" i="12"/>
  <c r="T777" i="12" s="1"/>
  <c r="T264" i="12"/>
  <c r="T774" i="12" s="1"/>
  <c r="T263" i="12"/>
  <c r="T773" i="12" s="1"/>
  <c r="T262" i="12"/>
  <c r="T772" i="12" s="1"/>
  <c r="T260" i="12"/>
  <c r="T770" i="12" s="1"/>
  <c r="J347" i="12"/>
  <c r="J653" i="12"/>
  <c r="J339" i="12"/>
  <c r="J337" i="12"/>
  <c r="J643" i="12"/>
  <c r="H250" i="12"/>
  <c r="H760" i="12" s="1"/>
  <c r="H657" i="12"/>
  <c r="H248" i="12"/>
  <c r="H758" i="12" s="1"/>
  <c r="H655" i="12"/>
  <c r="H325" i="12"/>
  <c r="H631" i="12"/>
  <c r="H619" i="12"/>
  <c r="G355" i="12"/>
  <c r="G254" i="12"/>
  <c r="G764" i="12" s="1"/>
  <c r="G661" i="12"/>
  <c r="G252" i="12"/>
  <c r="G762" i="12" s="1"/>
  <c r="G659" i="12"/>
  <c r="G240" i="12"/>
  <c r="G750" i="12" s="1"/>
  <c r="G319" i="12"/>
  <c r="K254" i="12"/>
  <c r="K764" i="12" s="1"/>
  <c r="K661" i="12"/>
  <c r="K250" i="12"/>
  <c r="K760" i="12" s="1"/>
  <c r="K657" i="12"/>
  <c r="K248" i="12"/>
  <c r="K758" i="12" s="1"/>
  <c r="K655" i="12"/>
  <c r="I251" i="12"/>
  <c r="I761" i="12" s="1"/>
  <c r="I658" i="12"/>
  <c r="I249" i="12"/>
  <c r="I759" i="12" s="1"/>
  <c r="I656" i="12"/>
  <c r="I634" i="12"/>
  <c r="I314" i="12"/>
  <c r="H353" i="12"/>
  <c r="G246" i="12"/>
  <c r="G756" i="12" s="1"/>
  <c r="F657" i="12"/>
  <c r="F655" i="12"/>
  <c r="F653" i="12"/>
  <c r="F617" i="12"/>
  <c r="F347" i="12"/>
  <c r="E350" i="12"/>
  <c r="C398" i="12"/>
  <c r="C396" i="12"/>
  <c r="C392" i="12"/>
  <c r="C390" i="12"/>
  <c r="C386" i="12"/>
  <c r="C382" i="12"/>
  <c r="C380" i="12"/>
  <c r="C217" i="12"/>
  <c r="C727" i="12" s="1"/>
  <c r="K660" i="12"/>
  <c r="K658" i="12"/>
  <c r="J349" i="12"/>
  <c r="G349" i="12"/>
  <c r="F355" i="12"/>
  <c r="F336" i="12"/>
  <c r="C322" i="12"/>
  <c r="A663" i="12"/>
  <c r="A766" i="12" s="1"/>
  <c r="A872" i="12" s="1"/>
  <c r="A975" i="12" s="1"/>
  <c r="A1078" i="12" s="1"/>
  <c r="A1181" i="12" s="1"/>
  <c r="A1284" i="12" s="1"/>
  <c r="A1387" i="12" s="1"/>
  <c r="A1490" i="12" s="1"/>
  <c r="A1593" i="12" s="1"/>
  <c r="A1696" i="12" s="1"/>
  <c r="A1799" i="12" s="1"/>
  <c r="A561" i="12"/>
  <c r="A601" i="12"/>
  <c r="A597" i="12"/>
  <c r="H349" i="12"/>
  <c r="G353" i="12"/>
  <c r="F253" i="12"/>
  <c r="F763" i="12" s="1"/>
  <c r="A588" i="12"/>
  <c r="H355" i="12"/>
  <c r="H351" i="12"/>
  <c r="H240" i="12"/>
  <c r="H750" i="12" s="1"/>
  <c r="F351" i="12"/>
  <c r="E354" i="12"/>
  <c r="K350" i="12"/>
  <c r="J355" i="12"/>
  <c r="J350" i="12"/>
  <c r="F249" i="12"/>
  <c r="F759" i="12" s="1"/>
  <c r="I351" i="12"/>
  <c r="H354" i="12"/>
  <c r="H352" i="12"/>
  <c r="H350" i="12"/>
  <c r="P1074" i="12" a="1"/>
  <c r="P1074" i="12" s="1"/>
  <c r="N1071" i="12" a="1"/>
  <c r="N1071" i="12" s="1"/>
  <c r="L1070" i="12" a="1"/>
  <c r="L1070" i="12" s="1"/>
  <c r="S1040" i="12" a="1"/>
  <c r="S1040" i="12" s="1"/>
  <c r="S1039" i="12" a="1"/>
  <c r="S1039" i="12" s="1"/>
  <c r="T1035" i="12" a="1"/>
  <c r="T1035" i="12" s="1"/>
  <c r="Q1033" i="12" a="1"/>
  <c r="Q1033" i="12" s="1"/>
  <c r="S1653" i="12" a="1"/>
  <c r="S1653" i="12" s="1"/>
  <c r="J455" i="11"/>
  <c r="Q970" i="12"/>
  <c r="P1665" i="12" a="1"/>
  <c r="P1665" i="12" s="1"/>
  <c r="U1646" i="12" a="1"/>
  <c r="U1646" i="12" s="1"/>
  <c r="N510" i="12"/>
  <c r="M510" i="12"/>
  <c r="R691" i="11"/>
  <c r="O691" i="11"/>
  <c r="R689" i="11"/>
  <c r="R690" i="11" s="1"/>
  <c r="O689" i="11"/>
  <c r="O690" i="11" s="1"/>
  <c r="R687" i="11"/>
  <c r="R688" i="11" s="1"/>
  <c r="O687" i="11"/>
  <c r="O688" i="11" s="1"/>
  <c r="I340" i="12"/>
  <c r="I250" i="12"/>
  <c r="I760" i="12" s="1"/>
  <c r="D1653" i="12" a="1"/>
  <c r="D1653" i="12" s="1"/>
  <c r="S1657" i="12" a="1"/>
  <c r="S1657" i="12" s="1"/>
  <c r="E47" i="15"/>
  <c r="G47" i="15"/>
  <c r="I47" i="15"/>
  <c r="K47" i="15"/>
  <c r="D47" i="15"/>
  <c r="F47" i="15"/>
  <c r="H47" i="15"/>
  <c r="J47" i="15"/>
  <c r="J354" i="12"/>
  <c r="E48" i="15"/>
  <c r="G48" i="15"/>
  <c r="I48" i="15"/>
  <c r="K48" i="15"/>
  <c r="D48" i="15"/>
  <c r="F48" i="15"/>
  <c r="H48" i="15"/>
  <c r="J48" i="15"/>
  <c r="E103" i="15"/>
  <c r="G103" i="15"/>
  <c r="I103" i="15"/>
  <c r="K103" i="15"/>
  <c r="D103" i="15"/>
  <c r="F103" i="15"/>
  <c r="H103" i="15"/>
  <c r="J103" i="15"/>
  <c r="E102" i="15"/>
  <c r="G102" i="15"/>
  <c r="I102" i="15"/>
  <c r="K102" i="15"/>
  <c r="D102" i="15"/>
  <c r="F102" i="15"/>
  <c r="H102" i="15"/>
  <c r="J102" i="15"/>
  <c r="E101" i="15"/>
  <c r="G101" i="15"/>
  <c r="I101" i="15"/>
  <c r="K101" i="15"/>
  <c r="D101" i="15"/>
  <c r="F101" i="15"/>
  <c r="H101" i="15"/>
  <c r="J101" i="15"/>
  <c r="E100" i="15"/>
  <c r="G100" i="15"/>
  <c r="I100" i="15"/>
  <c r="K100" i="15"/>
  <c r="D100" i="15"/>
  <c r="F100" i="15"/>
  <c r="H100" i="15"/>
  <c r="J100" i="15"/>
  <c r="E99" i="15"/>
  <c r="G99" i="15"/>
  <c r="I99" i="15"/>
  <c r="K99" i="15"/>
  <c r="D99" i="15"/>
  <c r="F99" i="15"/>
  <c r="H99" i="15"/>
  <c r="J99" i="15"/>
  <c r="E98" i="15"/>
  <c r="G98" i="15"/>
  <c r="I98" i="15"/>
  <c r="K98" i="15"/>
  <c r="D98" i="15"/>
  <c r="F98" i="15"/>
  <c r="H98" i="15"/>
  <c r="J98" i="15"/>
  <c r="E92" i="15"/>
  <c r="G92" i="15"/>
  <c r="I92" i="15"/>
  <c r="K92" i="15"/>
  <c r="D92" i="15"/>
  <c r="F92" i="15"/>
  <c r="H92" i="15"/>
  <c r="J92" i="15"/>
  <c r="E86" i="15"/>
  <c r="G86" i="15"/>
  <c r="I86" i="15"/>
  <c r="K86" i="15"/>
  <c r="D86" i="15"/>
  <c r="F86" i="15"/>
  <c r="H86" i="15"/>
  <c r="J86" i="15"/>
  <c r="E84" i="15"/>
  <c r="G84" i="15"/>
  <c r="I84" i="15"/>
  <c r="K84" i="15"/>
  <c r="D84" i="15"/>
  <c r="F84" i="15"/>
  <c r="H84" i="15"/>
  <c r="J84" i="15"/>
  <c r="E81" i="15"/>
  <c r="G81" i="15"/>
  <c r="I81" i="15"/>
  <c r="K81" i="15"/>
  <c r="D81" i="15"/>
  <c r="F81" i="15"/>
  <c r="H81" i="15"/>
  <c r="J81" i="15"/>
  <c r="E77" i="15"/>
  <c r="G77" i="15"/>
  <c r="I77" i="15"/>
  <c r="K77" i="15"/>
  <c r="D77" i="15"/>
  <c r="F77" i="15"/>
  <c r="H77" i="15"/>
  <c r="J77" i="15"/>
  <c r="E76" i="15"/>
  <c r="G76" i="15"/>
  <c r="I76" i="15"/>
  <c r="K76" i="15"/>
  <c r="D76" i="15"/>
  <c r="F76" i="15"/>
  <c r="H76" i="15"/>
  <c r="J76" i="15"/>
  <c r="E74" i="15"/>
  <c r="G74" i="15"/>
  <c r="I74" i="15"/>
  <c r="K74" i="15"/>
  <c r="D74" i="15"/>
  <c r="F74" i="15"/>
  <c r="H74" i="15"/>
  <c r="J74" i="15"/>
  <c r="E73" i="15"/>
  <c r="G73" i="15"/>
  <c r="I73" i="15"/>
  <c r="K73" i="15"/>
  <c r="D73" i="15"/>
  <c r="F73" i="15"/>
  <c r="H73" i="15"/>
  <c r="J73" i="15"/>
  <c r="E70" i="15"/>
  <c r="G70" i="15"/>
  <c r="I70" i="15"/>
  <c r="K70" i="15"/>
  <c r="D70" i="15"/>
  <c r="F70" i="15"/>
  <c r="H70" i="15"/>
  <c r="J70" i="15"/>
  <c r="E69" i="15"/>
  <c r="G69" i="15"/>
  <c r="I69" i="15"/>
  <c r="K69" i="15"/>
  <c r="D69" i="15"/>
  <c r="F69" i="15"/>
  <c r="H69" i="15"/>
  <c r="J69" i="15"/>
  <c r="U1744" i="12" a="1"/>
  <c r="U1744" i="12" s="1"/>
  <c r="U1126" i="12" a="1"/>
  <c r="U1126" i="12" s="1"/>
  <c r="S1744" i="12" a="1"/>
  <c r="S1744" i="12" s="1"/>
  <c r="S1126" i="12" a="1"/>
  <c r="S1126" i="12" s="1"/>
  <c r="R1744" i="12" a="1"/>
  <c r="R1744" i="12" s="1"/>
  <c r="R1126" i="12" a="1"/>
  <c r="R1126" i="12" s="1"/>
  <c r="Q1744" i="12" a="1"/>
  <c r="Q1744" i="12" s="1"/>
  <c r="Q1126" i="12" a="1"/>
  <c r="Q1126" i="12" s="1"/>
  <c r="P1744" i="12" a="1"/>
  <c r="P1744" i="12" s="1"/>
  <c r="P1126" i="12" a="1"/>
  <c r="P1126" i="12" s="1"/>
  <c r="O1744" i="12" a="1"/>
  <c r="O1744" i="12" s="1"/>
  <c r="O1126" i="12" a="1"/>
  <c r="O1126" i="12" s="1"/>
  <c r="N1744" i="12" a="1"/>
  <c r="N1744" i="12" s="1"/>
  <c r="N1126" i="12" a="1"/>
  <c r="N1126" i="12" s="1"/>
  <c r="M1744" i="12" a="1"/>
  <c r="M1744" i="12" s="1"/>
  <c r="M1126" i="12" a="1"/>
  <c r="M1126" i="12" s="1"/>
  <c r="L1744" i="12" a="1"/>
  <c r="L1744" i="12" s="1"/>
  <c r="L1126" i="12" a="1"/>
  <c r="L1126" i="12" s="1"/>
  <c r="T1743" i="12" a="1"/>
  <c r="T1743" i="12" s="1"/>
  <c r="T1125" i="12" a="1"/>
  <c r="T1125" i="12" s="1"/>
  <c r="U1742" i="12" a="1"/>
  <c r="U1742" i="12" s="1"/>
  <c r="U1124" i="12" a="1"/>
  <c r="U1124" i="12" s="1"/>
  <c r="S1742" i="12" a="1"/>
  <c r="S1742" i="12" s="1"/>
  <c r="S1124" i="12" a="1"/>
  <c r="S1124" i="12" s="1"/>
  <c r="R1742" i="12" a="1"/>
  <c r="R1742" i="12" s="1"/>
  <c r="R1124" i="12" a="1"/>
  <c r="R1124" i="12" s="1"/>
  <c r="Q1742" i="12" a="1"/>
  <c r="Q1742" i="12" s="1"/>
  <c r="Q1124" i="12" a="1"/>
  <c r="Q1124" i="12" s="1"/>
  <c r="P1742" i="12" a="1"/>
  <c r="P1742" i="12" s="1"/>
  <c r="P1124" i="12" a="1"/>
  <c r="P1124" i="12" s="1"/>
  <c r="O1742" i="12" a="1"/>
  <c r="O1742" i="12" s="1"/>
  <c r="O1124" i="12" a="1"/>
  <c r="O1124" i="12" s="1"/>
  <c r="N1742" i="12" a="1"/>
  <c r="N1742" i="12" s="1"/>
  <c r="N1124" i="12" a="1"/>
  <c r="N1124" i="12" s="1"/>
  <c r="M1742" i="12" a="1"/>
  <c r="M1742" i="12" s="1"/>
  <c r="M1124" i="12" a="1"/>
  <c r="M1124" i="12" s="1"/>
  <c r="L1742" i="12" a="1"/>
  <c r="L1742" i="12" s="1"/>
  <c r="L1124" i="12" a="1"/>
  <c r="L1124" i="12" s="1"/>
  <c r="T1741" i="12" a="1"/>
  <c r="T1741" i="12" s="1"/>
  <c r="T1123" i="12" a="1"/>
  <c r="T1123" i="12" s="1"/>
  <c r="U1740" i="12" a="1"/>
  <c r="U1740" i="12" s="1"/>
  <c r="U1122" i="12" a="1"/>
  <c r="U1122" i="12" s="1"/>
  <c r="S1740" i="12" a="1"/>
  <c r="S1740" i="12" s="1"/>
  <c r="S1122" i="12" a="1"/>
  <c r="S1122" i="12" s="1"/>
  <c r="R1740" i="12" a="1"/>
  <c r="R1740" i="12" s="1"/>
  <c r="R1122" i="12" a="1"/>
  <c r="R1122" i="12" s="1"/>
  <c r="Q1740" i="12" a="1"/>
  <c r="Q1740" i="12" s="1"/>
  <c r="Q1122" i="12" a="1"/>
  <c r="Q1122" i="12" s="1"/>
  <c r="P1740" i="12" a="1"/>
  <c r="P1740" i="12" s="1"/>
  <c r="P1122" i="12" a="1"/>
  <c r="P1122" i="12" s="1"/>
  <c r="O1740" i="12" a="1"/>
  <c r="O1740" i="12" s="1"/>
  <c r="O1122" i="12" a="1"/>
  <c r="O1122" i="12" s="1"/>
  <c r="N1740" i="12" a="1"/>
  <c r="N1740" i="12" s="1"/>
  <c r="N1122" i="12" a="1"/>
  <c r="N1122" i="12" s="1"/>
  <c r="M1740" i="12" a="1"/>
  <c r="M1740" i="12" s="1"/>
  <c r="M1122" i="12" a="1"/>
  <c r="M1122" i="12" s="1"/>
  <c r="L1740" i="12" a="1"/>
  <c r="L1740" i="12" s="1"/>
  <c r="L1122" i="12" a="1"/>
  <c r="L1122" i="12" s="1"/>
  <c r="T1739" i="12" a="1"/>
  <c r="T1739" i="12" s="1"/>
  <c r="T1121" i="12" a="1"/>
  <c r="T1121" i="12" s="1"/>
  <c r="U1738" i="12" a="1"/>
  <c r="U1738" i="12" s="1"/>
  <c r="U1120" i="12" a="1"/>
  <c r="U1120" i="12" s="1"/>
  <c r="S1738" i="12" a="1"/>
  <c r="S1738" i="12" s="1"/>
  <c r="S1120" i="12" a="1"/>
  <c r="S1120" i="12" s="1"/>
  <c r="R1738" i="12" a="1"/>
  <c r="R1738" i="12" s="1"/>
  <c r="R1120" i="12" a="1"/>
  <c r="R1120" i="12" s="1"/>
  <c r="Q1738" i="12" a="1"/>
  <c r="Q1738" i="12" s="1"/>
  <c r="Q1120" i="12" a="1"/>
  <c r="Q1120" i="12" s="1"/>
  <c r="P1738" i="12" a="1"/>
  <c r="P1738" i="12" s="1"/>
  <c r="P1120" i="12" a="1"/>
  <c r="P1120" i="12" s="1"/>
  <c r="O1738" i="12" a="1"/>
  <c r="O1738" i="12" s="1"/>
  <c r="O1120" i="12" a="1"/>
  <c r="O1120" i="12" s="1"/>
  <c r="N1738" i="12" a="1"/>
  <c r="N1738" i="12" s="1"/>
  <c r="N1120" i="12" a="1"/>
  <c r="N1120" i="12" s="1"/>
  <c r="M1738" i="12" a="1"/>
  <c r="M1738" i="12" s="1"/>
  <c r="M1120" i="12" a="1"/>
  <c r="M1120" i="12" s="1"/>
  <c r="L1738" i="12" a="1"/>
  <c r="L1738" i="12" s="1"/>
  <c r="L1120" i="12" a="1"/>
  <c r="L1120" i="12" s="1"/>
  <c r="T1737" i="12" a="1"/>
  <c r="T1737" i="12" s="1"/>
  <c r="T1119" i="12" a="1"/>
  <c r="T1119" i="12" s="1"/>
  <c r="U1736" i="12" a="1"/>
  <c r="U1736" i="12" s="1"/>
  <c r="U1118" i="12" a="1"/>
  <c r="U1118" i="12" s="1"/>
  <c r="S1736" i="12" a="1"/>
  <c r="S1736" i="12" s="1"/>
  <c r="S1118" i="12" a="1"/>
  <c r="S1118" i="12" s="1"/>
  <c r="R1736" i="12" a="1"/>
  <c r="R1736" i="12" s="1"/>
  <c r="R1118" i="12" a="1"/>
  <c r="R1118" i="12" s="1"/>
  <c r="Q1736" i="12" a="1"/>
  <c r="Q1736" i="12" s="1"/>
  <c r="Q1118" i="12" a="1"/>
  <c r="Q1118" i="12" s="1"/>
  <c r="P1736" i="12" a="1"/>
  <c r="P1736" i="12" s="1"/>
  <c r="P1118" i="12" a="1"/>
  <c r="P1118" i="12" s="1"/>
  <c r="O1736" i="12" a="1"/>
  <c r="O1736" i="12" s="1"/>
  <c r="O1118" i="12" a="1"/>
  <c r="O1118" i="12" s="1"/>
  <c r="N1736" i="12" a="1"/>
  <c r="N1736" i="12" s="1"/>
  <c r="N1118" i="12" a="1"/>
  <c r="N1118" i="12" s="1"/>
  <c r="M1736" i="12" a="1"/>
  <c r="M1736" i="12" s="1"/>
  <c r="M1118" i="12" a="1"/>
  <c r="M1118" i="12" s="1"/>
  <c r="L1736" i="12" a="1"/>
  <c r="L1736" i="12" s="1"/>
  <c r="L1118" i="12" a="1"/>
  <c r="L1118" i="12" s="1"/>
  <c r="T1735" i="12" a="1"/>
  <c r="T1735" i="12" s="1"/>
  <c r="T1117" i="12" a="1"/>
  <c r="T1117" i="12" s="1"/>
  <c r="U1734" i="12" a="1"/>
  <c r="U1734" i="12" s="1"/>
  <c r="U1116" i="12" a="1"/>
  <c r="U1116" i="12" s="1"/>
  <c r="S1734" i="12" a="1"/>
  <c r="S1734" i="12" s="1"/>
  <c r="S1116" i="12" a="1"/>
  <c r="S1116" i="12" s="1"/>
  <c r="R1734" i="12" a="1"/>
  <c r="R1734" i="12" s="1"/>
  <c r="R1116" i="12" a="1"/>
  <c r="R1116" i="12" s="1"/>
  <c r="Q1734" i="12" a="1"/>
  <c r="Q1734" i="12" s="1"/>
  <c r="Q1116" i="12" a="1"/>
  <c r="Q1116" i="12" s="1"/>
  <c r="P1734" i="12" a="1"/>
  <c r="P1734" i="12" s="1"/>
  <c r="P1116" i="12" a="1"/>
  <c r="P1116" i="12" s="1"/>
  <c r="O1734" i="12" a="1"/>
  <c r="O1734" i="12" s="1"/>
  <c r="O1116" i="12" a="1"/>
  <c r="O1116" i="12" s="1"/>
  <c r="N1734" i="12" a="1"/>
  <c r="N1734" i="12" s="1"/>
  <c r="N1116" i="12" a="1"/>
  <c r="N1116" i="12" s="1"/>
  <c r="M1734" i="12" a="1"/>
  <c r="M1734" i="12" s="1"/>
  <c r="M1116" i="12" a="1"/>
  <c r="M1116" i="12" s="1"/>
  <c r="L1734" i="12" a="1"/>
  <c r="L1734" i="12" s="1"/>
  <c r="L1116" i="12" a="1"/>
  <c r="L1116" i="12" s="1"/>
  <c r="T1733" i="12" a="1"/>
  <c r="T1733" i="12" s="1"/>
  <c r="T1115" i="12" a="1"/>
  <c r="T1115" i="12" s="1"/>
  <c r="U1732" i="12" a="1"/>
  <c r="U1732" i="12" s="1"/>
  <c r="U1114" i="12" a="1"/>
  <c r="U1114" i="12" s="1"/>
  <c r="S1732" i="12" a="1"/>
  <c r="S1732" i="12" s="1"/>
  <c r="S1114" i="12" a="1"/>
  <c r="S1114" i="12" s="1"/>
  <c r="R1732" i="12" a="1"/>
  <c r="R1732" i="12" s="1"/>
  <c r="R1114" i="12" a="1"/>
  <c r="R1114" i="12" s="1"/>
  <c r="Q1732" i="12" a="1"/>
  <c r="Q1732" i="12" s="1"/>
  <c r="Q1114" i="12" a="1"/>
  <c r="Q1114" i="12" s="1"/>
  <c r="P1732" i="12" a="1"/>
  <c r="P1732" i="12" s="1"/>
  <c r="P1114" i="12" a="1"/>
  <c r="P1114" i="12" s="1"/>
  <c r="O1732" i="12" a="1"/>
  <c r="O1732" i="12" s="1"/>
  <c r="O1114" i="12" a="1"/>
  <c r="O1114" i="12" s="1"/>
  <c r="N1732" i="12" a="1"/>
  <c r="N1732" i="12" s="1"/>
  <c r="N1114" i="12" a="1"/>
  <c r="N1114" i="12" s="1"/>
  <c r="M1732" i="12" a="1"/>
  <c r="M1732" i="12" s="1"/>
  <c r="M1114" i="12" a="1"/>
  <c r="M1114" i="12" s="1"/>
  <c r="L1732" i="12" a="1"/>
  <c r="L1732" i="12" s="1"/>
  <c r="L1114" i="12" a="1"/>
  <c r="L1114" i="12" s="1"/>
  <c r="T1731" i="12" a="1"/>
  <c r="T1731" i="12" s="1"/>
  <c r="T1113" i="12" a="1"/>
  <c r="T1113" i="12" s="1"/>
  <c r="U1730" i="12" a="1"/>
  <c r="U1730" i="12" s="1"/>
  <c r="U1112" i="12" a="1"/>
  <c r="U1112" i="12" s="1"/>
  <c r="S1730" i="12" a="1"/>
  <c r="S1730" i="12" s="1"/>
  <c r="S1112" i="12" a="1"/>
  <c r="S1112" i="12" s="1"/>
  <c r="R1730" i="12" a="1"/>
  <c r="R1730" i="12" s="1"/>
  <c r="R1112" i="12" a="1"/>
  <c r="R1112" i="12" s="1"/>
  <c r="Q1730" i="12" a="1"/>
  <c r="Q1730" i="12" s="1"/>
  <c r="Q1112" i="12" a="1"/>
  <c r="Q1112" i="12" s="1"/>
  <c r="P1730" i="12" a="1"/>
  <c r="P1730" i="12" s="1"/>
  <c r="P1112" i="12" a="1"/>
  <c r="P1112" i="12" s="1"/>
  <c r="O1730" i="12" a="1"/>
  <c r="O1730" i="12" s="1"/>
  <c r="O1112" i="12" a="1"/>
  <c r="O1112" i="12" s="1"/>
  <c r="N1730" i="12" a="1"/>
  <c r="N1730" i="12" s="1"/>
  <c r="N1112" i="12" a="1"/>
  <c r="N1112" i="12" s="1"/>
  <c r="M1730" i="12" a="1"/>
  <c r="M1730" i="12" s="1"/>
  <c r="M1112" i="12" a="1"/>
  <c r="M1112" i="12" s="1"/>
  <c r="L1730" i="12" a="1"/>
  <c r="L1730" i="12" s="1"/>
  <c r="L1112" i="12" a="1"/>
  <c r="L1112" i="12" s="1"/>
  <c r="T1729" i="12" a="1"/>
  <c r="T1729" i="12" s="1"/>
  <c r="T1111" i="12" a="1"/>
  <c r="T1111" i="12" s="1"/>
  <c r="U1728" i="12" a="1"/>
  <c r="U1728" i="12" s="1"/>
  <c r="U1110" i="12" a="1"/>
  <c r="U1110" i="12" s="1"/>
  <c r="S1728" i="12" a="1"/>
  <c r="S1728" i="12" s="1"/>
  <c r="S1110" i="12" a="1"/>
  <c r="S1110" i="12" s="1"/>
  <c r="R1728" i="12" a="1"/>
  <c r="R1728" i="12" s="1"/>
  <c r="R1110" i="12" a="1"/>
  <c r="R1110" i="12" s="1"/>
  <c r="Q1728" i="12" a="1"/>
  <c r="Q1728" i="12" s="1"/>
  <c r="Q1110" i="12" a="1"/>
  <c r="Q1110" i="12" s="1"/>
  <c r="P1728" i="12" a="1"/>
  <c r="P1728" i="12" s="1"/>
  <c r="P1110" i="12" a="1"/>
  <c r="P1110" i="12" s="1"/>
  <c r="O1728" i="12" a="1"/>
  <c r="O1728" i="12" s="1"/>
  <c r="O1110" i="12" a="1"/>
  <c r="O1110" i="12" s="1"/>
  <c r="N1728" i="12" a="1"/>
  <c r="N1728" i="12" s="1"/>
  <c r="N1110" i="12" a="1"/>
  <c r="N1110" i="12" s="1"/>
  <c r="M1728" i="12" a="1"/>
  <c r="M1728" i="12" s="1"/>
  <c r="M1110" i="12" a="1"/>
  <c r="M1110" i="12" s="1"/>
  <c r="L1728" i="12" a="1"/>
  <c r="L1728" i="12" s="1"/>
  <c r="L1110" i="12" a="1"/>
  <c r="L1110" i="12" s="1"/>
  <c r="T1727" i="12" a="1"/>
  <c r="T1727" i="12" s="1"/>
  <c r="T1109" i="12" a="1"/>
  <c r="T1109" i="12" s="1"/>
  <c r="U1726" i="12" a="1"/>
  <c r="U1726" i="12" s="1"/>
  <c r="U1108" i="12" a="1"/>
  <c r="U1108" i="12" s="1"/>
  <c r="S1726" i="12" a="1"/>
  <c r="S1726" i="12" s="1"/>
  <c r="S1108" i="12" a="1"/>
  <c r="S1108" i="12" s="1"/>
  <c r="R1726" i="12" a="1"/>
  <c r="R1726" i="12" s="1"/>
  <c r="R1108" i="12" a="1"/>
  <c r="R1108" i="12" s="1"/>
  <c r="Q1726" i="12" a="1"/>
  <c r="Q1726" i="12" s="1"/>
  <c r="Q1108" i="12" a="1"/>
  <c r="Q1108" i="12" s="1"/>
  <c r="P1726" i="12" a="1"/>
  <c r="P1726" i="12" s="1"/>
  <c r="P1108" i="12" a="1"/>
  <c r="P1108" i="12" s="1"/>
  <c r="O1726" i="12" a="1"/>
  <c r="O1726" i="12" s="1"/>
  <c r="O1108" i="12" a="1"/>
  <c r="O1108" i="12" s="1"/>
  <c r="N1726" i="12" a="1"/>
  <c r="N1726" i="12" s="1"/>
  <c r="N1108" i="12" a="1"/>
  <c r="N1108" i="12" s="1"/>
  <c r="M1726" i="12" a="1"/>
  <c r="M1726" i="12" s="1"/>
  <c r="M1108" i="12" a="1"/>
  <c r="M1108" i="12" s="1"/>
  <c r="L1726" i="12" a="1"/>
  <c r="L1726" i="12" s="1"/>
  <c r="L1108" i="12" a="1"/>
  <c r="L1108" i="12" s="1"/>
  <c r="T1725" i="12" a="1"/>
  <c r="T1725" i="12" s="1"/>
  <c r="T1107" i="12" a="1"/>
  <c r="T1107" i="12" s="1"/>
  <c r="U1724" i="12" a="1"/>
  <c r="U1724" i="12" s="1"/>
  <c r="U1106" i="12" a="1"/>
  <c r="U1106" i="12" s="1"/>
  <c r="S1724" i="12" a="1"/>
  <c r="S1724" i="12" s="1"/>
  <c r="S1106" i="12" a="1"/>
  <c r="S1106" i="12" s="1"/>
  <c r="R1724" i="12" a="1"/>
  <c r="R1724" i="12" s="1"/>
  <c r="R1106" i="12" a="1"/>
  <c r="R1106" i="12" s="1"/>
  <c r="Q1724" i="12" a="1"/>
  <c r="Q1724" i="12" s="1"/>
  <c r="Q1106" i="12" a="1"/>
  <c r="Q1106" i="12" s="1"/>
  <c r="P1724" i="12" a="1"/>
  <c r="P1724" i="12" s="1"/>
  <c r="P1106" i="12" a="1"/>
  <c r="P1106" i="12" s="1"/>
  <c r="O1724" i="12" a="1"/>
  <c r="O1724" i="12" s="1"/>
  <c r="O1106" i="12" a="1"/>
  <c r="O1106" i="12" s="1"/>
  <c r="N1724" i="12" a="1"/>
  <c r="N1724" i="12" s="1"/>
  <c r="N1106" i="12" a="1"/>
  <c r="N1106" i="12" s="1"/>
  <c r="M1724" i="12" a="1"/>
  <c r="M1724" i="12" s="1"/>
  <c r="M1106" i="12" a="1"/>
  <c r="M1106" i="12" s="1"/>
  <c r="L1724" i="12" a="1"/>
  <c r="L1724" i="12" s="1"/>
  <c r="L1106" i="12" a="1"/>
  <c r="L1106" i="12" s="1"/>
  <c r="T1723" i="12" a="1"/>
  <c r="T1723" i="12" s="1"/>
  <c r="T1105" i="12" a="1"/>
  <c r="T1105" i="12" s="1"/>
  <c r="U1722" i="12" a="1"/>
  <c r="U1722" i="12" s="1"/>
  <c r="U1104" i="12" a="1"/>
  <c r="U1104" i="12" s="1"/>
  <c r="S1722" i="12" a="1"/>
  <c r="S1722" i="12" s="1"/>
  <c r="S1104" i="12" a="1"/>
  <c r="S1104" i="12" s="1"/>
  <c r="R1722" i="12" a="1"/>
  <c r="R1722" i="12" s="1"/>
  <c r="R1104" i="12" a="1"/>
  <c r="R1104" i="12" s="1"/>
  <c r="Q1722" i="12" a="1"/>
  <c r="Q1722" i="12" s="1"/>
  <c r="Q1104" i="12" a="1"/>
  <c r="Q1104" i="12" s="1"/>
  <c r="P1722" i="12" a="1"/>
  <c r="P1722" i="12" s="1"/>
  <c r="P1104" i="12" a="1"/>
  <c r="P1104" i="12" s="1"/>
  <c r="O1722" i="12" a="1"/>
  <c r="O1722" i="12" s="1"/>
  <c r="O1104" i="12" a="1"/>
  <c r="O1104" i="12" s="1"/>
  <c r="N1722" i="12" a="1"/>
  <c r="N1722" i="12" s="1"/>
  <c r="N1104" i="12" a="1"/>
  <c r="N1104" i="12" s="1"/>
  <c r="M1722" i="12" a="1"/>
  <c r="M1722" i="12" s="1"/>
  <c r="M1104" i="12" a="1"/>
  <c r="M1104" i="12" s="1"/>
  <c r="L1722" i="12" a="1"/>
  <c r="L1722" i="12" s="1"/>
  <c r="L1104" i="12" a="1"/>
  <c r="L1104" i="12" s="1"/>
  <c r="T1721" i="12" a="1"/>
  <c r="T1721" i="12" s="1"/>
  <c r="T1103" i="12" a="1"/>
  <c r="T1103" i="12" s="1"/>
  <c r="U1720" i="12" a="1"/>
  <c r="U1720" i="12" s="1"/>
  <c r="U1102" i="12" a="1"/>
  <c r="U1102" i="12" s="1"/>
  <c r="S1720" i="12" a="1"/>
  <c r="S1720" i="12" s="1"/>
  <c r="S1102" i="12" a="1"/>
  <c r="S1102" i="12" s="1"/>
  <c r="R1720" i="12" a="1"/>
  <c r="R1720" i="12" s="1"/>
  <c r="R1102" i="12" a="1"/>
  <c r="R1102" i="12" s="1"/>
  <c r="Q1720" i="12" a="1"/>
  <c r="Q1720" i="12" s="1"/>
  <c r="Q1102" i="12" a="1"/>
  <c r="Q1102" i="12" s="1"/>
  <c r="P1720" i="12" a="1"/>
  <c r="P1720" i="12" s="1"/>
  <c r="P1102" i="12" a="1"/>
  <c r="P1102" i="12" s="1"/>
  <c r="O1720" i="12" a="1"/>
  <c r="O1720" i="12" s="1"/>
  <c r="O1102" i="12" a="1"/>
  <c r="O1102" i="12" s="1"/>
  <c r="N1720" i="12" a="1"/>
  <c r="N1720" i="12" s="1"/>
  <c r="N1102" i="12" a="1"/>
  <c r="N1102" i="12" s="1"/>
  <c r="M1720" i="12" a="1"/>
  <c r="M1720" i="12" s="1"/>
  <c r="M1102" i="12" a="1"/>
  <c r="M1102" i="12" s="1"/>
  <c r="L1720" i="12" a="1"/>
  <c r="L1720" i="12" s="1"/>
  <c r="L1102" i="12" a="1"/>
  <c r="L1102" i="12" s="1"/>
  <c r="T1719" i="12" a="1"/>
  <c r="T1719" i="12" s="1"/>
  <c r="T1101" i="12" a="1"/>
  <c r="T1101" i="12" s="1"/>
  <c r="U1718" i="12" a="1"/>
  <c r="U1718" i="12" s="1"/>
  <c r="U1100" i="12" a="1"/>
  <c r="U1100" i="12" s="1"/>
  <c r="S1718" i="12" a="1"/>
  <c r="S1718" i="12" s="1"/>
  <c r="S1100" i="12" a="1"/>
  <c r="S1100" i="12" s="1"/>
  <c r="R1718" i="12" a="1"/>
  <c r="R1718" i="12" s="1"/>
  <c r="R1100" i="12" a="1"/>
  <c r="R1100" i="12" s="1"/>
  <c r="Q1718" i="12" a="1"/>
  <c r="Q1718" i="12" s="1"/>
  <c r="Q1100" i="12" a="1"/>
  <c r="Q1100" i="12" s="1"/>
  <c r="P1718" i="12" a="1"/>
  <c r="P1718" i="12" s="1"/>
  <c r="P1100" i="12" a="1"/>
  <c r="P1100" i="12" s="1"/>
  <c r="O1718" i="12" a="1"/>
  <c r="O1718" i="12" s="1"/>
  <c r="O1100" i="12" a="1"/>
  <c r="O1100" i="12" s="1"/>
  <c r="N1718" i="12" a="1"/>
  <c r="N1718" i="12" s="1"/>
  <c r="N1100" i="12" a="1"/>
  <c r="N1100" i="12" s="1"/>
  <c r="M1718" i="12" a="1"/>
  <c r="M1718" i="12" s="1"/>
  <c r="M1100" i="12" a="1"/>
  <c r="M1100" i="12" s="1"/>
  <c r="L1718" i="12" a="1"/>
  <c r="L1718" i="12" s="1"/>
  <c r="L1100" i="12" a="1"/>
  <c r="L1100" i="12" s="1"/>
  <c r="T1717" i="12" a="1"/>
  <c r="T1717" i="12" s="1"/>
  <c r="T1099" i="12" a="1"/>
  <c r="T1099" i="12" s="1"/>
  <c r="U1716" i="12" a="1"/>
  <c r="U1716" i="12" s="1"/>
  <c r="U1098" i="12" a="1"/>
  <c r="U1098" i="12" s="1"/>
  <c r="S1716" i="12" a="1"/>
  <c r="S1716" i="12" s="1"/>
  <c r="S1098" i="12" a="1"/>
  <c r="S1098" i="12" s="1"/>
  <c r="R1716" i="12" a="1"/>
  <c r="R1716" i="12" s="1"/>
  <c r="R1098" i="12" a="1"/>
  <c r="R1098" i="12" s="1"/>
  <c r="Q1716" i="12" a="1"/>
  <c r="Q1716" i="12" s="1"/>
  <c r="Q1098" i="12" a="1"/>
  <c r="Q1098" i="12" s="1"/>
  <c r="P1716" i="12" a="1"/>
  <c r="P1716" i="12" s="1"/>
  <c r="P1098" i="12" a="1"/>
  <c r="P1098" i="12" s="1"/>
  <c r="O1716" i="12" a="1"/>
  <c r="O1716" i="12" s="1"/>
  <c r="O1098" i="12" a="1"/>
  <c r="O1098" i="12" s="1"/>
  <c r="N1716" i="12" a="1"/>
  <c r="N1716" i="12" s="1"/>
  <c r="N1098" i="12" a="1"/>
  <c r="N1098" i="12" s="1"/>
  <c r="M1716" i="12" a="1"/>
  <c r="M1716" i="12" s="1"/>
  <c r="M1098" i="12" a="1"/>
  <c r="M1098" i="12" s="1"/>
  <c r="L1716" i="12" a="1"/>
  <c r="L1716" i="12" s="1"/>
  <c r="L1098" i="12" a="1"/>
  <c r="L1098" i="12" s="1"/>
  <c r="T1715" i="12" a="1"/>
  <c r="T1715" i="12" s="1"/>
  <c r="T1097" i="12" a="1"/>
  <c r="T1097" i="12" s="1"/>
  <c r="U1714" i="12" a="1"/>
  <c r="U1714" i="12" s="1"/>
  <c r="U1096" i="12" a="1"/>
  <c r="U1096" i="12" s="1"/>
  <c r="S1714" i="12" a="1"/>
  <c r="S1714" i="12" s="1"/>
  <c r="S1096" i="12" a="1"/>
  <c r="S1096" i="12" s="1"/>
  <c r="R1714" i="12" a="1"/>
  <c r="R1714" i="12" s="1"/>
  <c r="R1096" i="12" a="1"/>
  <c r="R1096" i="12" s="1"/>
  <c r="Q1714" i="12" a="1"/>
  <c r="Q1714" i="12" s="1"/>
  <c r="Q1096" i="12" a="1"/>
  <c r="Q1096" i="12" s="1"/>
  <c r="P1714" i="12" a="1"/>
  <c r="P1714" i="12" s="1"/>
  <c r="P1096" i="12" a="1"/>
  <c r="P1096" i="12" s="1"/>
  <c r="O1714" i="12" a="1"/>
  <c r="O1714" i="12" s="1"/>
  <c r="O1096" i="12" a="1"/>
  <c r="O1096" i="12" s="1"/>
  <c r="N1714" i="12" a="1"/>
  <c r="N1714" i="12" s="1"/>
  <c r="N1096" i="12" a="1"/>
  <c r="N1096" i="12" s="1"/>
  <c r="M1714" i="12" a="1"/>
  <c r="M1714" i="12" s="1"/>
  <c r="M1096" i="12" a="1"/>
  <c r="M1096" i="12" s="1"/>
  <c r="L1714" i="12" a="1"/>
  <c r="L1714" i="12" s="1"/>
  <c r="L1096" i="12" a="1"/>
  <c r="L1096" i="12" s="1"/>
  <c r="T1713" i="12" a="1"/>
  <c r="T1713" i="12" s="1"/>
  <c r="T1095" i="12" a="1"/>
  <c r="T1095" i="12" s="1"/>
  <c r="S1712" i="12" a="1"/>
  <c r="S1712" i="12" s="1"/>
  <c r="S1094" i="12" a="1"/>
  <c r="S1094" i="12" s="1"/>
  <c r="R1712" i="12" a="1"/>
  <c r="R1712" i="12" s="1"/>
  <c r="R1094" i="12" a="1"/>
  <c r="R1094" i="12" s="1"/>
  <c r="Q1712" i="12" a="1"/>
  <c r="Q1712" i="12" s="1"/>
  <c r="Q1094" i="12" a="1"/>
  <c r="Q1094" i="12" s="1"/>
  <c r="P1712" i="12" a="1"/>
  <c r="P1712" i="12" s="1"/>
  <c r="P1094" i="12" a="1"/>
  <c r="P1094" i="12" s="1"/>
  <c r="O1712" i="12" a="1"/>
  <c r="O1712" i="12" s="1"/>
  <c r="O1094" i="12" a="1"/>
  <c r="O1094" i="12" s="1"/>
  <c r="N1712" i="12" a="1"/>
  <c r="N1712" i="12" s="1"/>
  <c r="N1094" i="12" a="1"/>
  <c r="N1094" i="12" s="1"/>
  <c r="M1712" i="12" a="1"/>
  <c r="M1712" i="12" s="1"/>
  <c r="M1094" i="12" a="1"/>
  <c r="M1094" i="12" s="1"/>
  <c r="L1712" i="12" a="1"/>
  <c r="L1712" i="12" s="1"/>
  <c r="L1094" i="12" a="1"/>
  <c r="L1094" i="12" s="1"/>
  <c r="T1711" i="12" a="1"/>
  <c r="T1711" i="12" s="1"/>
  <c r="T1093" i="12" a="1"/>
  <c r="T1093" i="12" s="1"/>
  <c r="U1710" i="12" a="1"/>
  <c r="U1710" i="12" s="1"/>
  <c r="U1092" i="12" a="1"/>
  <c r="U1092" i="12" s="1"/>
  <c r="S1710" i="12" a="1"/>
  <c r="S1710" i="12" s="1"/>
  <c r="S1092" i="12" a="1"/>
  <c r="S1092" i="12" s="1"/>
  <c r="R1710" i="12" a="1"/>
  <c r="R1710" i="12" s="1"/>
  <c r="R1092" i="12" a="1"/>
  <c r="R1092" i="12" s="1"/>
  <c r="Q1710" i="12" a="1"/>
  <c r="Q1710" i="12" s="1"/>
  <c r="Q1092" i="12" a="1"/>
  <c r="Q1092" i="12" s="1"/>
  <c r="P1710" i="12" a="1"/>
  <c r="P1710" i="12" s="1"/>
  <c r="P1092" i="12" a="1"/>
  <c r="P1092" i="12" s="1"/>
  <c r="O1710" i="12" a="1"/>
  <c r="O1710" i="12" s="1"/>
  <c r="O1092" i="12" a="1"/>
  <c r="O1092" i="12" s="1"/>
  <c r="N1710" i="12" a="1"/>
  <c r="N1710" i="12" s="1"/>
  <c r="N1092" i="12" a="1"/>
  <c r="N1092" i="12" s="1"/>
  <c r="M1710" i="12" a="1"/>
  <c r="M1710" i="12" s="1"/>
  <c r="M1092" i="12" a="1"/>
  <c r="M1092" i="12" s="1"/>
  <c r="L1710" i="12" a="1"/>
  <c r="L1710" i="12" s="1"/>
  <c r="L1092" i="12" a="1"/>
  <c r="L1092" i="12" s="1"/>
  <c r="T1709" i="12" a="1"/>
  <c r="T1709" i="12" s="1"/>
  <c r="T1091" i="12" a="1"/>
  <c r="T1091" i="12" s="1"/>
  <c r="U1708" i="12" a="1"/>
  <c r="U1708" i="12" s="1"/>
  <c r="U1090" i="12" a="1"/>
  <c r="U1090" i="12" s="1"/>
  <c r="S1708" i="12" a="1"/>
  <c r="S1708" i="12" s="1"/>
  <c r="S1090" i="12" a="1"/>
  <c r="S1090" i="12" s="1"/>
  <c r="R1708" i="12" a="1"/>
  <c r="R1708" i="12" s="1"/>
  <c r="R1090" i="12" a="1"/>
  <c r="R1090" i="12" s="1"/>
  <c r="Q1708" i="12" a="1"/>
  <c r="Q1708" i="12" s="1"/>
  <c r="Q1090" i="12" a="1"/>
  <c r="Q1090" i="12" s="1"/>
  <c r="P1708" i="12" a="1"/>
  <c r="P1708" i="12" s="1"/>
  <c r="P1090" i="12" a="1"/>
  <c r="P1090" i="12" s="1"/>
  <c r="O1708" i="12" a="1"/>
  <c r="O1708" i="12" s="1"/>
  <c r="O1090" i="12" a="1"/>
  <c r="O1090" i="12" s="1"/>
  <c r="N1708" i="12" a="1"/>
  <c r="N1708" i="12" s="1"/>
  <c r="N1090" i="12" a="1"/>
  <c r="N1090" i="12" s="1"/>
  <c r="M1708" i="12" a="1"/>
  <c r="M1708" i="12" s="1"/>
  <c r="M1090" i="12" a="1"/>
  <c r="M1090" i="12" s="1"/>
  <c r="L1708" i="12" a="1"/>
  <c r="L1708" i="12" s="1"/>
  <c r="L1090" i="12" a="1"/>
  <c r="L1090" i="12" s="1"/>
  <c r="T1707" i="12" a="1"/>
  <c r="T1707" i="12" s="1"/>
  <c r="T1089" i="12" a="1"/>
  <c r="T1089" i="12" s="1"/>
  <c r="U1706" i="12" a="1"/>
  <c r="U1706" i="12" s="1"/>
  <c r="U1088" i="12" a="1"/>
  <c r="U1088" i="12" s="1"/>
  <c r="S1706" i="12" a="1"/>
  <c r="S1706" i="12" s="1"/>
  <c r="S1088" i="12" a="1"/>
  <c r="S1088" i="12" s="1"/>
  <c r="R1706" i="12" a="1"/>
  <c r="R1706" i="12" s="1"/>
  <c r="R1088" i="12" a="1"/>
  <c r="R1088" i="12" s="1"/>
  <c r="P1706" i="12" a="1"/>
  <c r="P1706" i="12" s="1"/>
  <c r="P1088" i="12" a="1"/>
  <c r="P1088" i="12" s="1"/>
  <c r="O1706" i="12" a="1"/>
  <c r="O1706" i="12" s="1"/>
  <c r="O1088" i="12" a="1"/>
  <c r="O1088" i="12" s="1"/>
  <c r="M1706" i="12" a="1"/>
  <c r="M1706" i="12" s="1"/>
  <c r="M1088" i="12" a="1"/>
  <c r="M1088" i="12" s="1"/>
  <c r="L1706" i="12" a="1"/>
  <c r="L1706" i="12" s="1"/>
  <c r="L1088" i="12" a="1"/>
  <c r="L1088" i="12" s="1"/>
  <c r="T1705" i="12" a="1"/>
  <c r="T1705" i="12" s="1"/>
  <c r="U1704" i="12" a="1"/>
  <c r="U1704" i="12" s="1"/>
  <c r="U1086" i="12" a="1"/>
  <c r="U1086" i="12" s="1"/>
  <c r="Q1704" i="12" a="1"/>
  <c r="Q1704" i="12" s="1"/>
  <c r="Q1086" i="12" a="1"/>
  <c r="Q1086" i="12" s="1"/>
  <c r="O1704" i="12" a="1"/>
  <c r="O1704" i="12" s="1"/>
  <c r="O1086" i="12" a="1"/>
  <c r="O1086" i="12" s="1"/>
  <c r="N1704" i="12" a="1"/>
  <c r="N1704" i="12" s="1"/>
  <c r="N1086" i="12" a="1"/>
  <c r="N1086" i="12" s="1"/>
  <c r="T1703" i="12" a="1"/>
  <c r="T1703" i="12" s="1"/>
  <c r="T1085" i="12" a="1"/>
  <c r="T1085" i="12" s="1"/>
  <c r="U1702" i="12" a="1"/>
  <c r="U1702" i="12" s="1"/>
  <c r="U1084" i="12" a="1"/>
  <c r="U1084" i="12" s="1"/>
  <c r="S1702" i="12" a="1"/>
  <c r="S1702" i="12" s="1"/>
  <c r="S1084" i="12" a="1"/>
  <c r="S1084" i="12" s="1"/>
  <c r="Q1702" i="12" a="1"/>
  <c r="Q1702" i="12" s="1"/>
  <c r="Q1084" i="12" a="1"/>
  <c r="Q1084" i="12" s="1"/>
  <c r="Q669" i="12"/>
  <c r="O1702" i="12" a="1"/>
  <c r="O1702" i="12" s="1"/>
  <c r="O1084" i="12" a="1"/>
  <c r="O1084" i="12" s="1"/>
  <c r="O669" i="12"/>
  <c r="M1702" i="12" a="1"/>
  <c r="M1702" i="12" s="1"/>
  <c r="M1084" i="12" a="1"/>
  <c r="M1084" i="12" s="1"/>
  <c r="M669" i="12"/>
  <c r="N667" i="12"/>
  <c r="L1700" i="12" a="1"/>
  <c r="L1700" i="12" s="1"/>
  <c r="L1082" i="12" a="1"/>
  <c r="L1082" i="12" s="1"/>
  <c r="L667" i="12"/>
  <c r="T1699" i="12" a="1"/>
  <c r="T1699" i="12" s="1"/>
  <c r="T1081" i="12" a="1"/>
  <c r="T1081" i="12" s="1"/>
  <c r="U1698" i="12" a="1"/>
  <c r="U1698" i="12" s="1"/>
  <c r="U1080" i="12" a="1"/>
  <c r="U1080" i="12" s="1"/>
  <c r="Q1698" i="12" a="1"/>
  <c r="Q1698" i="12" s="1"/>
  <c r="Q1080" i="12" a="1"/>
  <c r="Q1080" i="12" s="1"/>
  <c r="Q665" i="12"/>
  <c r="O1698" i="12" a="1"/>
  <c r="O1698" i="12" s="1"/>
  <c r="O1080" i="12" a="1"/>
  <c r="O1080" i="12" s="1"/>
  <c r="O665" i="12"/>
  <c r="M1698" i="12" a="1"/>
  <c r="M1698" i="12" s="1"/>
  <c r="M1080" i="12" a="1"/>
  <c r="M1080" i="12" s="1"/>
  <c r="M665" i="12"/>
  <c r="E97" i="15"/>
  <c r="G97" i="15"/>
  <c r="I97" i="15"/>
  <c r="K97" i="15"/>
  <c r="D97" i="15"/>
  <c r="F97" i="15"/>
  <c r="H97" i="15"/>
  <c r="J97" i="15"/>
  <c r="E96" i="15"/>
  <c r="G96" i="15"/>
  <c r="I96" i="15"/>
  <c r="K96" i="15"/>
  <c r="D96" i="15"/>
  <c r="F96" i="15"/>
  <c r="H96" i="15"/>
  <c r="J96" i="15"/>
  <c r="E95" i="15"/>
  <c r="G95" i="15"/>
  <c r="I95" i="15"/>
  <c r="K95" i="15"/>
  <c r="D95" i="15"/>
  <c r="F95" i="15"/>
  <c r="H95" i="15"/>
  <c r="J95" i="15"/>
  <c r="E94" i="15"/>
  <c r="G94" i="15"/>
  <c r="I94" i="15"/>
  <c r="K94" i="15"/>
  <c r="D94" i="15"/>
  <c r="F94" i="15"/>
  <c r="H94" i="15"/>
  <c r="J94" i="15"/>
  <c r="E93" i="15"/>
  <c r="G93" i="15"/>
  <c r="I93" i="15"/>
  <c r="K93" i="15"/>
  <c r="D93" i="15"/>
  <c r="F93" i="15"/>
  <c r="H93" i="15"/>
  <c r="J93" i="15"/>
  <c r="E91" i="15"/>
  <c r="G91" i="15"/>
  <c r="I91" i="15"/>
  <c r="K91" i="15"/>
  <c r="D91" i="15"/>
  <c r="F91" i="15"/>
  <c r="H91" i="15"/>
  <c r="J91" i="15"/>
  <c r="E90" i="15"/>
  <c r="G90" i="15"/>
  <c r="I90" i="15"/>
  <c r="K90" i="15"/>
  <c r="D90" i="15"/>
  <c r="F90" i="15"/>
  <c r="H90" i="15"/>
  <c r="J90" i="15"/>
  <c r="E89" i="15"/>
  <c r="G89" i="15"/>
  <c r="I89" i="15"/>
  <c r="K89" i="15"/>
  <c r="D89" i="15"/>
  <c r="F89" i="15"/>
  <c r="H89" i="15"/>
  <c r="J89" i="15"/>
  <c r="E88" i="15"/>
  <c r="G88" i="15"/>
  <c r="I88" i="15"/>
  <c r="K88" i="15"/>
  <c r="D88" i="15"/>
  <c r="F88" i="15"/>
  <c r="H88" i="15"/>
  <c r="J88" i="15"/>
  <c r="E87" i="15"/>
  <c r="G87" i="15"/>
  <c r="I87" i="15"/>
  <c r="K87" i="15"/>
  <c r="D87" i="15"/>
  <c r="F87" i="15"/>
  <c r="H87" i="15"/>
  <c r="J87" i="15"/>
  <c r="E85" i="15"/>
  <c r="G85" i="15"/>
  <c r="I85" i="15"/>
  <c r="K85" i="15"/>
  <c r="D85" i="15"/>
  <c r="F85" i="15"/>
  <c r="H85" i="15"/>
  <c r="J85" i="15"/>
  <c r="E83" i="15"/>
  <c r="G83" i="15"/>
  <c r="I83" i="15"/>
  <c r="K83" i="15"/>
  <c r="D83" i="15"/>
  <c r="F83" i="15"/>
  <c r="H83" i="15"/>
  <c r="J83" i="15"/>
  <c r="E82" i="15"/>
  <c r="G82" i="15"/>
  <c r="I82" i="15"/>
  <c r="K82" i="15"/>
  <c r="D82" i="15"/>
  <c r="F82" i="15"/>
  <c r="H82" i="15"/>
  <c r="J82" i="15"/>
  <c r="E80" i="15"/>
  <c r="G80" i="15"/>
  <c r="I80" i="15"/>
  <c r="K80" i="15"/>
  <c r="D80" i="15"/>
  <c r="F80" i="15"/>
  <c r="H80" i="15"/>
  <c r="J80" i="15"/>
  <c r="E79" i="15"/>
  <c r="G79" i="15"/>
  <c r="I79" i="15"/>
  <c r="K79" i="15"/>
  <c r="D79" i="15"/>
  <c r="F79" i="15"/>
  <c r="H79" i="15"/>
  <c r="J79" i="15"/>
  <c r="E78" i="15"/>
  <c r="G78" i="15"/>
  <c r="I78" i="15"/>
  <c r="K78" i="15"/>
  <c r="D78" i="15"/>
  <c r="F78" i="15"/>
  <c r="H78" i="15"/>
  <c r="J78" i="15"/>
  <c r="E75" i="15"/>
  <c r="G75" i="15"/>
  <c r="I75" i="15"/>
  <c r="K75" i="15"/>
  <c r="D75" i="15"/>
  <c r="F75" i="15"/>
  <c r="H75" i="15"/>
  <c r="J75" i="15"/>
  <c r="E72" i="15"/>
  <c r="G72" i="15"/>
  <c r="I72" i="15"/>
  <c r="K72" i="15"/>
  <c r="D72" i="15"/>
  <c r="F72" i="15"/>
  <c r="H72" i="15"/>
  <c r="J72" i="15"/>
  <c r="E71" i="15"/>
  <c r="G71" i="15"/>
  <c r="I71" i="15"/>
  <c r="K71" i="15"/>
  <c r="D71" i="15"/>
  <c r="F71" i="15"/>
  <c r="H71" i="15"/>
  <c r="J71" i="15"/>
  <c r="E68" i="15"/>
  <c r="G68" i="15"/>
  <c r="I68" i="15"/>
  <c r="K68" i="15"/>
  <c r="D68" i="15"/>
  <c r="F68" i="15"/>
  <c r="H68" i="15"/>
  <c r="J68" i="15"/>
  <c r="E67" i="15"/>
  <c r="G67" i="15"/>
  <c r="I67" i="15"/>
  <c r="K67" i="15"/>
  <c r="D67" i="15"/>
  <c r="F67" i="15"/>
  <c r="H67" i="15"/>
  <c r="J67" i="15"/>
  <c r="E66" i="15"/>
  <c r="G66" i="15"/>
  <c r="I66" i="15"/>
  <c r="K66" i="15"/>
  <c r="D66" i="15"/>
  <c r="F66" i="15"/>
  <c r="H66" i="15"/>
  <c r="J66" i="15"/>
  <c r="E65" i="15"/>
  <c r="G65" i="15"/>
  <c r="I65" i="15"/>
  <c r="K65" i="15"/>
  <c r="D65" i="15"/>
  <c r="F65" i="15"/>
  <c r="H65" i="15"/>
  <c r="J65" i="15"/>
  <c r="E64" i="15"/>
  <c r="G64" i="15"/>
  <c r="I64" i="15"/>
  <c r="K64" i="15"/>
  <c r="D64" i="15"/>
  <c r="F64" i="15"/>
  <c r="H64" i="15"/>
  <c r="J64" i="15"/>
  <c r="T1744" i="12" a="1"/>
  <c r="T1744" i="12" s="1"/>
  <c r="T1126" i="12" a="1"/>
  <c r="T1126" i="12" s="1"/>
  <c r="U1743" i="12" a="1"/>
  <c r="U1743" i="12" s="1"/>
  <c r="U1125" i="12" a="1"/>
  <c r="U1125" i="12" s="1"/>
  <c r="S1743" i="12" a="1"/>
  <c r="S1743" i="12" s="1"/>
  <c r="S1125" i="12" a="1"/>
  <c r="S1125" i="12" s="1"/>
  <c r="R1743" i="12" a="1"/>
  <c r="R1743" i="12" s="1"/>
  <c r="R1125" i="12" a="1"/>
  <c r="R1125" i="12" s="1"/>
  <c r="Q1743" i="12" a="1"/>
  <c r="Q1743" i="12" s="1"/>
  <c r="Q1125" i="12" a="1"/>
  <c r="Q1125" i="12" s="1"/>
  <c r="P1743" i="12" a="1"/>
  <c r="P1743" i="12" s="1"/>
  <c r="P1125" i="12" a="1"/>
  <c r="P1125" i="12" s="1"/>
  <c r="O1743" i="12" a="1"/>
  <c r="O1743" i="12" s="1"/>
  <c r="O1125" i="12" a="1"/>
  <c r="O1125" i="12" s="1"/>
  <c r="N1743" i="12" a="1"/>
  <c r="N1743" i="12" s="1"/>
  <c r="N1125" i="12" a="1"/>
  <c r="N1125" i="12" s="1"/>
  <c r="M1743" i="12" a="1"/>
  <c r="M1743" i="12" s="1"/>
  <c r="M1125" i="12" a="1"/>
  <c r="M1125" i="12" s="1"/>
  <c r="L1743" i="12" a="1"/>
  <c r="L1743" i="12" s="1"/>
  <c r="L1125" i="12" a="1"/>
  <c r="L1125" i="12" s="1"/>
  <c r="T1742" i="12" a="1"/>
  <c r="T1742" i="12" s="1"/>
  <c r="T1124" i="12" a="1"/>
  <c r="T1124" i="12" s="1"/>
  <c r="U1741" i="12" a="1"/>
  <c r="U1741" i="12" s="1"/>
  <c r="U1123" i="12" a="1"/>
  <c r="U1123" i="12" s="1"/>
  <c r="S1741" i="12" a="1"/>
  <c r="S1741" i="12" s="1"/>
  <c r="S1123" i="12" a="1"/>
  <c r="S1123" i="12" s="1"/>
  <c r="R1741" i="12" a="1"/>
  <c r="R1741" i="12" s="1"/>
  <c r="R1123" i="12" a="1"/>
  <c r="R1123" i="12" s="1"/>
  <c r="Q1741" i="12" a="1"/>
  <c r="Q1741" i="12" s="1"/>
  <c r="Q1123" i="12" a="1"/>
  <c r="Q1123" i="12" s="1"/>
  <c r="P1741" i="12" a="1"/>
  <c r="P1741" i="12" s="1"/>
  <c r="P1123" i="12" a="1"/>
  <c r="P1123" i="12" s="1"/>
  <c r="O1741" i="12" a="1"/>
  <c r="O1741" i="12" s="1"/>
  <c r="O1123" i="12" a="1"/>
  <c r="O1123" i="12" s="1"/>
  <c r="N1741" i="12" a="1"/>
  <c r="N1741" i="12" s="1"/>
  <c r="N1123" i="12" a="1"/>
  <c r="N1123" i="12" s="1"/>
  <c r="M1741" i="12" a="1"/>
  <c r="M1741" i="12" s="1"/>
  <c r="M1123" i="12" a="1"/>
  <c r="M1123" i="12" s="1"/>
  <c r="L1741" i="12" a="1"/>
  <c r="L1741" i="12" s="1"/>
  <c r="L1123" i="12" a="1"/>
  <c r="L1123" i="12" s="1"/>
  <c r="T1740" i="12" a="1"/>
  <c r="T1740" i="12" s="1"/>
  <c r="T1122" i="12" a="1"/>
  <c r="T1122" i="12" s="1"/>
  <c r="U1739" i="12" a="1"/>
  <c r="U1739" i="12" s="1"/>
  <c r="U1121" i="12" a="1"/>
  <c r="U1121" i="12" s="1"/>
  <c r="S1739" i="12" a="1"/>
  <c r="S1739" i="12" s="1"/>
  <c r="S1121" i="12" a="1"/>
  <c r="S1121" i="12" s="1"/>
  <c r="R1739" i="12" a="1"/>
  <c r="R1739" i="12" s="1"/>
  <c r="R1121" i="12" a="1"/>
  <c r="R1121" i="12" s="1"/>
  <c r="Q1739" i="12" a="1"/>
  <c r="Q1739" i="12" s="1"/>
  <c r="Q1121" i="12" a="1"/>
  <c r="Q1121" i="12" s="1"/>
  <c r="P1739" i="12" a="1"/>
  <c r="P1739" i="12" s="1"/>
  <c r="P1121" i="12" a="1"/>
  <c r="P1121" i="12" s="1"/>
  <c r="O1739" i="12" a="1"/>
  <c r="O1739" i="12" s="1"/>
  <c r="O1121" i="12" a="1"/>
  <c r="O1121" i="12" s="1"/>
  <c r="N1739" i="12" a="1"/>
  <c r="N1739" i="12" s="1"/>
  <c r="N1121" i="12" a="1"/>
  <c r="N1121" i="12" s="1"/>
  <c r="M1739" i="12" a="1"/>
  <c r="M1739" i="12" s="1"/>
  <c r="M1121" i="12" a="1"/>
  <c r="M1121" i="12" s="1"/>
  <c r="L1739" i="12" a="1"/>
  <c r="L1739" i="12" s="1"/>
  <c r="L1121" i="12" a="1"/>
  <c r="L1121" i="12" s="1"/>
  <c r="T1738" i="12" a="1"/>
  <c r="T1738" i="12" s="1"/>
  <c r="T1120" i="12" a="1"/>
  <c r="T1120" i="12" s="1"/>
  <c r="U1737" i="12" a="1"/>
  <c r="U1737" i="12" s="1"/>
  <c r="U1119" i="12" a="1"/>
  <c r="U1119" i="12" s="1"/>
  <c r="S1737" i="12" a="1"/>
  <c r="S1737" i="12" s="1"/>
  <c r="S1119" i="12" a="1"/>
  <c r="S1119" i="12" s="1"/>
  <c r="R1737" i="12" a="1"/>
  <c r="R1737" i="12" s="1"/>
  <c r="R1119" i="12" a="1"/>
  <c r="R1119" i="12" s="1"/>
  <c r="Q1737" i="12" a="1"/>
  <c r="Q1737" i="12" s="1"/>
  <c r="Q1119" i="12" a="1"/>
  <c r="Q1119" i="12" s="1"/>
  <c r="P1737" i="12" a="1"/>
  <c r="P1737" i="12" s="1"/>
  <c r="P1119" i="12" a="1"/>
  <c r="P1119" i="12" s="1"/>
  <c r="O1737" i="12" a="1"/>
  <c r="O1737" i="12" s="1"/>
  <c r="O1119" i="12" a="1"/>
  <c r="O1119" i="12" s="1"/>
  <c r="N1737" i="12" a="1"/>
  <c r="N1737" i="12" s="1"/>
  <c r="N1119" i="12" a="1"/>
  <c r="N1119" i="12" s="1"/>
  <c r="M1737" i="12" a="1"/>
  <c r="M1737" i="12" s="1"/>
  <c r="M1119" i="12" a="1"/>
  <c r="M1119" i="12" s="1"/>
  <c r="L1737" i="12" a="1"/>
  <c r="L1737" i="12" s="1"/>
  <c r="L1119" i="12" a="1"/>
  <c r="L1119" i="12" s="1"/>
  <c r="T1736" i="12" a="1"/>
  <c r="T1736" i="12" s="1"/>
  <c r="T1118" i="12" a="1"/>
  <c r="T1118" i="12" s="1"/>
  <c r="U1735" i="12" a="1"/>
  <c r="U1735" i="12" s="1"/>
  <c r="U1117" i="12" a="1"/>
  <c r="U1117" i="12" s="1"/>
  <c r="S1735" i="12" a="1"/>
  <c r="S1735" i="12" s="1"/>
  <c r="S1117" i="12" a="1"/>
  <c r="S1117" i="12" s="1"/>
  <c r="R1735" i="12" a="1"/>
  <c r="R1735" i="12" s="1"/>
  <c r="R1117" i="12" a="1"/>
  <c r="R1117" i="12" s="1"/>
  <c r="Q1735" i="12" a="1"/>
  <c r="Q1735" i="12" s="1"/>
  <c r="Q1117" i="12" a="1"/>
  <c r="Q1117" i="12" s="1"/>
  <c r="P1735" i="12" a="1"/>
  <c r="P1735" i="12" s="1"/>
  <c r="P1117" i="12" a="1"/>
  <c r="P1117" i="12" s="1"/>
  <c r="O1735" i="12" a="1"/>
  <c r="O1735" i="12" s="1"/>
  <c r="O1117" i="12" a="1"/>
  <c r="O1117" i="12" s="1"/>
  <c r="N1735" i="12" a="1"/>
  <c r="N1735" i="12" s="1"/>
  <c r="N1117" i="12" a="1"/>
  <c r="N1117" i="12" s="1"/>
  <c r="M1735" i="12" a="1"/>
  <c r="M1735" i="12" s="1"/>
  <c r="M1117" i="12" a="1"/>
  <c r="M1117" i="12" s="1"/>
  <c r="L1735" i="12" a="1"/>
  <c r="L1735" i="12" s="1"/>
  <c r="L1117" i="12" a="1"/>
  <c r="L1117" i="12" s="1"/>
  <c r="T1734" i="12" a="1"/>
  <c r="T1734" i="12" s="1"/>
  <c r="T1116" i="12" a="1"/>
  <c r="T1116" i="12" s="1"/>
  <c r="U1733" i="12" a="1"/>
  <c r="U1733" i="12" s="1"/>
  <c r="U1115" i="12" a="1"/>
  <c r="U1115" i="12" s="1"/>
  <c r="S1733" i="12" a="1"/>
  <c r="S1733" i="12" s="1"/>
  <c r="S1115" i="12" a="1"/>
  <c r="S1115" i="12" s="1"/>
  <c r="R1733" i="12" a="1"/>
  <c r="R1733" i="12" s="1"/>
  <c r="R1115" i="12" a="1"/>
  <c r="R1115" i="12" s="1"/>
  <c r="Q1733" i="12" a="1"/>
  <c r="Q1733" i="12" s="1"/>
  <c r="Q1115" i="12" a="1"/>
  <c r="Q1115" i="12" s="1"/>
  <c r="P1733" i="12" a="1"/>
  <c r="P1733" i="12" s="1"/>
  <c r="P1115" i="12" a="1"/>
  <c r="P1115" i="12" s="1"/>
  <c r="O1733" i="12" a="1"/>
  <c r="O1733" i="12" s="1"/>
  <c r="O1115" i="12" a="1"/>
  <c r="O1115" i="12" s="1"/>
  <c r="N1733" i="12" a="1"/>
  <c r="N1733" i="12" s="1"/>
  <c r="N1115" i="12" a="1"/>
  <c r="N1115" i="12" s="1"/>
  <c r="M1733" i="12" a="1"/>
  <c r="M1733" i="12" s="1"/>
  <c r="M1115" i="12" a="1"/>
  <c r="M1115" i="12" s="1"/>
  <c r="L1733" i="12" a="1"/>
  <c r="L1733" i="12" s="1"/>
  <c r="L1115" i="12" a="1"/>
  <c r="L1115" i="12" s="1"/>
  <c r="T1732" i="12" a="1"/>
  <c r="T1732" i="12" s="1"/>
  <c r="T1114" i="12" a="1"/>
  <c r="T1114" i="12" s="1"/>
  <c r="U1731" i="12" a="1"/>
  <c r="U1731" i="12" s="1"/>
  <c r="U1113" i="12" a="1"/>
  <c r="U1113" i="12" s="1"/>
  <c r="S1731" i="12" a="1"/>
  <c r="S1731" i="12" s="1"/>
  <c r="S1113" i="12" a="1"/>
  <c r="S1113" i="12" s="1"/>
  <c r="R1731" i="12" a="1"/>
  <c r="R1731" i="12" s="1"/>
  <c r="R1113" i="12" a="1"/>
  <c r="R1113" i="12" s="1"/>
  <c r="Q1731" i="12" a="1"/>
  <c r="Q1731" i="12" s="1"/>
  <c r="Q1113" i="12" a="1"/>
  <c r="Q1113" i="12" s="1"/>
  <c r="P1731" i="12" a="1"/>
  <c r="P1731" i="12" s="1"/>
  <c r="P1113" i="12" a="1"/>
  <c r="P1113" i="12" s="1"/>
  <c r="O1731" i="12" a="1"/>
  <c r="O1731" i="12" s="1"/>
  <c r="O1113" i="12" a="1"/>
  <c r="O1113" i="12" s="1"/>
  <c r="N1731" i="12" a="1"/>
  <c r="N1731" i="12" s="1"/>
  <c r="N1113" i="12" a="1"/>
  <c r="N1113" i="12" s="1"/>
  <c r="M1731" i="12" a="1"/>
  <c r="M1731" i="12" s="1"/>
  <c r="M1113" i="12" a="1"/>
  <c r="M1113" i="12" s="1"/>
  <c r="L1731" i="12" a="1"/>
  <c r="L1731" i="12" s="1"/>
  <c r="L1113" i="12" a="1"/>
  <c r="L1113" i="12" s="1"/>
  <c r="T1730" i="12" a="1"/>
  <c r="T1730" i="12" s="1"/>
  <c r="T1112" i="12" a="1"/>
  <c r="T1112" i="12" s="1"/>
  <c r="U1729" i="12" a="1"/>
  <c r="U1729" i="12" s="1"/>
  <c r="U1111" i="12" a="1"/>
  <c r="U1111" i="12" s="1"/>
  <c r="S1729" i="12" a="1"/>
  <c r="S1729" i="12" s="1"/>
  <c r="S1111" i="12" a="1"/>
  <c r="S1111" i="12" s="1"/>
  <c r="R1729" i="12" a="1"/>
  <c r="R1729" i="12" s="1"/>
  <c r="R1111" i="12" a="1"/>
  <c r="R1111" i="12" s="1"/>
  <c r="Q1729" i="12" a="1"/>
  <c r="Q1729" i="12" s="1"/>
  <c r="Q1111" i="12" a="1"/>
  <c r="Q1111" i="12" s="1"/>
  <c r="P1729" i="12" a="1"/>
  <c r="P1729" i="12" s="1"/>
  <c r="P1111" i="12" a="1"/>
  <c r="P1111" i="12" s="1"/>
  <c r="O1729" i="12" a="1"/>
  <c r="O1729" i="12" s="1"/>
  <c r="O1111" i="12" a="1"/>
  <c r="O1111" i="12" s="1"/>
  <c r="N1729" i="12" a="1"/>
  <c r="N1729" i="12" s="1"/>
  <c r="N1111" i="12" a="1"/>
  <c r="N1111" i="12" s="1"/>
  <c r="M1729" i="12" a="1"/>
  <c r="M1729" i="12" s="1"/>
  <c r="M1111" i="12" a="1"/>
  <c r="M1111" i="12" s="1"/>
  <c r="L1729" i="12" a="1"/>
  <c r="L1729" i="12" s="1"/>
  <c r="L1111" i="12" a="1"/>
  <c r="L1111" i="12" s="1"/>
  <c r="T1728" i="12" a="1"/>
  <c r="T1728" i="12" s="1"/>
  <c r="T1110" i="12" a="1"/>
  <c r="T1110" i="12" s="1"/>
  <c r="U1727" i="12" a="1"/>
  <c r="U1727" i="12" s="1"/>
  <c r="U1109" i="12" a="1"/>
  <c r="U1109" i="12" s="1"/>
  <c r="S1727" i="12" a="1"/>
  <c r="S1727" i="12" s="1"/>
  <c r="S1109" i="12" a="1"/>
  <c r="S1109" i="12" s="1"/>
  <c r="R1727" i="12" a="1"/>
  <c r="R1727" i="12" s="1"/>
  <c r="R1109" i="12" a="1"/>
  <c r="R1109" i="12" s="1"/>
  <c r="Q1727" i="12" a="1"/>
  <c r="Q1727" i="12" s="1"/>
  <c r="Q1109" i="12" a="1"/>
  <c r="Q1109" i="12" s="1"/>
  <c r="P1727" i="12" a="1"/>
  <c r="P1727" i="12" s="1"/>
  <c r="P1109" i="12" a="1"/>
  <c r="P1109" i="12" s="1"/>
  <c r="O1727" i="12" a="1"/>
  <c r="O1727" i="12" s="1"/>
  <c r="O1109" i="12" a="1"/>
  <c r="O1109" i="12" s="1"/>
  <c r="N1727" i="12" a="1"/>
  <c r="N1727" i="12" s="1"/>
  <c r="N1109" i="12" a="1"/>
  <c r="N1109" i="12" s="1"/>
  <c r="M1727" i="12" a="1"/>
  <c r="M1727" i="12" s="1"/>
  <c r="M1109" i="12" a="1"/>
  <c r="M1109" i="12" s="1"/>
  <c r="L1727" i="12" a="1"/>
  <c r="L1727" i="12" s="1"/>
  <c r="L1109" i="12" a="1"/>
  <c r="L1109" i="12" s="1"/>
  <c r="T1726" i="12" a="1"/>
  <c r="T1726" i="12" s="1"/>
  <c r="T1108" i="12" a="1"/>
  <c r="T1108" i="12" s="1"/>
  <c r="U1725" i="12" a="1"/>
  <c r="U1725" i="12" s="1"/>
  <c r="U1107" i="12" a="1"/>
  <c r="U1107" i="12" s="1"/>
  <c r="S1725" i="12" a="1"/>
  <c r="S1725" i="12" s="1"/>
  <c r="S1107" i="12" a="1"/>
  <c r="S1107" i="12" s="1"/>
  <c r="R1725" i="12" a="1"/>
  <c r="R1725" i="12" s="1"/>
  <c r="R1107" i="12" a="1"/>
  <c r="R1107" i="12" s="1"/>
  <c r="Q1725" i="12" a="1"/>
  <c r="Q1725" i="12" s="1"/>
  <c r="Q1107" i="12" a="1"/>
  <c r="Q1107" i="12" s="1"/>
  <c r="P1725" i="12" a="1"/>
  <c r="P1725" i="12" s="1"/>
  <c r="P1107" i="12" a="1"/>
  <c r="P1107" i="12" s="1"/>
  <c r="O1725" i="12" a="1"/>
  <c r="O1725" i="12" s="1"/>
  <c r="O1107" i="12" a="1"/>
  <c r="O1107" i="12" s="1"/>
  <c r="N1725" i="12" a="1"/>
  <c r="N1725" i="12" s="1"/>
  <c r="N1107" i="12" a="1"/>
  <c r="N1107" i="12" s="1"/>
  <c r="M1725" i="12" a="1"/>
  <c r="M1725" i="12" s="1"/>
  <c r="M1107" i="12" a="1"/>
  <c r="M1107" i="12" s="1"/>
  <c r="L1725" i="12" a="1"/>
  <c r="L1725" i="12" s="1"/>
  <c r="L1107" i="12" a="1"/>
  <c r="L1107" i="12" s="1"/>
  <c r="T1724" i="12" a="1"/>
  <c r="T1724" i="12" s="1"/>
  <c r="T1106" i="12" a="1"/>
  <c r="T1106" i="12" s="1"/>
  <c r="U1723" i="12" a="1"/>
  <c r="U1723" i="12" s="1"/>
  <c r="U1105" i="12" a="1"/>
  <c r="U1105" i="12" s="1"/>
  <c r="S1723" i="12" a="1"/>
  <c r="S1723" i="12" s="1"/>
  <c r="S1105" i="12" a="1"/>
  <c r="S1105" i="12" s="1"/>
  <c r="R1723" i="12" a="1"/>
  <c r="R1723" i="12" s="1"/>
  <c r="R1105" i="12" a="1"/>
  <c r="R1105" i="12" s="1"/>
  <c r="Q1723" i="12" a="1"/>
  <c r="Q1723" i="12" s="1"/>
  <c r="Q1105" i="12" a="1"/>
  <c r="Q1105" i="12" s="1"/>
  <c r="P1723" i="12" a="1"/>
  <c r="P1723" i="12" s="1"/>
  <c r="P1105" i="12" a="1"/>
  <c r="P1105" i="12" s="1"/>
  <c r="O1723" i="12" a="1"/>
  <c r="O1723" i="12" s="1"/>
  <c r="O1105" i="12" a="1"/>
  <c r="O1105" i="12" s="1"/>
  <c r="N1723" i="12" a="1"/>
  <c r="N1723" i="12" s="1"/>
  <c r="N1105" i="12" a="1"/>
  <c r="N1105" i="12" s="1"/>
  <c r="M1723" i="12" a="1"/>
  <c r="M1723" i="12" s="1"/>
  <c r="M1105" i="12" a="1"/>
  <c r="M1105" i="12" s="1"/>
  <c r="L1723" i="12" a="1"/>
  <c r="L1723" i="12" s="1"/>
  <c r="L1105" i="12" a="1"/>
  <c r="L1105" i="12" s="1"/>
  <c r="T1722" i="12" a="1"/>
  <c r="T1722" i="12" s="1"/>
  <c r="T1104" i="12" a="1"/>
  <c r="T1104" i="12" s="1"/>
  <c r="U1721" i="12" a="1"/>
  <c r="U1721" i="12" s="1"/>
  <c r="U1103" i="12" a="1"/>
  <c r="U1103" i="12" s="1"/>
  <c r="S1721" i="12" a="1"/>
  <c r="S1721" i="12" s="1"/>
  <c r="S1103" i="12" a="1"/>
  <c r="S1103" i="12" s="1"/>
  <c r="R1721" i="12" a="1"/>
  <c r="R1721" i="12" s="1"/>
  <c r="R1103" i="12" a="1"/>
  <c r="R1103" i="12" s="1"/>
  <c r="Q1721" i="12" a="1"/>
  <c r="Q1721" i="12" s="1"/>
  <c r="Q1103" i="12" a="1"/>
  <c r="Q1103" i="12" s="1"/>
  <c r="P1721" i="12" a="1"/>
  <c r="P1721" i="12" s="1"/>
  <c r="P1103" i="12" a="1"/>
  <c r="P1103" i="12" s="1"/>
  <c r="O1721" i="12" a="1"/>
  <c r="O1721" i="12" s="1"/>
  <c r="O1103" i="12" a="1"/>
  <c r="O1103" i="12" s="1"/>
  <c r="N1721" i="12" a="1"/>
  <c r="N1721" i="12" s="1"/>
  <c r="N1103" i="12" a="1"/>
  <c r="N1103" i="12" s="1"/>
  <c r="M1721" i="12" a="1"/>
  <c r="M1721" i="12" s="1"/>
  <c r="M1103" i="12" a="1"/>
  <c r="M1103" i="12" s="1"/>
  <c r="L1721" i="12" a="1"/>
  <c r="L1721" i="12" s="1"/>
  <c r="L1103" i="12" a="1"/>
  <c r="L1103" i="12" s="1"/>
  <c r="T1720" i="12" a="1"/>
  <c r="T1720" i="12" s="1"/>
  <c r="T1102" i="12" a="1"/>
  <c r="T1102" i="12" s="1"/>
  <c r="U1719" i="12" a="1"/>
  <c r="U1719" i="12" s="1"/>
  <c r="U1101" i="12" a="1"/>
  <c r="U1101" i="12" s="1"/>
  <c r="S1719" i="12" a="1"/>
  <c r="S1719" i="12" s="1"/>
  <c r="S1101" i="12" a="1"/>
  <c r="S1101" i="12" s="1"/>
  <c r="R1719" i="12" a="1"/>
  <c r="R1719" i="12" s="1"/>
  <c r="R1101" i="12" a="1"/>
  <c r="R1101" i="12" s="1"/>
  <c r="Q1719" i="12" a="1"/>
  <c r="Q1719" i="12" s="1"/>
  <c r="Q1101" i="12" a="1"/>
  <c r="Q1101" i="12" s="1"/>
  <c r="P1719" i="12" a="1"/>
  <c r="P1719" i="12" s="1"/>
  <c r="P1101" i="12" a="1"/>
  <c r="P1101" i="12" s="1"/>
  <c r="O1719" i="12" a="1"/>
  <c r="O1719" i="12" s="1"/>
  <c r="O1101" i="12" a="1"/>
  <c r="O1101" i="12" s="1"/>
  <c r="N1719" i="12" a="1"/>
  <c r="N1719" i="12" s="1"/>
  <c r="N1101" i="12" a="1"/>
  <c r="N1101" i="12" s="1"/>
  <c r="M1719" i="12" a="1"/>
  <c r="M1719" i="12" s="1"/>
  <c r="M1101" i="12" a="1"/>
  <c r="M1101" i="12" s="1"/>
  <c r="L1719" i="12" a="1"/>
  <c r="L1719" i="12" s="1"/>
  <c r="L1101" i="12" a="1"/>
  <c r="L1101" i="12" s="1"/>
  <c r="T1718" i="12" a="1"/>
  <c r="T1718" i="12" s="1"/>
  <c r="T1100" i="12" a="1"/>
  <c r="T1100" i="12" s="1"/>
  <c r="U1717" i="12" a="1"/>
  <c r="U1717" i="12" s="1"/>
  <c r="U1099" i="12" a="1"/>
  <c r="U1099" i="12" s="1"/>
  <c r="S1717" i="12" a="1"/>
  <c r="S1717" i="12" s="1"/>
  <c r="S1099" i="12" a="1"/>
  <c r="S1099" i="12" s="1"/>
  <c r="R1717" i="12" a="1"/>
  <c r="R1717" i="12" s="1"/>
  <c r="R1099" i="12" a="1"/>
  <c r="R1099" i="12" s="1"/>
  <c r="Q1717" i="12" a="1"/>
  <c r="Q1717" i="12" s="1"/>
  <c r="Q1099" i="12" a="1"/>
  <c r="Q1099" i="12" s="1"/>
  <c r="P1717" i="12" a="1"/>
  <c r="P1717" i="12" s="1"/>
  <c r="P1099" i="12" a="1"/>
  <c r="P1099" i="12" s="1"/>
  <c r="O1717" i="12" a="1"/>
  <c r="O1717" i="12" s="1"/>
  <c r="O1099" i="12" a="1"/>
  <c r="O1099" i="12" s="1"/>
  <c r="N1717" i="12" a="1"/>
  <c r="N1717" i="12" s="1"/>
  <c r="N1099" i="12" a="1"/>
  <c r="N1099" i="12" s="1"/>
  <c r="M1717" i="12" a="1"/>
  <c r="M1717" i="12" s="1"/>
  <c r="M1099" i="12" a="1"/>
  <c r="M1099" i="12" s="1"/>
  <c r="L1717" i="12" a="1"/>
  <c r="L1717" i="12" s="1"/>
  <c r="L1099" i="12" a="1"/>
  <c r="L1099" i="12" s="1"/>
  <c r="T1716" i="12" a="1"/>
  <c r="T1716" i="12" s="1"/>
  <c r="T1098" i="12" a="1"/>
  <c r="T1098" i="12" s="1"/>
  <c r="U1715" i="12" a="1"/>
  <c r="U1715" i="12" s="1"/>
  <c r="U1097" i="12" a="1"/>
  <c r="U1097" i="12" s="1"/>
  <c r="S1715" i="12" a="1"/>
  <c r="S1715" i="12" s="1"/>
  <c r="S1097" i="12" a="1"/>
  <c r="S1097" i="12" s="1"/>
  <c r="R1715" i="12" a="1"/>
  <c r="R1715" i="12" s="1"/>
  <c r="R1097" i="12" a="1"/>
  <c r="R1097" i="12" s="1"/>
  <c r="Q1715" i="12" a="1"/>
  <c r="Q1715" i="12" s="1"/>
  <c r="Q1097" i="12" a="1"/>
  <c r="Q1097" i="12" s="1"/>
  <c r="P1715" i="12" a="1"/>
  <c r="P1715" i="12" s="1"/>
  <c r="P1097" i="12" a="1"/>
  <c r="P1097" i="12" s="1"/>
  <c r="O1715" i="12" a="1"/>
  <c r="O1715" i="12" s="1"/>
  <c r="O1097" i="12" a="1"/>
  <c r="O1097" i="12" s="1"/>
  <c r="N1715" i="12" a="1"/>
  <c r="N1715" i="12" s="1"/>
  <c r="N1097" i="12" a="1"/>
  <c r="N1097" i="12" s="1"/>
  <c r="M1715" i="12" a="1"/>
  <c r="M1715" i="12" s="1"/>
  <c r="M1097" i="12" a="1"/>
  <c r="M1097" i="12" s="1"/>
  <c r="L1715" i="12" a="1"/>
  <c r="L1715" i="12" s="1"/>
  <c r="L1097" i="12" a="1"/>
  <c r="L1097" i="12" s="1"/>
  <c r="T1714" i="12" a="1"/>
  <c r="T1714" i="12" s="1"/>
  <c r="T1096" i="12" a="1"/>
  <c r="T1096" i="12" s="1"/>
  <c r="U1713" i="12" a="1"/>
  <c r="U1713" i="12" s="1"/>
  <c r="U1095" i="12" a="1"/>
  <c r="U1095" i="12" s="1"/>
  <c r="S1713" i="12" a="1"/>
  <c r="S1713" i="12" s="1"/>
  <c r="S1095" i="12" a="1"/>
  <c r="S1095" i="12" s="1"/>
  <c r="R1713" i="12" a="1"/>
  <c r="R1713" i="12" s="1"/>
  <c r="R1095" i="12" a="1"/>
  <c r="R1095" i="12" s="1"/>
  <c r="Q1713" i="12" a="1"/>
  <c r="Q1713" i="12" s="1"/>
  <c r="Q1095" i="12" a="1"/>
  <c r="Q1095" i="12" s="1"/>
  <c r="P1713" i="12" a="1"/>
  <c r="P1713" i="12" s="1"/>
  <c r="P1095" i="12" a="1"/>
  <c r="P1095" i="12" s="1"/>
  <c r="O1713" i="12" a="1"/>
  <c r="O1713" i="12" s="1"/>
  <c r="O1095" i="12" a="1"/>
  <c r="O1095" i="12" s="1"/>
  <c r="N1713" i="12" a="1"/>
  <c r="N1713" i="12" s="1"/>
  <c r="N1095" i="12" a="1"/>
  <c r="N1095" i="12" s="1"/>
  <c r="M1713" i="12" a="1"/>
  <c r="M1713" i="12" s="1"/>
  <c r="M1095" i="12" a="1"/>
  <c r="M1095" i="12" s="1"/>
  <c r="L1713" i="12" a="1"/>
  <c r="L1713" i="12" s="1"/>
  <c r="L1095" i="12" a="1"/>
  <c r="L1095" i="12" s="1"/>
  <c r="T1712" i="12" a="1"/>
  <c r="T1712" i="12" s="1"/>
  <c r="T1094" i="12" a="1"/>
  <c r="T1094" i="12" s="1"/>
  <c r="U1711" i="12" a="1"/>
  <c r="U1711" i="12" s="1"/>
  <c r="U1093" i="12" a="1"/>
  <c r="U1093" i="12" s="1"/>
  <c r="S1711" i="12" a="1"/>
  <c r="S1711" i="12" s="1"/>
  <c r="S1093" i="12" a="1"/>
  <c r="S1093" i="12" s="1"/>
  <c r="R1711" i="12" a="1"/>
  <c r="R1711" i="12" s="1"/>
  <c r="R1093" i="12" a="1"/>
  <c r="R1093" i="12" s="1"/>
  <c r="Q1711" i="12" a="1"/>
  <c r="Q1711" i="12" s="1"/>
  <c r="Q1093" i="12" a="1"/>
  <c r="Q1093" i="12" s="1"/>
  <c r="P1711" i="12" a="1"/>
  <c r="P1711" i="12" s="1"/>
  <c r="P1093" i="12" a="1"/>
  <c r="P1093" i="12" s="1"/>
  <c r="O1711" i="12" a="1"/>
  <c r="O1711" i="12" s="1"/>
  <c r="O1093" i="12" a="1"/>
  <c r="O1093" i="12" s="1"/>
  <c r="N1711" i="12" a="1"/>
  <c r="N1711" i="12" s="1"/>
  <c r="N1093" i="12" a="1"/>
  <c r="N1093" i="12" s="1"/>
  <c r="M1711" i="12" a="1"/>
  <c r="M1711" i="12" s="1"/>
  <c r="M1093" i="12" a="1"/>
  <c r="M1093" i="12" s="1"/>
  <c r="L1711" i="12" a="1"/>
  <c r="L1711" i="12" s="1"/>
  <c r="L1093" i="12" a="1"/>
  <c r="L1093" i="12" s="1"/>
  <c r="T1710" i="12" a="1"/>
  <c r="T1710" i="12" s="1"/>
  <c r="T1092" i="12" a="1"/>
  <c r="T1092" i="12" s="1"/>
  <c r="U1709" i="12" a="1"/>
  <c r="U1709" i="12" s="1"/>
  <c r="U1091" i="12" a="1"/>
  <c r="U1091" i="12" s="1"/>
  <c r="S1709" i="12" a="1"/>
  <c r="S1709" i="12" s="1"/>
  <c r="S1091" i="12" a="1"/>
  <c r="S1091" i="12" s="1"/>
  <c r="R1709" i="12" a="1"/>
  <c r="R1709" i="12" s="1"/>
  <c r="R1091" i="12" a="1"/>
  <c r="R1091" i="12" s="1"/>
  <c r="Q1709" i="12" a="1"/>
  <c r="Q1709" i="12" s="1"/>
  <c r="Q1091" i="12" a="1"/>
  <c r="Q1091" i="12" s="1"/>
  <c r="P1709" i="12" a="1"/>
  <c r="P1709" i="12" s="1"/>
  <c r="P1091" i="12" a="1"/>
  <c r="P1091" i="12" s="1"/>
  <c r="O1709" i="12" a="1"/>
  <c r="O1709" i="12" s="1"/>
  <c r="O1091" i="12" a="1"/>
  <c r="O1091" i="12" s="1"/>
  <c r="N1709" i="12" a="1"/>
  <c r="N1709" i="12" s="1"/>
  <c r="N1091" i="12" a="1"/>
  <c r="N1091" i="12" s="1"/>
  <c r="M1709" i="12" a="1"/>
  <c r="M1709" i="12" s="1"/>
  <c r="M1091" i="12" a="1"/>
  <c r="M1091" i="12" s="1"/>
  <c r="L1709" i="12" a="1"/>
  <c r="L1709" i="12" s="1"/>
  <c r="L1091" i="12" a="1"/>
  <c r="L1091" i="12" s="1"/>
  <c r="T1708" i="12" a="1"/>
  <c r="T1708" i="12" s="1"/>
  <c r="T1090" i="12" a="1"/>
  <c r="T1090" i="12" s="1"/>
  <c r="U1707" i="12" a="1"/>
  <c r="U1707" i="12" s="1"/>
  <c r="U1089" i="12" a="1"/>
  <c r="U1089" i="12" s="1"/>
  <c r="S1707" i="12" a="1"/>
  <c r="S1707" i="12" s="1"/>
  <c r="S1089" i="12" a="1"/>
  <c r="S1089" i="12" s="1"/>
  <c r="R1707" i="12" a="1"/>
  <c r="R1707" i="12" s="1"/>
  <c r="R1089" i="12" a="1"/>
  <c r="R1089" i="12" s="1"/>
  <c r="Q1707" i="12" a="1"/>
  <c r="Q1707" i="12" s="1"/>
  <c r="Q1089" i="12" a="1"/>
  <c r="Q1089" i="12" s="1"/>
  <c r="P1707" i="12" a="1"/>
  <c r="P1707" i="12" s="1"/>
  <c r="P1089" i="12" a="1"/>
  <c r="P1089" i="12" s="1"/>
  <c r="O1707" i="12" a="1"/>
  <c r="O1707" i="12" s="1"/>
  <c r="O1089" i="12" a="1"/>
  <c r="O1089" i="12" s="1"/>
  <c r="N1707" i="12" a="1"/>
  <c r="N1707" i="12" s="1"/>
  <c r="N1089" i="12" a="1"/>
  <c r="N1089" i="12" s="1"/>
  <c r="M1707" i="12" a="1"/>
  <c r="M1707" i="12" s="1"/>
  <c r="M1089" i="12" a="1"/>
  <c r="M1089" i="12" s="1"/>
  <c r="L1707" i="12" a="1"/>
  <c r="L1707" i="12" s="1"/>
  <c r="L1089" i="12" a="1"/>
  <c r="L1089" i="12" s="1"/>
  <c r="U1705" i="12" a="1"/>
  <c r="U1705" i="12" s="1"/>
  <c r="U1087" i="12" a="1"/>
  <c r="U1087" i="12" s="1"/>
  <c r="S1705" i="12" a="1"/>
  <c r="S1705" i="12" s="1"/>
  <c r="S1087" i="12" a="1"/>
  <c r="S1087" i="12" s="1"/>
  <c r="R1705" i="12" a="1"/>
  <c r="R1705" i="12" s="1"/>
  <c r="R1087" i="12" a="1"/>
  <c r="R1087" i="12" s="1"/>
  <c r="Q1705" i="12" a="1"/>
  <c r="Q1705" i="12" s="1"/>
  <c r="Q1087" i="12" a="1"/>
  <c r="Q1087" i="12" s="1"/>
  <c r="P1705" i="12" a="1"/>
  <c r="P1705" i="12" s="1"/>
  <c r="P1087" i="12" a="1"/>
  <c r="P1087" i="12" s="1"/>
  <c r="O1705" i="12" a="1"/>
  <c r="O1705" i="12" s="1"/>
  <c r="O1087" i="12" a="1"/>
  <c r="O1087" i="12" s="1"/>
  <c r="N1705" i="12" a="1"/>
  <c r="N1705" i="12" s="1"/>
  <c r="N1087" i="12" a="1"/>
  <c r="N1087" i="12" s="1"/>
  <c r="L1705" i="12" a="1"/>
  <c r="L1705" i="12" s="1"/>
  <c r="L1087" i="12" a="1"/>
  <c r="L1087" i="12" s="1"/>
  <c r="T1704" i="12" a="1"/>
  <c r="T1704" i="12" s="1"/>
  <c r="T1086" i="12" a="1"/>
  <c r="T1086" i="12" s="1"/>
  <c r="U1703" i="12" a="1"/>
  <c r="U1703" i="12" s="1"/>
  <c r="U1085" i="12" a="1"/>
  <c r="U1085" i="12" s="1"/>
  <c r="S1703" i="12" a="1"/>
  <c r="S1703" i="12" s="1"/>
  <c r="S1085" i="12" a="1"/>
  <c r="S1085" i="12" s="1"/>
  <c r="O1703" i="12" a="1"/>
  <c r="O1703" i="12" s="1"/>
  <c r="O1085" i="12" a="1"/>
  <c r="O1085" i="12" s="1"/>
  <c r="R669" i="12"/>
  <c r="P1702" i="12" a="1"/>
  <c r="P1702" i="12" s="1"/>
  <c r="P1084" i="12" a="1"/>
  <c r="P1084" i="12" s="1"/>
  <c r="P669" i="12"/>
  <c r="N1702" i="12" a="1"/>
  <c r="N1702" i="12" s="1"/>
  <c r="N1084" i="12" a="1"/>
  <c r="N1084" i="12" s="1"/>
  <c r="N669" i="12"/>
  <c r="U1700" i="12" a="1"/>
  <c r="U1700" i="12" s="1"/>
  <c r="U1082" i="12" a="1"/>
  <c r="U1082" i="12" s="1"/>
  <c r="Q1700" i="12" a="1"/>
  <c r="Q1700" i="12" s="1"/>
  <c r="Q1082" i="12" a="1"/>
  <c r="Q1082" i="12" s="1"/>
  <c r="Q667" i="12"/>
  <c r="M1700" i="12" a="1"/>
  <c r="M1700" i="12" s="1"/>
  <c r="M1082" i="12" a="1"/>
  <c r="M1082" i="12" s="1"/>
  <c r="M667" i="12"/>
  <c r="P1698" i="12" a="1"/>
  <c r="P1698" i="12" s="1"/>
  <c r="P1080" i="12" a="1"/>
  <c r="P1080" i="12" s="1"/>
  <c r="P665" i="12"/>
  <c r="N1698" i="12" a="1"/>
  <c r="N1698" i="12" s="1"/>
  <c r="N1080" i="12" a="1"/>
  <c r="N1080" i="12" s="1"/>
  <c r="N665" i="12"/>
  <c r="L1698" i="12" a="1"/>
  <c r="L1698" i="12" s="1"/>
  <c r="L1080" i="12" a="1"/>
  <c r="L1080" i="12" s="1"/>
  <c r="L665" i="12"/>
  <c r="T1697" i="12" a="1"/>
  <c r="T1697" i="12" s="1"/>
  <c r="T1079" i="12" a="1"/>
  <c r="T1079" i="12" s="1"/>
  <c r="T1702" i="12" a="1"/>
  <c r="T1702" i="12" s="1"/>
  <c r="T1084" i="12" a="1"/>
  <c r="T1084" i="12" s="1"/>
  <c r="U1701" i="12" a="1"/>
  <c r="U1701" i="12" s="1"/>
  <c r="S1701" i="12" a="1"/>
  <c r="S1701" i="12" s="1"/>
  <c r="S1083" i="12" a="1"/>
  <c r="S1083" i="12" s="1"/>
  <c r="Q1701" i="12" a="1"/>
  <c r="Q1701" i="12" s="1"/>
  <c r="Q1083" i="12" a="1"/>
  <c r="Q1083" i="12" s="1"/>
  <c r="P1701" i="12" a="1"/>
  <c r="P1701" i="12" s="1"/>
  <c r="P1083" i="12" a="1"/>
  <c r="P1083" i="12" s="1"/>
  <c r="O1701" i="12" a="1"/>
  <c r="O1701" i="12" s="1"/>
  <c r="O1083" i="12" a="1"/>
  <c r="O1083" i="12" s="1"/>
  <c r="N1701" i="12" a="1"/>
  <c r="N1701" i="12" s="1"/>
  <c r="N1083" i="12" a="1"/>
  <c r="N1083" i="12" s="1"/>
  <c r="M1701" i="12" a="1"/>
  <c r="M1701" i="12" s="1"/>
  <c r="M1083" i="12" a="1"/>
  <c r="M1083" i="12" s="1"/>
  <c r="T1700" i="12" a="1"/>
  <c r="T1700" i="12" s="1"/>
  <c r="T1082" i="12" a="1"/>
  <c r="T1082" i="12" s="1"/>
  <c r="Q1699" i="12" a="1"/>
  <c r="Q1699" i="12" s="1"/>
  <c r="Q1081" i="12" a="1"/>
  <c r="Q1081" i="12" s="1"/>
  <c r="P1699" i="12" a="1"/>
  <c r="P1699" i="12" s="1"/>
  <c r="P1081" i="12" a="1"/>
  <c r="P1081" i="12" s="1"/>
  <c r="O1699" i="12" a="1"/>
  <c r="O1699" i="12" s="1"/>
  <c r="O1081" i="12" a="1"/>
  <c r="O1081" i="12" s="1"/>
  <c r="N1699" i="12" a="1"/>
  <c r="N1699" i="12" s="1"/>
  <c r="N1081" i="12" a="1"/>
  <c r="N1081" i="12" s="1"/>
  <c r="M1699" i="12" a="1"/>
  <c r="M1699" i="12" s="1"/>
  <c r="M1081" i="12" a="1"/>
  <c r="M1081" i="12" s="1"/>
  <c r="L1699" i="12" a="1"/>
  <c r="L1699" i="12" s="1"/>
  <c r="L1081" i="12" a="1"/>
  <c r="L1081" i="12" s="1"/>
  <c r="Q1697" i="12" a="1"/>
  <c r="Q1697" i="12" s="1"/>
  <c r="Q1079" i="12" a="1"/>
  <c r="Q1079" i="12" s="1"/>
  <c r="P1697" i="12" a="1"/>
  <c r="P1697" i="12" s="1"/>
  <c r="P1079" i="12" a="1"/>
  <c r="P1079" i="12" s="1"/>
  <c r="O1697" i="12" a="1"/>
  <c r="O1697" i="12" s="1"/>
  <c r="O1079" i="12" a="1"/>
  <c r="O1079" i="12" s="1"/>
  <c r="M1697" i="12" a="1"/>
  <c r="M1697" i="12" s="1"/>
  <c r="M1079" i="12" a="1"/>
  <c r="M1079" i="12" s="1"/>
  <c r="L1697" i="12" a="1"/>
  <c r="L1697" i="12" s="1"/>
  <c r="L1079" i="12" a="1"/>
  <c r="L1079" i="12" s="1"/>
  <c r="T1696" i="12" a="1"/>
  <c r="T1696" i="12" s="1"/>
  <c r="T1078" i="12" a="1"/>
  <c r="T1078" i="12" s="1"/>
  <c r="U1695" i="12" a="1"/>
  <c r="U1695" i="12" s="1"/>
  <c r="U1077" i="12" a="1"/>
  <c r="U1077" i="12" s="1"/>
  <c r="P1695" i="12" a="1"/>
  <c r="P1695" i="12" s="1"/>
  <c r="P1077" i="12" a="1"/>
  <c r="P1077" i="12" s="1"/>
  <c r="O1695" i="12" a="1"/>
  <c r="O1695" i="12" s="1"/>
  <c r="O1077" i="12" a="1"/>
  <c r="O1077" i="12" s="1"/>
  <c r="N1695" i="12" a="1"/>
  <c r="N1695" i="12" s="1"/>
  <c r="N1077" i="12" a="1"/>
  <c r="N1077" i="12" s="1"/>
  <c r="L1695" i="12" a="1"/>
  <c r="L1695" i="12" s="1"/>
  <c r="L1077" i="12" a="1"/>
  <c r="L1077" i="12" s="1"/>
  <c r="U1691" i="12" a="1"/>
  <c r="U1691" i="12" s="1"/>
  <c r="U1073" i="12" a="1"/>
  <c r="U1073" i="12" s="1"/>
  <c r="S1691" i="12" a="1"/>
  <c r="S1691" i="12" s="1"/>
  <c r="S1073" i="12" a="1"/>
  <c r="S1073" i="12" s="1"/>
  <c r="R1691" i="12" a="1"/>
  <c r="R1691" i="12" s="1"/>
  <c r="R1073" i="12" a="1"/>
  <c r="R1073" i="12" s="1"/>
  <c r="Q1073" i="12" a="1"/>
  <c r="Q1073" i="12" s="1"/>
  <c r="O1691" i="12" a="1"/>
  <c r="O1691" i="12" s="1"/>
  <c r="O1073" i="12" a="1"/>
  <c r="O1073" i="12" s="1"/>
  <c r="N1691" i="12" a="1"/>
  <c r="N1691" i="12" s="1"/>
  <c r="N1073" i="12" a="1"/>
  <c r="N1073" i="12" s="1"/>
  <c r="M1691" i="12" a="1"/>
  <c r="M1691" i="12" s="1"/>
  <c r="M1073" i="12" a="1"/>
  <c r="M1073" i="12" s="1"/>
  <c r="L1691" i="12" a="1"/>
  <c r="L1691" i="12" s="1"/>
  <c r="L1073" i="12" a="1"/>
  <c r="L1073" i="12" s="1"/>
  <c r="U1689" i="12" a="1"/>
  <c r="U1689" i="12" s="1"/>
  <c r="U1071" i="12" a="1"/>
  <c r="U1071" i="12" s="1"/>
  <c r="S1689" i="12" a="1"/>
  <c r="S1689" i="12" s="1"/>
  <c r="S1071" i="12" a="1"/>
  <c r="S1071" i="12" s="1"/>
  <c r="R1689" i="12" a="1"/>
  <c r="R1689" i="12" s="1"/>
  <c r="R1071" i="12" a="1"/>
  <c r="R1071" i="12" s="1"/>
  <c r="Q1689" i="12" a="1"/>
  <c r="Q1689" i="12" s="1"/>
  <c r="Q1071" i="12" a="1"/>
  <c r="Q1071" i="12" s="1"/>
  <c r="P1071" i="12" a="1"/>
  <c r="P1071" i="12" s="1"/>
  <c r="O1689" i="12" a="1"/>
  <c r="O1689" i="12" s="1"/>
  <c r="O1071" i="12" a="1"/>
  <c r="O1071" i="12" s="1"/>
  <c r="M1689" i="12" a="1"/>
  <c r="M1689" i="12" s="1"/>
  <c r="M1071" i="12" a="1"/>
  <c r="M1071" i="12" s="1"/>
  <c r="L1689" i="12" a="1"/>
  <c r="L1689" i="12" s="1"/>
  <c r="L1071" i="12" a="1"/>
  <c r="L1071" i="12" s="1"/>
  <c r="T1688" i="12" a="1"/>
  <c r="T1688" i="12" s="1"/>
  <c r="T1070" i="12" a="1"/>
  <c r="T1070" i="12" s="1"/>
  <c r="U1069" i="12" a="1"/>
  <c r="U1069" i="12" s="1"/>
  <c r="P1687" i="12" a="1"/>
  <c r="P1687" i="12" s="1"/>
  <c r="P1069" i="12" a="1"/>
  <c r="P1069" i="12" s="1"/>
  <c r="N1687" i="12" a="1"/>
  <c r="N1687" i="12" s="1"/>
  <c r="N1069" i="12" a="1"/>
  <c r="N1069" i="12" s="1"/>
  <c r="L1687" i="12" a="1"/>
  <c r="L1687" i="12" s="1"/>
  <c r="L1069" i="12" a="1"/>
  <c r="L1069" i="12" s="1"/>
  <c r="O1685" i="12" a="1"/>
  <c r="O1685" i="12" s="1"/>
  <c r="O1067" i="12" a="1"/>
  <c r="O1067" i="12" s="1"/>
  <c r="M1067" i="12" a="1"/>
  <c r="M1067" i="12" s="1"/>
  <c r="L1685" i="12" a="1"/>
  <c r="L1685" i="12" s="1"/>
  <c r="T1684" i="12" a="1"/>
  <c r="T1684" i="12" s="1"/>
  <c r="T1066" i="12" a="1"/>
  <c r="T1066" i="12" s="1"/>
  <c r="Q1065" i="12" a="1"/>
  <c r="Q1065" i="12" s="1"/>
  <c r="P1683" i="12" a="1"/>
  <c r="P1683" i="12" s="1"/>
  <c r="L1683" i="12" a="1"/>
  <c r="L1683" i="12" s="1"/>
  <c r="P1681" i="12" a="1"/>
  <c r="P1681" i="12" s="1"/>
  <c r="P1063" i="12" a="1"/>
  <c r="P1063" i="12" s="1"/>
  <c r="P1679" i="12" a="1"/>
  <c r="P1679" i="12" s="1"/>
  <c r="P1061" i="12" a="1"/>
  <c r="P1061" i="12" s="1"/>
  <c r="M1679" i="12" a="1"/>
  <c r="M1679" i="12" s="1"/>
  <c r="Q1059" i="12" a="1"/>
  <c r="Q1059" i="12" s="1"/>
  <c r="M1677" i="12" a="1"/>
  <c r="M1677" i="12" s="1"/>
  <c r="T1676" i="12" a="1"/>
  <c r="T1676" i="12" s="1"/>
  <c r="T1058" i="12" a="1"/>
  <c r="T1058" i="12" s="1"/>
  <c r="Q1675" i="12" a="1"/>
  <c r="Q1675" i="12" s="1"/>
  <c r="Q1057" i="12" a="1"/>
  <c r="Q1057" i="12" s="1"/>
  <c r="P1675" i="12" a="1"/>
  <c r="P1675" i="12" s="1"/>
  <c r="P1057" i="12" a="1"/>
  <c r="P1057" i="12" s="1"/>
  <c r="M1057" i="12" a="1"/>
  <c r="M1057" i="12" s="1"/>
  <c r="L1675" i="12" a="1"/>
  <c r="L1675" i="12" s="1"/>
  <c r="L1057" i="12" a="1"/>
  <c r="L1057" i="12" s="1"/>
  <c r="T1672" i="12" a="1"/>
  <c r="T1672" i="12" s="1"/>
  <c r="T1054" i="12" a="1"/>
  <c r="T1054" i="12" s="1"/>
  <c r="O1670" i="12" a="1"/>
  <c r="O1670" i="12" s="1"/>
  <c r="O1052" i="12" a="1"/>
  <c r="O1052" i="12" s="1"/>
  <c r="Q1667" i="12" a="1"/>
  <c r="Q1667" i="12" s="1"/>
  <c r="Q1049" i="12" a="1"/>
  <c r="Q1049" i="12" s="1"/>
  <c r="U1665" i="12" a="1"/>
  <c r="U1665" i="12" s="1"/>
  <c r="U1047" i="12" a="1"/>
  <c r="U1047" i="12" s="1"/>
  <c r="Q1045" i="12" a="1"/>
  <c r="Q1045" i="12" s="1"/>
  <c r="O1663" i="12" a="1"/>
  <c r="O1663" i="12" s="1"/>
  <c r="U1662" i="12" a="1"/>
  <c r="U1662" i="12" s="1"/>
  <c r="S1044" i="12" a="1"/>
  <c r="S1044" i="12" s="1"/>
  <c r="Q1662" i="12" a="1"/>
  <c r="Q1662" i="12" s="1"/>
  <c r="Q1044" i="12" a="1"/>
  <c r="Q1044" i="12" s="1"/>
  <c r="M1044" i="12" a="1"/>
  <c r="M1044" i="12" s="1"/>
  <c r="O1661" i="12" a="1"/>
  <c r="O1661" i="12" s="1"/>
  <c r="M1661" i="12" a="1"/>
  <c r="M1661" i="12" s="1"/>
  <c r="M1043" i="12" a="1"/>
  <c r="M1043" i="12" s="1"/>
  <c r="Q1659" i="12" a="1"/>
  <c r="Q1659" i="12" s="1"/>
  <c r="Q1041" i="12" a="1"/>
  <c r="Q1041" i="12" s="1"/>
  <c r="O1659" i="12" a="1"/>
  <c r="O1659" i="12" s="1"/>
  <c r="O1041" i="12" a="1"/>
  <c r="O1041" i="12" s="1"/>
  <c r="Q1658" i="12" a="1"/>
  <c r="Q1658" i="12" s="1"/>
  <c r="Q1040" i="12" a="1"/>
  <c r="Q1040" i="12" s="1"/>
  <c r="M1040" i="12" a="1"/>
  <c r="M1040" i="12" s="1"/>
  <c r="M1657" i="12" a="1"/>
  <c r="M1657" i="12" s="1"/>
  <c r="Q1656" i="12" a="1"/>
  <c r="Q1656" i="12" s="1"/>
  <c r="M1656" i="12" a="1"/>
  <c r="M1656" i="12" s="1"/>
  <c r="M1038" i="12" a="1"/>
  <c r="M1038" i="12" s="1"/>
  <c r="U1655" i="12" a="1"/>
  <c r="U1655" i="12" s="1"/>
  <c r="Q1655" i="12" a="1"/>
  <c r="Q1655" i="12" s="1"/>
  <c r="O1655" i="12" a="1"/>
  <c r="O1655" i="12" s="1"/>
  <c r="O1037" i="12" a="1"/>
  <c r="O1037" i="12" s="1"/>
  <c r="M1655" i="12" a="1"/>
  <c r="M1655" i="12" s="1"/>
  <c r="M1654" i="12" a="1"/>
  <c r="M1654" i="12" s="1"/>
  <c r="M1036" i="12" a="1"/>
  <c r="M1036" i="12" s="1"/>
  <c r="U1653" i="12" a="1"/>
  <c r="U1653" i="12" s="1"/>
  <c r="U1035" i="12" a="1"/>
  <c r="U1035" i="12" s="1"/>
  <c r="Q1653" i="12" a="1"/>
  <c r="Q1653" i="12" s="1"/>
  <c r="O1035" i="12" a="1"/>
  <c r="O1035" i="12" s="1"/>
  <c r="M1653" i="12" a="1"/>
  <c r="M1653" i="12" s="1"/>
  <c r="U1652" i="12" a="1"/>
  <c r="U1652" i="12" s="1"/>
  <c r="U1034" i="12" a="1"/>
  <c r="U1034" i="12" s="1"/>
  <c r="S1652" i="12" a="1"/>
  <c r="S1652" i="12" s="1"/>
  <c r="O1652" i="12" a="1"/>
  <c r="O1652" i="12" s="1"/>
  <c r="M1652" i="12" a="1"/>
  <c r="M1652" i="12" s="1"/>
  <c r="M1034" i="12" a="1"/>
  <c r="M1034" i="12" s="1"/>
  <c r="S1651" i="12" a="1"/>
  <c r="S1651" i="12" s="1"/>
  <c r="S1033" i="12" a="1"/>
  <c r="S1033" i="12" s="1"/>
  <c r="O1651" i="12" a="1"/>
  <c r="O1651" i="12" s="1"/>
  <c r="O1033" i="12" a="1"/>
  <c r="O1033" i="12" s="1"/>
  <c r="Q1650" i="12" a="1"/>
  <c r="Q1650" i="12" s="1"/>
  <c r="Q1032" i="12" a="1"/>
  <c r="Q1032" i="12" s="1"/>
  <c r="U1031" i="12" a="1"/>
  <c r="U1031" i="12" s="1"/>
  <c r="S1649" i="12" a="1"/>
  <c r="S1649" i="12" s="1"/>
  <c r="S1031" i="12" a="1"/>
  <c r="S1031" i="12" s="1"/>
  <c r="Q1031" i="12" a="1"/>
  <c r="Q1031" i="12" s="1"/>
  <c r="Q1648" i="12" a="1"/>
  <c r="Q1648" i="12" s="1"/>
  <c r="M1648" i="12" a="1"/>
  <c r="M1648" i="12" s="1"/>
  <c r="M1030" i="12" a="1"/>
  <c r="M1030" i="12" s="1"/>
  <c r="S1029" i="12" a="1"/>
  <c r="S1029" i="12" s="1"/>
  <c r="T1028" i="12" a="1"/>
  <c r="T1028" i="12" s="1"/>
  <c r="Q663" i="12"/>
  <c r="M663" i="12"/>
  <c r="R655" i="12"/>
  <c r="N655" i="12"/>
  <c r="P653" i="12"/>
  <c r="L653" i="12"/>
  <c r="L647" i="12"/>
  <c r="L641" i="12"/>
  <c r="L232" i="12"/>
  <c r="L742" i="12" s="1"/>
  <c r="P230" i="12"/>
  <c r="P740" i="12" s="1"/>
  <c r="L226" i="12"/>
  <c r="L736" i="12" s="1"/>
  <c r="P224" i="12"/>
  <c r="P734" i="12" s="1"/>
  <c r="N212" i="12"/>
  <c r="N722" i="12" s="1"/>
  <c r="Q614" i="12"/>
  <c r="N612" i="12"/>
  <c r="M612" i="12"/>
  <c r="O1027" i="12" a="1"/>
  <c r="O1027" i="12" s="1"/>
  <c r="M1027" i="12" a="1"/>
  <c r="M1027" i="12" s="1"/>
  <c r="Q1696" i="12" a="1"/>
  <c r="Q1696" i="12" s="1"/>
  <c r="Q1078" i="12" a="1"/>
  <c r="Q1078" i="12" s="1"/>
  <c r="P1696" i="12" a="1"/>
  <c r="P1696" i="12" s="1"/>
  <c r="P1078" i="12" a="1"/>
  <c r="P1078" i="12" s="1"/>
  <c r="O1696" i="12" a="1"/>
  <c r="O1696" i="12" s="1"/>
  <c r="O1078" i="12" a="1"/>
  <c r="O1078" i="12" s="1"/>
  <c r="N1696" i="12" a="1"/>
  <c r="N1696" i="12" s="1"/>
  <c r="N1078" i="12" a="1"/>
  <c r="N1078" i="12" s="1"/>
  <c r="M1696" i="12" a="1"/>
  <c r="M1696" i="12" s="1"/>
  <c r="M1078" i="12" a="1"/>
  <c r="M1078" i="12" s="1"/>
  <c r="L1696" i="12" a="1"/>
  <c r="L1696" i="12" s="1"/>
  <c r="L1078" i="12" a="1"/>
  <c r="L1078" i="12" s="1"/>
  <c r="T1695" i="12" a="1"/>
  <c r="T1695" i="12" s="1"/>
  <c r="T1077" i="12" a="1"/>
  <c r="T1077" i="12" s="1"/>
  <c r="P1694" i="12" a="1"/>
  <c r="P1694" i="12" s="1"/>
  <c r="P1076" i="12" a="1"/>
  <c r="P1076" i="12" s="1"/>
  <c r="N1694" i="12" a="1"/>
  <c r="N1694" i="12" s="1"/>
  <c r="N1076" i="12" a="1"/>
  <c r="N1076" i="12" s="1"/>
  <c r="M1694" i="12" a="1"/>
  <c r="M1694" i="12" s="1"/>
  <c r="M1076" i="12" a="1"/>
  <c r="M1076" i="12" s="1"/>
  <c r="T1691" i="12" a="1"/>
  <c r="T1691" i="12" s="1"/>
  <c r="T1073" i="12" a="1"/>
  <c r="T1073" i="12" s="1"/>
  <c r="T1689" i="12" a="1"/>
  <c r="T1689" i="12" s="1"/>
  <c r="T1071" i="12" a="1"/>
  <c r="T1071" i="12" s="1"/>
  <c r="U1688" i="12" a="1"/>
  <c r="U1688" i="12" s="1"/>
  <c r="U1070" i="12" a="1"/>
  <c r="U1070" i="12" s="1"/>
  <c r="S1688" i="12" a="1"/>
  <c r="S1688" i="12" s="1"/>
  <c r="S1070" i="12" a="1"/>
  <c r="S1070" i="12" s="1"/>
  <c r="R1688" i="12" a="1"/>
  <c r="R1688" i="12" s="1"/>
  <c r="R1070" i="12" a="1"/>
  <c r="R1070" i="12" s="1"/>
  <c r="Q1688" i="12" a="1"/>
  <c r="Q1688" i="12" s="1"/>
  <c r="Q1070" i="12" a="1"/>
  <c r="Q1070" i="12" s="1"/>
  <c r="P1688" i="12" a="1"/>
  <c r="P1688" i="12" s="1"/>
  <c r="P1070" i="12" a="1"/>
  <c r="P1070" i="12" s="1"/>
  <c r="O1070" i="12" a="1"/>
  <c r="O1070" i="12" s="1"/>
  <c r="N1688" i="12" a="1"/>
  <c r="N1688" i="12" s="1"/>
  <c r="N1070" i="12" a="1"/>
  <c r="N1070" i="12" s="1"/>
  <c r="M1688" i="12" a="1"/>
  <c r="M1688" i="12" s="1"/>
  <c r="M1070" i="12" a="1"/>
  <c r="M1070" i="12" s="1"/>
  <c r="T1687" i="12" a="1"/>
  <c r="T1687" i="12" s="1"/>
  <c r="T1069" i="12" a="1"/>
  <c r="T1069" i="12" s="1"/>
  <c r="U1686" i="12" a="1"/>
  <c r="U1686" i="12" s="1"/>
  <c r="U1068" i="12" a="1"/>
  <c r="U1068" i="12" s="1"/>
  <c r="S1686" i="12" a="1"/>
  <c r="S1686" i="12" s="1"/>
  <c r="S1068" i="12" a="1"/>
  <c r="S1068" i="12" s="1"/>
  <c r="Q1686" i="12" a="1"/>
  <c r="Q1686" i="12" s="1"/>
  <c r="Q1068" i="12" a="1"/>
  <c r="Q1068" i="12" s="1"/>
  <c r="P1686" i="12" a="1"/>
  <c r="P1686" i="12" s="1"/>
  <c r="P1068" i="12" a="1"/>
  <c r="P1068" i="12" s="1"/>
  <c r="O1686" i="12" a="1"/>
  <c r="O1686" i="12" s="1"/>
  <c r="O1068" i="12" a="1"/>
  <c r="O1068" i="12" s="1"/>
  <c r="N1686" i="12" a="1"/>
  <c r="N1686" i="12" s="1"/>
  <c r="N1068" i="12" a="1"/>
  <c r="N1068" i="12" s="1"/>
  <c r="M1686" i="12" a="1"/>
  <c r="M1686" i="12" s="1"/>
  <c r="M1068" i="12" a="1"/>
  <c r="M1068" i="12" s="1"/>
  <c r="L1686" i="12" a="1"/>
  <c r="L1686" i="12" s="1"/>
  <c r="L1068" i="12" a="1"/>
  <c r="L1068" i="12" s="1"/>
  <c r="S1684" i="12" a="1"/>
  <c r="S1684" i="12" s="1"/>
  <c r="S1066" i="12" a="1"/>
  <c r="S1066" i="12" s="1"/>
  <c r="Q1684" i="12" a="1"/>
  <c r="Q1684" i="12" s="1"/>
  <c r="Q1066" i="12" a="1"/>
  <c r="Q1066" i="12" s="1"/>
  <c r="L1066" i="12" a="1"/>
  <c r="L1066" i="12" s="1"/>
  <c r="U1682" i="12" a="1"/>
  <c r="U1682" i="12" s="1"/>
  <c r="U1064" i="12" a="1"/>
  <c r="U1064" i="12" s="1"/>
  <c r="O1064" i="12" a="1"/>
  <c r="O1064" i="12" s="1"/>
  <c r="P1680" i="12" a="1"/>
  <c r="P1680" i="12" s="1"/>
  <c r="O1680" i="12" a="1"/>
  <c r="O1680" i="12" s="1"/>
  <c r="O1062" i="12" a="1"/>
  <c r="O1062" i="12" s="1"/>
  <c r="S1678" i="12" a="1"/>
  <c r="S1678" i="12" s="1"/>
  <c r="O1678" i="12" a="1"/>
  <c r="O1678" i="12" s="1"/>
  <c r="O1060" i="12" a="1"/>
  <c r="O1060" i="12" s="1"/>
  <c r="O1676" i="12" a="1"/>
  <c r="O1676" i="12" s="1"/>
  <c r="O1058" i="12" a="1"/>
  <c r="O1058" i="12" s="1"/>
  <c r="T1675" i="12" a="1"/>
  <c r="T1675" i="12" s="1"/>
  <c r="T1057" i="12" a="1"/>
  <c r="T1057" i="12" s="1"/>
  <c r="L1674" i="12" a="1"/>
  <c r="L1674" i="12" s="1"/>
  <c r="L1056" i="12" a="1"/>
  <c r="L1056" i="12" s="1"/>
  <c r="S1672" i="12" a="1"/>
  <c r="S1672" i="12" s="1"/>
  <c r="S1054" i="12" a="1"/>
  <c r="S1054" i="12" s="1"/>
  <c r="L1672" i="12" a="1"/>
  <c r="L1672" i="12" s="1"/>
  <c r="L1054" i="12" a="1"/>
  <c r="L1054" i="12" s="1"/>
  <c r="N1670" i="12" a="1"/>
  <c r="N1670" i="12" s="1"/>
  <c r="N1052" i="12" a="1"/>
  <c r="N1052" i="12" s="1"/>
  <c r="P1669" i="12" a="1"/>
  <c r="P1669" i="12" s="1"/>
  <c r="P1051" i="12" a="1"/>
  <c r="P1051" i="12" s="1"/>
  <c r="T1667" i="12" a="1"/>
  <c r="T1667" i="12" s="1"/>
  <c r="T1049" i="12" a="1"/>
  <c r="T1049" i="12" s="1"/>
  <c r="N1049" i="12" a="1"/>
  <c r="N1049" i="12" s="1"/>
  <c r="L1667" i="12" a="1"/>
  <c r="L1667" i="12" s="1"/>
  <c r="L1049" i="12" a="1"/>
  <c r="L1049" i="12" s="1"/>
  <c r="T1665" i="12" a="1"/>
  <c r="T1665" i="12" s="1"/>
  <c r="T1047" i="12" a="1"/>
  <c r="T1047" i="12" s="1"/>
  <c r="P1047" i="12" a="1"/>
  <c r="P1047" i="12" s="1"/>
  <c r="P1664" i="12" a="1"/>
  <c r="P1664" i="12" s="1"/>
  <c r="N1664" i="12" a="1"/>
  <c r="N1664" i="12" s="1"/>
  <c r="N1046" i="12" a="1"/>
  <c r="N1046" i="12" s="1"/>
  <c r="N1662" i="12" a="1"/>
  <c r="N1662" i="12" s="1"/>
  <c r="N1044" i="12" a="1"/>
  <c r="N1044" i="12" s="1"/>
  <c r="T1660" i="12" a="1"/>
  <c r="T1660" i="12" s="1"/>
  <c r="T1659" i="12" a="1"/>
  <c r="T1659" i="12" s="1"/>
  <c r="P1659" i="12" a="1"/>
  <c r="P1659" i="12" s="1"/>
  <c r="P1041" i="12" a="1"/>
  <c r="P1041" i="12" s="1"/>
  <c r="T1658" i="12" a="1"/>
  <c r="T1658" i="12" s="1"/>
  <c r="T1040" i="12" a="1"/>
  <c r="T1040" i="12" s="1"/>
  <c r="R1658" i="12" a="1"/>
  <c r="R1658" i="12" s="1"/>
  <c r="R1040" i="12" a="1"/>
  <c r="R1040" i="12" s="1"/>
  <c r="N1658" i="12" a="1"/>
  <c r="N1658" i="12" s="1"/>
  <c r="N1040" i="12" a="1"/>
  <c r="N1040" i="12" s="1"/>
  <c r="T1657" i="12" a="1"/>
  <c r="T1657" i="12" s="1"/>
  <c r="T1039" i="12" a="1"/>
  <c r="T1039" i="12" s="1"/>
  <c r="N1657" i="12" a="1"/>
  <c r="N1657" i="12" s="1"/>
  <c r="N1039" i="12" a="1"/>
  <c r="N1039" i="12" s="1"/>
  <c r="R1655" i="12" a="1"/>
  <c r="R1655" i="12" s="1"/>
  <c r="R1037" i="12" a="1"/>
  <c r="R1037" i="12" s="1"/>
  <c r="P1655" i="12" a="1"/>
  <c r="P1655" i="12" s="1"/>
  <c r="P1037" i="12" a="1"/>
  <c r="P1037" i="12" s="1"/>
  <c r="P1034" i="12" a="1"/>
  <c r="P1034" i="12" s="1"/>
  <c r="N1652" i="12" a="1"/>
  <c r="N1652" i="12" s="1"/>
  <c r="N1034" i="12" a="1"/>
  <c r="N1034" i="12" s="1"/>
  <c r="R1033" i="12" a="1"/>
  <c r="R1033" i="12" s="1"/>
  <c r="P1651" i="12" a="1"/>
  <c r="P1651" i="12" s="1"/>
  <c r="P1033" i="12" a="1"/>
  <c r="P1033" i="12" s="1"/>
  <c r="N1032" i="12" a="1"/>
  <c r="N1032" i="12" s="1"/>
  <c r="T1649" i="12" a="1"/>
  <c r="T1649" i="12" s="1"/>
  <c r="T1031" i="12" a="1"/>
  <c r="T1031" i="12" s="1"/>
  <c r="Q1647" i="12" a="1"/>
  <c r="Q1647" i="12" s="1"/>
  <c r="Q1029" i="12" a="1"/>
  <c r="Q1029" i="12" s="1"/>
  <c r="P1647" i="12" a="1"/>
  <c r="P1647" i="12" s="1"/>
  <c r="P1029" i="12" a="1"/>
  <c r="P1029" i="12" s="1"/>
  <c r="O1647" i="12" a="1"/>
  <c r="O1647" i="12" s="1"/>
  <c r="O1029" i="12" a="1"/>
  <c r="O1029" i="12" s="1"/>
  <c r="Q1646" i="12" a="1"/>
  <c r="Q1646" i="12" s="1"/>
  <c r="N1027" i="12" a="1"/>
  <c r="N1027" i="12" s="1"/>
  <c r="G1033" i="12" a="1"/>
  <c r="G1033" i="12" s="1"/>
  <c r="F1032" i="12" a="1"/>
  <c r="F1032" i="12" s="1"/>
  <c r="E1032" i="12" a="1"/>
  <c r="E1032" i="12" s="1"/>
  <c r="C612" i="12"/>
  <c r="I222" i="12"/>
  <c r="I732" i="12" s="1"/>
  <c r="C211" i="12"/>
  <c r="C721" i="12" s="1"/>
  <c r="L7" i="15"/>
  <c r="AH7" i="15"/>
  <c r="AH9" i="15"/>
  <c r="L11" i="15"/>
  <c r="AH11" i="15"/>
  <c r="L13" i="15"/>
  <c r="L15" i="15"/>
  <c r="AH15" i="15"/>
  <c r="AH17" i="15"/>
  <c r="L19" i="15"/>
  <c r="AH19" i="15"/>
  <c r="L23" i="15"/>
  <c r="AH25" i="15"/>
  <c r="L27" i="15"/>
  <c r="AH27" i="15"/>
  <c r="AH31" i="15"/>
  <c r="AH39" i="15"/>
  <c r="L41" i="15"/>
  <c r="AH41" i="15"/>
  <c r="AH43" i="15"/>
  <c r="L45" i="15"/>
  <c r="AH45" i="15"/>
  <c r="L47" i="15"/>
  <c r="AH47" i="15"/>
  <c r="L49" i="15"/>
  <c r="AH49" i="15"/>
  <c r="L51" i="15"/>
  <c r="AH51" i="15"/>
  <c r="L53" i="15"/>
  <c r="AH53" i="15"/>
  <c r="L89" i="15"/>
  <c r="AH89" i="15"/>
  <c r="L97" i="15"/>
  <c r="AH97" i="15"/>
  <c r="L55" i="15"/>
  <c r="L56" i="15"/>
  <c r="L57" i="15"/>
  <c r="L58" i="15"/>
  <c r="L59" i="15"/>
  <c r="L60" i="15"/>
  <c r="L61" i="15"/>
  <c r="L62" i="15"/>
  <c r="L64" i="15"/>
  <c r="L65" i="15"/>
  <c r="L66" i="15"/>
  <c r="L67" i="15"/>
  <c r="L68" i="15"/>
  <c r="L72" i="15"/>
  <c r="L73" i="15"/>
  <c r="L74" i="15"/>
  <c r="L75" i="15"/>
  <c r="L76" i="15"/>
  <c r="L77" i="15"/>
  <c r="L78" i="15"/>
  <c r="L79" i="15"/>
  <c r="L80" i="15"/>
  <c r="L81" i="15"/>
  <c r="L82" i="15"/>
  <c r="AH4" i="15"/>
  <c r="L6" i="15"/>
  <c r="AH6" i="15"/>
  <c r="AH8" i="15"/>
  <c r="AH10" i="15"/>
  <c r="AH22" i="15"/>
  <c r="L30" i="15"/>
  <c r="AH34" i="15"/>
  <c r="L42" i="15"/>
  <c r="AH42" i="15"/>
  <c r="L46" i="15"/>
  <c r="AH46" i="15"/>
  <c r="L48" i="15"/>
  <c r="L50" i="15"/>
  <c r="AH50" i="15"/>
  <c r="L52" i="15"/>
  <c r="L54" i="15"/>
  <c r="AH54" i="15"/>
  <c r="L93" i="15"/>
  <c r="AH93" i="15"/>
  <c r="L101" i="15"/>
  <c r="L95" i="15"/>
  <c r="R613" i="12"/>
  <c r="R1651" i="12" a="1"/>
  <c r="R1651" i="12" s="1"/>
  <c r="C1040" i="12" a="1"/>
  <c r="C1040" i="12" s="1"/>
  <c r="R1652" i="12" a="1"/>
  <c r="R1652" i="12" s="1"/>
  <c r="R1034" i="12" a="1"/>
  <c r="R1034" i="12" s="1"/>
  <c r="Q1663" i="12" a="1"/>
  <c r="Q1663" i="12" s="1"/>
  <c r="C1037" i="12" a="1"/>
  <c r="C1037" i="12" s="1"/>
  <c r="N1690" i="12" a="1"/>
  <c r="N1690" i="12" s="1"/>
  <c r="C1678" i="12" a="1"/>
  <c r="C1678" i="12" s="1"/>
  <c r="N1689" i="12" a="1"/>
  <c r="N1689" i="12" s="1"/>
  <c r="A702" i="12"/>
  <c r="A805" i="12" s="1"/>
  <c r="A911" i="12" s="1"/>
  <c r="A1014" i="12" s="1"/>
  <c r="A1117" i="12" s="1"/>
  <c r="A1220" i="12" s="1"/>
  <c r="A1323" i="12" s="1"/>
  <c r="A1426" i="12" s="1"/>
  <c r="A1529" i="12" s="1"/>
  <c r="A1632" i="12" s="1"/>
  <c r="A1735" i="12" s="1"/>
  <c r="A1838" i="12" s="1"/>
  <c r="A600" i="12"/>
  <c r="A698" i="12"/>
  <c r="A801" i="12" s="1"/>
  <c r="A907" i="12" s="1"/>
  <c r="A1010" i="12" s="1"/>
  <c r="A1113" i="12" s="1"/>
  <c r="A1216" i="12" s="1"/>
  <c r="A1319" i="12" s="1"/>
  <c r="A1422" i="12" s="1"/>
  <c r="A1525" i="12" s="1"/>
  <c r="A1628" i="12" s="1"/>
  <c r="A1731" i="12" s="1"/>
  <c r="A1834" i="12" s="1"/>
  <c r="A596" i="12"/>
  <c r="A666" i="12"/>
  <c r="A769" i="12" s="1"/>
  <c r="A875" i="12" s="1"/>
  <c r="A978" i="12" s="1"/>
  <c r="A1081" i="12" s="1"/>
  <c r="A1184" i="12" s="1"/>
  <c r="A1287" i="12" s="1"/>
  <c r="A1390" i="12" s="1"/>
  <c r="A1493" i="12" s="1"/>
  <c r="A1596" i="12" s="1"/>
  <c r="A1699" i="12" s="1"/>
  <c r="A1802" i="12" s="1"/>
  <c r="A708" i="12"/>
  <c r="A811" i="12" s="1"/>
  <c r="A917" i="12" s="1"/>
  <c r="A1020" i="12" s="1"/>
  <c r="A1123" i="12" s="1"/>
  <c r="A1226" i="12" s="1"/>
  <c r="A1329" i="12" s="1"/>
  <c r="A1432" i="12" s="1"/>
  <c r="A1535" i="12" s="1"/>
  <c r="A1638" i="12" s="1"/>
  <c r="A1741" i="12" s="1"/>
  <c r="A1844" i="12" s="1"/>
  <c r="A606" i="12"/>
  <c r="A595" i="12"/>
  <c r="A565" i="12"/>
  <c r="A710" i="12"/>
  <c r="A813" i="12" s="1"/>
  <c r="A919" i="12" s="1"/>
  <c r="A1022" i="12" s="1"/>
  <c r="A1125" i="12" s="1"/>
  <c r="A1228" i="12" s="1"/>
  <c r="A1331" i="12" s="1"/>
  <c r="A1434" i="12" s="1"/>
  <c r="A1537" i="12" s="1"/>
  <c r="A1640" i="12" s="1"/>
  <c r="A1743" i="12" s="1"/>
  <c r="A1846" i="12" s="1"/>
  <c r="A608" i="12"/>
  <c r="M72" i="11" a="1"/>
  <c r="O72" i="11" a="1"/>
  <c r="Q72" i="11" a="1"/>
  <c r="L72" i="11" a="1"/>
  <c r="N72" i="11" a="1"/>
  <c r="P72" i="11" a="1"/>
  <c r="R72" i="11" a="1"/>
  <c r="L71" i="11" a="1"/>
  <c r="N71" i="11" a="1"/>
  <c r="P71" i="11" a="1"/>
  <c r="R71" i="11" a="1"/>
  <c r="M71" i="11" a="1"/>
  <c r="O71" i="11" a="1"/>
  <c r="Q71" i="11" a="1"/>
  <c r="M70" i="11" a="1"/>
  <c r="O70" i="11" a="1"/>
  <c r="Q70" i="11" a="1"/>
  <c r="L70" i="11" a="1"/>
  <c r="N70" i="11" a="1"/>
  <c r="P70" i="11" a="1"/>
  <c r="R70" i="11" a="1"/>
  <c r="M68" i="11" a="1"/>
  <c r="O68" i="11" a="1"/>
  <c r="Q68" i="11" a="1"/>
  <c r="L68" i="11" a="1"/>
  <c r="N68" i="11" a="1"/>
  <c r="P68" i="11" a="1"/>
  <c r="R68" i="11" a="1"/>
  <c r="L67" i="11" a="1"/>
  <c r="N67" i="11" a="1"/>
  <c r="P67" i="11" a="1"/>
  <c r="R67" i="11" a="1"/>
  <c r="M67" i="11" a="1"/>
  <c r="O67" i="11" a="1"/>
  <c r="Q67" i="11" a="1"/>
  <c r="M66" i="11" a="1"/>
  <c r="O66" i="11" a="1"/>
  <c r="Q66" i="11" a="1"/>
  <c r="L66" i="11" a="1"/>
  <c r="N66" i="11" a="1"/>
  <c r="P66" i="11" a="1"/>
  <c r="R66" i="11" a="1"/>
  <c r="M74" i="11" a="1"/>
  <c r="O74" i="11" a="1"/>
  <c r="Q74" i="11" a="1"/>
  <c r="B74" i="11" a="1"/>
  <c r="L74" i="11" a="1"/>
  <c r="N74" i="11" a="1"/>
  <c r="P74" i="11" a="1"/>
  <c r="R74" i="11" a="1"/>
  <c r="L73" i="11" a="1"/>
  <c r="N73" i="11" a="1"/>
  <c r="P73" i="11" a="1"/>
  <c r="R73" i="11" a="1"/>
  <c r="M73" i="11" a="1"/>
  <c r="O73" i="11" a="1"/>
  <c r="Q73" i="11" a="1"/>
  <c r="L69" i="11" a="1"/>
  <c r="N69" i="11" a="1"/>
  <c r="P69" i="11" a="1"/>
  <c r="R69" i="11" a="1"/>
  <c r="M69" i="11" a="1"/>
  <c r="O69" i="11" a="1"/>
  <c r="Q69" i="11" a="1"/>
  <c r="L65" i="11" a="1"/>
  <c r="N65" i="11" a="1"/>
  <c r="P65" i="11" a="1"/>
  <c r="R65" i="11" a="1"/>
  <c r="M65" i="11" a="1"/>
  <c r="O65" i="11" a="1"/>
  <c r="Q65" i="11" a="1"/>
  <c r="J656" i="12"/>
  <c r="I306" i="12"/>
  <c r="E314" i="12"/>
  <c r="CU2" i="1"/>
  <c r="CQ2" i="1"/>
  <c r="CM2" i="1"/>
  <c r="C81" i="11" a="1"/>
  <c r="C80" i="11" a="1"/>
  <c r="C79" i="11" a="1"/>
  <c r="C78" i="11" a="1"/>
  <c r="C77" i="11" a="1"/>
  <c r="C76" i="11" a="1"/>
  <c r="C75" i="11" a="1"/>
  <c r="B75" i="11" a="1"/>
  <c r="B77" i="11" a="1"/>
  <c r="B79" i="11" a="1"/>
  <c r="B81" i="11" a="1"/>
  <c r="R81" i="11" a="1"/>
  <c r="P81" i="11" a="1"/>
  <c r="N81" i="11" a="1"/>
  <c r="L81" i="11" a="1"/>
  <c r="J81" i="11" a="1"/>
  <c r="H81" i="11" a="1"/>
  <c r="F81" i="11" a="1"/>
  <c r="D81" i="11" a="1"/>
  <c r="R80" i="11" a="1"/>
  <c r="P80" i="11" a="1"/>
  <c r="N80" i="11" a="1"/>
  <c r="L80" i="11" a="1"/>
  <c r="J80" i="11" a="1"/>
  <c r="H80" i="11" a="1"/>
  <c r="F80" i="11" a="1"/>
  <c r="D80" i="11" a="1"/>
  <c r="R79" i="11" a="1"/>
  <c r="P79" i="11" a="1"/>
  <c r="N79" i="11" a="1"/>
  <c r="L79" i="11" a="1"/>
  <c r="J79" i="11" a="1"/>
  <c r="H79" i="11" a="1"/>
  <c r="F79" i="11" a="1"/>
  <c r="D79" i="11" a="1"/>
  <c r="R78" i="11" a="1"/>
  <c r="P78" i="11" a="1"/>
  <c r="N78" i="11" a="1"/>
  <c r="L78" i="11" a="1"/>
  <c r="J78" i="11" a="1"/>
  <c r="H78" i="11" a="1"/>
  <c r="F78" i="11" a="1"/>
  <c r="D78" i="11" a="1"/>
  <c r="R77" i="11" a="1"/>
  <c r="P77" i="11" a="1"/>
  <c r="N77" i="11" a="1"/>
  <c r="L77" i="11" a="1"/>
  <c r="J77" i="11" a="1"/>
  <c r="H77" i="11" a="1"/>
  <c r="F77" i="11" a="1"/>
  <c r="D77" i="11" a="1"/>
  <c r="R76" i="11" a="1"/>
  <c r="P76" i="11" a="1"/>
  <c r="N76" i="11" a="1"/>
  <c r="L76" i="11" a="1"/>
  <c r="J76" i="11" a="1"/>
  <c r="H76" i="11" a="1"/>
  <c r="F76" i="11" a="1"/>
  <c r="D76" i="11" a="1"/>
  <c r="R75" i="11" a="1"/>
  <c r="P75" i="11" a="1"/>
  <c r="N75" i="11" a="1"/>
  <c r="L75" i="11" a="1"/>
  <c r="J75" i="11" a="1"/>
  <c r="H75" i="11" a="1"/>
  <c r="F75" i="11" a="1"/>
  <c r="D75" i="11" a="1"/>
  <c r="B76" i="11" a="1"/>
  <c r="B78" i="11" a="1"/>
  <c r="B80" i="11" a="1"/>
  <c r="Q81" i="11" a="1"/>
  <c r="O81" i="11" a="1"/>
  <c r="M81" i="11" a="1"/>
  <c r="K81" i="11" a="1"/>
  <c r="I81" i="11" a="1"/>
  <c r="G81" i="11" a="1"/>
  <c r="E81" i="11" a="1"/>
  <c r="Q80" i="11" a="1"/>
  <c r="O80" i="11" a="1"/>
  <c r="M80" i="11" a="1"/>
  <c r="K80" i="11" a="1"/>
  <c r="I80" i="11" a="1"/>
  <c r="G80" i="11" a="1"/>
  <c r="E80" i="11" a="1"/>
  <c r="Q79" i="11" a="1"/>
  <c r="O79" i="11" a="1"/>
  <c r="M79" i="11" a="1"/>
  <c r="K79" i="11" a="1"/>
  <c r="I79" i="11" a="1"/>
  <c r="G79" i="11" a="1"/>
  <c r="E79" i="11" a="1"/>
  <c r="Q78" i="11" a="1"/>
  <c r="O78" i="11" a="1"/>
  <c r="M78" i="11" a="1"/>
  <c r="K78" i="11" a="1"/>
  <c r="I78" i="11" a="1"/>
  <c r="G78" i="11" a="1"/>
  <c r="E78" i="11" a="1"/>
  <c r="Q77" i="11" a="1"/>
  <c r="O77" i="11" a="1"/>
  <c r="M77" i="11" a="1"/>
  <c r="K77" i="11" a="1"/>
  <c r="I77" i="11" a="1"/>
  <c r="G77" i="11" a="1"/>
  <c r="E77" i="11" a="1"/>
  <c r="Q76" i="11" a="1"/>
  <c r="O76" i="11" a="1"/>
  <c r="M76" i="11" a="1"/>
  <c r="K76" i="11" a="1"/>
  <c r="I76" i="11" a="1"/>
  <c r="G76" i="11" a="1"/>
  <c r="E76" i="11" a="1"/>
  <c r="Q75" i="11" a="1"/>
  <c r="O75" i="11" a="1"/>
  <c r="M75" i="11" a="1"/>
  <c r="K75" i="11" a="1"/>
  <c r="I75" i="11" a="1"/>
  <c r="G75" i="11" a="1"/>
  <c r="E75" i="11" a="1"/>
  <c r="H1676" i="12" a="1"/>
  <c r="H1676" i="12" s="1"/>
  <c r="G1671" i="12" a="1"/>
  <c r="G1671" i="12" s="1"/>
  <c r="T1653" i="12" a="1"/>
  <c r="T1653" i="12" s="1"/>
  <c r="P1692" i="12" a="1"/>
  <c r="P1692" i="12" s="1"/>
  <c r="P1691" i="12" a="1"/>
  <c r="P1691" i="12" s="1"/>
  <c r="L1688" i="12" a="1"/>
  <c r="L1688" i="12" s="1"/>
  <c r="R210" i="12"/>
  <c r="R720" i="12" s="1"/>
  <c r="B205" i="12"/>
  <c r="B715" i="12" s="1"/>
  <c r="C239" i="12"/>
  <c r="C749" i="12" s="1"/>
  <c r="K245" i="12"/>
  <c r="K755" i="12" s="1"/>
  <c r="N1667" i="12" a="1"/>
  <c r="N1667" i="12" s="1"/>
  <c r="H328" i="12"/>
  <c r="E226" i="12"/>
  <c r="E736" i="12" s="1"/>
  <c r="H326" i="12"/>
  <c r="G326" i="12"/>
  <c r="B326" i="12"/>
  <c r="N943" i="12"/>
  <c r="H323" i="12"/>
  <c r="C221" i="12"/>
  <c r="C731" i="12" s="1"/>
  <c r="O938" i="12"/>
  <c r="A633" i="12"/>
  <c r="A736" i="12" s="1"/>
  <c r="A842" i="12" s="1"/>
  <c r="A945" i="12" s="1"/>
  <c r="A1048" i="12" s="1"/>
  <c r="A1151" i="12" s="1"/>
  <c r="A1254" i="12" s="1"/>
  <c r="A1357" i="12" s="1"/>
  <c r="A1460" i="12" s="1"/>
  <c r="A1563" i="12" s="1"/>
  <c r="A1666" i="12" s="1"/>
  <c r="A1769" i="12" s="1"/>
  <c r="O1645" i="12" a="1"/>
  <c r="O1645" i="12" s="1"/>
  <c r="N1645" i="12" a="1"/>
  <c r="N1645" i="12" s="1"/>
  <c r="M924" i="12"/>
  <c r="M945" i="12"/>
  <c r="P1689" i="12" a="1"/>
  <c r="P1689" i="12" s="1"/>
  <c r="E930" i="12"/>
  <c r="C1655" i="12" a="1"/>
  <c r="C1655" i="12" s="1"/>
  <c r="E1651" i="12" a="1"/>
  <c r="E1651" i="12" s="1"/>
  <c r="Q659" i="12"/>
  <c r="Q658" i="12"/>
  <c r="N657" i="12"/>
  <c r="P656" i="12"/>
  <c r="O655" i="12"/>
  <c r="K346" i="12"/>
  <c r="B317" i="12"/>
  <c r="P212" i="12"/>
  <c r="P722" i="12" s="1"/>
  <c r="P614" i="12"/>
  <c r="O614" i="12"/>
  <c r="L614" i="12"/>
  <c r="I316" i="12"/>
  <c r="F319" i="12"/>
  <c r="F318" i="12"/>
  <c r="C318" i="12"/>
  <c r="C934" i="12"/>
  <c r="C933" i="12"/>
  <c r="N946" i="12"/>
  <c r="K253" i="12"/>
  <c r="K763" i="12" s="1"/>
  <c r="K251" i="12"/>
  <c r="K761" i="12" s="1"/>
  <c r="K247" i="12"/>
  <c r="K757" i="12" s="1"/>
  <c r="G248" i="12"/>
  <c r="G758" i="12" s="1"/>
  <c r="F354" i="12"/>
  <c r="F248" i="12"/>
  <c r="F758" i="12" s="1"/>
  <c r="E253" i="12"/>
  <c r="E763" i="12" s="1"/>
  <c r="E351" i="12"/>
  <c r="C251" i="12"/>
  <c r="C761" i="12" s="1"/>
  <c r="C346" i="12"/>
  <c r="C337" i="12"/>
  <c r="B350" i="12"/>
  <c r="B248" i="12"/>
  <c r="B758" i="12" s="1"/>
  <c r="B331" i="12"/>
  <c r="S1693" i="12" a="1"/>
  <c r="S1693" i="12" s="1"/>
  <c r="O660" i="12"/>
  <c r="L659" i="12"/>
  <c r="L658" i="12"/>
  <c r="R657" i="12"/>
  <c r="L657" i="12"/>
  <c r="Q656" i="12"/>
  <c r="P655" i="12"/>
  <c r="R653" i="12"/>
  <c r="M653" i="12"/>
  <c r="O652" i="12"/>
  <c r="Q343" i="12"/>
  <c r="P648" i="12"/>
  <c r="Q647" i="12"/>
  <c r="N647" i="12"/>
  <c r="Q645" i="12"/>
  <c r="P644" i="12"/>
  <c r="L644" i="12"/>
  <c r="Q643" i="12"/>
  <c r="N643" i="12"/>
  <c r="P642" i="12"/>
  <c r="L642" i="12"/>
  <c r="N641" i="12"/>
  <c r="Q639" i="12"/>
  <c r="N230" i="12"/>
  <c r="N740" i="12" s="1"/>
  <c r="N226" i="12"/>
  <c r="N736" i="12" s="1"/>
  <c r="R218" i="12"/>
  <c r="R728" i="12" s="1"/>
  <c r="J970" i="12"/>
  <c r="J352" i="12"/>
  <c r="J969" i="12"/>
  <c r="J968" i="12"/>
  <c r="I341" i="12"/>
  <c r="J251" i="12"/>
  <c r="J761" i="12" s="1"/>
  <c r="J250" i="12"/>
  <c r="J760" i="12" s="1"/>
  <c r="J249" i="12"/>
  <c r="J759" i="12" s="1"/>
  <c r="J317" i="12"/>
  <c r="N988" i="12"/>
  <c r="N676" i="12"/>
  <c r="L988" i="12"/>
  <c r="L676" i="12"/>
  <c r="Q986" i="12"/>
  <c r="Q674" i="12"/>
  <c r="O986" i="12"/>
  <c r="O674" i="12"/>
  <c r="M986" i="12"/>
  <c r="M674" i="12"/>
  <c r="R984" i="12"/>
  <c r="R672" i="12"/>
  <c r="P984" i="12"/>
  <c r="P672" i="12"/>
  <c r="N984" i="12"/>
  <c r="N672" i="12"/>
  <c r="L984" i="12"/>
  <c r="L672" i="12"/>
  <c r="O982" i="12"/>
  <c r="O670" i="12"/>
  <c r="M670" i="12"/>
  <c r="R666" i="12"/>
  <c r="P978" i="12"/>
  <c r="P666" i="12"/>
  <c r="N978" i="12"/>
  <c r="N666" i="12"/>
  <c r="L978" i="12"/>
  <c r="L666" i="12"/>
  <c r="E323" i="12"/>
  <c r="H405" i="12"/>
  <c r="G405" i="12"/>
  <c r="C304" i="12"/>
  <c r="C814" i="12" s="1"/>
  <c r="I404" i="12"/>
  <c r="E404" i="12"/>
  <c r="D303" i="12"/>
  <c r="D813" i="12" s="1"/>
  <c r="C303" i="12"/>
  <c r="C813" i="12" s="1"/>
  <c r="I403" i="12"/>
  <c r="H403" i="12"/>
  <c r="E403" i="12"/>
  <c r="I402" i="12"/>
  <c r="H402" i="12"/>
  <c r="G402" i="12"/>
  <c r="H401" i="12"/>
  <c r="G401" i="12"/>
  <c r="C300" i="12"/>
  <c r="C810" i="12" s="1"/>
  <c r="I400" i="12"/>
  <c r="E400" i="12"/>
  <c r="D299" i="12"/>
  <c r="D809" i="12" s="1"/>
  <c r="C400" i="12"/>
  <c r="I399" i="12"/>
  <c r="H399" i="12"/>
  <c r="E399" i="12"/>
  <c r="I398" i="12"/>
  <c r="H398" i="12"/>
  <c r="G398" i="12"/>
  <c r="D297" i="12"/>
  <c r="D807" i="12" s="1"/>
  <c r="C297" i="12"/>
  <c r="C807" i="12" s="1"/>
  <c r="G396" i="12"/>
  <c r="C295" i="12"/>
  <c r="C805" i="12" s="1"/>
  <c r="I395" i="12"/>
  <c r="H395" i="12"/>
  <c r="E395" i="12"/>
  <c r="E394" i="12"/>
  <c r="D293" i="12"/>
  <c r="D803" i="12" s="1"/>
  <c r="C394" i="12"/>
  <c r="J392" i="12"/>
  <c r="I392" i="12"/>
  <c r="E392" i="12"/>
  <c r="C391" i="12"/>
  <c r="E390" i="12"/>
  <c r="D289" i="12"/>
  <c r="D799" i="12" s="1"/>
  <c r="H389" i="12"/>
  <c r="G389" i="12"/>
  <c r="J388" i="12"/>
  <c r="I388" i="12"/>
  <c r="E388" i="12"/>
  <c r="D287" i="12"/>
  <c r="D797" i="12" s="1"/>
  <c r="C388" i="12"/>
  <c r="I387" i="12"/>
  <c r="H387" i="12"/>
  <c r="E387" i="12"/>
  <c r="E386" i="12"/>
  <c r="H385" i="12"/>
  <c r="G385" i="12"/>
  <c r="D284" i="12"/>
  <c r="D794" i="12" s="1"/>
  <c r="J384" i="12"/>
  <c r="I384" i="12"/>
  <c r="E384" i="12"/>
  <c r="J382" i="12"/>
  <c r="I382" i="12"/>
  <c r="H382" i="12"/>
  <c r="G382" i="12"/>
  <c r="C281" i="12"/>
  <c r="C791" i="12" s="1"/>
  <c r="C280" i="12"/>
  <c r="C790" i="12" s="1"/>
  <c r="G380" i="12"/>
  <c r="D279" i="12"/>
  <c r="D789" i="12" s="1"/>
  <c r="C279" i="12"/>
  <c r="C789" i="12" s="1"/>
  <c r="I379" i="12"/>
  <c r="H379" i="12"/>
  <c r="E379" i="12"/>
  <c r="J378" i="12"/>
  <c r="I378" i="12"/>
  <c r="H378" i="12"/>
  <c r="G378" i="12"/>
  <c r="G377" i="12"/>
  <c r="C377" i="12"/>
  <c r="H376" i="12"/>
  <c r="G375" i="12"/>
  <c r="C375" i="12"/>
  <c r="H374" i="12"/>
  <c r="D273" i="12"/>
  <c r="D783" i="12" s="1"/>
  <c r="E373" i="12"/>
  <c r="J372" i="12"/>
  <c r="D271" i="12"/>
  <c r="D781" i="12" s="1"/>
  <c r="E371" i="12"/>
  <c r="J370" i="12"/>
  <c r="G369" i="12"/>
  <c r="J368" i="12"/>
  <c r="G367" i="12"/>
  <c r="J366" i="12"/>
  <c r="J364" i="12"/>
  <c r="H363" i="12"/>
  <c r="G363" i="12"/>
  <c r="F363" i="12"/>
  <c r="E363" i="12"/>
  <c r="D363" i="12"/>
  <c r="C262" i="12"/>
  <c r="C772" i="12" s="1"/>
  <c r="E361" i="12"/>
  <c r="J360" i="12"/>
  <c r="G359" i="12"/>
  <c r="I357" i="12"/>
  <c r="E357" i="12"/>
  <c r="B400" i="12"/>
  <c r="B396" i="12"/>
  <c r="B392" i="12"/>
  <c r="B384" i="12"/>
  <c r="B372" i="12"/>
  <c r="B364" i="12"/>
  <c r="B360" i="12"/>
  <c r="R405" i="12"/>
  <c r="Q711" i="12"/>
  <c r="P405" i="12"/>
  <c r="O711" i="12"/>
  <c r="N405" i="12"/>
  <c r="M711" i="12"/>
  <c r="L405" i="12"/>
  <c r="R403" i="12"/>
  <c r="Q709" i="12"/>
  <c r="P403" i="12"/>
  <c r="O709" i="12"/>
  <c r="N403" i="12"/>
  <c r="M709" i="12"/>
  <c r="L403" i="12"/>
  <c r="R401" i="12"/>
  <c r="Q707" i="12"/>
  <c r="P401" i="12"/>
  <c r="O707" i="12"/>
  <c r="N401" i="12"/>
  <c r="M707" i="12"/>
  <c r="L401" i="12"/>
  <c r="R399" i="12"/>
  <c r="Q705" i="12"/>
  <c r="P399" i="12"/>
  <c r="O705" i="12"/>
  <c r="N399" i="12"/>
  <c r="M705" i="12"/>
  <c r="L399" i="12"/>
  <c r="R397" i="12"/>
  <c r="Q703" i="12"/>
  <c r="P397" i="12"/>
  <c r="O703" i="12"/>
  <c r="N397" i="12"/>
  <c r="M703" i="12"/>
  <c r="L397" i="12"/>
  <c r="R395" i="12"/>
  <c r="Q701" i="12"/>
  <c r="P395" i="12"/>
  <c r="O701" i="12"/>
  <c r="N395" i="12"/>
  <c r="M701" i="12"/>
  <c r="L395" i="12"/>
  <c r="R393" i="12"/>
  <c r="Q699" i="12"/>
  <c r="P393" i="12"/>
  <c r="O699" i="12"/>
  <c r="N393" i="12"/>
  <c r="M699" i="12"/>
  <c r="L393" i="12"/>
  <c r="R697" i="12"/>
  <c r="Q697" i="12"/>
  <c r="P697" i="12"/>
  <c r="O697" i="12"/>
  <c r="N697" i="12"/>
  <c r="M697" i="12"/>
  <c r="L697" i="12"/>
  <c r="R695" i="12"/>
  <c r="Q695" i="12"/>
  <c r="P695" i="12"/>
  <c r="O695" i="12"/>
  <c r="N695" i="12"/>
  <c r="M695" i="12"/>
  <c r="L695" i="12"/>
  <c r="R693" i="12"/>
  <c r="Q693" i="12"/>
  <c r="P693" i="12"/>
  <c r="O693" i="12"/>
  <c r="N693" i="12"/>
  <c r="M693" i="12"/>
  <c r="L693" i="12"/>
  <c r="R691" i="12"/>
  <c r="Q691" i="12"/>
  <c r="P691" i="12"/>
  <c r="O691" i="12"/>
  <c r="N691" i="12"/>
  <c r="M691" i="12"/>
  <c r="L691" i="12"/>
  <c r="R689" i="12"/>
  <c r="Q689" i="12"/>
  <c r="P689" i="12"/>
  <c r="O689" i="12"/>
  <c r="N689" i="12"/>
  <c r="M689" i="12"/>
  <c r="L689" i="12"/>
  <c r="R687" i="12"/>
  <c r="Q687" i="12"/>
  <c r="P687" i="12"/>
  <c r="O687" i="12"/>
  <c r="N687" i="12"/>
  <c r="M687" i="12"/>
  <c r="L687" i="12"/>
  <c r="R685" i="12"/>
  <c r="Q685" i="12"/>
  <c r="P685" i="12"/>
  <c r="O685" i="12"/>
  <c r="N685" i="12"/>
  <c r="M685" i="12"/>
  <c r="L685" i="12"/>
  <c r="R683" i="12"/>
  <c r="Q683" i="12"/>
  <c r="P683" i="12"/>
  <c r="O683" i="12"/>
  <c r="N683" i="12"/>
  <c r="M683" i="12"/>
  <c r="L683" i="12"/>
  <c r="R681" i="12"/>
  <c r="Q681" i="12"/>
  <c r="P681" i="12"/>
  <c r="O681" i="12"/>
  <c r="N681" i="12"/>
  <c r="M681" i="12"/>
  <c r="L681" i="12"/>
  <c r="R679" i="12"/>
  <c r="Q679" i="12"/>
  <c r="P679" i="12"/>
  <c r="O679" i="12"/>
  <c r="N679" i="12"/>
  <c r="M679" i="12"/>
  <c r="L679" i="12"/>
  <c r="R677" i="12"/>
  <c r="Q677" i="12"/>
  <c r="P677" i="12"/>
  <c r="O677" i="12"/>
  <c r="N677" i="12"/>
  <c r="M677" i="12"/>
  <c r="L677" i="12"/>
  <c r="O988" i="12"/>
  <c r="O676" i="12"/>
  <c r="M988" i="12"/>
  <c r="M676" i="12"/>
  <c r="R986" i="12"/>
  <c r="R674" i="12"/>
  <c r="P986" i="12"/>
  <c r="P674" i="12"/>
  <c r="N986" i="12"/>
  <c r="N674" i="12"/>
  <c r="L986" i="12"/>
  <c r="L674" i="12"/>
  <c r="Q984" i="12"/>
  <c r="Q672" i="12"/>
  <c r="O984" i="12"/>
  <c r="O672" i="12"/>
  <c r="L670" i="12"/>
  <c r="Q978" i="12"/>
  <c r="Q666" i="12"/>
  <c r="O978" i="12"/>
  <c r="O666" i="12"/>
  <c r="M978" i="12"/>
  <c r="M666" i="12"/>
  <c r="R663" i="12"/>
  <c r="L663" i="12"/>
  <c r="P662" i="12"/>
  <c r="O662" i="12"/>
  <c r="N662" i="12"/>
  <c r="M662" i="12"/>
  <c r="L662" i="12"/>
  <c r="C233" i="12"/>
  <c r="C743" i="12" s="1"/>
  <c r="E227" i="12"/>
  <c r="E737" i="12" s="1"/>
  <c r="I218" i="12"/>
  <c r="I728" i="12" s="1"/>
  <c r="H215" i="12"/>
  <c r="H725" i="12" s="1"/>
  <c r="F1061" i="12" a="1"/>
  <c r="F1061" i="12" s="1"/>
  <c r="E1049" i="12" a="1"/>
  <c r="E1049" i="12" s="1"/>
  <c r="I1040" i="12" a="1"/>
  <c r="I1040" i="12" s="1"/>
  <c r="C1673" i="12" a="1"/>
  <c r="C1673" i="12" s="1"/>
  <c r="G615" i="12"/>
  <c r="G210" i="12"/>
  <c r="G720" i="12" s="1"/>
  <c r="D1010" i="12"/>
  <c r="C1010" i="12"/>
  <c r="D1004" i="12"/>
  <c r="E402" i="12"/>
  <c r="J394" i="12"/>
  <c r="H393" i="12"/>
  <c r="H391" i="12"/>
  <c r="H390" i="12"/>
  <c r="G384" i="12"/>
  <c r="E383" i="12"/>
  <c r="D1020" i="12"/>
  <c r="D1002" i="12"/>
  <c r="G400" i="12"/>
  <c r="H397" i="12"/>
  <c r="G388" i="12"/>
  <c r="G386" i="12"/>
  <c r="D285" i="12"/>
  <c r="D795" i="12" s="1"/>
  <c r="I383" i="12"/>
  <c r="S1690" i="12" a="1"/>
  <c r="S1690" i="12" s="1"/>
  <c r="P657" i="12"/>
  <c r="N653" i="12"/>
  <c r="Q660" i="12"/>
  <c r="L660" i="12"/>
  <c r="N659" i="12"/>
  <c r="O658" i="12"/>
  <c r="R656" i="12"/>
  <c r="O656" i="12"/>
  <c r="L656" i="12"/>
  <c r="A513" i="12"/>
  <c r="E1650" i="12" a="1"/>
  <c r="E1650" i="12" s="1"/>
  <c r="E929" i="12"/>
  <c r="P3" i="11"/>
  <c r="N654" i="12"/>
  <c r="C1057" i="12" a="1"/>
  <c r="C1057" i="12" s="1"/>
  <c r="C642" i="12"/>
  <c r="E235" i="12"/>
  <c r="E745" i="12" s="1"/>
  <c r="N658" i="12"/>
  <c r="B1075" i="12" a="1"/>
  <c r="B1075" i="12" s="1"/>
  <c r="D1056" i="12" a="1"/>
  <c r="D1056" i="12" s="1"/>
  <c r="D1048" i="12" a="1"/>
  <c r="D1048" i="12" s="1"/>
  <c r="D1047" i="12" a="1"/>
  <c r="D1047" i="12" s="1"/>
  <c r="J1044" i="12" a="1"/>
  <c r="J1044" i="12" s="1"/>
  <c r="B347" i="12"/>
  <c r="B334" i="12"/>
  <c r="B228" i="12"/>
  <c r="B738" i="12" s="1"/>
  <c r="B1073" i="12" a="1"/>
  <c r="B1073" i="12" s="1"/>
  <c r="I247" i="12"/>
  <c r="I757" i="12" s="1"/>
  <c r="G253" i="12"/>
  <c r="G763" i="12" s="1"/>
  <c r="G250" i="12"/>
  <c r="G760" i="12" s="1"/>
  <c r="G249" i="12"/>
  <c r="G759" i="12" s="1"/>
  <c r="C350" i="12"/>
  <c r="R658" i="12"/>
  <c r="M655" i="12"/>
  <c r="L654" i="12"/>
  <c r="G1012" i="12"/>
  <c r="G394" i="12"/>
  <c r="E1009" i="12"/>
  <c r="E391" i="12"/>
  <c r="I1008" i="12"/>
  <c r="I390" i="12"/>
  <c r="C288" i="12"/>
  <c r="C798" i="12" s="1"/>
  <c r="J1004" i="12"/>
  <c r="J386" i="12"/>
  <c r="J316" i="12"/>
  <c r="I313" i="12"/>
  <c r="H252" i="12"/>
  <c r="H762" i="12" s="1"/>
  <c r="H251" i="12"/>
  <c r="H761" i="12" s="1"/>
  <c r="E345" i="12"/>
  <c r="C354" i="12"/>
  <c r="C247" i="12"/>
  <c r="C757" i="12" s="1"/>
  <c r="C339" i="12"/>
  <c r="C235" i="12"/>
  <c r="C745" i="12" s="1"/>
  <c r="D295" i="12"/>
  <c r="D805" i="12" s="1"/>
  <c r="I391" i="12"/>
  <c r="H381" i="12"/>
  <c r="J362" i="12"/>
  <c r="G357" i="12"/>
  <c r="B398" i="12"/>
  <c r="B386" i="12"/>
  <c r="B366" i="12"/>
  <c r="Q404" i="12"/>
  <c r="M404" i="12"/>
  <c r="P708" i="12"/>
  <c r="L708" i="12"/>
  <c r="Q400" i="12"/>
  <c r="M400" i="12"/>
  <c r="P704" i="12"/>
  <c r="L704" i="12"/>
  <c r="Q396" i="12"/>
  <c r="M396" i="12"/>
  <c r="P700" i="12"/>
  <c r="L700" i="12"/>
  <c r="Q392" i="12"/>
  <c r="M392" i="12"/>
  <c r="P696" i="12"/>
  <c r="L696" i="12"/>
  <c r="Q694" i="12"/>
  <c r="M694" i="12"/>
  <c r="P692" i="12"/>
  <c r="L692" i="12"/>
  <c r="Q690" i="12"/>
  <c r="M690" i="12"/>
  <c r="P688" i="12"/>
  <c r="L688" i="12"/>
  <c r="Q686" i="12"/>
  <c r="M686" i="12"/>
  <c r="P684" i="12"/>
  <c r="L684" i="12"/>
  <c r="Q682" i="12"/>
  <c r="M682" i="12"/>
  <c r="P680" i="12"/>
  <c r="L680" i="12"/>
  <c r="Q678" i="12"/>
  <c r="M678" i="12"/>
  <c r="P676" i="12"/>
  <c r="Q675" i="12"/>
  <c r="M675" i="12"/>
  <c r="M673" i="12"/>
  <c r="Q671" i="12"/>
  <c r="M671" i="12"/>
  <c r="Q668" i="12"/>
  <c r="M668" i="12"/>
  <c r="R659" i="12"/>
  <c r="I246" i="12"/>
  <c r="I756" i="12" s="1"/>
  <c r="I308" i="12"/>
  <c r="E222" i="12"/>
  <c r="E732" i="12" s="1"/>
  <c r="Q653" i="12"/>
  <c r="M645" i="12"/>
  <c r="Q642" i="12"/>
  <c r="N642" i="12"/>
  <c r="O659" i="12"/>
  <c r="G347" i="12"/>
  <c r="E246" i="12"/>
  <c r="E756" i="12" s="1"/>
  <c r="O967" i="12"/>
  <c r="H646" i="12"/>
  <c r="T1037" i="12" a="1"/>
  <c r="T1037" i="12" s="1"/>
  <c r="L218" i="12"/>
  <c r="L728" i="12" s="1"/>
  <c r="I339" i="12"/>
  <c r="K213" i="12"/>
  <c r="K723" i="12" s="1"/>
  <c r="R648" i="12"/>
  <c r="Q648" i="12"/>
  <c r="K648" i="12"/>
  <c r="H337" i="12"/>
  <c r="R643" i="12"/>
  <c r="M661" i="12"/>
  <c r="U1690" i="12" a="1"/>
  <c r="U1690" i="12" s="1"/>
  <c r="T1072" i="12" a="1"/>
  <c r="T1072" i="12" s="1"/>
  <c r="Q657" i="12"/>
  <c r="Q344" i="12"/>
  <c r="R647" i="12"/>
  <c r="N646" i="12"/>
  <c r="O645" i="12"/>
  <c r="N222" i="12"/>
  <c r="N732" i="12" s="1"/>
  <c r="P218" i="12"/>
  <c r="P728" i="12" s="1"/>
  <c r="J254" i="12"/>
  <c r="J764" i="12" s="1"/>
  <c r="J253" i="12"/>
  <c r="J763" i="12" s="1"/>
  <c r="J248" i="12"/>
  <c r="J758" i="12" s="1"/>
  <c r="J340" i="12"/>
  <c r="I333" i="12"/>
  <c r="F250" i="12"/>
  <c r="F760" i="12" s="1"/>
  <c r="F350" i="12"/>
  <c r="E353" i="12"/>
  <c r="E251" i="12"/>
  <c r="E761" i="12" s="1"/>
  <c r="E313" i="12"/>
  <c r="O1688" i="12" a="1"/>
  <c r="O1688" i="12" s="1"/>
  <c r="A655" i="12"/>
  <c r="A758" i="12" s="1"/>
  <c r="A864" i="12" s="1"/>
  <c r="A967" i="12" s="1"/>
  <c r="A1070" i="12" s="1"/>
  <c r="A1173" i="12" s="1"/>
  <c r="A1276" i="12" s="1"/>
  <c r="A1379" i="12" s="1"/>
  <c r="A1482" i="12" s="1"/>
  <c r="A1585" i="12" s="1"/>
  <c r="A1688" i="12" s="1"/>
  <c r="A1791" i="12" s="1"/>
  <c r="A659" i="12"/>
  <c r="A762" i="12" s="1"/>
  <c r="A868" i="12" s="1"/>
  <c r="A971" i="12" s="1"/>
  <c r="A1074" i="12" s="1"/>
  <c r="A1177" i="12" s="1"/>
  <c r="A1280" i="12" s="1"/>
  <c r="A1383" i="12" s="1"/>
  <c r="A1486" i="12" s="1"/>
  <c r="A1589" i="12" s="1"/>
  <c r="A1692" i="12" s="1"/>
  <c r="A1795" i="12" s="1"/>
  <c r="Q1692" i="12" a="1"/>
  <c r="Q1692" i="12" s="1"/>
  <c r="C1055" i="12" a="1"/>
  <c r="C1055" i="12" s="1"/>
  <c r="C1672" i="12" a="1"/>
  <c r="C1672" i="12" s="1"/>
  <c r="Q1691" i="12" a="1"/>
  <c r="Q1691" i="12" s="1"/>
  <c r="C1054" i="12" a="1"/>
  <c r="C1054" i="12" s="1"/>
  <c r="Q971" i="12"/>
  <c r="N1072" i="12" a="1"/>
  <c r="N1072" i="12" s="1"/>
  <c r="M659" i="12"/>
  <c r="M657" i="12"/>
  <c r="O344" i="12"/>
  <c r="O647" i="12"/>
  <c r="O644" i="12"/>
  <c r="O643" i="12"/>
  <c r="M642" i="12"/>
  <c r="R230" i="12"/>
  <c r="R740" i="12" s="1"/>
  <c r="R224" i="12"/>
  <c r="R734" i="12" s="1"/>
  <c r="K340" i="12"/>
  <c r="K336" i="12"/>
  <c r="I646" i="12"/>
  <c r="H253" i="12"/>
  <c r="H763" i="12" s="1"/>
  <c r="F252" i="12"/>
  <c r="F762" i="12" s="1"/>
  <c r="F348" i="12"/>
  <c r="F246" i="12"/>
  <c r="F756" i="12" s="1"/>
  <c r="F235" i="12"/>
  <c r="F745" i="12" s="1"/>
  <c r="E249" i="12"/>
  <c r="E759" i="12" s="1"/>
  <c r="C353" i="12"/>
  <c r="B354" i="12"/>
  <c r="B971" i="12"/>
  <c r="I255" i="12"/>
  <c r="I765" i="12" s="1"/>
  <c r="U1649" i="12" a="1"/>
  <c r="U1649" i="12" s="1"/>
  <c r="U1650" i="12" a="1"/>
  <c r="U1650" i="12" s="1"/>
  <c r="C1003" i="12"/>
  <c r="K656" i="12"/>
  <c r="K646" i="12"/>
  <c r="K620" i="12"/>
  <c r="G351" i="12"/>
  <c r="I396" i="12"/>
  <c r="I394" i="12"/>
  <c r="G392" i="12"/>
  <c r="H386" i="12"/>
  <c r="C285" i="12"/>
  <c r="C795" i="12" s="1"/>
  <c r="C284" i="12"/>
  <c r="C794" i="12" s="1"/>
  <c r="D280" i="12"/>
  <c r="D790" i="12" s="1"/>
  <c r="P664" i="12"/>
  <c r="L664" i="12"/>
  <c r="O663" i="12"/>
  <c r="M660" i="12"/>
  <c r="M658" i="12"/>
  <c r="O657" i="12"/>
  <c r="M656" i="12"/>
  <c r="Q651" i="12"/>
  <c r="M344" i="12"/>
  <c r="B1692" i="12" a="1"/>
  <c r="B1692" i="12" s="1"/>
  <c r="K1685" i="12" a="1"/>
  <c r="K1685" i="12" s="1"/>
  <c r="G955" i="12"/>
  <c r="N969" i="12"/>
  <c r="K964" i="12"/>
  <c r="P968" i="12"/>
  <c r="J962" i="12"/>
  <c r="C952" i="12"/>
  <c r="C951" i="12"/>
  <c r="A705" i="12"/>
  <c r="A808" i="12" s="1"/>
  <c r="A914" i="12" s="1"/>
  <c r="A1017" i="12" s="1"/>
  <c r="A1120" i="12" s="1"/>
  <c r="A1223" i="12" s="1"/>
  <c r="A1326" i="12" s="1"/>
  <c r="A1429" i="12" s="1"/>
  <c r="A1532" i="12" s="1"/>
  <c r="A1635" i="12" s="1"/>
  <c r="A1738" i="12" s="1"/>
  <c r="A1841" i="12" s="1"/>
  <c r="A691" i="12"/>
  <c r="A794" i="12" s="1"/>
  <c r="A900" i="12" s="1"/>
  <c r="A1003" i="12" s="1"/>
  <c r="A1106" i="12" s="1"/>
  <c r="A1209" i="12" s="1"/>
  <c r="A1312" i="12" s="1"/>
  <c r="A1415" i="12" s="1"/>
  <c r="A1518" i="12" s="1"/>
  <c r="A1621" i="12" s="1"/>
  <c r="A1724" i="12" s="1"/>
  <c r="A1827" i="12" s="1"/>
  <c r="A589" i="12"/>
  <c r="A687" i="12"/>
  <c r="A790" i="12" s="1"/>
  <c r="A896" i="12" s="1"/>
  <c r="A999" i="12" s="1"/>
  <c r="A1102" i="12" s="1"/>
  <c r="A1205" i="12" s="1"/>
  <c r="A1308" i="12" s="1"/>
  <c r="A1411" i="12" s="1"/>
  <c r="A1514" i="12" s="1"/>
  <c r="A1617" i="12" s="1"/>
  <c r="A1720" i="12" s="1"/>
  <c r="A1823" i="12" s="1"/>
  <c r="A585" i="12"/>
  <c r="A683" i="12"/>
  <c r="A786" i="12" s="1"/>
  <c r="A892" i="12" s="1"/>
  <c r="A995" i="12" s="1"/>
  <c r="A1098" i="12" s="1"/>
  <c r="A1201" i="12" s="1"/>
  <c r="A1304" i="12" s="1"/>
  <c r="A1407" i="12" s="1"/>
  <c r="A1510" i="12" s="1"/>
  <c r="A1613" i="12" s="1"/>
  <c r="A1716" i="12" s="1"/>
  <c r="A1819" i="12" s="1"/>
  <c r="A581" i="12"/>
  <c r="A599" i="12"/>
  <c r="G373" i="12"/>
  <c r="H372" i="12"/>
  <c r="C371" i="12"/>
  <c r="D269" i="12"/>
  <c r="D779" i="12" s="1"/>
  <c r="H368" i="12"/>
  <c r="E367" i="12"/>
  <c r="D265" i="12"/>
  <c r="D775" i="12" s="1"/>
  <c r="H364" i="12"/>
  <c r="J262" i="12"/>
  <c r="J772" i="12" s="1"/>
  <c r="B345" i="12"/>
  <c r="P698" i="12"/>
  <c r="O696" i="12"/>
  <c r="P694" i="12"/>
  <c r="O692" i="12"/>
  <c r="P690" i="12"/>
  <c r="O688" i="12"/>
  <c r="P686" i="12"/>
  <c r="O684" i="12"/>
  <c r="P682" i="12"/>
  <c r="O680" i="12"/>
  <c r="P678" i="12"/>
  <c r="R675" i="12"/>
  <c r="O675" i="12"/>
  <c r="O671" i="12"/>
  <c r="R676" i="12"/>
  <c r="R673" i="12"/>
  <c r="O673" i="12"/>
  <c r="L671" i="12"/>
  <c r="R668" i="12"/>
  <c r="O668" i="12"/>
  <c r="O664" i="12"/>
  <c r="P663" i="12"/>
  <c r="Q655" i="12"/>
  <c r="P654" i="12"/>
  <c r="H254" i="12"/>
  <c r="H764" i="12" s="1"/>
  <c r="F352" i="12"/>
  <c r="C255" i="12"/>
  <c r="C765" i="12" s="1"/>
  <c r="B353" i="12"/>
  <c r="B249" i="12"/>
  <c r="B759" i="12" s="1"/>
  <c r="B244" i="12"/>
  <c r="B754" i="12" s="1"/>
  <c r="B231" i="12"/>
  <c r="B741" i="12" s="1"/>
  <c r="P658" i="12"/>
  <c r="K936" i="12"/>
  <c r="K217" i="12"/>
  <c r="K727" i="12" s="1"/>
  <c r="K617" i="12"/>
  <c r="G218" i="12"/>
  <c r="G728" i="12" s="1"/>
  <c r="G1040" i="12" a="1"/>
  <c r="G1040" i="12" s="1"/>
  <c r="F634" i="12"/>
  <c r="F217" i="12"/>
  <c r="F727" i="12" s="1"/>
  <c r="E319" i="12"/>
  <c r="I945" i="12"/>
  <c r="I622" i="12"/>
  <c r="I1037" i="12" a="1"/>
  <c r="I1037" i="12" s="1"/>
  <c r="I213" i="12"/>
  <c r="I723" i="12" s="1"/>
  <c r="H944" i="12"/>
  <c r="H632" i="12"/>
  <c r="H225" i="12"/>
  <c r="H735" i="12" s="1"/>
  <c r="G945" i="12"/>
  <c r="G318" i="12"/>
  <c r="G624" i="12"/>
  <c r="E328" i="12"/>
  <c r="E634" i="12"/>
  <c r="D327" i="12"/>
  <c r="B329" i="12"/>
  <c r="A661" i="12"/>
  <c r="A764" i="12" s="1"/>
  <c r="A870" i="12" s="1"/>
  <c r="A973" i="12" s="1"/>
  <c r="A1076" i="12" s="1"/>
  <c r="A1179" i="12" s="1"/>
  <c r="A1282" i="12" s="1"/>
  <c r="A1385" i="12" s="1"/>
  <c r="A1488" i="12" s="1"/>
  <c r="A1591" i="12" s="1"/>
  <c r="A1694" i="12" s="1"/>
  <c r="A1797" i="12" s="1"/>
  <c r="A559" i="12"/>
  <c r="A657" i="12"/>
  <c r="A760" i="12" s="1"/>
  <c r="A866" i="12" s="1"/>
  <c r="A969" i="12" s="1"/>
  <c r="A1072" i="12" s="1"/>
  <c r="A1175" i="12" s="1"/>
  <c r="A1278" i="12" s="1"/>
  <c r="A1381" i="12" s="1"/>
  <c r="A1484" i="12" s="1"/>
  <c r="A1587" i="12" s="1"/>
  <c r="A1690" i="12" s="1"/>
  <c r="A1793" i="12" s="1"/>
  <c r="A654" i="12"/>
  <c r="A757" i="12" s="1"/>
  <c r="A863" i="12" s="1"/>
  <c r="A966" i="12" s="1"/>
  <c r="A1069" i="12" s="1"/>
  <c r="A1172" i="12" s="1"/>
  <c r="A1275" i="12" s="1"/>
  <c r="A1378" i="12" s="1"/>
  <c r="A1481" i="12" s="1"/>
  <c r="A1584" i="12" s="1"/>
  <c r="A1687" i="12" s="1"/>
  <c r="A1790" i="12" s="1"/>
  <c r="A552" i="12"/>
  <c r="A549" i="12"/>
  <c r="A651" i="12"/>
  <c r="A754" i="12" s="1"/>
  <c r="A860" i="12" s="1"/>
  <c r="A963" i="12" s="1"/>
  <c r="A1066" i="12" s="1"/>
  <c r="A1169" i="12" s="1"/>
  <c r="A1272" i="12" s="1"/>
  <c r="A1375" i="12" s="1"/>
  <c r="A1478" i="12" s="1"/>
  <c r="A1581" i="12" s="1"/>
  <c r="A1684" i="12" s="1"/>
  <c r="A1787" i="12" s="1"/>
  <c r="A551" i="12"/>
  <c r="A650" i="12"/>
  <c r="A753" i="12" s="1"/>
  <c r="A859" i="12" s="1"/>
  <c r="A962" i="12" s="1"/>
  <c r="A1065" i="12" s="1"/>
  <c r="A1168" i="12" s="1"/>
  <c r="A1271" i="12" s="1"/>
  <c r="A1374" i="12" s="1"/>
  <c r="A1477" i="12" s="1"/>
  <c r="A1580" i="12" s="1"/>
  <c r="A1683" i="12" s="1"/>
  <c r="A1786" i="12" s="1"/>
  <c r="A752" i="12"/>
  <c r="A858" i="12" s="1"/>
  <c r="A961" i="12" s="1"/>
  <c r="A1064" i="12" s="1"/>
  <c r="A1167" i="12" s="1"/>
  <c r="A1270" i="12" s="1"/>
  <c r="A1373" i="12" s="1"/>
  <c r="A1476" i="12" s="1"/>
  <c r="A1579" i="12" s="1"/>
  <c r="A1682" i="12" s="1"/>
  <c r="A1785" i="12" s="1"/>
  <c r="A547" i="12"/>
  <c r="A638" i="12"/>
  <c r="A741" i="12" s="1"/>
  <c r="A847" i="12" s="1"/>
  <c r="A950" i="12" s="1"/>
  <c r="A1053" i="12" s="1"/>
  <c r="A1156" i="12" s="1"/>
  <c r="A1259" i="12" s="1"/>
  <c r="A1362" i="12" s="1"/>
  <c r="A1465" i="12" s="1"/>
  <c r="A1568" i="12" s="1"/>
  <c r="A1671" i="12" s="1"/>
  <c r="A1774" i="12" s="1"/>
  <c r="A536" i="12"/>
  <c r="D736" i="12"/>
  <c r="D614" i="12"/>
  <c r="A614" i="12"/>
  <c r="A717" i="12" s="1"/>
  <c r="A823" i="12" s="1"/>
  <c r="A926" i="12" s="1"/>
  <c r="A1029" i="12" s="1"/>
  <c r="A1132" i="12" s="1"/>
  <c r="A1235" i="12" s="1"/>
  <c r="A1338" i="12" s="1"/>
  <c r="A1441" i="12" s="1"/>
  <c r="A1544" i="12" s="1"/>
  <c r="A1647" i="12" s="1"/>
  <c r="A1750" i="12" s="1"/>
  <c r="S1035" i="12" a="1"/>
  <c r="S1035" i="12" s="1"/>
  <c r="K1031" i="12" a="1"/>
  <c r="K1031" i="12" s="1"/>
  <c r="K616" i="12"/>
  <c r="G614" i="12"/>
  <c r="K1036" i="12" a="1"/>
  <c r="K1036" i="12" s="1"/>
  <c r="I1034" i="12" a="1"/>
  <c r="I1034" i="12" s="1"/>
  <c r="D335" i="12"/>
  <c r="D326" i="12"/>
  <c r="D225" i="12"/>
  <c r="D735" i="12" s="1"/>
  <c r="B622" i="12"/>
  <c r="C1068" i="12" a="1"/>
  <c r="C1068" i="12" s="1"/>
  <c r="H316" i="12"/>
  <c r="J934" i="12"/>
  <c r="Q962" i="12"/>
  <c r="E212" i="12"/>
  <c r="E722" i="12" s="1"/>
  <c r="D944" i="12"/>
  <c r="I614" i="12"/>
  <c r="I1686" i="12" a="1"/>
  <c r="I1686" i="12" s="1"/>
  <c r="E1652" i="12" a="1"/>
  <c r="E1652" i="12" s="1"/>
  <c r="C965" i="12"/>
  <c r="C1686" i="12" a="1"/>
  <c r="C1686" i="12" s="1"/>
  <c r="Q1683" i="12" a="1"/>
  <c r="Q1683" i="12" s="1"/>
  <c r="D945" i="12"/>
  <c r="M1675" i="12" a="1"/>
  <c r="M1675" i="12" s="1"/>
  <c r="D1666" i="12" a="1"/>
  <c r="D1666" i="12" s="1"/>
  <c r="F50" i="15"/>
  <c r="I1652" i="12" a="1"/>
  <c r="I1652" i="12" s="1"/>
  <c r="H1046" i="12" a="1"/>
  <c r="H1046" i="12" s="1"/>
  <c r="M954" i="12"/>
  <c r="E1695" i="12" a="1"/>
  <c r="E1695" i="12" s="1"/>
  <c r="E1658" i="12" a="1"/>
  <c r="E1658" i="12" s="1"/>
  <c r="E1667" i="12" a="1"/>
  <c r="E1667" i="12" s="1"/>
  <c r="E1673" i="12" a="1"/>
  <c r="E1673" i="12" s="1"/>
  <c r="J1662" i="12" a="1"/>
  <c r="J1662" i="12" s="1"/>
  <c r="B1691" i="12" a="1"/>
  <c r="B1691" i="12" s="1"/>
  <c r="D50" i="15"/>
  <c r="B1693" i="12" a="1"/>
  <c r="B1693" i="12" s="1"/>
  <c r="D1674" i="12" a="1"/>
  <c r="D1674" i="12" s="1"/>
  <c r="D1665" i="12" a="1"/>
  <c r="D1665" i="12" s="1"/>
  <c r="G50" i="15"/>
  <c r="I931" i="12"/>
  <c r="D953" i="12"/>
  <c r="B970" i="12"/>
  <c r="B972" i="12"/>
  <c r="E50" i="15"/>
  <c r="J941" i="12"/>
  <c r="E927" i="12"/>
  <c r="E946" i="12"/>
  <c r="E974" i="12"/>
  <c r="I965" i="12"/>
  <c r="I953" i="12"/>
  <c r="I50" i="15"/>
  <c r="K50" i="15"/>
  <c r="H50" i="15"/>
  <c r="J50" i="15"/>
  <c r="T1088" i="12" l="1" a="1"/>
  <c r="T1088" i="12" s="1"/>
  <c r="T1706" i="12" a="1"/>
  <c r="T1706" i="12" s="1"/>
  <c r="T367" i="12"/>
  <c r="T673" i="12"/>
  <c r="T266" i="12"/>
  <c r="T776" i="12" s="1"/>
  <c r="S258" i="12"/>
  <c r="S768" i="12" s="1"/>
  <c r="S359" i="12"/>
  <c r="S357" i="12"/>
  <c r="S663" i="12"/>
  <c r="S319" i="12"/>
  <c r="K1086" i="12" a="1"/>
  <c r="K1086" i="12" s="1"/>
  <c r="K671" i="12"/>
  <c r="K1704" i="12" a="1"/>
  <c r="K1704" i="12" s="1"/>
  <c r="K365" i="12"/>
  <c r="K264" i="12"/>
  <c r="K774" i="12" s="1"/>
  <c r="Q1085" i="12" a="1"/>
  <c r="Q1085" i="12" s="1"/>
  <c r="R670" i="12"/>
  <c r="Q1703" i="12" a="1"/>
  <c r="Q1703" i="12" s="1"/>
  <c r="E364" i="12"/>
  <c r="R263" i="12"/>
  <c r="R773" i="12" s="1"/>
  <c r="R364" i="12"/>
  <c r="E1703" i="12" a="1"/>
  <c r="E1703" i="12" s="1"/>
  <c r="Q263" i="12"/>
  <c r="Q773" i="12" s="1"/>
  <c r="E263" i="12"/>
  <c r="E773" i="12" s="1"/>
  <c r="D1703" i="12" a="1"/>
  <c r="D1703" i="12" s="1"/>
  <c r="Q364" i="12"/>
  <c r="E670" i="12"/>
  <c r="D364" i="12"/>
  <c r="D670" i="12"/>
  <c r="Q670" i="12"/>
  <c r="E1085" i="12" a="1"/>
  <c r="E1085" i="12" s="1"/>
  <c r="L363" i="12"/>
  <c r="L669" i="12"/>
  <c r="J363" i="12"/>
  <c r="L262" i="12"/>
  <c r="L772" i="12" s="1"/>
  <c r="U362" i="12"/>
  <c r="G1701" i="12" a="1"/>
  <c r="G1701" i="12" s="1"/>
  <c r="U668" i="12"/>
  <c r="T261" i="12"/>
  <c r="T771" i="12" s="1"/>
  <c r="T362" i="12"/>
  <c r="G261" i="12"/>
  <c r="G771" i="12" s="1"/>
  <c r="T668" i="12"/>
  <c r="F261" i="12"/>
  <c r="F771" i="12" s="1"/>
  <c r="E261" i="12"/>
  <c r="E771" i="12" s="1"/>
  <c r="T1083" i="12" a="1"/>
  <c r="T1083" i="12" s="1"/>
  <c r="T1701" i="12" a="1"/>
  <c r="T1701" i="12" s="1"/>
  <c r="G668" i="12"/>
  <c r="G1083" i="12" a="1"/>
  <c r="G1083" i="12" s="1"/>
  <c r="F1083" i="12" a="1"/>
  <c r="F1083" i="12" s="1"/>
  <c r="G362" i="12"/>
  <c r="F362" i="12"/>
  <c r="U261" i="12"/>
  <c r="U771" i="12" s="1"/>
  <c r="U1083" i="12" a="1"/>
  <c r="U1083" i="12" s="1"/>
  <c r="N1700" i="12" a="1"/>
  <c r="N1700" i="12" s="1"/>
  <c r="O667" i="12"/>
  <c r="O1700" i="12" a="1"/>
  <c r="O1700" i="12" s="1"/>
  <c r="P667" i="12"/>
  <c r="M361" i="12"/>
  <c r="P1082" i="12" a="1"/>
  <c r="P1082" i="12" s="1"/>
  <c r="O361" i="12"/>
  <c r="O1082" i="12" a="1"/>
  <c r="O1082" i="12" s="1"/>
  <c r="P1700" i="12" a="1"/>
  <c r="P1700" i="12" s="1"/>
  <c r="N361" i="12"/>
  <c r="P361" i="12"/>
  <c r="N1082" i="12" a="1"/>
  <c r="N1082" i="12" s="1"/>
  <c r="N260" i="12"/>
  <c r="N770" i="12" s="1"/>
  <c r="P260" i="12"/>
  <c r="P770" i="12" s="1"/>
  <c r="K667" i="12"/>
  <c r="J667" i="12"/>
  <c r="K260" i="12"/>
  <c r="K770" i="12" s="1"/>
  <c r="M260" i="12"/>
  <c r="M770" i="12" s="1"/>
  <c r="H666" i="12"/>
  <c r="I259" i="12"/>
  <c r="I769" i="12" s="1"/>
  <c r="H259" i="12"/>
  <c r="H769" i="12" s="1"/>
  <c r="B1699" i="12" a="1"/>
  <c r="B1699" i="12" s="1"/>
  <c r="G259" i="12"/>
  <c r="G769" i="12" s="1"/>
  <c r="B666" i="12"/>
  <c r="F259" i="12"/>
  <c r="F769" i="12" s="1"/>
  <c r="H1699" i="12" a="1"/>
  <c r="H1699" i="12" s="1"/>
  <c r="I1699" i="12" a="1"/>
  <c r="I1699" i="12" s="1"/>
  <c r="H1081" i="12" a="1"/>
  <c r="H1081" i="12" s="1"/>
  <c r="H360" i="12"/>
  <c r="B259" i="12"/>
  <c r="B769" i="12" s="1"/>
  <c r="F1081" i="12" a="1"/>
  <c r="F1081" i="12" s="1"/>
  <c r="R665" i="12"/>
  <c r="R258" i="12"/>
  <c r="R768" i="12" s="1"/>
  <c r="Q258" i="12"/>
  <c r="Q768" i="12" s="1"/>
  <c r="T665" i="12"/>
  <c r="S665" i="12"/>
  <c r="T1080" i="12" a="1"/>
  <c r="T1080" i="12" s="1"/>
  <c r="T1698" i="12" a="1"/>
  <c r="T1698" i="12" s="1"/>
  <c r="T258" i="12"/>
  <c r="T768" i="12" s="1"/>
  <c r="Q359" i="12"/>
  <c r="N1079" i="12" a="1"/>
  <c r="N1079" i="12" s="1"/>
  <c r="K1697" i="12" a="1"/>
  <c r="K1697" i="12" s="1"/>
  <c r="N1697" i="12" a="1"/>
  <c r="N1697" i="12" s="1"/>
  <c r="K1079" i="12" a="1"/>
  <c r="K1079" i="12" s="1"/>
  <c r="N664" i="12"/>
  <c r="M257" i="12"/>
  <c r="M767" i="12" s="1"/>
  <c r="K257" i="12"/>
  <c r="K767" i="12" s="1"/>
  <c r="I257" i="12"/>
  <c r="I767" i="12" s="1"/>
  <c r="N257" i="12"/>
  <c r="N767" i="12" s="1"/>
  <c r="K664" i="12"/>
  <c r="I664" i="12"/>
  <c r="N358" i="12"/>
  <c r="I358" i="12"/>
  <c r="M358" i="12"/>
  <c r="I1079" i="12" a="1"/>
  <c r="I1079" i="12" s="1"/>
  <c r="N975" i="12"/>
  <c r="C245" i="12"/>
  <c r="C755" i="12" s="1"/>
  <c r="C1685" i="12" a="1"/>
  <c r="C1685" i="12" s="1"/>
  <c r="J243" i="12"/>
  <c r="J753" i="12" s="1"/>
  <c r="T1065" i="12" a="1"/>
  <c r="T1065" i="12" s="1"/>
  <c r="J1683" i="12" a="1"/>
  <c r="J1683" i="12" s="1"/>
  <c r="T1683" i="12" a="1"/>
  <c r="T1683" i="12" s="1"/>
  <c r="T243" i="12"/>
  <c r="T753" i="12" s="1"/>
  <c r="T344" i="12"/>
  <c r="J650" i="12"/>
  <c r="G648" i="12"/>
  <c r="C1063" i="12" a="1"/>
  <c r="C1063" i="12" s="1"/>
  <c r="F958" i="12"/>
  <c r="M646" i="12"/>
  <c r="E239" i="12"/>
  <c r="E749" i="12" s="1"/>
  <c r="E646" i="12"/>
  <c r="L646" i="12"/>
  <c r="E340" i="12"/>
  <c r="P646" i="12"/>
  <c r="E1679" i="12" a="1"/>
  <c r="E1679" i="12" s="1"/>
  <c r="M1061" i="12" a="1"/>
  <c r="M1061" i="12" s="1"/>
  <c r="H1060" i="12" a="1"/>
  <c r="H1060" i="12" s="1"/>
  <c r="H957" i="12"/>
  <c r="H1678" i="12" a="1"/>
  <c r="H1678" i="12" s="1"/>
  <c r="D1678" i="12" a="1"/>
  <c r="D1678" i="12" s="1"/>
  <c r="H238" i="12"/>
  <c r="H748" i="12" s="1"/>
  <c r="H339" i="12"/>
  <c r="O337" i="12"/>
  <c r="O236" i="12"/>
  <c r="O746" i="12" s="1"/>
  <c r="J335" i="12"/>
  <c r="G233" i="12"/>
  <c r="G743" i="12" s="1"/>
  <c r="C1669" i="12" a="1"/>
  <c r="C1669" i="12" s="1"/>
  <c r="O228" i="12"/>
  <c r="O738" i="12" s="1"/>
  <c r="K634" i="12"/>
  <c r="S1666" i="12" a="1"/>
  <c r="S1666" i="12" s="1"/>
  <c r="S1048" i="12" a="1"/>
  <c r="S1048" i="12" s="1"/>
  <c r="E223" i="12"/>
  <c r="E733" i="12" s="1"/>
  <c r="E1663" i="12" a="1"/>
  <c r="E1663" i="12" s="1"/>
  <c r="E942" i="12"/>
  <c r="E1045" i="12" a="1"/>
  <c r="E1045" i="12" s="1"/>
  <c r="E940" i="12"/>
  <c r="M220" i="12"/>
  <c r="M730" i="12" s="1"/>
  <c r="U216" i="12"/>
  <c r="U726" i="12" s="1"/>
  <c r="U317" i="12"/>
  <c r="J216" i="12"/>
  <c r="J726" i="12" s="1"/>
  <c r="U623" i="12"/>
  <c r="U1038" i="12" a="1"/>
  <c r="U1038" i="12" s="1"/>
  <c r="Q623" i="12"/>
  <c r="U1656" i="12" a="1"/>
  <c r="U1656" i="12" s="1"/>
  <c r="S210" i="12"/>
  <c r="S720" i="12" s="1"/>
  <c r="S1032" i="12" a="1"/>
  <c r="S1032" i="12" s="1"/>
  <c r="S311" i="12"/>
  <c r="S617" i="12"/>
  <c r="S1650" i="12" a="1"/>
  <c r="S1650" i="12" s="1"/>
  <c r="U256" i="12"/>
  <c r="U766" i="12" s="1"/>
  <c r="U357" i="12"/>
  <c r="C663" i="12"/>
  <c r="B256" i="12"/>
  <c r="B766" i="12" s="1"/>
  <c r="T1067" i="12" a="1"/>
  <c r="T1067" i="12" s="1"/>
  <c r="T1685" i="12" a="1"/>
  <c r="T1685" i="12" s="1"/>
  <c r="S1067" i="12" a="1"/>
  <c r="S1067" i="12" s="1"/>
  <c r="S1685" i="12" a="1"/>
  <c r="S1685" i="12" s="1"/>
  <c r="S245" i="12"/>
  <c r="S755" i="12" s="1"/>
  <c r="S346" i="12"/>
  <c r="C345" i="12"/>
  <c r="G1054" i="12" a="1"/>
  <c r="G1054" i="12" s="1"/>
  <c r="G639" i="12"/>
  <c r="G333" i="12"/>
  <c r="G1672" i="12" a="1"/>
  <c r="G1672" i="12" s="1"/>
  <c r="G232" i="12"/>
  <c r="G742" i="12" s="1"/>
  <c r="F1668" i="12" a="1"/>
  <c r="F1668" i="12" s="1"/>
  <c r="F329" i="12"/>
  <c r="F1050" i="12" a="1"/>
  <c r="F1050" i="12" s="1"/>
  <c r="F228" i="12"/>
  <c r="F738" i="12" s="1"/>
  <c r="J328" i="12"/>
  <c r="K946" i="12"/>
  <c r="C328" i="12"/>
  <c r="K1667" i="12" a="1"/>
  <c r="K1667" i="12" s="1"/>
  <c r="K328" i="12"/>
  <c r="K1049" i="12" a="1"/>
  <c r="K1049" i="12" s="1"/>
  <c r="T226" i="12"/>
  <c r="T736" i="12" s="1"/>
  <c r="R324" i="12"/>
  <c r="R630" i="12"/>
  <c r="H322" i="12"/>
  <c r="H221" i="12"/>
  <c r="H731" i="12" s="1"/>
  <c r="H627" i="12"/>
  <c r="I321" i="12"/>
  <c r="S242" i="12"/>
  <c r="S752" i="12" s="1"/>
  <c r="S1064" i="12" a="1"/>
  <c r="S1064" i="12" s="1"/>
  <c r="S343" i="12"/>
  <c r="S1682" i="12" a="1"/>
  <c r="S1682" i="12" s="1"/>
  <c r="S649" i="12"/>
  <c r="L1063" i="12" a="1"/>
  <c r="L1063" i="12" s="1"/>
  <c r="E238" i="12"/>
  <c r="E748" i="12" s="1"/>
  <c r="E1678" i="12" a="1"/>
  <c r="E1678" i="12" s="1"/>
  <c r="E339" i="12"/>
  <c r="H644" i="12"/>
  <c r="H237" i="12"/>
  <c r="H747" i="12" s="1"/>
  <c r="H338" i="12"/>
  <c r="H1677" i="12" a="1"/>
  <c r="H1677" i="12" s="1"/>
  <c r="H1059" i="12" a="1"/>
  <c r="H1059" i="12" s="1"/>
  <c r="D1676" i="12" a="1"/>
  <c r="D1676" i="12" s="1"/>
  <c r="D1058" i="12" a="1"/>
  <c r="D1058" i="12" s="1"/>
  <c r="I336" i="12"/>
  <c r="I1675" i="12" a="1"/>
  <c r="I1675" i="12" s="1"/>
  <c r="K1030" i="12" a="1"/>
  <c r="K1030" i="12" s="1"/>
  <c r="K1648" i="12" a="1"/>
  <c r="K1648" i="12" s="1"/>
  <c r="I615" i="12"/>
  <c r="K309" i="12"/>
  <c r="E205" i="12"/>
  <c r="E715" i="12" s="1"/>
  <c r="E612" i="12"/>
  <c r="A100" i="12"/>
  <c r="A201" i="12" s="1"/>
  <c r="A302" i="12" s="1"/>
  <c r="A403" i="12" s="1"/>
  <c r="A506" i="12" s="1"/>
  <c r="CY2" i="1"/>
  <c r="A695" i="12"/>
  <c r="A798" i="12" s="1"/>
  <c r="A904" i="12" s="1"/>
  <c r="A1007" i="12" s="1"/>
  <c r="A1110" i="12" s="1"/>
  <c r="A1213" i="12" s="1"/>
  <c r="A1316" i="12" s="1"/>
  <c r="A1419" i="12" s="1"/>
  <c r="A1522" i="12" s="1"/>
  <c r="A1625" i="12" s="1"/>
  <c r="A1728" i="12" s="1"/>
  <c r="A1831" i="12" s="1"/>
  <c r="A593" i="12"/>
  <c r="A591" i="12"/>
  <c r="CK2" i="1"/>
  <c r="A85" i="12"/>
  <c r="A186" i="12" s="1"/>
  <c r="A287" i="12" s="1"/>
  <c r="A388" i="12" s="1"/>
  <c r="A491" i="12" s="1"/>
  <c r="AH85" i="15"/>
  <c r="CI2" i="1"/>
  <c r="L85" i="15"/>
  <c r="A577" i="12"/>
  <c r="L71" i="15"/>
  <c r="BU2" i="1"/>
  <c r="L70" i="15"/>
  <c r="A576" i="12"/>
  <c r="BT2" i="1"/>
  <c r="L69" i="15"/>
  <c r="BS2" i="1"/>
  <c r="A675" i="12"/>
  <c r="A778" i="12" s="1"/>
  <c r="A884" i="12" s="1"/>
  <c r="A987" i="12" s="1"/>
  <c r="A1090" i="12" s="1"/>
  <c r="A1193" i="12" s="1"/>
  <c r="A1296" i="12" s="1"/>
  <c r="A1399" i="12" s="1"/>
  <c r="A1502" i="12" s="1"/>
  <c r="A1605" i="12" s="1"/>
  <c r="A1708" i="12" s="1"/>
  <c r="A1811" i="12" s="1"/>
  <c r="A65" i="12"/>
  <c r="A166" i="12" s="1"/>
  <c r="A267" i="12" s="1"/>
  <c r="A368" i="12" s="1"/>
  <c r="A471" i="12" s="1"/>
  <c r="L1681" i="12" a="1"/>
  <c r="L1681" i="12" s="1"/>
  <c r="M241" i="12"/>
  <c r="M751" i="12" s="1"/>
  <c r="C648" i="12"/>
  <c r="M648" i="12"/>
  <c r="L648" i="12"/>
  <c r="C1681" i="12" a="1"/>
  <c r="C1681" i="12" s="1"/>
  <c r="C342" i="12"/>
  <c r="C241" i="12"/>
  <c r="C751" i="12" s="1"/>
  <c r="D1060" i="12" a="1"/>
  <c r="D1060" i="12" s="1"/>
  <c r="K238" i="12"/>
  <c r="K748" i="12" s="1"/>
  <c r="D645" i="12"/>
  <c r="K645" i="12"/>
  <c r="T1677" i="12" a="1"/>
  <c r="T1677" i="12" s="1"/>
  <c r="T1059" i="12" a="1"/>
  <c r="T1059" i="12" s="1"/>
  <c r="C341" i="12"/>
  <c r="F1680" i="12" a="1"/>
  <c r="F1680" i="12" s="1"/>
  <c r="B240" i="12"/>
  <c r="B750" i="12" s="1"/>
  <c r="P236" i="12"/>
  <c r="P746" i="12" s="1"/>
  <c r="P1058" i="12" a="1"/>
  <c r="P1058" i="12" s="1"/>
  <c r="D337" i="12"/>
  <c r="P955" i="12"/>
  <c r="P643" i="12"/>
  <c r="P337" i="12"/>
  <c r="K1675" i="12" a="1"/>
  <c r="K1675" i="12" s="1"/>
  <c r="K1057" i="12" a="1"/>
  <c r="K1057" i="12" s="1"/>
  <c r="K642" i="12"/>
  <c r="H1674" i="12" a="1"/>
  <c r="H1674" i="12" s="1"/>
  <c r="E334" i="12"/>
  <c r="E233" i="12"/>
  <c r="E743" i="12" s="1"/>
  <c r="E1055" i="12" a="1"/>
  <c r="E1055" i="12" s="1"/>
  <c r="M334" i="12"/>
  <c r="E952" i="12"/>
  <c r="O639" i="12"/>
  <c r="Q638" i="12"/>
  <c r="Q332" i="12"/>
  <c r="H1671" i="12" a="1"/>
  <c r="H1671" i="12" s="1"/>
  <c r="Q231" i="12"/>
  <c r="Q741" i="12" s="1"/>
  <c r="Q1053" i="12" a="1"/>
  <c r="Q1053" i="12" s="1"/>
  <c r="Q1671" i="12" a="1"/>
  <c r="Q1671" i="12" s="1"/>
  <c r="I638" i="12"/>
  <c r="I332" i="12"/>
  <c r="P1053" i="12" a="1"/>
  <c r="P1053" i="12" s="1"/>
  <c r="P1671" i="12" a="1"/>
  <c r="P1671" i="12" s="1"/>
  <c r="R229" i="12"/>
  <c r="R739" i="12" s="1"/>
  <c r="H635" i="12"/>
  <c r="N1050" i="12" a="1"/>
  <c r="N1050" i="12" s="1"/>
  <c r="N1668" i="12" a="1"/>
  <c r="N1668" i="12" s="1"/>
  <c r="N329" i="12"/>
  <c r="O1668" i="12" a="1"/>
  <c r="O1668" i="12" s="1"/>
  <c r="I329" i="12"/>
  <c r="O635" i="12"/>
  <c r="I228" i="12"/>
  <c r="I738" i="12" s="1"/>
  <c r="O1050" i="12" a="1"/>
  <c r="O1050" i="12" s="1"/>
  <c r="O329" i="12"/>
  <c r="I635" i="12"/>
  <c r="I947" i="12"/>
  <c r="N228" i="12"/>
  <c r="N738" i="12" s="1"/>
  <c r="C1049" i="12" a="1"/>
  <c r="C1049" i="12" s="1"/>
  <c r="T634" i="12"/>
  <c r="I1049" i="12" a="1"/>
  <c r="I1049" i="12" s="1"/>
  <c r="I227" i="12"/>
  <c r="I737" i="12" s="1"/>
  <c r="C227" i="12"/>
  <c r="C737" i="12" s="1"/>
  <c r="U1667" i="12" a="1"/>
  <c r="U1667" i="12" s="1"/>
  <c r="G1667" i="12" a="1"/>
  <c r="G1667" i="12" s="1"/>
  <c r="C1667" i="12" a="1"/>
  <c r="C1667" i="12" s="1"/>
  <c r="G633" i="12"/>
  <c r="T1048" i="12" a="1"/>
  <c r="T1048" i="12" s="1"/>
  <c r="G327" i="12"/>
  <c r="T1666" i="12" a="1"/>
  <c r="T1666" i="12" s="1"/>
  <c r="S226" i="12"/>
  <c r="S736" i="12" s="1"/>
  <c r="T327" i="12"/>
  <c r="G226" i="12"/>
  <c r="G736" i="12" s="1"/>
  <c r="S327" i="12"/>
  <c r="T633" i="12"/>
  <c r="S633" i="12"/>
  <c r="E632" i="12"/>
  <c r="G1665" i="12" a="1"/>
  <c r="G1665" i="12" s="1"/>
  <c r="G1047" i="12" a="1"/>
  <c r="G1047" i="12" s="1"/>
  <c r="G944" i="12"/>
  <c r="R631" i="12"/>
  <c r="G631" i="12"/>
  <c r="G325" i="12"/>
  <c r="Q630" i="12"/>
  <c r="D1663" i="12" a="1"/>
  <c r="D1663" i="12" s="1"/>
  <c r="Q324" i="12"/>
  <c r="D324" i="12"/>
  <c r="D223" i="12"/>
  <c r="D733" i="12" s="1"/>
  <c r="Q223" i="12"/>
  <c r="Q733" i="12" s="1"/>
  <c r="B1044" i="12" a="1"/>
  <c r="B1044" i="12" s="1"/>
  <c r="B323" i="12"/>
  <c r="B222" i="12"/>
  <c r="B732" i="12" s="1"/>
  <c r="L629" i="12"/>
  <c r="B1662" i="12" a="1"/>
  <c r="B1662" i="12" s="1"/>
  <c r="B629" i="12"/>
  <c r="D1044" i="12" a="1"/>
  <c r="D1044" i="12" s="1"/>
  <c r="B322" i="12"/>
  <c r="S1043" i="12" a="1"/>
  <c r="S1043" i="12" s="1"/>
  <c r="S221" i="12"/>
  <c r="S731" i="12" s="1"/>
  <c r="S1661" i="12" a="1"/>
  <c r="S1661" i="12" s="1"/>
  <c r="S322" i="12"/>
  <c r="U1043" i="12" a="1"/>
  <c r="U1043" i="12" s="1"/>
  <c r="S628" i="12"/>
  <c r="U1661" i="12" a="1"/>
  <c r="U1661" i="12" s="1"/>
  <c r="U221" i="12"/>
  <c r="U731" i="12" s="1"/>
  <c r="U322" i="12"/>
  <c r="K322" i="12"/>
  <c r="D1661" i="12" a="1"/>
  <c r="D1661" i="12" s="1"/>
  <c r="U628" i="12"/>
  <c r="O627" i="12"/>
  <c r="N1660" i="12" a="1"/>
  <c r="N1660" i="12" s="1"/>
  <c r="N939" i="12"/>
  <c r="E320" i="12"/>
  <c r="U1030" i="12" a="1"/>
  <c r="U1030" i="12" s="1"/>
  <c r="U1648" i="12" a="1"/>
  <c r="U1648" i="12" s="1"/>
  <c r="U208" i="12"/>
  <c r="U718" i="12" s="1"/>
  <c r="U309" i="12"/>
  <c r="U615" i="12"/>
  <c r="U205" i="12"/>
  <c r="U715" i="12" s="1"/>
  <c r="U612" i="12"/>
  <c r="U1645" i="12" a="1"/>
  <c r="U1645" i="12" s="1"/>
  <c r="T205" i="12"/>
  <c r="T715" i="12" s="1"/>
  <c r="T612" i="12"/>
  <c r="T1027" i="12" a="1"/>
  <c r="T1027" i="12" s="1"/>
  <c r="T924" i="12"/>
  <c r="U1067" i="12" a="1"/>
  <c r="U1067" i="12" s="1"/>
  <c r="U1685" i="12" a="1"/>
  <c r="U1685" i="12" s="1"/>
  <c r="J1685" i="12" a="1"/>
  <c r="J1685" i="12" s="1"/>
  <c r="T652" i="12"/>
  <c r="U245" i="12"/>
  <c r="U755" i="12" s="1"/>
  <c r="J346" i="12"/>
  <c r="U346" i="12"/>
  <c r="N651" i="12"/>
  <c r="J345" i="12"/>
  <c r="N1684" i="12" a="1"/>
  <c r="N1684" i="12" s="1"/>
  <c r="J651" i="12"/>
  <c r="L963" i="12"/>
  <c r="L651" i="12"/>
  <c r="L345" i="12"/>
  <c r="N1066" i="12" a="1"/>
  <c r="N1066" i="12" s="1"/>
  <c r="J1684" i="12" a="1"/>
  <c r="J1684" i="12" s="1"/>
  <c r="J244" i="12"/>
  <c r="J754" i="12" s="1"/>
  <c r="G1683" i="12" a="1"/>
  <c r="G1683" i="12" s="1"/>
  <c r="G243" i="12"/>
  <c r="G753" i="12" s="1"/>
  <c r="G653" i="12"/>
  <c r="G1068" i="12" a="1"/>
  <c r="G1068" i="12" s="1"/>
  <c r="T1068" i="12" a="1"/>
  <c r="T1068" i="12" s="1"/>
  <c r="T1686" i="12" a="1"/>
  <c r="T1686" i="12" s="1"/>
  <c r="T246" i="12"/>
  <c r="T756" i="12" s="1"/>
  <c r="T347" i="12"/>
  <c r="T653" i="12"/>
  <c r="K1068" i="12" a="1"/>
  <c r="K1068" i="12" s="1"/>
  <c r="E1068" i="12" a="1"/>
  <c r="E1068" i="12" s="1"/>
  <c r="K653" i="12"/>
  <c r="E653" i="12"/>
  <c r="K1684" i="12" a="1"/>
  <c r="K1684" i="12" s="1"/>
  <c r="K345" i="12"/>
  <c r="K1066" i="12" a="1"/>
  <c r="K1066" i="12" s="1"/>
  <c r="K244" i="12"/>
  <c r="K754" i="12" s="1"/>
  <c r="K651" i="12"/>
  <c r="E344" i="12"/>
  <c r="E1683" i="12" a="1"/>
  <c r="E1683" i="12" s="1"/>
  <c r="E243" i="12"/>
  <c r="E753" i="12" s="1"/>
  <c r="B650" i="12"/>
  <c r="J234" i="12"/>
  <c r="J744" i="12" s="1"/>
  <c r="F334" i="12"/>
  <c r="E231" i="12"/>
  <c r="E741" i="12" s="1"/>
  <c r="H331" i="12"/>
  <c r="G636" i="12"/>
  <c r="G948" i="12"/>
  <c r="G1669" i="12" a="1"/>
  <c r="G1669" i="12" s="1"/>
  <c r="G229" i="12"/>
  <c r="G739" i="12" s="1"/>
  <c r="G330" i="12"/>
  <c r="D635" i="12"/>
  <c r="C634" i="12"/>
  <c r="I1665" i="12" a="1"/>
  <c r="I1665" i="12" s="1"/>
  <c r="I944" i="12"/>
  <c r="I1047" i="12" a="1"/>
  <c r="I1047" i="12" s="1"/>
  <c r="I326" i="12"/>
  <c r="O1045" i="12" a="1"/>
  <c r="O1045" i="12" s="1"/>
  <c r="O223" i="12"/>
  <c r="O733" i="12" s="1"/>
  <c r="O324" i="12"/>
  <c r="P323" i="12"/>
  <c r="P1662" i="12" a="1"/>
  <c r="P1662" i="12" s="1"/>
  <c r="D940" i="12"/>
  <c r="U1042" i="12" a="1"/>
  <c r="U1042" i="12" s="1"/>
  <c r="U627" i="12"/>
  <c r="U1660" i="12" a="1"/>
  <c r="U1660" i="12" s="1"/>
  <c r="U220" i="12"/>
  <c r="U730" i="12" s="1"/>
  <c r="U321" i="12"/>
  <c r="M651" i="12"/>
  <c r="M1066" i="12" a="1"/>
  <c r="M1066" i="12" s="1"/>
  <c r="M345" i="12"/>
  <c r="M1684" i="12" a="1"/>
  <c r="M1684" i="12" s="1"/>
  <c r="M244" i="12"/>
  <c r="M754" i="12" s="1"/>
  <c r="C643" i="12"/>
  <c r="J1682" i="12" a="1"/>
  <c r="J1682" i="12" s="1"/>
  <c r="F208" i="12"/>
  <c r="F718" i="12" s="1"/>
  <c r="F615" i="12"/>
  <c r="O247" i="12"/>
  <c r="O757" i="12" s="1"/>
  <c r="I654" i="12"/>
  <c r="U654" i="12"/>
  <c r="U1687" i="12" a="1"/>
  <c r="U1687" i="12" s="1"/>
  <c r="O348" i="12"/>
  <c r="H247" i="12"/>
  <c r="H757" i="12" s="1"/>
  <c r="H1687" i="12" a="1"/>
  <c r="H1687" i="12" s="1"/>
  <c r="O1069" i="12" a="1"/>
  <c r="O1069" i="12" s="1"/>
  <c r="O654" i="12"/>
  <c r="O1687" i="12" a="1"/>
  <c r="O1687" i="12" s="1"/>
  <c r="H348" i="12"/>
  <c r="U247" i="12"/>
  <c r="U757" i="12" s="1"/>
  <c r="U1066" i="12" a="1"/>
  <c r="U1066" i="12" s="1"/>
  <c r="U963" i="12"/>
  <c r="U1684" i="12" a="1"/>
  <c r="U1684" i="12" s="1"/>
  <c r="U244" i="12"/>
  <c r="U754" i="12" s="1"/>
  <c r="S344" i="12"/>
  <c r="S650" i="12"/>
  <c r="H650" i="12"/>
  <c r="S1065" i="12" a="1"/>
  <c r="S1065" i="12" s="1"/>
  <c r="S1683" i="12" a="1"/>
  <c r="S1683" i="12" s="1"/>
  <c r="S243" i="12"/>
  <c r="S753" i="12" s="1"/>
  <c r="P242" i="12"/>
  <c r="P752" i="12" s="1"/>
  <c r="P649" i="12"/>
  <c r="I239" i="12"/>
  <c r="I749" i="12" s="1"/>
  <c r="S1060" i="12" a="1"/>
  <c r="S1060" i="12" s="1"/>
  <c r="S238" i="12"/>
  <c r="S748" i="12" s="1"/>
  <c r="T645" i="12"/>
  <c r="S645" i="12"/>
  <c r="L640" i="12"/>
  <c r="U1055" i="12" a="1"/>
  <c r="U1055" i="12" s="1"/>
  <c r="U1673" i="12" a="1"/>
  <c r="U1673" i="12" s="1"/>
  <c r="U233" i="12"/>
  <c r="U743" i="12" s="1"/>
  <c r="U334" i="12"/>
  <c r="M644" i="12"/>
  <c r="M338" i="12"/>
  <c r="M1059" i="12" a="1"/>
  <c r="M1059" i="12" s="1"/>
  <c r="I337" i="12"/>
  <c r="S1662" i="12" a="1"/>
  <c r="S1662" i="12" s="1"/>
  <c r="S629" i="12"/>
  <c r="F322" i="12"/>
  <c r="F1043" i="12" a="1"/>
  <c r="F1043" i="12" s="1"/>
  <c r="T628" i="12"/>
  <c r="T306" i="12"/>
  <c r="H205" i="12"/>
  <c r="H715" i="12" s="1"/>
  <c r="T510" i="12"/>
  <c r="T511" i="12" s="1"/>
  <c r="T512" i="12" s="1"/>
  <c r="T513" i="12" s="1"/>
  <c r="T514" i="12" s="1"/>
  <c r="T515" i="12" s="1"/>
  <c r="T516" i="12" s="1"/>
  <c r="T517" i="12" s="1"/>
  <c r="T518" i="12" s="1"/>
  <c r="F346" i="12"/>
  <c r="F245" i="12"/>
  <c r="F755" i="12" s="1"/>
  <c r="F1685" i="12" a="1"/>
  <c r="F1685" i="12" s="1"/>
  <c r="D1066" i="12" a="1"/>
  <c r="D1066" i="12" s="1"/>
  <c r="J1064" i="12" a="1"/>
  <c r="J1064" i="12" s="1"/>
  <c r="J649" i="12"/>
  <c r="J343" i="12"/>
  <c r="J242" i="12"/>
  <c r="J752" i="12" s="1"/>
  <c r="G241" i="12"/>
  <c r="G751" i="12" s="1"/>
  <c r="G342" i="12"/>
  <c r="M647" i="12"/>
  <c r="J645" i="12"/>
  <c r="C1058" i="12" a="1"/>
  <c r="C1058" i="12" s="1"/>
  <c r="P234" i="12"/>
  <c r="P744" i="12" s="1"/>
  <c r="P641" i="12"/>
  <c r="P335" i="12"/>
  <c r="P1056" i="12" a="1"/>
  <c r="P1056" i="12" s="1"/>
  <c r="P1674" i="12" a="1"/>
  <c r="P1674" i="12" s="1"/>
  <c r="G1049" i="12" a="1"/>
  <c r="G1049" i="12" s="1"/>
  <c r="K638" i="12"/>
  <c r="M231" i="12"/>
  <c r="M741" i="12" s="1"/>
  <c r="D1055" i="12" a="1"/>
  <c r="D1055" i="12" s="1"/>
  <c r="G946" i="12"/>
  <c r="F219" i="12"/>
  <c r="F729" i="12" s="1"/>
  <c r="O220" i="12"/>
  <c r="O730" i="12" s="1"/>
  <c r="M638" i="12"/>
  <c r="D1050" i="12" a="1"/>
  <c r="D1050" i="12" s="1"/>
  <c r="O232" i="12"/>
  <c r="O742" i="12" s="1"/>
  <c r="M332" i="12"/>
  <c r="K331" i="12"/>
  <c r="K1671" i="12" a="1"/>
  <c r="K1671" i="12" s="1"/>
  <c r="C949" i="12"/>
  <c r="C1670" i="12" a="1"/>
  <c r="C1670" i="12" s="1"/>
  <c r="F321" i="12"/>
  <c r="K1052" i="12" a="1"/>
  <c r="K1052" i="12" s="1"/>
  <c r="M1047" i="12" a="1"/>
  <c r="M1047" i="12" s="1"/>
  <c r="M632" i="12"/>
  <c r="D1668" i="12" a="1"/>
  <c r="D1668" i="12" s="1"/>
  <c r="K222" i="12"/>
  <c r="K732" i="12" s="1"/>
  <c r="C1052" i="12" a="1"/>
  <c r="C1052" i="12" s="1"/>
  <c r="M1665" i="12" a="1"/>
  <c r="M1665" i="12" s="1"/>
  <c r="M1053" i="12" a="1"/>
  <c r="M1053" i="12" s="1"/>
  <c r="M326" i="12"/>
  <c r="M1671" i="12" a="1"/>
  <c r="M1671" i="12" s="1"/>
  <c r="O226" i="12"/>
  <c r="O736" i="12" s="1"/>
  <c r="Q634" i="12"/>
  <c r="F938" i="12"/>
  <c r="K637" i="12"/>
  <c r="I325" i="12"/>
  <c r="S222" i="12"/>
  <c r="S732" i="12" s="1"/>
  <c r="Q328" i="12"/>
  <c r="K950" i="12"/>
  <c r="K332" i="12"/>
  <c r="S323" i="12"/>
  <c r="M225" i="12"/>
  <c r="M735" i="12" s="1"/>
  <c r="D640" i="12"/>
  <c r="E936" i="12"/>
  <c r="U1039" i="12" a="1"/>
  <c r="U1039" i="12" s="1"/>
  <c r="U624" i="12"/>
  <c r="E242" i="12"/>
  <c r="E752" i="12" s="1"/>
  <c r="E343" i="12"/>
  <c r="H241" i="12"/>
  <c r="H751" i="12" s="1"/>
  <c r="U644" i="12"/>
  <c r="I1676" i="12" a="1"/>
  <c r="I1676" i="12" s="1"/>
  <c r="B236" i="12"/>
  <c r="B746" i="12" s="1"/>
  <c r="E643" i="12"/>
  <c r="B1676" i="12" a="1"/>
  <c r="B1676" i="12" s="1"/>
  <c r="B1058" i="12" a="1"/>
  <c r="B1058" i="12" s="1"/>
  <c r="I236" i="12"/>
  <c r="I746" i="12" s="1"/>
  <c r="S335" i="12"/>
  <c r="S641" i="12"/>
  <c r="I1674" i="12" a="1"/>
  <c r="I1674" i="12" s="1"/>
  <c r="I335" i="12"/>
  <c r="I1056" i="12" a="1"/>
  <c r="I1056" i="12" s="1"/>
  <c r="S234" i="12"/>
  <c r="S744" i="12" s="1"/>
  <c r="M640" i="12"/>
  <c r="I330" i="12"/>
  <c r="F1047" i="12" a="1"/>
  <c r="F1047" i="12" s="1"/>
  <c r="F326" i="12"/>
  <c r="F225" i="12"/>
  <c r="F735" i="12" s="1"/>
  <c r="C1663" i="12" a="1"/>
  <c r="C1663" i="12" s="1"/>
  <c r="C223" i="12"/>
  <c r="C733" i="12" s="1"/>
  <c r="N324" i="12"/>
  <c r="C942" i="12"/>
  <c r="L1043" i="12" a="1"/>
  <c r="L1043" i="12" s="1"/>
  <c r="L1661" i="12" a="1"/>
  <c r="L1661" i="12" s="1"/>
  <c r="T627" i="12"/>
  <c r="D939" i="12"/>
  <c r="J1066" i="12" a="1"/>
  <c r="J1066" i="12" s="1"/>
  <c r="L1065" i="12" a="1"/>
  <c r="L1065" i="12" s="1"/>
  <c r="L344" i="12"/>
  <c r="L650" i="12"/>
  <c r="I1061" i="12" a="1"/>
  <c r="I1061" i="12" s="1"/>
  <c r="N621" i="12"/>
  <c r="G1027" i="12" a="1"/>
  <c r="G1027" i="12" s="1"/>
  <c r="G924" i="12"/>
  <c r="G306" i="12"/>
  <c r="L924" i="12"/>
  <c r="L1027" i="12" a="1"/>
  <c r="L1027" i="12" s="1"/>
  <c r="L612" i="12"/>
  <c r="L306" i="12"/>
  <c r="L510" i="12"/>
  <c r="L511" i="12" s="1"/>
  <c r="L205" i="12"/>
  <c r="L715" i="12" s="1"/>
  <c r="N214" i="12"/>
  <c r="N724" i="12" s="1"/>
  <c r="F244" i="12"/>
  <c r="F754" i="12" s="1"/>
  <c r="D651" i="12"/>
  <c r="F1684" i="12" a="1"/>
  <c r="F1684" i="12" s="1"/>
  <c r="F345" i="12"/>
  <c r="C243" i="12"/>
  <c r="C753" i="12" s="1"/>
  <c r="K1065" i="12" a="1"/>
  <c r="K1065" i="12" s="1"/>
  <c r="C344" i="12"/>
  <c r="K650" i="12"/>
  <c r="K344" i="12"/>
  <c r="K1683" i="12" a="1"/>
  <c r="K1683" i="12" s="1"/>
  <c r="C343" i="12"/>
  <c r="B342" i="12"/>
  <c r="E342" i="12"/>
  <c r="E241" i="12"/>
  <c r="E751" i="12" s="1"/>
  <c r="B1681" i="12" a="1"/>
  <c r="B1681" i="12" s="1"/>
  <c r="H341" i="12"/>
  <c r="J1680" i="12" a="1"/>
  <c r="J1680" i="12" s="1"/>
  <c r="J341" i="12"/>
  <c r="R646" i="12"/>
  <c r="E1061" i="12" a="1"/>
  <c r="E1061" i="12" s="1"/>
  <c r="R645" i="12"/>
  <c r="D238" i="12"/>
  <c r="D748" i="12" s="1"/>
  <c r="D339" i="12"/>
  <c r="S644" i="12"/>
  <c r="C1676" i="12" a="1"/>
  <c r="C1676" i="12" s="1"/>
  <c r="I1058" i="12" a="1"/>
  <c r="I1058" i="12" s="1"/>
  <c r="G641" i="12"/>
  <c r="K1674" i="12" a="1"/>
  <c r="K1674" i="12" s="1"/>
  <c r="J639" i="12"/>
  <c r="J333" i="12"/>
  <c r="U1054" i="12" a="1"/>
  <c r="U1054" i="12" s="1"/>
  <c r="I1053" i="12" a="1"/>
  <c r="I1053" i="12" s="1"/>
  <c r="F638" i="12"/>
  <c r="F637" i="12"/>
  <c r="F1670" i="12" a="1"/>
  <c r="F1670" i="12" s="1"/>
  <c r="F230" i="12"/>
  <c r="F740" i="12" s="1"/>
  <c r="J630" i="12"/>
  <c r="I628" i="12"/>
  <c r="C1041" i="12" a="1"/>
  <c r="C1041" i="12" s="1"/>
  <c r="D317" i="12"/>
  <c r="N615" i="12"/>
  <c r="N309" i="12"/>
  <c r="N1030" i="12" a="1"/>
  <c r="N1030" i="12" s="1"/>
  <c r="N208" i="12"/>
  <c r="N718" i="12" s="1"/>
  <c r="N1648" i="12" a="1"/>
  <c r="N1648" i="12" s="1"/>
  <c r="H1069" i="12" a="1"/>
  <c r="H1069" i="12" s="1"/>
  <c r="L1059" i="12" a="1"/>
  <c r="L1059" i="12" s="1"/>
  <c r="L1677" i="12" a="1"/>
  <c r="L1677" i="12" s="1"/>
  <c r="G956" i="12"/>
  <c r="N242" i="12"/>
  <c r="N752" i="12" s="1"/>
  <c r="N1064" i="12" a="1"/>
  <c r="N1064" i="12" s="1"/>
  <c r="N1682" i="12" a="1"/>
  <c r="N1682" i="12" s="1"/>
  <c r="N343" i="12"/>
  <c r="N649" i="12"/>
  <c r="F241" i="12"/>
  <c r="F751" i="12" s="1"/>
  <c r="I334" i="12"/>
  <c r="G640" i="12"/>
  <c r="O640" i="12"/>
  <c r="C1671" i="12" a="1"/>
  <c r="C1671" i="12" s="1"/>
  <c r="C332" i="12"/>
  <c r="C950" i="12"/>
  <c r="F229" i="12"/>
  <c r="F739" i="12" s="1"/>
  <c r="F330" i="12"/>
  <c r="H327" i="12"/>
  <c r="J327" i="12"/>
  <c r="H1666" i="12" a="1"/>
  <c r="H1666" i="12" s="1"/>
  <c r="J633" i="12"/>
  <c r="H226" i="12"/>
  <c r="H736" i="12" s="1"/>
  <c r="H633" i="12"/>
  <c r="H945" i="12"/>
  <c r="C1043" i="12" a="1"/>
  <c r="C1043" i="12" s="1"/>
  <c r="Q1043" i="12" a="1"/>
  <c r="Q1043" i="12" s="1"/>
  <c r="C628" i="12"/>
  <c r="S236" i="12"/>
  <c r="S746" i="12" s="1"/>
  <c r="F236" i="12"/>
  <c r="F746" i="12" s="1"/>
  <c r="S337" i="12"/>
  <c r="G1676" i="12" a="1"/>
  <c r="G1676" i="12" s="1"/>
  <c r="S643" i="12"/>
  <c r="U235" i="12"/>
  <c r="U745" i="12" s="1"/>
  <c r="U336" i="12"/>
  <c r="U642" i="12"/>
  <c r="U1057" i="12" a="1"/>
  <c r="U1057" i="12" s="1"/>
  <c r="U1675" i="12" a="1"/>
  <c r="U1675" i="12" s="1"/>
  <c r="U1681" i="12" a="1"/>
  <c r="U1681" i="12" s="1"/>
  <c r="U241" i="12"/>
  <c r="U751" i="12" s="1"/>
  <c r="U342" i="12"/>
  <c r="U648" i="12"/>
  <c r="U1063" i="12" a="1"/>
  <c r="U1063" i="12" s="1"/>
  <c r="F959" i="12"/>
  <c r="F1062" i="12" a="1"/>
  <c r="F1062" i="12" s="1"/>
  <c r="F647" i="12"/>
  <c r="I1685" i="12" a="1"/>
  <c r="I1685" i="12" s="1"/>
  <c r="I651" i="12"/>
  <c r="I1684" i="12" a="1"/>
  <c r="I1684" i="12" s="1"/>
  <c r="O345" i="12"/>
  <c r="I244" i="12"/>
  <c r="I754" i="12" s="1"/>
  <c r="I345" i="12"/>
  <c r="R650" i="12"/>
  <c r="P1065" i="12" a="1"/>
  <c r="P1065" i="12" s="1"/>
  <c r="P650" i="12"/>
  <c r="Q673" i="12"/>
  <c r="Q266" i="12"/>
  <c r="Q776" i="12" s="1"/>
  <c r="Q1706" i="12" a="1"/>
  <c r="Q1706" i="12" s="1"/>
  <c r="Q1088" i="12" a="1"/>
  <c r="Q1088" i="12" s="1"/>
  <c r="Q367" i="12"/>
  <c r="T647" i="12"/>
  <c r="P364" i="12"/>
  <c r="P670" i="12"/>
  <c r="P263" i="12"/>
  <c r="P773" i="12" s="1"/>
  <c r="M1077" i="12" a="1"/>
  <c r="M1077" i="12" s="1"/>
  <c r="M1695" i="12" a="1"/>
  <c r="M1695" i="12" s="1"/>
  <c r="M356" i="12"/>
  <c r="M255" i="12"/>
  <c r="M765" i="12" s="1"/>
  <c r="M672" i="12"/>
  <c r="M1087" i="12" a="1"/>
  <c r="M1087" i="12" s="1"/>
  <c r="M984" i="12"/>
  <c r="M1705" i="12" a="1"/>
  <c r="M1705" i="12" s="1"/>
  <c r="L222" i="12"/>
  <c r="L732" i="12" s="1"/>
  <c r="N1706" i="12" a="1"/>
  <c r="N1706" i="12" s="1"/>
  <c r="N1088" i="12" a="1"/>
  <c r="N1088" i="12" s="1"/>
  <c r="N1085" i="12" a="1"/>
  <c r="N1085" i="12" s="1"/>
  <c r="N982" i="12"/>
  <c r="N1703" i="12" a="1"/>
  <c r="N1703" i="12" s="1"/>
  <c r="N670" i="12"/>
  <c r="N668" i="12"/>
  <c r="K662" i="12"/>
  <c r="K356" i="12"/>
  <c r="Q340" i="12"/>
  <c r="Q646" i="12"/>
  <c r="B357" i="12"/>
  <c r="B663" i="12"/>
  <c r="B654" i="12"/>
  <c r="E1685" i="12" a="1"/>
  <c r="E1685" i="12" s="1"/>
  <c r="K1064" i="12" a="1"/>
  <c r="K1064" i="12" s="1"/>
  <c r="K242" i="12"/>
  <c r="K752" i="12" s="1"/>
  <c r="K649" i="12"/>
  <c r="K343" i="12"/>
  <c r="K1682" i="12" a="1"/>
  <c r="K1682" i="12" s="1"/>
  <c r="J1062" i="12" a="1"/>
  <c r="J1062" i="12" s="1"/>
  <c r="J240" i="12"/>
  <c r="J750" i="12" s="1"/>
  <c r="B340" i="12"/>
  <c r="L1678" i="12" a="1"/>
  <c r="L1678" i="12" s="1"/>
  <c r="L645" i="12"/>
  <c r="L238" i="12"/>
  <c r="L748" i="12" s="1"/>
  <c r="L339" i="12"/>
  <c r="L957" i="12"/>
  <c r="G645" i="12"/>
  <c r="I643" i="12"/>
  <c r="G1058" i="12" a="1"/>
  <c r="G1058" i="12" s="1"/>
  <c r="H642" i="12"/>
  <c r="I641" i="12"/>
  <c r="N334" i="12"/>
  <c r="T640" i="12"/>
  <c r="N640" i="12"/>
  <c r="N233" i="12"/>
  <c r="N743" i="12" s="1"/>
  <c r="R332" i="12"/>
  <c r="B332" i="12"/>
  <c r="R638" i="12"/>
  <c r="B638" i="12"/>
  <c r="B1053" i="12" a="1"/>
  <c r="B1053" i="12" s="1"/>
  <c r="G1052" i="12" a="1"/>
  <c r="G1052" i="12" s="1"/>
  <c r="G331" i="12"/>
  <c r="F635" i="12"/>
  <c r="K1668" i="12" a="1"/>
  <c r="K1668" i="12" s="1"/>
  <c r="N1047" i="12" a="1"/>
  <c r="N1047" i="12" s="1"/>
  <c r="P631" i="12"/>
  <c r="P325" i="12"/>
  <c r="L631" i="12"/>
  <c r="P1046" i="12" a="1"/>
  <c r="P1046" i="12" s="1"/>
  <c r="P1045" i="12" a="1"/>
  <c r="P1045" i="12" s="1"/>
  <c r="P1663" i="12" a="1"/>
  <c r="P1663" i="12" s="1"/>
  <c r="D630" i="12"/>
  <c r="D1045" i="12" a="1"/>
  <c r="D1045" i="12" s="1"/>
  <c r="B630" i="12"/>
  <c r="R626" i="12"/>
  <c r="N1656" i="12" a="1"/>
  <c r="N1656" i="12" s="1"/>
  <c r="N623" i="12"/>
  <c r="N216" i="12"/>
  <c r="N726" i="12" s="1"/>
  <c r="I317" i="12"/>
  <c r="N1038" i="12" a="1"/>
  <c r="N1038" i="12" s="1"/>
  <c r="J348" i="12"/>
  <c r="J654" i="12"/>
  <c r="J247" i="12"/>
  <c r="J757" i="12" s="1"/>
  <c r="R654" i="12"/>
  <c r="R348" i="12"/>
  <c r="J1069" i="12" a="1"/>
  <c r="J1069" i="12" s="1"/>
  <c r="D1687" i="12" a="1"/>
  <c r="D1687" i="12" s="1"/>
  <c r="D348" i="12"/>
  <c r="D247" i="12"/>
  <c r="D757" i="12" s="1"/>
  <c r="J1687" i="12" a="1"/>
  <c r="J1687" i="12" s="1"/>
  <c r="D1069" i="12" a="1"/>
  <c r="D1069" i="12" s="1"/>
  <c r="D654" i="12"/>
  <c r="J1067" i="12" a="1"/>
  <c r="J1067" i="12" s="1"/>
  <c r="F1046" i="12" a="1"/>
  <c r="F1046" i="12" s="1"/>
  <c r="K630" i="12"/>
  <c r="G337" i="12"/>
  <c r="T632" i="12"/>
  <c r="T245" i="12"/>
  <c r="T755" i="12" s="1"/>
  <c r="N341" i="12"/>
  <c r="L233" i="12"/>
  <c r="L743" i="12" s="1"/>
  <c r="R238" i="12"/>
  <c r="R748" i="12" s="1"/>
  <c r="F333" i="12"/>
  <c r="E234" i="12"/>
  <c r="E744" i="12" s="1"/>
  <c r="I240" i="12"/>
  <c r="I750" i="12" s="1"/>
  <c r="C1069" i="12" a="1"/>
  <c r="C1069" i="12" s="1"/>
  <c r="E649" i="12"/>
  <c r="D644" i="12"/>
  <c r="H651" i="12"/>
  <c r="K324" i="12"/>
  <c r="G236" i="12"/>
  <c r="G746" i="12" s="1"/>
  <c r="T346" i="12"/>
  <c r="P223" i="12"/>
  <c r="P733" i="12" s="1"/>
  <c r="P320" i="12"/>
  <c r="N631" i="12"/>
  <c r="N635" i="12"/>
  <c r="L338" i="12"/>
  <c r="N236" i="12"/>
  <c r="N746" i="12" s="1"/>
  <c r="N345" i="12"/>
  <c r="R246" i="12"/>
  <c r="R756" i="12" s="1"/>
  <c r="I1062" i="12" a="1"/>
  <c r="I1062" i="12" s="1"/>
  <c r="D652" i="12"/>
  <c r="G651" i="12"/>
  <c r="P219" i="12"/>
  <c r="P729" i="12" s="1"/>
  <c r="L322" i="12"/>
  <c r="R633" i="12"/>
  <c r="L330" i="12"/>
  <c r="R637" i="12"/>
  <c r="N244" i="12"/>
  <c r="N754" i="12" s="1"/>
  <c r="C1060" i="12" a="1"/>
  <c r="C1060" i="12" s="1"/>
  <c r="I1664" i="12" a="1"/>
  <c r="I1664" i="12" s="1"/>
  <c r="H1673" i="12" a="1"/>
  <c r="H1673" i="12" s="1"/>
  <c r="F1055" i="12" a="1"/>
  <c r="F1055" i="12" s="1"/>
  <c r="T233" i="12"/>
  <c r="T743" i="12" s="1"/>
  <c r="P235" i="12"/>
  <c r="P745" i="12" s="1"/>
  <c r="L628" i="12"/>
  <c r="P324" i="12"/>
  <c r="R327" i="12"/>
  <c r="R343" i="12"/>
  <c r="D322" i="12"/>
  <c r="F240" i="12"/>
  <c r="F750" i="12" s="1"/>
  <c r="C323" i="12"/>
  <c r="H334" i="12"/>
  <c r="C347" i="12"/>
  <c r="E1682" i="12" a="1"/>
  <c r="E1682" i="12" s="1"/>
  <c r="H1681" i="12" a="1"/>
  <c r="H1681" i="12" s="1"/>
  <c r="T334" i="12"/>
  <c r="T237" i="12"/>
  <c r="T747" i="12" s="1"/>
  <c r="P231" i="12"/>
  <c r="P741" i="12" s="1"/>
  <c r="P239" i="12"/>
  <c r="P749" i="12" s="1"/>
  <c r="P630" i="12"/>
  <c r="P332" i="12"/>
  <c r="P344" i="12"/>
  <c r="K1053" i="12" a="1"/>
  <c r="K1053" i="12" s="1"/>
  <c r="I1672" i="12" a="1"/>
  <c r="I1672" i="12" s="1"/>
  <c r="C1662" i="12" a="1"/>
  <c r="C1662" i="12" s="1"/>
  <c r="C238" i="12"/>
  <c r="C748" i="12" s="1"/>
  <c r="E1065" i="12" a="1"/>
  <c r="E1065" i="12" s="1"/>
  <c r="E650" i="12"/>
  <c r="C629" i="12"/>
  <c r="T225" i="12"/>
  <c r="T735" i="12" s="1"/>
  <c r="L221" i="12"/>
  <c r="L731" i="12" s="1"/>
  <c r="L237" i="12"/>
  <c r="L747" i="12" s="1"/>
  <c r="P638" i="12"/>
  <c r="P348" i="12"/>
  <c r="K654" i="12"/>
  <c r="C222" i="12"/>
  <c r="C732" i="12" s="1"/>
  <c r="C246" i="12"/>
  <c r="C756" i="12" s="1"/>
  <c r="E1064" i="12" a="1"/>
  <c r="E1064" i="12" s="1"/>
  <c r="C1044" i="12" a="1"/>
  <c r="C1044" i="12" s="1"/>
  <c r="K348" i="12"/>
  <c r="T326" i="12"/>
  <c r="P336" i="12"/>
  <c r="P340" i="12"/>
  <c r="P243" i="12"/>
  <c r="P753" i="12" s="1"/>
  <c r="R347" i="12"/>
  <c r="P247" i="12"/>
  <c r="P757" i="12" s="1"/>
  <c r="I1680" i="12" a="1"/>
  <c r="I1680" i="12" s="1"/>
  <c r="C230" i="12"/>
  <c r="C740" i="12" s="1"/>
  <c r="J245" i="12"/>
  <c r="J755" i="12" s="1"/>
  <c r="D628" i="12"/>
  <c r="L621" i="12"/>
  <c r="U1081" i="12" a="1"/>
  <c r="U1081" i="12" s="1"/>
  <c r="U1699" i="12" a="1"/>
  <c r="U1699" i="12" s="1"/>
  <c r="U259" i="12"/>
  <c r="U769" i="12" s="1"/>
  <c r="U360" i="12"/>
  <c r="U666" i="12"/>
  <c r="T1056" i="12" a="1"/>
  <c r="T1056" i="12" s="1"/>
  <c r="T1674" i="12" a="1"/>
  <c r="T1674" i="12" s="1"/>
  <c r="T234" i="12"/>
  <c r="T744" i="12" s="1"/>
  <c r="T335" i="12"/>
  <c r="T641" i="12"/>
  <c r="H1055" i="12" a="1"/>
  <c r="H1055" i="12" s="1"/>
  <c r="R640" i="12"/>
  <c r="R233" i="12"/>
  <c r="R743" i="12" s="1"/>
  <c r="P333" i="12"/>
  <c r="P1054" i="12" a="1"/>
  <c r="P1054" i="12" s="1"/>
  <c r="I1054" i="12" a="1"/>
  <c r="I1054" i="12" s="1"/>
  <c r="P1672" i="12" a="1"/>
  <c r="P1672" i="12" s="1"/>
  <c r="P639" i="12"/>
  <c r="I639" i="12"/>
  <c r="R639" i="12"/>
  <c r="P232" i="12"/>
  <c r="P742" i="12" s="1"/>
  <c r="N638" i="12"/>
  <c r="N231" i="12"/>
  <c r="N741" i="12" s="1"/>
  <c r="H637" i="12"/>
  <c r="L230" i="12"/>
  <c r="L740" i="12" s="1"/>
  <c r="C637" i="12"/>
  <c r="I331" i="12"/>
  <c r="L1052" i="12" a="1"/>
  <c r="L1052" i="12" s="1"/>
  <c r="L1670" i="12" a="1"/>
  <c r="L1670" i="12" s="1"/>
  <c r="L637" i="12"/>
  <c r="L331" i="12"/>
  <c r="T1050" i="12" a="1"/>
  <c r="T1050" i="12" s="1"/>
  <c r="T947" i="12"/>
  <c r="R328" i="12"/>
  <c r="R634" i="12"/>
  <c r="F327" i="12"/>
  <c r="P633" i="12"/>
  <c r="P327" i="12"/>
  <c r="F1048" i="12" a="1"/>
  <c r="F1048" i="12" s="1"/>
  <c r="F1666" i="12" a="1"/>
  <c r="F1666" i="12" s="1"/>
  <c r="F633" i="12"/>
  <c r="P1048" i="12" a="1"/>
  <c r="P1048" i="12" s="1"/>
  <c r="P226" i="12"/>
  <c r="P736" i="12" s="1"/>
  <c r="F226" i="12"/>
  <c r="F736" i="12" s="1"/>
  <c r="P1666" i="12" a="1"/>
  <c r="P1666" i="12" s="1"/>
  <c r="N1665" i="12" a="1"/>
  <c r="N1665" i="12" s="1"/>
  <c r="K326" i="12"/>
  <c r="N225" i="12"/>
  <c r="N735" i="12" s="1"/>
  <c r="N326" i="12"/>
  <c r="K1665" i="12" a="1"/>
  <c r="K1665" i="12" s="1"/>
  <c r="N632" i="12"/>
  <c r="I225" i="12"/>
  <c r="I735" i="12" s="1"/>
  <c r="E631" i="12"/>
  <c r="L224" i="12"/>
  <c r="L734" i="12" s="1"/>
  <c r="J324" i="12"/>
  <c r="H324" i="12"/>
  <c r="E629" i="12"/>
  <c r="G629" i="12"/>
  <c r="T222" i="12"/>
  <c r="T732" i="12" s="1"/>
  <c r="T323" i="12"/>
  <c r="P220" i="12"/>
  <c r="P730" i="12" s="1"/>
  <c r="G627" i="12"/>
  <c r="P321" i="12"/>
  <c r="R627" i="12"/>
  <c r="M627" i="12"/>
  <c r="P1660" i="12" a="1"/>
  <c r="P1660" i="12" s="1"/>
  <c r="I242" i="12"/>
  <c r="I752" i="12" s="1"/>
  <c r="I1682" i="12" a="1"/>
  <c r="I1682" i="12" s="1"/>
  <c r="I649" i="12"/>
  <c r="I1064" i="12" a="1"/>
  <c r="I1064" i="12" s="1"/>
  <c r="I343" i="12"/>
  <c r="F648" i="12"/>
  <c r="R239" i="12"/>
  <c r="R749" i="12" s="1"/>
  <c r="E1060" i="12" a="1"/>
  <c r="E1060" i="12" s="1"/>
  <c r="E645" i="12"/>
  <c r="P1060" i="12" a="1"/>
  <c r="P1060" i="12" s="1"/>
  <c r="P645" i="12"/>
  <c r="P1678" i="12" a="1"/>
  <c r="P1678" i="12" s="1"/>
  <c r="L1058" i="12" a="1"/>
  <c r="L1058" i="12" s="1"/>
  <c r="L337" i="12"/>
  <c r="E236" i="12"/>
  <c r="E746" i="12" s="1"/>
  <c r="L1676" i="12" a="1"/>
  <c r="L1676" i="12" s="1"/>
  <c r="L643" i="12"/>
  <c r="L236" i="12"/>
  <c r="L746" i="12" s="1"/>
  <c r="J1058" i="12" a="1"/>
  <c r="J1058" i="12" s="1"/>
  <c r="H954" i="12"/>
  <c r="K235" i="12"/>
  <c r="K745" i="12" s="1"/>
  <c r="H1675" i="12" a="1"/>
  <c r="H1675" i="12" s="1"/>
  <c r="B235" i="12"/>
  <c r="B745" i="12" s="1"/>
  <c r="H336" i="12"/>
  <c r="H1057" i="12" a="1"/>
  <c r="H1057" i="12" s="1"/>
  <c r="C317" i="12"/>
  <c r="L1076" i="12" a="1"/>
  <c r="L1076" i="12" s="1"/>
  <c r="I661" i="12"/>
  <c r="L254" i="12"/>
  <c r="L764" i="12" s="1"/>
  <c r="I355" i="12"/>
  <c r="L661" i="12"/>
  <c r="L1694" i="12" a="1"/>
  <c r="L1694" i="12" s="1"/>
  <c r="G354" i="12"/>
  <c r="I660" i="12"/>
  <c r="G660" i="12"/>
  <c r="I354" i="12"/>
  <c r="F1075" i="12" a="1"/>
  <c r="F1075" i="12" s="1"/>
  <c r="T353" i="12"/>
  <c r="T1074" i="12" a="1"/>
  <c r="T1074" i="12" s="1"/>
  <c r="F1074" i="12" a="1"/>
  <c r="F1074" i="12" s="1"/>
  <c r="T659" i="12"/>
  <c r="T1692" i="12" a="1"/>
  <c r="T1692" i="12" s="1"/>
  <c r="F659" i="12"/>
  <c r="C1064" i="12" a="1"/>
  <c r="C1064" i="12" s="1"/>
  <c r="I1681" i="12" a="1"/>
  <c r="I1681" i="12" s="1"/>
  <c r="I342" i="12"/>
  <c r="K1681" i="12" a="1"/>
  <c r="K1681" i="12" s="1"/>
  <c r="K342" i="12"/>
  <c r="K1063" i="12" a="1"/>
  <c r="K1063" i="12" s="1"/>
  <c r="D1063" i="12" a="1"/>
  <c r="D1063" i="12" s="1"/>
  <c r="D648" i="12"/>
  <c r="T240" i="12"/>
  <c r="T750" i="12" s="1"/>
  <c r="G346" i="12"/>
  <c r="G1685" i="12" a="1"/>
  <c r="G1685" i="12" s="1"/>
  <c r="R245" i="12"/>
  <c r="R755" i="12" s="1"/>
  <c r="G245" i="12"/>
  <c r="G755" i="12" s="1"/>
  <c r="R652" i="12"/>
  <c r="R651" i="12"/>
  <c r="G244" i="12"/>
  <c r="G754" i="12" s="1"/>
  <c r="P651" i="12"/>
  <c r="P244" i="12"/>
  <c r="P754" i="12" s="1"/>
  <c r="G345" i="12"/>
  <c r="P345" i="12"/>
  <c r="O1066" i="12" a="1"/>
  <c r="O1066" i="12" s="1"/>
  <c r="O1684" i="12" a="1"/>
  <c r="O1684" i="12" s="1"/>
  <c r="P1066" i="12" a="1"/>
  <c r="P1066" i="12" s="1"/>
  <c r="O244" i="12"/>
  <c r="O754" i="12" s="1"/>
  <c r="P1684" i="12" a="1"/>
  <c r="P1684" i="12" s="1"/>
  <c r="O651" i="12"/>
  <c r="K243" i="12"/>
  <c r="K753" i="12" s="1"/>
  <c r="N650" i="12"/>
  <c r="H654" i="12"/>
  <c r="E654" i="12"/>
  <c r="E1687" i="12" a="1"/>
  <c r="E1687" i="12" s="1"/>
  <c r="E348" i="12"/>
  <c r="E247" i="12"/>
  <c r="E757" i="12" s="1"/>
  <c r="M654" i="12"/>
  <c r="E1069" i="12" a="1"/>
  <c r="E1069" i="12" s="1"/>
  <c r="G208" i="12"/>
  <c r="G718" i="12" s="1"/>
  <c r="G927" i="12"/>
  <c r="G1030" i="12" a="1"/>
  <c r="G1030" i="12" s="1"/>
  <c r="G1648" i="12" a="1"/>
  <c r="G1648" i="12" s="1"/>
  <c r="J644" i="12"/>
  <c r="F237" i="12"/>
  <c r="F747" i="12" s="1"/>
  <c r="N1666" i="12" a="1"/>
  <c r="N1666" i="12" s="1"/>
  <c r="L1053" i="12" a="1"/>
  <c r="L1053" i="12" s="1"/>
  <c r="L231" i="12"/>
  <c r="L741" i="12" s="1"/>
  <c r="N627" i="12"/>
  <c r="N633" i="12"/>
  <c r="I1048" i="12" a="1"/>
  <c r="I1048" i="12" s="1"/>
  <c r="H332" i="12"/>
  <c r="E1660" i="12" a="1"/>
  <c r="E1660" i="12" s="1"/>
  <c r="N1042" i="12" a="1"/>
  <c r="N1042" i="12" s="1"/>
  <c r="L1671" i="12" a="1"/>
  <c r="L1671" i="12" s="1"/>
  <c r="R629" i="12"/>
  <c r="N327" i="12"/>
  <c r="E627" i="12"/>
  <c r="C326" i="12"/>
  <c r="I1666" i="12" a="1"/>
  <c r="I1666" i="12" s="1"/>
  <c r="K1673" i="12" a="1"/>
  <c r="K1673" i="12" s="1"/>
  <c r="H231" i="12"/>
  <c r="H741" i="12" s="1"/>
  <c r="C1045" i="12" a="1"/>
  <c r="C1045" i="12" s="1"/>
  <c r="R228" i="12"/>
  <c r="R738" i="12" s="1"/>
  <c r="K628" i="12"/>
  <c r="G637" i="12"/>
  <c r="N639" i="12"/>
  <c r="D1664" i="12" a="1"/>
  <c r="D1664" i="12" s="1"/>
  <c r="K1055" i="12" a="1"/>
  <c r="K1055" i="12" s="1"/>
  <c r="D325" i="12"/>
  <c r="K334" i="12"/>
  <c r="N232" i="12"/>
  <c r="N742" i="12" s="1"/>
  <c r="E220" i="12"/>
  <c r="E730" i="12" s="1"/>
  <c r="P1661" i="12" a="1"/>
  <c r="P1661" i="12" s="1"/>
  <c r="P1055" i="12" a="1"/>
  <c r="P1055" i="12" s="1"/>
  <c r="R335" i="12"/>
  <c r="L326" i="12"/>
  <c r="R635" i="12"/>
  <c r="G230" i="12"/>
  <c r="G740" i="12" s="1"/>
  <c r="I633" i="12"/>
  <c r="H950" i="12"/>
  <c r="G949" i="12"/>
  <c r="I327" i="12"/>
  <c r="T1051" i="12" a="1"/>
  <c r="T1051" i="12" s="1"/>
  <c r="P1673" i="12" a="1"/>
  <c r="P1673" i="12" s="1"/>
  <c r="T223" i="12"/>
  <c r="T733" i="12" s="1"/>
  <c r="T229" i="12"/>
  <c r="T739" i="12" s="1"/>
  <c r="P221" i="12"/>
  <c r="P731" i="12" s="1"/>
  <c r="P322" i="12"/>
  <c r="L632" i="12"/>
  <c r="E232" i="12"/>
  <c r="E742" i="12" s="1"/>
  <c r="T324" i="12"/>
  <c r="T636" i="12"/>
  <c r="P628" i="12"/>
  <c r="L332" i="12"/>
  <c r="E321" i="12"/>
  <c r="H222" i="12"/>
  <c r="H732" i="12" s="1"/>
  <c r="H640" i="12"/>
  <c r="D631" i="12"/>
  <c r="P640" i="12"/>
  <c r="P1043" i="12" a="1"/>
  <c r="P1043" i="12" s="1"/>
  <c r="P227" i="12"/>
  <c r="P737" i="12" s="1"/>
  <c r="P233" i="12"/>
  <c r="P743" i="12" s="1"/>
  <c r="L638" i="12"/>
  <c r="P334" i="12"/>
  <c r="C1665" i="12" a="1"/>
  <c r="C1665" i="12" s="1"/>
  <c r="P1049" i="12" a="1"/>
  <c r="P1049" i="12" s="1"/>
  <c r="C1047" i="12" a="1"/>
  <c r="C1047" i="12" s="1"/>
  <c r="C630" i="12"/>
  <c r="P1667" i="12" a="1"/>
  <c r="P1667" i="12" s="1"/>
  <c r="T1669" i="12" a="1"/>
  <c r="T1669" i="12" s="1"/>
  <c r="T948" i="12"/>
  <c r="K640" i="12"/>
  <c r="P328" i="12"/>
  <c r="I1046" i="12" a="1"/>
  <c r="I1046" i="12" s="1"/>
  <c r="H1053" i="12" a="1"/>
  <c r="H1053" i="12" s="1"/>
  <c r="N1048" i="12" a="1"/>
  <c r="N1048" i="12" s="1"/>
  <c r="P634" i="12"/>
  <c r="D1046" i="12" a="1"/>
  <c r="D1046" i="12" s="1"/>
  <c r="T672" i="12"/>
  <c r="T265" i="12"/>
  <c r="T775" i="12" s="1"/>
  <c r="T1087" i="12" a="1"/>
  <c r="T1087" i="12" s="1"/>
  <c r="U253" i="12"/>
  <c r="U763" i="12" s="1"/>
  <c r="U354" i="12"/>
  <c r="U1697" i="12" a="1"/>
  <c r="U1697" i="12" s="1"/>
  <c r="U257" i="12"/>
  <c r="U767" i="12" s="1"/>
  <c r="U272" i="12"/>
  <c r="U782" i="12" s="1"/>
  <c r="U1094" i="12" a="1"/>
  <c r="U1094" i="12" s="1"/>
  <c r="U373" i="12"/>
  <c r="U1712" i="12" a="1"/>
  <c r="U1712" i="12" s="1"/>
  <c r="U679" i="12"/>
  <c r="C667" i="12"/>
  <c r="C338" i="12"/>
  <c r="N253" i="12"/>
  <c r="N763" i="12" s="1"/>
  <c r="N354" i="12"/>
  <c r="M1649" i="12" a="1"/>
  <c r="M1649" i="12" s="1"/>
  <c r="L217" i="12"/>
  <c r="L727" i="12" s="1"/>
  <c r="L633" i="12"/>
  <c r="U237" i="12"/>
  <c r="U747" i="12" s="1"/>
  <c r="U338" i="12"/>
  <c r="F242" i="12"/>
  <c r="F752" i="12" s="1"/>
  <c r="G335" i="12"/>
  <c r="G234" i="12"/>
  <c r="G744" i="12" s="1"/>
  <c r="B232" i="12"/>
  <c r="B742" i="12" s="1"/>
  <c r="B220" i="12"/>
  <c r="B730" i="12" s="1"/>
  <c r="B219" i="12"/>
  <c r="B729" i="12" s="1"/>
  <c r="T224" i="12"/>
  <c r="T734" i="12" s="1"/>
  <c r="T325" i="12"/>
  <c r="D232" i="12"/>
  <c r="D742" i="12" s="1"/>
  <c r="D639" i="12"/>
  <c r="H206" i="12"/>
  <c r="H716" i="12" s="1"/>
  <c r="T221" i="12"/>
  <c r="T731" i="12" s="1"/>
  <c r="T322" i="12"/>
  <c r="G664" i="11"/>
  <c r="R356" i="12"/>
  <c r="F662" i="12"/>
  <c r="E662" i="12"/>
  <c r="G242" i="12"/>
  <c r="G752" i="12" s="1"/>
  <c r="G343" i="12"/>
  <c r="L1682" i="12" a="1"/>
  <c r="L1682" i="12" s="1"/>
  <c r="G649" i="12"/>
  <c r="T241" i="12"/>
  <c r="T751" i="12" s="1"/>
  <c r="L342" i="12"/>
  <c r="T342" i="12"/>
  <c r="L241" i="12"/>
  <c r="L751" i="12" s="1"/>
  <c r="T648" i="12"/>
  <c r="E642" i="12"/>
  <c r="Q621" i="12"/>
  <c r="H249" i="12"/>
  <c r="H759" i="12" s="1"/>
  <c r="C1074" i="12" a="1"/>
  <c r="C1074" i="12" s="1"/>
  <c r="C659" i="12"/>
  <c r="D647" i="12"/>
  <c r="D240" i="12"/>
  <c r="D750" i="12" s="1"/>
  <c r="D661" i="11"/>
  <c r="G365" i="12"/>
  <c r="G671" i="12"/>
  <c r="G264" i="12"/>
  <c r="G774" i="12" s="1"/>
  <c r="Q660" i="11"/>
  <c r="Q668" i="11"/>
  <c r="Q671" i="11"/>
  <c r="Q663" i="11"/>
  <c r="Q670" i="11"/>
  <c r="Q666" i="11"/>
  <c r="Q661" i="11"/>
  <c r="P667" i="11"/>
  <c r="P670" i="11"/>
  <c r="P660" i="11"/>
  <c r="P664" i="11"/>
  <c r="P692" i="11"/>
  <c r="P665" i="11"/>
  <c r="P672" i="11"/>
  <c r="P661" i="11"/>
  <c r="P669" i="11"/>
  <c r="P666" i="11"/>
  <c r="P674" i="11"/>
  <c r="P671" i="11"/>
  <c r="P663" i="11"/>
  <c r="P668" i="11"/>
  <c r="P662" i="11"/>
  <c r="Q667" i="11"/>
  <c r="Q665" i="11"/>
  <c r="Q662" i="11"/>
  <c r="Q675" i="11"/>
  <c r="Q672" i="11"/>
  <c r="Q674" i="11"/>
  <c r="H665" i="11"/>
  <c r="G661" i="11"/>
  <c r="I661" i="11"/>
  <c r="N663" i="11"/>
  <c r="L662" i="11"/>
  <c r="L667" i="11"/>
  <c r="L666" i="11"/>
  <c r="K660" i="11"/>
  <c r="L661" i="11"/>
  <c r="K667" i="11"/>
  <c r="L663" i="11"/>
  <c r="L670" i="11"/>
  <c r="K665" i="11"/>
  <c r="L669" i="11"/>
  <c r="L668" i="11"/>
  <c r="N672" i="11"/>
  <c r="N664" i="11"/>
  <c r="N670" i="11"/>
  <c r="N662" i="11"/>
  <c r="N671" i="11"/>
  <c r="N669" i="11"/>
  <c r="N661" i="11"/>
  <c r="N668" i="11"/>
  <c r="N667" i="11"/>
  <c r="N660" i="11"/>
  <c r="N680" i="11" s="1" a="1"/>
  <c r="N666" i="11"/>
  <c r="N665" i="11"/>
  <c r="L664" i="11"/>
  <c r="J660" i="11"/>
  <c r="I660" i="11"/>
  <c r="J692" i="11"/>
  <c r="J665" i="11"/>
  <c r="J666" i="11"/>
  <c r="L660" i="11"/>
  <c r="L680" i="11" s="1" a="1"/>
  <c r="L665" i="11"/>
  <c r="S666" i="11"/>
  <c r="S670" i="11"/>
  <c r="S664" i="11"/>
  <c r="S672" i="11"/>
  <c r="S671" i="11"/>
  <c r="S669" i="11"/>
  <c r="S675" i="11"/>
  <c r="S662" i="11"/>
  <c r="T692" i="11"/>
  <c r="T670" i="11"/>
  <c r="T666" i="11"/>
  <c r="T662" i="11"/>
  <c r="T671" i="11"/>
  <c r="T678" i="11"/>
  <c r="U678" i="11" s="1" a="1"/>
  <c r="U678" i="11" s="1"/>
  <c r="H663" i="11"/>
  <c r="H666" i="11"/>
  <c r="T238" i="12"/>
  <c r="T748" i="12" s="1"/>
  <c r="T339" i="12"/>
  <c r="G339" i="12"/>
  <c r="L63" i="15"/>
  <c r="A62" i="12"/>
  <c r="A163" i="12" s="1"/>
  <c r="A264" i="12" s="1"/>
  <c r="A365" i="12" s="1"/>
  <c r="A468" i="12" s="1"/>
  <c r="BM2" i="1"/>
  <c r="C260" i="12"/>
  <c r="C770" i="12" s="1"/>
  <c r="C1700" i="12" a="1"/>
  <c r="C1700" i="12" s="1"/>
  <c r="E1698" i="12" a="1"/>
  <c r="E1698" i="12" s="1"/>
  <c r="E1080" i="12" a="1"/>
  <c r="E1080" i="12" s="1"/>
  <c r="E258" i="12"/>
  <c r="E768" i="12" s="1"/>
  <c r="E359" i="12"/>
  <c r="G1073" i="12" a="1"/>
  <c r="G1073" i="12" s="1"/>
  <c r="U358" i="12"/>
  <c r="U664" i="12"/>
  <c r="U1079" i="12" a="1"/>
  <c r="U1079" i="12" s="1"/>
  <c r="P317" i="12"/>
  <c r="K623" i="12"/>
  <c r="P1038" i="12" a="1"/>
  <c r="P1038" i="12" s="1"/>
  <c r="P1656" i="12" a="1"/>
  <c r="P1656" i="12" s="1"/>
  <c r="P216" i="12"/>
  <c r="P726" i="12" s="1"/>
  <c r="K341" i="12"/>
  <c r="K240" i="12"/>
  <c r="K750" i="12" s="1"/>
  <c r="K1062" i="12" a="1"/>
  <c r="K1062" i="12" s="1"/>
  <c r="P647" i="12"/>
  <c r="P240" i="12"/>
  <c r="P750" i="12" s="1"/>
  <c r="K647" i="12"/>
  <c r="P1062" i="12" a="1"/>
  <c r="P1062" i="12" s="1"/>
  <c r="A556" i="12"/>
  <c r="G662" i="12"/>
  <c r="G356" i="12"/>
  <c r="G255" i="12"/>
  <c r="G765" i="12" s="1"/>
  <c r="N644" i="12"/>
  <c r="G237" i="12"/>
  <c r="G747" i="12" s="1"/>
  <c r="R340" i="12"/>
  <c r="P339" i="12"/>
  <c r="P238" i="12"/>
  <c r="P748" i="12" s="1"/>
  <c r="R336" i="12"/>
  <c r="J1675" i="12" a="1"/>
  <c r="J1675" i="12" s="1"/>
  <c r="R642" i="12"/>
  <c r="J1057" i="12" a="1"/>
  <c r="J1057" i="12" s="1"/>
  <c r="J336" i="12"/>
  <c r="R235" i="12"/>
  <c r="R745" i="12" s="1"/>
  <c r="J235" i="12"/>
  <c r="J745" i="12" s="1"/>
  <c r="L649" i="12"/>
  <c r="L242" i="12"/>
  <c r="L752" i="12" s="1"/>
  <c r="F343" i="12"/>
  <c r="L1064" i="12" a="1"/>
  <c r="L1064" i="12" s="1"/>
  <c r="L343" i="12"/>
  <c r="N241" i="12"/>
  <c r="N751" i="12" s="1"/>
  <c r="N648" i="12"/>
  <c r="N342" i="12"/>
  <c r="N1063" i="12" a="1"/>
  <c r="N1063" i="12" s="1"/>
  <c r="N1681" i="12" a="1"/>
  <c r="N1681" i="12" s="1"/>
  <c r="K338" i="12"/>
  <c r="G1059" i="12" a="1"/>
  <c r="G1059" i="12" s="1"/>
  <c r="N1059" i="12" a="1"/>
  <c r="N1059" i="12" s="1"/>
  <c r="N1677" i="12" a="1"/>
  <c r="N1677" i="12" s="1"/>
  <c r="G338" i="12"/>
  <c r="N338" i="12"/>
  <c r="K1059" i="12" a="1"/>
  <c r="K1059" i="12" s="1"/>
  <c r="G1677" i="12" a="1"/>
  <c r="G1677" i="12" s="1"/>
  <c r="D1059" i="12" a="1"/>
  <c r="D1059" i="12" s="1"/>
  <c r="K237" i="12"/>
  <c r="K747" i="12" s="1"/>
  <c r="D338" i="12"/>
  <c r="N237" i="12"/>
  <c r="N747" i="12" s="1"/>
  <c r="D237" i="12"/>
  <c r="D747" i="12" s="1"/>
  <c r="D1677" i="12" a="1"/>
  <c r="D1677" i="12" s="1"/>
  <c r="T338" i="12"/>
  <c r="C644" i="12"/>
  <c r="T644" i="12"/>
  <c r="U231" i="12"/>
  <c r="U741" i="12" s="1"/>
  <c r="U332" i="12"/>
  <c r="U1053" i="12" a="1"/>
  <c r="U1053" i="12" s="1"/>
  <c r="U638" i="12"/>
  <c r="U1671" i="12" a="1"/>
  <c r="U1671" i="12" s="1"/>
  <c r="T1053" i="12" a="1"/>
  <c r="T1053" i="12" s="1"/>
  <c r="T1671" i="12" a="1"/>
  <c r="T1671" i="12" s="1"/>
  <c r="T231" i="12"/>
  <c r="T741" i="12" s="1"/>
  <c r="T230" i="12"/>
  <c r="T740" i="12" s="1"/>
  <c r="T1052" i="12" a="1"/>
  <c r="T1052" i="12" s="1"/>
  <c r="S1670" i="12" a="1"/>
  <c r="S1670" i="12" s="1"/>
  <c r="T637" i="12"/>
  <c r="F1052" i="12" a="1"/>
  <c r="F1052" i="12" s="1"/>
  <c r="I230" i="12"/>
  <c r="I740" i="12" s="1"/>
  <c r="S230" i="12"/>
  <c r="S740" i="12" s="1"/>
  <c r="S331" i="12"/>
  <c r="I637" i="12"/>
  <c r="T1670" i="12" a="1"/>
  <c r="T1670" i="12" s="1"/>
  <c r="S637" i="12"/>
  <c r="O230" i="12"/>
  <c r="O740" i="12" s="1"/>
  <c r="S1052" i="12" a="1"/>
  <c r="S1052" i="12" s="1"/>
  <c r="T331" i="12"/>
  <c r="F331" i="12"/>
  <c r="I1670" i="12" a="1"/>
  <c r="I1670" i="12" s="1"/>
  <c r="N1669" i="12" a="1"/>
  <c r="N1669" i="12" s="1"/>
  <c r="N229" i="12"/>
  <c r="N739" i="12" s="1"/>
  <c r="F1669" i="12" a="1"/>
  <c r="F1669" i="12" s="1"/>
  <c r="N1051" i="12" a="1"/>
  <c r="N1051" i="12" s="1"/>
  <c r="K1051" i="12" a="1"/>
  <c r="K1051" i="12" s="1"/>
  <c r="K330" i="12"/>
  <c r="L1051" i="12" a="1"/>
  <c r="L1051" i="12" s="1"/>
  <c r="L636" i="12"/>
  <c r="K1669" i="12" a="1"/>
  <c r="K1669" i="12" s="1"/>
  <c r="L1669" i="12" a="1"/>
  <c r="L1669" i="12" s="1"/>
  <c r="K636" i="12"/>
  <c r="N330" i="12"/>
  <c r="N636" i="12"/>
  <c r="D224" i="12"/>
  <c r="D734" i="12" s="1"/>
  <c r="B223" i="12"/>
  <c r="B733" i="12" s="1"/>
  <c r="N1043" i="12" a="1"/>
  <c r="N1043" i="12" s="1"/>
  <c r="N1661" i="12" a="1"/>
  <c r="N1661" i="12" s="1"/>
  <c r="N322" i="12"/>
  <c r="N628" i="12"/>
  <c r="N221" i="12"/>
  <c r="N731" i="12" s="1"/>
  <c r="P355" i="12"/>
  <c r="Q254" i="12"/>
  <c r="Q764" i="12" s="1"/>
  <c r="E254" i="12"/>
  <c r="E764" i="12" s="1"/>
  <c r="R661" i="12"/>
  <c r="Q661" i="12"/>
  <c r="Q1694" i="12" a="1"/>
  <c r="Q1694" i="12" s="1"/>
  <c r="T254" i="12"/>
  <c r="T764" i="12" s="1"/>
  <c r="B1694" i="12" a="1"/>
  <c r="B1694" i="12" s="1"/>
  <c r="O254" i="12"/>
  <c r="O764" i="12" s="1"/>
  <c r="T355" i="12"/>
  <c r="Q355" i="12"/>
  <c r="K1694" i="12" a="1"/>
  <c r="K1694" i="12" s="1"/>
  <c r="S254" i="12"/>
  <c r="S764" i="12" s="1"/>
  <c r="T661" i="12"/>
  <c r="N254" i="12"/>
  <c r="N764" i="12" s="1"/>
  <c r="K1076" i="12" a="1"/>
  <c r="K1076" i="12" s="1"/>
  <c r="C355" i="12"/>
  <c r="C661" i="12"/>
  <c r="S355" i="12"/>
  <c r="K355" i="12"/>
  <c r="B661" i="12"/>
  <c r="E355" i="12"/>
  <c r="Q1076" i="12" a="1"/>
  <c r="Q1076" i="12" s="1"/>
  <c r="S661" i="12"/>
  <c r="R254" i="12"/>
  <c r="R764" i="12" s="1"/>
  <c r="S1076" i="12" a="1"/>
  <c r="S1076" i="12" s="1"/>
  <c r="E1694" i="12" a="1"/>
  <c r="E1694" i="12" s="1"/>
  <c r="N661" i="12"/>
  <c r="S1694" i="12" a="1"/>
  <c r="S1694" i="12" s="1"/>
  <c r="C660" i="12"/>
  <c r="L652" i="12"/>
  <c r="N1067" i="12" a="1"/>
  <c r="N1067" i="12" s="1"/>
  <c r="D346" i="12"/>
  <c r="N1685" i="12" a="1"/>
  <c r="N1685" i="12" s="1"/>
  <c r="M346" i="12"/>
  <c r="D245" i="12"/>
  <c r="D755" i="12" s="1"/>
  <c r="D1685" i="12" a="1"/>
  <c r="D1685" i="12" s="1"/>
  <c r="N652" i="12"/>
  <c r="L245" i="12"/>
  <c r="L755" i="12" s="1"/>
  <c r="N245" i="12"/>
  <c r="N755" i="12" s="1"/>
  <c r="M1685" i="12" a="1"/>
  <c r="M1685" i="12" s="1"/>
  <c r="L346" i="12"/>
  <c r="N346" i="12"/>
  <c r="G1067" i="12" a="1"/>
  <c r="G1067" i="12" s="1"/>
  <c r="J652" i="12"/>
  <c r="F1067" i="12" a="1"/>
  <c r="F1067" i="12" s="1"/>
  <c r="G652" i="12"/>
  <c r="L1067" i="12" a="1"/>
  <c r="L1067" i="12" s="1"/>
  <c r="M245" i="12"/>
  <c r="M755" i="12" s="1"/>
  <c r="D1067" i="12" a="1"/>
  <c r="D1067" i="12" s="1"/>
  <c r="F652" i="12"/>
  <c r="D244" i="12"/>
  <c r="D754" i="12" s="1"/>
  <c r="Q654" i="12"/>
  <c r="Q247" i="12"/>
  <c r="Q757" i="12" s="1"/>
  <c r="T315" i="12"/>
  <c r="R315" i="12"/>
  <c r="T621" i="12"/>
  <c r="J315" i="12"/>
  <c r="Q315" i="12"/>
  <c r="S1036" i="12" a="1"/>
  <c r="S1036" i="12" s="1"/>
  <c r="S1654" i="12" a="1"/>
  <c r="S1654" i="12" s="1"/>
  <c r="P612" i="12"/>
  <c r="A560" i="12"/>
  <c r="A662" i="12"/>
  <c r="A765" i="12" s="1"/>
  <c r="A871" i="12" s="1"/>
  <c r="A974" i="12" s="1"/>
  <c r="A1077" i="12" s="1"/>
  <c r="A1180" i="12" s="1"/>
  <c r="A1283" i="12" s="1"/>
  <c r="A1386" i="12" s="1"/>
  <c r="A1489" i="12" s="1"/>
  <c r="A1592" i="12" s="1"/>
  <c r="A1695" i="12" s="1"/>
  <c r="A1798" i="12" s="1"/>
  <c r="M668" i="11"/>
  <c r="M667" i="11"/>
  <c r="M666" i="11"/>
  <c r="M665" i="11"/>
  <c r="I659" i="12"/>
  <c r="H661" i="11"/>
  <c r="H664" i="11"/>
  <c r="M664" i="11"/>
  <c r="M663" i="11"/>
  <c r="M662" i="11"/>
  <c r="H660" i="11"/>
  <c r="H662" i="11"/>
  <c r="H680" i="11" s="1" a="1"/>
  <c r="M671" i="11"/>
  <c r="M670" i="11"/>
  <c r="M660" i="11"/>
  <c r="M669" i="11"/>
  <c r="I1023" i="12"/>
  <c r="I405" i="12"/>
  <c r="I1744" i="12" a="1"/>
  <c r="I1744" i="12" s="1"/>
  <c r="I1126" i="12" a="1"/>
  <c r="I1126" i="12" s="1"/>
  <c r="I304" i="12"/>
  <c r="I814" i="12" s="1"/>
  <c r="I711" i="12"/>
  <c r="AC87" i="11"/>
  <c r="BG106" i="11" s="1" a="1"/>
  <c r="BG106" i="11" s="1"/>
  <c r="AH35" i="15"/>
  <c r="L35" i="15"/>
  <c r="C327" i="12"/>
  <c r="C633" i="12"/>
  <c r="C226" i="12"/>
  <c r="C736" i="12" s="1"/>
  <c r="K669" i="11"/>
  <c r="K668" i="11"/>
  <c r="K666" i="11"/>
  <c r="K664" i="11"/>
  <c r="K663" i="11"/>
  <c r="K662" i="11"/>
  <c r="K661" i="11"/>
  <c r="K692" i="11"/>
  <c r="G665" i="11"/>
  <c r="G662" i="11"/>
  <c r="E662" i="11"/>
  <c r="M206" i="12"/>
  <c r="M716" i="12" s="1"/>
  <c r="N307" i="12"/>
  <c r="M1028" i="12" a="1"/>
  <c r="M1028" i="12" s="1"/>
  <c r="N1646" i="12" a="1"/>
  <c r="N1646" i="12" s="1"/>
  <c r="K206" i="12"/>
  <c r="K716" i="12" s="1"/>
  <c r="K307" i="12"/>
  <c r="H613" i="12"/>
  <c r="O1694" i="12" a="1"/>
  <c r="O1694" i="12" s="1"/>
  <c r="D661" i="12"/>
  <c r="D1694" i="12" a="1"/>
  <c r="D1694" i="12" s="1"/>
  <c r="O661" i="12"/>
  <c r="O355" i="12"/>
  <c r="F254" i="12"/>
  <c r="F764" i="12" s="1"/>
  <c r="D1076" i="12" a="1"/>
  <c r="D1076" i="12" s="1"/>
  <c r="D355" i="12"/>
  <c r="D254" i="12"/>
  <c r="D764" i="12" s="1"/>
  <c r="C661" i="11"/>
  <c r="B620" i="12"/>
  <c r="I231" i="12"/>
  <c r="I741" i="12" s="1"/>
  <c r="I1671" i="12" a="1"/>
  <c r="I1671" i="12" s="1"/>
  <c r="D1052" i="12" a="1"/>
  <c r="D1052" i="12" s="1"/>
  <c r="D637" i="12"/>
  <c r="D331" i="12"/>
  <c r="D230" i="12"/>
  <c r="D740" i="12" s="1"/>
  <c r="I636" i="12"/>
  <c r="I948" i="12"/>
  <c r="I229" i="12"/>
  <c r="I739" i="12" s="1"/>
  <c r="S228" i="12"/>
  <c r="S738" i="12" s="1"/>
  <c r="S1050" i="12" a="1"/>
  <c r="S1050" i="12" s="1"/>
  <c r="S329" i="12"/>
  <c r="G1668" i="12" a="1"/>
  <c r="G1668" i="12" s="1"/>
  <c r="S635" i="12"/>
  <c r="G329" i="12"/>
  <c r="S1668" i="12" a="1"/>
  <c r="S1668" i="12" s="1"/>
  <c r="G1050" i="12" a="1"/>
  <c r="G1050" i="12" s="1"/>
  <c r="G635" i="12"/>
  <c r="G228" i="12"/>
  <c r="G738" i="12" s="1"/>
  <c r="U227" i="12"/>
  <c r="U737" i="12" s="1"/>
  <c r="U328" i="12"/>
  <c r="U634" i="12"/>
  <c r="F946" i="12"/>
  <c r="F227" i="12"/>
  <c r="F737" i="12" s="1"/>
  <c r="U1049" i="12" a="1"/>
  <c r="U1049" i="12" s="1"/>
  <c r="K633" i="12"/>
  <c r="O327" i="12"/>
  <c r="K327" i="12"/>
  <c r="O633" i="12"/>
  <c r="O1048" i="12" a="1"/>
  <c r="O1048" i="12" s="1"/>
  <c r="O1666" i="12" a="1"/>
  <c r="O1666" i="12" s="1"/>
  <c r="K1047" i="12" a="1"/>
  <c r="K1047" i="12" s="1"/>
  <c r="Q1047" i="12" a="1"/>
  <c r="Q1047" i="12" s="1"/>
  <c r="Q225" i="12"/>
  <c r="Q735" i="12" s="1"/>
  <c r="Q1665" i="12" a="1"/>
  <c r="Q1665" i="12" s="1"/>
  <c r="J632" i="12"/>
  <c r="Q632" i="12"/>
  <c r="H223" i="12"/>
  <c r="H733" i="12" s="1"/>
  <c r="D941" i="12"/>
  <c r="D1662" i="12" a="1"/>
  <c r="D1662" i="12" s="1"/>
  <c r="D222" i="12"/>
  <c r="D732" i="12" s="1"/>
  <c r="D323" i="12"/>
  <c r="C321" i="12"/>
  <c r="C1660" i="12" a="1"/>
  <c r="C1660" i="12" s="1"/>
  <c r="C220" i="12"/>
  <c r="C730" i="12" s="1"/>
  <c r="C1042" i="12" a="1"/>
  <c r="C1042" i="12" s="1"/>
  <c r="E219" i="12"/>
  <c r="E729" i="12" s="1"/>
  <c r="E1659" i="12" a="1"/>
  <c r="E1659" i="12" s="1"/>
  <c r="E626" i="12"/>
  <c r="E1041" i="12" a="1"/>
  <c r="E1041" i="12" s="1"/>
  <c r="E237" i="12"/>
  <c r="E747" i="12" s="1"/>
  <c r="Q644" i="12"/>
  <c r="R644" i="12"/>
  <c r="Q338" i="12"/>
  <c r="E644" i="12"/>
  <c r="E338" i="12"/>
  <c r="Q1677" i="12" a="1"/>
  <c r="Q1677" i="12" s="1"/>
  <c r="S1062" i="12" a="1"/>
  <c r="S1062" i="12" s="1"/>
  <c r="I647" i="12"/>
  <c r="S959" i="12"/>
  <c r="S240" i="12"/>
  <c r="S750" i="12" s="1"/>
  <c r="S1680" i="12" a="1"/>
  <c r="S1680" i="12" s="1"/>
  <c r="S341" i="12"/>
  <c r="K1680" i="12" a="1"/>
  <c r="K1680" i="12" s="1"/>
  <c r="F344" i="12"/>
  <c r="U243" i="12"/>
  <c r="U753" i="12" s="1"/>
  <c r="M243" i="12"/>
  <c r="M753" i="12" s="1"/>
  <c r="F243" i="12"/>
  <c r="F753" i="12" s="1"/>
  <c r="U344" i="12"/>
  <c r="M650" i="12"/>
  <c r="F1683" i="12" a="1"/>
  <c r="F1683" i="12" s="1"/>
  <c r="M1065" i="12" a="1"/>
  <c r="M1065" i="12" s="1"/>
  <c r="U650" i="12"/>
  <c r="M1683" i="12" a="1"/>
  <c r="M1683" i="12" s="1"/>
  <c r="U1065" i="12" a="1"/>
  <c r="U1065" i="12" s="1"/>
  <c r="U1683" i="12" a="1"/>
  <c r="U1683" i="12" s="1"/>
  <c r="Q245" i="12"/>
  <c r="Q755" i="12" s="1"/>
  <c r="E346" i="12"/>
  <c r="I346" i="12"/>
  <c r="Q346" i="12"/>
  <c r="E245" i="12"/>
  <c r="E755" i="12" s="1"/>
  <c r="E652" i="12"/>
  <c r="I245" i="12"/>
  <c r="I755" i="12" s="1"/>
  <c r="I1067" i="12" a="1"/>
  <c r="I1067" i="12" s="1"/>
  <c r="I652" i="12"/>
  <c r="Q652" i="12"/>
  <c r="E1067" i="12" a="1"/>
  <c r="E1067" i="12" s="1"/>
  <c r="B652" i="12"/>
  <c r="G1066" i="12" a="1"/>
  <c r="G1066" i="12" s="1"/>
  <c r="C651" i="12"/>
  <c r="G1684" i="12" a="1"/>
  <c r="G1684" i="12" s="1"/>
  <c r="C1684" i="12" a="1"/>
  <c r="C1684" i="12" s="1"/>
  <c r="C1066" i="12" a="1"/>
  <c r="C1066" i="12" s="1"/>
  <c r="C244" i="12"/>
  <c r="C754" i="12" s="1"/>
  <c r="P1075" i="12" a="1"/>
  <c r="P1075" i="12" s="1"/>
  <c r="P660" i="12"/>
  <c r="P354" i="12"/>
  <c r="P1693" i="12" a="1"/>
  <c r="P1693" i="12" s="1"/>
  <c r="P253" i="12"/>
  <c r="P763" i="12" s="1"/>
  <c r="D353" i="12"/>
  <c r="S1692" i="12" a="1"/>
  <c r="S1692" i="12" s="1"/>
  <c r="K659" i="12"/>
  <c r="S252" i="12"/>
  <c r="S762" i="12" s="1"/>
  <c r="D1692" i="12" a="1"/>
  <c r="D1692" i="12" s="1"/>
  <c r="D1074" i="12" a="1"/>
  <c r="D1074" i="12" s="1"/>
  <c r="J353" i="12"/>
  <c r="S353" i="12"/>
  <c r="S659" i="12"/>
  <c r="K1074" i="12" a="1"/>
  <c r="K1074" i="12" s="1"/>
  <c r="J1074" i="12" a="1"/>
  <c r="J1074" i="12" s="1"/>
  <c r="D252" i="12"/>
  <c r="D762" i="12" s="1"/>
  <c r="K1692" i="12" a="1"/>
  <c r="K1692" i="12" s="1"/>
  <c r="D659" i="12"/>
  <c r="J252" i="12"/>
  <c r="J762" i="12" s="1"/>
  <c r="K252" i="12"/>
  <c r="K762" i="12" s="1"/>
  <c r="S1074" i="12" a="1"/>
  <c r="S1074" i="12" s="1"/>
  <c r="K353" i="12"/>
  <c r="F247" i="12"/>
  <c r="F757" i="12" s="1"/>
  <c r="F1069" i="12" a="1"/>
  <c r="F1069" i="12" s="1"/>
  <c r="U348" i="12"/>
  <c r="F1687" i="12" a="1"/>
  <c r="F1687" i="12" s="1"/>
  <c r="Q924" i="12"/>
  <c r="Q306" i="12"/>
  <c r="Q1027" i="12" a="1"/>
  <c r="Q1027" i="12" s="1"/>
  <c r="Q612" i="12"/>
  <c r="Q205" i="12"/>
  <c r="Q715" i="12" s="1"/>
  <c r="Q510" i="12"/>
  <c r="Q511" i="12" s="1"/>
  <c r="Q512" i="12" s="1"/>
  <c r="Q513" i="12" s="1"/>
  <c r="Q514" i="12" s="1"/>
  <c r="Q515" i="12" s="1"/>
  <c r="Q516" i="12" s="1"/>
  <c r="Q517" i="12" s="1"/>
  <c r="Q518" i="12" s="1"/>
  <c r="C242" i="12"/>
  <c r="C752" i="12" s="1"/>
  <c r="O649" i="12"/>
  <c r="O242" i="12"/>
  <c r="O752" i="12" s="1"/>
  <c r="O343" i="12"/>
  <c r="O1682" i="12" a="1"/>
  <c r="O1682" i="12" s="1"/>
  <c r="E1063" i="12" a="1"/>
  <c r="E1063" i="12" s="1"/>
  <c r="E648" i="12"/>
  <c r="Q241" i="12"/>
  <c r="Q751" i="12" s="1"/>
  <c r="E1681" i="12" a="1"/>
  <c r="E1681" i="12" s="1"/>
  <c r="Q233" i="12"/>
  <c r="Q743" i="12" s="1"/>
  <c r="Q334" i="12"/>
  <c r="J635" i="12"/>
  <c r="J329" i="12"/>
  <c r="M227" i="12"/>
  <c r="M737" i="12" s="1"/>
  <c r="M634" i="12"/>
  <c r="M328" i="12"/>
  <c r="O335" i="12"/>
  <c r="O234" i="12"/>
  <c r="O744" i="12" s="1"/>
  <c r="O641" i="12"/>
  <c r="G316" i="12"/>
  <c r="G1037" i="12" a="1"/>
  <c r="G1037" i="12" s="1"/>
  <c r="G622" i="12"/>
  <c r="G934" i="12"/>
  <c r="G247" i="12"/>
  <c r="G757" i="12" s="1"/>
  <c r="F332" i="12"/>
  <c r="F231" i="12"/>
  <c r="F741" i="12" s="1"/>
  <c r="E225" i="12"/>
  <c r="E735" i="12" s="1"/>
  <c r="G321" i="12"/>
  <c r="O314" i="12"/>
  <c r="I214" i="12"/>
  <c r="I724" i="12" s="1"/>
  <c r="J213" i="12"/>
  <c r="J723" i="12" s="1"/>
  <c r="E630" i="12"/>
  <c r="F940" i="12"/>
  <c r="C626" i="12"/>
  <c r="E1040" i="12" a="1"/>
  <c r="E1040" i="12" s="1"/>
  <c r="G926" i="12"/>
  <c r="D1043" i="12" a="1"/>
  <c r="D1043" i="12" s="1"/>
  <c r="C219" i="12"/>
  <c r="C729" i="12" s="1"/>
  <c r="I1044" i="12" a="1"/>
  <c r="I1044" i="12" s="1"/>
  <c r="T1042" i="12" a="1"/>
  <c r="T1042" i="12" s="1"/>
  <c r="Q1038" i="12" a="1"/>
  <c r="Q1038" i="12" s="1"/>
  <c r="O1043" i="12" a="1"/>
  <c r="O1043" i="12" s="1"/>
  <c r="M1662" i="12" a="1"/>
  <c r="M1662" i="12" s="1"/>
  <c r="U1028" i="12" a="1"/>
  <c r="U1028" i="12" s="1"/>
  <c r="S215" i="12"/>
  <c r="S725" i="12" s="1"/>
  <c r="S630" i="12"/>
  <c r="R628" i="12"/>
  <c r="O221" i="12"/>
  <c r="O731" i="12" s="1"/>
  <c r="Q309" i="12"/>
  <c r="O624" i="12"/>
  <c r="O628" i="12"/>
  <c r="D306" i="12"/>
  <c r="K1035" i="12" a="1"/>
  <c r="K1035" i="12" s="1"/>
  <c r="K315" i="12"/>
  <c r="G628" i="12"/>
  <c r="F625" i="12"/>
  <c r="I617" i="12"/>
  <c r="E937" i="12"/>
  <c r="K1654" i="12" a="1"/>
  <c r="K1654" i="12" s="1"/>
  <c r="I208" i="12"/>
  <c r="I718" i="12" s="1"/>
  <c r="E218" i="12"/>
  <c r="E728" i="12" s="1"/>
  <c r="H216" i="12"/>
  <c r="H726" i="12" s="1"/>
  <c r="K629" i="12"/>
  <c r="I941" i="12"/>
  <c r="I1662" i="12" a="1"/>
  <c r="I1662" i="12" s="1"/>
  <c r="C320" i="12"/>
  <c r="S1647" i="12" a="1"/>
  <c r="S1647" i="12" s="1"/>
  <c r="O1653" i="12" a="1"/>
  <c r="O1653" i="12" s="1"/>
  <c r="S1037" i="12" a="1"/>
  <c r="S1037" i="12" s="1"/>
  <c r="U1040" i="12" a="1"/>
  <c r="U1040" i="12" s="1"/>
  <c r="S1045" i="12" a="1"/>
  <c r="S1045" i="12" s="1"/>
  <c r="F221" i="12"/>
  <c r="F731" i="12" s="1"/>
  <c r="I309" i="12"/>
  <c r="U210" i="12"/>
  <c r="U720" i="12" s="1"/>
  <c r="S622" i="12"/>
  <c r="M307" i="12"/>
  <c r="N630" i="12"/>
  <c r="M621" i="12"/>
  <c r="M319" i="12"/>
  <c r="M323" i="12"/>
  <c r="C1659" i="12" a="1"/>
  <c r="C1659" i="12" s="1"/>
  <c r="H317" i="12"/>
  <c r="K1662" i="12" a="1"/>
  <c r="K1662" i="12" s="1"/>
  <c r="I1038" i="12" a="1"/>
  <c r="I1038" i="12" s="1"/>
  <c r="U1032" i="12" a="1"/>
  <c r="U1032" i="12" s="1"/>
  <c r="Q1034" i="12" a="1"/>
  <c r="Q1034" i="12" s="1"/>
  <c r="S1655" i="12" a="1"/>
  <c r="S1655" i="12" s="1"/>
  <c r="S1663" i="12" a="1"/>
  <c r="S1663" i="12" s="1"/>
  <c r="U617" i="12"/>
  <c r="U222" i="12"/>
  <c r="U732" i="12" s="1"/>
  <c r="Q212" i="12"/>
  <c r="Q722" i="12" s="1"/>
  <c r="M218" i="12"/>
  <c r="M728" i="12" s="1"/>
  <c r="R221" i="12"/>
  <c r="R731" i="12" s="1"/>
  <c r="Q313" i="12"/>
  <c r="M629" i="12"/>
  <c r="I1656" i="12" a="1"/>
  <c r="I1656" i="12" s="1"/>
  <c r="K323" i="12"/>
  <c r="K1044" i="12" a="1"/>
  <c r="K1044" i="12" s="1"/>
  <c r="J221" i="12"/>
  <c r="J731" i="12" s="1"/>
  <c r="K933" i="12"/>
  <c r="D210" i="12"/>
  <c r="D720" i="12" s="1"/>
  <c r="G1649" i="12" a="1"/>
  <c r="G1649" i="12" s="1"/>
  <c r="L1042" i="12" a="1"/>
  <c r="L1042" i="12" s="1"/>
  <c r="M613" i="12"/>
  <c r="P222" i="12"/>
  <c r="P732" i="12" s="1"/>
  <c r="Q1652" i="12" a="1"/>
  <c r="Q1652" i="12" s="1"/>
  <c r="U1036" i="12" a="1"/>
  <c r="U1036" i="12" s="1"/>
  <c r="G317" i="12"/>
  <c r="U206" i="12"/>
  <c r="U716" i="12" s="1"/>
  <c r="S211" i="12"/>
  <c r="S721" i="12" s="1"/>
  <c r="U319" i="12"/>
  <c r="U323" i="12"/>
  <c r="T220" i="12"/>
  <c r="T730" i="12" s="1"/>
  <c r="Q208" i="12"/>
  <c r="Q718" i="12" s="1"/>
  <c r="M222" i="12"/>
  <c r="M732" i="12" s="1"/>
  <c r="O217" i="12"/>
  <c r="O727" i="12" s="1"/>
  <c r="Q619" i="12"/>
  <c r="Q321" i="12"/>
  <c r="I1648" i="12" a="1"/>
  <c r="I1648" i="12" s="1"/>
  <c r="G221" i="12"/>
  <c r="G731" i="12" s="1"/>
  <c r="I216" i="12"/>
  <c r="I726" i="12" s="1"/>
  <c r="I623" i="12"/>
  <c r="J314" i="12"/>
  <c r="G1647" i="12" a="1"/>
  <c r="G1647" i="12" s="1"/>
  <c r="O1031" i="12" a="1"/>
  <c r="O1031" i="12" s="1"/>
  <c r="K214" i="12"/>
  <c r="K724" i="12" s="1"/>
  <c r="U929" i="12"/>
  <c r="I1657" i="12" a="1"/>
  <c r="I1657" i="12" s="1"/>
  <c r="D1650" i="12" a="1"/>
  <c r="D1650" i="12" s="1"/>
  <c r="I323" i="12"/>
  <c r="G322" i="12"/>
  <c r="P1044" i="12" a="1"/>
  <c r="P1044" i="12" s="1"/>
  <c r="Q1030" i="12" a="1"/>
  <c r="Q1030" i="12" s="1"/>
  <c r="U1654" i="12" a="1"/>
  <c r="U1654" i="12" s="1"/>
  <c r="U1044" i="12" a="1"/>
  <c r="U1044" i="12" s="1"/>
  <c r="S207" i="12"/>
  <c r="S717" i="12" s="1"/>
  <c r="U625" i="12"/>
  <c r="U629" i="12"/>
  <c r="T321" i="12"/>
  <c r="M210" i="12"/>
  <c r="M720" i="12" s="1"/>
  <c r="P629" i="12"/>
  <c r="Q317" i="12"/>
  <c r="Q627" i="12"/>
  <c r="K1653" i="12" a="1"/>
  <c r="K1653" i="12" s="1"/>
  <c r="E311" i="12"/>
  <c r="F1661" i="12" a="1"/>
  <c r="F1661" i="12" s="1"/>
  <c r="G216" i="12"/>
  <c r="G726" i="12" s="1"/>
  <c r="C216" i="12"/>
  <c r="C726" i="12" s="1"/>
  <c r="I621" i="12"/>
  <c r="B212" i="12"/>
  <c r="B722" i="12" s="1"/>
  <c r="L209" i="12"/>
  <c r="L719" i="12" s="1"/>
  <c r="L213" i="12"/>
  <c r="L723" i="12" s="1"/>
  <c r="B213" i="12"/>
  <c r="B723" i="12" s="1"/>
  <c r="D211" i="12"/>
  <c r="D721" i="12" s="1"/>
  <c r="J205" i="12"/>
  <c r="J715" i="12" s="1"/>
  <c r="C210" i="12"/>
  <c r="C720" i="12" s="1"/>
  <c r="L210" i="12"/>
  <c r="L720" i="12" s="1"/>
  <c r="K216" i="12"/>
  <c r="K726" i="12" s="1"/>
  <c r="B215" i="12"/>
  <c r="B725" i="12" s="1"/>
  <c r="F218" i="12"/>
  <c r="F728" i="12" s="1"/>
  <c r="K205" i="12"/>
  <c r="K715" i="12" s="1"/>
  <c r="J209" i="12"/>
  <c r="J719" i="12" s="1"/>
  <c r="L208" i="12"/>
  <c r="L718" i="12" s="1"/>
  <c r="AK2" i="1"/>
  <c r="AY2" i="1"/>
  <c r="M2" i="1"/>
  <c r="U2" i="1"/>
  <c r="F223" i="12"/>
  <c r="F733" i="12" s="1"/>
  <c r="U223" i="12"/>
  <c r="U733" i="12" s="1"/>
  <c r="L630" i="12"/>
  <c r="F324" i="12"/>
  <c r="U1045" i="12" a="1"/>
  <c r="U1045" i="12" s="1"/>
  <c r="U324" i="12"/>
  <c r="F1663" i="12" a="1"/>
  <c r="F1663" i="12" s="1"/>
  <c r="G223" i="12"/>
  <c r="G733" i="12" s="1"/>
  <c r="M1045" i="12" a="1"/>
  <c r="M1045" i="12" s="1"/>
  <c r="U1663" i="12" a="1"/>
  <c r="U1663" i="12" s="1"/>
  <c r="U630" i="12"/>
  <c r="M1663" i="12" a="1"/>
  <c r="M1663" i="12" s="1"/>
  <c r="G324" i="12"/>
  <c r="M630" i="12"/>
  <c r="M223" i="12"/>
  <c r="M733" i="12" s="1"/>
  <c r="M324" i="12"/>
  <c r="F1662" i="12" a="1"/>
  <c r="F1662" i="12" s="1"/>
  <c r="F1044" i="12" a="1"/>
  <c r="F1044" i="12" s="1"/>
  <c r="O1662" i="12" a="1"/>
  <c r="O1662" i="12" s="1"/>
  <c r="F941" i="12"/>
  <c r="O1044" i="12" a="1"/>
  <c r="O1044" i="12" s="1"/>
  <c r="F629" i="12"/>
  <c r="F222" i="12"/>
  <c r="F732" i="12" s="1"/>
  <c r="O222" i="12"/>
  <c r="O732" i="12" s="1"/>
  <c r="O323" i="12"/>
  <c r="Q1661" i="12" a="1"/>
  <c r="Q1661" i="12" s="1"/>
  <c r="Q628" i="12"/>
  <c r="Q322" i="12"/>
  <c r="Q221" i="12"/>
  <c r="Q731" i="12" s="1"/>
  <c r="L223" i="12"/>
  <c r="L733" i="12" s="1"/>
  <c r="L324" i="12"/>
  <c r="I324" i="12"/>
  <c r="I223" i="12"/>
  <c r="I733" i="12" s="1"/>
  <c r="K627" i="12"/>
  <c r="F1660" i="12" a="1"/>
  <c r="F1660" i="12" s="1"/>
  <c r="U320" i="12"/>
  <c r="U626" i="12"/>
  <c r="U938" i="12"/>
  <c r="M219" i="12"/>
  <c r="M729" i="12" s="1"/>
  <c r="M320" i="12"/>
  <c r="O1658" i="12" a="1"/>
  <c r="O1658" i="12" s="1"/>
  <c r="O625" i="12"/>
  <c r="C1657" i="12" a="1"/>
  <c r="C1657" i="12" s="1"/>
  <c r="F624" i="12"/>
  <c r="C624" i="12"/>
  <c r="C1039" i="12" a="1"/>
  <c r="C1039" i="12" s="1"/>
  <c r="I1655" i="12" a="1"/>
  <c r="I1655" i="12" s="1"/>
  <c r="I215" i="12"/>
  <c r="I725" i="12" s="1"/>
  <c r="G315" i="12"/>
  <c r="G214" i="12"/>
  <c r="G724" i="12" s="1"/>
  <c r="G621" i="12"/>
  <c r="I620" i="12"/>
  <c r="D619" i="12"/>
  <c r="U618" i="12"/>
  <c r="O210" i="12"/>
  <c r="O720" i="12" s="1"/>
  <c r="C617" i="12"/>
  <c r="O311" i="12"/>
  <c r="O617" i="12"/>
  <c r="H617" i="12"/>
  <c r="Q209" i="12"/>
  <c r="Q719" i="12" s="1"/>
  <c r="E1647" i="12" a="1"/>
  <c r="E1647" i="12" s="1"/>
  <c r="D511" i="12"/>
  <c r="D925" i="12"/>
  <c r="O1028" i="12" a="1"/>
  <c r="O1028" i="12" s="1"/>
  <c r="J311" i="12"/>
  <c r="J617" i="12"/>
  <c r="F320" i="12"/>
  <c r="L1655" i="12" a="1"/>
  <c r="L1655" i="12" s="1"/>
  <c r="T215" i="12"/>
  <c r="T725" i="12" s="1"/>
  <c r="T316" i="12"/>
  <c r="L315" i="12"/>
  <c r="F213" i="12"/>
  <c r="F723" i="12" s="1"/>
  <c r="G620" i="12"/>
  <c r="F620" i="12"/>
  <c r="P1653" i="12" a="1"/>
  <c r="P1653" i="12" s="1"/>
  <c r="P314" i="12"/>
  <c r="P620" i="12"/>
  <c r="G314" i="12"/>
  <c r="G213" i="12"/>
  <c r="G723" i="12" s="1"/>
  <c r="T1033" i="12" a="1"/>
  <c r="T1033" i="12" s="1"/>
  <c r="L211" i="12"/>
  <c r="L721" i="12" s="1"/>
  <c r="L1033" i="12" a="1"/>
  <c r="L1033" i="12" s="1"/>
  <c r="T618" i="12"/>
  <c r="J210" i="12"/>
  <c r="J720" i="12" s="1"/>
  <c r="G928" i="12"/>
  <c r="F1031" i="12" a="1"/>
  <c r="F1031" i="12" s="1"/>
  <c r="I1649" i="12" a="1"/>
  <c r="I1649" i="12" s="1"/>
  <c r="P1649" i="12" a="1"/>
  <c r="P1649" i="12" s="1"/>
  <c r="G209" i="12"/>
  <c r="G719" i="12" s="1"/>
  <c r="G1031" i="12" a="1"/>
  <c r="G1031" i="12" s="1"/>
  <c r="I310" i="12"/>
  <c r="I209" i="12"/>
  <c r="I719" i="12" s="1"/>
  <c r="O1649" i="12" a="1"/>
  <c r="O1649" i="12" s="1"/>
  <c r="O310" i="12"/>
  <c r="D1645" i="12" a="1"/>
  <c r="D1645" i="12" s="1"/>
  <c r="Q307" i="12"/>
  <c r="S510" i="12"/>
  <c r="S511" i="12" s="1"/>
  <c r="S512" i="12" s="1"/>
  <c r="S513" i="12" s="1"/>
  <c r="S514" i="12" s="1"/>
  <c r="S515" i="12" s="1"/>
  <c r="S516" i="12" s="1"/>
  <c r="S517" i="12" s="1"/>
  <c r="S518" i="12" s="1"/>
  <c r="S519" i="12" s="1"/>
  <c r="S520" i="12" s="1"/>
  <c r="S521" i="12" s="1"/>
  <c r="S522" i="12" s="1"/>
  <c r="S523" i="12" s="1"/>
  <c r="Q206" i="12"/>
  <c r="Q716" i="12" s="1"/>
  <c r="D612" i="12"/>
  <c r="D205" i="12"/>
  <c r="D715" i="12" s="1"/>
  <c r="D1027" i="12" a="1"/>
  <c r="D1027" i="12" s="1"/>
  <c r="S205" i="12"/>
  <c r="S715" i="12" s="1"/>
  <c r="D924" i="12"/>
  <c r="S306" i="12"/>
  <c r="Q1028" i="12" a="1"/>
  <c r="Q1028" i="12" s="1"/>
  <c r="S1027" i="12" a="1"/>
  <c r="S1027" i="12" s="1"/>
  <c r="S612" i="12"/>
  <c r="I1027" i="12" a="1"/>
  <c r="I1027" i="12" s="1"/>
  <c r="S1645" i="12" a="1"/>
  <c r="S1645" i="12" s="1"/>
  <c r="Q613" i="12"/>
  <c r="H973" i="12"/>
  <c r="H661" i="12"/>
  <c r="F963" i="12"/>
  <c r="F651" i="12"/>
  <c r="C967" i="12"/>
  <c r="C655" i="12"/>
  <c r="F1000" i="12"/>
  <c r="F382" i="12"/>
  <c r="G381" i="12"/>
  <c r="G999" i="12"/>
  <c r="G687" i="12"/>
  <c r="I977" i="12"/>
  <c r="I359" i="12"/>
  <c r="J976" i="12"/>
  <c r="J664" i="12"/>
  <c r="K975" i="12"/>
  <c r="K663" i="12"/>
  <c r="C357" i="12"/>
  <c r="C256" i="12"/>
  <c r="C766" i="12" s="1"/>
  <c r="B1016" i="12"/>
  <c r="B297" i="12"/>
  <c r="B807" i="12" s="1"/>
  <c r="B359" i="12"/>
  <c r="B665" i="12"/>
  <c r="B968" i="12"/>
  <c r="B656" i="12"/>
  <c r="B952" i="12"/>
  <c r="B233" i="12"/>
  <c r="B743" i="12" s="1"/>
  <c r="C974" i="12"/>
  <c r="C356" i="12"/>
  <c r="D969" i="12"/>
  <c r="D351" i="12"/>
  <c r="D961" i="12"/>
  <c r="D242" i="12"/>
  <c r="D752" i="12" s="1"/>
  <c r="D343" i="12"/>
  <c r="D1064" i="12" a="1"/>
  <c r="D1064" i="12" s="1"/>
  <c r="D234" i="12"/>
  <c r="D744" i="12" s="1"/>
  <c r="D641" i="12"/>
  <c r="B1071" i="12" a="1"/>
  <c r="B1071" i="12" s="1"/>
  <c r="E1066" i="12" a="1"/>
  <c r="E1066" i="12" s="1"/>
  <c r="B696" i="12"/>
  <c r="J973" i="12"/>
  <c r="J661" i="12"/>
  <c r="J646" i="12"/>
  <c r="J231" i="12"/>
  <c r="J741" i="12" s="1"/>
  <c r="J215" i="12"/>
  <c r="J725" i="12" s="1"/>
  <c r="J1037" i="12" a="1"/>
  <c r="J1037" i="12" s="1"/>
  <c r="H1001" i="12"/>
  <c r="H383" i="12"/>
  <c r="J983" i="12"/>
  <c r="J365" i="12"/>
  <c r="K982" i="12"/>
  <c r="K364" i="12"/>
  <c r="K670" i="12"/>
  <c r="C982" i="12"/>
  <c r="C263" i="12"/>
  <c r="C773" i="12" s="1"/>
  <c r="C670" i="12"/>
  <c r="D981" i="12"/>
  <c r="D262" i="12"/>
  <c r="D772" i="12" s="1"/>
  <c r="E362" i="12"/>
  <c r="E668" i="12"/>
  <c r="F979" i="12"/>
  <c r="F361" i="12"/>
  <c r="F667" i="12"/>
  <c r="G978" i="12"/>
  <c r="G360" i="12"/>
  <c r="G666" i="12"/>
  <c r="J238" i="12"/>
  <c r="J748" i="12" s="1"/>
  <c r="J637" i="12"/>
  <c r="J323" i="12"/>
  <c r="J222" i="12"/>
  <c r="J732" i="12" s="1"/>
  <c r="J629" i="12"/>
  <c r="F968" i="12"/>
  <c r="F1071" i="12" a="1"/>
  <c r="F1071" i="12" s="1"/>
  <c r="F656" i="12"/>
  <c r="D250" i="12"/>
  <c r="D760" i="12" s="1"/>
  <c r="E986" i="12"/>
  <c r="E368" i="12"/>
  <c r="G984" i="12"/>
  <c r="G366" i="12"/>
  <c r="G265" i="12"/>
  <c r="G775" i="12" s="1"/>
  <c r="G672" i="12"/>
  <c r="B1088" i="12" a="1"/>
  <c r="B1088" i="12" s="1"/>
  <c r="K241" i="12"/>
  <c r="K751" i="12" s="1"/>
  <c r="I235" i="12"/>
  <c r="I745" i="12" s="1"/>
  <c r="I1052" i="12" a="1"/>
  <c r="I1052" i="12" s="1"/>
  <c r="F688" i="12"/>
  <c r="I665" i="12"/>
  <c r="D633" i="12"/>
  <c r="I969" i="12"/>
  <c r="D49" i="15"/>
  <c r="I657" i="12"/>
  <c r="D1022" i="12"/>
  <c r="D404" i="12"/>
  <c r="E1021" i="12"/>
  <c r="E709" i="12"/>
  <c r="H1018" i="12"/>
  <c r="H706" i="12"/>
  <c r="J1016" i="12"/>
  <c r="J398" i="12"/>
  <c r="K1015" i="12"/>
  <c r="K397" i="12"/>
  <c r="C987" i="12"/>
  <c r="C1090" i="12" a="1"/>
  <c r="C1090" i="12" s="1"/>
  <c r="K256" i="12"/>
  <c r="K766" i="12" s="1"/>
  <c r="H1076" i="12" a="1"/>
  <c r="H1076" i="12" s="1"/>
  <c r="I642" i="12"/>
  <c r="K928" i="12"/>
  <c r="K209" i="12"/>
  <c r="K719" i="12" s="1"/>
  <c r="I968" i="12"/>
  <c r="I1071" i="12" a="1"/>
  <c r="I1071" i="12" s="1"/>
  <c r="I960" i="12"/>
  <c r="I1063" i="12" a="1"/>
  <c r="I1063" i="12" s="1"/>
  <c r="I648" i="12"/>
  <c r="D1007" i="12"/>
  <c r="D389" i="12"/>
  <c r="G1004" i="12"/>
  <c r="G692" i="12"/>
  <c r="D991" i="12"/>
  <c r="D272" i="12"/>
  <c r="D782" i="12" s="1"/>
  <c r="D373" i="12"/>
  <c r="B1080" i="12" a="1"/>
  <c r="B1080" i="12" s="1"/>
  <c r="C662" i="12"/>
  <c r="D1011" i="12"/>
  <c r="D393" i="12"/>
  <c r="D292" i="12"/>
  <c r="D802" i="12" s="1"/>
  <c r="H992" i="12"/>
  <c r="H273" i="12"/>
  <c r="H783" i="12" s="1"/>
  <c r="F281" i="12"/>
  <c r="F791" i="12" s="1"/>
  <c r="G280" i="12"/>
  <c r="G790" i="12" s="1"/>
  <c r="G1087" i="12" a="1"/>
  <c r="G1087" i="12" s="1"/>
  <c r="I1080" i="12" a="1"/>
  <c r="I1080" i="12" s="1"/>
  <c r="J257" i="12"/>
  <c r="J767" i="12" s="1"/>
  <c r="J246" i="12"/>
  <c r="J756" i="12" s="1"/>
  <c r="K233" i="12"/>
  <c r="K743" i="12" s="1"/>
  <c r="B704" i="12"/>
  <c r="E659" i="12"/>
  <c r="J638" i="12"/>
  <c r="K968" i="12"/>
  <c r="K249" i="12"/>
  <c r="K759" i="12" s="1"/>
  <c r="K953" i="12"/>
  <c r="K1056" i="12" a="1"/>
  <c r="K1056" i="12" s="1"/>
  <c r="K618" i="12"/>
  <c r="F998" i="12"/>
  <c r="F380" i="12"/>
  <c r="G997" i="12"/>
  <c r="G379" i="12"/>
  <c r="C995" i="12"/>
  <c r="C1098" i="12" a="1"/>
  <c r="C1098" i="12" s="1"/>
  <c r="D994" i="12"/>
  <c r="D1097" i="12" a="1"/>
  <c r="D1097" i="12" s="1"/>
  <c r="F993" i="12"/>
  <c r="F375" i="12"/>
  <c r="C1070" i="12" a="1"/>
  <c r="C1070" i="12" s="1"/>
  <c r="I1057" i="12" a="1"/>
  <c r="I1057" i="12" s="1"/>
  <c r="J230" i="12"/>
  <c r="J740" i="12" s="1"/>
  <c r="B688" i="12"/>
  <c r="E674" i="12"/>
  <c r="E651" i="12"/>
  <c r="D649" i="12"/>
  <c r="K967" i="12"/>
  <c r="K1070" i="12" a="1"/>
  <c r="K1070" i="12" s="1"/>
  <c r="H959" i="12"/>
  <c r="H647" i="12"/>
  <c r="H656" i="12"/>
  <c r="K400" i="12"/>
  <c r="J401" i="12"/>
  <c r="J322" i="12"/>
  <c r="J628" i="12"/>
  <c r="H396" i="12"/>
  <c r="H972" i="12"/>
  <c r="H660" i="12"/>
  <c r="F397" i="12"/>
  <c r="F376" i="12"/>
  <c r="E401" i="12"/>
  <c r="D394" i="12"/>
  <c r="C283" i="12"/>
  <c r="C793" i="12" s="1"/>
  <c r="B393" i="12"/>
  <c r="B375" i="12"/>
  <c r="B283" i="12"/>
  <c r="B793" i="12" s="1"/>
  <c r="E1000" i="12"/>
  <c r="E382" i="12"/>
  <c r="K994" i="12"/>
  <c r="K376" i="12"/>
  <c r="K986" i="12"/>
  <c r="K368" i="12"/>
  <c r="F360" i="12"/>
  <c r="J974" i="12"/>
  <c r="J255" i="12"/>
  <c r="J765" i="12" s="1"/>
  <c r="R710" i="12"/>
  <c r="R1022" i="12"/>
  <c r="N660" i="12"/>
  <c r="N968" i="12"/>
  <c r="N656" i="12"/>
  <c r="H971" i="12"/>
  <c r="H659" i="12"/>
  <c r="E641" i="12"/>
  <c r="E327" i="12"/>
  <c r="E633" i="12"/>
  <c r="C397" i="12"/>
  <c r="K1021" i="12"/>
  <c r="K403" i="12"/>
  <c r="F1009" i="12"/>
  <c r="F391" i="12"/>
  <c r="D998" i="12"/>
  <c r="D380" i="12"/>
  <c r="C980" i="12"/>
  <c r="C362" i="12"/>
  <c r="I975" i="12"/>
  <c r="I663" i="12"/>
  <c r="I974" i="12"/>
  <c r="I662" i="12"/>
  <c r="P1014" i="12"/>
  <c r="P702" i="12"/>
  <c r="F405" i="12"/>
  <c r="E393" i="12"/>
  <c r="D304" i="12"/>
  <c r="D814" i="12" s="1"/>
  <c r="C964" i="12"/>
  <c r="C652" i="12"/>
  <c r="B276" i="12"/>
  <c r="B786" i="12" s="1"/>
  <c r="I1007" i="12"/>
  <c r="I389" i="12"/>
  <c r="D997" i="12"/>
  <c r="D278" i="12"/>
  <c r="D788" i="12" s="1"/>
  <c r="G976" i="12"/>
  <c r="G664" i="12"/>
  <c r="B997" i="12"/>
  <c r="B278" i="12"/>
  <c r="B788" i="12" s="1"/>
  <c r="AH62" i="15"/>
  <c r="A61" i="12"/>
  <c r="A162" i="12" s="1"/>
  <c r="A263" i="12" s="1"/>
  <c r="A364" i="12" s="1"/>
  <c r="A467" i="12" s="1"/>
  <c r="B621" i="12"/>
  <c r="C613" i="12"/>
  <c r="N994" i="12"/>
  <c r="N682" i="12"/>
  <c r="P973" i="12"/>
  <c r="P661" i="12"/>
  <c r="J236" i="12"/>
  <c r="J746" i="12" s="1"/>
  <c r="I232" i="12"/>
  <c r="I742" i="12" s="1"/>
  <c r="K230" i="12"/>
  <c r="K740" i="12" s="1"/>
  <c r="F711" i="12"/>
  <c r="J705" i="12"/>
  <c r="F703" i="12"/>
  <c r="H702" i="12"/>
  <c r="J701" i="12"/>
  <c r="D700" i="12"/>
  <c r="D696" i="12"/>
  <c r="E661" i="12"/>
  <c r="G657" i="12"/>
  <c r="E656" i="12"/>
  <c r="J642" i="12"/>
  <c r="J634" i="12"/>
  <c r="G616" i="12"/>
  <c r="K396" i="12"/>
  <c r="K358" i="12"/>
  <c r="K956" i="12"/>
  <c r="K644" i="12"/>
  <c r="J379" i="12"/>
  <c r="J359" i="12"/>
  <c r="I397" i="12"/>
  <c r="I373" i="12"/>
  <c r="H375" i="12"/>
  <c r="G399" i="12"/>
  <c r="G368" i="12"/>
  <c r="F404" i="12"/>
  <c r="F394" i="12"/>
  <c r="F372" i="12"/>
  <c r="F357" i="12"/>
  <c r="F944" i="12"/>
  <c r="F632" i="12"/>
  <c r="E389" i="12"/>
  <c r="D401" i="12"/>
  <c r="D390" i="12"/>
  <c r="D382" i="12"/>
  <c r="D369" i="12"/>
  <c r="D276" i="12"/>
  <c r="D786" i="12" s="1"/>
  <c r="D258" i="12"/>
  <c r="D768" i="12" s="1"/>
  <c r="C271" i="12"/>
  <c r="C781" i="12" s="1"/>
  <c r="B405" i="12"/>
  <c r="B387" i="12"/>
  <c r="B292" i="12"/>
  <c r="B802" i="12" s="1"/>
  <c r="B273" i="12"/>
  <c r="B783" i="12" s="1"/>
  <c r="G1015" i="12"/>
  <c r="J1005" i="12"/>
  <c r="J387" i="12"/>
  <c r="I380" i="12"/>
  <c r="I990" i="12"/>
  <c r="I372" i="12"/>
  <c r="J989" i="12"/>
  <c r="J371" i="12"/>
  <c r="F970" i="12"/>
  <c r="F658" i="12"/>
  <c r="C1009" i="12"/>
  <c r="C290" i="12"/>
  <c r="C800" i="12" s="1"/>
  <c r="H1006" i="12"/>
  <c r="H388" i="12"/>
  <c r="K1003" i="12"/>
  <c r="K385" i="12"/>
  <c r="C978" i="12"/>
  <c r="C666" i="12"/>
  <c r="B1019" i="12"/>
  <c r="B401" i="12"/>
  <c r="B1003" i="12"/>
  <c r="B385" i="12"/>
  <c r="B980" i="12"/>
  <c r="B261" i="12"/>
  <c r="B771" i="12" s="1"/>
  <c r="B963" i="12"/>
  <c r="B651" i="12"/>
  <c r="I928" i="12"/>
  <c r="I616" i="12"/>
  <c r="F942" i="12"/>
  <c r="F630" i="12"/>
  <c r="C299" i="12"/>
  <c r="C809" i="12" s="1"/>
  <c r="E1023" i="12"/>
  <c r="E405" i="12"/>
  <c r="J1018" i="12"/>
  <c r="J400" i="12"/>
  <c r="D1016" i="12"/>
  <c r="D398" i="12"/>
  <c r="F991" i="12"/>
  <c r="F373" i="12"/>
  <c r="H979" i="12"/>
  <c r="H361" i="12"/>
  <c r="H667" i="12"/>
  <c r="I978" i="12"/>
  <c r="I360" i="12"/>
  <c r="D955" i="12"/>
  <c r="D643" i="12"/>
  <c r="D947" i="12"/>
  <c r="D228" i="12"/>
  <c r="D738" i="12" s="1"/>
  <c r="N1016" i="12"/>
  <c r="N704" i="12"/>
  <c r="Q1004" i="12"/>
  <c r="Q692" i="12"/>
  <c r="R994" i="12"/>
  <c r="R682" i="12"/>
  <c r="K1012" i="12"/>
  <c r="K394" i="12"/>
  <c r="E994" i="12"/>
  <c r="E376" i="12"/>
  <c r="F980" i="12"/>
  <c r="F668" i="12"/>
  <c r="T672" i="11"/>
  <c r="R671" i="11"/>
  <c r="T668" i="11"/>
  <c r="R667" i="11"/>
  <c r="T664" i="11"/>
  <c r="R663" i="11"/>
  <c r="O673" i="11"/>
  <c r="R673" i="11"/>
  <c r="S673" i="11"/>
  <c r="P671" i="12"/>
  <c r="M652" i="12"/>
  <c r="M680" i="11" a="1"/>
  <c r="R672" i="11"/>
  <c r="T669" i="11"/>
  <c r="R668" i="11"/>
  <c r="T665" i="11"/>
  <c r="R664" i="11"/>
  <c r="T661" i="11"/>
  <c r="S676" i="11"/>
  <c r="U676" i="11" s="1"/>
  <c r="S677" i="11"/>
  <c r="U677" i="11" s="1" a="1"/>
  <c r="L692" i="11"/>
  <c r="B627" i="12"/>
  <c r="B619" i="12"/>
  <c r="O671" i="11"/>
  <c r="O667" i="11"/>
  <c r="O663" i="11"/>
  <c r="T675" i="11"/>
  <c r="T677" i="11"/>
  <c r="AH100" i="15"/>
  <c r="P710" i="12"/>
  <c r="R696" i="12"/>
  <c r="M696" i="12"/>
  <c r="R694" i="12"/>
  <c r="N692" i="12"/>
  <c r="O690" i="12"/>
  <c r="N678" i="12"/>
  <c r="D2" i="15"/>
  <c r="K680" i="11" a="1"/>
  <c r="O672" i="11"/>
  <c r="O668" i="11"/>
  <c r="O664" i="11"/>
  <c r="P680" i="11" a="1"/>
  <c r="U676" i="11" a="1"/>
  <c r="A79" i="12"/>
  <c r="A180" i="12" s="1"/>
  <c r="A281" i="12" s="1"/>
  <c r="A382" i="12" s="1"/>
  <c r="A485" i="12" s="1"/>
  <c r="O396" i="12"/>
  <c r="R698" i="12"/>
  <c r="N680" i="12"/>
  <c r="O660" i="11"/>
  <c r="O680" i="11" s="1" a="1"/>
  <c r="O669" i="11"/>
  <c r="U669" i="11" s="1" a="1"/>
  <c r="S667" i="11"/>
  <c r="O665" i="11"/>
  <c r="U665" i="11" s="1" a="1"/>
  <c r="S663" i="11"/>
  <c r="S680" i="11" s="1" a="1"/>
  <c r="O661" i="11"/>
  <c r="R675" i="11"/>
  <c r="T673" i="11"/>
  <c r="S692" i="11"/>
  <c r="H696" i="11"/>
  <c r="H697" i="11" s="1"/>
  <c r="I422" i="11" s="1"/>
  <c r="I445" i="11" s="1"/>
  <c r="H312" i="12"/>
  <c r="H211" i="12"/>
  <c r="H721" i="12" s="1"/>
  <c r="H313" i="12"/>
  <c r="H212" i="12"/>
  <c r="H722" i="12" s="1"/>
  <c r="H620" i="12"/>
  <c r="H213" i="12"/>
  <c r="H723" i="12" s="1"/>
  <c r="H315" i="12"/>
  <c r="H214" i="12"/>
  <c r="H724" i="12" s="1"/>
  <c r="C614" i="12"/>
  <c r="B615" i="12"/>
  <c r="B208" i="12"/>
  <c r="B718" i="12" s="1"/>
  <c r="E661" i="11"/>
  <c r="E663" i="11"/>
  <c r="E660" i="11"/>
  <c r="B660" i="11"/>
  <c r="F660" i="11"/>
  <c r="G696" i="11"/>
  <c r="G697" i="11" s="1"/>
  <c r="H422" i="11" s="1"/>
  <c r="H445" i="11" s="1"/>
  <c r="H616" i="12"/>
  <c r="I696" i="11"/>
  <c r="I697" i="11" s="1"/>
  <c r="J422" i="11" s="1"/>
  <c r="J445" i="11" s="1"/>
  <c r="M696" i="11"/>
  <c r="M697" i="11" s="1"/>
  <c r="N422" i="11" s="1"/>
  <c r="N445" i="11" s="1"/>
  <c r="F661" i="11"/>
  <c r="F664" i="11"/>
  <c r="R321" i="12"/>
  <c r="J627" i="12"/>
  <c r="S321" i="12"/>
  <c r="L627" i="12"/>
  <c r="J220" i="12"/>
  <c r="J730" i="12" s="1"/>
  <c r="D321" i="12"/>
  <c r="D1660" i="12" a="1"/>
  <c r="D1660" i="12" s="1"/>
  <c r="P1042" i="12" a="1"/>
  <c r="P1042" i="12" s="1"/>
  <c r="J321" i="12"/>
  <c r="S627" i="12"/>
  <c r="L321" i="12"/>
  <c r="I220" i="12"/>
  <c r="I730" i="12" s="1"/>
  <c r="S220" i="12"/>
  <c r="S730" i="12" s="1"/>
  <c r="K220" i="12"/>
  <c r="K730" i="12" s="1"/>
  <c r="R220" i="12"/>
  <c r="R730" i="12" s="1"/>
  <c r="N321" i="12"/>
  <c r="D627" i="12"/>
  <c r="L1660" i="12" a="1"/>
  <c r="L1660" i="12" s="1"/>
  <c r="D220" i="12"/>
  <c r="D730" i="12" s="1"/>
  <c r="F220" i="12"/>
  <c r="F730" i="12" s="1"/>
  <c r="G220" i="12"/>
  <c r="G730" i="12" s="1"/>
  <c r="L220" i="12"/>
  <c r="L730" i="12" s="1"/>
  <c r="F627" i="12"/>
  <c r="Q220" i="12"/>
  <c r="Q730" i="12" s="1"/>
  <c r="P627" i="12"/>
  <c r="F1042" i="12" a="1"/>
  <c r="F1042" i="12" s="1"/>
  <c r="L320" i="12"/>
  <c r="B320" i="12"/>
  <c r="F1659" i="12" a="1"/>
  <c r="F1659" i="12" s="1"/>
  <c r="K626" i="12"/>
  <c r="J320" i="12"/>
  <c r="F1041" i="12" a="1"/>
  <c r="F1041" i="12" s="1"/>
  <c r="U1041" i="12" a="1"/>
  <c r="U1041" i="12" s="1"/>
  <c r="S219" i="12"/>
  <c r="S729" i="12" s="1"/>
  <c r="L626" i="12"/>
  <c r="Q320" i="12"/>
  <c r="J626" i="12"/>
  <c r="K320" i="12"/>
  <c r="U1659" i="12" a="1"/>
  <c r="U1659" i="12" s="1"/>
  <c r="N626" i="12"/>
  <c r="H626" i="12"/>
  <c r="S626" i="12"/>
  <c r="N219" i="12"/>
  <c r="N729" i="12" s="1"/>
  <c r="H320" i="12"/>
  <c r="H219" i="12"/>
  <c r="H729" i="12" s="1"/>
  <c r="L219" i="12"/>
  <c r="L729" i="12" s="1"/>
  <c r="D626" i="12"/>
  <c r="I219" i="12"/>
  <c r="I729" i="12" s="1"/>
  <c r="T1041" i="12" a="1"/>
  <c r="T1041" i="12" s="1"/>
  <c r="T219" i="12"/>
  <c r="T729" i="12" s="1"/>
  <c r="M626" i="12"/>
  <c r="P625" i="12"/>
  <c r="P319" i="12"/>
  <c r="P1040" i="12" a="1"/>
  <c r="P1040" i="12" s="1"/>
  <c r="K1658" i="12" a="1"/>
  <c r="K1658" i="12" s="1"/>
  <c r="J1040" i="12" a="1"/>
  <c r="J1040" i="12" s="1"/>
  <c r="J625" i="12"/>
  <c r="G937" i="12"/>
  <c r="I1658" i="12" a="1"/>
  <c r="I1658" i="12" s="1"/>
  <c r="J319" i="12"/>
  <c r="P1658" i="12" a="1"/>
  <c r="P1658" i="12" s="1"/>
  <c r="U1658" i="12" a="1"/>
  <c r="U1658" i="12" s="1"/>
  <c r="S218" i="12"/>
  <c r="S728" i="12" s="1"/>
  <c r="K319" i="12"/>
  <c r="I625" i="12"/>
  <c r="O218" i="12"/>
  <c r="O728" i="12" s="1"/>
  <c r="K218" i="12"/>
  <c r="K728" i="12" s="1"/>
  <c r="N218" i="12"/>
  <c r="N728" i="12" s="1"/>
  <c r="C937" i="12"/>
  <c r="M1658" i="12" a="1"/>
  <c r="M1658" i="12" s="1"/>
  <c r="S625" i="12"/>
  <c r="M625" i="12"/>
  <c r="J218" i="12"/>
  <c r="J728" i="12" s="1"/>
  <c r="H319" i="12"/>
  <c r="H625" i="12"/>
  <c r="K937" i="12"/>
  <c r="C1658" i="12" a="1"/>
  <c r="C1658" i="12" s="1"/>
  <c r="O1040" i="12" a="1"/>
  <c r="O1040" i="12" s="1"/>
  <c r="S1658" i="12" a="1"/>
  <c r="S1658" i="12" s="1"/>
  <c r="U218" i="12"/>
  <c r="U728" i="12" s="1"/>
  <c r="N625" i="12"/>
  <c r="O319" i="12"/>
  <c r="H218" i="12"/>
  <c r="H728" i="12" s="1"/>
  <c r="C625" i="12"/>
  <c r="Q624" i="12"/>
  <c r="E318" i="12"/>
  <c r="I936" i="12"/>
  <c r="I217" i="12"/>
  <c r="I727" i="12" s="1"/>
  <c r="E1039" i="12" a="1"/>
  <c r="E1039" i="12" s="1"/>
  <c r="P318" i="12"/>
  <c r="M217" i="12"/>
  <c r="M727" i="12" s="1"/>
  <c r="Q318" i="12"/>
  <c r="E1657" i="12" a="1"/>
  <c r="E1657" i="12" s="1"/>
  <c r="E624" i="12"/>
  <c r="B318" i="12"/>
  <c r="P1039" i="12" a="1"/>
  <c r="P1039" i="12" s="1"/>
  <c r="U1657" i="12" a="1"/>
  <c r="U1657" i="12" s="1"/>
  <c r="U217" i="12"/>
  <c r="U727" i="12" s="1"/>
  <c r="P217" i="12"/>
  <c r="P727" i="12" s="1"/>
  <c r="R318" i="12"/>
  <c r="Q217" i="12"/>
  <c r="Q727" i="12" s="1"/>
  <c r="J217" i="12"/>
  <c r="J727" i="12" s="1"/>
  <c r="I624" i="12"/>
  <c r="P624" i="12"/>
  <c r="J624" i="12"/>
  <c r="D1657" i="12" a="1"/>
  <c r="D1657" i="12" s="1"/>
  <c r="I1039" i="12" a="1"/>
  <c r="I1039" i="12" s="1"/>
  <c r="J318" i="12"/>
  <c r="P1657" i="12" a="1"/>
  <c r="P1657" i="12" s="1"/>
  <c r="M1039" i="12" a="1"/>
  <c r="M1039" i="12" s="1"/>
  <c r="U318" i="12"/>
  <c r="R217" i="12"/>
  <c r="R727" i="12" s="1"/>
  <c r="R624" i="12"/>
  <c r="M624" i="12"/>
  <c r="H217" i="12"/>
  <c r="H727" i="12" s="1"/>
  <c r="H624" i="12"/>
  <c r="T216" i="12"/>
  <c r="T726" i="12" s="1"/>
  <c r="F935" i="12"/>
  <c r="S317" i="12"/>
  <c r="T623" i="12"/>
  <c r="R623" i="12"/>
  <c r="F1656" i="12" a="1"/>
  <c r="F1656" i="12" s="1"/>
  <c r="S1656" i="12" a="1"/>
  <c r="S1656" i="12" s="1"/>
  <c r="S623" i="12"/>
  <c r="Q216" i="12"/>
  <c r="Q726" i="12" s="1"/>
  <c r="R317" i="12"/>
  <c r="T1038" i="12" a="1"/>
  <c r="T1038" i="12" s="1"/>
  <c r="T317" i="12"/>
  <c r="S1038" i="12" a="1"/>
  <c r="S1038" i="12" s="1"/>
  <c r="L623" i="12"/>
  <c r="B216" i="12"/>
  <c r="B726" i="12" s="1"/>
  <c r="L1038" i="12" a="1"/>
  <c r="L1038" i="12" s="1"/>
  <c r="L216" i="12"/>
  <c r="L726" i="12" s="1"/>
  <c r="L317" i="12"/>
  <c r="S216" i="12"/>
  <c r="S726" i="12" s="1"/>
  <c r="T1656" i="12" a="1"/>
  <c r="T1656" i="12" s="1"/>
  <c r="F623" i="12"/>
  <c r="R216" i="12"/>
  <c r="R726" i="12" s="1"/>
  <c r="F1038" i="12" a="1"/>
  <c r="F1038" i="12" s="1"/>
  <c r="F216" i="12"/>
  <c r="F726" i="12" s="1"/>
  <c r="L1656" i="12" a="1"/>
  <c r="L1656" i="12" s="1"/>
  <c r="G623" i="12"/>
  <c r="K622" i="12"/>
  <c r="U316" i="12"/>
  <c r="N622" i="12"/>
  <c r="K215" i="12"/>
  <c r="K725" i="12" s="1"/>
  <c r="J622" i="12"/>
  <c r="J1655" i="12" a="1"/>
  <c r="J1655" i="12" s="1"/>
  <c r="F934" i="12"/>
  <c r="L1037" i="12" a="1"/>
  <c r="L1037" i="12" s="1"/>
  <c r="M1037" i="12" a="1"/>
  <c r="M1037" i="12" s="1"/>
  <c r="U1037" i="12" a="1"/>
  <c r="U1037" i="12" s="1"/>
  <c r="U622" i="12"/>
  <c r="L215" i="12"/>
  <c r="L725" i="12" s="1"/>
  <c r="Q215" i="12"/>
  <c r="Q725" i="12" s="1"/>
  <c r="B316" i="12"/>
  <c r="N316" i="12"/>
  <c r="N215" i="12"/>
  <c r="N725" i="12" s="1"/>
  <c r="N1037" i="12" a="1"/>
  <c r="N1037" i="12" s="1"/>
  <c r="M622" i="12"/>
  <c r="F215" i="12"/>
  <c r="F725" i="12" s="1"/>
  <c r="F1037" i="12" a="1"/>
  <c r="F1037" i="12" s="1"/>
  <c r="N1655" i="12" a="1"/>
  <c r="N1655" i="12" s="1"/>
  <c r="R215" i="12"/>
  <c r="R725" i="12" s="1"/>
  <c r="R622" i="12"/>
  <c r="M316" i="12"/>
  <c r="T1655" i="12" a="1"/>
  <c r="T1655" i="12" s="1"/>
  <c r="G1655" i="12" a="1"/>
  <c r="G1655" i="12" s="1"/>
  <c r="E215" i="12"/>
  <c r="E725" i="12" s="1"/>
  <c r="F1655" i="12" a="1"/>
  <c r="F1655" i="12" s="1"/>
  <c r="R316" i="12"/>
  <c r="F316" i="12"/>
  <c r="Q1037" i="12" a="1"/>
  <c r="Q1037" i="12" s="1"/>
  <c r="L316" i="12"/>
  <c r="D1037" i="12" a="1"/>
  <c r="D1037" i="12" s="1"/>
  <c r="C1654" i="12" a="1"/>
  <c r="C1654" i="12" s="1"/>
  <c r="N315" i="12"/>
  <c r="F621" i="12"/>
  <c r="J214" i="12"/>
  <c r="J724" i="12" s="1"/>
  <c r="F315" i="12"/>
  <c r="C1036" i="12" a="1"/>
  <c r="C1036" i="12" s="1"/>
  <c r="F1036" i="12" a="1"/>
  <c r="F1036" i="12" s="1"/>
  <c r="O1036" i="12" a="1"/>
  <c r="O1036" i="12" s="1"/>
  <c r="S214" i="12"/>
  <c r="S724" i="12" s="1"/>
  <c r="P621" i="12"/>
  <c r="O315" i="12"/>
  <c r="C621" i="12"/>
  <c r="O621" i="12"/>
  <c r="S621" i="12"/>
  <c r="M214" i="12"/>
  <c r="M724" i="12" s="1"/>
  <c r="B214" i="12"/>
  <c r="B724" i="12" s="1"/>
  <c r="C214" i="12"/>
  <c r="C724" i="12" s="1"/>
  <c r="P214" i="12"/>
  <c r="P724" i="12" s="1"/>
  <c r="O1654" i="12" a="1"/>
  <c r="O1654" i="12" s="1"/>
  <c r="P315" i="12"/>
  <c r="E621" i="12"/>
  <c r="U214" i="12"/>
  <c r="U724" i="12" s="1"/>
  <c r="O214" i="12"/>
  <c r="O724" i="12" s="1"/>
  <c r="R213" i="12"/>
  <c r="R723" i="12" s="1"/>
  <c r="N314" i="12"/>
  <c r="Q213" i="12"/>
  <c r="Q723" i="12" s="1"/>
  <c r="F1035" i="12" a="1"/>
  <c r="F1035" i="12" s="1"/>
  <c r="M1035" i="12" a="1"/>
  <c r="M1035" i="12" s="1"/>
  <c r="U213" i="12"/>
  <c r="U723" i="12" s="1"/>
  <c r="N620" i="12"/>
  <c r="Q620" i="12"/>
  <c r="E620" i="12"/>
  <c r="R314" i="12"/>
  <c r="C213" i="12"/>
  <c r="C723" i="12" s="1"/>
  <c r="C1035" i="12" a="1"/>
  <c r="C1035" i="12" s="1"/>
  <c r="C1653" i="12" a="1"/>
  <c r="C1653" i="12" s="1"/>
  <c r="C314" i="12"/>
  <c r="P1035" i="12" a="1"/>
  <c r="P1035" i="12" s="1"/>
  <c r="Q1035" i="12" a="1"/>
  <c r="Q1035" i="12" s="1"/>
  <c r="N213" i="12"/>
  <c r="N723" i="12" s="1"/>
  <c r="R620" i="12"/>
  <c r="M620" i="12"/>
  <c r="C620" i="12"/>
  <c r="G1034" i="12" a="1"/>
  <c r="G1034" i="12" s="1"/>
  <c r="O1034" i="12" a="1"/>
  <c r="O1034" i="12" s="1"/>
  <c r="T212" i="12"/>
  <c r="T722" i="12" s="1"/>
  <c r="R619" i="12"/>
  <c r="G619" i="12"/>
  <c r="S212" i="12"/>
  <c r="S722" i="12" s="1"/>
  <c r="S313" i="12"/>
  <c r="E931" i="12"/>
  <c r="E1034" i="12" a="1"/>
  <c r="E1034" i="12" s="1"/>
  <c r="G931" i="12"/>
  <c r="S1034" i="12" a="1"/>
  <c r="S1034" i="12" s="1"/>
  <c r="S619" i="12"/>
  <c r="G1652" i="12" a="1"/>
  <c r="G1652" i="12" s="1"/>
  <c r="G212" i="12"/>
  <c r="G722" i="12" s="1"/>
  <c r="J930" i="12"/>
  <c r="N1033" i="12" a="1"/>
  <c r="N1033" i="12" s="1"/>
  <c r="N211" i="12"/>
  <c r="N721" i="12" s="1"/>
  <c r="B618" i="12"/>
  <c r="J618" i="12"/>
  <c r="N1651" i="12" a="1"/>
  <c r="N1651" i="12" s="1"/>
  <c r="L312" i="12"/>
  <c r="I618" i="12"/>
  <c r="I930" i="12"/>
  <c r="U1033" i="12" a="1"/>
  <c r="U1033" i="12" s="1"/>
  <c r="I1651" i="12" a="1"/>
  <c r="I1651" i="12" s="1"/>
  <c r="G930" i="12"/>
  <c r="L618" i="12"/>
  <c r="L1651" i="12" a="1"/>
  <c r="L1651" i="12" s="1"/>
  <c r="I211" i="12"/>
  <c r="I721" i="12" s="1"/>
  <c r="G1651" i="12" a="1"/>
  <c r="G1651" i="12" s="1"/>
  <c r="E1033" i="12" a="1"/>
  <c r="E1033" i="12" s="1"/>
  <c r="S312" i="12"/>
  <c r="T211" i="12"/>
  <c r="T721" i="12" s="1"/>
  <c r="N312" i="12"/>
  <c r="D618" i="12"/>
  <c r="T1651" i="12" a="1"/>
  <c r="T1651" i="12" s="1"/>
  <c r="S618" i="12"/>
  <c r="T312" i="12"/>
  <c r="N618" i="12"/>
  <c r="M211" i="12"/>
  <c r="M721" i="12" s="1"/>
  <c r="M312" i="12"/>
  <c r="H210" i="12"/>
  <c r="H720" i="12" s="1"/>
  <c r="I210" i="12"/>
  <c r="I720" i="12" s="1"/>
  <c r="K210" i="12"/>
  <c r="K720" i="12" s="1"/>
  <c r="N617" i="12"/>
  <c r="D929" i="12"/>
  <c r="G617" i="12"/>
  <c r="N311" i="12"/>
  <c r="O1032" i="12" a="1"/>
  <c r="O1032" i="12" s="1"/>
  <c r="D1032" i="12" a="1"/>
  <c r="D1032" i="12" s="1"/>
  <c r="I311" i="12"/>
  <c r="O1650" i="12" a="1"/>
  <c r="O1650" i="12" s="1"/>
  <c r="H311" i="12"/>
  <c r="M311" i="12"/>
  <c r="N1650" i="12" a="1"/>
  <c r="N1650" i="12" s="1"/>
  <c r="D617" i="12"/>
  <c r="N210" i="12"/>
  <c r="N720" i="12" s="1"/>
  <c r="M617" i="12"/>
  <c r="F209" i="12"/>
  <c r="F719" i="12" s="1"/>
  <c r="P209" i="12"/>
  <c r="P719" i="12" s="1"/>
  <c r="F616" i="12"/>
  <c r="O616" i="12"/>
  <c r="P310" i="12"/>
  <c r="P1031" i="12" a="1"/>
  <c r="P1031" i="12" s="1"/>
  <c r="P616" i="12"/>
  <c r="O209" i="12"/>
  <c r="O719" i="12" s="1"/>
  <c r="H208" i="12"/>
  <c r="H718" i="12" s="1"/>
  <c r="J208" i="12"/>
  <c r="J718" i="12" s="1"/>
  <c r="K208" i="12"/>
  <c r="K718" i="12" s="1"/>
  <c r="J615" i="12"/>
  <c r="R208" i="12"/>
  <c r="R718" i="12" s="1"/>
  <c r="R615" i="12"/>
  <c r="O309" i="12"/>
  <c r="S615" i="12"/>
  <c r="J309" i="12"/>
  <c r="K927" i="12"/>
  <c r="R309" i="12"/>
  <c r="M1029" i="12" a="1"/>
  <c r="M1029" i="12" s="1"/>
  <c r="N614" i="12"/>
  <c r="U1029" i="12" a="1"/>
  <c r="U1029" i="12" s="1"/>
  <c r="E207" i="12"/>
  <c r="E717" i="12" s="1"/>
  <c r="G207" i="12"/>
  <c r="G717" i="12" s="1"/>
  <c r="I207" i="12"/>
  <c r="I717" i="12" s="1"/>
  <c r="M1647" i="12" a="1"/>
  <c r="M1647" i="12" s="1"/>
  <c r="U308" i="12"/>
  <c r="L207" i="12"/>
  <c r="L717" i="12" s="1"/>
  <c r="M308" i="12"/>
  <c r="T614" i="12"/>
  <c r="E1029" i="12" a="1"/>
  <c r="E1029" i="12" s="1"/>
  <c r="H614" i="12"/>
  <c r="U614" i="12"/>
  <c r="M207" i="12"/>
  <c r="M717" i="12" s="1"/>
  <c r="E926" i="12"/>
  <c r="D207" i="12"/>
  <c r="D717" i="12" s="1"/>
  <c r="T1029" i="12" a="1"/>
  <c r="T1029" i="12" s="1"/>
  <c r="T1647" i="12" a="1"/>
  <c r="T1647" i="12" s="1"/>
  <c r="U1647" i="12" a="1"/>
  <c r="U1647" i="12" s="1"/>
  <c r="U207" i="12"/>
  <c r="U717" i="12" s="1"/>
  <c r="L308" i="12"/>
  <c r="E614" i="12"/>
  <c r="G1029" i="12" a="1"/>
  <c r="G1029" i="12" s="1"/>
  <c r="H308" i="12"/>
  <c r="M614" i="12"/>
  <c r="N206" i="12"/>
  <c r="N716" i="12" s="1"/>
  <c r="N613" i="12"/>
  <c r="S613" i="12"/>
  <c r="O307" i="12"/>
  <c r="D613" i="12"/>
  <c r="P206" i="12"/>
  <c r="P716" i="12" s="1"/>
  <c r="F613" i="12"/>
  <c r="O613" i="12"/>
  <c r="O206" i="12"/>
  <c r="O716" i="12" s="1"/>
  <c r="D307" i="12"/>
  <c r="M1646" i="12" a="1"/>
  <c r="M1646" i="12" s="1"/>
  <c r="S1028" i="12" a="1"/>
  <c r="S1028" i="12" s="1"/>
  <c r="M511" i="12"/>
  <c r="M512" i="12" s="1"/>
  <c r="M513" i="12" s="1"/>
  <c r="M514" i="12" s="1"/>
  <c r="U307" i="12"/>
  <c r="O1646" i="12" a="1"/>
  <c r="O1646" i="12" s="1"/>
  <c r="P307" i="12"/>
  <c r="D1646" i="12" a="1"/>
  <c r="D1646" i="12" s="1"/>
  <c r="D1028" i="12" a="1"/>
  <c r="D1028" i="12" s="1"/>
  <c r="F1028" i="12" a="1"/>
  <c r="F1028" i="12" s="1"/>
  <c r="N1028" i="12" a="1"/>
  <c r="N1028" i="12" s="1"/>
  <c r="S1646" i="12" a="1"/>
  <c r="S1646" i="12" s="1"/>
  <c r="N511" i="12"/>
  <c r="N512" i="12" s="1"/>
  <c r="N513" i="12" s="1"/>
  <c r="N514" i="12" s="1"/>
  <c r="N515" i="12" s="1"/>
  <c r="N516" i="12" s="1"/>
  <c r="N517" i="12" s="1"/>
  <c r="U613" i="12"/>
  <c r="J306" i="12"/>
  <c r="R612" i="12"/>
  <c r="I1645" i="12" a="1"/>
  <c r="I1645" i="12" s="1"/>
  <c r="U1027" i="12" a="1"/>
  <c r="U1027" i="12" s="1"/>
  <c r="U306" i="12"/>
  <c r="O205" i="12"/>
  <c r="O715" i="12" s="1"/>
  <c r="R306" i="12"/>
  <c r="K306" i="12"/>
  <c r="O510" i="12"/>
  <c r="O511" i="12" s="1"/>
  <c r="O512" i="12" s="1"/>
  <c r="O513" i="12" s="1"/>
  <c r="O514" i="12" s="1"/>
  <c r="O515" i="12" s="1"/>
  <c r="O516" i="12" s="1"/>
  <c r="O517" i="12" s="1"/>
  <c r="O518" i="12" s="1"/>
  <c r="O519" i="12" s="1"/>
  <c r="O520" i="12" s="1"/>
  <c r="I924" i="12"/>
  <c r="U510" i="12"/>
  <c r="U511" i="12" s="1"/>
  <c r="U512" i="12" s="1"/>
  <c r="U513" i="12" s="1"/>
  <c r="U514" i="12" s="1"/>
  <c r="U515" i="12" s="1"/>
  <c r="U516" i="12" s="1"/>
  <c r="U517" i="12" s="1"/>
  <c r="U518" i="12" s="1"/>
  <c r="U519" i="12" s="1"/>
  <c r="U520" i="12" s="1"/>
  <c r="U521" i="12" s="1"/>
  <c r="U522" i="12" s="1"/>
  <c r="U523" i="12" s="1"/>
  <c r="U524" i="12" s="1"/>
  <c r="U525" i="12" s="1"/>
  <c r="U526" i="12" s="1"/>
  <c r="U527" i="12" s="1"/>
  <c r="U528" i="12" s="1"/>
  <c r="P205" i="12"/>
  <c r="P715" i="12" s="1"/>
  <c r="P306" i="12"/>
  <c r="E623" i="12"/>
  <c r="E216" i="12"/>
  <c r="E726" i="12" s="1"/>
  <c r="E317" i="12"/>
  <c r="E622" i="12"/>
  <c r="E316" i="12"/>
  <c r="E315" i="12"/>
  <c r="E213" i="12"/>
  <c r="E723" i="12" s="1"/>
  <c r="D1656" i="12" a="1"/>
  <c r="D1656" i="12" s="1"/>
  <c r="D623" i="12"/>
  <c r="D1038" i="12" a="1"/>
  <c r="D1038" i="12" s="1"/>
  <c r="D216" i="12"/>
  <c r="D726" i="12" s="1"/>
  <c r="D1655" i="12" a="1"/>
  <c r="D1655" i="12" s="1"/>
  <c r="D215" i="12"/>
  <c r="D725" i="12" s="1"/>
  <c r="D212" i="12"/>
  <c r="D722" i="12" s="1"/>
  <c r="D313" i="12"/>
  <c r="C212" i="12"/>
  <c r="C722" i="12" s="1"/>
  <c r="B642" i="12"/>
  <c r="B327" i="12"/>
  <c r="B1057" i="12" a="1"/>
  <c r="B1057" i="12" s="1"/>
  <c r="B328" i="12"/>
  <c r="B1667" i="12" a="1"/>
  <c r="B1667" i="12" s="1"/>
  <c r="B227" i="12"/>
  <c r="B737" i="12" s="1"/>
  <c r="B224" i="12"/>
  <c r="B734" i="12" s="1"/>
  <c r="B634" i="12"/>
  <c r="B1049" i="12" a="1"/>
  <c r="B1049" i="12" s="1"/>
  <c r="B336" i="12"/>
  <c r="B1675" i="12" a="1"/>
  <c r="B1675" i="12" s="1"/>
  <c r="B639" i="12"/>
  <c r="E1670" i="12" a="1"/>
  <c r="E1670" i="12" s="1"/>
  <c r="E1052" i="12" a="1"/>
  <c r="E1052" i="12" s="1"/>
  <c r="E637" i="12"/>
  <c r="E230" i="12"/>
  <c r="E740" i="12" s="1"/>
  <c r="E331" i="12"/>
  <c r="E1671" i="12" a="1"/>
  <c r="E1671" i="12" s="1"/>
  <c r="E1053" i="12" a="1"/>
  <c r="E1053" i="12" s="1"/>
  <c r="E332" i="12"/>
  <c r="F1059" i="12" a="1"/>
  <c r="F1059" i="12" s="1"/>
  <c r="F337" i="12"/>
  <c r="F643" i="12"/>
  <c r="F639" i="12"/>
  <c r="G320" i="12"/>
  <c r="H245" i="12"/>
  <c r="H755" i="12" s="1"/>
  <c r="H345" i="12"/>
  <c r="J233" i="12"/>
  <c r="J743" i="12" s="1"/>
  <c r="J640" i="12"/>
  <c r="H951" i="12"/>
  <c r="H639" i="12"/>
  <c r="H1054" i="12" a="1"/>
  <c r="H1054" i="12" s="1"/>
  <c r="H232" i="12"/>
  <c r="H742" i="12" s="1"/>
  <c r="H1672" i="12" a="1"/>
  <c r="H1672" i="12" s="1"/>
  <c r="O960" i="12"/>
  <c r="O241" i="12"/>
  <c r="O751" i="12" s="1"/>
  <c r="O1681" i="12" a="1"/>
  <c r="O1681" i="12" s="1"/>
  <c r="O342" i="12"/>
  <c r="O1063" i="12" a="1"/>
  <c r="O1063" i="12" s="1"/>
  <c r="Q339" i="12"/>
  <c r="O956" i="12"/>
  <c r="O237" i="12"/>
  <c r="O747" i="12" s="1"/>
  <c r="O338" i="12"/>
  <c r="O1677" i="12" a="1"/>
  <c r="O1677" i="12" s="1"/>
  <c r="Q955" i="12"/>
  <c r="Q236" i="12"/>
  <c r="Q746" i="12" s="1"/>
  <c r="Q1058" i="12" a="1"/>
  <c r="Q1058" i="12" s="1"/>
  <c r="O235" i="12"/>
  <c r="O745" i="12" s="1"/>
  <c r="O336" i="12"/>
  <c r="O1057" i="12" a="1"/>
  <c r="O1057" i="12" s="1"/>
  <c r="M335" i="12"/>
  <c r="M234" i="12"/>
  <c r="M744" i="12" s="1"/>
  <c r="O334" i="12"/>
  <c r="M951" i="12"/>
  <c r="M1672" i="12" a="1"/>
  <c r="M1672" i="12" s="1"/>
  <c r="M232" i="12"/>
  <c r="M742" i="12" s="1"/>
  <c r="M1054" i="12" a="1"/>
  <c r="M1054" i="12" s="1"/>
  <c r="M639" i="12"/>
  <c r="U949" i="12"/>
  <c r="U230" i="12"/>
  <c r="U740" i="12" s="1"/>
  <c r="U1670" i="12" a="1"/>
  <c r="U1670" i="12" s="1"/>
  <c r="U1052" i="12" a="1"/>
  <c r="U1052" i="12" s="1"/>
  <c r="U637" i="12"/>
  <c r="S948" i="12"/>
  <c r="S636" i="12"/>
  <c r="S229" i="12"/>
  <c r="S739" i="12" s="1"/>
  <c r="S1669" i="12" a="1"/>
  <c r="S1669" i="12" s="1"/>
  <c r="Q947" i="12"/>
  <c r="Q228" i="12"/>
  <c r="Q738" i="12" s="1"/>
  <c r="Q1668" i="12" a="1"/>
  <c r="Q1668" i="12" s="1"/>
  <c r="Q635" i="12"/>
  <c r="Q1050" i="12" a="1"/>
  <c r="Q1050" i="12" s="1"/>
  <c r="Q329" i="12"/>
  <c r="O328" i="12"/>
  <c r="O227" i="12"/>
  <c r="O737" i="12" s="1"/>
  <c r="O634" i="12"/>
  <c r="Q945" i="12"/>
  <c r="Q1048" i="12" a="1"/>
  <c r="Q1048" i="12" s="1"/>
  <c r="Q633" i="12"/>
  <c r="Q1666" i="12" a="1"/>
  <c r="Q1666" i="12" s="1"/>
  <c r="Q327" i="12"/>
  <c r="O944" i="12"/>
  <c r="O326" i="12"/>
  <c r="O1665" i="12" a="1"/>
  <c r="O1665" i="12" s="1"/>
  <c r="J326" i="12"/>
  <c r="Q1676" i="12" a="1"/>
  <c r="Q1676" i="12" s="1"/>
  <c r="O1047" i="12" a="1"/>
  <c r="O1047" i="12" s="1"/>
  <c r="K958" i="12"/>
  <c r="K239" i="12"/>
  <c r="K749" i="12" s="1"/>
  <c r="K1061" i="12" a="1"/>
  <c r="K1061" i="12" s="1"/>
  <c r="C947" i="12"/>
  <c r="C1050" i="12" a="1"/>
  <c r="C1050" i="12" s="1"/>
  <c r="C1668" i="12" a="1"/>
  <c r="C1668" i="12" s="1"/>
  <c r="C224" i="12"/>
  <c r="C734" i="12" s="1"/>
  <c r="C1046" i="12" a="1"/>
  <c r="C1046" i="12" s="1"/>
  <c r="C1664" i="12" a="1"/>
  <c r="C1664" i="12" s="1"/>
  <c r="B633" i="12"/>
  <c r="B226" i="12"/>
  <c r="B736" i="12" s="1"/>
  <c r="D962" i="12"/>
  <c r="D1065" i="12" a="1"/>
  <c r="D1065" i="12" s="1"/>
  <c r="D958" i="12"/>
  <c r="D1679" i="12" a="1"/>
  <c r="D1679" i="12" s="1"/>
  <c r="D954" i="12"/>
  <c r="D1057" i="12" a="1"/>
  <c r="D1057" i="12" s="1"/>
  <c r="D1675" i="12" a="1"/>
  <c r="D1675" i="12" s="1"/>
  <c r="D642" i="12"/>
  <c r="D235" i="12"/>
  <c r="D745" i="12" s="1"/>
  <c r="D950" i="12"/>
  <c r="D1053" i="12" a="1"/>
  <c r="D1053" i="12" s="1"/>
  <c r="D638" i="12"/>
  <c r="D1671" i="12" a="1"/>
  <c r="D1671" i="12" s="1"/>
  <c r="D231" i="12"/>
  <c r="D741" i="12" s="1"/>
  <c r="D946" i="12"/>
  <c r="D227" i="12"/>
  <c r="D737" i="12" s="1"/>
  <c r="D1049" i="12" a="1"/>
  <c r="D1049" i="12" s="1"/>
  <c r="D328" i="12"/>
  <c r="T961" i="12"/>
  <c r="T242" i="12"/>
  <c r="T752" i="12" s="1"/>
  <c r="T1682" i="12" a="1"/>
  <c r="T1682" i="12" s="1"/>
  <c r="T1064" i="12" a="1"/>
  <c r="T1064" i="12" s="1"/>
  <c r="T649" i="12"/>
  <c r="K951" i="12"/>
  <c r="K639" i="12"/>
  <c r="K1672" i="12" a="1"/>
  <c r="K1672" i="12" s="1"/>
  <c r="K232" i="12"/>
  <c r="K742" i="12" s="1"/>
  <c r="J960" i="12"/>
  <c r="J1681" i="12" a="1"/>
  <c r="J1681" i="12" s="1"/>
  <c r="J241" i="12"/>
  <c r="J751" i="12" s="1"/>
  <c r="J648" i="12"/>
  <c r="I962" i="12"/>
  <c r="I344" i="12"/>
  <c r="I1065" i="12" a="1"/>
  <c r="I1065" i="12" s="1"/>
  <c r="I650" i="12"/>
  <c r="I243" i="12"/>
  <c r="I753" i="12" s="1"/>
  <c r="M1682" i="12" a="1"/>
  <c r="M1682" i="12" s="1"/>
  <c r="M242" i="12"/>
  <c r="M752" i="12" s="1"/>
  <c r="U959" i="12"/>
  <c r="U341" i="12"/>
  <c r="U1680" i="12" a="1"/>
  <c r="U1680" i="12" s="1"/>
  <c r="M957" i="12"/>
  <c r="M1678" i="12" a="1"/>
  <c r="M1678" i="12" s="1"/>
  <c r="U955" i="12"/>
  <c r="U236" i="12"/>
  <c r="U746" i="12" s="1"/>
  <c r="U1058" i="12" a="1"/>
  <c r="U1058" i="12" s="1"/>
  <c r="U643" i="12"/>
  <c r="S336" i="12"/>
  <c r="S235" i="12"/>
  <c r="S745" i="12" s="1"/>
  <c r="Q953" i="12"/>
  <c r="Q234" i="12"/>
  <c r="Q744" i="12" s="1"/>
  <c r="Q1056" i="12" a="1"/>
  <c r="Q1056" i="12" s="1"/>
  <c r="Q335" i="12"/>
  <c r="U951" i="12"/>
  <c r="U232" i="12"/>
  <c r="U742" i="12" s="1"/>
  <c r="U639" i="12"/>
  <c r="S950" i="12"/>
  <c r="S332" i="12"/>
  <c r="S1671" i="12" a="1"/>
  <c r="S1671" i="12" s="1"/>
  <c r="S231" i="12"/>
  <c r="S741" i="12" s="1"/>
  <c r="S1053" i="12" a="1"/>
  <c r="S1053" i="12" s="1"/>
  <c r="Q949" i="12"/>
  <c r="Q1670" i="12" a="1"/>
  <c r="Q1670" i="12" s="1"/>
  <c r="Q1052" i="12" a="1"/>
  <c r="Q1052" i="12" s="1"/>
  <c r="Q637" i="12"/>
  <c r="Q230" i="12"/>
  <c r="Q740" i="12" s="1"/>
  <c r="O330" i="12"/>
  <c r="O229" i="12"/>
  <c r="O739" i="12" s="1"/>
  <c r="M635" i="12"/>
  <c r="M329" i="12"/>
  <c r="M228" i="12"/>
  <c r="M738" i="12" s="1"/>
  <c r="U945" i="12"/>
  <c r="U226" i="12"/>
  <c r="U736" i="12" s="1"/>
  <c r="U1666" i="12" a="1"/>
  <c r="U1666" i="12" s="1"/>
  <c r="U1048" i="12" a="1"/>
  <c r="U1048" i="12" s="1"/>
  <c r="U633" i="12"/>
  <c r="S944" i="12"/>
  <c r="S1665" i="12" a="1"/>
  <c r="S1665" i="12" s="1"/>
  <c r="O954" i="12"/>
  <c r="M961" i="12"/>
  <c r="Q1674" i="12" a="1"/>
  <c r="Q1674" i="12" s="1"/>
  <c r="U1676" i="12" a="1"/>
  <c r="U1676" i="12" s="1"/>
  <c r="M1060" i="12" a="1"/>
  <c r="M1060" i="12" s="1"/>
  <c r="M1064" i="12" a="1"/>
  <c r="M1064" i="12" s="1"/>
  <c r="U647" i="12"/>
  <c r="O233" i="12"/>
  <c r="O743" i="12" s="1"/>
  <c r="Q331" i="12"/>
  <c r="I1683" i="12" a="1"/>
  <c r="I1683" i="12" s="1"/>
  <c r="K333" i="12"/>
  <c r="I1667" i="12" a="1"/>
  <c r="I1667" i="12" s="1"/>
  <c r="I328" i="12"/>
  <c r="H953" i="12"/>
  <c r="H1056" i="12" a="1"/>
  <c r="H1056" i="12" s="1"/>
  <c r="H234" i="12"/>
  <c r="H744" i="12" s="1"/>
  <c r="H641" i="12"/>
  <c r="F1667" i="12" a="1"/>
  <c r="F1667" i="12" s="1"/>
  <c r="F1049" i="12" a="1"/>
  <c r="F1049" i="12" s="1"/>
  <c r="E959" i="12"/>
  <c r="E240" i="12"/>
  <c r="E750" i="12" s="1"/>
  <c r="E341" i="12"/>
  <c r="E1680" i="12" a="1"/>
  <c r="E1680" i="12" s="1"/>
  <c r="E337" i="12"/>
  <c r="E951" i="12"/>
  <c r="E639" i="12"/>
  <c r="E1672" i="12" a="1"/>
  <c r="E1672" i="12" s="1"/>
  <c r="E333" i="12"/>
  <c r="C962" i="12"/>
  <c r="C1683" i="12" a="1"/>
  <c r="C1683" i="12" s="1"/>
  <c r="C958" i="12"/>
  <c r="C1061" i="12" a="1"/>
  <c r="C1061" i="12" s="1"/>
  <c r="C340" i="12"/>
  <c r="C1679" i="12" a="1"/>
  <c r="C1679" i="12" s="1"/>
  <c r="C954" i="12"/>
  <c r="C1675" i="12" a="1"/>
  <c r="C1675" i="12" s="1"/>
  <c r="C336" i="12"/>
  <c r="C638" i="12"/>
  <c r="C231" i="12"/>
  <c r="C741" i="12" s="1"/>
  <c r="K955" i="12"/>
  <c r="K337" i="12"/>
  <c r="K1676" i="12" a="1"/>
  <c r="K1676" i="12" s="1"/>
  <c r="K643" i="12"/>
  <c r="K236" i="12"/>
  <c r="K746" i="12" s="1"/>
  <c r="K1050" i="12" a="1"/>
  <c r="K1050" i="12" s="1"/>
  <c r="K329" i="12"/>
  <c r="K631" i="12"/>
  <c r="K325" i="12"/>
  <c r="J956" i="12"/>
  <c r="J1059" i="12" a="1"/>
  <c r="J1059" i="12" s="1"/>
  <c r="J237" i="12"/>
  <c r="J747" i="12" s="1"/>
  <c r="J1677" i="12" a="1"/>
  <c r="J1677" i="12" s="1"/>
  <c r="Q961" i="12"/>
  <c r="Q1682" i="12" a="1"/>
  <c r="Q1682" i="12" s="1"/>
  <c r="Q649" i="12"/>
  <c r="Q1064" i="12" a="1"/>
  <c r="Q1064" i="12" s="1"/>
  <c r="S960" i="12"/>
  <c r="S648" i="12"/>
  <c r="S1681" i="12" a="1"/>
  <c r="S1681" i="12" s="1"/>
  <c r="S342" i="12"/>
  <c r="S1063" i="12" a="1"/>
  <c r="S1063" i="12" s="1"/>
  <c r="S241" i="12"/>
  <c r="S751" i="12" s="1"/>
  <c r="Q240" i="12"/>
  <c r="Q750" i="12" s="1"/>
  <c r="M341" i="12"/>
  <c r="U957" i="12"/>
  <c r="U238" i="12"/>
  <c r="U748" i="12" s="1"/>
  <c r="U1678" i="12" a="1"/>
  <c r="U1678" i="12" s="1"/>
  <c r="S956" i="12"/>
  <c r="S338" i="12"/>
  <c r="S237" i="12"/>
  <c r="S747" i="12" s="1"/>
  <c r="S1677" i="12" a="1"/>
  <c r="S1677" i="12" s="1"/>
  <c r="M1058" i="12" a="1"/>
  <c r="M1058" i="12" s="1"/>
  <c r="M337" i="12"/>
  <c r="U953" i="12"/>
  <c r="U234" i="12"/>
  <c r="U744" i="12" s="1"/>
  <c r="U641" i="12"/>
  <c r="U1056" i="12" a="1"/>
  <c r="U1056" i="12" s="1"/>
  <c r="S952" i="12"/>
  <c r="S334" i="12"/>
  <c r="S1673" i="12" a="1"/>
  <c r="S1673" i="12" s="1"/>
  <c r="S233" i="12"/>
  <c r="S743" i="12" s="1"/>
  <c r="S1055" i="12" a="1"/>
  <c r="S1055" i="12" s="1"/>
  <c r="Q951" i="12"/>
  <c r="Q333" i="12"/>
  <c r="O950" i="12"/>
  <c r="O231" i="12"/>
  <c r="O741" i="12" s="1"/>
  <c r="O1671" i="12" a="1"/>
  <c r="O1671" i="12" s="1"/>
  <c r="O1053" i="12" a="1"/>
  <c r="O1053" i="12" s="1"/>
  <c r="O332" i="12"/>
  <c r="M230" i="12"/>
  <c r="M740" i="12" s="1"/>
  <c r="M637" i="12"/>
  <c r="U947" i="12"/>
  <c r="U228" i="12"/>
  <c r="U738" i="12" s="1"/>
  <c r="U1668" i="12" a="1"/>
  <c r="U1668" i="12" s="1"/>
  <c r="U1050" i="12" a="1"/>
  <c r="U1050" i="12" s="1"/>
  <c r="U635" i="12"/>
  <c r="S946" i="12"/>
  <c r="S328" i="12"/>
  <c r="S1667" i="12" a="1"/>
  <c r="S1667" i="12" s="1"/>
  <c r="S227" i="12"/>
  <c r="S737" i="12" s="1"/>
  <c r="S1049" i="12" a="1"/>
  <c r="S1049" i="12" s="1"/>
  <c r="M633" i="12"/>
  <c r="M226" i="12"/>
  <c r="M736" i="12" s="1"/>
  <c r="M327" i="12"/>
  <c r="M955" i="12"/>
  <c r="O1675" i="12" a="1"/>
  <c r="O1675" i="12" s="1"/>
  <c r="O642" i="12"/>
  <c r="J342" i="12"/>
  <c r="M1676" i="12" a="1"/>
  <c r="M1676" i="12" s="1"/>
  <c r="K947" i="12"/>
  <c r="M643" i="12"/>
  <c r="M1666" i="12" a="1"/>
  <c r="M1666" i="12" s="1"/>
  <c r="K224" i="12"/>
  <c r="K734" i="12" s="1"/>
  <c r="Q1672" i="12" a="1"/>
  <c r="Q1672" i="12" s="1"/>
  <c r="U1674" i="12" a="1"/>
  <c r="U1674" i="12" s="1"/>
  <c r="M1048" i="12" a="1"/>
  <c r="M1048" i="12" s="1"/>
  <c r="O1059" i="12" a="1"/>
  <c r="O1059" i="12" s="1"/>
  <c r="H333" i="12"/>
  <c r="U327" i="12"/>
  <c r="U329" i="12"/>
  <c r="U331" i="12"/>
  <c r="U333" i="12"/>
  <c r="U335" i="12"/>
  <c r="U337" i="12"/>
  <c r="S340" i="12"/>
  <c r="Q232" i="12"/>
  <c r="Q742" i="12" s="1"/>
  <c r="Q337" i="12"/>
  <c r="M331" i="12"/>
  <c r="M649" i="12"/>
  <c r="K1058" i="12" a="1"/>
  <c r="K1058" i="12" s="1"/>
  <c r="J229" i="12"/>
  <c r="J739" i="12" s="1"/>
  <c r="K635" i="12"/>
  <c r="D634" i="12"/>
  <c r="I237" i="12"/>
  <c r="I747" i="12" s="1"/>
  <c r="I338" i="12"/>
  <c r="I952" i="12"/>
  <c r="I233" i="12"/>
  <c r="I743" i="12" s="1"/>
  <c r="I640" i="12"/>
  <c r="I1055" i="12" a="1"/>
  <c r="I1055" i="12" s="1"/>
  <c r="H330" i="12"/>
  <c r="H636" i="12"/>
  <c r="H229" i="12"/>
  <c r="H739" i="12" s="1"/>
  <c r="G962" i="12"/>
  <c r="G344" i="12"/>
  <c r="G642" i="12"/>
  <c r="G235" i="12"/>
  <c r="G745" i="12" s="1"/>
  <c r="G231" i="12"/>
  <c r="G741" i="12" s="1"/>
  <c r="G332" i="12"/>
  <c r="G634" i="12"/>
  <c r="G227" i="12"/>
  <c r="G737" i="12" s="1"/>
  <c r="H233" i="12"/>
  <c r="H743" i="12" s="1"/>
  <c r="F955" i="12"/>
  <c r="R649" i="12"/>
  <c r="A525" i="12"/>
  <c r="A627" i="12"/>
  <c r="A730" i="12" s="1"/>
  <c r="A836" i="12" s="1"/>
  <c r="A939" i="12" s="1"/>
  <c r="A1042" i="12" s="1"/>
  <c r="A1145" i="12" s="1"/>
  <c r="A1248" i="12" s="1"/>
  <c r="A1351" i="12" s="1"/>
  <c r="A1454" i="12" s="1"/>
  <c r="A1557" i="12" s="1"/>
  <c r="A1660" i="12" s="1"/>
  <c r="A1763" i="12" s="1"/>
  <c r="L10" i="15"/>
  <c r="L18" i="15"/>
  <c r="AH14" i="15"/>
  <c r="B211" i="12"/>
  <c r="B721" i="12" s="1"/>
  <c r="D219" i="12"/>
  <c r="D729" i="12" s="1"/>
  <c r="B229" i="12"/>
  <c r="B739" i="12" s="1"/>
  <c r="C207" i="12"/>
  <c r="C717" i="12" s="1"/>
  <c r="B239" i="12"/>
  <c r="B749" i="12" s="1"/>
  <c r="E224" i="12"/>
  <c r="E734" i="12" s="1"/>
  <c r="A3" i="12"/>
  <c r="A104" i="12" s="1"/>
  <c r="A205" i="12" s="1"/>
  <c r="A306" i="12" s="1"/>
  <c r="A409" i="12" s="1"/>
  <c r="L38" i="15"/>
  <c r="AN2" i="1"/>
  <c r="AH38" i="15"/>
  <c r="F696" i="11"/>
  <c r="F697" i="11" s="1"/>
  <c r="G422" i="11" s="1"/>
  <c r="G445" i="11" s="1"/>
  <c r="T696" i="11"/>
  <c r="T697" i="11" s="1"/>
  <c r="U422" i="11" s="1"/>
  <c r="U445" i="11" s="1"/>
  <c r="L696" i="11"/>
  <c r="L697" i="11" s="1"/>
  <c r="M422" i="11" s="1"/>
  <c r="M445" i="11" s="1"/>
  <c r="A696" i="11"/>
  <c r="A697" i="11" s="1"/>
  <c r="B422" i="11" s="1"/>
  <c r="B445" i="11" s="1"/>
  <c r="O696" i="11"/>
  <c r="O697" i="11" s="1"/>
  <c r="P422" i="11" s="1"/>
  <c r="P445" i="11" s="1"/>
  <c r="W461" i="11" s="1"/>
  <c r="S696" i="11"/>
  <c r="S697" i="11" s="1"/>
  <c r="T422" i="11" s="1"/>
  <c r="V442" i="11" s="1"/>
  <c r="D660" i="11"/>
  <c r="D662" i="11"/>
  <c r="B696" i="11"/>
  <c r="B697" i="11" s="1"/>
  <c r="C422" i="11" s="1"/>
  <c r="V425" i="11" s="1"/>
  <c r="J696" i="11"/>
  <c r="J697" i="11" s="1"/>
  <c r="K422" i="11" s="1"/>
  <c r="V433" i="11" s="1"/>
  <c r="E696" i="11"/>
  <c r="E697" i="11" s="1"/>
  <c r="F422" i="11" s="1"/>
  <c r="V428" i="11" s="1"/>
  <c r="D696" i="11"/>
  <c r="D697" i="11" s="1"/>
  <c r="E422" i="11" s="1"/>
  <c r="E445" i="11" s="1"/>
  <c r="N696" i="11"/>
  <c r="N697" i="11" s="1"/>
  <c r="O422" i="11" s="1"/>
  <c r="O445" i="11" s="1"/>
  <c r="P696" i="11"/>
  <c r="P697" i="11" s="1"/>
  <c r="Q422" i="11" s="1"/>
  <c r="V439" i="11" s="1"/>
  <c r="C660" i="11"/>
  <c r="C696" i="11"/>
  <c r="C697" i="11" s="1"/>
  <c r="D422" i="11" s="1"/>
  <c r="D445" i="11" s="1"/>
  <c r="Q696" i="11"/>
  <c r="Q697" i="11" s="1"/>
  <c r="R422" i="11" s="1"/>
  <c r="R445" i="11" s="1"/>
  <c r="K696" i="11"/>
  <c r="K697" i="11" s="1"/>
  <c r="L422" i="11" s="1"/>
  <c r="V434" i="11" s="1"/>
  <c r="R696" i="11"/>
  <c r="R697" i="11" s="1"/>
  <c r="S422" i="11" s="1"/>
  <c r="V441" i="11" s="1"/>
  <c r="AC2" i="1"/>
  <c r="B242" i="12"/>
  <c r="B752" i="12" s="1"/>
  <c r="B339" i="12"/>
  <c r="B335" i="12"/>
  <c r="B338" i="12"/>
  <c r="B1674" i="12" a="1"/>
  <c r="B1674" i="12" s="1"/>
  <c r="B648" i="12"/>
  <c r="B644" i="12"/>
  <c r="B640" i="12"/>
  <c r="B1682" i="12" a="1"/>
  <c r="B1682" i="12" s="1"/>
  <c r="B1056" i="12" a="1"/>
  <c r="B1056" i="12" s="1"/>
  <c r="B343" i="12"/>
  <c r="B234" i="12"/>
  <c r="B744" i="12" s="1"/>
  <c r="B237" i="12"/>
  <c r="B747" i="12" s="1"/>
  <c r="B1685" i="12" a="1"/>
  <c r="B1685" i="12" s="1"/>
  <c r="B1064" i="12" a="1"/>
  <c r="B1064" i="12" s="1"/>
  <c r="B1055" i="12" a="1"/>
  <c r="B1055" i="12" s="1"/>
  <c r="B649" i="12"/>
  <c r="B645" i="12"/>
  <c r="B641" i="12"/>
  <c r="B637" i="12"/>
  <c r="B1670" i="12" a="1"/>
  <c r="B1670" i="12" s="1"/>
  <c r="B1052" i="12" a="1"/>
  <c r="B1052" i="12" s="1"/>
  <c r="B636" i="12"/>
  <c r="G341" i="12"/>
  <c r="C1062" i="12" a="1"/>
  <c r="C1062" i="12" s="1"/>
  <c r="M240" i="12"/>
  <c r="M750" i="12" s="1"/>
  <c r="C240" i="12"/>
  <c r="C750" i="12" s="1"/>
  <c r="C1680" i="12" a="1"/>
  <c r="C1680" i="12" s="1"/>
  <c r="G647" i="12"/>
  <c r="U240" i="12"/>
  <c r="U750" i="12" s="1"/>
  <c r="Q341" i="12"/>
  <c r="E1062" i="12" a="1"/>
  <c r="E1062" i="12" s="1"/>
  <c r="E647" i="12"/>
  <c r="H1061" i="12" a="1"/>
  <c r="H1061" i="12" s="1"/>
  <c r="S646" i="12"/>
  <c r="S37" i="11"/>
  <c r="D239" i="12"/>
  <c r="D749" i="12" s="1"/>
  <c r="H239" i="12"/>
  <c r="H749" i="12" s="1"/>
  <c r="O646" i="12"/>
  <c r="O1061" i="12" a="1"/>
  <c r="O1061" i="12" s="1"/>
  <c r="O340" i="12"/>
  <c r="O239" i="12"/>
  <c r="O749" i="12" s="1"/>
  <c r="H340" i="12"/>
  <c r="D1061" i="12" a="1"/>
  <c r="D1061" i="12" s="1"/>
  <c r="O1679" i="12" a="1"/>
  <c r="O1679" i="12" s="1"/>
  <c r="S239" i="12"/>
  <c r="S749" i="12" s="1"/>
  <c r="H1679" i="12" a="1"/>
  <c r="H1679" i="12" s="1"/>
  <c r="D646" i="12"/>
  <c r="N1065" i="12" a="1"/>
  <c r="N1065" i="12" s="1"/>
  <c r="R243" i="12"/>
  <c r="R753" i="12" s="1"/>
  <c r="R344" i="12"/>
  <c r="N1683" i="12" a="1"/>
  <c r="N1683" i="12" s="1"/>
  <c r="D344" i="12"/>
  <c r="D1683" i="12" a="1"/>
  <c r="D1683" i="12" s="1"/>
  <c r="D650" i="12"/>
  <c r="H344" i="12"/>
  <c r="N243" i="12"/>
  <c r="N753" i="12" s="1"/>
  <c r="N344" i="12"/>
  <c r="D243" i="12"/>
  <c r="D753" i="12" s="1"/>
  <c r="F339" i="12"/>
  <c r="U339" i="12"/>
  <c r="F238" i="12"/>
  <c r="F748" i="12" s="1"/>
  <c r="U645" i="12"/>
  <c r="M238" i="12"/>
  <c r="M748" i="12" s="1"/>
  <c r="M339" i="12"/>
  <c r="I238" i="12"/>
  <c r="I748" i="12" s="1"/>
  <c r="I1678" i="12" a="1"/>
  <c r="I1678" i="12" s="1"/>
  <c r="I1060" i="12" a="1"/>
  <c r="I1060" i="12" s="1"/>
  <c r="Q330" i="12"/>
  <c r="D1051" i="12" a="1"/>
  <c r="D1051" i="12" s="1"/>
  <c r="Q1669" i="12" a="1"/>
  <c r="Q1669" i="12" s="1"/>
  <c r="U1669" i="12" a="1"/>
  <c r="U1669" i="12" s="1"/>
  <c r="U330" i="12"/>
  <c r="Q229" i="12"/>
  <c r="Q739" i="12" s="1"/>
  <c r="M330" i="12"/>
  <c r="D229" i="12"/>
  <c r="D739" i="12" s="1"/>
  <c r="D636" i="12"/>
  <c r="S1051" i="12" a="1"/>
  <c r="S1051" i="12" s="1"/>
  <c r="C330" i="12"/>
  <c r="S330" i="12"/>
  <c r="U636" i="12"/>
  <c r="L229" i="12"/>
  <c r="L739" i="12" s="1"/>
  <c r="O636" i="12"/>
  <c r="I1669" i="12" a="1"/>
  <c r="I1669" i="12" s="1"/>
  <c r="C1051" i="12" a="1"/>
  <c r="C1051" i="12" s="1"/>
  <c r="K229" i="12"/>
  <c r="K739" i="12" s="1"/>
  <c r="Q1051" i="12" a="1"/>
  <c r="Q1051" i="12" s="1"/>
  <c r="U1051" i="12" a="1"/>
  <c r="U1051" i="12" s="1"/>
  <c r="U229" i="12"/>
  <c r="U739" i="12" s="1"/>
  <c r="M636" i="12"/>
  <c r="Q636" i="12"/>
  <c r="D330" i="12"/>
  <c r="D1669" i="12" a="1"/>
  <c r="D1669" i="12" s="1"/>
  <c r="T635" i="12"/>
  <c r="L329" i="12"/>
  <c r="P329" i="12"/>
  <c r="S72" i="11"/>
  <c r="T1668" i="12" a="1"/>
  <c r="T1668" i="12" s="1"/>
  <c r="C329" i="12"/>
  <c r="L1050" i="12" a="1"/>
  <c r="L1050" i="12" s="1"/>
  <c r="L228" i="12"/>
  <c r="L738" i="12" s="1"/>
  <c r="H329" i="12"/>
  <c r="T228" i="12"/>
  <c r="T738" i="12" s="1"/>
  <c r="C228" i="12"/>
  <c r="C738" i="12" s="1"/>
  <c r="L1668" i="12" a="1"/>
  <c r="L1668" i="12" s="1"/>
  <c r="P228" i="12"/>
  <c r="P738" i="12" s="1"/>
  <c r="L635" i="12"/>
  <c r="P635" i="12"/>
  <c r="H228" i="12"/>
  <c r="H738" i="12" s="1"/>
  <c r="S225" i="12"/>
  <c r="S735" i="12" s="1"/>
  <c r="S78" i="11"/>
  <c r="C225" i="12"/>
  <c r="C735" i="12" s="1"/>
  <c r="K225" i="12"/>
  <c r="K735" i="12" s="1"/>
  <c r="G632" i="12"/>
  <c r="S326" i="12"/>
  <c r="O225" i="12"/>
  <c r="O735" i="12" s="1"/>
  <c r="S82" i="11"/>
  <c r="H1665" i="12" a="1"/>
  <c r="H1665" i="12" s="1"/>
  <c r="C632" i="12"/>
  <c r="S632" i="12"/>
  <c r="O632" i="12"/>
  <c r="K632" i="12"/>
  <c r="F631" i="12"/>
  <c r="F1664" i="12" a="1"/>
  <c r="F1664" i="12" s="1"/>
  <c r="M76" i="11"/>
  <c r="M80" i="11"/>
  <c r="M1046" i="12" a="1"/>
  <c r="M1046" i="12" s="1"/>
  <c r="U631" i="12"/>
  <c r="Q224" i="12"/>
  <c r="Q734" i="12" s="1"/>
  <c r="F325" i="12"/>
  <c r="M1664" i="12" a="1"/>
  <c r="M1664" i="12" s="1"/>
  <c r="J631" i="12"/>
  <c r="M325" i="12"/>
  <c r="Q325" i="12"/>
  <c r="F224" i="12"/>
  <c r="F734" i="12" s="1"/>
  <c r="J734" i="12"/>
  <c r="J325" i="12"/>
  <c r="U224" i="12"/>
  <c r="U734" i="12" s="1"/>
  <c r="M224" i="12"/>
  <c r="M734" i="12" s="1"/>
  <c r="M631" i="12"/>
  <c r="Q631" i="12"/>
  <c r="I626" i="12"/>
  <c r="R219" i="12"/>
  <c r="R729" i="12" s="1"/>
  <c r="G219" i="12"/>
  <c r="G729" i="12" s="1"/>
  <c r="N320" i="12"/>
  <c r="R320" i="12"/>
  <c r="L212" i="12"/>
  <c r="L722" i="12" s="1"/>
  <c r="K619" i="12"/>
  <c r="J1034" i="12" a="1"/>
  <c r="J1034" i="12" s="1"/>
  <c r="L1034" i="12" a="1"/>
  <c r="L1034" i="12" s="1"/>
  <c r="J313" i="12"/>
  <c r="F211" i="12"/>
  <c r="F721" i="12" s="1"/>
  <c r="F1033" i="12" a="1"/>
  <c r="F1033" i="12" s="1"/>
  <c r="Q72" i="11"/>
  <c r="M1651" i="12" a="1"/>
  <c r="M1651" i="12" s="1"/>
  <c r="U312" i="12"/>
  <c r="M618" i="12"/>
  <c r="Q618" i="12"/>
  <c r="K312" i="12"/>
  <c r="J211" i="12"/>
  <c r="J721" i="12" s="1"/>
  <c r="M72" i="11"/>
  <c r="F312" i="12"/>
  <c r="O76" i="11"/>
  <c r="O80" i="11"/>
  <c r="U1651" i="12" a="1"/>
  <c r="U1651" i="12" s="1"/>
  <c r="Q1651" i="12" a="1"/>
  <c r="Q1651" i="12" s="1"/>
  <c r="U82" i="11"/>
  <c r="J1651" i="12" a="1"/>
  <c r="J1651" i="12" s="1"/>
  <c r="J1033" i="12" a="1"/>
  <c r="J1033" i="12" s="1"/>
  <c r="Q76" i="11"/>
  <c r="M78" i="11"/>
  <c r="Q80" i="11"/>
  <c r="M1033" i="12" a="1"/>
  <c r="M1033" i="12" s="1"/>
  <c r="U211" i="12"/>
  <c r="U721" i="12" s="1"/>
  <c r="Q211" i="12"/>
  <c r="Q721" i="12" s="1"/>
  <c r="K211" i="12"/>
  <c r="K721" i="12" s="1"/>
  <c r="T617" i="12"/>
  <c r="P311" i="12"/>
  <c r="G78" i="11"/>
  <c r="O78" i="11"/>
  <c r="O1030" i="12" a="1"/>
  <c r="O1030" i="12" s="1"/>
  <c r="S1030" i="12" a="1"/>
  <c r="S1030" i="12" s="1"/>
  <c r="S208" i="12"/>
  <c r="S718" i="12" s="1"/>
  <c r="O615" i="12"/>
  <c r="G82" i="11"/>
  <c r="O84" i="11"/>
  <c r="H615" i="12"/>
  <c r="E615" i="12"/>
  <c r="Q78" i="11"/>
  <c r="O1648" i="12" a="1"/>
  <c r="O1648" i="12" s="1"/>
  <c r="S1648" i="12" a="1"/>
  <c r="S1648" i="12" s="1"/>
  <c r="S309" i="12"/>
  <c r="O82" i="11"/>
  <c r="K207" i="12"/>
  <c r="K717" i="12" s="1"/>
  <c r="F1029" i="12" a="1"/>
  <c r="F1029" i="12" s="1"/>
  <c r="F308" i="12"/>
  <c r="K73" i="11"/>
  <c r="I72" i="11"/>
  <c r="I78" i="11"/>
  <c r="T1646" i="12" a="1"/>
  <c r="T1646" i="12" s="1"/>
  <c r="L1646" i="12" a="1"/>
  <c r="L1646" i="12" s="1"/>
  <c r="T307" i="12"/>
  <c r="I70" i="11"/>
  <c r="G613" i="12"/>
  <c r="O72" i="11"/>
  <c r="L613" i="12"/>
  <c r="L206" i="12"/>
  <c r="L716" i="12" s="1"/>
  <c r="I76" i="11"/>
  <c r="I80" i="11"/>
  <c r="O70" i="11"/>
  <c r="U66" i="11"/>
  <c r="C205" i="12"/>
  <c r="C715" i="12" s="1"/>
  <c r="B319" i="12"/>
  <c r="B625" i="12"/>
  <c r="B218" i="12"/>
  <c r="B728" i="12" s="1"/>
  <c r="J212" i="12"/>
  <c r="J722" i="12" s="1"/>
  <c r="K212" i="12"/>
  <c r="K722" i="12" s="1"/>
  <c r="F212" i="12"/>
  <c r="F722" i="12" s="1"/>
  <c r="T1652" i="12" a="1"/>
  <c r="T1652" i="12" s="1"/>
  <c r="K76" i="11"/>
  <c r="K80" i="11"/>
  <c r="T313" i="12"/>
  <c r="L619" i="12"/>
  <c r="P619" i="12"/>
  <c r="F313" i="12"/>
  <c r="T1034" i="12" a="1"/>
  <c r="T1034" i="12" s="1"/>
  <c r="T619" i="12"/>
  <c r="L313" i="12"/>
  <c r="P313" i="12"/>
  <c r="F1034" i="12" a="1"/>
  <c r="F1034" i="12" s="1"/>
  <c r="L1652" i="12" a="1"/>
  <c r="L1652" i="12" s="1"/>
  <c r="P1652" i="12" a="1"/>
  <c r="P1652" i="12" s="1"/>
  <c r="J619" i="12"/>
  <c r="J73" i="11"/>
  <c r="J1652" i="12" a="1"/>
  <c r="J1652" i="12" s="1"/>
  <c r="K313" i="12"/>
  <c r="C72" i="11"/>
  <c r="I312" i="12"/>
  <c r="M75" i="11"/>
  <c r="M79" i="11"/>
  <c r="P1032" i="12" a="1"/>
  <c r="P1032" i="12" s="1"/>
  <c r="B210" i="12"/>
  <c r="B720" i="12" s="1"/>
  <c r="B84" i="11"/>
  <c r="T1032" i="12" a="1"/>
  <c r="T1032" i="12" s="1"/>
  <c r="P1650" i="12" a="1"/>
  <c r="P1650" i="12" s="1"/>
  <c r="T210" i="12"/>
  <c r="T720" i="12" s="1"/>
  <c r="P210" i="12"/>
  <c r="P720" i="12" s="1"/>
  <c r="E617" i="12"/>
  <c r="B617" i="12"/>
  <c r="B78" i="11"/>
  <c r="Q65" i="11"/>
  <c r="T1650" i="12" a="1"/>
  <c r="T1650" i="12" s="1"/>
  <c r="T311" i="12"/>
  <c r="L617" i="12"/>
  <c r="P617" i="12"/>
  <c r="E310" i="12"/>
  <c r="E616" i="12"/>
  <c r="N928" i="12"/>
  <c r="N209" i="12"/>
  <c r="N719" i="12" s="1"/>
  <c r="N616" i="12"/>
  <c r="N310" i="12"/>
  <c r="N1649" i="12" a="1"/>
  <c r="N1649" i="12" s="1"/>
  <c r="H209" i="12"/>
  <c r="H719" i="12" s="1"/>
  <c r="D616" i="12"/>
  <c r="D209" i="12"/>
  <c r="D719" i="12" s="1"/>
  <c r="D310" i="12"/>
  <c r="D928" i="12"/>
  <c r="R928" i="12"/>
  <c r="R1031" i="12" a="1"/>
  <c r="R1031" i="12" s="1"/>
  <c r="R616" i="12"/>
  <c r="R209" i="12"/>
  <c r="R719" i="12" s="1"/>
  <c r="R310" i="12"/>
  <c r="R1649" i="12" a="1"/>
  <c r="R1649" i="12" s="1"/>
  <c r="D1031" i="12" a="1"/>
  <c r="D1031" i="12" s="1"/>
  <c r="N1031" i="12" a="1"/>
  <c r="N1031" i="12" s="1"/>
  <c r="E209" i="12"/>
  <c r="E719" i="12" s="1"/>
  <c r="C66" i="11"/>
  <c r="M81" i="11"/>
  <c r="M77" i="11"/>
  <c r="O77" i="11"/>
  <c r="O81" i="11"/>
  <c r="B616" i="12"/>
  <c r="B209" i="12"/>
  <c r="B719" i="12" s="1"/>
  <c r="B82" i="11"/>
  <c r="U84" i="11"/>
  <c r="M84" i="11"/>
  <c r="U616" i="12"/>
  <c r="U37" i="11"/>
  <c r="S84" i="11"/>
  <c r="I84" i="11"/>
  <c r="U310" i="12"/>
  <c r="G84" i="11"/>
  <c r="Q928" i="12"/>
  <c r="U80" i="11"/>
  <c r="Q310" i="12"/>
  <c r="S80" i="11"/>
  <c r="Q616" i="12"/>
  <c r="M928" i="12"/>
  <c r="M37" i="11"/>
  <c r="M1086" i="12" s="1" a="1"/>
  <c r="M1086" i="12" s="1"/>
  <c r="M310" i="12"/>
  <c r="M209" i="12"/>
  <c r="M719" i="12" s="1"/>
  <c r="M616" i="12"/>
  <c r="M82" i="11"/>
  <c r="Q84" i="11"/>
  <c r="Q37" i="11"/>
  <c r="Q1060" i="12" s="1" a="1"/>
  <c r="Q1060" i="12" s="1"/>
  <c r="N76" i="11"/>
  <c r="N77" i="11"/>
  <c r="N78" i="11"/>
  <c r="N80" i="11"/>
  <c r="N81" i="11"/>
  <c r="U76" i="11"/>
  <c r="U65" i="11"/>
  <c r="S76" i="11"/>
  <c r="U78" i="11"/>
  <c r="Q82" i="11"/>
  <c r="T927" i="12"/>
  <c r="P83" i="11"/>
  <c r="G83" i="11"/>
  <c r="T208" i="12"/>
  <c r="T718" i="12" s="1"/>
  <c r="Q83" i="11"/>
  <c r="O83" i="11"/>
  <c r="T78" i="11"/>
  <c r="T615" i="12"/>
  <c r="T309" i="12"/>
  <c r="P82" i="11"/>
  <c r="P309" i="12"/>
  <c r="L84" i="11"/>
  <c r="L309" i="12"/>
  <c r="L615" i="12"/>
  <c r="C73" i="11"/>
  <c r="O75" i="11"/>
  <c r="O79" i="11"/>
  <c r="L75" i="11"/>
  <c r="L76" i="11"/>
  <c r="L78" i="11"/>
  <c r="L79" i="11"/>
  <c r="L80" i="11"/>
  <c r="P70" i="11"/>
  <c r="M71" i="11"/>
  <c r="L71" i="11"/>
  <c r="L72" i="11"/>
  <c r="T1030" i="12" a="1"/>
  <c r="T1030" i="12" s="1"/>
  <c r="P208" i="12"/>
  <c r="P718" i="12" s="1"/>
  <c r="L83" i="11"/>
  <c r="C208" i="12"/>
  <c r="C718" i="12" s="1"/>
  <c r="C309" i="12"/>
  <c r="E68" i="11"/>
  <c r="I75" i="11"/>
  <c r="Q75" i="11"/>
  <c r="I79" i="11"/>
  <c r="Q79" i="11"/>
  <c r="N75" i="11"/>
  <c r="N79" i="11"/>
  <c r="B79" i="11"/>
  <c r="P65" i="11"/>
  <c r="E309" i="12"/>
  <c r="T1648" i="12" a="1"/>
  <c r="T1648" i="12" s="1"/>
  <c r="P615" i="12"/>
  <c r="I83" i="11"/>
  <c r="E1648" i="12" a="1"/>
  <c r="E1648" i="12" s="1"/>
  <c r="C615" i="12"/>
  <c r="E1030" i="12" a="1"/>
  <c r="E1030" i="12" s="1"/>
  <c r="C81" i="11"/>
  <c r="C74" i="11"/>
  <c r="H309" i="12"/>
  <c r="K75" i="11"/>
  <c r="K79" i="11"/>
  <c r="P75" i="11"/>
  <c r="P76" i="11"/>
  <c r="P77" i="11"/>
  <c r="P78" i="11"/>
  <c r="P79" i="11"/>
  <c r="P80" i="11"/>
  <c r="P72" i="11"/>
  <c r="T74" i="11"/>
  <c r="K84" i="11"/>
  <c r="U74" i="11"/>
  <c r="K74" i="11"/>
  <c r="K82" i="11"/>
  <c r="S74" i="11"/>
  <c r="K72" i="11"/>
  <c r="I74" i="11"/>
  <c r="K1647" i="12" a="1"/>
  <c r="K1647" i="12" s="1"/>
  <c r="O74" i="11"/>
  <c r="I73" i="11"/>
  <c r="J614" i="12"/>
  <c r="T73" i="11"/>
  <c r="J84" i="11"/>
  <c r="J308" i="12"/>
  <c r="R926" i="12"/>
  <c r="R82" i="11"/>
  <c r="U81" i="11"/>
  <c r="R84" i="11"/>
  <c r="S81" i="11"/>
  <c r="R308" i="12"/>
  <c r="R614" i="12"/>
  <c r="R37" i="11"/>
  <c r="R1647" i="12" a="1"/>
  <c r="R1647" i="12" s="1"/>
  <c r="N926" i="12"/>
  <c r="N83" i="11"/>
  <c r="N207" i="12"/>
  <c r="N717" i="12" s="1"/>
  <c r="N308" i="12"/>
  <c r="S77" i="11"/>
  <c r="N37" i="11"/>
  <c r="N1035" i="12" s="1" a="1"/>
  <c r="N1035" i="12" s="1"/>
  <c r="N82" i="11"/>
  <c r="T77" i="11"/>
  <c r="N1647" i="12" a="1"/>
  <c r="N1647" i="12" s="1"/>
  <c r="I77" i="11"/>
  <c r="Q77" i="11"/>
  <c r="K78" i="11"/>
  <c r="I81" i="11"/>
  <c r="Q81" i="11"/>
  <c r="J75" i="11"/>
  <c r="R75" i="11"/>
  <c r="J76" i="11"/>
  <c r="R76" i="11"/>
  <c r="J77" i="11"/>
  <c r="R77" i="11"/>
  <c r="J78" i="11"/>
  <c r="R78" i="11"/>
  <c r="J79" i="11"/>
  <c r="R79" i="11"/>
  <c r="J80" i="11"/>
  <c r="R80" i="11"/>
  <c r="J81" i="11"/>
  <c r="R81" i="11"/>
  <c r="Q73" i="11"/>
  <c r="P73" i="11"/>
  <c r="P74" i="11"/>
  <c r="Q74" i="11"/>
  <c r="J82" i="11"/>
  <c r="K77" i="11"/>
  <c r="K81" i="11"/>
  <c r="L77" i="11"/>
  <c r="L81" i="11"/>
  <c r="R207" i="12"/>
  <c r="R717" i="12" s="1"/>
  <c r="M73" i="11"/>
  <c r="L73" i="11"/>
  <c r="L74" i="11"/>
  <c r="R1029" i="12" a="1"/>
  <c r="R1029" i="12" s="1"/>
  <c r="Q69" i="11"/>
  <c r="P69" i="11"/>
  <c r="O73" i="11"/>
  <c r="N73" i="11"/>
  <c r="N74" i="11"/>
  <c r="N72" i="11"/>
  <c r="P81" i="11"/>
  <c r="R73" i="11"/>
  <c r="R74" i="11"/>
  <c r="M74" i="11"/>
  <c r="R72" i="11"/>
  <c r="N84" i="11"/>
  <c r="S69" i="11"/>
  <c r="K68" i="11"/>
  <c r="U77" i="11"/>
  <c r="B614" i="12"/>
  <c r="I613" i="12"/>
  <c r="I307" i="12"/>
  <c r="I37" i="11"/>
  <c r="I1042" i="12" s="1" a="1"/>
  <c r="I1042" i="12" s="1"/>
  <c r="J72" i="11"/>
  <c r="T72" i="11"/>
  <c r="I206" i="12"/>
  <c r="I716" i="12" s="1"/>
  <c r="U72" i="11"/>
  <c r="G925" i="12"/>
  <c r="G206" i="12"/>
  <c r="G716" i="12" s="1"/>
  <c r="G1646" i="12" a="1"/>
  <c r="G1646" i="12" s="1"/>
  <c r="T925" i="12"/>
  <c r="T37" i="11"/>
  <c r="T1063" i="12" s="1" a="1"/>
  <c r="T1063" i="12" s="1"/>
  <c r="T83" i="11"/>
  <c r="J83" i="11"/>
  <c r="T84" i="11"/>
  <c r="U83" i="11"/>
  <c r="M83" i="11"/>
  <c r="T82" i="11"/>
  <c r="T76" i="11"/>
  <c r="R83" i="11"/>
  <c r="S83" i="11"/>
  <c r="K83" i="11"/>
  <c r="P613" i="12"/>
  <c r="U79" i="11"/>
  <c r="P37" i="11"/>
  <c r="P1086" i="12" s="1" a="1"/>
  <c r="P1086" i="12" s="1"/>
  <c r="T79" i="11"/>
  <c r="S79" i="11"/>
  <c r="L925" i="12"/>
  <c r="L37" i="11"/>
  <c r="L1086" i="12" s="1" a="1"/>
  <c r="L1086" i="12" s="1"/>
  <c r="L82" i="11"/>
  <c r="L307" i="12"/>
  <c r="T75" i="11"/>
  <c r="U75" i="11"/>
  <c r="S75" i="11"/>
  <c r="T80" i="11"/>
  <c r="P84" i="11"/>
  <c r="U73" i="11"/>
  <c r="T81" i="11"/>
  <c r="I82" i="11"/>
  <c r="J74" i="11"/>
  <c r="G511" i="12"/>
  <c r="G512" i="12" s="1"/>
  <c r="G513" i="12" s="1"/>
  <c r="G514" i="12" s="1"/>
  <c r="J307" i="12"/>
  <c r="J613" i="12"/>
  <c r="S73" i="11"/>
  <c r="O37" i="11"/>
  <c r="O1049" i="12" s="1" a="1"/>
  <c r="O1049" i="12" s="1"/>
  <c r="B221" i="12"/>
  <c r="B731" i="12" s="1"/>
  <c r="B1661" i="12" a="1"/>
  <c r="B1661" i="12" s="1"/>
  <c r="B628" i="12"/>
  <c r="B325" i="12"/>
  <c r="B1043" i="12" a="1"/>
  <c r="B1043" i="12" s="1"/>
  <c r="B632" i="12"/>
  <c r="B624" i="12"/>
  <c r="B225" i="12"/>
  <c r="B735" i="12" s="1"/>
  <c r="H652" i="12"/>
  <c r="H346" i="12"/>
  <c r="F1679" i="12" a="1"/>
  <c r="F1679" i="12" s="1"/>
  <c r="H75" i="11"/>
  <c r="H76" i="11"/>
  <c r="H77" i="11"/>
  <c r="H78" i="11"/>
  <c r="H79" i="11"/>
  <c r="H80" i="11"/>
  <c r="H81" i="11"/>
  <c r="R71" i="11"/>
  <c r="H343" i="12"/>
  <c r="H649" i="12"/>
  <c r="H653" i="12"/>
  <c r="B71" i="11"/>
  <c r="H71" i="11"/>
  <c r="H1686" i="12" a="1"/>
  <c r="H1686" i="12" s="1"/>
  <c r="Q71" i="11"/>
  <c r="P71" i="11"/>
  <c r="H242" i="12"/>
  <c r="H752" i="12" s="1"/>
  <c r="H246" i="12"/>
  <c r="H756" i="12" s="1"/>
  <c r="H74" i="11"/>
  <c r="I71" i="11"/>
  <c r="H37" i="11"/>
  <c r="O71" i="11"/>
  <c r="N71" i="11"/>
  <c r="H347" i="12"/>
  <c r="H73" i="11"/>
  <c r="H1068" i="12" a="1"/>
  <c r="H1068" i="12" s="1"/>
  <c r="H83" i="11"/>
  <c r="T71" i="11"/>
  <c r="H84" i="11"/>
  <c r="U71" i="11"/>
  <c r="J71" i="11"/>
  <c r="H1063" i="12" a="1"/>
  <c r="H1063" i="12" s="1"/>
  <c r="H82" i="11"/>
  <c r="S71" i="11"/>
  <c r="H72" i="11"/>
  <c r="K70" i="11"/>
  <c r="S70" i="11"/>
  <c r="G71" i="11"/>
  <c r="H70" i="11"/>
  <c r="G70" i="11"/>
  <c r="G76" i="11"/>
  <c r="G80" i="11"/>
  <c r="L70" i="11"/>
  <c r="U70" i="11"/>
  <c r="G73" i="11"/>
  <c r="G340" i="12"/>
  <c r="G37" i="11"/>
  <c r="G1085" i="12" s="1" a="1"/>
  <c r="G1085" i="12" s="1"/>
  <c r="J70" i="11"/>
  <c r="G239" i="12"/>
  <c r="G749" i="12" s="1"/>
  <c r="G77" i="11"/>
  <c r="G81" i="11"/>
  <c r="N70" i="11"/>
  <c r="M70" i="11"/>
  <c r="T70" i="11"/>
  <c r="G646" i="12"/>
  <c r="B70" i="11"/>
  <c r="G72" i="11"/>
  <c r="G75" i="11"/>
  <c r="G79" i="11"/>
  <c r="R70" i="11"/>
  <c r="Q70" i="11"/>
  <c r="G74" i="11"/>
  <c r="F75" i="11"/>
  <c r="F77" i="11"/>
  <c r="F79" i="11"/>
  <c r="F80" i="11"/>
  <c r="N69" i="11"/>
  <c r="F72" i="11"/>
  <c r="F1056" i="12" a="1"/>
  <c r="F1056" i="12" s="1"/>
  <c r="I69" i="11"/>
  <c r="F233" i="12"/>
  <c r="F743" i="12" s="1"/>
  <c r="M69" i="11"/>
  <c r="L69" i="11"/>
  <c r="F1674" i="12" a="1"/>
  <c r="F1674" i="12" s="1"/>
  <c r="G69" i="11"/>
  <c r="F76" i="11"/>
  <c r="F78" i="11"/>
  <c r="F81" i="11"/>
  <c r="O69" i="11"/>
  <c r="F73" i="11"/>
  <c r="K69" i="11"/>
  <c r="F71" i="11"/>
  <c r="F234" i="12"/>
  <c r="F744" i="12" s="1"/>
  <c r="R69" i="11"/>
  <c r="F335" i="12"/>
  <c r="F641" i="12"/>
  <c r="F1676" i="12" a="1"/>
  <c r="F1676" i="12" s="1"/>
  <c r="F1673" i="12" a="1"/>
  <c r="F1673" i="12" s="1"/>
  <c r="F640" i="12"/>
  <c r="E950" i="12"/>
  <c r="E70" i="11"/>
  <c r="E229" i="12"/>
  <c r="E739" i="12" s="1"/>
  <c r="E330" i="12"/>
  <c r="E78" i="11"/>
  <c r="L68" i="11"/>
  <c r="E326" i="12"/>
  <c r="E228" i="12"/>
  <c r="E738" i="12" s="1"/>
  <c r="E329" i="12"/>
  <c r="E71" i="11"/>
  <c r="E73" i="11"/>
  <c r="E221" i="12"/>
  <c r="E731" i="12" s="1"/>
  <c r="E77" i="11"/>
  <c r="Q68" i="11"/>
  <c r="S68" i="11"/>
  <c r="E1043" i="12" a="1"/>
  <c r="E1043" i="12" s="1"/>
  <c r="H68" i="11"/>
  <c r="E81" i="11"/>
  <c r="R68" i="11"/>
  <c r="E69" i="11"/>
  <c r="E72" i="11"/>
  <c r="I68" i="11"/>
  <c r="E1661" i="12" a="1"/>
  <c r="E1661" i="12" s="1"/>
  <c r="E76" i="11"/>
  <c r="E80" i="11"/>
  <c r="P68" i="11"/>
  <c r="O68" i="11"/>
  <c r="E65" i="11"/>
  <c r="E628" i="12"/>
  <c r="J68" i="11"/>
  <c r="E75" i="11"/>
  <c r="E79" i="11"/>
  <c r="N68" i="11"/>
  <c r="M68" i="11"/>
  <c r="G68" i="11"/>
  <c r="U68" i="11"/>
  <c r="E82" i="11"/>
  <c r="T68" i="11"/>
  <c r="E83" i="11"/>
  <c r="E84" i="11"/>
  <c r="E1042" i="12" a="1"/>
  <c r="E1042" i="12" s="1"/>
  <c r="D625" i="12"/>
  <c r="D936" i="12"/>
  <c r="D1039" i="12" a="1"/>
  <c r="D1039" i="12" s="1"/>
  <c r="D621" i="12"/>
  <c r="D624" i="12"/>
  <c r="D218" i="12"/>
  <c r="D728" i="12" s="1"/>
  <c r="D318" i="12"/>
  <c r="D319" i="12"/>
  <c r="D315" i="12"/>
  <c r="D1654" i="12" a="1"/>
  <c r="D1654" i="12" s="1"/>
  <c r="D82" i="11"/>
  <c r="D214" i="12"/>
  <c r="D724" i="12" s="1"/>
  <c r="D1036" i="12" a="1"/>
  <c r="D1036" i="12" s="1"/>
  <c r="G67" i="11"/>
  <c r="D620" i="12"/>
  <c r="D1035" i="12" a="1"/>
  <c r="D1035" i="12" s="1"/>
  <c r="D314" i="12"/>
  <c r="D213" i="12"/>
  <c r="D723" i="12" s="1"/>
  <c r="E66" i="11"/>
  <c r="C312" i="12"/>
  <c r="C618" i="12"/>
  <c r="C209" i="12"/>
  <c r="C719" i="12" s="1"/>
  <c r="C75" i="11"/>
  <c r="R66" i="11"/>
  <c r="T66" i="11"/>
  <c r="C37" i="11"/>
  <c r="C1038" i="12" s="1" a="1"/>
  <c r="C1038" i="12" s="1"/>
  <c r="C77" i="11"/>
  <c r="Q66" i="11"/>
  <c r="S66" i="11"/>
  <c r="F66" i="11"/>
  <c r="C310" i="12"/>
  <c r="G66" i="11"/>
  <c r="C83" i="11"/>
  <c r="C70" i="11"/>
  <c r="C79" i="11"/>
  <c r="O66" i="11"/>
  <c r="C82" i="11"/>
  <c r="K66" i="11"/>
  <c r="C616" i="12"/>
  <c r="C76" i="11"/>
  <c r="C80" i="11"/>
  <c r="N66" i="11"/>
  <c r="M66" i="11"/>
  <c r="C78" i="11"/>
  <c r="P66" i="11"/>
  <c r="I66" i="11"/>
  <c r="C68" i="11"/>
  <c r="C69" i="11"/>
  <c r="C71" i="11"/>
  <c r="H66" i="11"/>
  <c r="L66" i="11"/>
  <c r="J66" i="11"/>
  <c r="C84" i="11"/>
  <c r="D73" i="11"/>
  <c r="D70" i="11"/>
  <c r="E67" i="11"/>
  <c r="Q67" i="11"/>
  <c r="P67" i="11"/>
  <c r="D208" i="12"/>
  <c r="D718" i="12" s="1"/>
  <c r="D83" i="11"/>
  <c r="D74" i="11"/>
  <c r="T67" i="11"/>
  <c r="C67" i="11"/>
  <c r="K67" i="11"/>
  <c r="R67" i="11"/>
  <c r="D309" i="12"/>
  <c r="F67" i="11"/>
  <c r="D65" i="11"/>
  <c r="D68" i="11"/>
  <c r="U67" i="11"/>
  <c r="D69" i="11"/>
  <c r="J67" i="11"/>
  <c r="D67" i="11"/>
  <c r="O67" i="11"/>
  <c r="N67" i="11"/>
  <c r="S67" i="11"/>
  <c r="I67" i="11"/>
  <c r="D84" i="11"/>
  <c r="H67" i="11"/>
  <c r="D66" i="11"/>
  <c r="D71" i="11"/>
  <c r="D75" i="11"/>
  <c r="D76" i="11"/>
  <c r="D77" i="11"/>
  <c r="D78" i="11"/>
  <c r="D79" i="11"/>
  <c r="D80" i="11"/>
  <c r="D81" i="11"/>
  <c r="M67" i="11"/>
  <c r="L67" i="11"/>
  <c r="D72" i="11"/>
  <c r="B68" i="11"/>
  <c r="B76" i="11"/>
  <c r="B77" i="11"/>
  <c r="O65" i="11"/>
  <c r="N65" i="11"/>
  <c r="B74" i="11"/>
  <c r="I65" i="11"/>
  <c r="B72" i="11"/>
  <c r="B65" i="11"/>
  <c r="G65" i="11"/>
  <c r="S65" i="11"/>
  <c r="M65" i="11"/>
  <c r="J65" i="11"/>
  <c r="B73" i="11"/>
  <c r="B69" i="11"/>
  <c r="F65" i="11"/>
  <c r="B67" i="11"/>
  <c r="B75" i="11"/>
  <c r="L65" i="11"/>
  <c r="B66" i="11"/>
  <c r="T65" i="11"/>
  <c r="C65" i="11"/>
  <c r="B80" i="11"/>
  <c r="B81" i="11"/>
  <c r="R65" i="11"/>
  <c r="B83" i="11"/>
  <c r="H65" i="11"/>
  <c r="AW72" i="11" a="1"/>
  <c r="AW72" i="11" s="1"/>
  <c r="AK84" i="11" s="1"/>
  <c r="AL72" i="11" a="1"/>
  <c r="AL72" i="11" s="1"/>
  <c r="AK73" i="11" s="1"/>
  <c r="AH68" i="11" a="1"/>
  <c r="AH68" i="11" s="1"/>
  <c r="AG69" i="11" s="1"/>
  <c r="AI69" i="11" a="1"/>
  <c r="AI69" i="11" s="1"/>
  <c r="AH70" i="11" s="1"/>
  <c r="AJ67" i="11" a="1"/>
  <c r="AJ67" i="11" s="1"/>
  <c r="AF71" i="11" s="1"/>
  <c r="AM69" i="11" a="1"/>
  <c r="AM69" i="11" s="1"/>
  <c r="AH74" i="11" s="1"/>
  <c r="AI66" i="11" a="1"/>
  <c r="AI66" i="11" s="1"/>
  <c r="AE70" i="11" s="1"/>
  <c r="AF66" i="11" a="1"/>
  <c r="AF66" i="11" s="1"/>
  <c r="AO66" i="11" a="1"/>
  <c r="AO66" i="11" s="1"/>
  <c r="AM66" i="11" a="1"/>
  <c r="AM66" i="11" s="1"/>
  <c r="AE74" i="11" s="1"/>
  <c r="AJ70" i="11" a="1"/>
  <c r="AJ70" i="11" s="1"/>
  <c r="AK67" i="11" a="1"/>
  <c r="AK67" i="11" s="1"/>
  <c r="AF72" i="11" s="1"/>
  <c r="AK68" i="11" a="1"/>
  <c r="AK68" i="11" s="1"/>
  <c r="AV68" i="11" a="1"/>
  <c r="AV68" i="11" s="1"/>
  <c r="AG83" i="11" s="1"/>
  <c r="AV67" i="11" a="1"/>
  <c r="AV67" i="11" s="1"/>
  <c r="AF83" i="11" s="1"/>
  <c r="AN67" i="11" a="1"/>
  <c r="AN67" i="11" s="1"/>
  <c r="AF75" i="11" s="1"/>
  <c r="AL66" i="11" a="1"/>
  <c r="AL66" i="11" s="1"/>
  <c r="AO68" i="11" a="1"/>
  <c r="AO68" i="11" s="1"/>
  <c r="AS71" i="11" a="1"/>
  <c r="AS71" i="11" s="1"/>
  <c r="AJ80" i="11" s="1"/>
  <c r="AL70" i="11" a="1"/>
  <c r="AL70" i="11" s="1"/>
  <c r="AK69" i="11" a="1"/>
  <c r="AK69" i="11" s="1"/>
  <c r="AH72" i="11" s="1"/>
  <c r="AK66" i="11" a="1"/>
  <c r="AK66" i="11" s="1"/>
  <c r="AE72" i="11" s="1"/>
  <c r="AH66" i="11" a="1"/>
  <c r="AH66" i="11" s="1"/>
  <c r="AR68" i="11" a="1"/>
  <c r="AR68" i="11" s="1"/>
  <c r="AG79" i="11" s="1"/>
  <c r="AU68" i="11" a="1"/>
  <c r="AU68" i="11" s="1"/>
  <c r="AG82" i="11" s="1"/>
  <c r="AJ66" i="11" a="1"/>
  <c r="AJ66" i="11" s="1"/>
  <c r="AE71" i="11" s="1"/>
  <c r="AG68" i="11" a="1"/>
  <c r="AG68" i="11" s="1"/>
  <c r="AL71" i="11" a="1"/>
  <c r="AL71" i="11" s="1"/>
  <c r="AM74" i="11" a="1"/>
  <c r="AM74" i="11" s="1"/>
  <c r="AN70" i="11" a="1"/>
  <c r="AN70" i="11" s="1"/>
  <c r="AK72" i="11" a="1"/>
  <c r="AK72" i="11" s="1"/>
  <c r="AM72" i="11" a="1"/>
  <c r="AM72" i="11" s="1"/>
  <c r="AG66" i="11" a="1"/>
  <c r="AG66" i="11" s="1"/>
  <c r="AE68" i="11" s="1"/>
  <c r="AP68" i="11" a="1"/>
  <c r="AP68" i="11" s="1"/>
  <c r="AG77" i="11" s="1"/>
  <c r="AM71" i="11" a="1"/>
  <c r="AM71" i="11" s="1"/>
  <c r="AJ74" i="11" s="1"/>
  <c r="AJ71" i="11" a="1"/>
  <c r="AJ71" i="11" s="1"/>
  <c r="A43" i="12"/>
  <c r="A144" i="12" s="1"/>
  <c r="A245" i="12" s="1"/>
  <c r="A346" i="12" s="1"/>
  <c r="A449" i="12" s="1"/>
  <c r="L40" i="15"/>
  <c r="AU2" i="1"/>
  <c r="AQ68" i="11" a="1"/>
  <c r="AQ68" i="11" s="1"/>
  <c r="AG78" i="11" s="1"/>
  <c r="AE66" i="11" a="1"/>
  <c r="AE66" i="11" s="1"/>
  <c r="AX66" i="11" a="1"/>
  <c r="AX66" i="11" s="1"/>
  <c r="AE85" i="11" s="1"/>
  <c r="AS68" i="11" a="1"/>
  <c r="AS68" i="11" s="1"/>
  <c r="AG80" i="11" s="1"/>
  <c r="AI68" i="11" a="1"/>
  <c r="AI68" i="11" s="1"/>
  <c r="AG70" i="11" s="1"/>
  <c r="AT67" i="11" a="1"/>
  <c r="AT67" i="11" s="1"/>
  <c r="AF81" i="11" s="1"/>
  <c r="AH67" i="11" a="1"/>
  <c r="AH67" i="11" s="1"/>
  <c r="AF69" i="11" s="1"/>
  <c r="AL68" i="11" a="1"/>
  <c r="AL68" i="11" s="1"/>
  <c r="AQ72" i="11" a="1"/>
  <c r="AQ72" i="11" s="1"/>
  <c r="AK78" i="11" s="1"/>
  <c r="AU72" i="11" a="1"/>
  <c r="AU72" i="11" s="1"/>
  <c r="AK82" i="11" s="1"/>
  <c r="AW79" i="11" a="1"/>
  <c r="AW79" i="11" s="1"/>
  <c r="AR84" i="11" s="1"/>
  <c r="AS67" i="11" a="1"/>
  <c r="AS67" i="11" s="1"/>
  <c r="AF80" i="11" s="1"/>
  <c r="AO74" i="11" a="1"/>
  <c r="AO74" i="11" s="1"/>
  <c r="AM76" i="11" s="1"/>
  <c r="AW77" i="11" a="1"/>
  <c r="AW77" i="11" s="1"/>
  <c r="AT68" i="11" a="1"/>
  <c r="AT68" i="11" s="1"/>
  <c r="AG81" i="11" s="1"/>
  <c r="AJ69" i="11" a="1"/>
  <c r="AJ69" i="11" s="1"/>
  <c r="AN72" i="11" a="1"/>
  <c r="AN72" i="11" s="1"/>
  <c r="AK75" i="11" s="1"/>
  <c r="AG67" i="11" a="1"/>
  <c r="AG67" i="11" s="1"/>
  <c r="AF68" i="11" s="1"/>
  <c r="AS76" i="11" a="1"/>
  <c r="AS76" i="11" s="1"/>
  <c r="AO80" i="11" s="1"/>
  <c r="I41" i="11" a="1"/>
  <c r="I41" i="11" s="1"/>
  <c r="L44" i="15"/>
  <c r="L43" i="15"/>
  <c r="L39" i="15"/>
  <c r="L31" i="15"/>
  <c r="AH23" i="15"/>
  <c r="AO2" i="1"/>
  <c r="AQ2" i="1"/>
  <c r="A537" i="12"/>
  <c r="L34" i="15"/>
  <c r="L22" i="15"/>
  <c r="L14" i="15"/>
  <c r="Q2" i="1"/>
  <c r="AF2" i="1"/>
  <c r="AH30" i="15"/>
  <c r="AH18" i="15"/>
  <c r="T2" i="1"/>
  <c r="A533" i="12"/>
  <c r="A23" i="12"/>
  <c r="A124" i="12" s="1"/>
  <c r="A225" i="12" s="1"/>
  <c r="A326" i="12" s="1"/>
  <c r="A429" i="12" s="1"/>
  <c r="A530" i="12" s="1"/>
  <c r="Y2" i="1"/>
  <c r="A545" i="12"/>
  <c r="A524" i="12"/>
  <c r="A626" i="12"/>
  <c r="A729" i="12" s="1"/>
  <c r="A835" i="12" s="1"/>
  <c r="A938" i="12" s="1"/>
  <c r="A1041" i="12" s="1"/>
  <c r="A1144" i="12" s="1"/>
  <c r="A1247" i="12" s="1"/>
  <c r="A1350" i="12" s="1"/>
  <c r="A1453" i="12" s="1"/>
  <c r="A1556" i="12" s="1"/>
  <c r="A1659" i="12" s="1"/>
  <c r="A1762" i="12" s="1"/>
  <c r="A522" i="12"/>
  <c r="AH20" i="15"/>
  <c r="V2" i="1"/>
  <c r="AH16" i="15"/>
  <c r="A541" i="12"/>
  <c r="L36" i="15"/>
  <c r="A521" i="12"/>
  <c r="X2" i="1"/>
  <c r="AH12" i="15"/>
  <c r="F41" i="11" a="1"/>
  <c r="F41" i="11" s="1"/>
  <c r="B41" i="11" a="1"/>
  <c r="B41" i="11" s="1"/>
  <c r="H41" i="11" a="1"/>
  <c r="H41" i="11" s="1"/>
  <c r="M41" i="11" a="1"/>
  <c r="M41" i="11" s="1"/>
  <c r="B613" i="12"/>
  <c r="G41" i="11" a="1"/>
  <c r="G41" i="11" s="1"/>
  <c r="J41" i="11" a="1"/>
  <c r="J41" i="11" s="1"/>
  <c r="C41" i="11" a="1"/>
  <c r="C41" i="11" s="1"/>
  <c r="D41" i="11" a="1"/>
  <c r="D41" i="11" s="1"/>
  <c r="P41" i="11" a="1"/>
  <c r="P41" i="11" s="1"/>
  <c r="S41" i="11" a="1"/>
  <c r="S41" i="11" s="1"/>
  <c r="Q41" i="11" a="1"/>
  <c r="Q41" i="11" s="1"/>
  <c r="A544" i="12"/>
  <c r="L37" i="15"/>
  <c r="AM2" i="1"/>
  <c r="A543" i="12"/>
  <c r="AH37" i="15"/>
  <c r="A540" i="12"/>
  <c r="A539" i="12"/>
  <c r="L33" i="15"/>
  <c r="AI2" i="1"/>
  <c r="AH33" i="15"/>
  <c r="L32" i="15"/>
  <c r="A31" i="12"/>
  <c r="A132" i="12" s="1"/>
  <c r="A233" i="12" s="1"/>
  <c r="A334" i="12" s="1"/>
  <c r="A437" i="12" s="1"/>
  <c r="L28" i="15"/>
  <c r="L25" i="15"/>
  <c r="AA2" i="1"/>
  <c r="L26" i="15"/>
  <c r="AB2" i="1"/>
  <c r="A632" i="12"/>
  <c r="A735" i="12" s="1"/>
  <c r="A841" i="12" s="1"/>
  <c r="A944" i="12" s="1"/>
  <c r="A1047" i="12" s="1"/>
  <c r="A1150" i="12" s="1"/>
  <c r="A1253" i="12" s="1"/>
  <c r="A1356" i="12" s="1"/>
  <c r="A1459" i="12" s="1"/>
  <c r="A1562" i="12" s="1"/>
  <c r="A1665" i="12" s="1"/>
  <c r="A1768" i="12" s="1"/>
  <c r="AH24" i="15"/>
  <c r="A529" i="12"/>
  <c r="L29" i="15"/>
  <c r="A637" i="12"/>
  <c r="A740" i="12" s="1"/>
  <c r="A846" i="12" s="1"/>
  <c r="A949" i="12" s="1"/>
  <c r="A1052" i="12" s="1"/>
  <c r="A1155" i="12" s="1"/>
  <c r="A1258" i="12" s="1"/>
  <c r="A1361" i="12" s="1"/>
  <c r="A1464" i="12" s="1"/>
  <c r="A1567" i="12" s="1"/>
  <c r="A1670" i="12" s="1"/>
  <c r="A1773" i="12" s="1"/>
  <c r="AH29" i="15"/>
  <c r="AE2" i="1"/>
  <c r="A620" i="12"/>
  <c r="A723" i="12" s="1"/>
  <c r="A829" i="12" s="1"/>
  <c r="A932" i="12" s="1"/>
  <c r="A1035" i="12" s="1"/>
  <c r="A1138" i="12" s="1"/>
  <c r="A1241" i="12" s="1"/>
  <c r="A1344" i="12" s="1"/>
  <c r="A1447" i="12" s="1"/>
  <c r="A1550" i="12" s="1"/>
  <c r="A1653" i="12" s="1"/>
  <c r="A1756" i="12" s="1"/>
  <c r="A605" i="12"/>
  <c r="A609" i="12"/>
  <c r="A711" i="12"/>
  <c r="A814" i="12" s="1"/>
  <c r="A920" i="12" s="1"/>
  <c r="A1023" i="12" s="1"/>
  <c r="A1126" i="12" s="1"/>
  <c r="A1229" i="12" s="1"/>
  <c r="A1332" i="12" s="1"/>
  <c r="A1435" i="12" s="1"/>
  <c r="A1538" i="12" s="1"/>
  <c r="A1641" i="12" s="1"/>
  <c r="A1744" i="12" s="1"/>
  <c r="A1847" i="12" s="1"/>
  <c r="A619" i="12"/>
  <c r="A722" i="12" s="1"/>
  <c r="A828" i="12" s="1"/>
  <c r="A931" i="12" s="1"/>
  <c r="A1034" i="12" s="1"/>
  <c r="A1137" i="12" s="1"/>
  <c r="A1240" i="12" s="1"/>
  <c r="A1343" i="12" s="1"/>
  <c r="A1446" i="12" s="1"/>
  <c r="A1549" i="12" s="1"/>
  <c r="A1652" i="12" s="1"/>
  <c r="A1755" i="12" s="1"/>
  <c r="A517" i="12"/>
  <c r="A526" i="12"/>
  <c r="AK71" i="11" a="1"/>
  <c r="AK71" i="11" s="1"/>
  <c r="AM68" i="11" a="1"/>
  <c r="AM68" i="11" s="1"/>
  <c r="AG74" i="11" s="1"/>
  <c r="AP67" i="11" a="1"/>
  <c r="AP67" i="11" s="1"/>
  <c r="AF77" i="11" s="1"/>
  <c r="AL67" i="11" a="1"/>
  <c r="AL67" i="11" s="1"/>
  <c r="AJ68" i="11" a="1"/>
  <c r="AJ68" i="11" s="1"/>
  <c r="AG71" i="11" s="1"/>
  <c r="AH52" i="15"/>
  <c r="AH48" i="15"/>
  <c r="AH44" i="15"/>
  <c r="AH40" i="15"/>
  <c r="AH36" i="15"/>
  <c r="AH32" i="15"/>
  <c r="AH28" i="15"/>
  <c r="L24" i="15"/>
  <c r="L20" i="15"/>
  <c r="L16" i="15"/>
  <c r="L12" i="15"/>
  <c r="L8" i="15"/>
  <c r="L4" i="15"/>
  <c r="AO75" i="11" a="1"/>
  <c r="AO75" i="11" s="1"/>
  <c r="AQ66" i="11" a="1"/>
  <c r="AQ66" i="11" s="1"/>
  <c r="AE78" i="11" s="1"/>
  <c r="AS75" i="11" a="1"/>
  <c r="AS75" i="11" s="1"/>
  <c r="AN80" i="11" s="1"/>
  <c r="AU66" i="11" a="1"/>
  <c r="AU66" i="11" s="1"/>
  <c r="AE82" i="11" s="1"/>
  <c r="AX72" i="11" a="1"/>
  <c r="AX72" i="11" s="1"/>
  <c r="AK85" i="11" s="1"/>
  <c r="T41" i="11" a="1"/>
  <c r="T41" i="11" s="1"/>
  <c r="U41" i="11" a="1"/>
  <c r="U41" i="11" s="1"/>
  <c r="L41" i="11" a="1"/>
  <c r="L41" i="11" s="1"/>
  <c r="R41" i="11" a="1"/>
  <c r="R41" i="11" s="1"/>
  <c r="J2" i="1"/>
  <c r="R2" i="1"/>
  <c r="A83" i="12"/>
  <c r="A184" i="12" s="1"/>
  <c r="A285" i="12" s="1"/>
  <c r="A386" i="12" s="1"/>
  <c r="A489" i="12" s="1"/>
  <c r="A47" i="12"/>
  <c r="A148" i="12" s="1"/>
  <c r="A249" i="12" s="1"/>
  <c r="A350" i="12" s="1"/>
  <c r="A453" i="12" s="1"/>
  <c r="A35" i="12"/>
  <c r="A136" i="12" s="1"/>
  <c r="A237" i="12" s="1"/>
  <c r="A338" i="12" s="1"/>
  <c r="A441" i="12" s="1"/>
  <c r="AO69" i="11" a="1"/>
  <c r="AO69" i="11" s="1"/>
  <c r="AH76" i="11" s="1"/>
  <c r="AP66" i="11" a="1"/>
  <c r="AP66" i="11" s="1"/>
  <c r="AE77" i="11" s="1"/>
  <c r="AR66" i="11" a="1"/>
  <c r="AR66" i="11" s="1"/>
  <c r="AE79" i="11" s="1"/>
  <c r="AT66" i="11" a="1"/>
  <c r="AT66" i="11" s="1"/>
  <c r="AE81" i="11" s="1"/>
  <c r="AV66" i="11" a="1"/>
  <c r="AV66" i="11" s="1"/>
  <c r="AE83" i="11" s="1"/>
  <c r="AX71" i="11" a="1"/>
  <c r="AX71" i="11" s="1"/>
  <c r="AJ85" i="11" s="1"/>
  <c r="N41" i="11" a="1"/>
  <c r="N41" i="11" s="1"/>
  <c r="O41" i="11" a="1"/>
  <c r="O41" i="11" s="1"/>
  <c r="CT2" i="1"/>
  <c r="CP2" i="1"/>
  <c r="CL2" i="1"/>
  <c r="CH2" i="1"/>
  <c r="AP2" i="1"/>
  <c r="BB2" i="1"/>
  <c r="BF2" i="1"/>
  <c r="BJ2" i="1"/>
  <c r="BN2" i="1"/>
  <c r="BR2" i="1"/>
  <c r="BV2" i="1"/>
  <c r="BZ2" i="1"/>
  <c r="CD2" i="1"/>
  <c r="AP69" i="11" a="1"/>
  <c r="AP69" i="11" s="1"/>
  <c r="AH77" i="11" s="1"/>
  <c r="AQ67" i="11" a="1"/>
  <c r="AQ67" i="11" s="1"/>
  <c r="AF78" i="11" s="1"/>
  <c r="AQ73" i="11" a="1"/>
  <c r="AQ73" i="11" s="1"/>
  <c r="AL78" i="11" s="1"/>
  <c r="AR70" i="11" a="1"/>
  <c r="AR70" i="11" s="1"/>
  <c r="AI79" i="11" s="1"/>
  <c r="AR67" i="11" a="1"/>
  <c r="AR67" i="11" s="1"/>
  <c r="AS66" i="11" a="1"/>
  <c r="AS66" i="11" s="1"/>
  <c r="AT69" i="11" a="1"/>
  <c r="AT69" i="11" s="1"/>
  <c r="AH81" i="11" s="1"/>
  <c r="AU67" i="11" a="1"/>
  <c r="AU67" i="11" s="1"/>
  <c r="AU73" i="11" a="1"/>
  <c r="AU73" i="11" s="1"/>
  <c r="AL82" i="11" s="1"/>
  <c r="AO67" i="11" a="1"/>
  <c r="AO67" i="11" s="1"/>
  <c r="AF76" i="11" s="1"/>
  <c r="AR78" i="11" a="1"/>
  <c r="AR78" i="11" s="1"/>
  <c r="AQ79" i="11" s="1"/>
  <c r="A95" i="12"/>
  <c r="A196" i="12" s="1"/>
  <c r="A297" i="12" s="1"/>
  <c r="A398" i="12" s="1"/>
  <c r="A501" i="12" s="1"/>
  <c r="A76" i="12"/>
  <c r="A177" i="12" s="1"/>
  <c r="A278" i="12" s="1"/>
  <c r="A379" i="12" s="1"/>
  <c r="A482" i="12" s="1"/>
  <c r="A27" i="12"/>
  <c r="A128" i="12" s="1"/>
  <c r="A229" i="12" s="1"/>
  <c r="A330" i="12" s="1"/>
  <c r="A433" i="12" s="1"/>
  <c r="A12" i="12"/>
  <c r="A113" i="12" s="1"/>
  <c r="A214" i="12" s="1"/>
  <c r="A315" i="12" s="1"/>
  <c r="A418" i="12" s="1"/>
  <c r="A519" i="12" s="1"/>
  <c r="AO71" i="11" a="1"/>
  <c r="AO71" i="11" s="1"/>
  <c r="AP75" i="11" a="1"/>
  <c r="AP75" i="11" s="1"/>
  <c r="AN77" i="11" s="1"/>
  <c r="AR73" i="11" a="1"/>
  <c r="AR73" i="11" s="1"/>
  <c r="AT75" i="11" a="1"/>
  <c r="AT75" i="11" s="1"/>
  <c r="AN81" i="11" s="1"/>
  <c r="AV75" i="11" a="1"/>
  <c r="AV75" i="11" s="1"/>
  <c r="AN83" i="11" s="1"/>
  <c r="AW80" i="11" a="1"/>
  <c r="AW80" i="11" s="1"/>
  <c r="AW67" i="11" a="1"/>
  <c r="AW67" i="11" s="1"/>
  <c r="AF84" i="11" s="1"/>
  <c r="AX84" i="11" a="1"/>
  <c r="AX84" i="11" s="1"/>
  <c r="L96" i="15"/>
  <c r="L92" i="15"/>
  <c r="L88" i="15"/>
  <c r="L84" i="15"/>
  <c r="N2" i="1"/>
  <c r="A75" i="12"/>
  <c r="A176" i="12" s="1"/>
  <c r="A277" i="12" s="1"/>
  <c r="A378" i="12" s="1"/>
  <c r="A481" i="12" s="1"/>
  <c r="S716" i="12"/>
  <c r="T717" i="12"/>
  <c r="A558" i="12"/>
  <c r="A546" i="12"/>
  <c r="AW71" i="11" a="1"/>
  <c r="AW71" i="11" s="1"/>
  <c r="AW66" i="11" a="1"/>
  <c r="AW66" i="11" s="1"/>
  <c r="AX75" i="11" a="1"/>
  <c r="AX75" i="11" s="1"/>
  <c r="AN85" i="11" s="1"/>
  <c r="AP77" i="11" a="1"/>
  <c r="AP77" i="11" s="1"/>
  <c r="AR75" i="11" a="1"/>
  <c r="AR75" i="11" s="1"/>
  <c r="AS72" i="11" a="1"/>
  <c r="AS72" i="11" s="1"/>
  <c r="AK80" i="11" s="1"/>
  <c r="AV70" i="11" a="1"/>
  <c r="AV70" i="11" s="1"/>
  <c r="AI83" i="11" s="1"/>
  <c r="AV69" i="11" a="1"/>
  <c r="AV69" i="11" s="1"/>
  <c r="AH83" i="11" s="1"/>
  <c r="AW68" i="11" a="1"/>
  <c r="AW68" i="11" s="1"/>
  <c r="AW73" i="11" a="1"/>
  <c r="AW73" i="11" s="1"/>
  <c r="AL84" i="11" s="1"/>
  <c r="AX74" i="11" a="1"/>
  <c r="AX74" i="11" s="1"/>
  <c r="AX68" i="11" a="1"/>
  <c r="AX68" i="11" s="1"/>
  <c r="AV79" i="11" a="1"/>
  <c r="AV79" i="11" s="1"/>
  <c r="AW76" i="11" a="1"/>
  <c r="AW76" i="11" s="1"/>
  <c r="AW82" i="11" a="1"/>
  <c r="AW82" i="11" s="1"/>
  <c r="AU84" i="11" s="1"/>
  <c r="AX77" i="11" a="1"/>
  <c r="AX77" i="11" s="1"/>
  <c r="AP85" i="11" s="1"/>
  <c r="AT79" i="11" a="1"/>
  <c r="AT79" i="11" s="1"/>
  <c r="AR81" i="11" s="1"/>
  <c r="A72" i="12"/>
  <c r="A173" i="12" s="1"/>
  <c r="A274" i="12" s="1"/>
  <c r="A375" i="12" s="1"/>
  <c r="A478" i="12" s="1"/>
  <c r="A68" i="12"/>
  <c r="A169" i="12" s="1"/>
  <c r="A270" i="12" s="1"/>
  <c r="A371" i="12" s="1"/>
  <c r="A474" i="12" s="1"/>
  <c r="A64" i="12"/>
  <c r="A165" i="12" s="1"/>
  <c r="A266" i="12" s="1"/>
  <c r="A367" i="12" s="1"/>
  <c r="A470" i="12" s="1"/>
  <c r="A60" i="12"/>
  <c r="A161" i="12" s="1"/>
  <c r="A262" i="12" s="1"/>
  <c r="A363" i="12" s="1"/>
  <c r="A466" i="12" s="1"/>
  <c r="A56" i="12"/>
  <c r="A157" i="12" s="1"/>
  <c r="A258" i="12" s="1"/>
  <c r="A359" i="12" s="1"/>
  <c r="A462" i="12" s="1"/>
  <c r="AO72" i="11" a="1"/>
  <c r="AO72" i="11" s="1"/>
  <c r="AP72" i="11" a="1"/>
  <c r="AP72" i="11" s="1"/>
  <c r="AP71" i="11" a="1"/>
  <c r="AP71" i="11" s="1"/>
  <c r="AJ77" i="11" s="1"/>
  <c r="AQ69" i="11" a="1"/>
  <c r="AQ69" i="11" s="1"/>
  <c r="AH78" i="11" s="1"/>
  <c r="AQ74" i="11" a="1"/>
  <c r="AQ74" i="11" s="1"/>
  <c r="AR72" i="11" a="1"/>
  <c r="AR72" i="11" s="1"/>
  <c r="AK79" i="11" s="1"/>
  <c r="AR69" i="11" a="1"/>
  <c r="AR69" i="11" s="1"/>
  <c r="AH79" i="11" s="1"/>
  <c r="AS69" i="11" a="1"/>
  <c r="AS69" i="11" s="1"/>
  <c r="AH80" i="11" s="1"/>
  <c r="AS73" i="11" a="1"/>
  <c r="AS73" i="11" s="1"/>
  <c r="AT72" i="11" a="1"/>
  <c r="AT72" i="11" s="1"/>
  <c r="AK81" i="11" s="1"/>
  <c r="AT71" i="11" a="1"/>
  <c r="AT71" i="11" s="1"/>
  <c r="AJ81" i="11" s="1"/>
  <c r="AU69" i="11" a="1"/>
  <c r="AU69" i="11" s="1"/>
  <c r="AU74" i="11" a="1"/>
  <c r="AU74" i="11" s="1"/>
  <c r="AM82" i="11" s="1"/>
  <c r="AV72" i="11" a="1"/>
  <c r="AV72" i="11" s="1"/>
  <c r="AK83" i="11" s="1"/>
  <c r="AV71" i="11" a="1"/>
  <c r="AV71" i="11" s="1"/>
  <c r="AW69" i="11" a="1"/>
  <c r="AW69" i="11" s="1"/>
  <c r="AH84" i="11" s="1"/>
  <c r="AW74" i="11" a="1"/>
  <c r="AW74" i="11" s="1"/>
  <c r="AM84" i="11" s="1"/>
  <c r="AX67" i="11" a="1"/>
  <c r="AX67" i="11" s="1"/>
  <c r="AF85" i="11" s="1"/>
  <c r="AV82" i="11" a="1"/>
  <c r="AV82" i="11" s="1"/>
  <c r="AU83" i="11" s="1"/>
  <c r="AX79" i="11" a="1"/>
  <c r="AX79" i="11" s="1"/>
  <c r="AR85" i="11" s="1"/>
  <c r="AV81" i="11" a="1"/>
  <c r="AV81" i="11" s="1"/>
  <c r="AV76" i="11" a="1"/>
  <c r="AV76" i="11" s="1"/>
  <c r="AO83" i="11" s="1"/>
  <c r="AX83" i="11" a="1"/>
  <c r="AX83" i="11" s="1"/>
  <c r="AV85" i="11" s="1"/>
  <c r="AT81" i="11" a="1"/>
  <c r="AT81" i="11" s="1"/>
  <c r="A97" i="12"/>
  <c r="A198" i="12" s="1"/>
  <c r="A299" i="12" s="1"/>
  <c r="A400" i="12" s="1"/>
  <c r="A503" i="12" s="1"/>
  <c r="A91" i="12"/>
  <c r="A192" i="12" s="1"/>
  <c r="A293" i="12" s="1"/>
  <c r="A394" i="12" s="1"/>
  <c r="A497" i="12" s="1"/>
  <c r="A87" i="12"/>
  <c r="A188" i="12" s="1"/>
  <c r="A289" i="12" s="1"/>
  <c r="A390" i="12" s="1"/>
  <c r="A493" i="12" s="1"/>
  <c r="A77" i="12"/>
  <c r="A178" i="12" s="1"/>
  <c r="A279" i="12" s="1"/>
  <c r="A380" i="12" s="1"/>
  <c r="A483" i="12" s="1"/>
  <c r="A71" i="12"/>
  <c r="A172" i="12" s="1"/>
  <c r="A273" i="12" s="1"/>
  <c r="A374" i="12" s="1"/>
  <c r="A477" i="12" s="1"/>
  <c r="A67" i="12"/>
  <c r="A168" i="12" s="1"/>
  <c r="A269" i="12" s="1"/>
  <c r="A370" i="12" s="1"/>
  <c r="A473" i="12" s="1"/>
  <c r="A63" i="12"/>
  <c r="A164" i="12" s="1"/>
  <c r="A265" i="12" s="1"/>
  <c r="A366" i="12" s="1"/>
  <c r="A469" i="12" s="1"/>
  <c r="A59" i="12"/>
  <c r="A160" i="12" s="1"/>
  <c r="A261" i="12" s="1"/>
  <c r="A362" i="12" s="1"/>
  <c r="A465" i="12" s="1"/>
  <c r="A55" i="12"/>
  <c r="A156" i="12" s="1"/>
  <c r="A257" i="12" s="1"/>
  <c r="A358" i="12" s="1"/>
  <c r="A461" i="12" s="1"/>
  <c r="A25" i="12"/>
  <c r="A126" i="12" s="1"/>
  <c r="A227" i="12" s="1"/>
  <c r="A328" i="12" s="1"/>
  <c r="A431" i="12" s="1"/>
  <c r="D615" i="12"/>
  <c r="CW2" i="1"/>
  <c r="AH99" i="15"/>
  <c r="AO73" i="11" a="1"/>
  <c r="AO73" i="11" s="1"/>
  <c r="AL76" i="11" s="1"/>
  <c r="AP74" i="11" a="1"/>
  <c r="AP74" i="11" s="1"/>
  <c r="AM77" i="11" s="1"/>
  <c r="AP73" i="11" a="1"/>
  <c r="AP73" i="11" s="1"/>
  <c r="AL77" i="11" s="1"/>
  <c r="AQ71" i="11" a="1"/>
  <c r="AQ71" i="11" s="1"/>
  <c r="AQ75" i="11" a="1"/>
  <c r="AQ75" i="11" s="1"/>
  <c r="AR74" i="11" a="1"/>
  <c r="AR74" i="11" s="1"/>
  <c r="AM79" i="11" s="1"/>
  <c r="AR71" i="11" a="1"/>
  <c r="AR71" i="11" s="1"/>
  <c r="AS70" i="11" a="1"/>
  <c r="AS70" i="11" s="1"/>
  <c r="AI80" i="11" s="1"/>
  <c r="AS74" i="11" a="1"/>
  <c r="AS74" i="11" s="1"/>
  <c r="AT74" i="11" a="1"/>
  <c r="AT74" i="11" s="1"/>
  <c r="AT73" i="11" a="1"/>
  <c r="AT73" i="11" s="1"/>
  <c r="AL81" i="11" s="1"/>
  <c r="AU71" i="11" a="1"/>
  <c r="AU71" i="11" s="1"/>
  <c r="AJ82" i="11" s="1"/>
  <c r="AU75" i="11" a="1"/>
  <c r="AU75" i="11" s="1"/>
  <c r="AN82" i="11" s="1"/>
  <c r="AV74" i="11" a="1"/>
  <c r="AV74" i="11" s="1"/>
  <c r="AM83" i="11" s="1"/>
  <c r="AV73" i="11" a="1"/>
  <c r="AV73" i="11" s="1"/>
  <c r="AL83" i="11" s="1"/>
  <c r="AW70" i="11" a="1"/>
  <c r="AW70" i="11" s="1"/>
  <c r="AI84" i="11" s="1"/>
  <c r="AX70" i="11" a="1"/>
  <c r="AX70" i="11" s="1"/>
  <c r="AI85" i="11" s="1"/>
  <c r="AX69" i="11" a="1"/>
  <c r="AX69" i="11" s="1"/>
  <c r="AH85" i="11" s="1"/>
  <c r="AX82" i="11" a="1"/>
  <c r="AX82" i="11" s="1"/>
  <c r="AX78" i="11" a="1"/>
  <c r="AX78" i="11" s="1"/>
  <c r="AQ85" i="11" s="1"/>
  <c r="AX80" i="11" a="1"/>
  <c r="AX80" i="11" s="1"/>
  <c r="A80" i="12"/>
  <c r="A181" i="12" s="1"/>
  <c r="A282" i="12" s="1"/>
  <c r="A383" i="12" s="1"/>
  <c r="A486" i="12" s="1"/>
  <c r="A73" i="12"/>
  <c r="A174" i="12" s="1"/>
  <c r="A275" i="12" s="1"/>
  <c r="A376" i="12" s="1"/>
  <c r="A479" i="12" s="1"/>
  <c r="A630" i="12"/>
  <c r="A733" i="12" s="1"/>
  <c r="A839" i="12" s="1"/>
  <c r="A942" i="12" s="1"/>
  <c r="A1045" i="12" s="1"/>
  <c r="A1148" i="12" s="1"/>
  <c r="A1251" i="12" s="1"/>
  <c r="A1354" i="12" s="1"/>
  <c r="A1457" i="12" s="1"/>
  <c r="A1560" i="12" s="1"/>
  <c r="A1663" i="12" s="1"/>
  <c r="A1766" i="12" s="1"/>
  <c r="A528" i="12"/>
  <c r="L21" i="15"/>
  <c r="W2" i="1"/>
  <c r="A20" i="12"/>
  <c r="A121" i="12" s="1"/>
  <c r="A222" i="12" s="1"/>
  <c r="A323" i="12" s="1"/>
  <c r="A426" i="12" s="1"/>
  <c r="L17" i="15"/>
  <c r="A16" i="12"/>
  <c r="A117" i="12" s="1"/>
  <c r="A218" i="12" s="1"/>
  <c r="A319" i="12" s="1"/>
  <c r="A422" i="12" s="1"/>
  <c r="A622" i="12"/>
  <c r="A725" i="12" s="1"/>
  <c r="A831" i="12" s="1"/>
  <c r="A934" i="12" s="1"/>
  <c r="A1037" i="12" s="1"/>
  <c r="A1140" i="12" s="1"/>
  <c r="A1243" i="12" s="1"/>
  <c r="A1346" i="12" s="1"/>
  <c r="A1449" i="12" s="1"/>
  <c r="A1552" i="12" s="1"/>
  <c r="A1655" i="12" s="1"/>
  <c r="A1758" i="12" s="1"/>
  <c r="A520" i="12"/>
  <c r="P2" i="1"/>
  <c r="O2" i="1"/>
  <c r="A618" i="12"/>
  <c r="A721" i="12" s="1"/>
  <c r="A827" i="12" s="1"/>
  <c r="A930" i="12" s="1"/>
  <c r="A1033" i="12" s="1"/>
  <c r="A1136" i="12" s="1"/>
  <c r="A1239" i="12" s="1"/>
  <c r="A1342" i="12" s="1"/>
  <c r="A1445" i="12" s="1"/>
  <c r="A1548" i="12" s="1"/>
  <c r="A1651" i="12" s="1"/>
  <c r="A1754" i="12" s="1"/>
  <c r="A516" i="12"/>
  <c r="L2" i="1"/>
  <c r="A515" i="12"/>
  <c r="A617" i="12"/>
  <c r="A720" i="12" s="1"/>
  <c r="A826" i="12" s="1"/>
  <c r="A929" i="12" s="1"/>
  <c r="A1032" i="12" s="1"/>
  <c r="A1135" i="12" s="1"/>
  <c r="A1238" i="12" s="1"/>
  <c r="A1341" i="12" s="1"/>
  <c r="A1444" i="12" s="1"/>
  <c r="A1547" i="12" s="1"/>
  <c r="A1650" i="12" s="1"/>
  <c r="A1753" i="12" s="1"/>
  <c r="L9" i="15"/>
  <c r="K2" i="1"/>
  <c r="AH5" i="15"/>
  <c r="A511" i="12"/>
  <c r="L5" i="15"/>
  <c r="G2" i="1"/>
  <c r="D680" i="11" a="1"/>
  <c r="AW83" i="11" a="1"/>
  <c r="AW83" i="11" s="1"/>
  <c r="AX81" i="11" a="1"/>
  <c r="AX81" i="11" s="1"/>
  <c r="AW78" i="11" a="1"/>
  <c r="AW78" i="11" s="1"/>
  <c r="AX76" i="11" a="1"/>
  <c r="AX76" i="11" s="1"/>
  <c r="AW84" i="11" a="1"/>
  <c r="AW84" i="11" s="1"/>
  <c r="AT78" i="11" a="1"/>
  <c r="AT78" i="11" s="1"/>
  <c r="AR79" i="11" a="1"/>
  <c r="AR79" i="11" s="1"/>
  <c r="AX73" i="11" a="1"/>
  <c r="AX73" i="11" s="1"/>
  <c r="AW81" i="11" a="1"/>
  <c r="AW81" i="11" s="1"/>
  <c r="AV78" i="11" a="1"/>
  <c r="AV78" i="11" s="1"/>
  <c r="AQ83" i="11" s="1"/>
  <c r="AV83" i="11" a="1"/>
  <c r="AV83" i="11" s="1"/>
  <c r="AV80" i="11" a="1"/>
  <c r="AV80" i="11" s="1"/>
  <c r="AV77" i="11" a="1"/>
  <c r="AV77" i="11" s="1"/>
  <c r="AW75" i="11" a="1"/>
  <c r="AW75" i="11" s="1"/>
  <c r="AU82" i="11" a="1"/>
  <c r="AU82" i="11" s="1"/>
  <c r="AR76" i="11" a="1"/>
  <c r="AR76" i="11" s="1"/>
  <c r="AQ77" i="11" a="1"/>
  <c r="AQ77" i="11" s="1"/>
  <c r="AS79" i="11" a="1"/>
  <c r="AS79" i="11" s="1"/>
  <c r="AT76" i="11" a="1"/>
  <c r="AT76" i="11" s="1"/>
  <c r="AU81" i="11" a="1"/>
  <c r="AU81" i="11" s="1"/>
  <c r="AT77" i="11" a="1"/>
  <c r="AT77" i="11" s="1"/>
  <c r="AU79" i="11" a="1"/>
  <c r="AU79" i="11" s="1"/>
  <c r="AX85" i="11" a="1"/>
  <c r="AX85" i="11" s="1"/>
  <c r="AS77" i="11" a="1"/>
  <c r="AS77" i="11" s="1"/>
  <c r="AU76" i="11" a="1"/>
  <c r="AU76" i="11" s="1"/>
  <c r="AR77" i="11" a="1"/>
  <c r="AR77" i="11" s="1"/>
  <c r="AU80" i="11" a="1"/>
  <c r="AU80" i="11" s="1"/>
  <c r="AQ78" i="11" a="1"/>
  <c r="AQ78" i="11" s="1"/>
  <c r="AQ76" i="11" a="1"/>
  <c r="AQ76" i="11" s="1"/>
  <c r="AT80" i="11" a="1"/>
  <c r="AT80" i="11" s="1"/>
  <c r="AS78" i="11" a="1"/>
  <c r="AS78" i="11" s="1"/>
  <c r="AU77" i="11" a="1"/>
  <c r="AU77" i="11" s="1"/>
  <c r="AF67" i="11" a="1"/>
  <c r="AF67" i="11" s="1"/>
  <c r="I212" i="12"/>
  <c r="I722" i="12" s="1"/>
  <c r="I619" i="12"/>
  <c r="G950" i="12"/>
  <c r="G638" i="12"/>
  <c r="G630" i="12"/>
  <c r="G312" i="12"/>
  <c r="G618" i="12"/>
  <c r="F954" i="12"/>
  <c r="F642" i="12"/>
  <c r="C943" i="12"/>
  <c r="C631" i="12"/>
  <c r="C1012" i="12"/>
  <c r="C293" i="12"/>
  <c r="C803" i="12" s="1"/>
  <c r="D1009" i="12"/>
  <c r="D391" i="12"/>
  <c r="E374" i="12"/>
  <c r="E992" i="12"/>
  <c r="H366" i="12"/>
  <c r="H984" i="12"/>
  <c r="AO76" i="11" a="1"/>
  <c r="AO76" i="11" s="1"/>
  <c r="J661" i="11"/>
  <c r="U661" i="11" s="1" a="1"/>
  <c r="J662" i="11"/>
  <c r="J668" i="11"/>
  <c r="U668" i="11" s="1" a="1"/>
  <c r="F662" i="11"/>
  <c r="U662" i="11" s="1" a="1"/>
  <c r="H658" i="12"/>
  <c r="I631" i="12"/>
  <c r="G626" i="12"/>
  <c r="C646" i="12"/>
  <c r="F956" i="12"/>
  <c r="F338" i="12"/>
  <c r="F644" i="12"/>
  <c r="F948" i="12"/>
  <c r="F636" i="12"/>
  <c r="D396" i="12"/>
  <c r="D290" i="12"/>
  <c r="D800" i="12" s="1"/>
  <c r="C961" i="12"/>
  <c r="C649" i="12"/>
  <c r="C953" i="12"/>
  <c r="C641" i="12"/>
  <c r="C1007" i="12"/>
  <c r="C389" i="12"/>
  <c r="H998" i="12"/>
  <c r="H380" i="12"/>
  <c r="C996" i="12"/>
  <c r="C277" i="12"/>
  <c r="C787" i="12" s="1"/>
  <c r="H995" i="12"/>
  <c r="H377" i="12"/>
  <c r="C994" i="12"/>
  <c r="C376" i="12"/>
  <c r="J992" i="12"/>
  <c r="J374" i="12"/>
  <c r="C991" i="12"/>
  <c r="C373" i="12"/>
  <c r="I989" i="12"/>
  <c r="I371" i="12"/>
  <c r="G364" i="12"/>
  <c r="I980" i="12"/>
  <c r="I362" i="12"/>
  <c r="J979" i="12"/>
  <c r="J361" i="12"/>
  <c r="B1020" i="12"/>
  <c r="B402" i="12"/>
  <c r="B1004" i="12"/>
  <c r="B285" i="12"/>
  <c r="B795" i="12" s="1"/>
  <c r="B989" i="12"/>
  <c r="B270" i="12"/>
  <c r="B780" i="12" s="1"/>
  <c r="B985" i="12"/>
  <c r="B367" i="12"/>
  <c r="B266" i="12"/>
  <c r="B776" i="12" s="1"/>
  <c r="B981" i="12"/>
  <c r="B262" i="12"/>
  <c r="B772" i="12" s="1"/>
  <c r="B977" i="12"/>
  <c r="B258" i="12"/>
  <c r="B768" i="12" s="1"/>
  <c r="B964" i="12"/>
  <c r="B245" i="12"/>
  <c r="B755" i="12" s="1"/>
  <c r="B960" i="12"/>
  <c r="B241" i="12"/>
  <c r="B751" i="12" s="1"/>
  <c r="AS80" i="11" a="1"/>
  <c r="AS80" i="11" s="1"/>
  <c r="AU78" i="11" a="1"/>
  <c r="AU78" i="11" s="1"/>
  <c r="AP76" i="11" a="1"/>
  <c r="AP76" i="11" s="1"/>
  <c r="J664" i="11"/>
  <c r="U664" i="11" s="1" a="1"/>
  <c r="F663" i="11"/>
  <c r="J228" i="12"/>
  <c r="J738" i="12" s="1"/>
  <c r="I224" i="12"/>
  <c r="I734" i="12" s="1"/>
  <c r="G1028" i="12" a="1"/>
  <c r="G1028" i="12" s="1"/>
  <c r="G658" i="12"/>
  <c r="C658" i="12"/>
  <c r="G654" i="12"/>
  <c r="C654" i="12"/>
  <c r="C650" i="12"/>
  <c r="C627" i="12"/>
  <c r="I967" i="12"/>
  <c r="I248" i="12"/>
  <c r="I758" i="12" s="1"/>
  <c r="G391" i="12"/>
  <c r="F392" i="12"/>
  <c r="F962" i="12"/>
  <c r="F650" i="12"/>
  <c r="C378" i="12"/>
  <c r="C364" i="12"/>
  <c r="C276" i="12"/>
  <c r="C786" i="12" s="1"/>
  <c r="J391" i="12"/>
  <c r="J1009" i="12"/>
  <c r="F996" i="12"/>
  <c r="F378" i="12"/>
  <c r="C988" i="12"/>
  <c r="C269" i="12"/>
  <c r="C779" i="12" s="1"/>
  <c r="H987" i="12"/>
  <c r="H369" i="12"/>
  <c r="D986" i="12"/>
  <c r="D267" i="12"/>
  <c r="D777" i="12" s="1"/>
  <c r="I985" i="12"/>
  <c r="I367" i="12"/>
  <c r="J659" i="12"/>
  <c r="F654" i="12"/>
  <c r="G650" i="12"/>
  <c r="J647" i="12"/>
  <c r="C635" i="12"/>
  <c r="C619" i="12"/>
  <c r="J330" i="12"/>
  <c r="J636" i="12"/>
  <c r="I368" i="12"/>
  <c r="H960" i="12"/>
  <c r="H648" i="12"/>
  <c r="G251" i="12"/>
  <c r="G761" i="12" s="1"/>
  <c r="F340" i="12"/>
  <c r="F646" i="12"/>
  <c r="D372" i="12"/>
  <c r="C275" i="12"/>
  <c r="C785" i="12" s="1"/>
  <c r="B363" i="12"/>
  <c r="B346" i="12"/>
  <c r="D371" i="12"/>
  <c r="D989" i="12"/>
  <c r="E984" i="12"/>
  <c r="E366" i="12"/>
  <c r="J1008" i="12"/>
  <c r="J390" i="12"/>
  <c r="D996" i="12"/>
  <c r="D277" i="12"/>
  <c r="D787" i="12" s="1"/>
  <c r="H988" i="12"/>
  <c r="H370" i="12"/>
  <c r="C984" i="12"/>
  <c r="C265" i="12"/>
  <c r="C775" i="12" s="1"/>
  <c r="D982" i="12"/>
  <c r="D263" i="12"/>
  <c r="C976" i="12"/>
  <c r="C257" i="12"/>
  <c r="C767" i="12" s="1"/>
  <c r="B238" i="12"/>
  <c r="B748" i="12" s="1"/>
  <c r="K383" i="12"/>
  <c r="K641" i="12"/>
  <c r="J402" i="12"/>
  <c r="G358" i="12"/>
  <c r="F399" i="12"/>
  <c r="F387" i="12"/>
  <c r="F367" i="12"/>
  <c r="E360" i="12"/>
  <c r="D288" i="12"/>
  <c r="D798" i="12" s="1"/>
  <c r="C361" i="12"/>
  <c r="C278" i="12"/>
  <c r="C788" i="12" s="1"/>
  <c r="G393" i="12"/>
  <c r="I1004" i="12"/>
  <c r="I386" i="12"/>
  <c r="C384" i="12"/>
  <c r="D281" i="12"/>
  <c r="D791" i="12" s="1"/>
  <c r="D275" i="12"/>
  <c r="D785" i="12" s="1"/>
  <c r="B967" i="12"/>
  <c r="B349" i="12"/>
  <c r="B341" i="12"/>
  <c r="B955" i="12"/>
  <c r="B337" i="12"/>
  <c r="K398" i="12"/>
  <c r="K386" i="12"/>
  <c r="F402" i="12"/>
  <c r="F366" i="12"/>
  <c r="D378" i="12"/>
  <c r="D370" i="12"/>
  <c r="C402" i="12"/>
  <c r="C374" i="12"/>
  <c r="C366" i="12"/>
  <c r="C273" i="12"/>
  <c r="C783" i="12" s="1"/>
  <c r="C948" i="12"/>
  <c r="C229" i="12"/>
  <c r="C739" i="12" s="1"/>
  <c r="B230" i="12"/>
  <c r="B740" i="12" s="1"/>
  <c r="C301" i="12"/>
  <c r="C811" i="12" s="1"/>
  <c r="C292" i="12"/>
  <c r="C802" i="12" s="1"/>
  <c r="G1008" i="12"/>
  <c r="C289" i="12"/>
  <c r="C799" i="12" s="1"/>
  <c r="C379" i="12"/>
  <c r="J376" i="12"/>
  <c r="E375" i="12"/>
  <c r="G371" i="12"/>
  <c r="B987" i="12"/>
  <c r="B369" i="12"/>
  <c r="B983" i="12"/>
  <c r="B264" i="12"/>
  <c r="B774" i="12" s="1"/>
  <c r="B979" i="12"/>
  <c r="B260" i="12"/>
  <c r="B770" i="12" s="1"/>
  <c r="B361" i="12"/>
  <c r="B352" i="12"/>
  <c r="B251" i="12"/>
  <c r="B761" i="12" s="1"/>
  <c r="B348" i="12"/>
  <c r="B243" i="12"/>
  <c r="B753" i="12" s="1"/>
  <c r="N708" i="12"/>
  <c r="O400" i="12"/>
  <c r="L706" i="12"/>
  <c r="O394" i="12"/>
  <c r="N698" i="12"/>
  <c r="R688" i="12"/>
  <c r="M688" i="12"/>
  <c r="R686" i="12"/>
  <c r="R684" i="12"/>
  <c r="P675" i="12"/>
  <c r="L675" i="12"/>
  <c r="R671" i="12"/>
  <c r="N671" i="12"/>
  <c r="P668" i="12"/>
  <c r="L668" i="12"/>
  <c r="R664" i="12"/>
  <c r="R641" i="12"/>
  <c r="Q680" i="11" a="1"/>
  <c r="U673" i="11" a="1"/>
  <c r="R674" i="11"/>
  <c r="U674" i="11" s="1" a="1"/>
  <c r="B286" i="12"/>
  <c r="B796" i="12" s="1"/>
  <c r="B282" i="12"/>
  <c r="B792" i="12" s="1"/>
  <c r="B274" i="12"/>
  <c r="B784" i="12" s="1"/>
  <c r="DA2" i="1"/>
  <c r="Q402" i="12"/>
  <c r="R706" i="12"/>
  <c r="N688" i="12"/>
  <c r="N686" i="12"/>
  <c r="Q676" i="12"/>
  <c r="N673" i="12"/>
  <c r="O653" i="12"/>
  <c r="T680" i="11" a="1"/>
  <c r="U671" i="11" a="1"/>
  <c r="R692" i="11"/>
  <c r="N692" i="11"/>
  <c r="O402" i="12"/>
  <c r="P706" i="12"/>
  <c r="N700" i="12"/>
  <c r="O392" i="12"/>
  <c r="R678" i="12"/>
  <c r="P673" i="12"/>
  <c r="L673" i="12"/>
  <c r="Q664" i="12"/>
  <c r="Q692" i="11"/>
  <c r="U670" i="11" a="1"/>
  <c r="U675" i="11" a="1"/>
  <c r="AN69" i="11" a="1"/>
  <c r="AN69" i="11" s="1"/>
  <c r="AN71" i="11" a="1"/>
  <c r="AN71" i="11" s="1"/>
  <c r="AJ75" i="11" s="1"/>
  <c r="AN66" i="11" a="1"/>
  <c r="AN66" i="11" s="1"/>
  <c r="AE75" i="11" s="1"/>
  <c r="E41" i="11" a="1"/>
  <c r="E41" i="11" s="1"/>
  <c r="K37" i="11"/>
  <c r="K1060" i="12" s="1" a="1"/>
  <c r="K1060" i="12" s="1"/>
  <c r="J37" i="11"/>
  <c r="J1035" i="12" s="1" a="1"/>
  <c r="J1035" i="12" s="1"/>
  <c r="E37" i="11"/>
  <c r="J310" i="12"/>
  <c r="K1649" i="12" a="1"/>
  <c r="K1649" i="12" s="1"/>
  <c r="K614" i="12"/>
  <c r="K308" i="12"/>
  <c r="K1029" i="12" a="1"/>
  <c r="K1029" i="12" s="1"/>
  <c r="K612" i="12"/>
  <c r="K65" i="11"/>
  <c r="AN75" i="11" a="1"/>
  <c r="AN75" i="11" s="1"/>
  <c r="E74" i="11"/>
  <c r="AN73" i="11" a="1"/>
  <c r="AN73" i="11" s="1"/>
  <c r="K41" i="11" a="1"/>
  <c r="K41" i="11" s="1"/>
  <c r="J207" i="12"/>
  <c r="J612" i="12"/>
  <c r="AN74" i="11" a="1"/>
  <c r="AN74" i="11" s="1"/>
  <c r="H306" i="12"/>
  <c r="K71" i="11"/>
  <c r="G205" i="12"/>
  <c r="G715" i="12" s="1"/>
  <c r="G1645" i="12" a="1"/>
  <c r="G1645" i="12" s="1"/>
  <c r="F612" i="12"/>
  <c r="F306" i="12"/>
  <c r="AI70" i="11" a="1"/>
  <c r="AI70" i="11" s="1"/>
  <c r="F69" i="11"/>
  <c r="E307" i="12"/>
  <c r="E613" i="12"/>
  <c r="AL69" i="11" a="1"/>
  <c r="AL69" i="11" s="1"/>
  <c r="E206" i="12"/>
  <c r="E716" i="12" s="1"/>
  <c r="AH69" i="11" a="1"/>
  <c r="AH69" i="11" s="1"/>
  <c r="D37" i="11"/>
  <c r="D1068" i="12" s="1" a="1"/>
  <c r="D1068" i="12" s="1"/>
  <c r="AN68" i="11" a="1"/>
  <c r="AN68" i="11" s="1"/>
  <c r="C307" i="12"/>
  <c r="AM67" i="11" a="1"/>
  <c r="AM67" i="11" s="1"/>
  <c r="B37" i="11"/>
  <c r="B307" i="12"/>
  <c r="B310" i="12"/>
  <c r="B206" i="12"/>
  <c r="B716" i="12" s="1"/>
  <c r="J616" i="12"/>
  <c r="I926" i="12"/>
  <c r="I1647" i="12" a="1"/>
  <c r="I1647" i="12" s="1"/>
  <c r="I612" i="12"/>
  <c r="I205" i="12"/>
  <c r="I715" i="12" s="1"/>
  <c r="AL73" i="11" a="1"/>
  <c r="AL73" i="11" s="1"/>
  <c r="AM73" i="11" a="1"/>
  <c r="AM73" i="11" s="1"/>
  <c r="AL74" i="11" s="1"/>
  <c r="U666" i="11" a="1"/>
  <c r="E349" i="12"/>
  <c r="G404" i="12"/>
  <c r="E398" i="12"/>
  <c r="E380" i="12"/>
  <c r="G979" i="12"/>
  <c r="G361" i="12"/>
  <c r="G660" i="11"/>
  <c r="G680" i="11" s="1" a="1"/>
  <c r="I680" i="11" a="1"/>
  <c r="J667" i="11"/>
  <c r="U667" i="11" s="1" a="1"/>
  <c r="E983" i="12"/>
  <c r="E365" i="12"/>
  <c r="F358" i="12"/>
  <c r="B394" i="12"/>
  <c r="B362" i="12"/>
  <c r="B255" i="12"/>
  <c r="B765" i="12" s="1"/>
  <c r="L103" i="15"/>
  <c r="AH83" i="15"/>
  <c r="L83" i="15"/>
  <c r="AH87" i="15"/>
  <c r="L87" i="15"/>
  <c r="AH91" i="15"/>
  <c r="L91" i="15"/>
  <c r="N1022" i="12"/>
  <c r="N710" i="12"/>
  <c r="R708" i="12"/>
  <c r="M402" i="12"/>
  <c r="N706" i="12"/>
  <c r="R704" i="12"/>
  <c r="M398" i="12"/>
  <c r="N702" i="12"/>
  <c r="R700" i="12"/>
  <c r="M394" i="12"/>
  <c r="L698" i="12"/>
  <c r="Q696" i="12"/>
  <c r="O694" i="12"/>
  <c r="M692" i="12"/>
  <c r="L690" i="12"/>
  <c r="Q688" i="12"/>
  <c r="O686" i="12"/>
  <c r="M684" i="12"/>
  <c r="L678" i="12"/>
  <c r="M664" i="12"/>
  <c r="M641" i="12"/>
  <c r="U672" i="11" a="1"/>
  <c r="A514" i="12"/>
  <c r="A616" i="12"/>
  <c r="A719" i="12" s="1"/>
  <c r="A825" i="12" s="1"/>
  <c r="A928" i="12" s="1"/>
  <c r="A1031" i="12" s="1"/>
  <c r="A1134" i="12" s="1"/>
  <c r="A1237" i="12" s="1"/>
  <c r="A1340" i="12" s="1"/>
  <c r="A1443" i="12" s="1"/>
  <c r="A1546" i="12" s="1"/>
  <c r="A1649" i="12" s="1"/>
  <c r="A1752" i="12" s="1"/>
  <c r="A684" i="11"/>
  <c r="B39" i="3"/>
  <c r="B40" i="3"/>
  <c r="G612" i="12"/>
  <c r="AM70" i="11" a="1"/>
  <c r="AM70" i="11" s="1"/>
  <c r="F74" i="11"/>
  <c r="F70" i="11"/>
  <c r="H69" i="11"/>
  <c r="F68" i="11"/>
  <c r="AU70" i="11" a="1"/>
  <c r="AU70" i="11" s="1"/>
  <c r="AT70" i="11" a="1"/>
  <c r="AT70" i="11" s="1"/>
  <c r="AQ70" i="11" a="1"/>
  <c r="AQ70" i="11" s="1"/>
  <c r="AP70" i="11" a="1"/>
  <c r="AP70" i="11" s="1"/>
  <c r="AO70" i="11" a="1"/>
  <c r="AO70" i="11" s="1"/>
  <c r="F83" i="11"/>
  <c r="U69" i="11"/>
  <c r="F84" i="11"/>
  <c r="F82" i="11"/>
  <c r="T69" i="11"/>
  <c r="J69" i="11"/>
  <c r="F37" i="11"/>
  <c r="F1030" i="12" s="1" a="1"/>
  <c r="F1030" i="12" s="1"/>
  <c r="AI67" i="11" a="1"/>
  <c r="AI67" i="11" s="1"/>
  <c r="AK70" i="11" a="1"/>
  <c r="AK70" i="11" s="1"/>
  <c r="B50" i="16" a="1"/>
  <c r="L214" i="12"/>
  <c r="K1666" i="12" a="1"/>
  <c r="K1666" i="12" s="1"/>
  <c r="F206" i="12"/>
  <c r="F716" i="12" s="1"/>
  <c r="F207" i="12"/>
  <c r="F717" i="12" s="1"/>
  <c r="I221" i="12"/>
  <c r="F205" i="12"/>
  <c r="F210" i="12"/>
  <c r="F720" i="12" s="1"/>
  <c r="E214" i="12"/>
  <c r="H220" i="12"/>
  <c r="G222" i="12"/>
  <c r="H224" i="12"/>
  <c r="H734" i="12" s="1"/>
  <c r="K226" i="12"/>
  <c r="H1664" i="12" a="1"/>
  <c r="H1664" i="12" s="1"/>
  <c r="F1653" i="12" a="1"/>
  <c r="F1653" i="12" s="1"/>
  <c r="F1651" i="12" a="1"/>
  <c r="F1651" i="12" s="1"/>
  <c r="F1646" i="12" a="1"/>
  <c r="F1646" i="12" s="1"/>
  <c r="F1645" i="12" a="1"/>
  <c r="F1645" i="12" s="1"/>
  <c r="F1654" i="12" a="1"/>
  <c r="F1654" i="12" s="1"/>
  <c r="F1652" i="12" a="1"/>
  <c r="F1652" i="12" s="1"/>
  <c r="F1650" i="12" a="1"/>
  <c r="F1650" i="12" s="1"/>
  <c r="F1647" i="12" a="1"/>
  <c r="F1647" i="12" s="1"/>
  <c r="F1649" i="12" a="1"/>
  <c r="F1649" i="12" s="1"/>
  <c r="B680" i="11" a="1"/>
  <c r="U660" i="11" a="1"/>
  <c r="E680" i="11" a="1"/>
  <c r="U663" i="11" a="1"/>
  <c r="C680" i="11" a="1"/>
  <c r="J334" i="12"/>
  <c r="O678" i="12"/>
  <c r="L686" i="12"/>
  <c r="Q684" i="12"/>
  <c r="O682" i="12"/>
  <c r="M680" i="12"/>
  <c r="P652" i="12"/>
  <c r="N734" i="12"/>
  <c r="R732" i="12"/>
  <c r="S1081" i="12" l="1" a="1"/>
  <c r="S1081" i="12" s="1"/>
  <c r="S1082" i="12" a="1"/>
  <c r="S1082" i="12" s="1"/>
  <c r="S1080" i="12" a="1"/>
  <c r="S1080" i="12" s="1"/>
  <c r="S1078" i="12" a="1"/>
  <c r="S1078" i="12" s="1"/>
  <c r="S1079" i="12" a="1"/>
  <c r="S1079" i="12" s="1"/>
  <c r="M1032" i="12" a="1"/>
  <c r="M1032" i="12" s="1"/>
  <c r="M1085" i="12" a="1"/>
  <c r="M1085" i="12" s="1"/>
  <c r="R1084" i="12" a="1"/>
  <c r="R1084" i="12" s="1"/>
  <c r="R1086" i="12" a="1"/>
  <c r="R1086" i="12" s="1"/>
  <c r="G1086" i="12" a="1"/>
  <c r="G1086" i="12" s="1"/>
  <c r="S1056" i="12" a="1"/>
  <c r="S1056" i="12" s="1"/>
  <c r="S1086" i="12" a="1"/>
  <c r="S1086" i="12" s="1"/>
  <c r="R1085" i="12" a="1"/>
  <c r="R1085" i="12" s="1"/>
  <c r="L1084" i="12" a="1"/>
  <c r="L1084" i="12" s="1"/>
  <c r="L1085" i="12" a="1"/>
  <c r="L1085" i="12" s="1"/>
  <c r="P1052" i="12" a="1"/>
  <c r="P1052" i="12" s="1"/>
  <c r="P1085" i="12" a="1"/>
  <c r="P1085" i="12" s="1"/>
  <c r="E1057" i="12" a="1"/>
  <c r="E1057" i="12" s="1"/>
  <c r="E1084" i="12" a="1"/>
  <c r="E1084" i="12" s="1"/>
  <c r="L1062" i="12" a="1"/>
  <c r="L1062" i="12" s="1"/>
  <c r="L1083" i="12" a="1"/>
  <c r="L1083" i="12" s="1"/>
  <c r="R1082" i="12" a="1"/>
  <c r="R1082" i="12" s="1"/>
  <c r="R1083" i="12" a="1"/>
  <c r="R1083" i="12" s="1"/>
  <c r="E1083" i="12" a="1"/>
  <c r="E1083" i="12" s="1"/>
  <c r="R1080" i="12" a="1"/>
  <c r="R1080" i="12" s="1"/>
  <c r="R1081" i="12" a="1"/>
  <c r="R1081" i="12" s="1"/>
  <c r="R1032" i="12" a="1"/>
  <c r="R1032" i="12" s="1"/>
  <c r="R1079" i="12" a="1"/>
  <c r="R1079" i="12" s="1"/>
  <c r="G1032" i="12" a="1"/>
  <c r="G1032" i="12" s="1"/>
  <c r="K1032" i="12" a="1"/>
  <c r="K1032" i="12" s="1"/>
  <c r="B1078" i="12" a="1"/>
  <c r="B1078" i="12" s="1"/>
  <c r="R1068" i="12" a="1"/>
  <c r="R1068" i="12" s="1"/>
  <c r="R1078" i="12" a="1"/>
  <c r="R1078" i="12" s="1"/>
  <c r="U1061" i="12" a="1"/>
  <c r="U1061" i="12" s="1"/>
  <c r="U1078" i="12" a="1"/>
  <c r="U1078" i="12" s="1"/>
  <c r="C1078" i="12" a="1"/>
  <c r="C1078" i="12" s="1"/>
  <c r="A709" i="12"/>
  <c r="A812" i="12" s="1"/>
  <c r="A918" i="12" s="1"/>
  <c r="A1021" i="12" s="1"/>
  <c r="A1124" i="12" s="1"/>
  <c r="A1227" i="12" s="1"/>
  <c r="A1330" i="12" s="1"/>
  <c r="A1433" i="12" s="1"/>
  <c r="A1536" i="12" s="1"/>
  <c r="A1639" i="12" s="1"/>
  <c r="A1742" i="12" s="1"/>
  <c r="A1845" i="12" s="1"/>
  <c r="A607" i="12"/>
  <c r="A592" i="12"/>
  <c r="A694" i="12"/>
  <c r="A797" i="12" s="1"/>
  <c r="A903" i="12" s="1"/>
  <c r="A1006" i="12" s="1"/>
  <c r="A1109" i="12" s="1"/>
  <c r="A1212" i="12" s="1"/>
  <c r="A1315" i="12" s="1"/>
  <c r="A1418" i="12" s="1"/>
  <c r="A1521" i="12" s="1"/>
  <c r="A1624" i="12" s="1"/>
  <c r="A1727" i="12" s="1"/>
  <c r="A1830" i="12" s="1"/>
  <c r="A674" i="12"/>
  <c r="A777" i="12" s="1"/>
  <c r="A883" i="12" s="1"/>
  <c r="A986" i="12" s="1"/>
  <c r="A1089" i="12" s="1"/>
  <c r="A1192" i="12" s="1"/>
  <c r="A1295" i="12" s="1"/>
  <c r="A1398" i="12" s="1"/>
  <c r="A1501" i="12" s="1"/>
  <c r="A1604" i="12" s="1"/>
  <c r="A1707" i="12" s="1"/>
  <c r="A1810" i="12" s="1"/>
  <c r="A572" i="12"/>
  <c r="B1069" i="12" a="1"/>
  <c r="B1069" i="12" s="1"/>
  <c r="B1068" i="12" a="1"/>
  <c r="B1068" i="12" s="1"/>
  <c r="F1068" i="12" a="1"/>
  <c r="F1068" i="12" s="1"/>
  <c r="O1051" i="12" a="1"/>
  <c r="O1051" i="12" s="1"/>
  <c r="P1067" i="12" a="1"/>
  <c r="P1067" i="12" s="1"/>
  <c r="P1050" i="12" a="1"/>
  <c r="P1050" i="12" s="1"/>
  <c r="U1046" i="12" a="1"/>
  <c r="U1046" i="12" s="1"/>
  <c r="S1058" i="12" a="1"/>
  <c r="S1058" i="12" s="1"/>
  <c r="S1046" i="12" a="1"/>
  <c r="S1046" i="12" s="1"/>
  <c r="S1057" i="12" a="1"/>
  <c r="S1057" i="12" s="1"/>
  <c r="O1054" i="12" a="1"/>
  <c r="O1054" i="12" s="1"/>
  <c r="O1065" i="12" a="1"/>
  <c r="O1065" i="12" s="1"/>
  <c r="P1059" i="12" a="1"/>
  <c r="P1059" i="12" s="1"/>
  <c r="P1064" i="12" a="1"/>
  <c r="P1064" i="12" s="1"/>
  <c r="J1039" i="12" a="1"/>
  <c r="J1039" i="12" s="1"/>
  <c r="R1038" i="12" a="1"/>
  <c r="R1038" i="12" s="1"/>
  <c r="R1039" i="12" a="1"/>
  <c r="R1039" i="12" s="1"/>
  <c r="Q1039" i="12" a="1"/>
  <c r="Q1039" i="12" s="1"/>
  <c r="O1039" i="12" a="1"/>
  <c r="O1039" i="12" s="1"/>
  <c r="G1039" i="12" a="1"/>
  <c r="G1039" i="12" s="1"/>
  <c r="N1036" i="12" a="1"/>
  <c r="N1036" i="12" s="1"/>
  <c r="Q1067" i="12" a="1"/>
  <c r="Q1067" i="12" s="1"/>
  <c r="N1045" i="12" a="1"/>
  <c r="N1045" i="12" s="1"/>
  <c r="N1060" i="12" a="1"/>
  <c r="N1060" i="12" s="1"/>
  <c r="I1035" i="12" a="1"/>
  <c r="I1035" i="12" s="1"/>
  <c r="R1035" i="12" a="1"/>
  <c r="R1035" i="12" s="1"/>
  <c r="J1061" i="12" a="1"/>
  <c r="J1061" i="12" s="1"/>
  <c r="G1035" i="12" a="1"/>
  <c r="G1035" i="12" s="1"/>
  <c r="P1036" i="12" a="1"/>
  <c r="P1036" i="12" s="1"/>
  <c r="Q1062" i="12" a="1"/>
  <c r="Q1062" i="12" s="1"/>
  <c r="Q1077" i="12" a="1"/>
  <c r="Q1077" i="12" s="1"/>
  <c r="Q1063" i="12" a="1"/>
  <c r="Q1063" i="12" s="1"/>
  <c r="N1055" i="12" a="1"/>
  <c r="N1055" i="12" s="1"/>
  <c r="N1062" i="12" a="1"/>
  <c r="N1062" i="12" s="1"/>
  <c r="N1061" i="12" a="1"/>
  <c r="N1061" i="12" s="1"/>
  <c r="J1043" i="12" a="1"/>
  <c r="J1043" i="12" s="1"/>
  <c r="B1054" i="12" a="1"/>
  <c r="B1054" i="12" s="1"/>
  <c r="M1055" i="12" a="1"/>
  <c r="M1055" i="12" s="1"/>
  <c r="M1063" i="12" a="1"/>
  <c r="M1063" i="12" s="1"/>
  <c r="M1056" i="12" a="1"/>
  <c r="M1056" i="12" s="1"/>
  <c r="M1062" i="12" a="1"/>
  <c r="M1062" i="12" s="1"/>
  <c r="K1069" i="12" a="1"/>
  <c r="K1069" i="12" s="1"/>
  <c r="I1076" i="12" a="1"/>
  <c r="I1076" i="12" s="1"/>
  <c r="I1069" i="12" a="1"/>
  <c r="I1069" i="12" s="1"/>
  <c r="I1036" i="12" a="1"/>
  <c r="I1036" i="12" s="1"/>
  <c r="L959" i="12"/>
  <c r="S1061" i="12" a="1"/>
  <c r="S1061" i="12" s="1"/>
  <c r="L1055" i="12" a="1"/>
  <c r="L1055" i="12" s="1"/>
  <c r="L1061" i="12" a="1"/>
  <c r="L1061" i="12" s="1"/>
  <c r="J1060" i="12" a="1"/>
  <c r="J1060" i="12" s="1"/>
  <c r="N1057" i="12" a="1"/>
  <c r="N1057" i="12" s="1"/>
  <c r="N1058" i="12" a="1"/>
  <c r="N1058" i="12" s="1"/>
  <c r="O1042" i="12" a="1"/>
  <c r="O1042" i="12" s="1"/>
  <c r="O1046" i="12" a="1"/>
  <c r="O1046" i="12" s="1"/>
  <c r="T1044" i="12" a="1"/>
  <c r="T1044" i="12" s="1"/>
  <c r="T1062" i="12" a="1"/>
  <c r="T1062" i="12" s="1"/>
  <c r="N1041" i="12" a="1"/>
  <c r="N1041" i="12" s="1"/>
  <c r="N1054" i="12" a="1"/>
  <c r="N1054" i="12" s="1"/>
  <c r="N1056" i="12" a="1"/>
  <c r="N1056" i="12" s="1"/>
  <c r="M1069" i="12" a="1"/>
  <c r="M1069" i="12" s="1"/>
  <c r="N1075" i="12" a="1"/>
  <c r="N1075" i="12" s="1"/>
  <c r="T1076" i="12" a="1"/>
  <c r="T1076" i="12" s="1"/>
  <c r="M1340" i="12"/>
  <c r="M1042" i="12" a="1"/>
  <c r="M1042" i="12" s="1"/>
  <c r="M1041" i="12" a="1"/>
  <c r="M1041" i="12" s="1"/>
  <c r="L1048" i="12" a="1"/>
  <c r="L1048" i="12" s="1"/>
  <c r="L1046" i="12" a="1"/>
  <c r="L1046" i="12" s="1"/>
  <c r="J1036" i="12" a="1"/>
  <c r="J1036" i="12" s="1"/>
  <c r="G1064" i="12" a="1"/>
  <c r="G1064" i="12" s="1"/>
  <c r="B1045" i="12" a="1"/>
  <c r="B1045" i="12" s="1"/>
  <c r="B1048" i="12" a="1"/>
  <c r="B1048" i="12" s="1"/>
  <c r="P680" i="11"/>
  <c r="V675" i="11" s="1"/>
  <c r="W675" i="11" s="1"/>
  <c r="P683" i="11" s="1"/>
  <c r="P684" i="11" s="1"/>
  <c r="AE24" i="3" s="1"/>
  <c r="G1038" i="12" a="1"/>
  <c r="G1038" i="12" s="1"/>
  <c r="G1057" i="12" a="1"/>
  <c r="G1057" i="12" s="1"/>
  <c r="U674" i="11"/>
  <c r="Q680" i="11"/>
  <c r="V676" i="11" s="1"/>
  <c r="W676" i="11" s="1"/>
  <c r="Q683" i="11" s="1"/>
  <c r="Q684" i="11" s="1"/>
  <c r="AG24" i="3" s="1"/>
  <c r="I680" i="11"/>
  <c r="V668" i="11" s="1"/>
  <c r="W668" i="11" s="1"/>
  <c r="I683" i="11" s="1"/>
  <c r="I684" i="11" s="1"/>
  <c r="Q24" i="3" s="1"/>
  <c r="N680" i="11"/>
  <c r="V673" i="11" s="1"/>
  <c r="W673" i="11" s="1"/>
  <c r="N683" i="11" s="1"/>
  <c r="N684" i="11" s="1"/>
  <c r="AA24" i="3" s="1"/>
  <c r="L680" i="11"/>
  <c r="V671" i="11" s="1"/>
  <c r="W671" i="11" s="1"/>
  <c r="L683" i="11" s="1"/>
  <c r="L684" i="11" s="1"/>
  <c r="W24" i="3" s="1"/>
  <c r="M680" i="11"/>
  <c r="V672" i="11" s="1"/>
  <c r="W672" i="11" s="1"/>
  <c r="M683" i="11" s="1"/>
  <c r="M684" i="11" s="1"/>
  <c r="A671" i="12"/>
  <c r="A774" i="12" s="1"/>
  <c r="A880" i="12" s="1"/>
  <c r="A983" i="12" s="1"/>
  <c r="A1086" i="12" s="1"/>
  <c r="A1189" i="12" s="1"/>
  <c r="A1292" i="12" s="1"/>
  <c r="A1395" i="12" s="1"/>
  <c r="A1498" i="12" s="1"/>
  <c r="A1601" i="12" s="1"/>
  <c r="A1704" i="12" s="1"/>
  <c r="A1807" i="12" s="1"/>
  <c r="A569" i="12"/>
  <c r="E1059" i="12" a="1"/>
  <c r="E1059" i="12" s="1"/>
  <c r="J1054" i="12" a="1"/>
  <c r="J1054" i="12" s="1"/>
  <c r="J1038" i="12" a="1"/>
  <c r="J1038" i="12" s="1"/>
  <c r="O1038" i="12" a="1"/>
  <c r="O1038" i="12" s="1"/>
  <c r="BS105" i="11" a="1"/>
  <c r="BS105" i="11" s="1"/>
  <c r="BP101" i="11" a="1"/>
  <c r="BP101" i="11" s="1"/>
  <c r="BR90" i="11" a="1"/>
  <c r="BR90" i="11" s="1"/>
  <c r="AT97" i="11" a="1"/>
  <c r="AT97" i="11" s="1"/>
  <c r="AP91" i="11" a="1"/>
  <c r="AP91" i="11" s="1"/>
  <c r="BL95" i="11" a="1"/>
  <c r="BL95" i="11" s="1"/>
  <c r="BO91" i="11" a="1"/>
  <c r="BO91" i="11" s="1"/>
  <c r="BR88" i="11" a="1"/>
  <c r="BR88" i="11" s="1"/>
  <c r="BJ76" i="11" a="1"/>
  <c r="BJ76" i="11" s="1"/>
  <c r="BL82" i="11" a="1"/>
  <c r="BL82" i="11" s="1"/>
  <c r="BN82" i="11" a="1"/>
  <c r="BN82" i="11" s="1"/>
  <c r="BO99" i="11" a="1"/>
  <c r="BO99" i="11" s="1"/>
  <c r="BS95" i="11" a="1"/>
  <c r="BS95" i="11" s="1"/>
  <c r="BC84" i="11" a="1"/>
  <c r="BC84" i="11" s="1"/>
  <c r="BO89" i="11" a="1"/>
  <c r="BO89" i="11" s="1"/>
  <c r="BO80" i="11" a="1"/>
  <c r="BO80" i="11" s="1"/>
  <c r="BR73" i="11" a="1"/>
  <c r="BR73" i="11" s="1"/>
  <c r="BT75" i="11" a="1"/>
  <c r="BT75" i="11" s="1"/>
  <c r="BK74" i="11" a="1"/>
  <c r="BK74" i="11" s="1"/>
  <c r="BI106" i="11" a="1"/>
  <c r="BI106" i="11" s="1"/>
  <c r="BP69" i="11" a="1"/>
  <c r="BP69" i="11" s="1"/>
  <c r="BK67" i="11" a="1"/>
  <c r="BK67" i="11" s="1"/>
  <c r="BN107" i="11" a="1"/>
  <c r="BN107" i="11" s="1"/>
  <c r="BG104" i="11" a="1"/>
  <c r="BG104" i="11" s="1"/>
  <c r="AX103" i="11" a="1"/>
  <c r="AX103" i="11" s="1"/>
  <c r="BH102" i="11" a="1"/>
  <c r="BH102" i="11" s="1"/>
  <c r="BN99" i="11" a="1"/>
  <c r="BN99" i="11" s="1"/>
  <c r="BP107" i="11" a="1"/>
  <c r="BP107" i="11" s="1"/>
  <c r="AP103" i="11" a="1"/>
  <c r="AP103" i="11" s="1"/>
  <c r="AR90" i="11" a="1"/>
  <c r="AR90" i="11" s="1"/>
  <c r="BB76" i="11" a="1"/>
  <c r="BB76" i="11" s="1"/>
  <c r="BA99" i="11" a="1"/>
  <c r="BA99" i="11" s="1"/>
  <c r="BO90" i="11" a="1"/>
  <c r="BO90" i="11" s="1"/>
  <c r="BP72" i="11" a="1"/>
  <c r="BP72" i="11" s="1"/>
  <c r="BN106" i="11" a="1"/>
  <c r="BN106" i="11" s="1"/>
  <c r="BR89" i="11" a="1"/>
  <c r="BR89" i="11" s="1"/>
  <c r="BP81" i="11" a="1"/>
  <c r="BP81" i="11" s="1"/>
  <c r="BT67" i="11" a="1"/>
  <c r="BT67" i="11" s="1"/>
  <c r="BR106" i="11" a="1"/>
  <c r="BR106" i="11" s="1"/>
  <c r="BJ88" i="11" a="1"/>
  <c r="BJ88" i="11" s="1"/>
  <c r="BQ98" i="11" a="1"/>
  <c r="BQ98" i="11" s="1"/>
  <c r="AF99" i="11" a="1"/>
  <c r="AF99" i="11" s="1"/>
  <c r="AR102" i="11" a="1"/>
  <c r="AR102" i="11" s="1"/>
  <c r="AX95" i="11" a="1"/>
  <c r="AX95" i="11" s="1"/>
  <c r="AT89" i="11" a="1"/>
  <c r="AT89" i="11" s="1"/>
  <c r="BE82" i="11" a="1"/>
  <c r="BE82" i="11" s="1"/>
  <c r="BM85" i="11" a="1"/>
  <c r="BM85" i="11" s="1"/>
  <c r="BS78" i="11" a="1"/>
  <c r="BS78" i="11" s="1"/>
  <c r="BO72" i="11" a="1"/>
  <c r="BO72" i="11" s="1"/>
  <c r="BA107" i="11" a="1"/>
  <c r="BA107" i="11" s="1"/>
  <c r="BJ100" i="11" a="1"/>
  <c r="BJ100" i="11" s="1"/>
  <c r="BM104" i="11" a="1"/>
  <c r="BM104" i="11" s="1"/>
  <c r="BS97" i="11" a="1"/>
  <c r="BS97" i="11" s="1"/>
  <c r="BM89" i="11" a="1"/>
  <c r="BM89" i="11" s="1"/>
  <c r="BL80" i="11" a="1"/>
  <c r="BL80" i="11" s="1"/>
  <c r="BP71" i="11" a="1"/>
  <c r="BP71" i="11" s="1"/>
  <c r="BE104" i="11" a="1"/>
  <c r="BE104" i="11" s="1"/>
  <c r="BN105" i="11" a="1"/>
  <c r="BN105" i="11" s="1"/>
  <c r="BL97" i="11" a="1"/>
  <c r="BL97" i="11" s="1"/>
  <c r="BP88" i="11" a="1"/>
  <c r="BP88" i="11" s="1"/>
  <c r="BM94" i="11" a="1"/>
  <c r="BM94" i="11" s="1"/>
  <c r="BD77" i="11" a="1"/>
  <c r="BD77" i="11" s="1"/>
  <c r="BR80" i="11" a="1"/>
  <c r="BR80" i="11" s="1"/>
  <c r="BN74" i="11" a="1"/>
  <c r="BN74" i="11" s="1"/>
  <c r="BL67" i="11" a="1"/>
  <c r="BL67" i="11" s="1"/>
  <c r="BI102" i="11" a="1"/>
  <c r="BI102" i="11" s="1"/>
  <c r="BT105" i="11" a="1"/>
  <c r="BT105" i="11" s="1"/>
  <c r="BT99" i="11" a="1"/>
  <c r="BT99" i="11" s="1"/>
  <c r="BP93" i="11" a="1"/>
  <c r="BP93" i="11" s="1"/>
  <c r="AK88" i="11" a="1"/>
  <c r="AK88" i="11" s="1"/>
  <c r="AV96" i="11" a="1"/>
  <c r="AV96" i="11" s="1"/>
  <c r="BD83" i="11" a="1"/>
  <c r="BD83" i="11" s="1"/>
  <c r="BM73" i="11" a="1"/>
  <c r="BM73" i="11" s="1"/>
  <c r="BK105" i="11" a="1"/>
  <c r="BK105" i="11" s="1"/>
  <c r="BL81" i="11" a="1"/>
  <c r="BL81" i="11" s="1"/>
  <c r="BH105" i="11" a="1"/>
  <c r="BH105" i="11" s="1"/>
  <c r="BL98" i="11" a="1"/>
  <c r="BL98" i="11" s="1"/>
  <c r="BK95" i="11" a="1"/>
  <c r="BK95" i="11" s="1"/>
  <c r="BQ88" i="11" a="1"/>
  <c r="BQ88" i="11" s="1"/>
  <c r="BL75" i="11" a="1"/>
  <c r="BL75" i="11" s="1"/>
  <c r="BH103" i="11" a="1"/>
  <c r="BH103" i="11" s="1"/>
  <c r="BR100" i="11" a="1"/>
  <c r="BR100" i="11" s="1"/>
  <c r="BN94" i="11" a="1"/>
  <c r="BN94" i="11" s="1"/>
  <c r="AX107" i="11" a="1"/>
  <c r="AX107" i="11" s="1"/>
  <c r="AT101" i="11" a="1"/>
  <c r="AT101" i="11" s="1"/>
  <c r="AP95" i="11" a="1"/>
  <c r="AP95" i="11" s="1"/>
  <c r="AV88" i="11" a="1"/>
  <c r="AV88" i="11" s="1"/>
  <c r="BO84" i="11" a="1"/>
  <c r="BO84" i="11" s="1"/>
  <c r="BQ71" i="11" a="1"/>
  <c r="BQ71" i="11" s="1"/>
  <c r="BC107" i="11" a="1"/>
  <c r="BC107" i="11" s="1"/>
  <c r="BB100" i="11" a="1"/>
  <c r="BB100" i="11" s="1"/>
  <c r="BO103" i="11" a="1"/>
  <c r="BO103" i="11" s="1"/>
  <c r="BS96" i="11" a="1"/>
  <c r="BS96" i="11" s="1"/>
  <c r="BM88" i="11" a="1"/>
  <c r="BM88" i="11" s="1"/>
  <c r="BT78" i="11" a="1"/>
  <c r="BT78" i="11" s="1"/>
  <c r="BP70" i="11" a="1"/>
  <c r="BP70" i="11" s="1"/>
  <c r="BD103" i="11" a="1"/>
  <c r="BD103" i="11" s="1"/>
  <c r="BP104" i="11" a="1"/>
  <c r="BP104" i="11" s="1"/>
  <c r="BL96" i="11" a="1"/>
  <c r="BL96" i="11" s="1"/>
  <c r="BH74" i="11" a="1"/>
  <c r="BH74" i="11" s="1"/>
  <c r="BO93" i="11" a="1"/>
  <c r="BO93" i="11" s="1"/>
  <c r="BE76" i="11" a="1"/>
  <c r="BE76" i="11" s="1"/>
  <c r="BT79" i="11" a="1"/>
  <c r="BT79" i="11" s="1"/>
  <c r="BP73" i="11" a="1"/>
  <c r="BP73" i="11" s="1"/>
  <c r="BA98" i="11" a="1"/>
  <c r="BA98" i="11" s="1"/>
  <c r="BJ101" i="11" a="1"/>
  <c r="BJ101" i="11" s="1"/>
  <c r="BL105" i="11" a="1"/>
  <c r="BL105" i="11" s="1"/>
  <c r="BL99" i="11" a="1"/>
  <c r="BL99" i="11" s="1"/>
  <c r="BR92" i="11" a="1"/>
  <c r="BR92" i="11" s="1"/>
  <c r="BJ71" i="11" a="1"/>
  <c r="BJ71" i="11" s="1"/>
  <c r="BP100" i="11" a="1"/>
  <c r="BP100" i="11" s="1"/>
  <c r="BL107" i="11" a="1"/>
  <c r="BL107" i="11" s="1"/>
  <c r="AP107" i="11" a="1"/>
  <c r="AP107" i="11" s="1"/>
  <c r="AV100" i="11" a="1"/>
  <c r="AV100" i="11" s="1"/>
  <c r="AR94" i="11" a="1"/>
  <c r="AR94" i="11" s="1"/>
  <c r="AR88" i="11" a="1"/>
  <c r="AR88" i="11" s="1"/>
  <c r="BG80" i="11" a="1"/>
  <c r="BG80" i="11" s="1"/>
  <c r="BQ83" i="11" a="1"/>
  <c r="BQ83" i="11" s="1"/>
  <c r="BM77" i="11" a="1"/>
  <c r="BM77" i="11" s="1"/>
  <c r="BS70" i="11" a="1"/>
  <c r="BS70" i="11" s="1"/>
  <c r="BD106" i="11" a="1"/>
  <c r="BD106" i="11" s="1"/>
  <c r="BC99" i="11" a="1"/>
  <c r="BC99" i="11" s="1"/>
  <c r="BQ102" i="11" a="1"/>
  <c r="BQ102" i="11" s="1"/>
  <c r="BQ95" i="11" a="1"/>
  <c r="BQ95" i="11" s="1"/>
  <c r="BG76" i="11" a="1"/>
  <c r="BG76" i="11" s="1"/>
  <c r="BT77" i="11" a="1"/>
  <c r="BT77" i="11" s="1"/>
  <c r="BN69" i="11" a="1"/>
  <c r="BN69" i="11" s="1"/>
  <c r="BC102" i="11" a="1"/>
  <c r="BC102" i="11" s="1"/>
  <c r="BP103" i="11" a="1"/>
  <c r="BP103" i="11" s="1"/>
  <c r="BT94" i="11" a="1"/>
  <c r="BT94" i="11" s="1"/>
  <c r="AF96" i="11" a="1"/>
  <c r="AF96" i="11" s="1"/>
  <c r="BQ92" i="11" a="1"/>
  <c r="BQ92" i="11" s="1"/>
  <c r="BP85" i="11" a="1"/>
  <c r="BP85" i="11" s="1"/>
  <c r="BL79" i="11" a="1"/>
  <c r="BL79" i="11" s="1"/>
  <c r="BR72" i="11" a="1"/>
  <c r="BR72" i="11" s="1"/>
  <c r="BA106" i="11" a="1"/>
  <c r="BA106" i="11" s="1"/>
  <c r="BB101" i="11" a="1"/>
  <c r="BB101" i="11" s="1"/>
  <c r="BR104" i="11" a="1"/>
  <c r="BR104" i="11" s="1"/>
  <c r="BN98" i="11" a="1"/>
  <c r="BN98" i="11" s="1"/>
  <c r="BT91" i="11" a="1"/>
  <c r="BT91" i="11" s="1"/>
  <c r="BG91" i="11" a="1"/>
  <c r="BG91" i="11" s="1"/>
  <c r="BI101" i="11" a="1"/>
  <c r="BI101" i="11" s="1"/>
  <c r="AR106" i="11" a="1"/>
  <c r="AR106" i="11" s="1"/>
  <c r="AX99" i="11" a="1"/>
  <c r="AX99" i="11" s="1"/>
  <c r="AT93" i="11" a="1"/>
  <c r="AT93" i="11" s="1"/>
  <c r="BA78" i="11" a="1"/>
  <c r="BA78" i="11" s="1"/>
  <c r="BH79" i="11" a="1"/>
  <c r="BH79" i="11" s="1"/>
  <c r="BS82" i="11" a="1"/>
  <c r="BS82" i="11" s="1"/>
  <c r="BO76" i="11" a="1"/>
  <c r="BO76" i="11" s="1"/>
  <c r="BK70" i="11" a="1"/>
  <c r="BK70" i="11" s="1"/>
  <c r="BE105" i="11" a="1"/>
  <c r="BE105" i="11" s="1"/>
  <c r="BD98" i="11" a="1"/>
  <c r="BD98" i="11" s="1"/>
  <c r="BS101" i="11" a="1"/>
  <c r="BS101" i="11" s="1"/>
  <c r="BQ94" i="11" a="1"/>
  <c r="BQ94" i="11" s="1"/>
  <c r="BN85" i="11" a="1"/>
  <c r="BN85" i="11" s="1"/>
  <c r="BT76" i="11" a="1"/>
  <c r="BT76" i="11" s="1"/>
  <c r="BP67" i="11" a="1"/>
  <c r="BP67" i="11" s="1"/>
  <c r="BI100" i="11" a="1"/>
  <c r="BI100" i="11" s="1"/>
  <c r="BP102" i="11" a="1"/>
  <c r="BP102" i="11" s="1"/>
  <c r="BT93" i="11" a="1"/>
  <c r="BT93" i="11" s="1"/>
  <c r="AG92" i="11" a="1"/>
  <c r="AG92" i="11" s="1"/>
  <c r="BS91" i="11" a="1"/>
  <c r="BS91" i="11" s="1"/>
  <c r="BR84" i="11" a="1"/>
  <c r="BR84" i="11" s="1"/>
  <c r="BN78" i="11" a="1"/>
  <c r="BN78" i="11" s="1"/>
  <c r="BT71" i="11" a="1"/>
  <c r="BT71" i="11" s="1"/>
  <c r="BD107" i="11" a="1"/>
  <c r="BD107" i="11" s="1"/>
  <c r="BC100" i="11" a="1"/>
  <c r="BC100" i="11" s="1"/>
  <c r="BT103" i="11" a="1"/>
  <c r="BT103" i="11" s="1"/>
  <c r="BP97" i="11" a="1"/>
  <c r="BP97" i="11" s="1"/>
  <c r="BL91" i="11" a="1"/>
  <c r="BL91" i="11" s="1"/>
  <c r="S1077" i="12" a="1"/>
  <c r="S1077" i="12" s="1"/>
  <c r="BK78" i="11" a="1"/>
  <c r="BK78" i="11" s="1"/>
  <c r="AT105" i="11" a="1"/>
  <c r="AT105" i="11" s="1"/>
  <c r="AP99" i="11" a="1"/>
  <c r="AP99" i="11" s="1"/>
  <c r="AV92" i="11" a="1"/>
  <c r="AV92" i="11" s="1"/>
  <c r="BJ85" i="11" a="1"/>
  <c r="BJ85" i="11" s="1"/>
  <c r="BI78" i="11" a="1"/>
  <c r="BI78" i="11" s="1"/>
  <c r="BK82" i="11" a="1"/>
  <c r="BK82" i="11" s="1"/>
  <c r="BQ75" i="11" a="1"/>
  <c r="BQ75" i="11" s="1"/>
  <c r="BM69" i="11" a="1"/>
  <c r="BM69" i="11" s="1"/>
  <c r="BF104" i="11" a="1"/>
  <c r="BF104" i="11" s="1"/>
  <c r="BO107" i="11" a="1"/>
  <c r="BO107" i="11" s="1"/>
  <c r="BK101" i="11" a="1"/>
  <c r="BK101" i="11" s="1"/>
  <c r="BN84" i="11" a="1"/>
  <c r="BN84" i="11" s="1"/>
  <c r="BR75" i="11" a="1"/>
  <c r="BR75" i="11" s="1"/>
  <c r="BL66" i="11" a="1"/>
  <c r="BL66" i="11" s="1"/>
  <c r="BH99" i="11" a="1"/>
  <c r="BH99" i="11" s="1"/>
  <c r="BN101" i="11" a="1"/>
  <c r="BN101" i="11" s="1"/>
  <c r="BT92" i="11" a="1"/>
  <c r="BT92" i="11" s="1"/>
  <c r="BO97" i="11" a="1"/>
  <c r="BO97" i="11" s="1"/>
  <c r="BK91" i="11" a="1"/>
  <c r="BK91" i="11" s="1"/>
  <c r="BT83" i="11" a="1"/>
  <c r="BT83" i="11" s="1"/>
  <c r="BP77" i="11" a="1"/>
  <c r="BP77" i="11" s="1"/>
  <c r="BL71" i="11" a="1"/>
  <c r="BL71" i="11" s="1"/>
  <c r="BE106" i="11" a="1"/>
  <c r="BE106" i="11" s="1"/>
  <c r="BD99" i="11" a="1"/>
  <c r="BD99" i="11" s="1"/>
  <c r="BL103" i="11" a="1"/>
  <c r="BL103" i="11" s="1"/>
  <c r="BR96" i="11" a="1"/>
  <c r="BR96" i="11" s="1"/>
  <c r="BN90" i="11" a="1"/>
  <c r="BN90" i="11" s="1"/>
  <c r="BQ79" i="11" a="1"/>
  <c r="BQ79" i="11" s="1"/>
  <c r="BF81" i="11" a="1"/>
  <c r="BF81" i="11" s="1"/>
  <c r="BQ93" i="11" a="1"/>
  <c r="BQ93" i="11" s="1"/>
  <c r="AV104" i="11" a="1"/>
  <c r="AV104" i="11" s="1"/>
  <c r="AR98" i="11" a="1"/>
  <c r="AR98" i="11" s="1"/>
  <c r="AX91" i="11" a="1"/>
  <c r="AX91" i="11" s="1"/>
  <c r="BB85" i="11" a="1"/>
  <c r="BB85" i="11" s="1"/>
  <c r="BJ77" i="11" a="1"/>
  <c r="BJ77" i="11" s="1"/>
  <c r="BM81" i="11" a="1"/>
  <c r="BM81" i="11" s="1"/>
  <c r="BS74" i="11" a="1"/>
  <c r="BS74" i="11" s="1"/>
  <c r="BS67" i="11" a="1"/>
  <c r="BS67" i="11" s="1"/>
  <c r="BG103" i="11" a="1"/>
  <c r="BG103" i="11" s="1"/>
  <c r="BQ106" i="11" a="1"/>
  <c r="BQ106" i="11" s="1"/>
  <c r="BM100" i="11" a="1"/>
  <c r="BM100" i="11" s="1"/>
  <c r="BO92" i="11" a="1"/>
  <c r="BO92" i="11" s="1"/>
  <c r="BN83" i="11" a="1"/>
  <c r="BN83" i="11" s="1"/>
  <c r="BR74" i="11" a="1"/>
  <c r="BR74" i="11" s="1"/>
  <c r="BJ107" i="11" a="1"/>
  <c r="BJ107" i="11" s="1"/>
  <c r="BG98" i="11" a="1"/>
  <c r="BG98" i="11" s="1"/>
  <c r="BN100" i="11" a="1"/>
  <c r="BN100" i="11" s="1"/>
  <c r="BR91" i="11" a="1"/>
  <c r="BR91" i="11" s="1"/>
  <c r="BQ96" i="11" a="1"/>
  <c r="BQ96" i="11" s="1"/>
  <c r="BM90" i="11" a="1"/>
  <c r="BM90" i="11" s="1"/>
  <c r="BL83" i="11" a="1"/>
  <c r="BL83" i="11" s="1"/>
  <c r="BR76" i="11" a="1"/>
  <c r="BR76" i="11" s="1"/>
  <c r="BN70" i="11" a="1"/>
  <c r="BN70" i="11" s="1"/>
  <c r="BF105" i="11" a="1"/>
  <c r="BF105" i="11" s="1"/>
  <c r="BE98" i="11" a="1"/>
  <c r="BE98" i="11" s="1"/>
  <c r="BN102" i="11" a="1"/>
  <c r="BN102" i="11" s="1"/>
  <c r="BT95" i="11" a="1"/>
  <c r="BT95" i="11" s="1"/>
  <c r="BP89" i="11" a="1"/>
  <c r="BP89" i="11" s="1"/>
  <c r="R1061" i="12" a="1"/>
  <c r="R1061" i="12" s="1"/>
  <c r="R1077" i="12" a="1"/>
  <c r="R1077" i="12" s="1"/>
  <c r="BL106" i="11" a="1"/>
  <c r="BL106" i="11" s="1"/>
  <c r="BR97" i="11" a="1"/>
  <c r="BR97" i="11" s="1"/>
  <c r="G1077" i="12" a="1"/>
  <c r="G1077" i="12" s="1"/>
  <c r="BF99" i="11" a="1"/>
  <c r="BF99" i="11" s="1"/>
  <c r="BP95" i="11" a="1"/>
  <c r="BP95" i="11" s="1"/>
  <c r="BP98" i="11" a="1"/>
  <c r="BP98" i="11" s="1"/>
  <c r="BL100" i="11" a="1"/>
  <c r="BL100" i="11" s="1"/>
  <c r="BN103" i="11" a="1"/>
  <c r="BN103" i="11" s="1"/>
  <c r="BL101" i="11" a="1"/>
  <c r="BL101" i="11" s="1"/>
  <c r="BT102" i="11" a="1"/>
  <c r="BT102" i="11" s="1"/>
  <c r="BP106" i="11" a="1"/>
  <c r="BP106" i="11" s="1"/>
  <c r="BL104" i="11" a="1"/>
  <c r="BL104" i="11" s="1"/>
  <c r="BB99" i="11" a="1"/>
  <c r="BB99" i="11" s="1"/>
  <c r="BG102" i="11" a="1"/>
  <c r="BG102" i="11" s="1"/>
  <c r="BE100" i="11" a="1"/>
  <c r="BE100" i="11" s="1"/>
  <c r="BE102" i="11" a="1"/>
  <c r="BE102" i="11" s="1"/>
  <c r="BJ105" i="11" a="1"/>
  <c r="BJ105" i="11" s="1"/>
  <c r="BT89" i="11" a="1"/>
  <c r="BT89" i="11" s="1"/>
  <c r="BF103" i="11" a="1"/>
  <c r="BF103" i="11" s="1"/>
  <c r="BD105" i="11" a="1"/>
  <c r="BD105" i="11" s="1"/>
  <c r="BR94" i="11" a="1"/>
  <c r="BR94" i="11" s="1"/>
  <c r="BP92" i="11" a="1"/>
  <c r="BP92" i="11" s="1"/>
  <c r="T1060" i="12" a="1"/>
  <c r="T1060" i="12" s="1"/>
  <c r="T1061" i="12" a="1"/>
  <c r="T1061" i="12" s="1"/>
  <c r="Q1069" i="12" a="1"/>
  <c r="Q1069" i="12" s="1"/>
  <c r="Q1061" i="12" a="1"/>
  <c r="Q1061" i="12" s="1"/>
  <c r="R1058" i="12" a="1"/>
  <c r="R1058" i="12" s="1"/>
  <c r="R1060" i="12" a="1"/>
  <c r="R1060" i="12" s="1"/>
  <c r="G1044" i="12" a="1"/>
  <c r="G1044" i="12" s="1"/>
  <c r="G1060" i="12" a="1"/>
  <c r="G1060" i="12" s="1"/>
  <c r="E1058" i="12" a="1"/>
  <c r="E1058" i="12" s="1"/>
  <c r="R1057" i="12" a="1"/>
  <c r="R1057" i="12" s="1"/>
  <c r="I1059" i="12" a="1"/>
  <c r="I1059" i="12" s="1"/>
  <c r="U665" i="11"/>
  <c r="U673" i="11"/>
  <c r="H680" i="11"/>
  <c r="V667" i="11" s="1"/>
  <c r="W667" i="11" s="1"/>
  <c r="H683" i="11" s="1"/>
  <c r="H684" i="11" s="1"/>
  <c r="F1064" i="12" a="1"/>
  <c r="F1064" i="12" s="1"/>
  <c r="U670" i="11"/>
  <c r="I1074" i="12" a="1"/>
  <c r="I1074" i="12" s="1"/>
  <c r="I1075" i="12" a="1"/>
  <c r="I1075" i="12" s="1"/>
  <c r="U677" i="11"/>
  <c r="K680" i="11"/>
  <c r="V670" i="11" s="1"/>
  <c r="W670" i="11" s="1"/>
  <c r="K683" i="11" s="1"/>
  <c r="K684" i="11" s="1"/>
  <c r="U24" i="3" s="1"/>
  <c r="G680" i="11"/>
  <c r="V666" i="11" s="1"/>
  <c r="W666" i="11" s="1"/>
  <c r="G683" i="11" s="1"/>
  <c r="G684" i="11" s="1"/>
  <c r="U666" i="11"/>
  <c r="U675" i="11"/>
  <c r="U672" i="11"/>
  <c r="T680" i="11"/>
  <c r="V679" i="11" s="1"/>
  <c r="W679" i="11" s="1"/>
  <c r="T683" i="11" s="1"/>
  <c r="T684" i="11" s="1"/>
  <c r="AM24" i="3" s="1"/>
  <c r="U668" i="11"/>
  <c r="U669" i="11"/>
  <c r="U667" i="11"/>
  <c r="U671" i="11"/>
  <c r="BA91" i="11" a="1"/>
  <c r="BA91" i="11" s="1"/>
  <c r="BR93" i="11" a="1"/>
  <c r="BR93" i="11" s="1"/>
  <c r="BR102" i="11" a="1"/>
  <c r="BR102" i="11" s="1"/>
  <c r="BB103" i="11" a="1"/>
  <c r="BB103" i="11" s="1"/>
  <c r="BP68" i="11" a="1"/>
  <c r="BP68" i="11" s="1"/>
  <c r="BP74" i="11" a="1"/>
  <c r="BP74" i="11" s="1"/>
  <c r="BN80" i="11" a="1"/>
  <c r="BN80" i="11" s="1"/>
  <c r="BT85" i="11" a="1"/>
  <c r="BT85" i="11" s="1"/>
  <c r="BM92" i="11" a="1"/>
  <c r="BM92" i="11" s="1"/>
  <c r="BK98" i="11" a="1"/>
  <c r="BK98" i="11" s="1"/>
  <c r="BM102" i="11" a="1"/>
  <c r="BM102" i="11" s="1"/>
  <c r="BO106" i="11" a="1"/>
  <c r="BO106" i="11" s="1"/>
  <c r="BC101" i="11" a="1"/>
  <c r="BC101" i="11" s="1"/>
  <c r="BI105" i="11" a="1"/>
  <c r="BI105" i="11" s="1"/>
  <c r="BQ67" i="11" a="1"/>
  <c r="BQ67" i="11" s="1"/>
  <c r="BQ72" i="11" a="1"/>
  <c r="BQ72" i="11" s="1"/>
  <c r="BS76" i="11" a="1"/>
  <c r="BS76" i="11" s="1"/>
  <c r="BK81" i="11" a="1"/>
  <c r="BK81" i="11" s="1"/>
  <c r="BO85" i="11" a="1"/>
  <c r="BO85" i="11" s="1"/>
  <c r="BC80" i="11" a="1"/>
  <c r="BC80" i="11" s="1"/>
  <c r="BI84" i="11" a="1"/>
  <c r="BI84" i="11" s="1"/>
  <c r="AV89" i="11" a="1"/>
  <c r="AV89" i="11" s="1"/>
  <c r="AX93" i="11" a="1"/>
  <c r="AX93" i="11" s="1"/>
  <c r="AP98" i="11" a="1"/>
  <c r="AP98" i="11" s="1"/>
  <c r="AT102" i="11" a="1"/>
  <c r="AT102" i="11" s="1"/>
  <c r="AV106" i="11" a="1"/>
  <c r="AV106" i="11" s="1"/>
  <c r="AF101" i="11" a="1"/>
  <c r="AF101" i="11" s="1"/>
  <c r="AM104" i="11" a="1"/>
  <c r="AM104" i="11" s="1"/>
  <c r="AE98" i="11" a="1"/>
  <c r="AE98" i="11" s="1"/>
  <c r="AJ89" i="11" a="1"/>
  <c r="AJ89" i="11" s="1"/>
  <c r="BB80" i="11" a="1"/>
  <c r="BB80" i="11" s="1"/>
  <c r="BG83" i="11" a="1"/>
  <c r="BG83" i="11" s="1"/>
  <c r="AO88" i="11" a="1"/>
  <c r="AO88" i="11" s="1"/>
  <c r="AW91" i="11" a="1"/>
  <c r="AW91" i="11" s="1"/>
  <c r="AO95" i="11" a="1"/>
  <c r="AO95" i="11" s="1"/>
  <c r="AQ98" i="11" a="1"/>
  <c r="AQ98" i="11" s="1"/>
  <c r="AS101" i="11" a="1"/>
  <c r="AS101" i="11" s="1"/>
  <c r="AU104" i="11" a="1"/>
  <c r="AU104" i="11" s="1"/>
  <c r="AW107" i="11" a="1"/>
  <c r="AW107" i="11" s="1"/>
  <c r="AK101" i="11" a="1"/>
  <c r="AK101" i="11" s="1"/>
  <c r="AI105" i="11" a="1"/>
  <c r="AI105" i="11" s="1"/>
  <c r="AF95" i="11" a="1"/>
  <c r="AF95" i="11" s="1"/>
  <c r="AL90" i="11" a="1"/>
  <c r="AL90" i="11" s="1"/>
  <c r="BC92" i="11" a="1"/>
  <c r="BC92" i="11" s="1"/>
  <c r="BG93" i="11" a="1"/>
  <c r="BG93" i="11" s="1"/>
  <c r="BH89" i="11" a="1"/>
  <c r="BH89" i="11" s="1"/>
  <c r="BI96" i="11" a="1"/>
  <c r="BI96" i="11" s="1"/>
  <c r="BJ70" i="11" a="1"/>
  <c r="BJ70" i="11" s="1"/>
  <c r="BG68" i="11" a="1"/>
  <c r="BG68" i="11" s="1"/>
  <c r="BD75" i="11" a="1"/>
  <c r="BD75" i="11" s="1"/>
  <c r="AK93" i="11" a="1"/>
  <c r="AK93" i="11" s="1"/>
  <c r="AE90" i="11" a="1"/>
  <c r="AE90" i="11" s="1"/>
  <c r="AH89" i="11" a="1"/>
  <c r="AH89" i="11" s="1"/>
  <c r="AJ88" i="11" a="1"/>
  <c r="AJ88" i="11" s="1"/>
  <c r="BF72" i="11" a="1"/>
  <c r="BF72" i="11" s="1"/>
  <c r="BH91" i="11" a="1"/>
  <c r="BH91" i="11" s="1"/>
  <c r="BF88" i="11" a="1"/>
  <c r="BF88" i="11" s="1"/>
  <c r="AG90" i="11" a="1"/>
  <c r="AG90" i="11" s="1"/>
  <c r="AE89" i="11" a="1"/>
  <c r="AE89" i="11" s="1"/>
  <c r="AG89" i="11" a="1"/>
  <c r="AG89" i="11" s="1"/>
  <c r="AE88" i="11" a="1"/>
  <c r="AE88" i="11" s="1"/>
  <c r="BK75" i="11" a="1"/>
  <c r="BK75" i="11" s="1"/>
  <c r="AS106" i="11" a="1"/>
  <c r="AS106" i="11" s="1"/>
  <c r="BL94" i="11" a="1"/>
  <c r="BL94" i="11" s="1"/>
  <c r="BR103" i="11" a="1"/>
  <c r="BR103" i="11" s="1"/>
  <c r="BJ103" i="11" a="1"/>
  <c r="BJ103" i="11" s="1"/>
  <c r="BL69" i="11" a="1"/>
  <c r="BL69" i="11" s="1"/>
  <c r="BT74" i="11" a="1"/>
  <c r="BT74" i="11" s="1"/>
  <c r="BP80" i="11" a="1"/>
  <c r="BP80" i="11" s="1"/>
  <c r="BC76" i="11" a="1"/>
  <c r="BC76" i="11" s="1"/>
  <c r="BS92" i="11" a="1"/>
  <c r="BS92" i="11" s="1"/>
  <c r="BM98" i="11" a="1"/>
  <c r="BM98" i="11" s="1"/>
  <c r="BO102" i="11" a="1"/>
  <c r="BO102" i="11" s="1"/>
  <c r="BS106" i="11" a="1"/>
  <c r="BS106" i="11" s="1"/>
  <c r="BE101" i="11" a="1"/>
  <c r="BE101" i="11" s="1"/>
  <c r="BB106" i="11" a="1"/>
  <c r="BB106" i="11" s="1"/>
  <c r="BO68" i="11" a="1"/>
  <c r="BO68" i="11" s="1"/>
  <c r="BS72" i="11" a="1"/>
  <c r="BS72" i="11" s="1"/>
  <c r="BK77" i="11" a="1"/>
  <c r="BK77" i="11" s="1"/>
  <c r="BO81" i="11" a="1"/>
  <c r="BO81" i="11" s="1"/>
  <c r="BQ85" i="11" a="1"/>
  <c r="BQ85" i="11" s="1"/>
  <c r="BE80" i="11" a="1"/>
  <c r="BE80" i="11" s="1"/>
  <c r="BD85" i="11" a="1"/>
  <c r="BD85" i="11" s="1"/>
  <c r="AX89" i="11" a="1"/>
  <c r="AX89" i="11" s="1"/>
  <c r="AP94" i="11" a="1"/>
  <c r="AP94" i="11" s="1"/>
  <c r="AT98" i="11" a="1"/>
  <c r="AT98" i="11" s="1"/>
  <c r="AV102" i="11" a="1"/>
  <c r="AV102" i="11" s="1"/>
  <c r="AX106" i="11" a="1"/>
  <c r="AX106" i="11" s="1"/>
  <c r="AH101" i="11" a="1"/>
  <c r="AH101" i="11" s="1"/>
  <c r="AF105" i="11" a="1"/>
  <c r="AF105" i="11" s="1"/>
  <c r="BI89" i="11" a="1"/>
  <c r="BI89" i="11" s="1"/>
  <c r="AH91" i="11" a="1"/>
  <c r="AH91" i="11" s="1"/>
  <c r="BD80" i="11" a="1"/>
  <c r="BD80" i="11" s="1"/>
  <c r="BI83" i="11" a="1"/>
  <c r="BI83" i="11" s="1"/>
  <c r="AW88" i="11" a="1"/>
  <c r="AW88" i="11" s="1"/>
  <c r="AO92" i="11" a="1"/>
  <c r="AO92" i="11" s="1"/>
  <c r="AQ95" i="11" a="1"/>
  <c r="AQ95" i="11" s="1"/>
  <c r="AS98" i="11" a="1"/>
  <c r="AS98" i="11" s="1"/>
  <c r="AU101" i="11" a="1"/>
  <c r="AU101" i="11" s="1"/>
  <c r="AW104" i="11" a="1"/>
  <c r="AW104" i="11" s="1"/>
  <c r="AF98" i="11" a="1"/>
  <c r="AF98" i="11" s="1"/>
  <c r="AM101" i="11" a="1"/>
  <c r="AM101" i="11" s="1"/>
  <c r="AK105" i="11" a="1"/>
  <c r="AK105" i="11" s="1"/>
  <c r="AI90" i="11" a="1"/>
  <c r="AI90" i="11" s="1"/>
  <c r="AL97" i="11" a="1"/>
  <c r="AL97" i="11" s="1"/>
  <c r="AN88" i="11" a="1"/>
  <c r="AN88" i="11" s="1"/>
  <c r="BE90" i="11" a="1"/>
  <c r="BE90" i="11" s="1"/>
  <c r="BB94" i="11" a="1"/>
  <c r="BB94" i="11" s="1"/>
  <c r="BC90" i="11" a="1"/>
  <c r="BC90" i="11" s="1"/>
  <c r="BD97" i="11" a="1"/>
  <c r="BD97" i="11" s="1"/>
  <c r="BE71" i="11" a="1"/>
  <c r="BE71" i="11" s="1"/>
  <c r="BB69" i="11" a="1"/>
  <c r="BB69" i="11" s="1"/>
  <c r="BH75" i="11" a="1"/>
  <c r="BH75" i="11" s="1"/>
  <c r="AF94" i="11" a="1"/>
  <c r="AF94" i="11" s="1"/>
  <c r="AM88" i="11" a="1"/>
  <c r="AM88" i="11" s="1"/>
  <c r="BA68" i="11" a="1"/>
  <c r="BA68" i="11" s="1"/>
  <c r="BG71" i="11" a="1"/>
  <c r="BG71" i="11" s="1"/>
  <c r="BI90" i="11" a="1"/>
  <c r="BI90" i="11" s="1"/>
  <c r="BE66" i="11" a="1"/>
  <c r="BE66" i="11" s="1"/>
  <c r="BL90" i="11" a="1"/>
  <c r="BL90" i="11" s="1"/>
  <c r="BT68" i="11" a="1"/>
  <c r="BT68" i="11" s="1"/>
  <c r="BN95" i="11" a="1"/>
  <c r="BN95" i="11" s="1"/>
  <c r="BN104" i="11" a="1"/>
  <c r="BN104" i="11" s="1"/>
  <c r="BC104" i="11" a="1"/>
  <c r="BC104" i="11" s="1"/>
  <c r="BR69" i="11" a="1"/>
  <c r="BR69" i="11" s="1"/>
  <c r="BN75" i="11" a="1"/>
  <c r="BN75" i="11" s="1"/>
  <c r="BT80" i="11" a="1"/>
  <c r="BT80" i="11" s="1"/>
  <c r="BI76" i="11" a="1"/>
  <c r="BI76" i="11" s="1"/>
  <c r="BK93" i="11" a="1"/>
  <c r="BK93" i="11" s="1"/>
  <c r="BO98" i="11" a="1"/>
  <c r="BO98" i="11" s="1"/>
  <c r="BS102" i="11" a="1"/>
  <c r="BS102" i="11" s="1"/>
  <c r="BK107" i="11" a="1"/>
  <c r="BK107" i="11" s="1"/>
  <c r="BG101" i="11" a="1"/>
  <c r="BG101" i="11" s="1"/>
  <c r="BF106" i="11" a="1"/>
  <c r="BF106" i="11" s="1"/>
  <c r="BS68" i="11" a="1"/>
  <c r="BS68" i="11" s="1"/>
  <c r="BK73" i="11" a="1"/>
  <c r="BK73" i="11" s="1"/>
  <c r="BO77" i="11" a="1"/>
  <c r="BO77" i="11" s="1"/>
  <c r="BQ81" i="11" a="1"/>
  <c r="BQ81" i="11" s="1"/>
  <c r="BS85" i="11" a="1"/>
  <c r="BS85" i="11" s="1"/>
  <c r="BI80" i="11" a="1"/>
  <c r="BI80" i="11" s="1"/>
  <c r="BF85" i="11" a="1"/>
  <c r="BF85" i="11" s="1"/>
  <c r="AP90" i="11" a="1"/>
  <c r="AP90" i="11" s="1"/>
  <c r="AT94" i="11" a="1"/>
  <c r="AT94" i="11" s="1"/>
  <c r="AV98" i="11" a="1"/>
  <c r="AV98" i="11" s="1"/>
  <c r="AX102" i="11" a="1"/>
  <c r="AX102" i="11" s="1"/>
  <c r="AR107" i="11" a="1"/>
  <c r="AR107" i="11" s="1"/>
  <c r="AJ101" i="11" a="1"/>
  <c r="AJ101" i="11" s="1"/>
  <c r="AH105" i="11" a="1"/>
  <c r="AH105" i="11" s="1"/>
  <c r="BE93" i="11" a="1"/>
  <c r="BE93" i="11" s="1"/>
  <c r="AH93" i="11" a="1"/>
  <c r="AH93" i="11" s="1"/>
  <c r="BF80" i="11" a="1"/>
  <c r="BF80" i="11" s="1"/>
  <c r="BB84" i="11" a="1"/>
  <c r="BB84" i="11" s="1"/>
  <c r="AO89" i="11" a="1"/>
  <c r="AO89" i="11" s="1"/>
  <c r="AQ92" i="11" a="1"/>
  <c r="AQ92" i="11" s="1"/>
  <c r="AS95" i="11" a="1"/>
  <c r="AS95" i="11" s="1"/>
  <c r="AU98" i="11" a="1"/>
  <c r="AU98" i="11" s="1"/>
  <c r="AW101" i="11" a="1"/>
  <c r="AW101" i="11" s="1"/>
  <c r="AO105" i="11" a="1"/>
  <c r="AO105" i="11" s="1"/>
  <c r="AH98" i="11" a="1"/>
  <c r="AH98" i="11" s="1"/>
  <c r="AF102" i="11" a="1"/>
  <c r="AF102" i="11" s="1"/>
  <c r="AM105" i="11" a="1"/>
  <c r="AM105" i="11" s="1"/>
  <c r="AM97" i="11" a="1"/>
  <c r="AM97" i="11" s="1"/>
  <c r="AN95" i="11" a="1"/>
  <c r="AN95" i="11" s="1"/>
  <c r="BA72" i="11" a="1"/>
  <c r="BA72" i="11" s="1"/>
  <c r="BG88" i="11" a="1"/>
  <c r="BG88" i="11" s="1"/>
  <c r="BF94" i="11" a="1"/>
  <c r="BF94" i="11" s="1"/>
  <c r="BG90" i="11" a="1"/>
  <c r="BG90" i="11" s="1"/>
  <c r="BH97" i="11" a="1"/>
  <c r="BH97" i="11" s="1"/>
  <c r="BI71" i="11" a="1"/>
  <c r="BI71" i="11" s="1"/>
  <c r="BF69" i="11" a="1"/>
  <c r="BF69" i="11" s="1"/>
  <c r="BA74" i="11" a="1"/>
  <c r="BA74" i="11" s="1"/>
  <c r="AJ94" i="11" a="1"/>
  <c r="AJ94" i="11" s="1"/>
  <c r="AI88" i="11" a="1"/>
  <c r="AI88" i="11" s="1"/>
  <c r="BJ75" i="11" a="1"/>
  <c r="BJ75" i="11" s="1"/>
  <c r="BH70" i="11" a="1"/>
  <c r="BH70" i="11" s="1"/>
  <c r="BJ89" i="11" a="1"/>
  <c r="BJ89" i="11" s="1"/>
  <c r="BC68" i="11" a="1"/>
  <c r="BC68" i="11" s="1"/>
  <c r="AE94" i="11" a="1"/>
  <c r="AE94" i="11" s="1"/>
  <c r="BD68" i="11" a="1"/>
  <c r="BD68" i="11" s="1"/>
  <c r="BA104" i="11" a="1"/>
  <c r="BA104" i="11" s="1"/>
  <c r="BS89" i="11" a="1"/>
  <c r="BS89" i="11" s="1"/>
  <c r="BO100" i="11" a="1"/>
  <c r="BO100" i="11" s="1"/>
  <c r="BJ98" i="11" a="1"/>
  <c r="BJ98" i="11" s="1"/>
  <c r="BQ70" i="11" a="1"/>
  <c r="BQ70" i="11" s="1"/>
  <c r="BC78" i="11" a="1"/>
  <c r="BC78" i="11" s="1"/>
  <c r="AR96" i="11" a="1"/>
  <c r="AR96" i="11" s="1"/>
  <c r="AH103" i="11" a="1"/>
  <c r="AH103" i="11" s="1"/>
  <c r="BF78" i="11" a="1"/>
  <c r="BF78" i="11" s="1"/>
  <c r="AS90" i="11" a="1"/>
  <c r="AS90" i="11" s="1"/>
  <c r="AQ103" i="11" a="1"/>
  <c r="AQ103" i="11" s="1"/>
  <c r="BB88" i="11" a="1"/>
  <c r="BB88" i="11" s="1"/>
  <c r="AG88" i="11" a="1"/>
  <c r="AG88" i="11" s="1"/>
  <c r="BE67" i="11" a="1"/>
  <c r="BE67" i="11" s="1"/>
  <c r="AJ90" i="11" a="1"/>
  <c r="AJ90" i="11" s="1"/>
  <c r="BH69" i="11" a="1"/>
  <c r="BH69" i="11" s="1"/>
  <c r="AG102" i="11" a="1"/>
  <c r="AG102" i="11" s="1"/>
  <c r="BP90" i="11" a="1"/>
  <c r="BP90" i="11" s="1"/>
  <c r="BA102" i="11" a="1"/>
  <c r="BA102" i="11" s="1"/>
  <c r="BN72" i="11" a="1"/>
  <c r="BN72" i="11" s="1"/>
  <c r="BL78" i="11" a="1"/>
  <c r="BL78" i="11" s="1"/>
  <c r="BK96" i="11" a="1"/>
  <c r="BK96" i="11" s="1"/>
  <c r="BS104" i="11" a="1"/>
  <c r="BS104" i="11" s="1"/>
  <c r="BA101" i="11" a="1"/>
  <c r="BA101" i="11" s="1"/>
  <c r="BM75" i="11" a="1"/>
  <c r="BM75" i="11" s="1"/>
  <c r="BS83" i="11" a="1"/>
  <c r="BS83" i="11" s="1"/>
  <c r="AE92" i="11" a="1"/>
  <c r="AE92" i="11" s="1"/>
  <c r="BR95" i="11" a="1"/>
  <c r="BR95" i="11" s="1"/>
  <c r="BT104" i="11" a="1"/>
  <c r="BT104" i="11" s="1"/>
  <c r="BI104" i="11" a="1"/>
  <c r="BI104" i="11" s="1"/>
  <c r="BT69" i="11" a="1"/>
  <c r="BT69" i="11" s="1"/>
  <c r="BP75" i="11" a="1"/>
  <c r="BP75" i="11" s="1"/>
  <c r="BN81" i="11" a="1"/>
  <c r="BN81" i="11" s="1"/>
  <c r="BB77" i="11" a="1"/>
  <c r="BB77" i="11" s="1"/>
  <c r="BM93" i="11" a="1"/>
  <c r="BM93" i="11" s="1"/>
  <c r="BS98" i="11" a="1"/>
  <c r="BS98" i="11" s="1"/>
  <c r="BK103" i="11" a="1"/>
  <c r="BK103" i="11" s="1"/>
  <c r="BM107" i="11" a="1"/>
  <c r="BM107" i="11" s="1"/>
  <c r="BB102" i="11" a="1"/>
  <c r="BB102" i="11" s="1"/>
  <c r="BH106" i="11" a="1"/>
  <c r="BH106" i="11" s="1"/>
  <c r="BK69" i="11" a="1"/>
  <c r="BK69" i="11" s="1"/>
  <c r="BO73" i="11" a="1"/>
  <c r="BO73" i="11" s="1"/>
  <c r="BQ77" i="11" a="1"/>
  <c r="BQ77" i="11" s="1"/>
  <c r="BS81" i="11" a="1"/>
  <c r="BS81" i="11" s="1"/>
  <c r="BD76" i="11" a="1"/>
  <c r="BD76" i="11" s="1"/>
  <c r="BB81" i="11" a="1"/>
  <c r="BB81" i="11" s="1"/>
  <c r="BH85" i="11" a="1"/>
  <c r="BH85" i="11" s="1"/>
  <c r="AT90" i="11" a="1"/>
  <c r="AT90" i="11" s="1"/>
  <c r="AV94" i="11" a="1"/>
  <c r="AV94" i="11" s="1"/>
  <c r="AX98" i="11" a="1"/>
  <c r="AX98" i="11" s="1"/>
  <c r="AR103" i="11" a="1"/>
  <c r="AR103" i="11" s="1"/>
  <c r="AT107" i="11" a="1"/>
  <c r="AT107" i="11" s="1"/>
  <c r="AL101" i="11" a="1"/>
  <c r="AL101" i="11" s="1"/>
  <c r="AJ105" i="11" a="1"/>
  <c r="AJ105" i="11" s="1"/>
  <c r="BJ96" i="11" a="1"/>
  <c r="BJ96" i="11" s="1"/>
  <c r="AM96" i="11" a="1"/>
  <c r="AM96" i="11" s="1"/>
  <c r="BH80" i="11" a="1"/>
  <c r="BH80" i="11" s="1"/>
  <c r="BD84" i="11" a="1"/>
  <c r="BD84" i="11" s="1"/>
  <c r="AQ89" i="11" a="1"/>
  <c r="AQ89" i="11" s="1"/>
  <c r="AS92" i="11" a="1"/>
  <c r="AS92" i="11" s="1"/>
  <c r="AU95" i="11" a="1"/>
  <c r="AU95" i="11" s="1"/>
  <c r="AW98" i="11" a="1"/>
  <c r="AW98" i="11" s="1"/>
  <c r="AO102" i="11" a="1"/>
  <c r="AO102" i="11" s="1"/>
  <c r="AQ105" i="11" a="1"/>
  <c r="AQ105" i="11" s="1"/>
  <c r="AJ98" i="11" a="1"/>
  <c r="AJ98" i="11" s="1"/>
  <c r="AH102" i="11" a="1"/>
  <c r="AH102" i="11" s="1"/>
  <c r="AF106" i="11" a="1"/>
  <c r="AF106" i="11" s="1"/>
  <c r="AI93" i="11" a="1"/>
  <c r="AI93" i="11" s="1"/>
  <c r="AG94" i="11" a="1"/>
  <c r="AG94" i="11" s="1"/>
  <c r="BG74" i="11" a="1"/>
  <c r="BG74" i="11" s="1"/>
  <c r="BI97" i="11" a="1"/>
  <c r="BI97" i="11" s="1"/>
  <c r="BJ94" i="11" a="1"/>
  <c r="BJ94" i="11" s="1"/>
  <c r="BB91" i="11" a="1"/>
  <c r="BB91" i="11" s="1"/>
  <c r="BA96" i="11" a="1"/>
  <c r="BA96" i="11" s="1"/>
  <c r="BD72" i="11" a="1"/>
  <c r="BD72" i="11" s="1"/>
  <c r="BJ69" i="11" a="1"/>
  <c r="BJ69" i="11" s="1"/>
  <c r="BA70" i="11" a="1"/>
  <c r="BA70" i="11" s="1"/>
  <c r="AN94" i="11" a="1"/>
  <c r="AN94" i="11" s="1"/>
  <c r="AE96" i="11" a="1"/>
  <c r="AE96" i="11" s="1"/>
  <c r="AE93" i="11" a="1"/>
  <c r="AE93" i="11" s="1"/>
  <c r="BB75" i="11" a="1"/>
  <c r="BB75" i="11" s="1"/>
  <c r="BI69" i="11" a="1"/>
  <c r="BI69" i="11" s="1"/>
  <c r="BB89" i="11" a="1"/>
  <c r="BB89" i="11" s="1"/>
  <c r="BP83" i="11" a="1"/>
  <c r="BP83" i="11" s="1"/>
  <c r="BQ104" i="11" a="1"/>
  <c r="BQ104" i="11" s="1"/>
  <c r="BA103" i="11" a="1"/>
  <c r="BA103" i="11" s="1"/>
  <c r="BO83" i="11" a="1"/>
  <c r="BO83" i="11" s="1"/>
  <c r="AP92" i="11" a="1"/>
  <c r="AP92" i="11" s="1"/>
  <c r="AJ99" i="11" a="1"/>
  <c r="AJ99" i="11" s="1"/>
  <c r="BA71" i="11" a="1"/>
  <c r="BA71" i="11" s="1"/>
  <c r="BG85" i="11" a="1"/>
  <c r="BG85" i="11" s="1"/>
  <c r="AO100" i="11" a="1"/>
  <c r="AO100" i="11" s="1"/>
  <c r="AI107" i="11" a="1"/>
  <c r="AI107" i="11" s="1"/>
  <c r="BI73" i="11" a="1"/>
  <c r="BI73" i="11" s="1"/>
  <c r="BH93" i="11" a="1"/>
  <c r="BH93" i="11" s="1"/>
  <c r="BG72" i="11" a="1"/>
  <c r="BG72" i="11" s="1"/>
  <c r="AL94" i="11" a="1"/>
  <c r="AL94" i="11" s="1"/>
  <c r="BH94" i="11" a="1"/>
  <c r="BH94" i="11" s="1"/>
  <c r="BI98" i="11" a="1"/>
  <c r="BI98" i="11" s="1"/>
  <c r="BK90" i="11" a="1"/>
  <c r="BK90" i="11" s="1"/>
  <c r="BB104" i="11" a="1"/>
  <c r="BB104" i="11" s="1"/>
  <c r="BO79" i="11" a="1"/>
  <c r="BO79" i="11" s="1"/>
  <c r="BI94" i="11" a="1"/>
  <c r="BI94" i="11" s="1"/>
  <c r="BN96" i="11" a="1"/>
  <c r="BN96" i="11" s="1"/>
  <c r="BP105" i="11" a="1"/>
  <c r="BP105" i="11" s="1"/>
  <c r="BB105" i="11" a="1"/>
  <c r="BB105" i="11" s="1"/>
  <c r="BL70" i="11" a="1"/>
  <c r="BL70" i="11" s="1"/>
  <c r="BL76" i="11" a="1"/>
  <c r="BL76" i="11" s="1"/>
  <c r="BR81" i="11" a="1"/>
  <c r="BR81" i="11" s="1"/>
  <c r="BK88" i="11" a="1"/>
  <c r="BK88" i="11" s="1"/>
  <c r="BS93" i="11" a="1"/>
  <c r="BS93" i="11" s="1"/>
  <c r="BK99" i="11" a="1"/>
  <c r="BK99" i="11" s="1"/>
  <c r="BM103" i="11" a="1"/>
  <c r="BM103" i="11" s="1"/>
  <c r="BQ107" i="11" a="1"/>
  <c r="BQ107" i="11" s="1"/>
  <c r="BD102" i="11" a="1"/>
  <c r="BD102" i="11" s="1"/>
  <c r="BJ106" i="11" a="1"/>
  <c r="BJ106" i="11" s="1"/>
  <c r="BO69" i="11" a="1"/>
  <c r="BO69" i="11" s="1"/>
  <c r="BQ73" i="11" a="1"/>
  <c r="BQ73" i="11" s="1"/>
  <c r="BS77" i="11" a="1"/>
  <c r="BS77" i="11" s="1"/>
  <c r="BM82" i="11" a="1"/>
  <c r="BM82" i="11" s="1"/>
  <c r="BF76" i="11" a="1"/>
  <c r="BF76" i="11" s="1"/>
  <c r="BD81" i="11" a="1"/>
  <c r="BD81" i="11" s="1"/>
  <c r="BA84" i="11" a="1"/>
  <c r="BA84" i="11" s="1"/>
  <c r="AV90" i="11" a="1"/>
  <c r="AV90" i="11" s="1"/>
  <c r="AX94" i="11" a="1"/>
  <c r="AX94" i="11" s="1"/>
  <c r="AR99" i="11" a="1"/>
  <c r="AR99" i="11" s="1"/>
  <c r="AT103" i="11" a="1"/>
  <c r="AT103" i="11" s="1"/>
  <c r="AV107" i="11" a="1"/>
  <c r="AV107" i="11" s="1"/>
  <c r="AN101" i="11" a="1"/>
  <c r="AN101" i="11" s="1"/>
  <c r="AL105" i="11" a="1"/>
  <c r="AL105" i="11" s="1"/>
  <c r="BF89" i="11" a="1"/>
  <c r="BF89" i="11" s="1"/>
  <c r="BE77" i="11" a="1"/>
  <c r="BE77" i="11" s="1"/>
  <c r="BJ80" i="11" a="1"/>
  <c r="BJ80" i="11" s="1"/>
  <c r="BF84" i="11" a="1"/>
  <c r="BF84" i="11" s="1"/>
  <c r="AS89" i="11" a="1"/>
  <c r="AS89" i="11" s="1"/>
  <c r="AU92" i="11" a="1"/>
  <c r="AU92" i="11" s="1"/>
  <c r="AW95" i="11" a="1"/>
  <c r="AW95" i="11" s="1"/>
  <c r="AO99" i="11" a="1"/>
  <c r="AO99" i="11" s="1"/>
  <c r="AQ102" i="11" a="1"/>
  <c r="AQ102" i="11" s="1"/>
  <c r="AS105" i="11" a="1"/>
  <c r="AS105" i="11" s="1"/>
  <c r="AL98" i="11" a="1"/>
  <c r="AL98" i="11" s="1"/>
  <c r="AJ102" i="11" a="1"/>
  <c r="AJ102" i="11" s="1"/>
  <c r="AH106" i="11" a="1"/>
  <c r="AH106" i="11" s="1"/>
  <c r="BF75" i="11" a="1"/>
  <c r="BF75" i="11" s="1"/>
  <c r="AK92" i="11" a="1"/>
  <c r="AK92" i="11" s="1"/>
  <c r="BI72" i="11" a="1"/>
  <c r="BI72" i="11" s="1"/>
  <c r="BB96" i="11" a="1"/>
  <c r="BB96" i="11" s="1"/>
  <c r="BD88" i="11" a="1"/>
  <c r="BD88" i="11" s="1"/>
  <c r="BE95" i="11" a="1"/>
  <c r="BE95" i="11" s="1"/>
  <c r="BF91" i="11" a="1"/>
  <c r="BF91" i="11" s="1"/>
  <c r="BA92" i="11" a="1"/>
  <c r="BA92" i="11" s="1"/>
  <c r="BH72" i="11" a="1"/>
  <c r="BH72" i="11" s="1"/>
  <c r="BE70" i="11" a="1"/>
  <c r="BE70" i="11" s="1"/>
  <c r="BA66" i="11" a="1"/>
  <c r="BA66" i="11" s="1"/>
  <c r="AF93" i="11" a="1"/>
  <c r="AF93" i="11" s="1"/>
  <c r="AH97" i="11" a="1"/>
  <c r="AH97" i="11" s="1"/>
  <c r="AK97" i="11" a="1"/>
  <c r="AK97" i="11" s="1"/>
  <c r="BC74" i="11" a="1"/>
  <c r="BC74" i="11" s="1"/>
  <c r="BJ68" i="11" a="1"/>
  <c r="BJ68" i="11" s="1"/>
  <c r="BC88" i="11" a="1"/>
  <c r="BC88" i="11" s="1"/>
  <c r="BF68" i="11" a="1"/>
  <c r="BF68" i="11" s="1"/>
  <c r="BH66" i="11" a="1"/>
  <c r="BH66" i="11" s="1"/>
  <c r="BG66" i="11" a="1"/>
  <c r="BG66" i="11" s="1"/>
  <c r="BL72" i="11" a="1"/>
  <c r="BL72" i="11" s="1"/>
  <c r="BO95" i="11" a="1"/>
  <c r="BO95" i="11" s="1"/>
  <c r="BI103" i="11" a="1"/>
  <c r="BI103" i="11" s="1"/>
  <c r="BM79" i="11" a="1"/>
  <c r="BM79" i="11" s="1"/>
  <c r="AQ88" i="11" a="1"/>
  <c r="AQ88" i="11" s="1"/>
  <c r="AX104" i="11" a="1"/>
  <c r="AX104" i="11" s="1"/>
  <c r="AF107" i="11" a="1"/>
  <c r="AF107" i="11" s="1"/>
  <c r="BB82" i="11" a="1"/>
  <c r="BB82" i="11" s="1"/>
  <c r="AU93" i="11" a="1"/>
  <c r="AU93" i="11" s="1"/>
  <c r="AM99" i="11" a="1"/>
  <c r="AM99" i="11" s="1"/>
  <c r="BF90" i="11" a="1"/>
  <c r="BF90" i="11" s="1"/>
  <c r="BJ74" i="11" a="1"/>
  <c r="BJ74" i="11" s="1"/>
  <c r="AM92" i="11" a="1"/>
  <c r="AM92" i="11" s="1"/>
  <c r="BJ97" i="11" a="1"/>
  <c r="BJ97" i="11" s="1"/>
  <c r="BP99" i="11" a="1"/>
  <c r="BP99" i="11" s="1"/>
  <c r="BR83" i="11" a="1"/>
  <c r="BR83" i="11" s="1"/>
  <c r="BE99" i="11" a="1"/>
  <c r="BE99" i="11" s="1"/>
  <c r="BK71" i="11" a="1"/>
  <c r="BK71" i="11" s="1"/>
  <c r="BE78" i="11" a="1"/>
  <c r="BE78" i="11" s="1"/>
  <c r="BP96" i="11" a="1"/>
  <c r="BP96" i="11" s="1"/>
  <c r="BR105" i="11" a="1"/>
  <c r="BR105" i="11" s="1"/>
  <c r="BC106" i="11" a="1"/>
  <c r="BC106" i="11" s="1"/>
  <c r="BR70" i="11" a="1"/>
  <c r="BR70" i="11" s="1"/>
  <c r="BN76" i="11" a="1"/>
  <c r="BN76" i="11" s="1"/>
  <c r="BT81" i="11" a="1"/>
  <c r="BT81" i="11" s="1"/>
  <c r="BO88" i="11" a="1"/>
  <c r="BO88" i="11" s="1"/>
  <c r="BK94" i="11" a="1"/>
  <c r="BK94" i="11" s="1"/>
  <c r="BM99" i="11" a="1"/>
  <c r="BM99" i="11" s="1"/>
  <c r="BQ103" i="11" a="1"/>
  <c r="BQ103" i="11" s="1"/>
  <c r="BS107" i="11" a="1"/>
  <c r="BS107" i="11" s="1"/>
  <c r="BF102" i="11" a="1"/>
  <c r="BF102" i="11" s="1"/>
  <c r="BE107" i="11" a="1"/>
  <c r="BE107" i="11" s="1"/>
  <c r="BQ69" i="11" a="1"/>
  <c r="BQ69" i="11" s="1"/>
  <c r="BS73" i="11" a="1"/>
  <c r="BS73" i="11" s="1"/>
  <c r="BM78" i="11" a="1"/>
  <c r="BM78" i="11" s="1"/>
  <c r="BO82" i="11" a="1"/>
  <c r="BO82" i="11" s="1"/>
  <c r="BH76" i="11" a="1"/>
  <c r="BH76" i="11" s="1"/>
  <c r="BH81" i="11" a="1"/>
  <c r="BH81" i="11" s="1"/>
  <c r="BA82" i="11" a="1"/>
  <c r="BA82" i="11" s="1"/>
  <c r="AX90" i="11" a="1"/>
  <c r="AX90" i="11" s="1"/>
  <c r="AR95" i="11" a="1"/>
  <c r="AR95" i="11" s="1"/>
  <c r="AT99" i="11" a="1"/>
  <c r="AT99" i="11" s="1"/>
  <c r="AV103" i="11" a="1"/>
  <c r="AV103" i="11" s="1"/>
  <c r="AI98" i="11" a="1"/>
  <c r="AI98" i="11" s="1"/>
  <c r="AI102" i="11" a="1"/>
  <c r="AI102" i="11" s="1"/>
  <c r="AN105" i="11" a="1"/>
  <c r="AN105" i="11" s="1"/>
  <c r="BB93" i="11" a="1"/>
  <c r="BB93" i="11" s="1"/>
  <c r="BG77" i="11" a="1"/>
  <c r="BG77" i="11" s="1"/>
  <c r="BC81" i="11" a="1"/>
  <c r="BC81" i="11" s="1"/>
  <c r="BH84" i="11" a="1"/>
  <c r="BH84" i="11" s="1"/>
  <c r="AU89" i="11" a="1"/>
  <c r="AU89" i="11" s="1"/>
  <c r="AW92" i="11" a="1"/>
  <c r="AW92" i="11" s="1"/>
  <c r="AO96" i="11" a="1"/>
  <c r="AO96" i="11" s="1"/>
  <c r="AQ99" i="11" a="1"/>
  <c r="AQ99" i="11" s="1"/>
  <c r="AS102" i="11" a="1"/>
  <c r="AS102" i="11" s="1"/>
  <c r="AU105" i="11" a="1"/>
  <c r="AU105" i="11" s="1"/>
  <c r="AN98" i="11" a="1"/>
  <c r="AN98" i="11" s="1"/>
  <c r="AL102" i="11" a="1"/>
  <c r="AL102" i="11" s="1"/>
  <c r="AJ106" i="11" a="1"/>
  <c r="AJ106" i="11" s="1"/>
  <c r="BC71" i="11" a="1"/>
  <c r="BC71" i="11" s="1"/>
  <c r="AL91" i="11" a="1"/>
  <c r="AL91" i="11" s="1"/>
  <c r="BB71" i="11" a="1"/>
  <c r="BB71" i="11" s="1"/>
  <c r="BD94" i="11" a="1"/>
  <c r="BD94" i="11" s="1"/>
  <c r="BH88" i="11" a="1"/>
  <c r="BH88" i="11" s="1"/>
  <c r="BI95" i="11" a="1"/>
  <c r="BI95" i="11" s="1"/>
  <c r="BJ91" i="11" a="1"/>
  <c r="BJ91" i="11" s="1"/>
  <c r="BA88" i="11" a="1"/>
  <c r="BA88" i="11" s="1"/>
  <c r="BC73" i="11" a="1"/>
  <c r="BC73" i="11" s="1"/>
  <c r="BI70" i="11" a="1"/>
  <c r="BI70" i="11" s="1"/>
  <c r="AH88" i="11" a="1"/>
  <c r="AH88" i="11" s="1"/>
  <c r="AJ93" i="11" a="1"/>
  <c r="AJ93" i="11" s="1"/>
  <c r="AI96" i="11" a="1"/>
  <c r="AI96" i="11" s="1"/>
  <c r="AL96" i="11" a="1"/>
  <c r="AL96" i="11" s="1"/>
  <c r="BD73" i="11" a="1"/>
  <c r="BD73" i="11" s="1"/>
  <c r="BB67" i="11" a="1"/>
  <c r="BB67" i="11" s="1"/>
  <c r="BA95" i="11" a="1"/>
  <c r="BA95" i="11" s="1"/>
  <c r="BE68" i="11" a="1"/>
  <c r="BE68" i="11" s="1"/>
  <c r="BC98" i="11" a="1"/>
  <c r="BC98" i="11" s="1"/>
  <c r="AT100" i="11" a="1"/>
  <c r="AT100" i="11" s="1"/>
  <c r="BG97" i="11" a="1"/>
  <c r="BG97" i="11" s="1"/>
  <c r="BL88" i="11" a="1"/>
  <c r="BL88" i="11" s="1"/>
  <c r="BT96" i="11" a="1"/>
  <c r="BT96" i="11" s="1"/>
  <c r="BT106" i="11" a="1"/>
  <c r="BT106" i="11" s="1"/>
  <c r="BB107" i="11" a="1"/>
  <c r="BB107" i="11" s="1"/>
  <c r="BT70" i="11" a="1"/>
  <c r="BT70" i="11" s="1"/>
  <c r="BP76" i="11" a="1"/>
  <c r="BP76" i="11" s="1"/>
  <c r="BP82" i="11" a="1"/>
  <c r="BP82" i="11" s="1"/>
  <c r="BS88" i="11" a="1"/>
  <c r="BS88" i="11" s="1"/>
  <c r="BO94" i="11" a="1"/>
  <c r="BO94" i="11" s="1"/>
  <c r="BQ99" i="11" a="1"/>
  <c r="BQ99" i="11" s="1"/>
  <c r="BS103" i="11" a="1"/>
  <c r="BS103" i="11" s="1"/>
  <c r="BB98" i="11" a="1"/>
  <c r="BB98" i="11" s="1"/>
  <c r="BJ102" i="11" a="1"/>
  <c r="BJ102" i="11" s="1"/>
  <c r="BG107" i="11" a="1"/>
  <c r="BG107" i="11" s="1"/>
  <c r="BS69" i="11" a="1"/>
  <c r="BS69" i="11" s="1"/>
  <c r="BM74" i="11" a="1"/>
  <c r="BM74" i="11" s="1"/>
  <c r="BO78" i="11" a="1"/>
  <c r="BO78" i="11" s="1"/>
  <c r="BQ82" i="11" a="1"/>
  <c r="BQ82" i="11" s="1"/>
  <c r="BC77" i="11" a="1"/>
  <c r="BC77" i="11" s="1"/>
  <c r="BJ81" i="11" a="1"/>
  <c r="BJ81" i="11" s="1"/>
  <c r="BA80" i="11" a="1"/>
  <c r="BA80" i="11" s="1"/>
  <c r="AR91" i="11" a="1"/>
  <c r="AR91" i="11" s="1"/>
  <c r="AT95" i="11" a="1"/>
  <c r="AT95" i="11" s="1"/>
  <c r="AV99" i="11" a="1"/>
  <c r="AV99" i="11" s="1"/>
  <c r="AP104" i="11" a="1"/>
  <c r="AP104" i="11" s="1"/>
  <c r="AK98" i="11" a="1"/>
  <c r="AK98" i="11" s="1"/>
  <c r="AK102" i="11" a="1"/>
  <c r="AK102" i="11" s="1"/>
  <c r="AI106" i="11" a="1"/>
  <c r="AI106" i="11" s="1"/>
  <c r="BG96" i="11" a="1"/>
  <c r="BG96" i="11" s="1"/>
  <c r="BI77" i="11" a="1"/>
  <c r="BI77" i="11" s="1"/>
  <c r="BE81" i="11" a="1"/>
  <c r="BE81" i="11" s="1"/>
  <c r="BJ84" i="11" a="1"/>
  <c r="BJ84" i="11" s="1"/>
  <c r="AW89" i="11" a="1"/>
  <c r="AW89" i="11" s="1"/>
  <c r="AO93" i="11" a="1"/>
  <c r="AO93" i="11" s="1"/>
  <c r="AQ96" i="11" a="1"/>
  <c r="AQ96" i="11" s="1"/>
  <c r="AS99" i="11" a="1"/>
  <c r="AS99" i="11" s="1"/>
  <c r="AU102" i="11" a="1"/>
  <c r="AU102" i="11" s="1"/>
  <c r="AW105" i="11" a="1"/>
  <c r="AW105" i="11" s="1"/>
  <c r="AG99" i="11" a="1"/>
  <c r="AG99" i="11" s="1"/>
  <c r="AN102" i="11" a="1"/>
  <c r="AN102" i="11" s="1"/>
  <c r="AL106" i="11" a="1"/>
  <c r="AL106" i="11" s="1"/>
  <c r="BA94" i="11" a="1"/>
  <c r="BA94" i="11" s="1"/>
  <c r="AM90" i="11" a="1"/>
  <c r="AM90" i="11" s="1"/>
  <c r="BD69" i="11" a="1"/>
  <c r="BD69" i="11" s="1"/>
  <c r="BF92" i="11" a="1"/>
  <c r="BF92" i="11" s="1"/>
  <c r="BC89" i="11" a="1"/>
  <c r="BC89" i="11" s="1"/>
  <c r="BD96" i="11" a="1"/>
  <c r="BD96" i="11" s="1"/>
  <c r="BE92" i="11" a="1"/>
  <c r="BE92" i="11" s="1"/>
  <c r="BD66" i="11" a="1"/>
  <c r="BD66" i="11" s="1"/>
  <c r="BG73" i="11" a="1"/>
  <c r="BG73" i="11" s="1"/>
  <c r="BD71" i="11" a="1"/>
  <c r="BD71" i="11" s="1"/>
  <c r="AL88" i="11" a="1"/>
  <c r="AL88" i="11" s="1"/>
  <c r="AN93" i="11" a="1"/>
  <c r="AN93" i="11" s="1"/>
  <c r="AJ95" i="11" a="1"/>
  <c r="AJ95" i="11" s="1"/>
  <c r="AH96" i="11" a="1"/>
  <c r="AH96" i="11" s="1"/>
  <c r="BE72" i="11" a="1"/>
  <c r="BE72" i="11" s="1"/>
  <c r="BC66" i="11" a="1"/>
  <c r="BC66" i="11" s="1"/>
  <c r="BE97" i="11" a="1"/>
  <c r="BE97" i="11" s="1"/>
  <c r="AG105" i="11" a="1"/>
  <c r="AG105" i="11" s="1"/>
  <c r="AE101" i="11" a="1"/>
  <c r="AE101" i="11" s="1"/>
  <c r="AG101" i="11" a="1"/>
  <c r="AG101" i="11" s="1"/>
  <c r="AE105" i="11" a="1"/>
  <c r="AE105" i="11" s="1"/>
  <c r="BI82" i="11" a="1"/>
  <c r="BI82" i="11" s="1"/>
  <c r="AH95" i="11" a="1"/>
  <c r="AH95" i="11" s="1"/>
  <c r="BN88" i="11" a="1"/>
  <c r="BN88" i="11" s="1"/>
  <c r="BT97" i="11" a="1"/>
  <c r="BT97" i="11" s="1"/>
  <c r="BR107" i="11" a="1"/>
  <c r="BR107" i="11" s="1"/>
  <c r="BF107" i="11" a="1"/>
  <c r="BF107" i="11" s="1"/>
  <c r="BN71" i="11" a="1"/>
  <c r="BN71" i="11" s="1"/>
  <c r="BL77" i="11" a="1"/>
  <c r="BL77" i="11" s="1"/>
  <c r="BR82" i="11" a="1"/>
  <c r="BR82" i="11" s="1"/>
  <c r="BK89" i="11" a="1"/>
  <c r="BK89" i="11" s="1"/>
  <c r="BS94" i="11" a="1"/>
  <c r="BS94" i="11" s="1"/>
  <c r="BS99" i="11" a="1"/>
  <c r="BS99" i="11" s="1"/>
  <c r="BK104" i="11" a="1"/>
  <c r="BK104" i="11" s="1"/>
  <c r="BF98" i="11" a="1"/>
  <c r="BF98" i="11" s="1"/>
  <c r="BC103" i="11" a="1"/>
  <c r="BC103" i="11" s="1"/>
  <c r="BI107" i="11" a="1"/>
  <c r="BI107" i="11" s="1"/>
  <c r="BM70" i="11" a="1"/>
  <c r="BM70" i="11" s="1"/>
  <c r="BO74" i="11" a="1"/>
  <c r="BO74" i="11" s="1"/>
  <c r="BQ78" i="11" a="1"/>
  <c r="BQ78" i="11" s="1"/>
  <c r="BK83" i="11" a="1"/>
  <c r="BK83" i="11" s="1"/>
  <c r="BF77" i="11" a="1"/>
  <c r="BF77" i="11" s="1"/>
  <c r="BC82" i="11" a="1"/>
  <c r="BC82" i="11" s="1"/>
  <c r="BA76" i="11" a="1"/>
  <c r="BA76" i="11" s="1"/>
  <c r="AT91" i="11" a="1"/>
  <c r="AT91" i="11" s="1"/>
  <c r="AV95" i="11" a="1"/>
  <c r="AV95" i="11" s="1"/>
  <c r="AP100" i="11" a="1"/>
  <c r="AP100" i="11" s="1"/>
  <c r="AR104" i="11" a="1"/>
  <c r="AR104" i="11" s="1"/>
  <c r="AM98" i="11" a="1"/>
  <c r="AM98" i="11" s="1"/>
  <c r="AM102" i="11" a="1"/>
  <c r="AM102" i="11" s="1"/>
  <c r="AK106" i="11" a="1"/>
  <c r="AK106" i="11" s="1"/>
  <c r="BE69" i="11" a="1"/>
  <c r="BE69" i="11" s="1"/>
  <c r="BB78" i="11" a="1"/>
  <c r="BB78" i="11" s="1"/>
  <c r="BG81" i="11" a="1"/>
  <c r="BG81" i="11" s="1"/>
  <c r="BC85" i="11" a="1"/>
  <c r="BC85" i="11" s="1"/>
  <c r="AO90" i="11" a="1"/>
  <c r="AO90" i="11" s="1"/>
  <c r="AQ93" i="11" a="1"/>
  <c r="AQ93" i="11" s="1"/>
  <c r="AS96" i="11" a="1"/>
  <c r="AS96" i="11" s="1"/>
  <c r="AU99" i="11" a="1"/>
  <c r="AU99" i="11" s="1"/>
  <c r="AW102" i="11" a="1"/>
  <c r="AW102" i="11" s="1"/>
  <c r="AO106" i="11" a="1"/>
  <c r="AO106" i="11" s="1"/>
  <c r="AI99" i="11" a="1"/>
  <c r="AI99" i="11" s="1"/>
  <c r="AG103" i="11" a="1"/>
  <c r="AG103" i="11" s="1"/>
  <c r="AN106" i="11" a="1"/>
  <c r="AN106" i="11" s="1"/>
  <c r="BD91" i="11" a="1"/>
  <c r="BD91" i="11" s="1"/>
  <c r="AN89" i="11" a="1"/>
  <c r="AN89" i="11" s="1"/>
  <c r="BF67" i="11" a="1"/>
  <c r="BF67" i="11" s="1"/>
  <c r="BH90" i="11" a="1"/>
  <c r="BH90" i="11" s="1"/>
  <c r="BG89" i="11" a="1"/>
  <c r="BG89" i="11" s="1"/>
  <c r="BH96" i="11" a="1"/>
  <c r="BH96" i="11" s="1"/>
  <c r="BI92" i="11" a="1"/>
  <c r="BI92" i="11" s="1"/>
  <c r="BC67" i="11" a="1"/>
  <c r="BC67" i="11" s="1"/>
  <c r="BB74" i="11" a="1"/>
  <c r="BB74" i="11" s="1"/>
  <c r="BH71" i="11" a="1"/>
  <c r="BH71" i="11" s="1"/>
  <c r="AK89" i="11" a="1"/>
  <c r="AK89" i="11" s="1"/>
  <c r="AI94" i="11" a="1"/>
  <c r="AI94" i="11" s="1"/>
  <c r="AK94" i="11" a="1"/>
  <c r="AK94" i="11" s="1"/>
  <c r="AM95" i="11" a="1"/>
  <c r="AM95" i="11" s="1"/>
  <c r="BF71" i="11" a="1"/>
  <c r="BF71" i="11" s="1"/>
  <c r="BF66" i="11" a="1"/>
  <c r="BF66" i="11" s="1"/>
  <c r="BF96" i="11" a="1"/>
  <c r="BF96" i="11" s="1"/>
  <c r="BR77" i="11" a="1"/>
  <c r="BR77" i="11" s="1"/>
  <c r="AK103" i="11" a="1"/>
  <c r="AK103" i="11" s="1"/>
  <c r="BJ66" i="11" a="1"/>
  <c r="BJ66" i="11" s="1"/>
  <c r="BN89" i="11" a="1"/>
  <c r="BN89" i="11" s="1"/>
  <c r="BR98" i="11" a="1"/>
  <c r="BR98" i="11" s="1"/>
  <c r="BT107" i="11" a="1"/>
  <c r="BT107" i="11" s="1"/>
  <c r="BH107" i="11" a="1"/>
  <c r="BH107" i="11" s="1"/>
  <c r="BR71" i="11" a="1"/>
  <c r="BR71" i="11" s="1"/>
  <c r="BN77" i="11" a="1"/>
  <c r="BN77" i="11" s="1"/>
  <c r="BT82" i="11" a="1"/>
  <c r="BT82" i="11" s="1"/>
  <c r="BQ89" i="11" a="1"/>
  <c r="BQ89" i="11" s="1"/>
  <c r="BM95" i="11" a="1"/>
  <c r="BM95" i="11" s="1"/>
  <c r="BK100" i="11" a="1"/>
  <c r="BK100" i="11" s="1"/>
  <c r="BO104" i="11" a="1"/>
  <c r="BO104" i="11" s="1"/>
  <c r="BH98" i="11" a="1"/>
  <c r="BH98" i="11" s="1"/>
  <c r="BE103" i="11" a="1"/>
  <c r="BE103" i="11" s="1"/>
  <c r="BA105" i="11" a="1"/>
  <c r="BA105" i="11" s="1"/>
  <c r="BO70" i="11" a="1"/>
  <c r="BO70" i="11" s="1"/>
  <c r="BQ74" i="11" a="1"/>
  <c r="BQ74" i="11" s="1"/>
  <c r="BK79" i="11" a="1"/>
  <c r="BK79" i="11" s="1"/>
  <c r="BM83" i="11" a="1"/>
  <c r="BM83" i="11" s="1"/>
  <c r="BH77" i="11" a="1"/>
  <c r="BH77" i="11" s="1"/>
  <c r="BG82" i="11" a="1"/>
  <c r="BG82" i="11" s="1"/>
  <c r="AP88" i="11" a="1"/>
  <c r="AP88" i="11" s="1"/>
  <c r="AV91" i="11" a="1"/>
  <c r="AV91" i="11" s="1"/>
  <c r="AP96" i="11" a="1"/>
  <c r="AP96" i="11" s="1"/>
  <c r="AR100" i="11" a="1"/>
  <c r="AR100" i="11" s="1"/>
  <c r="AT104" i="11" a="1"/>
  <c r="AT104" i="11" s="1"/>
  <c r="AH99" i="11" a="1"/>
  <c r="AH99" i="11" s="1"/>
  <c r="AF103" i="11" a="1"/>
  <c r="AF103" i="11" s="1"/>
  <c r="AM106" i="11" a="1"/>
  <c r="AM106" i="11" s="1"/>
  <c r="BJ72" i="11" a="1"/>
  <c r="BJ72" i="11" s="1"/>
  <c r="BD78" i="11" a="1"/>
  <c r="BD78" i="11" s="1"/>
  <c r="BI81" i="11" a="1"/>
  <c r="BI81" i="11" s="1"/>
  <c r="BE85" i="11" a="1"/>
  <c r="BE85" i="11" s="1"/>
  <c r="AQ90" i="11" a="1"/>
  <c r="AQ90" i="11" s="1"/>
  <c r="AS93" i="11" a="1"/>
  <c r="AS93" i="11" s="1"/>
  <c r="AU96" i="11" a="1"/>
  <c r="AU96" i="11" s="1"/>
  <c r="AW99" i="11" a="1"/>
  <c r="AW99" i="11" s="1"/>
  <c r="AO103" i="11" a="1"/>
  <c r="AO103" i="11" s="1"/>
  <c r="AQ106" i="11" a="1"/>
  <c r="AQ106" i="11" s="1"/>
  <c r="AK99" i="11" a="1"/>
  <c r="AK99" i="11" s="1"/>
  <c r="AI103" i="11" a="1"/>
  <c r="AI103" i="11" s="1"/>
  <c r="AG107" i="11" a="1"/>
  <c r="AG107" i="11" s="1"/>
  <c r="BC95" i="11" a="1"/>
  <c r="BC95" i="11" s="1"/>
  <c r="AF89" i="11" a="1"/>
  <c r="AF89" i="11" s="1"/>
  <c r="BG75" i="11" a="1"/>
  <c r="BG75" i="11" s="1"/>
  <c r="BB90" i="11" a="1"/>
  <c r="BB90" i="11" s="1"/>
  <c r="BC97" i="11" a="1"/>
  <c r="BC97" i="11" s="1"/>
  <c r="BD93" i="11" a="1"/>
  <c r="BD93" i="11" s="1"/>
  <c r="BI66" i="11" a="1"/>
  <c r="BI66" i="11" s="1"/>
  <c r="BF74" i="11" a="1"/>
  <c r="BF74" i="11" s="1"/>
  <c r="BC72" i="11" a="1"/>
  <c r="BC72" i="11" s="1"/>
  <c r="AF90" i="11" a="1"/>
  <c r="AF90" i="11" s="1"/>
  <c r="AM94" i="11" a="1"/>
  <c r="AM94" i="11" s="1"/>
  <c r="AL93" i="11" a="1"/>
  <c r="AL93" i="11" s="1"/>
  <c r="AI95" i="11" a="1"/>
  <c r="AI95" i="11" s="1"/>
  <c r="BG70" i="11" a="1"/>
  <c r="BG70" i="11" s="1"/>
  <c r="BA90" i="11" a="1"/>
  <c r="BA90" i="11" s="1"/>
  <c r="BG95" i="11" a="1"/>
  <c r="BG95" i="11" s="1"/>
  <c r="BK68" i="11" a="1"/>
  <c r="BK68" i="11" s="1"/>
  <c r="AG106" i="11" a="1"/>
  <c r="AG106" i="11" s="1"/>
  <c r="AE91" i="11" a="1"/>
  <c r="AE91" i="11" s="1"/>
  <c r="BT98" i="11" a="1"/>
  <c r="BT98" i="11" s="1"/>
  <c r="AW96" i="11" a="1"/>
  <c r="AW96" i="11" s="1"/>
  <c r="BN91" i="11" a="1"/>
  <c r="BN91" i="11" s="1"/>
  <c r="BT66" i="11" a="1"/>
  <c r="BT66" i="11" s="1"/>
  <c r="BL85" i="11" a="1"/>
  <c r="BL85" i="11" s="1"/>
  <c r="BQ101" i="11" a="1"/>
  <c r="BQ101" i="11" s="1"/>
  <c r="BG105" i="11" a="1"/>
  <c r="BG105" i="11" s="1"/>
  <c r="BS79" i="11" a="1"/>
  <c r="BS79" i="11" s="1"/>
  <c r="BF83" i="11" a="1"/>
  <c r="BF83" i="11" s="1"/>
  <c r="AV93" i="11" a="1"/>
  <c r="AV93" i="11" s="1"/>
  <c r="AX105" i="11" a="1"/>
  <c r="AX105" i="11" s="1"/>
  <c r="AJ107" i="11" a="1"/>
  <c r="AJ107" i="11" s="1"/>
  <c r="BI79" i="11" a="1"/>
  <c r="BI79" i="11" s="1"/>
  <c r="AQ91" i="11" a="1"/>
  <c r="AQ91" i="11" s="1"/>
  <c r="AS100" i="11" a="1"/>
  <c r="AS100" i="11" s="1"/>
  <c r="AU107" i="11" a="1"/>
  <c r="AU107" i="11" s="1"/>
  <c r="AE103" i="11" a="1"/>
  <c r="AE103" i="11" s="1"/>
  <c r="BB72" i="11" a="1"/>
  <c r="BB72" i="11" s="1"/>
  <c r="BB95" i="11" a="1"/>
  <c r="BB95" i="11" s="1"/>
  <c r="BB73" i="11" a="1"/>
  <c r="BB73" i="11" s="1"/>
  <c r="AJ97" i="11" a="1"/>
  <c r="AJ97" i="11" s="1"/>
  <c r="BJ67" i="11" a="1"/>
  <c r="BJ67" i="11" s="1"/>
  <c r="BD90" i="11" a="1"/>
  <c r="BD90" i="11" s="1"/>
  <c r="BQ68" i="11" a="1"/>
  <c r="BQ68" i="11" s="1"/>
  <c r="BQ66" i="11" a="1"/>
  <c r="BQ66" i="11" s="1"/>
  <c r="BD100" i="11" a="1"/>
  <c r="BD100" i="11" s="1"/>
  <c r="AG95" i="11" a="1"/>
  <c r="AG95" i="11" s="1"/>
  <c r="AH104" i="11" a="1"/>
  <c r="AH104" i="11" s="1"/>
  <c r="BF70" i="11" a="1"/>
  <c r="BF70" i="11" s="1"/>
  <c r="BP79" i="11" a="1"/>
  <c r="BP79" i="11" s="1"/>
  <c r="BD104" i="11" a="1"/>
  <c r="BD104" i="11" s="1"/>
  <c r="AU97" i="11" a="1"/>
  <c r="AU97" i="11" s="1"/>
  <c r="BA73" i="11" a="1"/>
  <c r="BA73" i="11" s="1"/>
  <c r="BF79" i="11" a="1"/>
  <c r="BF79" i="11" s="1"/>
  <c r="BC79" i="11" a="1"/>
  <c r="BC79" i="11" s="1"/>
  <c r="AK107" i="11" a="1"/>
  <c r="AK107" i="11" s="1"/>
  <c r="BJ92" i="11" a="1"/>
  <c r="BJ92" i="11" s="1"/>
  <c r="BJ104" i="11" a="1"/>
  <c r="BJ104" i="11" s="1"/>
  <c r="AQ107" i="11" a="1"/>
  <c r="AQ107" i="11" s="1"/>
  <c r="BB92" i="11" a="1"/>
  <c r="BB92" i="11" s="1"/>
  <c r="AV105" i="11" a="1"/>
  <c r="AV105" i="11" s="1"/>
  <c r="BN92" i="11" a="1"/>
  <c r="BN92" i="11" s="1"/>
  <c r="BN67" i="11" a="1"/>
  <c r="BN67" i="11" s="1"/>
  <c r="BR85" i="11" a="1"/>
  <c r="BR85" i="11" s="1"/>
  <c r="BK102" i="11" a="1"/>
  <c r="BK102" i="11" s="1"/>
  <c r="BK66" i="11" a="1"/>
  <c r="BK66" i="11" s="1"/>
  <c r="BK80" i="11" a="1"/>
  <c r="BK80" i="11" s="1"/>
  <c r="BH83" i="11" a="1"/>
  <c r="BH83" i="11" s="1"/>
  <c r="AT96" i="11" a="1"/>
  <c r="AT96" i="11" s="1"/>
  <c r="AP106" i="11" a="1"/>
  <c r="AP106" i="11" s="1"/>
  <c r="AL107" i="11" a="1"/>
  <c r="AL107" i="11" s="1"/>
  <c r="BD82" i="11" a="1"/>
  <c r="BD82" i="11" s="1"/>
  <c r="AS91" i="11" a="1"/>
  <c r="AS91" i="11" s="1"/>
  <c r="AU100" i="11" a="1"/>
  <c r="AU100" i="11" s="1"/>
  <c r="AF100" i="11" a="1"/>
  <c r="AF100" i="11" s="1"/>
  <c r="AE99" i="11" a="1"/>
  <c r="AE99" i="11" s="1"/>
  <c r="BD70" i="11" a="1"/>
  <c r="BD70" i="11" s="1"/>
  <c r="BF95" i="11" a="1"/>
  <c r="BF95" i="11" s="1"/>
  <c r="BF73" i="11" a="1"/>
  <c r="BF73" i="11" s="1"/>
  <c r="AN97" i="11" a="1"/>
  <c r="AN97" i="11" s="1"/>
  <c r="BA67" i="11" a="1"/>
  <c r="BA67" i="11" s="1"/>
  <c r="BE89" i="11" a="1"/>
  <c r="BE89" i="11" s="1"/>
  <c r="BM68" i="11" a="1"/>
  <c r="BM68" i="11" s="1"/>
  <c r="BN68" i="11" a="1"/>
  <c r="BN68" i="11" s="1"/>
  <c r="AE97" i="11" a="1"/>
  <c r="AE97" i="11" s="1"/>
  <c r="AE104" i="11" a="1"/>
  <c r="AE104" i="11" s="1"/>
  <c r="BR78" i="11" a="1"/>
  <c r="BR78" i="11" s="1"/>
  <c r="AP89" i="11" a="1"/>
  <c r="AP89" i="11" s="1"/>
  <c r="BA83" i="11" a="1"/>
  <c r="BA83" i="11" s="1"/>
  <c r="BA93" i="11" a="1"/>
  <c r="BA93" i="11" s="1"/>
  <c r="BE94" i="11" a="1"/>
  <c r="BE94" i="11" s="1"/>
  <c r="BL68" i="11" a="1"/>
  <c r="BL68" i="11" s="1"/>
  <c r="BQ97" i="11" a="1"/>
  <c r="BQ97" i="11" s="1"/>
  <c r="AT92" i="11" a="1"/>
  <c r="AT92" i="11" s="1"/>
  <c r="AW106" i="11" a="1"/>
  <c r="AW106" i="11" s="1"/>
  <c r="BI93" i="11" a="1"/>
  <c r="BI93" i="11" s="1"/>
  <c r="BS100" i="11" a="1"/>
  <c r="BS100" i="11" s="1"/>
  <c r="AP105" i="11" a="1"/>
  <c r="AP105" i="11" s="1"/>
  <c r="AO107" i="11" a="1"/>
  <c r="AO107" i="11" s="1"/>
  <c r="BD89" i="11" a="1"/>
  <c r="BD89" i="11" s="1"/>
  <c r="AK104" i="11" a="1"/>
  <c r="AK104" i="11" s="1"/>
  <c r="BC94" i="11" a="1"/>
  <c r="BC94" i="11" s="1"/>
  <c r="BQ76" i="11" a="1"/>
  <c r="BQ76" i="11" s="1"/>
  <c r="AE107" i="11" a="1"/>
  <c r="AE107" i="11" s="1"/>
  <c r="BC91" i="11" a="1"/>
  <c r="BC91" i="11" s="1"/>
  <c r="BL93" i="11" a="1"/>
  <c r="BL93" i="11" s="1"/>
  <c r="BR67" i="11" a="1"/>
  <c r="BR67" i="11" s="1"/>
  <c r="BQ90" i="11" a="1"/>
  <c r="BQ90" i="11" s="1"/>
  <c r="BM105" i="11" a="1"/>
  <c r="BM105" i="11" s="1"/>
  <c r="BO66" i="11" a="1"/>
  <c r="BO66" i="11" s="1"/>
  <c r="BM80" i="11" a="1"/>
  <c r="BM80" i="11" s="1"/>
  <c r="BJ83" i="11" a="1"/>
  <c r="BJ83" i="11" s="1"/>
  <c r="AX96" i="11" a="1"/>
  <c r="AX96" i="11" s="1"/>
  <c r="AT106" i="11" a="1"/>
  <c r="AT106" i="11" s="1"/>
  <c r="AN107" i="11" a="1"/>
  <c r="AN107" i="11" s="1"/>
  <c r="BF82" i="11" a="1"/>
  <c r="BF82" i="11" s="1"/>
  <c r="AU91" i="11" a="1"/>
  <c r="AU91" i="11" s="1"/>
  <c r="AW100" i="11" a="1"/>
  <c r="AW100" i="11" s="1"/>
  <c r="AH100" i="11" a="1"/>
  <c r="AH100" i="11" s="1"/>
  <c r="BB66" i="11" a="1"/>
  <c r="BB66" i="11" s="1"/>
  <c r="BJ90" i="11" a="1"/>
  <c r="BJ90" i="11" s="1"/>
  <c r="BJ95" i="11" a="1"/>
  <c r="BJ95" i="11" s="1"/>
  <c r="BJ73" i="11" a="1"/>
  <c r="BJ73" i="11" s="1"/>
  <c r="BA75" i="11" a="1"/>
  <c r="BA75" i="11" s="1"/>
  <c r="BR68" i="11" a="1"/>
  <c r="BR68" i="11" s="1"/>
  <c r="BN93" i="11" a="1"/>
  <c r="BN93" i="11" s="1"/>
  <c r="BT72" i="11" a="1"/>
  <c r="BT72" i="11" s="1"/>
  <c r="BS90" i="11" a="1"/>
  <c r="BS90" i="11" s="1"/>
  <c r="BO105" i="11" a="1"/>
  <c r="BO105" i="11" s="1"/>
  <c r="BS66" i="11" a="1"/>
  <c r="BS66" i="11" s="1"/>
  <c r="BQ80" i="11" a="1"/>
  <c r="BQ80" i="11" s="1"/>
  <c r="BE84" i="11" a="1"/>
  <c r="BE84" i="11" s="1"/>
  <c r="AP97" i="11" a="1"/>
  <c r="AP97" i="11" s="1"/>
  <c r="AL99" i="11" a="1"/>
  <c r="AL99" i="11" s="1"/>
  <c r="AE106" i="11" a="1"/>
  <c r="AE106" i="11" s="1"/>
  <c r="BH82" i="11" a="1"/>
  <c r="BH82" i="11" s="1"/>
  <c r="AW93" i="11" a="1"/>
  <c r="AW93" i="11" s="1"/>
  <c r="AO101" i="11" a="1"/>
  <c r="AO101" i="11" s="1"/>
  <c r="AJ100" i="11" a="1"/>
  <c r="AJ100" i="11" s="1"/>
  <c r="BF97" i="11" a="1"/>
  <c r="BF97" i="11" s="1"/>
  <c r="BE91" i="11" a="1"/>
  <c r="BE91" i="11" s="1"/>
  <c r="BE96" i="11" a="1"/>
  <c r="BE96" i="11" s="1"/>
  <c r="BE74" i="11" a="1"/>
  <c r="BE74" i="11" s="1"/>
  <c r="BC75" i="11" a="1"/>
  <c r="BC75" i="11" s="1"/>
  <c r="BB79" i="11" a="1"/>
  <c r="BB79" i="11" s="1"/>
  <c r="BH78" i="11" a="1"/>
  <c r="BH78" i="11" s="1"/>
  <c r="AL104" i="11" a="1"/>
  <c r="AL104" i="11" s="1"/>
  <c r="AN92" i="11" a="1"/>
  <c r="AN92" i="11" s="1"/>
  <c r="BR79" i="11" a="1"/>
  <c r="BR79" i="11" s="1"/>
  <c r="BA77" i="11" a="1"/>
  <c r="BA77" i="11" s="1"/>
  <c r="BI88" i="11" a="1"/>
  <c r="BI88" i="11" s="1"/>
  <c r="AP93" i="11" a="1"/>
  <c r="AP93" i="11" s="1"/>
  <c r="BO101" i="11" a="1"/>
  <c r="BO101" i="11" s="1"/>
  <c r="AI89" i="11" a="1"/>
  <c r="AI89" i="11" s="1"/>
  <c r="BR99" i="11" a="1"/>
  <c r="BR99" i="11" s="1"/>
  <c r="BL73" i="11" a="1"/>
  <c r="BL73" i="11" s="1"/>
  <c r="BM91" i="11" a="1"/>
  <c r="BM91" i="11" s="1"/>
  <c r="BQ105" i="11" a="1"/>
  <c r="BQ105" i="11" s="1"/>
  <c r="BM67" i="11" a="1"/>
  <c r="BM67" i="11" s="1"/>
  <c r="BS80" i="11" a="1"/>
  <c r="BS80" i="11" s="1"/>
  <c r="BG84" i="11" a="1"/>
  <c r="BG84" i="11" s="1"/>
  <c r="AR97" i="11" a="1"/>
  <c r="AR97" i="11" s="1"/>
  <c r="AN99" i="11" a="1"/>
  <c r="AN99" i="11" s="1"/>
  <c r="AE102" i="11" a="1"/>
  <c r="AE102" i="11" s="1"/>
  <c r="BJ82" i="11" a="1"/>
  <c r="BJ82" i="11" s="1"/>
  <c r="AO94" i="11" a="1"/>
  <c r="AO94" i="11" s="1"/>
  <c r="AQ101" i="11" a="1"/>
  <c r="AQ101" i="11" s="1"/>
  <c r="AL100" i="11" a="1"/>
  <c r="AL100" i="11" s="1"/>
  <c r="BH95" i="11" a="1"/>
  <c r="BH95" i="11" s="1"/>
  <c r="BI91" i="11" a="1"/>
  <c r="BI91" i="11" s="1"/>
  <c r="BI67" i="11" a="1"/>
  <c r="BI67" i="11" s="1"/>
  <c r="BI74" i="11" a="1"/>
  <c r="BI74" i="11" s="1"/>
  <c r="AI92" i="11" a="1"/>
  <c r="AI92" i="11" s="1"/>
  <c r="BD74" i="11" a="1"/>
  <c r="BD74" i="11" s="1"/>
  <c r="AE100" i="11" a="1"/>
  <c r="AE100" i="11" s="1"/>
  <c r="BD101" i="11" a="1"/>
  <c r="BD101" i="11" s="1"/>
  <c r="AX101" i="11" a="1"/>
  <c r="AX101" i="11" s="1"/>
  <c r="AS97" i="11" a="1"/>
  <c r="AS97" i="11" s="1"/>
  <c r="AI97" i="11" a="1"/>
  <c r="AI97" i="11" s="1"/>
  <c r="AG93" i="11" a="1"/>
  <c r="AG93" i="11" s="1"/>
  <c r="AP102" i="11" a="1"/>
  <c r="AP102" i="11" s="1"/>
  <c r="AL95" i="11" a="1"/>
  <c r="AL95" i="11" s="1"/>
  <c r="BH104" i="11" a="1"/>
  <c r="BH104" i="11" s="1"/>
  <c r="AU90" i="11" a="1"/>
  <c r="AU90" i="11" s="1"/>
  <c r="AK95" i="11" a="1"/>
  <c r="AK95" i="11" s="1"/>
  <c r="BA69" i="11" a="1"/>
  <c r="BA69" i="11" s="1"/>
  <c r="BI68" i="11" a="1"/>
  <c r="BI68" i="11" s="1"/>
  <c r="BA100" i="11" a="1"/>
  <c r="BA100" i="11" s="1"/>
  <c r="AW90" i="11" a="1"/>
  <c r="AW90" i="11" s="1"/>
  <c r="BT84" i="11" a="1"/>
  <c r="BT84" i="11" s="1"/>
  <c r="BG79" i="11" a="1"/>
  <c r="BG79" i="11" s="1"/>
  <c r="BH67" i="11" a="1"/>
  <c r="BH67" i="11" s="1"/>
  <c r="BT100" i="11" a="1"/>
  <c r="BT100" i="11" s="1"/>
  <c r="BN73" i="11" a="1"/>
  <c r="BN73" i="11" s="1"/>
  <c r="BQ91" i="11" a="1"/>
  <c r="BQ91" i="11" s="1"/>
  <c r="BK106" i="11" a="1"/>
  <c r="BK106" i="11" s="1"/>
  <c r="BO67" i="11" a="1"/>
  <c r="BO67" i="11" s="1"/>
  <c r="BK84" i="11" a="1"/>
  <c r="BK84" i="11" s="1"/>
  <c r="AS88" i="11" a="1"/>
  <c r="AS88" i="11" s="1"/>
  <c r="AV97" i="11" a="1"/>
  <c r="AV97" i="11" s="1"/>
  <c r="AG100" i="11" a="1"/>
  <c r="AG100" i="11" s="1"/>
  <c r="BC70" i="11" a="1"/>
  <c r="BC70" i="11" s="1"/>
  <c r="BC83" i="11" a="1"/>
  <c r="BC83" i="11" s="1"/>
  <c r="AQ94" i="11" a="1"/>
  <c r="AQ94" i="11" s="1"/>
  <c r="AS103" i="11" a="1"/>
  <c r="AS103" i="11" s="1"/>
  <c r="AN100" i="11" a="1"/>
  <c r="AN100" i="11" s="1"/>
  <c r="BJ93" i="11" a="1"/>
  <c r="BJ93" i="11" s="1"/>
  <c r="BD92" i="11" a="1"/>
  <c r="BD92" i="11" s="1"/>
  <c r="BH68" i="11" a="1"/>
  <c r="BH68" i="11" s="1"/>
  <c r="AN91" i="11" a="1"/>
  <c r="AN91" i="11" s="1"/>
  <c r="BE73" i="11" a="1"/>
  <c r="BE73" i="11" s="1"/>
  <c r="BK85" i="11" a="1"/>
  <c r="BK85" i="11" s="1"/>
  <c r="BR66" i="11" a="1"/>
  <c r="BR66" i="11" s="1"/>
  <c r="BS75" i="11" a="1"/>
  <c r="BS75" i="11" s="1"/>
  <c r="AN104" i="11" a="1"/>
  <c r="AN104" i="11" s="1"/>
  <c r="BL84" i="11" a="1"/>
  <c r="BL84" i="11" s="1"/>
  <c r="AW97" i="11" a="1"/>
  <c r="AW97" i="11" s="1"/>
  <c r="BE79" i="11" a="1"/>
  <c r="BE79" i="11" s="1"/>
  <c r="AK96" i="11" a="1"/>
  <c r="AK96" i="11" s="1"/>
  <c r="AR93" i="11" a="1"/>
  <c r="AR93" i="11" s="1"/>
  <c r="BR101" i="11" a="1"/>
  <c r="BR101" i="11" s="1"/>
  <c r="BT73" i="11" a="1"/>
  <c r="BT73" i="11" s="1"/>
  <c r="BK92" i="11" a="1"/>
  <c r="BK92" i="11" s="1"/>
  <c r="BM106" i="11" a="1"/>
  <c r="BM106" i="11" s="1"/>
  <c r="BM71" i="11" a="1"/>
  <c r="BM71" i="11" s="1"/>
  <c r="BM84" i="11" a="1"/>
  <c r="BM84" i="11" s="1"/>
  <c r="AT88" i="11" a="1"/>
  <c r="AT88" i="11" s="1"/>
  <c r="AX97" i="11" a="1"/>
  <c r="AX97" i="11" s="1"/>
  <c r="AI100" i="11" a="1"/>
  <c r="AI100" i="11" s="1"/>
  <c r="BH73" i="11" a="1"/>
  <c r="BH73" i="11" s="1"/>
  <c r="BE83" i="11" a="1"/>
  <c r="BE83" i="11" s="1"/>
  <c r="AS94" i="11" a="1"/>
  <c r="AS94" i="11" s="1"/>
  <c r="AU103" i="11" a="1"/>
  <c r="AU103" i="11" s="1"/>
  <c r="AI101" i="11" a="1"/>
  <c r="AI101" i="11" s="1"/>
  <c r="BH92" i="11" a="1"/>
  <c r="BH92" i="11" s="1"/>
  <c r="BC69" i="11" a="1"/>
  <c r="BC69" i="11" s="1"/>
  <c r="AN90" i="11" a="1"/>
  <c r="AN90" i="11" s="1"/>
  <c r="AJ91" i="11" a="1"/>
  <c r="AJ91" i="11" s="1"/>
  <c r="BB97" i="11" a="1"/>
  <c r="BB97" i="11" s="1"/>
  <c r="BK72" i="11" a="1"/>
  <c r="BK72" i="11" s="1"/>
  <c r="AH92" i="11" a="1"/>
  <c r="AH92" i="11" s="1"/>
  <c r="BD79" i="11" a="1"/>
  <c r="BD79" i="11" s="1"/>
  <c r="AF92" i="11" a="1"/>
  <c r="AF92" i="11" s="1"/>
  <c r="AX92" i="11" a="1"/>
  <c r="AX92" i="11" s="1"/>
  <c r="AG96" i="11" a="1"/>
  <c r="AG96" i="11" s="1"/>
  <c r="BJ79" i="11" a="1"/>
  <c r="BJ79" i="11" s="1"/>
  <c r="BC105" i="11" a="1"/>
  <c r="BC105" i="11" s="1"/>
  <c r="AF97" i="11" a="1"/>
  <c r="AF97" i="11" s="1"/>
  <c r="BT101" i="11" a="1"/>
  <c r="BT101" i="11" s="1"/>
  <c r="BL74" i="11" a="1"/>
  <c r="BL74" i="11" s="1"/>
  <c r="BM96" i="11" a="1"/>
  <c r="BM96" i="11" s="1"/>
  <c r="BG99" i="11" a="1"/>
  <c r="BG99" i="11" s="1"/>
  <c r="BO71" i="11" a="1"/>
  <c r="BO71" i="11" s="1"/>
  <c r="BQ84" i="11" a="1"/>
  <c r="BQ84" i="11" s="1"/>
  <c r="AU88" i="11" a="1"/>
  <c r="AU88" i="11" s="1"/>
  <c r="AX100" i="11" a="1"/>
  <c r="AX100" i="11" s="1"/>
  <c r="AK100" i="11" a="1"/>
  <c r="AK100" i="11" s="1"/>
  <c r="AF88" i="11" a="1"/>
  <c r="AF88" i="11" s="1"/>
  <c r="BI85" i="11" a="1"/>
  <c r="BI85" i="11" s="1"/>
  <c r="AU94" i="11" a="1"/>
  <c r="AU94" i="11" s="1"/>
  <c r="AW103" i="11" a="1"/>
  <c r="AW103" i="11" s="1"/>
  <c r="AM103" i="11" a="1"/>
  <c r="AM103" i="11" s="1"/>
  <c r="BC93" i="11" a="1"/>
  <c r="BC93" i="11" s="1"/>
  <c r="BG69" i="11" a="1"/>
  <c r="BG69" i="11" s="1"/>
  <c r="AI91" i="11" a="1"/>
  <c r="AI91" i="11" s="1"/>
  <c r="AF91" i="11" a="1"/>
  <c r="AF91" i="11" s="1"/>
  <c r="BC96" i="11" a="1"/>
  <c r="BC96" i="11" s="1"/>
  <c r="BQ100" i="11" a="1"/>
  <c r="BQ100" i="11" s="1"/>
  <c r="BL102" i="11" a="1"/>
  <c r="BL102" i="11" s="1"/>
  <c r="BP78" i="11" a="1"/>
  <c r="BP78" i="11" s="1"/>
  <c r="BO96" i="11" a="1"/>
  <c r="BO96" i="11" s="1"/>
  <c r="BI99" i="11" a="1"/>
  <c r="BI99" i="11" s="1"/>
  <c r="BS71" i="11" a="1"/>
  <c r="BS71" i="11" s="1"/>
  <c r="BS84" i="11" a="1"/>
  <c r="BS84" i="11" s="1"/>
  <c r="AX88" i="11" a="1"/>
  <c r="AX88" i="11" s="1"/>
  <c r="AP101" i="11" a="1"/>
  <c r="AP101" i="11" s="1"/>
  <c r="AM100" i="11" a="1"/>
  <c r="AM100" i="11" s="1"/>
  <c r="AK91" i="11" a="1"/>
  <c r="AK91" i="11" s="1"/>
  <c r="BA85" i="11" a="1"/>
  <c r="BA85" i="11" s="1"/>
  <c r="AW94" i="11" a="1"/>
  <c r="AW94" i="11" s="1"/>
  <c r="AO104" i="11" a="1"/>
  <c r="AO104" i="11" s="1"/>
  <c r="AF104" i="11" a="1"/>
  <c r="AF104" i="11" s="1"/>
  <c r="BA97" i="11" a="1"/>
  <c r="BA97" i="11" s="1"/>
  <c r="BB70" i="11" a="1"/>
  <c r="BB70" i="11" s="1"/>
  <c r="AM91" i="11" a="1"/>
  <c r="AM91" i="11" s="1"/>
  <c r="AK90" i="11" a="1"/>
  <c r="AK90" i="11" s="1"/>
  <c r="BD95" i="11" a="1"/>
  <c r="BD95" i="11" s="1"/>
  <c r="BM66" i="11" a="1"/>
  <c r="BM66" i="11" s="1"/>
  <c r="BK97" i="11" a="1"/>
  <c r="BK97" i="11" s="1"/>
  <c r="AJ103" i="11" a="1"/>
  <c r="AJ103" i="11" s="1"/>
  <c r="AQ104" i="11" a="1"/>
  <c r="AQ104" i="11" s="1"/>
  <c r="AL89" i="11" a="1"/>
  <c r="AL89" i="11" s="1"/>
  <c r="AR92" i="11" a="1"/>
  <c r="AR92" i="11" s="1"/>
  <c r="BF101" i="11" a="1"/>
  <c r="BF101" i="11" s="1"/>
  <c r="BK76" i="11" a="1"/>
  <c r="BK76" i="11" s="1"/>
  <c r="BM76" i="11" a="1"/>
  <c r="BM76" i="11" s="1"/>
  <c r="BT90" i="11" a="1"/>
  <c r="BT90" i="11" s="1"/>
  <c r="AQ100" i="11" a="1"/>
  <c r="AQ100" i="11" s="1"/>
  <c r="BJ99" i="11" a="1"/>
  <c r="BJ99" i="11" s="1"/>
  <c r="AR101" i="11" a="1"/>
  <c r="AR101" i="11" s="1"/>
  <c r="AO97" i="11" a="1"/>
  <c r="AO97" i="11" s="1"/>
  <c r="BH100" i="11" a="1"/>
  <c r="BH100" i="11" s="1"/>
  <c r="AN103" i="11" a="1"/>
  <c r="AN103" i="11" s="1"/>
  <c r="AU106" i="11" a="1"/>
  <c r="AU106" i="11" s="1"/>
  <c r="BI75" i="11" a="1"/>
  <c r="BI75" i="11" s="1"/>
  <c r="BG92" i="11" a="1"/>
  <c r="BG92" i="11" s="1"/>
  <c r="AG104" i="11" a="1"/>
  <c r="AG104" i="11" s="1"/>
  <c r="AJ96" i="11" a="1"/>
  <c r="AJ96" i="11" s="1"/>
  <c r="BH101" i="11" a="1"/>
  <c r="BH101" i="11" s="1"/>
  <c r="AI104" i="11" a="1"/>
  <c r="AI104" i="11" s="1"/>
  <c r="AG91" i="11" a="1"/>
  <c r="AG91" i="11" s="1"/>
  <c r="BM101" i="11" a="1"/>
  <c r="BM101" i="11" s="1"/>
  <c r="AO98" i="11" a="1"/>
  <c r="AO98" i="11" s="1"/>
  <c r="BD67" i="11" a="1"/>
  <c r="BD67" i="11" s="1"/>
  <c r="BP66" i="11" a="1"/>
  <c r="BP66" i="11" s="1"/>
  <c r="AS107" i="11" a="1"/>
  <c r="AS107" i="11" s="1"/>
  <c r="BG100" i="11" a="1"/>
  <c r="BG100" i="11" s="1"/>
  <c r="BN79" i="11" a="1"/>
  <c r="BN79" i="11" s="1"/>
  <c r="BM97" i="11" a="1"/>
  <c r="BM97" i="11" s="1"/>
  <c r="BF100" i="11" a="1"/>
  <c r="BF100" i="11" s="1"/>
  <c r="BM72" i="11" a="1"/>
  <c r="BM72" i="11" s="1"/>
  <c r="BG78" i="11" a="1"/>
  <c r="BG78" i="11" s="1"/>
  <c r="AR89" i="11" a="1"/>
  <c r="AR89" i="11" s="1"/>
  <c r="AV101" i="11" a="1"/>
  <c r="AV101" i="11" s="1"/>
  <c r="AL103" i="11" a="1"/>
  <c r="AL103" i="11" s="1"/>
  <c r="AN96" i="11" a="1"/>
  <c r="AN96" i="11" s="1"/>
  <c r="BA81" i="11" a="1"/>
  <c r="BA81" i="11" s="1"/>
  <c r="AQ97" i="11" a="1"/>
  <c r="AQ97" i="11" s="1"/>
  <c r="AS104" i="11" a="1"/>
  <c r="AS104" i="11" s="1"/>
  <c r="AJ104" i="11" a="1"/>
  <c r="AJ104" i="11" s="1"/>
  <c r="AE95" i="11" a="1"/>
  <c r="AE95" i="11" s="1"/>
  <c r="BA89" i="11" a="1"/>
  <c r="BA89" i="11" s="1"/>
  <c r="BE75" i="11" a="1"/>
  <c r="BE75" i="11" s="1"/>
  <c r="AL92" i="11" a="1"/>
  <c r="AL92" i="11" s="1"/>
  <c r="AM93" i="11" a="1"/>
  <c r="AM93" i="11" s="1"/>
  <c r="BF93" i="11" a="1"/>
  <c r="BF93" i="11" s="1"/>
  <c r="BN66" i="11" a="1"/>
  <c r="BN66" i="11" s="1"/>
  <c r="BO75" i="11" a="1"/>
  <c r="BO75" i="11" s="1"/>
  <c r="BA79" i="11" a="1"/>
  <c r="BA79" i="11" s="1"/>
  <c r="BE88" i="11" a="1"/>
  <c r="BE88" i="11" s="1"/>
  <c r="BJ78" i="11" a="1"/>
  <c r="BJ78" i="11" s="1"/>
  <c r="BB68" i="11" a="1"/>
  <c r="BB68" i="11" s="1"/>
  <c r="AR105" i="11" a="1"/>
  <c r="AR105" i="11" s="1"/>
  <c r="AH90" i="11" a="1"/>
  <c r="AH90" i="11" s="1"/>
  <c r="AH107" i="11" a="1"/>
  <c r="AH107" i="11" s="1"/>
  <c r="AJ92" i="11" a="1"/>
  <c r="AJ92" i="11" s="1"/>
  <c r="BG94" i="11" a="1"/>
  <c r="BG94" i="11" s="1"/>
  <c r="BP84" i="11" a="1"/>
  <c r="BP84" i="11" s="1"/>
  <c r="AM107" i="11" a="1"/>
  <c r="AM107" i="11" s="1"/>
  <c r="AH94" i="11" a="1"/>
  <c r="AH94" i="11" s="1"/>
  <c r="AG97" i="11" a="1"/>
  <c r="AG97" i="11" s="1"/>
  <c r="BB83" i="11" a="1"/>
  <c r="BB83" i="11" s="1"/>
  <c r="AO91" i="11" a="1"/>
  <c r="AO91" i="11" s="1"/>
  <c r="AG98" i="11" a="1"/>
  <c r="AG98" i="11" s="1"/>
  <c r="BT88" i="11" a="1"/>
  <c r="BT88" i="11" s="1"/>
  <c r="BP91" i="11" a="1"/>
  <c r="BP91" i="11" s="1"/>
  <c r="BG67" i="11" a="1"/>
  <c r="BG67" i="11" s="1"/>
  <c r="BP94" i="11" a="1"/>
  <c r="BP94" i="11" s="1"/>
  <c r="BL89" i="11" a="1"/>
  <c r="BL89" i="11" s="1"/>
  <c r="BN97" i="11" a="1"/>
  <c r="BN97" i="11" s="1"/>
  <c r="BL92" i="11" a="1"/>
  <c r="BL92" i="11" s="1"/>
  <c r="AM89" i="11" a="1"/>
  <c r="AM89" i="11" s="1"/>
  <c r="C1048" i="12" a="1"/>
  <c r="C1048" i="12" s="1"/>
  <c r="S680" i="11"/>
  <c r="V678" i="11" s="1"/>
  <c r="W678" i="11" s="1"/>
  <c r="S683" i="11" s="1"/>
  <c r="S684" i="11" s="1"/>
  <c r="AK32" i="3" s="1"/>
  <c r="B680" i="11"/>
  <c r="V661" i="11" s="1"/>
  <c r="W661" i="11" s="1"/>
  <c r="B683" i="11" s="1"/>
  <c r="B684" i="11" s="1"/>
  <c r="O680" i="11"/>
  <c r="V674" i="11" s="1"/>
  <c r="W674" i="11" s="1"/>
  <c r="O683" i="11" s="1"/>
  <c r="O684" i="11" s="1"/>
  <c r="AC24" i="3" s="1"/>
  <c r="R1076" i="12" a="1"/>
  <c r="R1076" i="12" s="1"/>
  <c r="R1028" i="12" a="1"/>
  <c r="R1028" i="12" s="1"/>
  <c r="P1028" i="12" a="1"/>
  <c r="P1028" i="12" s="1"/>
  <c r="E1028" i="12" a="1"/>
  <c r="E1028" i="12" s="1"/>
  <c r="U1075" i="12" a="1"/>
  <c r="U1075" i="12" s="1"/>
  <c r="U1076" i="12" a="1"/>
  <c r="U1076" i="12" s="1"/>
  <c r="R1074" i="12" a="1"/>
  <c r="R1074" i="12" s="1"/>
  <c r="R1075" i="12" a="1"/>
  <c r="R1075" i="12" s="1"/>
  <c r="O1056" i="12" a="1"/>
  <c r="O1056" i="12" s="1"/>
  <c r="E1048" i="12" a="1"/>
  <c r="E1048" i="12" s="1"/>
  <c r="E1056" i="12" a="1"/>
  <c r="E1056" i="12" s="1"/>
  <c r="G1055" i="12" a="1"/>
  <c r="G1055" i="12" s="1"/>
  <c r="G1056" i="12" a="1"/>
  <c r="G1056" i="12" s="1"/>
  <c r="J1053" i="12" a="1"/>
  <c r="J1053" i="12" s="1"/>
  <c r="J1056" i="12" a="1"/>
  <c r="J1056" i="12" s="1"/>
  <c r="R1055" i="12" a="1"/>
  <c r="R1055" i="12" s="1"/>
  <c r="R1056" i="12" a="1"/>
  <c r="R1056" i="12" s="1"/>
  <c r="O1055" i="12" a="1"/>
  <c r="O1055" i="12" s="1"/>
  <c r="Q1055" i="12" a="1"/>
  <c r="Q1055" i="12" s="1"/>
  <c r="T1046" i="12" a="1"/>
  <c r="T1046" i="12" s="1"/>
  <c r="T1055" i="12" a="1"/>
  <c r="T1055" i="12" s="1"/>
  <c r="J1055" i="12" a="1"/>
  <c r="J1055" i="12" s="1"/>
  <c r="F1054" i="12" a="1"/>
  <c r="F1054" i="12" s="1"/>
  <c r="R1053" i="12" a="1"/>
  <c r="R1053" i="12" s="1"/>
  <c r="R1054" i="12" a="1"/>
  <c r="R1054" i="12" s="1"/>
  <c r="D1054" i="12" a="1"/>
  <c r="D1054" i="12" s="1"/>
  <c r="F1053" i="12" a="1"/>
  <c r="F1053" i="12" s="1"/>
  <c r="N1338" i="12"/>
  <c r="N1053" i="12" a="1"/>
  <c r="N1053" i="12" s="1"/>
  <c r="J1049" i="12" a="1"/>
  <c r="J1049" i="12" s="1"/>
  <c r="J1052" i="12" a="1"/>
  <c r="J1052" i="12" s="1"/>
  <c r="H1050" i="12" a="1"/>
  <c r="H1050" i="12" s="1"/>
  <c r="H1052" i="12" a="1"/>
  <c r="H1052" i="12" s="1"/>
  <c r="R1051" i="12" a="1"/>
  <c r="R1051" i="12" s="1"/>
  <c r="R1052" i="12" a="1"/>
  <c r="R1052" i="12" s="1"/>
  <c r="M1052" i="12" a="1"/>
  <c r="M1052" i="12" s="1"/>
  <c r="J1050" i="12" a="1"/>
  <c r="J1050" i="12" s="1"/>
  <c r="H1051" i="12" a="1"/>
  <c r="H1051" i="12" s="1"/>
  <c r="M1050" i="12" a="1"/>
  <c r="M1050" i="12" s="1"/>
  <c r="M1051" i="12" a="1"/>
  <c r="M1051" i="12" s="1"/>
  <c r="J1051" i="12" a="1"/>
  <c r="J1051" i="12" s="1"/>
  <c r="R1049" i="12" a="1"/>
  <c r="R1049" i="12" s="1"/>
  <c r="R1050" i="12" a="1"/>
  <c r="R1050" i="12" s="1"/>
  <c r="M1049" i="12" a="1"/>
  <c r="M1049" i="12" s="1"/>
  <c r="H1045" i="12" a="1"/>
  <c r="H1045" i="12" s="1"/>
  <c r="H1049" i="12" a="1"/>
  <c r="H1049" i="12" s="1"/>
  <c r="R1047" i="12" a="1"/>
  <c r="R1047" i="12" s="1"/>
  <c r="R1048" i="12" a="1"/>
  <c r="R1048" i="12" s="1"/>
  <c r="J1047" i="12" a="1"/>
  <c r="J1047" i="12" s="1"/>
  <c r="J1048" i="12" a="1"/>
  <c r="J1048" i="12" s="1"/>
  <c r="L1047" i="12" a="1"/>
  <c r="L1047" i="12" s="1"/>
  <c r="G1045" i="12" a="1"/>
  <c r="G1045" i="12" s="1"/>
  <c r="G1046" i="12" a="1"/>
  <c r="G1046" i="12" s="1"/>
  <c r="R1045" i="12" a="1"/>
  <c r="R1045" i="12" s="1"/>
  <c r="R1046" i="12" a="1"/>
  <c r="R1046" i="12" s="1"/>
  <c r="Q1046" i="12" a="1"/>
  <c r="Q1046" i="12" s="1"/>
  <c r="K1046" i="12" a="1"/>
  <c r="K1046" i="12" s="1"/>
  <c r="J1046" i="12" a="1"/>
  <c r="J1046" i="12" s="1"/>
  <c r="K1041" i="12" a="1"/>
  <c r="K1041" i="12" s="1"/>
  <c r="K1045" i="12" a="1"/>
  <c r="K1045" i="12" s="1"/>
  <c r="T1043" i="12" a="1"/>
  <c r="T1043" i="12" s="1"/>
  <c r="T1045" i="12" a="1"/>
  <c r="T1045" i="12" s="1"/>
  <c r="J1045" i="12" a="1"/>
  <c r="J1045" i="12" s="1"/>
  <c r="R1044" i="12" a="1"/>
  <c r="R1044" i="12" s="1"/>
  <c r="G1063" i="12" a="1"/>
  <c r="G1063" i="12" s="1"/>
  <c r="G1043" i="12" a="1"/>
  <c r="G1043" i="12" s="1"/>
  <c r="R1059" i="12" a="1"/>
  <c r="R1059" i="12" s="1"/>
  <c r="R1043" i="12" a="1"/>
  <c r="R1043" i="12" s="1"/>
  <c r="R1041" i="12" a="1"/>
  <c r="R1041" i="12" s="1"/>
  <c r="S1042" i="12" a="1"/>
  <c r="S1042" i="12" s="1"/>
  <c r="R1042" i="12" a="1"/>
  <c r="R1042" i="12" s="1"/>
  <c r="Q1042" i="12" a="1"/>
  <c r="Q1042" i="12" s="1"/>
  <c r="S1041" i="12" a="1"/>
  <c r="S1041" i="12" s="1"/>
  <c r="U1059" i="12" a="1"/>
  <c r="U1059" i="12" s="1"/>
  <c r="U1074" i="12" a="1"/>
  <c r="U1074" i="12" s="1"/>
  <c r="C1651" i="12" a="1"/>
  <c r="C1651" i="12" s="1"/>
  <c r="C1352" i="12"/>
  <c r="C1059" i="12" a="1"/>
  <c r="C1059" i="12" s="1"/>
  <c r="B1059" i="12" a="1"/>
  <c r="B1059" i="12" s="1"/>
  <c r="R1067" i="12" a="1"/>
  <c r="R1067" i="12" s="1"/>
  <c r="R1062" i="12" a="1"/>
  <c r="R1062" i="12" s="1"/>
  <c r="D1651" i="12" a="1"/>
  <c r="D1651" i="12" s="1"/>
  <c r="D1034" i="12" a="1"/>
  <c r="D1034" i="12" s="1"/>
  <c r="D1062" i="12" a="1"/>
  <c r="D1062" i="12" s="1"/>
  <c r="R1065" i="12" a="1"/>
  <c r="R1065" i="12" s="1"/>
  <c r="H1066" i="12" a="1"/>
  <c r="H1066" i="12" s="1"/>
  <c r="H1067" i="12" a="1"/>
  <c r="H1067" i="12" s="1"/>
  <c r="R1069" i="12" a="1"/>
  <c r="R1069" i="12" s="1"/>
  <c r="R1066" i="12" a="1"/>
  <c r="R1066" i="12" s="1"/>
  <c r="G1069" i="12" a="1"/>
  <c r="G1069" i="12" s="1"/>
  <c r="S1830" i="12"/>
  <c r="S1069" i="12" a="1"/>
  <c r="S1069" i="12" s="1"/>
  <c r="R1027" i="12" a="1"/>
  <c r="R1027" i="12" s="1"/>
  <c r="R1036" i="12" a="1"/>
  <c r="R1036" i="12" s="1"/>
  <c r="T1216" i="12"/>
  <c r="T1319" i="12" s="1"/>
  <c r="T1036" i="12" a="1"/>
  <c r="T1036" i="12" s="1"/>
  <c r="G1036" i="12" a="1"/>
  <c r="G1036" i="12" s="1"/>
  <c r="H1064" i="12" a="1"/>
  <c r="H1064" i="12" s="1"/>
  <c r="Q1036" i="12" a="1"/>
  <c r="Q1036" i="12" s="1"/>
  <c r="R1030" i="12" a="1"/>
  <c r="R1030" i="12" s="1"/>
  <c r="P1030" i="12" a="1"/>
  <c r="P1030" i="12" s="1"/>
  <c r="E1036" i="12" a="1"/>
  <c r="E1036" i="12" s="1"/>
  <c r="E1027" i="12" a="1"/>
  <c r="E1027" i="12" s="1"/>
  <c r="P819" i="12"/>
  <c r="P827" i="12" s="1"/>
  <c r="P1027" i="12" a="1"/>
  <c r="P1027" i="12" s="1"/>
  <c r="R1063" i="12" a="1"/>
  <c r="R1063" i="12" s="1"/>
  <c r="R1064" i="12" a="1"/>
  <c r="R1064" i="12" s="1"/>
  <c r="F1063" i="12" a="1"/>
  <c r="F1063" i="12" s="1"/>
  <c r="F1657" i="12" a="1"/>
  <c r="F1657" i="12" s="1"/>
  <c r="A621" i="12"/>
  <c r="A724" i="12" s="1"/>
  <c r="A830" i="12" s="1"/>
  <c r="A933" i="12" s="1"/>
  <c r="A1036" i="12" s="1"/>
  <c r="A1139" i="12" s="1"/>
  <c r="A1242" i="12" s="1"/>
  <c r="A1345" i="12" s="1"/>
  <c r="A1448" i="12" s="1"/>
  <c r="A1551" i="12" s="1"/>
  <c r="A1654" i="12" s="1"/>
  <c r="A1757" i="12" s="1"/>
  <c r="I1208" i="12"/>
  <c r="I1311" i="12" s="1"/>
  <c r="I1045" i="12" a="1"/>
  <c r="I1045" i="12" s="1"/>
  <c r="H1662" i="12" a="1"/>
  <c r="H1662" i="12" s="1"/>
  <c r="H1663" i="12" a="1"/>
  <c r="H1663" i="12" s="1"/>
  <c r="I1663" i="12" a="1"/>
  <c r="I1663" i="12" s="1"/>
  <c r="L1045" i="12" a="1"/>
  <c r="L1045" i="12" s="1"/>
  <c r="L1031" i="12" a="1"/>
  <c r="L1031" i="12" s="1"/>
  <c r="L1044" i="12" a="1"/>
  <c r="L1044" i="12" s="1"/>
  <c r="H1044" i="12" a="1"/>
  <c r="H1044" i="12" s="1"/>
  <c r="K1661" i="12" a="1"/>
  <c r="K1661" i="12" s="1"/>
  <c r="H1043" i="12" a="1"/>
  <c r="H1043" i="12" s="1"/>
  <c r="I1661" i="12" a="1"/>
  <c r="I1661" i="12" s="1"/>
  <c r="K1027" i="12" a="1"/>
  <c r="K1027" i="12" s="1"/>
  <c r="K1043" i="12" a="1"/>
  <c r="K1043" i="12" s="1"/>
  <c r="I1043" i="12" a="1"/>
  <c r="I1043" i="12" s="1"/>
  <c r="H1646" i="12" a="1"/>
  <c r="H1646" i="12" s="1"/>
  <c r="H1661" i="12" a="1"/>
  <c r="H1661" i="12" s="1"/>
  <c r="L1029" i="12" a="1"/>
  <c r="L1029" i="12" s="1"/>
  <c r="L1648" i="12" a="1"/>
  <c r="L1648" i="12" s="1"/>
  <c r="L1751" i="12" s="1"/>
  <c r="L1647" i="12" a="1"/>
  <c r="L1647" i="12" s="1"/>
  <c r="L1030" i="12" a="1"/>
  <c r="L1030" i="12" s="1"/>
  <c r="L1653" i="12" a="1"/>
  <c r="L1653" i="12" s="1"/>
  <c r="L1756" i="12" s="1"/>
  <c r="L1649" i="12" a="1"/>
  <c r="L1649" i="12" s="1"/>
  <c r="L1752" i="12" s="1"/>
  <c r="L1650" i="12" a="1"/>
  <c r="L1650" i="12" s="1"/>
  <c r="L1753" i="12" s="1"/>
  <c r="L1032" i="12" a="1"/>
  <c r="L1032" i="12" s="1"/>
  <c r="L1036" i="12" a="1"/>
  <c r="L1036" i="12" s="1"/>
  <c r="L1035" i="12" a="1"/>
  <c r="L1035" i="12" s="1"/>
  <c r="L1657" i="12" a="1"/>
  <c r="L1657" i="12" s="1"/>
  <c r="L1040" i="12" a="1"/>
  <c r="L1040" i="12" s="1"/>
  <c r="L1039" i="12" a="1"/>
  <c r="L1039" i="12" s="1"/>
  <c r="L1658" i="12" a="1"/>
  <c r="L1658" i="12" s="1"/>
  <c r="L1761" i="12" s="1"/>
  <c r="L1041" i="12" a="1"/>
  <c r="L1041" i="12" s="1"/>
  <c r="K1042" i="12" a="1"/>
  <c r="K1042" i="12" s="1"/>
  <c r="K1033" i="12" a="1"/>
  <c r="K1033" i="12" s="1"/>
  <c r="K1038" i="12" a="1"/>
  <c r="K1038" i="12" s="1"/>
  <c r="K1651" i="12" a="1"/>
  <c r="K1651" i="12" s="1"/>
  <c r="K1754" i="12" s="1"/>
  <c r="K1656" i="12" a="1"/>
  <c r="K1656" i="12" s="1"/>
  <c r="K1759" i="12" s="1"/>
  <c r="K1037" i="12" a="1"/>
  <c r="K1037" i="12" s="1"/>
  <c r="K1655" i="12" a="1"/>
  <c r="K1655" i="12" s="1"/>
  <c r="K1758" i="12" s="1"/>
  <c r="K1034" i="12" a="1"/>
  <c r="K1034" i="12" s="1"/>
  <c r="K1652" i="12" a="1"/>
  <c r="K1652" i="12" s="1"/>
  <c r="K1755" i="12" s="1"/>
  <c r="K1645" i="12" a="1"/>
  <c r="K1645" i="12" s="1"/>
  <c r="K1646" i="12" a="1"/>
  <c r="K1646" i="12" s="1"/>
  <c r="K1749" i="12" s="1"/>
  <c r="K1028" i="12" a="1"/>
  <c r="K1028" i="12" s="1"/>
  <c r="J1647" i="12" a="1"/>
  <c r="J1647" i="12" s="1"/>
  <c r="J1750" i="12" s="1"/>
  <c r="J1648" i="12" a="1"/>
  <c r="J1648" i="12" s="1"/>
  <c r="J1751" i="12" s="1"/>
  <c r="J1028" i="12" a="1"/>
  <c r="J1028" i="12" s="1"/>
  <c r="J1030" i="12" a="1"/>
  <c r="J1030" i="12" s="1"/>
  <c r="J1029" i="12" a="1"/>
  <c r="J1029" i="12" s="1"/>
  <c r="J1042" i="12" a="1"/>
  <c r="J1042" i="12" s="1"/>
  <c r="J1041" i="12" a="1"/>
  <c r="J1041" i="12" s="1"/>
  <c r="J1031" i="12" a="1"/>
  <c r="J1031" i="12" s="1"/>
  <c r="J1650" i="12" a="1"/>
  <c r="J1650" i="12" s="1"/>
  <c r="J1753" i="12" s="1"/>
  <c r="J1649" i="12" a="1"/>
  <c r="J1649" i="12" s="1"/>
  <c r="J1752" i="12" s="1"/>
  <c r="J1032" i="12" a="1"/>
  <c r="J1032" i="12" s="1"/>
  <c r="J1645" i="12" a="1"/>
  <c r="J1645" i="12" s="1"/>
  <c r="J1748" i="12" s="1"/>
  <c r="J1646" i="12" a="1"/>
  <c r="J1646" i="12" s="1"/>
  <c r="J1749" i="12" s="1"/>
  <c r="J1816" i="12"/>
  <c r="J1027" i="12" a="1"/>
  <c r="J1027" i="12" s="1"/>
  <c r="T1337" i="12"/>
  <c r="K406" i="12"/>
  <c r="A670" i="12"/>
  <c r="A773" i="12" s="1"/>
  <c r="A879" i="12" s="1"/>
  <c r="A982" i="12" s="1"/>
  <c r="A1085" i="12" s="1"/>
  <c r="A1188" i="12" s="1"/>
  <c r="A1291" i="12" s="1"/>
  <c r="A1394" i="12" s="1"/>
  <c r="A1497" i="12" s="1"/>
  <c r="A1600" i="12" s="1"/>
  <c r="A1703" i="12" s="1"/>
  <c r="A1806" i="12" s="1"/>
  <c r="A568" i="12"/>
  <c r="K407" i="12"/>
  <c r="A688" i="12"/>
  <c r="A791" i="12" s="1"/>
  <c r="A897" i="12" s="1"/>
  <c r="A1000" i="12" s="1"/>
  <c r="A1103" i="12" s="1"/>
  <c r="A1206" i="12" s="1"/>
  <c r="A1309" i="12" s="1"/>
  <c r="A1412" i="12" s="1"/>
  <c r="A1515" i="12" s="1"/>
  <c r="A1618" i="12" s="1"/>
  <c r="A1721" i="12" s="1"/>
  <c r="A1824" i="12" s="1"/>
  <c r="A586" i="12"/>
  <c r="C680" i="11"/>
  <c r="V662" i="11" s="1"/>
  <c r="W662" i="11" s="1"/>
  <c r="C683" i="11" s="1"/>
  <c r="C684" i="11" s="1"/>
  <c r="V431" i="11"/>
  <c r="D680" i="11"/>
  <c r="V663" i="11" s="1"/>
  <c r="W663" i="11" s="1"/>
  <c r="D683" i="11" s="1"/>
  <c r="D684" i="11" s="1"/>
  <c r="V436" i="11"/>
  <c r="H1027" i="12" a="1"/>
  <c r="H1027" i="12" s="1"/>
  <c r="H1028" i="12" a="1"/>
  <c r="H1028" i="12" s="1"/>
  <c r="H1033" i="12" a="1"/>
  <c r="H1033" i="12" s="1"/>
  <c r="H1029" i="12" a="1"/>
  <c r="H1029" i="12" s="1"/>
  <c r="H1654" i="12" a="1"/>
  <c r="H1654" i="12" s="1"/>
  <c r="H1757" i="12" s="1"/>
  <c r="H1647" i="12" a="1"/>
  <c r="H1647" i="12" s="1"/>
  <c r="H1750" i="12" s="1"/>
  <c r="H1030" i="12" a="1"/>
  <c r="H1030" i="12" s="1"/>
  <c r="H1651" i="12" a="1"/>
  <c r="H1651" i="12" s="1"/>
  <c r="H1754" i="12" s="1"/>
  <c r="H1036" i="12" a="1"/>
  <c r="H1036" i="12" s="1"/>
  <c r="H1034" i="12" a="1"/>
  <c r="H1034" i="12" s="1"/>
  <c r="H1653" i="12" a="1"/>
  <c r="H1653" i="12" s="1"/>
  <c r="H1756" i="12" s="1"/>
  <c r="H1652" i="12" a="1"/>
  <c r="H1652" i="12" s="1"/>
  <c r="H1755" i="12" s="1"/>
  <c r="H1035" i="12" a="1"/>
  <c r="H1035" i="12" s="1"/>
  <c r="H1037" i="12" a="1"/>
  <c r="H1037" i="12" s="1"/>
  <c r="H1655" i="12" a="1"/>
  <c r="H1655" i="12" s="1"/>
  <c r="H1758" i="12" s="1"/>
  <c r="H1656" i="12" a="1"/>
  <c r="H1656" i="12" s="1"/>
  <c r="H1759" i="12" s="1"/>
  <c r="H1041" i="12" a="1"/>
  <c r="H1041" i="12" s="1"/>
  <c r="H1038" i="12" a="1"/>
  <c r="H1038" i="12" s="1"/>
  <c r="H1657" i="12" a="1"/>
  <c r="H1657" i="12" s="1"/>
  <c r="H1760" i="12" s="1"/>
  <c r="H1658" i="12" a="1"/>
  <c r="H1658" i="12" s="1"/>
  <c r="H1761" i="12" s="1"/>
  <c r="H1660" i="12" a="1"/>
  <c r="H1660" i="12" s="1"/>
  <c r="H1763" i="12" s="1"/>
  <c r="H1039" i="12" a="1"/>
  <c r="H1039" i="12" s="1"/>
  <c r="H1040" i="12" a="1"/>
  <c r="H1040" i="12" s="1"/>
  <c r="H1042" i="12" a="1"/>
  <c r="H1042" i="12" s="1"/>
  <c r="I1041" i="12" a="1"/>
  <c r="I1041" i="12" s="1"/>
  <c r="I1646" i="12" a="1"/>
  <c r="I1646" i="12" s="1"/>
  <c r="I1749" i="12" s="1"/>
  <c r="I1028" i="12" a="1"/>
  <c r="I1028" i="12" s="1"/>
  <c r="I1032" i="12" a="1"/>
  <c r="I1032" i="12" s="1"/>
  <c r="T445" i="11"/>
  <c r="T461" i="11" s="1"/>
  <c r="V435" i="11"/>
  <c r="E680" i="11"/>
  <c r="V664" i="11" s="1"/>
  <c r="W664" i="11" s="1"/>
  <c r="E683" i="11" s="1"/>
  <c r="E684" i="11" s="1"/>
  <c r="V426" i="11"/>
  <c r="V438" i="11"/>
  <c r="V430" i="11"/>
  <c r="F445" i="11"/>
  <c r="W451" i="11" s="1"/>
  <c r="P700" i="11"/>
  <c r="V432" i="11"/>
  <c r="V429" i="11"/>
  <c r="V443" i="11"/>
  <c r="U660" i="11"/>
  <c r="H1659" i="12" a="1"/>
  <c r="H1659" i="12" s="1"/>
  <c r="H1762" i="12" s="1"/>
  <c r="H1032" i="12" a="1"/>
  <c r="H1032" i="12" s="1"/>
  <c r="H1650" i="12" a="1"/>
  <c r="H1650" i="12" s="1"/>
  <c r="H1753" i="12" s="1"/>
  <c r="H1649" i="12" a="1"/>
  <c r="H1649" i="12" s="1"/>
  <c r="H1752" i="12" s="1"/>
  <c r="H1031" i="12" a="1"/>
  <c r="H1031" i="12" s="1"/>
  <c r="U661" i="11"/>
  <c r="U664" i="11"/>
  <c r="G1042" i="12" a="1"/>
  <c r="G1042" i="12" s="1"/>
  <c r="B1038" i="12" a="1"/>
  <c r="B1038" i="12" s="1"/>
  <c r="B1042" i="12" a="1"/>
  <c r="B1042" i="12" s="1"/>
  <c r="B1657" i="12" a="1"/>
  <c r="B1657" i="12" s="1"/>
  <c r="I1223" i="12"/>
  <c r="I1326" i="12" s="1"/>
  <c r="I1801" i="12"/>
  <c r="G406" i="12"/>
  <c r="I1423" i="12"/>
  <c r="I1390" i="12"/>
  <c r="I1773" i="12"/>
  <c r="I1363" i="12"/>
  <c r="I1809" i="12"/>
  <c r="I1754" i="12"/>
  <c r="B1039" i="12" a="1"/>
  <c r="B1039" i="12" s="1"/>
  <c r="I1407" i="12"/>
  <c r="E1038" i="12" a="1"/>
  <c r="E1038" i="12" s="1"/>
  <c r="F1039" i="12" a="1"/>
  <c r="F1039" i="12" s="1"/>
  <c r="I1786" i="12"/>
  <c r="I1206" i="12"/>
  <c r="I1309" i="12" s="1"/>
  <c r="I1418" i="12"/>
  <c r="I1221" i="12"/>
  <c r="I1324" i="12" s="1"/>
  <c r="I1229" i="12"/>
  <c r="I1332" i="12" s="1"/>
  <c r="E1037" i="12" a="1"/>
  <c r="E1037" i="12" s="1"/>
  <c r="B1655" i="12" a="1"/>
  <c r="B1655" i="12" s="1"/>
  <c r="D14" i="15" s="1"/>
  <c r="I1194" i="12"/>
  <c r="I1297" i="12" s="1"/>
  <c r="I1218" i="12"/>
  <c r="I1321" i="12" s="1"/>
  <c r="E1655" i="12" a="1"/>
  <c r="E1655" i="12" s="1"/>
  <c r="E1758" i="12" s="1"/>
  <c r="B1037" i="12" a="1"/>
  <c r="B1037" i="12" s="1"/>
  <c r="B1036" i="12" a="1"/>
  <c r="B1036" i="12" s="1"/>
  <c r="N406" i="12"/>
  <c r="N407" i="12"/>
  <c r="B1653" i="12" a="1"/>
  <c r="B1653" i="12" s="1"/>
  <c r="I1422" i="12"/>
  <c r="I1782" i="12"/>
  <c r="E1050" i="12" a="1"/>
  <c r="E1050" i="12" s="1"/>
  <c r="E1035" i="12" a="1"/>
  <c r="E1035" i="12" s="1"/>
  <c r="I1189" i="12"/>
  <c r="I1292" i="12" s="1"/>
  <c r="I1185" i="12"/>
  <c r="I1288" i="12" s="1"/>
  <c r="I1197" i="12"/>
  <c r="I1300" i="12" s="1"/>
  <c r="B1065" i="12" a="1"/>
  <c r="B1065" i="12" s="1"/>
  <c r="B1035" i="12" a="1"/>
  <c r="B1035" i="12" s="1"/>
  <c r="I1835" i="12"/>
  <c r="G1446" i="12"/>
  <c r="G1549" i="12" s="1"/>
  <c r="I38" i="11"/>
  <c r="W45" i="11" s="1"/>
  <c r="E1668" i="12" a="1"/>
  <c r="E1668" i="12" s="1"/>
  <c r="G1133" i="12"/>
  <c r="G1236" i="12" s="1"/>
  <c r="I1167" i="12"/>
  <c r="I1270" i="12" s="1"/>
  <c r="I42" i="11"/>
  <c r="I1364" i="12"/>
  <c r="I1382" i="12"/>
  <c r="I1361" i="12"/>
  <c r="I1165" i="12"/>
  <c r="I1268" i="12" s="1"/>
  <c r="I1413" i="12"/>
  <c r="I1166" i="12"/>
  <c r="I1269" i="12" s="1"/>
  <c r="I1421" i="12"/>
  <c r="G1169" i="12"/>
  <c r="G1272" i="12" s="1"/>
  <c r="I1163" i="12"/>
  <c r="I1266" i="12" s="1"/>
  <c r="I1403" i="12"/>
  <c r="I1419" i="12"/>
  <c r="I1435" i="12"/>
  <c r="S407" i="12"/>
  <c r="L407" i="12"/>
  <c r="I1411" i="12"/>
  <c r="I1843" i="12"/>
  <c r="I1415" i="12"/>
  <c r="I1778" i="12"/>
  <c r="I1133" i="12"/>
  <c r="I1236" i="12" s="1"/>
  <c r="G1479" i="12"/>
  <c r="G1582" i="12" s="1"/>
  <c r="I1376" i="12"/>
  <c r="I1379" i="12"/>
  <c r="I1750" i="12"/>
  <c r="I1205" i="12"/>
  <c r="I1308" i="12" s="1"/>
  <c r="I1429" i="12"/>
  <c r="I1346" i="12"/>
  <c r="I1794" i="12"/>
  <c r="I1751" i="12"/>
  <c r="I1190" i="12"/>
  <c r="I1293" i="12" s="1"/>
  <c r="I1398" i="12"/>
  <c r="I1402" i="12"/>
  <c r="I1213" i="12"/>
  <c r="I1316" i="12" s="1"/>
  <c r="I1182" i="12"/>
  <c r="I1285" i="12" s="1"/>
  <c r="I1414" i="12"/>
  <c r="I1212" i="12"/>
  <c r="I1315" i="12" s="1"/>
  <c r="I1399" i="12"/>
  <c r="I1188" i="12"/>
  <c r="I1291" i="12" s="1"/>
  <c r="I1752" i="12"/>
  <c r="I1216" i="12"/>
  <c r="I1319" i="12" s="1"/>
  <c r="I1825" i="12"/>
  <c r="G1423" i="12"/>
  <c r="G1821" i="12"/>
  <c r="G1220" i="12"/>
  <c r="G1323" i="12" s="1"/>
  <c r="I1408" i="12"/>
  <c r="I1816" i="12"/>
  <c r="I1170" i="12"/>
  <c r="I1273" i="12" s="1"/>
  <c r="I1822" i="12"/>
  <c r="I1420" i="12"/>
  <c r="I1175" i="12"/>
  <c r="I1278" i="12" s="1"/>
  <c r="I1203" i="12"/>
  <c r="I1306" i="12" s="1"/>
  <c r="I1844" i="12"/>
  <c r="I1416" i="12"/>
  <c r="I1807" i="12"/>
  <c r="I1833" i="12"/>
  <c r="I1842" i="12"/>
  <c r="I1428" i="12"/>
  <c r="I1784" i="12"/>
  <c r="I1840" i="12"/>
  <c r="I1193" i="12"/>
  <c r="I1296" i="12" s="1"/>
  <c r="I1164" i="12"/>
  <c r="I1267" i="12" s="1"/>
  <c r="I1183" i="12"/>
  <c r="I1286" i="12" s="1"/>
  <c r="I1184" i="12"/>
  <c r="I1287" i="12" s="1"/>
  <c r="I1224" i="12"/>
  <c r="I1327" i="12" s="1"/>
  <c r="G1152" i="12"/>
  <c r="G1255" i="12" s="1"/>
  <c r="G1216" i="12"/>
  <c r="G1319" i="12" s="1"/>
  <c r="I1424" i="12"/>
  <c r="I1371" i="12"/>
  <c r="I1204" i="12"/>
  <c r="I1307" i="12" s="1"/>
  <c r="I1764" i="12"/>
  <c r="I1821" i="12"/>
  <c r="I1149" i="12"/>
  <c r="I1252" i="12" s="1"/>
  <c r="G1794" i="12"/>
  <c r="I1391" i="12"/>
  <c r="I1803" i="12"/>
  <c r="I1776" i="12"/>
  <c r="I1195" i="12"/>
  <c r="I1298" i="12" s="1"/>
  <c r="I1219" i="12"/>
  <c r="I1322" i="12" s="1"/>
  <c r="G1213" i="12"/>
  <c r="G1316" i="12" s="1"/>
  <c r="G1377" i="12"/>
  <c r="I1430" i="12"/>
  <c r="I1793" i="12"/>
  <c r="I1806" i="12"/>
  <c r="I1372" i="12"/>
  <c r="I1373" i="12"/>
  <c r="I1820" i="12"/>
  <c r="I1381" i="12"/>
  <c r="I1160" i="12"/>
  <c r="I1263" i="12" s="1"/>
  <c r="I1173" i="12"/>
  <c r="I1276" i="12" s="1"/>
  <c r="I1810" i="12"/>
  <c r="I1367" i="12"/>
  <c r="I1200" i="12"/>
  <c r="I1303" i="12" s="1"/>
  <c r="I1433" i="12"/>
  <c r="I1225" i="12"/>
  <c r="I1328" i="12" s="1"/>
  <c r="I1788" i="12"/>
  <c r="I1846" i="12"/>
  <c r="I1397" i="12"/>
  <c r="I1831" i="12"/>
  <c r="I1392" i="12"/>
  <c r="I1151" i="12"/>
  <c r="I1254" i="12" s="1"/>
  <c r="I1425" i="12"/>
  <c r="I1176" i="12"/>
  <c r="I1279" i="12" s="1"/>
  <c r="I1181" i="12"/>
  <c r="I1284" i="12" s="1"/>
  <c r="I1405" i="12"/>
  <c r="I1815" i="12"/>
  <c r="I1380" i="12"/>
  <c r="I1393" i="12"/>
  <c r="I1791" i="12"/>
  <c r="I1814" i="12"/>
  <c r="I1389" i="12"/>
  <c r="I1180" i="12"/>
  <c r="I1283" i="12" s="1"/>
  <c r="I1836" i="12"/>
  <c r="I1400" i="12"/>
  <c r="I1191" i="12"/>
  <c r="I1294" i="12" s="1"/>
  <c r="I1785" i="12"/>
  <c r="I1818" i="12"/>
  <c r="I1412" i="12"/>
  <c r="I1410" i="12"/>
  <c r="I1406" i="12"/>
  <c r="I1827" i="12"/>
  <c r="I1792" i="12"/>
  <c r="I1227" i="12"/>
  <c r="I1330" i="12" s="1"/>
  <c r="I1366" i="12"/>
  <c r="G1362" i="12"/>
  <c r="G1408" i="12"/>
  <c r="I1186" i="12"/>
  <c r="I1289" i="12" s="1"/>
  <c r="I1140" i="12"/>
  <c r="I1243" i="12" s="1"/>
  <c r="I1226" i="12"/>
  <c r="I1329" i="12" s="1"/>
  <c r="I1813" i="12"/>
  <c r="I1783" i="12"/>
  <c r="I1222" i="12"/>
  <c r="I1325" i="12" s="1"/>
  <c r="I1355" i="12"/>
  <c r="I1829" i="12"/>
  <c r="I1781" i="12"/>
  <c r="I1800" i="12"/>
  <c r="I1360" i="12"/>
  <c r="I1845" i="12"/>
  <c r="L406" i="12"/>
  <c r="I406" i="12"/>
  <c r="N45" i="11"/>
  <c r="N950" i="12" s="1"/>
  <c r="P406" i="12"/>
  <c r="S1223" i="12"/>
  <c r="S1326" i="12" s="1"/>
  <c r="S1430" i="12"/>
  <c r="S1497" i="12"/>
  <c r="S1600" i="12" s="1"/>
  <c r="G1431" i="12"/>
  <c r="S1143" i="12"/>
  <c r="S1246" i="12" s="1"/>
  <c r="G1510" i="12"/>
  <c r="G1613" i="12" s="1"/>
  <c r="G1170" i="12"/>
  <c r="G1273" i="12" s="1"/>
  <c r="H1185" i="12"/>
  <c r="H1288" i="12" s="1"/>
  <c r="S1804" i="12"/>
  <c r="S1462" i="12"/>
  <c r="S1565" i="12" s="1"/>
  <c r="R407" i="12"/>
  <c r="H1414" i="12"/>
  <c r="H1400" i="12"/>
  <c r="G1190" i="12"/>
  <c r="G1293" i="12" s="1"/>
  <c r="G1478" i="12"/>
  <c r="G1581" i="12" s="1"/>
  <c r="G1202" i="12"/>
  <c r="G1305" i="12" s="1"/>
  <c r="Q1130" i="12"/>
  <c r="Q1233" i="12" s="1"/>
  <c r="G1368" i="12"/>
  <c r="G1532" i="12"/>
  <c r="G1635" i="12" s="1"/>
  <c r="G1222" i="12"/>
  <c r="G1325" i="12" s="1"/>
  <c r="G1221" i="12"/>
  <c r="G1324" i="12" s="1"/>
  <c r="G1390" i="12"/>
  <c r="G1342" i="12"/>
  <c r="G1793" i="12"/>
  <c r="G1412" i="12"/>
  <c r="G1433" i="12"/>
  <c r="G1520" i="12"/>
  <c r="G1623" i="12" s="1"/>
  <c r="G1751" i="12"/>
  <c r="G1200" i="12"/>
  <c r="G1303" i="12" s="1"/>
  <c r="G1411" i="12"/>
  <c r="G1154" i="12"/>
  <c r="G1257" i="12" s="1"/>
  <c r="G1343" i="12"/>
  <c r="G1209" i="12"/>
  <c r="G1312" i="12" s="1"/>
  <c r="G1780" i="12"/>
  <c r="G1477" i="12"/>
  <c r="G1580" i="12" s="1"/>
  <c r="G1132" i="12"/>
  <c r="G1235" i="12" s="1"/>
  <c r="G1827" i="12"/>
  <c r="G1205" i="12"/>
  <c r="G1308" i="12" s="1"/>
  <c r="G1229" i="12"/>
  <c r="G1332" i="12" s="1"/>
  <c r="G1381" i="12"/>
  <c r="G1788" i="12"/>
  <c r="G1530" i="12"/>
  <c r="G1633" i="12" s="1"/>
  <c r="G1774" i="12"/>
  <c r="G1445" i="12"/>
  <c r="G1548" i="12" s="1"/>
  <c r="G1845" i="12"/>
  <c r="G1140" i="12"/>
  <c r="G1243" i="12" s="1"/>
  <c r="G1171" i="12"/>
  <c r="G1274" i="12" s="1"/>
  <c r="G1775" i="12"/>
  <c r="G1820" i="12"/>
  <c r="G1816" i="12"/>
  <c r="G1187" i="12"/>
  <c r="G1290" i="12" s="1"/>
  <c r="G1838" i="12"/>
  <c r="G1227" i="12"/>
  <c r="G1330" i="12" s="1"/>
  <c r="G1514" i="12"/>
  <c r="G1617" i="12" s="1"/>
  <c r="G1752" i="12"/>
  <c r="G1463" i="12"/>
  <c r="G1566" i="12" s="1"/>
  <c r="G1461" i="12"/>
  <c r="G1564" i="12" s="1"/>
  <c r="G1802" i="12"/>
  <c r="G1754" i="12"/>
  <c r="G1363" i="12"/>
  <c r="G1480" i="12"/>
  <c r="G1583" i="12" s="1"/>
  <c r="G1405" i="12"/>
  <c r="G1376" i="12"/>
  <c r="G1201" i="12"/>
  <c r="G1304" i="12" s="1"/>
  <c r="G1214" i="12"/>
  <c r="G1317" i="12" s="1"/>
  <c r="G1803" i="12"/>
  <c r="G1207" i="12"/>
  <c r="G1310" i="12" s="1"/>
  <c r="G1041" i="12" a="1"/>
  <c r="G1041" i="12" s="1"/>
  <c r="G1443" i="12"/>
  <c r="G1546" i="12" s="1"/>
  <c r="G1518" i="12"/>
  <c r="G1621" i="12" s="1"/>
  <c r="G1809" i="12"/>
  <c r="G1749" i="12"/>
  <c r="G1804" i="12"/>
  <c r="G1206" i="12"/>
  <c r="G1309" i="12" s="1"/>
  <c r="G1379" i="12"/>
  <c r="G1833" i="12"/>
  <c r="G1797" i="12"/>
  <c r="G1157" i="12"/>
  <c r="G1260" i="12" s="1"/>
  <c r="G1151" i="12"/>
  <c r="G1254" i="12" s="1"/>
  <c r="G1499" i="12"/>
  <c r="G1602" i="12" s="1"/>
  <c r="G1501" i="12"/>
  <c r="G1604" i="12" s="1"/>
  <c r="G1199" i="12"/>
  <c r="G1302" i="12" s="1"/>
  <c r="G1818" i="12"/>
  <c r="G1792" i="12"/>
  <c r="G1400" i="12"/>
  <c r="G1835" i="12"/>
  <c r="G1420" i="12"/>
  <c r="G1441" i="12"/>
  <c r="G1544" i="12" s="1"/>
  <c r="G1839" i="12"/>
  <c r="G1391" i="12"/>
  <c r="G1153" i="12"/>
  <c r="G1256" i="12" s="1"/>
  <c r="G1179" i="12"/>
  <c r="G1282" i="12" s="1"/>
  <c r="G1349" i="12"/>
  <c r="G1529" i="12"/>
  <c r="G1632" i="12" s="1"/>
  <c r="G1130" i="12"/>
  <c r="G1233" i="12" s="1"/>
  <c r="G1413" i="12"/>
  <c r="G1791" i="12"/>
  <c r="G1462" i="12"/>
  <c r="G1565" i="12" s="1"/>
  <c r="G1847" i="12"/>
  <c r="G1508" i="12"/>
  <c r="G1611" i="12" s="1"/>
  <c r="G1491" i="12"/>
  <c r="G1594" i="12" s="1"/>
  <c r="G1204" i="12"/>
  <c r="G1307" i="12" s="1"/>
  <c r="G1212" i="12"/>
  <c r="G1315" i="12" s="1"/>
  <c r="G1531" i="12"/>
  <c r="G1634" i="12" s="1"/>
  <c r="G1482" i="12"/>
  <c r="G1585" i="12" s="1"/>
  <c r="G1403" i="12"/>
  <c r="G1831" i="12"/>
  <c r="G1824" i="12"/>
  <c r="G1416" i="12"/>
  <c r="G1156" i="12"/>
  <c r="G1259" i="12" s="1"/>
  <c r="G1228" i="12"/>
  <c r="G1331" i="12" s="1"/>
  <c r="G1168" i="12"/>
  <c r="G1271" i="12" s="1"/>
  <c r="G1844" i="12"/>
  <c r="G1397" i="12"/>
  <c r="G1414" i="12"/>
  <c r="G1488" i="12"/>
  <c r="G1591" i="12" s="1"/>
  <c r="G1430" i="12"/>
  <c r="G1435" i="12"/>
  <c r="G1215" i="12"/>
  <c r="G1318" i="12" s="1"/>
  <c r="G1840" i="12"/>
  <c r="S1765" i="12"/>
  <c r="H1767" i="12"/>
  <c r="I1338" i="12"/>
  <c r="I1395" i="12"/>
  <c r="I1220" i="12"/>
  <c r="I1323" i="12" s="1"/>
  <c r="I1161" i="12"/>
  <c r="I1264" i="12" s="1"/>
  <c r="I1358" i="12"/>
  <c r="I1805" i="12"/>
  <c r="I1369" i="12"/>
  <c r="I1774" i="12"/>
  <c r="I1759" i="12"/>
  <c r="I1153" i="12"/>
  <c r="I1256" i="12" s="1"/>
  <c r="I1157" i="12"/>
  <c r="I1260" i="12" s="1"/>
  <c r="I1374" i="12"/>
  <c r="I1155" i="12"/>
  <c r="I1258" i="12" s="1"/>
  <c r="I1210" i="12"/>
  <c r="I1313" i="12" s="1"/>
  <c r="I1404" i="12"/>
  <c r="I1431" i="12"/>
  <c r="I1765" i="12"/>
  <c r="I1828" i="12"/>
  <c r="I1388" i="12"/>
  <c r="I1839" i="12"/>
  <c r="I1841" i="12"/>
  <c r="I1386" i="12"/>
  <c r="I1147" i="12"/>
  <c r="I1250" i="12" s="1"/>
  <c r="I1202" i="12"/>
  <c r="I1305" i="12" s="1"/>
  <c r="I1396" i="12"/>
  <c r="I1196" i="12"/>
  <c r="I1299" i="12" s="1"/>
  <c r="I1770" i="12"/>
  <c r="I1779" i="12"/>
  <c r="S1146" i="12"/>
  <c r="S1249" i="12" s="1"/>
  <c r="I1370" i="12"/>
  <c r="I1427" i="12"/>
  <c r="I1811" i="12"/>
  <c r="I1199" i="12"/>
  <c r="I1302" i="12" s="1"/>
  <c r="I1394" i="12"/>
  <c r="I1837" i="12"/>
  <c r="I1434" i="12"/>
  <c r="I1136" i="12"/>
  <c r="I1239" i="12" s="1"/>
  <c r="I1824" i="12"/>
  <c r="I1758" i="12"/>
  <c r="I1198" i="12"/>
  <c r="I1301" i="12" s="1"/>
  <c r="I1387" i="12"/>
  <c r="I1775" i="12"/>
  <c r="I1838" i="12"/>
  <c r="I1174" i="12"/>
  <c r="I1277" i="12" s="1"/>
  <c r="I1359" i="12"/>
  <c r="I1156" i="12"/>
  <c r="I1259" i="12" s="1"/>
  <c r="I1211" i="12"/>
  <c r="I1314" i="12" s="1"/>
  <c r="I1798" i="12"/>
  <c r="I1217" i="12"/>
  <c r="I1320" i="12" s="1"/>
  <c r="I1812" i="12"/>
  <c r="I1409" i="12"/>
  <c r="I1340" i="12"/>
  <c r="I1772" i="12"/>
  <c r="I1766" i="12"/>
  <c r="I1771" i="12"/>
  <c r="I1834" i="12"/>
  <c r="I1158" i="12"/>
  <c r="I1261" i="12" s="1"/>
  <c r="I1847" i="12"/>
  <c r="I1187" i="12"/>
  <c r="I1290" i="12" s="1"/>
  <c r="S1156" i="12"/>
  <c r="S1259" i="12" s="1"/>
  <c r="S1375" i="12"/>
  <c r="I1353" i="12"/>
  <c r="I1132" i="12"/>
  <c r="I1235" i="12" s="1"/>
  <c r="I1819" i="12"/>
  <c r="I1215" i="12"/>
  <c r="I1318" i="12" s="1"/>
  <c r="I1426" i="12"/>
  <c r="I1141" i="12"/>
  <c r="I1244" i="12" s="1"/>
  <c r="I1152" i="12"/>
  <c r="I1255" i="12" s="1"/>
  <c r="I1817" i="12"/>
  <c r="I1214" i="12"/>
  <c r="I1317" i="12" s="1"/>
  <c r="I1799" i="12"/>
  <c r="I1417" i="12"/>
  <c r="I1767" i="12"/>
  <c r="I1830" i="12"/>
  <c r="I1339" i="12"/>
  <c r="I1228" i="12"/>
  <c r="I1331" i="12" s="1"/>
  <c r="I1168" i="12"/>
  <c r="I1271" i="12" s="1"/>
  <c r="I1201" i="12"/>
  <c r="I1304" i="12" s="1"/>
  <c r="I1802" i="12"/>
  <c r="I1432" i="12"/>
  <c r="I1362" i="12"/>
  <c r="I1357" i="12"/>
  <c r="I1826" i="12"/>
  <c r="I1134" i="12"/>
  <c r="I1237" i="12" s="1"/>
  <c r="I1207" i="12"/>
  <c r="I1310" i="12" s="1"/>
  <c r="H1356" i="12"/>
  <c r="S1220" i="12"/>
  <c r="S1323" i="12" s="1"/>
  <c r="S1225" i="12"/>
  <c r="S1328" i="12" s="1"/>
  <c r="S1191" i="12"/>
  <c r="S1294" i="12" s="1"/>
  <c r="S1210" i="12"/>
  <c r="S1313" i="12" s="1"/>
  <c r="S1364" i="12"/>
  <c r="S1484" i="12"/>
  <c r="S1587" i="12" s="1"/>
  <c r="G819" i="12"/>
  <c r="G840" i="12" s="1"/>
  <c r="G1173" i="12"/>
  <c r="G1276" i="12" s="1"/>
  <c r="G1196" i="12"/>
  <c r="G1299" i="12" s="1"/>
  <c r="G1224" i="12"/>
  <c r="G1327" i="12" s="1"/>
  <c r="G1210" i="12"/>
  <c r="G1313" i="12" s="1"/>
  <c r="G1150" i="12"/>
  <c r="G1253" i="12" s="1"/>
  <c r="G1533" i="12"/>
  <c r="G1636" i="12" s="1"/>
  <c r="G1511" i="12"/>
  <c r="G1614" i="12" s="1"/>
  <c r="G1513" i="12"/>
  <c r="G1616" i="12" s="1"/>
  <c r="G1387" i="12"/>
  <c r="G1337" i="12"/>
  <c r="G1814" i="12"/>
  <c r="G1801" i="12"/>
  <c r="G1384" i="12"/>
  <c r="G1399" i="12"/>
  <c r="G1225" i="12"/>
  <c r="G1328" i="12" s="1"/>
  <c r="G1789" i="12"/>
  <c r="G1773" i="12"/>
  <c r="G1828" i="12"/>
  <c r="G1830" i="12"/>
  <c r="G1440" i="12"/>
  <c r="G1543" i="12" s="1"/>
  <c r="G1503" i="12"/>
  <c r="G1606" i="12" s="1"/>
  <c r="S1820" i="12"/>
  <c r="S1188" i="12"/>
  <c r="S1291" i="12" s="1"/>
  <c r="S1193" i="12"/>
  <c r="S1296" i="12" s="1"/>
  <c r="S1178" i="12"/>
  <c r="S1281" i="12" s="1"/>
  <c r="S1200" i="12"/>
  <c r="S1303" i="12" s="1"/>
  <c r="S1431" i="12"/>
  <c r="S1427" i="12"/>
  <c r="S1432" i="12"/>
  <c r="S1398" i="12"/>
  <c r="S1417" i="12"/>
  <c r="S1415" i="12"/>
  <c r="H1226" i="12"/>
  <c r="H1329" i="12" s="1"/>
  <c r="S1772" i="12"/>
  <c r="S1400" i="12"/>
  <c r="S1385" i="12"/>
  <c r="S1442" i="12"/>
  <c r="S1545" i="12" s="1"/>
  <c r="H1826" i="12"/>
  <c r="S1754" i="12"/>
  <c r="S1363" i="12"/>
  <c r="S1845" i="12"/>
  <c r="S1843" i="12"/>
  <c r="S1353" i="12"/>
  <c r="S1513" i="12"/>
  <c r="S1616" i="12" s="1"/>
  <c r="S1788" i="12"/>
  <c r="S1840" i="12"/>
  <c r="S1755" i="12"/>
  <c r="F1040" i="12" a="1"/>
  <c r="F1040" i="12" s="1"/>
  <c r="F1678" i="12" a="1"/>
  <c r="F1678" i="12" s="1"/>
  <c r="F1658" i="12" a="1"/>
  <c r="F1658" i="12" s="1"/>
  <c r="F1761" i="12" s="1"/>
  <c r="D1652" i="12" a="1"/>
  <c r="D1652" i="12" s="1"/>
  <c r="D1755" i="12" s="1"/>
  <c r="D1033" i="12" a="1"/>
  <c r="D1033" i="12" s="1"/>
  <c r="G1808" i="12"/>
  <c r="G1432" i="12"/>
  <c r="G42" i="11"/>
  <c r="G1402" i="12"/>
  <c r="G1825" i="12"/>
  <c r="G1375" i="12"/>
  <c r="G1846" i="12"/>
  <c r="G1178" i="12"/>
  <c r="G1281" i="12" s="1"/>
  <c r="G1389" i="12"/>
  <c r="G1786" i="12"/>
  <c r="G1823" i="12"/>
  <c r="G1211" i="12"/>
  <c r="G1314" i="12" s="1"/>
  <c r="G1336" i="12"/>
  <c r="G1526" i="12"/>
  <c r="G1629" i="12" s="1"/>
  <c r="G1452" i="12"/>
  <c r="G1555" i="12" s="1"/>
  <c r="G1485" i="12"/>
  <c r="G1588" i="12" s="1"/>
  <c r="G1134" i="12"/>
  <c r="G1237" i="12" s="1"/>
  <c r="G1492" i="12"/>
  <c r="G1595" i="12" s="1"/>
  <c r="G1515" i="12"/>
  <c r="G1618" i="12" s="1"/>
  <c r="G1504" i="12"/>
  <c r="G1607" i="12" s="1"/>
  <c r="G1527" i="12"/>
  <c r="G1630" i="12" s="1"/>
  <c r="G1459" i="12"/>
  <c r="G1562" i="12" s="1"/>
  <c r="G1367" i="12"/>
  <c r="G1505" i="12"/>
  <c r="G1608" i="12" s="1"/>
  <c r="G1537" i="12"/>
  <c r="G1640" i="12" s="1"/>
  <c r="G1490" i="12"/>
  <c r="G1593" i="12" s="1"/>
  <c r="G1522" i="12"/>
  <c r="G1625" i="12" s="1"/>
  <c r="G1421" i="12"/>
  <c r="G1805" i="12"/>
  <c r="G1195" i="12"/>
  <c r="G1298" i="12" s="1"/>
  <c r="G1358" i="12"/>
  <c r="G1359" i="12"/>
  <c r="G1401" i="12"/>
  <c r="G1374" i="12"/>
  <c r="G1396" i="12"/>
  <c r="G1419" i="12"/>
  <c r="G1186" i="12"/>
  <c r="G1289" i="12" s="1"/>
  <c r="G1197" i="12"/>
  <c r="G1300" i="12" s="1"/>
  <c r="G38" i="11"/>
  <c r="W43" i="11" s="1"/>
  <c r="G1422" i="12"/>
  <c r="G1208" i="12"/>
  <c r="G1311" i="12" s="1"/>
  <c r="G1143" i="12"/>
  <c r="G1246" i="12" s="1"/>
  <c r="G1799" i="12"/>
  <c r="G1772" i="12"/>
  <c r="G1175" i="12"/>
  <c r="G1278" i="12" s="1"/>
  <c r="G1191" i="12"/>
  <c r="G1294" i="12" s="1"/>
  <c r="G1424" i="12"/>
  <c r="G1800" i="12"/>
  <c r="G1193" i="12"/>
  <c r="G1296" i="12" s="1"/>
  <c r="G1795" i="12"/>
  <c r="G1834" i="12"/>
  <c r="G1832" i="12"/>
  <c r="G1185" i="12"/>
  <c r="G1288" i="12" s="1"/>
  <c r="G1761" i="12"/>
  <c r="G1136" i="12"/>
  <c r="G1239" i="12" s="1"/>
  <c r="G1768" i="12"/>
  <c r="G1203" i="12"/>
  <c r="G1306" i="12" s="1"/>
  <c r="G1796" i="12"/>
  <c r="G1486" i="12"/>
  <c r="G1589" i="12" s="1"/>
  <c r="G1500" i="12"/>
  <c r="G1603" i="12" s="1"/>
  <c r="G1535" i="12"/>
  <c r="G1638" i="12" s="1"/>
  <c r="G1779" i="12"/>
  <c r="G1360" i="12"/>
  <c r="G1392" i="12"/>
  <c r="G1813" i="12"/>
  <c r="G1380" i="12"/>
  <c r="G1494" i="12"/>
  <c r="G1597" i="12" s="1"/>
  <c r="G1517" i="12"/>
  <c r="G1620" i="12" s="1"/>
  <c r="G1340" i="12"/>
  <c r="G1524" i="12"/>
  <c r="G1627" i="12" s="1"/>
  <c r="G1483" i="12"/>
  <c r="G1586" i="12" s="1"/>
  <c r="G1536" i="12"/>
  <c r="G1639" i="12" s="1"/>
  <c r="G1495" i="12"/>
  <c r="G1598" i="12" s="1"/>
  <c r="G1521" i="12"/>
  <c r="G1624" i="12" s="1"/>
  <c r="G1460" i="12"/>
  <c r="G1563" i="12" s="1"/>
  <c r="G1506" i="12"/>
  <c r="G1609" i="12" s="1"/>
  <c r="G1538" i="12"/>
  <c r="G1641" i="12" s="1"/>
  <c r="G1398" i="12"/>
  <c r="G1184" i="12"/>
  <c r="G1287" i="12" s="1"/>
  <c r="G1837" i="12"/>
  <c r="G1409" i="12"/>
  <c r="G1819" i="12"/>
  <c r="G1357" i="12"/>
  <c r="G1428" i="12"/>
  <c r="G1218" i="12"/>
  <c r="G1321" i="12" s="1"/>
  <c r="G1822" i="12"/>
  <c r="G1771" i="12"/>
  <c r="G1388" i="12"/>
  <c r="G1817" i="12"/>
  <c r="G1219" i="12"/>
  <c r="G1322" i="12" s="1"/>
  <c r="G1434" i="12"/>
  <c r="G1417" i="12"/>
  <c r="G1843" i="12"/>
  <c r="G1393" i="12"/>
  <c r="G1415" i="12"/>
  <c r="G1182" i="12"/>
  <c r="G1285" i="12" s="1"/>
  <c r="G1842" i="12"/>
  <c r="G1836" i="12"/>
  <c r="G1769" i="12"/>
  <c r="G1198" i="12"/>
  <c r="G1301" i="12" s="1"/>
  <c r="G1812" i="12"/>
  <c r="G1137" i="12"/>
  <c r="G1240" i="12" s="1"/>
  <c r="G1217" i="12"/>
  <c r="G1320" i="12" s="1"/>
  <c r="G1787" i="12"/>
  <c r="G1755" i="12"/>
  <c r="G1815" i="12"/>
  <c r="G1429" i="12"/>
  <c r="G1226" i="12"/>
  <c r="G1329" i="12" s="1"/>
  <c r="G1748" i="12"/>
  <c r="G1346" i="12"/>
  <c r="G1509" i="12"/>
  <c r="G1612" i="12" s="1"/>
  <c r="G1338" i="12"/>
  <c r="G1523" i="12"/>
  <c r="G1626" i="12" s="1"/>
  <c r="G1512" i="12"/>
  <c r="G1615" i="12" s="1"/>
  <c r="S39" i="11"/>
  <c r="H1427" i="12"/>
  <c r="H38" i="11"/>
  <c r="W44" i="11" s="1"/>
  <c r="H1774" i="12"/>
  <c r="O39" i="11"/>
  <c r="S406" i="12"/>
  <c r="H1183" i="12"/>
  <c r="H1286" i="12" s="1"/>
  <c r="H1395" i="12"/>
  <c r="H1380" i="12"/>
  <c r="O45" i="11"/>
  <c r="O952" i="12" s="1"/>
  <c r="P45" i="11"/>
  <c r="P924" i="12" s="1"/>
  <c r="U45" i="11"/>
  <c r="U956" i="12" s="1"/>
  <c r="Q45" i="11"/>
  <c r="Q933" i="12" s="1"/>
  <c r="M45" i="11"/>
  <c r="M946" i="12" s="1"/>
  <c r="S45" i="11"/>
  <c r="S955" i="12" s="1"/>
  <c r="R39" i="11"/>
  <c r="U39" i="11"/>
  <c r="R45" i="11"/>
  <c r="R938" i="12" s="1"/>
  <c r="Q39" i="11"/>
  <c r="P39" i="11"/>
  <c r="M39" i="11"/>
  <c r="A510" i="12"/>
  <c r="A612" i="12"/>
  <c r="A715" i="12" s="1"/>
  <c r="A821" i="12" s="1"/>
  <c r="A924" i="12" s="1"/>
  <c r="A1027" i="12" s="1"/>
  <c r="A1130" i="12" s="1"/>
  <c r="A1233" i="12" s="1"/>
  <c r="A1336" i="12" s="1"/>
  <c r="A1439" i="12" s="1"/>
  <c r="A1542" i="12" s="1"/>
  <c r="A1645" i="12" s="1"/>
  <c r="A1748" i="12" s="1"/>
  <c r="AI75" i="11"/>
  <c r="AI73" i="11"/>
  <c r="V427" i="11"/>
  <c r="X438" i="11"/>
  <c r="W458" i="11"/>
  <c r="P458" i="11" s="1"/>
  <c r="M461" i="11"/>
  <c r="L445" i="11"/>
  <c r="V424" i="11"/>
  <c r="V440" i="11"/>
  <c r="U662" i="11"/>
  <c r="Q445" i="11"/>
  <c r="Q461" i="11" s="1"/>
  <c r="S445" i="11"/>
  <c r="K445" i="11"/>
  <c r="K461" i="11" s="1"/>
  <c r="U663" i="11"/>
  <c r="V437" i="11"/>
  <c r="C445" i="11"/>
  <c r="B476" i="11" s="1" a="1"/>
  <c r="AK74" i="11"/>
  <c r="AH71" i="11"/>
  <c r="AJ72" i="11"/>
  <c r="B1678" i="12" a="1"/>
  <c r="B1678" i="12" s="1"/>
  <c r="B1683" i="12" a="1"/>
  <c r="B1683" i="12" s="1"/>
  <c r="B1060" i="12" a="1"/>
  <c r="B1060" i="12" s="1"/>
  <c r="B1062" i="12" a="1"/>
  <c r="B1062" i="12" s="1"/>
  <c r="B1061" i="12" a="1"/>
  <c r="B1061" i="12" s="1"/>
  <c r="B1668" i="12" a="1"/>
  <c r="B1668" i="12" s="1"/>
  <c r="B1679" i="12" a="1"/>
  <c r="B1679" i="12" s="1"/>
  <c r="B1050" i="12" a="1"/>
  <c r="B1050" i="12" s="1"/>
  <c r="B1051" i="12" a="1"/>
  <c r="B1051" i="12" s="1"/>
  <c r="B1669" i="12" a="1"/>
  <c r="B1669" i="12" s="1"/>
  <c r="Q1365" i="12"/>
  <c r="G1062" i="12" a="1"/>
  <c r="G1062" i="12" s="1"/>
  <c r="Q1749" i="12"/>
  <c r="Q1150" i="12"/>
  <c r="Q1253" i="12" s="1"/>
  <c r="S1787" i="12"/>
  <c r="S1523" i="12"/>
  <c r="S1626" i="12" s="1"/>
  <c r="S1504" i="12"/>
  <c r="S1607" i="12" s="1"/>
  <c r="S1229" i="12"/>
  <c r="S1332" i="12" s="1"/>
  <c r="S1505" i="12"/>
  <c r="S1608" i="12" s="1"/>
  <c r="S1534" i="12"/>
  <c r="S1637" i="12" s="1"/>
  <c r="S1465" i="12"/>
  <c r="S1568" i="12" s="1"/>
  <c r="S1531" i="12"/>
  <c r="S1634" i="12" s="1"/>
  <c r="S1480" i="12"/>
  <c r="S1583" i="12" s="1"/>
  <c r="S1165" i="12"/>
  <c r="S1268" i="12" s="1"/>
  <c r="S1525" i="12"/>
  <c r="S1628" i="12" s="1"/>
  <c r="S1536" i="12"/>
  <c r="S1639" i="12" s="1"/>
  <c r="S1486" i="12"/>
  <c r="S1589" i="12" s="1"/>
  <c r="S1495" i="12"/>
  <c r="S1598" i="12" s="1"/>
  <c r="S1463" i="12"/>
  <c r="S1566" i="12" s="1"/>
  <c r="S1224" i="12"/>
  <c r="S1327" i="12" s="1"/>
  <c r="S1399" i="12"/>
  <c r="S1749" i="12"/>
  <c r="S1514" i="12"/>
  <c r="S1617" i="12" s="1"/>
  <c r="S1508" i="12"/>
  <c r="S1611" i="12" s="1"/>
  <c r="S1476" i="12"/>
  <c r="S1579" i="12" s="1"/>
  <c r="S1444" i="12"/>
  <c r="S1547" i="12" s="1"/>
  <c r="S1485" i="12"/>
  <c r="S1588" i="12" s="1"/>
  <c r="S1451" i="12"/>
  <c r="S1554" i="12" s="1"/>
  <c r="S1761" i="12"/>
  <c r="S1833" i="12"/>
  <c r="S1521" i="12"/>
  <c r="S1624" i="12" s="1"/>
  <c r="S1524" i="12"/>
  <c r="S1627" i="12" s="1"/>
  <c r="S1466" i="12"/>
  <c r="S1569" i="12" s="1"/>
  <c r="S1507" i="12"/>
  <c r="S1610" i="12" s="1"/>
  <c r="S1475" i="12"/>
  <c r="S1578" i="12" s="1"/>
  <c r="S1441" i="12"/>
  <c r="S1544" i="12" s="1"/>
  <c r="S1208" i="12"/>
  <c r="S1311" i="12" s="1"/>
  <c r="S1383" i="12"/>
  <c r="S1773" i="12"/>
  <c r="S1340" i="12"/>
  <c r="S1407" i="12"/>
  <c r="S1168" i="12"/>
  <c r="S1271" i="12" s="1"/>
  <c r="S1138" i="12"/>
  <c r="S1241" i="12" s="1"/>
  <c r="S1841" i="12"/>
  <c r="S1396" i="12"/>
  <c r="S1157" i="12"/>
  <c r="S1260" i="12" s="1"/>
  <c r="S1221" i="12"/>
  <c r="S1324" i="12" s="1"/>
  <c r="S1751" i="12"/>
  <c r="S1774" i="12"/>
  <c r="S1795" i="12"/>
  <c r="S1817" i="12"/>
  <c r="S1834" i="12"/>
  <c r="S1338" i="12"/>
  <c r="S1357" i="12"/>
  <c r="S1373" i="12"/>
  <c r="S1405" i="12"/>
  <c r="S1421" i="12"/>
  <c r="S1131" i="12"/>
  <c r="S1234" i="12" s="1"/>
  <c r="S1150" i="12"/>
  <c r="S1253" i="12" s="1"/>
  <c r="S1166" i="12"/>
  <c r="S1269" i="12" s="1"/>
  <c r="S1198" i="12"/>
  <c r="S1301" i="12" s="1"/>
  <c r="S1214" i="12"/>
  <c r="S1317" i="12" s="1"/>
  <c r="S1130" i="12"/>
  <c r="S1233" i="12" s="1"/>
  <c r="S1770" i="12"/>
  <c r="S1791" i="12"/>
  <c r="S1813" i="12"/>
  <c r="S1831" i="12"/>
  <c r="S1847" i="12"/>
  <c r="S1354" i="12"/>
  <c r="S1402" i="12"/>
  <c r="S1418" i="12"/>
  <c r="S1434" i="12"/>
  <c r="S1147" i="12"/>
  <c r="S1250" i="12" s="1"/>
  <c r="S1163" i="12"/>
  <c r="S1266" i="12" s="1"/>
  <c r="S1179" i="12"/>
  <c r="S1282" i="12" s="1"/>
  <c r="S1195" i="12"/>
  <c r="S1298" i="12" s="1"/>
  <c r="S1211" i="12"/>
  <c r="S1314" i="12" s="1"/>
  <c r="S1227" i="12"/>
  <c r="S1330" i="12" s="1"/>
  <c r="S1766" i="12"/>
  <c r="S1821" i="12"/>
  <c r="S1341" i="12"/>
  <c r="S1376" i="12"/>
  <c r="S1336" i="12"/>
  <c r="S1447" i="12"/>
  <c r="S1550" i="12" s="1"/>
  <c r="S1404" i="12"/>
  <c r="S1344" i="12"/>
  <c r="S1488" i="12"/>
  <c r="S1591" i="12" s="1"/>
  <c r="S1526" i="12"/>
  <c r="S1629" i="12" s="1"/>
  <c r="S1448" i="12"/>
  <c r="S1551" i="12" s="1"/>
  <c r="S1337" i="12"/>
  <c r="S1533" i="12"/>
  <c r="S1636" i="12" s="1"/>
  <c r="S1510" i="12"/>
  <c r="S1613" i="12" s="1"/>
  <c r="S1478" i="12"/>
  <c r="S1581" i="12" s="1"/>
  <c r="S1446" i="12"/>
  <c r="S1549" i="12" s="1"/>
  <c r="S1487" i="12"/>
  <c r="S1590" i="12" s="1"/>
  <c r="S1455" i="12"/>
  <c r="S1558" i="12" s="1"/>
  <c r="S1192" i="12"/>
  <c r="S1295" i="12" s="1"/>
  <c r="S1519" i="12"/>
  <c r="S1622" i="12" s="1"/>
  <c r="S1522" i="12"/>
  <c r="S1625" i="12" s="1"/>
  <c r="S1500" i="12"/>
  <c r="S1603" i="12" s="1"/>
  <c r="S1509" i="12"/>
  <c r="S1612" i="12" s="1"/>
  <c r="S1477" i="12"/>
  <c r="S1580" i="12" s="1"/>
  <c r="S1443" i="12"/>
  <c r="S1546" i="12" s="1"/>
  <c r="S42" i="11"/>
  <c r="S1420" i="12"/>
  <c r="S1794" i="12"/>
  <c r="S1529" i="12"/>
  <c r="S1632" i="12" s="1"/>
  <c r="S1532" i="12"/>
  <c r="S1635" i="12" s="1"/>
  <c r="S1499" i="12"/>
  <c r="S1602" i="12" s="1"/>
  <c r="S1467" i="12"/>
  <c r="S1570" i="12" s="1"/>
  <c r="S1142" i="12"/>
  <c r="S1245" i="12" s="1"/>
  <c r="S1176" i="12"/>
  <c r="S1279" i="12" s="1"/>
  <c r="S1359" i="12"/>
  <c r="S1423" i="12"/>
  <c r="S1783" i="12"/>
  <c r="S1346" i="12"/>
  <c r="S1412" i="12"/>
  <c r="S1173" i="12"/>
  <c r="S1276" i="12" s="1"/>
  <c r="S1756" i="12"/>
  <c r="S1822" i="12"/>
  <c r="S1838" i="12"/>
  <c r="S1342" i="12"/>
  <c r="S1361" i="12"/>
  <c r="S1377" i="12"/>
  <c r="S1393" i="12"/>
  <c r="S1409" i="12"/>
  <c r="S1425" i="12"/>
  <c r="S1135" i="12"/>
  <c r="S1238" i="12" s="1"/>
  <c r="S1154" i="12"/>
  <c r="S1257" i="12" s="1"/>
  <c r="S1170" i="12"/>
  <c r="S1273" i="12" s="1"/>
  <c r="S1186" i="12"/>
  <c r="S1289" i="12" s="1"/>
  <c r="S1202" i="12"/>
  <c r="S1305" i="12" s="1"/>
  <c r="S1218" i="12"/>
  <c r="S1321" i="12" s="1"/>
  <c r="S1752" i="12"/>
  <c r="S1775" i="12"/>
  <c r="S1797" i="12"/>
  <c r="S1818" i="12"/>
  <c r="S1835" i="12"/>
  <c r="S1339" i="12"/>
  <c r="S1358" i="12"/>
  <c r="S1374" i="12"/>
  <c r="S1406" i="12"/>
  <c r="S1422" i="12"/>
  <c r="S1132" i="12"/>
  <c r="S1235" i="12" s="1"/>
  <c r="S1151" i="12"/>
  <c r="S1254" i="12" s="1"/>
  <c r="S1167" i="12"/>
  <c r="S1270" i="12" s="1"/>
  <c r="S1199" i="12"/>
  <c r="S1302" i="12" s="1"/>
  <c r="S1215" i="12"/>
  <c r="S1318" i="12" s="1"/>
  <c r="S819" i="12"/>
  <c r="S905" i="12" s="1"/>
  <c r="S1771" i="12"/>
  <c r="S1789" i="12"/>
  <c r="S1829" i="12"/>
  <c r="S1352" i="12"/>
  <c r="S1384" i="12"/>
  <c r="S1472" i="12"/>
  <c r="S1575" i="12" s="1"/>
  <c r="S1518" i="12"/>
  <c r="S1621" i="12" s="1"/>
  <c r="S1815" i="12"/>
  <c r="S1456" i="12"/>
  <c r="S1559" i="12" s="1"/>
  <c r="S1197" i="12"/>
  <c r="S1300" i="12" s="1"/>
  <c r="S1464" i="12"/>
  <c r="S1567" i="12" s="1"/>
  <c r="S1515" i="12"/>
  <c r="S1618" i="12" s="1"/>
  <c r="S1520" i="12"/>
  <c r="S1623" i="12" s="1"/>
  <c r="S1502" i="12"/>
  <c r="S1605" i="12" s="1"/>
  <c r="S1511" i="12"/>
  <c r="S1614" i="12" s="1"/>
  <c r="S1479" i="12"/>
  <c r="S1582" i="12" s="1"/>
  <c r="S1445" i="12"/>
  <c r="S1548" i="12" s="1"/>
  <c r="S1844" i="12"/>
  <c r="S1527" i="12"/>
  <c r="S1630" i="12" s="1"/>
  <c r="S1530" i="12"/>
  <c r="S1633" i="12" s="1"/>
  <c r="S1460" i="12"/>
  <c r="S1563" i="12" s="1"/>
  <c r="S1501" i="12"/>
  <c r="S1604" i="12" s="1"/>
  <c r="S1348" i="12"/>
  <c r="S1213" i="12"/>
  <c r="S1316" i="12" s="1"/>
  <c r="S1537" i="12"/>
  <c r="S1640" i="12" s="1"/>
  <c r="S1482" i="12"/>
  <c r="S1585" i="12" s="1"/>
  <c r="S1450" i="12"/>
  <c r="S1553" i="12" s="1"/>
  <c r="S1459" i="12"/>
  <c r="S1562" i="12" s="1"/>
  <c r="S1349" i="12"/>
  <c r="S1828" i="12"/>
  <c r="S1816" i="12"/>
  <c r="S1784" i="12"/>
  <c r="S1768" i="12"/>
  <c r="S1750" i="12"/>
  <c r="S1212" i="12"/>
  <c r="S1315" i="12" s="1"/>
  <c r="S1148" i="12"/>
  <c r="S1251" i="12" s="1"/>
  <c r="S1419" i="12"/>
  <c r="S1832" i="12"/>
  <c r="S1793" i="12"/>
  <c r="S1217" i="12"/>
  <c r="S1320" i="12" s="1"/>
  <c r="S1153" i="12"/>
  <c r="S1256" i="12" s="1"/>
  <c r="S1424" i="12"/>
  <c r="S1392" i="12"/>
  <c r="S1837" i="12"/>
  <c r="S1219" i="12"/>
  <c r="S1322" i="12" s="1"/>
  <c r="S1187" i="12"/>
  <c r="S1290" i="12" s="1"/>
  <c r="S1155" i="12"/>
  <c r="S1258" i="12" s="1"/>
  <c r="S1426" i="12"/>
  <c r="S1394" i="12"/>
  <c r="S1362" i="12"/>
  <c r="S1839" i="12"/>
  <c r="S1757" i="12"/>
  <c r="S1206" i="12"/>
  <c r="S1309" i="12" s="1"/>
  <c r="S1174" i="12"/>
  <c r="S1277" i="12" s="1"/>
  <c r="S1140" i="12"/>
  <c r="S1243" i="12" s="1"/>
  <c r="S1413" i="12"/>
  <c r="S1381" i="12"/>
  <c r="S1347" i="12"/>
  <c r="S1826" i="12"/>
  <c r="S1785" i="12"/>
  <c r="S1139" i="12"/>
  <c r="S1242" i="12" s="1"/>
  <c r="S1825" i="12"/>
  <c r="S1152" i="12"/>
  <c r="S1255" i="12" s="1"/>
  <c r="S1836" i="12"/>
  <c r="S1760" i="12"/>
  <c r="S1474" i="12"/>
  <c r="S1577" i="12" s="1"/>
  <c r="S1461" i="12"/>
  <c r="S1564" i="12" s="1"/>
  <c r="S1538" i="12"/>
  <c r="S1641" i="12" s="1"/>
  <c r="S38" i="11"/>
  <c r="W55" i="11" s="1"/>
  <c r="AD55" i="11" s="1"/>
  <c r="S1457" i="12"/>
  <c r="S1560" i="12" s="1"/>
  <c r="S1439" i="12"/>
  <c r="S1542" i="12" s="1"/>
  <c r="S1812" i="12"/>
  <c r="S1796" i="12"/>
  <c r="S1780" i="12"/>
  <c r="S1764" i="12"/>
  <c r="S1204" i="12"/>
  <c r="S1307" i="12" s="1"/>
  <c r="S1137" i="12"/>
  <c r="S1240" i="12" s="1"/>
  <c r="S1411" i="12"/>
  <c r="S1379" i="12"/>
  <c r="S1345" i="12"/>
  <c r="S1824" i="12"/>
  <c r="S1209" i="12"/>
  <c r="S1312" i="12" s="1"/>
  <c r="S1177" i="12"/>
  <c r="S1280" i="12" s="1"/>
  <c r="S1416" i="12"/>
  <c r="S1368" i="12"/>
  <c r="S1810" i="12"/>
  <c r="S1759" i="12"/>
  <c r="S1207" i="12"/>
  <c r="S1310" i="12" s="1"/>
  <c r="S1175" i="12"/>
  <c r="S1278" i="12" s="1"/>
  <c r="S1141" i="12"/>
  <c r="S1244" i="12" s="1"/>
  <c r="S1414" i="12"/>
  <c r="S1382" i="12"/>
  <c r="S1827" i="12"/>
  <c r="S1786" i="12"/>
  <c r="S1226" i="12"/>
  <c r="S1329" i="12" s="1"/>
  <c r="S1194" i="12"/>
  <c r="S1297" i="12" s="1"/>
  <c r="S1162" i="12"/>
  <c r="S1265" i="12" s="1"/>
  <c r="S1433" i="12"/>
  <c r="S1401" i="12"/>
  <c r="S1369" i="12"/>
  <c r="S1846" i="12"/>
  <c r="S1811" i="12"/>
  <c r="S1769" i="12"/>
  <c r="S1428" i="12"/>
  <c r="S1805" i="12"/>
  <c r="S1133" i="12"/>
  <c r="S1236" i="12" s="1"/>
  <c r="S1819" i="12"/>
  <c r="S1449" i="12"/>
  <c r="S1552" i="12" s="1"/>
  <c r="S1506" i="12"/>
  <c r="S1609" i="12" s="1"/>
  <c r="S1356" i="12"/>
  <c r="S1535" i="12"/>
  <c r="S1638" i="12" s="1"/>
  <c r="S1471" i="12"/>
  <c r="S1574" i="12" s="1"/>
  <c r="S1528" i="12"/>
  <c r="S1631" i="12" s="1"/>
  <c r="S1512" i="12"/>
  <c r="S1615" i="12" s="1"/>
  <c r="S1372" i="12"/>
  <c r="G1061" i="12" a="1"/>
  <c r="G1061" i="12" s="1"/>
  <c r="S1808" i="12"/>
  <c r="S1792" i="12"/>
  <c r="S1776" i="12"/>
  <c r="S1758" i="12"/>
  <c r="S1228" i="12"/>
  <c r="S1331" i="12" s="1"/>
  <c r="S1196" i="12"/>
  <c r="S1299" i="12" s="1"/>
  <c r="S1435" i="12"/>
  <c r="S1403" i="12"/>
  <c r="S1371" i="12"/>
  <c r="S1748" i="12"/>
  <c r="S1814" i="12"/>
  <c r="S1201" i="12"/>
  <c r="S1304" i="12" s="1"/>
  <c r="S1169" i="12"/>
  <c r="S1272" i="12" s="1"/>
  <c r="S1134" i="12"/>
  <c r="S1237" i="12" s="1"/>
  <c r="S1408" i="12"/>
  <c r="S1360" i="12"/>
  <c r="S1753" i="12"/>
  <c r="S1203" i="12"/>
  <c r="S1306" i="12" s="1"/>
  <c r="S1171" i="12"/>
  <c r="S1274" i="12" s="1"/>
  <c r="S1136" i="12"/>
  <c r="S1239" i="12" s="1"/>
  <c r="S1410" i="12"/>
  <c r="S1343" i="12"/>
  <c r="S1823" i="12"/>
  <c r="S1781" i="12"/>
  <c r="S1222" i="12"/>
  <c r="S1325" i="12" s="1"/>
  <c r="S1190" i="12"/>
  <c r="S1293" i="12" s="1"/>
  <c r="S1158" i="12"/>
  <c r="S1261" i="12" s="1"/>
  <c r="S1429" i="12"/>
  <c r="S1397" i="12"/>
  <c r="S1842" i="12"/>
  <c r="S1806" i="12"/>
  <c r="S1205" i="12"/>
  <c r="S1308" i="12" s="1"/>
  <c r="S1380" i="12"/>
  <c r="S1216" i="12"/>
  <c r="S1319" i="12" s="1"/>
  <c r="S1483" i="12"/>
  <c r="S1586" i="12" s="1"/>
  <c r="S1516" i="12"/>
  <c r="S1619" i="12" s="1"/>
  <c r="S1452" i="12"/>
  <c r="S1555" i="12" s="1"/>
  <c r="S1809" i="12"/>
  <c r="S1503" i="12"/>
  <c r="S1606" i="12" s="1"/>
  <c r="S1517" i="12"/>
  <c r="S1620" i="12" s="1"/>
  <c r="S1496" i="12"/>
  <c r="S1599" i="12" s="1"/>
  <c r="S1440" i="12"/>
  <c r="S1543" i="12" s="1"/>
  <c r="H1065" i="12" a="1"/>
  <c r="H1065" i="12" s="1"/>
  <c r="Q38" i="11"/>
  <c r="W53" i="11" s="1"/>
  <c r="Q1791" i="12"/>
  <c r="Q1796" i="12"/>
  <c r="Q1144" i="12"/>
  <c r="Q1247" i="12" s="1"/>
  <c r="Q1771" i="12"/>
  <c r="Q1132" i="12"/>
  <c r="Q1235" i="12" s="1"/>
  <c r="Q1847" i="12"/>
  <c r="Q1214" i="12"/>
  <c r="Q1317" i="12" s="1"/>
  <c r="Q1433" i="12"/>
  <c r="Q1842" i="12"/>
  <c r="Q1773" i="12"/>
  <c r="F819" i="12"/>
  <c r="F832" i="12" s="1"/>
  <c r="F1060" i="12" a="1"/>
  <c r="F1060" i="12" s="1"/>
  <c r="Q1775" i="12"/>
  <c r="Q1406" i="12"/>
  <c r="Q1831" i="12"/>
  <c r="Q1198" i="12"/>
  <c r="Q1301" i="12" s="1"/>
  <c r="Q1401" i="12"/>
  <c r="Q1826" i="12"/>
  <c r="Q1750" i="12"/>
  <c r="Q819" i="12"/>
  <c r="Q897" i="12" s="1"/>
  <c r="Q1753" i="12"/>
  <c r="Q1787" i="12"/>
  <c r="Q1167" i="12"/>
  <c r="Q1270" i="12" s="1"/>
  <c r="Q1390" i="12"/>
  <c r="Q1815" i="12"/>
  <c r="Q1162" i="12"/>
  <c r="Q1265" i="12" s="1"/>
  <c r="Q1381" i="12"/>
  <c r="Q1810" i="12"/>
  <c r="Q1764" i="12"/>
  <c r="E1669" i="12" a="1"/>
  <c r="E1669" i="12" s="1"/>
  <c r="E1772" i="12" s="1"/>
  <c r="E1051" i="12" a="1"/>
  <c r="E1051" i="12" s="1"/>
  <c r="H1467" i="12"/>
  <c r="H1570" i="12" s="1"/>
  <c r="E1649" i="12" a="1"/>
  <c r="E1649" i="12" s="1"/>
  <c r="E1047" i="12" a="1"/>
  <c r="E1047" i="12" s="1"/>
  <c r="B1047" i="12" a="1"/>
  <c r="B1047" i="12" s="1"/>
  <c r="B1665" i="12" a="1"/>
  <c r="B1665" i="12" s="1"/>
  <c r="T1831" i="12"/>
  <c r="B1041" i="12" a="1"/>
  <c r="B1041" i="12" s="1"/>
  <c r="B1046" i="12" a="1"/>
  <c r="B1046" i="12" s="1"/>
  <c r="E1046" i="12" a="1"/>
  <c r="E1046" i="12" s="1"/>
  <c r="E1664" i="12" a="1"/>
  <c r="E1664" i="12" s="1"/>
  <c r="E1767" i="12" s="1"/>
  <c r="D1647" i="12" a="1"/>
  <c r="D1647" i="12" s="1"/>
  <c r="D1659" i="12" a="1"/>
  <c r="D1659" i="12" s="1"/>
  <c r="D1762" i="12" s="1"/>
  <c r="B1652" i="12" a="1"/>
  <c r="B1652" i="12" s="1"/>
  <c r="D11" i="15" s="1"/>
  <c r="D1041" i="12" a="1"/>
  <c r="D1041" i="12" s="1"/>
  <c r="D1040" i="12" a="1"/>
  <c r="D1040" i="12" s="1"/>
  <c r="B1040" i="12" a="1"/>
  <c r="B1040" i="12" s="1"/>
  <c r="D1658" i="12" a="1"/>
  <c r="D1658" i="12" s="1"/>
  <c r="D1761" i="12" s="1"/>
  <c r="H1228" i="12"/>
  <c r="H1331" i="12" s="1"/>
  <c r="T1395" i="12"/>
  <c r="T1396" i="12"/>
  <c r="B1658" i="12" a="1"/>
  <c r="B1658" i="12" s="1"/>
  <c r="D17" i="15" s="1"/>
  <c r="AG76" i="11"/>
  <c r="P407" i="12"/>
  <c r="T39" i="11"/>
  <c r="T1217" i="12"/>
  <c r="T1320" i="12" s="1"/>
  <c r="T45" i="11"/>
  <c r="T933" i="12" s="1"/>
  <c r="H1492" i="12"/>
  <c r="H1595" i="12" s="1"/>
  <c r="T1837" i="12"/>
  <c r="T1806" i="12"/>
  <c r="H1783" i="12"/>
  <c r="T1421" i="12"/>
  <c r="T1192" i="12"/>
  <c r="T1295" i="12" s="1"/>
  <c r="H819" i="12"/>
  <c r="H857" i="12" s="1"/>
  <c r="H1769" i="12"/>
  <c r="H1766" i="12"/>
  <c r="H1749" i="12"/>
  <c r="H1470" i="12"/>
  <c r="H1573" i="12" s="1"/>
  <c r="H1815" i="12"/>
  <c r="H1840" i="12"/>
  <c r="H1392" i="12"/>
  <c r="C1652" i="12" a="1"/>
  <c r="C1652" i="12" s="1"/>
  <c r="C1755" i="12" s="1"/>
  <c r="H1215" i="12"/>
  <c r="H1318" i="12" s="1"/>
  <c r="H1488" i="12"/>
  <c r="H1591" i="12" s="1"/>
  <c r="H1820" i="12"/>
  <c r="B1034" i="12" a="1"/>
  <c r="B1034" i="12" s="1"/>
  <c r="C1033" i="12" a="1"/>
  <c r="C1033" i="12" s="1"/>
  <c r="C1034" i="12" a="1"/>
  <c r="C1034" i="12" s="1"/>
  <c r="B1033" i="12" a="1"/>
  <c r="B1033" i="12" s="1"/>
  <c r="B1649" i="12" a="1"/>
  <c r="B1649" i="12" s="1"/>
  <c r="D8" i="15" s="1"/>
  <c r="B1651" i="12" a="1"/>
  <c r="B1651" i="12" s="1"/>
  <c r="D10" i="15" s="1"/>
  <c r="H1388" i="12"/>
  <c r="H1510" i="12"/>
  <c r="H1613" i="12" s="1"/>
  <c r="H1384" i="12"/>
  <c r="H1520" i="12"/>
  <c r="H1623" i="12" s="1"/>
  <c r="H1377" i="12"/>
  <c r="H1806" i="12"/>
  <c r="H1802" i="12"/>
  <c r="H1365" i="12"/>
  <c r="H1778" i="12"/>
  <c r="T1363" i="12"/>
  <c r="T1389" i="12"/>
  <c r="T1774" i="12"/>
  <c r="T1428" i="12"/>
  <c r="L819" i="12"/>
  <c r="L852" i="12" s="1"/>
  <c r="H1209" i="12"/>
  <c r="H1312" i="12" s="1"/>
  <c r="H1535" i="12"/>
  <c r="H1638" i="12" s="1"/>
  <c r="H1172" i="12"/>
  <c r="H1275" i="12" s="1"/>
  <c r="H1421" i="12"/>
  <c r="H1505" i="12"/>
  <c r="H1608" i="12" s="1"/>
  <c r="H1180" i="12"/>
  <c r="H1283" i="12" s="1"/>
  <c r="H1768" i="12"/>
  <c r="H1368" i="12"/>
  <c r="T1773" i="12"/>
  <c r="T1159" i="12"/>
  <c r="T1262" i="12" s="1"/>
  <c r="T1799" i="12"/>
  <c r="T1151" i="12"/>
  <c r="T1254" i="12" s="1"/>
  <c r="T1224" i="12"/>
  <c r="T1327" i="12" s="1"/>
  <c r="B1030" i="12" a="1"/>
  <c r="B1030" i="12" s="1"/>
  <c r="B1032" i="12" a="1"/>
  <c r="B1032" i="12" s="1"/>
  <c r="H1210" i="12"/>
  <c r="H1313" i="12" s="1"/>
  <c r="H1509" i="12"/>
  <c r="H1612" i="12" s="1"/>
  <c r="H1804" i="12"/>
  <c r="H1832" i="12"/>
  <c r="H1814" i="12"/>
  <c r="H1385" i="12"/>
  <c r="H1398" i="12"/>
  <c r="H1782" i="12"/>
  <c r="H1434" i="12"/>
  <c r="T1805" i="12"/>
  <c r="T1427" i="12"/>
  <c r="T1185" i="12"/>
  <c r="T1288" i="12" s="1"/>
  <c r="T1838" i="12"/>
  <c r="T1160" i="12"/>
  <c r="T1263" i="12" s="1"/>
  <c r="Q1422" i="12"/>
  <c r="Q1352" i="12"/>
  <c r="Q1785" i="12"/>
  <c r="Q1182" i="12"/>
  <c r="Q1285" i="12" s="1"/>
  <c r="Q1417" i="12"/>
  <c r="Q1347" i="12"/>
  <c r="Q1770" i="12"/>
  <c r="C1472" i="12"/>
  <c r="C1575" i="12" s="1"/>
  <c r="C1032" i="12" a="1"/>
  <c r="C1032" i="12" s="1"/>
  <c r="C1649" i="12" a="1"/>
  <c r="C1649" i="12" s="1"/>
  <c r="C1752" i="12" s="1"/>
  <c r="C1650" i="12" a="1"/>
  <c r="C1650" i="12" s="1"/>
  <c r="C1753" i="12" s="1"/>
  <c r="J1755" i="12"/>
  <c r="B1650" i="12" a="1"/>
  <c r="B1650" i="12" s="1"/>
  <c r="J1840" i="12"/>
  <c r="J1829" i="12"/>
  <c r="AE73" i="11"/>
  <c r="J1808" i="12"/>
  <c r="J1813" i="12"/>
  <c r="AJ73" i="11"/>
  <c r="B407" i="12"/>
  <c r="J1783" i="12"/>
  <c r="J1780" i="12"/>
  <c r="J1793" i="12"/>
  <c r="AE76" i="11"/>
  <c r="J1832" i="12"/>
  <c r="Q1786" i="12"/>
  <c r="Q1808" i="12"/>
  <c r="Q1816" i="12"/>
  <c r="Q1824" i="12"/>
  <c r="Q1832" i="12"/>
  <c r="Q1840" i="12"/>
  <c r="Q1748" i="12"/>
  <c r="Q1353" i="12"/>
  <c r="Q1363" i="12"/>
  <c r="Q1379" i="12"/>
  <c r="Q1391" i="12"/>
  <c r="Q1399" i="12"/>
  <c r="Q1407" i="12"/>
  <c r="Q1415" i="12"/>
  <c r="Q1423" i="12"/>
  <c r="Q1431" i="12"/>
  <c r="Q1133" i="12"/>
  <c r="Q1236" i="12" s="1"/>
  <c r="Q1152" i="12"/>
  <c r="Q1255" i="12" s="1"/>
  <c r="Q1160" i="12"/>
  <c r="Q1263" i="12" s="1"/>
  <c r="Q1168" i="12"/>
  <c r="Q1271" i="12" s="1"/>
  <c r="Q1178" i="12"/>
  <c r="Q1281" i="12" s="1"/>
  <c r="Q1185" i="12"/>
  <c r="Q1288" i="12" s="1"/>
  <c r="Q1191" i="12"/>
  <c r="Q1294" i="12" s="1"/>
  <c r="Q1196" i="12"/>
  <c r="Q1299" i="12" s="1"/>
  <c r="Q1201" i="12"/>
  <c r="Q1304" i="12" s="1"/>
  <c r="Q1207" i="12"/>
  <c r="Q1310" i="12" s="1"/>
  <c r="Q1212" i="12"/>
  <c r="Q1315" i="12" s="1"/>
  <c r="Q1768" i="12"/>
  <c r="Q1809" i="12"/>
  <c r="Q1817" i="12"/>
  <c r="Q1825" i="12"/>
  <c r="Q1833" i="12"/>
  <c r="Q1841" i="12"/>
  <c r="Q1337" i="12"/>
  <c r="Q1346" i="12"/>
  <c r="Q1380" i="12"/>
  <c r="Q1392" i="12"/>
  <c r="Q1400" i="12"/>
  <c r="Q1408" i="12"/>
  <c r="Q1416" i="12"/>
  <c r="Q1424" i="12"/>
  <c r="Q1432" i="12"/>
  <c r="Q1143" i="12"/>
  <c r="Q1246" i="12" s="1"/>
  <c r="Q1153" i="12"/>
  <c r="Q1256" i="12" s="1"/>
  <c r="Q1161" i="12"/>
  <c r="Q1264" i="12" s="1"/>
  <c r="Q1169" i="12"/>
  <c r="Q1272" i="12" s="1"/>
  <c r="Q1181" i="12"/>
  <c r="Q1284" i="12" s="1"/>
  <c r="Q1187" i="12"/>
  <c r="Q1290" i="12" s="1"/>
  <c r="Q1192" i="12"/>
  <c r="Q1295" i="12" s="1"/>
  <c r="Q1197" i="12"/>
  <c r="Q1300" i="12" s="1"/>
  <c r="Q1203" i="12"/>
  <c r="Q1306" i="12" s="1"/>
  <c r="Q1208" i="12"/>
  <c r="Q1311" i="12" s="1"/>
  <c r="Q1780" i="12"/>
  <c r="Q1813" i="12"/>
  <c r="Q1829" i="12"/>
  <c r="Q1845" i="12"/>
  <c r="Q1350" i="12"/>
  <c r="Q1368" i="12"/>
  <c r="Q1388" i="12"/>
  <c r="Q1404" i="12"/>
  <c r="Q1420" i="12"/>
  <c r="Q1336" i="12"/>
  <c r="Q1147" i="12"/>
  <c r="Q1250" i="12" s="1"/>
  <c r="Q1184" i="12"/>
  <c r="Q1287" i="12" s="1"/>
  <c r="Q1195" i="12"/>
  <c r="Q1298" i="12" s="1"/>
  <c r="Q1205" i="12"/>
  <c r="Q1308" i="12" s="1"/>
  <c r="Q1215" i="12"/>
  <c r="Q1318" i="12" s="1"/>
  <c r="Q1220" i="12"/>
  <c r="Q1323" i="12" s="1"/>
  <c r="Q1225" i="12"/>
  <c r="Q1328" i="12" s="1"/>
  <c r="Q1136" i="12"/>
  <c r="Q1239" i="12" s="1"/>
  <c r="Q1756" i="12"/>
  <c r="Q1812" i="12"/>
  <c r="Q1836" i="12"/>
  <c r="Q1341" i="12"/>
  <c r="Q1367" i="12"/>
  <c r="Q1395" i="12"/>
  <c r="Q1412" i="12"/>
  <c r="Q1435" i="12"/>
  <c r="Q1156" i="12"/>
  <c r="Q1259" i="12" s="1"/>
  <c r="Q1173" i="12"/>
  <c r="Q1276" i="12" s="1"/>
  <c r="Q1193" i="12"/>
  <c r="Q1296" i="12" s="1"/>
  <c r="Q1209" i="12"/>
  <c r="Q1312" i="12" s="1"/>
  <c r="Q1217" i="12"/>
  <c r="Q1320" i="12" s="1"/>
  <c r="Q1224" i="12"/>
  <c r="Q1327" i="12" s="1"/>
  <c r="Q1766" i="12"/>
  <c r="Q1769" i="12"/>
  <c r="Q1820" i="12"/>
  <c r="Q1837" i="12"/>
  <c r="Q1349" i="12"/>
  <c r="Q1375" i="12"/>
  <c r="Q1396" i="12"/>
  <c r="Q1419" i="12"/>
  <c r="Q1138" i="12"/>
  <c r="Q1241" i="12" s="1"/>
  <c r="Q1157" i="12"/>
  <c r="Q1260" i="12" s="1"/>
  <c r="Q1183" i="12"/>
  <c r="Q1286" i="12" s="1"/>
  <c r="Q1199" i="12"/>
  <c r="Q1302" i="12" s="1"/>
  <c r="Q1211" i="12"/>
  <c r="Q1314" i="12" s="1"/>
  <c r="Q1219" i="12"/>
  <c r="Q1322" i="12" s="1"/>
  <c r="Q1227" i="12"/>
  <c r="Q1330" i="12" s="1"/>
  <c r="Q1800" i="12"/>
  <c r="Q1821" i="12"/>
  <c r="Q1844" i="12"/>
  <c r="Q1359" i="12"/>
  <c r="Q1403" i="12"/>
  <c r="Q1427" i="12"/>
  <c r="Q1188" i="12"/>
  <c r="Q1291" i="12" s="1"/>
  <c r="Q1200" i="12"/>
  <c r="Q1303" i="12" s="1"/>
  <c r="Q1213" i="12"/>
  <c r="Q1316" i="12" s="1"/>
  <c r="Q1221" i="12"/>
  <c r="Q1324" i="12" s="1"/>
  <c r="Q1228" i="12"/>
  <c r="Q1331" i="12" s="1"/>
  <c r="Q1828" i="12"/>
  <c r="Q1411" i="12"/>
  <c r="Q1189" i="12"/>
  <c r="Q1292" i="12" s="1"/>
  <c r="Q1229" i="12"/>
  <c r="Q1332" i="12" s="1"/>
  <c r="Q1797" i="12"/>
  <c r="Q1385" i="12"/>
  <c r="Q1342" i="12"/>
  <c r="Q1447" i="12"/>
  <c r="Q1550" i="12" s="1"/>
  <c r="Q1457" i="12"/>
  <c r="Q1560" i="12" s="1"/>
  <c r="Q1465" i="12"/>
  <c r="Q1568" i="12" s="1"/>
  <c r="Q1491" i="12"/>
  <c r="Q1594" i="12" s="1"/>
  <c r="Q1499" i="12"/>
  <c r="Q1602" i="12" s="1"/>
  <c r="Q1507" i="12"/>
  <c r="Q1610" i="12" s="1"/>
  <c r="Q1442" i="12"/>
  <c r="Q1545" i="12" s="1"/>
  <c r="Q1450" i="12"/>
  <c r="Q1553" i="12" s="1"/>
  <c r="Q1466" i="12"/>
  <c r="Q1569" i="12" s="1"/>
  <c r="Q1482" i="12"/>
  <c r="Q1585" i="12" s="1"/>
  <c r="Q1492" i="12"/>
  <c r="Q1595" i="12" s="1"/>
  <c r="Q1500" i="12"/>
  <c r="Q1603" i="12" s="1"/>
  <c r="Q1508" i="12"/>
  <c r="Q1611" i="12" s="1"/>
  <c r="Q1538" i="12"/>
  <c r="Q1641" i="12" s="1"/>
  <c r="Q1530" i="12"/>
  <c r="Q1633" i="12" s="1"/>
  <c r="Q1522" i="12"/>
  <c r="Q1625" i="12" s="1"/>
  <c r="Q1537" i="12"/>
  <c r="Q1640" i="12" s="1"/>
  <c r="Q1529" i="12"/>
  <c r="Q1632" i="12" s="1"/>
  <c r="Q1521" i="12"/>
  <c r="Q1624" i="12" s="1"/>
  <c r="Q1513" i="12"/>
  <c r="Q1616" i="12" s="1"/>
  <c r="Q1383" i="12"/>
  <c r="Q1354" i="12"/>
  <c r="Q1179" i="12"/>
  <c r="Q1282" i="12" s="1"/>
  <c r="Q1441" i="12"/>
  <c r="Q1544" i="12" s="1"/>
  <c r="Q1459" i="12"/>
  <c r="Q1562" i="12" s="1"/>
  <c r="Q1483" i="12"/>
  <c r="Q1586" i="12" s="1"/>
  <c r="Q1493" i="12"/>
  <c r="Q1596" i="12" s="1"/>
  <c r="Q1509" i="12"/>
  <c r="Q1612" i="12" s="1"/>
  <c r="Q1452" i="12"/>
  <c r="Q1555" i="12" s="1"/>
  <c r="Q1460" i="12"/>
  <c r="Q1563" i="12" s="1"/>
  <c r="Q1476" i="12"/>
  <c r="Q1579" i="12" s="1"/>
  <c r="Q1494" i="12"/>
  <c r="Q1597" i="12" s="1"/>
  <c r="Q1502" i="12"/>
  <c r="Q1605" i="12" s="1"/>
  <c r="Q1453" i="12"/>
  <c r="Q1556" i="12" s="1"/>
  <c r="Q1516" i="12"/>
  <c r="Q1619" i="12" s="1"/>
  <c r="Q1340" i="12"/>
  <c r="Q1428" i="12"/>
  <c r="Q1204" i="12"/>
  <c r="Q1307" i="12" s="1"/>
  <c r="Q1148" i="12"/>
  <c r="Q1251" i="12" s="1"/>
  <c r="Q1449" i="12"/>
  <c r="Q1552" i="12" s="1"/>
  <c r="Q1501" i="12"/>
  <c r="Q1604" i="12" s="1"/>
  <c r="Q1444" i="12"/>
  <c r="Q1547" i="12" s="1"/>
  <c r="Q1468" i="12"/>
  <c r="Q1571" i="12" s="1"/>
  <c r="Q1484" i="12"/>
  <c r="Q1587" i="12" s="1"/>
  <c r="Q1510" i="12"/>
  <c r="Q1613" i="12" s="1"/>
  <c r="Q1532" i="12"/>
  <c r="Q1635" i="12" s="1"/>
  <c r="Q1524" i="12"/>
  <c r="Q1627" i="12" s="1"/>
  <c r="Q1439" i="12"/>
  <c r="Q1542" i="12" s="1"/>
  <c r="Q1531" i="12"/>
  <c r="Q1634" i="12" s="1"/>
  <c r="Q1523" i="12"/>
  <c r="Q1626" i="12" s="1"/>
  <c r="Q1515" i="12"/>
  <c r="Q1618" i="12" s="1"/>
  <c r="Q1360" i="12"/>
  <c r="Q1216" i="12"/>
  <c r="Q1319" i="12" s="1"/>
  <c r="Q1151" i="12"/>
  <c r="Q1254" i="12" s="1"/>
  <c r="Q1445" i="12"/>
  <c r="Q1548" i="12" s="1"/>
  <c r="Q1463" i="12"/>
  <c r="Q1566" i="12" s="1"/>
  <c r="Q1497" i="12"/>
  <c r="Q1600" i="12" s="1"/>
  <c r="Q1440" i="12"/>
  <c r="Q1543" i="12" s="1"/>
  <c r="Q1456" i="12"/>
  <c r="Q1559" i="12" s="1"/>
  <c r="Q1490" i="12"/>
  <c r="Q1593" i="12" s="1"/>
  <c r="Q1506" i="12"/>
  <c r="Q1609" i="12" s="1"/>
  <c r="Q1533" i="12"/>
  <c r="Q1636" i="12" s="1"/>
  <c r="Q1525" i="12"/>
  <c r="Q1628" i="12" s="1"/>
  <c r="Q1517" i="12"/>
  <c r="Q1620" i="12" s="1"/>
  <c r="Q1177" i="12"/>
  <c r="Q1280" i="12" s="1"/>
  <c r="Q1387" i="12"/>
  <c r="Q1223" i="12"/>
  <c r="Q1326" i="12" s="1"/>
  <c r="Q1469" i="12"/>
  <c r="Q1572" i="12" s="1"/>
  <c r="Q1487" i="12"/>
  <c r="Q1590" i="12" s="1"/>
  <c r="Q1503" i="12"/>
  <c r="Q1606" i="12" s="1"/>
  <c r="Q1446" i="12"/>
  <c r="Q1549" i="12" s="1"/>
  <c r="Q1462" i="12"/>
  <c r="Q1565" i="12" s="1"/>
  <c r="Q1478" i="12"/>
  <c r="Q1581" i="12" s="1"/>
  <c r="Q1496" i="12"/>
  <c r="Q1599" i="12" s="1"/>
  <c r="Q1512" i="12"/>
  <c r="Q1615" i="12" s="1"/>
  <c r="Q1534" i="12"/>
  <c r="Q1637" i="12" s="1"/>
  <c r="Q1526" i="12"/>
  <c r="Q1629" i="12" s="1"/>
  <c r="Q1518" i="12"/>
  <c r="Q1621" i="12" s="1"/>
  <c r="Q1514" i="12"/>
  <c r="Q1617" i="12" s="1"/>
  <c r="Q1527" i="12"/>
  <c r="Q1630" i="12" s="1"/>
  <c r="Q1176" i="12"/>
  <c r="Q1279" i="12" s="1"/>
  <c r="Q1357" i="12"/>
  <c r="Q1443" i="12"/>
  <c r="Q1546" i="12" s="1"/>
  <c r="Q1477" i="12"/>
  <c r="Q1580" i="12" s="1"/>
  <c r="Q1511" i="12"/>
  <c r="Q1614" i="12" s="1"/>
  <c r="Q1470" i="12"/>
  <c r="Q1573" i="12" s="1"/>
  <c r="Q1504" i="12"/>
  <c r="Q1607" i="12" s="1"/>
  <c r="Q1536" i="12"/>
  <c r="Q1639" i="12" s="1"/>
  <c r="Q1382" i="12"/>
  <c r="Q1486" i="12"/>
  <c r="Q1589" i="12" s="1"/>
  <c r="Q1485" i="12"/>
  <c r="Q1588" i="12" s="1"/>
  <c r="Q1480" i="12"/>
  <c r="Q1583" i="12" s="1"/>
  <c r="Q1535" i="12"/>
  <c r="Q1638" i="12" s="1"/>
  <c r="Q1519" i="12"/>
  <c r="Q1622" i="12" s="1"/>
  <c r="Q1803" i="12"/>
  <c r="Q1461" i="12"/>
  <c r="Q1564" i="12" s="1"/>
  <c r="Q1495" i="12"/>
  <c r="Q1598" i="12" s="1"/>
  <c r="Q1488" i="12"/>
  <c r="Q1591" i="12" s="1"/>
  <c r="Q1528" i="12"/>
  <c r="Q1631" i="12" s="1"/>
  <c r="Q1520" i="12"/>
  <c r="Q1623" i="12" s="1"/>
  <c r="Q1752" i="12"/>
  <c r="Q1146" i="12"/>
  <c r="Q1249" i="12" s="1"/>
  <c r="Q1455" i="12"/>
  <c r="Q1558" i="12" s="1"/>
  <c r="Q1471" i="12"/>
  <c r="Q1574" i="12" s="1"/>
  <c r="Q1505" i="12"/>
  <c r="Q1608" i="12" s="1"/>
  <c r="Q1464" i="12"/>
  <c r="Q1567" i="12" s="1"/>
  <c r="Q1498" i="12"/>
  <c r="Q1601" i="12" s="1"/>
  <c r="Q1794" i="12"/>
  <c r="Q1795" i="12"/>
  <c r="U406" i="12"/>
  <c r="U407" i="12"/>
  <c r="T1813" i="12"/>
  <c r="T1845" i="12"/>
  <c r="T1403" i="12"/>
  <c r="T1435" i="12"/>
  <c r="T1167" i="12"/>
  <c r="T1270" i="12" s="1"/>
  <c r="T1775" i="12"/>
  <c r="T1807" i="12"/>
  <c r="T1839" i="12"/>
  <c r="T1365" i="12"/>
  <c r="T1397" i="12"/>
  <c r="T1429" i="12"/>
  <c r="T1161" i="12"/>
  <c r="T1264" i="12" s="1"/>
  <c r="T1193" i="12"/>
  <c r="T1296" i="12" s="1"/>
  <c r="T1225" i="12"/>
  <c r="T1328" i="12" s="1"/>
  <c r="T1814" i="12"/>
  <c r="T1846" i="12"/>
  <c r="T1404" i="12"/>
  <c r="T1336" i="12"/>
  <c r="T1168" i="12"/>
  <c r="T1271" i="12" s="1"/>
  <c r="T1200" i="12"/>
  <c r="T1303" i="12" s="1"/>
  <c r="Q1434" i="12"/>
  <c r="Q1418" i="12"/>
  <c r="Q1402" i="12"/>
  <c r="Q1384" i="12"/>
  <c r="Q1366" i="12"/>
  <c r="Q1843" i="12"/>
  <c r="Q1827" i="12"/>
  <c r="Q1811" i="12"/>
  <c r="Q1774" i="12"/>
  <c r="Q1226" i="12"/>
  <c r="Q1329" i="12" s="1"/>
  <c r="Q1210" i="12"/>
  <c r="Q1313" i="12" s="1"/>
  <c r="Q1194" i="12"/>
  <c r="Q1297" i="12" s="1"/>
  <c r="Q1174" i="12"/>
  <c r="Q1277" i="12" s="1"/>
  <c r="Q1140" i="12"/>
  <c r="Q1243" i="12" s="1"/>
  <c r="Q1429" i="12"/>
  <c r="Q1413" i="12"/>
  <c r="Q1397" i="12"/>
  <c r="Q1377" i="12"/>
  <c r="Q1361" i="12"/>
  <c r="Q1343" i="12"/>
  <c r="Q1838" i="12"/>
  <c r="Q1822" i="12"/>
  <c r="Q1804" i="12"/>
  <c r="Q1758" i="12"/>
  <c r="Q1789" i="12"/>
  <c r="Q1805" i="12"/>
  <c r="Q1759" i="12"/>
  <c r="Q1134" i="12"/>
  <c r="Q1237" i="12" s="1"/>
  <c r="N39" i="11"/>
  <c r="T1789" i="12"/>
  <c r="T1821" i="12"/>
  <c r="T1341" i="12"/>
  <c r="T1379" i="12"/>
  <c r="T1411" i="12"/>
  <c r="T1141" i="12"/>
  <c r="T1244" i="12" s="1"/>
  <c r="T1175" i="12"/>
  <c r="T1278" i="12" s="1"/>
  <c r="T1815" i="12"/>
  <c r="T1847" i="12"/>
  <c r="T1373" i="12"/>
  <c r="T1405" i="12"/>
  <c r="T1131" i="12"/>
  <c r="T1234" i="12" s="1"/>
  <c r="T1169" i="12"/>
  <c r="T1272" i="12" s="1"/>
  <c r="T1201" i="12"/>
  <c r="T1304" i="12" s="1"/>
  <c r="T1752" i="12"/>
  <c r="T1790" i="12"/>
  <c r="T1822" i="12"/>
  <c r="T1346" i="12"/>
  <c r="T1380" i="12"/>
  <c r="T1412" i="12"/>
  <c r="T1142" i="12"/>
  <c r="T1245" i="12" s="1"/>
  <c r="T1176" i="12"/>
  <c r="T1279" i="12" s="1"/>
  <c r="T1208" i="12"/>
  <c r="T1311" i="12" s="1"/>
  <c r="Q1761" i="12"/>
  <c r="Q1779" i="12"/>
  <c r="R406" i="12"/>
  <c r="Q1175" i="12"/>
  <c r="Q1278" i="12" s="1"/>
  <c r="Q1159" i="12"/>
  <c r="Q1262" i="12" s="1"/>
  <c r="Q1141" i="12"/>
  <c r="Q1244" i="12" s="1"/>
  <c r="Q1430" i="12"/>
  <c r="Q1414" i="12"/>
  <c r="Q1398" i="12"/>
  <c r="Q1362" i="12"/>
  <c r="Q1344" i="12"/>
  <c r="Q1839" i="12"/>
  <c r="Q1823" i="12"/>
  <c r="Q1807" i="12"/>
  <c r="Q1762" i="12"/>
  <c r="Q1222" i="12"/>
  <c r="Q1325" i="12" s="1"/>
  <c r="Q1206" i="12"/>
  <c r="Q1309" i="12" s="1"/>
  <c r="Q1190" i="12"/>
  <c r="Q1293" i="12" s="1"/>
  <c r="Q1154" i="12"/>
  <c r="Q1257" i="12" s="1"/>
  <c r="Q1135" i="12"/>
  <c r="Q1238" i="12" s="1"/>
  <c r="Q1425" i="12"/>
  <c r="Q1409" i="12"/>
  <c r="Q1393" i="12"/>
  <c r="Q1373" i="12"/>
  <c r="Q1356" i="12"/>
  <c r="Q1338" i="12"/>
  <c r="Q1834" i="12"/>
  <c r="Q1818" i="12"/>
  <c r="Q1792" i="12"/>
  <c r="Q1806" i="12"/>
  <c r="Q1801" i="12"/>
  <c r="Q1777" i="12"/>
  <c r="Q1754" i="12"/>
  <c r="T1763" i="12"/>
  <c r="T1797" i="12"/>
  <c r="T1829" i="12"/>
  <c r="T1387" i="12"/>
  <c r="T1419" i="12"/>
  <c r="T1183" i="12"/>
  <c r="T1286" i="12" s="1"/>
  <c r="T1753" i="12"/>
  <c r="T1791" i="12"/>
  <c r="T1823" i="12"/>
  <c r="T1347" i="12"/>
  <c r="T1381" i="12"/>
  <c r="T1413" i="12"/>
  <c r="T1143" i="12"/>
  <c r="T1246" i="12" s="1"/>
  <c r="T1177" i="12"/>
  <c r="T1280" i="12" s="1"/>
  <c r="T1209" i="12"/>
  <c r="T1312" i="12" s="1"/>
  <c r="T1798" i="12"/>
  <c r="T1830" i="12"/>
  <c r="T1388" i="12"/>
  <c r="T1420" i="12"/>
  <c r="T1150" i="12"/>
  <c r="T1253" i="12" s="1"/>
  <c r="T1184" i="12"/>
  <c r="T1287" i="12" s="1"/>
  <c r="Q1765" i="12"/>
  <c r="Q1171" i="12"/>
  <c r="Q1274" i="12" s="1"/>
  <c r="Q1155" i="12"/>
  <c r="Q1258" i="12" s="1"/>
  <c r="Q1137" i="12"/>
  <c r="Q1240" i="12" s="1"/>
  <c r="Q1426" i="12"/>
  <c r="Q1410" i="12"/>
  <c r="Q1394" i="12"/>
  <c r="Q1374" i="12"/>
  <c r="Q1358" i="12"/>
  <c r="Q1339" i="12"/>
  <c r="Q1835" i="12"/>
  <c r="Q1819" i="12"/>
  <c r="Q1799" i="12"/>
  <c r="Q1751" i="12"/>
  <c r="Q1218" i="12"/>
  <c r="Q1321" i="12" s="1"/>
  <c r="Q1202" i="12"/>
  <c r="Q1305" i="12" s="1"/>
  <c r="Q1186" i="12"/>
  <c r="Q1289" i="12" s="1"/>
  <c r="Q1131" i="12"/>
  <c r="Q1234" i="12" s="1"/>
  <c r="Q1421" i="12"/>
  <c r="Q1405" i="12"/>
  <c r="Q1389" i="12"/>
  <c r="Q1846" i="12"/>
  <c r="Q1830" i="12"/>
  <c r="Q1814" i="12"/>
  <c r="Q1802" i="12"/>
  <c r="Q1778" i="12"/>
  <c r="Q1755" i="12"/>
  <c r="Q1793" i="12"/>
  <c r="Q1772" i="12"/>
  <c r="Q42" i="11"/>
  <c r="M1440" i="12"/>
  <c r="M1543" i="12" s="1"/>
  <c r="M1750" i="12"/>
  <c r="M1754" i="12"/>
  <c r="M1758" i="12"/>
  <c r="M1766" i="12"/>
  <c r="M1774" i="12"/>
  <c r="M1780" i="12"/>
  <c r="M1788" i="12"/>
  <c r="M1792" i="12"/>
  <c r="M1796" i="12"/>
  <c r="M1800" i="12"/>
  <c r="M1804" i="12"/>
  <c r="M1808" i="12"/>
  <c r="M1812" i="12"/>
  <c r="M1816" i="12"/>
  <c r="M1820" i="12"/>
  <c r="M1824" i="12"/>
  <c r="M1828" i="12"/>
  <c r="M1832" i="12"/>
  <c r="M1836" i="12"/>
  <c r="M1840" i="12"/>
  <c r="M1844" i="12"/>
  <c r="M1748" i="12"/>
  <c r="M1345" i="12"/>
  <c r="M1349" i="12"/>
  <c r="M1353" i="12"/>
  <c r="M1357" i="12"/>
  <c r="M1375" i="12"/>
  <c r="M1379" i="12"/>
  <c r="M1383" i="12"/>
  <c r="M1387" i="12"/>
  <c r="M1391" i="12"/>
  <c r="M1399" i="12"/>
  <c r="M1403" i="12"/>
  <c r="M1407" i="12"/>
  <c r="M1411" i="12"/>
  <c r="M1415" i="12"/>
  <c r="M1419" i="12"/>
  <c r="M1423" i="12"/>
  <c r="M1427" i="12"/>
  <c r="M1431" i="12"/>
  <c r="M1435" i="12"/>
  <c r="M1132" i="12"/>
  <c r="M1235" i="12" s="1"/>
  <c r="M1752" i="12"/>
  <c r="M1757" i="12"/>
  <c r="M1768" i="12"/>
  <c r="M1781" i="12"/>
  <c r="M1786" i="12"/>
  <c r="M1791" i="12"/>
  <c r="M1797" i="12"/>
  <c r="M1802" i="12"/>
  <c r="M1813" i="12"/>
  <c r="M1818" i="12"/>
  <c r="M1823" i="12"/>
  <c r="M1829" i="12"/>
  <c r="M1834" i="12"/>
  <c r="M1839" i="12"/>
  <c r="M1845" i="12"/>
  <c r="M1339" i="12"/>
  <c r="M1344" i="12"/>
  <c r="M1355" i="12"/>
  <c r="M1368" i="12"/>
  <c r="M1373" i="12"/>
  <c r="M1384" i="12"/>
  <c r="M1389" i="12"/>
  <c r="M1400" i="12"/>
  <c r="M1405" i="12"/>
  <c r="M1410" i="12"/>
  <c r="M1416" i="12"/>
  <c r="M1421" i="12"/>
  <c r="M1426" i="12"/>
  <c r="M1432" i="12"/>
  <c r="M1131" i="12"/>
  <c r="M1234" i="12" s="1"/>
  <c r="M1136" i="12"/>
  <c r="M1239" i="12" s="1"/>
  <c r="M1140" i="12"/>
  <c r="M1243" i="12" s="1"/>
  <c r="M1148" i="12"/>
  <c r="M1251" i="12" s="1"/>
  <c r="M1156" i="12"/>
  <c r="M1259" i="12" s="1"/>
  <c r="M1162" i="12"/>
  <c r="M1265" i="12" s="1"/>
  <c r="M1170" i="12"/>
  <c r="M1273" i="12" s="1"/>
  <c r="M1174" i="12"/>
  <c r="M1277" i="12" s="1"/>
  <c r="M1178" i="12"/>
  <c r="M1281" i="12" s="1"/>
  <c r="M1182" i="12"/>
  <c r="M1285" i="12" s="1"/>
  <c r="M1186" i="12"/>
  <c r="M1289" i="12" s="1"/>
  <c r="M1190" i="12"/>
  <c r="M1293" i="12" s="1"/>
  <c r="M1194" i="12"/>
  <c r="M1297" i="12" s="1"/>
  <c r="M1198" i="12"/>
  <c r="M1301" i="12" s="1"/>
  <c r="M1202" i="12"/>
  <c r="M1305" i="12" s="1"/>
  <c r="M1206" i="12"/>
  <c r="M1309" i="12" s="1"/>
  <c r="M1210" i="12"/>
  <c r="M1313" i="12" s="1"/>
  <c r="M1214" i="12"/>
  <c r="M1317" i="12" s="1"/>
  <c r="M1218" i="12"/>
  <c r="M1321" i="12" s="1"/>
  <c r="M1222" i="12"/>
  <c r="M1325" i="12" s="1"/>
  <c r="M1226" i="12"/>
  <c r="M1329" i="12" s="1"/>
  <c r="M1130" i="12"/>
  <c r="M1233" i="12" s="1"/>
  <c r="M42" i="11"/>
  <c r="M1759" i="12"/>
  <c r="M1764" i="12"/>
  <c r="M1769" i="12"/>
  <c r="M1775" i="12"/>
  <c r="M1782" i="12"/>
  <c r="M1787" i="12"/>
  <c r="M1793" i="12"/>
  <c r="M1798" i="12"/>
  <c r="M1803" i="12"/>
  <c r="M1809" i="12"/>
  <c r="M1814" i="12"/>
  <c r="M1819" i="12"/>
  <c r="M1825" i="12"/>
  <c r="M1830" i="12"/>
  <c r="M1835" i="12"/>
  <c r="M1841" i="12"/>
  <c r="M1846" i="12"/>
  <c r="M1346" i="12"/>
  <c r="M1356" i="12"/>
  <c r="M1362" i="12"/>
  <c r="M1369" i="12"/>
  <c r="M1374" i="12"/>
  <c r="M1380" i="12"/>
  <c r="M1385" i="12"/>
  <c r="M1390" i="12"/>
  <c r="M1396" i="12"/>
  <c r="M1401" i="12"/>
  <c r="M1406" i="12"/>
  <c r="M1412" i="12"/>
  <c r="M1417" i="12"/>
  <c r="M1422" i="12"/>
  <c r="M1428" i="12"/>
  <c r="M1433" i="12"/>
  <c r="M1133" i="12"/>
  <c r="M1236" i="12" s="1"/>
  <c r="M1137" i="12"/>
  <c r="M1240" i="12" s="1"/>
  <c r="M1141" i="12"/>
  <c r="M1244" i="12" s="1"/>
  <c r="M1149" i="12"/>
  <c r="M1252" i="12" s="1"/>
  <c r="M1157" i="12"/>
  <c r="M1260" i="12" s="1"/>
  <c r="M1163" i="12"/>
  <c r="M1266" i="12" s="1"/>
  <c r="M1167" i="12"/>
  <c r="M1270" i="12" s="1"/>
  <c r="M1171" i="12"/>
  <c r="M1274" i="12" s="1"/>
  <c r="M1175" i="12"/>
  <c r="M1278" i="12" s="1"/>
  <c r="M1179" i="12"/>
  <c r="M1282" i="12" s="1"/>
  <c r="M1183" i="12"/>
  <c r="M1286" i="12" s="1"/>
  <c r="M1187" i="12"/>
  <c r="M1290" i="12" s="1"/>
  <c r="M1191" i="12"/>
  <c r="M1294" i="12" s="1"/>
  <c r="M1195" i="12"/>
  <c r="M1298" i="12" s="1"/>
  <c r="M1199" i="12"/>
  <c r="M1302" i="12" s="1"/>
  <c r="M1203" i="12"/>
  <c r="M1306" i="12" s="1"/>
  <c r="M1207" i="12"/>
  <c r="M1310" i="12" s="1"/>
  <c r="M1211" i="12"/>
  <c r="M1314" i="12" s="1"/>
  <c r="M1215" i="12"/>
  <c r="M1318" i="12" s="1"/>
  <c r="M1219" i="12"/>
  <c r="M1322" i="12" s="1"/>
  <c r="M1223" i="12"/>
  <c r="M1326" i="12" s="1"/>
  <c r="M1227" i="12"/>
  <c r="M1330" i="12" s="1"/>
  <c r="M1338" i="12"/>
  <c r="M1749" i="12"/>
  <c r="M1755" i="12"/>
  <c r="M1760" i="12"/>
  <c r="M1765" i="12"/>
  <c r="M1789" i="12"/>
  <c r="M1794" i="12"/>
  <c r="M1799" i="12"/>
  <c r="M1805" i="12"/>
  <c r="M1810" i="12"/>
  <c r="M1815" i="12"/>
  <c r="M1821" i="12"/>
  <c r="M1826" i="12"/>
  <c r="M1831" i="12"/>
  <c r="M1837" i="12"/>
  <c r="M1842" i="12"/>
  <c r="M1847" i="12"/>
  <c r="M1342" i="12"/>
  <c r="M1347" i="12"/>
  <c r="M1352" i="12"/>
  <c r="M1363" i="12"/>
  <c r="M1370" i="12"/>
  <c r="M1376" i="12"/>
  <c r="M1381" i="12"/>
  <c r="M1386" i="12"/>
  <c r="M1392" i="12"/>
  <c r="M1397" i="12"/>
  <c r="M1402" i="12"/>
  <c r="M1408" i="12"/>
  <c r="M1413" i="12"/>
  <c r="M1418" i="12"/>
  <c r="M1424" i="12"/>
  <c r="M1429" i="12"/>
  <c r="M1434" i="12"/>
  <c r="M1134" i="12"/>
  <c r="M1237" i="12" s="1"/>
  <c r="M1138" i="12"/>
  <c r="M1241" i="12" s="1"/>
  <c r="M1142" i="12"/>
  <c r="M1245" i="12" s="1"/>
  <c r="M1146" i="12"/>
  <c r="M1249" i="12" s="1"/>
  <c r="M1150" i="12"/>
  <c r="M1253" i="12" s="1"/>
  <c r="M1164" i="12"/>
  <c r="M1267" i="12" s="1"/>
  <c r="M1168" i="12"/>
  <c r="M1271" i="12" s="1"/>
  <c r="M1176" i="12"/>
  <c r="M1279" i="12" s="1"/>
  <c r="M1180" i="12"/>
  <c r="M1283" i="12" s="1"/>
  <c r="M1184" i="12"/>
  <c r="M1287" i="12" s="1"/>
  <c r="M1192" i="12"/>
  <c r="M1295" i="12" s="1"/>
  <c r="M1196" i="12"/>
  <c r="M1299" i="12" s="1"/>
  <c r="M1200" i="12"/>
  <c r="M1303" i="12" s="1"/>
  <c r="M1204" i="12"/>
  <c r="M1307" i="12" s="1"/>
  <c r="M1208" i="12"/>
  <c r="M1311" i="12" s="1"/>
  <c r="M1212" i="12"/>
  <c r="M1315" i="12" s="1"/>
  <c r="M1216" i="12"/>
  <c r="M1319" i="12" s="1"/>
  <c r="M1220" i="12"/>
  <c r="M1323" i="12" s="1"/>
  <c r="M1224" i="12"/>
  <c r="M1327" i="12" s="1"/>
  <c r="M1767" i="12"/>
  <c r="M1811" i="12"/>
  <c r="M1833" i="12"/>
  <c r="M1343" i="12"/>
  <c r="M1388" i="12"/>
  <c r="M1409" i="12"/>
  <c r="M1430" i="12"/>
  <c r="M1143" i="12"/>
  <c r="M1246" i="12" s="1"/>
  <c r="M1177" i="12"/>
  <c r="M1280" i="12" s="1"/>
  <c r="M1193" i="12"/>
  <c r="M1296" i="12" s="1"/>
  <c r="M1209" i="12"/>
  <c r="M1312" i="12" s="1"/>
  <c r="M1225" i="12"/>
  <c r="M1328" i="12" s="1"/>
  <c r="M38" i="11"/>
  <c r="M1532" i="12"/>
  <c r="M1635" i="12" s="1"/>
  <c r="M1524" i="12"/>
  <c r="M1627" i="12" s="1"/>
  <c r="M1516" i="12"/>
  <c r="M1619" i="12" s="1"/>
  <c r="M1508" i="12"/>
  <c r="M1611" i="12" s="1"/>
  <c r="M1500" i="12"/>
  <c r="M1603" i="12" s="1"/>
  <c r="M1492" i="12"/>
  <c r="M1595" i="12" s="1"/>
  <c r="M1484" i="12"/>
  <c r="M1587" i="12" s="1"/>
  <c r="M1476" i="12"/>
  <c r="M1579" i="12" s="1"/>
  <c r="M1466" i="12"/>
  <c r="M1569" i="12" s="1"/>
  <c r="M1458" i="12"/>
  <c r="M1561" i="12" s="1"/>
  <c r="M1450" i="12"/>
  <c r="M1553" i="12" s="1"/>
  <c r="M1442" i="12"/>
  <c r="M1545" i="12" s="1"/>
  <c r="M1533" i="12"/>
  <c r="M1636" i="12" s="1"/>
  <c r="M1525" i="12"/>
  <c r="M1628" i="12" s="1"/>
  <c r="M1517" i="12"/>
  <c r="M1620" i="12" s="1"/>
  <c r="M1509" i="12"/>
  <c r="M1612" i="12" s="1"/>
  <c r="M1501" i="12"/>
  <c r="M1604" i="12" s="1"/>
  <c r="M1493" i="12"/>
  <c r="M1596" i="12" s="1"/>
  <c r="M1485" i="12"/>
  <c r="M1588" i="12" s="1"/>
  <c r="M1477" i="12"/>
  <c r="M1580" i="12" s="1"/>
  <c r="M1459" i="12"/>
  <c r="M1562" i="12" s="1"/>
  <c r="M1451" i="12"/>
  <c r="M1554" i="12" s="1"/>
  <c r="M1443" i="12"/>
  <c r="M1546" i="12" s="1"/>
  <c r="M819" i="12"/>
  <c r="M897" i="12" s="1"/>
  <c r="M1469" i="12"/>
  <c r="M1572" i="12" s="1"/>
  <c r="M1161" i="12"/>
  <c r="M1264" i="12" s="1"/>
  <c r="M1530" i="12"/>
  <c r="M1633" i="12" s="1"/>
  <c r="M1514" i="12"/>
  <c r="M1617" i="12" s="1"/>
  <c r="M1482" i="12"/>
  <c r="M1585" i="12" s="1"/>
  <c r="M1448" i="12"/>
  <c r="M1551" i="12" s="1"/>
  <c r="M1531" i="12"/>
  <c r="M1634" i="12" s="1"/>
  <c r="M1751" i="12"/>
  <c r="M1795" i="12"/>
  <c r="M1817" i="12"/>
  <c r="M1838" i="12"/>
  <c r="M1348" i="12"/>
  <c r="M1393" i="12"/>
  <c r="M1414" i="12"/>
  <c r="M1336" i="12"/>
  <c r="M1147" i="12"/>
  <c r="M1250" i="12" s="1"/>
  <c r="M1181" i="12"/>
  <c r="M1284" i="12" s="1"/>
  <c r="M1197" i="12"/>
  <c r="M1300" i="12" s="1"/>
  <c r="M1213" i="12"/>
  <c r="M1316" i="12" s="1"/>
  <c r="M1228" i="12"/>
  <c r="M1331" i="12" s="1"/>
  <c r="M1538" i="12"/>
  <c r="M1641" i="12" s="1"/>
  <c r="M1522" i="12"/>
  <c r="M1625" i="12" s="1"/>
  <c r="M1506" i="12"/>
  <c r="M1609" i="12" s="1"/>
  <c r="M1490" i="12"/>
  <c r="M1593" i="12" s="1"/>
  <c r="M1456" i="12"/>
  <c r="M1559" i="12" s="1"/>
  <c r="M1439" i="12"/>
  <c r="M1542" i="12" s="1"/>
  <c r="M1822" i="12"/>
  <c r="M1354" i="12"/>
  <c r="M1398" i="12"/>
  <c r="M1169" i="12"/>
  <c r="M1272" i="12" s="1"/>
  <c r="M1201" i="12"/>
  <c r="M1304" i="12" s="1"/>
  <c r="M1229" i="12"/>
  <c r="M1332" i="12" s="1"/>
  <c r="M1526" i="12"/>
  <c r="M1629" i="12" s="1"/>
  <c r="M1510" i="12"/>
  <c r="M1613" i="12" s="1"/>
  <c r="M1494" i="12"/>
  <c r="M1597" i="12" s="1"/>
  <c r="M1478" i="12"/>
  <c r="M1581" i="12" s="1"/>
  <c r="M1460" i="12"/>
  <c r="M1563" i="12" s="1"/>
  <c r="M1527" i="12"/>
  <c r="M1630" i="12" s="1"/>
  <c r="M1515" i="12"/>
  <c r="M1618" i="12" s="1"/>
  <c r="M1505" i="12"/>
  <c r="M1608" i="12" s="1"/>
  <c r="M1495" i="12"/>
  <c r="M1598" i="12" s="1"/>
  <c r="M1483" i="12"/>
  <c r="M1586" i="12" s="1"/>
  <c r="M1473" i="12"/>
  <c r="M1576" i="12" s="1"/>
  <c r="M1449" i="12"/>
  <c r="M1552" i="12" s="1"/>
  <c r="M1160" i="12"/>
  <c r="M1263" i="12" s="1"/>
  <c r="M1779" i="12"/>
  <c r="M1785" i="12"/>
  <c r="M1827" i="12"/>
  <c r="M1404" i="12"/>
  <c r="M1139" i="12"/>
  <c r="M1242" i="12" s="1"/>
  <c r="M1173" i="12"/>
  <c r="M1276" i="12" s="1"/>
  <c r="M1205" i="12"/>
  <c r="M1308" i="12" s="1"/>
  <c r="M1536" i="12"/>
  <c r="M1639" i="12" s="1"/>
  <c r="M1520" i="12"/>
  <c r="M1623" i="12" s="1"/>
  <c r="M1504" i="12"/>
  <c r="M1607" i="12" s="1"/>
  <c r="M1488" i="12"/>
  <c r="M1591" i="12" s="1"/>
  <c r="M1472" i="12"/>
  <c r="M1575" i="12" s="1"/>
  <c r="M1537" i="12"/>
  <c r="M1640" i="12" s="1"/>
  <c r="M1523" i="12"/>
  <c r="M1626" i="12" s="1"/>
  <c r="M1513" i="12"/>
  <c r="M1616" i="12" s="1"/>
  <c r="M1503" i="12"/>
  <c r="M1606" i="12" s="1"/>
  <c r="M1491" i="12"/>
  <c r="M1594" i="12" s="1"/>
  <c r="M1471" i="12"/>
  <c r="M1574" i="12" s="1"/>
  <c r="M1457" i="12"/>
  <c r="M1560" i="12" s="1"/>
  <c r="M1447" i="12"/>
  <c r="M1550" i="12" s="1"/>
  <c r="M1367" i="12"/>
  <c r="M1499" i="12"/>
  <c r="M1602" i="12" s="1"/>
  <c r="M1455" i="12"/>
  <c r="M1558" i="12" s="1"/>
  <c r="M1337" i="12"/>
  <c r="M1496" i="12"/>
  <c r="M1599" i="12" s="1"/>
  <c r="M1529" i="12"/>
  <c r="M1632" i="12" s="1"/>
  <c r="M1507" i="12"/>
  <c r="M1610" i="12" s="1"/>
  <c r="M1487" i="12"/>
  <c r="M1590" i="12" s="1"/>
  <c r="M1366" i="12"/>
  <c r="M1518" i="12"/>
  <c r="M1621" i="12" s="1"/>
  <c r="M1486" i="12"/>
  <c r="M1589" i="12" s="1"/>
  <c r="M1535" i="12"/>
  <c r="M1638" i="12" s="1"/>
  <c r="M1511" i="12"/>
  <c r="M1614" i="12" s="1"/>
  <c r="M1479" i="12"/>
  <c r="M1582" i="12" s="1"/>
  <c r="M1445" i="12"/>
  <c r="M1548" i="12" s="1"/>
  <c r="M1382" i="12"/>
  <c r="M1528" i="12"/>
  <c r="M1631" i="12" s="1"/>
  <c r="M1512" i="12"/>
  <c r="M1615" i="12" s="1"/>
  <c r="M1480" i="12"/>
  <c r="M1583" i="12" s="1"/>
  <c r="M1446" i="12"/>
  <c r="M1549" i="12" s="1"/>
  <c r="M1519" i="12"/>
  <c r="M1622" i="12" s="1"/>
  <c r="M1441" i="12"/>
  <c r="M1544" i="12" s="1"/>
  <c r="M1756" i="12"/>
  <c r="M1801" i="12"/>
  <c r="M1843" i="12"/>
  <c r="M1377" i="12"/>
  <c r="M1420" i="12"/>
  <c r="M1151" i="12"/>
  <c r="M1254" i="12" s="1"/>
  <c r="M1185" i="12"/>
  <c r="M1288" i="12" s="1"/>
  <c r="M1217" i="12"/>
  <c r="M1320" i="12" s="1"/>
  <c r="M1534" i="12"/>
  <c r="M1637" i="12" s="1"/>
  <c r="M1502" i="12"/>
  <c r="M1605" i="12" s="1"/>
  <c r="M1452" i="12"/>
  <c r="M1555" i="12" s="1"/>
  <c r="M1521" i="12"/>
  <c r="M1624" i="12" s="1"/>
  <c r="M1489" i="12"/>
  <c r="M1592" i="12" s="1"/>
  <c r="M1465" i="12"/>
  <c r="M1568" i="12" s="1"/>
  <c r="M1778" i="12"/>
  <c r="M1470" i="12"/>
  <c r="M1573" i="12" s="1"/>
  <c r="M1761" i="12"/>
  <c r="M1425" i="12"/>
  <c r="M1221" i="12"/>
  <c r="M1324" i="12" s="1"/>
  <c r="U1514" i="12"/>
  <c r="U1617" i="12" s="1"/>
  <c r="U1338" i="12"/>
  <c r="U1348" i="12"/>
  <c r="U1356" i="12"/>
  <c r="U1364" i="12"/>
  <c r="U1372" i="12"/>
  <c r="U1380" i="12"/>
  <c r="U1388" i="12"/>
  <c r="U1396" i="12"/>
  <c r="U1404" i="12"/>
  <c r="U1412" i="12"/>
  <c r="U1420" i="12"/>
  <c r="U1428" i="12"/>
  <c r="U1336" i="12"/>
  <c r="U1347" i="12"/>
  <c r="U1363" i="12"/>
  <c r="U1371" i="12"/>
  <c r="U1379" i="12"/>
  <c r="U1395" i="12"/>
  <c r="U1403" i="12"/>
  <c r="U1411" i="12"/>
  <c r="U1419" i="12"/>
  <c r="U1427" i="12"/>
  <c r="U1435" i="12"/>
  <c r="U1342" i="12"/>
  <c r="U1350" i="12"/>
  <c r="U1358" i="12"/>
  <c r="U1366" i="12"/>
  <c r="U1374" i="12"/>
  <c r="U1382" i="12"/>
  <c r="U1390" i="12"/>
  <c r="U1398" i="12"/>
  <c r="U1406" i="12"/>
  <c r="U1414" i="12"/>
  <c r="U1422" i="12"/>
  <c r="U1430" i="12"/>
  <c r="U1339" i="12"/>
  <c r="U1349" i="12"/>
  <c r="U1357" i="12"/>
  <c r="U1365" i="12"/>
  <c r="U1373" i="12"/>
  <c r="U1381" i="12"/>
  <c r="U1389" i="12"/>
  <c r="U1397" i="12"/>
  <c r="U1405" i="12"/>
  <c r="U1413" i="12"/>
  <c r="U1421" i="12"/>
  <c r="U1429" i="12"/>
  <c r="U1337" i="12"/>
  <c r="U1352" i="12"/>
  <c r="U1400" i="12"/>
  <c r="U1416" i="12"/>
  <c r="U1432" i="12"/>
  <c r="U1351" i="12"/>
  <c r="U1367" i="12"/>
  <c r="U1399" i="12"/>
  <c r="U1415" i="12"/>
  <c r="U1431" i="12"/>
  <c r="U1344" i="12"/>
  <c r="U1362" i="12"/>
  <c r="U1386" i="12"/>
  <c r="U1408" i="12"/>
  <c r="U1426" i="12"/>
  <c r="U1353" i="12"/>
  <c r="U1375" i="12"/>
  <c r="U1393" i="12"/>
  <c r="U1417" i="12"/>
  <c r="U1750" i="12"/>
  <c r="U1756" i="12"/>
  <c r="U1761" i="12"/>
  <c r="U1765" i="12"/>
  <c r="U1769" i="12"/>
  <c r="U1773" i="12"/>
  <c r="U1777" i="12"/>
  <c r="U1781" i="12"/>
  <c r="U1785" i="12"/>
  <c r="U1789" i="12"/>
  <c r="U1793" i="12"/>
  <c r="U1801" i="12"/>
  <c r="U1805" i="12"/>
  <c r="U1809" i="12"/>
  <c r="U1813" i="12"/>
  <c r="U1817" i="12"/>
  <c r="U1821" i="12"/>
  <c r="U1825" i="12"/>
  <c r="U1829" i="12"/>
  <c r="U1833" i="12"/>
  <c r="U1837" i="12"/>
  <c r="U1841" i="12"/>
  <c r="U1845" i="12"/>
  <c r="U1132" i="12"/>
  <c r="U1235" i="12" s="1"/>
  <c r="U1138" i="12"/>
  <c r="U1241" i="12" s="1"/>
  <c r="U1143" i="12"/>
  <c r="U1246" i="12" s="1"/>
  <c r="U1147" i="12"/>
  <c r="U1250" i="12" s="1"/>
  <c r="U1151" i="12"/>
  <c r="U1254" i="12" s="1"/>
  <c r="U1155" i="12"/>
  <c r="U1258" i="12" s="1"/>
  <c r="U1159" i="12"/>
  <c r="U1262" i="12" s="1"/>
  <c r="U1163" i="12"/>
  <c r="U1266" i="12" s="1"/>
  <c r="U1167" i="12"/>
  <c r="U1270" i="12" s="1"/>
  <c r="U1171" i="12"/>
  <c r="U1274" i="12" s="1"/>
  <c r="U1175" i="12"/>
  <c r="U1278" i="12" s="1"/>
  <c r="U1183" i="12"/>
  <c r="U1286" i="12" s="1"/>
  <c r="U1187" i="12"/>
  <c r="U1290" i="12" s="1"/>
  <c r="U1191" i="12"/>
  <c r="U1294" i="12" s="1"/>
  <c r="U1195" i="12"/>
  <c r="U1298" i="12" s="1"/>
  <c r="U1199" i="12"/>
  <c r="U1302" i="12" s="1"/>
  <c r="U1203" i="12"/>
  <c r="U1306" i="12" s="1"/>
  <c r="U1207" i="12"/>
  <c r="U1310" i="12" s="1"/>
  <c r="U1211" i="12"/>
  <c r="U1314" i="12" s="1"/>
  <c r="U1215" i="12"/>
  <c r="U1318" i="12" s="1"/>
  <c r="U1219" i="12"/>
  <c r="U1322" i="12" s="1"/>
  <c r="U1223" i="12"/>
  <c r="U1326" i="12" s="1"/>
  <c r="U1227" i="12"/>
  <c r="U1330" i="12" s="1"/>
  <c r="U1748" i="12"/>
  <c r="U1346" i="12"/>
  <c r="U1392" i="12"/>
  <c r="U1410" i="12"/>
  <c r="U1434" i="12"/>
  <c r="U1359" i="12"/>
  <c r="U1377" i="12"/>
  <c r="U1401" i="12"/>
  <c r="U1423" i="12"/>
  <c r="U1751" i="12"/>
  <c r="U1757" i="12"/>
  <c r="U1762" i="12"/>
  <c r="U1766" i="12"/>
  <c r="U1770" i="12"/>
  <c r="U1774" i="12"/>
  <c r="U1778" i="12"/>
  <c r="U1786" i="12"/>
  <c r="U1790" i="12"/>
  <c r="U1794" i="12"/>
  <c r="U1798" i="12"/>
  <c r="U1802" i="12"/>
  <c r="U1806" i="12"/>
  <c r="U1810" i="12"/>
  <c r="U1814" i="12"/>
  <c r="U1818" i="12"/>
  <c r="U1822" i="12"/>
  <c r="U1826" i="12"/>
  <c r="U1830" i="12"/>
  <c r="U1834" i="12"/>
  <c r="U1838" i="12"/>
  <c r="U1842" i="12"/>
  <c r="U1846" i="12"/>
  <c r="U1133" i="12"/>
  <c r="U1236" i="12" s="1"/>
  <c r="U1139" i="12"/>
  <c r="U1242" i="12" s="1"/>
  <c r="U1144" i="12"/>
  <c r="U1247" i="12" s="1"/>
  <c r="U1148" i="12"/>
  <c r="U1251" i="12" s="1"/>
  <c r="U1152" i="12"/>
  <c r="U1255" i="12" s="1"/>
  <c r="U1156" i="12"/>
  <c r="U1259" i="12" s="1"/>
  <c r="U1160" i="12"/>
  <c r="U1263" i="12" s="1"/>
  <c r="U1168" i="12"/>
  <c r="U1271" i="12" s="1"/>
  <c r="U1172" i="12"/>
  <c r="U1275" i="12" s="1"/>
  <c r="U1176" i="12"/>
  <c r="U1279" i="12" s="1"/>
  <c r="U1180" i="12"/>
  <c r="U1283" i="12" s="1"/>
  <c r="U1184" i="12"/>
  <c r="U1287" i="12" s="1"/>
  <c r="U1188" i="12"/>
  <c r="U1291" i="12" s="1"/>
  <c r="U1192" i="12"/>
  <c r="U1295" i="12" s="1"/>
  <c r="U1196" i="12"/>
  <c r="U1299" i="12" s="1"/>
  <c r="U1200" i="12"/>
  <c r="U1303" i="12" s="1"/>
  <c r="U1204" i="12"/>
  <c r="U1307" i="12" s="1"/>
  <c r="U1208" i="12"/>
  <c r="U1311" i="12" s="1"/>
  <c r="U1212" i="12"/>
  <c r="U1315" i="12" s="1"/>
  <c r="U1216" i="12"/>
  <c r="U1319" i="12" s="1"/>
  <c r="U1220" i="12"/>
  <c r="U1323" i="12" s="1"/>
  <c r="U1224" i="12"/>
  <c r="U1327" i="12" s="1"/>
  <c r="U1228" i="12"/>
  <c r="U1331" i="12" s="1"/>
  <c r="U42" i="11"/>
  <c r="U1354" i="12"/>
  <c r="U1376" i="12"/>
  <c r="U1394" i="12"/>
  <c r="U1418" i="12"/>
  <c r="U1343" i="12"/>
  <c r="U1361" i="12"/>
  <c r="U1407" i="12"/>
  <c r="U1425" i="12"/>
  <c r="U1402" i="12"/>
  <c r="U1391" i="12"/>
  <c r="U38" i="11"/>
  <c r="U1759" i="12"/>
  <c r="U1768" i="12"/>
  <c r="U1776" i="12"/>
  <c r="U1784" i="12"/>
  <c r="U1792" i="12"/>
  <c r="U1800" i="12"/>
  <c r="U1808" i="12"/>
  <c r="U1816" i="12"/>
  <c r="U1824" i="12"/>
  <c r="U1832" i="12"/>
  <c r="U1840" i="12"/>
  <c r="U819" i="12"/>
  <c r="U1141" i="12"/>
  <c r="U1244" i="12" s="1"/>
  <c r="U1150" i="12"/>
  <c r="U1253" i="12" s="1"/>
  <c r="U1158" i="12"/>
  <c r="U1261" i="12" s="1"/>
  <c r="U1166" i="12"/>
  <c r="U1269" i="12" s="1"/>
  <c r="U1174" i="12"/>
  <c r="U1277" i="12" s="1"/>
  <c r="U1182" i="12"/>
  <c r="U1285" i="12" s="1"/>
  <c r="U1190" i="12"/>
  <c r="U1293" i="12" s="1"/>
  <c r="U1198" i="12"/>
  <c r="U1301" i="12" s="1"/>
  <c r="U1206" i="12"/>
  <c r="U1309" i="12" s="1"/>
  <c r="U1214" i="12"/>
  <c r="U1317" i="12" s="1"/>
  <c r="U1222" i="12"/>
  <c r="U1325" i="12" s="1"/>
  <c r="U1534" i="12"/>
  <c r="U1637" i="12" s="1"/>
  <c r="U1526" i="12"/>
  <c r="U1629" i="12" s="1"/>
  <c r="U1518" i="12"/>
  <c r="U1621" i="12" s="1"/>
  <c r="U1441" i="12"/>
  <c r="U1544" i="12" s="1"/>
  <c r="U1451" i="12"/>
  <c r="U1554" i="12" s="1"/>
  <c r="U1461" i="12"/>
  <c r="U1564" i="12" s="1"/>
  <c r="U1469" i="12"/>
  <c r="U1572" i="12" s="1"/>
  <c r="U1477" i="12"/>
  <c r="U1580" i="12" s="1"/>
  <c r="U1485" i="12"/>
  <c r="U1588" i="12" s="1"/>
  <c r="U1493" i="12"/>
  <c r="U1596" i="12" s="1"/>
  <c r="U1501" i="12"/>
  <c r="U1604" i="12" s="1"/>
  <c r="U1509" i="12"/>
  <c r="U1612" i="12" s="1"/>
  <c r="U1446" i="12"/>
  <c r="U1549" i="12" s="1"/>
  <c r="U1454" i="12"/>
  <c r="U1557" i="12" s="1"/>
  <c r="U1462" i="12"/>
  <c r="U1565" i="12" s="1"/>
  <c r="U1470" i="12"/>
  <c r="U1573" i="12" s="1"/>
  <c r="U1478" i="12"/>
  <c r="U1581" i="12" s="1"/>
  <c r="U1494" i="12"/>
  <c r="U1597" i="12" s="1"/>
  <c r="U1502" i="12"/>
  <c r="U1605" i="12" s="1"/>
  <c r="U1510" i="12"/>
  <c r="U1613" i="12" s="1"/>
  <c r="U1533" i="12"/>
  <c r="U1636" i="12" s="1"/>
  <c r="U1525" i="12"/>
  <c r="U1628" i="12" s="1"/>
  <c r="U1517" i="12"/>
  <c r="U1620" i="12" s="1"/>
  <c r="U1135" i="12"/>
  <c r="U1238" i="12" s="1"/>
  <c r="U1445" i="12"/>
  <c r="U1548" i="12" s="1"/>
  <c r="U1455" i="12"/>
  <c r="U1558" i="12" s="1"/>
  <c r="U1463" i="12"/>
  <c r="U1566" i="12" s="1"/>
  <c r="U1479" i="12"/>
  <c r="U1582" i="12" s="1"/>
  <c r="U1495" i="12"/>
  <c r="U1598" i="12" s="1"/>
  <c r="U1511" i="12"/>
  <c r="U1614" i="12" s="1"/>
  <c r="U1456" i="12"/>
  <c r="U1559" i="12" s="1"/>
  <c r="U1464" i="12"/>
  <c r="U1567" i="12" s="1"/>
  <c r="U1472" i="12"/>
  <c r="U1575" i="12" s="1"/>
  <c r="U1504" i="12"/>
  <c r="U1607" i="12" s="1"/>
  <c r="U1424" i="12"/>
  <c r="U1409" i="12"/>
  <c r="U1754" i="12"/>
  <c r="U1763" i="12"/>
  <c r="U1771" i="12"/>
  <c r="U1779" i="12"/>
  <c r="U1787" i="12"/>
  <c r="U1803" i="12"/>
  <c r="U1811" i="12"/>
  <c r="U1819" i="12"/>
  <c r="U1827" i="12"/>
  <c r="U1835" i="12"/>
  <c r="U1843" i="12"/>
  <c r="U1136" i="12"/>
  <c r="U1239" i="12" s="1"/>
  <c r="U1145" i="12"/>
  <c r="U1248" i="12" s="1"/>
  <c r="U1153" i="12"/>
  <c r="U1256" i="12" s="1"/>
  <c r="U1161" i="12"/>
  <c r="U1264" i="12" s="1"/>
  <c r="U1169" i="12"/>
  <c r="U1272" i="12" s="1"/>
  <c r="U1185" i="12"/>
  <c r="U1288" i="12" s="1"/>
  <c r="U1193" i="12"/>
  <c r="U1296" i="12" s="1"/>
  <c r="U1201" i="12"/>
  <c r="U1304" i="12" s="1"/>
  <c r="U1209" i="12"/>
  <c r="U1312" i="12" s="1"/>
  <c r="U1217" i="12"/>
  <c r="U1320" i="12" s="1"/>
  <c r="U1225" i="12"/>
  <c r="U1328" i="12" s="1"/>
  <c r="U1760" i="12"/>
  <c r="U1131" i="12"/>
  <c r="U1234" i="12" s="1"/>
  <c r="U1536" i="12"/>
  <c r="U1639" i="12" s="1"/>
  <c r="U1528" i="12"/>
  <c r="U1631" i="12" s="1"/>
  <c r="U1520" i="12"/>
  <c r="U1623" i="12" s="1"/>
  <c r="U1503" i="12"/>
  <c r="U1606" i="12" s="1"/>
  <c r="U1448" i="12"/>
  <c r="U1551" i="12" s="1"/>
  <c r="U1480" i="12"/>
  <c r="U1583" i="12" s="1"/>
  <c r="U1496" i="12"/>
  <c r="U1599" i="12" s="1"/>
  <c r="U1512" i="12"/>
  <c r="U1615" i="12" s="1"/>
  <c r="U1535" i="12"/>
  <c r="U1638" i="12" s="1"/>
  <c r="U1527" i="12"/>
  <c r="U1630" i="12" s="1"/>
  <c r="U1519" i="12"/>
  <c r="U1622" i="12" s="1"/>
  <c r="U1345" i="12"/>
  <c r="U1764" i="12"/>
  <c r="U1812" i="12"/>
  <c r="U1828" i="12"/>
  <c r="U1844" i="12"/>
  <c r="U1146" i="12"/>
  <c r="U1249" i="12" s="1"/>
  <c r="U1194" i="12"/>
  <c r="U1297" i="12" s="1"/>
  <c r="U1210" i="12"/>
  <c r="U1313" i="12" s="1"/>
  <c r="U1226" i="12"/>
  <c r="U1329" i="12" s="1"/>
  <c r="U1749" i="12"/>
  <c r="U1538" i="12"/>
  <c r="U1641" i="12" s="1"/>
  <c r="U1530" i="12"/>
  <c r="U1633" i="12" s="1"/>
  <c r="U1522" i="12"/>
  <c r="U1625" i="12" s="1"/>
  <c r="U1457" i="12"/>
  <c r="U1560" i="12" s="1"/>
  <c r="U1489" i="12"/>
  <c r="U1592" i="12" s="1"/>
  <c r="U1505" i="12"/>
  <c r="U1608" i="12" s="1"/>
  <c r="U1450" i="12"/>
  <c r="U1553" i="12" s="1"/>
  <c r="U1466" i="12"/>
  <c r="U1569" i="12" s="1"/>
  <c r="U1482" i="12"/>
  <c r="U1585" i="12" s="1"/>
  <c r="U1498" i="12"/>
  <c r="U1601" i="12" s="1"/>
  <c r="U1341" i="12"/>
  <c r="U1369" i="12"/>
  <c r="U1783" i="12"/>
  <c r="U1815" i="12"/>
  <c r="U1831" i="12"/>
  <c r="U1847" i="12"/>
  <c r="U1165" i="12"/>
  <c r="U1268" i="12" s="1"/>
  <c r="U1197" i="12"/>
  <c r="U1300" i="12" s="1"/>
  <c r="U1213" i="12"/>
  <c r="U1316" i="12" s="1"/>
  <c r="U1229" i="12"/>
  <c r="U1332" i="12" s="1"/>
  <c r="U1130" i="12"/>
  <c r="U1233" i="12" s="1"/>
  <c r="U1459" i="12"/>
  <c r="U1562" i="12" s="1"/>
  <c r="U1475" i="12"/>
  <c r="U1578" i="12" s="1"/>
  <c r="U1491" i="12"/>
  <c r="U1594" i="12" s="1"/>
  <c r="U1507" i="12"/>
  <c r="U1610" i="12" s="1"/>
  <c r="U1452" i="12"/>
  <c r="U1555" i="12" s="1"/>
  <c r="U1468" i="12"/>
  <c r="U1571" i="12" s="1"/>
  <c r="U1484" i="12"/>
  <c r="U1587" i="12" s="1"/>
  <c r="U1500" i="12"/>
  <c r="U1603" i="12" s="1"/>
  <c r="U1439" i="12"/>
  <c r="U1542" i="12" s="1"/>
  <c r="U1531" i="12"/>
  <c r="U1634" i="12" s="1"/>
  <c r="U1523" i="12"/>
  <c r="U1626" i="12" s="1"/>
  <c r="U1515" i="12"/>
  <c r="U1618" i="12" s="1"/>
  <c r="U1753" i="12"/>
  <c r="U1443" i="12"/>
  <c r="U1546" i="12" s="1"/>
  <c r="U1447" i="12"/>
  <c r="U1550" i="12" s="1"/>
  <c r="U1340" i="12"/>
  <c r="U1791" i="12"/>
  <c r="U1140" i="12"/>
  <c r="U1243" i="12" s="1"/>
  <c r="U1205" i="12"/>
  <c r="U1308" i="12" s="1"/>
  <c r="U1449" i="12"/>
  <c r="U1552" i="12" s="1"/>
  <c r="U1483" i="12"/>
  <c r="U1586" i="12" s="1"/>
  <c r="U1442" i="12"/>
  <c r="U1545" i="12" s="1"/>
  <c r="U1476" i="12"/>
  <c r="U1579" i="12" s="1"/>
  <c r="U1508" i="12"/>
  <c r="U1611" i="12" s="1"/>
  <c r="U1529" i="12"/>
  <c r="U1632" i="12" s="1"/>
  <c r="U1513" i="12"/>
  <c r="U1616" i="12" s="1"/>
  <c r="U1532" i="12"/>
  <c r="U1635" i="12" s="1"/>
  <c r="U1516" i="12"/>
  <c r="U1619" i="12" s="1"/>
  <c r="U1465" i="12"/>
  <c r="U1568" i="12" s="1"/>
  <c r="U1497" i="12"/>
  <c r="U1600" i="12" s="1"/>
  <c r="U1134" i="12"/>
  <c r="U1237" i="12" s="1"/>
  <c r="U1758" i="12"/>
  <c r="U1807" i="12"/>
  <c r="U1839" i="12"/>
  <c r="U1173" i="12"/>
  <c r="U1276" i="12" s="1"/>
  <c r="U1221" i="12"/>
  <c r="U1324" i="12" s="1"/>
  <c r="U1467" i="12"/>
  <c r="U1570" i="12" s="1"/>
  <c r="U1499" i="12"/>
  <c r="U1602" i="12" s="1"/>
  <c r="U1460" i="12"/>
  <c r="U1563" i="12" s="1"/>
  <c r="U1492" i="12"/>
  <c r="U1595" i="12" s="1"/>
  <c r="U1537" i="12"/>
  <c r="U1640" i="12" s="1"/>
  <c r="U1360" i="12"/>
  <c r="U1433" i="12"/>
  <c r="U1755" i="12"/>
  <c r="U1772" i="12"/>
  <c r="U1788" i="12"/>
  <c r="U1804" i="12"/>
  <c r="U1820" i="12"/>
  <c r="U1836" i="12"/>
  <c r="U1137" i="12"/>
  <c r="U1240" i="12" s="1"/>
  <c r="U1154" i="12"/>
  <c r="U1257" i="12" s="1"/>
  <c r="U1170" i="12"/>
  <c r="U1273" i="12" s="1"/>
  <c r="U1186" i="12"/>
  <c r="U1289" i="12" s="1"/>
  <c r="U1202" i="12"/>
  <c r="U1305" i="12" s="1"/>
  <c r="U1218" i="12"/>
  <c r="U1321" i="12" s="1"/>
  <c r="U1142" i="12"/>
  <c r="U1245" i="12" s="1"/>
  <c r="U1453" i="12"/>
  <c r="U1556" i="12" s="1"/>
  <c r="U1524" i="12"/>
  <c r="U1627" i="12" s="1"/>
  <c r="U1481" i="12"/>
  <c r="U1584" i="12" s="1"/>
  <c r="U1440" i="12"/>
  <c r="U1543" i="12" s="1"/>
  <c r="U1474" i="12"/>
  <c r="U1577" i="12" s="1"/>
  <c r="U1506" i="12"/>
  <c r="U1609" i="12" s="1"/>
  <c r="U1378" i="12"/>
  <c r="U1775" i="12"/>
  <c r="U1823" i="12"/>
  <c r="U1157" i="12"/>
  <c r="U1260" i="12" s="1"/>
  <c r="U1189" i="12"/>
  <c r="U1292" i="12" s="1"/>
  <c r="U1521" i="12"/>
  <c r="U1624" i="12" s="1"/>
  <c r="U1752" i="12"/>
  <c r="U1444" i="12"/>
  <c r="U1547" i="12" s="1"/>
  <c r="T407" i="12"/>
  <c r="T406" i="12"/>
  <c r="N1132" i="12"/>
  <c r="N1235" i="12" s="1"/>
  <c r="K1392" i="12"/>
  <c r="I819" i="12"/>
  <c r="I828" i="12" s="1"/>
  <c r="C1800" i="12"/>
  <c r="R42" i="11"/>
  <c r="R1813" i="12"/>
  <c r="R1821" i="12"/>
  <c r="R1829" i="12"/>
  <c r="R1837" i="12"/>
  <c r="R1845" i="12"/>
  <c r="R1399" i="12"/>
  <c r="R1407" i="12"/>
  <c r="R1415" i="12"/>
  <c r="R1423" i="12"/>
  <c r="R1431" i="12"/>
  <c r="R1143" i="12"/>
  <c r="R1246" i="12" s="1"/>
  <c r="R1175" i="12"/>
  <c r="R1278" i="12" s="1"/>
  <c r="R1191" i="12"/>
  <c r="R1294" i="12" s="1"/>
  <c r="R1199" i="12"/>
  <c r="R1302" i="12" s="1"/>
  <c r="R1207" i="12"/>
  <c r="R1310" i="12" s="1"/>
  <c r="R1215" i="12"/>
  <c r="R1318" i="12" s="1"/>
  <c r="R1223" i="12"/>
  <c r="R1326" i="12" s="1"/>
  <c r="R1792" i="12"/>
  <c r="R1808" i="12"/>
  <c r="R1816" i="12"/>
  <c r="R1824" i="12"/>
  <c r="R1832" i="12"/>
  <c r="R1840" i="12"/>
  <c r="R1380" i="12"/>
  <c r="R1396" i="12"/>
  <c r="R1404" i="12"/>
  <c r="R1412" i="12"/>
  <c r="R1420" i="12"/>
  <c r="R1428" i="12"/>
  <c r="R1140" i="12"/>
  <c r="R1243" i="12" s="1"/>
  <c r="R1196" i="12"/>
  <c r="R1299" i="12" s="1"/>
  <c r="R1204" i="12"/>
  <c r="R1307" i="12" s="1"/>
  <c r="R1212" i="12"/>
  <c r="R1315" i="12" s="1"/>
  <c r="R1220" i="12"/>
  <c r="R1323" i="12" s="1"/>
  <c r="R1228" i="12"/>
  <c r="R1331" i="12" s="1"/>
  <c r="R1791" i="12"/>
  <c r="R1815" i="12"/>
  <c r="R1823" i="12"/>
  <c r="R1831" i="12"/>
  <c r="R1839" i="12"/>
  <c r="R1847" i="12"/>
  <c r="R1401" i="12"/>
  <c r="R1409" i="12"/>
  <c r="R1417" i="12"/>
  <c r="R1425" i="12"/>
  <c r="R1433" i="12"/>
  <c r="R1193" i="12"/>
  <c r="R1296" i="12" s="1"/>
  <c r="R1201" i="12"/>
  <c r="R1304" i="12" s="1"/>
  <c r="R1209" i="12"/>
  <c r="R1312" i="12" s="1"/>
  <c r="R1217" i="12"/>
  <c r="R1320" i="12" s="1"/>
  <c r="R1225" i="12"/>
  <c r="R1328" i="12" s="1"/>
  <c r="R1794" i="12"/>
  <c r="R1810" i="12"/>
  <c r="R1818" i="12"/>
  <c r="R1826" i="12"/>
  <c r="R1834" i="12"/>
  <c r="R1842" i="12"/>
  <c r="R1382" i="12"/>
  <c r="R1398" i="12"/>
  <c r="R1406" i="12"/>
  <c r="R1414" i="12"/>
  <c r="R1422" i="12"/>
  <c r="R1430" i="12"/>
  <c r="R1174" i="12"/>
  <c r="R1277" i="12" s="1"/>
  <c r="R1190" i="12"/>
  <c r="R1293" i="12" s="1"/>
  <c r="R1198" i="12"/>
  <c r="R1301" i="12" s="1"/>
  <c r="R1206" i="12"/>
  <c r="R1309" i="12" s="1"/>
  <c r="R1214" i="12"/>
  <c r="R1317" i="12" s="1"/>
  <c r="R1222" i="12"/>
  <c r="R1325" i="12" s="1"/>
  <c r="R1761" i="12"/>
  <c r="R1793" i="12"/>
  <c r="R1809" i="12"/>
  <c r="R1825" i="12"/>
  <c r="R1841" i="12"/>
  <c r="R1403" i="12"/>
  <c r="R1419" i="12"/>
  <c r="R1435" i="12"/>
  <c r="R1203" i="12"/>
  <c r="R1306" i="12" s="1"/>
  <c r="R1219" i="12"/>
  <c r="R1322" i="12" s="1"/>
  <c r="R1812" i="12"/>
  <c r="R1828" i="12"/>
  <c r="R1844" i="12"/>
  <c r="R1408" i="12"/>
  <c r="R1424" i="12"/>
  <c r="R1811" i="12"/>
  <c r="R1827" i="12"/>
  <c r="R1843" i="12"/>
  <c r="R1405" i="12"/>
  <c r="R1421" i="12"/>
  <c r="R1173" i="12"/>
  <c r="R1276" i="12" s="1"/>
  <c r="R1205" i="12"/>
  <c r="R1308" i="12" s="1"/>
  <c r="R1221" i="12"/>
  <c r="R1324" i="12" s="1"/>
  <c r="R1814" i="12"/>
  <c r="R1830" i="12"/>
  <c r="R1846" i="12"/>
  <c r="R1410" i="12"/>
  <c r="R1426" i="12"/>
  <c r="R1194" i="12"/>
  <c r="R1297" i="12" s="1"/>
  <c r="R1210" i="12"/>
  <c r="R1313" i="12" s="1"/>
  <c r="R1226" i="12"/>
  <c r="R1329" i="12" s="1"/>
  <c r="R1835" i="12"/>
  <c r="R1397" i="12"/>
  <c r="R1429" i="12"/>
  <c r="R1197" i="12"/>
  <c r="R1300" i="12" s="1"/>
  <c r="R1229" i="12"/>
  <c r="R1332" i="12" s="1"/>
  <c r="R1822" i="12"/>
  <c r="R1418" i="12"/>
  <c r="R1202" i="12"/>
  <c r="R1305" i="12" s="1"/>
  <c r="R1224" i="12"/>
  <c r="R1327" i="12" s="1"/>
  <c r="R819" i="12"/>
  <c r="F63" i="15" s="1"/>
  <c r="R1758" i="12"/>
  <c r="R1817" i="12"/>
  <c r="R1379" i="12"/>
  <c r="R1411" i="12"/>
  <c r="R1211" i="12"/>
  <c r="R1314" i="12" s="1"/>
  <c r="R1836" i="12"/>
  <c r="R1400" i="12"/>
  <c r="R1432" i="12"/>
  <c r="R1208" i="12"/>
  <c r="R1311" i="12" s="1"/>
  <c r="R1819" i="12"/>
  <c r="R1349" i="12"/>
  <c r="R1381" i="12"/>
  <c r="R1413" i="12"/>
  <c r="R1213" i="12"/>
  <c r="R1316" i="12" s="1"/>
  <c r="R1838" i="12"/>
  <c r="R1402" i="12"/>
  <c r="R1434" i="12"/>
  <c r="R1192" i="12"/>
  <c r="R1295" i="12" s="1"/>
  <c r="R1216" i="12"/>
  <c r="R1319" i="12" s="1"/>
  <c r="R1227" i="12"/>
  <c r="R1330" i="12" s="1"/>
  <c r="R1200" i="12"/>
  <c r="R1303" i="12" s="1"/>
  <c r="R1132" i="12"/>
  <c r="R1235" i="12" s="1"/>
  <c r="R1446" i="12"/>
  <c r="R1549" i="12" s="1"/>
  <c r="R1502" i="12"/>
  <c r="R1605" i="12" s="1"/>
  <c r="R1510" i="12"/>
  <c r="R1613" i="12" s="1"/>
  <c r="R1445" i="12"/>
  <c r="R1548" i="12" s="1"/>
  <c r="R1503" i="12"/>
  <c r="R1606" i="12" s="1"/>
  <c r="R1511" i="12"/>
  <c r="R1614" i="12" s="1"/>
  <c r="R1137" i="12"/>
  <c r="R1240" i="12" s="1"/>
  <c r="R1343" i="12"/>
  <c r="R1338" i="12"/>
  <c r="R1452" i="12"/>
  <c r="R1555" i="12" s="1"/>
  <c r="R1484" i="12"/>
  <c r="R1587" i="12" s="1"/>
  <c r="R1500" i="12"/>
  <c r="R1603" i="12" s="1"/>
  <c r="R1508" i="12"/>
  <c r="R1611" i="12" s="1"/>
  <c r="R1509" i="12"/>
  <c r="R1612" i="12" s="1"/>
  <c r="R1537" i="12"/>
  <c r="R1640" i="12" s="1"/>
  <c r="R1533" i="12"/>
  <c r="R1636" i="12" s="1"/>
  <c r="R1531" i="12"/>
  <c r="R1634" i="12" s="1"/>
  <c r="R1527" i="12"/>
  <c r="R1630" i="12" s="1"/>
  <c r="R1525" i="12"/>
  <c r="R1628" i="12" s="1"/>
  <c r="R1521" i="12"/>
  <c r="R1624" i="12" s="1"/>
  <c r="R1517" i="12"/>
  <c r="R1620" i="12" s="1"/>
  <c r="R1515" i="12"/>
  <c r="R1618" i="12" s="1"/>
  <c r="R1427" i="12"/>
  <c r="R1416" i="12"/>
  <c r="R1218" i="12"/>
  <c r="R1321" i="12" s="1"/>
  <c r="R1752" i="12"/>
  <c r="R1750" i="12"/>
  <c r="R1754" i="12"/>
  <c r="R1134" i="12"/>
  <c r="R1237" i="12" s="1"/>
  <c r="R1346" i="12"/>
  <c r="R1342" i="12"/>
  <c r="R1504" i="12"/>
  <c r="R1607" i="12" s="1"/>
  <c r="R1512" i="12"/>
  <c r="R1615" i="12" s="1"/>
  <c r="R1505" i="12"/>
  <c r="R1608" i="12" s="1"/>
  <c r="R1136" i="12"/>
  <c r="R1239" i="12" s="1"/>
  <c r="R1340" i="12"/>
  <c r="R1482" i="12"/>
  <c r="R1585" i="12" s="1"/>
  <c r="R1506" i="12"/>
  <c r="R1609" i="12" s="1"/>
  <c r="R1441" i="12"/>
  <c r="R1544" i="12" s="1"/>
  <c r="R1449" i="12"/>
  <c r="R1552" i="12" s="1"/>
  <c r="R1483" i="12"/>
  <c r="R1586" i="12" s="1"/>
  <c r="R1499" i="12"/>
  <c r="R1602" i="12" s="1"/>
  <c r="R1507" i="12"/>
  <c r="R1610" i="12" s="1"/>
  <c r="R1513" i="12"/>
  <c r="R1616" i="12" s="1"/>
  <c r="R1538" i="12"/>
  <c r="R1641" i="12" s="1"/>
  <c r="R1536" i="12"/>
  <c r="R1639" i="12" s="1"/>
  <c r="R1534" i="12"/>
  <c r="R1637" i="12" s="1"/>
  <c r="R1532" i="12"/>
  <c r="R1635" i="12" s="1"/>
  <c r="R1530" i="12"/>
  <c r="R1633" i="12" s="1"/>
  <c r="R1528" i="12"/>
  <c r="R1631" i="12" s="1"/>
  <c r="R1526" i="12"/>
  <c r="R1629" i="12" s="1"/>
  <c r="R1524" i="12"/>
  <c r="R1627" i="12" s="1"/>
  <c r="R1522" i="12"/>
  <c r="R1625" i="12" s="1"/>
  <c r="R1520" i="12"/>
  <c r="R1623" i="12" s="1"/>
  <c r="R1518" i="12"/>
  <c r="R1621" i="12" s="1"/>
  <c r="R1516" i="12"/>
  <c r="R1619" i="12" s="1"/>
  <c r="R1514" i="12"/>
  <c r="R1617" i="12" s="1"/>
  <c r="R1833" i="12"/>
  <c r="R1820" i="12"/>
  <c r="R1195" i="12"/>
  <c r="R1298" i="12" s="1"/>
  <c r="R1176" i="12"/>
  <c r="R1279" i="12" s="1"/>
  <c r="R38" i="11"/>
  <c r="R1755" i="12"/>
  <c r="R1443" i="12"/>
  <c r="R1546" i="12" s="1"/>
  <c r="R1485" i="12"/>
  <c r="R1588" i="12" s="1"/>
  <c r="R1501" i="12"/>
  <c r="R1604" i="12" s="1"/>
  <c r="R1535" i="12"/>
  <c r="R1638" i="12" s="1"/>
  <c r="R1529" i="12"/>
  <c r="R1632" i="12" s="1"/>
  <c r="R1523" i="12"/>
  <c r="R1626" i="12" s="1"/>
  <c r="R1519" i="12"/>
  <c r="R1622" i="12" s="1"/>
  <c r="C1817" i="12"/>
  <c r="N1440" i="12"/>
  <c r="N1543" i="12" s="1"/>
  <c r="N1751" i="12"/>
  <c r="N1759" i="12"/>
  <c r="N1767" i="12"/>
  <c r="N1787" i="12"/>
  <c r="N1795" i="12"/>
  <c r="N1803" i="12"/>
  <c r="N1811" i="12"/>
  <c r="N1819" i="12"/>
  <c r="N1827" i="12"/>
  <c r="N1835" i="12"/>
  <c r="N1843" i="12"/>
  <c r="N1753" i="12"/>
  <c r="N1763" i="12"/>
  <c r="N1789" i="12"/>
  <c r="N1799" i="12"/>
  <c r="N1809" i="12"/>
  <c r="N1821" i="12"/>
  <c r="N1831" i="12"/>
  <c r="N1841" i="12"/>
  <c r="N1341" i="12"/>
  <c r="N1349" i="12"/>
  <c r="N1357" i="12"/>
  <c r="N1377" i="12"/>
  <c r="N1385" i="12"/>
  <c r="N1393" i="12"/>
  <c r="N1401" i="12"/>
  <c r="N1409" i="12"/>
  <c r="N1417" i="12"/>
  <c r="N1425" i="12"/>
  <c r="N1433" i="12"/>
  <c r="N1137" i="12"/>
  <c r="N1240" i="12" s="1"/>
  <c r="N1145" i="12"/>
  <c r="N1248" i="12" s="1"/>
  <c r="N1155" i="12"/>
  <c r="N1258" i="12" s="1"/>
  <c r="N1173" i="12"/>
  <c r="N1276" i="12" s="1"/>
  <c r="N1181" i="12"/>
  <c r="N1284" i="12" s="1"/>
  <c r="N1189" i="12"/>
  <c r="N1292" i="12" s="1"/>
  <c r="N1197" i="12"/>
  <c r="N1300" i="12" s="1"/>
  <c r="N1205" i="12"/>
  <c r="N1308" i="12" s="1"/>
  <c r="N1213" i="12"/>
  <c r="N1316" i="12" s="1"/>
  <c r="N1221" i="12"/>
  <c r="N1324" i="12" s="1"/>
  <c r="N1229" i="12"/>
  <c r="N1332" i="12" s="1"/>
  <c r="N1764" i="12"/>
  <c r="N1784" i="12"/>
  <c r="N1792" i="12"/>
  <c r="N1800" i="12"/>
  <c r="N1808" i="12"/>
  <c r="N1816" i="12"/>
  <c r="N1824" i="12"/>
  <c r="N1832" i="12"/>
  <c r="N1840" i="12"/>
  <c r="N1748" i="12"/>
  <c r="N1352" i="12"/>
  <c r="N1372" i="12"/>
  <c r="N1755" i="12"/>
  <c r="N1769" i="12"/>
  <c r="N1785" i="12"/>
  <c r="N1801" i="12"/>
  <c r="N1815" i="12"/>
  <c r="N1829" i="12"/>
  <c r="N1845" i="12"/>
  <c r="N1355" i="12"/>
  <c r="N1381" i="12"/>
  <c r="N1391" i="12"/>
  <c r="N1403" i="12"/>
  <c r="N1413" i="12"/>
  <c r="N1423" i="12"/>
  <c r="N1435" i="12"/>
  <c r="N1141" i="12"/>
  <c r="N1244" i="12" s="1"/>
  <c r="N1151" i="12"/>
  <c r="N1254" i="12" s="1"/>
  <c r="N1167" i="12"/>
  <c r="N1270" i="12" s="1"/>
  <c r="N1177" i="12"/>
  <c r="N1280" i="12" s="1"/>
  <c r="N1187" i="12"/>
  <c r="N1290" i="12" s="1"/>
  <c r="N1199" i="12"/>
  <c r="N1302" i="12" s="1"/>
  <c r="N1209" i="12"/>
  <c r="N1312" i="12" s="1"/>
  <c r="N1219" i="12"/>
  <c r="N1322" i="12" s="1"/>
  <c r="N1750" i="12"/>
  <c r="N1760" i="12"/>
  <c r="N1772" i="12"/>
  <c r="N1786" i="12"/>
  <c r="N1806" i="12"/>
  <c r="N1818" i="12"/>
  <c r="N1828" i="12"/>
  <c r="N1838" i="12"/>
  <c r="N1348" i="12"/>
  <c r="N1360" i="12"/>
  <c r="N1374" i="12"/>
  <c r="N1382" i="12"/>
  <c r="N1390" i="12"/>
  <c r="N1398" i="12"/>
  <c r="N1406" i="12"/>
  <c r="N1414" i="12"/>
  <c r="N1422" i="12"/>
  <c r="N1430" i="12"/>
  <c r="N1140" i="12"/>
  <c r="N1243" i="12" s="1"/>
  <c r="N1168" i="12"/>
  <c r="N1271" i="12" s="1"/>
  <c r="N1176" i="12"/>
  <c r="N1279" i="12" s="1"/>
  <c r="N1184" i="12"/>
  <c r="N1287" i="12" s="1"/>
  <c r="N1192" i="12"/>
  <c r="N1295" i="12" s="1"/>
  <c r="N1200" i="12"/>
  <c r="N1303" i="12" s="1"/>
  <c r="N1208" i="12"/>
  <c r="N1311" i="12" s="1"/>
  <c r="N1216" i="12"/>
  <c r="N1319" i="12" s="1"/>
  <c r="N1224" i="12"/>
  <c r="N1327" i="12" s="1"/>
  <c r="N1339" i="12"/>
  <c r="N1133" i="12"/>
  <c r="N1236" i="12" s="1"/>
  <c r="N1773" i="12"/>
  <c r="N1791" i="12"/>
  <c r="N1805" i="12"/>
  <c r="N1817" i="12"/>
  <c r="N1833" i="12"/>
  <c r="N1847" i="12"/>
  <c r="N1347" i="12"/>
  <c r="N1361" i="12"/>
  <c r="N1373" i="12"/>
  <c r="N1383" i="12"/>
  <c r="N1395" i="12"/>
  <c r="N1405" i="12"/>
  <c r="N1415" i="12"/>
  <c r="N1427" i="12"/>
  <c r="N1131" i="12"/>
  <c r="N1234" i="12" s="1"/>
  <c r="N1143" i="12"/>
  <c r="N1246" i="12" s="1"/>
  <c r="N1169" i="12"/>
  <c r="N1272" i="12" s="1"/>
  <c r="N1179" i="12"/>
  <c r="N1282" i="12" s="1"/>
  <c r="N1191" i="12"/>
  <c r="N1294" i="12" s="1"/>
  <c r="N1201" i="12"/>
  <c r="N1304" i="12" s="1"/>
  <c r="N1211" i="12"/>
  <c r="N1314" i="12" s="1"/>
  <c r="N1223" i="12"/>
  <c r="N1326" i="12" s="1"/>
  <c r="N1752" i="12"/>
  <c r="N1788" i="12"/>
  <c r="N1798" i="12"/>
  <c r="N1810" i="12"/>
  <c r="N1820" i="12"/>
  <c r="N1830" i="12"/>
  <c r="N1842" i="12"/>
  <c r="N1340" i="12"/>
  <c r="N1376" i="12"/>
  <c r="N1392" i="12"/>
  <c r="N1400" i="12"/>
  <c r="N1408" i="12"/>
  <c r="N1416" i="12"/>
  <c r="N1424" i="12"/>
  <c r="N1432" i="12"/>
  <c r="N1134" i="12"/>
  <c r="N1237" i="12" s="1"/>
  <c r="N1142" i="12"/>
  <c r="N1245" i="12" s="1"/>
  <c r="N1150" i="12"/>
  <c r="N1253" i="12" s="1"/>
  <c r="N1170" i="12"/>
  <c r="N1273" i="12" s="1"/>
  <c r="N1186" i="12"/>
  <c r="N1289" i="12" s="1"/>
  <c r="N1194" i="12"/>
  <c r="N1297" i="12" s="1"/>
  <c r="N1202" i="12"/>
  <c r="N1305" i="12" s="1"/>
  <c r="N1210" i="12"/>
  <c r="N1313" i="12" s="1"/>
  <c r="N1218" i="12"/>
  <c r="N1321" i="12" s="1"/>
  <c r="N1226" i="12"/>
  <c r="N1329" i="12" s="1"/>
  <c r="N42" i="11"/>
  <c r="N1761" i="12"/>
  <c r="N1793" i="12"/>
  <c r="N1807" i="12"/>
  <c r="N1823" i="12"/>
  <c r="N1837" i="12"/>
  <c r="N1337" i="12"/>
  <c r="N1351" i="12"/>
  <c r="N1375" i="12"/>
  <c r="N1387" i="12"/>
  <c r="N1397" i="12"/>
  <c r="N1407" i="12"/>
  <c r="N1419" i="12"/>
  <c r="N1429" i="12"/>
  <c r="N1135" i="12"/>
  <c r="N1238" i="12" s="1"/>
  <c r="N1147" i="12"/>
  <c r="N1250" i="12" s="1"/>
  <c r="N1171" i="12"/>
  <c r="N1274" i="12" s="1"/>
  <c r="N1183" i="12"/>
  <c r="N1286" i="12" s="1"/>
  <c r="N1193" i="12"/>
  <c r="N1296" i="12" s="1"/>
  <c r="N1203" i="12"/>
  <c r="N1306" i="12" s="1"/>
  <c r="N1215" i="12"/>
  <c r="N1318" i="12" s="1"/>
  <c r="N1225" i="12"/>
  <c r="N1328" i="12" s="1"/>
  <c r="N1754" i="12"/>
  <c r="N1790" i="12"/>
  <c r="N1802" i="12"/>
  <c r="N1812" i="12"/>
  <c r="N1822" i="12"/>
  <c r="N1834" i="12"/>
  <c r="N1844" i="12"/>
  <c r="N1342" i="12"/>
  <c r="N1378" i="12"/>
  <c r="N1386" i="12"/>
  <c r="N1394" i="12"/>
  <c r="N1402" i="12"/>
  <c r="N1410" i="12"/>
  <c r="N1418" i="12"/>
  <c r="N1426" i="12"/>
  <c r="N1434" i="12"/>
  <c r="N1136" i="12"/>
  <c r="N1239" i="12" s="1"/>
  <c r="N1154" i="12"/>
  <c r="N1257" i="12" s="1"/>
  <c r="N1162" i="12"/>
  <c r="N1265" i="12" s="1"/>
  <c r="N1172" i="12"/>
  <c r="N1275" i="12" s="1"/>
  <c r="N1180" i="12"/>
  <c r="N1283" i="12" s="1"/>
  <c r="N1188" i="12"/>
  <c r="N1291" i="12" s="1"/>
  <c r="N1196" i="12"/>
  <c r="N1299" i="12" s="1"/>
  <c r="N1204" i="12"/>
  <c r="N1307" i="12" s="1"/>
  <c r="N1212" i="12"/>
  <c r="N1315" i="12" s="1"/>
  <c r="N1220" i="12"/>
  <c r="N1323" i="12" s="1"/>
  <c r="N1228" i="12"/>
  <c r="N1331" i="12" s="1"/>
  <c r="N1839" i="12"/>
  <c r="N1379" i="12"/>
  <c r="N1421" i="12"/>
  <c r="N1207" i="12"/>
  <c r="N1310" i="12" s="1"/>
  <c r="N1768" i="12"/>
  <c r="N1814" i="12"/>
  <c r="N1346" i="12"/>
  <c r="N1388" i="12"/>
  <c r="N1420" i="12"/>
  <c r="N1146" i="12"/>
  <c r="N1249" i="12" s="1"/>
  <c r="N1182" i="12"/>
  <c r="N1285" i="12" s="1"/>
  <c r="N1214" i="12"/>
  <c r="N1317" i="12" s="1"/>
  <c r="N1359" i="12"/>
  <c r="N1771" i="12"/>
  <c r="N1537" i="12"/>
  <c r="N1640" i="12" s="1"/>
  <c r="N1533" i="12"/>
  <c r="N1636" i="12" s="1"/>
  <c r="N1529" i="12"/>
  <c r="N1632" i="12" s="1"/>
  <c r="N1525" i="12"/>
  <c r="N1628" i="12" s="1"/>
  <c r="N1521" i="12"/>
  <c r="N1624" i="12" s="1"/>
  <c r="N1517" i="12"/>
  <c r="N1620" i="12" s="1"/>
  <c r="N1513" i="12"/>
  <c r="N1616" i="12" s="1"/>
  <c r="N1509" i="12"/>
  <c r="N1612" i="12" s="1"/>
  <c r="N1505" i="12"/>
  <c r="N1608" i="12" s="1"/>
  <c r="N1501" i="12"/>
  <c r="N1604" i="12" s="1"/>
  <c r="N1497" i="12"/>
  <c r="N1600" i="12" s="1"/>
  <c r="N1493" i="12"/>
  <c r="N1596" i="12" s="1"/>
  <c r="N1489" i="12"/>
  <c r="N1592" i="12" s="1"/>
  <c r="N1485" i="12"/>
  <c r="N1588" i="12" s="1"/>
  <c r="N1481" i="12"/>
  <c r="N1584" i="12" s="1"/>
  <c r="N1477" i="12"/>
  <c r="N1580" i="12" s="1"/>
  <c r="N1471" i="12"/>
  <c r="N1574" i="12" s="1"/>
  <c r="N1463" i="12"/>
  <c r="N1566" i="12" s="1"/>
  <c r="N1459" i="12"/>
  <c r="N1562" i="12" s="1"/>
  <c r="N1455" i="12"/>
  <c r="N1558" i="12" s="1"/>
  <c r="N1451" i="12"/>
  <c r="N1554" i="12" s="1"/>
  <c r="N1443" i="12"/>
  <c r="N1546" i="12" s="1"/>
  <c r="N1538" i="12"/>
  <c r="N1641" i="12" s="1"/>
  <c r="N1534" i="12"/>
  <c r="N1637" i="12" s="1"/>
  <c r="N1526" i="12"/>
  <c r="N1629" i="12" s="1"/>
  <c r="N1518" i="12"/>
  <c r="N1621" i="12" s="1"/>
  <c r="N1514" i="12"/>
  <c r="N1617" i="12" s="1"/>
  <c r="N1506" i="12"/>
  <c r="N1609" i="12" s="1"/>
  <c r="N1502" i="12"/>
  <c r="N1605" i="12" s="1"/>
  <c r="N1494" i="12"/>
  <c r="N1597" i="12" s="1"/>
  <c r="N1486" i="12"/>
  <c r="N1589" i="12" s="1"/>
  <c r="N1482" i="12"/>
  <c r="N1585" i="12" s="1"/>
  <c r="N1460" i="12"/>
  <c r="N1563" i="12" s="1"/>
  <c r="N1452" i="12"/>
  <c r="N1555" i="12" s="1"/>
  <c r="N1797" i="12"/>
  <c r="N1343" i="12"/>
  <c r="N1389" i="12"/>
  <c r="N1431" i="12"/>
  <c r="N1175" i="12"/>
  <c r="N1278" i="12" s="1"/>
  <c r="N1217" i="12"/>
  <c r="N1320" i="12" s="1"/>
  <c r="N1780" i="12"/>
  <c r="N1826" i="12"/>
  <c r="N1356" i="12"/>
  <c r="N1396" i="12"/>
  <c r="N1428" i="12"/>
  <c r="N1190" i="12"/>
  <c r="N1293" i="12" s="1"/>
  <c r="N1222" i="12"/>
  <c r="N1325" i="12" s="1"/>
  <c r="N1153" i="12"/>
  <c r="N1256" i="12" s="1"/>
  <c r="N1536" i="12"/>
  <c r="N1639" i="12" s="1"/>
  <c r="N1532" i="12"/>
  <c r="N1635" i="12" s="1"/>
  <c r="N1528" i="12"/>
  <c r="N1631" i="12" s="1"/>
  <c r="N1524" i="12"/>
  <c r="N1627" i="12" s="1"/>
  <c r="N1520" i="12"/>
  <c r="N1623" i="12" s="1"/>
  <c r="N1516" i="12"/>
  <c r="N1619" i="12" s="1"/>
  <c r="N1512" i="12"/>
  <c r="N1615" i="12" s="1"/>
  <c r="N1508" i="12"/>
  <c r="N1611" i="12" s="1"/>
  <c r="N1504" i="12"/>
  <c r="N1607" i="12" s="1"/>
  <c r="N1500" i="12"/>
  <c r="N1603" i="12" s="1"/>
  <c r="N1496" i="12"/>
  <c r="N1599" i="12" s="1"/>
  <c r="N1492" i="12"/>
  <c r="N1595" i="12" s="1"/>
  <c r="N1488" i="12"/>
  <c r="N1591" i="12" s="1"/>
  <c r="N1484" i="12"/>
  <c r="N1587" i="12" s="1"/>
  <c r="N1480" i="12"/>
  <c r="N1583" i="12" s="1"/>
  <c r="N1476" i="12"/>
  <c r="N1579" i="12" s="1"/>
  <c r="N1462" i="12"/>
  <c r="N1565" i="12" s="1"/>
  <c r="N1458" i="12"/>
  <c r="N1561" i="12" s="1"/>
  <c r="N1454" i="12"/>
  <c r="N1557" i="12" s="1"/>
  <c r="N1450" i="12"/>
  <c r="N1553" i="12" s="1"/>
  <c r="N1446" i="12"/>
  <c r="N1549" i="12" s="1"/>
  <c r="N1442" i="12"/>
  <c r="N1545" i="12" s="1"/>
  <c r="N1152" i="12"/>
  <c r="N1255" i="12" s="1"/>
  <c r="N1770" i="12"/>
  <c r="N1439" i="12"/>
  <c r="N1542" i="12" s="1"/>
  <c r="N1535" i="12"/>
  <c r="N1638" i="12" s="1"/>
  <c r="N1531" i="12"/>
  <c r="N1634" i="12" s="1"/>
  <c r="N1527" i="12"/>
  <c r="N1630" i="12" s="1"/>
  <c r="N1523" i="12"/>
  <c r="N1626" i="12" s="1"/>
  <c r="N1519" i="12"/>
  <c r="N1622" i="12" s="1"/>
  <c r="N1515" i="12"/>
  <c r="N1618" i="12" s="1"/>
  <c r="N1511" i="12"/>
  <c r="N1614" i="12" s="1"/>
  <c r="N1507" i="12"/>
  <c r="N1610" i="12" s="1"/>
  <c r="N1503" i="12"/>
  <c r="N1606" i="12" s="1"/>
  <c r="N1499" i="12"/>
  <c r="N1602" i="12" s="1"/>
  <c r="N1495" i="12"/>
  <c r="N1598" i="12" s="1"/>
  <c r="N1491" i="12"/>
  <c r="N1594" i="12" s="1"/>
  <c r="N1483" i="12"/>
  <c r="N1586" i="12" s="1"/>
  <c r="N1479" i="12"/>
  <c r="N1582" i="12" s="1"/>
  <c r="N1475" i="12"/>
  <c r="N1578" i="12" s="1"/>
  <c r="N1461" i="12"/>
  <c r="N1564" i="12" s="1"/>
  <c r="N1449" i="12"/>
  <c r="N1552" i="12" s="1"/>
  <c r="N1445" i="12"/>
  <c r="N1548" i="12" s="1"/>
  <c r="N1441" i="12"/>
  <c r="N1544" i="12" s="1"/>
  <c r="N38" i="11"/>
  <c r="N1358" i="12"/>
  <c r="N819" i="12"/>
  <c r="N895" i="12" s="1"/>
  <c r="N1749" i="12"/>
  <c r="N1813" i="12"/>
  <c r="N1353" i="12"/>
  <c r="N1399" i="12"/>
  <c r="N1185" i="12"/>
  <c r="N1288" i="12" s="1"/>
  <c r="N1227" i="12"/>
  <c r="N1330" i="12" s="1"/>
  <c r="N1794" i="12"/>
  <c r="N1836" i="12"/>
  <c r="N1368" i="12"/>
  <c r="N1404" i="12"/>
  <c r="N1336" i="12"/>
  <c r="N1166" i="12"/>
  <c r="N1269" i="12" s="1"/>
  <c r="N1198" i="12"/>
  <c r="N1301" i="12" s="1"/>
  <c r="N1130" i="12"/>
  <c r="N1233" i="12" s="1"/>
  <c r="N1765" i="12"/>
  <c r="N1825" i="12"/>
  <c r="N1411" i="12"/>
  <c r="N1149" i="12"/>
  <c r="N1252" i="12" s="1"/>
  <c r="N1195" i="12"/>
  <c r="N1298" i="12" s="1"/>
  <c r="N1758" i="12"/>
  <c r="N1804" i="12"/>
  <c r="N1846" i="12"/>
  <c r="N1380" i="12"/>
  <c r="N1412" i="12"/>
  <c r="N1174" i="12"/>
  <c r="N1277" i="12" s="1"/>
  <c r="N1206" i="12"/>
  <c r="N1309" i="12" s="1"/>
  <c r="N1530" i="12"/>
  <c r="N1633" i="12" s="1"/>
  <c r="N1522" i="12"/>
  <c r="N1625" i="12" s="1"/>
  <c r="N1510" i="12"/>
  <c r="N1613" i="12" s="1"/>
  <c r="N1498" i="12"/>
  <c r="N1601" i="12" s="1"/>
  <c r="N1490" i="12"/>
  <c r="N1593" i="12" s="1"/>
  <c r="N1478" i="12"/>
  <c r="N1581" i="12" s="1"/>
  <c r="N1464" i="12"/>
  <c r="N1567" i="12" s="1"/>
  <c r="N1456" i="12"/>
  <c r="N1559" i="12" s="1"/>
  <c r="N1444" i="12"/>
  <c r="N1547" i="12" s="1"/>
  <c r="E1420" i="12"/>
  <c r="I1347" i="12"/>
  <c r="I1832" i="12"/>
  <c r="I1192" i="12"/>
  <c r="I1295" i="12" s="1"/>
  <c r="I1401" i="12"/>
  <c r="I1209" i="12"/>
  <c r="I1312" i="12" s="1"/>
  <c r="I1804" i="12"/>
  <c r="I1808" i="12"/>
  <c r="I1342" i="12"/>
  <c r="I1769" i="12"/>
  <c r="I1154" i="12"/>
  <c r="I1257" i="12" s="1"/>
  <c r="I1823" i="12"/>
  <c r="I1169" i="12"/>
  <c r="I1272" i="12" s="1"/>
  <c r="I1130" i="12"/>
  <c r="I1233" i="12" s="1"/>
  <c r="I1787" i="12"/>
  <c r="I1336" i="12"/>
  <c r="I1375" i="12"/>
  <c r="I1748" i="12"/>
  <c r="I1536" i="12"/>
  <c r="I1639" i="12" s="1"/>
  <c r="I1528" i="12"/>
  <c r="I1631" i="12" s="1"/>
  <c r="I1520" i="12"/>
  <c r="I1623" i="12" s="1"/>
  <c r="I1512" i="12"/>
  <c r="I1615" i="12" s="1"/>
  <c r="I1504" i="12"/>
  <c r="I1607" i="12" s="1"/>
  <c r="I1496" i="12"/>
  <c r="I1599" i="12" s="1"/>
  <c r="I1478" i="12"/>
  <c r="I1581" i="12" s="1"/>
  <c r="I1470" i="12"/>
  <c r="I1573" i="12" s="1"/>
  <c r="I1460" i="12"/>
  <c r="I1563" i="12" s="1"/>
  <c r="I1450" i="12"/>
  <c r="I1553" i="12" s="1"/>
  <c r="I1537" i="12"/>
  <c r="I1640" i="12" s="1"/>
  <c r="I1529" i="12"/>
  <c r="I1632" i="12" s="1"/>
  <c r="I1521" i="12"/>
  <c r="I1624" i="12" s="1"/>
  <c r="I1513" i="12"/>
  <c r="I1616" i="12" s="1"/>
  <c r="I1505" i="12"/>
  <c r="I1608" i="12" s="1"/>
  <c r="I1497" i="12"/>
  <c r="I1600" i="12" s="1"/>
  <c r="I1489" i="12"/>
  <c r="I1592" i="12" s="1"/>
  <c r="I1473" i="12"/>
  <c r="I1576" i="12" s="1"/>
  <c r="I1463" i="12"/>
  <c r="I1566" i="12" s="1"/>
  <c r="I1443" i="12"/>
  <c r="I1546" i="12" s="1"/>
  <c r="I1451" i="12"/>
  <c r="I1554" i="12" s="1"/>
  <c r="I1349" i="12"/>
  <c r="I1534" i="12"/>
  <c r="I1637" i="12" s="1"/>
  <c r="I1526" i="12"/>
  <c r="I1629" i="12" s="1"/>
  <c r="I1518" i="12"/>
  <c r="I1621" i="12" s="1"/>
  <c r="I1510" i="12"/>
  <c r="I1613" i="12" s="1"/>
  <c r="I1502" i="12"/>
  <c r="I1605" i="12" s="1"/>
  <c r="I1494" i="12"/>
  <c r="I1597" i="12" s="1"/>
  <c r="I1476" i="12"/>
  <c r="I1579" i="12" s="1"/>
  <c r="I1466" i="12"/>
  <c r="I1569" i="12" s="1"/>
  <c r="I1458" i="12"/>
  <c r="I1561" i="12" s="1"/>
  <c r="I1535" i="12"/>
  <c r="I1638" i="12" s="1"/>
  <c r="I1527" i="12"/>
  <c r="I1630" i="12" s="1"/>
  <c r="I1519" i="12"/>
  <c r="I1622" i="12" s="1"/>
  <c r="I1511" i="12"/>
  <c r="I1614" i="12" s="1"/>
  <c r="I1503" i="12"/>
  <c r="I1606" i="12" s="1"/>
  <c r="I1495" i="12"/>
  <c r="I1598" i="12" s="1"/>
  <c r="I1479" i="12"/>
  <c r="I1582" i="12" s="1"/>
  <c r="I1469" i="12"/>
  <c r="I1572" i="12" s="1"/>
  <c r="I1461" i="12"/>
  <c r="I1564" i="12" s="1"/>
  <c r="I1449" i="12"/>
  <c r="I1552" i="12" s="1"/>
  <c r="I1441" i="12"/>
  <c r="I1544" i="12" s="1"/>
  <c r="I1142" i="12"/>
  <c r="I1245" i="12" s="1"/>
  <c r="I1760" i="12"/>
  <c r="I1143" i="12"/>
  <c r="I1246" i="12" s="1"/>
  <c r="I1159" i="12"/>
  <c r="I1262" i="12" s="1"/>
  <c r="I1468" i="12"/>
  <c r="I1571" i="12" s="1"/>
  <c r="I1459" i="12"/>
  <c r="I1562" i="12" s="1"/>
  <c r="I1365" i="12"/>
  <c r="I1538" i="12"/>
  <c r="I1641" i="12" s="1"/>
  <c r="I1522" i="12"/>
  <c r="I1625" i="12" s="1"/>
  <c r="I1506" i="12"/>
  <c r="I1609" i="12" s="1"/>
  <c r="I1490" i="12"/>
  <c r="I1593" i="12" s="1"/>
  <c r="I1472" i="12"/>
  <c r="I1575" i="12" s="1"/>
  <c r="I1531" i="12"/>
  <c r="I1634" i="12" s="1"/>
  <c r="I1515" i="12"/>
  <c r="I1618" i="12" s="1"/>
  <c r="I1499" i="12"/>
  <c r="I1602" i="12" s="1"/>
  <c r="I1483" i="12"/>
  <c r="I1586" i="12" s="1"/>
  <c r="I1465" i="12"/>
  <c r="I1568" i="12" s="1"/>
  <c r="I1445" i="12"/>
  <c r="I1548" i="12" s="1"/>
  <c r="I1761" i="12"/>
  <c r="I1452" i="12"/>
  <c r="I1555" i="12" s="1"/>
  <c r="I1768" i="12"/>
  <c r="I1150" i="12"/>
  <c r="I1253" i="12" s="1"/>
  <c r="I1446" i="12"/>
  <c r="I1549" i="12" s="1"/>
  <c r="I1356" i="12"/>
  <c r="I1377" i="12"/>
  <c r="I1498" i="12"/>
  <c r="I1601" i="12" s="1"/>
  <c r="I1462" i="12"/>
  <c r="I1565" i="12" s="1"/>
  <c r="I1507" i="12"/>
  <c r="I1610" i="12" s="1"/>
  <c r="I1508" i="12"/>
  <c r="I1611" i="12" s="1"/>
  <c r="I1474" i="12"/>
  <c r="I1577" i="12" s="1"/>
  <c r="I1533" i="12"/>
  <c r="I1636" i="12" s="1"/>
  <c r="I1501" i="12"/>
  <c r="I1604" i="12" s="1"/>
  <c r="I1467" i="12"/>
  <c r="I1570" i="12" s="1"/>
  <c r="I1532" i="12"/>
  <c r="I1635" i="12" s="1"/>
  <c r="I1516" i="12"/>
  <c r="I1619" i="12" s="1"/>
  <c r="I1500" i="12"/>
  <c r="I1603" i="12" s="1"/>
  <c r="I1484" i="12"/>
  <c r="I1587" i="12" s="1"/>
  <c r="I1464" i="12"/>
  <c r="I1567" i="12" s="1"/>
  <c r="I1442" i="12"/>
  <c r="I1545" i="12" s="1"/>
  <c r="I1525" i="12"/>
  <c r="I1628" i="12" s="1"/>
  <c r="I1509" i="12"/>
  <c r="I1612" i="12" s="1"/>
  <c r="I1493" i="12"/>
  <c r="I1596" i="12" s="1"/>
  <c r="I1477" i="12"/>
  <c r="I1580" i="12" s="1"/>
  <c r="I1348" i="12"/>
  <c r="I1480" i="12"/>
  <c r="I1583" i="12" s="1"/>
  <c r="I1514" i="12"/>
  <c r="I1617" i="12" s="1"/>
  <c r="I1439" i="12"/>
  <c r="I1542" i="12" s="1"/>
  <c r="I1475" i="12"/>
  <c r="I1578" i="12" s="1"/>
  <c r="I1755" i="12"/>
  <c r="I1789" i="12"/>
  <c r="I1530" i="12"/>
  <c r="I1633" i="12" s="1"/>
  <c r="I1482" i="12"/>
  <c r="I1585" i="12" s="1"/>
  <c r="I1523" i="12"/>
  <c r="I1626" i="12" s="1"/>
  <c r="I1491" i="12"/>
  <c r="I1594" i="12" s="1"/>
  <c r="I1171" i="12"/>
  <c r="I1274" i="12" s="1"/>
  <c r="I1777" i="12"/>
  <c r="I1343" i="12"/>
  <c r="I1524" i="12"/>
  <c r="I1627" i="12" s="1"/>
  <c r="I1492" i="12"/>
  <c r="I1595" i="12" s="1"/>
  <c r="I1456" i="12"/>
  <c r="I1559" i="12" s="1"/>
  <c r="I1517" i="12"/>
  <c r="I1620" i="12" s="1"/>
  <c r="I1485" i="12"/>
  <c r="I1588" i="12" s="1"/>
  <c r="I1137" i="12"/>
  <c r="I1240" i="12" s="1"/>
  <c r="C1754" i="12"/>
  <c r="C1371" i="12"/>
  <c r="C1823" i="12"/>
  <c r="C1207" i="12"/>
  <c r="C1310" i="12" s="1"/>
  <c r="O1514" i="12"/>
  <c r="O1617" i="12" s="1"/>
  <c r="O819" i="12"/>
  <c r="O895" i="12" s="1"/>
  <c r="O1750" i="12"/>
  <c r="O1754" i="12"/>
  <c r="O1758" i="12"/>
  <c r="O1762" i="12"/>
  <c r="O1768" i="12"/>
  <c r="O1751" i="12"/>
  <c r="O1756" i="12"/>
  <c r="O1761" i="12"/>
  <c r="O1769" i="12"/>
  <c r="O1773" i="12"/>
  <c r="O1781" i="12"/>
  <c r="O1785" i="12"/>
  <c r="O1789" i="12"/>
  <c r="O1793" i="12"/>
  <c r="O1797" i="12"/>
  <c r="O1801" i="12"/>
  <c r="O1805" i="12"/>
  <c r="O1809" i="12"/>
  <c r="O1813" i="12"/>
  <c r="O1817" i="12"/>
  <c r="O1821" i="12"/>
  <c r="O1825" i="12"/>
  <c r="O1829" i="12"/>
  <c r="O1833" i="12"/>
  <c r="O1837" i="12"/>
  <c r="O1841" i="12"/>
  <c r="O1845" i="12"/>
  <c r="O1337" i="12"/>
  <c r="O1342" i="12"/>
  <c r="O1346" i="12"/>
  <c r="O1350" i="12"/>
  <c r="O1356" i="12"/>
  <c r="O1368" i="12"/>
  <c r="O1372" i="12"/>
  <c r="O1376" i="12"/>
  <c r="O1380" i="12"/>
  <c r="O1384" i="12"/>
  <c r="O1388" i="12"/>
  <c r="O1392" i="12"/>
  <c r="O1396" i="12"/>
  <c r="O1400" i="12"/>
  <c r="O1404" i="12"/>
  <c r="O1408" i="12"/>
  <c r="O1412" i="12"/>
  <c r="O1416" i="12"/>
  <c r="O1420" i="12"/>
  <c r="O1424" i="12"/>
  <c r="O1428" i="12"/>
  <c r="O1432" i="12"/>
  <c r="O1336" i="12"/>
  <c r="O1135" i="12"/>
  <c r="O1238" i="12" s="1"/>
  <c r="O1139" i="12"/>
  <c r="O1242" i="12" s="1"/>
  <c r="O1143" i="12"/>
  <c r="O1246" i="12" s="1"/>
  <c r="O1153" i="12"/>
  <c r="O1256" i="12" s="1"/>
  <c r="O1161" i="12"/>
  <c r="O1264" i="12" s="1"/>
  <c r="O1165" i="12"/>
  <c r="O1268" i="12" s="1"/>
  <c r="O1169" i="12"/>
  <c r="O1272" i="12" s="1"/>
  <c r="O1173" i="12"/>
  <c r="O1276" i="12" s="1"/>
  <c r="O1177" i="12"/>
  <c r="O1280" i="12" s="1"/>
  <c r="O1181" i="12"/>
  <c r="O1284" i="12" s="1"/>
  <c r="O1185" i="12"/>
  <c r="O1288" i="12" s="1"/>
  <c r="O1189" i="12"/>
  <c r="O1292" i="12" s="1"/>
  <c r="O1193" i="12"/>
  <c r="O1296" i="12" s="1"/>
  <c r="O1197" i="12"/>
  <c r="O1300" i="12" s="1"/>
  <c r="O1201" i="12"/>
  <c r="O1304" i="12" s="1"/>
  <c r="O1205" i="12"/>
  <c r="O1308" i="12" s="1"/>
  <c r="O1209" i="12"/>
  <c r="O1312" i="12" s="1"/>
  <c r="O1213" i="12"/>
  <c r="O1316" i="12" s="1"/>
  <c r="O1217" i="12"/>
  <c r="O1320" i="12" s="1"/>
  <c r="O1221" i="12"/>
  <c r="O1324" i="12" s="1"/>
  <c r="O1225" i="12"/>
  <c r="O1328" i="12" s="1"/>
  <c r="O1229" i="12"/>
  <c r="O1332" i="12" s="1"/>
  <c r="O1752" i="12"/>
  <c r="O1757" i="12"/>
  <c r="O1764" i="12"/>
  <c r="O1774" i="12"/>
  <c r="O1778" i="12"/>
  <c r="O1782" i="12"/>
  <c r="O1790" i="12"/>
  <c r="O1794" i="12"/>
  <c r="O1798" i="12"/>
  <c r="O1802" i="12"/>
  <c r="O1806" i="12"/>
  <c r="O1810" i="12"/>
  <c r="O1814" i="12"/>
  <c r="O1818" i="12"/>
  <c r="O1822" i="12"/>
  <c r="O1826" i="12"/>
  <c r="O1830" i="12"/>
  <c r="O1834" i="12"/>
  <c r="O1838" i="12"/>
  <c r="O1842" i="12"/>
  <c r="O1846" i="12"/>
  <c r="O1338" i="12"/>
  <c r="O1343" i="12"/>
  <c r="O1352" i="12"/>
  <c r="O1357" i="12"/>
  <c r="O1755" i="12"/>
  <c r="O1784" i="12"/>
  <c r="O1792" i="12"/>
  <c r="O1800" i="12"/>
  <c r="O1808" i="12"/>
  <c r="O1816" i="12"/>
  <c r="O1824" i="12"/>
  <c r="O1832" i="12"/>
  <c r="O1840" i="12"/>
  <c r="O1748" i="12"/>
  <c r="O1345" i="12"/>
  <c r="O1362" i="12"/>
  <c r="O1367" i="12"/>
  <c r="O1373" i="12"/>
  <c r="O1378" i="12"/>
  <c r="O1383" i="12"/>
  <c r="O1389" i="12"/>
  <c r="O1394" i="12"/>
  <c r="O1399" i="12"/>
  <c r="O1405" i="12"/>
  <c r="O1410" i="12"/>
  <c r="O1415" i="12"/>
  <c r="O1421" i="12"/>
  <c r="O1426" i="12"/>
  <c r="O1431" i="12"/>
  <c r="O1131" i="12"/>
  <c r="O1234" i="12" s="1"/>
  <c r="O1137" i="12"/>
  <c r="O1240" i="12" s="1"/>
  <c r="O1150" i="12"/>
  <c r="O1253" i="12" s="1"/>
  <c r="O1155" i="12"/>
  <c r="O1258" i="12" s="1"/>
  <c r="O1160" i="12"/>
  <c r="O1263" i="12" s="1"/>
  <c r="O1166" i="12"/>
  <c r="O1269" i="12" s="1"/>
  <c r="O1171" i="12"/>
  <c r="O1274" i="12" s="1"/>
  <c r="O1176" i="12"/>
  <c r="O1279" i="12" s="1"/>
  <c r="O1182" i="12"/>
  <c r="O1285" i="12" s="1"/>
  <c r="O1187" i="12"/>
  <c r="O1290" i="12" s="1"/>
  <c r="O1192" i="12"/>
  <c r="O1295" i="12" s="1"/>
  <c r="O1198" i="12"/>
  <c r="O1301" i="12" s="1"/>
  <c r="O1203" i="12"/>
  <c r="O1306" i="12" s="1"/>
  <c r="O1208" i="12"/>
  <c r="O1311" i="12" s="1"/>
  <c r="O1214" i="12"/>
  <c r="O1317" i="12" s="1"/>
  <c r="O1219" i="12"/>
  <c r="O1322" i="12" s="1"/>
  <c r="O1224" i="12"/>
  <c r="O1327" i="12" s="1"/>
  <c r="O1130" i="12"/>
  <c r="O1233" i="12" s="1"/>
  <c r="O42" i="11"/>
  <c r="O1771" i="12"/>
  <c r="O1779" i="12"/>
  <c r="O1787" i="12"/>
  <c r="O1795" i="12"/>
  <c r="O1803" i="12"/>
  <c r="O1811" i="12"/>
  <c r="O1819" i="12"/>
  <c r="O1827" i="12"/>
  <c r="O1835" i="12"/>
  <c r="O1843" i="12"/>
  <c r="O1339" i="12"/>
  <c r="O1369" i="12"/>
  <c r="O1379" i="12"/>
  <c r="O1385" i="12"/>
  <c r="O1390" i="12"/>
  <c r="O1395" i="12"/>
  <c r="O1401" i="12"/>
  <c r="O1406" i="12"/>
  <c r="O1411" i="12"/>
  <c r="O1417" i="12"/>
  <c r="O1422" i="12"/>
  <c r="O1427" i="12"/>
  <c r="O1433" i="12"/>
  <c r="O1132" i="12"/>
  <c r="O1235" i="12" s="1"/>
  <c r="O1138" i="12"/>
  <c r="O1241" i="12" s="1"/>
  <c r="O1144" i="12"/>
  <c r="O1247" i="12" s="1"/>
  <c r="O1151" i="12"/>
  <c r="O1254" i="12" s="1"/>
  <c r="O1156" i="12"/>
  <c r="O1259" i="12" s="1"/>
  <c r="O1162" i="12"/>
  <c r="O1265" i="12" s="1"/>
  <c r="O1167" i="12"/>
  <c r="O1270" i="12" s="1"/>
  <c r="O1172" i="12"/>
  <c r="O1275" i="12" s="1"/>
  <c r="O1178" i="12"/>
  <c r="O1281" i="12" s="1"/>
  <c r="O1183" i="12"/>
  <c r="O1286" i="12" s="1"/>
  <c r="O1188" i="12"/>
  <c r="O1291" i="12" s="1"/>
  <c r="O1194" i="12"/>
  <c r="O1297" i="12" s="1"/>
  <c r="O1199" i="12"/>
  <c r="O1302" i="12" s="1"/>
  <c r="O1204" i="12"/>
  <c r="O1307" i="12" s="1"/>
  <c r="O1210" i="12"/>
  <c r="O1313" i="12" s="1"/>
  <c r="O1215" i="12"/>
  <c r="O1318" i="12" s="1"/>
  <c r="O1220" i="12"/>
  <c r="O1323" i="12" s="1"/>
  <c r="O1226" i="12"/>
  <c r="O1329" i="12" s="1"/>
  <c r="O1340" i="12"/>
  <c r="O1749" i="12"/>
  <c r="O1780" i="12"/>
  <c r="O1788" i="12"/>
  <c r="O1796" i="12"/>
  <c r="O1804" i="12"/>
  <c r="O1812" i="12"/>
  <c r="O1820" i="12"/>
  <c r="O1828" i="12"/>
  <c r="O1836" i="12"/>
  <c r="O1844" i="12"/>
  <c r="O1341" i="12"/>
  <c r="O1349" i="12"/>
  <c r="O1359" i="12"/>
  <c r="O1370" i="12"/>
  <c r="O1375" i="12"/>
  <c r="O1381" i="12"/>
  <c r="O1386" i="12"/>
  <c r="O1391" i="12"/>
  <c r="O1397" i="12"/>
  <c r="O1402" i="12"/>
  <c r="O1407" i="12"/>
  <c r="O1413" i="12"/>
  <c r="O1418" i="12"/>
  <c r="O1423" i="12"/>
  <c r="O1429" i="12"/>
  <c r="O1434" i="12"/>
  <c r="O1133" i="12"/>
  <c r="O1236" i="12" s="1"/>
  <c r="O1140" i="12"/>
  <c r="O1243" i="12" s="1"/>
  <c r="O1146" i="12"/>
  <c r="O1249" i="12" s="1"/>
  <c r="O1163" i="12"/>
  <c r="O1266" i="12" s="1"/>
  <c r="O1174" i="12"/>
  <c r="O1277" i="12" s="1"/>
  <c r="O1179" i="12"/>
  <c r="O1282" i="12" s="1"/>
  <c r="O1184" i="12"/>
  <c r="O1287" i="12" s="1"/>
  <c r="O1190" i="12"/>
  <c r="O1293" i="12" s="1"/>
  <c r="O1195" i="12"/>
  <c r="O1298" i="12" s="1"/>
  <c r="O1200" i="12"/>
  <c r="O1303" i="12" s="1"/>
  <c r="O1206" i="12"/>
  <c r="O1309" i="12" s="1"/>
  <c r="O1211" i="12"/>
  <c r="O1314" i="12" s="1"/>
  <c r="O1216" i="12"/>
  <c r="O1319" i="12" s="1"/>
  <c r="O1222" i="12"/>
  <c r="O1325" i="12" s="1"/>
  <c r="O1227" i="12"/>
  <c r="O1330" i="12" s="1"/>
  <c r="O1765" i="12"/>
  <c r="O1807" i="12"/>
  <c r="O1839" i="12"/>
  <c r="O1361" i="12"/>
  <c r="O1382" i="12"/>
  <c r="O1403" i="12"/>
  <c r="O1425" i="12"/>
  <c r="O1164" i="12"/>
  <c r="O1267" i="12" s="1"/>
  <c r="O1186" i="12"/>
  <c r="O1289" i="12" s="1"/>
  <c r="O1207" i="12"/>
  <c r="O1310" i="12" s="1"/>
  <c r="O1228" i="12"/>
  <c r="O1331" i="12" s="1"/>
  <c r="O1147" i="12"/>
  <c r="O1250" i="12" s="1"/>
  <c r="O1453" i="12"/>
  <c r="O1556" i="12" s="1"/>
  <c r="O1532" i="12"/>
  <c r="O1635" i="12" s="1"/>
  <c r="O1524" i="12"/>
  <c r="O1627" i="12" s="1"/>
  <c r="O1516" i="12"/>
  <c r="O1619" i="12" s="1"/>
  <c r="O1443" i="12"/>
  <c r="O1546" i="12" s="1"/>
  <c r="O1469" i="12"/>
  <c r="O1572" i="12" s="1"/>
  <c r="O1485" i="12"/>
  <c r="O1588" i="12" s="1"/>
  <c r="O1493" i="12"/>
  <c r="O1596" i="12" s="1"/>
  <c r="O1501" i="12"/>
  <c r="O1604" i="12" s="1"/>
  <c r="O1509" i="12"/>
  <c r="O1612" i="12" s="1"/>
  <c r="O1442" i="12"/>
  <c r="O1545" i="12" s="1"/>
  <c r="O1474" i="12"/>
  <c r="O1577" i="12" s="1"/>
  <c r="O1482" i="12"/>
  <c r="O1585" i="12" s="1"/>
  <c r="O1490" i="12"/>
  <c r="O1593" i="12" s="1"/>
  <c r="O1498" i="12"/>
  <c r="O1601" i="12" s="1"/>
  <c r="O1506" i="12"/>
  <c r="O1609" i="12" s="1"/>
  <c r="O1533" i="12"/>
  <c r="O1636" i="12" s="1"/>
  <c r="O1525" i="12"/>
  <c r="O1628" i="12" s="1"/>
  <c r="O1517" i="12"/>
  <c r="O1620" i="12" s="1"/>
  <c r="O38" i="11"/>
  <c r="O1783" i="12"/>
  <c r="O1815" i="12"/>
  <c r="O1847" i="12"/>
  <c r="O1366" i="12"/>
  <c r="O1387" i="12"/>
  <c r="O1409" i="12"/>
  <c r="O1430" i="12"/>
  <c r="O1148" i="12"/>
  <c r="O1251" i="12" s="1"/>
  <c r="O1170" i="12"/>
  <c r="O1273" i="12" s="1"/>
  <c r="O1191" i="12"/>
  <c r="O1294" i="12" s="1"/>
  <c r="O1212" i="12"/>
  <c r="O1315" i="12" s="1"/>
  <c r="O1534" i="12"/>
  <c r="O1637" i="12" s="1"/>
  <c r="O1526" i="12"/>
  <c r="O1629" i="12" s="1"/>
  <c r="O1518" i="12"/>
  <c r="O1621" i="12" s="1"/>
  <c r="O1445" i="12"/>
  <c r="O1548" i="12" s="1"/>
  <c r="O1455" i="12"/>
  <c r="O1558" i="12" s="1"/>
  <c r="O1471" i="12"/>
  <c r="O1574" i="12" s="1"/>
  <c r="O1479" i="12"/>
  <c r="O1582" i="12" s="1"/>
  <c r="O1487" i="12"/>
  <c r="O1590" i="12" s="1"/>
  <c r="O1495" i="12"/>
  <c r="O1598" i="12" s="1"/>
  <c r="O1503" i="12"/>
  <c r="O1606" i="12" s="1"/>
  <c r="O1511" i="12"/>
  <c r="O1614" i="12" s="1"/>
  <c r="O1444" i="12"/>
  <c r="O1547" i="12" s="1"/>
  <c r="O1452" i="12"/>
  <c r="O1555" i="12" s="1"/>
  <c r="O1460" i="12"/>
  <c r="O1563" i="12" s="1"/>
  <c r="O1476" i="12"/>
  <c r="O1579" i="12" s="1"/>
  <c r="O1484" i="12"/>
  <c r="O1587" i="12" s="1"/>
  <c r="O1492" i="12"/>
  <c r="O1595" i="12" s="1"/>
  <c r="O1500" i="12"/>
  <c r="O1603" i="12" s="1"/>
  <c r="O1508" i="12"/>
  <c r="O1611" i="12" s="1"/>
  <c r="O1535" i="12"/>
  <c r="O1638" i="12" s="1"/>
  <c r="O1527" i="12"/>
  <c r="O1630" i="12" s="1"/>
  <c r="O1519" i="12"/>
  <c r="O1622" i="12" s="1"/>
  <c r="O1766" i="12"/>
  <c r="O1831" i="12"/>
  <c r="O1377" i="12"/>
  <c r="O1419" i="12"/>
  <c r="O1202" i="12"/>
  <c r="O1305" i="12" s="1"/>
  <c r="O1353" i="12"/>
  <c r="O1538" i="12"/>
  <c r="O1641" i="12" s="1"/>
  <c r="O1528" i="12"/>
  <c r="O1631" i="12" s="1"/>
  <c r="O1522" i="12"/>
  <c r="O1625" i="12" s="1"/>
  <c r="O1457" i="12"/>
  <c r="O1560" i="12" s="1"/>
  <c r="O1473" i="12"/>
  <c r="O1576" i="12" s="1"/>
  <c r="O1489" i="12"/>
  <c r="O1592" i="12" s="1"/>
  <c r="O1505" i="12"/>
  <c r="O1608" i="12" s="1"/>
  <c r="O1446" i="12"/>
  <c r="O1549" i="12" s="1"/>
  <c r="O1462" i="12"/>
  <c r="O1565" i="12" s="1"/>
  <c r="O1478" i="12"/>
  <c r="O1581" i="12" s="1"/>
  <c r="O1494" i="12"/>
  <c r="O1597" i="12" s="1"/>
  <c r="O1510" i="12"/>
  <c r="O1613" i="12" s="1"/>
  <c r="O1439" i="12"/>
  <c r="O1542" i="12" s="1"/>
  <c r="O1529" i="12"/>
  <c r="O1632" i="12" s="1"/>
  <c r="O1523" i="12"/>
  <c r="O1626" i="12" s="1"/>
  <c r="O1520" i="12"/>
  <c r="O1623" i="12" s="1"/>
  <c r="O1447" i="12"/>
  <c r="O1550" i="12" s="1"/>
  <c r="O1497" i="12"/>
  <c r="O1600" i="12" s="1"/>
  <c r="O1502" i="12"/>
  <c r="O1605" i="12" s="1"/>
  <c r="O1823" i="12"/>
  <c r="O1791" i="12"/>
  <c r="O1344" i="12"/>
  <c r="O1393" i="12"/>
  <c r="O1435" i="12"/>
  <c r="O1175" i="12"/>
  <c r="O1278" i="12" s="1"/>
  <c r="O1218" i="12"/>
  <c r="O1321" i="12" s="1"/>
  <c r="O1441" i="12"/>
  <c r="O1544" i="12" s="1"/>
  <c r="O1459" i="12"/>
  <c r="O1562" i="12" s="1"/>
  <c r="O1475" i="12"/>
  <c r="O1578" i="12" s="1"/>
  <c r="O1491" i="12"/>
  <c r="O1594" i="12" s="1"/>
  <c r="O1507" i="12"/>
  <c r="O1610" i="12" s="1"/>
  <c r="O1448" i="12"/>
  <c r="O1551" i="12" s="1"/>
  <c r="O1464" i="12"/>
  <c r="O1567" i="12" s="1"/>
  <c r="O1480" i="12"/>
  <c r="O1583" i="12" s="1"/>
  <c r="O1496" i="12"/>
  <c r="O1599" i="12" s="1"/>
  <c r="O1512" i="12"/>
  <c r="O1615" i="12" s="1"/>
  <c r="O1536" i="12"/>
  <c r="O1639" i="12" s="1"/>
  <c r="O1530" i="12"/>
  <c r="O1633" i="12" s="1"/>
  <c r="O1481" i="12"/>
  <c r="O1584" i="12" s="1"/>
  <c r="O1486" i="12"/>
  <c r="O1589" i="12" s="1"/>
  <c r="O1531" i="12"/>
  <c r="O1634" i="12" s="1"/>
  <c r="O1515" i="12"/>
  <c r="O1618" i="12" s="1"/>
  <c r="O1414" i="12"/>
  <c r="O1134" i="12"/>
  <c r="O1237" i="12" s="1"/>
  <c r="O1799" i="12"/>
  <c r="O1354" i="12"/>
  <c r="O1398" i="12"/>
  <c r="O1136" i="12"/>
  <c r="O1239" i="12" s="1"/>
  <c r="O1180" i="12"/>
  <c r="O1283" i="12" s="1"/>
  <c r="O1223" i="12"/>
  <c r="O1326" i="12" s="1"/>
  <c r="O1465" i="12"/>
  <c r="O1568" i="12" s="1"/>
  <c r="O1513" i="12"/>
  <c r="O1616" i="12" s="1"/>
  <c r="O1470" i="12"/>
  <c r="O1573" i="12" s="1"/>
  <c r="O1537" i="12"/>
  <c r="O1640" i="12" s="1"/>
  <c r="O1521" i="12"/>
  <c r="O1624" i="12" s="1"/>
  <c r="O1753" i="12"/>
  <c r="O1371" i="12"/>
  <c r="O1196" i="12"/>
  <c r="O1299" i="12" s="1"/>
  <c r="O1449" i="12"/>
  <c r="O1552" i="12" s="1"/>
  <c r="O1483" i="12"/>
  <c r="O1586" i="12" s="1"/>
  <c r="O1499" i="12"/>
  <c r="O1602" i="12" s="1"/>
  <c r="O1440" i="12"/>
  <c r="O1543" i="12" s="1"/>
  <c r="O1456" i="12"/>
  <c r="O1559" i="12" s="1"/>
  <c r="O1472" i="12"/>
  <c r="O1575" i="12" s="1"/>
  <c r="O1488" i="12"/>
  <c r="O1591" i="12" s="1"/>
  <c r="O1504" i="12"/>
  <c r="O1607" i="12" s="1"/>
  <c r="L1749" i="12"/>
  <c r="L1773" i="12"/>
  <c r="L1791" i="12"/>
  <c r="L1799" i="12"/>
  <c r="L1815" i="12"/>
  <c r="L1823" i="12"/>
  <c r="L1831" i="12"/>
  <c r="L1839" i="12"/>
  <c r="L1847" i="12"/>
  <c r="L1361" i="12"/>
  <c r="L1379" i="12"/>
  <c r="L1387" i="12"/>
  <c r="L1403" i="12"/>
  <c r="L1411" i="12"/>
  <c r="L1419" i="12"/>
  <c r="L1427" i="12"/>
  <c r="L1435" i="12"/>
  <c r="L1155" i="12"/>
  <c r="L1258" i="12" s="1"/>
  <c r="L1173" i="12"/>
  <c r="L1276" i="12" s="1"/>
  <c r="L1181" i="12"/>
  <c r="L1284" i="12" s="1"/>
  <c r="L1197" i="12"/>
  <c r="L1300" i="12" s="1"/>
  <c r="L1205" i="12"/>
  <c r="L1308" i="12" s="1"/>
  <c r="L1213" i="12"/>
  <c r="L1316" i="12" s="1"/>
  <c r="L1221" i="12"/>
  <c r="L1324" i="12" s="1"/>
  <c r="L1229" i="12"/>
  <c r="L1332" i="12" s="1"/>
  <c r="L1760" i="12"/>
  <c r="L1784" i="12"/>
  <c r="L1792" i="12"/>
  <c r="L1800" i="12"/>
  <c r="L1808" i="12"/>
  <c r="L1816" i="12"/>
  <c r="L1824" i="12"/>
  <c r="L1832" i="12"/>
  <c r="L1840" i="12"/>
  <c r="L1748" i="12"/>
  <c r="L1372" i="12"/>
  <c r="L1380" i="12"/>
  <c r="L1388" i="12"/>
  <c r="L1396" i="12"/>
  <c r="L1404" i="12"/>
  <c r="L1412" i="12"/>
  <c r="L1420" i="12"/>
  <c r="L1428" i="12"/>
  <c r="L1336" i="12"/>
  <c r="L1166" i="12"/>
  <c r="L1269" i="12" s="1"/>
  <c r="L1174" i="12"/>
  <c r="L1277" i="12" s="1"/>
  <c r="L1182" i="12"/>
  <c r="L1285" i="12" s="1"/>
  <c r="L1190" i="12"/>
  <c r="L1293" i="12" s="1"/>
  <c r="L1198" i="12"/>
  <c r="L1301" i="12" s="1"/>
  <c r="L1206" i="12"/>
  <c r="L1309" i="12" s="1"/>
  <c r="L1214" i="12"/>
  <c r="L1317" i="12" s="1"/>
  <c r="L1222" i="12"/>
  <c r="L1325" i="12" s="1"/>
  <c r="L1130" i="12"/>
  <c r="L1233" i="12" s="1"/>
  <c r="L38" i="11"/>
  <c r="L1759" i="12"/>
  <c r="L1775" i="12"/>
  <c r="L1785" i="12"/>
  <c r="L1793" i="12"/>
  <c r="L1801" i="12"/>
  <c r="L1809" i="12"/>
  <c r="L1817" i="12"/>
  <c r="L1825" i="12"/>
  <c r="L1833" i="12"/>
  <c r="L1841" i="12"/>
  <c r="L1347" i="12"/>
  <c r="L1363" i="12"/>
  <c r="L1373" i="12"/>
  <c r="L1381" i="12"/>
  <c r="L1389" i="12"/>
  <c r="L1397" i="12"/>
  <c r="L1405" i="12"/>
  <c r="L1413" i="12"/>
  <c r="L1421" i="12"/>
  <c r="L1429" i="12"/>
  <c r="L1141" i="12"/>
  <c r="L1244" i="12" s="1"/>
  <c r="L1157" i="12"/>
  <c r="L1260" i="12" s="1"/>
  <c r="L1167" i="12"/>
  <c r="L1270" i="12" s="1"/>
  <c r="L1175" i="12"/>
  <c r="L1278" i="12" s="1"/>
  <c r="L1183" i="12"/>
  <c r="L1286" i="12" s="1"/>
  <c r="L1191" i="12"/>
  <c r="L1294" i="12" s="1"/>
  <c r="L1199" i="12"/>
  <c r="L1302" i="12" s="1"/>
  <c r="L1207" i="12"/>
  <c r="L1310" i="12" s="1"/>
  <c r="L1215" i="12"/>
  <c r="L1318" i="12" s="1"/>
  <c r="L1223" i="12"/>
  <c r="L1326" i="12" s="1"/>
  <c r="L1750" i="12"/>
  <c r="L1770" i="12"/>
  <c r="L1778" i="12"/>
  <c r="L1786" i="12"/>
  <c r="L1794" i="12"/>
  <c r="L1802" i="12"/>
  <c r="L1810" i="12"/>
  <c r="L1818" i="12"/>
  <c r="L1826" i="12"/>
  <c r="L1834" i="12"/>
  <c r="L1842" i="12"/>
  <c r="L1358" i="12"/>
  <c r="L1366" i="12"/>
  <c r="L1374" i="12"/>
  <c r="L1382" i="12"/>
  <c r="L1390" i="12"/>
  <c r="L1398" i="12"/>
  <c r="L1406" i="12"/>
  <c r="L1414" i="12"/>
  <c r="L1422" i="12"/>
  <c r="L1430" i="12"/>
  <c r="L1152" i="12"/>
  <c r="L1255" i="12" s="1"/>
  <c r="L1160" i="12"/>
  <c r="L1263" i="12" s="1"/>
  <c r="L1168" i="12"/>
  <c r="L1271" i="12" s="1"/>
  <c r="L1176" i="12"/>
  <c r="L1279" i="12" s="1"/>
  <c r="L1184" i="12"/>
  <c r="L1287" i="12" s="1"/>
  <c r="L1192" i="12"/>
  <c r="L1295" i="12" s="1"/>
  <c r="L1200" i="12"/>
  <c r="L1303" i="12" s="1"/>
  <c r="L1208" i="12"/>
  <c r="L1311" i="12" s="1"/>
  <c r="L1216" i="12"/>
  <c r="L1319" i="12" s="1"/>
  <c r="L1224" i="12"/>
  <c r="L1327" i="12" s="1"/>
  <c r="L1337" i="12"/>
  <c r="L1131" i="12"/>
  <c r="L1234" i="12" s="1"/>
  <c r="L1777" i="12"/>
  <c r="L1787" i="12"/>
  <c r="L1795" i="12"/>
  <c r="L1803" i="12"/>
  <c r="L1811" i="12"/>
  <c r="L1819" i="12"/>
  <c r="L1827" i="12"/>
  <c r="L1835" i="12"/>
  <c r="L1843" i="12"/>
  <c r="L1365" i="12"/>
  <c r="L1375" i="12"/>
  <c r="L1383" i="12"/>
  <c r="L1391" i="12"/>
  <c r="L1399" i="12"/>
  <c r="L1407" i="12"/>
  <c r="L1415" i="12"/>
  <c r="L1423" i="12"/>
  <c r="L1431" i="12"/>
  <c r="L1159" i="12"/>
  <c r="L1262" i="12" s="1"/>
  <c r="L1169" i="12"/>
  <c r="L1272" i="12" s="1"/>
  <c r="L1177" i="12"/>
  <c r="L1280" i="12" s="1"/>
  <c r="L1185" i="12"/>
  <c r="L1288" i="12" s="1"/>
  <c r="L1193" i="12"/>
  <c r="L1296" i="12" s="1"/>
  <c r="L1201" i="12"/>
  <c r="L1304" i="12" s="1"/>
  <c r="L1209" i="12"/>
  <c r="L1312" i="12" s="1"/>
  <c r="L1217" i="12"/>
  <c r="L1320" i="12" s="1"/>
  <c r="L1225" i="12"/>
  <c r="L1328" i="12" s="1"/>
  <c r="L1764" i="12"/>
  <c r="L1772" i="12"/>
  <c r="L1780" i="12"/>
  <c r="L1788" i="12"/>
  <c r="L1796" i="12"/>
  <c r="L1812" i="12"/>
  <c r="L1820" i="12"/>
  <c r="L1828" i="12"/>
  <c r="L1836" i="12"/>
  <c r="L1844" i="12"/>
  <c r="L1352" i="12"/>
  <c r="L1360" i="12"/>
  <c r="L1368" i="12"/>
  <c r="L1376" i="12"/>
  <c r="L1384" i="12"/>
  <c r="L1400" i="12"/>
  <c r="L1408" i="12"/>
  <c r="L1416" i="12"/>
  <c r="L1424" i="12"/>
  <c r="L1432" i="12"/>
  <c r="L1146" i="12"/>
  <c r="L1249" i="12" s="1"/>
  <c r="L1154" i="12"/>
  <c r="L1257" i="12" s="1"/>
  <c r="L1162" i="12"/>
  <c r="L1265" i="12" s="1"/>
  <c r="L1170" i="12"/>
  <c r="L1273" i="12" s="1"/>
  <c r="L1178" i="12"/>
  <c r="L1281" i="12" s="1"/>
  <c r="L1194" i="12"/>
  <c r="L1297" i="12" s="1"/>
  <c r="L1202" i="12"/>
  <c r="L1305" i="12" s="1"/>
  <c r="L1210" i="12"/>
  <c r="L1313" i="12" s="1"/>
  <c r="L1218" i="12"/>
  <c r="L1321" i="12" s="1"/>
  <c r="L1226" i="12"/>
  <c r="L1329" i="12" s="1"/>
  <c r="L1771" i="12"/>
  <c r="L1837" i="12"/>
  <c r="L1359" i="12"/>
  <c r="L1425" i="12"/>
  <c r="L1153" i="12"/>
  <c r="L1256" i="12" s="1"/>
  <c r="L1219" i="12"/>
  <c r="L1322" i="12" s="1"/>
  <c r="L1774" i="12"/>
  <c r="L1838" i="12"/>
  <c r="L1362" i="12"/>
  <c r="L1426" i="12"/>
  <c r="L1156" i="12"/>
  <c r="L1259" i="12" s="1"/>
  <c r="L1220" i="12"/>
  <c r="L1323" i="12" s="1"/>
  <c r="L1439" i="12"/>
  <c r="L1542" i="12" s="1"/>
  <c r="L1535" i="12"/>
  <c r="L1638" i="12" s="1"/>
  <c r="L1531" i="12"/>
  <c r="L1634" i="12" s="1"/>
  <c r="L1527" i="12"/>
  <c r="L1630" i="12" s="1"/>
  <c r="L1523" i="12"/>
  <c r="L1626" i="12" s="1"/>
  <c r="L1519" i="12"/>
  <c r="L1622" i="12" s="1"/>
  <c r="L1515" i="12"/>
  <c r="L1618" i="12" s="1"/>
  <c r="L1511" i="12"/>
  <c r="L1614" i="12" s="1"/>
  <c r="L1507" i="12"/>
  <c r="L1610" i="12" s="1"/>
  <c r="L1503" i="12"/>
  <c r="L1606" i="12" s="1"/>
  <c r="L1499" i="12"/>
  <c r="L1602" i="12" s="1"/>
  <c r="L1491" i="12"/>
  <c r="L1594" i="12" s="1"/>
  <c r="L1487" i="12"/>
  <c r="L1590" i="12" s="1"/>
  <c r="L1483" i="12"/>
  <c r="L1586" i="12" s="1"/>
  <c r="L1479" i="12"/>
  <c r="L1582" i="12" s="1"/>
  <c r="L1475" i="12"/>
  <c r="L1578" i="12" s="1"/>
  <c r="L1470" i="12"/>
  <c r="L1573" i="12" s="1"/>
  <c r="L1466" i="12"/>
  <c r="L1569" i="12" s="1"/>
  <c r="L1462" i="12"/>
  <c r="L1565" i="12" s="1"/>
  <c r="L1454" i="12"/>
  <c r="L1557" i="12" s="1"/>
  <c r="L1450" i="12"/>
  <c r="L1553" i="12" s="1"/>
  <c r="L1440" i="12"/>
  <c r="L1543" i="12" s="1"/>
  <c r="L42" i="11"/>
  <c r="L1779" i="12"/>
  <c r="L1813" i="12"/>
  <c r="L1845" i="12"/>
  <c r="L1367" i="12"/>
  <c r="L1401" i="12"/>
  <c r="L1433" i="12"/>
  <c r="L1161" i="12"/>
  <c r="L1264" i="12" s="1"/>
  <c r="L1195" i="12"/>
  <c r="L1298" i="12" s="1"/>
  <c r="L1227" i="12"/>
  <c r="L1330" i="12" s="1"/>
  <c r="L1814" i="12"/>
  <c r="L1846" i="12"/>
  <c r="L1402" i="12"/>
  <c r="L1434" i="12"/>
  <c r="L1196" i="12"/>
  <c r="L1299" i="12" s="1"/>
  <c r="L1228" i="12"/>
  <c r="L1331" i="12" s="1"/>
  <c r="L1538" i="12"/>
  <c r="L1641" i="12" s="1"/>
  <c r="L1534" i="12"/>
  <c r="L1637" i="12" s="1"/>
  <c r="L1530" i="12"/>
  <c r="L1633" i="12" s="1"/>
  <c r="L1526" i="12"/>
  <c r="L1629" i="12" s="1"/>
  <c r="L1522" i="12"/>
  <c r="L1625" i="12" s="1"/>
  <c r="L1518" i="12"/>
  <c r="L1621" i="12" s="1"/>
  <c r="L1514" i="12"/>
  <c r="L1617" i="12" s="1"/>
  <c r="L1510" i="12"/>
  <c r="L1613" i="12" s="1"/>
  <c r="L1506" i="12"/>
  <c r="L1609" i="12" s="1"/>
  <c r="L1502" i="12"/>
  <c r="L1605" i="12" s="1"/>
  <c r="L1494" i="12"/>
  <c r="L1597" i="12" s="1"/>
  <c r="L1490" i="12"/>
  <c r="L1593" i="12" s="1"/>
  <c r="L1486" i="12"/>
  <c r="L1589" i="12" s="1"/>
  <c r="L1482" i="12"/>
  <c r="L1585" i="12" s="1"/>
  <c r="L1478" i="12"/>
  <c r="L1581" i="12" s="1"/>
  <c r="L1469" i="12"/>
  <c r="L1572" i="12" s="1"/>
  <c r="L1465" i="12"/>
  <c r="L1568" i="12" s="1"/>
  <c r="L1461" i="12"/>
  <c r="L1564" i="12" s="1"/>
  <c r="L1449" i="12"/>
  <c r="L1552" i="12" s="1"/>
  <c r="L1369" i="12"/>
  <c r="L1763" i="12"/>
  <c r="L1829" i="12"/>
  <c r="L1385" i="12"/>
  <c r="L1145" i="12"/>
  <c r="L1248" i="12" s="1"/>
  <c r="L1211" i="12"/>
  <c r="L1314" i="12" s="1"/>
  <c r="L1798" i="12"/>
  <c r="L1418" i="12"/>
  <c r="L1180" i="12"/>
  <c r="L1283" i="12" s="1"/>
  <c r="L1533" i="12"/>
  <c r="L1636" i="12" s="1"/>
  <c r="L1525" i="12"/>
  <c r="L1628" i="12" s="1"/>
  <c r="L1517" i="12"/>
  <c r="L1620" i="12" s="1"/>
  <c r="L1509" i="12"/>
  <c r="L1612" i="12" s="1"/>
  <c r="L1501" i="12"/>
  <c r="L1604" i="12" s="1"/>
  <c r="L1493" i="12"/>
  <c r="L1596" i="12" s="1"/>
  <c r="L1485" i="12"/>
  <c r="L1588" i="12" s="1"/>
  <c r="L1477" i="12"/>
  <c r="L1580" i="12" s="1"/>
  <c r="L1468" i="12"/>
  <c r="L1571" i="12" s="1"/>
  <c r="L1529" i="12"/>
  <c r="L1632" i="12" s="1"/>
  <c r="L1513" i="12"/>
  <c r="L1616" i="12" s="1"/>
  <c r="L1489" i="12"/>
  <c r="L1592" i="12" s="1"/>
  <c r="L1464" i="12"/>
  <c r="L1567" i="12" s="1"/>
  <c r="L1755" i="12"/>
  <c r="L1137" i="12"/>
  <c r="L1240" i="12" s="1"/>
  <c r="L1410" i="12"/>
  <c r="L1488" i="12"/>
  <c r="L1591" i="12" s="1"/>
  <c r="L1463" i="12"/>
  <c r="L1566" i="12" s="1"/>
  <c r="L1446" i="12"/>
  <c r="L1549" i="12" s="1"/>
  <c r="L1789" i="12"/>
  <c r="L1343" i="12"/>
  <c r="L1409" i="12"/>
  <c r="L1171" i="12"/>
  <c r="L1274" i="12" s="1"/>
  <c r="L1758" i="12"/>
  <c r="L1822" i="12"/>
  <c r="L1378" i="12"/>
  <c r="L1140" i="12"/>
  <c r="L1243" i="12" s="1"/>
  <c r="L1204" i="12"/>
  <c r="L1307" i="12" s="1"/>
  <c r="L1532" i="12"/>
  <c r="L1635" i="12" s="1"/>
  <c r="L1524" i="12"/>
  <c r="L1627" i="12" s="1"/>
  <c r="L1516" i="12"/>
  <c r="L1619" i="12" s="1"/>
  <c r="L1508" i="12"/>
  <c r="L1611" i="12" s="1"/>
  <c r="L1500" i="12"/>
  <c r="L1603" i="12" s="1"/>
  <c r="L1492" i="12"/>
  <c r="L1595" i="12" s="1"/>
  <c r="L1484" i="12"/>
  <c r="L1587" i="12" s="1"/>
  <c r="L1476" i="12"/>
  <c r="L1579" i="12" s="1"/>
  <c r="L1754" i="12"/>
  <c r="L1445" i="12"/>
  <c r="L1548" i="12" s="1"/>
  <c r="L1472" i="12"/>
  <c r="L1575" i="12" s="1"/>
  <c r="L1537" i="12"/>
  <c r="L1640" i="12" s="1"/>
  <c r="L1505" i="12"/>
  <c r="L1608" i="12" s="1"/>
  <c r="L1781" i="12"/>
  <c r="L1377" i="12"/>
  <c r="L1790" i="12"/>
  <c r="L1797" i="12"/>
  <c r="L1351" i="12"/>
  <c r="L1417" i="12"/>
  <c r="L1179" i="12"/>
  <c r="L1282" i="12" s="1"/>
  <c r="L1830" i="12"/>
  <c r="L1386" i="12"/>
  <c r="L1212" i="12"/>
  <c r="L1315" i="12" s="1"/>
  <c r="L1521" i="12"/>
  <c r="L1624" i="12" s="1"/>
  <c r="L1481" i="12"/>
  <c r="L1584" i="12" s="1"/>
  <c r="L1342" i="12"/>
  <c r="L1821" i="12"/>
  <c r="L1203" i="12"/>
  <c r="L1306" i="12" s="1"/>
  <c r="L1346" i="12"/>
  <c r="L1172" i="12"/>
  <c r="L1275" i="12" s="1"/>
  <c r="L1536" i="12"/>
  <c r="L1639" i="12" s="1"/>
  <c r="L1528" i="12"/>
  <c r="L1631" i="12" s="1"/>
  <c r="L1520" i="12"/>
  <c r="L1623" i="12" s="1"/>
  <c r="L1512" i="12"/>
  <c r="L1615" i="12" s="1"/>
  <c r="L1504" i="12"/>
  <c r="L1607" i="12" s="1"/>
  <c r="L1480" i="12"/>
  <c r="L1583" i="12" s="1"/>
  <c r="L1471" i="12"/>
  <c r="L1574" i="12" s="1"/>
  <c r="L1455" i="12"/>
  <c r="L1558" i="12" s="1"/>
  <c r="L1136" i="12"/>
  <c r="L1239" i="12" s="1"/>
  <c r="L1163" i="12"/>
  <c r="L1266" i="12" s="1"/>
  <c r="P38" i="11"/>
  <c r="P1753" i="12"/>
  <c r="P1761" i="12"/>
  <c r="P1769" i="12"/>
  <c r="P1777" i="12"/>
  <c r="P1793" i="12"/>
  <c r="P1803" i="12"/>
  <c r="P1811" i="12"/>
  <c r="P1819" i="12"/>
  <c r="P1827" i="12"/>
  <c r="P1835" i="12"/>
  <c r="P1843" i="12"/>
  <c r="P1349" i="12"/>
  <c r="P1357" i="12"/>
  <c r="P1365" i="12"/>
  <c r="P1381" i="12"/>
  <c r="P1391" i="12"/>
  <c r="P1399" i="12"/>
  <c r="P1407" i="12"/>
  <c r="P1415" i="12"/>
  <c r="P1423" i="12"/>
  <c r="P1431" i="12"/>
  <c r="P1143" i="12"/>
  <c r="P1246" i="12" s="1"/>
  <c r="P1151" i="12"/>
  <c r="P1254" i="12" s="1"/>
  <c r="P1159" i="12"/>
  <c r="P1262" i="12" s="1"/>
  <c r="P1175" i="12"/>
  <c r="P1278" i="12" s="1"/>
  <c r="P1185" i="12"/>
  <c r="P1288" i="12" s="1"/>
  <c r="P1193" i="12"/>
  <c r="P1296" i="12" s="1"/>
  <c r="P1201" i="12"/>
  <c r="P1304" i="12" s="1"/>
  <c r="P1209" i="12"/>
  <c r="P1312" i="12" s="1"/>
  <c r="P1217" i="12"/>
  <c r="P1320" i="12" s="1"/>
  <c r="P1225" i="12"/>
  <c r="P1328" i="12" s="1"/>
  <c r="P1755" i="12"/>
  <c r="P1765" i="12"/>
  <c r="P1775" i="12"/>
  <c r="P1787" i="12"/>
  <c r="P1799" i="12"/>
  <c r="P1809" i="12"/>
  <c r="P1821" i="12"/>
  <c r="P1831" i="12"/>
  <c r="P1841" i="12"/>
  <c r="P1343" i="12"/>
  <c r="P1353" i="12"/>
  <c r="P1363" i="12"/>
  <c r="P1375" i="12"/>
  <c r="P1387" i="12"/>
  <c r="P1397" i="12"/>
  <c r="P1409" i="12"/>
  <c r="P1419" i="12"/>
  <c r="P1429" i="12"/>
  <c r="P1137" i="12"/>
  <c r="P1240" i="12" s="1"/>
  <c r="P1147" i="12"/>
  <c r="P1250" i="12" s="1"/>
  <c r="P1157" i="12"/>
  <c r="P1260" i="12" s="1"/>
  <c r="P1169" i="12"/>
  <c r="P1272" i="12" s="1"/>
  <c r="P1181" i="12"/>
  <c r="P1284" i="12" s="1"/>
  <c r="P1191" i="12"/>
  <c r="P1294" i="12" s="1"/>
  <c r="P1203" i="12"/>
  <c r="P1306" i="12" s="1"/>
  <c r="P1213" i="12"/>
  <c r="P1316" i="12" s="1"/>
  <c r="P1223" i="12"/>
  <c r="P1326" i="12" s="1"/>
  <c r="P1752" i="12"/>
  <c r="P1760" i="12"/>
  <c r="P1772" i="12"/>
  <c r="P1798" i="12"/>
  <c r="P1814" i="12"/>
  <c r="P1822" i="12"/>
  <c r="P1830" i="12"/>
  <c r="P1838" i="12"/>
  <c r="P1846" i="12"/>
  <c r="P1342" i="12"/>
  <c r="P1350" i="12"/>
  <c r="P1362" i="12"/>
  <c r="P1370" i="12"/>
  <c r="P1378" i="12"/>
  <c r="P1388" i="12"/>
  <c r="P1396" i="12"/>
  <c r="P1404" i="12"/>
  <c r="P1412" i="12"/>
  <c r="P1420" i="12"/>
  <c r="P1428" i="12"/>
  <c r="P1138" i="12"/>
  <c r="P1241" i="12" s="1"/>
  <c r="P1148" i="12"/>
  <c r="P1251" i="12" s="1"/>
  <c r="P1158" i="12"/>
  <c r="P1261" i="12" s="1"/>
  <c r="P1166" i="12"/>
  <c r="P1269" i="12" s="1"/>
  <c r="P1174" i="12"/>
  <c r="P1277" i="12" s="1"/>
  <c r="P1184" i="12"/>
  <c r="P1287" i="12" s="1"/>
  <c r="P1192" i="12"/>
  <c r="P1295" i="12" s="1"/>
  <c r="P1200" i="12"/>
  <c r="P1303" i="12" s="1"/>
  <c r="P1208" i="12"/>
  <c r="P1311" i="12" s="1"/>
  <c r="P1216" i="12"/>
  <c r="P1319" i="12" s="1"/>
  <c r="P1224" i="12"/>
  <c r="P1327" i="12" s="1"/>
  <c r="P1341" i="12"/>
  <c r="P42" i="11"/>
  <c r="P1759" i="12"/>
  <c r="P1789" i="12"/>
  <c r="P1805" i="12"/>
  <c r="P1817" i="12"/>
  <c r="P1833" i="12"/>
  <c r="P1847" i="12"/>
  <c r="P1351" i="12"/>
  <c r="P1367" i="12"/>
  <c r="P1379" i="12"/>
  <c r="P1411" i="12"/>
  <c r="P1425" i="12"/>
  <c r="P1149" i="12"/>
  <c r="P1252" i="12" s="1"/>
  <c r="P1163" i="12"/>
  <c r="P1266" i="12" s="1"/>
  <c r="P1179" i="12"/>
  <c r="P1282" i="12" s="1"/>
  <c r="P1195" i="12"/>
  <c r="P1298" i="12" s="1"/>
  <c r="P1207" i="12"/>
  <c r="P1310" i="12" s="1"/>
  <c r="P1221" i="12"/>
  <c r="P1324" i="12" s="1"/>
  <c r="P1754" i="12"/>
  <c r="P1766" i="12"/>
  <c r="P1778" i="12"/>
  <c r="P1790" i="12"/>
  <c r="P1802" i="12"/>
  <c r="P1812" i="12"/>
  <c r="P1824" i="12"/>
  <c r="P1834" i="12"/>
  <c r="P1844" i="12"/>
  <c r="P1344" i="12"/>
  <c r="P1358" i="12"/>
  <c r="P1380" i="12"/>
  <c r="P1392" i="12"/>
  <c r="P1402" i="12"/>
  <c r="P1414" i="12"/>
  <c r="P1424" i="12"/>
  <c r="P1434" i="12"/>
  <c r="P1140" i="12"/>
  <c r="P1243" i="12" s="1"/>
  <c r="P1154" i="12"/>
  <c r="P1257" i="12" s="1"/>
  <c r="P1164" i="12"/>
  <c r="P1267" i="12" s="1"/>
  <c r="P1178" i="12"/>
  <c r="P1281" i="12" s="1"/>
  <c r="P1198" i="12"/>
  <c r="P1301" i="12" s="1"/>
  <c r="P1210" i="12"/>
  <c r="P1313" i="12" s="1"/>
  <c r="P1220" i="12"/>
  <c r="P1323" i="12" s="1"/>
  <c r="P1763" i="12"/>
  <c r="P1779" i="12"/>
  <c r="P1791" i="12"/>
  <c r="P1823" i="12"/>
  <c r="P1837" i="12"/>
  <c r="P1355" i="12"/>
  <c r="P1369" i="12"/>
  <c r="P1385" i="12"/>
  <c r="P1401" i="12"/>
  <c r="P1413" i="12"/>
  <c r="P1427" i="12"/>
  <c r="P1165" i="12"/>
  <c r="P1268" i="12" s="1"/>
  <c r="P1183" i="12"/>
  <c r="P1286" i="12" s="1"/>
  <c r="P1197" i="12"/>
  <c r="P1300" i="12" s="1"/>
  <c r="P1211" i="12"/>
  <c r="P1314" i="12" s="1"/>
  <c r="P1227" i="12"/>
  <c r="P1330" i="12" s="1"/>
  <c r="P1756" i="12"/>
  <c r="P1770" i="12"/>
  <c r="P1782" i="12"/>
  <c r="P1792" i="12"/>
  <c r="P1804" i="12"/>
  <c r="P1816" i="12"/>
  <c r="P1826" i="12"/>
  <c r="P1836" i="12"/>
  <c r="P1346" i="12"/>
  <c r="P1360" i="12"/>
  <c r="P1372" i="12"/>
  <c r="P1384" i="12"/>
  <c r="P1406" i="12"/>
  <c r="P1416" i="12"/>
  <c r="P1426" i="12"/>
  <c r="P1132" i="12"/>
  <c r="P1235" i="12" s="1"/>
  <c r="P1142" i="12"/>
  <c r="P1245" i="12" s="1"/>
  <c r="P1156" i="12"/>
  <c r="P1259" i="12" s="1"/>
  <c r="P1168" i="12"/>
  <c r="P1271" i="12" s="1"/>
  <c r="P1180" i="12"/>
  <c r="P1283" i="12" s="1"/>
  <c r="P1190" i="12"/>
  <c r="P1293" i="12" s="1"/>
  <c r="P1202" i="12"/>
  <c r="P1305" i="12" s="1"/>
  <c r="P1212" i="12"/>
  <c r="P1315" i="12" s="1"/>
  <c r="P1222" i="12"/>
  <c r="P1325" i="12" s="1"/>
  <c r="P1135" i="12"/>
  <c r="P1238" i="12" s="1"/>
  <c r="P1783" i="12"/>
  <c r="P1815" i="12"/>
  <c r="P1845" i="12"/>
  <c r="P1393" i="12"/>
  <c r="P1421" i="12"/>
  <c r="P1145" i="12"/>
  <c r="P1248" i="12" s="1"/>
  <c r="P1173" i="12"/>
  <c r="P1276" i="12" s="1"/>
  <c r="P1205" i="12"/>
  <c r="P1308" i="12" s="1"/>
  <c r="P1750" i="12"/>
  <c r="P1776" i="12"/>
  <c r="P1800" i="12"/>
  <c r="P1820" i="12"/>
  <c r="P1842" i="12"/>
  <c r="P1354" i="12"/>
  <c r="P1400" i="12"/>
  <c r="P1422" i="12"/>
  <c r="P1136" i="12"/>
  <c r="P1239" i="12" s="1"/>
  <c r="P1186" i="12"/>
  <c r="P1289" i="12" s="1"/>
  <c r="P1206" i="12"/>
  <c r="P1309" i="12" s="1"/>
  <c r="P1228" i="12"/>
  <c r="P1331" i="12" s="1"/>
  <c r="P1768" i="12"/>
  <c r="P1767" i="12"/>
  <c r="P1797" i="12"/>
  <c r="P1825" i="12"/>
  <c r="P1371" i="12"/>
  <c r="P1403" i="12"/>
  <c r="P1433" i="12"/>
  <c r="P1187" i="12"/>
  <c r="P1290" i="12" s="1"/>
  <c r="P1215" i="12"/>
  <c r="P1318" i="12" s="1"/>
  <c r="P1758" i="12"/>
  <c r="P1784" i="12"/>
  <c r="P1808" i="12"/>
  <c r="P1828" i="12"/>
  <c r="P1338" i="12"/>
  <c r="P1364" i="12"/>
  <c r="P1386" i="12"/>
  <c r="P1408" i="12"/>
  <c r="P1430" i="12"/>
  <c r="P1144" i="12"/>
  <c r="P1247" i="12" s="1"/>
  <c r="P1194" i="12"/>
  <c r="P1297" i="12" s="1"/>
  <c r="P1214" i="12"/>
  <c r="P1317" i="12" s="1"/>
  <c r="P1176" i="12"/>
  <c r="P1279" i="12" s="1"/>
  <c r="P1794" i="12"/>
  <c r="P1356" i="12"/>
  <c r="P1352" i="12"/>
  <c r="P1801" i="12"/>
  <c r="P1829" i="12"/>
  <c r="P1347" i="12"/>
  <c r="P1377" i="12"/>
  <c r="P1405" i="12"/>
  <c r="P1435" i="12"/>
  <c r="P1161" i="12"/>
  <c r="P1264" i="12" s="1"/>
  <c r="P1219" i="12"/>
  <c r="P1322" i="12" s="1"/>
  <c r="P1762" i="12"/>
  <c r="P1786" i="12"/>
  <c r="P1810" i="12"/>
  <c r="P1832" i="12"/>
  <c r="P1340" i="12"/>
  <c r="P1366" i="12"/>
  <c r="P1390" i="12"/>
  <c r="P1410" i="12"/>
  <c r="P1432" i="12"/>
  <c r="P1152" i="12"/>
  <c r="P1255" i="12" s="1"/>
  <c r="P1172" i="12"/>
  <c r="P1275" i="12" s="1"/>
  <c r="P1196" i="12"/>
  <c r="P1299" i="12" s="1"/>
  <c r="P1218" i="12"/>
  <c r="P1321" i="12" s="1"/>
  <c r="P1813" i="12"/>
  <c r="P1417" i="12"/>
  <c r="P1229" i="12"/>
  <c r="P1332" i="12" s="1"/>
  <c r="P1840" i="12"/>
  <c r="P1418" i="12"/>
  <c r="P1204" i="12"/>
  <c r="P1307" i="12" s="1"/>
  <c r="P1764" i="12"/>
  <c r="P1795" i="12"/>
  <c r="P1150" i="12"/>
  <c r="P1253" i="12" s="1"/>
  <c r="P1444" i="12"/>
  <c r="P1547" i="12" s="1"/>
  <c r="P1452" i="12"/>
  <c r="P1555" i="12" s="1"/>
  <c r="P1460" i="12"/>
  <c r="P1563" i="12" s="1"/>
  <c r="P1468" i="12"/>
  <c r="P1571" i="12" s="1"/>
  <c r="P1484" i="12"/>
  <c r="P1587" i="12" s="1"/>
  <c r="P1492" i="12"/>
  <c r="P1595" i="12" s="1"/>
  <c r="P1500" i="12"/>
  <c r="P1603" i="12" s="1"/>
  <c r="P1508" i="12"/>
  <c r="P1611" i="12" s="1"/>
  <c r="P1443" i="12"/>
  <c r="P1546" i="12" s="1"/>
  <c r="P1451" i="12"/>
  <c r="P1554" i="12" s="1"/>
  <c r="P1461" i="12"/>
  <c r="P1564" i="12" s="1"/>
  <c r="P1469" i="12"/>
  <c r="P1572" i="12" s="1"/>
  <c r="P1477" i="12"/>
  <c r="P1580" i="12" s="1"/>
  <c r="P1485" i="12"/>
  <c r="P1588" i="12" s="1"/>
  <c r="P1493" i="12"/>
  <c r="P1596" i="12" s="1"/>
  <c r="P1501" i="12"/>
  <c r="P1604" i="12" s="1"/>
  <c r="P1509" i="12"/>
  <c r="P1612" i="12" s="1"/>
  <c r="P1533" i="12"/>
  <c r="P1636" i="12" s="1"/>
  <c r="P1525" i="12"/>
  <c r="P1628" i="12" s="1"/>
  <c r="P1517" i="12"/>
  <c r="P1620" i="12" s="1"/>
  <c r="P1513" i="12"/>
  <c r="P1616" i="12" s="1"/>
  <c r="P1534" i="12"/>
  <c r="P1637" i="12" s="1"/>
  <c r="P1526" i="12"/>
  <c r="P1629" i="12" s="1"/>
  <c r="P1518" i="12"/>
  <c r="P1621" i="12" s="1"/>
  <c r="P1839" i="12"/>
  <c r="P1141" i="12"/>
  <c r="P1244" i="12" s="1"/>
  <c r="P1774" i="12"/>
  <c r="P1348" i="12"/>
  <c r="P1134" i="12"/>
  <c r="P1237" i="12" s="1"/>
  <c r="P1226" i="12"/>
  <c r="P1329" i="12" s="1"/>
  <c r="P1146" i="12"/>
  <c r="P1249" i="12" s="1"/>
  <c r="P1446" i="12"/>
  <c r="P1549" i="12" s="1"/>
  <c r="P1454" i="12"/>
  <c r="P1557" i="12" s="1"/>
  <c r="P1470" i="12"/>
  <c r="P1573" i="12" s="1"/>
  <c r="P1478" i="12"/>
  <c r="P1581" i="12" s="1"/>
  <c r="P1486" i="12"/>
  <c r="P1589" i="12" s="1"/>
  <c r="P1494" i="12"/>
  <c r="P1597" i="12" s="1"/>
  <c r="P1502" i="12"/>
  <c r="P1605" i="12" s="1"/>
  <c r="P1510" i="12"/>
  <c r="P1613" i="12" s="1"/>
  <c r="P1445" i="12"/>
  <c r="P1548" i="12" s="1"/>
  <c r="P1455" i="12"/>
  <c r="P1558" i="12" s="1"/>
  <c r="P1463" i="12"/>
  <c r="P1566" i="12" s="1"/>
  <c r="P1487" i="12"/>
  <c r="P1590" i="12" s="1"/>
  <c r="P1495" i="12"/>
  <c r="P1598" i="12" s="1"/>
  <c r="P1503" i="12"/>
  <c r="P1606" i="12" s="1"/>
  <c r="P1511" i="12"/>
  <c r="P1614" i="12" s="1"/>
  <c r="P1535" i="12"/>
  <c r="P1638" i="12" s="1"/>
  <c r="P1527" i="12"/>
  <c r="P1630" i="12" s="1"/>
  <c r="P1519" i="12"/>
  <c r="P1622" i="12" s="1"/>
  <c r="P1536" i="12"/>
  <c r="P1639" i="12" s="1"/>
  <c r="P1528" i="12"/>
  <c r="P1631" i="12" s="1"/>
  <c r="P1520" i="12"/>
  <c r="P1623" i="12" s="1"/>
  <c r="P1781" i="12"/>
  <c r="P1199" i="12"/>
  <c r="P1302" i="12" s="1"/>
  <c r="P1398" i="12"/>
  <c r="P1450" i="12"/>
  <c r="P1553" i="12" s="1"/>
  <c r="P1466" i="12"/>
  <c r="P1569" i="12" s="1"/>
  <c r="P1482" i="12"/>
  <c r="P1585" i="12" s="1"/>
  <c r="P1441" i="12"/>
  <c r="P1544" i="12" s="1"/>
  <c r="P1459" i="12"/>
  <c r="P1562" i="12" s="1"/>
  <c r="P1475" i="12"/>
  <c r="P1578" i="12" s="1"/>
  <c r="P1491" i="12"/>
  <c r="P1594" i="12" s="1"/>
  <c r="P1507" i="12"/>
  <c r="P1610" i="12" s="1"/>
  <c r="P1529" i="12"/>
  <c r="P1632" i="12" s="1"/>
  <c r="P1523" i="12"/>
  <c r="P1626" i="12" s="1"/>
  <c r="P1453" i="12"/>
  <c r="P1556" i="12" s="1"/>
  <c r="P1530" i="12"/>
  <c r="P1633" i="12" s="1"/>
  <c r="P1524" i="12"/>
  <c r="P1627" i="12" s="1"/>
  <c r="P1514" i="12"/>
  <c r="P1617" i="12" s="1"/>
  <c r="P1177" i="12"/>
  <c r="P1280" i="12" s="1"/>
  <c r="P1490" i="12"/>
  <c r="P1593" i="12" s="1"/>
  <c r="P1449" i="12"/>
  <c r="P1552" i="12" s="1"/>
  <c r="P1499" i="12"/>
  <c r="P1602" i="12" s="1"/>
  <c r="P1531" i="12"/>
  <c r="P1634" i="12" s="1"/>
  <c r="P1515" i="12"/>
  <c r="P1618" i="12" s="1"/>
  <c r="P1522" i="12"/>
  <c r="P1625" i="12" s="1"/>
  <c r="P1516" i="12"/>
  <c r="P1619" i="12" s="1"/>
  <c r="P1171" i="12"/>
  <c r="P1274" i="12" s="1"/>
  <c r="P1796" i="12"/>
  <c r="P1160" i="12"/>
  <c r="P1263" i="12" s="1"/>
  <c r="P1456" i="12"/>
  <c r="P1559" i="12" s="1"/>
  <c r="P1472" i="12"/>
  <c r="P1575" i="12" s="1"/>
  <c r="P1488" i="12"/>
  <c r="P1591" i="12" s="1"/>
  <c r="P1504" i="12"/>
  <c r="P1607" i="12" s="1"/>
  <c r="P1447" i="12"/>
  <c r="P1550" i="12" s="1"/>
  <c r="P1465" i="12"/>
  <c r="P1568" i="12" s="1"/>
  <c r="P1481" i="12"/>
  <c r="P1584" i="12" s="1"/>
  <c r="P1474" i="12"/>
  <c r="P1577" i="12" s="1"/>
  <c r="P1467" i="12"/>
  <c r="P1570" i="12" s="1"/>
  <c r="P1521" i="12"/>
  <c r="P1624" i="12" s="1"/>
  <c r="P1538" i="12"/>
  <c r="P1641" i="12" s="1"/>
  <c r="P1374" i="12"/>
  <c r="P1389" i="12"/>
  <c r="P1818" i="12"/>
  <c r="P1182" i="12"/>
  <c r="P1285" i="12" s="1"/>
  <c r="P1383" i="12"/>
  <c r="P1458" i="12"/>
  <c r="P1561" i="12" s="1"/>
  <c r="P1506" i="12"/>
  <c r="P1609" i="12" s="1"/>
  <c r="P1483" i="12"/>
  <c r="P1586" i="12" s="1"/>
  <c r="P1537" i="12"/>
  <c r="P1640" i="12" s="1"/>
  <c r="P1532" i="12"/>
  <c r="P1635" i="12" s="1"/>
  <c r="P1382" i="12"/>
  <c r="P1480" i="12"/>
  <c r="P1583" i="12" s="1"/>
  <c r="P1496" i="12"/>
  <c r="P1599" i="12" s="1"/>
  <c r="P1512" i="12"/>
  <c r="P1615" i="12" s="1"/>
  <c r="P1457" i="12"/>
  <c r="P1560" i="12" s="1"/>
  <c r="P1473" i="12"/>
  <c r="P1576" i="12" s="1"/>
  <c r="P1489" i="12"/>
  <c r="P1592" i="12" s="1"/>
  <c r="P1505" i="12"/>
  <c r="P1608" i="12" s="1"/>
  <c r="C1795" i="12"/>
  <c r="C1199" i="12"/>
  <c r="C1302" i="12" s="1"/>
  <c r="C1463" i="12"/>
  <c r="C1566" i="12" s="1"/>
  <c r="C1363" i="12"/>
  <c r="C1809" i="12"/>
  <c r="J1824" i="12"/>
  <c r="J1845" i="12"/>
  <c r="J1801" i="12"/>
  <c r="C1360" i="12"/>
  <c r="C1778" i="12"/>
  <c r="T1751" i="12"/>
  <c r="T38" i="11"/>
  <c r="T1785" i="12"/>
  <c r="T1801" i="12"/>
  <c r="T1817" i="12"/>
  <c r="T1833" i="12"/>
  <c r="T1357" i="12"/>
  <c r="T1375" i="12"/>
  <c r="T1391" i="12"/>
  <c r="T1407" i="12"/>
  <c r="T1423" i="12"/>
  <c r="T1133" i="12"/>
  <c r="T1236" i="12" s="1"/>
  <c r="T1155" i="12"/>
  <c r="T1258" i="12" s="1"/>
  <c r="T1171" i="12"/>
  <c r="T1274" i="12" s="1"/>
  <c r="T1187" i="12"/>
  <c r="T1290" i="12" s="1"/>
  <c r="T1197" i="12"/>
  <c r="T1300" i="12" s="1"/>
  <c r="T1207" i="12"/>
  <c r="T1310" i="12" s="1"/>
  <c r="T1219" i="12"/>
  <c r="T1322" i="12" s="1"/>
  <c r="T1229" i="12"/>
  <c r="T1332" i="12" s="1"/>
  <c r="T1762" i="12"/>
  <c r="T1786" i="12"/>
  <c r="T1796" i="12"/>
  <c r="T1808" i="12"/>
  <c r="T1818" i="12"/>
  <c r="T1828" i="12"/>
  <c r="T1840" i="12"/>
  <c r="T1338" i="12"/>
  <c r="T1366" i="12"/>
  <c r="T1376" i="12"/>
  <c r="T1386" i="12"/>
  <c r="T1398" i="12"/>
  <c r="T1408" i="12"/>
  <c r="T1418" i="12"/>
  <c r="T1430" i="12"/>
  <c r="T1134" i="12"/>
  <c r="T1237" i="12" s="1"/>
  <c r="T1162" i="12"/>
  <c r="T1265" i="12" s="1"/>
  <c r="T1172" i="12"/>
  <c r="T1275" i="12" s="1"/>
  <c r="T1182" i="12"/>
  <c r="T1285" i="12" s="1"/>
  <c r="T1194" i="12"/>
  <c r="T1297" i="12" s="1"/>
  <c r="T1204" i="12"/>
  <c r="T1307" i="12" s="1"/>
  <c r="T1214" i="12"/>
  <c r="T1317" i="12" s="1"/>
  <c r="T1226" i="12"/>
  <c r="T1329" i="12" s="1"/>
  <c r="T1759" i="12"/>
  <c r="T1779" i="12"/>
  <c r="T1803" i="12"/>
  <c r="T1825" i="12"/>
  <c r="T1843" i="12"/>
  <c r="T1361" i="12"/>
  <c r="T1383" i="12"/>
  <c r="T1401" i="12"/>
  <c r="T1425" i="12"/>
  <c r="T1145" i="12"/>
  <c r="T1248" i="12" s="1"/>
  <c r="T1189" i="12"/>
  <c r="T1292" i="12" s="1"/>
  <c r="T1203" i="12"/>
  <c r="T1306" i="12" s="1"/>
  <c r="T1215" i="12"/>
  <c r="T1318" i="12" s="1"/>
  <c r="T1750" i="12"/>
  <c r="T1768" i="12"/>
  <c r="T1800" i="12"/>
  <c r="T1812" i="12"/>
  <c r="T1826" i="12"/>
  <c r="T1842" i="12"/>
  <c r="T1348" i="12"/>
  <c r="T1362" i="12"/>
  <c r="T1378" i="12"/>
  <c r="T1392" i="12"/>
  <c r="T1406" i="12"/>
  <c r="T1422" i="12"/>
  <c r="T1434" i="12"/>
  <c r="T1178" i="12"/>
  <c r="T1281" i="12" s="1"/>
  <c r="T1190" i="12"/>
  <c r="T1293" i="12" s="1"/>
  <c r="T1206" i="12"/>
  <c r="T1309" i="12" s="1"/>
  <c r="T1220" i="12"/>
  <c r="T1323" i="12" s="1"/>
  <c r="T1749" i="12"/>
  <c r="T1777" i="12"/>
  <c r="T1795" i="12"/>
  <c r="T1819" i="12"/>
  <c r="T1841" i="12"/>
  <c r="T1351" i="12"/>
  <c r="T1377" i="12"/>
  <c r="T1399" i="12"/>
  <c r="T1417" i="12"/>
  <c r="T1135" i="12"/>
  <c r="T1238" i="12" s="1"/>
  <c r="T1181" i="12"/>
  <c r="T1284" i="12" s="1"/>
  <c r="T1199" i="12"/>
  <c r="T1302" i="12" s="1"/>
  <c r="T1213" i="12"/>
  <c r="T1316" i="12" s="1"/>
  <c r="T1227" i="12"/>
  <c r="T1330" i="12" s="1"/>
  <c r="T1780" i="12"/>
  <c r="T1794" i="12"/>
  <c r="T1810" i="12"/>
  <c r="T1824" i="12"/>
  <c r="T1836" i="12"/>
  <c r="T1340" i="12"/>
  <c r="T1358" i="12"/>
  <c r="T1374" i="12"/>
  <c r="T1390" i="12"/>
  <c r="T1402" i="12"/>
  <c r="T1416" i="12"/>
  <c r="T1432" i="12"/>
  <c r="T1144" i="12"/>
  <c r="T1247" i="12" s="1"/>
  <c r="T1174" i="12"/>
  <c r="T1277" i="12" s="1"/>
  <c r="T1188" i="12"/>
  <c r="T1291" i="12" s="1"/>
  <c r="T1202" i="12"/>
  <c r="T1305" i="12" s="1"/>
  <c r="T1218" i="12"/>
  <c r="T1321" i="12" s="1"/>
  <c r="T1130" i="12"/>
  <c r="T1233" i="12" s="1"/>
  <c r="T1761" i="12"/>
  <c r="T1809" i="12"/>
  <c r="T1339" i="12"/>
  <c r="T1385" i="12"/>
  <c r="T1431" i="12"/>
  <c r="T1173" i="12"/>
  <c r="T1276" i="12" s="1"/>
  <c r="T1205" i="12"/>
  <c r="T1308" i="12" s="1"/>
  <c r="T1758" i="12"/>
  <c r="T1788" i="12"/>
  <c r="T1816" i="12"/>
  <c r="T1844" i="12"/>
  <c r="T1368" i="12"/>
  <c r="T1394" i="12"/>
  <c r="T1424" i="12"/>
  <c r="T1152" i="12"/>
  <c r="T1255" i="12" s="1"/>
  <c r="T1180" i="12"/>
  <c r="T1283" i="12" s="1"/>
  <c r="T1210" i="12"/>
  <c r="T1313" i="12" s="1"/>
  <c r="T1769" i="12"/>
  <c r="T1811" i="12"/>
  <c r="T1349" i="12"/>
  <c r="T1393" i="12"/>
  <c r="T1433" i="12"/>
  <c r="T1179" i="12"/>
  <c r="T1282" i="12" s="1"/>
  <c r="T1211" i="12"/>
  <c r="T1314" i="12" s="1"/>
  <c r="T1760" i="12"/>
  <c r="T1792" i="12"/>
  <c r="T1820" i="12"/>
  <c r="T1748" i="12"/>
  <c r="T1400" i="12"/>
  <c r="T1426" i="12"/>
  <c r="T1156" i="12"/>
  <c r="T1259" i="12" s="1"/>
  <c r="T1186" i="12"/>
  <c r="T1289" i="12" s="1"/>
  <c r="T1212" i="12"/>
  <c r="T1315" i="12" s="1"/>
  <c r="T1835" i="12"/>
  <c r="T1415" i="12"/>
  <c r="T1195" i="12"/>
  <c r="T1298" i="12" s="1"/>
  <c r="T1778" i="12"/>
  <c r="T1834" i="12"/>
  <c r="T1384" i="12"/>
  <c r="T1140" i="12"/>
  <c r="T1243" i="12" s="1"/>
  <c r="T1198" i="12"/>
  <c r="T1301" i="12" s="1"/>
  <c r="T1787" i="12"/>
  <c r="T1367" i="12"/>
  <c r="T1221" i="12"/>
  <c r="T1324" i="12" s="1"/>
  <c r="T1802" i="12"/>
  <c r="T1350" i="12"/>
  <c r="T1410" i="12"/>
  <c r="T1222" i="12"/>
  <c r="T1325" i="12" s="1"/>
  <c r="T1409" i="12"/>
  <c r="T1770" i="12"/>
  <c r="T1382" i="12"/>
  <c r="T1196" i="12"/>
  <c r="T1299" i="12" s="1"/>
  <c r="T1136" i="12"/>
  <c r="T1239" i="12" s="1"/>
  <c r="T1793" i="12"/>
  <c r="T1157" i="12"/>
  <c r="T1260" i="12" s="1"/>
  <c r="T1804" i="12"/>
  <c r="T1414" i="12"/>
  <c r="T1228" i="12"/>
  <c r="T1331" i="12" s="1"/>
  <c r="T42" i="11"/>
  <c r="T819" i="12"/>
  <c r="T1755" i="12"/>
  <c r="T1754" i="12"/>
  <c r="T1444" i="12"/>
  <c r="T1547" i="12" s="1"/>
  <c r="T1452" i="12"/>
  <c r="T1555" i="12" s="1"/>
  <c r="T1460" i="12"/>
  <c r="T1563" i="12" s="1"/>
  <c r="T1470" i="12"/>
  <c r="T1573" i="12" s="1"/>
  <c r="T1478" i="12"/>
  <c r="T1581" i="12" s="1"/>
  <c r="T1486" i="12"/>
  <c r="T1589" i="12" s="1"/>
  <c r="T1494" i="12"/>
  <c r="T1597" i="12" s="1"/>
  <c r="T1827" i="12"/>
  <c r="T1191" i="12"/>
  <c r="T1294" i="12" s="1"/>
  <c r="T1832" i="12"/>
  <c r="T1132" i="12"/>
  <c r="T1235" i="12" s="1"/>
  <c r="T1170" i="12"/>
  <c r="T1273" i="12" s="1"/>
  <c r="T1756" i="12"/>
  <c r="T1344" i="12"/>
  <c r="T1442" i="12"/>
  <c r="T1545" i="12" s="1"/>
  <c r="T1454" i="12"/>
  <c r="T1557" i="12" s="1"/>
  <c r="T1466" i="12"/>
  <c r="T1569" i="12" s="1"/>
  <c r="T1476" i="12"/>
  <c r="T1579" i="12" s="1"/>
  <c r="T1488" i="12"/>
  <c r="T1591" i="12" s="1"/>
  <c r="T1498" i="12"/>
  <c r="T1601" i="12" s="1"/>
  <c r="T1506" i="12"/>
  <c r="T1609" i="12" s="1"/>
  <c r="T1441" i="12"/>
  <c r="T1544" i="12" s="1"/>
  <c r="T1449" i="12"/>
  <c r="T1552" i="12" s="1"/>
  <c r="T1459" i="12"/>
  <c r="T1562" i="12" s="1"/>
  <c r="T1469" i="12"/>
  <c r="T1572" i="12" s="1"/>
  <c r="T1477" i="12"/>
  <c r="T1580" i="12" s="1"/>
  <c r="T1485" i="12"/>
  <c r="T1588" i="12" s="1"/>
  <c r="T1493" i="12"/>
  <c r="T1596" i="12" s="1"/>
  <c r="T1501" i="12"/>
  <c r="T1604" i="12" s="1"/>
  <c r="T1509" i="12"/>
  <c r="T1612" i="12" s="1"/>
  <c r="T1537" i="12"/>
  <c r="T1640" i="12" s="1"/>
  <c r="T1529" i="12"/>
  <c r="T1632" i="12" s="1"/>
  <c r="T1521" i="12"/>
  <c r="T1624" i="12" s="1"/>
  <c r="T1538" i="12"/>
  <c r="T1641" i="12" s="1"/>
  <c r="T1530" i="12"/>
  <c r="T1633" i="12" s="1"/>
  <c r="T1522" i="12"/>
  <c r="T1625" i="12" s="1"/>
  <c r="T1514" i="12"/>
  <c r="T1617" i="12" s="1"/>
  <c r="T1446" i="12"/>
  <c r="T1549" i="12" s="1"/>
  <c r="T1468" i="12"/>
  <c r="T1571" i="12" s="1"/>
  <c r="T1480" i="12"/>
  <c r="T1583" i="12" s="1"/>
  <c r="T1490" i="12"/>
  <c r="T1593" i="12" s="1"/>
  <c r="T1500" i="12"/>
  <c r="T1603" i="12" s="1"/>
  <c r="T1508" i="12"/>
  <c r="T1611" i="12" s="1"/>
  <c r="T1443" i="12"/>
  <c r="T1546" i="12" s="1"/>
  <c r="T1451" i="12"/>
  <c r="T1554" i="12" s="1"/>
  <c r="T1461" i="12"/>
  <c r="T1564" i="12" s="1"/>
  <c r="T1471" i="12"/>
  <c r="T1574" i="12" s="1"/>
  <c r="T1479" i="12"/>
  <c r="T1582" i="12" s="1"/>
  <c r="T1487" i="12"/>
  <c r="T1590" i="12" s="1"/>
  <c r="T1495" i="12"/>
  <c r="T1598" i="12" s="1"/>
  <c r="T1503" i="12"/>
  <c r="T1606" i="12" s="1"/>
  <c r="T1511" i="12"/>
  <c r="T1614" i="12" s="1"/>
  <c r="T1439" i="12"/>
  <c r="T1542" i="12" s="1"/>
  <c r="T1531" i="12"/>
  <c r="T1634" i="12" s="1"/>
  <c r="T1523" i="12"/>
  <c r="T1626" i="12" s="1"/>
  <c r="T1515" i="12"/>
  <c r="T1618" i="12" s="1"/>
  <c r="T1453" i="12"/>
  <c r="T1556" i="12" s="1"/>
  <c r="T1532" i="12"/>
  <c r="T1635" i="12" s="1"/>
  <c r="T1524" i="12"/>
  <c r="T1627" i="12" s="1"/>
  <c r="T1516" i="12"/>
  <c r="T1619" i="12" s="1"/>
  <c r="T1772" i="12"/>
  <c r="T1223" i="12"/>
  <c r="T1326" i="12" s="1"/>
  <c r="T1450" i="12"/>
  <c r="T1553" i="12" s="1"/>
  <c r="T1496" i="12"/>
  <c r="T1599" i="12" s="1"/>
  <c r="T1512" i="12"/>
  <c r="T1615" i="12" s="1"/>
  <c r="T1491" i="12"/>
  <c r="T1594" i="12" s="1"/>
  <c r="T1507" i="12"/>
  <c r="T1610" i="12" s="1"/>
  <c r="T1533" i="12"/>
  <c r="T1636" i="12" s="1"/>
  <c r="T1517" i="12"/>
  <c r="T1620" i="12" s="1"/>
  <c r="T1534" i="12"/>
  <c r="T1637" i="12" s="1"/>
  <c r="T1518" i="12"/>
  <c r="T1621" i="12" s="1"/>
  <c r="T1154" i="12"/>
  <c r="T1257" i="12" s="1"/>
  <c r="T1360" i="12"/>
  <c r="T1137" i="12"/>
  <c r="T1240" i="12" s="1"/>
  <c r="T1342" i="12"/>
  <c r="T1440" i="12"/>
  <c r="T1543" i="12" s="1"/>
  <c r="T1464" i="12"/>
  <c r="T1567" i="12" s="1"/>
  <c r="T1447" i="12"/>
  <c r="T1550" i="12" s="1"/>
  <c r="T1525" i="12"/>
  <c r="T1628" i="12" s="1"/>
  <c r="T1771" i="12"/>
  <c r="T1463" i="12"/>
  <c r="T1566" i="12" s="1"/>
  <c r="T1356" i="12"/>
  <c r="T1138" i="12"/>
  <c r="T1241" i="12" s="1"/>
  <c r="T1482" i="12"/>
  <c r="T1585" i="12" s="1"/>
  <c r="T1502" i="12"/>
  <c r="T1605" i="12" s="1"/>
  <c r="T1445" i="12"/>
  <c r="T1548" i="12" s="1"/>
  <c r="T1465" i="12"/>
  <c r="T1568" i="12" s="1"/>
  <c r="T1481" i="12"/>
  <c r="T1584" i="12" s="1"/>
  <c r="T1497" i="12"/>
  <c r="T1600" i="12" s="1"/>
  <c r="T1527" i="12"/>
  <c r="T1630" i="12" s="1"/>
  <c r="T1513" i="12"/>
  <c r="T1616" i="12" s="1"/>
  <c r="T1528" i="12"/>
  <c r="T1631" i="12" s="1"/>
  <c r="T1153" i="12"/>
  <c r="T1256" i="12" s="1"/>
  <c r="T1484" i="12"/>
  <c r="T1587" i="12" s="1"/>
  <c r="T1499" i="12"/>
  <c r="T1602" i="12" s="1"/>
  <c r="T1504" i="12"/>
  <c r="T1607" i="12" s="1"/>
  <c r="T1483" i="12"/>
  <c r="T1586" i="12" s="1"/>
  <c r="T1526" i="12"/>
  <c r="T1629" i="12" s="1"/>
  <c r="T1462" i="12"/>
  <c r="T1565" i="12" s="1"/>
  <c r="T1359" i="12"/>
  <c r="T1343" i="12"/>
  <c r="T1492" i="12"/>
  <c r="T1595" i="12" s="1"/>
  <c r="T1510" i="12"/>
  <c r="T1613" i="12" s="1"/>
  <c r="T1489" i="12"/>
  <c r="T1592" i="12" s="1"/>
  <c r="T1505" i="12"/>
  <c r="T1608" i="12" s="1"/>
  <c r="T1535" i="12"/>
  <c r="T1638" i="12" s="1"/>
  <c r="T1519" i="12"/>
  <c r="T1622" i="12" s="1"/>
  <c r="T1536" i="12"/>
  <c r="T1639" i="12" s="1"/>
  <c r="T1520" i="12"/>
  <c r="T1623" i="12" s="1"/>
  <c r="K1429" i="12"/>
  <c r="K1367" i="12"/>
  <c r="K1160" i="12"/>
  <c r="K1263" i="12" s="1"/>
  <c r="K1153" i="12"/>
  <c r="K1256" i="12" s="1"/>
  <c r="K1219" i="12"/>
  <c r="K1322" i="12" s="1"/>
  <c r="K1839" i="12"/>
  <c r="J1796" i="12"/>
  <c r="K1827" i="12"/>
  <c r="K1831" i="12"/>
  <c r="K1142" i="12"/>
  <c r="K1245" i="12" s="1"/>
  <c r="K1366" i="12"/>
  <c r="J1432" i="12"/>
  <c r="J1821" i="12"/>
  <c r="H1218" i="12"/>
  <c r="H1321" i="12" s="1"/>
  <c r="H1839" i="12"/>
  <c r="H1406" i="12"/>
  <c r="H1487" i="12"/>
  <c r="H1590" i="12" s="1"/>
  <c r="H1777" i="12"/>
  <c r="H1529" i="12"/>
  <c r="H1632" i="12" s="1"/>
  <c r="H1522" i="12"/>
  <c r="H1625" i="12" s="1"/>
  <c r="H1433" i="12"/>
  <c r="H1205" i="12"/>
  <c r="H1308" i="12" s="1"/>
  <c r="H1789" i="12"/>
  <c r="H1386" i="12"/>
  <c r="H1220" i="12"/>
  <c r="H1323" i="12" s="1"/>
  <c r="H1207" i="12"/>
  <c r="H1310" i="12" s="1"/>
  <c r="H1357" i="12"/>
  <c r="H1810" i="12"/>
  <c r="H1521" i="12"/>
  <c r="H1624" i="12" s="1"/>
  <c r="H1496" i="12"/>
  <c r="H1599" i="12" s="1"/>
  <c r="H1528" i="12"/>
  <c r="H1631" i="12" s="1"/>
  <c r="H1189" i="12"/>
  <c r="H1292" i="12" s="1"/>
  <c r="H1825" i="12"/>
  <c r="H1187" i="12"/>
  <c r="H1290" i="12" s="1"/>
  <c r="H1372" i="12"/>
  <c r="H1221" i="12"/>
  <c r="H1324" i="12" s="1"/>
  <c r="H1829" i="12"/>
  <c r="H1195" i="12"/>
  <c r="H1298" i="12" s="1"/>
  <c r="H1843" i="12"/>
  <c r="H1196" i="12"/>
  <c r="H1299" i="12" s="1"/>
  <c r="H1223" i="12"/>
  <c r="H1326" i="12" s="1"/>
  <c r="H1403" i="12"/>
  <c r="H1416" i="12"/>
  <c r="H1842" i="12"/>
  <c r="H1371" i="12"/>
  <c r="H1204" i="12"/>
  <c r="H1307" i="12" s="1"/>
  <c r="H1410" i="12"/>
  <c r="H1776" i="12"/>
  <c r="H1428" i="12"/>
  <c r="H1534" i="12"/>
  <c r="H1637" i="12" s="1"/>
  <c r="H1525" i="12"/>
  <c r="H1628" i="12" s="1"/>
  <c r="H1527" i="12"/>
  <c r="H1630" i="12" s="1"/>
  <c r="H1149" i="12"/>
  <c r="H1252" i="12" s="1"/>
  <c r="H1784" i="12"/>
  <c r="H1819" i="12"/>
  <c r="H1382" i="12"/>
  <c r="H1179" i="12"/>
  <c r="H1282" i="12" s="1"/>
  <c r="H1799" i="12"/>
  <c r="H1381" i="12"/>
  <c r="H1503" i="12"/>
  <c r="H1606" i="12" s="1"/>
  <c r="H1468" i="12"/>
  <c r="H1571" i="12" s="1"/>
  <c r="H1490" i="12"/>
  <c r="H1593" i="12" s="1"/>
  <c r="H1532" i="12"/>
  <c r="H1635" i="12" s="1"/>
  <c r="H1798" i="12"/>
  <c r="H1765" i="12"/>
  <c r="H1813" i="12"/>
  <c r="H1423" i="12"/>
  <c r="H1822" i="12"/>
  <c r="H1176" i="12"/>
  <c r="H1279" i="12" s="1"/>
  <c r="H1151" i="12"/>
  <c r="H1254" i="12" s="1"/>
  <c r="H1397" i="12"/>
  <c r="H1781" i="12"/>
  <c r="H1537" i="12"/>
  <c r="H1640" i="12" s="1"/>
  <c r="H1471" i="12"/>
  <c r="H1574" i="12" s="1"/>
  <c r="H1504" i="12"/>
  <c r="H1607" i="12" s="1"/>
  <c r="H1536" i="12"/>
  <c r="H1639" i="12" s="1"/>
  <c r="H1165" i="12"/>
  <c r="H1268" i="12" s="1"/>
  <c r="H1812" i="12"/>
  <c r="H1224" i="12"/>
  <c r="H1327" i="12" s="1"/>
  <c r="H1418" i="12"/>
  <c r="H1157" i="12"/>
  <c r="H1260" i="12" s="1"/>
  <c r="H1404" i="12"/>
  <c r="H1828" i="12"/>
  <c r="H1796" i="12"/>
  <c r="H1426" i="12"/>
  <c r="H1827" i="12"/>
  <c r="H1158" i="12"/>
  <c r="H1261" i="12" s="1"/>
  <c r="H1191" i="12"/>
  <c r="H1294" i="12" s="1"/>
  <c r="H1217" i="12"/>
  <c r="H1320" i="12" s="1"/>
  <c r="H1411" i="12"/>
  <c r="H1823" i="12"/>
  <c r="H1792" i="12"/>
  <c r="H1396" i="12"/>
  <c r="H1405" i="12"/>
  <c r="H1208" i="12"/>
  <c r="H1311" i="12" s="1"/>
  <c r="H1206" i="12"/>
  <c r="H1309" i="12" s="1"/>
  <c r="H1518" i="12"/>
  <c r="H1621" i="12" s="1"/>
  <c r="H1460" i="12"/>
  <c r="H1563" i="12" s="1"/>
  <c r="H1497" i="12"/>
  <c r="H1600" i="12" s="1"/>
  <c r="H1507" i="12"/>
  <c r="H1610" i="12" s="1"/>
  <c r="H1394" i="12"/>
  <c r="H1188" i="12"/>
  <c r="H1291" i="12" s="1"/>
  <c r="H1387" i="12"/>
  <c r="H1432" i="12"/>
  <c r="H1519" i="12"/>
  <c r="H1622" i="12" s="1"/>
  <c r="H1485" i="12"/>
  <c r="H1588" i="12" s="1"/>
  <c r="H1500" i="12"/>
  <c r="H1603" i="12" s="1"/>
  <c r="H1159" i="12"/>
  <c r="H1262" i="12" s="1"/>
  <c r="H1391" i="12"/>
  <c r="H1809" i="12"/>
  <c r="H1415" i="12"/>
  <c r="H1830" i="12"/>
  <c r="H1166" i="12"/>
  <c r="H1269" i="12" s="1"/>
  <c r="H1184" i="12"/>
  <c r="H1287" i="12" s="1"/>
  <c r="H1835" i="12"/>
  <c r="H1794" i="12"/>
  <c r="H1435" i="12"/>
  <c r="H1489" i="12"/>
  <c r="H1592" i="12" s="1"/>
  <c r="H1480" i="12"/>
  <c r="H1583" i="12" s="1"/>
  <c r="H1512" i="12"/>
  <c r="H1615" i="12" s="1"/>
  <c r="H1160" i="12"/>
  <c r="H1263" i="12" s="1"/>
  <c r="H1174" i="12"/>
  <c r="H1277" i="12" s="1"/>
  <c r="H1182" i="12"/>
  <c r="H1285" i="12" s="1"/>
  <c r="H1399" i="12"/>
  <c r="H1190" i="12"/>
  <c r="H1293" i="12" s="1"/>
  <c r="H1173" i="12"/>
  <c r="H1276" i="12" s="1"/>
  <c r="H1164" i="12"/>
  <c r="H1267" i="12" s="1"/>
  <c r="H1407" i="12"/>
  <c r="H1811" i="12"/>
  <c r="H1790" i="12"/>
  <c r="H1791" i="12"/>
  <c r="H1764" i="12"/>
  <c r="H1175" i="12"/>
  <c r="H1278" i="12" s="1"/>
  <c r="H1186" i="12"/>
  <c r="H1289" i="12" s="1"/>
  <c r="H1805" i="12"/>
  <c r="H1213" i="12"/>
  <c r="H1316" i="12" s="1"/>
  <c r="H1841" i="12"/>
  <c r="H1401" i="12"/>
  <c r="H1506" i="12"/>
  <c r="H1609" i="12" s="1"/>
  <c r="H1473" i="12"/>
  <c r="H1576" i="12" s="1"/>
  <c r="H1483" i="12"/>
  <c r="H1586" i="12" s="1"/>
  <c r="F407" i="12"/>
  <c r="F406" i="12"/>
  <c r="H1834" i="12"/>
  <c r="H1201" i="12"/>
  <c r="H1304" i="12" s="1"/>
  <c r="H1389" i="12"/>
  <c r="H1430" i="12"/>
  <c r="H1803" i="12"/>
  <c r="H1838" i="12"/>
  <c r="H1211" i="12"/>
  <c r="H1314" i="12" s="1"/>
  <c r="H1216" i="12"/>
  <c r="H1319" i="12" s="1"/>
  <c r="H1425" i="12"/>
  <c r="H1793" i="12"/>
  <c r="H1222" i="12"/>
  <c r="H1325" i="12" s="1"/>
  <c r="H1846" i="12"/>
  <c r="H1193" i="12"/>
  <c r="H1296" i="12" s="1"/>
  <c r="H1393" i="12"/>
  <c r="H1833" i="12"/>
  <c r="H1844" i="12"/>
  <c r="H1816" i="12"/>
  <c r="H1420" i="12"/>
  <c r="H1367" i="12"/>
  <c r="H1526" i="12"/>
  <c r="H1629" i="12" s="1"/>
  <c r="H1508" i="12"/>
  <c r="H1611" i="12" s="1"/>
  <c r="H1486" i="12"/>
  <c r="H1589" i="12" s="1"/>
  <c r="H1469" i="12"/>
  <c r="H1572" i="12" s="1"/>
  <c r="H1513" i="12"/>
  <c r="H1616" i="12" s="1"/>
  <c r="H1780" i="12"/>
  <c r="H1515" i="12"/>
  <c r="H1618" i="12" s="1"/>
  <c r="H1491" i="12"/>
  <c r="H1594" i="12" s="1"/>
  <c r="H1472" i="12"/>
  <c r="H1575" i="12" s="1"/>
  <c r="H1419" i="12"/>
  <c r="H1390" i="12"/>
  <c r="H1837" i="12"/>
  <c r="H1824" i="12"/>
  <c r="H1202" i="12"/>
  <c r="H1305" i="12" s="1"/>
  <c r="H1219" i="12"/>
  <c r="H1322" i="12" s="1"/>
  <c r="H1775" i="12"/>
  <c r="H1229" i="12"/>
  <c r="H1332" i="12" s="1"/>
  <c r="H1538" i="12"/>
  <c r="H1641" i="12" s="1"/>
  <c r="H1482" i="12"/>
  <c r="H1585" i="12" s="1"/>
  <c r="H1493" i="12"/>
  <c r="H1596" i="12" s="1"/>
  <c r="H1162" i="12"/>
  <c r="H1265" i="12" s="1"/>
  <c r="H1475" i="12"/>
  <c r="H1578" i="12" s="1"/>
  <c r="H1178" i="12"/>
  <c r="H1281" i="12" s="1"/>
  <c r="H1408" i="12"/>
  <c r="H1845" i="12"/>
  <c r="H1808" i="12"/>
  <c r="H42" i="11"/>
  <c r="H1836" i="12"/>
  <c r="H1474" i="12"/>
  <c r="H1577" i="12" s="1"/>
  <c r="H1495" i="12"/>
  <c r="H1598" i="12" s="1"/>
  <c r="H1369" i="12"/>
  <c r="H1818" i="12"/>
  <c r="H1429" i="12"/>
  <c r="H1364" i="12"/>
  <c r="H1199" i="12"/>
  <c r="H1302" i="12" s="1"/>
  <c r="H1150" i="12"/>
  <c r="H1253" i="12" s="1"/>
  <c r="H1807" i="12"/>
  <c r="H1370" i="12"/>
  <c r="H1227" i="12"/>
  <c r="H1330" i="12" s="1"/>
  <c r="H1821" i="12"/>
  <c r="H1214" i="12"/>
  <c r="H1317" i="12" s="1"/>
  <c r="H1181" i="12"/>
  <c r="H1284" i="12" s="1"/>
  <c r="H1797" i="12"/>
  <c r="H1424" i="12"/>
  <c r="H1378" i="12"/>
  <c r="H1203" i="12"/>
  <c r="H1306" i="12" s="1"/>
  <c r="H1192" i="12"/>
  <c r="H1295" i="12" s="1"/>
  <c r="H1198" i="12"/>
  <c r="H1301" i="12" s="1"/>
  <c r="H1800" i="12"/>
  <c r="H1363" i="12"/>
  <c r="H1366" i="12"/>
  <c r="H1524" i="12"/>
  <c r="H1627" i="12" s="1"/>
  <c r="H1502" i="12"/>
  <c r="H1605" i="12" s="1"/>
  <c r="H1484" i="12"/>
  <c r="H1587" i="12" s="1"/>
  <c r="H1161" i="12"/>
  <c r="H1264" i="12" s="1"/>
  <c r="H1501" i="12"/>
  <c r="H1604" i="12" s="1"/>
  <c r="H1511" i="12"/>
  <c r="H1614" i="12" s="1"/>
  <c r="H1163" i="12"/>
  <c r="H1266" i="12" s="1"/>
  <c r="H1413" i="12"/>
  <c r="H1831" i="12"/>
  <c r="H1412" i="12"/>
  <c r="H1417" i="12"/>
  <c r="H1379" i="12"/>
  <c r="H1801" i="12"/>
  <c r="H1516" i="12"/>
  <c r="H1619" i="12" s="1"/>
  <c r="H1533" i="12"/>
  <c r="H1636" i="12" s="1"/>
  <c r="H1459" i="12"/>
  <c r="H1562" i="12" s="1"/>
  <c r="H1499" i="12"/>
  <c r="H1602" i="12" s="1"/>
  <c r="H1465" i="12"/>
  <c r="H1568" i="12" s="1"/>
  <c r="H1422" i="12"/>
  <c r="H1847" i="12"/>
  <c r="H1795" i="12"/>
  <c r="H1383" i="12"/>
  <c r="H1402" i="12"/>
  <c r="H1817" i="12"/>
  <c r="H1197" i="12"/>
  <c r="H1300" i="12" s="1"/>
  <c r="H1514" i="12"/>
  <c r="H1617" i="12" s="1"/>
  <c r="H1481" i="12"/>
  <c r="H1584" i="12" s="1"/>
  <c r="H1523" i="12"/>
  <c r="H1626" i="12" s="1"/>
  <c r="H1466" i="12"/>
  <c r="H1569" i="12" s="1"/>
  <c r="H1362" i="12"/>
  <c r="H1194" i="12"/>
  <c r="H1297" i="12" s="1"/>
  <c r="H1177" i="12"/>
  <c r="H1280" i="12" s="1"/>
  <c r="H1431" i="12"/>
  <c r="H1498" i="12"/>
  <c r="H1601" i="12" s="1"/>
  <c r="H1531" i="12"/>
  <c r="H1634" i="12" s="1"/>
  <c r="H1156" i="12"/>
  <c r="H1259" i="12" s="1"/>
  <c r="H1212" i="12"/>
  <c r="H1315" i="12" s="1"/>
  <c r="H1200" i="12"/>
  <c r="H1303" i="12" s="1"/>
  <c r="H1225" i="12"/>
  <c r="H1328" i="12" s="1"/>
  <c r="H1409" i="12"/>
  <c r="H1530" i="12"/>
  <c r="H1633" i="12" s="1"/>
  <c r="H1494" i="12"/>
  <c r="H1597" i="12" s="1"/>
  <c r="H1517" i="12"/>
  <c r="H1620" i="12" s="1"/>
  <c r="H1779" i="12"/>
  <c r="H1171" i="12"/>
  <c r="H1274" i="12" s="1"/>
  <c r="AG72" i="11"/>
  <c r="G1410" i="12"/>
  <c r="G1174" i="12"/>
  <c r="G1277" i="12" s="1"/>
  <c r="G1223" i="12"/>
  <c r="G1326" i="12" s="1"/>
  <c r="G1770" i="12"/>
  <c r="G1427" i="12"/>
  <c r="G1426" i="12"/>
  <c r="G1829" i="12"/>
  <c r="G1502" i="12"/>
  <c r="G1605" i="12" s="1"/>
  <c r="G1465" i="12"/>
  <c r="G1568" i="12" s="1"/>
  <c r="G1339" i="12"/>
  <c r="G1439" i="12"/>
  <c r="G1542" i="12" s="1"/>
  <c r="G1161" i="12"/>
  <c r="G1264" i="12" s="1"/>
  <c r="G1464" i="12"/>
  <c r="G1567" i="12" s="1"/>
  <c r="G1385" i="12"/>
  <c r="G1183" i="12"/>
  <c r="G1286" i="12" s="1"/>
  <c r="G1192" i="12"/>
  <c r="G1295" i="12" s="1"/>
  <c r="G1810" i="12"/>
  <c r="G1382" i="12"/>
  <c r="G1418" i="12"/>
  <c r="G1383" i="12"/>
  <c r="G1525" i="12"/>
  <c r="G1628" i="12" s="1"/>
  <c r="G1516" i="12"/>
  <c r="G1619" i="12" s="1"/>
  <c r="G1528" i="12"/>
  <c r="G1631" i="12" s="1"/>
  <c r="G1487" i="12"/>
  <c r="G1590" i="12" s="1"/>
  <c r="G1470" i="12"/>
  <c r="G1573" i="12" s="1"/>
  <c r="G1155" i="12"/>
  <c r="G1258" i="12" s="1"/>
  <c r="G1826" i="12"/>
  <c r="G1425" i="12"/>
  <c r="G1194" i="12"/>
  <c r="G1297" i="12" s="1"/>
  <c r="G1758" i="12"/>
  <c r="G1493" i="12"/>
  <c r="G1596" i="12" s="1"/>
  <c r="G1484" i="12"/>
  <c r="G1587" i="12" s="1"/>
  <c r="G1496" i="12"/>
  <c r="G1599" i="12" s="1"/>
  <c r="G1361" i="12"/>
  <c r="G1177" i="12"/>
  <c r="G1280" i="12" s="1"/>
  <c r="G1407" i="12"/>
  <c r="G1176" i="12"/>
  <c r="G1279" i="12" s="1"/>
  <c r="G1841" i="12"/>
  <c r="G1181" i="12"/>
  <c r="G1284" i="12" s="1"/>
  <c r="G1404" i="12"/>
  <c r="G1131" i="12"/>
  <c r="G1234" i="12" s="1"/>
  <c r="G1466" i="12"/>
  <c r="G1569" i="12" s="1"/>
  <c r="G1449" i="12"/>
  <c r="G1552" i="12" s="1"/>
  <c r="G1162" i="12"/>
  <c r="G1265" i="12" s="1"/>
  <c r="G1507" i="12"/>
  <c r="G1610" i="12" s="1"/>
  <c r="G1471" i="12"/>
  <c r="G1574" i="12" s="1"/>
  <c r="G1519" i="12"/>
  <c r="G1622" i="12" s="1"/>
  <c r="G1356" i="12"/>
  <c r="G1406" i="12"/>
  <c r="G1811" i="12"/>
  <c r="G1534" i="12"/>
  <c r="G1637" i="12" s="1"/>
  <c r="G1750" i="12"/>
  <c r="G1442" i="12"/>
  <c r="G1545" i="12" s="1"/>
  <c r="E1177" i="12"/>
  <c r="E1280" i="12" s="1"/>
  <c r="E1395" i="12"/>
  <c r="E1797" i="12"/>
  <c r="E407" i="12"/>
  <c r="E1218" i="12"/>
  <c r="E1321" i="12" s="1"/>
  <c r="E406" i="12"/>
  <c r="E1766" i="12"/>
  <c r="E1830" i="12"/>
  <c r="E1168" i="12"/>
  <c r="E1271" i="12" s="1"/>
  <c r="E1373" i="12"/>
  <c r="E1430" i="12"/>
  <c r="E1225" i="12"/>
  <c r="E1328" i="12" s="1"/>
  <c r="E1822" i="12"/>
  <c r="E1148" i="12"/>
  <c r="E1251" i="12" s="1"/>
  <c r="E1384" i="12"/>
  <c r="E1195" i="12"/>
  <c r="E1298" i="12" s="1"/>
  <c r="E1790" i="12"/>
  <c r="E1209" i="12"/>
  <c r="E1312" i="12" s="1"/>
  <c r="E1846" i="12"/>
  <c r="E1814" i="12"/>
  <c r="E1202" i="12"/>
  <c r="E1305" i="12" s="1"/>
  <c r="E1427" i="12"/>
  <c r="E1404" i="12"/>
  <c r="E1840" i="12"/>
  <c r="E1782" i="12"/>
  <c r="E1193" i="12"/>
  <c r="E1296" i="12" s="1"/>
  <c r="E1838" i="12"/>
  <c r="E1806" i="12"/>
  <c r="E1411" i="12"/>
  <c r="E1389" i="12"/>
  <c r="E1752" i="12"/>
  <c r="E1173" i="12"/>
  <c r="E1276" i="12" s="1"/>
  <c r="E1801" i="12"/>
  <c r="E1432" i="12"/>
  <c r="AG73" i="11"/>
  <c r="C1170" i="12"/>
  <c r="C1273" i="12" s="1"/>
  <c r="C1144" i="12"/>
  <c r="C1247" i="12" s="1"/>
  <c r="C1515" i="12"/>
  <c r="C1618" i="12" s="1"/>
  <c r="C1218" i="12"/>
  <c r="C1321" i="12" s="1"/>
  <c r="C1195" i="12"/>
  <c r="C1298" i="12" s="1"/>
  <c r="C1178" i="12"/>
  <c r="C1281" i="12" s="1"/>
  <c r="C1772" i="12"/>
  <c r="C1496" i="12"/>
  <c r="C1599" i="12" s="1"/>
  <c r="C1815" i="12"/>
  <c r="C1523" i="12"/>
  <c r="C1626" i="12" s="1"/>
  <c r="C1483" i="12"/>
  <c r="C1586" i="12" s="1"/>
  <c r="C1227" i="12"/>
  <c r="C1330" i="12" s="1"/>
  <c r="C1380" i="12"/>
  <c r="C1836" i="12"/>
  <c r="C1173" i="12"/>
  <c r="C1276" i="12" s="1"/>
  <c r="C1522" i="12"/>
  <c r="C1625" i="12" s="1"/>
  <c r="C819" i="12"/>
  <c r="C873" i="12" s="1"/>
  <c r="C1388" i="12"/>
  <c r="C42" i="11"/>
  <c r="C1416" i="12"/>
  <c r="C1788" i="12"/>
  <c r="C1418" i="12"/>
  <c r="C1484" i="12"/>
  <c r="C1587" i="12" s="1"/>
  <c r="C1377" i="12"/>
  <c r="C1176" i="12"/>
  <c r="C1279" i="12" s="1"/>
  <c r="C1811" i="12"/>
  <c r="C1506" i="12"/>
  <c r="C1609" i="12" s="1"/>
  <c r="C1177" i="12"/>
  <c r="C1280" i="12" s="1"/>
  <c r="C1476" i="12"/>
  <c r="C1579" i="12" s="1"/>
  <c r="C1509" i="12"/>
  <c r="C1612" i="12" s="1"/>
  <c r="C1826" i="12"/>
  <c r="C1208" i="12"/>
  <c r="C1311" i="12" s="1"/>
  <c r="C1527" i="12"/>
  <c r="C1630" i="12" s="1"/>
  <c r="C1467" i="12"/>
  <c r="C1570" i="12" s="1"/>
  <c r="C1390" i="12"/>
  <c r="C1365" i="12"/>
  <c r="C1474" i="12"/>
  <c r="C1577" i="12" s="1"/>
  <c r="C1354" i="12"/>
  <c r="C1790" i="12"/>
  <c r="C1455" i="12"/>
  <c r="C1558" i="12" s="1"/>
  <c r="C1791" i="12"/>
  <c r="C1200" i="12"/>
  <c r="C1303" i="12" s="1"/>
  <c r="C1847" i="12"/>
  <c r="C1841" i="12"/>
  <c r="C1381" i="12"/>
  <c r="C1793" i="12"/>
  <c r="C1030" i="12" a="1"/>
  <c r="C1030" i="12" s="1"/>
  <c r="C1429" i="12"/>
  <c r="C1514" i="12"/>
  <c r="C1617" i="12" s="1"/>
  <c r="C1453" i="12"/>
  <c r="C1556" i="12" s="1"/>
  <c r="C1846" i="12"/>
  <c r="C1768" i="12"/>
  <c r="C1411" i="12"/>
  <c r="C1189" i="12"/>
  <c r="C1292" i="12" s="1"/>
  <c r="C1816" i="12"/>
  <c r="C1385" i="12"/>
  <c r="C1499" i="12"/>
  <c r="C1602" i="12" s="1"/>
  <c r="C1349" i="12"/>
  <c r="C1191" i="12"/>
  <c r="C1294" i="12" s="1"/>
  <c r="C1776" i="12"/>
  <c r="C1149" i="12"/>
  <c r="C1252" i="12" s="1"/>
  <c r="C1464" i="12"/>
  <c r="C1567" i="12" s="1"/>
  <c r="C1393" i="12"/>
  <c r="C1818" i="12"/>
  <c r="C1204" i="12"/>
  <c r="C1307" i="12" s="1"/>
  <c r="C1512" i="12"/>
  <c r="C1615" i="12" s="1"/>
  <c r="C1403" i="12"/>
  <c r="C1182" i="12"/>
  <c r="C1285" i="12" s="1"/>
  <c r="C1789" i="12"/>
  <c r="C1766" i="12"/>
  <c r="C1150" i="12"/>
  <c r="C1253" i="12" s="1"/>
  <c r="C1777" i="12"/>
  <c r="C1493" i="12"/>
  <c r="C1596" i="12" s="1"/>
  <c r="C1362" i="12"/>
  <c r="C1419" i="12"/>
  <c r="C1784" i="12"/>
  <c r="C1406" i="12"/>
  <c r="C1028" i="12" a="1"/>
  <c r="C1028" i="12" s="1"/>
  <c r="C1029" i="12" a="1"/>
  <c r="C1029" i="12" s="1"/>
  <c r="C1174" i="12"/>
  <c r="C1277" i="12" s="1"/>
  <c r="C1462" i="12"/>
  <c r="C1565" i="12" s="1"/>
  <c r="C1163" i="12"/>
  <c r="C1266" i="12" s="1"/>
  <c r="C1148" i="12"/>
  <c r="C1251" i="12" s="1"/>
  <c r="C1344" i="12"/>
  <c r="C1345" i="12"/>
  <c r="C1155" i="12"/>
  <c r="C1258" i="12" s="1"/>
  <c r="C1355" i="12"/>
  <c r="C1521" i="12"/>
  <c r="C1624" i="12" s="1"/>
  <c r="C1217" i="12"/>
  <c r="C1320" i="12" s="1"/>
  <c r="C1781" i="12"/>
  <c r="C1479" i="12"/>
  <c r="C1582" i="12" s="1"/>
  <c r="C1205" i="12"/>
  <c r="C1308" i="12" s="1"/>
  <c r="C1457" i="12"/>
  <c r="C1560" i="12" s="1"/>
  <c r="C1213" i="12"/>
  <c r="C1316" i="12" s="1"/>
  <c r="C1215" i="12"/>
  <c r="C1318" i="12" s="1"/>
  <c r="C1211" i="12"/>
  <c r="C1314" i="12" s="1"/>
  <c r="C1842" i="12"/>
  <c r="C1774" i="12"/>
  <c r="C1164" i="12"/>
  <c r="C1267" i="12" s="1"/>
  <c r="C1812" i="12"/>
  <c r="C1426" i="12"/>
  <c r="C1373" i="12"/>
  <c r="C1448" i="12"/>
  <c r="C1551" i="12" s="1"/>
  <c r="C1757" i="12"/>
  <c r="C1802" i="12"/>
  <c r="C1489" i="12"/>
  <c r="C1592" i="12" s="1"/>
  <c r="C1220" i="12"/>
  <c r="C1323" i="12" s="1"/>
  <c r="C1423" i="12"/>
  <c r="C1821" i="12"/>
  <c r="C1648" i="12" a="1"/>
  <c r="C1648" i="12" s="1"/>
  <c r="C1751" i="12" s="1"/>
  <c r="C1787" i="12"/>
  <c r="C1819" i="12"/>
  <c r="C1391" i="12"/>
  <c r="C1166" i="12"/>
  <c r="C1269" i="12" s="1"/>
  <c r="C1528" i="12"/>
  <c r="C1631" i="12" s="1"/>
  <c r="C1470" i="12"/>
  <c r="C1573" i="12" s="1"/>
  <c r="C1399" i="12"/>
  <c r="C1530" i="12"/>
  <c r="C1633" i="12" s="1"/>
  <c r="C1797" i="12"/>
  <c r="C1192" i="12"/>
  <c r="C1295" i="12" s="1"/>
  <c r="C1194" i="12"/>
  <c r="C1297" i="12" s="1"/>
  <c r="C1451" i="12"/>
  <c r="C1554" i="12" s="1"/>
  <c r="C1501" i="12"/>
  <c r="C1604" i="12" s="1"/>
  <c r="C1389" i="12"/>
  <c r="C1458" i="12"/>
  <c r="C1561" i="12" s="1"/>
  <c r="C1758" i="12"/>
  <c r="C1427" i="12"/>
  <c r="C1534" i="12"/>
  <c r="C1637" i="12" s="1"/>
  <c r="C1834" i="12"/>
  <c r="C1413" i="12"/>
  <c r="C1420" i="12"/>
  <c r="C1224" i="12"/>
  <c r="C1327" i="12" s="1"/>
  <c r="C1806" i="12"/>
  <c r="C1535" i="12"/>
  <c r="C1638" i="12" s="1"/>
  <c r="C1447" i="12"/>
  <c r="C1550" i="12" s="1"/>
  <c r="C1348" i="12"/>
  <c r="C1430" i="12"/>
  <c r="C1513" i="12"/>
  <c r="C1616" i="12" s="1"/>
  <c r="C1461" i="12"/>
  <c r="C1564" i="12" s="1"/>
  <c r="C1153" i="12"/>
  <c r="C1256" i="12" s="1"/>
  <c r="C1505" i="12"/>
  <c r="C1608" i="12" s="1"/>
  <c r="C1760" i="12"/>
  <c r="C1351" i="12"/>
  <c r="C1828" i="12"/>
  <c r="C1763" i="12"/>
  <c r="C1511" i="12"/>
  <c r="C1614" i="12" s="1"/>
  <c r="C1533" i="12"/>
  <c r="C1636" i="12" s="1"/>
  <c r="C1367" i="12"/>
  <c r="C1491" i="12"/>
  <c r="C1594" i="12" s="1"/>
  <c r="C1488" i="12"/>
  <c r="C1591" i="12" s="1"/>
  <c r="C1516" i="12"/>
  <c r="C1619" i="12" s="1"/>
  <c r="C1140" i="12"/>
  <c r="C1243" i="12" s="1"/>
  <c r="C1401" i="12"/>
  <c r="C1765" i="12"/>
  <c r="C1400" i="12"/>
  <c r="C1159" i="12"/>
  <c r="C1262" i="12" s="1"/>
  <c r="C1518" i="12"/>
  <c r="C1621" i="12" s="1"/>
  <c r="C1175" i="12"/>
  <c r="C1278" i="12" s="1"/>
  <c r="C1798" i="12"/>
  <c r="C1172" i="12"/>
  <c r="C1275" i="12" s="1"/>
  <c r="C1782" i="12"/>
  <c r="C1223" i="12"/>
  <c r="C1326" i="12" s="1"/>
  <c r="C1193" i="12"/>
  <c r="C1296" i="12" s="1"/>
  <c r="C1203" i="12"/>
  <c r="C1306" i="12" s="1"/>
  <c r="C1404" i="12"/>
  <c r="C1485" i="12"/>
  <c r="C1588" i="12" s="1"/>
  <c r="C1529" i="12"/>
  <c r="C1632" i="12" s="1"/>
  <c r="C1346" i="12"/>
  <c r="C1829" i="12"/>
  <c r="C1196" i="12"/>
  <c r="C1299" i="12" s="1"/>
  <c r="C1414" i="12"/>
  <c r="C1202" i="12"/>
  <c r="C1305" i="12" s="1"/>
  <c r="C1374" i="12"/>
  <c r="C1794" i="12"/>
  <c r="C1779" i="12"/>
  <c r="C1454" i="12"/>
  <c r="C1557" i="12" s="1"/>
  <c r="C1212" i="12"/>
  <c r="C1315" i="12" s="1"/>
  <c r="C1827" i="12"/>
  <c r="C1222" i="12"/>
  <c r="C1325" i="12" s="1"/>
  <c r="C1169" i="12"/>
  <c r="C1272" i="12" s="1"/>
  <c r="C1486" i="12"/>
  <c r="C1589" i="12" s="1"/>
  <c r="C1168" i="12"/>
  <c r="C1271" i="12" s="1"/>
  <c r="C1801" i="12"/>
  <c r="C1402" i="12"/>
  <c r="C1487" i="12"/>
  <c r="C1590" i="12" s="1"/>
  <c r="C1783" i="12"/>
  <c r="C1481" i="12"/>
  <c r="C1584" i="12" s="1"/>
  <c r="C1356" i="12"/>
  <c r="C1495" i="12"/>
  <c r="C1598" i="12" s="1"/>
  <c r="C1822" i="12"/>
  <c r="C1412" i="12"/>
  <c r="C1843" i="12"/>
  <c r="C1210" i="12"/>
  <c r="C1313" i="12" s="1"/>
  <c r="C1353" i="12"/>
  <c r="C1405" i="12"/>
  <c r="C1171" i="12"/>
  <c r="C1274" i="12" s="1"/>
  <c r="C1031" i="12" a="1"/>
  <c r="C1031" i="12" s="1"/>
  <c r="C1397" i="12"/>
  <c r="C1531" i="12"/>
  <c r="C1634" i="12" s="1"/>
  <c r="C1431" i="12"/>
  <c r="C1138" i="12"/>
  <c r="C1241" i="12" s="1"/>
  <c r="C1507" i="12"/>
  <c r="C1610" i="12" s="1"/>
  <c r="C1154" i="12"/>
  <c r="C1257" i="12" s="1"/>
  <c r="C1830" i="12"/>
  <c r="C1762" i="12"/>
  <c r="C1456" i="12"/>
  <c r="C1559" i="12" s="1"/>
  <c r="C1409" i="12"/>
  <c r="C1201" i="12"/>
  <c r="C1304" i="12" s="1"/>
  <c r="C1424" i="12"/>
  <c r="C1477" i="12"/>
  <c r="C1580" i="12" s="1"/>
  <c r="C1158" i="12"/>
  <c r="C1261" i="12" s="1"/>
  <c r="C1825" i="12"/>
  <c r="C1198" i="12"/>
  <c r="C1301" i="12" s="1"/>
  <c r="C1219" i="12"/>
  <c r="C1322" i="12" s="1"/>
  <c r="C1410" i="12"/>
  <c r="C1466" i="12"/>
  <c r="C1569" i="12" s="1"/>
  <c r="C1497" i="12"/>
  <c r="C1600" i="12" s="1"/>
  <c r="C1494" i="12"/>
  <c r="C1597" i="12" s="1"/>
  <c r="C1796" i="12"/>
  <c r="C1428" i="12"/>
  <c r="C1824" i="12"/>
  <c r="C1837" i="12"/>
  <c r="C1197" i="12"/>
  <c r="C1300" i="12" s="1"/>
  <c r="C1537" i="12"/>
  <c r="C1640" i="12" s="1"/>
  <c r="C1376" i="12"/>
  <c r="C1379" i="12"/>
  <c r="C1361" i="12"/>
  <c r="C1415" i="12"/>
  <c r="C1508" i="12"/>
  <c r="C1611" i="12" s="1"/>
  <c r="C1167" i="12"/>
  <c r="C1270" i="12" s="1"/>
  <c r="C1187" i="12"/>
  <c r="C1290" i="12" s="1"/>
  <c r="C1209" i="12"/>
  <c r="C1312" i="12" s="1"/>
  <c r="C1838" i="12"/>
  <c r="C1805" i="12"/>
  <c r="C1449" i="12"/>
  <c r="C1552" i="12" s="1"/>
  <c r="C1524" i="12"/>
  <c r="C1627" i="12" s="1"/>
  <c r="C1835" i="12"/>
  <c r="C1165" i="12"/>
  <c r="C1268" i="12" s="1"/>
  <c r="C1503" i="12"/>
  <c r="C1606" i="12" s="1"/>
  <c r="C1468" i="12"/>
  <c r="C1571" i="12" s="1"/>
  <c r="C1434" i="12"/>
  <c r="C1146" i="12"/>
  <c r="C1249" i="12" s="1"/>
  <c r="C1813" i="12"/>
  <c r="C1186" i="12"/>
  <c r="C1289" i="12" s="1"/>
  <c r="C1803" i="12"/>
  <c r="C1407" i="12"/>
  <c r="C1502" i="12"/>
  <c r="C1605" i="12" s="1"/>
  <c r="C1808" i="12"/>
  <c r="C1498" i="12"/>
  <c r="C1601" i="12" s="1"/>
  <c r="C1225" i="12"/>
  <c r="C1328" i="12" s="1"/>
  <c r="C1180" i="12"/>
  <c r="C1283" i="12" s="1"/>
  <c r="C1396" i="12"/>
  <c r="C1188" i="12"/>
  <c r="C1291" i="12" s="1"/>
  <c r="C1157" i="12"/>
  <c r="C1260" i="12" s="1"/>
  <c r="C1142" i="12"/>
  <c r="C1245" i="12" s="1"/>
  <c r="C1517" i="12"/>
  <c r="C1620" i="12" s="1"/>
  <c r="C1767" i="12"/>
  <c r="C1831" i="12"/>
  <c r="C1152" i="12"/>
  <c r="C1255" i="12" s="1"/>
  <c r="C1844" i="12"/>
  <c r="C1770" i="12"/>
  <c r="C1383" i="12"/>
  <c r="C1756" i="12"/>
  <c r="C1394" i="12"/>
  <c r="C1147" i="12"/>
  <c r="C1250" i="12" s="1"/>
  <c r="C1229" i="12"/>
  <c r="C1332" i="12" s="1"/>
  <c r="C1761" i="12"/>
  <c r="C1839" i="12"/>
  <c r="C1160" i="12"/>
  <c r="C1263" i="12" s="1"/>
  <c r="C1161" i="12"/>
  <c r="C1264" i="12" s="1"/>
  <c r="C1773" i="12"/>
  <c r="C1184" i="12"/>
  <c r="C1287" i="12" s="1"/>
  <c r="C1538" i="12"/>
  <c r="C1641" i="12" s="1"/>
  <c r="C1492" i="12"/>
  <c r="C1595" i="12" s="1"/>
  <c r="C1452" i="12"/>
  <c r="C1555" i="12" s="1"/>
  <c r="C1500" i="12"/>
  <c r="C1603" i="12" s="1"/>
  <c r="C1807" i="12"/>
  <c r="C1417" i="12"/>
  <c r="C1840" i="12"/>
  <c r="C1771" i="12"/>
  <c r="C1386" i="12"/>
  <c r="C1145" i="12"/>
  <c r="C1248" i="12" s="1"/>
  <c r="C1372" i="12"/>
  <c r="C1482" i="12"/>
  <c r="C1585" i="12" s="1"/>
  <c r="C1845" i="12"/>
  <c r="C1378" i="12"/>
  <c r="C1027" i="12" a="1"/>
  <c r="C1027" i="12" s="1"/>
  <c r="C1185" i="12"/>
  <c r="C1288" i="12" s="1"/>
  <c r="C1384" i="12"/>
  <c r="C1526" i="12"/>
  <c r="C1629" i="12" s="1"/>
  <c r="C1350" i="12"/>
  <c r="C1525" i="12"/>
  <c r="C1628" i="12" s="1"/>
  <c r="C38" i="11"/>
  <c r="C1206" i="12"/>
  <c r="C1309" i="12" s="1"/>
  <c r="C1364" i="12"/>
  <c r="C1475" i="12"/>
  <c r="C1578" i="12" s="1"/>
  <c r="C1179" i="12"/>
  <c r="C1282" i="12" s="1"/>
  <c r="C1435" i="12"/>
  <c r="C1536" i="12"/>
  <c r="C1639" i="12" s="1"/>
  <c r="C1785" i="12"/>
  <c r="C1183" i="12"/>
  <c r="C1286" i="12" s="1"/>
  <c r="C1804" i="12"/>
  <c r="C1398" i="12"/>
  <c r="C1764" i="12"/>
  <c r="C1228" i="12"/>
  <c r="C1331" i="12" s="1"/>
  <c r="C1820" i="12"/>
  <c r="C1375" i="12"/>
  <c r="C1775" i="12"/>
  <c r="C1143" i="12"/>
  <c r="C1246" i="12" s="1"/>
  <c r="C1425" i="12"/>
  <c r="C1366" i="12"/>
  <c r="C1520" i="12"/>
  <c r="C1623" i="12" s="1"/>
  <c r="C1369" i="12"/>
  <c r="C1832" i="12"/>
  <c r="C1358" i="12"/>
  <c r="C1408" i="12"/>
  <c r="C1214" i="12"/>
  <c r="C1317" i="12" s="1"/>
  <c r="C1422" i="12"/>
  <c r="C1786" i="12"/>
  <c r="C1221" i="12"/>
  <c r="C1324" i="12" s="1"/>
  <c r="C1814" i="12"/>
  <c r="C1216" i="12"/>
  <c r="C1319" i="12" s="1"/>
  <c r="C1226" i="12"/>
  <c r="C1329" i="12" s="1"/>
  <c r="C1504" i="12"/>
  <c r="C1607" i="12" s="1"/>
  <c r="C1469" i="12"/>
  <c r="C1572" i="12" s="1"/>
  <c r="C1421" i="12"/>
  <c r="C1480" i="12"/>
  <c r="C1583" i="12" s="1"/>
  <c r="C1519" i="12"/>
  <c r="C1622" i="12" s="1"/>
  <c r="C1359" i="12"/>
  <c r="C1433" i="12"/>
  <c r="C1392" i="12"/>
  <c r="C1139" i="12"/>
  <c r="C1242" i="12" s="1"/>
  <c r="C1156" i="12"/>
  <c r="C1259" i="12" s="1"/>
  <c r="C1810" i="12"/>
  <c r="C1473" i="12"/>
  <c r="C1576" i="12" s="1"/>
  <c r="C1833" i="12"/>
  <c r="C1395" i="12"/>
  <c r="C1510" i="12"/>
  <c r="C1613" i="12" s="1"/>
  <c r="C1190" i="12"/>
  <c r="C1293" i="12" s="1"/>
  <c r="C1432" i="12"/>
  <c r="C1792" i="12"/>
  <c r="C1478" i="12"/>
  <c r="C1581" i="12" s="1"/>
  <c r="C1459" i="12"/>
  <c r="C1562" i="12" s="1"/>
  <c r="C1465" i="12"/>
  <c r="C1568" i="12" s="1"/>
  <c r="C1370" i="12"/>
  <c r="C1382" i="12"/>
  <c r="C1532" i="12"/>
  <c r="C1635" i="12" s="1"/>
  <c r="AE67" i="11"/>
  <c r="C1647" i="12" a="1"/>
  <c r="C1647" i="12" s="1"/>
  <c r="C1750" i="12" s="1"/>
  <c r="D1754" i="12"/>
  <c r="D406" i="12"/>
  <c r="D1750" i="12"/>
  <c r="AE69" i="11"/>
  <c r="B1031" i="12" a="1"/>
  <c r="B1031" i="12" s="1"/>
  <c r="AI71" i="11"/>
  <c r="AK76" i="11"/>
  <c r="A550" i="12"/>
  <c r="A652" i="12"/>
  <c r="A755" i="12" s="1"/>
  <c r="A861" i="12" s="1"/>
  <c r="A964" i="12" s="1"/>
  <c r="A1067" i="12" s="1"/>
  <c r="A1170" i="12" s="1"/>
  <c r="A1273" i="12" s="1"/>
  <c r="A1376" i="12" s="1"/>
  <c r="A1479" i="12" s="1"/>
  <c r="A1582" i="12" s="1"/>
  <c r="A1685" i="12" s="1"/>
  <c r="A1788" i="12" s="1"/>
  <c r="AP84" i="11"/>
  <c r="A538" i="12"/>
  <c r="A640" i="12"/>
  <c r="A743" i="12" s="1"/>
  <c r="A849" i="12" s="1"/>
  <c r="A952" i="12" s="1"/>
  <c r="A1055" i="12" s="1"/>
  <c r="A1158" i="12" s="1"/>
  <c r="A1261" i="12" s="1"/>
  <c r="A1364" i="12" s="1"/>
  <c r="A1467" i="12" s="1"/>
  <c r="A1570" i="12" s="1"/>
  <c r="A1673" i="12" s="1"/>
  <c r="A1776" i="12" s="1"/>
  <c r="A542" i="12"/>
  <c r="A644" i="12"/>
  <c r="A747" i="12" s="1"/>
  <c r="A853" i="12" s="1"/>
  <c r="A956" i="12" s="1"/>
  <c r="A1059" i="12" s="1"/>
  <c r="A1162" i="12" s="1"/>
  <c r="A1265" i="12" s="1"/>
  <c r="A1368" i="12" s="1"/>
  <c r="A1471" i="12" s="1"/>
  <c r="A1574" i="12" s="1"/>
  <c r="A1677" i="12" s="1"/>
  <c r="A1780" i="12" s="1"/>
  <c r="AS84" i="11"/>
  <c r="C45" i="11"/>
  <c r="C956" i="12" s="1"/>
  <c r="AJ76" i="11"/>
  <c r="A636" i="12"/>
  <c r="A739" i="12" s="1"/>
  <c r="A845" i="12" s="1"/>
  <c r="A948" i="12" s="1"/>
  <c r="A1051" i="12" s="1"/>
  <c r="A1154" i="12" s="1"/>
  <c r="A1257" i="12" s="1"/>
  <c r="A1360" i="12" s="1"/>
  <c r="A1463" i="12" s="1"/>
  <c r="A1566" i="12" s="1"/>
  <c r="A1669" i="12" s="1"/>
  <c r="A1772" i="12" s="1"/>
  <c r="A534" i="12"/>
  <c r="AE80" i="11"/>
  <c r="A554" i="12"/>
  <c r="A656" i="12"/>
  <c r="A759" i="12" s="1"/>
  <c r="A865" i="12" s="1"/>
  <c r="A968" i="12" s="1"/>
  <c r="A1071" i="12" s="1"/>
  <c r="A1174" i="12" s="1"/>
  <c r="A1277" i="12" s="1"/>
  <c r="A1380" i="12" s="1"/>
  <c r="A1483" i="12" s="1"/>
  <c r="A1586" i="12" s="1"/>
  <c r="A1689" i="12" s="1"/>
  <c r="A1792" i="12" s="1"/>
  <c r="AN76" i="11"/>
  <c r="AW85" i="11"/>
  <c r="A583" i="12"/>
  <c r="A685" i="12"/>
  <c r="A788" i="12" s="1"/>
  <c r="A894" i="12" s="1"/>
  <c r="A997" i="12" s="1"/>
  <c r="A1100" i="12" s="1"/>
  <c r="A1203" i="12" s="1"/>
  <c r="A1306" i="12" s="1"/>
  <c r="A1409" i="12" s="1"/>
  <c r="A1512" i="12" s="1"/>
  <c r="A1615" i="12" s="1"/>
  <c r="A1718" i="12" s="1"/>
  <c r="A1821" i="12" s="1"/>
  <c r="AF79" i="11"/>
  <c r="A590" i="12"/>
  <c r="A692" i="12"/>
  <c r="A795" i="12" s="1"/>
  <c r="A901" i="12" s="1"/>
  <c r="A1004" i="12" s="1"/>
  <c r="A1107" i="12" s="1"/>
  <c r="A1210" i="12" s="1"/>
  <c r="A1313" i="12" s="1"/>
  <c r="A1416" i="12" s="1"/>
  <c r="A1519" i="12" s="1"/>
  <c r="A1622" i="12" s="1"/>
  <c r="A1725" i="12" s="1"/>
  <c r="A1828" i="12" s="1"/>
  <c r="AF73" i="11"/>
  <c r="A684" i="12"/>
  <c r="A787" i="12" s="1"/>
  <c r="A893" i="12" s="1"/>
  <c r="A996" i="12" s="1"/>
  <c r="A1099" i="12" s="1"/>
  <c r="A1202" i="12" s="1"/>
  <c r="A1305" i="12" s="1"/>
  <c r="A1408" i="12" s="1"/>
  <c r="A1511" i="12" s="1"/>
  <c r="A1614" i="12" s="1"/>
  <c r="A1717" i="12" s="1"/>
  <c r="A1820" i="12" s="1"/>
  <c r="A582" i="12"/>
  <c r="AL79" i="11"/>
  <c r="A704" i="12"/>
  <c r="A807" i="12" s="1"/>
  <c r="A913" i="12" s="1"/>
  <c r="A1016" i="12" s="1"/>
  <c r="A1119" i="12" s="1"/>
  <c r="A1222" i="12" s="1"/>
  <c r="A1325" i="12" s="1"/>
  <c r="A1428" i="12" s="1"/>
  <c r="A1531" i="12" s="1"/>
  <c r="A1634" i="12" s="1"/>
  <c r="A1737" i="12" s="1"/>
  <c r="A1840" i="12" s="1"/>
  <c r="A602" i="12"/>
  <c r="AF82" i="11"/>
  <c r="AS85" i="11"/>
  <c r="AM80" i="11"/>
  <c r="AN78" i="11"/>
  <c r="A634" i="12"/>
  <c r="A737" i="12" s="1"/>
  <c r="A843" i="12" s="1"/>
  <c r="A946" i="12" s="1"/>
  <c r="A1049" i="12" s="1"/>
  <c r="A1152" i="12" s="1"/>
  <c r="A1255" i="12" s="1"/>
  <c r="A1358" i="12" s="1"/>
  <c r="A1461" i="12" s="1"/>
  <c r="A1564" i="12" s="1"/>
  <c r="A1667" i="12" s="1"/>
  <c r="A1770" i="12" s="1"/>
  <c r="A532" i="12"/>
  <c r="A676" i="12"/>
  <c r="A779" i="12" s="1"/>
  <c r="A885" i="12" s="1"/>
  <c r="A988" i="12" s="1"/>
  <c r="A1091" i="12" s="1"/>
  <c r="A1194" i="12" s="1"/>
  <c r="A1297" i="12" s="1"/>
  <c r="A1400" i="12" s="1"/>
  <c r="A1503" i="12" s="1"/>
  <c r="A1606" i="12" s="1"/>
  <c r="A1709" i="12" s="1"/>
  <c r="A1812" i="12" s="1"/>
  <c r="A574" i="12"/>
  <c r="A700" i="12"/>
  <c r="A803" i="12" s="1"/>
  <c r="A909" i="12" s="1"/>
  <c r="A1012" i="12" s="1"/>
  <c r="A1115" i="12" s="1"/>
  <c r="A1218" i="12" s="1"/>
  <c r="A1321" i="12" s="1"/>
  <c r="A1424" i="12" s="1"/>
  <c r="A1527" i="12" s="1"/>
  <c r="A1630" i="12" s="1"/>
  <c r="A1733" i="12" s="1"/>
  <c r="A1836" i="12" s="1"/>
  <c r="A598" i="12"/>
  <c r="AK77" i="11"/>
  <c r="A665" i="12"/>
  <c r="A768" i="12" s="1"/>
  <c r="A874" i="12" s="1"/>
  <c r="A977" i="12" s="1"/>
  <c r="A1080" i="12" s="1"/>
  <c r="A1183" i="12" s="1"/>
  <c r="A1286" i="12" s="1"/>
  <c r="A1389" i="12" s="1"/>
  <c r="A1492" i="12" s="1"/>
  <c r="A1595" i="12" s="1"/>
  <c r="A1698" i="12" s="1"/>
  <c r="A1801" i="12" s="1"/>
  <c r="A563" i="12"/>
  <c r="A681" i="12"/>
  <c r="A784" i="12" s="1"/>
  <c r="A890" i="12" s="1"/>
  <c r="A993" i="12" s="1"/>
  <c r="A1096" i="12" s="1"/>
  <c r="A1199" i="12" s="1"/>
  <c r="A1302" i="12" s="1"/>
  <c r="A1405" i="12" s="1"/>
  <c r="A1508" i="12" s="1"/>
  <c r="A1611" i="12" s="1"/>
  <c r="A1714" i="12" s="1"/>
  <c r="A1817" i="12" s="1"/>
  <c r="A579" i="12"/>
  <c r="AO84" i="11"/>
  <c r="AE84" i="11"/>
  <c r="B45" i="11"/>
  <c r="B956" i="12" s="1"/>
  <c r="AJ78" i="11"/>
  <c r="A664" i="12"/>
  <c r="A767" i="12" s="1"/>
  <c r="A873" i="12" s="1"/>
  <c r="A976" i="12" s="1"/>
  <c r="A1079" i="12" s="1"/>
  <c r="A1182" i="12" s="1"/>
  <c r="A1285" i="12" s="1"/>
  <c r="A1388" i="12" s="1"/>
  <c r="A1491" i="12" s="1"/>
  <c r="A1594" i="12" s="1"/>
  <c r="A1697" i="12" s="1"/>
  <c r="A1800" i="12" s="1"/>
  <c r="A562" i="12"/>
  <c r="A680" i="12"/>
  <c r="A783" i="12" s="1"/>
  <c r="A889" i="12" s="1"/>
  <c r="A992" i="12" s="1"/>
  <c r="A1095" i="12" s="1"/>
  <c r="A1198" i="12" s="1"/>
  <c r="A1301" i="12" s="1"/>
  <c r="A1404" i="12" s="1"/>
  <c r="A1507" i="12" s="1"/>
  <c r="A1610" i="12" s="1"/>
  <c r="A1713" i="12" s="1"/>
  <c r="A1816" i="12" s="1"/>
  <c r="A578" i="12"/>
  <c r="A706" i="12"/>
  <c r="A809" i="12" s="1"/>
  <c r="A915" i="12" s="1"/>
  <c r="A1018" i="12" s="1"/>
  <c r="A1121" i="12" s="1"/>
  <c r="A1224" i="12" s="1"/>
  <c r="A1327" i="12" s="1"/>
  <c r="A1430" i="12" s="1"/>
  <c r="A1533" i="12" s="1"/>
  <c r="A1636" i="12" s="1"/>
  <c r="A1739" i="12" s="1"/>
  <c r="A1842" i="12" s="1"/>
  <c r="A604" i="12"/>
  <c r="AT83" i="11"/>
  <c r="AL80" i="11"/>
  <c r="AM78" i="11"/>
  <c r="A669" i="12"/>
  <c r="A772" i="12" s="1"/>
  <c r="A878" i="12" s="1"/>
  <c r="A981" i="12" s="1"/>
  <c r="A1084" i="12" s="1"/>
  <c r="A1187" i="12" s="1"/>
  <c r="A1290" i="12" s="1"/>
  <c r="A1393" i="12" s="1"/>
  <c r="A1496" i="12" s="1"/>
  <c r="A1599" i="12" s="1"/>
  <c r="A1702" i="12" s="1"/>
  <c r="A1805" i="12" s="1"/>
  <c r="A567" i="12"/>
  <c r="AR83" i="11"/>
  <c r="AG84" i="11"/>
  <c r="AN79" i="11"/>
  <c r="AJ84" i="11"/>
  <c r="A682" i="12"/>
  <c r="A785" i="12" s="1"/>
  <c r="A891" i="12" s="1"/>
  <c r="A994" i="12" s="1"/>
  <c r="A1097" i="12" s="1"/>
  <c r="A1200" i="12" s="1"/>
  <c r="A1303" i="12" s="1"/>
  <c r="A1406" i="12" s="1"/>
  <c r="A1509" i="12" s="1"/>
  <c r="A1612" i="12" s="1"/>
  <c r="A1715" i="12" s="1"/>
  <c r="A1818" i="12" s="1"/>
  <c r="A580" i="12"/>
  <c r="AU85" i="11"/>
  <c r="AJ79" i="11"/>
  <c r="A668" i="12"/>
  <c r="A771" i="12" s="1"/>
  <c r="A877" i="12" s="1"/>
  <c r="A980" i="12" s="1"/>
  <c r="A1083" i="12" s="1"/>
  <c r="A1186" i="12" s="1"/>
  <c r="A1289" i="12" s="1"/>
  <c r="A1392" i="12" s="1"/>
  <c r="A1495" i="12" s="1"/>
  <c r="A1598" i="12" s="1"/>
  <c r="A1701" i="12" s="1"/>
  <c r="A1804" i="12" s="1"/>
  <c r="A566" i="12"/>
  <c r="A686" i="12"/>
  <c r="A789" i="12" s="1"/>
  <c r="A895" i="12" s="1"/>
  <c r="A998" i="12" s="1"/>
  <c r="A1101" i="12" s="1"/>
  <c r="A1204" i="12" s="1"/>
  <c r="A1307" i="12" s="1"/>
  <c r="A1410" i="12" s="1"/>
  <c r="A1513" i="12" s="1"/>
  <c r="A1616" i="12" s="1"/>
  <c r="A1719" i="12" s="1"/>
  <c r="A1822" i="12" s="1"/>
  <c r="A584" i="12"/>
  <c r="AH82" i="11"/>
  <c r="A673" i="12"/>
  <c r="A776" i="12" s="1"/>
  <c r="A882" i="12" s="1"/>
  <c r="A985" i="12" s="1"/>
  <c r="A1088" i="12" s="1"/>
  <c r="A1191" i="12" s="1"/>
  <c r="A1294" i="12" s="1"/>
  <c r="A1397" i="12" s="1"/>
  <c r="A1500" i="12" s="1"/>
  <c r="A1603" i="12" s="1"/>
  <c r="A1706" i="12" s="1"/>
  <c r="A1809" i="12" s="1"/>
  <c r="A571" i="12"/>
  <c r="AG85" i="11"/>
  <c r="A689" i="12"/>
  <c r="A792" i="12" s="1"/>
  <c r="A898" i="12" s="1"/>
  <c r="A1001" i="12" s="1"/>
  <c r="A1104" i="12" s="1"/>
  <c r="A1207" i="12" s="1"/>
  <c r="A1310" i="12" s="1"/>
  <c r="A1413" i="12" s="1"/>
  <c r="A1516" i="12" s="1"/>
  <c r="A1619" i="12" s="1"/>
  <c r="A1722" i="12" s="1"/>
  <c r="A1825" i="12" s="1"/>
  <c r="A587" i="12"/>
  <c r="AM81" i="11"/>
  <c r="A672" i="12"/>
  <c r="A775" i="12" s="1"/>
  <c r="A881" i="12" s="1"/>
  <c r="A984" i="12" s="1"/>
  <c r="A1087" i="12" s="1"/>
  <c r="A1190" i="12" s="1"/>
  <c r="A1293" i="12" s="1"/>
  <c r="A1396" i="12" s="1"/>
  <c r="A1499" i="12" s="1"/>
  <c r="A1602" i="12" s="1"/>
  <c r="A1705" i="12" s="1"/>
  <c r="A1808" i="12" s="1"/>
  <c r="A570" i="12"/>
  <c r="A594" i="12"/>
  <c r="A696" i="12"/>
  <c r="A799" i="12" s="1"/>
  <c r="A905" i="12" s="1"/>
  <c r="A1008" i="12" s="1"/>
  <c r="A1111" i="12" s="1"/>
  <c r="A1214" i="12" s="1"/>
  <c r="A1317" i="12" s="1"/>
  <c r="A1420" i="12" s="1"/>
  <c r="A1523" i="12" s="1"/>
  <c r="A1626" i="12" s="1"/>
  <c r="A1729" i="12" s="1"/>
  <c r="A1832" i="12" s="1"/>
  <c r="AJ83" i="11"/>
  <c r="A575" i="12"/>
  <c r="A677" i="12"/>
  <c r="A780" i="12" s="1"/>
  <c r="A886" i="12" s="1"/>
  <c r="A989" i="12" s="1"/>
  <c r="A1092" i="12" s="1"/>
  <c r="A1195" i="12" s="1"/>
  <c r="A1298" i="12" s="1"/>
  <c r="A1401" i="12" s="1"/>
  <c r="A1504" i="12" s="1"/>
  <c r="A1607" i="12" s="1"/>
  <c r="A1710" i="12" s="1"/>
  <c r="A1813" i="12" s="1"/>
  <c r="AM85" i="11"/>
  <c r="A629" i="12"/>
  <c r="A732" i="12" s="1"/>
  <c r="A838" i="12" s="1"/>
  <c r="A941" i="12" s="1"/>
  <c r="A1044" i="12" s="1"/>
  <c r="A1147" i="12" s="1"/>
  <c r="A1250" i="12" s="1"/>
  <c r="A1353" i="12" s="1"/>
  <c r="A1456" i="12" s="1"/>
  <c r="A1559" i="12" s="1"/>
  <c r="A1662" i="12" s="1"/>
  <c r="A1765" i="12" s="1"/>
  <c r="A527" i="12"/>
  <c r="A625" i="12"/>
  <c r="A728" i="12" s="1"/>
  <c r="A834" i="12" s="1"/>
  <c r="A937" i="12" s="1"/>
  <c r="A1040" i="12" s="1"/>
  <c r="A1143" i="12" s="1"/>
  <c r="A1246" i="12" s="1"/>
  <c r="A1349" i="12" s="1"/>
  <c r="A1452" i="12" s="1"/>
  <c r="A1555" i="12" s="1"/>
  <c r="A1658" i="12" s="1"/>
  <c r="A1761" i="12" s="1"/>
  <c r="A523" i="12"/>
  <c r="B406" i="12"/>
  <c r="E1833" i="12"/>
  <c r="R680" i="11" a="1"/>
  <c r="R680" i="11" s="1"/>
  <c r="V677" i="11" s="1"/>
  <c r="W677" i="11" s="1"/>
  <c r="R683" i="11" s="1"/>
  <c r="R684" i="11" s="1"/>
  <c r="AI30" i="3" s="1"/>
  <c r="D773" i="12"/>
  <c r="D45" i="11" s="1"/>
  <c r="D937" i="12" s="1"/>
  <c r="D39" i="11"/>
  <c r="AO78" i="11"/>
  <c r="AO82" i="11"/>
  <c r="AP81" i="11"/>
  <c r="AP78" i="11"/>
  <c r="AP83" i="11"/>
  <c r="AT84" i="11"/>
  <c r="AV84" i="11"/>
  <c r="C39" i="11"/>
  <c r="AO77" i="11"/>
  <c r="AP82" i="11"/>
  <c r="AP80" i="11"/>
  <c r="AT82" i="11"/>
  <c r="AO79" i="11"/>
  <c r="AS83" i="11"/>
  <c r="AL85" i="11"/>
  <c r="AO85" i="11"/>
  <c r="J680" i="11" a="1"/>
  <c r="J680" i="11" s="1"/>
  <c r="U680" i="11" s="1"/>
  <c r="V680" i="11" s="1"/>
  <c r="E1174" i="12"/>
  <c r="E1277" i="12" s="1"/>
  <c r="E1781" i="12"/>
  <c r="E1795" i="12"/>
  <c r="Q406" i="12"/>
  <c r="Q407" i="12"/>
  <c r="AQ82" i="11"/>
  <c r="AQ80" i="11"/>
  <c r="AS82" i="11"/>
  <c r="AO81" i="11"/>
  <c r="AQ84" i="11"/>
  <c r="D407" i="12"/>
  <c r="O407" i="12"/>
  <c r="O406" i="12"/>
  <c r="I407" i="12"/>
  <c r="F680" i="11" a="1"/>
  <c r="F680" i="11" s="1"/>
  <c r="V665" i="11" s="1"/>
  <c r="W665" i="11" s="1"/>
  <c r="F683" i="11" s="1"/>
  <c r="F684" i="11" s="1"/>
  <c r="AS81" i="11"/>
  <c r="AP79" i="11"/>
  <c r="AR82" i="11"/>
  <c r="AR80" i="11"/>
  <c r="AN84" i="11"/>
  <c r="AQ81" i="11"/>
  <c r="AT85" i="11"/>
  <c r="E1794" i="12"/>
  <c r="E1786" i="12"/>
  <c r="E1217" i="12"/>
  <c r="E1320" i="12" s="1"/>
  <c r="E1201" i="12"/>
  <c r="E1304" i="12" s="1"/>
  <c r="E1185" i="12"/>
  <c r="E1288" i="12" s="1"/>
  <c r="E1169" i="12"/>
  <c r="E1272" i="12" s="1"/>
  <c r="E1147" i="12"/>
  <c r="E1250" i="12" s="1"/>
  <c r="E1842" i="12"/>
  <c r="E1834" i="12"/>
  <c r="E1826" i="12"/>
  <c r="E1818" i="12"/>
  <c r="E1810" i="12"/>
  <c r="E1802" i="12"/>
  <c r="E1226" i="12"/>
  <c r="E1329" i="12" s="1"/>
  <c r="E1210" i="12"/>
  <c r="E1313" i="12" s="1"/>
  <c r="E1194" i="12"/>
  <c r="E1297" i="12" s="1"/>
  <c r="E1176" i="12"/>
  <c r="E1279" i="12" s="1"/>
  <c r="E1435" i="12"/>
  <c r="E1419" i="12"/>
  <c r="E1403" i="12"/>
  <c r="E1428" i="12"/>
  <c r="E1412" i="12"/>
  <c r="E1396" i="12"/>
  <c r="E1381" i="12"/>
  <c r="E1363" i="12"/>
  <c r="K1208" i="12"/>
  <c r="K1311" i="12" s="1"/>
  <c r="K1780" i="12"/>
  <c r="K1187" i="12"/>
  <c r="K1290" i="12" s="1"/>
  <c r="K1815" i="12"/>
  <c r="K1847" i="12"/>
  <c r="K1397" i="12"/>
  <c r="K1216" i="12"/>
  <c r="K1319" i="12" s="1"/>
  <c r="K1227" i="12"/>
  <c r="K1330" i="12" s="1"/>
  <c r="K1756" i="12"/>
  <c r="K1361" i="12"/>
  <c r="K1441" i="12"/>
  <c r="K1544" i="12" s="1"/>
  <c r="E1374" i="12"/>
  <c r="E1398" i="12"/>
  <c r="E1421" i="12"/>
  <c r="E1208" i="12"/>
  <c r="E1311" i="12" s="1"/>
  <c r="E1817" i="12"/>
  <c r="E1227" i="12"/>
  <c r="E1330" i="12" s="1"/>
  <c r="E1784" i="12"/>
  <c r="E1190" i="12"/>
  <c r="E1293" i="12" s="1"/>
  <c r="E1828" i="12"/>
  <c r="E1164" i="12"/>
  <c r="E1267" i="12" s="1"/>
  <c r="K1348" i="12"/>
  <c r="K1398" i="12"/>
  <c r="E1376" i="12"/>
  <c r="E1385" i="12"/>
  <c r="E1416" i="12"/>
  <c r="E1407" i="12"/>
  <c r="E1182" i="12"/>
  <c r="E1285" i="12" s="1"/>
  <c r="E1214" i="12"/>
  <c r="E1317" i="12" s="1"/>
  <c r="E1820" i="12"/>
  <c r="E1836" i="12"/>
  <c r="E1155" i="12"/>
  <c r="E1258" i="12" s="1"/>
  <c r="E1189" i="12"/>
  <c r="E1292" i="12" s="1"/>
  <c r="E1221" i="12"/>
  <c r="E1324" i="12" s="1"/>
  <c r="E1369" i="12"/>
  <c r="E1424" i="12"/>
  <c r="E1156" i="12"/>
  <c r="E1259" i="12" s="1"/>
  <c r="E1222" i="12"/>
  <c r="E1325" i="12" s="1"/>
  <c r="E1824" i="12"/>
  <c r="E1165" i="12"/>
  <c r="E1268" i="12" s="1"/>
  <c r="E1229" i="12"/>
  <c r="E1332" i="12" s="1"/>
  <c r="E1793" i="12"/>
  <c r="E1785" i="12"/>
  <c r="E1219" i="12"/>
  <c r="E1322" i="12" s="1"/>
  <c r="E1203" i="12"/>
  <c r="E1306" i="12" s="1"/>
  <c r="E1171" i="12"/>
  <c r="E1274" i="12" s="1"/>
  <c r="E1845" i="12"/>
  <c r="E1837" i="12"/>
  <c r="E1829" i="12"/>
  <c r="E1821" i="12"/>
  <c r="E1813" i="12"/>
  <c r="E1796" i="12"/>
  <c r="E1216" i="12"/>
  <c r="E1319" i="12" s="1"/>
  <c r="E1200" i="12"/>
  <c r="E1303" i="12" s="1"/>
  <c r="E1184" i="12"/>
  <c r="E1287" i="12" s="1"/>
  <c r="E1166" i="12"/>
  <c r="E1269" i="12" s="1"/>
  <c r="E1429" i="12"/>
  <c r="E1413" i="12"/>
  <c r="E1397" i="12"/>
  <c r="E1422" i="12"/>
  <c r="E1406" i="12"/>
  <c r="E1391" i="12"/>
  <c r="E1375" i="12"/>
  <c r="E1353" i="12"/>
  <c r="E1382" i="12"/>
  <c r="E38" i="11"/>
  <c r="K1761" i="12"/>
  <c r="K1161" i="12"/>
  <c r="K1264" i="12" s="1"/>
  <c r="K1203" i="12"/>
  <c r="K1306" i="12" s="1"/>
  <c r="K1224" i="12"/>
  <c r="K1327" i="12" s="1"/>
  <c r="K1405" i="12"/>
  <c r="K1372" i="12"/>
  <c r="K1184" i="12"/>
  <c r="K1287" i="12" s="1"/>
  <c r="K1169" i="12"/>
  <c r="K1272" i="12" s="1"/>
  <c r="K1430" i="12"/>
  <c r="K1155" i="12"/>
  <c r="K1258" i="12" s="1"/>
  <c r="K1779" i="12"/>
  <c r="E1354" i="12"/>
  <c r="E1383" i="12"/>
  <c r="E1414" i="12"/>
  <c r="E1405" i="12"/>
  <c r="E1192" i="12"/>
  <c r="E1295" i="12" s="1"/>
  <c r="E1224" i="12"/>
  <c r="E1327" i="12" s="1"/>
  <c r="E1809" i="12"/>
  <c r="E1825" i="12"/>
  <c r="E1841" i="12"/>
  <c r="E1179" i="12"/>
  <c r="E1282" i="12" s="1"/>
  <c r="E1211" i="12"/>
  <c r="E1314" i="12" s="1"/>
  <c r="E1773" i="12"/>
  <c r="E1789" i="12"/>
  <c r="E1197" i="12"/>
  <c r="E1300" i="12" s="1"/>
  <c r="E1808" i="12"/>
  <c r="E1415" i="12"/>
  <c r="E1788" i="12"/>
  <c r="E1205" i="12"/>
  <c r="E1308" i="12" s="1"/>
  <c r="E1844" i="12"/>
  <c r="E1812" i="12"/>
  <c r="E1198" i="12"/>
  <c r="E1301" i="12" s="1"/>
  <c r="E1423" i="12"/>
  <c r="E1400" i="12"/>
  <c r="K1783" i="12"/>
  <c r="K1192" i="12"/>
  <c r="K1295" i="12" s="1"/>
  <c r="K1843" i="12"/>
  <c r="K1152" i="12"/>
  <c r="K1255" i="12" s="1"/>
  <c r="K1823" i="12"/>
  <c r="K1811" i="12"/>
  <c r="K819" i="12"/>
  <c r="K826" i="12" s="1"/>
  <c r="J1837" i="12"/>
  <c r="J42" i="11"/>
  <c r="J1375" i="12"/>
  <c r="J1385" i="12"/>
  <c r="J1392" i="12"/>
  <c r="J1409" i="12"/>
  <c r="J1425" i="12"/>
  <c r="J1398" i="12"/>
  <c r="J1414" i="12"/>
  <c r="J1430" i="12"/>
  <c r="J1143" i="12"/>
  <c r="J1246" i="12" s="1"/>
  <c r="J1165" i="12"/>
  <c r="J1268" i="12" s="1"/>
  <c r="J1183" i="12"/>
  <c r="J1286" i="12" s="1"/>
  <c r="J1203" i="12"/>
  <c r="J1306" i="12" s="1"/>
  <c r="J1219" i="12"/>
  <c r="J1322" i="12" s="1"/>
  <c r="J1178" i="12"/>
  <c r="J1281" i="12" s="1"/>
  <c r="J1198" i="12"/>
  <c r="J1301" i="12" s="1"/>
  <c r="J1214" i="12"/>
  <c r="J1317" i="12" s="1"/>
  <c r="J1838" i="12"/>
  <c r="J1822" i="12"/>
  <c r="J1806" i="12"/>
  <c r="J1778" i="12"/>
  <c r="J1847" i="12"/>
  <c r="J1831" i="12"/>
  <c r="J1815" i="12"/>
  <c r="J1799" i="12"/>
  <c r="J1372" i="12"/>
  <c r="J1401" i="12"/>
  <c r="J1417" i="12"/>
  <c r="J1433" i="12"/>
  <c r="J1406" i="12"/>
  <c r="J1422" i="12"/>
  <c r="J1175" i="12"/>
  <c r="J1278" i="12" s="1"/>
  <c r="J1195" i="12"/>
  <c r="J1298" i="12" s="1"/>
  <c r="J1211" i="12"/>
  <c r="J1314" i="12" s="1"/>
  <c r="J1227" i="12"/>
  <c r="J1330" i="12" s="1"/>
  <c r="J1162" i="12"/>
  <c r="J1265" i="12" s="1"/>
  <c r="J1190" i="12"/>
  <c r="J1293" i="12" s="1"/>
  <c r="J1206" i="12"/>
  <c r="J1309" i="12" s="1"/>
  <c r="J1222" i="12"/>
  <c r="J1325" i="12" s="1"/>
  <c r="J1846" i="12"/>
  <c r="J1830" i="12"/>
  <c r="J1814" i="12"/>
  <c r="J1794" i="12"/>
  <c r="J1754" i="12"/>
  <c r="J1839" i="12"/>
  <c r="J1823" i="12"/>
  <c r="J1807" i="12"/>
  <c r="J1761" i="12"/>
  <c r="J1380" i="12"/>
  <c r="J1378" i="12"/>
  <c r="J1789" i="12"/>
  <c r="J1174" i="12"/>
  <c r="J1277" i="12" s="1"/>
  <c r="J1791" i="12"/>
  <c r="J1172" i="12"/>
  <c r="J1275" i="12" s="1"/>
  <c r="J1342" i="12"/>
  <c r="J1204" i="12"/>
  <c r="J1307" i="12" s="1"/>
  <c r="J1220" i="12"/>
  <c r="J1323" i="12" s="1"/>
  <c r="J1181" i="12"/>
  <c r="J1284" i="12" s="1"/>
  <c r="J1431" i="12"/>
  <c r="J1343" i="12"/>
  <c r="J1212" i="12"/>
  <c r="J1315" i="12" s="1"/>
  <c r="J1176" i="12"/>
  <c r="J1279" i="12" s="1"/>
  <c r="J1140" i="12"/>
  <c r="J1243" i="12" s="1"/>
  <c r="J1205" i="12"/>
  <c r="J1308" i="12" s="1"/>
  <c r="J1424" i="12"/>
  <c r="J1423" i="12"/>
  <c r="J1390" i="12"/>
  <c r="J1367" i="12"/>
  <c r="J38" i="11"/>
  <c r="J1216" i="12"/>
  <c r="J1319" i="12" s="1"/>
  <c r="J1200" i="12"/>
  <c r="J1303" i="12" s="1"/>
  <c r="J1184" i="12"/>
  <c r="J1287" i="12" s="1"/>
  <c r="J1136" i="12"/>
  <c r="J1239" i="12" s="1"/>
  <c r="J1217" i="12"/>
  <c r="J1320" i="12" s="1"/>
  <c r="J1201" i="12"/>
  <c r="J1304" i="12" s="1"/>
  <c r="J1185" i="12"/>
  <c r="J1288" i="12" s="1"/>
  <c r="J1161" i="12"/>
  <c r="J1264" i="12" s="1"/>
  <c r="J1428" i="12"/>
  <c r="J1412" i="12"/>
  <c r="J1396" i="12"/>
  <c r="J1427" i="12"/>
  <c r="J1411" i="12"/>
  <c r="J1395" i="12"/>
  <c r="J1393" i="12"/>
  <c r="J1800" i="12"/>
  <c r="J1786" i="12"/>
  <c r="J1376" i="12"/>
  <c r="J1379" i="12"/>
  <c r="J1377" i="12"/>
  <c r="J1386" i="12"/>
  <c r="J1180" i="12"/>
  <c r="J1283" i="12" s="1"/>
  <c r="J1798" i="12"/>
  <c r="J1171" i="12"/>
  <c r="J1274" i="12" s="1"/>
  <c r="J1173" i="12"/>
  <c r="J1276" i="12" s="1"/>
  <c r="J1790" i="12"/>
  <c r="J1792" i="12"/>
  <c r="J1197" i="12"/>
  <c r="J1300" i="12" s="1"/>
  <c r="J1229" i="12"/>
  <c r="J1332" i="12" s="1"/>
  <c r="J1400" i="12"/>
  <c r="J1188" i="12"/>
  <c r="J1291" i="12" s="1"/>
  <c r="J1213" i="12"/>
  <c r="J1316" i="12" s="1"/>
  <c r="J1416" i="12"/>
  <c r="J1399" i="12"/>
  <c r="J1383" i="12"/>
  <c r="J1228" i="12"/>
  <c r="J1331" i="12" s="1"/>
  <c r="J1196" i="12"/>
  <c r="J1299" i="12" s="1"/>
  <c r="J1221" i="12"/>
  <c r="J1324" i="12" s="1"/>
  <c r="J1189" i="12"/>
  <c r="J1292" i="12" s="1"/>
  <c r="J1408" i="12"/>
  <c r="J1407" i="12"/>
  <c r="J1366" i="12"/>
  <c r="J1391" i="12"/>
  <c r="J1224" i="12"/>
  <c r="J1327" i="12" s="1"/>
  <c r="J1208" i="12"/>
  <c r="J1311" i="12" s="1"/>
  <c r="J1192" i="12"/>
  <c r="J1295" i="12" s="1"/>
  <c r="J1160" i="12"/>
  <c r="J1263" i="12" s="1"/>
  <c r="J1225" i="12"/>
  <c r="J1328" i="12" s="1"/>
  <c r="J1209" i="12"/>
  <c r="J1312" i="12" s="1"/>
  <c r="J1193" i="12"/>
  <c r="J1296" i="12" s="1"/>
  <c r="J1177" i="12"/>
  <c r="J1280" i="12" s="1"/>
  <c r="J1137" i="12"/>
  <c r="J1240" i="12" s="1"/>
  <c r="J1420" i="12"/>
  <c r="J1404" i="12"/>
  <c r="J1435" i="12"/>
  <c r="J1419" i="12"/>
  <c r="J1403" i="12"/>
  <c r="J1382" i="12"/>
  <c r="J1346" i="12"/>
  <c r="J1387" i="12"/>
  <c r="J1388" i="12"/>
  <c r="J1187" i="12"/>
  <c r="J1290" i="12" s="1"/>
  <c r="J1805" i="12"/>
  <c r="J1182" i="12"/>
  <c r="J1285" i="12" s="1"/>
  <c r="J1170" i="12"/>
  <c r="J1273" i="12" s="1"/>
  <c r="J1785" i="12"/>
  <c r="J1788" i="12"/>
  <c r="J1168" i="12"/>
  <c r="J1271" i="12" s="1"/>
  <c r="J1374" i="12"/>
  <c r="J1373" i="12"/>
  <c r="J1537" i="12"/>
  <c r="J1640" i="12" s="1"/>
  <c r="J1535" i="12"/>
  <c r="J1638" i="12" s="1"/>
  <c r="J1533" i="12"/>
  <c r="J1636" i="12" s="1"/>
  <c r="J1531" i="12"/>
  <c r="J1634" i="12" s="1"/>
  <c r="J1529" i="12"/>
  <c r="J1632" i="12" s="1"/>
  <c r="J1527" i="12"/>
  <c r="J1630" i="12" s="1"/>
  <c r="J1525" i="12"/>
  <c r="J1628" i="12" s="1"/>
  <c r="J1523" i="12"/>
  <c r="J1626" i="12" s="1"/>
  <c r="J1521" i="12"/>
  <c r="J1624" i="12" s="1"/>
  <c r="J1519" i="12"/>
  <c r="J1622" i="12" s="1"/>
  <c r="J1517" i="12"/>
  <c r="J1620" i="12" s="1"/>
  <c r="J1515" i="12"/>
  <c r="J1618" i="12" s="1"/>
  <c r="J1513" i="12"/>
  <c r="J1616" i="12" s="1"/>
  <c r="J1511" i="12"/>
  <c r="J1614" i="12" s="1"/>
  <c r="J1509" i="12"/>
  <c r="J1612" i="12" s="1"/>
  <c r="J1507" i="12"/>
  <c r="J1610" i="12" s="1"/>
  <c r="J1505" i="12"/>
  <c r="J1608" i="12" s="1"/>
  <c r="J1503" i="12"/>
  <c r="J1606" i="12" s="1"/>
  <c r="J1501" i="12"/>
  <c r="J1604" i="12" s="1"/>
  <c r="J1499" i="12"/>
  <c r="J1602" i="12" s="1"/>
  <c r="J1497" i="12"/>
  <c r="J1600" i="12" s="1"/>
  <c r="J1495" i="12"/>
  <c r="J1598" i="12" s="1"/>
  <c r="J1493" i="12"/>
  <c r="J1596" i="12" s="1"/>
  <c r="J1491" i="12"/>
  <c r="J1594" i="12" s="1"/>
  <c r="J1489" i="12"/>
  <c r="J1592" i="12" s="1"/>
  <c r="J1487" i="12"/>
  <c r="J1590" i="12" s="1"/>
  <c r="J1485" i="12"/>
  <c r="J1588" i="12" s="1"/>
  <c r="J1483" i="12"/>
  <c r="J1586" i="12" s="1"/>
  <c r="J1481" i="12"/>
  <c r="J1584" i="12" s="1"/>
  <c r="J1479" i="12"/>
  <c r="J1582" i="12" s="1"/>
  <c r="J1477" i="12"/>
  <c r="J1580" i="12" s="1"/>
  <c r="J1475" i="12"/>
  <c r="J1578" i="12" s="1"/>
  <c r="J1471" i="12"/>
  <c r="J1574" i="12" s="1"/>
  <c r="J1469" i="12"/>
  <c r="J1572" i="12" s="1"/>
  <c r="J1452" i="12"/>
  <c r="J1555" i="12" s="1"/>
  <c r="J1449" i="12"/>
  <c r="J1552" i="12" s="1"/>
  <c r="J1445" i="12"/>
  <c r="J1548" i="12" s="1"/>
  <c r="J1836" i="12"/>
  <c r="J1820" i="12"/>
  <c r="J1804" i="12"/>
  <c r="J1841" i="12"/>
  <c r="J1825" i="12"/>
  <c r="J1809" i="12"/>
  <c r="J1787" i="12"/>
  <c r="J1349" i="12"/>
  <c r="J1167" i="12"/>
  <c r="J1270" i="12" s="1"/>
  <c r="J1538" i="12"/>
  <c r="J1641" i="12" s="1"/>
  <c r="J1536" i="12"/>
  <c r="J1639" i="12" s="1"/>
  <c r="J1534" i="12"/>
  <c r="J1637" i="12" s="1"/>
  <c r="J1532" i="12"/>
  <c r="J1635" i="12" s="1"/>
  <c r="J1530" i="12"/>
  <c r="J1633" i="12" s="1"/>
  <c r="J1528" i="12"/>
  <c r="J1631" i="12" s="1"/>
  <c r="J1526" i="12"/>
  <c r="J1629" i="12" s="1"/>
  <c r="J1524" i="12"/>
  <c r="J1627" i="12" s="1"/>
  <c r="J1522" i="12"/>
  <c r="J1625" i="12" s="1"/>
  <c r="J1520" i="12"/>
  <c r="J1623" i="12" s="1"/>
  <c r="J1518" i="12"/>
  <c r="J1621" i="12" s="1"/>
  <c r="J1516" i="12"/>
  <c r="J1619" i="12" s="1"/>
  <c r="J1514" i="12"/>
  <c r="J1617" i="12" s="1"/>
  <c r="J1512" i="12"/>
  <c r="J1615" i="12" s="1"/>
  <c r="J1510" i="12"/>
  <c r="J1613" i="12" s="1"/>
  <c r="J1508" i="12"/>
  <c r="J1611" i="12" s="1"/>
  <c r="J1506" i="12"/>
  <c r="J1609" i="12" s="1"/>
  <c r="J1504" i="12"/>
  <c r="J1607" i="12" s="1"/>
  <c r="J1502" i="12"/>
  <c r="J1605" i="12" s="1"/>
  <c r="J1500" i="12"/>
  <c r="J1603" i="12" s="1"/>
  <c r="J1498" i="12"/>
  <c r="J1601" i="12" s="1"/>
  <c r="J1496" i="12"/>
  <c r="J1599" i="12" s="1"/>
  <c r="J1494" i="12"/>
  <c r="J1597" i="12" s="1"/>
  <c r="J1492" i="12"/>
  <c r="J1595" i="12" s="1"/>
  <c r="J1490" i="12"/>
  <c r="J1593" i="12" s="1"/>
  <c r="J1488" i="12"/>
  <c r="J1591" i="12" s="1"/>
  <c r="J1486" i="12"/>
  <c r="J1589" i="12" s="1"/>
  <c r="J1484" i="12"/>
  <c r="J1587" i="12" s="1"/>
  <c r="J1482" i="12"/>
  <c r="J1585" i="12" s="1"/>
  <c r="J1480" i="12"/>
  <c r="J1583" i="12" s="1"/>
  <c r="J1478" i="12"/>
  <c r="J1581" i="12" s="1"/>
  <c r="J1476" i="12"/>
  <c r="J1579" i="12" s="1"/>
  <c r="J1474" i="12"/>
  <c r="J1577" i="12" s="1"/>
  <c r="J1470" i="12"/>
  <c r="J1573" i="12" s="1"/>
  <c r="J1446" i="12"/>
  <c r="J1549" i="12" s="1"/>
  <c r="J1844" i="12"/>
  <c r="J1812" i="12"/>
  <c r="J1833" i="12"/>
  <c r="J1797" i="12"/>
  <c r="J1381" i="12"/>
  <c r="J1384" i="12"/>
  <c r="J1405" i="12"/>
  <c r="J1421" i="12"/>
  <c r="J1394" i="12"/>
  <c r="J1410" i="12"/>
  <c r="J1426" i="12"/>
  <c r="J1179" i="12"/>
  <c r="J1282" i="12" s="1"/>
  <c r="J1199" i="12"/>
  <c r="J1302" i="12" s="1"/>
  <c r="J1215" i="12"/>
  <c r="J1318" i="12" s="1"/>
  <c r="J1166" i="12"/>
  <c r="J1269" i="12" s="1"/>
  <c r="J1194" i="12"/>
  <c r="J1297" i="12" s="1"/>
  <c r="J1210" i="12"/>
  <c r="J1313" i="12" s="1"/>
  <c r="J1226" i="12"/>
  <c r="J1329" i="12" s="1"/>
  <c r="J1842" i="12"/>
  <c r="J1826" i="12"/>
  <c r="J1810" i="12"/>
  <c r="J1835" i="12"/>
  <c r="J1819" i="12"/>
  <c r="J1803" i="12"/>
  <c r="J1147" i="12"/>
  <c r="J1250" i="12" s="1"/>
  <c r="J1353" i="12"/>
  <c r="J1456" i="12"/>
  <c r="J1559" i="12" s="1"/>
  <c r="J1415" i="12"/>
  <c r="J1828" i="12"/>
  <c r="J1784" i="12"/>
  <c r="J1817" i="12"/>
  <c r="J1779" i="12"/>
  <c r="J1371" i="12"/>
  <c r="J1389" i="12"/>
  <c r="J1368" i="12"/>
  <c r="J1397" i="12"/>
  <c r="J1413" i="12"/>
  <c r="J1429" i="12"/>
  <c r="J1402" i="12"/>
  <c r="J1418" i="12"/>
  <c r="J1434" i="12"/>
  <c r="J1169" i="12"/>
  <c r="J1272" i="12" s="1"/>
  <c r="J1191" i="12"/>
  <c r="J1294" i="12" s="1"/>
  <c r="J1207" i="12"/>
  <c r="J1310" i="12" s="1"/>
  <c r="J1223" i="12"/>
  <c r="J1326" i="12" s="1"/>
  <c r="J1186" i="12"/>
  <c r="J1289" i="12" s="1"/>
  <c r="J1202" i="12"/>
  <c r="J1305" i="12" s="1"/>
  <c r="J1218" i="12"/>
  <c r="J1321" i="12" s="1"/>
  <c r="J1834" i="12"/>
  <c r="J1818" i="12"/>
  <c r="J1802" i="12"/>
  <c r="J1758" i="12"/>
  <c r="J1843" i="12"/>
  <c r="J1827" i="12"/>
  <c r="J1811" i="12"/>
  <c r="J1795" i="12"/>
  <c r="J1765" i="12"/>
  <c r="J819" i="12"/>
  <c r="E1377" i="12"/>
  <c r="E1399" i="12"/>
  <c r="E1172" i="12"/>
  <c r="E1275" i="12" s="1"/>
  <c r="E1800" i="12"/>
  <c r="E1832" i="12"/>
  <c r="E1181" i="12"/>
  <c r="E1284" i="12" s="1"/>
  <c r="E1774" i="12"/>
  <c r="E1787" i="12"/>
  <c r="E1765" i="12"/>
  <c r="E1223" i="12"/>
  <c r="E1326" i="12" s="1"/>
  <c r="E1207" i="12"/>
  <c r="E1310" i="12" s="1"/>
  <c r="E1191" i="12"/>
  <c r="E1294" i="12" s="1"/>
  <c r="E1175" i="12"/>
  <c r="E1278" i="12" s="1"/>
  <c r="E1157" i="12"/>
  <c r="E1260" i="12" s="1"/>
  <c r="E1843" i="12"/>
  <c r="E1835" i="12"/>
  <c r="E1827" i="12"/>
  <c r="E1819" i="12"/>
  <c r="E1811" i="12"/>
  <c r="E1803" i="12"/>
  <c r="E1228" i="12"/>
  <c r="E1331" i="12" s="1"/>
  <c r="E1212" i="12"/>
  <c r="E1315" i="12" s="1"/>
  <c r="E1196" i="12"/>
  <c r="E1299" i="12" s="1"/>
  <c r="E1178" i="12"/>
  <c r="E1281" i="12" s="1"/>
  <c r="E1425" i="12"/>
  <c r="E1409" i="12"/>
  <c r="E1434" i="12"/>
  <c r="E1418" i="12"/>
  <c r="E1402" i="12"/>
  <c r="E1387" i="12"/>
  <c r="E1371" i="12"/>
  <c r="E1378" i="12"/>
  <c r="E1362" i="12"/>
  <c r="E1431" i="12"/>
  <c r="E1816" i="12"/>
  <c r="E1213" i="12"/>
  <c r="E1316" i="12" s="1"/>
  <c r="E1791" i="12"/>
  <c r="E1775" i="12"/>
  <c r="E1215" i="12"/>
  <c r="E1318" i="12" s="1"/>
  <c r="E1183" i="12"/>
  <c r="E1286" i="12" s="1"/>
  <c r="E1847" i="12"/>
  <c r="E1831" i="12"/>
  <c r="E1815" i="12"/>
  <c r="E1799" i="12"/>
  <c r="E1204" i="12"/>
  <c r="E1307" i="12" s="1"/>
  <c r="E1170" i="12"/>
  <c r="E1273" i="12" s="1"/>
  <c r="E1417" i="12"/>
  <c r="E1426" i="12"/>
  <c r="E1394" i="12"/>
  <c r="E1361" i="12"/>
  <c r="E1370" i="12"/>
  <c r="E1408" i="12"/>
  <c r="E1206" i="12"/>
  <c r="E1309" i="12" s="1"/>
  <c r="E1792" i="12"/>
  <c r="E1783" i="12"/>
  <c r="E1199" i="12"/>
  <c r="E1302" i="12" s="1"/>
  <c r="E1167" i="12"/>
  <c r="E1270" i="12" s="1"/>
  <c r="E1839" i="12"/>
  <c r="E1823" i="12"/>
  <c r="E1807" i="12"/>
  <c r="E1220" i="12"/>
  <c r="E1323" i="12" s="1"/>
  <c r="E1188" i="12"/>
  <c r="E1291" i="12" s="1"/>
  <c r="E1433" i="12"/>
  <c r="E1401" i="12"/>
  <c r="E1410" i="12"/>
  <c r="E1379" i="12"/>
  <c r="E1388" i="12"/>
  <c r="E1372" i="12"/>
  <c r="E1390" i="12"/>
  <c r="E42" i="11"/>
  <c r="E1380" i="12"/>
  <c r="E1163" i="12"/>
  <c r="E1266" i="12" s="1"/>
  <c r="E1146" i="12"/>
  <c r="E1249" i="12" s="1"/>
  <c r="E1764" i="12"/>
  <c r="E1145" i="12"/>
  <c r="E1248" i="12" s="1"/>
  <c r="E1763" i="12"/>
  <c r="E1352" i="12"/>
  <c r="E1351" i="12"/>
  <c r="E1762" i="12"/>
  <c r="E1144" i="12"/>
  <c r="E1247" i="12" s="1"/>
  <c r="E1538" i="12"/>
  <c r="E1641" i="12" s="1"/>
  <c r="E1534" i="12"/>
  <c r="E1637" i="12" s="1"/>
  <c r="E1530" i="12"/>
  <c r="E1633" i="12" s="1"/>
  <c r="E1526" i="12"/>
  <c r="E1629" i="12" s="1"/>
  <c r="E1522" i="12"/>
  <c r="E1625" i="12" s="1"/>
  <c r="E1518" i="12"/>
  <c r="E1621" i="12" s="1"/>
  <c r="E1514" i="12"/>
  <c r="E1617" i="12" s="1"/>
  <c r="E1510" i="12"/>
  <c r="E1613" i="12" s="1"/>
  <c r="E1506" i="12"/>
  <c r="E1609" i="12" s="1"/>
  <c r="E1502" i="12"/>
  <c r="E1605" i="12" s="1"/>
  <c r="E1498" i="12"/>
  <c r="E1601" i="12" s="1"/>
  <c r="E1494" i="12"/>
  <c r="E1597" i="12" s="1"/>
  <c r="E1490" i="12"/>
  <c r="E1593" i="12" s="1"/>
  <c r="E1486" i="12"/>
  <c r="E1589" i="12" s="1"/>
  <c r="E1482" i="12"/>
  <c r="E1585" i="12" s="1"/>
  <c r="E1478" i="12"/>
  <c r="E1581" i="12" s="1"/>
  <c r="E1474" i="12"/>
  <c r="E1577" i="12" s="1"/>
  <c r="E1466" i="12"/>
  <c r="E1569" i="12" s="1"/>
  <c r="E1456" i="12"/>
  <c r="E1559" i="12" s="1"/>
  <c r="E1535" i="12"/>
  <c r="E1638" i="12" s="1"/>
  <c r="E1531" i="12"/>
  <c r="E1634" i="12" s="1"/>
  <c r="E1527" i="12"/>
  <c r="E1630" i="12" s="1"/>
  <c r="E1523" i="12"/>
  <c r="E1626" i="12" s="1"/>
  <c r="E1519" i="12"/>
  <c r="E1622" i="12" s="1"/>
  <c r="E1515" i="12"/>
  <c r="E1618" i="12" s="1"/>
  <c r="E1511" i="12"/>
  <c r="E1614" i="12" s="1"/>
  <c r="E1507" i="12"/>
  <c r="E1610" i="12" s="1"/>
  <c r="E1503" i="12"/>
  <c r="E1606" i="12" s="1"/>
  <c r="E1499" i="12"/>
  <c r="E1602" i="12" s="1"/>
  <c r="E1491" i="12"/>
  <c r="E1594" i="12" s="1"/>
  <c r="E1485" i="12"/>
  <c r="E1588" i="12" s="1"/>
  <c r="E1481" i="12"/>
  <c r="E1584" i="12" s="1"/>
  <c r="E1477" i="12"/>
  <c r="E1580" i="12" s="1"/>
  <c r="E1473" i="12"/>
  <c r="E1576" i="12" s="1"/>
  <c r="E1457" i="12"/>
  <c r="E1560" i="12" s="1"/>
  <c r="E1453" i="12"/>
  <c r="E1556" i="12" s="1"/>
  <c r="E1445" i="12"/>
  <c r="E1548" i="12" s="1"/>
  <c r="E1754" i="12"/>
  <c r="E1451" i="12"/>
  <c r="E1554" i="12" s="1"/>
  <c r="E1031" i="12" a="1"/>
  <c r="E1031" i="12" s="1"/>
  <c r="E1753" i="12"/>
  <c r="E1441" i="12"/>
  <c r="E1544" i="12" s="1"/>
  <c r="E1135" i="12"/>
  <c r="E1238" i="12" s="1"/>
  <c r="E1771" i="12"/>
  <c r="E1350" i="12"/>
  <c r="E1536" i="12"/>
  <c r="E1639" i="12" s="1"/>
  <c r="E1532" i="12"/>
  <c r="E1635" i="12" s="1"/>
  <c r="E1528" i="12"/>
  <c r="E1631" i="12" s="1"/>
  <c r="E1524" i="12"/>
  <c r="E1627" i="12" s="1"/>
  <c r="E1520" i="12"/>
  <c r="E1623" i="12" s="1"/>
  <c r="E1516" i="12"/>
  <c r="E1619" i="12" s="1"/>
  <c r="E1512" i="12"/>
  <c r="E1615" i="12" s="1"/>
  <c r="E1508" i="12"/>
  <c r="E1611" i="12" s="1"/>
  <c r="E1504" i="12"/>
  <c r="E1607" i="12" s="1"/>
  <c r="E1500" i="12"/>
  <c r="E1603" i="12" s="1"/>
  <c r="E1492" i="12"/>
  <c r="E1595" i="12" s="1"/>
  <c r="E1488" i="12"/>
  <c r="E1591" i="12" s="1"/>
  <c r="E1484" i="12"/>
  <c r="E1587" i="12" s="1"/>
  <c r="E1480" i="12"/>
  <c r="E1583" i="12" s="1"/>
  <c r="E1476" i="12"/>
  <c r="E1579" i="12" s="1"/>
  <c r="E1472" i="12"/>
  <c r="E1575" i="12" s="1"/>
  <c r="E1464" i="12"/>
  <c r="E1567" i="12" s="1"/>
  <c r="E1454" i="12"/>
  <c r="E1557" i="12" s="1"/>
  <c r="E1537" i="12"/>
  <c r="E1640" i="12" s="1"/>
  <c r="E1533" i="12"/>
  <c r="E1636" i="12" s="1"/>
  <c r="E1529" i="12"/>
  <c r="E1632" i="12" s="1"/>
  <c r="E1525" i="12"/>
  <c r="E1628" i="12" s="1"/>
  <c r="E1521" i="12"/>
  <c r="E1624" i="12" s="1"/>
  <c r="E1517" i="12"/>
  <c r="E1620" i="12" s="1"/>
  <c r="E1513" i="12"/>
  <c r="E1616" i="12" s="1"/>
  <c r="E1509" i="12"/>
  <c r="E1612" i="12" s="1"/>
  <c r="E1505" i="12"/>
  <c r="E1608" i="12" s="1"/>
  <c r="E1501" i="12"/>
  <c r="E1604" i="12" s="1"/>
  <c r="E1497" i="12"/>
  <c r="E1600" i="12" s="1"/>
  <c r="E1493" i="12"/>
  <c r="E1596" i="12" s="1"/>
  <c r="E1487" i="12"/>
  <c r="E1590" i="12" s="1"/>
  <c r="E1483" i="12"/>
  <c r="E1586" i="12" s="1"/>
  <c r="E1479" i="12"/>
  <c r="E1582" i="12" s="1"/>
  <c r="E1475" i="12"/>
  <c r="E1578" i="12" s="1"/>
  <c r="E1465" i="12"/>
  <c r="E1568" i="12" s="1"/>
  <c r="E1455" i="12"/>
  <c r="E1558" i="12" s="1"/>
  <c r="E1136" i="12"/>
  <c r="E1239" i="12" s="1"/>
  <c r="E1142" i="12"/>
  <c r="E1245" i="12" s="1"/>
  <c r="E1342" i="12"/>
  <c r="E1760" i="12"/>
  <c r="E1348" i="12"/>
  <c r="E819" i="12"/>
  <c r="E822" i="12" s="1"/>
  <c r="E1132" i="12"/>
  <c r="E1235" i="12" s="1"/>
  <c r="E1338" i="12"/>
  <c r="E1750" i="12"/>
  <c r="E1444" i="12"/>
  <c r="E1547" i="12" s="1"/>
  <c r="E1341" i="12"/>
  <c r="E1152" i="12"/>
  <c r="E1255" i="12" s="1"/>
  <c r="E1770" i="12"/>
  <c r="E1158" i="12"/>
  <c r="E1261" i="12" s="1"/>
  <c r="E1180" i="12"/>
  <c r="E1283" i="12" s="1"/>
  <c r="E1137" i="12"/>
  <c r="E1240" i="12" s="1"/>
  <c r="E1143" i="12"/>
  <c r="E1246" i="12" s="1"/>
  <c r="E1133" i="12"/>
  <c r="E1236" i="12" s="1"/>
  <c r="E1461" i="12"/>
  <c r="E1564" i="12" s="1"/>
  <c r="E1489" i="12"/>
  <c r="E1592" i="12" s="1"/>
  <c r="E1467" i="12"/>
  <c r="E1570" i="12" s="1"/>
  <c r="E1339" i="12"/>
  <c r="E1343" i="12"/>
  <c r="E1358" i="12"/>
  <c r="E1364" i="12"/>
  <c r="E1349" i="12"/>
  <c r="E1386" i="12"/>
  <c r="E1755" i="12"/>
  <c r="E1134" i="12"/>
  <c r="E1237" i="12" s="1"/>
  <c r="E1751" i="12"/>
  <c r="E1798" i="12"/>
  <c r="E1761" i="12"/>
  <c r="E1776" i="12"/>
  <c r="E1446" i="12"/>
  <c r="E1549" i="12" s="1"/>
  <c r="E1452" i="12"/>
  <c r="E1555" i="12" s="1"/>
  <c r="E1442" i="12"/>
  <c r="E1545" i="12" s="1"/>
  <c r="K1195" i="12"/>
  <c r="K1298" i="12" s="1"/>
  <c r="K1807" i="12"/>
  <c r="K1421" i="12"/>
  <c r="K1773" i="12"/>
  <c r="K1138" i="12"/>
  <c r="K1241" i="12" s="1"/>
  <c r="K1165" i="12"/>
  <c r="K1268" i="12" s="1"/>
  <c r="K1841" i="12"/>
  <c r="K1833" i="12"/>
  <c r="K1825" i="12"/>
  <c r="K1817" i="12"/>
  <c r="K1809" i="12"/>
  <c r="K1795" i="12"/>
  <c r="K1215" i="12"/>
  <c r="K1318" i="12" s="1"/>
  <c r="K1199" i="12"/>
  <c r="K1302" i="12" s="1"/>
  <c r="K1173" i="12"/>
  <c r="K1276" i="12" s="1"/>
  <c r="K1147" i="12"/>
  <c r="K1250" i="12" s="1"/>
  <c r="K1792" i="12"/>
  <c r="K1784" i="12"/>
  <c r="K1770" i="12"/>
  <c r="K1228" i="12"/>
  <c r="K1331" i="12" s="1"/>
  <c r="K1212" i="12"/>
  <c r="K1315" i="12" s="1"/>
  <c r="K1196" i="12"/>
  <c r="K1299" i="12" s="1"/>
  <c r="K1158" i="12"/>
  <c r="K1261" i="12" s="1"/>
  <c r="K1134" i="12"/>
  <c r="K1237" i="12" s="1"/>
  <c r="K1425" i="12"/>
  <c r="K1409" i="12"/>
  <c r="K1393" i="12"/>
  <c r="K1406" i="12"/>
  <c r="K1360" i="12"/>
  <c r="K1819" i="12"/>
  <c r="K1760" i="12"/>
  <c r="K1768" i="12"/>
  <c r="K1845" i="12"/>
  <c r="K1829" i="12"/>
  <c r="K1813" i="12"/>
  <c r="K1223" i="12"/>
  <c r="K1326" i="12" s="1"/>
  <c r="K1191" i="12"/>
  <c r="K1294" i="12" s="1"/>
  <c r="K1776" i="12"/>
  <c r="K1204" i="12"/>
  <c r="K1307" i="12" s="1"/>
  <c r="K1417" i="12"/>
  <c r="K1422" i="12"/>
  <c r="K1380" i="12"/>
  <c r="K1414" i="12"/>
  <c r="K1353" i="12"/>
  <c r="K1344" i="12"/>
  <c r="K1778" i="12"/>
  <c r="K1371" i="12"/>
  <c r="K1837" i="12"/>
  <c r="K1821" i="12"/>
  <c r="K1805" i="12"/>
  <c r="K1207" i="12"/>
  <c r="K1310" i="12" s="1"/>
  <c r="K1159" i="12"/>
  <c r="K1262" i="12" s="1"/>
  <c r="K1788" i="12"/>
  <c r="K1765" i="12"/>
  <c r="K1220" i="12"/>
  <c r="K1323" i="12" s="1"/>
  <c r="K1178" i="12"/>
  <c r="K1281" i="12" s="1"/>
  <c r="K1433" i="12"/>
  <c r="K1401" i="12"/>
  <c r="K1365" i="12"/>
  <c r="K1846" i="12"/>
  <c r="K1842" i="12"/>
  <c r="K1838" i="12"/>
  <c r="K1834" i="12"/>
  <c r="K1830" i="12"/>
  <c r="K1826" i="12"/>
  <c r="K1822" i="12"/>
  <c r="K1818" i="12"/>
  <c r="K1814" i="12"/>
  <c r="K1810" i="12"/>
  <c r="K1802" i="12"/>
  <c r="K1229" i="12"/>
  <c r="K1332" i="12" s="1"/>
  <c r="K1221" i="12"/>
  <c r="K1324" i="12" s="1"/>
  <c r="K1213" i="12"/>
  <c r="K1316" i="12" s="1"/>
  <c r="K1205" i="12"/>
  <c r="K1308" i="12" s="1"/>
  <c r="K1197" i="12"/>
  <c r="K1300" i="12" s="1"/>
  <c r="K1189" i="12"/>
  <c r="K1292" i="12" s="1"/>
  <c r="K1171" i="12"/>
  <c r="K1274" i="12" s="1"/>
  <c r="K1844" i="12"/>
  <c r="K1836" i="12"/>
  <c r="K1828" i="12"/>
  <c r="K1820" i="12"/>
  <c r="K1812" i="12"/>
  <c r="K1796" i="12"/>
  <c r="K1217" i="12"/>
  <c r="K1320" i="12" s="1"/>
  <c r="K1201" i="12"/>
  <c r="K1304" i="12" s="1"/>
  <c r="K1175" i="12"/>
  <c r="K1278" i="12" s="1"/>
  <c r="K1151" i="12"/>
  <c r="K1254" i="12" s="1"/>
  <c r="K1791" i="12"/>
  <c r="K1787" i="12"/>
  <c r="K1777" i="12"/>
  <c r="K1771" i="12"/>
  <c r="K1752" i="12"/>
  <c r="K1222" i="12"/>
  <c r="K1325" i="12" s="1"/>
  <c r="K1214" i="12"/>
  <c r="K1317" i="12" s="1"/>
  <c r="K1206" i="12"/>
  <c r="K1309" i="12" s="1"/>
  <c r="K1198" i="12"/>
  <c r="K1301" i="12" s="1"/>
  <c r="K1186" i="12"/>
  <c r="K1289" i="12" s="1"/>
  <c r="K1170" i="12"/>
  <c r="K1273" i="12" s="1"/>
  <c r="K1162" i="12"/>
  <c r="K1265" i="12" s="1"/>
  <c r="K1150" i="12"/>
  <c r="K1253" i="12" s="1"/>
  <c r="K1431" i="12"/>
  <c r="K1423" i="12"/>
  <c r="K1415" i="12"/>
  <c r="K1407" i="12"/>
  <c r="K1399" i="12"/>
  <c r="K1434" i="12"/>
  <c r="K1418" i="12"/>
  <c r="K1402" i="12"/>
  <c r="K1375" i="12"/>
  <c r="K1368" i="12"/>
  <c r="K1358" i="12"/>
  <c r="K1370" i="12"/>
  <c r="K1384" i="12"/>
  <c r="K1357" i="12"/>
  <c r="K1377" i="12"/>
  <c r="K1400" i="12"/>
  <c r="K1408" i="12"/>
  <c r="K1416" i="12"/>
  <c r="K1424" i="12"/>
  <c r="K1432" i="12"/>
  <c r="K1182" i="12"/>
  <c r="K1285" i="12" s="1"/>
  <c r="K1387" i="12"/>
  <c r="K1176" i="12"/>
  <c r="K1279" i="12" s="1"/>
  <c r="K1794" i="12"/>
  <c r="K1386" i="12"/>
  <c r="K1385" i="12"/>
  <c r="K1799" i="12"/>
  <c r="K1200" i="12"/>
  <c r="K1303" i="12" s="1"/>
  <c r="K1772" i="12"/>
  <c r="K1177" i="12"/>
  <c r="K1280" i="12" s="1"/>
  <c r="K1413" i="12"/>
  <c r="K1188" i="12"/>
  <c r="K1291" i="12" s="1"/>
  <c r="K1183" i="12"/>
  <c r="K1286" i="12" s="1"/>
  <c r="K1806" i="12"/>
  <c r="K1801" i="12"/>
  <c r="K1803" i="12"/>
  <c r="K1190" i="12"/>
  <c r="K1293" i="12" s="1"/>
  <c r="K1808" i="12"/>
  <c r="K1339" i="12"/>
  <c r="K1373" i="12"/>
  <c r="K1167" i="12"/>
  <c r="K1270" i="12" s="1"/>
  <c r="K1748" i="12"/>
  <c r="K1750" i="12"/>
  <c r="K1133" i="12"/>
  <c r="K1236" i="12" s="1"/>
  <c r="K1168" i="12"/>
  <c r="K1271" i="12" s="1"/>
  <c r="K1785" i="12"/>
  <c r="K1840" i="12"/>
  <c r="K1832" i="12"/>
  <c r="K1824" i="12"/>
  <c r="K1816" i="12"/>
  <c r="K1804" i="12"/>
  <c r="K1225" i="12"/>
  <c r="K1328" i="12" s="1"/>
  <c r="K1209" i="12"/>
  <c r="K1312" i="12" s="1"/>
  <c r="K1193" i="12"/>
  <c r="K1296" i="12" s="1"/>
  <c r="K1157" i="12"/>
  <c r="K1260" i="12" s="1"/>
  <c r="K1143" i="12"/>
  <c r="K1246" i="12" s="1"/>
  <c r="K1793" i="12"/>
  <c r="K1789" i="12"/>
  <c r="K1782" i="12"/>
  <c r="K1775" i="12"/>
  <c r="K1769" i="12"/>
  <c r="K1226" i="12"/>
  <c r="K1329" i="12" s="1"/>
  <c r="K1218" i="12"/>
  <c r="K1321" i="12" s="1"/>
  <c r="K1210" i="12"/>
  <c r="K1313" i="12" s="1"/>
  <c r="K1202" i="12"/>
  <c r="K1305" i="12" s="1"/>
  <c r="K1194" i="12"/>
  <c r="K1297" i="12" s="1"/>
  <c r="K1174" i="12"/>
  <c r="K1277" i="12" s="1"/>
  <c r="K1166" i="12"/>
  <c r="K1269" i="12" s="1"/>
  <c r="K1154" i="12"/>
  <c r="K1257" i="12" s="1"/>
  <c r="K1435" i="12"/>
  <c r="K1427" i="12"/>
  <c r="K1419" i="12"/>
  <c r="K1411" i="12"/>
  <c r="K1403" i="12"/>
  <c r="K1395" i="12"/>
  <c r="K1426" i="12"/>
  <c r="K1410" i="12"/>
  <c r="K1383" i="12"/>
  <c r="K1359" i="12"/>
  <c r="K1376" i="12"/>
  <c r="K1356" i="12"/>
  <c r="K42" i="11"/>
  <c r="K1340" i="12"/>
  <c r="K1364" i="12"/>
  <c r="K1390" i="12"/>
  <c r="K1349" i="12"/>
  <c r="K1363" i="12"/>
  <c r="K1381" i="12"/>
  <c r="K1404" i="12"/>
  <c r="K1412" i="12"/>
  <c r="K1420" i="12"/>
  <c r="K1428" i="12"/>
  <c r="K38" i="11"/>
  <c r="K1388" i="12"/>
  <c r="K1181" i="12"/>
  <c r="K1284" i="12" s="1"/>
  <c r="K1179" i="12"/>
  <c r="K1282" i="12" s="1"/>
  <c r="K1798" i="12"/>
  <c r="K1180" i="12"/>
  <c r="K1283" i="12" s="1"/>
  <c r="K1382" i="12"/>
  <c r="K1800" i="12"/>
  <c r="K1797" i="12"/>
  <c r="K1379" i="12"/>
  <c r="K1211" i="12"/>
  <c r="K1314" i="12" s="1"/>
  <c r="K1835" i="12"/>
  <c r="K1164" i="12"/>
  <c r="K1267" i="12" s="1"/>
  <c r="K1389" i="12"/>
  <c r="K1396" i="12"/>
  <c r="K1394" i="12"/>
  <c r="K1391" i="12"/>
  <c r="K1185" i="12"/>
  <c r="K1288" i="12" s="1"/>
  <c r="K1338" i="12"/>
  <c r="K1374" i="12"/>
  <c r="K1132" i="12"/>
  <c r="K1235" i="12" s="1"/>
  <c r="K1751" i="12"/>
  <c r="K1786" i="12"/>
  <c r="K1538" i="12"/>
  <c r="K1641" i="12" s="1"/>
  <c r="K1534" i="12"/>
  <c r="K1637" i="12" s="1"/>
  <c r="K1530" i="12"/>
  <c r="K1633" i="12" s="1"/>
  <c r="K1526" i="12"/>
  <c r="K1629" i="12" s="1"/>
  <c r="K1522" i="12"/>
  <c r="K1625" i="12" s="1"/>
  <c r="K1518" i="12"/>
  <c r="K1621" i="12" s="1"/>
  <c r="K1514" i="12"/>
  <c r="K1617" i="12" s="1"/>
  <c r="K1510" i="12"/>
  <c r="K1613" i="12" s="1"/>
  <c r="K1506" i="12"/>
  <c r="K1609" i="12" s="1"/>
  <c r="K1502" i="12"/>
  <c r="K1605" i="12" s="1"/>
  <c r="K1498" i="12"/>
  <c r="K1601" i="12" s="1"/>
  <c r="K1494" i="12"/>
  <c r="K1597" i="12" s="1"/>
  <c r="K1490" i="12"/>
  <c r="K1593" i="12" s="1"/>
  <c r="K1486" i="12"/>
  <c r="K1589" i="12" s="1"/>
  <c r="K1482" i="12"/>
  <c r="K1585" i="12" s="1"/>
  <c r="K1478" i="12"/>
  <c r="K1581" i="12" s="1"/>
  <c r="K1474" i="12"/>
  <c r="K1577" i="12" s="1"/>
  <c r="K1470" i="12"/>
  <c r="K1573" i="12" s="1"/>
  <c r="K1466" i="12"/>
  <c r="K1569" i="12" s="1"/>
  <c r="K1462" i="12"/>
  <c r="K1565" i="12" s="1"/>
  <c r="K1536" i="12"/>
  <c r="K1639" i="12" s="1"/>
  <c r="K1528" i="12"/>
  <c r="K1631" i="12" s="1"/>
  <c r="K1520" i="12"/>
  <c r="K1623" i="12" s="1"/>
  <c r="K1512" i="12"/>
  <c r="K1615" i="12" s="1"/>
  <c r="K1504" i="12"/>
  <c r="K1607" i="12" s="1"/>
  <c r="K1496" i="12"/>
  <c r="K1599" i="12" s="1"/>
  <c r="K1488" i="12"/>
  <c r="K1591" i="12" s="1"/>
  <c r="K1480" i="12"/>
  <c r="K1583" i="12" s="1"/>
  <c r="K1464" i="12"/>
  <c r="K1567" i="12" s="1"/>
  <c r="K1537" i="12"/>
  <c r="K1640" i="12" s="1"/>
  <c r="K1533" i="12"/>
  <c r="K1636" i="12" s="1"/>
  <c r="K1529" i="12"/>
  <c r="K1632" i="12" s="1"/>
  <c r="K1525" i="12"/>
  <c r="K1628" i="12" s="1"/>
  <c r="K1521" i="12"/>
  <c r="K1624" i="12" s="1"/>
  <c r="K1517" i="12"/>
  <c r="K1620" i="12" s="1"/>
  <c r="K1513" i="12"/>
  <c r="K1616" i="12" s="1"/>
  <c r="K1509" i="12"/>
  <c r="K1612" i="12" s="1"/>
  <c r="K1505" i="12"/>
  <c r="K1608" i="12" s="1"/>
  <c r="K1501" i="12"/>
  <c r="K1604" i="12" s="1"/>
  <c r="K1497" i="12"/>
  <c r="K1600" i="12" s="1"/>
  <c r="K1493" i="12"/>
  <c r="K1596" i="12" s="1"/>
  <c r="K1489" i="12"/>
  <c r="K1592" i="12" s="1"/>
  <c r="K1485" i="12"/>
  <c r="K1588" i="12" s="1"/>
  <c r="K1477" i="12"/>
  <c r="K1580" i="12" s="1"/>
  <c r="K1473" i="12"/>
  <c r="K1576" i="12" s="1"/>
  <c r="K1469" i="12"/>
  <c r="K1572" i="12" s="1"/>
  <c r="K1463" i="12"/>
  <c r="K1566" i="12" s="1"/>
  <c r="K1459" i="12"/>
  <c r="K1562" i="12" s="1"/>
  <c r="K1532" i="12"/>
  <c r="K1635" i="12" s="1"/>
  <c r="K1524" i="12"/>
  <c r="K1627" i="12" s="1"/>
  <c r="K1516" i="12"/>
  <c r="K1619" i="12" s="1"/>
  <c r="K1508" i="12"/>
  <c r="K1611" i="12" s="1"/>
  <c r="K1500" i="12"/>
  <c r="K1603" i="12" s="1"/>
  <c r="K1492" i="12"/>
  <c r="K1595" i="12" s="1"/>
  <c r="K1484" i="12"/>
  <c r="K1587" i="12" s="1"/>
  <c r="K1476" i="12"/>
  <c r="K1579" i="12" s="1"/>
  <c r="K1468" i="12"/>
  <c r="K1571" i="12" s="1"/>
  <c r="K1460" i="12"/>
  <c r="K1563" i="12" s="1"/>
  <c r="K1456" i="12"/>
  <c r="K1559" i="12" s="1"/>
  <c r="K1452" i="12"/>
  <c r="K1555" i="12" s="1"/>
  <c r="K1442" i="12"/>
  <c r="K1545" i="12" s="1"/>
  <c r="K1535" i="12"/>
  <c r="K1638" i="12" s="1"/>
  <c r="K1531" i="12"/>
  <c r="K1634" i="12" s="1"/>
  <c r="K1527" i="12"/>
  <c r="K1630" i="12" s="1"/>
  <c r="K1523" i="12"/>
  <c r="K1626" i="12" s="1"/>
  <c r="K1519" i="12"/>
  <c r="K1622" i="12" s="1"/>
  <c r="K1515" i="12"/>
  <c r="K1618" i="12" s="1"/>
  <c r="K1511" i="12"/>
  <c r="K1614" i="12" s="1"/>
  <c r="K1507" i="12"/>
  <c r="K1610" i="12" s="1"/>
  <c r="K1503" i="12"/>
  <c r="K1606" i="12" s="1"/>
  <c r="K1499" i="12"/>
  <c r="K1602" i="12" s="1"/>
  <c r="K1495" i="12"/>
  <c r="K1598" i="12" s="1"/>
  <c r="K1491" i="12"/>
  <c r="K1594" i="12" s="1"/>
  <c r="K1487" i="12"/>
  <c r="K1590" i="12" s="1"/>
  <c r="K1483" i="12"/>
  <c r="K1586" i="12" s="1"/>
  <c r="K1479" i="12"/>
  <c r="K1582" i="12" s="1"/>
  <c r="K1475" i="12"/>
  <c r="K1578" i="12" s="1"/>
  <c r="K1471" i="12"/>
  <c r="K1574" i="12" s="1"/>
  <c r="K1467" i="12"/>
  <c r="K1570" i="12" s="1"/>
  <c r="K1461" i="12"/>
  <c r="K1564" i="12" s="1"/>
  <c r="K1451" i="12"/>
  <c r="K1554" i="12" s="1"/>
  <c r="K1447" i="12"/>
  <c r="K1550" i="12" s="1"/>
  <c r="K1443" i="12"/>
  <c r="K1546" i="12" s="1"/>
  <c r="K1465" i="12"/>
  <c r="K1568" i="12" s="1"/>
  <c r="K1156" i="12"/>
  <c r="K1259" i="12" s="1"/>
  <c r="K1139" i="12"/>
  <c r="K1242" i="12" s="1"/>
  <c r="K1345" i="12"/>
  <c r="K1757" i="12"/>
  <c r="K1764" i="12"/>
  <c r="K1774" i="12"/>
  <c r="K1362" i="12"/>
  <c r="K1448" i="12"/>
  <c r="K1551" i="12" s="1"/>
  <c r="AH75" i="11"/>
  <c r="B1028" i="12" a="1"/>
  <c r="B1028" i="12" s="1"/>
  <c r="D1029" i="12" a="1"/>
  <c r="D1029" i="12" s="1"/>
  <c r="D1030" i="12" a="1"/>
  <c r="D1030" i="12" s="1"/>
  <c r="B1027" i="12" a="1"/>
  <c r="B1027" i="12" s="1"/>
  <c r="B1029" i="12" a="1"/>
  <c r="B1029" i="12" s="1"/>
  <c r="F1750" i="12"/>
  <c r="F1755" i="12"/>
  <c r="F1748" i="12"/>
  <c r="F1756" i="12"/>
  <c r="F1752" i="12"/>
  <c r="F1753" i="12"/>
  <c r="F1757" i="12"/>
  <c r="F1749" i="12"/>
  <c r="F1754" i="12"/>
  <c r="B39" i="11"/>
  <c r="AF74" i="11"/>
  <c r="AG75" i="11"/>
  <c r="AH73" i="11"/>
  <c r="H406" i="12"/>
  <c r="H407" i="12"/>
  <c r="J717" i="12"/>
  <c r="J45" i="11" s="1"/>
  <c r="J929" i="12" s="1"/>
  <c r="J39" i="11"/>
  <c r="AL75" i="11"/>
  <c r="B38" i="11"/>
  <c r="B1390" i="12"/>
  <c r="B1408" i="12"/>
  <c r="B1431" i="12"/>
  <c r="B1208" i="12"/>
  <c r="B1311" i="12" s="1"/>
  <c r="B1819" i="12"/>
  <c r="B1209" i="12"/>
  <c r="B1312" i="12" s="1"/>
  <c r="B1784" i="12"/>
  <c r="B1375" i="12"/>
  <c r="B1170" i="12"/>
  <c r="B1273" i="12" s="1"/>
  <c r="B1835" i="12"/>
  <c r="B1352" i="12"/>
  <c r="B1803" i="12"/>
  <c r="B1798" i="12"/>
  <c r="B1379" i="12"/>
  <c r="B1410" i="12"/>
  <c r="B1401" i="12"/>
  <c r="B1433" i="12"/>
  <c r="B1182" i="12"/>
  <c r="B1285" i="12" s="1"/>
  <c r="B1214" i="12"/>
  <c r="B1317" i="12" s="1"/>
  <c r="B1806" i="12"/>
  <c r="B1822" i="12"/>
  <c r="B1838" i="12"/>
  <c r="B1187" i="12"/>
  <c r="B1290" i="12" s="1"/>
  <c r="B1219" i="12"/>
  <c r="B1322" i="12" s="1"/>
  <c r="B1773" i="12"/>
  <c r="B1399" i="12"/>
  <c r="B1177" i="12"/>
  <c r="B1280" i="12" s="1"/>
  <c r="B1358" i="12"/>
  <c r="B1394" i="12"/>
  <c r="B1426" i="12"/>
  <c r="B1417" i="12"/>
  <c r="B1160" i="12"/>
  <c r="B1263" i="12" s="1"/>
  <c r="B1198" i="12"/>
  <c r="B1301" i="12" s="1"/>
  <c r="B1795" i="12"/>
  <c r="B1797" i="12"/>
  <c r="B1814" i="12"/>
  <c r="B1830" i="12"/>
  <c r="B1846" i="12"/>
  <c r="B1169" i="12"/>
  <c r="B1272" i="12" s="1"/>
  <c r="B1203" i="12"/>
  <c r="B1306" i="12" s="1"/>
  <c r="B1765" i="12"/>
  <c r="B1537" i="12"/>
  <c r="B1640" i="12" s="1"/>
  <c r="B1535" i="12"/>
  <c r="B1638" i="12" s="1"/>
  <c r="B1533" i="12"/>
  <c r="B1636" i="12" s="1"/>
  <c r="B1531" i="12"/>
  <c r="B1634" i="12" s="1"/>
  <c r="B1529" i="12"/>
  <c r="B1632" i="12" s="1"/>
  <c r="B1527" i="12"/>
  <c r="B1630" i="12" s="1"/>
  <c r="B1525" i="12"/>
  <c r="B1628" i="12" s="1"/>
  <c r="B1523" i="12"/>
  <c r="B1626" i="12" s="1"/>
  <c r="B1521" i="12"/>
  <c r="B1624" i="12" s="1"/>
  <c r="B1519" i="12"/>
  <c r="B1622" i="12" s="1"/>
  <c r="B1517" i="12"/>
  <c r="B1620" i="12" s="1"/>
  <c r="B1515" i="12"/>
  <c r="B1618" i="12" s="1"/>
  <c r="B1513" i="12"/>
  <c r="B1616" i="12" s="1"/>
  <c r="B1511" i="12"/>
  <c r="B1614" i="12" s="1"/>
  <c r="B1509" i="12"/>
  <c r="B1612" i="12" s="1"/>
  <c r="B1507" i="12"/>
  <c r="B1610" i="12" s="1"/>
  <c r="B1505" i="12"/>
  <c r="B1608" i="12" s="1"/>
  <c r="B1503" i="12"/>
  <c r="B1606" i="12" s="1"/>
  <c r="B1501" i="12"/>
  <c r="B1604" i="12" s="1"/>
  <c r="B1499" i="12"/>
  <c r="B1602" i="12" s="1"/>
  <c r="B1497" i="12"/>
  <c r="B1600" i="12" s="1"/>
  <c r="B1495" i="12"/>
  <c r="B1598" i="12" s="1"/>
  <c r="B1493" i="12"/>
  <c r="B1596" i="12" s="1"/>
  <c r="B1491" i="12"/>
  <c r="B1594" i="12" s="1"/>
  <c r="B1489" i="12"/>
  <c r="B1592" i="12" s="1"/>
  <c r="B1486" i="12"/>
  <c r="B1589" i="12" s="1"/>
  <c r="B1483" i="12"/>
  <c r="B1586" i="12" s="1"/>
  <c r="B1479" i="12"/>
  <c r="B1582" i="12" s="1"/>
  <c r="B1475" i="12"/>
  <c r="B1578" i="12" s="1"/>
  <c r="B1469" i="12"/>
  <c r="B1572" i="12" s="1"/>
  <c r="B1467" i="12"/>
  <c r="B1570" i="12" s="1"/>
  <c r="B1465" i="12"/>
  <c r="B1568" i="12" s="1"/>
  <c r="B1461" i="12"/>
  <c r="B1564" i="12" s="1"/>
  <c r="B1455" i="12"/>
  <c r="B1558" i="12" s="1"/>
  <c r="B1785" i="12"/>
  <c r="B1227" i="12"/>
  <c r="B1330" i="12" s="1"/>
  <c r="B1195" i="12"/>
  <c r="B1298" i="12" s="1"/>
  <c r="B1159" i="12"/>
  <c r="B1262" i="12" s="1"/>
  <c r="B1842" i="12"/>
  <c r="B1826" i="12"/>
  <c r="B1810" i="12"/>
  <c r="B1222" i="12"/>
  <c r="B1325" i="12" s="1"/>
  <c r="B1190" i="12"/>
  <c r="B1293" i="12" s="1"/>
  <c r="B1152" i="12"/>
  <c r="B1255" i="12" s="1"/>
  <c r="B1409" i="12"/>
  <c r="B1418" i="12"/>
  <c r="B1387" i="12"/>
  <c r="B1366" i="12"/>
  <c r="B1776" i="12"/>
  <c r="B1193" i="12"/>
  <c r="B1296" i="12" s="1"/>
  <c r="B1843" i="12"/>
  <c r="B1811" i="12"/>
  <c r="B1192" i="12"/>
  <c r="B1295" i="12" s="1"/>
  <c r="B1415" i="12"/>
  <c r="B1393" i="12"/>
  <c r="B1538" i="12"/>
  <c r="B1641" i="12" s="1"/>
  <c r="B1536" i="12"/>
  <c r="B1639" i="12" s="1"/>
  <c r="B1534" i="12"/>
  <c r="B1637" i="12" s="1"/>
  <c r="B1532" i="12"/>
  <c r="B1635" i="12" s="1"/>
  <c r="B1530" i="12"/>
  <c r="B1633" i="12" s="1"/>
  <c r="B1528" i="12"/>
  <c r="B1631" i="12" s="1"/>
  <c r="B1526" i="12"/>
  <c r="B1629" i="12" s="1"/>
  <c r="B1524" i="12"/>
  <c r="B1627" i="12" s="1"/>
  <c r="B1522" i="12"/>
  <c r="B1625" i="12" s="1"/>
  <c r="B1520" i="12"/>
  <c r="B1623" i="12" s="1"/>
  <c r="B1518" i="12"/>
  <c r="B1621" i="12" s="1"/>
  <c r="B1516" i="12"/>
  <c r="B1619" i="12" s="1"/>
  <c r="B1514" i="12"/>
  <c r="B1617" i="12" s="1"/>
  <c r="B1512" i="12"/>
  <c r="B1615" i="12" s="1"/>
  <c r="B1510" i="12"/>
  <c r="B1613" i="12" s="1"/>
  <c r="B1508" i="12"/>
  <c r="B1611" i="12" s="1"/>
  <c r="B1506" i="12"/>
  <c r="B1609" i="12" s="1"/>
  <c r="B1504" i="12"/>
  <c r="B1607" i="12" s="1"/>
  <c r="B1502" i="12"/>
  <c r="B1605" i="12" s="1"/>
  <c r="B1500" i="12"/>
  <c r="B1603" i="12" s="1"/>
  <c r="B1498" i="12"/>
  <c r="B1601" i="12" s="1"/>
  <c r="B1496" i="12"/>
  <c r="B1599" i="12" s="1"/>
  <c r="B1494" i="12"/>
  <c r="B1597" i="12" s="1"/>
  <c r="B1492" i="12"/>
  <c r="B1595" i="12" s="1"/>
  <c r="B1490" i="12"/>
  <c r="B1593" i="12" s="1"/>
  <c r="B1488" i="12"/>
  <c r="B1591" i="12" s="1"/>
  <c r="B1484" i="12"/>
  <c r="B1587" i="12" s="1"/>
  <c r="B1482" i="12"/>
  <c r="B1585" i="12" s="1"/>
  <c r="B1478" i="12"/>
  <c r="B1581" i="12" s="1"/>
  <c r="B1476" i="12"/>
  <c r="B1579" i="12" s="1"/>
  <c r="B1470" i="12"/>
  <c r="B1573" i="12" s="1"/>
  <c r="B1468" i="12"/>
  <c r="B1571" i="12" s="1"/>
  <c r="B1464" i="12"/>
  <c r="B1567" i="12" s="1"/>
  <c r="B1456" i="12"/>
  <c r="B1559" i="12" s="1"/>
  <c r="B1777" i="12"/>
  <c r="B1211" i="12"/>
  <c r="B1314" i="12" s="1"/>
  <c r="B1179" i="12"/>
  <c r="B1282" i="12" s="1"/>
  <c r="B1834" i="12"/>
  <c r="B1818" i="12"/>
  <c r="B1802" i="12"/>
  <c r="B1206" i="12"/>
  <c r="B1309" i="12" s="1"/>
  <c r="B1425" i="12"/>
  <c r="B1434" i="12"/>
  <c r="B1402" i="12"/>
  <c r="B1367" i="12"/>
  <c r="B1388" i="12"/>
  <c r="B42" i="11"/>
  <c r="B1793" i="12"/>
  <c r="B1225" i="12"/>
  <c r="B1328" i="12" s="1"/>
  <c r="B1827" i="12"/>
  <c r="B1224" i="12"/>
  <c r="B1327" i="12" s="1"/>
  <c r="B1424" i="12"/>
  <c r="B1764" i="12"/>
  <c r="B1201" i="12"/>
  <c r="B1304" i="12" s="1"/>
  <c r="B1167" i="12"/>
  <c r="B1270" i="12" s="1"/>
  <c r="B1847" i="12"/>
  <c r="B1831" i="12"/>
  <c r="B1815" i="12"/>
  <c r="B1799" i="12"/>
  <c r="B1200" i="12"/>
  <c r="B1303" i="12" s="1"/>
  <c r="B1423" i="12"/>
  <c r="B1432" i="12"/>
  <c r="B1400" i="12"/>
  <c r="B1365" i="12"/>
  <c r="B1376" i="12"/>
  <c r="B1787" i="12"/>
  <c r="B1779" i="12"/>
  <c r="B1223" i="12"/>
  <c r="B1326" i="12" s="1"/>
  <c r="B1207" i="12"/>
  <c r="B1310" i="12" s="1"/>
  <c r="B1191" i="12"/>
  <c r="B1294" i="12" s="1"/>
  <c r="B1175" i="12"/>
  <c r="B1278" i="12" s="1"/>
  <c r="B1155" i="12"/>
  <c r="B1258" i="12" s="1"/>
  <c r="B1844" i="12"/>
  <c r="B1836" i="12"/>
  <c r="B1828" i="12"/>
  <c r="B1820" i="12"/>
  <c r="B1812" i="12"/>
  <c r="B1804" i="12"/>
  <c r="B1226" i="12"/>
  <c r="B1329" i="12" s="1"/>
  <c r="B1210" i="12"/>
  <c r="B1313" i="12" s="1"/>
  <c r="B1194" i="12"/>
  <c r="B1297" i="12" s="1"/>
  <c r="B1156" i="12"/>
  <c r="B1259" i="12" s="1"/>
  <c r="B1429" i="12"/>
  <c r="B1413" i="12"/>
  <c r="B1397" i="12"/>
  <c r="B1422" i="12"/>
  <c r="B1406" i="12"/>
  <c r="B1391" i="12"/>
  <c r="B1373" i="12"/>
  <c r="B1392" i="12"/>
  <c r="B1791" i="12"/>
  <c r="B1774" i="12"/>
  <c r="B1221" i="12"/>
  <c r="B1324" i="12" s="1"/>
  <c r="B1205" i="12"/>
  <c r="B1308" i="12" s="1"/>
  <c r="B1189" i="12"/>
  <c r="B1292" i="12" s="1"/>
  <c r="B1173" i="12"/>
  <c r="B1276" i="12" s="1"/>
  <c r="B1845" i="12"/>
  <c r="B1837" i="12"/>
  <c r="B1829" i="12"/>
  <c r="B1821" i="12"/>
  <c r="B1813" i="12"/>
  <c r="B1805" i="12"/>
  <c r="B1228" i="12"/>
  <c r="B1331" i="12" s="1"/>
  <c r="B1212" i="12"/>
  <c r="B1315" i="12" s="1"/>
  <c r="B1196" i="12"/>
  <c r="B1299" i="12" s="1"/>
  <c r="B1174" i="12"/>
  <c r="B1277" i="12" s="1"/>
  <c r="B1158" i="12"/>
  <c r="B1261" i="12" s="1"/>
  <c r="B1435" i="12"/>
  <c r="B1419" i="12"/>
  <c r="B1403" i="12"/>
  <c r="B1428" i="12"/>
  <c r="B1412" i="12"/>
  <c r="B1396" i="12"/>
  <c r="B1381" i="12"/>
  <c r="B1361" i="12"/>
  <c r="B1380" i="12"/>
  <c r="B1364" i="12"/>
  <c r="B1788" i="12"/>
  <c r="B1217" i="12"/>
  <c r="B1320" i="12" s="1"/>
  <c r="B1185" i="12"/>
  <c r="B1288" i="12" s="1"/>
  <c r="B1839" i="12"/>
  <c r="B1823" i="12"/>
  <c r="B1807" i="12"/>
  <c r="B1216" i="12"/>
  <c r="B1319" i="12" s="1"/>
  <c r="B1184" i="12"/>
  <c r="B1287" i="12" s="1"/>
  <c r="B1146" i="12"/>
  <c r="B1249" i="12" s="1"/>
  <c r="B1407" i="12"/>
  <c r="B1416" i="12"/>
  <c r="B1385" i="12"/>
  <c r="B1792" i="12"/>
  <c r="B1215" i="12"/>
  <c r="B1318" i="12" s="1"/>
  <c r="B1199" i="12"/>
  <c r="B1302" i="12" s="1"/>
  <c r="B1183" i="12"/>
  <c r="B1286" i="12" s="1"/>
  <c r="B1147" i="12"/>
  <c r="B1250" i="12" s="1"/>
  <c r="B1840" i="12"/>
  <c r="B1832" i="12"/>
  <c r="B1824" i="12"/>
  <c r="B1816" i="12"/>
  <c r="B1808" i="12"/>
  <c r="B1800" i="12"/>
  <c r="B1218" i="12"/>
  <c r="B1321" i="12" s="1"/>
  <c r="B1202" i="12"/>
  <c r="B1305" i="12" s="1"/>
  <c r="B1186" i="12"/>
  <c r="B1289" i="12" s="1"/>
  <c r="B1421" i="12"/>
  <c r="B1405" i="12"/>
  <c r="B1430" i="12"/>
  <c r="B1414" i="12"/>
  <c r="B1398" i="12"/>
  <c r="B1383" i="12"/>
  <c r="B1362" i="12"/>
  <c r="B1180" i="12"/>
  <c r="B1283" i="12" s="1"/>
  <c r="B1386" i="12"/>
  <c r="B1778" i="12"/>
  <c r="B1770" i="12"/>
  <c r="B1229" i="12"/>
  <c r="B1332" i="12" s="1"/>
  <c r="B1213" i="12"/>
  <c r="B1316" i="12" s="1"/>
  <c r="B1197" i="12"/>
  <c r="B1300" i="12" s="1"/>
  <c r="B1181" i="12"/>
  <c r="B1284" i="12" s="1"/>
  <c r="B1161" i="12"/>
  <c r="B1264" i="12" s="1"/>
  <c r="B1841" i="12"/>
  <c r="B1833" i="12"/>
  <c r="B1825" i="12"/>
  <c r="B1817" i="12"/>
  <c r="B1809" i="12"/>
  <c r="B1801" i="12"/>
  <c r="B1220" i="12"/>
  <c r="B1323" i="12" s="1"/>
  <c r="B1204" i="12"/>
  <c r="B1307" i="12" s="1"/>
  <c r="B1188" i="12"/>
  <c r="B1291" i="12" s="1"/>
  <c r="B1166" i="12"/>
  <c r="B1269" i="12" s="1"/>
  <c r="B1427" i="12"/>
  <c r="B1411" i="12"/>
  <c r="B1395" i="12"/>
  <c r="B1420" i="12"/>
  <c r="B1404" i="12"/>
  <c r="B1389" i="12"/>
  <c r="B1353" i="12"/>
  <c r="B1372" i="12"/>
  <c r="B1487" i="12"/>
  <c r="B1590" i="12" s="1"/>
  <c r="B1176" i="12"/>
  <c r="B1279" i="12" s="1"/>
  <c r="B1796" i="12"/>
  <c r="B1382" i="12"/>
  <c r="B1384" i="12"/>
  <c r="B1178" i="12"/>
  <c r="B1281" i="12" s="1"/>
  <c r="B1485" i="12"/>
  <c r="B1588" i="12" s="1"/>
  <c r="B1794" i="12"/>
  <c r="C407" i="12"/>
  <c r="C406" i="12"/>
  <c r="D38" i="11"/>
  <c r="D1358" i="12"/>
  <c r="D1420" i="12"/>
  <c r="D1790" i="12"/>
  <c r="D1819" i="12"/>
  <c r="D1410" i="12"/>
  <c r="D1814" i="12"/>
  <c r="D1222" i="12"/>
  <c r="D1325" i="12" s="1"/>
  <c r="D1812" i="12"/>
  <c r="D1359" i="12"/>
  <c r="D1772" i="12"/>
  <c r="D1399" i="12"/>
  <c r="D1791" i="12"/>
  <c r="D1408" i="12"/>
  <c r="D1784" i="12"/>
  <c r="D1813" i="12"/>
  <c r="D1435" i="12"/>
  <c r="D1802" i="12"/>
  <c r="D1800" i="12"/>
  <c r="D1423" i="12"/>
  <c r="D1396" i="12"/>
  <c r="D1376" i="12"/>
  <c r="D1840" i="12"/>
  <c r="D1173" i="12"/>
  <c r="D1276" i="12" s="1"/>
  <c r="D1397" i="12"/>
  <c r="D1223" i="12"/>
  <c r="D1326" i="12" s="1"/>
  <c r="D1212" i="12"/>
  <c r="D1315" i="12" s="1"/>
  <c r="D1379" i="12"/>
  <c r="D1793" i="12"/>
  <c r="D1430" i="12"/>
  <c r="D1148" i="12"/>
  <c r="D1251" i="12" s="1"/>
  <c r="D1400" i="12"/>
  <c r="D1224" i="12"/>
  <c r="D1327" i="12" s="1"/>
  <c r="D1773" i="12"/>
  <c r="D1163" i="12"/>
  <c r="D1266" i="12" s="1"/>
  <c r="D1382" i="12"/>
  <c r="D1195" i="12"/>
  <c r="D1298" i="12" s="1"/>
  <c r="D1200" i="12"/>
  <c r="D1303" i="12" s="1"/>
  <c r="D1845" i="12"/>
  <c r="D1221" i="12"/>
  <c r="D1324" i="12" s="1"/>
  <c r="D1364" i="12"/>
  <c r="D1182" i="12"/>
  <c r="D1285" i="12" s="1"/>
  <c r="D1389" i="12"/>
  <c r="D1807" i="12"/>
  <c r="D1838" i="12"/>
  <c r="D1138" i="12"/>
  <c r="D1241" i="12" s="1"/>
  <c r="D1538" i="12"/>
  <c r="D1641" i="12" s="1"/>
  <c r="D1534" i="12"/>
  <c r="D1637" i="12" s="1"/>
  <c r="D1530" i="12"/>
  <c r="D1633" i="12" s="1"/>
  <c r="D1526" i="12"/>
  <c r="D1629" i="12" s="1"/>
  <c r="D1522" i="12"/>
  <c r="D1625" i="12" s="1"/>
  <c r="D1518" i="12"/>
  <c r="D1621" i="12" s="1"/>
  <c r="D1514" i="12"/>
  <c r="D1617" i="12" s="1"/>
  <c r="D1510" i="12"/>
  <c r="D1613" i="12" s="1"/>
  <c r="D1506" i="12"/>
  <c r="D1609" i="12" s="1"/>
  <c r="D1502" i="12"/>
  <c r="D1605" i="12" s="1"/>
  <c r="D1498" i="12"/>
  <c r="D1601" i="12" s="1"/>
  <c r="D1494" i="12"/>
  <c r="D1597" i="12" s="1"/>
  <c r="D1490" i="12"/>
  <c r="D1593" i="12" s="1"/>
  <c r="D1486" i="12"/>
  <c r="D1589" i="12" s="1"/>
  <c r="D1482" i="12"/>
  <c r="D1585" i="12" s="1"/>
  <c r="D1478" i="12"/>
  <c r="D1581" i="12" s="1"/>
  <c r="D1470" i="12"/>
  <c r="D1573" i="12" s="1"/>
  <c r="D1536" i="12"/>
  <c r="D1639" i="12" s="1"/>
  <c r="D1528" i="12"/>
  <c r="D1631" i="12" s="1"/>
  <c r="D1520" i="12"/>
  <c r="D1623" i="12" s="1"/>
  <c r="D1512" i="12"/>
  <c r="D1615" i="12" s="1"/>
  <c r="D1504" i="12"/>
  <c r="D1607" i="12" s="1"/>
  <c r="D1496" i="12"/>
  <c r="D1599" i="12" s="1"/>
  <c r="D1488" i="12"/>
  <c r="D1591" i="12" s="1"/>
  <c r="D1472" i="12"/>
  <c r="D1575" i="12" s="1"/>
  <c r="D1464" i="12"/>
  <c r="D1567" i="12" s="1"/>
  <c r="D1458" i="12"/>
  <c r="D1561" i="12" s="1"/>
  <c r="D1449" i="12"/>
  <c r="D1552" i="12" s="1"/>
  <c r="D1160" i="12"/>
  <c r="D1263" i="12" s="1"/>
  <c r="D1141" i="12"/>
  <c r="D1244" i="12" s="1"/>
  <c r="D1416" i="12"/>
  <c r="D1214" i="12"/>
  <c r="D1317" i="12" s="1"/>
  <c r="D1152" i="12"/>
  <c r="D1255" i="12" s="1"/>
  <c r="D1815" i="12"/>
  <c r="D1183" i="12"/>
  <c r="D1286" i="12" s="1"/>
  <c r="D1370" i="12"/>
  <c r="D1823" i="12"/>
  <c r="D1422" i="12"/>
  <c r="D1816" i="12"/>
  <c r="D1833" i="12"/>
  <c r="D1425" i="12"/>
  <c r="D1153" i="12"/>
  <c r="D1256" i="12" s="1"/>
  <c r="D1226" i="12"/>
  <c r="D1329" i="12" s="1"/>
  <c r="D1180" i="12"/>
  <c r="D1283" i="12" s="1"/>
  <c r="D1808" i="12"/>
  <c r="D1785" i="12"/>
  <c r="D1411" i="12"/>
  <c r="D1799" i="12"/>
  <c r="D1778" i="12"/>
  <c r="D1149" i="12"/>
  <c r="D1252" i="12" s="1"/>
  <c r="D1354" i="12"/>
  <c r="D1428" i="12"/>
  <c r="D1154" i="12"/>
  <c r="D1257" i="12" s="1"/>
  <c r="D1361" i="12"/>
  <c r="D1380" i="12"/>
  <c r="D1369" i="12"/>
  <c r="D1753" i="12"/>
  <c r="D1443" i="12"/>
  <c r="D1546" i="12" s="1"/>
  <c r="D1135" i="12"/>
  <c r="D1238" i="12" s="1"/>
  <c r="D1131" i="12"/>
  <c r="D1234" i="12" s="1"/>
  <c r="D1752" i="12"/>
  <c r="D1337" i="12"/>
  <c r="D1130" i="12"/>
  <c r="D1233" i="12" s="1"/>
  <c r="D1439" i="12"/>
  <c r="D1542" i="12" s="1"/>
  <c r="D1748" i="12"/>
  <c r="D1188" i="12"/>
  <c r="D1291" i="12" s="1"/>
  <c r="D1394" i="12"/>
  <c r="D1763" i="12"/>
  <c r="D1764" i="12"/>
  <c r="D1145" i="12"/>
  <c r="D1248" i="12" s="1"/>
  <c r="D1455" i="12"/>
  <c r="D1558" i="12" s="1"/>
  <c r="D1454" i="12"/>
  <c r="D1557" i="12" s="1"/>
  <c r="D1140" i="12"/>
  <c r="D1243" i="12" s="1"/>
  <c r="D1532" i="12"/>
  <c r="D1635" i="12" s="1"/>
  <c r="D1524" i="12"/>
  <c r="D1627" i="12" s="1"/>
  <c r="D1516" i="12"/>
  <c r="D1619" i="12" s="1"/>
  <c r="D1508" i="12"/>
  <c r="D1611" i="12" s="1"/>
  <c r="D1500" i="12"/>
  <c r="D1603" i="12" s="1"/>
  <c r="D1492" i="12"/>
  <c r="D1595" i="12" s="1"/>
  <c r="D1484" i="12"/>
  <c r="D1587" i="12" s="1"/>
  <c r="D1476" i="12"/>
  <c r="D1579" i="12" s="1"/>
  <c r="D1467" i="12"/>
  <c r="D1570" i="12" s="1"/>
  <c r="D1462" i="12"/>
  <c r="D1565" i="12" s="1"/>
  <c r="D1447" i="12"/>
  <c r="D1550" i="12" s="1"/>
  <c r="D1193" i="12"/>
  <c r="D1296" i="12" s="1"/>
  <c r="D1187" i="12"/>
  <c r="D1290" i="12" s="1"/>
  <c r="D1434" i="12"/>
  <c r="D1219" i="12"/>
  <c r="D1322" i="12" s="1"/>
  <c r="D1201" i="12"/>
  <c r="D1304" i="12" s="1"/>
  <c r="D1426" i="12"/>
  <c r="D1794" i="12"/>
  <c r="D1388" i="12"/>
  <c r="D1786" i="12"/>
  <c r="D1806" i="12"/>
  <c r="D42" i="11"/>
  <c r="D1826" i="12"/>
  <c r="D1174" i="12"/>
  <c r="D1277" i="12" s="1"/>
  <c r="D1804" i="12"/>
  <c r="D1208" i="12"/>
  <c r="D1311" i="12" s="1"/>
  <c r="D1392" i="12"/>
  <c r="D1817" i="12"/>
  <c r="D1386" i="12"/>
  <c r="D1375" i="12"/>
  <c r="D1218" i="12"/>
  <c r="D1321" i="12" s="1"/>
  <c r="D1831" i="12"/>
  <c r="D1170" i="12"/>
  <c r="D1273" i="12" s="1"/>
  <c r="D1215" i="12"/>
  <c r="D1318" i="12" s="1"/>
  <c r="D1421" i="12"/>
  <c r="D1355" i="12"/>
  <c r="D1199" i="12"/>
  <c r="D1302" i="12" s="1"/>
  <c r="D1220" i="12"/>
  <c r="D1323" i="12" s="1"/>
  <c r="D1197" i="12"/>
  <c r="D1300" i="12" s="1"/>
  <c r="D1190" i="12"/>
  <c r="D1293" i="12" s="1"/>
  <c r="D1134" i="12"/>
  <c r="D1237" i="12" s="1"/>
  <c r="D1341" i="12"/>
  <c r="D1444" i="12"/>
  <c r="D1547" i="12" s="1"/>
  <c r="D1340" i="12"/>
  <c r="D1440" i="12"/>
  <c r="D1543" i="12" s="1"/>
  <c r="D1749" i="12"/>
  <c r="D1336" i="12"/>
  <c r="D1146" i="12"/>
  <c r="D1249" i="12" s="1"/>
  <c r="D1167" i="12"/>
  <c r="D1270" i="12" s="1"/>
  <c r="D1177" i="12"/>
  <c r="D1280" i="12" s="1"/>
  <c r="D1351" i="12"/>
  <c r="D1352" i="12"/>
  <c r="D1450" i="12"/>
  <c r="D1553" i="12" s="1"/>
  <c r="D1461" i="12"/>
  <c r="D1564" i="12" s="1"/>
  <c r="D1465" i="12"/>
  <c r="D1568" i="12" s="1"/>
  <c r="D1471" i="12"/>
  <c r="D1574" i="12" s="1"/>
  <c r="D1475" i="12"/>
  <c r="D1578" i="12" s="1"/>
  <c r="D1479" i="12"/>
  <c r="D1582" i="12" s="1"/>
  <c r="D1483" i="12"/>
  <c r="D1586" i="12" s="1"/>
  <c r="D1487" i="12"/>
  <c r="D1590" i="12" s="1"/>
  <c r="D1491" i="12"/>
  <c r="D1594" i="12" s="1"/>
  <c r="D1495" i="12"/>
  <c r="D1598" i="12" s="1"/>
  <c r="D1499" i="12"/>
  <c r="D1602" i="12" s="1"/>
  <c r="D1503" i="12"/>
  <c r="D1606" i="12" s="1"/>
  <c r="D1507" i="12"/>
  <c r="D1610" i="12" s="1"/>
  <c r="D1511" i="12"/>
  <c r="D1614" i="12" s="1"/>
  <c r="D1515" i="12"/>
  <c r="D1618" i="12" s="1"/>
  <c r="D1519" i="12"/>
  <c r="D1622" i="12" s="1"/>
  <c r="D1523" i="12"/>
  <c r="D1626" i="12" s="1"/>
  <c r="D1527" i="12"/>
  <c r="D1630" i="12" s="1"/>
  <c r="D1531" i="12"/>
  <c r="D1634" i="12" s="1"/>
  <c r="D1535" i="12"/>
  <c r="D1638" i="12" s="1"/>
  <c r="D1344" i="12"/>
  <c r="D1345" i="12"/>
  <c r="D1139" i="12"/>
  <c r="D1242" i="12" s="1"/>
  <c r="D1758" i="12"/>
  <c r="D1186" i="12"/>
  <c r="D1289" i="12" s="1"/>
  <c r="D1770" i="12"/>
  <c r="D1756" i="12"/>
  <c r="D1406" i="12"/>
  <c r="D1185" i="12"/>
  <c r="D1288" i="12" s="1"/>
  <c r="D1176" i="12"/>
  <c r="D1279" i="12" s="1"/>
  <c r="D1368" i="12"/>
  <c r="D1796" i="12"/>
  <c r="D1227" i="12"/>
  <c r="D1330" i="12" s="1"/>
  <c r="D1417" i="12"/>
  <c r="D1198" i="12"/>
  <c r="D1301" i="12" s="1"/>
  <c r="D1810" i="12"/>
  <c r="D1825" i="12"/>
  <c r="D1787" i="12"/>
  <c r="D1202" i="12"/>
  <c r="D1305" i="12" s="1"/>
  <c r="D1395" i="12"/>
  <c r="D1803" i="12"/>
  <c r="D1774" i="12"/>
  <c r="D1429" i="12"/>
  <c r="D1217" i="12"/>
  <c r="D1320" i="12" s="1"/>
  <c r="D1383" i="12"/>
  <c r="D1844" i="12"/>
  <c r="D1767" i="12"/>
  <c r="D1172" i="12"/>
  <c r="D1275" i="12" s="1"/>
  <c r="D1347" i="12"/>
  <c r="D1210" i="12"/>
  <c r="D1313" i="12" s="1"/>
  <c r="D1189" i="12"/>
  <c r="D1292" i="12" s="1"/>
  <c r="D1403" i="12"/>
  <c r="D1837" i="12"/>
  <c r="D1805" i="12"/>
  <c r="D1184" i="12"/>
  <c r="D1287" i="12" s="1"/>
  <c r="D1776" i="12"/>
  <c r="D1179" i="12"/>
  <c r="D1282" i="12" s="1"/>
  <c r="D1433" i="12"/>
  <c r="D1366" i="12"/>
  <c r="D1164" i="12"/>
  <c r="D1267" i="12" s="1"/>
  <c r="D1206" i="12"/>
  <c r="D1309" i="12" s="1"/>
  <c r="D1842" i="12"/>
  <c r="D1205" i="12"/>
  <c r="D1308" i="12" s="1"/>
  <c r="D1841" i="12"/>
  <c r="D1192" i="12"/>
  <c r="D1295" i="12" s="1"/>
  <c r="D1203" i="12"/>
  <c r="D1306" i="12" s="1"/>
  <c r="D1409" i="12"/>
  <c r="D1798" i="12"/>
  <c r="D1209" i="12"/>
  <c r="D1312" i="12" s="1"/>
  <c r="D1225" i="12"/>
  <c r="D1328" i="12" s="1"/>
  <c r="D1156" i="12"/>
  <c r="D1259" i="12" s="1"/>
  <c r="D1415" i="12"/>
  <c r="D1797" i="12"/>
  <c r="D1759" i="12"/>
  <c r="D1427" i="12"/>
  <c r="D1843" i="12"/>
  <c r="D1811" i="12"/>
  <c r="D1196" i="12"/>
  <c r="D1299" i="12" s="1"/>
  <c r="D1782" i="12"/>
  <c r="D1207" i="12"/>
  <c r="D1310" i="12" s="1"/>
  <c r="D1404" i="12"/>
  <c r="D1378" i="12"/>
  <c r="D1795" i="12"/>
  <c r="D1822" i="12"/>
  <c r="D1448" i="12"/>
  <c r="D1551" i="12" s="1"/>
  <c r="D1457" i="12"/>
  <c r="D1560" i="12" s="1"/>
  <c r="D1463" i="12"/>
  <c r="D1566" i="12" s="1"/>
  <c r="D1469" i="12"/>
  <c r="D1572" i="12" s="1"/>
  <c r="D1473" i="12"/>
  <c r="D1576" i="12" s="1"/>
  <c r="D1477" i="12"/>
  <c r="D1580" i="12" s="1"/>
  <c r="D1481" i="12"/>
  <c r="D1584" i="12" s="1"/>
  <c r="D1485" i="12"/>
  <c r="D1588" i="12" s="1"/>
  <c r="D1489" i="12"/>
  <c r="D1592" i="12" s="1"/>
  <c r="D1493" i="12"/>
  <c r="D1596" i="12" s="1"/>
  <c r="D1497" i="12"/>
  <c r="D1600" i="12" s="1"/>
  <c r="D1501" i="12"/>
  <c r="D1604" i="12" s="1"/>
  <c r="D1505" i="12"/>
  <c r="D1608" i="12" s="1"/>
  <c r="D1509" i="12"/>
  <c r="D1612" i="12" s="1"/>
  <c r="D1513" i="12"/>
  <c r="D1616" i="12" s="1"/>
  <c r="D1517" i="12"/>
  <c r="D1620" i="12" s="1"/>
  <c r="D1521" i="12"/>
  <c r="D1624" i="12" s="1"/>
  <c r="D1525" i="12"/>
  <c r="D1628" i="12" s="1"/>
  <c r="D1529" i="12"/>
  <c r="D1632" i="12" s="1"/>
  <c r="D1533" i="12"/>
  <c r="D1636" i="12" s="1"/>
  <c r="D1537" i="12"/>
  <c r="D1640" i="12" s="1"/>
  <c r="D1346" i="12"/>
  <c r="D1398" i="12"/>
  <c r="D1839" i="12"/>
  <c r="D1405" i="12"/>
  <c r="D1757" i="12"/>
  <c r="D1372" i="12"/>
  <c r="D1834" i="12"/>
  <c r="D1155" i="12"/>
  <c r="D1258" i="12" s="1"/>
  <c r="D1829" i="12"/>
  <c r="D1166" i="12"/>
  <c r="D1269" i="12" s="1"/>
  <c r="D1161" i="12"/>
  <c r="D1264" i="12" s="1"/>
  <c r="D1385" i="12"/>
  <c r="D1779" i="12"/>
  <c r="D1402" i="12"/>
  <c r="D1158" i="12"/>
  <c r="D1261" i="12" s="1"/>
  <c r="D1374" i="12"/>
  <c r="D1391" i="12"/>
  <c r="D1846" i="12"/>
  <c r="D1213" i="12"/>
  <c r="D1316" i="12" s="1"/>
  <c r="D1835" i="12"/>
  <c r="D1178" i="12"/>
  <c r="D1281" i="12" s="1"/>
  <c r="D1191" i="12"/>
  <c r="D1294" i="12" s="1"/>
  <c r="D1362" i="12"/>
  <c r="D1229" i="12"/>
  <c r="D1332" i="12" s="1"/>
  <c r="D1836" i="12"/>
  <c r="D1832" i="12"/>
  <c r="D1431" i="12"/>
  <c r="D1818" i="12"/>
  <c r="D1781" i="12"/>
  <c r="D1418" i="12"/>
  <c r="D1387" i="12"/>
  <c r="D1821" i="12"/>
  <c r="D1216" i="12"/>
  <c r="D1319" i="12" s="1"/>
  <c r="D1792" i="12"/>
  <c r="D1211" i="12"/>
  <c r="D1314" i="12" s="1"/>
  <c r="D1424" i="12"/>
  <c r="D1401" i="12"/>
  <c r="D1367" i="12"/>
  <c r="D1390" i="12"/>
  <c r="D1414" i="12"/>
  <c r="D1194" i="12"/>
  <c r="D1297" i="12" s="1"/>
  <c r="D1384" i="12"/>
  <c r="D1809" i="12"/>
  <c r="D1788" i="12"/>
  <c r="D1432" i="12"/>
  <c r="D1393" i="12"/>
  <c r="D1828" i="12"/>
  <c r="D1820" i="12"/>
  <c r="D1824" i="12"/>
  <c r="D1169" i="12"/>
  <c r="D1272" i="12" s="1"/>
  <c r="D1830" i="12"/>
  <c r="D1168" i="12"/>
  <c r="D1271" i="12" s="1"/>
  <c r="D1181" i="12"/>
  <c r="D1284" i="12" s="1"/>
  <c r="D1360" i="12"/>
  <c r="D1827" i="12"/>
  <c r="D1228" i="12"/>
  <c r="D1331" i="12" s="1"/>
  <c r="D1162" i="12"/>
  <c r="D1265" i="12" s="1"/>
  <c r="D1766" i="12"/>
  <c r="D1175" i="12"/>
  <c r="D1278" i="12" s="1"/>
  <c r="D1413" i="12"/>
  <c r="D1381" i="12"/>
  <c r="D1801" i="12"/>
  <c r="D1780" i="12"/>
  <c r="D1412" i="12"/>
  <c r="D1769" i="12"/>
  <c r="D1765" i="12"/>
  <c r="D1419" i="12"/>
  <c r="D1847" i="12"/>
  <c r="D1373" i="12"/>
  <c r="D1760" i="12"/>
  <c r="D1204" i="12"/>
  <c r="D1307" i="12" s="1"/>
  <c r="D1159" i="12"/>
  <c r="D1262" i="12" s="1"/>
  <c r="D1151" i="12"/>
  <c r="D1254" i="12" s="1"/>
  <c r="D1460" i="12"/>
  <c r="D1563" i="12" s="1"/>
  <c r="D1353" i="12"/>
  <c r="D1451" i="12"/>
  <c r="D1554" i="12" s="1"/>
  <c r="D1356" i="12"/>
  <c r="D1407" i="12"/>
  <c r="D1771" i="12"/>
  <c r="D1348" i="12"/>
  <c r="D1777" i="12"/>
  <c r="D1768" i="12"/>
  <c r="D1468" i="12"/>
  <c r="D1571" i="12" s="1"/>
  <c r="D1357" i="12"/>
  <c r="D1147" i="12"/>
  <c r="D1250" i="12" s="1"/>
  <c r="D1456" i="12"/>
  <c r="D1559" i="12" s="1"/>
  <c r="D1142" i="12"/>
  <c r="D1245" i="12" s="1"/>
  <c r="D1150" i="12"/>
  <c r="D1253" i="12" s="1"/>
  <c r="D1459" i="12"/>
  <c r="D1562" i="12" s="1"/>
  <c r="D1365" i="12"/>
  <c r="AM75" i="11"/>
  <c r="D819" i="12"/>
  <c r="B819" i="12"/>
  <c r="G407" i="12"/>
  <c r="M407" i="12"/>
  <c r="M406" i="12"/>
  <c r="U700" i="11"/>
  <c r="U461" i="11"/>
  <c r="W466" i="11"/>
  <c r="W453" i="11"/>
  <c r="W459" i="11"/>
  <c r="N461" i="11"/>
  <c r="W450" i="11"/>
  <c r="W460" i="11"/>
  <c r="O461" i="11"/>
  <c r="W447" i="11"/>
  <c r="W455" i="11"/>
  <c r="W463" i="11"/>
  <c r="R700" i="11"/>
  <c r="R461" i="11"/>
  <c r="W452" i="11"/>
  <c r="W449" i="11"/>
  <c r="B1647" i="12" a="1"/>
  <c r="B1647" i="12" s="1"/>
  <c r="D6" i="15" s="1"/>
  <c r="AF70" i="11"/>
  <c r="AI76" i="11"/>
  <c r="AI78" i="11"/>
  <c r="AI82" i="11"/>
  <c r="AI72" i="11"/>
  <c r="F1395" i="12"/>
  <c r="F1226" i="12"/>
  <c r="F1329" i="12" s="1"/>
  <c r="F1773" i="12"/>
  <c r="F1397" i="12"/>
  <c r="F1836" i="12"/>
  <c r="F1182" i="12"/>
  <c r="F1285" i="12" s="1"/>
  <c r="F1417" i="12"/>
  <c r="F1835" i="12"/>
  <c r="F1803" i="12"/>
  <c r="F1176" i="12"/>
  <c r="F1279" i="12" s="1"/>
  <c r="F1786" i="12"/>
  <c r="F1205" i="12"/>
  <c r="F1308" i="12" s="1"/>
  <c r="F1406" i="12"/>
  <c r="F1374" i="12"/>
  <c r="F1359" i="12"/>
  <c r="F1393" i="12"/>
  <c r="F1390" i="12"/>
  <c r="F1407" i="12"/>
  <c r="F1423" i="12"/>
  <c r="F1394" i="12"/>
  <c r="F1410" i="12"/>
  <c r="F1426" i="12"/>
  <c r="F1147" i="12"/>
  <c r="F1250" i="12" s="1"/>
  <c r="F1169" i="12"/>
  <c r="F1272" i="12" s="1"/>
  <c r="F1185" i="12"/>
  <c r="F1288" i="12" s="1"/>
  <c r="F1201" i="12"/>
  <c r="F1304" i="12" s="1"/>
  <c r="F1217" i="12"/>
  <c r="F1320" i="12" s="1"/>
  <c r="F1772" i="12"/>
  <c r="F1780" i="12"/>
  <c r="F1792" i="12"/>
  <c r="F1184" i="12"/>
  <c r="F1287" i="12" s="1"/>
  <c r="F1200" i="12"/>
  <c r="F1303" i="12" s="1"/>
  <c r="F1216" i="12"/>
  <c r="F1319" i="12" s="1"/>
  <c r="F1796" i="12"/>
  <c r="F1805" i="12"/>
  <c r="F1813" i="12"/>
  <c r="F1821" i="12"/>
  <c r="F1829" i="12"/>
  <c r="F1837" i="12"/>
  <c r="F1845" i="12"/>
  <c r="F42" i="11"/>
  <c r="F1383" i="12"/>
  <c r="F1376" i="12"/>
  <c r="F1409" i="12"/>
  <c r="F1396" i="12"/>
  <c r="F1428" i="12"/>
  <c r="F1175" i="12"/>
  <c r="F1278" i="12" s="1"/>
  <c r="F1207" i="12"/>
  <c r="F1310" i="12" s="1"/>
  <c r="F1760" i="12"/>
  <c r="F1779" i="12"/>
  <c r="F1140" i="12"/>
  <c r="F1243" i="12" s="1"/>
  <c r="F1174" i="12"/>
  <c r="F1277" i="12" s="1"/>
  <c r="F1206" i="12"/>
  <c r="F1309" i="12" s="1"/>
  <c r="F1800" i="12"/>
  <c r="F1816" i="12"/>
  <c r="F1832" i="12"/>
  <c r="F1361" i="12"/>
  <c r="F1354" i="12"/>
  <c r="F1405" i="12"/>
  <c r="F1408" i="12"/>
  <c r="F1153" i="12"/>
  <c r="F1256" i="12" s="1"/>
  <c r="F1187" i="12"/>
  <c r="F1290" i="12" s="1"/>
  <c r="F1203" i="12"/>
  <c r="F1306" i="12" s="1"/>
  <c r="F1219" i="12"/>
  <c r="F1322" i="12" s="1"/>
  <c r="F1758" i="12"/>
  <c r="F1777" i="12"/>
  <c r="F1826" i="12"/>
  <c r="F1416" i="12"/>
  <c r="F1804" i="12"/>
  <c r="F1212" i="12"/>
  <c r="F1315" i="12" s="1"/>
  <c r="F1770" i="12"/>
  <c r="F1411" i="12"/>
  <c r="F1367" i="12"/>
  <c r="F1352" i="12"/>
  <c r="F1399" i="12"/>
  <c r="F1431" i="12"/>
  <c r="F1418" i="12"/>
  <c r="F1159" i="12"/>
  <c r="F1262" i="12" s="1"/>
  <c r="F1193" i="12"/>
  <c r="F1296" i="12" s="1"/>
  <c r="F1225" i="12"/>
  <c r="F1328" i="12" s="1"/>
  <c r="F1776" i="12"/>
  <c r="F1146" i="12"/>
  <c r="F1249" i="12" s="1"/>
  <c r="F1192" i="12"/>
  <c r="F1295" i="12" s="1"/>
  <c r="F1224" i="12"/>
  <c r="F1327" i="12" s="1"/>
  <c r="F1809" i="12"/>
  <c r="F1825" i="12"/>
  <c r="F1841" i="12"/>
  <c r="F1365" i="12"/>
  <c r="F1392" i="12"/>
  <c r="F1412" i="12"/>
  <c r="F1191" i="12"/>
  <c r="F1294" i="12" s="1"/>
  <c r="F1771" i="12"/>
  <c r="F1158" i="12"/>
  <c r="F1261" i="12" s="1"/>
  <c r="F1222" i="12"/>
  <c r="F1325" i="12" s="1"/>
  <c r="F1824" i="12"/>
  <c r="F1379" i="12"/>
  <c r="F1421" i="12"/>
  <c r="F1161" i="12"/>
  <c r="F1264" i="12" s="1"/>
  <c r="F1195" i="12"/>
  <c r="F1298" i="12" s="1"/>
  <c r="F1227" i="12"/>
  <c r="F1330" i="12" s="1"/>
  <c r="F1154" i="12"/>
  <c r="F1257" i="12" s="1"/>
  <c r="F1186" i="12"/>
  <c r="F1289" i="12" s="1"/>
  <c r="F1218" i="12"/>
  <c r="F1321" i="12" s="1"/>
  <c r="F1806" i="12"/>
  <c r="F1822" i="12"/>
  <c r="F1838" i="12"/>
  <c r="F1798" i="12"/>
  <c r="F1834" i="12"/>
  <c r="F1802" i="12"/>
  <c r="F1178" i="12"/>
  <c r="F1281" i="12" s="1"/>
  <c r="F1400" i="12"/>
  <c r="F1380" i="12"/>
  <c r="F1844" i="12"/>
  <c r="F1812" i="12"/>
  <c r="F1198" i="12"/>
  <c r="F1301" i="12" s="1"/>
  <c r="F1183" i="12"/>
  <c r="F1286" i="12" s="1"/>
  <c r="F1420" i="12"/>
  <c r="F1401" i="12"/>
  <c r="F1391" i="12"/>
  <c r="F1839" i="12"/>
  <c r="F1823" i="12"/>
  <c r="F1807" i="12"/>
  <c r="F1220" i="12"/>
  <c r="F1323" i="12" s="1"/>
  <c r="F1188" i="12"/>
  <c r="F1291" i="12" s="1"/>
  <c r="F1152" i="12"/>
  <c r="F1255" i="12" s="1"/>
  <c r="F1229" i="12"/>
  <c r="F1332" i="12" s="1"/>
  <c r="F1197" i="12"/>
  <c r="F1300" i="12" s="1"/>
  <c r="F1414" i="12"/>
  <c r="F1435" i="12"/>
  <c r="F1403" i="12"/>
  <c r="F1366" i="12"/>
  <c r="F1389" i="12"/>
  <c r="F1351" i="12"/>
  <c r="F1162" i="12"/>
  <c r="F1265" i="12" s="1"/>
  <c r="F1387" i="12"/>
  <c r="F1819" i="12"/>
  <c r="F1173" i="12"/>
  <c r="F1276" i="12" s="1"/>
  <c r="F1385" i="12"/>
  <c r="F1378" i="12"/>
  <c r="F1415" i="12"/>
  <c r="F1402" i="12"/>
  <c r="F1434" i="12"/>
  <c r="F1177" i="12"/>
  <c r="F1280" i="12" s="1"/>
  <c r="F1209" i="12"/>
  <c r="F1312" i="12" s="1"/>
  <c r="F1765" i="12"/>
  <c r="F1788" i="12"/>
  <c r="F1172" i="12"/>
  <c r="F1275" i="12" s="1"/>
  <c r="F1208" i="12"/>
  <c r="F1311" i="12" s="1"/>
  <c r="F1801" i="12"/>
  <c r="F1817" i="12"/>
  <c r="F1833" i="12"/>
  <c r="F1360" i="12"/>
  <c r="F1425" i="12"/>
  <c r="F1223" i="12"/>
  <c r="F1326" i="12" s="1"/>
  <c r="F1787" i="12"/>
  <c r="F1190" i="12"/>
  <c r="F1293" i="12" s="1"/>
  <c r="F1808" i="12"/>
  <c r="F1840" i="12"/>
  <c r="F1388" i="12"/>
  <c r="F1424" i="12"/>
  <c r="F1179" i="12"/>
  <c r="F1282" i="12" s="1"/>
  <c r="F1211" i="12"/>
  <c r="F1314" i="12" s="1"/>
  <c r="F1766" i="12"/>
  <c r="F1793" i="12"/>
  <c r="F1170" i="12"/>
  <c r="F1273" i="12" s="1"/>
  <c r="F1202" i="12"/>
  <c r="F1305" i="12" s="1"/>
  <c r="F1797" i="12"/>
  <c r="F1814" i="12"/>
  <c r="F1830" i="12"/>
  <c r="F1846" i="12"/>
  <c r="F1180" i="12"/>
  <c r="F1283" i="12" s="1"/>
  <c r="F1386" i="12"/>
  <c r="F1818" i="12"/>
  <c r="F1210" i="12"/>
  <c r="F1313" i="12" s="1"/>
  <c r="F1432" i="12"/>
  <c r="F1413" i="12"/>
  <c r="F1346" i="12"/>
  <c r="F1828" i="12"/>
  <c r="F1795" i="12"/>
  <c r="F1791" i="12"/>
  <c r="F1215" i="12"/>
  <c r="F1318" i="12" s="1"/>
  <c r="F1145" i="12"/>
  <c r="F1248" i="12" s="1"/>
  <c r="F1433" i="12"/>
  <c r="F1368" i="12"/>
  <c r="F1353" i="12"/>
  <c r="F1847" i="12"/>
  <c r="F1831" i="12"/>
  <c r="F1815" i="12"/>
  <c r="F1799" i="12"/>
  <c r="F1204" i="12"/>
  <c r="F1307" i="12" s="1"/>
  <c r="F1168" i="12"/>
  <c r="F1271" i="12" s="1"/>
  <c r="F1790" i="12"/>
  <c r="F1763" i="12"/>
  <c r="F1213" i="12"/>
  <c r="F1316" i="12" s="1"/>
  <c r="F1181" i="12"/>
  <c r="F1284" i="12" s="1"/>
  <c r="F1430" i="12"/>
  <c r="F1398" i="12"/>
  <c r="F1419" i="12"/>
  <c r="F1382" i="12"/>
  <c r="F38" i="11"/>
  <c r="F1769" i="12"/>
  <c r="F1150" i="12"/>
  <c r="F1253" i="12" s="1"/>
  <c r="F1355" i="12"/>
  <c r="F1537" i="12"/>
  <c r="F1640" i="12" s="1"/>
  <c r="F1535" i="12"/>
  <c r="F1638" i="12" s="1"/>
  <c r="F1533" i="12"/>
  <c r="F1636" i="12" s="1"/>
  <c r="F1531" i="12"/>
  <c r="F1634" i="12" s="1"/>
  <c r="F1529" i="12"/>
  <c r="F1632" i="12" s="1"/>
  <c r="F1527" i="12"/>
  <c r="F1630" i="12" s="1"/>
  <c r="F1525" i="12"/>
  <c r="F1628" i="12" s="1"/>
  <c r="F1523" i="12"/>
  <c r="F1626" i="12" s="1"/>
  <c r="F1521" i="12"/>
  <c r="F1624" i="12" s="1"/>
  <c r="F1151" i="12"/>
  <c r="F1254" i="12" s="1"/>
  <c r="F1768" i="12"/>
  <c r="F1767" i="12"/>
  <c r="F1357" i="12"/>
  <c r="F1538" i="12"/>
  <c r="F1641" i="12" s="1"/>
  <c r="F1534" i="12"/>
  <c r="F1637" i="12" s="1"/>
  <c r="F1530" i="12"/>
  <c r="F1633" i="12" s="1"/>
  <c r="F1526" i="12"/>
  <c r="F1629" i="12" s="1"/>
  <c r="F1522" i="12"/>
  <c r="F1625" i="12" s="1"/>
  <c r="F1519" i="12"/>
  <c r="F1622" i="12" s="1"/>
  <c r="F1517" i="12"/>
  <c r="F1620" i="12" s="1"/>
  <c r="F1515" i="12"/>
  <c r="F1618" i="12" s="1"/>
  <c r="F1513" i="12"/>
  <c r="F1616" i="12" s="1"/>
  <c r="F1511" i="12"/>
  <c r="F1614" i="12" s="1"/>
  <c r="F1509" i="12"/>
  <c r="F1612" i="12" s="1"/>
  <c r="F1507" i="12"/>
  <c r="F1610" i="12" s="1"/>
  <c r="F1505" i="12"/>
  <c r="F1608" i="12" s="1"/>
  <c r="F1503" i="12"/>
  <c r="F1606" i="12" s="1"/>
  <c r="F1501" i="12"/>
  <c r="F1604" i="12" s="1"/>
  <c r="F1499" i="12"/>
  <c r="F1602" i="12" s="1"/>
  <c r="F1497" i="12"/>
  <c r="F1600" i="12" s="1"/>
  <c r="F1495" i="12"/>
  <c r="F1598" i="12" s="1"/>
  <c r="F1493" i="12"/>
  <c r="F1596" i="12" s="1"/>
  <c r="F1491" i="12"/>
  <c r="F1594" i="12" s="1"/>
  <c r="F1489" i="12"/>
  <c r="F1592" i="12" s="1"/>
  <c r="F1487" i="12"/>
  <c r="F1590" i="12" s="1"/>
  <c r="F1485" i="12"/>
  <c r="F1588" i="12" s="1"/>
  <c r="F1483" i="12"/>
  <c r="F1586" i="12" s="1"/>
  <c r="F1481" i="12"/>
  <c r="F1584" i="12" s="1"/>
  <c r="F1479" i="12"/>
  <c r="F1582" i="12" s="1"/>
  <c r="F1477" i="12"/>
  <c r="F1580" i="12" s="1"/>
  <c r="F1471" i="12"/>
  <c r="F1574" i="12" s="1"/>
  <c r="F1469" i="12"/>
  <c r="F1572" i="12" s="1"/>
  <c r="F1467" i="12"/>
  <c r="F1570" i="12" s="1"/>
  <c r="F1463" i="12"/>
  <c r="F1566" i="12" s="1"/>
  <c r="F1461" i="12"/>
  <c r="F1564" i="12" s="1"/>
  <c r="F1459" i="12"/>
  <c r="F1562" i="12" s="1"/>
  <c r="F1457" i="12"/>
  <c r="F1560" i="12" s="1"/>
  <c r="F1455" i="12"/>
  <c r="F1558" i="12" s="1"/>
  <c r="F1450" i="12"/>
  <c r="F1553" i="12" s="1"/>
  <c r="F1843" i="12"/>
  <c r="F1764" i="12"/>
  <c r="F1189" i="12"/>
  <c r="F1292" i="12" s="1"/>
  <c r="F1196" i="12"/>
  <c r="F1299" i="12" s="1"/>
  <c r="F1221" i="12"/>
  <c r="F1324" i="12" s="1"/>
  <c r="F1381" i="12"/>
  <c r="F1228" i="12"/>
  <c r="F1331" i="12" s="1"/>
  <c r="F1820" i="12"/>
  <c r="F1194" i="12"/>
  <c r="F1297" i="12" s="1"/>
  <c r="F1214" i="12"/>
  <c r="F1317" i="12" s="1"/>
  <c r="F1811" i="12"/>
  <c r="F1427" i="12"/>
  <c r="F1375" i="12"/>
  <c r="F1364" i="12"/>
  <c r="F1163" i="12"/>
  <c r="F1266" i="12" s="1"/>
  <c r="F1782" i="12"/>
  <c r="F1164" i="12"/>
  <c r="F1267" i="12" s="1"/>
  <c r="F1472" i="12"/>
  <c r="F1575" i="12" s="1"/>
  <c r="F1474" i="12"/>
  <c r="F1577" i="12" s="1"/>
  <c r="F1131" i="12"/>
  <c r="F1234" i="12" s="1"/>
  <c r="F1149" i="12"/>
  <c r="F1252" i="12" s="1"/>
  <c r="F1141" i="12"/>
  <c r="F1244" i="12" s="1"/>
  <c r="F1759" i="12"/>
  <c r="F1356" i="12"/>
  <c r="F1347" i="12"/>
  <c r="F1536" i="12"/>
  <c r="F1639" i="12" s="1"/>
  <c r="F1532" i="12"/>
  <c r="F1635" i="12" s="1"/>
  <c r="F1528" i="12"/>
  <c r="F1631" i="12" s="1"/>
  <c r="F1524" i="12"/>
  <c r="F1627" i="12" s="1"/>
  <c r="F1520" i="12"/>
  <c r="F1623" i="12" s="1"/>
  <c r="F1518" i="12"/>
  <c r="F1621" i="12" s="1"/>
  <c r="F1516" i="12"/>
  <c r="F1619" i="12" s="1"/>
  <c r="F1514" i="12"/>
  <c r="F1617" i="12" s="1"/>
  <c r="F1512" i="12"/>
  <c r="F1615" i="12" s="1"/>
  <c r="F1510" i="12"/>
  <c r="F1613" i="12" s="1"/>
  <c r="F1508" i="12"/>
  <c r="F1611" i="12" s="1"/>
  <c r="F1506" i="12"/>
  <c r="F1609" i="12" s="1"/>
  <c r="F1504" i="12"/>
  <c r="F1607" i="12" s="1"/>
  <c r="F1502" i="12"/>
  <c r="F1605" i="12" s="1"/>
  <c r="F1500" i="12"/>
  <c r="F1603" i="12" s="1"/>
  <c r="F1498" i="12"/>
  <c r="F1601" i="12" s="1"/>
  <c r="F1496" i="12"/>
  <c r="F1599" i="12" s="1"/>
  <c r="F1494" i="12"/>
  <c r="F1597" i="12" s="1"/>
  <c r="F1492" i="12"/>
  <c r="F1595" i="12" s="1"/>
  <c r="F1490" i="12"/>
  <c r="F1593" i="12" s="1"/>
  <c r="F1488" i="12"/>
  <c r="F1591" i="12" s="1"/>
  <c r="F1486" i="12"/>
  <c r="F1589" i="12" s="1"/>
  <c r="F1484" i="12"/>
  <c r="F1587" i="12" s="1"/>
  <c r="F1482" i="12"/>
  <c r="F1585" i="12" s="1"/>
  <c r="F1478" i="12"/>
  <c r="F1581" i="12" s="1"/>
  <c r="F1470" i="12"/>
  <c r="F1573" i="12" s="1"/>
  <c r="F1468" i="12"/>
  <c r="F1571" i="12" s="1"/>
  <c r="F1464" i="12"/>
  <c r="F1567" i="12" s="1"/>
  <c r="F1462" i="12"/>
  <c r="F1565" i="12" s="1"/>
  <c r="F1460" i="12"/>
  <c r="F1563" i="12" s="1"/>
  <c r="F1458" i="12"/>
  <c r="F1561" i="12" s="1"/>
  <c r="F1456" i="12"/>
  <c r="F1559" i="12" s="1"/>
  <c r="F1454" i="12"/>
  <c r="F1557" i="12" s="1"/>
  <c r="F1449" i="12"/>
  <c r="F1552" i="12" s="1"/>
  <c r="F1778" i="12"/>
  <c r="F1422" i="12"/>
  <c r="F1199" i="12"/>
  <c r="F1302" i="12" s="1"/>
  <c r="F1358" i="12"/>
  <c r="F1148" i="12"/>
  <c r="F1251" i="12" s="1"/>
  <c r="F1155" i="12"/>
  <c r="F1258" i="12" s="1"/>
  <c r="F1404" i="12"/>
  <c r="F1810" i="12"/>
  <c r="F1429" i="12"/>
  <c r="F1384" i="12"/>
  <c r="F1794" i="12"/>
  <c r="F1827" i="12"/>
  <c r="F1160" i="12"/>
  <c r="F1263" i="12" s="1"/>
  <c r="F1842" i="12"/>
  <c r="F1781" i="12"/>
  <c r="F1783" i="12"/>
  <c r="F1165" i="12"/>
  <c r="F1268" i="12" s="1"/>
  <c r="F1371" i="12"/>
  <c r="F1369" i="12"/>
  <c r="F1370" i="12"/>
  <c r="F1473" i="12"/>
  <c r="F1576" i="12" s="1"/>
  <c r="F1762" i="12"/>
  <c r="F1144" i="12"/>
  <c r="F1247" i="12" s="1"/>
  <c r="F1453" i="12"/>
  <c r="F1556" i="12" s="1"/>
  <c r="F1350" i="12"/>
  <c r="AI77" i="11"/>
  <c r="AI81" i="11"/>
  <c r="AI74" i="11"/>
  <c r="B66" i="16"/>
  <c r="B69" i="16"/>
  <c r="B53" i="16"/>
  <c r="B59" i="16"/>
  <c r="B61" i="16"/>
  <c r="B68" i="16"/>
  <c r="B58" i="16"/>
  <c r="B52" i="16"/>
  <c r="B65" i="16"/>
  <c r="B60" i="16"/>
  <c r="B55" i="16"/>
  <c r="B50" i="16"/>
  <c r="B51" i="16"/>
  <c r="B64" i="16"/>
  <c r="B56" i="16"/>
  <c r="B63" i="16"/>
  <c r="B67" i="16"/>
  <c r="B54" i="16"/>
  <c r="B57" i="16"/>
  <c r="B62" i="16"/>
  <c r="L724" i="12"/>
  <c r="L45" i="11" s="1"/>
  <c r="L981" i="12" s="1"/>
  <c r="L39" i="11"/>
  <c r="E724" i="12"/>
  <c r="E45" i="11" s="1"/>
  <c r="E924" i="12" s="1"/>
  <c r="E39" i="11"/>
  <c r="H730" i="12"/>
  <c r="H45" i="11" s="1"/>
  <c r="H948" i="12" s="1"/>
  <c r="H39" i="11"/>
  <c r="I731" i="12"/>
  <c r="I45" i="11" s="1"/>
  <c r="I966" i="12" s="1"/>
  <c r="I39" i="11"/>
  <c r="E1443" i="12"/>
  <c r="E1546" i="12" s="1"/>
  <c r="K736" i="12"/>
  <c r="K45" i="11" s="1"/>
  <c r="K945" i="12" s="1"/>
  <c r="K39" i="11"/>
  <c r="G732" i="12"/>
  <c r="G45" i="11" s="1"/>
  <c r="G983" i="12" s="1"/>
  <c r="G39" i="11"/>
  <c r="F715" i="12"/>
  <c r="F45" i="11" s="1"/>
  <c r="F39" i="11"/>
  <c r="J407" i="12"/>
  <c r="J406" i="12"/>
  <c r="W454" i="11"/>
  <c r="F1138" i="12"/>
  <c r="F1241" i="12" s="1"/>
  <c r="F1447" i="12"/>
  <c r="F1550" i="12" s="1"/>
  <c r="F1448" i="12"/>
  <c r="F1551" i="12" s="1"/>
  <c r="F1139" i="12"/>
  <c r="F1242" i="12" s="1"/>
  <c r="F1130" i="12"/>
  <c r="F1233" i="12" s="1"/>
  <c r="F1439" i="12"/>
  <c r="F1542" i="12" s="1"/>
  <c r="F1444" i="12"/>
  <c r="F1547" i="12" s="1"/>
  <c r="F1135" i="12"/>
  <c r="F1238" i="12" s="1"/>
  <c r="F1137" i="12"/>
  <c r="F1240" i="12" s="1"/>
  <c r="F1446" i="12"/>
  <c r="F1549" i="12" s="1"/>
  <c r="F1134" i="12"/>
  <c r="F1237" i="12" s="1"/>
  <c r="F1443" i="12"/>
  <c r="F1546" i="12" s="1"/>
  <c r="F1445" i="12"/>
  <c r="F1548" i="12" s="1"/>
  <c r="F1136" i="12"/>
  <c r="F1239" i="12" s="1"/>
  <c r="F1132" i="12"/>
  <c r="F1235" i="12" s="1"/>
  <c r="F1441" i="12"/>
  <c r="F1544" i="12" s="1"/>
  <c r="S979" i="12" l="1"/>
  <c r="S978" i="12"/>
  <c r="S977" i="12"/>
  <c r="S976" i="12"/>
  <c r="S975" i="12"/>
  <c r="M983" i="12"/>
  <c r="M982" i="12"/>
  <c r="R983" i="12"/>
  <c r="H63" i="15" s="1"/>
  <c r="P983" i="12"/>
  <c r="L983" i="12"/>
  <c r="S983" i="12"/>
  <c r="F61" i="15"/>
  <c r="F62" i="15"/>
  <c r="G943" i="12"/>
  <c r="G982" i="12"/>
  <c r="L982" i="12"/>
  <c r="R982" i="12"/>
  <c r="H62" i="15" s="1"/>
  <c r="P982" i="12"/>
  <c r="E981" i="12"/>
  <c r="R981" i="12"/>
  <c r="H61" i="15" s="1"/>
  <c r="L938" i="12"/>
  <c r="L980" i="12"/>
  <c r="F59" i="15"/>
  <c r="F60" i="15"/>
  <c r="E980" i="12"/>
  <c r="R980" i="12"/>
  <c r="H60" i="15" s="1"/>
  <c r="R979" i="12"/>
  <c r="H59" i="15" s="1"/>
  <c r="F57" i="15"/>
  <c r="F58" i="15"/>
  <c r="R978" i="12"/>
  <c r="H58" i="15" s="1"/>
  <c r="R977" i="12"/>
  <c r="H57" i="15" s="1"/>
  <c r="F55" i="15"/>
  <c r="F56" i="15"/>
  <c r="K1444" i="12"/>
  <c r="K1547" i="12" s="1"/>
  <c r="R976" i="12"/>
  <c r="H56" i="15" s="1"/>
  <c r="R929" i="12"/>
  <c r="K929" i="12"/>
  <c r="K1341" i="12" s="1"/>
  <c r="M929" i="12"/>
  <c r="G929" i="12"/>
  <c r="B975" i="12"/>
  <c r="R975" i="12"/>
  <c r="H55" i="15" s="1"/>
  <c r="C975" i="12"/>
  <c r="U975" i="12"/>
  <c r="F54" i="15"/>
  <c r="F45" i="15"/>
  <c r="B965" i="12"/>
  <c r="R965" i="12"/>
  <c r="H45" i="15" s="1"/>
  <c r="F957" i="12"/>
  <c r="F965" i="12"/>
  <c r="D965" i="12"/>
  <c r="S953" i="12"/>
  <c r="P949" i="12"/>
  <c r="O948" i="12"/>
  <c r="P947" i="12"/>
  <c r="O946" i="12"/>
  <c r="U943" i="12"/>
  <c r="S966" i="12"/>
  <c r="S954" i="12"/>
  <c r="U958" i="12"/>
  <c r="O962" i="12"/>
  <c r="P964" i="12"/>
  <c r="P961" i="12"/>
  <c r="J936" i="12"/>
  <c r="G936" i="12"/>
  <c r="R936" i="12"/>
  <c r="Q936" i="12"/>
  <c r="O936" i="12"/>
  <c r="N933" i="12"/>
  <c r="N932" i="12"/>
  <c r="Q964" i="12"/>
  <c r="N957" i="12"/>
  <c r="N942" i="12"/>
  <c r="R932" i="12"/>
  <c r="J932" i="12"/>
  <c r="I932" i="12"/>
  <c r="G932" i="12"/>
  <c r="P933" i="12"/>
  <c r="Q959" i="12"/>
  <c r="Q960" i="12"/>
  <c r="N952" i="12"/>
  <c r="N959" i="12"/>
  <c r="N958" i="12"/>
  <c r="J940" i="12"/>
  <c r="L93" i="11"/>
  <c r="M960" i="12"/>
  <c r="M959" i="12"/>
  <c r="M953" i="12"/>
  <c r="M952" i="12"/>
  <c r="K966" i="12"/>
  <c r="I940" i="12"/>
  <c r="I939" i="12"/>
  <c r="I933" i="12"/>
  <c r="L958" i="12"/>
  <c r="S958" i="12"/>
  <c r="J958" i="12"/>
  <c r="K957" i="12"/>
  <c r="J957" i="12"/>
  <c r="P848" i="12"/>
  <c r="N955" i="12"/>
  <c r="N954" i="12"/>
  <c r="O951" i="12"/>
  <c r="O943" i="12"/>
  <c r="O939" i="12"/>
  <c r="T960" i="12"/>
  <c r="T959" i="12"/>
  <c r="S943" i="12"/>
  <c r="N938" i="12"/>
  <c r="N953" i="12"/>
  <c r="M966" i="12"/>
  <c r="N972" i="12"/>
  <c r="T973" i="12"/>
  <c r="M939" i="12"/>
  <c r="M938" i="12"/>
  <c r="L952" i="12"/>
  <c r="L943" i="12"/>
  <c r="J933" i="12"/>
  <c r="M97" i="11"/>
  <c r="O92" i="11"/>
  <c r="O101" i="11"/>
  <c r="G961" i="12"/>
  <c r="B951" i="12"/>
  <c r="B942" i="12"/>
  <c r="T941" i="12"/>
  <c r="B945" i="12"/>
  <c r="P874" i="12"/>
  <c r="C935" i="12"/>
  <c r="G954" i="12"/>
  <c r="S98" i="11"/>
  <c r="P100" i="11"/>
  <c r="Q91" i="11"/>
  <c r="S94" i="11"/>
  <c r="G92" i="11"/>
  <c r="Q103" i="11"/>
  <c r="S102" i="11"/>
  <c r="Q97" i="11"/>
  <c r="Q957" i="12"/>
  <c r="P842" i="12"/>
  <c r="P914" i="12"/>
  <c r="P822" i="12"/>
  <c r="P888" i="12"/>
  <c r="P869" i="12"/>
  <c r="P829" i="12"/>
  <c r="D104" i="11"/>
  <c r="P823" i="12"/>
  <c r="P904" i="12"/>
  <c r="P906" i="12"/>
  <c r="P881" i="12"/>
  <c r="P839" i="12"/>
  <c r="P956" i="12"/>
  <c r="E956" i="12"/>
  <c r="J935" i="12"/>
  <c r="O935" i="12"/>
  <c r="O96" i="11"/>
  <c r="S90" i="11"/>
  <c r="T91" i="11"/>
  <c r="U95" i="11"/>
  <c r="K109" i="11"/>
  <c r="Q95" i="11"/>
  <c r="Q105" i="11"/>
  <c r="Q113" i="11" s="1"/>
  <c r="M109" i="11"/>
  <c r="Q99" i="11"/>
  <c r="T98" i="11"/>
  <c r="U105" i="11"/>
  <c r="R95" i="11"/>
  <c r="K103" i="11"/>
  <c r="E101" i="11"/>
  <c r="N97" i="11"/>
  <c r="L95" i="11"/>
  <c r="Q101" i="11"/>
  <c r="P104" i="11"/>
  <c r="P113" i="11" s="1"/>
  <c r="E107" i="11"/>
  <c r="Q92" i="11"/>
  <c r="L106" i="11"/>
  <c r="F106" i="11"/>
  <c r="L98" i="11"/>
  <c r="M93" i="11"/>
  <c r="G935" i="12"/>
  <c r="R935" i="12"/>
  <c r="O107" i="11"/>
  <c r="S974" i="12"/>
  <c r="O109" i="11"/>
  <c r="O108" i="11"/>
  <c r="O100" i="11"/>
  <c r="S97" i="11"/>
  <c r="H100" i="11"/>
  <c r="U91" i="11"/>
  <c r="S99" i="11"/>
  <c r="M95" i="11"/>
  <c r="U107" i="11"/>
  <c r="M105" i="11"/>
  <c r="M99" i="11"/>
  <c r="S105" i="11"/>
  <c r="U93" i="11"/>
  <c r="U101" i="11"/>
  <c r="Q974" i="12"/>
  <c r="G105" i="11"/>
  <c r="S106" i="11"/>
  <c r="F100" i="11"/>
  <c r="M101" i="11"/>
  <c r="M113" i="11" s="1"/>
  <c r="O102" i="11"/>
  <c r="J102" i="11"/>
  <c r="U97" i="11"/>
  <c r="T93" i="11"/>
  <c r="C101" i="11"/>
  <c r="R974" i="12"/>
  <c r="H108" i="11"/>
  <c r="N101" i="11"/>
  <c r="S96" i="11"/>
  <c r="O93" i="11"/>
  <c r="B109" i="11"/>
  <c r="M91" i="11"/>
  <c r="E109" i="11"/>
  <c r="H104" i="11"/>
  <c r="R107" i="11"/>
  <c r="C109" i="11"/>
  <c r="G974" i="12"/>
  <c r="M108" i="11"/>
  <c r="Q94" i="11"/>
  <c r="S104" i="11"/>
  <c r="F35" i="15"/>
  <c r="F34" i="15"/>
  <c r="Q958" i="12"/>
  <c r="R958" i="12"/>
  <c r="S100" i="11"/>
  <c r="T102" i="11"/>
  <c r="T958" i="12"/>
  <c r="L94" i="11"/>
  <c r="T957" i="12"/>
  <c r="R957" i="12"/>
  <c r="G957" i="12"/>
  <c r="R955" i="12"/>
  <c r="H35" i="15" s="1"/>
  <c r="E955" i="12"/>
  <c r="M96" i="11"/>
  <c r="T100" i="11"/>
  <c r="E954" i="12"/>
  <c r="R954" i="12"/>
  <c r="H34" i="15" s="1"/>
  <c r="R97" i="11"/>
  <c r="D101" i="11"/>
  <c r="P101" i="11"/>
  <c r="E108" i="11"/>
  <c r="R106" i="11"/>
  <c r="R113" i="11" s="1"/>
  <c r="H106" i="11"/>
  <c r="G104" i="11"/>
  <c r="R108" i="11"/>
  <c r="P90" i="11"/>
  <c r="O94" i="11"/>
  <c r="F104" i="11"/>
  <c r="T108" i="11"/>
  <c r="T113" i="11" s="1"/>
  <c r="B103" i="11"/>
  <c r="L104" i="11"/>
  <c r="C105" i="11"/>
  <c r="D106" i="11"/>
  <c r="R104" i="11"/>
  <c r="L91" i="11"/>
  <c r="N91" i="11"/>
  <c r="P105" i="11"/>
  <c r="R96" i="11"/>
  <c r="S93" i="11"/>
  <c r="G101" i="11"/>
  <c r="J105" i="11"/>
  <c r="J92" i="11"/>
  <c r="J100" i="11"/>
  <c r="K91" i="11"/>
  <c r="U100" i="11"/>
  <c r="T99" i="11"/>
  <c r="B96" i="11"/>
  <c r="N94" i="11"/>
  <c r="G90" i="11"/>
  <c r="M90" i="11"/>
  <c r="D102" i="11"/>
  <c r="G108" i="11"/>
  <c r="K95" i="11"/>
  <c r="G99" i="11"/>
  <c r="E102" i="11"/>
  <c r="B101" i="11"/>
  <c r="C92" i="11"/>
  <c r="H105" i="11"/>
  <c r="P99" i="11"/>
  <c r="K98" i="11"/>
  <c r="F107" i="11"/>
  <c r="N90" i="11"/>
  <c r="U108" i="11"/>
  <c r="O99" i="11"/>
  <c r="H93" i="11"/>
  <c r="R92" i="11"/>
  <c r="O103" i="11"/>
  <c r="O113" i="11" s="1"/>
  <c r="P92" i="11"/>
  <c r="G109" i="11"/>
  <c r="S95" i="11"/>
  <c r="M102" i="11"/>
  <c r="N109" i="11"/>
  <c r="K102" i="11"/>
  <c r="G100" i="11"/>
  <c r="N102" i="11"/>
  <c r="N113" i="11" s="1"/>
  <c r="R102" i="11"/>
  <c r="P95" i="11"/>
  <c r="Q102" i="11"/>
  <c r="Q104" i="11"/>
  <c r="J104" i="11"/>
  <c r="P93" i="11"/>
  <c r="B108" i="11"/>
  <c r="K106" i="11"/>
  <c r="I95" i="11"/>
  <c r="O106" i="11"/>
  <c r="T107" i="11"/>
  <c r="G93" i="11"/>
  <c r="E95" i="11"/>
  <c r="H98" i="11"/>
  <c r="M94" i="11"/>
  <c r="B90" i="11"/>
  <c r="B113" i="11" s="1"/>
  <c r="U106" i="11"/>
  <c r="J93" i="11"/>
  <c r="K92" i="11"/>
  <c r="T92" i="11"/>
  <c r="N93" i="11"/>
  <c r="F93" i="11"/>
  <c r="S107" i="11"/>
  <c r="S113" i="11" s="1"/>
  <c r="R90" i="11"/>
  <c r="T97" i="11"/>
  <c r="R94" i="11"/>
  <c r="H103" i="11"/>
  <c r="U109" i="11"/>
  <c r="U113" i="11" s="1"/>
  <c r="J96" i="11"/>
  <c r="T101" i="11"/>
  <c r="L92" i="11"/>
  <c r="E90" i="11"/>
  <c r="R93" i="11"/>
  <c r="H107" i="11"/>
  <c r="D107" i="11"/>
  <c r="J91" i="11"/>
  <c r="C102" i="11"/>
  <c r="E92" i="11"/>
  <c r="R98" i="11"/>
  <c r="P98" i="11"/>
  <c r="N98" i="11"/>
  <c r="H90" i="11"/>
  <c r="C91" i="11"/>
  <c r="C113" i="11" s="1"/>
  <c r="C1646" i="12" s="1" a="1"/>
  <c r="C1646" i="12" s="1"/>
  <c r="C1749" i="12" s="1"/>
  <c r="O105" i="11"/>
  <c r="J103" i="11"/>
  <c r="Q100" i="11"/>
  <c r="S91" i="11"/>
  <c r="C93" i="11"/>
  <c r="C100" i="11"/>
  <c r="P103" i="11"/>
  <c r="L100" i="11"/>
  <c r="L113" i="11" s="1"/>
  <c r="J101" i="11"/>
  <c r="K107" i="11"/>
  <c r="T106" i="11"/>
  <c r="N100" i="11"/>
  <c r="I102" i="11"/>
  <c r="K90" i="11"/>
  <c r="I92" i="11"/>
  <c r="J90" i="11"/>
  <c r="R103" i="11"/>
  <c r="D93" i="11"/>
  <c r="C96" i="11"/>
  <c r="Q93" i="11"/>
  <c r="I97" i="11"/>
  <c r="I113" i="11" s="1"/>
  <c r="I1650" i="12" s="1" a="1"/>
  <c r="I1650" i="12" s="1"/>
  <c r="I1753" i="12" s="1"/>
  <c r="L96" i="11"/>
  <c r="D98" i="11"/>
  <c r="B105" i="11"/>
  <c r="I91" i="11"/>
  <c r="U94" i="11"/>
  <c r="D95" i="11"/>
  <c r="F108" i="11"/>
  <c r="E100" i="11"/>
  <c r="U104" i="11"/>
  <c r="W465" i="11"/>
  <c r="B465" i="11" s="1"/>
  <c r="B94" i="11"/>
  <c r="F102" i="11"/>
  <c r="G94" i="11"/>
  <c r="F109" i="11"/>
  <c r="F961" i="12"/>
  <c r="I101" i="11"/>
  <c r="H97" i="11"/>
  <c r="I956" i="12"/>
  <c r="B97" i="11"/>
  <c r="I973" i="12"/>
  <c r="I90" i="11"/>
  <c r="I972" i="12"/>
  <c r="I971" i="12"/>
  <c r="K97" i="11"/>
  <c r="L97" i="11"/>
  <c r="I93" i="11"/>
  <c r="C108" i="11"/>
  <c r="N107" i="11"/>
  <c r="C98" i="11"/>
  <c r="B95" i="11"/>
  <c r="F101" i="11"/>
  <c r="G107" i="11"/>
  <c r="E106" i="11"/>
  <c r="B106" i="11"/>
  <c r="L90" i="11"/>
  <c r="I109" i="11"/>
  <c r="B99" i="11"/>
  <c r="D96" i="11"/>
  <c r="S103" i="11"/>
  <c r="G98" i="11"/>
  <c r="U99" i="11"/>
  <c r="K94" i="11"/>
  <c r="G106" i="11"/>
  <c r="E91" i="11"/>
  <c r="I107" i="11"/>
  <c r="R99" i="11"/>
  <c r="H99" i="11"/>
  <c r="J108" i="11"/>
  <c r="D90" i="11"/>
  <c r="I108" i="11"/>
  <c r="P96" i="11"/>
  <c r="I98" i="11"/>
  <c r="O97" i="11"/>
  <c r="S92" i="11"/>
  <c r="M100" i="11"/>
  <c r="P94" i="11"/>
  <c r="T105" i="11"/>
  <c r="I94" i="11"/>
  <c r="Q96" i="11"/>
  <c r="T90" i="11"/>
  <c r="C104" i="11"/>
  <c r="R91" i="11"/>
  <c r="O104" i="11"/>
  <c r="L105" i="11"/>
  <c r="O91" i="11"/>
  <c r="U90" i="11"/>
  <c r="Q90" i="11"/>
  <c r="K101" i="11"/>
  <c r="I106" i="11"/>
  <c r="N92" i="11"/>
  <c r="P102" i="11"/>
  <c r="D105" i="11"/>
  <c r="K104" i="11"/>
  <c r="S101" i="11"/>
  <c r="U92" i="11"/>
  <c r="C95" i="11"/>
  <c r="H109" i="11"/>
  <c r="E96" i="11"/>
  <c r="L107" i="11"/>
  <c r="M92" i="11"/>
  <c r="J107" i="11"/>
  <c r="T96" i="11"/>
  <c r="L99" i="11"/>
  <c r="G91" i="11"/>
  <c r="I103" i="11"/>
  <c r="C90" i="11"/>
  <c r="K93" i="11"/>
  <c r="F91" i="11"/>
  <c r="J97" i="11"/>
  <c r="E98" i="11"/>
  <c r="G95" i="11"/>
  <c r="G113" i="11" s="1"/>
  <c r="F90" i="11"/>
  <c r="T103" i="11"/>
  <c r="E104" i="11"/>
  <c r="H95" i="11"/>
  <c r="D103" i="11"/>
  <c r="G103" i="11"/>
  <c r="O90" i="11"/>
  <c r="N96" i="11"/>
  <c r="T95" i="11"/>
  <c r="H102" i="11"/>
  <c r="E94" i="11"/>
  <c r="N95" i="11"/>
  <c r="U103" i="11"/>
  <c r="U98" i="11"/>
  <c r="H96" i="11"/>
  <c r="H113" i="11" s="1"/>
  <c r="H1645" i="12" s="1" a="1"/>
  <c r="H1645" i="12" s="1"/>
  <c r="H1748" i="12" s="1"/>
  <c r="I105" i="11"/>
  <c r="F94" i="11"/>
  <c r="F113" i="11" s="1"/>
  <c r="N99" i="11"/>
  <c r="R100" i="11"/>
  <c r="E93" i="11"/>
  <c r="E113" i="11" s="1"/>
  <c r="D91" i="11"/>
  <c r="D94" i="11"/>
  <c r="J106" i="11"/>
  <c r="Q109" i="11"/>
  <c r="B107" i="11"/>
  <c r="I99" i="11"/>
  <c r="L103" i="11"/>
  <c r="P109" i="11"/>
  <c r="U102" i="11"/>
  <c r="K99" i="11"/>
  <c r="K113" i="11" s="1"/>
  <c r="S109" i="11"/>
  <c r="B92" i="11"/>
  <c r="T104" i="11"/>
  <c r="O95" i="11"/>
  <c r="J94" i="11"/>
  <c r="I100" i="11"/>
  <c r="I96" i="11"/>
  <c r="K96" i="11"/>
  <c r="J98" i="11"/>
  <c r="J113" i="11" s="1"/>
  <c r="E105" i="11"/>
  <c r="B98" i="11"/>
  <c r="P97" i="11"/>
  <c r="F92" i="11"/>
  <c r="F103" i="11"/>
  <c r="D100" i="11"/>
  <c r="J95" i="11"/>
  <c r="K105" i="11"/>
  <c r="C99" i="11"/>
  <c r="B102" i="11"/>
  <c r="U96" i="11"/>
  <c r="H94" i="11"/>
  <c r="M98" i="11"/>
  <c r="H91" i="11"/>
  <c r="R101" i="11"/>
  <c r="T94" i="11"/>
  <c r="Q98" i="11"/>
  <c r="N103" i="11"/>
  <c r="P91" i="11"/>
  <c r="O98" i="11"/>
  <c r="R105" i="11"/>
  <c r="C107" i="11"/>
  <c r="D92" i="11"/>
  <c r="D113" i="11" s="1"/>
  <c r="M104" i="11"/>
  <c r="H92" i="11"/>
  <c r="E103" i="11"/>
  <c r="J99" i="11"/>
  <c r="C94" i="11"/>
  <c r="L102" i="11"/>
  <c r="G102" i="11"/>
  <c r="C106" i="11"/>
  <c r="C97" i="11"/>
  <c r="B93" i="11"/>
  <c r="N106" i="11"/>
  <c r="H101" i="11"/>
  <c r="R109" i="11"/>
  <c r="B100" i="11"/>
  <c r="D108" i="11"/>
  <c r="G96" i="11"/>
  <c r="N105" i="11"/>
  <c r="Q106" i="11"/>
  <c r="K100" i="11"/>
  <c r="L108" i="11"/>
  <c r="D97" i="11"/>
  <c r="P108" i="11"/>
  <c r="E99" i="11"/>
  <c r="N104" i="11"/>
  <c r="K108" i="11"/>
  <c r="S108" i="11"/>
  <c r="C103" i="11"/>
  <c r="F97" i="11"/>
  <c r="P107" i="11"/>
  <c r="J109" i="11"/>
  <c r="E97" i="11"/>
  <c r="N108" i="11"/>
  <c r="I104" i="11"/>
  <c r="F99" i="11"/>
  <c r="M106" i="11"/>
  <c r="Q108" i="11"/>
  <c r="D109" i="11"/>
  <c r="Q107" i="11"/>
  <c r="B104" i="11"/>
  <c r="M103" i="11"/>
  <c r="P106" i="11"/>
  <c r="F98" i="11"/>
  <c r="F96" i="11"/>
  <c r="D99" i="11"/>
  <c r="L101" i="11"/>
  <c r="M107" i="11"/>
  <c r="F95" i="11"/>
  <c r="F105" i="11"/>
  <c r="L109" i="11"/>
  <c r="T109" i="11"/>
  <c r="B91" i="11"/>
  <c r="G97" i="11"/>
  <c r="C945" i="12"/>
  <c r="AK28" i="3"/>
  <c r="AK27" i="3"/>
  <c r="AK26" i="3" s="1"/>
  <c r="AK24" i="3"/>
  <c r="AK29" i="3"/>
  <c r="AC28" i="3"/>
  <c r="AC31" i="3"/>
  <c r="AC33" i="3"/>
  <c r="AC29" i="3"/>
  <c r="AK33" i="3"/>
  <c r="AC27" i="3"/>
  <c r="AC26" i="3" s="1"/>
  <c r="AK30" i="3"/>
  <c r="AC30" i="3"/>
  <c r="AK31" i="3"/>
  <c r="AC32" i="3"/>
  <c r="AK25" i="3"/>
  <c r="AC25" i="3"/>
  <c r="P1131" i="12"/>
  <c r="P1234" i="12" s="1"/>
  <c r="E1440" i="12"/>
  <c r="E1543" i="12" s="1"/>
  <c r="R925" i="12"/>
  <c r="P1440" i="12"/>
  <c r="P1543" i="12" s="1"/>
  <c r="P1646" i="12" a="1"/>
  <c r="P1646" i="12" s="1"/>
  <c r="P1749" i="12" s="1"/>
  <c r="E925" i="12"/>
  <c r="E1337" i="12" s="1"/>
  <c r="P925" i="12"/>
  <c r="P1337" i="12" s="1"/>
  <c r="F52" i="15"/>
  <c r="F53" i="15"/>
  <c r="U973" i="12"/>
  <c r="R973" i="12"/>
  <c r="H53" i="15" s="1"/>
  <c r="R972" i="12"/>
  <c r="H52" i="15" s="1"/>
  <c r="R915" i="12"/>
  <c r="F46" i="15"/>
  <c r="F51" i="15"/>
  <c r="F30" i="15"/>
  <c r="F22" i="15"/>
  <c r="F20" i="15"/>
  <c r="F31" i="15"/>
  <c r="F43" i="15"/>
  <c r="F40" i="15"/>
  <c r="F21" i="15"/>
  <c r="F32" i="15"/>
  <c r="F33" i="15"/>
  <c r="F29" i="15"/>
  <c r="F25" i="15"/>
  <c r="F41" i="15"/>
  <c r="F26" i="15"/>
  <c r="F44" i="15"/>
  <c r="R971" i="12"/>
  <c r="H51" i="15" s="1"/>
  <c r="B966" i="12"/>
  <c r="J953" i="12"/>
  <c r="G953" i="12"/>
  <c r="R953" i="12"/>
  <c r="H33" i="15" s="1"/>
  <c r="O953" i="12"/>
  <c r="E953" i="12"/>
  <c r="J952" i="12"/>
  <c r="Q952" i="12"/>
  <c r="G952" i="12"/>
  <c r="R952" i="12"/>
  <c r="T952" i="12"/>
  <c r="R951" i="12"/>
  <c r="J951" i="12"/>
  <c r="N951" i="12"/>
  <c r="D951" i="12"/>
  <c r="F951" i="12"/>
  <c r="F950" i="12"/>
  <c r="J950" i="12"/>
  <c r="R950" i="12"/>
  <c r="H30" i="15" s="1"/>
  <c r="M949" i="12"/>
  <c r="R949" i="12"/>
  <c r="H29" i="15" s="1"/>
  <c r="J949" i="12"/>
  <c r="H949" i="12"/>
  <c r="M948" i="12"/>
  <c r="J948" i="12"/>
  <c r="R948" i="12"/>
  <c r="M947" i="12"/>
  <c r="J947" i="12"/>
  <c r="H925" i="12"/>
  <c r="H947" i="12"/>
  <c r="S430" i="12"/>
  <c r="R947" i="12"/>
  <c r="H946" i="12"/>
  <c r="R946" i="12"/>
  <c r="H26" i="15" s="1"/>
  <c r="J946" i="12"/>
  <c r="J945" i="12"/>
  <c r="E945" i="12"/>
  <c r="L945" i="12"/>
  <c r="R945" i="12"/>
  <c r="L944" i="12"/>
  <c r="G1355" i="12"/>
  <c r="R944" i="12"/>
  <c r="G1458" i="12"/>
  <c r="G1561" i="12" s="1"/>
  <c r="Q943" i="12"/>
  <c r="T942" i="12"/>
  <c r="T943" i="12"/>
  <c r="J943" i="12"/>
  <c r="R943" i="12"/>
  <c r="K943" i="12"/>
  <c r="G960" i="12"/>
  <c r="G942" i="12"/>
  <c r="J942" i="12"/>
  <c r="K942" i="12"/>
  <c r="R942" i="12"/>
  <c r="H22" i="15" s="1"/>
  <c r="R941" i="12"/>
  <c r="H21" i="15" s="1"/>
  <c r="T940" i="12"/>
  <c r="R940" i="12"/>
  <c r="H20" i="15" s="1"/>
  <c r="G940" i="12"/>
  <c r="Q939" i="12"/>
  <c r="R939" i="12"/>
  <c r="S939" i="12"/>
  <c r="K938" i="12"/>
  <c r="S938" i="12"/>
  <c r="U972" i="12"/>
  <c r="U971" i="12"/>
  <c r="R924" i="12"/>
  <c r="R956" i="12"/>
  <c r="H36" i="15" s="1"/>
  <c r="F19" i="15"/>
  <c r="F36" i="15"/>
  <c r="R959" i="12"/>
  <c r="D959" i="12"/>
  <c r="R962" i="12"/>
  <c r="R964" i="12"/>
  <c r="H44" i="15" s="1"/>
  <c r="H964" i="12"/>
  <c r="R963" i="12"/>
  <c r="H43" i="15" s="1"/>
  <c r="H963" i="12"/>
  <c r="P871" i="12"/>
  <c r="P896" i="12"/>
  <c r="P886" i="12"/>
  <c r="P834" i="12"/>
  <c r="P866" i="12"/>
  <c r="P894" i="12"/>
  <c r="P859" i="12"/>
  <c r="P840" i="12"/>
  <c r="P830" i="12"/>
  <c r="P850" i="12"/>
  <c r="P919" i="12"/>
  <c r="P912" i="12"/>
  <c r="P825" i="12"/>
  <c r="P826" i="12"/>
  <c r="P890" i="12"/>
  <c r="P870" i="12"/>
  <c r="P918" i="12"/>
  <c r="P899" i="12"/>
  <c r="P889" i="12"/>
  <c r="P911" i="12"/>
  <c r="P847" i="12"/>
  <c r="P908" i="12"/>
  <c r="P891" i="12"/>
  <c r="P892" i="12"/>
  <c r="P828" i="12"/>
  <c r="P843" i="12"/>
  <c r="P898" i="12"/>
  <c r="P865" i="12"/>
  <c r="P878" i="12"/>
  <c r="P864" i="12"/>
  <c r="P862" i="12"/>
  <c r="P884" i="12"/>
  <c r="P845" i="12"/>
  <c r="P897" i="12"/>
  <c r="P832" i="12"/>
  <c r="P873" i="12"/>
  <c r="P909" i="12"/>
  <c r="P846" i="12"/>
  <c r="P907" i="12"/>
  <c r="P831" i="12"/>
  <c r="P836" i="12"/>
  <c r="P900" i="12"/>
  <c r="P863" i="12"/>
  <c r="P901" i="12"/>
  <c r="P877" i="12"/>
  <c r="P915" i="12"/>
  <c r="P867" i="12"/>
  <c r="P903" i="12"/>
  <c r="P860" i="12"/>
  <c r="P857" i="12"/>
  <c r="P844" i="12"/>
  <c r="P893" i="12"/>
  <c r="P880" i="12"/>
  <c r="P852" i="12"/>
  <c r="P872" i="12"/>
  <c r="P841" i="12"/>
  <c r="P835" i="12"/>
  <c r="P882" i="12"/>
  <c r="P838" i="12"/>
  <c r="P858" i="12"/>
  <c r="P833" i="12"/>
  <c r="P916" i="12"/>
  <c r="P853" i="12"/>
  <c r="P868" i="12"/>
  <c r="P885" i="12"/>
  <c r="P856" i="12"/>
  <c r="P855" i="12"/>
  <c r="P917" i="12"/>
  <c r="P905" i="12"/>
  <c r="P861" i="12"/>
  <c r="P849" i="12"/>
  <c r="P875" i="12"/>
  <c r="P902" i="12"/>
  <c r="P824" i="12"/>
  <c r="P1442" i="12" s="1"/>
  <c r="P1545" i="12" s="1"/>
  <c r="P910" i="12"/>
  <c r="P851" i="12"/>
  <c r="P854" i="12"/>
  <c r="P879" i="12"/>
  <c r="P887" i="12"/>
  <c r="P837" i="12"/>
  <c r="P895" i="12"/>
  <c r="P913" i="12"/>
  <c r="P876" i="12"/>
  <c r="P821" i="12"/>
  <c r="P1336" i="12" s="1"/>
  <c r="P883" i="12"/>
  <c r="P920" i="12"/>
  <c r="R966" i="12"/>
  <c r="G966" i="12"/>
  <c r="Q966" i="12"/>
  <c r="R933" i="12"/>
  <c r="G933" i="12"/>
  <c r="R927" i="12"/>
  <c r="P927" i="12"/>
  <c r="R960" i="12"/>
  <c r="H40" i="15" s="1"/>
  <c r="R961" i="12"/>
  <c r="H41" i="15" s="1"/>
  <c r="H961" i="12"/>
  <c r="F960" i="12"/>
  <c r="H942" i="12"/>
  <c r="I942" i="12"/>
  <c r="L942" i="12"/>
  <c r="L941" i="12"/>
  <c r="H941" i="12"/>
  <c r="S886" i="12"/>
  <c r="K940" i="12"/>
  <c r="H940" i="12"/>
  <c r="L926" i="12"/>
  <c r="L927" i="12"/>
  <c r="L928" i="12"/>
  <c r="L929" i="12"/>
  <c r="L932" i="12"/>
  <c r="L933" i="12"/>
  <c r="L936" i="12"/>
  <c r="L937" i="12"/>
  <c r="K939" i="12"/>
  <c r="K935" i="12"/>
  <c r="K934" i="12"/>
  <c r="K930" i="12"/>
  <c r="K931" i="12"/>
  <c r="K925" i="12"/>
  <c r="K924" i="12"/>
  <c r="J927" i="12"/>
  <c r="J926" i="12"/>
  <c r="G453" i="12"/>
  <c r="K418" i="12"/>
  <c r="J939" i="12"/>
  <c r="J938" i="12"/>
  <c r="J944" i="12"/>
  <c r="J928" i="12"/>
  <c r="J925" i="12"/>
  <c r="J924" i="12"/>
  <c r="K436" i="12"/>
  <c r="K422" i="12"/>
  <c r="K447" i="12"/>
  <c r="K486" i="12"/>
  <c r="K416" i="12"/>
  <c r="K430" i="12"/>
  <c r="K464" i="12"/>
  <c r="K413" i="12"/>
  <c r="K438" i="12"/>
  <c r="K417" i="12"/>
  <c r="K432" i="12"/>
  <c r="K469" i="12"/>
  <c r="K478" i="12"/>
  <c r="K429" i="12"/>
  <c r="K493" i="12"/>
  <c r="K499" i="12"/>
  <c r="K421" i="12"/>
  <c r="K505" i="12"/>
  <c r="K414" i="12"/>
  <c r="K431" i="12"/>
  <c r="K476" i="12"/>
  <c r="K506" i="12"/>
  <c r="K424" i="12"/>
  <c r="K477" i="12"/>
  <c r="K412" i="12"/>
  <c r="K434" i="12"/>
  <c r="K500" i="12"/>
  <c r="K454" i="12"/>
  <c r="K444" i="12"/>
  <c r="K453" i="12"/>
  <c r="K446" i="12"/>
  <c r="K459" i="12"/>
  <c r="K451" i="12"/>
  <c r="K498" i="12"/>
  <c r="K484" i="12"/>
  <c r="K501" i="12"/>
  <c r="K485" i="12"/>
  <c r="K491" i="12"/>
  <c r="K410" i="12"/>
  <c r="K483" i="12"/>
  <c r="K448" i="12"/>
  <c r="K508" i="12"/>
  <c r="K442" i="12"/>
  <c r="K465" i="12"/>
  <c r="K439" i="12"/>
  <c r="K466" i="12"/>
  <c r="K420" i="12"/>
  <c r="K475" i="12"/>
  <c r="K460" i="12"/>
  <c r="K472" i="12"/>
  <c r="K456" i="12"/>
  <c r="K411" i="12"/>
  <c r="K463" i="12"/>
  <c r="K480" i="12"/>
  <c r="K468" i="12"/>
  <c r="K445" i="12"/>
  <c r="K496" i="12"/>
  <c r="K503" i="12"/>
  <c r="K462" i="12"/>
  <c r="K482" i="12"/>
  <c r="K494" i="12"/>
  <c r="K490" i="12"/>
  <c r="K504" i="12"/>
  <c r="K457" i="12"/>
  <c r="K470" i="12"/>
  <c r="K467" i="12"/>
  <c r="K492" i="12"/>
  <c r="K449" i="12"/>
  <c r="K435" i="12"/>
  <c r="K474" i="12"/>
  <c r="K461" i="12"/>
  <c r="K502" i="12"/>
  <c r="K437" i="12"/>
  <c r="K473" i="12"/>
  <c r="K425" i="12"/>
  <c r="K479" i="12"/>
  <c r="K489" i="12"/>
  <c r="K428" i="12"/>
  <c r="K455" i="12"/>
  <c r="K419" i="12"/>
  <c r="K452" i="12"/>
  <c r="K488" i="12"/>
  <c r="K440" i="12"/>
  <c r="K426" i="12"/>
  <c r="K450" i="12"/>
  <c r="K495" i="12"/>
  <c r="K423" i="12"/>
  <c r="K427" i="12"/>
  <c r="K507" i="12"/>
  <c r="K441" i="12"/>
  <c r="K415" i="12"/>
  <c r="K481" i="12"/>
  <c r="K487" i="12"/>
  <c r="K409" i="12"/>
  <c r="K510" i="12" s="1"/>
  <c r="K433" i="12"/>
  <c r="K443" i="12"/>
  <c r="K458" i="12"/>
  <c r="K497" i="12"/>
  <c r="K471" i="12"/>
  <c r="AA82" i="15"/>
  <c r="AA35" i="15"/>
  <c r="AA77" i="15"/>
  <c r="AA29" i="15"/>
  <c r="AA76" i="15"/>
  <c r="AA58" i="15"/>
  <c r="AA4" i="15" a="1"/>
  <c r="AA83" i="15" s="1"/>
  <c r="G941" i="12"/>
  <c r="G939" i="12"/>
  <c r="AA12" i="15"/>
  <c r="AA86" i="15"/>
  <c r="AA100" i="15"/>
  <c r="AA36" i="15"/>
  <c r="AB4" i="15" a="1"/>
  <c r="AB80" i="15" s="1"/>
  <c r="AA81" i="15"/>
  <c r="AA46" i="15"/>
  <c r="AA64" i="15"/>
  <c r="AA40" i="15"/>
  <c r="AD86" i="15"/>
  <c r="AD97" i="15"/>
  <c r="AD72" i="15"/>
  <c r="AD98" i="15"/>
  <c r="AD64" i="15"/>
  <c r="AG61" i="15"/>
  <c r="AD101" i="15"/>
  <c r="AD67" i="15"/>
  <c r="AG65" i="15"/>
  <c r="AG4" i="15" a="1"/>
  <c r="AG73" i="15" s="1"/>
  <c r="AC4" i="15" a="1"/>
  <c r="AD4" i="15" a="1"/>
  <c r="AD102" i="15"/>
  <c r="AD93" i="15"/>
  <c r="AD48" i="15"/>
  <c r="AG67" i="15"/>
  <c r="AG32" i="15"/>
  <c r="AC66" i="15"/>
  <c r="AC49" i="15"/>
  <c r="AA24" i="15"/>
  <c r="AD14" i="15"/>
  <c r="AD81" i="15"/>
  <c r="AD100" i="15"/>
  <c r="AD94" i="15"/>
  <c r="AD71" i="15"/>
  <c r="AD74" i="15"/>
  <c r="AD85" i="15"/>
  <c r="AG13" i="15"/>
  <c r="AG92" i="15"/>
  <c r="AG22" i="15"/>
  <c r="AG82" i="15"/>
  <c r="AG18" i="15"/>
  <c r="AG24" i="15"/>
  <c r="AC97" i="15"/>
  <c r="AA18" i="15"/>
  <c r="AD49" i="15"/>
  <c r="AD68" i="15"/>
  <c r="AD79" i="15"/>
  <c r="AD78" i="15"/>
  <c r="AD89" i="15"/>
  <c r="AD66" i="15"/>
  <c r="AD77" i="15"/>
  <c r="AD96" i="15"/>
  <c r="AG8" i="15"/>
  <c r="AG76" i="15"/>
  <c r="AG10" i="15"/>
  <c r="AG80" i="15"/>
  <c r="AC42" i="15"/>
  <c r="N458" i="12"/>
  <c r="AA14" i="15"/>
  <c r="AD6" i="15"/>
  <c r="AD17" i="15"/>
  <c r="AD47" i="15"/>
  <c r="AD73" i="15"/>
  <c r="AD69" i="15"/>
  <c r="AD88" i="15"/>
  <c r="AD99" i="15"/>
  <c r="AG91" i="15"/>
  <c r="AG33" i="15"/>
  <c r="AG66" i="15"/>
  <c r="AG39" i="15"/>
  <c r="AC10" i="15"/>
  <c r="AC58" i="15"/>
  <c r="AD95" i="15"/>
  <c r="AD11" i="15"/>
  <c r="AD50" i="15"/>
  <c r="AD80" i="15"/>
  <c r="AD91" i="15"/>
  <c r="AG69" i="15"/>
  <c r="AG30" i="15"/>
  <c r="AG89" i="15"/>
  <c r="AG64" i="15"/>
  <c r="AC27" i="15"/>
  <c r="AC101" i="15"/>
  <c r="H926" i="12"/>
  <c r="H924" i="12"/>
  <c r="H927" i="12"/>
  <c r="H962" i="12"/>
  <c r="H930" i="12"/>
  <c r="H931" i="12"/>
  <c r="H932" i="12"/>
  <c r="H933" i="12"/>
  <c r="H934" i="12"/>
  <c r="H935" i="12"/>
  <c r="H936" i="12"/>
  <c r="H937" i="12"/>
  <c r="I938" i="12"/>
  <c r="I929" i="12"/>
  <c r="I925" i="12"/>
  <c r="H929" i="12"/>
  <c r="H938" i="12"/>
  <c r="H928" i="12"/>
  <c r="W464" i="11"/>
  <c r="S461" i="11"/>
  <c r="W457" i="11"/>
  <c r="X435" i="11"/>
  <c r="B962" i="12"/>
  <c r="B939" i="12"/>
  <c r="N466" i="12"/>
  <c r="B1760" i="12"/>
  <c r="N468" i="12"/>
  <c r="N506" i="12"/>
  <c r="L454" i="12"/>
  <c r="N444" i="12"/>
  <c r="N484" i="12"/>
  <c r="N459" i="12"/>
  <c r="N501" i="12"/>
  <c r="N419" i="12"/>
  <c r="N449" i="12"/>
  <c r="N504" i="12"/>
  <c r="N473" i="12"/>
  <c r="N467" i="12"/>
  <c r="N474" i="12"/>
  <c r="N481" i="12"/>
  <c r="N439" i="12"/>
  <c r="N497" i="12"/>
  <c r="N461" i="12"/>
  <c r="N436" i="12"/>
  <c r="N483" i="12"/>
  <c r="N410" i="12"/>
  <c r="N500" i="12"/>
  <c r="N438" i="12"/>
  <c r="G896" i="12"/>
  <c r="B1758" i="12"/>
  <c r="E14" i="15" s="1"/>
  <c r="N414" i="12"/>
  <c r="N503" i="12"/>
  <c r="N485" i="12"/>
  <c r="B936" i="12"/>
  <c r="F15" i="15"/>
  <c r="F16" i="15"/>
  <c r="G901" i="12"/>
  <c r="N423" i="12"/>
  <c r="N502" i="12"/>
  <c r="N465" i="12"/>
  <c r="N426" i="12"/>
  <c r="N440" i="12"/>
  <c r="N441" i="12"/>
  <c r="F936" i="12"/>
  <c r="N446" i="12"/>
  <c r="N433" i="12"/>
  <c r="N460" i="12"/>
  <c r="N496" i="12"/>
  <c r="N490" i="12"/>
  <c r="L442" i="12"/>
  <c r="L485" i="12"/>
  <c r="L480" i="12"/>
  <c r="L410" i="12"/>
  <c r="L486" i="12"/>
  <c r="B935" i="12"/>
  <c r="E932" i="12"/>
  <c r="E935" i="12"/>
  <c r="F13" i="15"/>
  <c r="F14" i="15"/>
  <c r="L422" i="12"/>
  <c r="L420" i="12"/>
  <c r="L499" i="12"/>
  <c r="N451" i="12"/>
  <c r="N507" i="12"/>
  <c r="N487" i="12"/>
  <c r="N443" i="12"/>
  <c r="N499" i="12"/>
  <c r="N492" i="12"/>
  <c r="N480" i="12"/>
  <c r="N488" i="12"/>
  <c r="N448" i="12"/>
  <c r="N464" i="12"/>
  <c r="N432" i="12"/>
  <c r="N428" i="12"/>
  <c r="N425" i="12"/>
  <c r="N469" i="12"/>
  <c r="N508" i="12"/>
  <c r="N420" i="12"/>
  <c r="N431" i="12"/>
  <c r="N417" i="12"/>
  <c r="N518" i="12" s="1"/>
  <c r="N454" i="12"/>
  <c r="N416" i="12"/>
  <c r="N486" i="12"/>
  <c r="N422" i="12"/>
  <c r="B1756" i="12"/>
  <c r="N482" i="12"/>
  <c r="N435" i="12"/>
  <c r="N494" i="12"/>
  <c r="N495" i="12"/>
  <c r="N445" i="12"/>
  <c r="B1752" i="12"/>
  <c r="E8" i="15" s="1"/>
  <c r="N424" i="12"/>
  <c r="N453" i="12"/>
  <c r="N450" i="12"/>
  <c r="N437" i="12"/>
  <c r="N478" i="12"/>
  <c r="N447" i="12"/>
  <c r="N455" i="12"/>
  <c r="N493" i="12"/>
  <c r="N456" i="12"/>
  <c r="N476" i="12"/>
  <c r="N415" i="12"/>
  <c r="E934" i="12"/>
  <c r="L412" i="12"/>
  <c r="N421" i="12"/>
  <c r="N413" i="12"/>
  <c r="N411" i="12"/>
  <c r="N412" i="12"/>
  <c r="N418" i="12"/>
  <c r="N470" i="12"/>
  <c r="N472" i="12"/>
  <c r="N409" i="12"/>
  <c r="N462" i="12"/>
  <c r="N427" i="12"/>
  <c r="N498" i="12"/>
  <c r="N471" i="12"/>
  <c r="N463" i="12"/>
  <c r="B934" i="12"/>
  <c r="H14" i="15" s="1"/>
  <c r="L450" i="12"/>
  <c r="L477" i="12"/>
  <c r="N429" i="12"/>
  <c r="N477" i="12"/>
  <c r="N475" i="12"/>
  <c r="N452" i="12"/>
  <c r="N434" i="12"/>
  <c r="N430" i="12"/>
  <c r="N505" i="12"/>
  <c r="N457" i="12"/>
  <c r="N442" i="12"/>
  <c r="N491" i="12"/>
  <c r="N479" i="12"/>
  <c r="N489" i="12"/>
  <c r="L414" i="12"/>
  <c r="G849" i="12"/>
  <c r="L472" i="12"/>
  <c r="L431" i="12"/>
  <c r="L424" i="12"/>
  <c r="L463" i="12"/>
  <c r="L471" i="12"/>
  <c r="L413" i="12"/>
  <c r="L494" i="12"/>
  <c r="G861" i="12"/>
  <c r="L448" i="12"/>
  <c r="L446" i="12"/>
  <c r="L481" i="12"/>
  <c r="L503" i="12"/>
  <c r="L411" i="12"/>
  <c r="L512" i="12" s="1"/>
  <c r="L453" i="12"/>
  <c r="L505" i="12"/>
  <c r="L482" i="12"/>
  <c r="L449" i="12"/>
  <c r="L440" i="12"/>
  <c r="E928" i="12"/>
  <c r="E1340" i="12" s="1"/>
  <c r="E933" i="12"/>
  <c r="L451" i="12"/>
  <c r="L432" i="12"/>
  <c r="L419" i="12"/>
  <c r="L409" i="12"/>
  <c r="G851" i="12"/>
  <c r="G832" i="12"/>
  <c r="L435" i="12"/>
  <c r="L423" i="12"/>
  <c r="L425" i="12"/>
  <c r="B933" i="12"/>
  <c r="F42" i="15"/>
  <c r="F12" i="15"/>
  <c r="B932" i="12"/>
  <c r="H12" i="15" s="1"/>
  <c r="L438" i="12"/>
  <c r="G914" i="12"/>
  <c r="G884" i="12"/>
  <c r="L417" i="12"/>
  <c r="L466" i="12"/>
  <c r="L493" i="12"/>
  <c r="L445" i="12"/>
  <c r="L459" i="12"/>
  <c r="L497" i="12"/>
  <c r="L496" i="12"/>
  <c r="L464" i="12"/>
  <c r="L434" i="12"/>
  <c r="L415" i="12"/>
  <c r="L490" i="12"/>
  <c r="L501" i="12"/>
  <c r="G869" i="12"/>
  <c r="G824" i="12"/>
  <c r="F830" i="12"/>
  <c r="L500" i="12"/>
  <c r="L476" i="12"/>
  <c r="L433" i="12"/>
  <c r="L465" i="12"/>
  <c r="L489" i="12"/>
  <c r="L479" i="12"/>
  <c r="L447" i="12"/>
  <c r="L452" i="12"/>
  <c r="L502" i="12"/>
  <c r="L437" i="12"/>
  <c r="L458" i="12"/>
  <c r="L430" i="12"/>
  <c r="G890" i="12"/>
  <c r="G875" i="12"/>
  <c r="L478" i="12"/>
  <c r="G904" i="12"/>
  <c r="G893" i="12"/>
  <c r="S429" i="12"/>
  <c r="L483" i="12"/>
  <c r="L457" i="12"/>
  <c r="L441" i="12"/>
  <c r="L474" i="12"/>
  <c r="L473" i="12"/>
  <c r="L443" i="12"/>
  <c r="G892" i="12"/>
  <c r="G911" i="12"/>
  <c r="G907" i="12"/>
  <c r="G823" i="12"/>
  <c r="I475" i="12"/>
  <c r="L504" i="12"/>
  <c r="L488" i="12"/>
  <c r="L456" i="12"/>
  <c r="L467" i="12"/>
  <c r="L416" i="12"/>
  <c r="L427" i="12"/>
  <c r="L491" i="12"/>
  <c r="L429" i="12"/>
  <c r="L475" i="12"/>
  <c r="L436" i="12"/>
  <c r="L426" i="12"/>
  <c r="L507" i="12"/>
  <c r="L444" i="12"/>
  <c r="G852" i="12"/>
  <c r="G891" i="12"/>
  <c r="F896" i="12"/>
  <c r="L498" i="12"/>
  <c r="L470" i="12"/>
  <c r="L469" i="12"/>
  <c r="L495" i="12"/>
  <c r="L461" i="12"/>
  <c r="L421" i="12"/>
  <c r="L487" i="12"/>
  <c r="G842" i="12"/>
  <c r="G858" i="12"/>
  <c r="G915" i="12"/>
  <c r="L508" i="12"/>
  <c r="L428" i="12"/>
  <c r="L418" i="12"/>
  <c r="L439" i="12"/>
  <c r="L506" i="12"/>
  <c r="L484" i="12"/>
  <c r="L455" i="12"/>
  <c r="L492" i="12"/>
  <c r="L460" i="12"/>
  <c r="L468" i="12"/>
  <c r="L462" i="12"/>
  <c r="R500" i="12"/>
  <c r="P446" i="12"/>
  <c r="S464" i="12"/>
  <c r="S418" i="12"/>
  <c r="G894" i="12"/>
  <c r="S427" i="12"/>
  <c r="G882" i="12"/>
  <c r="G873" i="12"/>
  <c r="G878" i="12"/>
  <c r="G877" i="12"/>
  <c r="G868" i="12"/>
  <c r="G854" i="12"/>
  <c r="G889" i="12"/>
  <c r="G856" i="12"/>
  <c r="G1474" i="12" s="1"/>
  <c r="G1577" i="12" s="1"/>
  <c r="S473" i="12"/>
  <c r="S426" i="12"/>
  <c r="Q913" i="12"/>
  <c r="G918" i="12"/>
  <c r="G863" i="12"/>
  <c r="S486" i="12"/>
  <c r="G828" i="12"/>
  <c r="G846" i="12"/>
  <c r="G897" i="12"/>
  <c r="S424" i="12"/>
  <c r="S441" i="12"/>
  <c r="G837" i="12"/>
  <c r="G839" i="12"/>
  <c r="G822" i="12"/>
  <c r="G830" i="12"/>
  <c r="G899" i="12"/>
  <c r="G821" i="12"/>
  <c r="G900" i="12"/>
  <c r="G864" i="12"/>
  <c r="G836" i="12"/>
  <c r="G853" i="12"/>
  <c r="G885" i="12"/>
  <c r="G872" i="12"/>
  <c r="G857" i="12"/>
  <c r="G917" i="12"/>
  <c r="S460" i="12"/>
  <c r="S438" i="12"/>
  <c r="I319" i="11"/>
  <c r="U319" i="11"/>
  <c r="S413" i="12"/>
  <c r="G866" i="12"/>
  <c r="S478" i="12"/>
  <c r="G865" i="12"/>
  <c r="G833" i="12"/>
  <c r="G859" i="12"/>
  <c r="G860" i="12"/>
  <c r="G912" i="12"/>
  <c r="G843" i="12"/>
  <c r="G862" i="12"/>
  <c r="G826" i="12"/>
  <c r="F441" i="11"/>
  <c r="G908" i="12"/>
  <c r="G870" i="12"/>
  <c r="S470" i="12"/>
  <c r="G898" i="12"/>
  <c r="S442" i="12"/>
  <c r="S912" i="12"/>
  <c r="F846" i="12"/>
  <c r="S457" i="12"/>
  <c r="Q830" i="12"/>
  <c r="S504" i="12"/>
  <c r="F916" i="12"/>
  <c r="S416" i="12"/>
  <c r="S437" i="12"/>
  <c r="P452" i="12"/>
  <c r="S887" i="12"/>
  <c r="S448" i="12"/>
  <c r="Q919" i="12"/>
  <c r="S853" i="12"/>
  <c r="S471" i="12"/>
  <c r="S465" i="12"/>
  <c r="S411" i="12"/>
  <c r="S503" i="12"/>
  <c r="S495" i="12"/>
  <c r="S462" i="12"/>
  <c r="S433" i="12"/>
  <c r="S501" i="12"/>
  <c r="S412" i="12"/>
  <c r="S450" i="12"/>
  <c r="S492" i="12"/>
  <c r="G913" i="12"/>
  <c r="G848" i="12"/>
  <c r="G838" i="12"/>
  <c r="G905" i="12"/>
  <c r="G910" i="12"/>
  <c r="G850" i="12"/>
  <c r="G876" i="12"/>
  <c r="G827" i="12"/>
  <c r="G847" i="12"/>
  <c r="G903" i="12"/>
  <c r="F906" i="12"/>
  <c r="G829" i="12"/>
  <c r="S454" i="12"/>
  <c r="S498" i="12"/>
  <c r="S422" i="12"/>
  <c r="S409" i="12"/>
  <c r="S505" i="12"/>
  <c r="S469" i="12"/>
  <c r="F891" i="12"/>
  <c r="S440" i="12"/>
  <c r="G883" i="12"/>
  <c r="G831" i="12"/>
  <c r="G906" i="12"/>
  <c r="G879" i="12"/>
  <c r="G871" i="12"/>
  <c r="G825" i="12"/>
  <c r="G881" i="12"/>
  <c r="G887" i="12"/>
  <c r="G841" i="12"/>
  <c r="G909" i="12"/>
  <c r="F852" i="12"/>
  <c r="G886" i="12"/>
  <c r="G919" i="12"/>
  <c r="G902" i="12"/>
  <c r="S484" i="12"/>
  <c r="S417" i="12"/>
  <c r="S483" i="12"/>
  <c r="S482" i="12"/>
  <c r="S434" i="12"/>
  <c r="S423" i="12"/>
  <c r="S524" i="12" s="1"/>
  <c r="P497" i="12"/>
  <c r="S467" i="12"/>
  <c r="S443" i="12"/>
  <c r="S410" i="12"/>
  <c r="F866" i="12"/>
  <c r="S447" i="12"/>
  <c r="S485" i="12"/>
  <c r="S452" i="12"/>
  <c r="S419" i="12"/>
  <c r="G309" i="11"/>
  <c r="S493" i="12"/>
  <c r="P423" i="12"/>
  <c r="S489" i="12"/>
  <c r="G835" i="12"/>
  <c r="G844" i="12"/>
  <c r="G888" i="12"/>
  <c r="G916" i="12"/>
  <c r="G834" i="12"/>
  <c r="G874" i="12"/>
  <c r="G920" i="12"/>
  <c r="G880" i="12"/>
  <c r="G867" i="12"/>
  <c r="G895" i="12"/>
  <c r="F905" i="12"/>
  <c r="G855" i="12"/>
  <c r="G1473" i="12" s="1"/>
  <c r="G1576" i="12" s="1"/>
  <c r="G845" i="12"/>
  <c r="S499" i="12"/>
  <c r="S475" i="12"/>
  <c r="S425" i="12"/>
  <c r="S502" i="12"/>
  <c r="S480" i="12"/>
  <c r="A19" i="11"/>
  <c r="AH464" i="11" s="1"/>
  <c r="S421" i="12"/>
  <c r="S436" i="12"/>
  <c r="S496" i="12"/>
  <c r="S446" i="12"/>
  <c r="F844" i="12"/>
  <c r="F840" i="12"/>
  <c r="F823" i="12"/>
  <c r="S889" i="12"/>
  <c r="F897" i="12"/>
  <c r="F858" i="12"/>
  <c r="F908" i="12"/>
  <c r="S508" i="12"/>
  <c r="S414" i="12"/>
  <c r="S444" i="12"/>
  <c r="S453" i="12"/>
  <c r="S491" i="12"/>
  <c r="S479" i="12"/>
  <c r="S431" i="12"/>
  <c r="S474" i="12"/>
  <c r="S824" i="12"/>
  <c r="S870" i="12"/>
  <c r="S497" i="12"/>
  <c r="S494" i="12"/>
  <c r="S439" i="12"/>
  <c r="S463" i="12"/>
  <c r="F874" i="12"/>
  <c r="F903" i="12"/>
  <c r="F838" i="12"/>
  <c r="F837" i="12"/>
  <c r="S500" i="12"/>
  <c r="S455" i="12"/>
  <c r="S451" i="12"/>
  <c r="S476" i="12"/>
  <c r="S477" i="12"/>
  <c r="S487" i="12"/>
  <c r="S506" i="12"/>
  <c r="S458" i="12"/>
  <c r="S428" i="12"/>
  <c r="S915" i="12"/>
  <c r="S896" i="12"/>
  <c r="S490" i="12"/>
  <c r="S435" i="12"/>
  <c r="S445" i="12"/>
  <c r="S860" i="12"/>
  <c r="F859" i="12"/>
  <c r="F893" i="12"/>
  <c r="S885" i="12"/>
  <c r="F884" i="12"/>
  <c r="F833" i="12"/>
  <c r="F907" i="12"/>
  <c r="S432" i="12"/>
  <c r="S507" i="12"/>
  <c r="S459" i="12"/>
  <c r="S420" i="12"/>
  <c r="S472" i="12"/>
  <c r="S456" i="12"/>
  <c r="S461" i="12"/>
  <c r="S488" i="12"/>
  <c r="S468" i="12"/>
  <c r="S848" i="12"/>
  <c r="S466" i="12"/>
  <c r="S481" i="12"/>
  <c r="S415" i="12"/>
  <c r="S449" i="12"/>
  <c r="S847" i="12"/>
  <c r="S849" i="12"/>
  <c r="Q874" i="12"/>
  <c r="Q828" i="12"/>
  <c r="Q823" i="12"/>
  <c r="Q902" i="12"/>
  <c r="Q870" i="12"/>
  <c r="Q901" i="12"/>
  <c r="Q827" i="12"/>
  <c r="Q839" i="12"/>
  <c r="Q858" i="12"/>
  <c r="Q906" i="12"/>
  <c r="Q904" i="12"/>
  <c r="Q889" i="12"/>
  <c r="Q888" i="12"/>
  <c r="F915" i="12"/>
  <c r="F856" i="12"/>
  <c r="F872" i="12"/>
  <c r="F861" i="12"/>
  <c r="F911" i="12"/>
  <c r="F895" i="12"/>
  <c r="F890" i="12"/>
  <c r="F841" i="12"/>
  <c r="F881" i="12"/>
  <c r="F867" i="12"/>
  <c r="F919" i="12"/>
  <c r="F847" i="12"/>
  <c r="F892" i="12"/>
  <c r="F855" i="12"/>
  <c r="F851" i="12"/>
  <c r="F937" i="12"/>
  <c r="F909" i="12"/>
  <c r="F885" i="12"/>
  <c r="F902" i="12"/>
  <c r="F920" i="12"/>
  <c r="F913" i="12"/>
  <c r="F822" i="12"/>
  <c r="F894" i="12"/>
  <c r="F873" i="12"/>
  <c r="F878" i="12"/>
  <c r="F887" i="12"/>
  <c r="F835" i="12"/>
  <c r="F870" i="12"/>
  <c r="F917" i="12"/>
  <c r="F883" i="12"/>
  <c r="F880" i="12"/>
  <c r="F900" i="12"/>
  <c r="F842" i="12"/>
  <c r="F876" i="12"/>
  <c r="F875" i="12"/>
  <c r="F862" i="12"/>
  <c r="F871" i="12"/>
  <c r="F898" i="12"/>
  <c r="F843" i="12"/>
  <c r="F865" i="12"/>
  <c r="F869" i="12"/>
  <c r="F886" i="12"/>
  <c r="F912" i="12"/>
  <c r="F914" i="12"/>
  <c r="F863" i="12"/>
  <c r="F904" i="12"/>
  <c r="F824" i="12"/>
  <c r="F821" i="12"/>
  <c r="F828" i="12"/>
  <c r="F901" i="12"/>
  <c r="F849" i="12"/>
  <c r="F827" i="12"/>
  <c r="F829" i="12"/>
  <c r="F877" i="12"/>
  <c r="F853" i="12"/>
  <c r="F860" i="12"/>
  <c r="F834" i="12"/>
  <c r="F889" i="12"/>
  <c r="F879" i="12"/>
  <c r="F857" i="12"/>
  <c r="F839" i="12"/>
  <c r="F850" i="12"/>
  <c r="F826" i="12"/>
  <c r="F882" i="12"/>
  <c r="F825" i="12"/>
  <c r="F888" i="12"/>
  <c r="F864" i="12"/>
  <c r="F910" i="12"/>
  <c r="F845" i="12"/>
  <c r="F868" i="12"/>
  <c r="F918" i="12"/>
  <c r="F854" i="12"/>
  <c r="F836" i="12"/>
  <c r="F899" i="12"/>
  <c r="F848" i="12"/>
  <c r="F831" i="12"/>
  <c r="D930" i="12"/>
  <c r="D931" i="12"/>
  <c r="C890" i="12"/>
  <c r="G938" i="12"/>
  <c r="H319" i="11"/>
  <c r="H441" i="11"/>
  <c r="I441" i="11"/>
  <c r="G441" i="11"/>
  <c r="G319" i="11"/>
  <c r="T319" i="11"/>
  <c r="S319" i="11"/>
  <c r="N319" i="11"/>
  <c r="W456" i="11"/>
  <c r="L461" i="11"/>
  <c r="R451" i="11"/>
  <c r="W462" i="11"/>
  <c r="E462" i="11" s="1"/>
  <c r="Q466" i="11"/>
  <c r="S447" i="11"/>
  <c r="B476" i="11"/>
  <c r="B504" i="11" s="1"/>
  <c r="C466" i="11"/>
  <c r="AI31" i="3"/>
  <c r="AI29" i="3"/>
  <c r="G463" i="11"/>
  <c r="W448" i="11"/>
  <c r="U448" i="11" s="1"/>
  <c r="B1781" i="12"/>
  <c r="B1786" i="12"/>
  <c r="B1771" i="12"/>
  <c r="B1782" i="12"/>
  <c r="F38" i="15"/>
  <c r="F39" i="15"/>
  <c r="F37" i="15"/>
  <c r="B927" i="12"/>
  <c r="B959" i="12"/>
  <c r="B958" i="12"/>
  <c r="B957" i="12"/>
  <c r="F27" i="15"/>
  <c r="F28" i="15"/>
  <c r="B1772" i="12"/>
  <c r="B948" i="12"/>
  <c r="P410" i="12"/>
  <c r="P415" i="12"/>
  <c r="P418" i="12"/>
  <c r="S898" i="12"/>
  <c r="S851" i="12"/>
  <c r="S825" i="12"/>
  <c r="S884" i="12"/>
  <c r="S920" i="12"/>
  <c r="B1761" i="12"/>
  <c r="E17" i="15" s="1"/>
  <c r="P462" i="12"/>
  <c r="P454" i="12"/>
  <c r="Q903" i="12"/>
  <c r="Q852" i="12"/>
  <c r="Q920" i="12"/>
  <c r="Q850" i="12"/>
  <c r="Q911" i="12"/>
  <c r="Q845" i="12"/>
  <c r="Q821" i="12"/>
  <c r="S913" i="12"/>
  <c r="S864" i="12"/>
  <c r="Q319" i="11"/>
  <c r="G959" i="12"/>
  <c r="P455" i="12"/>
  <c r="P431" i="12"/>
  <c r="P493" i="12"/>
  <c r="P508" i="12"/>
  <c r="P451" i="12"/>
  <c r="P504" i="12"/>
  <c r="P413" i="12"/>
  <c r="Q918" i="12"/>
  <c r="P443" i="12"/>
  <c r="P424" i="12"/>
  <c r="P471" i="12"/>
  <c r="S846" i="12"/>
  <c r="S878" i="12"/>
  <c r="Q851" i="12"/>
  <c r="Q836" i="12"/>
  <c r="Q908" i="12"/>
  <c r="Q881" i="12"/>
  <c r="S888" i="12"/>
  <c r="S908" i="12"/>
  <c r="Q847" i="12"/>
  <c r="S823" i="12"/>
  <c r="S859" i="12"/>
  <c r="S893" i="12"/>
  <c r="S852" i="12"/>
  <c r="S900" i="12"/>
  <c r="Q898" i="12"/>
  <c r="Q838" i="12"/>
  <c r="Q899" i="12"/>
  <c r="Q914" i="12"/>
  <c r="S842" i="12"/>
  <c r="Q825" i="12"/>
  <c r="Q864" i="12"/>
  <c r="S833" i="12"/>
  <c r="S861" i="12"/>
  <c r="S895" i="12"/>
  <c r="S910" i="12"/>
  <c r="P457" i="12"/>
  <c r="Q826" i="12"/>
  <c r="Q909" i="12"/>
  <c r="Q849" i="12"/>
  <c r="Q890" i="12"/>
  <c r="Q916" i="12"/>
  <c r="Q824" i="12"/>
  <c r="Q857" i="12"/>
  <c r="Q843" i="12"/>
  <c r="Q860" i="12"/>
  <c r="Q910" i="12"/>
  <c r="S892" i="12"/>
  <c r="S850" i="12"/>
  <c r="S863" i="12"/>
  <c r="S872" i="12"/>
  <c r="S836" i="12"/>
  <c r="S865" i="12"/>
  <c r="S902" i="12"/>
  <c r="S835" i="12"/>
  <c r="S917" i="12"/>
  <c r="S876" i="12"/>
  <c r="S844" i="12"/>
  <c r="S837" i="12"/>
  <c r="S857" i="12"/>
  <c r="S882" i="12"/>
  <c r="S916" i="12"/>
  <c r="S873" i="12"/>
  <c r="S830" i="12"/>
  <c r="S822" i="12"/>
  <c r="S891" i="12"/>
  <c r="S914" i="12"/>
  <c r="S821" i="12"/>
  <c r="S907" i="12"/>
  <c r="P483" i="12"/>
  <c r="P475" i="12"/>
  <c r="P486" i="12"/>
  <c r="P487" i="12"/>
  <c r="P425" i="12"/>
  <c r="Q867" i="12"/>
  <c r="P463" i="12"/>
  <c r="P427" i="12"/>
  <c r="P412" i="12"/>
  <c r="P426" i="12"/>
  <c r="S874" i="12"/>
  <c r="Q915" i="12"/>
  <c r="Q896" i="12"/>
  <c r="Q844" i="12"/>
  <c r="Q917" i="12"/>
  <c r="Q859" i="12"/>
  <c r="S894" i="12"/>
  <c r="S880" i="12"/>
  <c r="Q863" i="12"/>
  <c r="S831" i="12"/>
  <c r="S867" i="12"/>
  <c r="S901" i="12"/>
  <c r="S919" i="12"/>
  <c r="Q856" i="12"/>
  <c r="Q846" i="12"/>
  <c r="Q878" i="12"/>
  <c r="Q892" i="12"/>
  <c r="S881" i="12"/>
  <c r="Q833" i="12"/>
  <c r="Q882" i="12"/>
  <c r="S841" i="12"/>
  <c r="S869" i="12"/>
  <c r="S903" i="12"/>
  <c r="S904" i="12"/>
  <c r="P473" i="12"/>
  <c r="Q842" i="12"/>
  <c r="Q871" i="12"/>
  <c r="Q853" i="12"/>
  <c r="Q907" i="12"/>
  <c r="Q837" i="12"/>
  <c r="Q840" i="12"/>
  <c r="Q869" i="12"/>
  <c r="Q866" i="12"/>
  <c r="S868" i="12"/>
  <c r="S827" i="12"/>
  <c r="S879" i="12"/>
  <c r="S834" i="12"/>
  <c r="S858" i="12"/>
  <c r="S883" i="12"/>
  <c r="S828" i="12"/>
  <c r="S854" i="12"/>
  <c r="S855" i="12"/>
  <c r="S856" i="12"/>
  <c r="AE4" i="15" a="1"/>
  <c r="AE25" i="15" s="1"/>
  <c r="G958" i="12"/>
  <c r="L913" i="12"/>
  <c r="L855" i="12"/>
  <c r="P478" i="12"/>
  <c r="P503" i="12"/>
  <c r="P445" i="12"/>
  <c r="P458" i="12"/>
  <c r="P477" i="12"/>
  <c r="P476" i="12"/>
  <c r="Q884" i="12"/>
  <c r="P500" i="12"/>
  <c r="P428" i="12"/>
  <c r="S826" i="12"/>
  <c r="S890" i="12"/>
  <c r="Q895" i="12"/>
  <c r="Q879" i="12"/>
  <c r="Q880" i="12"/>
  <c r="Q891" i="12"/>
  <c r="S866" i="12"/>
  <c r="Q831" i="12"/>
  <c r="Q855" i="12"/>
  <c r="S839" i="12"/>
  <c r="S875" i="12"/>
  <c r="S909" i="12"/>
  <c r="Q900" i="12"/>
  <c r="Q854" i="12"/>
  <c r="Q822" i="12"/>
  <c r="Q877" i="12"/>
  <c r="Q912" i="12"/>
  <c r="S906" i="12"/>
  <c r="S832" i="12"/>
  <c r="Q841" i="12"/>
  <c r="Q868" i="12"/>
  <c r="S845" i="12"/>
  <c r="S877" i="12"/>
  <c r="S911" i="12"/>
  <c r="P411" i="12"/>
  <c r="Q872" i="12"/>
  <c r="Q861" i="12"/>
  <c r="Q829" i="12"/>
  <c r="Q834" i="12"/>
  <c r="Q883" i="12"/>
  <c r="Q848" i="12"/>
  <c r="Q886" i="12"/>
  <c r="Q865" i="12"/>
  <c r="S840" i="12"/>
  <c r="S843" i="12"/>
  <c r="S897" i="12"/>
  <c r="S918" i="12"/>
  <c r="S829" i="12"/>
  <c r="S899" i="12"/>
  <c r="S838" i="12"/>
  <c r="S862" i="12"/>
  <c r="S871" i="12"/>
  <c r="Q885" i="12"/>
  <c r="Q873" i="12"/>
  <c r="Q862" i="12"/>
  <c r="Q832" i="12"/>
  <c r="Q905" i="12"/>
  <c r="Q835" i="12"/>
  <c r="Q876" i="12"/>
  <c r="Q887" i="12"/>
  <c r="Q894" i="12"/>
  <c r="Q875" i="12"/>
  <c r="Q893" i="12"/>
  <c r="B1768" i="12"/>
  <c r="E948" i="12"/>
  <c r="N307" i="11"/>
  <c r="E947" i="12"/>
  <c r="B947" i="12"/>
  <c r="F23" i="15"/>
  <c r="F24" i="15"/>
  <c r="E944" i="12"/>
  <c r="B944" i="12"/>
  <c r="D938" i="12"/>
  <c r="B943" i="12"/>
  <c r="B1755" i="12"/>
  <c r="E11" i="15" s="1"/>
  <c r="S307" i="11"/>
  <c r="C850" i="12"/>
  <c r="E943" i="12"/>
  <c r="F17" i="15"/>
  <c r="F18" i="15"/>
  <c r="B938" i="12"/>
  <c r="C867" i="12"/>
  <c r="C892" i="12"/>
  <c r="N429" i="11"/>
  <c r="N452" i="11" s="1"/>
  <c r="C897" i="12"/>
  <c r="B937" i="12"/>
  <c r="H17" i="15" s="1"/>
  <c r="P468" i="12"/>
  <c r="B468" i="12"/>
  <c r="P479" i="12"/>
  <c r="P416" i="12"/>
  <c r="P419" i="12"/>
  <c r="P501" i="12"/>
  <c r="P495" i="12"/>
  <c r="P444" i="12"/>
  <c r="P466" i="12"/>
  <c r="P470" i="12"/>
  <c r="P414" i="12"/>
  <c r="P438" i="12"/>
  <c r="P507" i="12"/>
  <c r="P420" i="12"/>
  <c r="P437" i="12"/>
  <c r="P465" i="12"/>
  <c r="P489" i="12"/>
  <c r="P456" i="12"/>
  <c r="P494" i="12"/>
  <c r="P440" i="12"/>
  <c r="P474" i="12"/>
  <c r="P491" i="12"/>
  <c r="P436" i="12"/>
  <c r="N441" i="11"/>
  <c r="L904" i="12"/>
  <c r="P502" i="12"/>
  <c r="P421" i="12"/>
  <c r="P496" i="12"/>
  <c r="P480" i="12"/>
  <c r="P450" i="12"/>
  <c r="P490" i="12"/>
  <c r="P499" i="12"/>
  <c r="P417" i="12"/>
  <c r="P506" i="12"/>
  <c r="P447" i="12"/>
  <c r="P505" i="12"/>
  <c r="P472" i="12"/>
  <c r="P430" i="12"/>
  <c r="P498" i="12"/>
  <c r="P492" i="12"/>
  <c r="P439" i="12"/>
  <c r="P422" i="12"/>
  <c r="P469" i="12"/>
  <c r="P432" i="12"/>
  <c r="P433" i="12"/>
  <c r="P461" i="12"/>
  <c r="P459" i="12"/>
  <c r="B929" i="12"/>
  <c r="C869" i="12"/>
  <c r="C825" i="12"/>
  <c r="C1134" i="12" s="1"/>
  <c r="C1237" i="12" s="1"/>
  <c r="P442" i="12"/>
  <c r="P448" i="12"/>
  <c r="P482" i="12"/>
  <c r="P434" i="12"/>
  <c r="P460" i="12"/>
  <c r="P467" i="12"/>
  <c r="P481" i="12"/>
  <c r="K917" i="12"/>
  <c r="C847" i="12"/>
  <c r="C910" i="12"/>
  <c r="P485" i="12"/>
  <c r="P409" i="12"/>
  <c r="P510" i="12" s="1"/>
  <c r="P441" i="12"/>
  <c r="P435" i="12"/>
  <c r="P464" i="12"/>
  <c r="P429" i="12"/>
  <c r="P488" i="12"/>
  <c r="P484" i="12"/>
  <c r="P449" i="12"/>
  <c r="P453" i="12"/>
  <c r="L822" i="12"/>
  <c r="L842" i="12"/>
  <c r="U488" i="12"/>
  <c r="B499" i="12"/>
  <c r="L919" i="12"/>
  <c r="H910" i="12"/>
  <c r="H844" i="12"/>
  <c r="H852" i="12"/>
  <c r="H865" i="12"/>
  <c r="H825" i="12"/>
  <c r="H915" i="12"/>
  <c r="H859" i="12"/>
  <c r="H836" i="12"/>
  <c r="H1145" i="12" s="1"/>
  <c r="H1248" i="12" s="1"/>
  <c r="H850" i="12"/>
  <c r="H829" i="12"/>
  <c r="H856" i="12"/>
  <c r="H918" i="12"/>
  <c r="H920" i="12"/>
  <c r="H864" i="12"/>
  <c r="H846" i="12"/>
  <c r="H838" i="12"/>
  <c r="H849" i="12"/>
  <c r="H835" i="12"/>
  <c r="H889" i="12"/>
  <c r="H842" i="12"/>
  <c r="H837" i="12"/>
  <c r="H902" i="12"/>
  <c r="H895" i="12"/>
  <c r="H824" i="12"/>
  <c r="H831" i="12"/>
  <c r="H875" i="12"/>
  <c r="H834" i="12"/>
  <c r="H871" i="12"/>
  <c r="H870" i="12"/>
  <c r="H896" i="12"/>
  <c r="H874" i="12"/>
  <c r="H879" i="12"/>
  <c r="H901" i="12"/>
  <c r="H887" i="12"/>
  <c r="H858" i="12"/>
  <c r="H893" i="12"/>
  <c r="H909" i="12"/>
  <c r="H912" i="12"/>
  <c r="H884" i="12"/>
  <c r="H877" i="12"/>
  <c r="H847" i="12"/>
  <c r="H905" i="12"/>
  <c r="H894" i="12"/>
  <c r="H860" i="12"/>
  <c r="H832" i="12"/>
  <c r="H863" i="12"/>
  <c r="H907" i="12"/>
  <c r="H869" i="12"/>
  <c r="H845" i="12"/>
  <c r="H881" i="12"/>
  <c r="H917" i="12"/>
  <c r="H904" i="12"/>
  <c r="H872" i="12"/>
  <c r="H866" i="12"/>
  <c r="H892" i="12"/>
  <c r="H848" i="12"/>
  <c r="H861" i="12"/>
  <c r="H906" i="12"/>
  <c r="H897" i="12"/>
  <c r="H855" i="12"/>
  <c r="H900" i="12"/>
  <c r="H873" i="12"/>
  <c r="H888" i="12"/>
  <c r="H883" i="12"/>
  <c r="H868" i="12"/>
  <c r="H828" i="12"/>
  <c r="H890" i="12"/>
  <c r="H822" i="12"/>
  <c r="H876" i="12"/>
  <c r="H833" i="12"/>
  <c r="H898" i="12"/>
  <c r="H919" i="12"/>
  <c r="H854" i="12"/>
  <c r="H826" i="12"/>
  <c r="H908" i="12"/>
  <c r="H878" i="12"/>
  <c r="H862" i="12"/>
  <c r="H891" i="12"/>
  <c r="H853" i="12"/>
  <c r="H899" i="12"/>
  <c r="H913" i="12"/>
  <c r="H830" i="12"/>
  <c r="H914" i="12"/>
  <c r="H851" i="12"/>
  <c r="H839" i="12"/>
  <c r="H827" i="12"/>
  <c r="H882" i="12"/>
  <c r="H885" i="12"/>
  <c r="H911" i="12"/>
  <c r="H841" i="12"/>
  <c r="H903" i="12"/>
  <c r="H867" i="12"/>
  <c r="H886" i="12"/>
  <c r="H880" i="12"/>
  <c r="H821" i="12"/>
  <c r="H843" i="12"/>
  <c r="H840" i="12"/>
  <c r="H823" i="12"/>
  <c r="H916" i="12"/>
  <c r="C827" i="12"/>
  <c r="C1136" i="12" s="1"/>
  <c r="C1239" i="12" s="1"/>
  <c r="C849" i="12"/>
  <c r="C855" i="12"/>
  <c r="C878" i="12"/>
  <c r="C902" i="12"/>
  <c r="C853" i="12"/>
  <c r="C884" i="12"/>
  <c r="C842" i="12"/>
  <c r="C913" i="12"/>
  <c r="C882" i="12"/>
  <c r="C904" i="12"/>
  <c r="C914" i="12"/>
  <c r="C896" i="12"/>
  <c r="C877" i="12"/>
  <c r="C823" i="12"/>
  <c r="C1132" i="12" s="1"/>
  <c r="C1235" i="12" s="1"/>
  <c r="C881" i="12"/>
  <c r="C907" i="12"/>
  <c r="C911" i="12"/>
  <c r="C840" i="12"/>
  <c r="B1753" i="12"/>
  <c r="C829" i="12"/>
  <c r="C845" i="12"/>
  <c r="C866" i="12"/>
  <c r="C837" i="12"/>
  <c r="C880" i="12"/>
  <c r="C901" i="12"/>
  <c r="C834" i="12"/>
  <c r="C898" i="12"/>
  <c r="C883" i="12"/>
  <c r="B504" i="12"/>
  <c r="B449" i="12"/>
  <c r="L836" i="12"/>
  <c r="L880" i="12"/>
  <c r="L903" i="12"/>
  <c r="L918" i="12"/>
  <c r="L893" i="12"/>
  <c r="L895" i="12"/>
  <c r="R426" i="12"/>
  <c r="B474" i="12"/>
  <c r="L912" i="12"/>
  <c r="L864" i="12"/>
  <c r="L920" i="12"/>
  <c r="L870" i="12"/>
  <c r="L916" i="12"/>
  <c r="R427" i="12"/>
  <c r="B443" i="12"/>
  <c r="L898" i="12"/>
  <c r="L830" i="12"/>
  <c r="L910" i="12"/>
  <c r="L827" i="12"/>
  <c r="L850" i="12"/>
  <c r="L851" i="12"/>
  <c r="L907" i="12"/>
  <c r="L844" i="12"/>
  <c r="L838" i="12"/>
  <c r="L863" i="12"/>
  <c r="L892" i="12"/>
  <c r="L829" i="12"/>
  <c r="L866" i="12"/>
  <c r="L872" i="12"/>
  <c r="L868" i="12"/>
  <c r="L823" i="12"/>
  <c r="L859" i="12"/>
  <c r="L890" i="12"/>
  <c r="L909" i="12"/>
  <c r="L861" i="12"/>
  <c r="L831" i="12"/>
  <c r="L862" i="12"/>
  <c r="L845" i="12"/>
  <c r="L826" i="12"/>
  <c r="L917" i="12"/>
  <c r="L888" i="12"/>
  <c r="L882" i="12"/>
  <c r="L897" i="12"/>
  <c r="L856" i="12"/>
  <c r="L915" i="12"/>
  <c r="L899" i="12"/>
  <c r="L881" i="12"/>
  <c r="I439" i="11"/>
  <c r="R495" i="12"/>
  <c r="R505" i="12"/>
  <c r="R453" i="12"/>
  <c r="F10" i="15"/>
  <c r="F11" i="15"/>
  <c r="L905" i="12"/>
  <c r="L901" i="12"/>
  <c r="L914" i="12"/>
  <c r="L846" i="12"/>
  <c r="L879" i="12"/>
  <c r="L821" i="12"/>
  <c r="L878" i="12"/>
  <c r="L871" i="12"/>
  <c r="L875" i="12"/>
  <c r="L841" i="12"/>
  <c r="L885" i="12"/>
  <c r="L874" i="12"/>
  <c r="L858" i="12"/>
  <c r="L839" i="12"/>
  <c r="L837" i="12"/>
  <c r="L876" i="12"/>
  <c r="L835" i="12"/>
  <c r="L832" i="12"/>
  <c r="L865" i="12"/>
  <c r="C927" i="12"/>
  <c r="C931" i="12"/>
  <c r="L886" i="12"/>
  <c r="L834" i="12"/>
  <c r="L883" i="12"/>
  <c r="L867" i="12"/>
  <c r="L884" i="12"/>
  <c r="L887" i="12"/>
  <c r="R481" i="12"/>
  <c r="R501" i="12"/>
  <c r="R499" i="12"/>
  <c r="B931" i="12"/>
  <c r="H11" i="15" s="1"/>
  <c r="B1754" i="12"/>
  <c r="E10" i="15" s="1"/>
  <c r="L869" i="12"/>
  <c r="L896" i="12"/>
  <c r="L824" i="12"/>
  <c r="L889" i="12"/>
  <c r="L891" i="12"/>
  <c r="L900" i="12"/>
  <c r="L825" i="12"/>
  <c r="L853" i="12"/>
  <c r="L908" i="12"/>
  <c r="L849" i="12"/>
  <c r="L860" i="12"/>
  <c r="L911" i="12"/>
  <c r="L854" i="12"/>
  <c r="L906" i="12"/>
  <c r="L843" i="12"/>
  <c r="L847" i="12"/>
  <c r="L833" i="12"/>
  <c r="L840" i="12"/>
  <c r="L828" i="12"/>
  <c r="L902" i="12"/>
  <c r="L848" i="12"/>
  <c r="L857" i="12"/>
  <c r="L894" i="12"/>
  <c r="L877" i="12"/>
  <c r="L873" i="12"/>
  <c r="R421" i="12"/>
  <c r="R485" i="12"/>
  <c r="M431" i="11"/>
  <c r="M454" i="11" s="1"/>
  <c r="K845" i="12"/>
  <c r="O441" i="11"/>
  <c r="M430" i="11"/>
  <c r="M453" i="11" s="1"/>
  <c r="U308" i="11"/>
  <c r="K899" i="12"/>
  <c r="R307" i="11"/>
  <c r="M429" i="11"/>
  <c r="M452" i="11" s="1"/>
  <c r="C863" i="12"/>
  <c r="M319" i="11"/>
  <c r="R504" i="12"/>
  <c r="R444" i="12"/>
  <c r="R445" i="12"/>
  <c r="R471" i="12"/>
  <c r="R498" i="12"/>
  <c r="R448" i="12"/>
  <c r="C930" i="12"/>
  <c r="B930" i="12"/>
  <c r="H10" i="15" s="1"/>
  <c r="R431" i="11"/>
  <c r="G307" i="11"/>
  <c r="C821" i="12"/>
  <c r="C856" i="12"/>
  <c r="C909" i="12"/>
  <c r="C885" i="12"/>
  <c r="C832" i="12"/>
  <c r="C891" i="12"/>
  <c r="C838" i="12"/>
  <c r="C916" i="12"/>
  <c r="C893" i="12"/>
  <c r="C905" i="12"/>
  <c r="C887" i="12"/>
  <c r="C868" i="12"/>
  <c r="R450" i="12"/>
  <c r="R430" i="12"/>
  <c r="R497" i="12"/>
  <c r="R483" i="12"/>
  <c r="R493" i="12"/>
  <c r="J429" i="11"/>
  <c r="J452" i="11" s="1"/>
  <c r="Q429" i="11"/>
  <c r="H317" i="11"/>
  <c r="M850" i="12"/>
  <c r="M901" i="12"/>
  <c r="F8" i="15"/>
  <c r="F9" i="15"/>
  <c r="M307" i="11"/>
  <c r="AD43" i="11"/>
  <c r="E490" i="12"/>
  <c r="H439" i="11"/>
  <c r="C929" i="12"/>
  <c r="J307" i="11"/>
  <c r="F418" i="12"/>
  <c r="F478" i="12"/>
  <c r="F498" i="12"/>
  <c r="F419" i="12"/>
  <c r="R441" i="11"/>
  <c r="S429" i="11"/>
  <c r="Q307" i="11"/>
  <c r="U307" i="11"/>
  <c r="C830" i="12"/>
  <c r="C833" i="12"/>
  <c r="C919" i="12"/>
  <c r="C824" i="12"/>
  <c r="C1133" i="12" s="1"/>
  <c r="C1236" i="12" s="1"/>
  <c r="C871" i="12"/>
  <c r="C908" i="12"/>
  <c r="C870" i="12"/>
  <c r="C860" i="12"/>
  <c r="C858" i="12"/>
  <c r="C886" i="12"/>
  <c r="C889" i="12"/>
  <c r="C920" i="12"/>
  <c r="C917" i="12"/>
  <c r="C872" i="12"/>
  <c r="C852" i="12"/>
  <c r="C859" i="12"/>
  <c r="C862" i="12"/>
  <c r="C876" i="12"/>
  <c r="C888" i="12"/>
  <c r="C854" i="12"/>
  <c r="C915" i="12"/>
  <c r="C875" i="12"/>
  <c r="C835" i="12"/>
  <c r="C918" i="12"/>
  <c r="R484" i="12"/>
  <c r="R429" i="12"/>
  <c r="R503" i="12"/>
  <c r="R452" i="12"/>
  <c r="R506" i="12"/>
  <c r="R480" i="12"/>
  <c r="R419" i="12"/>
  <c r="R472" i="12"/>
  <c r="R449" i="12"/>
  <c r="R478" i="12"/>
  <c r="R434" i="12"/>
  <c r="R438" i="12"/>
  <c r="R422" i="12"/>
  <c r="R435" i="12"/>
  <c r="R413" i="12"/>
  <c r="R415" i="12"/>
  <c r="R469" i="12"/>
  <c r="R454" i="12"/>
  <c r="R473" i="12"/>
  <c r="R488" i="12"/>
  <c r="R496" i="12"/>
  <c r="R502" i="12"/>
  <c r="R428" i="12"/>
  <c r="R443" i="12"/>
  <c r="R439" i="12"/>
  <c r="R489" i="12"/>
  <c r="R507" i="12"/>
  <c r="R475" i="12"/>
  <c r="R479" i="12"/>
  <c r="R436" i="12"/>
  <c r="R491" i="12"/>
  <c r="R508" i="12"/>
  <c r="R482" i="12"/>
  <c r="R414" i="12"/>
  <c r="R412" i="12"/>
  <c r="R411" i="12"/>
  <c r="R410" i="12"/>
  <c r="R425" i="12"/>
  <c r="R424" i="12"/>
  <c r="R409" i="12"/>
  <c r="R510" i="12" s="1"/>
  <c r="R437" i="12"/>
  <c r="R442" i="12"/>
  <c r="R431" i="12"/>
  <c r="R487" i="12"/>
  <c r="R492" i="12"/>
  <c r="R455" i="12"/>
  <c r="R433" i="12"/>
  <c r="R476" i="12"/>
  <c r="R474" i="12"/>
  <c r="R432" i="12"/>
  <c r="R486" i="12"/>
  <c r="R477" i="12"/>
  <c r="R420" i="12"/>
  <c r="R416" i="12"/>
  <c r="R417" i="12"/>
  <c r="R440" i="12"/>
  <c r="R441" i="12"/>
  <c r="R494" i="12"/>
  <c r="R423" i="12"/>
  <c r="R470" i="12"/>
  <c r="R490" i="12"/>
  <c r="R447" i="12"/>
  <c r="M876" i="12"/>
  <c r="M821" i="12"/>
  <c r="M872" i="12"/>
  <c r="M912" i="12"/>
  <c r="M920" i="12"/>
  <c r="M879" i="12"/>
  <c r="M859" i="12"/>
  <c r="M910" i="12"/>
  <c r="M830" i="12"/>
  <c r="M846" i="12"/>
  <c r="M884" i="12"/>
  <c r="M916" i="12"/>
  <c r="M871" i="12"/>
  <c r="M827" i="12"/>
  <c r="M835" i="12"/>
  <c r="M845" i="12"/>
  <c r="M892" i="12"/>
  <c r="M899" i="12"/>
  <c r="M828" i="12"/>
  <c r="M911" i="12"/>
  <c r="M877" i="12"/>
  <c r="M918" i="12"/>
  <c r="M882" i="12"/>
  <c r="M875" i="12"/>
  <c r="M878" i="12"/>
  <c r="M822" i="12"/>
  <c r="M869" i="12"/>
  <c r="M913" i="12"/>
  <c r="M857" i="12"/>
  <c r="M917" i="12"/>
  <c r="M864" i="12"/>
  <c r="M836" i="12"/>
  <c r="M866" i="12"/>
  <c r="M839" i="12"/>
  <c r="M853" i="12"/>
  <c r="M906" i="12"/>
  <c r="M829" i="12"/>
  <c r="M837" i="12"/>
  <c r="M858" i="12"/>
  <c r="M824" i="12"/>
  <c r="M885" i="12"/>
  <c r="M890" i="12"/>
  <c r="M842" i="12"/>
  <c r="M870" i="12"/>
  <c r="M919" i="12"/>
  <c r="M868" i="12"/>
  <c r="M880" i="12"/>
  <c r="M891" i="12"/>
  <c r="M834" i="12"/>
  <c r="M894" i="12"/>
  <c r="M874" i="12"/>
  <c r="M826" i="12"/>
  <c r="M854" i="12"/>
  <c r="M900" i="12"/>
  <c r="M841" i="12"/>
  <c r="M914" i="12"/>
  <c r="M847" i="12"/>
  <c r="M909" i="12"/>
  <c r="M895" i="12"/>
  <c r="M851" i="12"/>
  <c r="M883" i="12"/>
  <c r="M840" i="12"/>
  <c r="M867" i="12"/>
  <c r="M825" i="12"/>
  <c r="M843" i="12"/>
  <c r="M908" i="12"/>
  <c r="M856" i="12"/>
  <c r="M848" i="12"/>
  <c r="M838" i="12"/>
  <c r="M881" i="12"/>
  <c r="M886" i="12"/>
  <c r="M905" i="12"/>
  <c r="M844" i="12"/>
  <c r="M849" i="12"/>
  <c r="M852" i="12"/>
  <c r="M831" i="12"/>
  <c r="M907" i="12"/>
  <c r="M896" i="12"/>
  <c r="M865" i="12"/>
  <c r="M863" i="12"/>
  <c r="M902" i="12"/>
  <c r="M833" i="12"/>
  <c r="M915" i="12"/>
  <c r="M823" i="12"/>
  <c r="M855" i="12"/>
  <c r="M887" i="12"/>
  <c r="M832" i="12"/>
  <c r="M860" i="12"/>
  <c r="M903" i="12"/>
  <c r="M888" i="12"/>
  <c r="M861" i="12"/>
  <c r="M862" i="12"/>
  <c r="M898" i="12"/>
  <c r="M904" i="12"/>
  <c r="U436" i="12"/>
  <c r="U441" i="12"/>
  <c r="U448" i="12"/>
  <c r="U478" i="12"/>
  <c r="U417" i="12"/>
  <c r="U426" i="12"/>
  <c r="U430" i="12"/>
  <c r="U411" i="12"/>
  <c r="U499" i="12"/>
  <c r="U500" i="12"/>
  <c r="U498" i="12"/>
  <c r="U492" i="12"/>
  <c r="U472" i="12"/>
  <c r="U471" i="12"/>
  <c r="U464" i="12"/>
  <c r="U496" i="12"/>
  <c r="U489" i="12"/>
  <c r="U483" i="12"/>
  <c r="U425" i="12"/>
  <c r="U439" i="12"/>
  <c r="U479" i="12"/>
  <c r="U427" i="12"/>
  <c r="U428" i="12"/>
  <c r="U529" i="12" s="1"/>
  <c r="U530" i="12" s="1"/>
  <c r="U531" i="12" s="1"/>
  <c r="U532" i="12" s="1"/>
  <c r="U533" i="12" s="1"/>
  <c r="U534" i="12" s="1"/>
  <c r="U535" i="12" s="1"/>
  <c r="U536" i="12" s="1"/>
  <c r="U537" i="12" s="1"/>
  <c r="U538" i="12" s="1"/>
  <c r="U539" i="12" s="1"/>
  <c r="U540" i="12" s="1"/>
  <c r="U541" i="12" s="1"/>
  <c r="U424" i="12"/>
  <c r="U423" i="12"/>
  <c r="U452" i="12"/>
  <c r="U444" i="12"/>
  <c r="U480" i="12"/>
  <c r="U416" i="12"/>
  <c r="U409" i="12"/>
  <c r="U433" i="12"/>
  <c r="U473" i="12"/>
  <c r="U497" i="12"/>
  <c r="U502" i="12"/>
  <c r="U418" i="12"/>
  <c r="U437" i="12"/>
  <c r="U431" i="12"/>
  <c r="U482" i="12"/>
  <c r="U422" i="12"/>
  <c r="U429" i="12"/>
  <c r="U481" i="12"/>
  <c r="U459" i="12"/>
  <c r="U412" i="12"/>
  <c r="U440" i="12"/>
  <c r="U442" i="12"/>
  <c r="U438" i="12"/>
  <c r="U451" i="12"/>
  <c r="U493" i="12"/>
  <c r="U484" i="12"/>
  <c r="U505" i="12"/>
  <c r="U470" i="12"/>
  <c r="U455" i="12"/>
  <c r="U475" i="12"/>
  <c r="U485" i="12"/>
  <c r="U506" i="12"/>
  <c r="U415" i="12"/>
  <c r="U449" i="12"/>
  <c r="U447" i="12"/>
  <c r="U503" i="12"/>
  <c r="U434" i="12"/>
  <c r="U463" i="12"/>
  <c r="U468" i="12"/>
  <c r="U450" i="12"/>
  <c r="U508" i="12"/>
  <c r="U413" i="12"/>
  <c r="U494" i="12"/>
  <c r="U491" i="12"/>
  <c r="U453" i="12"/>
  <c r="U474" i="12"/>
  <c r="U466" i="12"/>
  <c r="U477" i="12"/>
  <c r="U435" i="12"/>
  <c r="U462" i="12"/>
  <c r="U490" i="12"/>
  <c r="U467" i="12"/>
  <c r="U501" i="12"/>
  <c r="U465" i="12"/>
  <c r="U410" i="12"/>
  <c r="U454" i="12"/>
  <c r="U414" i="12"/>
  <c r="U421" i="12"/>
  <c r="U445" i="12"/>
  <c r="U461" i="12"/>
  <c r="U446" i="12"/>
  <c r="U495" i="12"/>
  <c r="U476" i="12"/>
  <c r="U432" i="12"/>
  <c r="U507" i="12"/>
  <c r="U469" i="12"/>
  <c r="U419" i="12"/>
  <c r="U486" i="12"/>
  <c r="U504" i="12"/>
  <c r="U420" i="12"/>
  <c r="U487" i="12"/>
  <c r="M893" i="12"/>
  <c r="T307" i="11"/>
  <c r="T429" i="11"/>
  <c r="C828" i="12"/>
  <c r="C906" i="12"/>
  <c r="C841" i="12"/>
  <c r="C912" i="12"/>
  <c r="C846" i="12"/>
  <c r="C864" i="12"/>
  <c r="C836" i="12"/>
  <c r="C903" i="12"/>
  <c r="C895" i="12"/>
  <c r="C861" i="12"/>
  <c r="C848" i="12"/>
  <c r="C843" i="12"/>
  <c r="C822" i="12"/>
  <c r="C857" i="12"/>
  <c r="C831" i="12"/>
  <c r="C839" i="12"/>
  <c r="C865" i="12"/>
  <c r="C899" i="12"/>
  <c r="C894" i="12"/>
  <c r="C874" i="12"/>
  <c r="C900" i="12"/>
  <c r="C879" i="12"/>
  <c r="C851" i="12"/>
  <c r="C844" i="12"/>
  <c r="C826" i="12"/>
  <c r="P429" i="11"/>
  <c r="U904" i="12"/>
  <c r="U862" i="12"/>
  <c r="U894" i="12"/>
  <c r="U910" i="12"/>
  <c r="U834" i="12"/>
  <c r="U852" i="12"/>
  <c r="U915" i="12"/>
  <c r="U863" i="12"/>
  <c r="U830" i="12"/>
  <c r="U858" i="12"/>
  <c r="U893" i="12"/>
  <c r="U902" i="12"/>
  <c r="U876" i="12"/>
  <c r="U909" i="12"/>
  <c r="U898" i="12"/>
  <c r="U892" i="12"/>
  <c r="U913" i="12"/>
  <c r="U872" i="12"/>
  <c r="U880" i="12"/>
  <c r="U856" i="12"/>
  <c r="U850" i="12"/>
  <c r="U865" i="12"/>
  <c r="U822" i="12"/>
  <c r="U827" i="12"/>
  <c r="U835" i="12"/>
  <c r="U847" i="12"/>
  <c r="U855" i="12"/>
  <c r="U821" i="12"/>
  <c r="U826" i="12"/>
  <c r="U878" i="12"/>
  <c r="U918" i="12"/>
  <c r="U916" i="12"/>
  <c r="U899" i="12"/>
  <c r="U848" i="12"/>
  <c r="U900" i="12"/>
  <c r="U839" i="12"/>
  <c r="U889" i="12"/>
  <c r="U854" i="12"/>
  <c r="U838" i="12"/>
  <c r="U824" i="12"/>
  <c r="U906" i="12"/>
  <c r="U842" i="12"/>
  <c r="U836" i="12"/>
  <c r="U874" i="12"/>
  <c r="U881" i="12"/>
  <c r="U871" i="12"/>
  <c r="U870" i="12"/>
  <c r="U907" i="12"/>
  <c r="U882" i="12"/>
  <c r="U829" i="12"/>
  <c r="U837" i="12"/>
  <c r="U849" i="12"/>
  <c r="U896" i="12"/>
  <c r="U908" i="12"/>
  <c r="U887" i="12"/>
  <c r="U895" i="12"/>
  <c r="U885" i="12"/>
  <c r="U917" i="12"/>
  <c r="U867" i="12"/>
  <c r="U869" i="12"/>
  <c r="U861" i="12"/>
  <c r="U884" i="12"/>
  <c r="U888" i="12"/>
  <c r="U859" i="12"/>
  <c r="U883" i="12"/>
  <c r="U825" i="12"/>
  <c r="U845" i="12"/>
  <c r="U901" i="12"/>
  <c r="U914" i="12"/>
  <c r="U890" i="12"/>
  <c r="U920" i="12"/>
  <c r="U857" i="12"/>
  <c r="U905" i="12"/>
  <c r="U891" i="12"/>
  <c r="U903" i="12"/>
  <c r="U873" i="12"/>
  <c r="U831" i="12"/>
  <c r="U851" i="12"/>
  <c r="U846" i="12"/>
  <c r="U866" i="12"/>
  <c r="U877" i="12"/>
  <c r="U860" i="12"/>
  <c r="U919" i="12"/>
  <c r="U844" i="12"/>
  <c r="U864" i="12"/>
  <c r="U886" i="12"/>
  <c r="U911" i="12"/>
  <c r="U840" i="12"/>
  <c r="U833" i="12"/>
  <c r="U853" i="12"/>
  <c r="U828" i="12"/>
  <c r="U841" i="12"/>
  <c r="U912" i="12"/>
  <c r="U897" i="12"/>
  <c r="U868" i="12"/>
  <c r="U832" i="12"/>
  <c r="U879" i="12"/>
  <c r="U875" i="12"/>
  <c r="U823" i="12"/>
  <c r="U843" i="12"/>
  <c r="W57" i="11"/>
  <c r="Y4" i="15" a="1"/>
  <c r="Y60" i="15" s="1"/>
  <c r="W49" i="11"/>
  <c r="R435" i="11" s="1"/>
  <c r="R458" i="11" s="1"/>
  <c r="M889" i="12"/>
  <c r="M873" i="12"/>
  <c r="F428" i="12"/>
  <c r="F491" i="12"/>
  <c r="F472" i="12"/>
  <c r="F424" i="12"/>
  <c r="P430" i="11"/>
  <c r="P453" i="11" s="1"/>
  <c r="R887" i="12"/>
  <c r="R913" i="12"/>
  <c r="F469" i="12"/>
  <c r="O903" i="12"/>
  <c r="R850" i="12"/>
  <c r="G33" i="15" s="1"/>
  <c r="T452" i="12"/>
  <c r="T450" i="12"/>
  <c r="T419" i="12"/>
  <c r="T421" i="12"/>
  <c r="T413" i="12"/>
  <c r="T488" i="12"/>
  <c r="T411" i="12"/>
  <c r="T432" i="12"/>
  <c r="T466" i="12"/>
  <c r="T502" i="12"/>
  <c r="T455" i="12"/>
  <c r="T448" i="12"/>
  <c r="T423" i="12"/>
  <c r="T462" i="12"/>
  <c r="T424" i="12"/>
  <c r="T439" i="12"/>
  <c r="T418" i="12"/>
  <c r="T519" i="12" s="1"/>
  <c r="T520" i="12" s="1"/>
  <c r="T521" i="12" s="1"/>
  <c r="T522" i="12" s="1"/>
  <c r="T523" i="12" s="1"/>
  <c r="T524" i="12" s="1"/>
  <c r="T525" i="12" s="1"/>
  <c r="T491" i="12"/>
  <c r="T498" i="12"/>
  <c r="T414" i="12"/>
  <c r="T446" i="12"/>
  <c r="T490" i="12"/>
  <c r="T505" i="12"/>
  <c r="T436" i="12"/>
  <c r="T463" i="12"/>
  <c r="T464" i="12"/>
  <c r="T449" i="12"/>
  <c r="T495" i="12"/>
  <c r="T496" i="12"/>
  <c r="T470" i="12"/>
  <c r="T438" i="12"/>
  <c r="T416" i="12"/>
  <c r="T483" i="12"/>
  <c r="T465" i="12"/>
  <c r="T440" i="12"/>
  <c r="T499" i="12"/>
  <c r="T482" i="12"/>
  <c r="T447" i="12"/>
  <c r="T422" i="12"/>
  <c r="T475" i="12"/>
  <c r="T417" i="12"/>
  <c r="T489" i="12"/>
  <c r="T476" i="12"/>
  <c r="T472" i="12"/>
  <c r="T477" i="12"/>
  <c r="T507" i="12"/>
  <c r="T494" i="12"/>
  <c r="T456" i="12"/>
  <c r="T506" i="12"/>
  <c r="T435" i="12"/>
  <c r="T487" i="12"/>
  <c r="T410" i="12"/>
  <c r="T453" i="12"/>
  <c r="T478" i="12"/>
  <c r="T504" i="12"/>
  <c r="T493" i="12"/>
  <c r="T501" i="12"/>
  <c r="T508" i="12"/>
  <c r="T481" i="12"/>
  <c r="T474" i="12"/>
  <c r="T467" i="12"/>
  <c r="T484" i="12"/>
  <c r="T412" i="12"/>
  <c r="T451" i="12"/>
  <c r="T441" i="12"/>
  <c r="T497" i="12"/>
  <c r="T454" i="12"/>
  <c r="T500" i="12"/>
  <c r="T434" i="12"/>
  <c r="T492" i="12"/>
  <c r="T409" i="12"/>
  <c r="T485" i="12"/>
  <c r="T430" i="12"/>
  <c r="T415" i="12"/>
  <c r="T473" i="12"/>
  <c r="T468" i="12"/>
  <c r="T486" i="12"/>
  <c r="T426" i="12"/>
  <c r="T480" i="12"/>
  <c r="T479" i="12"/>
  <c r="T460" i="12"/>
  <c r="T420" i="12"/>
  <c r="T458" i="12"/>
  <c r="T461" i="12"/>
  <c r="T457" i="12"/>
  <c r="T429" i="12"/>
  <c r="T433" i="12"/>
  <c r="T431" i="12"/>
  <c r="T469" i="12"/>
  <c r="T459" i="12"/>
  <c r="T471" i="12"/>
  <c r="R895" i="12"/>
  <c r="P441" i="11"/>
  <c r="F420" i="12"/>
  <c r="F438" i="12"/>
  <c r="E491" i="12"/>
  <c r="F450" i="12"/>
  <c r="F502" i="12"/>
  <c r="F439" i="12"/>
  <c r="E467" i="12"/>
  <c r="A7" i="11"/>
  <c r="AH452" i="11" s="1"/>
  <c r="T503" i="12"/>
  <c r="U431" i="11"/>
  <c r="U454" i="11" s="1"/>
  <c r="T431" i="11"/>
  <c r="P431" i="11"/>
  <c r="P454" i="11" s="1"/>
  <c r="F426" i="12"/>
  <c r="F429" i="12"/>
  <c r="F484" i="12"/>
  <c r="F477" i="12"/>
  <c r="F507" i="12"/>
  <c r="F497" i="12"/>
  <c r="E486" i="12"/>
  <c r="P439" i="11"/>
  <c r="P308" i="11"/>
  <c r="G317" i="11"/>
  <c r="R893" i="12"/>
  <c r="R909" i="12"/>
  <c r="N919" i="12"/>
  <c r="N918" i="12"/>
  <c r="N842" i="12"/>
  <c r="N866" i="12"/>
  <c r="N854" i="12"/>
  <c r="N872" i="12"/>
  <c r="N883" i="12"/>
  <c r="N867" i="12"/>
  <c r="N851" i="12"/>
  <c r="N853" i="12"/>
  <c r="N827" i="12"/>
  <c r="N835" i="12"/>
  <c r="N845" i="12"/>
  <c r="N878" i="12"/>
  <c r="N885" i="12"/>
  <c r="N876" i="12"/>
  <c r="N905" i="12"/>
  <c r="N904" i="12"/>
  <c r="N903" i="12"/>
  <c r="N852" i="12"/>
  <c r="N889" i="12"/>
  <c r="N902" i="12"/>
  <c r="N914" i="12"/>
  <c r="N830" i="12"/>
  <c r="N901" i="12"/>
  <c r="N849" i="12"/>
  <c r="N893" i="12"/>
  <c r="N910" i="12"/>
  <c r="N829" i="12"/>
  <c r="N837" i="12"/>
  <c r="N847" i="12"/>
  <c r="N828" i="12"/>
  <c r="N862" i="12"/>
  <c r="N871" i="12"/>
  <c r="N900" i="12"/>
  <c r="N892" i="12"/>
  <c r="N858" i="12"/>
  <c r="N821" i="12"/>
  <c r="N860" i="12"/>
  <c r="N874" i="12"/>
  <c r="N875" i="12"/>
  <c r="N920" i="12"/>
  <c r="N906" i="12"/>
  <c r="N861" i="12"/>
  <c r="N887" i="12"/>
  <c r="N823" i="12"/>
  <c r="N831" i="12"/>
  <c r="N841" i="12"/>
  <c r="N870" i="12"/>
  <c r="N884" i="12"/>
  <c r="N848" i="12"/>
  <c r="N844" i="12"/>
  <c r="N888" i="12"/>
  <c r="N873" i="12"/>
  <c r="N879" i="12"/>
  <c r="N908" i="12"/>
  <c r="N894" i="12"/>
  <c r="N864" i="12"/>
  <c r="N822" i="12"/>
  <c r="N912" i="12"/>
  <c r="N916" i="12"/>
  <c r="N824" i="12"/>
  <c r="N899" i="12"/>
  <c r="N850" i="12"/>
  <c r="N881" i="12"/>
  <c r="N896" i="12"/>
  <c r="N833" i="12"/>
  <c r="N886" i="12"/>
  <c r="N840" i="12"/>
  <c r="N855" i="12"/>
  <c r="N869" i="12"/>
  <c r="N843" i="12"/>
  <c r="N832" i="12"/>
  <c r="N838" i="12"/>
  <c r="N863" i="12"/>
  <c r="N836" i="12"/>
  <c r="N865" i="12"/>
  <c r="N868" i="12"/>
  <c r="N826" i="12"/>
  <c r="N834" i="12"/>
  <c r="N856" i="12"/>
  <c r="N859" i="12"/>
  <c r="N891" i="12"/>
  <c r="N913" i="12"/>
  <c r="N839" i="12"/>
  <c r="N857" i="12"/>
  <c r="N898" i="12"/>
  <c r="N825" i="12"/>
  <c r="N846" i="12"/>
  <c r="N890" i="12"/>
  <c r="N877" i="12"/>
  <c r="N880" i="12"/>
  <c r="W54" i="11"/>
  <c r="R319" i="11"/>
  <c r="I852" i="12"/>
  <c r="I834" i="12"/>
  <c r="I884" i="12"/>
  <c r="I848" i="12"/>
  <c r="I829" i="12"/>
  <c r="I894" i="12"/>
  <c r="I838" i="12"/>
  <c r="I864" i="12"/>
  <c r="I877" i="12"/>
  <c r="I914" i="12"/>
  <c r="I842" i="12"/>
  <c r="I850" i="12"/>
  <c r="I843" i="12"/>
  <c r="I883" i="12"/>
  <c r="I907" i="12"/>
  <c r="I882" i="12"/>
  <c r="I909" i="12"/>
  <c r="I893" i="12"/>
  <c r="I873" i="12"/>
  <c r="I920" i="12"/>
  <c r="I857" i="12"/>
  <c r="I904" i="12"/>
  <c r="I910" i="12"/>
  <c r="I911" i="12"/>
  <c r="I903" i="12"/>
  <c r="I856" i="12"/>
  <c r="I913" i="12"/>
  <c r="I830" i="12"/>
  <c r="I855" i="12"/>
  <c r="I899" i="12"/>
  <c r="I833" i="12"/>
  <c r="I881" i="12"/>
  <c r="I868" i="12"/>
  <c r="I867" i="12"/>
  <c r="I839" i="12"/>
  <c r="I845" i="12"/>
  <c r="I889" i="12"/>
  <c r="I897" i="12"/>
  <c r="I892" i="12"/>
  <c r="I885" i="12"/>
  <c r="I836" i="12"/>
  <c r="I837" i="12"/>
  <c r="I832" i="12"/>
  <c r="I916" i="12"/>
  <c r="I866" i="12"/>
  <c r="I841" i="12"/>
  <c r="I887" i="12"/>
  <c r="I861" i="12"/>
  <c r="I835" i="12"/>
  <c r="I863" i="12"/>
  <c r="I851" i="12"/>
  <c r="I898" i="12"/>
  <c r="I872" i="12"/>
  <c r="I902" i="12"/>
  <c r="I854" i="12"/>
  <c r="I847" i="12"/>
  <c r="I915" i="12"/>
  <c r="I879" i="12"/>
  <c r="I918" i="12"/>
  <c r="I823" i="12"/>
  <c r="I895" i="12"/>
  <c r="I858" i="12"/>
  <c r="I846" i="12"/>
  <c r="I860" i="12"/>
  <c r="I859" i="12"/>
  <c r="I876" i="12"/>
  <c r="I912" i="12"/>
  <c r="I865" i="12"/>
  <c r="I900" i="12"/>
  <c r="I875" i="12"/>
  <c r="I853" i="12"/>
  <c r="I878" i="12"/>
  <c r="I917" i="12"/>
  <c r="I844" i="12"/>
  <c r="I825" i="12"/>
  <c r="I862" i="12"/>
  <c r="I906" i="12"/>
  <c r="I908" i="12"/>
  <c r="I824" i="12"/>
  <c r="I905" i="12"/>
  <c r="I826" i="12"/>
  <c r="I827" i="12"/>
  <c r="I896" i="12"/>
  <c r="I871" i="12"/>
  <c r="I888" i="12"/>
  <c r="I870" i="12"/>
  <c r="I919" i="12"/>
  <c r="I880" i="12"/>
  <c r="I901" i="12"/>
  <c r="I869" i="12"/>
  <c r="I831" i="12"/>
  <c r="I822" i="12"/>
  <c r="I849" i="12"/>
  <c r="I874" i="12"/>
  <c r="I886" i="12"/>
  <c r="I890" i="12"/>
  <c r="I891" i="12"/>
  <c r="N882" i="12"/>
  <c r="Q431" i="11"/>
  <c r="J431" i="11"/>
  <c r="J454" i="11" s="1"/>
  <c r="Z4" i="15" a="1"/>
  <c r="Z51" i="15" s="1"/>
  <c r="N917" i="12"/>
  <c r="R858" i="12"/>
  <c r="G41" i="15" s="1"/>
  <c r="R859" i="12"/>
  <c r="R910" i="12"/>
  <c r="R868" i="12"/>
  <c r="R918" i="12"/>
  <c r="R853" i="12"/>
  <c r="R916" i="12"/>
  <c r="R835" i="12"/>
  <c r="R906" i="12"/>
  <c r="R888" i="12"/>
  <c r="R834" i="12"/>
  <c r="R879" i="12"/>
  <c r="R830" i="12"/>
  <c r="R841" i="12"/>
  <c r="R891" i="12"/>
  <c r="R867" i="12"/>
  <c r="R914" i="12"/>
  <c r="R832" i="12"/>
  <c r="R919" i="12"/>
  <c r="R831" i="12"/>
  <c r="R851" i="12"/>
  <c r="G34" i="15" s="1"/>
  <c r="R885" i="12"/>
  <c r="R899" i="12"/>
  <c r="R842" i="12"/>
  <c r="R870" i="12"/>
  <c r="R823" i="12"/>
  <c r="R904" i="12"/>
  <c r="R882" i="12"/>
  <c r="R886" i="12"/>
  <c r="R833" i="12"/>
  <c r="R876" i="12"/>
  <c r="R869" i="12"/>
  <c r="R892" i="12"/>
  <c r="R890" i="12"/>
  <c r="R894" i="12"/>
  <c r="R828" i="12"/>
  <c r="R911" i="12"/>
  <c r="R905" i="12"/>
  <c r="R865" i="12"/>
  <c r="R826" i="12"/>
  <c r="R856" i="12"/>
  <c r="R898" i="12"/>
  <c r="R839" i="12"/>
  <c r="R855" i="12"/>
  <c r="R847" i="12"/>
  <c r="G30" i="15" s="1"/>
  <c r="R821" i="12"/>
  <c r="R846" i="12"/>
  <c r="G29" i="15" s="1"/>
  <c r="R874" i="12"/>
  <c r="R920" i="12"/>
  <c r="R837" i="12"/>
  <c r="G20" i="15" s="1"/>
  <c r="R907" i="12"/>
  <c r="R836" i="12"/>
  <c r="R827" i="12"/>
  <c r="R889" i="12"/>
  <c r="R852" i="12"/>
  <c r="G35" i="15" s="1"/>
  <c r="R864" i="12"/>
  <c r="R901" i="12"/>
  <c r="R838" i="12"/>
  <c r="G21" i="15" s="1"/>
  <c r="R863" i="12"/>
  <c r="R822" i="12"/>
  <c r="R884" i="12"/>
  <c r="R878" i="12"/>
  <c r="R877" i="12"/>
  <c r="R843" i="12"/>
  <c r="G26" i="15" s="1"/>
  <c r="R849" i="12"/>
  <c r="G32" i="15" s="1"/>
  <c r="R857" i="12"/>
  <c r="G40" i="15" s="1"/>
  <c r="R840" i="12"/>
  <c r="R825" i="12"/>
  <c r="R881" i="12"/>
  <c r="R854" i="12"/>
  <c r="R903" i="12"/>
  <c r="R866" i="12"/>
  <c r="R862" i="12"/>
  <c r="R875" i="12"/>
  <c r="R845" i="12"/>
  <c r="R824" i="12"/>
  <c r="R908" i="12"/>
  <c r="R861" i="12"/>
  <c r="G44" i="15" s="1"/>
  <c r="R860" i="12"/>
  <c r="G43" i="15" s="1"/>
  <c r="R912" i="12"/>
  <c r="R900" i="12"/>
  <c r="R844" i="12"/>
  <c r="R872" i="12"/>
  <c r="R902" i="12"/>
  <c r="R848" i="12"/>
  <c r="R896" i="12"/>
  <c r="R871" i="12"/>
  <c r="R829" i="12"/>
  <c r="R883" i="12"/>
  <c r="N897" i="12"/>
  <c r="R880" i="12"/>
  <c r="N911" i="12"/>
  <c r="N909" i="12"/>
  <c r="O431" i="11"/>
  <c r="O454" i="11" s="1"/>
  <c r="N431" i="11"/>
  <c r="N454" i="11" s="1"/>
  <c r="F452" i="12"/>
  <c r="F490" i="12"/>
  <c r="F447" i="12"/>
  <c r="F467" i="12"/>
  <c r="F465" i="12"/>
  <c r="T308" i="11"/>
  <c r="B470" i="12"/>
  <c r="R429" i="11"/>
  <c r="G439" i="11"/>
  <c r="I317" i="11"/>
  <c r="I840" i="12"/>
  <c r="F437" i="12"/>
  <c r="W50" i="11"/>
  <c r="B436" i="11" s="1"/>
  <c r="B459" i="11" s="1"/>
  <c r="N907" i="12"/>
  <c r="N915" i="12"/>
  <c r="R917" i="12"/>
  <c r="R873" i="12"/>
  <c r="R897" i="12"/>
  <c r="I821" i="12"/>
  <c r="X4" i="15" a="1"/>
  <c r="F442" i="12"/>
  <c r="F433" i="12"/>
  <c r="F485" i="12"/>
  <c r="F411" i="12"/>
  <c r="F455" i="12"/>
  <c r="F458" i="12"/>
  <c r="F462" i="12"/>
  <c r="F475" i="12"/>
  <c r="F495" i="12"/>
  <c r="F493" i="12"/>
  <c r="F413" i="12"/>
  <c r="F440" i="12"/>
  <c r="F434" i="12"/>
  <c r="F505" i="12"/>
  <c r="F468" i="12"/>
  <c r="F431" i="12"/>
  <c r="F410" i="12"/>
  <c r="F473" i="12"/>
  <c r="F499" i="12"/>
  <c r="F435" i="12"/>
  <c r="F480" i="12"/>
  <c r="F463" i="12"/>
  <c r="F451" i="12"/>
  <c r="F461" i="12"/>
  <c r="F483" i="12"/>
  <c r="E446" i="12"/>
  <c r="E492" i="12"/>
  <c r="E439" i="12"/>
  <c r="E426" i="12"/>
  <c r="W52" i="11"/>
  <c r="P317" i="11"/>
  <c r="P319" i="11"/>
  <c r="O914" i="12"/>
  <c r="O835" i="12"/>
  <c r="O890" i="12"/>
  <c r="O916" i="12"/>
  <c r="O876" i="12"/>
  <c r="O867" i="12"/>
  <c r="O886" i="12"/>
  <c r="O828" i="12"/>
  <c r="O874" i="12"/>
  <c r="O842" i="12"/>
  <c r="O837" i="12"/>
  <c r="O878" i="12"/>
  <c r="O844" i="12"/>
  <c r="O881" i="12"/>
  <c r="O915" i="12"/>
  <c r="O865" i="12"/>
  <c r="O868" i="12"/>
  <c r="O823" i="12"/>
  <c r="O907" i="12"/>
  <c r="O872" i="12"/>
  <c r="O854" i="12"/>
  <c r="O918" i="12"/>
  <c r="O888" i="12"/>
  <c r="O897" i="12"/>
  <c r="O894" i="12"/>
  <c r="O909" i="12"/>
  <c r="O861" i="12"/>
  <c r="O836" i="12"/>
  <c r="O826" i="12"/>
  <c r="O871" i="12"/>
  <c r="O833" i="12"/>
  <c r="O911" i="12"/>
  <c r="O843" i="12"/>
  <c r="O846" i="12"/>
  <c r="O875" i="12"/>
  <c r="O851" i="12"/>
  <c r="O864" i="12"/>
  <c r="O857" i="12"/>
  <c r="O873" i="12"/>
  <c r="O892" i="12"/>
  <c r="O853" i="12"/>
  <c r="O863" i="12"/>
  <c r="O893" i="12"/>
  <c r="O850" i="12"/>
  <c r="O913" i="12"/>
  <c r="O845" i="12"/>
  <c r="O849" i="12"/>
  <c r="O905" i="12"/>
  <c r="O902" i="12"/>
  <c r="O917" i="12"/>
  <c r="O822" i="12"/>
  <c r="O839" i="12"/>
  <c r="O882" i="12"/>
  <c r="O900" i="12"/>
  <c r="O898" i="12"/>
  <c r="O852" i="12"/>
  <c r="O827" i="12"/>
  <c r="O877" i="12"/>
  <c r="O899" i="12"/>
  <c r="O824" i="12"/>
  <c r="O884" i="12"/>
  <c r="O858" i="12"/>
  <c r="O860" i="12"/>
  <c r="O838" i="12"/>
  <c r="O840" i="12"/>
  <c r="O885" i="12"/>
  <c r="O848" i="12"/>
  <c r="O831" i="12"/>
  <c r="O821" i="12"/>
  <c r="O841" i="12"/>
  <c r="O880" i="12"/>
  <c r="O866" i="12"/>
  <c r="O910" i="12"/>
  <c r="O869" i="12"/>
  <c r="O908" i="12"/>
  <c r="O847" i="12"/>
  <c r="O856" i="12"/>
  <c r="O829" i="12"/>
  <c r="O870" i="12"/>
  <c r="O906" i="12"/>
  <c r="O896" i="12"/>
  <c r="O825" i="12"/>
  <c r="O904" i="12"/>
  <c r="O832" i="12"/>
  <c r="O901" i="12"/>
  <c r="O920" i="12"/>
  <c r="O855" i="12"/>
  <c r="O883" i="12"/>
  <c r="O919" i="12"/>
  <c r="O830" i="12"/>
  <c r="O912" i="12"/>
  <c r="O834" i="12"/>
  <c r="O879" i="12"/>
  <c r="O889" i="12"/>
  <c r="O859" i="12"/>
  <c r="O439" i="11"/>
  <c r="W51" i="11"/>
  <c r="T315" i="11" s="1"/>
  <c r="O317" i="11"/>
  <c r="O319" i="11"/>
  <c r="F504" i="12"/>
  <c r="F506" i="12"/>
  <c r="F464" i="12"/>
  <c r="F446" i="12"/>
  <c r="F492" i="12"/>
  <c r="F503" i="12"/>
  <c r="F494" i="12"/>
  <c r="F449" i="12"/>
  <c r="F487" i="12"/>
  <c r="F444" i="12"/>
  <c r="F448" i="12"/>
  <c r="F423" i="12"/>
  <c r="F412" i="12"/>
  <c r="F425" i="12"/>
  <c r="F476" i="12"/>
  <c r="F453" i="12"/>
  <c r="F432" i="12"/>
  <c r="F489" i="12"/>
  <c r="F456" i="12"/>
  <c r="F488" i="12"/>
  <c r="F466" i="12"/>
  <c r="F459" i="12"/>
  <c r="F427" i="12"/>
  <c r="F416" i="12"/>
  <c r="F474" i="12"/>
  <c r="E443" i="12"/>
  <c r="E461" i="12"/>
  <c r="E473" i="12"/>
  <c r="O429" i="11"/>
  <c r="O452" i="11" s="1"/>
  <c r="AF4" i="15" a="1"/>
  <c r="AF7" i="15" s="1"/>
  <c r="AF27" i="15"/>
  <c r="T881" i="12"/>
  <c r="T870" i="12"/>
  <c r="T899" i="12"/>
  <c r="T903" i="12"/>
  <c r="T838" i="12"/>
  <c r="T866" i="12"/>
  <c r="T855" i="12"/>
  <c r="T877" i="12"/>
  <c r="T891" i="12"/>
  <c r="T839" i="12"/>
  <c r="T825" i="12"/>
  <c r="T841" i="12"/>
  <c r="T857" i="12"/>
  <c r="T873" i="12"/>
  <c r="T884" i="12"/>
  <c r="T892" i="12"/>
  <c r="T900" i="12"/>
  <c r="T908" i="12"/>
  <c r="T918" i="12"/>
  <c r="T897" i="12"/>
  <c r="T872" i="12"/>
  <c r="T851" i="12"/>
  <c r="T826" i="12"/>
  <c r="T879" i="12"/>
  <c r="T860" i="12"/>
  <c r="T852" i="12"/>
  <c r="T915" i="12"/>
  <c r="T842" i="12"/>
  <c r="T893" i="12"/>
  <c r="T911" i="12"/>
  <c r="T862" i="12"/>
  <c r="T864" i="12"/>
  <c r="T909" i="12"/>
  <c r="T831" i="12"/>
  <c r="T829" i="12"/>
  <c r="T845" i="12"/>
  <c r="T861" i="12"/>
  <c r="T878" i="12"/>
  <c r="T886" i="12"/>
  <c r="T894" i="12"/>
  <c r="T902" i="12"/>
  <c r="T910" i="12"/>
  <c r="T920" i="12"/>
  <c r="T876" i="12"/>
  <c r="T823" i="12"/>
  <c r="T843" i="12"/>
  <c r="T850" i="12"/>
  <c r="T913" i="12"/>
  <c r="T917" i="12"/>
  <c r="T901" i="12"/>
  <c r="T848" i="12"/>
  <c r="T835" i="12"/>
  <c r="T856" i="12"/>
  <c r="T830" i="12"/>
  <c r="T846" i="12"/>
  <c r="T824" i="12"/>
  <c r="T914" i="12"/>
  <c r="T887" i="12"/>
  <c r="T859" i="12"/>
  <c r="T836" i="12"/>
  <c r="T895" i="12"/>
  <c r="T833" i="12"/>
  <c r="T849" i="12"/>
  <c r="T865" i="12"/>
  <c r="T880" i="12"/>
  <c r="T888" i="12"/>
  <c r="T896" i="12"/>
  <c r="T904" i="12"/>
  <c r="T912" i="12"/>
  <c r="T867" i="12"/>
  <c r="T875" i="12"/>
  <c r="T832" i="12"/>
  <c r="T854" i="12"/>
  <c r="T827" i="12"/>
  <c r="T874" i="12"/>
  <c r="T847" i="12"/>
  <c r="T840" i="12"/>
  <c r="T919" i="12"/>
  <c r="T885" i="12"/>
  <c r="T907" i="12"/>
  <c r="T834" i="12"/>
  <c r="T868" i="12"/>
  <c r="T889" i="12"/>
  <c r="T883" i="12"/>
  <c r="T871" i="12"/>
  <c r="T863" i="12"/>
  <c r="T905" i="12"/>
  <c r="T821" i="12"/>
  <c r="T837" i="12"/>
  <c r="T853" i="12"/>
  <c r="T869" i="12"/>
  <c r="T882" i="12"/>
  <c r="T890" i="12"/>
  <c r="T898" i="12"/>
  <c r="T906" i="12"/>
  <c r="T916" i="12"/>
  <c r="T844" i="12"/>
  <c r="T828" i="12"/>
  <c r="T858" i="12"/>
  <c r="T822" i="12"/>
  <c r="T317" i="11"/>
  <c r="W56" i="11"/>
  <c r="P442" i="11" s="1"/>
  <c r="T439" i="11"/>
  <c r="W48" i="11"/>
  <c r="L317" i="11"/>
  <c r="L319" i="11"/>
  <c r="O862" i="12"/>
  <c r="F486" i="12"/>
  <c r="F430" i="12"/>
  <c r="F421" i="12"/>
  <c r="F471" i="12"/>
  <c r="F479" i="12"/>
  <c r="F500" i="12"/>
  <c r="F409" i="12"/>
  <c r="F510" i="12" s="1"/>
  <c r="F511" i="12" s="1"/>
  <c r="F512" i="12" s="1"/>
  <c r="F445" i="12"/>
  <c r="F508" i="12"/>
  <c r="F482" i="12"/>
  <c r="F443" i="12"/>
  <c r="F422" i="12"/>
  <c r="F481" i="12"/>
  <c r="F441" i="12"/>
  <c r="F470" i="12"/>
  <c r="F417" i="12"/>
  <c r="F436" i="12"/>
  <c r="F414" i="12"/>
  <c r="F454" i="12"/>
  <c r="F457" i="12"/>
  <c r="F415" i="12"/>
  <c r="F496" i="12"/>
  <c r="F501" i="12"/>
  <c r="F460" i="12"/>
  <c r="E494" i="12"/>
  <c r="E444" i="12"/>
  <c r="A17" i="11"/>
  <c r="AH462" i="11" s="1"/>
  <c r="S317" i="11"/>
  <c r="AD53" i="11"/>
  <c r="N317" i="11"/>
  <c r="R439" i="11"/>
  <c r="N439" i="11"/>
  <c r="R317" i="11"/>
  <c r="U317" i="11"/>
  <c r="M317" i="11"/>
  <c r="Q317" i="11"/>
  <c r="O891" i="12"/>
  <c r="O887" i="12"/>
  <c r="S431" i="11"/>
  <c r="S454" i="11" s="1"/>
  <c r="K821" i="12"/>
  <c r="K896" i="12"/>
  <c r="K897" i="12"/>
  <c r="B508" i="12"/>
  <c r="B507" i="12"/>
  <c r="B416" i="12"/>
  <c r="B493" i="12"/>
  <c r="B429" i="12"/>
  <c r="P307" i="11"/>
  <c r="K832" i="12"/>
  <c r="K878" i="12"/>
  <c r="K871" i="12"/>
  <c r="K851" i="12"/>
  <c r="B466" i="12"/>
  <c r="B417" i="12"/>
  <c r="B444" i="12"/>
  <c r="B431" i="12"/>
  <c r="B410" i="12"/>
  <c r="B446" i="12"/>
  <c r="B486" i="12"/>
  <c r="K884" i="12"/>
  <c r="K874" i="12"/>
  <c r="K858" i="12"/>
  <c r="B460" i="12"/>
  <c r="B495" i="12"/>
  <c r="B439" i="12"/>
  <c r="B478" i="12"/>
  <c r="B425" i="12"/>
  <c r="B457" i="12"/>
  <c r="B409" i="12"/>
  <c r="B510" i="12" s="1"/>
  <c r="E458" i="12"/>
  <c r="L430" i="11"/>
  <c r="L453" i="11" s="1"/>
  <c r="Q430" i="11"/>
  <c r="I308" i="11"/>
  <c r="M308" i="11"/>
  <c r="R430" i="11"/>
  <c r="R453" i="11" s="1"/>
  <c r="J430" i="11"/>
  <c r="J453" i="11" s="1"/>
  <c r="O308" i="11"/>
  <c r="G308" i="11"/>
  <c r="R308" i="11"/>
  <c r="AD44" i="11"/>
  <c r="H308" i="11"/>
  <c r="O430" i="11"/>
  <c r="O453" i="11" s="1"/>
  <c r="N308" i="11"/>
  <c r="S308" i="11"/>
  <c r="S430" i="11"/>
  <c r="S453" i="11" s="1"/>
  <c r="N430" i="11"/>
  <c r="N453" i="11" s="1"/>
  <c r="T430" i="11"/>
  <c r="K430" i="11"/>
  <c r="K453" i="11" s="1"/>
  <c r="Q308" i="11"/>
  <c r="L308" i="11"/>
  <c r="J308" i="11"/>
  <c r="A8" i="11"/>
  <c r="AH453" i="11" s="1"/>
  <c r="E508" i="12"/>
  <c r="E450" i="12"/>
  <c r="E464" i="12"/>
  <c r="E445" i="12"/>
  <c r="E441" i="12"/>
  <c r="E456" i="12"/>
  <c r="E468" i="12"/>
  <c r="E485" i="12"/>
  <c r="E477" i="12"/>
  <c r="E470" i="12"/>
  <c r="E422" i="12"/>
  <c r="E417" i="12"/>
  <c r="E423" i="12"/>
  <c r="E434" i="12"/>
  <c r="E501" i="12"/>
  <c r="E425" i="12"/>
  <c r="E487" i="12"/>
  <c r="E495" i="12"/>
  <c r="E452" i="12"/>
  <c r="E454" i="12"/>
  <c r="E469" i="12"/>
  <c r="E498" i="12"/>
  <c r="E484" i="12"/>
  <c r="E476" i="12"/>
  <c r="E463" i="12"/>
  <c r="E455" i="12"/>
  <c r="E421" i="12"/>
  <c r="E502" i="12"/>
  <c r="E427" i="12"/>
  <c r="E428" i="12"/>
  <c r="E506" i="12"/>
  <c r="E414" i="12"/>
  <c r="E472" i="12"/>
  <c r="E504" i="12"/>
  <c r="E466" i="12"/>
  <c r="E503" i="12"/>
  <c r="E412" i="12"/>
  <c r="E411" i="12"/>
  <c r="E483" i="12"/>
  <c r="E462" i="12"/>
  <c r="E435" i="12"/>
  <c r="E499" i="12"/>
  <c r="E474" i="12"/>
  <c r="E481" i="12"/>
  <c r="E447" i="12"/>
  <c r="E429" i="12"/>
  <c r="E410" i="12"/>
  <c r="E418" i="12"/>
  <c r="E453" i="12"/>
  <c r="E440" i="12"/>
  <c r="E432" i="12"/>
  <c r="E488" i="12"/>
  <c r="E493" i="12"/>
  <c r="E424" i="12"/>
  <c r="E449" i="12"/>
  <c r="E489" i="12"/>
  <c r="E465" i="12"/>
  <c r="E436" i="12"/>
  <c r="E480" i="12"/>
  <c r="E413" i="12"/>
  <c r="E416" i="12"/>
  <c r="E442" i="12"/>
  <c r="E471" i="12"/>
  <c r="E448" i="12"/>
  <c r="E431" i="12"/>
  <c r="E482" i="12"/>
  <c r="E415" i="12"/>
  <c r="E451" i="12"/>
  <c r="E409" i="12"/>
  <c r="E510" i="12" s="1"/>
  <c r="E438" i="12"/>
  <c r="E507" i="12"/>
  <c r="E497" i="12"/>
  <c r="E420" i="12"/>
  <c r="E496" i="12"/>
  <c r="E437" i="12"/>
  <c r="E419" i="12"/>
  <c r="E460" i="12"/>
  <c r="E478" i="12"/>
  <c r="E500" i="12"/>
  <c r="E475" i="12"/>
  <c r="E430" i="12"/>
  <c r="E457" i="12"/>
  <c r="E433" i="12"/>
  <c r="E459" i="12"/>
  <c r="E479" i="12"/>
  <c r="E505" i="12"/>
  <c r="E317" i="11"/>
  <c r="E441" i="11"/>
  <c r="W41" i="11"/>
  <c r="J427" i="11" s="1"/>
  <c r="C319" i="11"/>
  <c r="C317" i="11"/>
  <c r="W39" i="11"/>
  <c r="J303" i="11" s="1"/>
  <c r="C439" i="11"/>
  <c r="C307" i="11"/>
  <c r="C441" i="11"/>
  <c r="C308" i="11"/>
  <c r="C928" i="12"/>
  <c r="C925" i="12"/>
  <c r="C926" i="12"/>
  <c r="E308" i="11"/>
  <c r="E307" i="11"/>
  <c r="E309" i="11"/>
  <c r="E439" i="11"/>
  <c r="D308" i="11"/>
  <c r="D411" i="12"/>
  <c r="D512" i="12" s="1"/>
  <c r="D409" i="12"/>
  <c r="D410" i="12"/>
  <c r="D439" i="11"/>
  <c r="D307" i="11"/>
  <c r="B432" i="12"/>
  <c r="B498" i="12"/>
  <c r="B436" i="12"/>
  <c r="B462" i="12"/>
  <c r="B501" i="12"/>
  <c r="B502" i="12"/>
  <c r="B450" i="12"/>
  <c r="B419" i="12"/>
  <c r="B485" i="12"/>
  <c r="B424" i="12"/>
  <c r="B441" i="12"/>
  <c r="B479" i="12"/>
  <c r="B422" i="12"/>
  <c r="B492" i="12"/>
  <c r="B447" i="12"/>
  <c r="B415" i="12"/>
  <c r="B487" i="12"/>
  <c r="B482" i="12"/>
  <c r="B452" i="12"/>
  <c r="B473" i="12"/>
  <c r="B454" i="12"/>
  <c r="B476" i="12"/>
  <c r="B465" i="12"/>
  <c r="B475" i="12"/>
  <c r="B477" i="12"/>
  <c r="B423" i="12"/>
  <c r="B441" i="11"/>
  <c r="B308" i="11"/>
  <c r="B439" i="11"/>
  <c r="B434" i="12"/>
  <c r="B464" i="12"/>
  <c r="B503" i="12"/>
  <c r="B480" i="12"/>
  <c r="B483" i="12"/>
  <c r="B421" i="12"/>
  <c r="B484" i="12"/>
  <c r="B505" i="12"/>
  <c r="B420" i="12"/>
  <c r="B414" i="12"/>
  <c r="B451" i="12"/>
  <c r="B494" i="12"/>
  <c r="B413" i="12"/>
  <c r="B489" i="12"/>
  <c r="B426" i="12"/>
  <c r="B440" i="12"/>
  <c r="B455" i="12"/>
  <c r="B463" i="12"/>
  <c r="B418" i="12"/>
  <c r="B481" i="12"/>
  <c r="B435" i="12"/>
  <c r="B506" i="12"/>
  <c r="B496" i="12"/>
  <c r="B459" i="12"/>
  <c r="B472" i="12"/>
  <c r="B490" i="12"/>
  <c r="B428" i="12"/>
  <c r="B488" i="12"/>
  <c r="B412" i="12"/>
  <c r="B448" i="12"/>
  <c r="B442" i="12"/>
  <c r="B497" i="12"/>
  <c r="B437" i="12"/>
  <c r="B445" i="12"/>
  <c r="B469" i="12"/>
  <c r="B467" i="12"/>
  <c r="B461" i="12"/>
  <c r="B453" i="12"/>
  <c r="B430" i="12"/>
  <c r="B500" i="12"/>
  <c r="B433" i="12"/>
  <c r="B427" i="12"/>
  <c r="B491" i="12"/>
  <c r="B438" i="12"/>
  <c r="B471" i="12"/>
  <c r="B456" i="12"/>
  <c r="B458" i="12"/>
  <c r="B411" i="12"/>
  <c r="B928" i="12"/>
  <c r="H8" i="15" s="1"/>
  <c r="B925" i="12"/>
  <c r="B926" i="12"/>
  <c r="H6" i="15" s="1"/>
  <c r="K843" i="12"/>
  <c r="K830" i="12"/>
  <c r="K911" i="12"/>
  <c r="K889" i="12"/>
  <c r="K902" i="12"/>
  <c r="K875" i="12"/>
  <c r="K867" i="12"/>
  <c r="K842" i="12"/>
  <c r="K847" i="12"/>
  <c r="K872" i="12"/>
  <c r="K910" i="12"/>
  <c r="K837" i="12"/>
  <c r="K859" i="12"/>
  <c r="K877" i="12"/>
  <c r="K903" i="12"/>
  <c r="K873" i="12"/>
  <c r="K852" i="12"/>
  <c r="K866" i="12"/>
  <c r="K849" i="12"/>
  <c r="K885" i="12"/>
  <c r="K864" i="12"/>
  <c r="K834" i="12"/>
  <c r="K841" i="12"/>
  <c r="K868" i="12"/>
  <c r="K825" i="12"/>
  <c r="K854" i="12"/>
  <c r="K904" i="12"/>
  <c r="K853" i="12"/>
  <c r="K879" i="12"/>
  <c r="K850" i="12"/>
  <c r="K909" i="12"/>
  <c r="K870" i="12"/>
  <c r="K860" i="12"/>
  <c r="K892" i="12"/>
  <c r="K898" i="12"/>
  <c r="K833" i="12"/>
  <c r="K855" i="12"/>
  <c r="K836" i="12"/>
  <c r="K856" i="12"/>
  <c r="K920" i="12"/>
  <c r="K848" i="12"/>
  <c r="K869" i="12"/>
  <c r="K894" i="12"/>
  <c r="K895" i="12"/>
  <c r="K916" i="12"/>
  <c r="K890" i="12"/>
  <c r="K912" i="12"/>
  <c r="K840" i="12"/>
  <c r="K861" i="12"/>
  <c r="K886" i="12"/>
  <c r="K887" i="12"/>
  <c r="K900" i="12"/>
  <c r="K906" i="12"/>
  <c r="K908" i="12"/>
  <c r="K913" i="12"/>
  <c r="K914" i="12"/>
  <c r="K915" i="12"/>
  <c r="K857" i="12"/>
  <c r="K829" i="12"/>
  <c r="K838" i="12"/>
  <c r="K822" i="12"/>
  <c r="K831" i="12"/>
  <c r="K846" i="12"/>
  <c r="K824" i="12"/>
  <c r="K888" i="12"/>
  <c r="K901" i="12"/>
  <c r="K827" i="12"/>
  <c r="K862" i="12"/>
  <c r="K863" i="12"/>
  <c r="K844" i="12"/>
  <c r="K891" i="12"/>
  <c r="K880" i="12"/>
  <c r="K893" i="12"/>
  <c r="K918" i="12"/>
  <c r="K919" i="12"/>
  <c r="K839" i="12"/>
  <c r="K905" i="12"/>
  <c r="K907" i="12"/>
  <c r="K876" i="12"/>
  <c r="K881" i="12"/>
  <c r="K882" i="12"/>
  <c r="K883" i="12"/>
  <c r="K835" i="12"/>
  <c r="K828" i="12"/>
  <c r="K865" i="12"/>
  <c r="K823" i="12"/>
  <c r="B924" i="12"/>
  <c r="C924" i="12"/>
  <c r="D927" i="12"/>
  <c r="D926" i="12"/>
  <c r="Q488" i="12"/>
  <c r="Q451" i="12"/>
  <c r="Q482" i="12"/>
  <c r="Q455" i="12"/>
  <c r="Q498" i="12"/>
  <c r="Q420" i="12"/>
  <c r="Q474" i="12"/>
  <c r="Q458" i="12"/>
  <c r="Q450" i="12"/>
  <c r="Q501" i="12"/>
  <c r="Q473" i="12"/>
  <c r="Q417" i="12"/>
  <c r="Q487" i="12"/>
  <c r="Q496" i="12"/>
  <c r="Q507" i="12"/>
  <c r="Q448" i="12"/>
  <c r="Q500" i="12"/>
  <c r="Q508" i="12"/>
  <c r="Q470" i="12"/>
  <c r="Q489" i="12"/>
  <c r="Q421" i="12"/>
  <c r="Q423" i="12"/>
  <c r="Q454" i="12"/>
  <c r="Q480" i="12"/>
  <c r="Q435" i="12"/>
  <c r="Q491" i="12"/>
  <c r="Q504" i="12"/>
  <c r="Q449" i="12"/>
  <c r="Q414" i="12"/>
  <c r="Q453" i="12"/>
  <c r="Q457" i="12"/>
  <c r="Q433" i="12"/>
  <c r="Q477" i="12"/>
  <c r="Q497" i="12"/>
  <c r="Q468" i="12"/>
  <c r="Q466" i="12"/>
  <c r="Q493" i="12"/>
  <c r="Q443" i="12"/>
  <c r="Q481" i="12"/>
  <c r="Q456" i="12"/>
  <c r="Q445" i="12"/>
  <c r="Q505" i="12"/>
  <c r="Q459" i="12"/>
  <c r="Q485" i="12"/>
  <c r="Q475" i="12"/>
  <c r="Q461" i="12"/>
  <c r="Q415" i="12"/>
  <c r="Q422" i="12"/>
  <c r="Q437" i="12"/>
  <c r="Q440" i="12"/>
  <c r="Q409" i="12"/>
  <c r="Q427" i="12"/>
  <c r="Q439" i="12"/>
  <c r="Q430" i="12"/>
  <c r="Q486" i="12"/>
  <c r="Q499" i="12"/>
  <c r="Q492" i="12"/>
  <c r="Q467" i="12"/>
  <c r="Q462" i="12"/>
  <c r="Q469" i="12"/>
  <c r="Q431" i="12"/>
  <c r="Q447" i="12"/>
  <c r="Q426" i="12"/>
  <c r="Q429" i="12"/>
  <c r="Q438" i="12"/>
  <c r="Q419" i="12"/>
  <c r="Q432" i="12"/>
  <c r="Q476" i="12"/>
  <c r="Q436" i="12"/>
  <c r="Q464" i="12"/>
  <c r="Q465" i="12"/>
  <c r="Q506" i="12"/>
  <c r="Q478" i="12"/>
  <c r="Q490" i="12"/>
  <c r="Q503" i="12"/>
  <c r="Q479" i="12"/>
  <c r="Q483" i="12"/>
  <c r="Q452" i="12"/>
  <c r="Q412" i="12"/>
  <c r="Q411" i="12"/>
  <c r="Q495" i="12"/>
  <c r="Q425" i="12"/>
  <c r="Q424" i="12"/>
  <c r="Q418" i="12"/>
  <c r="Q519" i="12" s="1"/>
  <c r="Q520" i="12" s="1"/>
  <c r="Q521" i="12" s="1"/>
  <c r="Q434" i="12"/>
  <c r="Q416" i="12"/>
  <c r="Q494" i="12"/>
  <c r="Q463" i="12"/>
  <c r="Q484" i="12"/>
  <c r="Q502" i="12"/>
  <c r="Q471" i="12"/>
  <c r="Q460" i="12"/>
  <c r="Q413" i="12"/>
  <c r="Q428" i="12"/>
  <c r="Q446" i="12"/>
  <c r="Q444" i="12"/>
  <c r="Q410" i="12"/>
  <c r="Q442" i="12"/>
  <c r="Q441" i="12"/>
  <c r="I462" i="12"/>
  <c r="I436" i="12"/>
  <c r="I421" i="12"/>
  <c r="I457" i="12"/>
  <c r="AI27" i="3"/>
  <c r="AI26" i="3" s="1"/>
  <c r="AI33" i="3"/>
  <c r="K308" i="11"/>
  <c r="O470" i="12"/>
  <c r="O501" i="12"/>
  <c r="O445" i="12"/>
  <c r="O464" i="12"/>
  <c r="O434" i="12"/>
  <c r="O430" i="12"/>
  <c r="O421" i="12"/>
  <c r="O411" i="12"/>
  <c r="O451" i="12"/>
  <c r="O460" i="12"/>
  <c r="O497" i="12"/>
  <c r="O495" i="12"/>
  <c r="O462" i="12"/>
  <c r="O474" i="12"/>
  <c r="O426" i="12"/>
  <c r="O493" i="12"/>
  <c r="O467" i="12"/>
  <c r="O458" i="12"/>
  <c r="O505" i="12"/>
  <c r="O471" i="12"/>
  <c r="O439" i="12"/>
  <c r="O432" i="12"/>
  <c r="O419" i="12"/>
  <c r="O469" i="12"/>
  <c r="O453" i="12"/>
  <c r="O440" i="12"/>
  <c r="O415" i="12"/>
  <c r="O484" i="12"/>
  <c r="O456" i="12"/>
  <c r="O414" i="12"/>
  <c r="O418" i="12"/>
  <c r="O459" i="12"/>
  <c r="O450" i="12"/>
  <c r="O454" i="12"/>
  <c r="O468" i="12"/>
  <c r="O500" i="12"/>
  <c r="O444" i="12"/>
  <c r="O506" i="12"/>
  <c r="O494" i="12"/>
  <c r="O435" i="12"/>
  <c r="O413" i="12"/>
  <c r="O410" i="12"/>
  <c r="O417" i="12"/>
  <c r="O481" i="12"/>
  <c r="O412" i="12"/>
  <c r="O502" i="12"/>
  <c r="O442" i="12"/>
  <c r="O449" i="12"/>
  <c r="O423" i="12"/>
  <c r="O483" i="12"/>
  <c r="O443" i="12"/>
  <c r="O422" i="12"/>
  <c r="O457" i="12"/>
  <c r="O429" i="12"/>
  <c r="O436" i="12"/>
  <c r="O463" i="12"/>
  <c r="O475" i="12"/>
  <c r="O508" i="12"/>
  <c r="O503" i="12"/>
  <c r="O438" i="12"/>
  <c r="O504" i="12"/>
  <c r="O480" i="12"/>
  <c r="O473" i="12"/>
  <c r="O431" i="12"/>
  <c r="O492" i="12"/>
  <c r="O472" i="12"/>
  <c r="O487" i="12"/>
  <c r="O448" i="12"/>
  <c r="O447" i="12"/>
  <c r="O499" i="12"/>
  <c r="O479" i="12"/>
  <c r="O490" i="12"/>
  <c r="O452" i="12"/>
  <c r="O498" i="12"/>
  <c r="O461" i="12"/>
  <c r="O489" i="12"/>
  <c r="O425" i="12"/>
  <c r="O433" i="12"/>
  <c r="O488" i="12"/>
  <c r="O455" i="12"/>
  <c r="O446" i="12"/>
  <c r="O420" i="12"/>
  <c r="O521" i="12" s="1"/>
  <c r="O409" i="12"/>
  <c r="O478" i="12"/>
  <c r="O491" i="12"/>
  <c r="O437" i="12"/>
  <c r="O485" i="12"/>
  <c r="O477" i="12"/>
  <c r="O476" i="12"/>
  <c r="O486" i="12"/>
  <c r="O482" i="12"/>
  <c r="O507" i="12"/>
  <c r="O424" i="12"/>
  <c r="O441" i="12"/>
  <c r="O496" i="12"/>
  <c r="O465" i="12"/>
  <c r="O428" i="12"/>
  <c r="O466" i="12"/>
  <c r="O427" i="12"/>
  <c r="O416" i="12"/>
  <c r="A9" i="11"/>
  <c r="AH454" i="11" s="1"/>
  <c r="Q309" i="11"/>
  <c r="T309" i="11"/>
  <c r="S309" i="11"/>
  <c r="AD45" i="11"/>
  <c r="M309" i="11"/>
  <c r="L309" i="11"/>
  <c r="N309" i="11"/>
  <c r="R309" i="11"/>
  <c r="U309" i="11"/>
  <c r="P309" i="11"/>
  <c r="O309" i="11"/>
  <c r="H309" i="11"/>
  <c r="C309" i="11"/>
  <c r="I479" i="12"/>
  <c r="I467" i="12"/>
  <c r="I444" i="12"/>
  <c r="I466" i="12"/>
  <c r="I452" i="12"/>
  <c r="I418" i="12"/>
  <c r="I455" i="12"/>
  <c r="I431" i="12"/>
  <c r="S450" i="11"/>
  <c r="AI24" i="3"/>
  <c r="AI25" i="3"/>
  <c r="AI32" i="3"/>
  <c r="V669" i="11"/>
  <c r="W669" i="11" s="1"/>
  <c r="J683" i="11" s="1"/>
  <c r="J684" i="11" s="1"/>
  <c r="I309" i="11"/>
  <c r="I439" i="12"/>
  <c r="I491" i="12"/>
  <c r="I429" i="12"/>
  <c r="I434" i="12"/>
  <c r="I409" i="12"/>
  <c r="I477" i="12"/>
  <c r="I442" i="12"/>
  <c r="I441" i="12"/>
  <c r="I487" i="12"/>
  <c r="I461" i="12"/>
  <c r="I424" i="12"/>
  <c r="I508" i="12"/>
  <c r="I450" i="12"/>
  <c r="I478" i="12"/>
  <c r="I499" i="12"/>
  <c r="I486" i="12"/>
  <c r="I413" i="12"/>
  <c r="I422" i="12"/>
  <c r="I489" i="12"/>
  <c r="I470" i="12"/>
  <c r="I492" i="12"/>
  <c r="I480" i="12"/>
  <c r="I505" i="12"/>
  <c r="I445" i="12"/>
  <c r="I476" i="12"/>
  <c r="I471" i="12"/>
  <c r="I415" i="12"/>
  <c r="I432" i="12"/>
  <c r="I446" i="12"/>
  <c r="I490" i="12"/>
  <c r="I501" i="12"/>
  <c r="I507" i="12"/>
  <c r="I483" i="12"/>
  <c r="I458" i="12"/>
  <c r="I419" i="12"/>
  <c r="I504" i="12"/>
  <c r="I430" i="12"/>
  <c r="I506" i="12"/>
  <c r="I464" i="12"/>
  <c r="I465" i="12"/>
  <c r="I410" i="12"/>
  <c r="I511" i="12" s="1"/>
  <c r="I512" i="12" s="1"/>
  <c r="I513" i="12" s="1"/>
  <c r="I514" i="12" s="1"/>
  <c r="I423" i="12"/>
  <c r="I503" i="12"/>
  <c r="I463" i="12"/>
  <c r="I485" i="12"/>
  <c r="I454" i="12"/>
  <c r="I449" i="12"/>
  <c r="I459" i="12"/>
  <c r="I460" i="12"/>
  <c r="I412" i="12"/>
  <c r="I484" i="12"/>
  <c r="I448" i="12"/>
  <c r="I451" i="12"/>
  <c r="I440" i="12"/>
  <c r="I494" i="12"/>
  <c r="I497" i="12"/>
  <c r="I498" i="12"/>
  <c r="I468" i="12"/>
  <c r="I493" i="12"/>
  <c r="I453" i="12"/>
  <c r="I474" i="12"/>
  <c r="I502" i="12"/>
  <c r="I438" i="12"/>
  <c r="I425" i="12"/>
  <c r="I456" i="12"/>
  <c r="I420" i="12"/>
  <c r="I472" i="12"/>
  <c r="I488" i="12"/>
  <c r="I481" i="12"/>
  <c r="I414" i="12"/>
  <c r="I500" i="12"/>
  <c r="I437" i="12"/>
  <c r="I411" i="12"/>
  <c r="I443" i="12"/>
  <c r="I427" i="12"/>
  <c r="I447" i="12"/>
  <c r="I426" i="12"/>
  <c r="I416" i="12"/>
  <c r="I473" i="12"/>
  <c r="I435" i="12"/>
  <c r="K431" i="11"/>
  <c r="K454" i="11" s="1"/>
  <c r="F466" i="11"/>
  <c r="K466" i="11"/>
  <c r="AI28" i="3"/>
  <c r="D483" i="12"/>
  <c r="D502" i="12"/>
  <c r="D497" i="12"/>
  <c r="D494" i="12"/>
  <c r="D442" i="12"/>
  <c r="D431" i="12"/>
  <c r="D500" i="12"/>
  <c r="D484" i="12"/>
  <c r="D496" i="12"/>
  <c r="D465" i="12"/>
  <c r="D450" i="12"/>
  <c r="D480" i="12"/>
  <c r="D429" i="12"/>
  <c r="D412" i="12"/>
  <c r="D486" i="12"/>
  <c r="D433" i="12"/>
  <c r="D413" i="12"/>
  <c r="D498" i="12"/>
  <c r="D457" i="12"/>
  <c r="D423" i="12"/>
  <c r="D424" i="12"/>
  <c r="D437" i="12"/>
  <c r="D503" i="12"/>
  <c r="D492" i="12"/>
  <c r="D439" i="12"/>
  <c r="D418" i="12"/>
  <c r="D499" i="12"/>
  <c r="D454" i="12"/>
  <c r="D438" i="12"/>
  <c r="D466" i="12"/>
  <c r="D420" i="12"/>
  <c r="D493" i="12"/>
  <c r="D453" i="12"/>
  <c r="D475" i="12"/>
  <c r="D456" i="12"/>
  <c r="D478" i="12"/>
  <c r="D435" i="12"/>
  <c r="D445" i="12"/>
  <c r="D476" i="12"/>
  <c r="D504" i="12"/>
  <c r="D426" i="12"/>
  <c r="D473" i="12"/>
  <c r="D468" i="12"/>
  <c r="D506" i="12"/>
  <c r="D487" i="12"/>
  <c r="D460" i="12"/>
  <c r="D508" i="12"/>
  <c r="D447" i="12"/>
  <c r="D448" i="12"/>
  <c r="D432" i="12"/>
  <c r="D434" i="12"/>
  <c r="D469" i="12"/>
  <c r="D470" i="12"/>
  <c r="D488" i="12"/>
  <c r="D415" i="12"/>
  <c r="D449" i="12"/>
  <c r="D443" i="12"/>
  <c r="D467" i="12"/>
  <c r="D472" i="12"/>
  <c r="D436" i="12"/>
  <c r="D430" i="12"/>
  <c r="D479" i="12"/>
  <c r="D416" i="12"/>
  <c r="D427" i="12"/>
  <c r="D491" i="12"/>
  <c r="D477" i="12"/>
  <c r="D451" i="12"/>
  <c r="D455" i="12"/>
  <c r="D463" i="12"/>
  <c r="D417" i="12"/>
  <c r="D507" i="12"/>
  <c r="D421" i="12"/>
  <c r="D505" i="12"/>
  <c r="D464" i="12"/>
  <c r="D495" i="12"/>
  <c r="D474" i="12"/>
  <c r="D458" i="12"/>
  <c r="D446" i="12"/>
  <c r="D489" i="12"/>
  <c r="D462" i="12"/>
  <c r="D461" i="12"/>
  <c r="D459" i="12"/>
  <c r="D425" i="12"/>
  <c r="D490" i="12"/>
  <c r="D481" i="12"/>
  <c r="D444" i="12"/>
  <c r="D419" i="12"/>
  <c r="D501" i="12"/>
  <c r="D452" i="12"/>
  <c r="D428" i="12"/>
  <c r="D482" i="12"/>
  <c r="D414" i="12"/>
  <c r="D440" i="12"/>
  <c r="D485" i="12"/>
  <c r="D441" i="12"/>
  <c r="D422" i="12"/>
  <c r="D471" i="12"/>
  <c r="Q472" i="12"/>
  <c r="I417" i="12"/>
  <c r="I433" i="12"/>
  <c r="I495" i="12"/>
  <c r="I496" i="12"/>
  <c r="I428" i="12"/>
  <c r="I482" i="12"/>
  <c r="I469" i="12"/>
  <c r="L431" i="11"/>
  <c r="L454" i="11" s="1"/>
  <c r="L307" i="11"/>
  <c r="O307" i="11"/>
  <c r="H307" i="11"/>
  <c r="I307" i="11"/>
  <c r="E319" i="11"/>
  <c r="W47" i="11"/>
  <c r="K311" i="11" s="1"/>
  <c r="K317" i="11"/>
  <c r="K309" i="11"/>
  <c r="K429" i="11"/>
  <c r="K452" i="11" s="1"/>
  <c r="K319" i="11"/>
  <c r="K307" i="11"/>
  <c r="J901" i="12"/>
  <c r="J845" i="12"/>
  <c r="J895" i="12"/>
  <c r="J903" i="12"/>
  <c r="J838" i="12"/>
  <c r="J863" i="12"/>
  <c r="J907" i="12"/>
  <c r="J888" i="12"/>
  <c r="J855" i="12"/>
  <c r="J881" i="12"/>
  <c r="J917" i="12"/>
  <c r="J848" i="12"/>
  <c r="J834" i="12"/>
  <c r="J913" i="12"/>
  <c r="J880" i="12"/>
  <c r="J823" i="12"/>
  <c r="J835" i="12"/>
  <c r="J873" i="12"/>
  <c r="J837" i="12"/>
  <c r="J887" i="12"/>
  <c r="J904" i="12"/>
  <c r="J905" i="12"/>
  <c r="J839" i="12"/>
  <c r="J828" i="12"/>
  <c r="J844" i="12"/>
  <c r="J915" i="12"/>
  <c r="J849" i="12"/>
  <c r="J882" i="12"/>
  <c r="J860" i="12"/>
  <c r="J857" i="12"/>
  <c r="J853" i="12"/>
  <c r="J899" i="12"/>
  <c r="J833" i="12"/>
  <c r="J866" i="12"/>
  <c r="J891" i="12"/>
  <c r="J908" i="12"/>
  <c r="J885" i="12"/>
  <c r="J883" i="12"/>
  <c r="J842" i="12"/>
  <c r="J825" i="12"/>
  <c r="J867" i="12"/>
  <c r="J893" i="12"/>
  <c r="J876" i="12"/>
  <c r="J836" i="12"/>
  <c r="J914" i="12"/>
  <c r="J889" i="12"/>
  <c r="J862" i="12"/>
  <c r="J898" i="12"/>
  <c r="J841" i="12"/>
  <c r="J821" i="12"/>
  <c r="J847" i="12"/>
  <c r="J884" i="12"/>
  <c r="J909" i="12"/>
  <c r="J875" i="12"/>
  <c r="J892" i="12"/>
  <c r="J859" i="12"/>
  <c r="J831" i="12"/>
  <c r="J868" i="12"/>
  <c r="J861" i="12"/>
  <c r="J918" i="12"/>
  <c r="J854" i="12"/>
  <c r="J832" i="12"/>
  <c r="J846" i="12"/>
  <c r="J912" i="12"/>
  <c r="J906" i="12"/>
  <c r="J830" i="12"/>
  <c r="J864" i="12"/>
  <c r="J843" i="12"/>
  <c r="J910" i="12"/>
  <c r="J877" i="12"/>
  <c r="J856" i="12"/>
  <c r="J894" i="12"/>
  <c r="J829" i="12"/>
  <c r="J911" i="12"/>
  <c r="J826" i="12"/>
  <c r="J878" i="12"/>
  <c r="J919" i="12"/>
  <c r="J902" i="12"/>
  <c r="J869" i="12"/>
  <c r="J858" i="12"/>
  <c r="J896" i="12"/>
  <c r="J879" i="12"/>
  <c r="J916" i="12"/>
  <c r="J900" i="12"/>
  <c r="J920" i="12"/>
  <c r="J852" i="12"/>
  <c r="J865" i="12"/>
  <c r="J872" i="12"/>
  <c r="J851" i="12"/>
  <c r="J822" i="12"/>
  <c r="J874" i="12"/>
  <c r="J897" i="12"/>
  <c r="J840" i="12"/>
  <c r="J890" i="12"/>
  <c r="J870" i="12"/>
  <c r="J871" i="12"/>
  <c r="J827" i="12"/>
  <c r="J824" i="12"/>
  <c r="J850" i="12"/>
  <c r="J886" i="12"/>
  <c r="E859" i="12"/>
  <c r="E886" i="12"/>
  <c r="E867" i="12"/>
  <c r="E899" i="12"/>
  <c r="E863" i="12"/>
  <c r="E872" i="12"/>
  <c r="E880" i="12"/>
  <c r="E825" i="12"/>
  <c r="E888" i="12"/>
  <c r="E831" i="12"/>
  <c r="E917" i="12"/>
  <c r="E879" i="12"/>
  <c r="E836" i="12"/>
  <c r="E869" i="12"/>
  <c r="E902" i="12"/>
  <c r="E885" i="12"/>
  <c r="E883" i="12"/>
  <c r="E911" i="12"/>
  <c r="E853" i="12"/>
  <c r="E860" i="12"/>
  <c r="E913" i="12"/>
  <c r="E841" i="12"/>
  <c r="E875" i="12"/>
  <c r="E891" i="12"/>
  <c r="E821" i="12"/>
  <c r="E833" i="12"/>
  <c r="E878" i="12"/>
  <c r="E889" i="12"/>
  <c r="E852" i="12"/>
  <c r="E864" i="12"/>
  <c r="E855" i="12"/>
  <c r="E896" i="12"/>
  <c r="E906" i="12"/>
  <c r="E835" i="12"/>
  <c r="E908" i="12"/>
  <c r="E884" i="12"/>
  <c r="E904" i="12"/>
  <c r="E834" i="12"/>
  <c r="E844" i="12"/>
  <c r="E830" i="12"/>
  <c r="E905" i="12"/>
  <c r="E898" i="12"/>
  <c r="E839" i="12"/>
  <c r="E847" i="12"/>
  <c r="E901" i="12"/>
  <c r="E848" i="12"/>
  <c r="E876" i="12"/>
  <c r="E915" i="12"/>
  <c r="E857" i="12"/>
  <c r="E874" i="12"/>
  <c r="E903" i="12"/>
  <c r="E838" i="12"/>
  <c r="E877" i="12"/>
  <c r="E893" i="12"/>
  <c r="E850" i="12"/>
  <c r="E909" i="12"/>
  <c r="E895" i="12"/>
  <c r="E873" i="12"/>
  <c r="E881" i="12"/>
  <c r="E843" i="12"/>
  <c r="E868" i="12"/>
  <c r="E862" i="12"/>
  <c r="E919" i="12"/>
  <c r="E851" i="12"/>
  <c r="E832" i="12"/>
  <c r="E892" i="12"/>
  <c r="E849" i="12"/>
  <c r="E846" i="12"/>
  <c r="E861" i="12"/>
  <c r="E871" i="12"/>
  <c r="E858" i="12"/>
  <c r="E866" i="12"/>
  <c r="E887" i="12"/>
  <c r="E890" i="12"/>
  <c r="E840" i="12"/>
  <c r="E900" i="12"/>
  <c r="E920" i="12"/>
  <c r="E824" i="12"/>
  <c r="E865" i="12"/>
  <c r="E845" i="12"/>
  <c r="E894" i="12"/>
  <c r="E918" i="12"/>
  <c r="E916" i="12"/>
  <c r="E856" i="12"/>
  <c r="E882" i="12"/>
  <c r="E829" i="12"/>
  <c r="E826" i="12"/>
  <c r="E914" i="12"/>
  <c r="E828" i="12"/>
  <c r="E907" i="12"/>
  <c r="E870" i="12"/>
  <c r="E827" i="12"/>
  <c r="E910" i="12"/>
  <c r="E897" i="12"/>
  <c r="E842" i="12"/>
  <c r="E912" i="12"/>
  <c r="E837" i="12"/>
  <c r="E854" i="12"/>
  <c r="E823" i="12"/>
  <c r="W46" i="11"/>
  <c r="J310" i="11" s="1"/>
  <c r="J309" i="11"/>
  <c r="J317" i="11"/>
  <c r="J319" i="11"/>
  <c r="F6" i="15"/>
  <c r="F7" i="15"/>
  <c r="F4" i="15"/>
  <c r="F5" i="15"/>
  <c r="H473" i="12"/>
  <c r="B915" i="12"/>
  <c r="B877" i="12"/>
  <c r="B869" i="12"/>
  <c r="B824" i="12"/>
  <c r="B873" i="12"/>
  <c r="B835" i="12"/>
  <c r="B913" i="12"/>
  <c r="B886" i="12"/>
  <c r="B864" i="12"/>
  <c r="B882" i="12"/>
  <c r="B838" i="12"/>
  <c r="B870" i="12"/>
  <c r="B899" i="12"/>
  <c r="B911" i="12"/>
  <c r="B823" i="12"/>
  <c r="B859" i="12"/>
  <c r="B845" i="12"/>
  <c r="B914" i="12"/>
  <c r="B858" i="12"/>
  <c r="B885" i="12"/>
  <c r="B829" i="12"/>
  <c r="B878" i="12"/>
  <c r="B853" i="12"/>
  <c r="B874" i="12"/>
  <c r="B916" i="12"/>
  <c r="B861" i="12"/>
  <c r="B851" i="12"/>
  <c r="B919" i="12"/>
  <c r="B822" i="12"/>
  <c r="B907" i="12"/>
  <c r="B837" i="12"/>
  <c r="B891" i="12"/>
  <c r="B889" i="12"/>
  <c r="B918" i="12"/>
  <c r="B895" i="12"/>
  <c r="B868" i="12"/>
  <c r="B872" i="12"/>
  <c r="B863" i="12"/>
  <c r="B893" i="12"/>
  <c r="B843" i="12"/>
  <c r="B860" i="12"/>
  <c r="B894" i="12"/>
  <c r="B847" i="12"/>
  <c r="B836" i="12"/>
  <c r="B906" i="12"/>
  <c r="B828" i="12"/>
  <c r="B875" i="12"/>
  <c r="B884" i="12"/>
  <c r="B830" i="12"/>
  <c r="B842" i="12"/>
  <c r="B888" i="12"/>
  <c r="B831" i="12"/>
  <c r="B856" i="12"/>
  <c r="B841" i="12"/>
  <c r="B850" i="12"/>
  <c r="B904" i="12"/>
  <c r="B839" i="12"/>
  <c r="B908" i="12"/>
  <c r="B876" i="12"/>
  <c r="B896" i="12"/>
  <c r="B912" i="12"/>
  <c r="B827" i="12"/>
  <c r="B909" i="12"/>
  <c r="B825" i="12"/>
  <c r="B917" i="12"/>
  <c r="B920" i="12"/>
  <c r="B857" i="12"/>
  <c r="B905" i="12"/>
  <c r="B898" i="12"/>
  <c r="B844" i="12"/>
  <c r="B902" i="12"/>
  <c r="B865" i="12"/>
  <c r="B887" i="12"/>
  <c r="B854" i="12"/>
  <c r="B890" i="12"/>
  <c r="B855" i="12"/>
  <c r="B834" i="12"/>
  <c r="B852" i="12"/>
  <c r="B866" i="12"/>
  <c r="B881" i="12"/>
  <c r="B862" i="12"/>
  <c r="B883" i="12"/>
  <c r="B846" i="12"/>
  <c r="B900" i="12"/>
  <c r="B867" i="12"/>
  <c r="B833" i="12"/>
  <c r="B871" i="12"/>
  <c r="B880" i="12"/>
  <c r="B832" i="12"/>
  <c r="B826" i="12"/>
  <c r="B901" i="12"/>
  <c r="B840" i="12"/>
  <c r="B897" i="12"/>
  <c r="B821" i="12"/>
  <c r="B892" i="12"/>
  <c r="B903" i="12"/>
  <c r="B848" i="12"/>
  <c r="B879" i="12"/>
  <c r="B910" i="12"/>
  <c r="B849" i="12"/>
  <c r="C478" i="12"/>
  <c r="C412" i="12"/>
  <c r="C455" i="12"/>
  <c r="C506" i="12"/>
  <c r="C457" i="12"/>
  <c r="C450" i="12"/>
  <c r="C493" i="12"/>
  <c r="C420" i="12"/>
  <c r="C470" i="12"/>
  <c r="C491" i="12"/>
  <c r="C441" i="12"/>
  <c r="C439" i="12"/>
  <c r="C419" i="12"/>
  <c r="C508" i="12"/>
  <c r="C448" i="12"/>
  <c r="C437" i="12"/>
  <c r="C409" i="12"/>
  <c r="C510" i="12" s="1"/>
  <c r="C442" i="12"/>
  <c r="C501" i="12"/>
  <c r="C456" i="12"/>
  <c r="C464" i="12"/>
  <c r="C503" i="12"/>
  <c r="C445" i="12"/>
  <c r="C424" i="12"/>
  <c r="C428" i="12"/>
  <c r="C411" i="12"/>
  <c r="C427" i="12"/>
  <c r="C451" i="12"/>
  <c r="C497" i="12"/>
  <c r="C479" i="12"/>
  <c r="C431" i="12"/>
  <c r="C485" i="12"/>
  <c r="C505" i="12"/>
  <c r="C434" i="12"/>
  <c r="C429" i="12"/>
  <c r="C418" i="12"/>
  <c r="C454" i="12"/>
  <c r="C433" i="12"/>
  <c r="C471" i="12"/>
  <c r="C495" i="12"/>
  <c r="C468" i="12"/>
  <c r="C481" i="12"/>
  <c r="C416" i="12"/>
  <c r="C462" i="12"/>
  <c r="C507" i="12"/>
  <c r="C417" i="12"/>
  <c r="C498" i="12"/>
  <c r="C467" i="12"/>
  <c r="C452" i="12"/>
  <c r="C486" i="12"/>
  <c r="C476" i="12"/>
  <c r="C436" i="12"/>
  <c r="C414" i="12"/>
  <c r="C477" i="12"/>
  <c r="C490" i="12"/>
  <c r="C432" i="12"/>
  <c r="C430" i="12"/>
  <c r="C492" i="12"/>
  <c r="C446" i="12"/>
  <c r="C504" i="12"/>
  <c r="C435" i="12"/>
  <c r="C461" i="12"/>
  <c r="C440" i="12"/>
  <c r="C469" i="12"/>
  <c r="C423" i="12"/>
  <c r="C447" i="12"/>
  <c r="C422" i="12"/>
  <c r="C466" i="12"/>
  <c r="C449" i="12"/>
  <c r="C459" i="12"/>
  <c r="C484" i="12"/>
  <c r="C494" i="12"/>
  <c r="C483" i="12"/>
  <c r="C473" i="12"/>
  <c r="C489" i="12"/>
  <c r="C453" i="12"/>
  <c r="C460" i="12"/>
  <c r="C438" i="12"/>
  <c r="C415" i="12"/>
  <c r="C458" i="12"/>
  <c r="C410" i="12"/>
  <c r="C480" i="12"/>
  <c r="C465" i="12"/>
  <c r="C413" i="12"/>
  <c r="C474" i="12"/>
  <c r="C499" i="12"/>
  <c r="C421" i="12"/>
  <c r="C475" i="12"/>
  <c r="C496" i="12"/>
  <c r="C472" i="12"/>
  <c r="C500" i="12"/>
  <c r="C488" i="12"/>
  <c r="C482" i="12"/>
  <c r="C426" i="12"/>
  <c r="C425" i="12"/>
  <c r="C444" i="12"/>
  <c r="C463" i="12"/>
  <c r="C502" i="12"/>
  <c r="C487" i="12"/>
  <c r="C443" i="12"/>
  <c r="D866" i="12"/>
  <c r="D893" i="12"/>
  <c r="D857" i="12"/>
  <c r="D873" i="12"/>
  <c r="D904" i="12"/>
  <c r="D822" i="12"/>
  <c r="D909" i="12"/>
  <c r="D825" i="12"/>
  <c r="D831" i="12"/>
  <c r="D861" i="12"/>
  <c r="D892" i="12"/>
  <c r="D895" i="12"/>
  <c r="D882" i="12"/>
  <c r="D860" i="12"/>
  <c r="D837" i="12"/>
  <c r="D830" i="12"/>
  <c r="D918" i="12"/>
  <c r="D886" i="12"/>
  <c r="D913" i="12"/>
  <c r="D908" i="12"/>
  <c r="D844" i="12"/>
  <c r="D894" i="12"/>
  <c r="D843" i="12"/>
  <c r="D823" i="12"/>
  <c r="D862" i="12"/>
  <c r="D826" i="12"/>
  <c r="D856" i="12"/>
  <c r="D900" i="12"/>
  <c r="D828" i="12"/>
  <c r="D903" i="12"/>
  <c r="D912" i="12"/>
  <c r="D840" i="12"/>
  <c r="D871" i="12"/>
  <c r="D911" i="12"/>
  <c r="D852" i="12"/>
  <c r="D864" i="12"/>
  <c r="D848" i="12"/>
  <c r="D905" i="12"/>
  <c r="D838" i="12"/>
  <c r="D842" i="12"/>
  <c r="D879" i="12"/>
  <c r="D859" i="12"/>
  <c r="D880" i="12"/>
  <c r="D888" i="12"/>
  <c r="D863" i="12"/>
  <c r="D870" i="12"/>
  <c r="D846" i="12"/>
  <c r="D850" i="12"/>
  <c r="D899" i="12"/>
  <c r="D858" i="12"/>
  <c r="D836" i="12"/>
  <c r="D849" i="12"/>
  <c r="D876" i="12"/>
  <c r="D902" i="12"/>
  <c r="D872" i="12"/>
  <c r="D835" i="12"/>
  <c r="D883" i="12"/>
  <c r="D854" i="12"/>
  <c r="D891" i="12"/>
  <c r="D821" i="12"/>
  <c r="D847" i="12"/>
  <c r="D887" i="12"/>
  <c r="D901" i="12"/>
  <c r="D915" i="12"/>
  <c r="D885" i="12"/>
  <c r="D845" i="12"/>
  <c r="D841" i="12"/>
  <c r="D875" i="12"/>
  <c r="D889" i="12"/>
  <c r="D878" i="12"/>
  <c r="D920" i="12"/>
  <c r="D827" i="12"/>
  <c r="D910" i="12"/>
  <c r="D832" i="12"/>
  <c r="D855" i="12"/>
  <c r="D914" i="12"/>
  <c r="D829" i="12"/>
  <c r="D867" i="12"/>
  <c r="D851" i="12"/>
  <c r="D897" i="12"/>
  <c r="D917" i="12"/>
  <c r="D869" i="12"/>
  <c r="D898" i="12"/>
  <c r="D824" i="12"/>
  <c r="D853" i="12"/>
  <c r="D865" i="12"/>
  <c r="D884" i="12"/>
  <c r="D881" i="12"/>
  <c r="D896" i="12"/>
  <c r="D916" i="12"/>
  <c r="D877" i="12"/>
  <c r="D919" i="12"/>
  <c r="D839" i="12"/>
  <c r="D890" i="12"/>
  <c r="D907" i="12"/>
  <c r="D874" i="12"/>
  <c r="D868" i="12"/>
  <c r="D833" i="12"/>
  <c r="D906" i="12"/>
  <c r="D834" i="12"/>
  <c r="W40" i="11"/>
  <c r="D309" i="11"/>
  <c r="D317" i="11"/>
  <c r="D319" i="11"/>
  <c r="W38" i="11"/>
  <c r="F302" i="11" s="1"/>
  <c r="B309" i="11"/>
  <c r="B317" i="11"/>
  <c r="B319" i="11"/>
  <c r="B307" i="11"/>
  <c r="H419" i="12"/>
  <c r="H446" i="12"/>
  <c r="H414" i="12"/>
  <c r="H457" i="12"/>
  <c r="H430" i="12"/>
  <c r="H465" i="12"/>
  <c r="H417" i="12"/>
  <c r="H433" i="12"/>
  <c r="H484" i="12"/>
  <c r="H424" i="12"/>
  <c r="H429" i="12"/>
  <c r="H499" i="12"/>
  <c r="H461" i="12"/>
  <c r="H456" i="12"/>
  <c r="H418" i="12"/>
  <c r="H440" i="12"/>
  <c r="H497" i="12"/>
  <c r="H494" i="12"/>
  <c r="H468" i="12"/>
  <c r="H463" i="12"/>
  <c r="H453" i="12"/>
  <c r="H439" i="12"/>
  <c r="H454" i="12"/>
  <c r="H423" i="12"/>
  <c r="H474" i="12"/>
  <c r="H482" i="12"/>
  <c r="H442" i="12"/>
  <c r="H501" i="12"/>
  <c r="H464" i="12"/>
  <c r="H410" i="12"/>
  <c r="H448" i="12"/>
  <c r="H437" i="12"/>
  <c r="H475" i="12"/>
  <c r="H434" i="12"/>
  <c r="H458" i="12"/>
  <c r="H447" i="12"/>
  <c r="H472" i="12"/>
  <c r="H479" i="12"/>
  <c r="H488" i="12"/>
  <c r="H459" i="12"/>
  <c r="H449" i="12"/>
  <c r="H493" i="12"/>
  <c r="H503" i="12"/>
  <c r="H443" i="12"/>
  <c r="H422" i="12"/>
  <c r="H451" i="12"/>
  <c r="H426" i="12"/>
  <c r="H460" i="12"/>
  <c r="H489" i="12"/>
  <c r="H480" i="12"/>
  <c r="H427" i="12"/>
  <c r="H481" i="12"/>
  <c r="H421" i="12"/>
  <c r="H420" i="12"/>
  <c r="H505" i="12"/>
  <c r="H425" i="12"/>
  <c r="H462" i="12"/>
  <c r="H490" i="12"/>
  <c r="H504" i="12"/>
  <c r="H431" i="12"/>
  <c r="H502" i="12"/>
  <c r="H412" i="12"/>
  <c r="H413" i="12"/>
  <c r="H508" i="12"/>
  <c r="H498" i="12"/>
  <c r="H483" i="12"/>
  <c r="H415" i="12"/>
  <c r="H416" i="12"/>
  <c r="H409" i="12"/>
  <c r="H510" i="12" s="1"/>
  <c r="H467" i="12"/>
  <c r="H438" i="12"/>
  <c r="H411" i="12"/>
  <c r="H466" i="12"/>
  <c r="H428" i="12"/>
  <c r="H450" i="12"/>
  <c r="H436" i="12"/>
  <c r="H491" i="12"/>
  <c r="H500" i="12"/>
  <c r="H445" i="12"/>
  <c r="H495" i="12"/>
  <c r="H478" i="12"/>
  <c r="H452" i="12"/>
  <c r="H444" i="12"/>
  <c r="H435" i="12"/>
  <c r="H487" i="12"/>
  <c r="H455" i="12"/>
  <c r="H469" i="12"/>
  <c r="H471" i="12"/>
  <c r="H477" i="12"/>
  <c r="H485" i="12"/>
  <c r="H432" i="12"/>
  <c r="H492" i="12"/>
  <c r="H496" i="12"/>
  <c r="H441" i="12"/>
  <c r="H486" i="12"/>
  <c r="H507" i="12"/>
  <c r="H476" i="12"/>
  <c r="H506" i="12"/>
  <c r="H470" i="12"/>
  <c r="G409" i="12"/>
  <c r="G411" i="12"/>
  <c r="G434" i="12"/>
  <c r="G467" i="12"/>
  <c r="G464" i="12"/>
  <c r="G489" i="12"/>
  <c r="G446" i="12"/>
  <c r="G458" i="12"/>
  <c r="G508" i="12"/>
  <c r="G462" i="12"/>
  <c r="M432" i="12"/>
  <c r="G413" i="12"/>
  <c r="G452" i="12"/>
  <c r="G472" i="12"/>
  <c r="G441" i="12"/>
  <c r="G476" i="12"/>
  <c r="G457" i="12"/>
  <c r="G501" i="12"/>
  <c r="G431" i="12"/>
  <c r="G496" i="12"/>
  <c r="G445" i="12"/>
  <c r="G500" i="12"/>
  <c r="G463" i="12"/>
  <c r="G419" i="12"/>
  <c r="G438" i="12"/>
  <c r="G473" i="12"/>
  <c r="G502" i="12"/>
  <c r="G432" i="12"/>
  <c r="G443" i="12"/>
  <c r="G417" i="12"/>
  <c r="G499" i="12"/>
  <c r="G425" i="12"/>
  <c r="G497" i="12"/>
  <c r="G491" i="12"/>
  <c r="G480" i="12"/>
  <c r="G474" i="12"/>
  <c r="G484" i="12"/>
  <c r="G415" i="12"/>
  <c r="G498" i="12"/>
  <c r="G485" i="12"/>
  <c r="G422" i="12"/>
  <c r="G444" i="12"/>
  <c r="G494" i="12"/>
  <c r="G468" i="12"/>
  <c r="G503" i="12"/>
  <c r="G482" i="12"/>
  <c r="G475" i="12"/>
  <c r="G435" i="12"/>
  <c r="G449" i="12"/>
  <c r="G416" i="12"/>
  <c r="G410" i="12"/>
  <c r="G507" i="12"/>
  <c r="G478" i="12"/>
  <c r="G420" i="12"/>
  <c r="G481" i="12"/>
  <c r="G492" i="12"/>
  <c r="G477" i="12"/>
  <c r="G471" i="12"/>
  <c r="G505" i="12"/>
  <c r="G436" i="12"/>
  <c r="G486" i="12"/>
  <c r="M431" i="12"/>
  <c r="M469" i="12"/>
  <c r="M428" i="12"/>
  <c r="M499" i="12"/>
  <c r="M507" i="12"/>
  <c r="M491" i="12"/>
  <c r="M457" i="12"/>
  <c r="M506" i="12"/>
  <c r="M463" i="12"/>
  <c r="M480" i="12"/>
  <c r="M450" i="12"/>
  <c r="M508" i="12"/>
  <c r="M455" i="12"/>
  <c r="M496" i="12"/>
  <c r="M444" i="12"/>
  <c r="M479" i="12"/>
  <c r="M442" i="12"/>
  <c r="M459" i="12"/>
  <c r="M454" i="12"/>
  <c r="M484" i="12"/>
  <c r="M482" i="12"/>
  <c r="M434" i="12"/>
  <c r="M472" i="12"/>
  <c r="M473" i="12"/>
  <c r="M461" i="12"/>
  <c r="M495" i="12"/>
  <c r="M409" i="12"/>
  <c r="M436" i="12"/>
  <c r="M429" i="12"/>
  <c r="M416" i="12"/>
  <c r="M440" i="12"/>
  <c r="M478" i="12"/>
  <c r="M468" i="12"/>
  <c r="M489" i="12"/>
  <c r="M417" i="12"/>
  <c r="M452" i="12"/>
  <c r="M498" i="12"/>
  <c r="M474" i="12"/>
  <c r="M486" i="12"/>
  <c r="M435" i="12"/>
  <c r="M438" i="12"/>
  <c r="M411" i="12"/>
  <c r="M413" i="12"/>
  <c r="M466" i="12"/>
  <c r="M476" i="12"/>
  <c r="M487" i="12"/>
  <c r="M497" i="12"/>
  <c r="M503" i="12"/>
  <c r="M418" i="12"/>
  <c r="M433" i="12"/>
  <c r="M430" i="12"/>
  <c r="M470" i="12"/>
  <c r="M458" i="12"/>
  <c r="M446" i="12"/>
  <c r="M441" i="12"/>
  <c r="M500" i="12"/>
  <c r="M465" i="12"/>
  <c r="M481" i="12"/>
  <c r="M504" i="12"/>
  <c r="M492" i="12"/>
  <c r="M453" i="12"/>
  <c r="M412" i="12"/>
  <c r="M415" i="12"/>
  <c r="M427" i="12"/>
  <c r="M448" i="12"/>
  <c r="M462" i="12"/>
  <c r="M493" i="12"/>
  <c r="M477" i="12"/>
  <c r="M485" i="12"/>
  <c r="M445" i="12"/>
  <c r="M494" i="12"/>
  <c r="M426" i="12"/>
  <c r="M414" i="12"/>
  <c r="M515" i="12" s="1"/>
  <c r="M516" i="12" s="1"/>
  <c r="M517" i="12" s="1"/>
  <c r="M518" i="12" s="1"/>
  <c r="M519" i="12" s="1"/>
  <c r="M520" i="12" s="1"/>
  <c r="M521" i="12" s="1"/>
  <c r="M522" i="12" s="1"/>
  <c r="M523" i="12" s="1"/>
  <c r="M420" i="12"/>
  <c r="M424" i="12"/>
  <c r="M471" i="12"/>
  <c r="M505" i="12"/>
  <c r="M410" i="12"/>
  <c r="M501" i="12"/>
  <c r="M464" i="12"/>
  <c r="M422" i="12"/>
  <c r="M475" i="12"/>
  <c r="M443" i="12"/>
  <c r="M490" i="12"/>
  <c r="M421" i="12"/>
  <c r="M460" i="12"/>
  <c r="M425" i="12"/>
  <c r="M447" i="12"/>
  <c r="M423" i="12"/>
  <c r="M502" i="12"/>
  <c r="M483" i="12"/>
  <c r="M439" i="12"/>
  <c r="M437" i="12"/>
  <c r="M488" i="12"/>
  <c r="M449" i="12"/>
  <c r="M451" i="12"/>
  <c r="M467" i="12"/>
  <c r="M419" i="12"/>
  <c r="M456" i="12"/>
  <c r="G421" i="12"/>
  <c r="G479" i="12"/>
  <c r="G427" i="12"/>
  <c r="G456" i="12"/>
  <c r="G460" i="12"/>
  <c r="G469" i="12"/>
  <c r="G412" i="12"/>
  <c r="G488" i="12"/>
  <c r="G414" i="12"/>
  <c r="G515" i="12" s="1"/>
  <c r="G516" i="12" s="1"/>
  <c r="G517" i="12" s="1"/>
  <c r="G466" i="12"/>
  <c r="G439" i="12"/>
  <c r="G506" i="12"/>
  <c r="G424" i="12"/>
  <c r="G442" i="12"/>
  <c r="G428" i="12"/>
  <c r="G426" i="12"/>
  <c r="G487" i="12"/>
  <c r="G423" i="12"/>
  <c r="G429" i="12"/>
  <c r="G418" i="12"/>
  <c r="G495" i="12"/>
  <c r="G450" i="12"/>
  <c r="G483" i="12"/>
  <c r="G447" i="12"/>
  <c r="G493" i="12"/>
  <c r="G455" i="12"/>
  <c r="G437" i="12"/>
  <c r="G433" i="12"/>
  <c r="G440" i="12"/>
  <c r="G430" i="12"/>
  <c r="G454" i="12"/>
  <c r="G459" i="12"/>
  <c r="G490" i="12"/>
  <c r="G470" i="12"/>
  <c r="G448" i="12"/>
  <c r="G461" i="12"/>
  <c r="G451" i="12"/>
  <c r="G465" i="12"/>
  <c r="G504" i="12"/>
  <c r="S452" i="11"/>
  <c r="S449" i="11"/>
  <c r="G466" i="11"/>
  <c r="R466" i="11"/>
  <c r="R447" i="11"/>
  <c r="R450" i="11"/>
  <c r="J450" i="11"/>
  <c r="J447" i="11"/>
  <c r="E466" i="11"/>
  <c r="T466" i="11"/>
  <c r="X443" i="11"/>
  <c r="P466" i="11"/>
  <c r="T453" i="11"/>
  <c r="X430" i="11"/>
  <c r="Q453" i="11"/>
  <c r="U452" i="11"/>
  <c r="X429" i="11"/>
  <c r="Q452" i="11"/>
  <c r="T452" i="11"/>
  <c r="P452" i="11"/>
  <c r="R452" i="11"/>
  <c r="R449" i="11"/>
  <c r="D463" i="11"/>
  <c r="T463" i="11"/>
  <c r="P463" i="11"/>
  <c r="X440" i="11"/>
  <c r="Q463" i="11"/>
  <c r="U463" i="11"/>
  <c r="B463" i="11"/>
  <c r="B455" i="11"/>
  <c r="X424" i="11"/>
  <c r="T447" i="11"/>
  <c r="P460" i="11"/>
  <c r="X437" i="11"/>
  <c r="F463" i="11"/>
  <c r="T449" i="11"/>
  <c r="X426" i="11"/>
  <c r="X432" i="11"/>
  <c r="C463" i="11"/>
  <c r="E463" i="11"/>
  <c r="U450" i="11"/>
  <c r="X427" i="11"/>
  <c r="T450" i="11"/>
  <c r="Q450" i="11"/>
  <c r="Q451" i="11"/>
  <c r="U451" i="11"/>
  <c r="X428" i="11"/>
  <c r="X436" i="11"/>
  <c r="P459" i="11"/>
  <c r="B1750" i="12"/>
  <c r="E6" i="15" s="1"/>
  <c r="W42" i="11"/>
  <c r="F309" i="11"/>
  <c r="F439" i="11"/>
  <c r="F319" i="11"/>
  <c r="F317" i="11"/>
  <c r="F308" i="11"/>
  <c r="F307" i="11"/>
  <c r="H939" i="12"/>
  <c r="H943" i="12"/>
  <c r="H1355" i="12" s="1"/>
  <c r="H1458" i="12"/>
  <c r="H1561" i="12" s="1"/>
  <c r="F932" i="12"/>
  <c r="F1344" i="12" s="1"/>
  <c r="F930" i="12"/>
  <c r="F1342" i="12" s="1"/>
  <c r="F927" i="12"/>
  <c r="F933" i="12"/>
  <c r="F1345" i="12" s="1"/>
  <c r="F931" i="12"/>
  <c r="F1343" i="12" s="1"/>
  <c r="F925" i="12"/>
  <c r="F1337" i="12" s="1"/>
  <c r="F928" i="12"/>
  <c r="F1340" i="12" s="1"/>
  <c r="F1440" i="12"/>
  <c r="F1543" i="12" s="1"/>
  <c r="F926" i="12"/>
  <c r="F1338" i="12" s="1"/>
  <c r="F929" i="12"/>
  <c r="F1341" i="12" s="1"/>
  <c r="F924" i="12"/>
  <c r="F1336" i="12" s="1"/>
  <c r="J445" i="12"/>
  <c r="J485" i="12"/>
  <c r="J487" i="12"/>
  <c r="J507" i="12"/>
  <c r="J455" i="12"/>
  <c r="J429" i="12"/>
  <c r="J505" i="12"/>
  <c r="J471" i="12"/>
  <c r="J444" i="12"/>
  <c r="J458" i="12"/>
  <c r="J478" i="12"/>
  <c r="J427" i="12"/>
  <c r="J423" i="12"/>
  <c r="J503" i="12"/>
  <c r="J483" i="12"/>
  <c r="J431" i="12"/>
  <c r="J413" i="12"/>
  <c r="J490" i="12"/>
  <c r="J441" i="12"/>
  <c r="J488" i="12"/>
  <c r="J414" i="12"/>
  <c r="J460" i="12"/>
  <c r="J497" i="12"/>
  <c r="J417" i="12"/>
  <c r="J477" i="12"/>
  <c r="J462" i="12"/>
  <c r="J449" i="12"/>
  <c r="J424" i="12"/>
  <c r="J492" i="12"/>
  <c r="J501" i="12"/>
  <c r="J442" i="12"/>
  <c r="J435" i="12"/>
  <c r="J479" i="12"/>
  <c r="J495" i="12"/>
  <c r="J508" i="12"/>
  <c r="J451" i="12"/>
  <c r="J416" i="12"/>
  <c r="J411" i="12"/>
  <c r="J472" i="12"/>
  <c r="J502" i="12"/>
  <c r="J437" i="12"/>
  <c r="J473" i="12"/>
  <c r="J419" i="12"/>
  <c r="J436" i="12"/>
  <c r="J489" i="12"/>
  <c r="J474" i="12"/>
  <c r="J484" i="12"/>
  <c r="J421" i="12"/>
  <c r="J480" i="12"/>
  <c r="J426" i="12"/>
  <c r="J466" i="12"/>
  <c r="J420" i="12"/>
  <c r="J450" i="12"/>
  <c r="J456" i="12"/>
  <c r="J433" i="12"/>
  <c r="J425" i="12"/>
  <c r="J440" i="12"/>
  <c r="J465" i="12"/>
  <c r="J447" i="12"/>
  <c r="J432" i="12"/>
  <c r="J415" i="12"/>
  <c r="J438" i="12"/>
  <c r="J468" i="12"/>
  <c r="J439" i="12"/>
  <c r="J499" i="12"/>
  <c r="J409" i="12"/>
  <c r="J510" i="12" s="1"/>
  <c r="J504" i="12"/>
  <c r="J481" i="12"/>
  <c r="J500" i="12"/>
  <c r="J410" i="12"/>
  <c r="J434" i="12"/>
  <c r="J476" i="12"/>
  <c r="J428" i="12"/>
  <c r="J412" i="12"/>
  <c r="J443" i="12"/>
  <c r="J454" i="12"/>
  <c r="J506" i="12"/>
  <c r="J493" i="12"/>
  <c r="J498" i="12"/>
  <c r="J482" i="12"/>
  <c r="J448" i="12"/>
  <c r="J463" i="12"/>
  <c r="J446" i="12"/>
  <c r="J464" i="12"/>
  <c r="J418" i="12"/>
  <c r="J457" i="12"/>
  <c r="J422" i="12"/>
  <c r="J459" i="12"/>
  <c r="J430" i="12"/>
  <c r="J467" i="12"/>
  <c r="J496" i="12"/>
  <c r="J461" i="12"/>
  <c r="J486" i="12"/>
  <c r="J475" i="12"/>
  <c r="J452" i="12"/>
  <c r="J470" i="12"/>
  <c r="J494" i="12"/>
  <c r="J453" i="12"/>
  <c r="J469" i="12"/>
  <c r="J491" i="12"/>
  <c r="R454" i="11"/>
  <c r="X431" i="11"/>
  <c r="T454" i="11"/>
  <c r="Q454" i="11"/>
  <c r="S1700" i="12" l="1" a="1"/>
  <c r="S1700" i="12" s="1"/>
  <c r="S1803" i="12" s="1"/>
  <c r="S1494" i="12"/>
  <c r="S1597" i="12" s="1"/>
  <c r="S1185" i="12"/>
  <c r="S1288" i="12" s="1"/>
  <c r="S1391" i="12"/>
  <c r="S1699" i="12" a="1"/>
  <c r="S1699" i="12" s="1"/>
  <c r="S1802" i="12" s="1"/>
  <c r="S1390" i="12"/>
  <c r="S1184" i="12"/>
  <c r="S1287" i="12" s="1"/>
  <c r="S1493" i="12"/>
  <c r="S1596" i="12" s="1"/>
  <c r="S1492" i="12"/>
  <c r="S1595" i="12" s="1"/>
  <c r="S1183" i="12"/>
  <c r="S1286" i="12" s="1"/>
  <c r="S1389" i="12"/>
  <c r="S1698" i="12" a="1"/>
  <c r="S1698" i="12" s="1"/>
  <c r="S1801" i="12" s="1"/>
  <c r="S1697" i="12" a="1"/>
  <c r="S1697" i="12" s="1"/>
  <c r="S1800" i="12" s="1"/>
  <c r="S1182" i="12"/>
  <c r="S1285" i="12" s="1"/>
  <c r="S1388" i="12"/>
  <c r="AE56" i="15" s="1"/>
  <c r="S1491" i="12"/>
  <c r="S1594" i="12" s="1"/>
  <c r="S1696" i="12" a="1"/>
  <c r="S1696" i="12" s="1"/>
  <c r="S1799" i="12" s="1"/>
  <c r="S1181" i="12"/>
  <c r="S1284" i="12" s="1"/>
  <c r="S1387" i="12"/>
  <c r="AE55" i="15" s="1"/>
  <c r="S1490" i="12"/>
  <c r="S1593" i="12" s="1"/>
  <c r="M1498" i="12"/>
  <c r="M1601" i="12" s="1"/>
  <c r="M1189" i="12"/>
  <c r="M1292" i="12" s="1"/>
  <c r="M1395" i="12"/>
  <c r="M1704" i="12" a="1"/>
  <c r="M1704" i="12" s="1"/>
  <c r="M1807" i="12" s="1"/>
  <c r="M1394" i="12"/>
  <c r="M1188" i="12"/>
  <c r="M1291" i="12" s="1"/>
  <c r="M1497" i="12"/>
  <c r="M1600" i="12" s="1"/>
  <c r="M1703" i="12" a="1"/>
  <c r="M1703" i="12" s="1"/>
  <c r="M1806" i="12" s="1"/>
  <c r="G63" i="15"/>
  <c r="R1189" i="12"/>
  <c r="R1498" i="12"/>
  <c r="R1395" i="12"/>
  <c r="P1189" i="12"/>
  <c r="P1292" i="12" s="1"/>
  <c r="P1395" i="12"/>
  <c r="P1498" i="12"/>
  <c r="P1601" i="12" s="1"/>
  <c r="H5" i="15"/>
  <c r="G1704" i="12" a="1"/>
  <c r="G1704" i="12" s="1"/>
  <c r="G1807" i="12" s="1"/>
  <c r="R1704" i="12" a="1"/>
  <c r="R1704" i="12" s="1"/>
  <c r="D63" i="15" s="1"/>
  <c r="L1189" i="12"/>
  <c r="L1292" i="12" s="1"/>
  <c r="L1498" i="12"/>
  <c r="L1601" i="12" s="1"/>
  <c r="L1395" i="12"/>
  <c r="G1498" i="12"/>
  <c r="G1601" i="12" s="1"/>
  <c r="G1189" i="12"/>
  <c r="G1292" i="12" s="1"/>
  <c r="G1395" i="12"/>
  <c r="S1704" i="12" a="1"/>
  <c r="S1704" i="12" s="1"/>
  <c r="S1807" i="12" s="1"/>
  <c r="S1189" i="12"/>
  <c r="S1292" i="12" s="1"/>
  <c r="S1498" i="12"/>
  <c r="S1601" i="12" s="1"/>
  <c r="S1395" i="12"/>
  <c r="AE63" i="15" s="1"/>
  <c r="P1704" i="12" a="1"/>
  <c r="P1704" i="12" s="1"/>
  <c r="P1807" i="12" s="1"/>
  <c r="L1704" i="12" a="1"/>
  <c r="L1704" i="12" s="1"/>
  <c r="L1807" i="12" s="1"/>
  <c r="G62" i="15"/>
  <c r="R1497" i="12"/>
  <c r="R1188" i="12"/>
  <c r="R1394" i="12"/>
  <c r="P1703" i="12" a="1"/>
  <c r="P1703" i="12" s="1"/>
  <c r="P1806" i="12" s="1"/>
  <c r="L1703" i="12" a="1"/>
  <c r="L1703" i="12" s="1"/>
  <c r="L1806" i="12" s="1"/>
  <c r="G1703" i="12" a="1"/>
  <c r="G1703" i="12" s="1"/>
  <c r="G1806" i="12" s="1"/>
  <c r="R1703" i="12" a="1"/>
  <c r="R1703" i="12" s="1"/>
  <c r="D62" i="15" s="1"/>
  <c r="L1497" i="12"/>
  <c r="L1600" i="12" s="1"/>
  <c r="L1394" i="12"/>
  <c r="L1188" i="12"/>
  <c r="L1291" i="12" s="1"/>
  <c r="G1188" i="12"/>
  <c r="G1291" i="12" s="1"/>
  <c r="G1497" i="12"/>
  <c r="G1600" i="12" s="1"/>
  <c r="G1394" i="12"/>
  <c r="P1188" i="12"/>
  <c r="P1291" i="12" s="1"/>
  <c r="P1497" i="12"/>
  <c r="P1600" i="12" s="1"/>
  <c r="P1394" i="12"/>
  <c r="L1496" i="12"/>
  <c r="L1599" i="12" s="1"/>
  <c r="L1187" i="12"/>
  <c r="L1290" i="12" s="1"/>
  <c r="L1393" i="12"/>
  <c r="X61" i="15" s="1"/>
  <c r="R1702" i="12" a="1"/>
  <c r="R1702" i="12" s="1"/>
  <c r="D61" i="15" s="1"/>
  <c r="G61" i="15"/>
  <c r="R1187" i="12"/>
  <c r="R1393" i="12"/>
  <c r="R1496" i="12"/>
  <c r="E1496" i="12"/>
  <c r="E1599" i="12" s="1"/>
  <c r="E1393" i="12"/>
  <c r="E1187" i="12"/>
  <c r="E1290" i="12" s="1"/>
  <c r="L1702" i="12" a="1"/>
  <c r="L1702" i="12" s="1"/>
  <c r="L1805" i="12" s="1"/>
  <c r="E1702" i="12" a="1"/>
  <c r="E1702" i="12" s="1"/>
  <c r="E1805" i="12" s="1"/>
  <c r="L1186" i="12"/>
  <c r="L1289" i="12" s="1"/>
  <c r="L1495" i="12"/>
  <c r="L1598" i="12" s="1"/>
  <c r="L1392" i="12"/>
  <c r="X60" i="15" s="1"/>
  <c r="R1701" i="12" a="1"/>
  <c r="R1701" i="12" s="1"/>
  <c r="D60" i="15" s="1"/>
  <c r="E1392" i="12"/>
  <c r="E1495" i="12"/>
  <c r="E1598" i="12" s="1"/>
  <c r="E1186" i="12"/>
  <c r="E1289" i="12" s="1"/>
  <c r="G60" i="15"/>
  <c r="R1495" i="12"/>
  <c r="R1392" i="12"/>
  <c r="R1186" i="12"/>
  <c r="L1701" i="12" a="1"/>
  <c r="L1701" i="12" s="1"/>
  <c r="L1804" i="12" s="1"/>
  <c r="E1646" i="12" a="1"/>
  <c r="E1646" i="12" s="1"/>
  <c r="E1749" i="12" s="1"/>
  <c r="E1701" i="12" a="1"/>
  <c r="E1701" i="12" s="1"/>
  <c r="E1804" i="12" s="1"/>
  <c r="R1700" i="12" a="1"/>
  <c r="R1700" i="12" s="1"/>
  <c r="D59" i="15" s="1"/>
  <c r="G59" i="15"/>
  <c r="R1185" i="12"/>
  <c r="R1391" i="12"/>
  <c r="R1494" i="12"/>
  <c r="R1699" i="12" a="1"/>
  <c r="R1699" i="12" s="1"/>
  <c r="D58" i="15" s="1"/>
  <c r="G58" i="15"/>
  <c r="R1390" i="12"/>
  <c r="R1184" i="12"/>
  <c r="R1493" i="12"/>
  <c r="G57" i="15"/>
  <c r="R1492" i="12"/>
  <c r="R1183" i="12"/>
  <c r="R1389" i="12"/>
  <c r="R1698" i="12" a="1"/>
  <c r="R1698" i="12" s="1"/>
  <c r="D57" i="15" s="1"/>
  <c r="G56" i="15"/>
  <c r="R1182" i="12"/>
  <c r="R1491" i="12"/>
  <c r="R1388" i="12"/>
  <c r="R1697" i="12" a="1"/>
  <c r="R1697" i="12" s="1"/>
  <c r="D56" i="15" s="1"/>
  <c r="C1131" i="12"/>
  <c r="C1234" i="12" s="1"/>
  <c r="M524" i="12"/>
  <c r="M525" i="12" s="1"/>
  <c r="M526" i="12" s="1"/>
  <c r="M527" i="12" s="1"/>
  <c r="M528" i="12" s="1"/>
  <c r="M529" i="12" s="1"/>
  <c r="M530" i="12" s="1"/>
  <c r="M531" i="12" s="1"/>
  <c r="M532" i="12" s="1"/>
  <c r="M533" i="12" s="1"/>
  <c r="M534" i="12" s="1"/>
  <c r="M535" i="12" s="1"/>
  <c r="M536" i="12" s="1"/>
  <c r="M537" i="12" s="1"/>
  <c r="M538" i="12" s="1"/>
  <c r="M539" i="12" s="1"/>
  <c r="M540" i="12" s="1"/>
  <c r="M541" i="12" s="1"/>
  <c r="M542" i="12" s="1"/>
  <c r="M543" i="12" s="1"/>
  <c r="M544" i="12" s="1"/>
  <c r="M545" i="12" s="1"/>
  <c r="M546" i="12" s="1"/>
  <c r="M547" i="12" s="1"/>
  <c r="M548" i="12" s="1"/>
  <c r="M549" i="12" s="1"/>
  <c r="M550" i="12" s="1"/>
  <c r="M551" i="12" s="1"/>
  <c r="M552" i="12" s="1"/>
  <c r="M553" i="12" s="1"/>
  <c r="M554" i="12" s="1"/>
  <c r="M555" i="12" s="1"/>
  <c r="M556" i="12" s="1"/>
  <c r="M557" i="12" s="1"/>
  <c r="M558" i="12" s="1"/>
  <c r="M559" i="12" s="1"/>
  <c r="M560" i="12" s="1"/>
  <c r="M561" i="12" s="1"/>
  <c r="M562" i="12" s="1"/>
  <c r="M563" i="12" s="1"/>
  <c r="M564" i="12" s="1"/>
  <c r="M565" i="12" s="1"/>
  <c r="M566" i="12" s="1"/>
  <c r="M567" i="12" s="1"/>
  <c r="M568" i="12" s="1"/>
  <c r="M569" i="12" s="1"/>
  <c r="M570" i="12" s="1"/>
  <c r="M571" i="12" s="1"/>
  <c r="M572" i="12" s="1"/>
  <c r="M573" i="12" s="1"/>
  <c r="M574" i="12" s="1"/>
  <c r="M575" i="12" s="1"/>
  <c r="M576" i="12" s="1"/>
  <c r="M577" i="12" s="1"/>
  <c r="M578" i="12" s="1"/>
  <c r="M579" i="12" s="1"/>
  <c r="M580" i="12" s="1"/>
  <c r="M581" i="12" s="1"/>
  <c r="M582" i="12" s="1"/>
  <c r="M583" i="12" s="1"/>
  <c r="M584" i="12" s="1"/>
  <c r="M585" i="12" s="1"/>
  <c r="M586" i="12" s="1"/>
  <c r="M587" i="12" s="1"/>
  <c r="M588" i="12" s="1"/>
  <c r="M589" i="12" s="1"/>
  <c r="M590" i="12" s="1"/>
  <c r="M591" i="12" s="1"/>
  <c r="M592" i="12" s="1"/>
  <c r="M593" i="12" s="1"/>
  <c r="M594" i="12" s="1"/>
  <c r="M595" i="12" s="1"/>
  <c r="M596" i="12" s="1"/>
  <c r="M597" i="12" s="1"/>
  <c r="M598" i="12" s="1"/>
  <c r="M599" i="12" s="1"/>
  <c r="M600" i="12" s="1"/>
  <c r="M601" i="12" s="1"/>
  <c r="M602" i="12" s="1"/>
  <c r="M603" i="12" s="1"/>
  <c r="M604" i="12" s="1"/>
  <c r="M605" i="12" s="1"/>
  <c r="M606" i="12" s="1"/>
  <c r="M607" i="12" s="1"/>
  <c r="M608" i="12" s="1"/>
  <c r="M609" i="12" s="1"/>
  <c r="M48" i="11" s="1"/>
  <c r="I13" i="16" s="1"/>
  <c r="R1444" i="12"/>
  <c r="R1547" i="12" s="1"/>
  <c r="R1341" i="12"/>
  <c r="AD9" i="15" s="1"/>
  <c r="R1135" i="12"/>
  <c r="R1238" i="12" s="1"/>
  <c r="G1650" i="12" a="1"/>
  <c r="G1650" i="12" s="1"/>
  <c r="G1753" i="12" s="1"/>
  <c r="R1650" i="12" a="1"/>
  <c r="R1650" i="12" s="1"/>
  <c r="D9" i="15" s="1"/>
  <c r="K1650" i="12" a="1"/>
  <c r="K1650" i="12" s="1"/>
  <c r="K1753" i="12" s="1"/>
  <c r="K1135" i="12"/>
  <c r="K1238" i="12" s="1"/>
  <c r="G1135" i="12"/>
  <c r="G1238" i="12" s="1"/>
  <c r="G1341" i="12"/>
  <c r="G1444" i="12"/>
  <c r="G1547" i="12" s="1"/>
  <c r="M1341" i="12"/>
  <c r="Y9" i="15" s="1"/>
  <c r="M1444" i="12"/>
  <c r="M1547" i="12" s="1"/>
  <c r="M1135" i="12"/>
  <c r="M1238" i="12" s="1"/>
  <c r="M1650" i="12" a="1"/>
  <c r="M1650" i="12" s="1"/>
  <c r="M1753" i="12" s="1"/>
  <c r="G518" i="12"/>
  <c r="B1696" i="12" a="1"/>
  <c r="B1696" i="12" s="1"/>
  <c r="B1646" i="12" a="1"/>
  <c r="B1646" i="12" s="1"/>
  <c r="E1653" i="12" a="1"/>
  <c r="E1653" i="12" s="1"/>
  <c r="E1756" i="12" s="1"/>
  <c r="E1131" i="12"/>
  <c r="E1234" i="12" s="1"/>
  <c r="R1646" i="12" a="1"/>
  <c r="R1646" i="12" s="1"/>
  <c r="R1749" i="12" s="1"/>
  <c r="R511" i="12"/>
  <c r="R512" i="12" s="1"/>
  <c r="E511" i="12"/>
  <c r="E512" i="12" s="1"/>
  <c r="E513" i="12" s="1"/>
  <c r="E514" i="12" s="1"/>
  <c r="E515" i="12" s="1"/>
  <c r="E516" i="12" s="1"/>
  <c r="E517" i="12" s="1"/>
  <c r="E518" i="12" s="1"/>
  <c r="E519" i="12" s="1"/>
  <c r="E520" i="12" s="1"/>
  <c r="E521" i="12" s="1"/>
  <c r="E522" i="12" s="1"/>
  <c r="E523" i="12" s="1"/>
  <c r="E524" i="12" s="1"/>
  <c r="E525" i="12" s="1"/>
  <c r="E526" i="12" s="1"/>
  <c r="E527" i="12" s="1"/>
  <c r="E528" i="12" s="1"/>
  <c r="E529" i="12" s="1"/>
  <c r="E530" i="12" s="1"/>
  <c r="E531" i="12" s="1"/>
  <c r="E532" i="12" s="1"/>
  <c r="E533" i="12" s="1"/>
  <c r="E534" i="12" s="1"/>
  <c r="E535" i="12" s="1"/>
  <c r="E536" i="12" s="1"/>
  <c r="E537" i="12" s="1"/>
  <c r="E538" i="12" s="1"/>
  <c r="E539" i="12" s="1"/>
  <c r="E540" i="12" s="1"/>
  <c r="E541" i="12" s="1"/>
  <c r="E542" i="12" s="1"/>
  <c r="E543" i="12" s="1"/>
  <c r="E544" i="12" s="1"/>
  <c r="E545" i="12" s="1"/>
  <c r="E546" i="12" s="1"/>
  <c r="E547" i="12" s="1"/>
  <c r="E548" i="12" s="1"/>
  <c r="E549" i="12" s="1"/>
  <c r="E550" i="12" s="1"/>
  <c r="E551" i="12" s="1"/>
  <c r="E552" i="12" s="1"/>
  <c r="E553" i="12" s="1"/>
  <c r="E554" i="12" s="1"/>
  <c r="E555" i="12" s="1"/>
  <c r="E556" i="12" s="1"/>
  <c r="E557" i="12" s="1"/>
  <c r="E558" i="12" s="1"/>
  <c r="E559" i="12" s="1"/>
  <c r="E560" i="12" s="1"/>
  <c r="E561" i="12" s="1"/>
  <c r="E562" i="12" s="1"/>
  <c r="E563" i="12" s="1"/>
  <c r="E564" i="12" s="1"/>
  <c r="E565" i="12" s="1"/>
  <c r="E566" i="12" s="1"/>
  <c r="E567" i="12" s="1"/>
  <c r="E568" i="12" s="1"/>
  <c r="E569" i="12" s="1"/>
  <c r="E570" i="12" s="1"/>
  <c r="E571" i="12" s="1"/>
  <c r="E572" i="12" s="1"/>
  <c r="E573" i="12" s="1"/>
  <c r="E574" i="12" s="1"/>
  <c r="E575" i="12" s="1"/>
  <c r="E576" i="12" s="1"/>
  <c r="E577" i="12" s="1"/>
  <c r="E578" i="12" s="1"/>
  <c r="E579" i="12" s="1"/>
  <c r="E580" i="12" s="1"/>
  <c r="E581" i="12" s="1"/>
  <c r="E582" i="12" s="1"/>
  <c r="E583" i="12" s="1"/>
  <c r="E584" i="12" s="1"/>
  <c r="E585" i="12" s="1"/>
  <c r="E586" i="12" s="1"/>
  <c r="E587" i="12" s="1"/>
  <c r="E588" i="12" s="1"/>
  <c r="E589" i="12" s="1"/>
  <c r="E590" i="12" s="1"/>
  <c r="E591" i="12" s="1"/>
  <c r="E592" i="12" s="1"/>
  <c r="E593" i="12" s="1"/>
  <c r="E594" i="12" s="1"/>
  <c r="E595" i="12" s="1"/>
  <c r="E596" i="12" s="1"/>
  <c r="E597" i="12" s="1"/>
  <c r="E598" i="12" s="1"/>
  <c r="E599" i="12" s="1"/>
  <c r="E600" i="12" s="1"/>
  <c r="E601" i="12" s="1"/>
  <c r="E602" i="12" s="1"/>
  <c r="E603" i="12" s="1"/>
  <c r="E604" i="12" s="1"/>
  <c r="E605" i="12" s="1"/>
  <c r="E606" i="12" s="1"/>
  <c r="E607" i="12" s="1"/>
  <c r="E608" i="12" s="1"/>
  <c r="E609" i="12" s="1"/>
  <c r="E48" i="11" s="1"/>
  <c r="I5" i="16" s="1"/>
  <c r="U1181" i="12"/>
  <c r="U1284" i="12" s="1"/>
  <c r="U1387" i="12"/>
  <c r="AG55" i="15" s="1"/>
  <c r="U1490" i="12"/>
  <c r="U1593" i="12" s="1"/>
  <c r="U1696" i="12" a="1"/>
  <c r="U1696" i="12" s="1"/>
  <c r="U1799" i="12" s="1"/>
  <c r="C1696" i="12" a="1"/>
  <c r="C1696" i="12" s="1"/>
  <c r="C1799" i="12" s="1"/>
  <c r="R1696" i="12" a="1"/>
  <c r="R1696" i="12" s="1"/>
  <c r="D55" i="15" s="1"/>
  <c r="G55" i="15"/>
  <c r="R1387" i="12"/>
  <c r="R1490" i="12"/>
  <c r="R1181" i="12"/>
  <c r="C1387" i="12"/>
  <c r="C1490" i="12"/>
  <c r="C1593" i="12" s="1"/>
  <c r="C1181" i="12"/>
  <c r="C1284" i="12" s="1"/>
  <c r="S1159" i="12"/>
  <c r="S1262" i="12" s="1"/>
  <c r="S1468" i="12"/>
  <c r="S1571" i="12" s="1"/>
  <c r="S1365" i="12"/>
  <c r="AE33" i="15" s="1"/>
  <c r="S1674" i="12" a="1"/>
  <c r="S1674" i="12" s="1"/>
  <c r="S1777" i="12" s="1"/>
  <c r="D1686" i="12" a="1"/>
  <c r="D1686" i="12" s="1"/>
  <c r="D1789" i="12" s="1"/>
  <c r="D1377" i="12"/>
  <c r="D1171" i="12"/>
  <c r="D1274" i="12" s="1"/>
  <c r="D1480" i="12"/>
  <c r="D1583" i="12" s="1"/>
  <c r="B1480" i="12"/>
  <c r="B1583" i="12" s="1"/>
  <c r="B1377" i="12"/>
  <c r="B1171" i="12"/>
  <c r="B1274" i="12" s="1"/>
  <c r="G45" i="15"/>
  <c r="R1480" i="12"/>
  <c r="R1171" i="12"/>
  <c r="R1377" i="12"/>
  <c r="F1171" i="12"/>
  <c r="F1274" i="12" s="1"/>
  <c r="F1480" i="12"/>
  <c r="F1583" i="12" s="1"/>
  <c r="F1377" i="12"/>
  <c r="R1686" i="12" a="1"/>
  <c r="R1686" i="12" s="1"/>
  <c r="D45" i="15" s="1"/>
  <c r="F1686" i="12" a="1"/>
  <c r="F1686" i="12" s="1"/>
  <c r="F1789" i="12" s="1"/>
  <c r="B1656" i="12" a="1"/>
  <c r="B1656" i="12" s="1"/>
  <c r="B1759" i="12" s="1"/>
  <c r="B1686" i="12" a="1"/>
  <c r="B1686" i="12" s="1"/>
  <c r="B1789" i="12" s="1"/>
  <c r="O1374" i="12"/>
  <c r="AA42" i="15" s="1"/>
  <c r="O1168" i="12"/>
  <c r="O1271" i="12" s="1"/>
  <c r="O1477" i="12"/>
  <c r="O1580" i="12" s="1"/>
  <c r="P1670" i="12" a="1"/>
  <c r="P1670" i="12" s="1"/>
  <c r="P1773" i="12" s="1"/>
  <c r="P1155" i="12"/>
  <c r="P1258" i="12" s="1"/>
  <c r="P1361" i="12"/>
  <c r="AB29" i="15" s="1"/>
  <c r="P1464" i="12"/>
  <c r="P1567" i="12" s="1"/>
  <c r="O1461" i="12"/>
  <c r="O1564" i="12" s="1"/>
  <c r="O1358" i="12"/>
  <c r="AA26" i="15" s="1"/>
  <c r="O1152" i="12"/>
  <c r="O1255" i="12" s="1"/>
  <c r="O1669" i="12" a="1"/>
  <c r="O1669" i="12" s="1"/>
  <c r="O1772" i="12" s="1"/>
  <c r="O1360" i="12"/>
  <c r="AA28" i="15" s="1"/>
  <c r="O1154" i="12"/>
  <c r="O1257" i="12" s="1"/>
  <c r="O1463" i="12"/>
  <c r="O1566" i="12" s="1"/>
  <c r="P1668" i="12" a="1"/>
  <c r="P1668" i="12" s="1"/>
  <c r="P1771" i="12" s="1"/>
  <c r="P1359" i="12"/>
  <c r="AB27" i="15" s="1"/>
  <c r="P1153" i="12"/>
  <c r="P1256" i="12" s="1"/>
  <c r="P1462" i="12"/>
  <c r="P1565" i="12" s="1"/>
  <c r="O1683" i="12" a="1"/>
  <c r="O1683" i="12" s="1"/>
  <c r="O1786" i="12" s="1"/>
  <c r="O1667" i="12" a="1"/>
  <c r="O1667" i="12" s="1"/>
  <c r="O1770" i="12" s="1"/>
  <c r="U542" i="12"/>
  <c r="U543" i="12" s="1"/>
  <c r="U1149" i="12"/>
  <c r="U1252" i="12" s="1"/>
  <c r="U1458" i="12"/>
  <c r="U1561" i="12" s="1"/>
  <c r="U1355" i="12"/>
  <c r="AG23" i="15" s="1"/>
  <c r="U1473" i="12"/>
  <c r="U1576" i="12" s="1"/>
  <c r="U1370" i="12"/>
  <c r="AG38" i="15" s="1"/>
  <c r="U1164" i="12"/>
  <c r="U1267" i="12" s="1"/>
  <c r="U1664" i="12" a="1"/>
  <c r="U1664" i="12" s="1"/>
  <c r="U1767" i="12" s="1"/>
  <c r="S1675" i="12" a="1"/>
  <c r="S1675" i="12" s="1"/>
  <c r="S1778" i="12" s="1"/>
  <c r="S1676" i="12" a="1"/>
  <c r="S1676" i="12" s="1"/>
  <c r="S1779" i="12" s="1"/>
  <c r="S1366" i="12"/>
  <c r="AE34" i="15" s="1"/>
  <c r="S1160" i="12"/>
  <c r="S1263" i="12" s="1"/>
  <c r="S1469" i="12"/>
  <c r="S1572" i="12" s="1"/>
  <c r="S1367" i="12"/>
  <c r="AE35" i="15" s="1"/>
  <c r="S1470" i="12"/>
  <c r="S1573" i="12" s="1"/>
  <c r="S1161" i="12"/>
  <c r="S1264" i="12" s="1"/>
  <c r="U47" i="11"/>
  <c r="Y57" i="11" s="1"/>
  <c r="U1679" i="12" a="1"/>
  <c r="U1679" i="12" s="1"/>
  <c r="U1782" i="12" s="1"/>
  <c r="P1167" i="12"/>
  <c r="P1270" i="12" s="1"/>
  <c r="P1373" i="12"/>
  <c r="AB41" i="15" s="1"/>
  <c r="P1476" i="12"/>
  <c r="P1579" i="12" s="1"/>
  <c r="P1682" i="12" a="1"/>
  <c r="P1682" i="12" s="1"/>
  <c r="P1785" i="12" s="1"/>
  <c r="P1685" i="12" a="1"/>
  <c r="P1685" i="12" s="1"/>
  <c r="P1788" i="12" s="1"/>
  <c r="P1376" i="12"/>
  <c r="AB44" i="15" s="1"/>
  <c r="P1170" i="12"/>
  <c r="P1273" i="12" s="1"/>
  <c r="P1479" i="12"/>
  <c r="P1582" i="12" s="1"/>
  <c r="H16" i="15"/>
  <c r="O522" i="12"/>
  <c r="O523" i="12" s="1"/>
  <c r="O524" i="12" s="1"/>
  <c r="O525" i="12" s="1"/>
  <c r="O526" i="12" s="1"/>
  <c r="O527" i="12" s="1"/>
  <c r="O528" i="12" s="1"/>
  <c r="O529" i="12" s="1"/>
  <c r="O530" i="12" s="1"/>
  <c r="O531" i="12" s="1"/>
  <c r="O532" i="12" s="1"/>
  <c r="O533" i="12" s="1"/>
  <c r="O534" i="12" s="1"/>
  <c r="O535" i="12" s="1"/>
  <c r="O536" i="12" s="1"/>
  <c r="O537" i="12" s="1"/>
  <c r="O538" i="12" s="1"/>
  <c r="O539" i="12" s="1"/>
  <c r="O540" i="12" s="1"/>
  <c r="O541" i="12" s="1"/>
  <c r="O542" i="12" s="1"/>
  <c r="O543" i="12" s="1"/>
  <c r="O544" i="12" s="1"/>
  <c r="O545" i="12" s="1"/>
  <c r="O546" i="12" s="1"/>
  <c r="O547" i="12" s="1"/>
  <c r="O548" i="12" s="1"/>
  <c r="O549" i="12" s="1"/>
  <c r="O550" i="12" s="1"/>
  <c r="O551" i="12" s="1"/>
  <c r="O552" i="12" s="1"/>
  <c r="O553" i="12" s="1"/>
  <c r="O554" i="12" s="1"/>
  <c r="O555" i="12" s="1"/>
  <c r="O556" i="12" s="1"/>
  <c r="O557" i="12" s="1"/>
  <c r="O558" i="12" s="1"/>
  <c r="O559" i="12" s="1"/>
  <c r="O560" i="12" s="1"/>
  <c r="O561" i="12" s="1"/>
  <c r="O562" i="12" s="1"/>
  <c r="O563" i="12" s="1"/>
  <c r="O564" i="12" s="1"/>
  <c r="O565" i="12" s="1"/>
  <c r="O566" i="12" s="1"/>
  <c r="O567" i="12" s="1"/>
  <c r="O568" i="12" s="1"/>
  <c r="O569" i="12" s="1"/>
  <c r="O570" i="12" s="1"/>
  <c r="O571" i="12" s="1"/>
  <c r="O572" i="12" s="1"/>
  <c r="O573" i="12" s="1"/>
  <c r="O574" i="12" s="1"/>
  <c r="O575" i="12" s="1"/>
  <c r="O576" i="12" s="1"/>
  <c r="O577" i="12" s="1"/>
  <c r="O578" i="12" s="1"/>
  <c r="O579" i="12" s="1"/>
  <c r="O580" i="12" s="1"/>
  <c r="O581" i="12" s="1"/>
  <c r="O582" i="12" s="1"/>
  <c r="O583" i="12" s="1"/>
  <c r="O584" i="12" s="1"/>
  <c r="O585" i="12" s="1"/>
  <c r="O586" i="12" s="1"/>
  <c r="O587" i="12" s="1"/>
  <c r="O588" i="12" s="1"/>
  <c r="O589" i="12" s="1"/>
  <c r="O590" i="12" s="1"/>
  <c r="O591" i="12" s="1"/>
  <c r="O592" i="12" s="1"/>
  <c r="O593" i="12" s="1"/>
  <c r="O594" i="12" s="1"/>
  <c r="O595" i="12" s="1"/>
  <c r="O596" i="12" s="1"/>
  <c r="O597" i="12" s="1"/>
  <c r="O598" i="12" s="1"/>
  <c r="O599" i="12" s="1"/>
  <c r="O600" i="12" s="1"/>
  <c r="O601" i="12" s="1"/>
  <c r="O602" i="12" s="1"/>
  <c r="O603" i="12" s="1"/>
  <c r="O604" i="12" s="1"/>
  <c r="O605" i="12" s="1"/>
  <c r="O606" i="12" s="1"/>
  <c r="O607" i="12" s="1"/>
  <c r="O608" i="12" s="1"/>
  <c r="O609" i="12" s="1"/>
  <c r="O48" i="11" s="1"/>
  <c r="I15" i="16" s="1"/>
  <c r="R1657" i="12" a="1"/>
  <c r="R1657" i="12" s="1"/>
  <c r="D16" i="15" s="1"/>
  <c r="R1142" i="12"/>
  <c r="R1245" i="12" s="1"/>
  <c r="R1451" i="12"/>
  <c r="R1554" i="12" s="1"/>
  <c r="R1348" i="12"/>
  <c r="AD16" i="15" s="1"/>
  <c r="Q1348" i="12"/>
  <c r="AC16" i="15" s="1"/>
  <c r="Q1142" i="12"/>
  <c r="Q1245" i="12" s="1"/>
  <c r="Q1451" i="12"/>
  <c r="Q1554" i="12" s="1"/>
  <c r="O1657" i="12" a="1"/>
  <c r="O1657" i="12" s="1"/>
  <c r="O1760" i="12" s="1"/>
  <c r="G1142" i="12"/>
  <c r="G1245" i="12" s="1"/>
  <c r="G1451" i="12"/>
  <c r="G1554" i="12" s="1"/>
  <c r="G1348" i="12"/>
  <c r="J1657" i="12" a="1"/>
  <c r="J1657" i="12" s="1"/>
  <c r="J1760" i="12" s="1"/>
  <c r="G1657" i="12" a="1"/>
  <c r="G1657" i="12" s="1"/>
  <c r="G1760" i="12" s="1"/>
  <c r="J1348" i="12"/>
  <c r="J1142" i="12"/>
  <c r="J1245" i="12" s="1"/>
  <c r="J1451" i="12"/>
  <c r="J1554" i="12" s="1"/>
  <c r="Q522" i="12"/>
  <c r="Q523" i="12" s="1"/>
  <c r="Q524" i="12" s="1"/>
  <c r="Q525" i="12" s="1"/>
  <c r="Q526" i="12" s="1"/>
  <c r="Q527" i="12" s="1"/>
  <c r="Q528" i="12" s="1"/>
  <c r="Q529" i="12" s="1"/>
  <c r="Q530" i="12" s="1"/>
  <c r="Q531" i="12" s="1"/>
  <c r="Q532" i="12" s="1"/>
  <c r="Q533" i="12" s="1"/>
  <c r="Q534" i="12" s="1"/>
  <c r="Q535" i="12" s="1"/>
  <c r="Q536" i="12" s="1"/>
  <c r="Q537" i="12" s="1"/>
  <c r="Q538" i="12" s="1"/>
  <c r="Q539" i="12" s="1"/>
  <c r="Q540" i="12" s="1"/>
  <c r="Q541" i="12" s="1"/>
  <c r="Q542" i="12" s="1"/>
  <c r="Q543" i="12" s="1"/>
  <c r="Q544" i="12" s="1"/>
  <c r="Q545" i="12" s="1"/>
  <c r="Q546" i="12" s="1"/>
  <c r="Q547" i="12" s="1"/>
  <c r="Q548" i="12" s="1"/>
  <c r="Q549" i="12" s="1"/>
  <c r="Q550" i="12" s="1"/>
  <c r="Q551" i="12" s="1"/>
  <c r="Q552" i="12" s="1"/>
  <c r="Q553" i="12" s="1"/>
  <c r="Q554" i="12" s="1"/>
  <c r="Q555" i="12" s="1"/>
  <c r="Q556" i="12" s="1"/>
  <c r="Q557" i="12" s="1"/>
  <c r="Q558" i="12" s="1"/>
  <c r="Q559" i="12" s="1"/>
  <c r="Q560" i="12" s="1"/>
  <c r="Q561" i="12" s="1"/>
  <c r="Q562" i="12" s="1"/>
  <c r="Q563" i="12" s="1"/>
  <c r="Q564" i="12" s="1"/>
  <c r="Q565" i="12" s="1"/>
  <c r="Q566" i="12" s="1"/>
  <c r="Q567" i="12" s="1"/>
  <c r="Q568" i="12" s="1"/>
  <c r="Q569" i="12" s="1"/>
  <c r="Q570" i="12" s="1"/>
  <c r="Q571" i="12" s="1"/>
  <c r="Q572" i="12" s="1"/>
  <c r="Q573" i="12" s="1"/>
  <c r="Q574" i="12" s="1"/>
  <c r="Q575" i="12" s="1"/>
  <c r="Q576" i="12" s="1"/>
  <c r="Q577" i="12" s="1"/>
  <c r="Q578" i="12" s="1"/>
  <c r="Q579" i="12" s="1"/>
  <c r="Q580" i="12" s="1"/>
  <c r="Q581" i="12" s="1"/>
  <c r="Q582" i="12" s="1"/>
  <c r="Q583" i="12" s="1"/>
  <c r="Q584" i="12" s="1"/>
  <c r="Q585" i="12" s="1"/>
  <c r="Q586" i="12" s="1"/>
  <c r="Q587" i="12" s="1"/>
  <c r="Q588" i="12" s="1"/>
  <c r="Q589" i="12" s="1"/>
  <c r="Q590" i="12" s="1"/>
  <c r="Q591" i="12" s="1"/>
  <c r="Q592" i="12" s="1"/>
  <c r="Q593" i="12" s="1"/>
  <c r="Q594" i="12" s="1"/>
  <c r="Q595" i="12" s="1"/>
  <c r="Q596" i="12" s="1"/>
  <c r="Q597" i="12" s="1"/>
  <c r="Q598" i="12" s="1"/>
  <c r="Q599" i="12" s="1"/>
  <c r="Q600" i="12" s="1"/>
  <c r="Q601" i="12" s="1"/>
  <c r="Q602" i="12" s="1"/>
  <c r="Q603" i="12" s="1"/>
  <c r="Q604" i="12" s="1"/>
  <c r="Q605" i="12" s="1"/>
  <c r="Q606" i="12" s="1"/>
  <c r="Q607" i="12" s="1"/>
  <c r="Q608" i="12" s="1"/>
  <c r="Q609" i="12" s="1"/>
  <c r="Q48" i="11" s="1"/>
  <c r="I17" i="16" s="1"/>
  <c r="O1451" i="12"/>
  <c r="O1554" i="12" s="1"/>
  <c r="O1142" i="12"/>
  <c r="O1245" i="12" s="1"/>
  <c r="O1348" i="12"/>
  <c r="AA16" i="15" s="1"/>
  <c r="Q1657" i="12" a="1"/>
  <c r="Q1657" i="12" s="1"/>
  <c r="Q1760" i="12" s="1"/>
  <c r="N519" i="12"/>
  <c r="N520" i="12" s="1"/>
  <c r="N521" i="12" s="1"/>
  <c r="N522" i="12" s="1"/>
  <c r="N523" i="12" s="1"/>
  <c r="N524" i="12" s="1"/>
  <c r="N525" i="12" s="1"/>
  <c r="N526" i="12" s="1"/>
  <c r="N527" i="12" s="1"/>
  <c r="N528" i="12" s="1"/>
  <c r="N529" i="12" s="1"/>
  <c r="N530" i="12" s="1"/>
  <c r="N531" i="12" s="1"/>
  <c r="N532" i="12" s="1"/>
  <c r="N533" i="12" s="1"/>
  <c r="N534" i="12" s="1"/>
  <c r="N535" i="12" s="1"/>
  <c r="N536" i="12" s="1"/>
  <c r="N537" i="12" s="1"/>
  <c r="N538" i="12" s="1"/>
  <c r="N539" i="12" s="1"/>
  <c r="N540" i="12" s="1"/>
  <c r="N541" i="12" s="1"/>
  <c r="N542" i="12" s="1"/>
  <c r="N543" i="12" s="1"/>
  <c r="N544" i="12" s="1"/>
  <c r="N545" i="12" s="1"/>
  <c r="N546" i="12" s="1"/>
  <c r="N547" i="12" s="1"/>
  <c r="N548" i="12" s="1"/>
  <c r="N549" i="12" s="1"/>
  <c r="N550" i="12" s="1"/>
  <c r="N551" i="12" s="1"/>
  <c r="N552" i="12" s="1"/>
  <c r="N553" i="12" s="1"/>
  <c r="N554" i="12" s="1"/>
  <c r="N555" i="12" s="1"/>
  <c r="N556" i="12" s="1"/>
  <c r="N557" i="12" s="1"/>
  <c r="N558" i="12" s="1"/>
  <c r="N559" i="12" s="1"/>
  <c r="N560" i="12" s="1"/>
  <c r="N561" i="12" s="1"/>
  <c r="N562" i="12" s="1"/>
  <c r="N563" i="12" s="1"/>
  <c r="N564" i="12" s="1"/>
  <c r="N565" i="12" s="1"/>
  <c r="N566" i="12" s="1"/>
  <c r="N567" i="12" s="1"/>
  <c r="N568" i="12" s="1"/>
  <c r="N569" i="12" s="1"/>
  <c r="N570" i="12" s="1"/>
  <c r="N571" i="12" s="1"/>
  <c r="N572" i="12" s="1"/>
  <c r="N573" i="12" s="1"/>
  <c r="N574" i="12" s="1"/>
  <c r="N575" i="12" s="1"/>
  <c r="N576" i="12" s="1"/>
  <c r="N577" i="12" s="1"/>
  <c r="N578" i="12" s="1"/>
  <c r="N579" i="12" s="1"/>
  <c r="N580" i="12" s="1"/>
  <c r="N581" i="12" s="1"/>
  <c r="N582" i="12" s="1"/>
  <c r="N583" i="12" s="1"/>
  <c r="N584" i="12" s="1"/>
  <c r="N585" i="12" s="1"/>
  <c r="N586" i="12" s="1"/>
  <c r="N587" i="12" s="1"/>
  <c r="N588" i="12" s="1"/>
  <c r="N589" i="12" s="1"/>
  <c r="N590" i="12" s="1"/>
  <c r="N591" i="12" s="1"/>
  <c r="N592" i="12" s="1"/>
  <c r="N593" i="12" s="1"/>
  <c r="N594" i="12" s="1"/>
  <c r="N595" i="12" s="1"/>
  <c r="N596" i="12" s="1"/>
  <c r="N597" i="12" s="1"/>
  <c r="N598" i="12" s="1"/>
  <c r="N599" i="12" s="1"/>
  <c r="N600" i="12" s="1"/>
  <c r="N601" i="12" s="1"/>
  <c r="N602" i="12" s="1"/>
  <c r="N603" i="12" s="1"/>
  <c r="N604" i="12" s="1"/>
  <c r="N605" i="12" s="1"/>
  <c r="N606" i="12" s="1"/>
  <c r="N607" i="12" s="1"/>
  <c r="N608" i="12" s="1"/>
  <c r="N609" i="12" s="1"/>
  <c r="N48" i="11" s="1"/>
  <c r="I14" i="16" s="1"/>
  <c r="N1654" i="12" a="1"/>
  <c r="N1654" i="12" s="1"/>
  <c r="N1757" i="12" s="1"/>
  <c r="N1448" i="12"/>
  <c r="N1551" i="12" s="1"/>
  <c r="N1345" i="12"/>
  <c r="Z13" i="15" s="1"/>
  <c r="N1139" i="12"/>
  <c r="N1242" i="12" s="1"/>
  <c r="H38" i="15"/>
  <c r="G519" i="12"/>
  <c r="G520" i="12" s="1"/>
  <c r="G521" i="12" s="1"/>
  <c r="G522" i="12" s="1"/>
  <c r="G523" i="12" s="1"/>
  <c r="G524" i="12" s="1"/>
  <c r="G525" i="12" s="1"/>
  <c r="G526" i="12" s="1"/>
  <c r="G527" i="12" s="1"/>
  <c r="G528" i="12" s="1"/>
  <c r="G529" i="12" s="1"/>
  <c r="G530" i="12" s="1"/>
  <c r="G531" i="12" s="1"/>
  <c r="G532" i="12" s="1"/>
  <c r="G533" i="12" s="1"/>
  <c r="G534" i="12" s="1"/>
  <c r="G535" i="12" s="1"/>
  <c r="G536" i="12" s="1"/>
  <c r="G537" i="12" s="1"/>
  <c r="G538" i="12" s="1"/>
  <c r="G539" i="12" s="1"/>
  <c r="G540" i="12" s="1"/>
  <c r="G541" i="12" s="1"/>
  <c r="G542" i="12" s="1"/>
  <c r="G543" i="12" s="1"/>
  <c r="G544" i="12" s="1"/>
  <c r="G545" i="12" s="1"/>
  <c r="G546" i="12" s="1"/>
  <c r="G547" i="12" s="1"/>
  <c r="G548" i="12" s="1"/>
  <c r="G549" i="12" s="1"/>
  <c r="G550" i="12" s="1"/>
  <c r="G551" i="12" s="1"/>
  <c r="G552" i="12" s="1"/>
  <c r="G553" i="12" s="1"/>
  <c r="G554" i="12" s="1"/>
  <c r="G555" i="12" s="1"/>
  <c r="G556" i="12" s="1"/>
  <c r="G557" i="12" s="1"/>
  <c r="G558" i="12" s="1"/>
  <c r="G559" i="12" s="1"/>
  <c r="G560" i="12" s="1"/>
  <c r="G561" i="12" s="1"/>
  <c r="G562" i="12" s="1"/>
  <c r="G563" i="12" s="1"/>
  <c r="G564" i="12" s="1"/>
  <c r="G565" i="12" s="1"/>
  <c r="G566" i="12" s="1"/>
  <c r="G567" i="12" s="1"/>
  <c r="G568" i="12" s="1"/>
  <c r="G569" i="12" s="1"/>
  <c r="G570" i="12" s="1"/>
  <c r="G571" i="12" s="1"/>
  <c r="G572" i="12" s="1"/>
  <c r="G573" i="12" s="1"/>
  <c r="G574" i="12" s="1"/>
  <c r="G575" i="12" s="1"/>
  <c r="G576" i="12" s="1"/>
  <c r="G577" i="12" s="1"/>
  <c r="G578" i="12" s="1"/>
  <c r="G579" i="12" s="1"/>
  <c r="G580" i="12" s="1"/>
  <c r="G581" i="12" s="1"/>
  <c r="G582" i="12" s="1"/>
  <c r="G583" i="12" s="1"/>
  <c r="G584" i="12" s="1"/>
  <c r="G585" i="12" s="1"/>
  <c r="G586" i="12" s="1"/>
  <c r="G587" i="12" s="1"/>
  <c r="G588" i="12" s="1"/>
  <c r="G589" i="12" s="1"/>
  <c r="G590" i="12" s="1"/>
  <c r="G591" i="12" s="1"/>
  <c r="G592" i="12" s="1"/>
  <c r="G593" i="12" s="1"/>
  <c r="G594" i="12" s="1"/>
  <c r="G595" i="12" s="1"/>
  <c r="G596" i="12" s="1"/>
  <c r="G597" i="12" s="1"/>
  <c r="G598" i="12" s="1"/>
  <c r="G599" i="12" s="1"/>
  <c r="G600" i="12" s="1"/>
  <c r="G601" i="12" s="1"/>
  <c r="G602" i="12" s="1"/>
  <c r="G603" i="12" s="1"/>
  <c r="G604" i="12" s="1"/>
  <c r="G605" i="12" s="1"/>
  <c r="G606" i="12" s="1"/>
  <c r="G607" i="12" s="1"/>
  <c r="G608" i="12" s="1"/>
  <c r="G609" i="12" s="1"/>
  <c r="G48" i="11" s="1"/>
  <c r="I7" i="16" s="1"/>
  <c r="U465" i="11"/>
  <c r="C465" i="11"/>
  <c r="E465" i="11"/>
  <c r="P465" i="11"/>
  <c r="X442" i="11"/>
  <c r="R465" i="11"/>
  <c r="G465" i="11"/>
  <c r="N1653" i="12" a="1"/>
  <c r="N1653" i="12" s="1"/>
  <c r="N1756" i="12" s="1"/>
  <c r="N1344" i="12"/>
  <c r="Z12" i="15" s="1"/>
  <c r="N1138" i="12"/>
  <c r="N1241" i="12" s="1"/>
  <c r="N1447" i="12"/>
  <c r="N1550" i="12" s="1"/>
  <c r="Q1685" i="12" a="1"/>
  <c r="Q1685" i="12" s="1"/>
  <c r="Q1788" i="12" s="1"/>
  <c r="Q1479" i="12"/>
  <c r="Q1582" i="12" s="1"/>
  <c r="Q1376" i="12"/>
  <c r="AC44" i="15" s="1"/>
  <c r="Q1170" i="12"/>
  <c r="Q1273" i="12" s="1"/>
  <c r="N1678" i="12" a="1"/>
  <c r="N1678" i="12" s="1"/>
  <c r="N1781" i="12" s="1"/>
  <c r="N1472" i="12"/>
  <c r="N1575" i="12" s="1"/>
  <c r="N1369" i="12"/>
  <c r="Z37" i="15" s="1"/>
  <c r="N1163" i="12"/>
  <c r="N1266" i="12" s="1"/>
  <c r="N1148" i="12"/>
  <c r="N1251" i="12" s="1"/>
  <c r="N1457" i="12"/>
  <c r="N1560" i="12" s="1"/>
  <c r="N1354" i="12"/>
  <c r="Z22" i="15" s="1"/>
  <c r="N1663" i="12" a="1"/>
  <c r="N1663" i="12" s="1"/>
  <c r="N1766" i="12" s="1"/>
  <c r="I1138" i="12"/>
  <c r="I1241" i="12" s="1"/>
  <c r="I1447" i="12"/>
  <c r="I1550" i="12" s="1"/>
  <c r="I1344" i="12"/>
  <c r="G1138" i="12"/>
  <c r="G1241" i="12" s="1"/>
  <c r="G1447" i="12"/>
  <c r="G1550" i="12" s="1"/>
  <c r="G1344" i="12"/>
  <c r="I1653" i="12" a="1"/>
  <c r="I1653" i="12" s="1"/>
  <c r="I1756" i="12" s="1"/>
  <c r="J1653" i="12" a="1"/>
  <c r="J1653" i="12" s="1"/>
  <c r="J1756" i="12" s="1"/>
  <c r="J1447" i="12"/>
  <c r="J1550" i="12" s="1"/>
  <c r="J1344" i="12"/>
  <c r="J1138" i="12"/>
  <c r="J1241" i="12" s="1"/>
  <c r="G1653" i="12" a="1"/>
  <c r="G1653" i="12" s="1"/>
  <c r="G1756" i="12" s="1"/>
  <c r="R1447" i="12"/>
  <c r="R1550" i="12" s="1"/>
  <c r="R1138" i="12"/>
  <c r="R1241" i="12" s="1"/>
  <c r="R1344" i="12"/>
  <c r="AD12" i="15" s="1"/>
  <c r="R1687" i="12" a="1"/>
  <c r="R1687" i="12" s="1"/>
  <c r="R1790" i="12" s="1"/>
  <c r="R1653" i="12" a="1"/>
  <c r="R1653" i="12" s="1"/>
  <c r="H31" i="15"/>
  <c r="P1654" i="12" a="1"/>
  <c r="P1654" i="12" s="1"/>
  <c r="P1757" i="12"/>
  <c r="P1345" i="12"/>
  <c r="AB13" i="15" s="1"/>
  <c r="P1139" i="12"/>
  <c r="P1242" i="12" s="1"/>
  <c r="P1448" i="12"/>
  <c r="P1551" i="12" s="1"/>
  <c r="Q1165" i="12"/>
  <c r="Q1268" i="12" s="1"/>
  <c r="Q1371" i="12"/>
  <c r="AC39" i="15" s="1"/>
  <c r="Q1474" i="12"/>
  <c r="Q1577" i="12" s="1"/>
  <c r="Q1680" i="12" a="1"/>
  <c r="Q1680" i="12" s="1"/>
  <c r="Q1783" i="12" s="1"/>
  <c r="Q1166" i="12"/>
  <c r="Q1269" i="12" s="1"/>
  <c r="Q1475" i="12"/>
  <c r="Q1578" i="12" s="1"/>
  <c r="Q1372" i="12"/>
  <c r="AC40" i="15" s="1"/>
  <c r="Q1681" i="12" a="1"/>
  <c r="Q1681" i="12" s="1"/>
  <c r="Q1784" i="12" s="1"/>
  <c r="N1364" i="12"/>
  <c r="Z32" i="15" s="1"/>
  <c r="N1158" i="12"/>
  <c r="N1261" i="12" s="1"/>
  <c r="N1467" i="12"/>
  <c r="N1570" i="12" s="1"/>
  <c r="N1673" i="12" a="1"/>
  <c r="N1673" i="12" s="1"/>
  <c r="N1776" i="12" s="1"/>
  <c r="N1473" i="12"/>
  <c r="N1576" i="12" s="1"/>
  <c r="N1164" i="12"/>
  <c r="N1267" i="12" s="1"/>
  <c r="N1370" i="12"/>
  <c r="Z38" i="15" s="1"/>
  <c r="N1679" i="12" a="1"/>
  <c r="N1679" i="12" s="1"/>
  <c r="N1782" i="12" s="1"/>
  <c r="N1680" i="12" a="1"/>
  <c r="N1680" i="12" s="1"/>
  <c r="N1783" i="12" s="1"/>
  <c r="N1165" i="12"/>
  <c r="N1268" i="12" s="1"/>
  <c r="N1474" i="12"/>
  <c r="N1577" i="12" s="1"/>
  <c r="N1371" i="12"/>
  <c r="Z39" i="15" s="1"/>
  <c r="L1659" i="12" a="1"/>
  <c r="L1659" i="12" s="1"/>
  <c r="L1762" i="12" s="1"/>
  <c r="L1663" i="12" a="1"/>
  <c r="L1663" i="12" s="1"/>
  <c r="L1766" i="12" s="1"/>
  <c r="L1662" i="12" a="1"/>
  <c r="L1662" i="12" s="1"/>
  <c r="L1765" i="12" s="1"/>
  <c r="J1661" i="12" a="1"/>
  <c r="J1661" i="12" s="1"/>
  <c r="J1764" i="12" s="1"/>
  <c r="J1146" i="12"/>
  <c r="J1249" i="12" s="1"/>
  <c r="J1352" i="12"/>
  <c r="J1455" i="12"/>
  <c r="J1558" i="12" s="1"/>
  <c r="H25" i="15"/>
  <c r="G31" i="15"/>
  <c r="M1475" i="12"/>
  <c r="M1578" i="12" s="1"/>
  <c r="M1372" i="12"/>
  <c r="Y40" i="15" s="1"/>
  <c r="M1166" i="12"/>
  <c r="M1269" i="12" s="1"/>
  <c r="M1681" i="12" a="1"/>
  <c r="M1681" i="12" s="1"/>
  <c r="M1784" i="12" s="1"/>
  <c r="M1371" i="12"/>
  <c r="Y39" i="15" s="1"/>
  <c r="M1474" i="12"/>
  <c r="M1577" i="12" s="1"/>
  <c r="M1165" i="12"/>
  <c r="M1268" i="12" s="1"/>
  <c r="M1680" i="12" a="1"/>
  <c r="M1680" i="12" s="1"/>
  <c r="M1783" i="12" s="1"/>
  <c r="M1468" i="12"/>
  <c r="M1571" i="12" s="1"/>
  <c r="M1159" i="12"/>
  <c r="M1262" i="12" s="1"/>
  <c r="M1365" i="12"/>
  <c r="Y33" i="15" s="1"/>
  <c r="M1674" i="12" a="1"/>
  <c r="M1674" i="12" s="1"/>
  <c r="M1777" i="12" s="1"/>
  <c r="M1673" i="12" a="1"/>
  <c r="M1673" i="12" s="1"/>
  <c r="M1776" i="12" s="1"/>
  <c r="M1158" i="12"/>
  <c r="M1261" i="12" s="1"/>
  <c r="M1467" i="12"/>
  <c r="M1570" i="12" s="1"/>
  <c r="M1364" i="12"/>
  <c r="Y32" i="15" s="1"/>
  <c r="K1687" i="12" a="1"/>
  <c r="K1687" i="12" s="1"/>
  <c r="K1790" i="12" s="1"/>
  <c r="K1172" i="12"/>
  <c r="K1275" i="12" s="1"/>
  <c r="K1481" i="12"/>
  <c r="K1584" i="12" s="1"/>
  <c r="K1378" i="12"/>
  <c r="I1481" i="12"/>
  <c r="I1584" i="12" s="1"/>
  <c r="I1378" i="12"/>
  <c r="I1172" i="12"/>
  <c r="I1275" i="12" s="1"/>
  <c r="I1687" i="12" a="1"/>
  <c r="I1687" i="12" s="1"/>
  <c r="I1790" i="12" s="1"/>
  <c r="I1454" i="12"/>
  <c r="I1557" i="12" s="1"/>
  <c r="I1145" i="12"/>
  <c r="I1248" i="12" s="1"/>
  <c r="I1351" i="12"/>
  <c r="I1660" i="12" a="1"/>
  <c r="I1660" i="12" s="1"/>
  <c r="I1763" i="12" s="1"/>
  <c r="I1659" i="12" a="1"/>
  <c r="I1659" i="12" s="1"/>
  <c r="I1762" i="12" s="1"/>
  <c r="I1139" i="12"/>
  <c r="I1242" i="12" s="1"/>
  <c r="I1345" i="12"/>
  <c r="I1448" i="12"/>
  <c r="I1551" i="12" s="1"/>
  <c r="I1677" i="12" a="1"/>
  <c r="I1677" i="12" s="1"/>
  <c r="I1780" i="12" s="1"/>
  <c r="I1654" i="12" a="1"/>
  <c r="I1654" i="12" s="1"/>
  <c r="I1757" i="12" s="1"/>
  <c r="L1680" i="12" a="1"/>
  <c r="L1680" i="12" s="1"/>
  <c r="L1783" i="12" s="1"/>
  <c r="L1371" i="12"/>
  <c r="X39" i="15" s="1"/>
  <c r="L1165" i="12"/>
  <c r="L1268" i="12" s="1"/>
  <c r="L1474" i="12"/>
  <c r="L1577" i="12" s="1"/>
  <c r="H27" i="15"/>
  <c r="H15" i="15"/>
  <c r="H28" i="15"/>
  <c r="S1149" i="12"/>
  <c r="S1252" i="12" s="1"/>
  <c r="S1458" i="12"/>
  <c r="S1561" i="12" s="1"/>
  <c r="S1355" i="12"/>
  <c r="AE23" i="15" s="1"/>
  <c r="S1473" i="12"/>
  <c r="S1576" i="12" s="1"/>
  <c r="S1370" i="12"/>
  <c r="AE38" i="15" s="1"/>
  <c r="S1164" i="12"/>
  <c r="S1267" i="12" s="1"/>
  <c r="K1163" i="12"/>
  <c r="K1266" i="12" s="1"/>
  <c r="K1369" i="12"/>
  <c r="K1472" i="12"/>
  <c r="K1575" i="12" s="1"/>
  <c r="S1664" i="12" a="1"/>
  <c r="S1664" i="12" s="1"/>
  <c r="S1767" i="12" s="1"/>
  <c r="S1679" i="12" a="1"/>
  <c r="S1679" i="12" s="1"/>
  <c r="S1782" i="12" s="1"/>
  <c r="L1370" i="12"/>
  <c r="X38" i="15" s="1"/>
  <c r="L1164" i="12"/>
  <c r="L1267" i="12" s="1"/>
  <c r="L1473" i="12"/>
  <c r="L1576" i="12" s="1"/>
  <c r="J1370" i="12"/>
  <c r="J1473" i="12"/>
  <c r="J1576" i="12" s="1"/>
  <c r="J1164" i="12"/>
  <c r="J1267" i="12" s="1"/>
  <c r="J1679" i="12" a="1"/>
  <c r="J1679" i="12" s="1"/>
  <c r="J1782" i="12" s="1"/>
  <c r="L1654" i="12" a="1"/>
  <c r="L1654" i="12" s="1"/>
  <c r="L1757" i="12" s="1"/>
  <c r="L1679" i="12" a="1"/>
  <c r="L1679" i="12" s="1"/>
  <c r="L1782" i="12" s="1"/>
  <c r="J1678" i="12" a="1"/>
  <c r="J1678" i="12" s="1"/>
  <c r="J1781" i="12" s="1"/>
  <c r="J1369" i="12"/>
  <c r="J1163" i="12"/>
  <c r="J1266" i="12" s="1"/>
  <c r="J1472" i="12"/>
  <c r="J1575" i="12" s="1"/>
  <c r="K1659" i="12" a="1"/>
  <c r="K1659" i="12" s="1"/>
  <c r="K1762" i="12" s="1"/>
  <c r="K1678" i="12" a="1"/>
  <c r="K1678" i="12" s="1"/>
  <c r="K1781" i="12" s="1"/>
  <c r="N1469" i="12"/>
  <c r="N1572" i="12" s="1"/>
  <c r="N1160" i="12"/>
  <c r="N1263" i="12" s="1"/>
  <c r="N1366" i="12"/>
  <c r="Z34" i="15" s="1"/>
  <c r="N1367" i="12"/>
  <c r="Z35" i="15" s="1"/>
  <c r="N1161" i="12"/>
  <c r="N1264" i="12" s="1"/>
  <c r="N1470" i="12"/>
  <c r="N1573" i="12" s="1"/>
  <c r="N1675" i="12" a="1"/>
  <c r="N1675" i="12" s="1"/>
  <c r="N1778" i="12" s="1"/>
  <c r="N1676" i="12" a="1"/>
  <c r="N1676" i="12" s="1"/>
  <c r="N1779" i="12" s="1"/>
  <c r="O1466" i="12"/>
  <c r="O1569" i="12" s="1"/>
  <c r="O1157" i="12"/>
  <c r="O1260" i="12" s="1"/>
  <c r="O1363" i="12"/>
  <c r="AA31" i="15" s="1"/>
  <c r="O1672" i="12" a="1"/>
  <c r="O1672" i="12" s="1"/>
  <c r="O1775" i="12" s="1"/>
  <c r="O1355" i="12"/>
  <c r="AA23" i="15" s="1"/>
  <c r="O1458" i="12"/>
  <c r="O1561" i="12" s="1"/>
  <c r="O1149" i="12"/>
  <c r="O1252" i="12" s="1"/>
  <c r="O1351" i="12"/>
  <c r="AA19" i="15" s="1"/>
  <c r="O1454" i="12"/>
  <c r="O1557" i="12" s="1"/>
  <c r="O1145" i="12"/>
  <c r="O1248" i="12" s="1"/>
  <c r="O1660" i="12" a="1"/>
  <c r="O1660" i="12" s="1"/>
  <c r="O1763" i="12" s="1"/>
  <c r="O1664" i="12" a="1"/>
  <c r="O1664" i="12" s="1"/>
  <c r="O1767" i="12" s="1"/>
  <c r="T1165" i="12"/>
  <c r="T1268" i="12" s="1"/>
  <c r="T1474" i="12"/>
  <c r="T1577" i="12" s="1"/>
  <c r="T1371" i="12"/>
  <c r="AF39" i="15" s="1"/>
  <c r="T1475" i="12"/>
  <c r="T1578" i="12" s="1"/>
  <c r="T1372" i="12"/>
  <c r="AF40" i="15" s="1"/>
  <c r="T1166" i="12"/>
  <c r="T1269" i="12" s="1"/>
  <c r="T1681" i="12" a="1"/>
  <c r="T1681" i="12" s="1"/>
  <c r="T1784" i="12" s="1"/>
  <c r="T1694" i="12" a="1"/>
  <c r="T1694" i="12" s="1"/>
  <c r="T1680" i="12" a="1"/>
  <c r="T1680" i="12" s="1"/>
  <c r="T1783" i="12" s="1"/>
  <c r="N1350" i="12"/>
  <c r="Z18" i="15" s="1"/>
  <c r="N1144" i="12"/>
  <c r="N1247" i="12" s="1"/>
  <c r="N1453" i="12"/>
  <c r="N1556" i="12" s="1"/>
  <c r="N1659" i="12" a="1"/>
  <c r="N1659" i="12" s="1"/>
  <c r="N1762" i="12" s="1"/>
  <c r="N1365" i="12"/>
  <c r="Z33" i="15" s="1"/>
  <c r="N1468" i="12"/>
  <c r="N1571" i="12" s="1"/>
  <c r="N1159" i="12"/>
  <c r="N1262" i="12" s="1"/>
  <c r="N1674" i="12" a="1"/>
  <c r="N1674" i="12" s="1"/>
  <c r="N1777" i="12" s="1"/>
  <c r="M1687" i="12" a="1"/>
  <c r="M1687" i="12" s="1"/>
  <c r="M1790" i="12" s="1"/>
  <c r="M1172" i="12"/>
  <c r="M1275" i="12" s="1"/>
  <c r="M1378" i="12"/>
  <c r="Y46" i="15" s="1"/>
  <c r="M1481" i="12"/>
  <c r="M1584" i="12" s="1"/>
  <c r="N1384" i="12"/>
  <c r="Z52" i="15" s="1"/>
  <c r="N1178" i="12"/>
  <c r="N1281" i="12" s="1"/>
  <c r="N1487" i="12"/>
  <c r="N1590" i="12" s="1"/>
  <c r="N1671" i="12" a="1"/>
  <c r="N1671" i="12" s="1"/>
  <c r="N1774" i="12" s="1"/>
  <c r="N1693" i="12" a="1"/>
  <c r="N1693" i="12" s="1"/>
  <c r="N1796" i="12" s="1"/>
  <c r="M1145" i="12"/>
  <c r="M1248" i="12" s="1"/>
  <c r="M1351" i="12"/>
  <c r="Y19" i="15" s="1"/>
  <c r="M1454" i="12"/>
  <c r="M1557" i="12" s="1"/>
  <c r="M1660" i="12" a="1"/>
  <c r="M1660" i="12" s="1"/>
  <c r="M1763" i="12" s="1"/>
  <c r="M1670" i="12" a="1"/>
  <c r="M1670" i="12" s="1"/>
  <c r="M1773" i="12" s="1"/>
  <c r="M1659" i="12" a="1"/>
  <c r="M1659" i="12" s="1"/>
  <c r="M1762" i="12" s="1"/>
  <c r="M1350" i="12"/>
  <c r="Y18" i="15" s="1"/>
  <c r="M1453" i="12"/>
  <c r="M1556" i="12" s="1"/>
  <c r="M1144" i="12"/>
  <c r="M1247" i="12" s="1"/>
  <c r="L1158" i="12"/>
  <c r="L1261" i="12" s="1"/>
  <c r="L1467" i="12"/>
  <c r="L1570" i="12" s="1"/>
  <c r="L1364" i="12"/>
  <c r="X32" i="15" s="1"/>
  <c r="L1673" i="12" a="1"/>
  <c r="L1673" i="12" s="1"/>
  <c r="L1776" i="12" s="1"/>
  <c r="L1666" i="12" a="1"/>
  <c r="L1666" i="12" s="1"/>
  <c r="L1769" i="12" s="1"/>
  <c r="L1664" i="12" a="1"/>
  <c r="L1664" i="12" s="1"/>
  <c r="L1767" i="12" s="1"/>
  <c r="L1458" i="12"/>
  <c r="L1561" i="12" s="1"/>
  <c r="L1149" i="12"/>
  <c r="L1252" i="12" s="1"/>
  <c r="L1355" i="12"/>
  <c r="X23" i="15" s="1"/>
  <c r="J1654" i="12" a="1"/>
  <c r="J1654" i="12" s="1"/>
  <c r="J1757" i="12" s="1"/>
  <c r="R1662" i="12" a="1"/>
  <c r="R1662" i="12" s="1"/>
  <c r="D21" i="15" s="1"/>
  <c r="J1448" i="12"/>
  <c r="J1551" i="12" s="1"/>
  <c r="J1139" i="12"/>
  <c r="J1242" i="12" s="1"/>
  <c r="J1345" i="12"/>
  <c r="R1693" i="12" a="1"/>
  <c r="R1693" i="12" s="1"/>
  <c r="D52" i="15" s="1"/>
  <c r="R47" i="11"/>
  <c r="Y54" i="11" s="1"/>
  <c r="G1682" i="12" a="1"/>
  <c r="G1682" i="12" s="1"/>
  <c r="G1785" i="12" s="1"/>
  <c r="G1476" i="12"/>
  <c r="G1579" i="12" s="1"/>
  <c r="G1167" i="12"/>
  <c r="G1270" i="12" s="1"/>
  <c r="G1373" i="12"/>
  <c r="B1664" i="12" a="1"/>
  <c r="B1664" i="12" s="1"/>
  <c r="B1672" i="12" a="1"/>
  <c r="B1672" i="12" s="1"/>
  <c r="B1775" i="12" s="1"/>
  <c r="B1363" i="12"/>
  <c r="B1466" i="12"/>
  <c r="B1569" i="12" s="1"/>
  <c r="B1157" i="12"/>
  <c r="B1260" i="12" s="1"/>
  <c r="B1767" i="12"/>
  <c r="B1148" i="12"/>
  <c r="B1251" i="12" s="1"/>
  <c r="B1457" i="12"/>
  <c r="B1560" i="12" s="1"/>
  <c r="B1354" i="12"/>
  <c r="B1663" i="12" a="1"/>
  <c r="B1663" i="12" s="1"/>
  <c r="B1766" i="12" s="1"/>
  <c r="G22" i="15"/>
  <c r="B1659" i="12" a="1"/>
  <c r="B1659" i="12" s="1"/>
  <c r="B1762" i="12" s="1"/>
  <c r="B1660" i="12" a="1"/>
  <c r="B1660" i="12" s="1"/>
  <c r="B1763" i="12" s="1"/>
  <c r="T40" i="11"/>
  <c r="T44" i="11" s="1"/>
  <c r="T46" i="11" s="1"/>
  <c r="X56" i="11" s="1"/>
  <c r="C20" i="16" s="1"/>
  <c r="T1662" i="12" a="1"/>
  <c r="T1662" i="12" s="1"/>
  <c r="T1765" i="12" s="1"/>
  <c r="T1147" i="12"/>
  <c r="T1250" i="12" s="1"/>
  <c r="T1353" i="12"/>
  <c r="AF21" i="15" s="1"/>
  <c r="T1456" i="12"/>
  <c r="T1559" i="12" s="1"/>
  <c r="D465" i="11"/>
  <c r="B1654" i="12" a="1"/>
  <c r="B1654" i="12" s="1"/>
  <c r="B1757" i="12" s="1"/>
  <c r="B1666" i="12" a="1"/>
  <c r="B1666" i="12" s="1"/>
  <c r="B1769" i="12" s="1"/>
  <c r="B1151" i="12"/>
  <c r="B1254" i="12" s="1"/>
  <c r="B1460" i="12"/>
  <c r="B1563" i="12" s="1"/>
  <c r="B1357" i="12"/>
  <c r="G25" i="15"/>
  <c r="R1692" i="12" a="1"/>
  <c r="R1692" i="12" s="1"/>
  <c r="D51" i="15" s="1"/>
  <c r="R1694" i="12" a="1"/>
  <c r="R1694" i="12" s="1"/>
  <c r="D53" i="15" s="1"/>
  <c r="R1661" i="12" a="1"/>
  <c r="R1661" i="12" s="1"/>
  <c r="R1764" i="12" s="1"/>
  <c r="E20" i="15" s="1"/>
  <c r="C1347" i="12"/>
  <c r="C1450" i="12"/>
  <c r="C1553" i="12" s="1"/>
  <c r="C1141" i="12"/>
  <c r="C1244" i="12" s="1"/>
  <c r="C1666" i="12" a="1"/>
  <c r="C1666" i="12" s="1"/>
  <c r="C1769" i="12" s="1"/>
  <c r="C1656" i="12" a="1"/>
  <c r="C1656" i="12" s="1"/>
  <c r="C1759" i="12" s="1"/>
  <c r="G1160" i="12"/>
  <c r="G1263" i="12" s="1"/>
  <c r="G1366" i="12"/>
  <c r="G1469" i="12"/>
  <c r="G1572" i="12" s="1"/>
  <c r="G1675" i="12" a="1"/>
  <c r="G1675" i="12" s="1"/>
  <c r="G1778" i="12" s="1"/>
  <c r="R1663" i="12" a="1"/>
  <c r="R1663" i="12" s="1"/>
  <c r="R1766" i="12" s="1"/>
  <c r="T700" i="11"/>
  <c r="R1660" i="12" a="1"/>
  <c r="R1660" i="12" s="1"/>
  <c r="R1763" i="12" s="1"/>
  <c r="R1669" i="12" a="1"/>
  <c r="R1669" i="12" s="1"/>
  <c r="R1772" i="12" s="1"/>
  <c r="E28" i="15" s="1"/>
  <c r="R1659" i="12" a="1"/>
  <c r="R1659" i="12" s="1"/>
  <c r="R1762" i="12" s="1"/>
  <c r="H54" i="15"/>
  <c r="H32" i="15"/>
  <c r="O464" i="11"/>
  <c r="Q1679" i="12" a="1"/>
  <c r="Q1679" i="12" s="1"/>
  <c r="Q1782" i="12" s="1"/>
  <c r="Q1678" i="12" a="1"/>
  <c r="Q1678" i="12" s="1"/>
  <c r="Q1781" i="12" s="1"/>
  <c r="Q1163" i="12"/>
  <c r="Q1266" i="12" s="1"/>
  <c r="Q1369" i="12"/>
  <c r="AC37" i="15" s="1"/>
  <c r="Q1472" i="12"/>
  <c r="Q1575" i="12" s="1"/>
  <c r="P1368" i="12"/>
  <c r="AB36" i="15" s="1"/>
  <c r="P1162" i="12"/>
  <c r="P1265" i="12" s="1"/>
  <c r="P1471" i="12"/>
  <c r="P1574" i="12" s="1"/>
  <c r="P47" i="11"/>
  <c r="Y52" i="11" s="1"/>
  <c r="P1677" i="12" a="1"/>
  <c r="P1677" i="12" s="1"/>
  <c r="P1780" i="12" s="1"/>
  <c r="E1471" i="12"/>
  <c r="E1574" i="12" s="1"/>
  <c r="E1368" i="12"/>
  <c r="E1162" i="12"/>
  <c r="E1265" i="12" s="1"/>
  <c r="E1656" i="12" a="1"/>
  <c r="E1656" i="12" s="1"/>
  <c r="E1759" i="12" s="1"/>
  <c r="E1677" i="12" a="1"/>
  <c r="E1677" i="12" s="1"/>
  <c r="E1780" i="12" s="1"/>
  <c r="J1141" i="12"/>
  <c r="J1244" i="12" s="1"/>
  <c r="J1450" i="12"/>
  <c r="J1553" i="12" s="1"/>
  <c r="J1347" i="12"/>
  <c r="J1671" i="12" a="1"/>
  <c r="J1671" i="12" s="1"/>
  <c r="J1774" i="12" s="1"/>
  <c r="J1656" i="12" a="1"/>
  <c r="J1656" i="12" s="1"/>
  <c r="J1759" i="12" s="1"/>
  <c r="R1664" i="12" a="1"/>
  <c r="R1664" i="12" s="1"/>
  <c r="R1767" i="12" s="1"/>
  <c r="O1674" i="12" a="1"/>
  <c r="O1674" i="12" s="1"/>
  <c r="O1777" i="12" s="1"/>
  <c r="O1656" i="12" a="1"/>
  <c r="O1656" i="12" s="1"/>
  <c r="O1759" i="12" s="1"/>
  <c r="Q1660" i="12" a="1"/>
  <c r="Q1660" i="12" s="1"/>
  <c r="Q1763" i="12" s="1"/>
  <c r="O1450" i="12"/>
  <c r="O1553" i="12" s="1"/>
  <c r="O1347" i="12"/>
  <c r="AA15" i="15" s="1"/>
  <c r="O1141" i="12"/>
  <c r="O1244" i="12" s="1"/>
  <c r="R1668" i="12" a="1"/>
  <c r="R1668" i="12" s="1"/>
  <c r="Q47" i="11"/>
  <c r="Y53" i="11" s="1"/>
  <c r="Q40" i="11"/>
  <c r="Q44" i="11" s="1"/>
  <c r="Q46" i="11" s="1"/>
  <c r="Q700" i="11" s="1"/>
  <c r="Q1654" i="12" a="1"/>
  <c r="Q1654" i="12" s="1"/>
  <c r="Q1757" i="12" s="1"/>
  <c r="Q1687" i="12" a="1"/>
  <c r="Q1687" i="12" s="1"/>
  <c r="Q1790" i="12" s="1"/>
  <c r="V130" i="11"/>
  <c r="F130" i="11" s="1"/>
  <c r="G65" i="16" s="1"/>
  <c r="Q1673" i="12" a="1"/>
  <c r="Q1673" i="12" s="1"/>
  <c r="Q1776" i="12" s="1"/>
  <c r="Q1664" i="12" a="1"/>
  <c r="Q1664" i="12" s="1"/>
  <c r="Q1767" i="12" s="1"/>
  <c r="Q1695" i="12" a="1"/>
  <c r="Q1695" i="12" s="1"/>
  <c r="Q1798" i="12" s="1"/>
  <c r="M40" i="11"/>
  <c r="M44" i="11" s="1"/>
  <c r="M46" i="11" s="1"/>
  <c r="M1669" i="12" a="1"/>
  <c r="M1669" i="12" s="1"/>
  <c r="M1772" i="12" s="1"/>
  <c r="M1668" i="12" a="1"/>
  <c r="M1668" i="12" s="1"/>
  <c r="M1771" i="12" s="1"/>
  <c r="M47" i="11"/>
  <c r="Y49" i="11" s="1"/>
  <c r="V126" i="11"/>
  <c r="C126" i="11" s="1"/>
  <c r="D61" i="16" s="1"/>
  <c r="M1667" i="12" a="1"/>
  <c r="M1667" i="12" s="1"/>
  <c r="M1770" i="12" s="1"/>
  <c r="T47" i="11"/>
  <c r="Y56" i="11" s="1"/>
  <c r="P1645" i="12" a="1"/>
  <c r="P1645" i="12" s="1"/>
  <c r="P1748" i="12" s="1"/>
  <c r="V129" i="11"/>
  <c r="I129" i="11" s="1"/>
  <c r="J64" i="16" s="1"/>
  <c r="P1648" i="12" a="1"/>
  <c r="P1648" i="12" s="1"/>
  <c r="P1751" i="12" s="1"/>
  <c r="P40" i="11"/>
  <c r="P44" i="11" s="1"/>
  <c r="P46" i="11" s="1"/>
  <c r="R1681" i="12" a="1"/>
  <c r="R1681" i="12" s="1"/>
  <c r="R1648" i="12" a="1"/>
  <c r="R1648" i="12" s="1"/>
  <c r="R1751" i="12" s="1"/>
  <c r="R1680" i="12" a="1"/>
  <c r="R1680" i="12" s="1"/>
  <c r="R1783" i="12" s="1"/>
  <c r="R1667" i="12" a="1"/>
  <c r="R1667" i="12" s="1"/>
  <c r="D26" i="15" s="1"/>
  <c r="R1450" i="12"/>
  <c r="R1553" i="12" s="1"/>
  <c r="R1347" i="12"/>
  <c r="AD15" i="15" s="1"/>
  <c r="R1141" i="12"/>
  <c r="R1244" i="12" s="1"/>
  <c r="G1656" i="12" a="1"/>
  <c r="G1656" i="12" s="1"/>
  <c r="G1759" i="12" s="1"/>
  <c r="G1450" i="12"/>
  <c r="G1553" i="12" s="1"/>
  <c r="G1347" i="12"/>
  <c r="G1141" i="12"/>
  <c r="G1244" i="12" s="1"/>
  <c r="R1656" i="12" a="1"/>
  <c r="R1656" i="12" s="1"/>
  <c r="D15" i="15" s="1"/>
  <c r="V133" i="11"/>
  <c r="R133" i="11" s="1"/>
  <c r="S68" i="16" s="1"/>
  <c r="Q1180" i="12"/>
  <c r="Q1283" i="12" s="1"/>
  <c r="Q1386" i="12"/>
  <c r="AC54" i="15" s="1"/>
  <c r="Q1489" i="12"/>
  <c r="Q1592" i="12" s="1"/>
  <c r="S1386" i="12"/>
  <c r="AE54" i="15" s="1"/>
  <c r="S1180" i="12"/>
  <c r="S1283" i="12" s="1"/>
  <c r="S1489" i="12"/>
  <c r="S1592" i="12" s="1"/>
  <c r="S47" i="11"/>
  <c r="Y55" i="11" s="1"/>
  <c r="S1695" i="12" a="1"/>
  <c r="S1695" i="12" s="1"/>
  <c r="S1798" i="12" s="1"/>
  <c r="R1677" i="12" a="1"/>
  <c r="R1677" i="12" s="1"/>
  <c r="R1780" i="12" s="1"/>
  <c r="R1695" i="12" a="1"/>
  <c r="R1695" i="12" s="1"/>
  <c r="H13" i="15"/>
  <c r="G54" i="15"/>
  <c r="R1180" i="12"/>
  <c r="R1386" i="12"/>
  <c r="R1489" i="12"/>
  <c r="G1695" i="12" a="1"/>
  <c r="G1695" i="12" s="1"/>
  <c r="G1798" i="12" s="1"/>
  <c r="G1180" i="12"/>
  <c r="G1283" i="12" s="1"/>
  <c r="G1386" i="12"/>
  <c r="G1489" i="12"/>
  <c r="G1592" i="12" s="1"/>
  <c r="G1164" i="12"/>
  <c r="G1267" i="12" s="1"/>
  <c r="H37" i="15"/>
  <c r="G1370" i="12"/>
  <c r="T1370" i="12"/>
  <c r="AF38" i="15" s="1"/>
  <c r="T1164" i="12"/>
  <c r="T1267" i="12" s="1"/>
  <c r="T1473" i="12"/>
  <c r="T1576" i="12" s="1"/>
  <c r="G1679" i="12" a="1"/>
  <c r="G1679" i="12" s="1"/>
  <c r="G1782" i="12" s="1"/>
  <c r="R1370" i="12"/>
  <c r="AD38" i="15" s="1"/>
  <c r="R1473" i="12"/>
  <c r="R1576" i="12" s="1"/>
  <c r="R1164" i="12"/>
  <c r="R1267" i="12" s="1"/>
  <c r="R1679" i="12" a="1"/>
  <c r="R1679" i="12" s="1"/>
  <c r="T1679" i="12" a="1"/>
  <c r="T1679" i="12" s="1"/>
  <c r="T1782" i="12" s="1"/>
  <c r="Q1164" i="12"/>
  <c r="Q1267" i="12" s="1"/>
  <c r="Q1473" i="12"/>
  <c r="Q1576" i="12" s="1"/>
  <c r="Q1370" i="12"/>
  <c r="AC38" i="15" s="1"/>
  <c r="G1673" i="12" a="1"/>
  <c r="G1673" i="12" s="1"/>
  <c r="G1776" i="12" s="1"/>
  <c r="G1678" i="12" a="1"/>
  <c r="G1678" i="12" s="1"/>
  <c r="G1781" i="12" s="1"/>
  <c r="R1682" i="12" a="1"/>
  <c r="R1682" i="12" s="1"/>
  <c r="R1678" i="12" a="1"/>
  <c r="R1678" i="12" s="1"/>
  <c r="T1664" i="12" a="1"/>
  <c r="T1664" i="12" s="1"/>
  <c r="T1767" i="12" s="1"/>
  <c r="T1678" i="12" a="1"/>
  <c r="T1678" i="12" s="1"/>
  <c r="T1781" i="12" s="1"/>
  <c r="T1369" i="12"/>
  <c r="AF37" i="15" s="1"/>
  <c r="T1163" i="12"/>
  <c r="T1266" i="12" s="1"/>
  <c r="T1472" i="12"/>
  <c r="T1575" i="12" s="1"/>
  <c r="G1369" i="12"/>
  <c r="G1163" i="12"/>
  <c r="G1266" i="12" s="1"/>
  <c r="G1472" i="12"/>
  <c r="G1575" i="12" s="1"/>
  <c r="R1369" i="12"/>
  <c r="AD37" i="15" s="1"/>
  <c r="R1163" i="12"/>
  <c r="R1266" i="12" s="1"/>
  <c r="R1472" i="12"/>
  <c r="R1575" i="12" s="1"/>
  <c r="R1645" i="12" a="1"/>
  <c r="R1645" i="12" s="1"/>
  <c r="R1748" i="12" s="1"/>
  <c r="V131" i="11"/>
  <c r="R131" i="11" s="1"/>
  <c r="B47" i="11"/>
  <c r="Y38" i="11" s="1"/>
  <c r="R1470" i="12"/>
  <c r="R1367" i="12"/>
  <c r="R1161" i="12"/>
  <c r="E1367" i="12"/>
  <c r="E1470" i="12"/>
  <c r="E1573" i="12" s="1"/>
  <c r="E1161" i="12"/>
  <c r="E1264" i="12" s="1"/>
  <c r="E1676" i="12" a="1"/>
  <c r="E1676" i="12" s="1"/>
  <c r="E1779" i="12" s="1"/>
  <c r="R1654" i="12" a="1"/>
  <c r="R1654" i="12" s="1"/>
  <c r="R1757" i="12" s="1"/>
  <c r="N47" i="11"/>
  <c r="Y50" i="11" s="1"/>
  <c r="N40" i="11"/>
  <c r="N44" i="11" s="1"/>
  <c r="N46" i="11" s="1"/>
  <c r="R40" i="11"/>
  <c r="R44" i="11" s="1"/>
  <c r="R46" i="11" s="1"/>
  <c r="X54" i="11" s="1"/>
  <c r="AB54" i="11" s="1"/>
  <c r="R1676" i="12" a="1"/>
  <c r="R1676" i="12" s="1"/>
  <c r="V127" i="11"/>
  <c r="K127" i="11" s="1"/>
  <c r="L62" i="16" s="1"/>
  <c r="E1469" i="12"/>
  <c r="E1572" i="12" s="1"/>
  <c r="E1160" i="12"/>
  <c r="E1263" i="12" s="1"/>
  <c r="E1366" i="12"/>
  <c r="E1645" i="12" a="1"/>
  <c r="E1645" i="12" s="1"/>
  <c r="E1748" i="12" s="1"/>
  <c r="E1675" i="12" a="1"/>
  <c r="E1675" i="12" s="1"/>
  <c r="E1778" i="12" s="1"/>
  <c r="R1366" i="12"/>
  <c r="R1160" i="12"/>
  <c r="R1469" i="12"/>
  <c r="R1683" i="12" a="1"/>
  <c r="R1683" i="12" s="1"/>
  <c r="R1675" i="12" a="1"/>
  <c r="R1675" i="12" s="1"/>
  <c r="R1666" i="12" a="1"/>
  <c r="R1666" i="12" s="1"/>
  <c r="R1769" i="12" s="1"/>
  <c r="R1671" i="12" a="1"/>
  <c r="R1671" i="12" s="1"/>
  <c r="D30" i="15" s="1"/>
  <c r="R1685" i="12" a="1"/>
  <c r="R1685" i="12" s="1"/>
  <c r="R1670" i="12" a="1"/>
  <c r="R1670" i="12" s="1"/>
  <c r="D29" i="15" s="1"/>
  <c r="R1684" i="12" a="1"/>
  <c r="R1684" i="12" s="1"/>
  <c r="R1665" i="12" a="1"/>
  <c r="R1665" i="12" s="1"/>
  <c r="R1768" i="12" s="1"/>
  <c r="R1674" i="12" a="1"/>
  <c r="R1674" i="12" s="1"/>
  <c r="R1777" i="12" s="1"/>
  <c r="R1673" i="12" a="1"/>
  <c r="R1673" i="12" s="1"/>
  <c r="R1776" i="12" s="1"/>
  <c r="R1672" i="12" a="1"/>
  <c r="R1672" i="12" s="1"/>
  <c r="T1654" i="12" a="1"/>
  <c r="T1654" i="12" s="1"/>
  <c r="T1757" i="12" s="1"/>
  <c r="T1673" i="12" a="1"/>
  <c r="T1673" i="12" s="1"/>
  <c r="T1776" i="12" s="1"/>
  <c r="T1663" i="12" a="1"/>
  <c r="T1663" i="12" s="1"/>
  <c r="T1766" i="12" s="1"/>
  <c r="T1661" i="12" a="1"/>
  <c r="T1661" i="12" s="1"/>
  <c r="T1764" i="12" s="1"/>
  <c r="O40" i="11"/>
  <c r="O44" i="11" s="1"/>
  <c r="O46" i="11" s="1"/>
  <c r="V128" i="11"/>
  <c r="O128" i="11" s="1"/>
  <c r="O437" i="11" s="1"/>
  <c r="O47" i="11"/>
  <c r="Y51" i="11" s="1"/>
  <c r="I47" i="11"/>
  <c r="Y45" i="11" s="1"/>
  <c r="V122" i="11"/>
  <c r="I122" i="11" s="1"/>
  <c r="I431" i="11" s="1"/>
  <c r="B1677" i="12" a="1"/>
  <c r="B1677" i="12" s="1"/>
  <c r="B1780" i="12" s="1"/>
  <c r="N1672" i="12" a="1"/>
  <c r="N1672" i="12" s="1"/>
  <c r="N1775" i="12" s="1"/>
  <c r="B40" i="11"/>
  <c r="B44" i="11" s="1"/>
  <c r="B46" i="11" s="1"/>
  <c r="B700" i="11" s="1"/>
  <c r="B1648" i="12" a="1"/>
  <c r="B1648" i="12" s="1"/>
  <c r="B1751" i="12" s="1"/>
  <c r="B1680" i="12" a="1"/>
  <c r="B1680" i="12" s="1"/>
  <c r="B1783" i="12" s="1"/>
  <c r="B1645" i="12" a="1"/>
  <c r="B1645" i="12" s="1"/>
  <c r="B1748" i="12" s="1"/>
  <c r="I40" i="11"/>
  <c r="I44" i="11" s="1"/>
  <c r="I46" i="11" s="1"/>
  <c r="O1673" i="12" a="1"/>
  <c r="O1673" i="12" s="1"/>
  <c r="O1776" i="12" s="1"/>
  <c r="B1687" i="12" a="1"/>
  <c r="B1687" i="12" s="1"/>
  <c r="B1790" i="12" s="1"/>
  <c r="I1692" i="12" a="1"/>
  <c r="I1692" i="12" s="1"/>
  <c r="I1795" i="12" s="1"/>
  <c r="I1694" i="12" a="1"/>
  <c r="I1694" i="12" s="1"/>
  <c r="I1797" i="12" s="1"/>
  <c r="I1693" i="12" a="1"/>
  <c r="I1693" i="12" s="1"/>
  <c r="I1796" i="12" s="1"/>
  <c r="S1660" i="12" a="1"/>
  <c r="S1660" i="12" s="1"/>
  <c r="S1763" i="12" s="1"/>
  <c r="V125" i="11"/>
  <c r="O125" i="11" s="1"/>
  <c r="P60" i="16" s="1"/>
  <c r="L1665" i="12" a="1"/>
  <c r="L1665" i="12" s="1"/>
  <c r="L1768" i="12" s="1"/>
  <c r="S1659" i="12" a="1"/>
  <c r="S1659" i="12" s="1"/>
  <c r="S1762" i="12" s="1"/>
  <c r="S40" i="11"/>
  <c r="S44" i="11" s="1"/>
  <c r="S46" i="11" s="1"/>
  <c r="S1687" i="12" a="1"/>
  <c r="S1687" i="12" s="1"/>
  <c r="S1790" i="12" s="1"/>
  <c r="V115" i="11"/>
  <c r="N115" i="11" s="1"/>
  <c r="O50" i="16" s="1"/>
  <c r="V132" i="11"/>
  <c r="F132" i="11" s="1"/>
  <c r="G67" i="16" s="1"/>
  <c r="L47" i="11"/>
  <c r="Y48" i="11" s="1"/>
  <c r="U1693" i="12" a="1"/>
  <c r="U1693" i="12" s="1"/>
  <c r="U1796" i="12" s="1"/>
  <c r="C47" i="11"/>
  <c r="Y39" i="11" s="1"/>
  <c r="G1680" i="12" a="1"/>
  <c r="G1680" i="12" s="1"/>
  <c r="G1783" i="12" s="1"/>
  <c r="V134" i="11"/>
  <c r="O134" i="11" s="1"/>
  <c r="P69" i="16" s="1"/>
  <c r="U1692" i="12" a="1"/>
  <c r="U1692" i="12" s="1"/>
  <c r="U1795" i="12" s="1"/>
  <c r="U1694" i="12" a="1"/>
  <c r="U1694" i="12" s="1"/>
  <c r="U1797" i="12" s="1"/>
  <c r="V116" i="11"/>
  <c r="C116" i="11" s="1"/>
  <c r="C425" i="11" s="1"/>
  <c r="U40" i="11"/>
  <c r="U44" i="11" s="1"/>
  <c r="U46" i="11" s="1"/>
  <c r="U1677" i="12" a="1"/>
  <c r="U1677" i="12" s="1"/>
  <c r="U1780" i="12" s="1"/>
  <c r="C1645" i="12" a="1"/>
  <c r="C1645" i="12" s="1"/>
  <c r="C1748" i="12" s="1"/>
  <c r="G1661" i="12" a="1"/>
  <c r="G1661" i="12" s="1"/>
  <c r="G1764" i="12" s="1"/>
  <c r="C1677" i="12" a="1"/>
  <c r="C1677" i="12" s="1"/>
  <c r="C1780" i="12" s="1"/>
  <c r="C40" i="11"/>
  <c r="C44" i="11" s="1"/>
  <c r="C46" i="11" s="1"/>
  <c r="X39" i="11" s="1"/>
  <c r="L40" i="11"/>
  <c r="L44" i="11" s="1"/>
  <c r="L46" i="11" s="1"/>
  <c r="C1130" i="12"/>
  <c r="C1233" i="12" s="1"/>
  <c r="G1371" i="12"/>
  <c r="G1165" i="12"/>
  <c r="G1268" i="12" s="1"/>
  <c r="G1663" i="12" a="1"/>
  <c r="G1663" i="12" s="1"/>
  <c r="G1766" i="12" s="1"/>
  <c r="G1662" i="12" a="1"/>
  <c r="G1662" i="12" s="1"/>
  <c r="G1765" i="12" s="1"/>
  <c r="G1660" i="12" a="1"/>
  <c r="G1660" i="12" s="1"/>
  <c r="G1763" i="12" s="1"/>
  <c r="G1654" i="12" a="1"/>
  <c r="G1654" i="12" s="1"/>
  <c r="G1757" i="12" s="1"/>
  <c r="G47" i="11"/>
  <c r="Y43" i="11" s="1"/>
  <c r="G1664" i="12" a="1"/>
  <c r="G1664" i="12" s="1"/>
  <c r="G1767" i="12" s="1"/>
  <c r="F1681" i="12" a="1"/>
  <c r="F1681" i="12" s="1"/>
  <c r="F1784" i="12" s="1"/>
  <c r="F1682" i="12" a="1"/>
  <c r="F1682" i="12" s="1"/>
  <c r="F1785" i="12" s="1"/>
  <c r="F1167" i="12"/>
  <c r="F1270" i="12" s="1"/>
  <c r="F1476" i="12"/>
  <c r="F1579" i="12" s="1"/>
  <c r="F1373" i="12"/>
  <c r="H1668" i="12" a="1"/>
  <c r="H1668" i="12" s="1"/>
  <c r="H1771" i="12" s="1"/>
  <c r="I1471" i="12"/>
  <c r="I1574" i="12" s="1"/>
  <c r="I1368" i="12"/>
  <c r="I1162" i="12"/>
  <c r="I1265" i="12" s="1"/>
  <c r="G1687" i="12" a="1"/>
  <c r="G1687" i="12" s="1"/>
  <c r="G1790" i="12" s="1"/>
  <c r="G1674" i="12" a="1"/>
  <c r="G1674" i="12" s="1"/>
  <c r="G1777" i="12" s="1"/>
  <c r="G1659" i="12" a="1"/>
  <c r="G1659" i="12" s="1"/>
  <c r="G1762" i="12" s="1"/>
  <c r="G1149" i="12"/>
  <c r="G1252" i="12" s="1"/>
  <c r="F1648" i="12" a="1"/>
  <c r="F1648" i="12" s="1"/>
  <c r="F1751" i="12" s="1"/>
  <c r="K40" i="11"/>
  <c r="K44" i="11" s="1"/>
  <c r="K46" i="11" s="1"/>
  <c r="E1665" i="12" a="1"/>
  <c r="E1665" i="12" s="1"/>
  <c r="E1768" i="12" s="1"/>
  <c r="V118" i="11"/>
  <c r="C118" i="11" s="1"/>
  <c r="D53" i="16" s="1"/>
  <c r="E1666" i="12" a="1"/>
  <c r="E1666" i="12" s="1"/>
  <c r="I1179" i="12"/>
  <c r="I1282" i="12" s="1"/>
  <c r="I1488" i="12"/>
  <c r="I1591" i="12" s="1"/>
  <c r="I1385" i="12"/>
  <c r="V117" i="11"/>
  <c r="H117" i="11" s="1"/>
  <c r="I52" i="16" s="1"/>
  <c r="I1178" i="12"/>
  <c r="I1281" i="12" s="1"/>
  <c r="I1487" i="12"/>
  <c r="I1590" i="12" s="1"/>
  <c r="I1384" i="12"/>
  <c r="I1383" i="12"/>
  <c r="I1177" i="12"/>
  <c r="I1280" i="12" s="1"/>
  <c r="I1486" i="12"/>
  <c r="I1589" i="12" s="1"/>
  <c r="J1673" i="12" a="1"/>
  <c r="J1673" i="12" s="1"/>
  <c r="J1776" i="12" s="1"/>
  <c r="H1648" i="12" a="1"/>
  <c r="H1648" i="12" s="1"/>
  <c r="H1751" i="12" s="1"/>
  <c r="H1684" i="12" a="1"/>
  <c r="H1684" i="12" s="1"/>
  <c r="H1787" i="12" s="1"/>
  <c r="H47" i="11"/>
  <c r="Y44" i="11" s="1"/>
  <c r="H1685" i="12" a="1"/>
  <c r="H1685" i="12" s="1"/>
  <c r="H1788" i="12" s="1"/>
  <c r="H1683" i="12" a="1"/>
  <c r="H1683" i="12" s="1"/>
  <c r="H1786" i="12" s="1"/>
  <c r="H1667" i="12" a="1"/>
  <c r="H1667" i="12" s="1"/>
  <c r="H1770" i="12" s="1"/>
  <c r="H1682" i="12" a="1"/>
  <c r="H1682" i="12" s="1"/>
  <c r="H1785" i="12" s="1"/>
  <c r="V121" i="11"/>
  <c r="G121" i="11" s="1"/>
  <c r="H56" i="16" s="1"/>
  <c r="H1670" i="12" a="1"/>
  <c r="H1670" i="12" s="1"/>
  <c r="H1773" i="12" s="1"/>
  <c r="H1669" i="12" a="1"/>
  <c r="H1669" i="12" s="1"/>
  <c r="H1772" i="12" s="1"/>
  <c r="F47" i="11"/>
  <c r="Y42" i="11" s="1"/>
  <c r="V119" i="11"/>
  <c r="G119" i="11" s="1"/>
  <c r="H54" i="16" s="1"/>
  <c r="F1672" i="12" a="1"/>
  <c r="F1672" i="12" s="1"/>
  <c r="F1775" i="12" s="1"/>
  <c r="F1671" i="12" a="1"/>
  <c r="F1671" i="12" s="1"/>
  <c r="F1774" i="12" s="1"/>
  <c r="H40" i="11"/>
  <c r="H44" i="11" s="1"/>
  <c r="H46" i="11" s="1"/>
  <c r="G40" i="11"/>
  <c r="G44" i="11" s="1"/>
  <c r="G46" i="11" s="1"/>
  <c r="V120" i="11"/>
  <c r="D120" i="11" s="1"/>
  <c r="E55" i="16" s="1"/>
  <c r="K47" i="11"/>
  <c r="Y47" i="11" s="1"/>
  <c r="M692" i="11"/>
  <c r="Y24" i="3" s="1"/>
  <c r="D40" i="11"/>
  <c r="D44" i="11" s="1"/>
  <c r="D46" i="11" s="1"/>
  <c r="D700" i="11" s="1"/>
  <c r="K1664" i="12" a="1"/>
  <c r="K1664" i="12" s="1"/>
  <c r="K1767" i="12" s="1"/>
  <c r="K1660" i="12" a="1"/>
  <c r="K1660" i="12" s="1"/>
  <c r="K1763" i="12" s="1"/>
  <c r="D1680" i="12" a="1"/>
  <c r="D1680" i="12" s="1"/>
  <c r="D1783" i="12" s="1"/>
  <c r="D1672" i="12" a="1"/>
  <c r="D1672" i="12" s="1"/>
  <c r="D1775" i="12" s="1"/>
  <c r="D1648" i="12" a="1"/>
  <c r="D1648" i="12" s="1"/>
  <c r="D1751" i="12" s="1"/>
  <c r="D47" i="11"/>
  <c r="Y40" i="11" s="1"/>
  <c r="V124" i="11"/>
  <c r="D124" i="11" s="1"/>
  <c r="E59" i="16" s="1"/>
  <c r="J1663" i="12" a="1"/>
  <c r="J1663" i="12" s="1"/>
  <c r="J1766" i="12" s="1"/>
  <c r="J40" i="11"/>
  <c r="J44" i="11" s="1"/>
  <c r="J46" i="11" s="1"/>
  <c r="E40" i="11"/>
  <c r="E44" i="11" s="1"/>
  <c r="E46" i="11" s="1"/>
  <c r="J1665" i="12" a="1"/>
  <c r="J1665" i="12" s="1"/>
  <c r="J1768" i="12" s="1"/>
  <c r="E1674" i="12" a="1"/>
  <c r="E1674" i="12" s="1"/>
  <c r="J1660" i="12" a="1"/>
  <c r="J1660" i="12" s="1"/>
  <c r="J1763" i="12" s="1"/>
  <c r="V123" i="11"/>
  <c r="J47" i="11"/>
  <c r="Y46" i="11" s="1"/>
  <c r="J1666" i="12" a="1"/>
  <c r="J1666" i="12" s="1"/>
  <c r="J1769" i="12" s="1"/>
  <c r="J1669" i="12" a="1"/>
  <c r="J1669" i="12" s="1"/>
  <c r="J1772" i="12" s="1"/>
  <c r="E47" i="11"/>
  <c r="Y41" i="11" s="1"/>
  <c r="E1654" i="12" a="1"/>
  <c r="E1654" i="12" s="1"/>
  <c r="E1757" i="12" s="1"/>
  <c r="J1667" i="12" a="1"/>
  <c r="J1667" i="12" s="1"/>
  <c r="J1770" i="12" s="1"/>
  <c r="J1664" i="12" a="1"/>
  <c r="J1664" i="12" s="1"/>
  <c r="J1767" i="12" s="1"/>
  <c r="J1672" i="12" a="1"/>
  <c r="J1672" i="12" s="1"/>
  <c r="J1775" i="12" s="1"/>
  <c r="J1674" i="12" a="1"/>
  <c r="J1674" i="12" s="1"/>
  <c r="J1777" i="12" s="1"/>
  <c r="J1668" i="12" a="1"/>
  <c r="J1668" i="12" s="1"/>
  <c r="J1771" i="12" s="1"/>
  <c r="J1659" i="12" a="1"/>
  <c r="J1659" i="12" s="1"/>
  <c r="J1762" i="12" s="1"/>
  <c r="K1663" i="12" a="1"/>
  <c r="K1663" i="12" s="1"/>
  <c r="K1766" i="12" s="1"/>
  <c r="J1670" i="12" a="1"/>
  <c r="J1670" i="12" s="1"/>
  <c r="J1773" i="12" s="1"/>
  <c r="F40" i="11"/>
  <c r="F44" i="11" s="1"/>
  <c r="F46" i="11" s="1"/>
  <c r="G1681" i="12" a="1"/>
  <c r="G1681" i="12" s="1"/>
  <c r="G1784" i="12" s="1"/>
  <c r="C1151" i="12"/>
  <c r="C1254" i="12" s="1"/>
  <c r="C1460" i="12"/>
  <c r="C1563" i="12" s="1"/>
  <c r="C1357" i="12"/>
  <c r="R1131" i="12"/>
  <c r="R1234" i="12" s="1"/>
  <c r="R1337" i="12"/>
  <c r="AD5" i="15" s="1"/>
  <c r="R1440" i="12"/>
  <c r="R1543" i="12" s="1"/>
  <c r="G46" i="15"/>
  <c r="P511" i="12"/>
  <c r="P512" i="12" s="1"/>
  <c r="P513" i="12" s="1"/>
  <c r="P514" i="12" s="1"/>
  <c r="P515" i="12" s="1"/>
  <c r="P516" i="12" s="1"/>
  <c r="P517" i="12" s="1"/>
  <c r="P518" i="12" s="1"/>
  <c r="P519" i="12" s="1"/>
  <c r="P520" i="12" s="1"/>
  <c r="P521" i="12" s="1"/>
  <c r="P522" i="12" s="1"/>
  <c r="P523" i="12" s="1"/>
  <c r="P524" i="12" s="1"/>
  <c r="P525" i="12" s="1"/>
  <c r="P526" i="12" s="1"/>
  <c r="P527" i="12" s="1"/>
  <c r="P528" i="12" s="1"/>
  <c r="P529" i="12" s="1"/>
  <c r="P530" i="12" s="1"/>
  <c r="P531" i="12" s="1"/>
  <c r="P532" i="12" s="1"/>
  <c r="P533" i="12" s="1"/>
  <c r="P534" i="12" s="1"/>
  <c r="P535" i="12" s="1"/>
  <c r="P536" i="12" s="1"/>
  <c r="P537" i="12" s="1"/>
  <c r="P538" i="12" s="1"/>
  <c r="P539" i="12" s="1"/>
  <c r="P540" i="12" s="1"/>
  <c r="P541" i="12" s="1"/>
  <c r="P542" i="12" s="1"/>
  <c r="P543" i="12" s="1"/>
  <c r="P544" i="12" s="1"/>
  <c r="P545" i="12" s="1"/>
  <c r="P546" i="12" s="1"/>
  <c r="P547" i="12" s="1"/>
  <c r="P548" i="12" s="1"/>
  <c r="P549" i="12" s="1"/>
  <c r="P550" i="12" s="1"/>
  <c r="P551" i="12" s="1"/>
  <c r="P552" i="12" s="1"/>
  <c r="P553" i="12" s="1"/>
  <c r="P554" i="12" s="1"/>
  <c r="P555" i="12" s="1"/>
  <c r="P556" i="12" s="1"/>
  <c r="P557" i="12" s="1"/>
  <c r="P558" i="12" s="1"/>
  <c r="P559" i="12" s="1"/>
  <c r="P560" i="12" s="1"/>
  <c r="P561" i="12" s="1"/>
  <c r="P562" i="12" s="1"/>
  <c r="P563" i="12" s="1"/>
  <c r="P564" i="12" s="1"/>
  <c r="P565" i="12" s="1"/>
  <c r="P566" i="12" s="1"/>
  <c r="P567" i="12" s="1"/>
  <c r="P568" i="12" s="1"/>
  <c r="P569" i="12" s="1"/>
  <c r="P570" i="12" s="1"/>
  <c r="P571" i="12" s="1"/>
  <c r="P572" i="12" s="1"/>
  <c r="P573" i="12" s="1"/>
  <c r="P574" i="12" s="1"/>
  <c r="P575" i="12" s="1"/>
  <c r="P576" i="12" s="1"/>
  <c r="P577" i="12" s="1"/>
  <c r="P578" i="12" s="1"/>
  <c r="P579" i="12" s="1"/>
  <c r="P580" i="12" s="1"/>
  <c r="P581" i="12" s="1"/>
  <c r="P582" i="12" s="1"/>
  <c r="P583" i="12" s="1"/>
  <c r="P584" i="12" s="1"/>
  <c r="P585" i="12" s="1"/>
  <c r="P586" i="12" s="1"/>
  <c r="P587" i="12" s="1"/>
  <c r="P588" i="12" s="1"/>
  <c r="P589" i="12" s="1"/>
  <c r="P590" i="12" s="1"/>
  <c r="P591" i="12" s="1"/>
  <c r="P592" i="12" s="1"/>
  <c r="P593" i="12" s="1"/>
  <c r="P594" i="12" s="1"/>
  <c r="P595" i="12" s="1"/>
  <c r="P596" i="12" s="1"/>
  <c r="P597" i="12" s="1"/>
  <c r="P598" i="12" s="1"/>
  <c r="P599" i="12" s="1"/>
  <c r="P600" i="12" s="1"/>
  <c r="P601" i="12" s="1"/>
  <c r="P602" i="12" s="1"/>
  <c r="P603" i="12" s="1"/>
  <c r="P604" i="12" s="1"/>
  <c r="P605" i="12" s="1"/>
  <c r="P606" i="12" s="1"/>
  <c r="P607" i="12" s="1"/>
  <c r="P608" i="12" s="1"/>
  <c r="P609" i="12" s="1"/>
  <c r="P48" i="11" s="1"/>
  <c r="I16" i="16" s="1"/>
  <c r="H46" i="15"/>
  <c r="U1385" i="12"/>
  <c r="AG53" i="15" s="1"/>
  <c r="U1179" i="12"/>
  <c r="U1282" i="12" s="1"/>
  <c r="U1488" i="12"/>
  <c r="U1591" i="12" s="1"/>
  <c r="G53" i="15"/>
  <c r="R1488" i="12"/>
  <c r="R1179" i="12"/>
  <c r="R1385" i="12"/>
  <c r="J53" i="15" s="1"/>
  <c r="H39" i="15"/>
  <c r="H19" i="15"/>
  <c r="H7" i="15"/>
  <c r="H23" i="15"/>
  <c r="H4" i="15"/>
  <c r="G52" i="15"/>
  <c r="R1178" i="12"/>
  <c r="R1487" i="12"/>
  <c r="R1384" i="12"/>
  <c r="G51" i="15"/>
  <c r="R1177" i="12"/>
  <c r="R1486" i="12"/>
  <c r="R1383" i="12"/>
  <c r="H24" i="15"/>
  <c r="H42" i="15"/>
  <c r="B1378" i="12"/>
  <c r="B1172" i="12"/>
  <c r="B1275" i="12" s="1"/>
  <c r="B1481" i="12"/>
  <c r="B1584" i="12" s="1"/>
  <c r="E1159" i="12"/>
  <c r="E1262" i="12" s="1"/>
  <c r="E1365" i="12"/>
  <c r="E1468" i="12"/>
  <c r="E1571" i="12" s="1"/>
  <c r="J1468" i="12"/>
  <c r="J1571" i="12" s="1"/>
  <c r="J1365" i="12"/>
  <c r="J1159" i="12"/>
  <c r="J1262" i="12" s="1"/>
  <c r="O1467" i="12"/>
  <c r="O1570" i="12" s="1"/>
  <c r="O1364" i="12"/>
  <c r="AA32" i="15" s="1"/>
  <c r="O1158" i="12"/>
  <c r="O1261" i="12" s="1"/>
  <c r="O1365" i="12"/>
  <c r="AA33" i="15" s="1"/>
  <c r="O1159" i="12"/>
  <c r="O1262" i="12" s="1"/>
  <c r="O1468" i="12"/>
  <c r="O1571" i="12" s="1"/>
  <c r="G1365" i="12"/>
  <c r="G1468" i="12"/>
  <c r="G1571" i="12" s="1"/>
  <c r="G1159" i="12"/>
  <c r="G1262" i="12" s="1"/>
  <c r="R1159" i="12"/>
  <c r="R1365" i="12"/>
  <c r="R1468" i="12"/>
  <c r="T1158" i="12"/>
  <c r="T1261" i="12" s="1"/>
  <c r="T1467" i="12"/>
  <c r="T1570" i="12" s="1"/>
  <c r="T1364" i="12"/>
  <c r="AF32" i="15" s="1"/>
  <c r="Q1467" i="12"/>
  <c r="Q1570" i="12" s="1"/>
  <c r="Q1364" i="12"/>
  <c r="AC32" i="15" s="1"/>
  <c r="Q1158" i="12"/>
  <c r="Q1261" i="12" s="1"/>
  <c r="G1364" i="12"/>
  <c r="G1158" i="12"/>
  <c r="G1261" i="12" s="1"/>
  <c r="G1467" i="12"/>
  <c r="G1570" i="12" s="1"/>
  <c r="R1364" i="12"/>
  <c r="R1158" i="12"/>
  <c r="R1467" i="12"/>
  <c r="J1467" i="12"/>
  <c r="J1570" i="12" s="1"/>
  <c r="J1364" i="12"/>
  <c r="J1158" i="12"/>
  <c r="J1261" i="12" s="1"/>
  <c r="R1466" i="12"/>
  <c r="R1157" i="12"/>
  <c r="R1363" i="12"/>
  <c r="N1157" i="12"/>
  <c r="N1260" i="12" s="1"/>
  <c r="N1363" i="12"/>
  <c r="Z31" i="15" s="1"/>
  <c r="N1466" i="12"/>
  <c r="N1569" i="12" s="1"/>
  <c r="D1157" i="12"/>
  <c r="D1260" i="12" s="1"/>
  <c r="D1363" i="12"/>
  <c r="D1466" i="12"/>
  <c r="D1569" i="12" s="1"/>
  <c r="F1466" i="12"/>
  <c r="F1569" i="12" s="1"/>
  <c r="F1363" i="12"/>
  <c r="F1157" i="12"/>
  <c r="F1260" i="12" s="1"/>
  <c r="N1362" i="12"/>
  <c r="Z30" i="15" s="1"/>
  <c r="N1156" i="12"/>
  <c r="N1259" i="12" s="1"/>
  <c r="N1465" i="12"/>
  <c r="N1568" i="12" s="1"/>
  <c r="J1363" i="12"/>
  <c r="J1466" i="12"/>
  <c r="J1569" i="12" s="1"/>
  <c r="J1157" i="12"/>
  <c r="J1260" i="12" s="1"/>
  <c r="J1362" i="12"/>
  <c r="J1465" i="12"/>
  <c r="J1568" i="12" s="1"/>
  <c r="J1156" i="12"/>
  <c r="J1259" i="12" s="1"/>
  <c r="F1156" i="12"/>
  <c r="F1259" i="12" s="1"/>
  <c r="F1362" i="12"/>
  <c r="F1465" i="12"/>
  <c r="F1568" i="12" s="1"/>
  <c r="R1465" i="12"/>
  <c r="R1156" i="12"/>
  <c r="R1362" i="12"/>
  <c r="M1155" i="12"/>
  <c r="M1258" i="12" s="1"/>
  <c r="M1361" i="12"/>
  <c r="Y29" i="15" s="1"/>
  <c r="M1464" i="12"/>
  <c r="M1567" i="12" s="1"/>
  <c r="S525" i="12"/>
  <c r="S526" i="12" s="1"/>
  <c r="S527" i="12" s="1"/>
  <c r="S528" i="12" s="1"/>
  <c r="S529" i="12" s="1"/>
  <c r="S530" i="12" s="1"/>
  <c r="S531" i="12" s="1"/>
  <c r="S532" i="12" s="1"/>
  <c r="S533" i="12" s="1"/>
  <c r="S534" i="12" s="1"/>
  <c r="S535" i="12" s="1"/>
  <c r="S536" i="12" s="1"/>
  <c r="S537" i="12" s="1"/>
  <c r="S538" i="12" s="1"/>
  <c r="S539" i="12" s="1"/>
  <c r="S540" i="12" s="1"/>
  <c r="S541" i="12" s="1"/>
  <c r="S542" i="12" s="1"/>
  <c r="S543" i="12" s="1"/>
  <c r="S544" i="12" s="1"/>
  <c r="S545" i="12" s="1"/>
  <c r="S546" i="12" s="1"/>
  <c r="S547" i="12" s="1"/>
  <c r="S548" i="12" s="1"/>
  <c r="S549" i="12" s="1"/>
  <c r="S550" i="12" s="1"/>
  <c r="S551" i="12" s="1"/>
  <c r="S552" i="12" s="1"/>
  <c r="S553" i="12" s="1"/>
  <c r="S554" i="12" s="1"/>
  <c r="S555" i="12" s="1"/>
  <c r="S556" i="12" s="1"/>
  <c r="S557" i="12" s="1"/>
  <c r="S558" i="12" s="1"/>
  <c r="S559" i="12" s="1"/>
  <c r="S560" i="12" s="1"/>
  <c r="S561" i="12" s="1"/>
  <c r="S562" i="12" s="1"/>
  <c r="S563" i="12" s="1"/>
  <c r="S564" i="12" s="1"/>
  <c r="S565" i="12" s="1"/>
  <c r="S566" i="12" s="1"/>
  <c r="S567" i="12" s="1"/>
  <c r="S568" i="12" s="1"/>
  <c r="S569" i="12" s="1"/>
  <c r="S570" i="12" s="1"/>
  <c r="S571" i="12" s="1"/>
  <c r="S572" i="12" s="1"/>
  <c r="S573" i="12" s="1"/>
  <c r="S574" i="12" s="1"/>
  <c r="S575" i="12" s="1"/>
  <c r="S576" i="12" s="1"/>
  <c r="S577" i="12" s="1"/>
  <c r="S578" i="12" s="1"/>
  <c r="S579" i="12" s="1"/>
  <c r="S580" i="12" s="1"/>
  <c r="S581" i="12" s="1"/>
  <c r="S582" i="12" s="1"/>
  <c r="S583" i="12" s="1"/>
  <c r="S584" i="12" s="1"/>
  <c r="S585" i="12" s="1"/>
  <c r="S586" i="12" s="1"/>
  <c r="S587" i="12" s="1"/>
  <c r="S588" i="12" s="1"/>
  <c r="S589" i="12" s="1"/>
  <c r="S590" i="12" s="1"/>
  <c r="S591" i="12" s="1"/>
  <c r="S592" i="12" s="1"/>
  <c r="S593" i="12" s="1"/>
  <c r="S594" i="12" s="1"/>
  <c r="S595" i="12" s="1"/>
  <c r="S596" i="12" s="1"/>
  <c r="S597" i="12" s="1"/>
  <c r="S598" i="12" s="1"/>
  <c r="S599" i="12" s="1"/>
  <c r="S600" i="12" s="1"/>
  <c r="S601" i="12" s="1"/>
  <c r="S602" i="12" s="1"/>
  <c r="S603" i="12" s="1"/>
  <c r="S604" i="12" s="1"/>
  <c r="S605" i="12" s="1"/>
  <c r="S606" i="12" s="1"/>
  <c r="S607" i="12" s="1"/>
  <c r="S608" i="12" s="1"/>
  <c r="S609" i="12" s="1"/>
  <c r="S48" i="11" s="1"/>
  <c r="I19" i="16" s="1"/>
  <c r="H1155" i="12"/>
  <c r="H1258" i="12" s="1"/>
  <c r="H1361" i="12"/>
  <c r="H1464" i="12"/>
  <c r="H1567" i="12" s="1"/>
  <c r="R1464" i="12"/>
  <c r="R1155" i="12"/>
  <c r="R1361" i="12"/>
  <c r="J1361" i="12"/>
  <c r="J1155" i="12"/>
  <c r="J1258" i="12" s="1"/>
  <c r="J1464" i="12"/>
  <c r="J1567" i="12" s="1"/>
  <c r="H1154" i="12"/>
  <c r="H1257" i="12" s="1"/>
  <c r="H1360" i="12"/>
  <c r="H1463" i="12"/>
  <c r="H1566" i="12" s="1"/>
  <c r="R1154" i="12"/>
  <c r="R1257" i="12" s="1"/>
  <c r="R1463" i="12"/>
  <c r="R1566" i="12" s="1"/>
  <c r="R1360" i="12"/>
  <c r="AD28" i="15" s="1"/>
  <c r="M1360" i="12"/>
  <c r="Y28" i="15" s="1"/>
  <c r="M1463" i="12"/>
  <c r="M1566" i="12" s="1"/>
  <c r="M1154" i="12"/>
  <c r="M1257" i="12" s="1"/>
  <c r="J1360" i="12"/>
  <c r="J1154" i="12"/>
  <c r="J1257" i="12" s="1"/>
  <c r="J1463" i="12"/>
  <c r="J1566" i="12" s="1"/>
  <c r="H1359" i="12"/>
  <c r="H1153" i="12"/>
  <c r="H1256" i="12" s="1"/>
  <c r="H1462" i="12"/>
  <c r="H1565" i="12" s="1"/>
  <c r="M1462" i="12"/>
  <c r="M1565" i="12" s="1"/>
  <c r="M1153" i="12"/>
  <c r="M1256" i="12" s="1"/>
  <c r="M1359" i="12"/>
  <c r="Y27" i="15" s="1"/>
  <c r="M1461" i="12"/>
  <c r="M1564" i="12" s="1"/>
  <c r="M1358" i="12"/>
  <c r="Y26" i="15" s="1"/>
  <c r="M1152" i="12"/>
  <c r="M1255" i="12" s="1"/>
  <c r="R1153" i="12"/>
  <c r="R1256" i="12" s="1"/>
  <c r="R1462" i="12"/>
  <c r="R1565" i="12" s="1"/>
  <c r="R1359" i="12"/>
  <c r="AD27" i="15" s="1"/>
  <c r="J1462" i="12"/>
  <c r="J1565" i="12" s="1"/>
  <c r="J1359" i="12"/>
  <c r="J1153" i="12"/>
  <c r="J1256" i="12" s="1"/>
  <c r="H1461" i="12"/>
  <c r="H1564" i="12" s="1"/>
  <c r="H1152" i="12"/>
  <c r="H1255" i="12" s="1"/>
  <c r="H1358" i="12"/>
  <c r="R1152" i="12"/>
  <c r="R1461" i="12"/>
  <c r="R1358" i="12"/>
  <c r="J1461" i="12"/>
  <c r="J1564" i="12" s="1"/>
  <c r="J1152" i="12"/>
  <c r="J1255" i="12" s="1"/>
  <c r="J1358" i="12"/>
  <c r="L1357" i="12"/>
  <c r="X25" i="15" s="1"/>
  <c r="L1460" i="12"/>
  <c r="L1563" i="12" s="1"/>
  <c r="L1151" i="12"/>
  <c r="L1254" i="12" s="1"/>
  <c r="L1356" i="12"/>
  <c r="X24" i="15" s="1"/>
  <c r="L1459" i="12"/>
  <c r="L1562" i="12" s="1"/>
  <c r="L1150" i="12"/>
  <c r="L1253" i="12" s="1"/>
  <c r="E1151" i="12"/>
  <c r="E1254" i="12" s="1"/>
  <c r="E1460" i="12"/>
  <c r="E1563" i="12" s="1"/>
  <c r="E1357" i="12"/>
  <c r="J1151" i="12"/>
  <c r="J1254" i="12" s="1"/>
  <c r="J1460" i="12"/>
  <c r="J1563" i="12" s="1"/>
  <c r="J1357" i="12"/>
  <c r="R1151" i="12"/>
  <c r="R1357" i="12"/>
  <c r="R1460" i="12"/>
  <c r="R1150" i="12"/>
  <c r="R1253" i="12" s="1"/>
  <c r="R1459" i="12"/>
  <c r="R1562" i="12" s="1"/>
  <c r="R1356" i="12"/>
  <c r="AD24" i="15" s="1"/>
  <c r="J1356" i="12"/>
  <c r="J1459" i="12"/>
  <c r="J1562" i="12" s="1"/>
  <c r="J1150" i="12"/>
  <c r="J1253" i="12" s="1"/>
  <c r="J1149" i="12"/>
  <c r="J1252" i="12" s="1"/>
  <c r="J1355" i="12"/>
  <c r="J1458" i="12"/>
  <c r="J1561" i="12" s="1"/>
  <c r="T1149" i="12"/>
  <c r="T1252" i="12" s="1"/>
  <c r="T1355" i="12"/>
  <c r="AF23" i="15" s="1"/>
  <c r="T1458" i="12"/>
  <c r="T1561" i="12" s="1"/>
  <c r="Q1355" i="12"/>
  <c r="AC23" i="15" s="1"/>
  <c r="Q1458" i="12"/>
  <c r="Q1561" i="12" s="1"/>
  <c r="Q1149" i="12"/>
  <c r="Q1252" i="12" s="1"/>
  <c r="K1355" i="12"/>
  <c r="K1149" i="12"/>
  <c r="K1252" i="12" s="1"/>
  <c r="K1458" i="12"/>
  <c r="K1561" i="12" s="1"/>
  <c r="R1149" i="12"/>
  <c r="R1252" i="12" s="1"/>
  <c r="R1355" i="12"/>
  <c r="AD23" i="15" s="1"/>
  <c r="R1458" i="12"/>
  <c r="R1561" i="12" s="1"/>
  <c r="J1354" i="12"/>
  <c r="J1148" i="12"/>
  <c r="J1251" i="12" s="1"/>
  <c r="J1457" i="12"/>
  <c r="J1560" i="12" s="1"/>
  <c r="G1457" i="12"/>
  <c r="G1560" i="12" s="1"/>
  <c r="G1354" i="12"/>
  <c r="G1148" i="12"/>
  <c r="G1251" i="12" s="1"/>
  <c r="T1354" i="12"/>
  <c r="AF22" i="15" s="1"/>
  <c r="T1148" i="12"/>
  <c r="T1251" i="12" s="1"/>
  <c r="T1457" i="12"/>
  <c r="T1560" i="12" s="1"/>
  <c r="R1457" i="12"/>
  <c r="R1148" i="12"/>
  <c r="R1354" i="12"/>
  <c r="K1354" i="12"/>
  <c r="K1148" i="12"/>
  <c r="K1251" i="12" s="1"/>
  <c r="K1457" i="12"/>
  <c r="K1560" i="12" s="1"/>
  <c r="R1456" i="12"/>
  <c r="R1353" i="12"/>
  <c r="R1147" i="12"/>
  <c r="G1147" i="12"/>
  <c r="G1250" i="12" s="1"/>
  <c r="G1353" i="12"/>
  <c r="G1456" i="12"/>
  <c r="G1559" i="12" s="1"/>
  <c r="T1352" i="12"/>
  <c r="AF20" i="15" s="1"/>
  <c r="T1455" i="12"/>
  <c r="T1558" i="12" s="1"/>
  <c r="T1146" i="12"/>
  <c r="T1249" i="12" s="1"/>
  <c r="R1146" i="12"/>
  <c r="R1455" i="12"/>
  <c r="R1352" i="12"/>
  <c r="J20" i="15" s="1"/>
  <c r="G1352" i="12"/>
  <c r="G1455" i="12"/>
  <c r="G1558" i="12" s="1"/>
  <c r="G1146" i="12"/>
  <c r="G1249" i="12" s="1"/>
  <c r="T1345" i="12"/>
  <c r="AF13" i="15" s="1"/>
  <c r="T1139" i="12"/>
  <c r="T1242" i="12" s="1"/>
  <c r="T1448" i="12"/>
  <c r="T1551" i="12" s="1"/>
  <c r="Q1454" i="12"/>
  <c r="Q1557" i="12" s="1"/>
  <c r="Q1145" i="12"/>
  <c r="Q1248" i="12" s="1"/>
  <c r="Q1351" i="12"/>
  <c r="AC19" i="15" s="1"/>
  <c r="R1145" i="12"/>
  <c r="R1248" i="12" s="1"/>
  <c r="R1351" i="12"/>
  <c r="AD19" i="15" s="1"/>
  <c r="R1454" i="12"/>
  <c r="R1557" i="12" s="1"/>
  <c r="S1351" i="12"/>
  <c r="AE19" i="15" s="1"/>
  <c r="S1145" i="12"/>
  <c r="S1248" i="12" s="1"/>
  <c r="S1454" i="12"/>
  <c r="S1557" i="12" s="1"/>
  <c r="K1453" i="12"/>
  <c r="K1556" i="12" s="1"/>
  <c r="K1350" i="12"/>
  <c r="K1144" i="12"/>
  <c r="K1247" i="12" s="1"/>
  <c r="R1144" i="12"/>
  <c r="R1247" i="12" s="1"/>
  <c r="R1453" i="12"/>
  <c r="R1556" i="12" s="1"/>
  <c r="R1350" i="12"/>
  <c r="AD18" i="15" s="1"/>
  <c r="S1172" i="12"/>
  <c r="S1275" i="12" s="1"/>
  <c r="S1481" i="12"/>
  <c r="S1584" i="12" s="1"/>
  <c r="S1378" i="12"/>
  <c r="AE46" i="15" s="1"/>
  <c r="S1453" i="12"/>
  <c r="S1556" i="12" s="1"/>
  <c r="S1350" i="12"/>
  <c r="AE18" i="15" s="1"/>
  <c r="S1144" i="12"/>
  <c r="S1247" i="12" s="1"/>
  <c r="U1384" i="12"/>
  <c r="AG52" i="15" s="1"/>
  <c r="U1178" i="12"/>
  <c r="U1281" i="12" s="1"/>
  <c r="U1487" i="12"/>
  <c r="U1590" i="12" s="1"/>
  <c r="U1471" i="12"/>
  <c r="U1574" i="12" s="1"/>
  <c r="U1162" i="12"/>
  <c r="U1265" i="12" s="1"/>
  <c r="U1368" i="12"/>
  <c r="AG36" i="15" s="1"/>
  <c r="U1383" i="12"/>
  <c r="AG51" i="15" s="1"/>
  <c r="U1177" i="12"/>
  <c r="U1280" i="12" s="1"/>
  <c r="U1486" i="12"/>
  <c r="U1589" i="12" s="1"/>
  <c r="R1368" i="12"/>
  <c r="AD36" i="15" s="1"/>
  <c r="R1471" i="12"/>
  <c r="R1574" i="12" s="1"/>
  <c r="R1162" i="12"/>
  <c r="R1265" i="12" s="1"/>
  <c r="C1471" i="12"/>
  <c r="C1574" i="12" s="1"/>
  <c r="C1162" i="12"/>
  <c r="C1265" i="12" s="1"/>
  <c r="C1368" i="12"/>
  <c r="G36" i="15"/>
  <c r="B1368" i="12"/>
  <c r="B1162" i="12"/>
  <c r="B1471" i="12"/>
  <c r="D1371" i="12"/>
  <c r="D1165" i="12"/>
  <c r="D1268" i="12" s="1"/>
  <c r="D1474" i="12"/>
  <c r="D1577" i="12" s="1"/>
  <c r="R1371" i="12"/>
  <c r="AD39" i="15" s="1"/>
  <c r="R1165" i="12"/>
  <c r="R1268" i="12" s="1"/>
  <c r="R1474" i="12"/>
  <c r="R1577" i="12" s="1"/>
  <c r="H1374" i="12"/>
  <c r="H1168" i="12"/>
  <c r="H1271" i="12" s="1"/>
  <c r="H1477" i="12"/>
  <c r="H1580" i="12" s="1"/>
  <c r="R1374" i="12"/>
  <c r="AD42" i="15" s="1"/>
  <c r="R1168" i="12"/>
  <c r="R1271" i="12" s="1"/>
  <c r="R1477" i="12"/>
  <c r="R1580" i="12" s="1"/>
  <c r="R1376" i="12"/>
  <c r="J44" i="15" s="1"/>
  <c r="R1170" i="12"/>
  <c r="R1479" i="12"/>
  <c r="H1170" i="12"/>
  <c r="H1273" i="12" s="1"/>
  <c r="H1479" i="12"/>
  <c r="H1582" i="12" s="1"/>
  <c r="H1376" i="12"/>
  <c r="P1439" i="12"/>
  <c r="P1542" i="12" s="1"/>
  <c r="R1169" i="12"/>
  <c r="R1478" i="12"/>
  <c r="R1375" i="12"/>
  <c r="H1169" i="12"/>
  <c r="H1272" i="12" s="1"/>
  <c r="H1478" i="12"/>
  <c r="H1581" i="12" s="1"/>
  <c r="H1375" i="12"/>
  <c r="R513" i="12"/>
  <c r="R514" i="12" s="1"/>
  <c r="R515" i="12" s="1"/>
  <c r="R516" i="12" s="1"/>
  <c r="R517" i="12" s="1"/>
  <c r="R518" i="12" s="1"/>
  <c r="P1133" i="12"/>
  <c r="P1236" i="12" s="1"/>
  <c r="P1339" i="12"/>
  <c r="AB7" i="15" s="1"/>
  <c r="P1130" i="12"/>
  <c r="P1233" i="12" s="1"/>
  <c r="F1339" i="12"/>
  <c r="Q1448" i="12"/>
  <c r="Q1551" i="12" s="1"/>
  <c r="Q1139" i="12"/>
  <c r="Q1242" i="12" s="1"/>
  <c r="Q1345" i="12"/>
  <c r="AC13" i="15" s="1"/>
  <c r="G1481" i="12"/>
  <c r="G1584" i="12" s="1"/>
  <c r="G1172" i="12"/>
  <c r="G1275" i="12" s="1"/>
  <c r="G1378" i="12"/>
  <c r="R1481" i="12"/>
  <c r="R1378" i="12"/>
  <c r="R1172" i="12"/>
  <c r="F513" i="12"/>
  <c r="F514" i="12" s="1"/>
  <c r="F515" i="12" s="1"/>
  <c r="F516" i="12" s="1"/>
  <c r="F517" i="12" s="1"/>
  <c r="F518" i="12" s="1"/>
  <c r="F519" i="12" s="1"/>
  <c r="F520" i="12" s="1"/>
  <c r="F521" i="12" s="1"/>
  <c r="F522" i="12" s="1"/>
  <c r="F523" i="12" s="1"/>
  <c r="F524" i="12" s="1"/>
  <c r="F525" i="12" s="1"/>
  <c r="F526" i="12" s="1"/>
  <c r="F527" i="12" s="1"/>
  <c r="F528" i="12" s="1"/>
  <c r="F529" i="12" s="1"/>
  <c r="F530" i="12" s="1"/>
  <c r="F531" i="12" s="1"/>
  <c r="F532" i="12" s="1"/>
  <c r="F533" i="12" s="1"/>
  <c r="F534" i="12" s="1"/>
  <c r="F535" i="12" s="1"/>
  <c r="F536" i="12" s="1"/>
  <c r="F537" i="12" s="1"/>
  <c r="F538" i="12" s="1"/>
  <c r="F539" i="12" s="1"/>
  <c r="F540" i="12" s="1"/>
  <c r="F541" i="12" s="1"/>
  <c r="F542" i="12" s="1"/>
  <c r="F543" i="12" s="1"/>
  <c r="F544" i="12" s="1"/>
  <c r="F545" i="12" s="1"/>
  <c r="F546" i="12" s="1"/>
  <c r="F547" i="12" s="1"/>
  <c r="F548" i="12" s="1"/>
  <c r="F549" i="12" s="1"/>
  <c r="F550" i="12" s="1"/>
  <c r="F551" i="12" s="1"/>
  <c r="F552" i="12" s="1"/>
  <c r="F553" i="12" s="1"/>
  <c r="F554" i="12" s="1"/>
  <c r="F555" i="12" s="1"/>
  <c r="F556" i="12" s="1"/>
  <c r="F557" i="12" s="1"/>
  <c r="F558" i="12" s="1"/>
  <c r="F559" i="12" s="1"/>
  <c r="F560" i="12" s="1"/>
  <c r="F561" i="12" s="1"/>
  <c r="F562" i="12" s="1"/>
  <c r="F563" i="12" s="1"/>
  <c r="F564" i="12" s="1"/>
  <c r="F565" i="12" s="1"/>
  <c r="F566" i="12" s="1"/>
  <c r="F567" i="12" s="1"/>
  <c r="F568" i="12" s="1"/>
  <c r="F569" i="12" s="1"/>
  <c r="F570" i="12" s="1"/>
  <c r="F571" i="12" s="1"/>
  <c r="F572" i="12" s="1"/>
  <c r="F573" i="12" s="1"/>
  <c r="F574" i="12" s="1"/>
  <c r="F575" i="12" s="1"/>
  <c r="F576" i="12" s="1"/>
  <c r="F577" i="12" s="1"/>
  <c r="F578" i="12" s="1"/>
  <c r="F579" i="12" s="1"/>
  <c r="F580" i="12" s="1"/>
  <c r="F581" i="12" s="1"/>
  <c r="F582" i="12" s="1"/>
  <c r="F583" i="12" s="1"/>
  <c r="F584" i="12" s="1"/>
  <c r="F585" i="12" s="1"/>
  <c r="F586" i="12" s="1"/>
  <c r="F587" i="12" s="1"/>
  <c r="F588" i="12" s="1"/>
  <c r="F589" i="12" s="1"/>
  <c r="F590" i="12" s="1"/>
  <c r="F591" i="12" s="1"/>
  <c r="F592" i="12" s="1"/>
  <c r="F593" i="12" s="1"/>
  <c r="F594" i="12" s="1"/>
  <c r="F595" i="12" s="1"/>
  <c r="F596" i="12" s="1"/>
  <c r="F597" i="12" s="1"/>
  <c r="F598" i="12" s="1"/>
  <c r="F599" i="12" s="1"/>
  <c r="F600" i="12" s="1"/>
  <c r="F601" i="12" s="1"/>
  <c r="F602" i="12" s="1"/>
  <c r="F603" i="12" s="1"/>
  <c r="F604" i="12" s="1"/>
  <c r="F605" i="12" s="1"/>
  <c r="F606" i="12" s="1"/>
  <c r="F607" i="12" s="1"/>
  <c r="F608" i="12" s="1"/>
  <c r="F609" i="12" s="1"/>
  <c r="F48" i="11" s="1"/>
  <c r="I6" i="16" s="1"/>
  <c r="Q1378" i="12"/>
  <c r="AC46" i="15" s="1"/>
  <c r="Q1481" i="12"/>
  <c r="Q1584" i="12" s="1"/>
  <c r="Q1172" i="12"/>
  <c r="Q1275" i="12" s="1"/>
  <c r="G1475" i="12"/>
  <c r="G1578" i="12" s="1"/>
  <c r="G1166" i="12"/>
  <c r="G1269" i="12" s="1"/>
  <c r="G1372" i="12"/>
  <c r="G1345" i="12"/>
  <c r="G1448" i="12"/>
  <c r="G1551" i="12" s="1"/>
  <c r="G1139" i="12"/>
  <c r="G1242" i="12" s="1"/>
  <c r="R1345" i="12"/>
  <c r="AD13" i="15" s="1"/>
  <c r="R1139" i="12"/>
  <c r="R1242" i="12" s="1"/>
  <c r="R1448" i="12"/>
  <c r="R1551" i="12" s="1"/>
  <c r="E1336" i="12"/>
  <c r="E1439" i="12"/>
  <c r="E1542" i="12" s="1"/>
  <c r="E1130" i="12"/>
  <c r="E1233" i="12" s="1"/>
  <c r="R1339" i="12"/>
  <c r="AD7" i="15" s="1"/>
  <c r="R1442" i="12"/>
  <c r="R1545" i="12" s="1"/>
  <c r="R1133" i="12"/>
  <c r="R1236" i="12" s="1"/>
  <c r="F1442" i="12"/>
  <c r="F1545" i="12" s="1"/>
  <c r="F1133" i="12"/>
  <c r="F1236" i="12" s="1"/>
  <c r="F1475" i="12"/>
  <c r="F1578" i="12" s="1"/>
  <c r="F1372" i="12"/>
  <c r="F1166" i="12"/>
  <c r="F1269" i="12" s="1"/>
  <c r="R1130" i="12"/>
  <c r="R1233" i="12" s="1"/>
  <c r="R1336" i="12"/>
  <c r="AD4" i="15" s="1"/>
  <c r="R1439" i="12"/>
  <c r="R1542" i="12" s="1"/>
  <c r="H1476" i="12"/>
  <c r="H1579" i="12" s="1"/>
  <c r="H1373" i="12"/>
  <c r="H1167" i="12"/>
  <c r="H1270" i="12" s="1"/>
  <c r="R1166" i="12"/>
  <c r="R1475" i="12"/>
  <c r="R1372" i="12"/>
  <c r="R1167" i="12"/>
  <c r="R1476" i="12"/>
  <c r="R1373" i="12"/>
  <c r="I1457" i="12"/>
  <c r="I1560" i="12" s="1"/>
  <c r="I1354" i="12"/>
  <c r="I1148" i="12"/>
  <c r="I1251" i="12" s="1"/>
  <c r="H1354" i="12"/>
  <c r="H1148" i="12"/>
  <c r="H1251" i="12" s="1"/>
  <c r="H1457" i="12"/>
  <c r="H1560" i="12" s="1"/>
  <c r="L1457" i="12"/>
  <c r="L1560" i="12" s="1"/>
  <c r="L1354" i="12"/>
  <c r="X22" i="15" s="1"/>
  <c r="L1148" i="12"/>
  <c r="L1251" i="12" s="1"/>
  <c r="H1147" i="12"/>
  <c r="H1250" i="12" s="1"/>
  <c r="H1456" i="12"/>
  <c r="H1559" i="12" s="1"/>
  <c r="H1353" i="12"/>
  <c r="L1353" i="12"/>
  <c r="X21" i="15" s="1"/>
  <c r="L1147" i="12"/>
  <c r="L1250" i="12" s="1"/>
  <c r="L1456" i="12"/>
  <c r="L1559" i="12" s="1"/>
  <c r="K1146" i="12"/>
  <c r="K1249" i="12" s="1"/>
  <c r="K1455" i="12"/>
  <c r="K1558" i="12" s="1"/>
  <c r="K1352" i="12"/>
  <c r="I1352" i="12"/>
  <c r="I1146" i="12"/>
  <c r="I1249" i="12" s="1"/>
  <c r="I1455" i="12"/>
  <c r="I1558" i="12" s="1"/>
  <c r="H1352" i="12"/>
  <c r="H1146" i="12"/>
  <c r="H1249" i="12" s="1"/>
  <c r="H1455" i="12"/>
  <c r="H1558" i="12" s="1"/>
  <c r="L513" i="12"/>
  <c r="L514" i="12" s="1"/>
  <c r="L515" i="12" s="1"/>
  <c r="L516" i="12" s="1"/>
  <c r="L517" i="12" s="1"/>
  <c r="L518" i="12" s="1"/>
  <c r="L519" i="12" s="1"/>
  <c r="L520" i="12" s="1"/>
  <c r="L521" i="12" s="1"/>
  <c r="L522" i="12" s="1"/>
  <c r="L523" i="12" s="1"/>
  <c r="L524" i="12" s="1"/>
  <c r="L525" i="12" s="1"/>
  <c r="L526" i="12" s="1"/>
  <c r="L527" i="12" s="1"/>
  <c r="L528" i="12" s="1"/>
  <c r="L529" i="12" s="1"/>
  <c r="L530" i="12" s="1"/>
  <c r="L531" i="12" s="1"/>
  <c r="L532" i="12" s="1"/>
  <c r="L533" i="12" s="1"/>
  <c r="L534" i="12" s="1"/>
  <c r="L535" i="12" s="1"/>
  <c r="L536" i="12" s="1"/>
  <c r="L537" i="12" s="1"/>
  <c r="L538" i="12" s="1"/>
  <c r="L539" i="12" s="1"/>
  <c r="L540" i="12" s="1"/>
  <c r="L541" i="12" s="1"/>
  <c r="L542" i="12" s="1"/>
  <c r="L543" i="12" s="1"/>
  <c r="L544" i="12" s="1"/>
  <c r="L545" i="12" s="1"/>
  <c r="L546" i="12" s="1"/>
  <c r="L547" i="12" s="1"/>
  <c r="L548" i="12" s="1"/>
  <c r="L549" i="12" s="1"/>
  <c r="L550" i="12" s="1"/>
  <c r="L551" i="12" s="1"/>
  <c r="L552" i="12" s="1"/>
  <c r="L553" i="12" s="1"/>
  <c r="L554" i="12" s="1"/>
  <c r="L555" i="12" s="1"/>
  <c r="L556" i="12" s="1"/>
  <c r="L557" i="12" s="1"/>
  <c r="L558" i="12" s="1"/>
  <c r="L559" i="12" s="1"/>
  <c r="L560" i="12" s="1"/>
  <c r="L561" i="12" s="1"/>
  <c r="L562" i="12" s="1"/>
  <c r="L563" i="12" s="1"/>
  <c r="L564" i="12" s="1"/>
  <c r="L565" i="12" s="1"/>
  <c r="L566" i="12" s="1"/>
  <c r="L567" i="12" s="1"/>
  <c r="L568" i="12" s="1"/>
  <c r="L569" i="12" s="1"/>
  <c r="L570" i="12" s="1"/>
  <c r="L571" i="12" s="1"/>
  <c r="L572" i="12" s="1"/>
  <c r="L573" i="12" s="1"/>
  <c r="L574" i="12" s="1"/>
  <c r="L575" i="12" s="1"/>
  <c r="L576" i="12" s="1"/>
  <c r="L577" i="12" s="1"/>
  <c r="L578" i="12" s="1"/>
  <c r="L579" i="12" s="1"/>
  <c r="L580" i="12" s="1"/>
  <c r="L581" i="12" s="1"/>
  <c r="L582" i="12" s="1"/>
  <c r="L583" i="12" s="1"/>
  <c r="L584" i="12" s="1"/>
  <c r="L585" i="12" s="1"/>
  <c r="L586" i="12" s="1"/>
  <c r="L587" i="12" s="1"/>
  <c r="L588" i="12" s="1"/>
  <c r="L589" i="12" s="1"/>
  <c r="L590" i="12" s="1"/>
  <c r="L591" i="12" s="1"/>
  <c r="L592" i="12" s="1"/>
  <c r="L593" i="12" s="1"/>
  <c r="L594" i="12" s="1"/>
  <c r="L595" i="12" s="1"/>
  <c r="L596" i="12" s="1"/>
  <c r="L597" i="12" s="1"/>
  <c r="L598" i="12" s="1"/>
  <c r="L599" i="12" s="1"/>
  <c r="L600" i="12" s="1"/>
  <c r="L601" i="12" s="1"/>
  <c r="L602" i="12" s="1"/>
  <c r="L603" i="12" s="1"/>
  <c r="L604" i="12" s="1"/>
  <c r="L605" i="12" s="1"/>
  <c r="L606" i="12" s="1"/>
  <c r="L607" i="12" s="1"/>
  <c r="L608" i="12" s="1"/>
  <c r="L609" i="12" s="1"/>
  <c r="L48" i="11" s="1"/>
  <c r="I12" i="16" s="1"/>
  <c r="L1338" i="12"/>
  <c r="X6" i="15" s="1"/>
  <c r="L1132" i="12"/>
  <c r="L1235" i="12" s="1"/>
  <c r="L1441" i="12"/>
  <c r="L1544" i="12" s="1"/>
  <c r="L1133" i="12"/>
  <c r="L1236" i="12" s="1"/>
  <c r="L1442" i="12"/>
  <c r="L1545" i="12" s="1"/>
  <c r="L1339" i="12"/>
  <c r="X7" i="15" s="1"/>
  <c r="L1340" i="12"/>
  <c r="X8" i="15" s="1"/>
  <c r="L1443" i="12"/>
  <c r="L1546" i="12" s="1"/>
  <c r="L1134" i="12"/>
  <c r="L1237" i="12" s="1"/>
  <c r="L1341" i="12"/>
  <c r="X9" i="15" s="1"/>
  <c r="L1135" i="12"/>
  <c r="L1238" i="12" s="1"/>
  <c r="L1444" i="12"/>
  <c r="L1547" i="12" s="1"/>
  <c r="L1447" i="12"/>
  <c r="L1550" i="12" s="1"/>
  <c r="L1344" i="12"/>
  <c r="X12" i="15" s="1"/>
  <c r="L1138" i="12"/>
  <c r="L1241" i="12" s="1"/>
  <c r="L1345" i="12"/>
  <c r="X13" i="15" s="1"/>
  <c r="L1448" i="12"/>
  <c r="L1551" i="12" s="1"/>
  <c r="L1139" i="12"/>
  <c r="L1242" i="12" s="1"/>
  <c r="L1348" i="12"/>
  <c r="X16" i="15" s="1"/>
  <c r="L1142" i="12"/>
  <c r="L1245" i="12" s="1"/>
  <c r="L1451" i="12"/>
  <c r="L1554" i="12" s="1"/>
  <c r="L1144" i="12"/>
  <c r="L1247" i="12" s="1"/>
  <c r="L1350" i="12"/>
  <c r="X18" i="15" s="1"/>
  <c r="L1453" i="12"/>
  <c r="L1556" i="12" s="1"/>
  <c r="L1349" i="12"/>
  <c r="X17" i="15" s="1"/>
  <c r="L1452" i="12"/>
  <c r="L1555" i="12" s="1"/>
  <c r="L1143" i="12"/>
  <c r="L1246" i="12" s="1"/>
  <c r="K1454" i="12"/>
  <c r="K1557" i="12" s="1"/>
  <c r="K1145" i="12"/>
  <c r="K1248" i="12" s="1"/>
  <c r="K1351" i="12"/>
  <c r="K1141" i="12"/>
  <c r="K1244" i="12" s="1"/>
  <c r="K1450" i="12"/>
  <c r="K1553" i="12" s="1"/>
  <c r="K1347" i="12"/>
  <c r="K1140" i="12"/>
  <c r="K1243" i="12" s="1"/>
  <c r="K1346" i="12"/>
  <c r="K1449" i="12"/>
  <c r="K1552" i="12" s="1"/>
  <c r="K1137" i="12"/>
  <c r="K1240" i="12" s="1"/>
  <c r="K1343" i="12"/>
  <c r="K1446" i="12"/>
  <c r="K1549" i="12" s="1"/>
  <c r="K1136" i="12"/>
  <c r="K1239" i="12" s="1"/>
  <c r="K1342" i="12"/>
  <c r="K1445" i="12"/>
  <c r="K1548" i="12" s="1"/>
  <c r="K1336" i="12"/>
  <c r="K1439" i="12"/>
  <c r="K1542" i="12" s="1"/>
  <c r="K1130" i="12"/>
  <c r="K1233" i="12" s="1"/>
  <c r="K511" i="12"/>
  <c r="K512" i="12" s="1"/>
  <c r="K513" i="12" s="1"/>
  <c r="K514" i="12" s="1"/>
  <c r="K515" i="12" s="1"/>
  <c r="K516" i="12" s="1"/>
  <c r="K517" i="12" s="1"/>
  <c r="K518" i="12" s="1"/>
  <c r="K519" i="12" s="1"/>
  <c r="K520" i="12" s="1"/>
  <c r="K521" i="12" s="1"/>
  <c r="K522" i="12" s="1"/>
  <c r="K523" i="12" s="1"/>
  <c r="K524" i="12" s="1"/>
  <c r="K525" i="12" s="1"/>
  <c r="K526" i="12" s="1"/>
  <c r="K527" i="12" s="1"/>
  <c r="K528" i="12" s="1"/>
  <c r="K529" i="12" s="1"/>
  <c r="K530" i="12" s="1"/>
  <c r="K531" i="12" s="1"/>
  <c r="K532" i="12" s="1"/>
  <c r="K533" i="12" s="1"/>
  <c r="K534" i="12" s="1"/>
  <c r="K535" i="12" s="1"/>
  <c r="K536" i="12" s="1"/>
  <c r="K537" i="12" s="1"/>
  <c r="K538" i="12" s="1"/>
  <c r="K539" i="12" s="1"/>
  <c r="K540" i="12" s="1"/>
  <c r="K541" i="12" s="1"/>
  <c r="K542" i="12" s="1"/>
  <c r="K543" i="12" s="1"/>
  <c r="K544" i="12" s="1"/>
  <c r="K545" i="12" s="1"/>
  <c r="K546" i="12" s="1"/>
  <c r="K547" i="12" s="1"/>
  <c r="K548" i="12" s="1"/>
  <c r="K549" i="12" s="1"/>
  <c r="K550" i="12" s="1"/>
  <c r="K551" i="12" s="1"/>
  <c r="K552" i="12" s="1"/>
  <c r="K553" i="12" s="1"/>
  <c r="K554" i="12" s="1"/>
  <c r="K555" i="12" s="1"/>
  <c r="K556" i="12" s="1"/>
  <c r="K557" i="12" s="1"/>
  <c r="K558" i="12" s="1"/>
  <c r="K559" i="12" s="1"/>
  <c r="K560" i="12" s="1"/>
  <c r="K561" i="12" s="1"/>
  <c r="K562" i="12" s="1"/>
  <c r="K563" i="12" s="1"/>
  <c r="K564" i="12" s="1"/>
  <c r="K565" i="12" s="1"/>
  <c r="K566" i="12" s="1"/>
  <c r="K567" i="12" s="1"/>
  <c r="K568" i="12" s="1"/>
  <c r="K569" i="12" s="1"/>
  <c r="K570" i="12" s="1"/>
  <c r="K571" i="12" s="1"/>
  <c r="K572" i="12" s="1"/>
  <c r="K573" i="12" s="1"/>
  <c r="K574" i="12" s="1"/>
  <c r="K575" i="12" s="1"/>
  <c r="K576" i="12" s="1"/>
  <c r="K577" i="12" s="1"/>
  <c r="K578" i="12" s="1"/>
  <c r="K579" i="12" s="1"/>
  <c r="K580" i="12" s="1"/>
  <c r="K581" i="12" s="1"/>
  <c r="K582" i="12" s="1"/>
  <c r="K583" i="12" s="1"/>
  <c r="K584" i="12" s="1"/>
  <c r="K585" i="12" s="1"/>
  <c r="K586" i="12" s="1"/>
  <c r="K587" i="12" s="1"/>
  <c r="K588" i="12" s="1"/>
  <c r="K589" i="12" s="1"/>
  <c r="K590" i="12" s="1"/>
  <c r="K591" i="12" s="1"/>
  <c r="K592" i="12" s="1"/>
  <c r="K593" i="12" s="1"/>
  <c r="K594" i="12" s="1"/>
  <c r="K595" i="12" s="1"/>
  <c r="K596" i="12" s="1"/>
  <c r="K597" i="12" s="1"/>
  <c r="K598" i="12" s="1"/>
  <c r="K599" i="12" s="1"/>
  <c r="K600" i="12" s="1"/>
  <c r="K601" i="12" s="1"/>
  <c r="K602" i="12" s="1"/>
  <c r="K603" i="12" s="1"/>
  <c r="K604" i="12" s="1"/>
  <c r="K605" i="12" s="1"/>
  <c r="K606" i="12" s="1"/>
  <c r="K607" i="12" s="1"/>
  <c r="K608" i="12" s="1"/>
  <c r="K609" i="12" s="1"/>
  <c r="K48" i="11" s="1"/>
  <c r="I11" i="16" s="1"/>
  <c r="K1131" i="12"/>
  <c r="K1234" i="12" s="1"/>
  <c r="K1337" i="12"/>
  <c r="K1440" i="12"/>
  <c r="K1543" i="12" s="1"/>
  <c r="J1442" i="12"/>
  <c r="J1545" i="12" s="1"/>
  <c r="J1339" i="12"/>
  <c r="J1133" i="12"/>
  <c r="J1236" i="12" s="1"/>
  <c r="J1441" i="12"/>
  <c r="J1544" i="12" s="1"/>
  <c r="J1132" i="12"/>
  <c r="J1235" i="12" s="1"/>
  <c r="J1338" i="12"/>
  <c r="J1351" i="12"/>
  <c r="J1145" i="12"/>
  <c r="J1248" i="12" s="1"/>
  <c r="J1454" i="12"/>
  <c r="J1557" i="12" s="1"/>
  <c r="J1144" i="12"/>
  <c r="J1247" i="12" s="1"/>
  <c r="J1453" i="12"/>
  <c r="J1556" i="12" s="1"/>
  <c r="J1350" i="12"/>
  <c r="J1135" i="12"/>
  <c r="J1238" i="12" s="1"/>
  <c r="J1444" i="12"/>
  <c r="J1547" i="12" s="1"/>
  <c r="J1341" i="12"/>
  <c r="J1134" i="12"/>
  <c r="J1237" i="12" s="1"/>
  <c r="J1340" i="12"/>
  <c r="J1443" i="12"/>
  <c r="J1546" i="12" s="1"/>
  <c r="J511" i="12"/>
  <c r="J512" i="12" s="1"/>
  <c r="J513" i="12" s="1"/>
  <c r="J514" i="12" s="1"/>
  <c r="J515" i="12" s="1"/>
  <c r="J516" i="12" s="1"/>
  <c r="J517" i="12" s="1"/>
  <c r="J518" i="12" s="1"/>
  <c r="J519" i="12" s="1"/>
  <c r="J520" i="12" s="1"/>
  <c r="J521" i="12" s="1"/>
  <c r="J522" i="12" s="1"/>
  <c r="J523" i="12" s="1"/>
  <c r="J524" i="12" s="1"/>
  <c r="J525" i="12" s="1"/>
  <c r="J526" i="12" s="1"/>
  <c r="J527" i="12" s="1"/>
  <c r="J528" i="12" s="1"/>
  <c r="J529" i="12" s="1"/>
  <c r="J530" i="12" s="1"/>
  <c r="J531" i="12" s="1"/>
  <c r="J532" i="12" s="1"/>
  <c r="J533" i="12" s="1"/>
  <c r="J534" i="12" s="1"/>
  <c r="J535" i="12" s="1"/>
  <c r="J536" i="12" s="1"/>
  <c r="J537" i="12" s="1"/>
  <c r="J538" i="12" s="1"/>
  <c r="J539" i="12" s="1"/>
  <c r="J540" i="12" s="1"/>
  <c r="J541" i="12" s="1"/>
  <c r="J542" i="12" s="1"/>
  <c r="J543" i="12" s="1"/>
  <c r="J544" i="12" s="1"/>
  <c r="J545" i="12" s="1"/>
  <c r="J546" i="12" s="1"/>
  <c r="J547" i="12" s="1"/>
  <c r="J548" i="12" s="1"/>
  <c r="J549" i="12" s="1"/>
  <c r="J550" i="12" s="1"/>
  <c r="J551" i="12" s="1"/>
  <c r="J552" i="12" s="1"/>
  <c r="J553" i="12" s="1"/>
  <c r="J554" i="12" s="1"/>
  <c r="J555" i="12" s="1"/>
  <c r="J556" i="12" s="1"/>
  <c r="J557" i="12" s="1"/>
  <c r="J558" i="12" s="1"/>
  <c r="J559" i="12" s="1"/>
  <c r="J560" i="12" s="1"/>
  <c r="J561" i="12" s="1"/>
  <c r="J562" i="12" s="1"/>
  <c r="J563" i="12" s="1"/>
  <c r="J564" i="12" s="1"/>
  <c r="J565" i="12" s="1"/>
  <c r="J566" i="12" s="1"/>
  <c r="J567" i="12" s="1"/>
  <c r="J568" i="12" s="1"/>
  <c r="J569" i="12" s="1"/>
  <c r="J570" i="12" s="1"/>
  <c r="J571" i="12" s="1"/>
  <c r="J572" i="12" s="1"/>
  <c r="J573" i="12" s="1"/>
  <c r="J574" i="12" s="1"/>
  <c r="J575" i="12" s="1"/>
  <c r="J576" i="12" s="1"/>
  <c r="J577" i="12" s="1"/>
  <c r="J578" i="12" s="1"/>
  <c r="J579" i="12" s="1"/>
  <c r="J580" i="12" s="1"/>
  <c r="J581" i="12" s="1"/>
  <c r="J582" i="12" s="1"/>
  <c r="J583" i="12" s="1"/>
  <c r="J584" i="12" s="1"/>
  <c r="J585" i="12" s="1"/>
  <c r="J586" i="12" s="1"/>
  <c r="J587" i="12" s="1"/>
  <c r="J588" i="12" s="1"/>
  <c r="J589" i="12" s="1"/>
  <c r="J590" i="12" s="1"/>
  <c r="J591" i="12" s="1"/>
  <c r="J592" i="12" s="1"/>
  <c r="J593" i="12" s="1"/>
  <c r="J594" i="12" s="1"/>
  <c r="J595" i="12" s="1"/>
  <c r="J596" i="12" s="1"/>
  <c r="J597" i="12" s="1"/>
  <c r="J598" i="12" s="1"/>
  <c r="J599" i="12" s="1"/>
  <c r="J600" i="12" s="1"/>
  <c r="J601" i="12" s="1"/>
  <c r="J602" i="12" s="1"/>
  <c r="J603" i="12" s="1"/>
  <c r="J604" i="12" s="1"/>
  <c r="J605" i="12" s="1"/>
  <c r="J606" i="12" s="1"/>
  <c r="J607" i="12" s="1"/>
  <c r="J608" i="12" s="1"/>
  <c r="J609" i="12" s="1"/>
  <c r="J48" i="11" s="1"/>
  <c r="I10" i="16" s="1"/>
  <c r="J1337" i="12"/>
  <c r="J1440" i="12"/>
  <c r="J1543" i="12" s="1"/>
  <c r="J1131" i="12"/>
  <c r="J1234" i="12" s="1"/>
  <c r="J1130" i="12"/>
  <c r="J1233" i="12" s="1"/>
  <c r="J1439" i="12"/>
  <c r="J1542" i="12" s="1"/>
  <c r="J1336" i="12"/>
  <c r="H18" i="15"/>
  <c r="H9" i="15"/>
  <c r="X67" i="15"/>
  <c r="X28" i="15"/>
  <c r="X98" i="15"/>
  <c r="X26" i="15"/>
  <c r="X99" i="15"/>
  <c r="X41" i="15"/>
  <c r="X30" i="15"/>
  <c r="X72" i="15"/>
  <c r="X50" i="15"/>
  <c r="X59" i="15"/>
  <c r="X14" i="15"/>
  <c r="X34" i="15"/>
  <c r="X57" i="15"/>
  <c r="X33" i="15"/>
  <c r="X94" i="15"/>
  <c r="X88" i="15"/>
  <c r="X103" i="15"/>
  <c r="X81" i="15"/>
  <c r="X42" i="15"/>
  <c r="X19" i="15"/>
  <c r="X65" i="15"/>
  <c r="X4" i="15"/>
  <c r="X82" i="15"/>
  <c r="X10" i="15"/>
  <c r="X66" i="15"/>
  <c r="X44" i="15"/>
  <c r="X15" i="15"/>
  <c r="X85" i="15"/>
  <c r="X73" i="15"/>
  <c r="X70" i="15"/>
  <c r="X48" i="15"/>
  <c r="X69" i="15"/>
  <c r="X40" i="15"/>
  <c r="X91" i="15"/>
  <c r="X55" i="15"/>
  <c r="X78" i="15"/>
  <c r="X97" i="15"/>
  <c r="X75" i="15"/>
  <c r="X77" i="15"/>
  <c r="X64" i="15"/>
  <c r="X11" i="15"/>
  <c r="X101" i="15"/>
  <c r="X79" i="15"/>
  <c r="X76" i="15"/>
  <c r="X71" i="15"/>
  <c r="X46" i="15"/>
  <c r="X49" i="15"/>
  <c r="X31" i="15"/>
  <c r="X27" i="15"/>
  <c r="X95" i="15"/>
  <c r="X53" i="15"/>
  <c r="X56" i="15"/>
  <c r="X84" i="15"/>
  <c r="X86" i="15"/>
  <c r="X96" i="15"/>
  <c r="X58" i="15"/>
  <c r="X100" i="15"/>
  <c r="X29" i="15"/>
  <c r="X102" i="15"/>
  <c r="X87" i="15"/>
  <c r="X20" i="15"/>
  <c r="X43" i="15"/>
  <c r="X35" i="15"/>
  <c r="X54" i="15"/>
  <c r="X74" i="15"/>
  <c r="X93" i="15"/>
  <c r="AE100" i="15"/>
  <c r="AE14" i="15"/>
  <c r="Y65" i="15"/>
  <c r="Z55" i="15"/>
  <c r="AE66" i="15"/>
  <c r="AE20" i="15"/>
  <c r="Y14" i="15"/>
  <c r="AE70" i="15"/>
  <c r="AE103" i="15"/>
  <c r="Y64" i="15"/>
  <c r="Y50" i="15"/>
  <c r="Z11" i="15"/>
  <c r="AE17" i="15"/>
  <c r="Y52" i="15"/>
  <c r="Z57" i="15"/>
  <c r="Z15" i="15"/>
  <c r="AC89" i="15"/>
  <c r="AC29" i="15"/>
  <c r="AC74" i="15"/>
  <c r="AC76" i="15"/>
  <c r="AC59" i="15"/>
  <c r="AC64" i="15"/>
  <c r="AC94" i="15"/>
  <c r="AC34" i="15"/>
  <c r="AC45" i="15"/>
  <c r="AC5" i="15"/>
  <c r="AC7" i="15"/>
  <c r="AC63" i="15"/>
  <c r="AC25" i="15"/>
  <c r="AC52" i="15"/>
  <c r="AC67" i="15"/>
  <c r="AC88" i="15"/>
  <c r="AC26" i="15"/>
  <c r="AC43" i="15"/>
  <c r="AC6" i="15"/>
  <c r="AC84" i="15"/>
  <c r="AC90" i="15"/>
  <c r="AC87" i="15"/>
  <c r="AC55" i="15"/>
  <c r="AC60" i="15"/>
  <c r="AC75" i="15"/>
  <c r="AC30" i="15"/>
  <c r="AC50" i="15"/>
  <c r="AC4" i="15"/>
  <c r="Y56" i="15"/>
  <c r="AC33" i="15"/>
  <c r="AF41" i="15"/>
  <c r="AG48" i="15"/>
  <c r="AF64" i="15"/>
  <c r="X62" i="15"/>
  <c r="AB81" i="15"/>
  <c r="X63" i="15"/>
  <c r="AF6" i="15"/>
  <c r="AB88" i="15"/>
  <c r="Y35" i="15"/>
  <c r="AE12" i="15"/>
  <c r="AE10" i="15"/>
  <c r="AF96" i="15"/>
  <c r="AC53" i="15"/>
  <c r="Y43" i="15"/>
  <c r="Y61" i="15"/>
  <c r="AG100" i="15"/>
  <c r="AE53" i="15"/>
  <c r="AE47" i="15"/>
  <c r="AF95" i="15"/>
  <c r="AC62" i="15"/>
  <c r="Y58" i="15"/>
  <c r="AG103" i="15"/>
  <c r="Z45" i="15"/>
  <c r="Z102" i="15"/>
  <c r="AE72" i="15"/>
  <c r="AE78" i="15"/>
  <c r="AC56" i="15"/>
  <c r="Y6" i="15"/>
  <c r="AG16" i="15"/>
  <c r="Z53" i="15"/>
  <c r="Z64" i="15"/>
  <c r="AE24" i="15"/>
  <c r="AC48" i="15"/>
  <c r="AC82" i="15"/>
  <c r="Y94" i="15"/>
  <c r="AG93" i="15"/>
  <c r="Z61" i="15"/>
  <c r="Z96" i="15"/>
  <c r="AC47" i="15"/>
  <c r="AC61" i="15"/>
  <c r="AG96" i="15"/>
  <c r="Z27" i="15"/>
  <c r="AC80" i="15"/>
  <c r="Y93" i="15"/>
  <c r="AF14" i="15"/>
  <c r="Z90" i="15"/>
  <c r="AC20" i="15"/>
  <c r="AB91" i="15"/>
  <c r="X68" i="15"/>
  <c r="X92" i="15"/>
  <c r="Y8" i="15"/>
  <c r="Y15" i="15"/>
  <c r="Y54" i="15"/>
  <c r="Y92" i="15"/>
  <c r="Y44" i="15"/>
  <c r="Y25" i="15"/>
  <c r="Y90" i="15"/>
  <c r="Y10" i="15"/>
  <c r="Y49" i="15"/>
  <c r="Y74" i="15"/>
  <c r="Y48" i="15"/>
  <c r="Y85" i="15"/>
  <c r="Y80" i="15"/>
  <c r="Y30" i="15"/>
  <c r="Y24" i="15"/>
  <c r="Y4" i="15"/>
  <c r="Y45" i="15"/>
  <c r="Y73" i="15"/>
  <c r="Y42" i="15"/>
  <c r="Y37" i="15"/>
  <c r="Y100" i="15"/>
  <c r="Y98" i="15"/>
  <c r="Y103" i="15"/>
  <c r="Y16" i="15"/>
  <c r="Y23" i="15"/>
  <c r="AE5" i="15"/>
  <c r="AE92" i="15"/>
  <c r="AE99" i="15"/>
  <c r="AE64" i="15"/>
  <c r="AE28" i="15"/>
  <c r="AE101" i="15"/>
  <c r="AE44" i="15"/>
  <c r="AE87" i="15"/>
  <c r="AE31" i="15"/>
  <c r="AE39" i="15"/>
  <c r="AE82" i="15"/>
  <c r="AE22" i="15"/>
  <c r="AE90" i="15"/>
  <c r="AE96" i="15"/>
  <c r="AE32" i="15"/>
  <c r="AE65" i="15"/>
  <c r="AE86" i="15"/>
  <c r="AE49" i="15"/>
  <c r="AE41" i="15"/>
  <c r="AE9" i="15"/>
  <c r="AE94" i="15"/>
  <c r="AE58" i="15"/>
  <c r="AE60" i="15"/>
  <c r="AE95" i="15"/>
  <c r="AE51" i="15"/>
  <c r="AE93" i="15"/>
  <c r="I700" i="11"/>
  <c r="AE21" i="15"/>
  <c r="Y75" i="15"/>
  <c r="Y88" i="15"/>
  <c r="Z101" i="15"/>
  <c r="Z94" i="15"/>
  <c r="AE75" i="15"/>
  <c r="AE36" i="15"/>
  <c r="AC21" i="15"/>
  <c r="AC57" i="15"/>
  <c r="Y101" i="15"/>
  <c r="Z89" i="15"/>
  <c r="AE97" i="15"/>
  <c r="AC9" i="15"/>
  <c r="Y17" i="15"/>
  <c r="Y31" i="15"/>
  <c r="Z20" i="15"/>
  <c r="Z48" i="15"/>
  <c r="AE71" i="15"/>
  <c r="AC72" i="15"/>
  <c r="AC77" i="15"/>
  <c r="Y69" i="15"/>
  <c r="AC79" i="15"/>
  <c r="Y59" i="15"/>
  <c r="Z99" i="15"/>
  <c r="AC70" i="15"/>
  <c r="AG11" i="15"/>
  <c r="AG87" i="15"/>
  <c r="AG7" i="15"/>
  <c r="AG37" i="15"/>
  <c r="AG98" i="15"/>
  <c r="AG9" i="15"/>
  <c r="AG57" i="15"/>
  <c r="AG45" i="15"/>
  <c r="AG28" i="15"/>
  <c r="AG42" i="15"/>
  <c r="AG59" i="15"/>
  <c r="AG34" i="15"/>
  <c r="AG77" i="15"/>
  <c r="AG90" i="15"/>
  <c r="AG85" i="15"/>
  <c r="AG56" i="15"/>
  <c r="AG86" i="15"/>
  <c r="AG79" i="15"/>
  <c r="AG62" i="15"/>
  <c r="AG71" i="15"/>
  <c r="AG70" i="15"/>
  <c r="AG26" i="15"/>
  <c r="AG60" i="15"/>
  <c r="AG88" i="15"/>
  <c r="AG75" i="15"/>
  <c r="AG47" i="15"/>
  <c r="AG12" i="15"/>
  <c r="AG27" i="15"/>
  <c r="AG15" i="15"/>
  <c r="AG102" i="15"/>
  <c r="AG4" i="15"/>
  <c r="AG44" i="15"/>
  <c r="AG63" i="15"/>
  <c r="AG81" i="15"/>
  <c r="AG99" i="15"/>
  <c r="AG83" i="15"/>
  <c r="AG40" i="15"/>
  <c r="AE62" i="15"/>
  <c r="AC24" i="15"/>
  <c r="AG68" i="15"/>
  <c r="Z78" i="15"/>
  <c r="AC14" i="15"/>
  <c r="Y102" i="15"/>
  <c r="AB21" i="15"/>
  <c r="AF76" i="15"/>
  <c r="AB92" i="15"/>
  <c r="AF62" i="15"/>
  <c r="AE8" i="15"/>
  <c r="AE15" i="15"/>
  <c r="AC11" i="15"/>
  <c r="Y36" i="15"/>
  <c r="Z59" i="15"/>
  <c r="Z47" i="15"/>
  <c r="AE73" i="15"/>
  <c r="AC91" i="15"/>
  <c r="Y13" i="15"/>
  <c r="Z71" i="15"/>
  <c r="Z24" i="15"/>
  <c r="AE45" i="15"/>
  <c r="AC69" i="15"/>
  <c r="AC17" i="15"/>
  <c r="Y51" i="15"/>
  <c r="Y76" i="15"/>
  <c r="Z81" i="15"/>
  <c r="AE76" i="15"/>
  <c r="AC35" i="15"/>
  <c r="Y38" i="15"/>
  <c r="Z91" i="15"/>
  <c r="AE102" i="15"/>
  <c r="AC22" i="15"/>
  <c r="Y91" i="15"/>
  <c r="Z72" i="15"/>
  <c r="AC65" i="15"/>
  <c r="AE81" i="15"/>
  <c r="Y67" i="15"/>
  <c r="Z14" i="15"/>
  <c r="AF47" i="15"/>
  <c r="AB53" i="15"/>
  <c r="AB17" i="15"/>
  <c r="AB73" i="15"/>
  <c r="AB18" i="15"/>
  <c r="AB45" i="15"/>
  <c r="AB10" i="15"/>
  <c r="AB101" i="15"/>
  <c r="AB59" i="15"/>
  <c r="AB66" i="15"/>
  <c r="AB55" i="15"/>
  <c r="AB93" i="15"/>
  <c r="AB82" i="15"/>
  <c r="AB57" i="15"/>
  <c r="AB60" i="15"/>
  <c r="AB54" i="15"/>
  <c r="AB87" i="15"/>
  <c r="AB32" i="15"/>
  <c r="AB77" i="15"/>
  <c r="AB22" i="15"/>
  <c r="AB100" i="15"/>
  <c r="AB49" i="15"/>
  <c r="AB51" i="15"/>
  <c r="AB56" i="15"/>
  <c r="AB50" i="15"/>
  <c r="AB79" i="15"/>
  <c r="AB69" i="15"/>
  <c r="AB25" i="15"/>
  <c r="AB8" i="15"/>
  <c r="AB47" i="15"/>
  <c r="AB68" i="15"/>
  <c r="AB75" i="15"/>
  <c r="AB67" i="15"/>
  <c r="AB28" i="15"/>
  <c r="AB71" i="15"/>
  <c r="AB78" i="15"/>
  <c r="AB43" i="15"/>
  <c r="AB85" i="15"/>
  <c r="AB46" i="15"/>
  <c r="AB70" i="15"/>
  <c r="AB103" i="15"/>
  <c r="AB96" i="15"/>
  <c r="AB52" i="15"/>
  <c r="AB40" i="15"/>
  <c r="AB5" i="15"/>
  <c r="AB89" i="15"/>
  <c r="AB39" i="15"/>
  <c r="AB58" i="15"/>
  <c r="AB31" i="15"/>
  <c r="AB63" i="15"/>
  <c r="AB24" i="15"/>
  <c r="AB30" i="15"/>
  <c r="AB37" i="15"/>
  <c r="AB23" i="15"/>
  <c r="AB26" i="15"/>
  <c r="AB14" i="15"/>
  <c r="AB61" i="15"/>
  <c r="AB99" i="15"/>
  <c r="AB4" i="15"/>
  <c r="AB76" i="15"/>
  <c r="AB97" i="15"/>
  <c r="AB48" i="15"/>
  <c r="AB86" i="15"/>
  <c r="AB9" i="15"/>
  <c r="AB102" i="15"/>
  <c r="AB94" i="15"/>
  <c r="AB90" i="15"/>
  <c r="AB11" i="15"/>
  <c r="AB42" i="15"/>
  <c r="AB35" i="15"/>
  <c r="AB19" i="15"/>
  <c r="AB15" i="15"/>
  <c r="AB72" i="15"/>
  <c r="AB12" i="15"/>
  <c r="AB95" i="15"/>
  <c r="AB84" i="15"/>
  <c r="AB20" i="15"/>
  <c r="AB38" i="15"/>
  <c r="AF52" i="15"/>
  <c r="AF86" i="15"/>
  <c r="X51" i="15"/>
  <c r="AB16" i="15"/>
  <c r="AE57" i="15"/>
  <c r="AE79" i="15"/>
  <c r="AC83" i="15"/>
  <c r="AF79" i="15"/>
  <c r="Y78" i="15"/>
  <c r="AG31" i="15"/>
  <c r="AG29" i="15"/>
  <c r="Z42" i="15"/>
  <c r="Z88" i="15"/>
  <c r="AE37" i="15"/>
  <c r="Y47" i="15"/>
  <c r="Y70" i="15"/>
  <c r="AG97" i="15"/>
  <c r="Z50" i="15"/>
  <c r="AE26" i="15"/>
  <c r="AC71" i="15"/>
  <c r="Y83" i="15"/>
  <c r="Y22" i="15"/>
  <c r="AG74" i="15"/>
  <c r="Z58" i="15"/>
  <c r="AE83" i="15"/>
  <c r="AC95" i="15"/>
  <c r="Y21" i="15"/>
  <c r="Y81" i="15"/>
  <c r="AG49" i="15"/>
  <c r="AG46" i="15"/>
  <c r="Z66" i="15"/>
  <c r="AE27" i="15"/>
  <c r="AC96" i="15"/>
  <c r="Y12" i="15"/>
  <c r="AG21" i="15"/>
  <c r="AE6" i="15"/>
  <c r="AC41" i="15"/>
  <c r="Z29" i="15"/>
  <c r="AF57" i="15"/>
  <c r="Y99" i="15"/>
  <c r="AE68" i="15"/>
  <c r="AF73" i="15"/>
  <c r="AG50" i="15"/>
  <c r="Z25" i="15"/>
  <c r="X47" i="15"/>
  <c r="AB74" i="15"/>
  <c r="AB65" i="15"/>
  <c r="AF17" i="15"/>
  <c r="X89" i="15"/>
  <c r="H511" i="12"/>
  <c r="H512" i="12" s="1"/>
  <c r="H513" i="12" s="1"/>
  <c r="H514" i="12" s="1"/>
  <c r="H515" i="12" s="1"/>
  <c r="H516" i="12" s="1"/>
  <c r="H517" i="12" s="1"/>
  <c r="H518" i="12" s="1"/>
  <c r="H519" i="12" s="1"/>
  <c r="H520" i="12" s="1"/>
  <c r="H521" i="12" s="1"/>
  <c r="H522" i="12" s="1"/>
  <c r="H523" i="12" s="1"/>
  <c r="H524" i="12" s="1"/>
  <c r="H525" i="12" s="1"/>
  <c r="H526" i="12" s="1"/>
  <c r="H527" i="12" s="1"/>
  <c r="H528" i="12" s="1"/>
  <c r="H529" i="12" s="1"/>
  <c r="H530" i="12" s="1"/>
  <c r="H531" i="12" s="1"/>
  <c r="H532" i="12" s="1"/>
  <c r="H533" i="12" s="1"/>
  <c r="H534" i="12" s="1"/>
  <c r="H535" i="12" s="1"/>
  <c r="H536" i="12" s="1"/>
  <c r="H537" i="12" s="1"/>
  <c r="H538" i="12" s="1"/>
  <c r="H539" i="12" s="1"/>
  <c r="H540" i="12" s="1"/>
  <c r="H541" i="12" s="1"/>
  <c r="H542" i="12" s="1"/>
  <c r="H543" i="12" s="1"/>
  <c r="H544" i="12" s="1"/>
  <c r="H545" i="12" s="1"/>
  <c r="H546" i="12" s="1"/>
  <c r="H547" i="12" s="1"/>
  <c r="H548" i="12" s="1"/>
  <c r="H549" i="12" s="1"/>
  <c r="H550" i="12" s="1"/>
  <c r="H551" i="12" s="1"/>
  <c r="H552" i="12" s="1"/>
  <c r="H553" i="12" s="1"/>
  <c r="H554" i="12" s="1"/>
  <c r="H555" i="12" s="1"/>
  <c r="H556" i="12" s="1"/>
  <c r="H557" i="12" s="1"/>
  <c r="H558" i="12" s="1"/>
  <c r="H559" i="12" s="1"/>
  <c r="H560" i="12" s="1"/>
  <c r="H561" i="12" s="1"/>
  <c r="H562" i="12" s="1"/>
  <c r="H563" i="12" s="1"/>
  <c r="H564" i="12" s="1"/>
  <c r="H565" i="12" s="1"/>
  <c r="H566" i="12" s="1"/>
  <c r="H567" i="12" s="1"/>
  <c r="H568" i="12" s="1"/>
  <c r="H569" i="12" s="1"/>
  <c r="H570" i="12" s="1"/>
  <c r="H571" i="12" s="1"/>
  <c r="H572" i="12" s="1"/>
  <c r="H573" i="12" s="1"/>
  <c r="H574" i="12" s="1"/>
  <c r="H575" i="12" s="1"/>
  <c r="H576" i="12" s="1"/>
  <c r="H577" i="12" s="1"/>
  <c r="H578" i="12" s="1"/>
  <c r="H579" i="12" s="1"/>
  <c r="H580" i="12" s="1"/>
  <c r="H581" i="12" s="1"/>
  <c r="H582" i="12" s="1"/>
  <c r="H583" i="12" s="1"/>
  <c r="H584" i="12" s="1"/>
  <c r="H585" i="12" s="1"/>
  <c r="H586" i="12" s="1"/>
  <c r="H587" i="12" s="1"/>
  <c r="H588" i="12" s="1"/>
  <c r="H589" i="12" s="1"/>
  <c r="H590" i="12" s="1"/>
  <c r="H591" i="12" s="1"/>
  <c r="H592" i="12" s="1"/>
  <c r="H593" i="12" s="1"/>
  <c r="H594" i="12" s="1"/>
  <c r="H595" i="12" s="1"/>
  <c r="H596" i="12" s="1"/>
  <c r="H597" i="12" s="1"/>
  <c r="H598" i="12" s="1"/>
  <c r="H599" i="12" s="1"/>
  <c r="H600" i="12" s="1"/>
  <c r="H601" i="12" s="1"/>
  <c r="H602" i="12" s="1"/>
  <c r="H603" i="12" s="1"/>
  <c r="H604" i="12" s="1"/>
  <c r="H605" i="12" s="1"/>
  <c r="H606" i="12" s="1"/>
  <c r="H607" i="12" s="1"/>
  <c r="H608" i="12" s="1"/>
  <c r="H609" i="12" s="1"/>
  <c r="H48" i="11" s="1"/>
  <c r="I8" i="16" s="1"/>
  <c r="AE84" i="15"/>
  <c r="AF80" i="15"/>
  <c r="Y53" i="15"/>
  <c r="AG95" i="15"/>
  <c r="Z63" i="15"/>
  <c r="Z26" i="15"/>
  <c r="AE80" i="15"/>
  <c r="AE40" i="15"/>
  <c r="AC100" i="15"/>
  <c r="Y79" i="15"/>
  <c r="Y82" i="15"/>
  <c r="AG19" i="15"/>
  <c r="Z73" i="15"/>
  <c r="AE52" i="15"/>
  <c r="AC85" i="15"/>
  <c r="AC51" i="15"/>
  <c r="AG41" i="15"/>
  <c r="Z83" i="15"/>
  <c r="AE67" i="15"/>
  <c r="AE59" i="15"/>
  <c r="AC8" i="15"/>
  <c r="Y55" i="15"/>
  <c r="Y11" i="15"/>
  <c r="AG20" i="15"/>
  <c r="Z60" i="15"/>
  <c r="AE77" i="15"/>
  <c r="AC28" i="15"/>
  <c r="Y57" i="15"/>
  <c r="AG78" i="15"/>
  <c r="AE91" i="15"/>
  <c r="Y63" i="15"/>
  <c r="AG43" i="15"/>
  <c r="Z76" i="15"/>
  <c r="AC103" i="15"/>
  <c r="Y68" i="15"/>
  <c r="AC12" i="15"/>
  <c r="AG17" i="15"/>
  <c r="X80" i="15"/>
  <c r="AB98" i="15"/>
  <c r="X5" i="15"/>
  <c r="AB6" i="15"/>
  <c r="AB83" i="15"/>
  <c r="Z6" i="15"/>
  <c r="Z98" i="15"/>
  <c r="Z17" i="15"/>
  <c r="Z82" i="15"/>
  <c r="Z62" i="15"/>
  <c r="Z40" i="15"/>
  <c r="Z80" i="15"/>
  <c r="Z56" i="15"/>
  <c r="Z28" i="15"/>
  <c r="Z84" i="15"/>
  <c r="Z23" i="15"/>
  <c r="Z97" i="15"/>
  <c r="Z69" i="15"/>
  <c r="Z95" i="15"/>
  <c r="Z86" i="15"/>
  <c r="Z49" i="15"/>
  <c r="Z8" i="15"/>
  <c r="Z4" i="15"/>
  <c r="Z77" i="15"/>
  <c r="Z5" i="15"/>
  <c r="Z36" i="15"/>
  <c r="Z7" i="15"/>
  <c r="Z75" i="15"/>
  <c r="Z10" i="15"/>
  <c r="Z93" i="15"/>
  <c r="Z41" i="15"/>
  <c r="Z67" i="15"/>
  <c r="Z9" i="15"/>
  <c r="Z79" i="15"/>
  <c r="Z68" i="15"/>
  <c r="Z92" i="15"/>
  <c r="Z16" i="15"/>
  <c r="Z19" i="15"/>
  <c r="Z21" i="15"/>
  <c r="Z74" i="15"/>
  <c r="AE4" i="15"/>
  <c r="AE50" i="15"/>
  <c r="AC92" i="15"/>
  <c r="AC78" i="15"/>
  <c r="Y96" i="15"/>
  <c r="AG58" i="15"/>
  <c r="AE98" i="15"/>
  <c r="AE29" i="15"/>
  <c r="AE48" i="15"/>
  <c r="AC36" i="15"/>
  <c r="Y41" i="15"/>
  <c r="AG6" i="15"/>
  <c r="AG54" i="15"/>
  <c r="Z44" i="15"/>
  <c r="AE85" i="15"/>
  <c r="AE16" i="15"/>
  <c r="AC31" i="15"/>
  <c r="AC98" i="15"/>
  <c r="Y89" i="15"/>
  <c r="Y5" i="15"/>
  <c r="AG5" i="15"/>
  <c r="AE61" i="15"/>
  <c r="AF89" i="15"/>
  <c r="AF33" i="15"/>
  <c r="Y87" i="15"/>
  <c r="Y66" i="15"/>
  <c r="Z87" i="15"/>
  <c r="AE11" i="15"/>
  <c r="AC86" i="15"/>
  <c r="Y86" i="15"/>
  <c r="AE74" i="15"/>
  <c r="Y95" i="15"/>
  <c r="Z70" i="15"/>
  <c r="Y97" i="15"/>
  <c r="AG84" i="15"/>
  <c r="X83" i="15"/>
  <c r="AB34" i="15"/>
  <c r="X45" i="15"/>
  <c r="X90" i="15"/>
  <c r="AB62" i="15"/>
  <c r="AF5" i="15"/>
  <c r="AF50" i="15"/>
  <c r="AF43" i="15"/>
  <c r="AF99" i="15"/>
  <c r="AF36" i="15"/>
  <c r="AF8" i="15"/>
  <c r="AF91" i="15"/>
  <c r="AF75" i="15"/>
  <c r="AF68" i="15"/>
  <c r="AF42" i="15"/>
  <c r="AF53" i="15"/>
  <c r="AF19" i="15"/>
  <c r="AF11" i="15"/>
  <c r="AF70" i="15"/>
  <c r="AF9" i="15"/>
  <c r="AF72" i="15"/>
  <c r="AF101" i="15"/>
  <c r="AF67" i="15"/>
  <c r="AF26" i="15"/>
  <c r="AF46" i="15"/>
  <c r="AF28" i="15"/>
  <c r="AF102" i="15"/>
  <c r="AF56" i="15"/>
  <c r="AF97" i="15"/>
  <c r="AF31" i="15"/>
  <c r="AF65" i="15"/>
  <c r="AF92" i="15"/>
  <c r="AF74" i="15"/>
  <c r="AF82" i="15"/>
  <c r="AF45" i="15"/>
  <c r="AF69" i="15"/>
  <c r="AF78" i="15"/>
  <c r="AF12" i="15"/>
  <c r="AF66" i="15"/>
  <c r="AF88" i="15"/>
  <c r="AF81" i="15"/>
  <c r="AF49" i="15"/>
  <c r="AF71" i="15"/>
  <c r="AF15" i="15"/>
  <c r="AF58" i="15"/>
  <c r="AF44" i="15"/>
  <c r="AF77" i="15"/>
  <c r="AF60" i="15"/>
  <c r="AF30" i="15"/>
  <c r="AF100" i="15"/>
  <c r="AF18" i="15"/>
  <c r="AF59" i="15"/>
  <c r="AF87" i="15"/>
  <c r="AF4" i="15"/>
  <c r="AF55" i="15"/>
  <c r="AF85" i="15"/>
  <c r="AF25" i="15"/>
  <c r="AF35" i="15"/>
  <c r="AF93" i="15"/>
  <c r="AF24" i="15"/>
  <c r="AF51" i="15"/>
  <c r="AF16" i="15"/>
  <c r="AF90" i="15"/>
  <c r="AF61" i="15"/>
  <c r="AF83" i="15"/>
  <c r="AF34" i="15"/>
  <c r="AF10" i="15"/>
  <c r="AF98" i="15"/>
  <c r="AF29" i="15"/>
  <c r="AF84" i="15"/>
  <c r="AF48" i="15"/>
  <c r="AF63" i="15"/>
  <c r="X37" i="15"/>
  <c r="AE88" i="15"/>
  <c r="AE69" i="15"/>
  <c r="AC18" i="15"/>
  <c r="AC73" i="15"/>
  <c r="Y20" i="15"/>
  <c r="AG25" i="15"/>
  <c r="Z100" i="15"/>
  <c r="AE43" i="15"/>
  <c r="AE7" i="15"/>
  <c r="Y84" i="15"/>
  <c r="AG72" i="15"/>
  <c r="AG14" i="15"/>
  <c r="Z65" i="15"/>
  <c r="AE89" i="15"/>
  <c r="AE13" i="15"/>
  <c r="AC99" i="15"/>
  <c r="AC93" i="15"/>
  <c r="Y34" i="15"/>
  <c r="AG35" i="15"/>
  <c r="Z46" i="15"/>
  <c r="AE42" i="15"/>
  <c r="AC15" i="15"/>
  <c r="AC102" i="15"/>
  <c r="Y7" i="15"/>
  <c r="Y72" i="15"/>
  <c r="AG94" i="15"/>
  <c r="Z54" i="15"/>
  <c r="AC81" i="15"/>
  <c r="Z103" i="15"/>
  <c r="AC68" i="15"/>
  <c r="Y62" i="15"/>
  <c r="AF103" i="15"/>
  <c r="Y77" i="15"/>
  <c r="Z85" i="15"/>
  <c r="AE30" i="15"/>
  <c r="Y71" i="15"/>
  <c r="AG101" i="15"/>
  <c r="Z43" i="15"/>
  <c r="X52" i="15"/>
  <c r="AF94" i="15"/>
  <c r="AB33" i="15"/>
  <c r="AB64" i="15"/>
  <c r="X36" i="15"/>
  <c r="AF54" i="15"/>
  <c r="AD83" i="15"/>
  <c r="AA96" i="15"/>
  <c r="AA68" i="15"/>
  <c r="AA21" i="15"/>
  <c r="AA72" i="15"/>
  <c r="AA101" i="15"/>
  <c r="AA11" i="15"/>
  <c r="AA55" i="15"/>
  <c r="AA67" i="15"/>
  <c r="AA39" i="15"/>
  <c r="AA74" i="15"/>
  <c r="AA78" i="15"/>
  <c r="AA85" i="15"/>
  <c r="AA49" i="15"/>
  <c r="AA13" i="15"/>
  <c r="AA103" i="15"/>
  <c r="AA8" i="15"/>
  <c r="AA37" i="15"/>
  <c r="AD10" i="15"/>
  <c r="AA89" i="15"/>
  <c r="AA51" i="15"/>
  <c r="AA22" i="15"/>
  <c r="AA4" i="15"/>
  <c r="AA91" i="15"/>
  <c r="AA62" i="15"/>
  <c r="AA69" i="15"/>
  <c r="AA52" i="15"/>
  <c r="AA17" i="15"/>
  <c r="AA79" i="15"/>
  <c r="AA75" i="15"/>
  <c r="AD84" i="15"/>
  <c r="AD70" i="15"/>
  <c r="AD82" i="15"/>
  <c r="AD8" i="15"/>
  <c r="AD90" i="15"/>
  <c r="AD65" i="15"/>
  <c r="AA47" i="15"/>
  <c r="AA94" i="15"/>
  <c r="AA6" i="15"/>
  <c r="AA34" i="15"/>
  <c r="AA9" i="15"/>
  <c r="AA84" i="15"/>
  <c r="AA65" i="15"/>
  <c r="AA27" i="15"/>
  <c r="AA60" i="15"/>
  <c r="AD87" i="15"/>
  <c r="AD103" i="15"/>
  <c r="AA90" i="15"/>
  <c r="AA53" i="15"/>
  <c r="AA57" i="15"/>
  <c r="AA63" i="15"/>
  <c r="AA48" i="15"/>
  <c r="AA59" i="15"/>
  <c r="AA20" i="15"/>
  <c r="AA71" i="15"/>
  <c r="AA56" i="15"/>
  <c r="AA70" i="15"/>
  <c r="AA92" i="15"/>
  <c r="AD76" i="15"/>
  <c r="AD92" i="15"/>
  <c r="AD75" i="15"/>
  <c r="AA5" i="15"/>
  <c r="AA38" i="15"/>
  <c r="AA95" i="15"/>
  <c r="AA99" i="15"/>
  <c r="AA61" i="15"/>
  <c r="AA10" i="15"/>
  <c r="AA54" i="15"/>
  <c r="AA80" i="15"/>
  <c r="AA102" i="15"/>
  <c r="AA30" i="15"/>
  <c r="AA98" i="15"/>
  <c r="AA88" i="15"/>
  <c r="AA93" i="15"/>
  <c r="AA41" i="15"/>
  <c r="AA43" i="15"/>
  <c r="AA7" i="15"/>
  <c r="AA66" i="15"/>
  <c r="AA44" i="15"/>
  <c r="AA97" i="15"/>
  <c r="AA50" i="15"/>
  <c r="AA73" i="15"/>
  <c r="AA45" i="15"/>
  <c r="AA25" i="15"/>
  <c r="AA87" i="15"/>
  <c r="P456" i="11"/>
  <c r="H1130" i="12"/>
  <c r="H1233" i="12" s="1"/>
  <c r="H1439" i="12"/>
  <c r="H1542" i="12" s="1"/>
  <c r="H1336" i="12"/>
  <c r="H1337" i="12"/>
  <c r="H1440" i="12"/>
  <c r="H1543" i="12" s="1"/>
  <c r="H1131" i="12"/>
  <c r="H1234" i="12" s="1"/>
  <c r="H1132" i="12"/>
  <c r="H1235" i="12" s="1"/>
  <c r="H1338" i="12"/>
  <c r="H1441" i="12"/>
  <c r="H1544" i="12" s="1"/>
  <c r="H1339" i="12"/>
  <c r="H1442" i="12"/>
  <c r="H1545" i="12" s="1"/>
  <c r="H1133" i="12"/>
  <c r="H1236" i="12" s="1"/>
  <c r="H1342" i="12"/>
  <c r="H1136" i="12"/>
  <c r="H1239" i="12" s="1"/>
  <c r="H1445" i="12"/>
  <c r="H1548" i="12" s="1"/>
  <c r="H1343" i="12"/>
  <c r="H1446" i="12"/>
  <c r="H1549" i="12" s="1"/>
  <c r="H1137" i="12"/>
  <c r="H1240" i="12" s="1"/>
  <c r="H1344" i="12"/>
  <c r="H1447" i="12"/>
  <c r="H1550" i="12" s="1"/>
  <c r="H1138" i="12"/>
  <c r="H1241" i="12" s="1"/>
  <c r="H1448" i="12"/>
  <c r="H1551" i="12" s="1"/>
  <c r="H1345" i="12"/>
  <c r="H1139" i="12"/>
  <c r="H1242" i="12" s="1"/>
  <c r="H1449" i="12"/>
  <c r="H1552" i="12" s="1"/>
  <c r="H1346" i="12"/>
  <c r="H1140" i="12"/>
  <c r="H1243" i="12" s="1"/>
  <c r="H1347" i="12"/>
  <c r="H1450" i="12"/>
  <c r="H1553" i="12" s="1"/>
  <c r="H1141" i="12"/>
  <c r="H1244" i="12" s="1"/>
  <c r="H1142" i="12"/>
  <c r="H1245" i="12" s="1"/>
  <c r="H1348" i="12"/>
  <c r="H1451" i="12"/>
  <c r="H1554" i="12" s="1"/>
  <c r="H1351" i="12"/>
  <c r="H1349" i="12"/>
  <c r="H1452" i="12"/>
  <c r="H1555" i="12" s="1"/>
  <c r="H1143" i="12"/>
  <c r="H1246" i="12" s="1"/>
  <c r="H1454" i="12"/>
  <c r="H1557" i="12" s="1"/>
  <c r="I1144" i="12"/>
  <c r="I1247" i="12" s="1"/>
  <c r="I1350" i="12"/>
  <c r="I1453" i="12"/>
  <c r="I1556" i="12" s="1"/>
  <c r="I515" i="12"/>
  <c r="I516" i="12" s="1"/>
  <c r="I517" i="12" s="1"/>
  <c r="I518" i="12" s="1"/>
  <c r="I519" i="12" s="1"/>
  <c r="I520" i="12" s="1"/>
  <c r="I521" i="12" s="1"/>
  <c r="I522" i="12" s="1"/>
  <c r="I523" i="12" s="1"/>
  <c r="I524" i="12" s="1"/>
  <c r="I525" i="12" s="1"/>
  <c r="I526" i="12" s="1"/>
  <c r="I527" i="12" s="1"/>
  <c r="I528" i="12" s="1"/>
  <c r="I529" i="12" s="1"/>
  <c r="I530" i="12" s="1"/>
  <c r="I531" i="12" s="1"/>
  <c r="I532" i="12" s="1"/>
  <c r="I533" i="12" s="1"/>
  <c r="I534" i="12" s="1"/>
  <c r="I535" i="12" s="1"/>
  <c r="I536" i="12" s="1"/>
  <c r="I537" i="12" s="1"/>
  <c r="I538" i="12" s="1"/>
  <c r="I539" i="12" s="1"/>
  <c r="I540" i="12" s="1"/>
  <c r="I541" i="12" s="1"/>
  <c r="I542" i="12" s="1"/>
  <c r="I543" i="12" s="1"/>
  <c r="I544" i="12" s="1"/>
  <c r="I545" i="12" s="1"/>
  <c r="I546" i="12" s="1"/>
  <c r="I547" i="12" s="1"/>
  <c r="I548" i="12" s="1"/>
  <c r="I549" i="12" s="1"/>
  <c r="I550" i="12" s="1"/>
  <c r="I551" i="12" s="1"/>
  <c r="I552" i="12" s="1"/>
  <c r="I553" i="12" s="1"/>
  <c r="I554" i="12" s="1"/>
  <c r="I555" i="12" s="1"/>
  <c r="I556" i="12" s="1"/>
  <c r="I557" i="12" s="1"/>
  <c r="I558" i="12" s="1"/>
  <c r="I559" i="12" s="1"/>
  <c r="I560" i="12" s="1"/>
  <c r="I561" i="12" s="1"/>
  <c r="I562" i="12" s="1"/>
  <c r="I563" i="12" s="1"/>
  <c r="I564" i="12" s="1"/>
  <c r="I565" i="12" s="1"/>
  <c r="I566" i="12" s="1"/>
  <c r="I567" i="12" s="1"/>
  <c r="I568" i="12" s="1"/>
  <c r="I569" i="12" s="1"/>
  <c r="I570" i="12" s="1"/>
  <c r="I571" i="12" s="1"/>
  <c r="I572" i="12" s="1"/>
  <c r="I573" i="12" s="1"/>
  <c r="I574" i="12" s="1"/>
  <c r="I575" i="12" s="1"/>
  <c r="I576" i="12" s="1"/>
  <c r="I577" i="12" s="1"/>
  <c r="I578" i="12" s="1"/>
  <c r="I579" i="12" s="1"/>
  <c r="I580" i="12" s="1"/>
  <c r="I581" i="12" s="1"/>
  <c r="I582" i="12" s="1"/>
  <c r="I583" i="12" s="1"/>
  <c r="I584" i="12" s="1"/>
  <c r="I585" i="12" s="1"/>
  <c r="I586" i="12" s="1"/>
  <c r="I587" i="12" s="1"/>
  <c r="I588" i="12" s="1"/>
  <c r="I589" i="12" s="1"/>
  <c r="I590" i="12" s="1"/>
  <c r="I591" i="12" s="1"/>
  <c r="I592" i="12" s="1"/>
  <c r="I593" i="12" s="1"/>
  <c r="I594" i="12" s="1"/>
  <c r="I595" i="12" s="1"/>
  <c r="I596" i="12" s="1"/>
  <c r="I597" i="12" s="1"/>
  <c r="I598" i="12" s="1"/>
  <c r="I599" i="12" s="1"/>
  <c r="I600" i="12" s="1"/>
  <c r="I601" i="12" s="1"/>
  <c r="I602" i="12" s="1"/>
  <c r="I603" i="12" s="1"/>
  <c r="I604" i="12" s="1"/>
  <c r="I605" i="12" s="1"/>
  <c r="I606" i="12" s="1"/>
  <c r="I607" i="12" s="1"/>
  <c r="I608" i="12" s="1"/>
  <c r="I609" i="12" s="1"/>
  <c r="I48" i="11" s="1"/>
  <c r="I9" i="16" s="1"/>
  <c r="I1444" i="12"/>
  <c r="I1547" i="12" s="1"/>
  <c r="I1135" i="12"/>
  <c r="I1238" i="12" s="1"/>
  <c r="I1341" i="12"/>
  <c r="I1131" i="12"/>
  <c r="I1234" i="12" s="1"/>
  <c r="I1337" i="12"/>
  <c r="I1440" i="12"/>
  <c r="I1543" i="12" s="1"/>
  <c r="X433" i="11"/>
  <c r="R464" i="11"/>
  <c r="E464" i="11"/>
  <c r="B517" i="11"/>
  <c r="D517" i="11" s="1"/>
  <c r="F464" i="11"/>
  <c r="X441" i="11"/>
  <c r="D464" i="11"/>
  <c r="B505" i="11"/>
  <c r="B509" i="11"/>
  <c r="U464" i="11"/>
  <c r="I464" i="11"/>
  <c r="B512" i="11"/>
  <c r="H1453" i="12"/>
  <c r="H1556" i="12" s="1"/>
  <c r="H1144" i="12"/>
  <c r="H1247" i="12" s="1"/>
  <c r="H1350" i="12"/>
  <c r="H1135" i="12"/>
  <c r="H1238" i="12" s="1"/>
  <c r="H1341" i="12"/>
  <c r="H1444" i="12"/>
  <c r="H1547" i="12" s="1"/>
  <c r="H1443" i="12"/>
  <c r="H1546" i="12" s="1"/>
  <c r="H1340" i="12"/>
  <c r="H1134" i="12"/>
  <c r="H1237" i="12" s="1"/>
  <c r="H464" i="11"/>
  <c r="P464" i="11"/>
  <c r="B514" i="11"/>
  <c r="N514" i="11" s="1"/>
  <c r="B464" i="11"/>
  <c r="B515" i="11"/>
  <c r="M515" i="11" s="1"/>
  <c r="X493" i="11" s="1"/>
  <c r="B508" i="11"/>
  <c r="N464" i="11"/>
  <c r="P457" i="11"/>
  <c r="B519" i="11"/>
  <c r="L519" i="11" s="1"/>
  <c r="B510" i="11"/>
  <c r="C464" i="11"/>
  <c r="G464" i="11"/>
  <c r="X434" i="11"/>
  <c r="T462" i="11"/>
  <c r="O462" i="11"/>
  <c r="R462" i="11"/>
  <c r="B502" i="11"/>
  <c r="U462" i="11"/>
  <c r="G19" i="15"/>
  <c r="B1145" i="12"/>
  <c r="B1454" i="12"/>
  <c r="B1351" i="12"/>
  <c r="G1144" i="12"/>
  <c r="G1247" i="12" s="1"/>
  <c r="G1453" i="12"/>
  <c r="G1556" i="12" s="1"/>
  <c r="G1350" i="12"/>
  <c r="G1351" i="12"/>
  <c r="G1145" i="12"/>
  <c r="G1248" i="12" s="1"/>
  <c r="G1454" i="12"/>
  <c r="G1557" i="12" s="1"/>
  <c r="G16" i="15"/>
  <c r="B1142" i="12"/>
  <c r="B1451" i="12"/>
  <c r="B1348" i="12"/>
  <c r="J16" i="15" s="1"/>
  <c r="F1452" i="12"/>
  <c r="F1555" i="12" s="1"/>
  <c r="F1349" i="12"/>
  <c r="F1143" i="12"/>
  <c r="F1246" i="12" s="1"/>
  <c r="F1142" i="12"/>
  <c r="F1245" i="12" s="1"/>
  <c r="F1451" i="12"/>
  <c r="F1554" i="12" s="1"/>
  <c r="F1348" i="12"/>
  <c r="E1141" i="12"/>
  <c r="E1244" i="12" s="1"/>
  <c r="E1347" i="12"/>
  <c r="E1450" i="12"/>
  <c r="E1553" i="12" s="1"/>
  <c r="G15" i="15"/>
  <c r="B1141" i="12"/>
  <c r="B1347" i="12"/>
  <c r="B1450" i="12"/>
  <c r="E1346" i="12"/>
  <c r="E1449" i="12"/>
  <c r="E1552" i="12" s="1"/>
  <c r="E1140" i="12"/>
  <c r="E1243" i="12" s="1"/>
  <c r="G14" i="15"/>
  <c r="B1449" i="12"/>
  <c r="B1140" i="12"/>
  <c r="B1346" i="12"/>
  <c r="J14" i="15" s="1"/>
  <c r="G13" i="15"/>
  <c r="B1448" i="12"/>
  <c r="B1345" i="12"/>
  <c r="B1139" i="12"/>
  <c r="E1139" i="12"/>
  <c r="E1242" i="12" s="1"/>
  <c r="E1345" i="12"/>
  <c r="E1448" i="12"/>
  <c r="E1551" i="12" s="1"/>
  <c r="E1447" i="12"/>
  <c r="E1550" i="12" s="1"/>
  <c r="E1344" i="12"/>
  <c r="E1138" i="12"/>
  <c r="E1241" i="12" s="1"/>
  <c r="G12" i="15"/>
  <c r="B1138" i="12"/>
  <c r="B1241" i="12" s="1"/>
  <c r="B1447" i="12"/>
  <c r="B1550" i="12" s="1"/>
  <c r="I12" i="15" s="1"/>
  <c r="B1344" i="12"/>
  <c r="J12" i="15" s="1"/>
  <c r="C1443" i="12"/>
  <c r="C1546" i="12" s="1"/>
  <c r="C1340" i="12"/>
  <c r="C1442" i="12"/>
  <c r="C1545" i="12" s="1"/>
  <c r="C1441" i="12"/>
  <c r="C1544" i="12" s="1"/>
  <c r="D1137" i="12"/>
  <c r="D1240" i="12" s="1"/>
  <c r="D1343" i="12"/>
  <c r="D1446" i="12"/>
  <c r="D1549" i="12" s="1"/>
  <c r="D1136" i="12"/>
  <c r="D1239" i="12" s="1"/>
  <c r="D1445" i="12"/>
  <c r="D1548" i="12" s="1"/>
  <c r="D1342" i="12"/>
  <c r="D462" i="11"/>
  <c r="H462" i="11"/>
  <c r="B518" i="11"/>
  <c r="K518" i="11" s="1"/>
  <c r="B507" i="11"/>
  <c r="B511" i="11"/>
  <c r="B520" i="11"/>
  <c r="G520" i="11" s="1"/>
  <c r="B506" i="11"/>
  <c r="F462" i="11"/>
  <c r="P462" i="11"/>
  <c r="G462" i="11"/>
  <c r="B462" i="11"/>
  <c r="N462" i="11"/>
  <c r="B516" i="11"/>
  <c r="O516" i="11" s="1"/>
  <c r="B513" i="11"/>
  <c r="B503" i="11"/>
  <c r="B501" i="11"/>
  <c r="X439" i="11"/>
  <c r="I462" i="11"/>
  <c r="C462" i="11"/>
  <c r="Q448" i="11"/>
  <c r="T448" i="11"/>
  <c r="S448" i="11"/>
  <c r="X425" i="11"/>
  <c r="S24" i="3"/>
  <c r="R448" i="11"/>
  <c r="G42" i="15"/>
  <c r="B1374" i="12"/>
  <c r="B1477" i="12"/>
  <c r="B1168" i="12"/>
  <c r="G37" i="15"/>
  <c r="B1472" i="12"/>
  <c r="B1163" i="12"/>
  <c r="B1369" i="12"/>
  <c r="G39" i="15"/>
  <c r="B1371" i="12"/>
  <c r="B1165" i="12"/>
  <c r="B1474" i="12"/>
  <c r="G38" i="15"/>
  <c r="B1370" i="12"/>
  <c r="B1164" i="12"/>
  <c r="B1473" i="12"/>
  <c r="G28" i="15"/>
  <c r="B1360" i="12"/>
  <c r="B1463" i="12"/>
  <c r="B1154" i="12"/>
  <c r="C1336" i="12"/>
  <c r="E1463" i="12"/>
  <c r="E1566" i="12" s="1"/>
  <c r="E1154" i="12"/>
  <c r="E1257" i="12" s="1"/>
  <c r="E1360" i="12"/>
  <c r="E1462" i="12"/>
  <c r="E1565" i="12" s="1"/>
  <c r="E1359" i="12"/>
  <c r="E1153" i="12"/>
  <c r="E1256" i="12" s="1"/>
  <c r="E313" i="11"/>
  <c r="G27" i="15"/>
  <c r="B1359" i="12"/>
  <c r="B1462" i="12"/>
  <c r="B1153" i="12"/>
  <c r="G24" i="15"/>
  <c r="B1459" i="12"/>
  <c r="B1356" i="12"/>
  <c r="B1150" i="12"/>
  <c r="E1150" i="12"/>
  <c r="E1253" i="12" s="1"/>
  <c r="E1459" i="12"/>
  <c r="E1562" i="12" s="1"/>
  <c r="E1356" i="12"/>
  <c r="E1355" i="12"/>
  <c r="E1458" i="12"/>
  <c r="E1561" i="12" s="1"/>
  <c r="E1149" i="12"/>
  <c r="E1252" i="12" s="1"/>
  <c r="G23" i="15"/>
  <c r="B1458" i="12"/>
  <c r="B1355" i="12"/>
  <c r="B1149" i="12"/>
  <c r="G18" i="15"/>
  <c r="B1144" i="12"/>
  <c r="B1350" i="12"/>
  <c r="B1453" i="12"/>
  <c r="D1452" i="12"/>
  <c r="D1555" i="12" s="1"/>
  <c r="D1349" i="12"/>
  <c r="D1143" i="12"/>
  <c r="D1246" i="12" s="1"/>
  <c r="D1144" i="12"/>
  <c r="D1247" i="12" s="1"/>
  <c r="D1453" i="12"/>
  <c r="D1556" i="12" s="1"/>
  <c r="D1350" i="12"/>
  <c r="F321" i="11"/>
  <c r="G17" i="15"/>
  <c r="B1349" i="12"/>
  <c r="J17" i="15" s="1"/>
  <c r="B1452" i="12"/>
  <c r="B1143" i="12"/>
  <c r="D313" i="11"/>
  <c r="B435" i="11"/>
  <c r="B458" i="11" s="1"/>
  <c r="J313" i="11"/>
  <c r="C1338" i="12"/>
  <c r="O443" i="11"/>
  <c r="O466" i="11" s="1"/>
  <c r="K321" i="11"/>
  <c r="B321" i="11"/>
  <c r="D321" i="11"/>
  <c r="J321" i="11"/>
  <c r="B313" i="11"/>
  <c r="K313" i="11"/>
  <c r="T313" i="11"/>
  <c r="F313" i="11"/>
  <c r="C1439" i="12"/>
  <c r="C1542" i="12" s="1"/>
  <c r="P313" i="11"/>
  <c r="F435" i="11"/>
  <c r="F458" i="11" s="1"/>
  <c r="D435" i="11"/>
  <c r="D458" i="11" s="1"/>
  <c r="C1342" i="12"/>
  <c r="D434" i="11"/>
  <c r="D457" i="11" s="1"/>
  <c r="B434" i="11"/>
  <c r="B457" i="11" s="1"/>
  <c r="C1445" i="12"/>
  <c r="C1548" i="12" s="1"/>
  <c r="E321" i="11"/>
  <c r="C435" i="11"/>
  <c r="C458" i="11" s="1"/>
  <c r="C313" i="11"/>
  <c r="O313" i="11"/>
  <c r="R321" i="11"/>
  <c r="P435" i="11"/>
  <c r="E435" i="11"/>
  <c r="E458" i="11" s="1"/>
  <c r="T321" i="11"/>
  <c r="N321" i="11"/>
  <c r="R443" i="11"/>
  <c r="P443" i="11"/>
  <c r="C321" i="11"/>
  <c r="L321" i="11"/>
  <c r="T435" i="11"/>
  <c r="T458" i="11" s="1"/>
  <c r="O321" i="11"/>
  <c r="P321" i="11"/>
  <c r="N313" i="11"/>
  <c r="M321" i="11"/>
  <c r="D440" i="11"/>
  <c r="G11" i="15"/>
  <c r="B1343" i="12"/>
  <c r="J11" i="15" s="1"/>
  <c r="B1137" i="12"/>
  <c r="B1446" i="12"/>
  <c r="L440" i="11"/>
  <c r="L463" i="11" s="1"/>
  <c r="C1446" i="12"/>
  <c r="C1549" i="12" s="1"/>
  <c r="C1137" i="12"/>
  <c r="C1240" i="12" s="1"/>
  <c r="C1343" i="12"/>
  <c r="F320" i="11"/>
  <c r="G10" i="15"/>
  <c r="B1445" i="12"/>
  <c r="B1136" i="12"/>
  <c r="B1342" i="12"/>
  <c r="J10" i="15" s="1"/>
  <c r="J315" i="11"/>
  <c r="J320" i="11"/>
  <c r="K442" i="11"/>
  <c r="K465" i="11" s="1"/>
  <c r="L320" i="11"/>
  <c r="T320" i="11"/>
  <c r="B314" i="11"/>
  <c r="E437" i="11"/>
  <c r="E460" i="11" s="1"/>
  <c r="D437" i="11"/>
  <c r="D460" i="11" s="1"/>
  <c r="D320" i="11"/>
  <c r="C442" i="11"/>
  <c r="F442" i="11"/>
  <c r="F465" i="11" s="1"/>
  <c r="B312" i="11"/>
  <c r="D312" i="11"/>
  <c r="J442" i="11"/>
  <c r="J465" i="11" s="1"/>
  <c r="B440" i="11"/>
  <c r="C1339" i="12"/>
  <c r="C312" i="11"/>
  <c r="F434" i="11"/>
  <c r="F457" i="11" s="1"/>
  <c r="T318" i="11"/>
  <c r="C1135" i="12"/>
  <c r="C1238" i="12" s="1"/>
  <c r="C1444" i="12"/>
  <c r="C1547" i="12" s="1"/>
  <c r="C1341" i="12"/>
  <c r="F440" i="11"/>
  <c r="F312" i="11"/>
  <c r="B318" i="11"/>
  <c r="J314" i="11"/>
  <c r="K318" i="11"/>
  <c r="K312" i="11"/>
  <c r="E442" i="11"/>
  <c r="E434" i="11"/>
  <c r="E457" i="11" s="1"/>
  <c r="C320" i="11"/>
  <c r="E440" i="11"/>
  <c r="B511" i="12"/>
  <c r="B512" i="12" s="1"/>
  <c r="B513" i="12" s="1"/>
  <c r="B514" i="12" s="1"/>
  <c r="B515" i="12" s="1"/>
  <c r="B516" i="12" s="1"/>
  <c r="B517" i="12" s="1"/>
  <c r="B518" i="12" s="1"/>
  <c r="B519" i="12" s="1"/>
  <c r="B520" i="12" s="1"/>
  <c r="B521" i="12" s="1"/>
  <c r="B522" i="12" s="1"/>
  <c r="B523" i="12" s="1"/>
  <c r="B524" i="12" s="1"/>
  <c r="B525" i="12" s="1"/>
  <c r="B526" i="12" s="1"/>
  <c r="B527" i="12" s="1"/>
  <c r="B528" i="12" s="1"/>
  <c r="B529" i="12" s="1"/>
  <c r="B530" i="12" s="1"/>
  <c r="B531" i="12" s="1"/>
  <c r="B532" i="12" s="1"/>
  <c r="B533" i="12" s="1"/>
  <c r="B534" i="12" s="1"/>
  <c r="B535" i="12" s="1"/>
  <c r="B536" i="12" s="1"/>
  <c r="B537" i="12" s="1"/>
  <c r="B538" i="12" s="1"/>
  <c r="B539" i="12" s="1"/>
  <c r="B540" i="12" s="1"/>
  <c r="B541" i="12" s="1"/>
  <c r="B542" i="12" s="1"/>
  <c r="B543" i="12" s="1"/>
  <c r="B544" i="12" s="1"/>
  <c r="B545" i="12" s="1"/>
  <c r="B546" i="12" s="1"/>
  <c r="B547" i="12" s="1"/>
  <c r="B548" i="12" s="1"/>
  <c r="B549" i="12" s="1"/>
  <c r="B550" i="12" s="1"/>
  <c r="B551" i="12" s="1"/>
  <c r="B552" i="12" s="1"/>
  <c r="B553" i="12" s="1"/>
  <c r="B554" i="12" s="1"/>
  <c r="B555" i="12" s="1"/>
  <c r="B556" i="12" s="1"/>
  <c r="B557" i="12" s="1"/>
  <c r="B558" i="12" s="1"/>
  <c r="B559" i="12" s="1"/>
  <c r="B560" i="12" s="1"/>
  <c r="B561" i="12" s="1"/>
  <c r="B562" i="12" s="1"/>
  <c r="B563" i="12" s="1"/>
  <c r="B564" i="12" s="1"/>
  <c r="B565" i="12" s="1"/>
  <c r="B566" i="12" s="1"/>
  <c r="B567" i="12" s="1"/>
  <c r="B568" i="12" s="1"/>
  <c r="B569" i="12" s="1"/>
  <c r="B570" i="12" s="1"/>
  <c r="B571" i="12" s="1"/>
  <c r="B572" i="12" s="1"/>
  <c r="B573" i="12" s="1"/>
  <c r="B574" i="12" s="1"/>
  <c r="B575" i="12" s="1"/>
  <c r="B576" i="12" s="1"/>
  <c r="B577" i="12" s="1"/>
  <c r="B578" i="12" s="1"/>
  <c r="B579" i="12" s="1"/>
  <c r="B580" i="12" s="1"/>
  <c r="B581" i="12" s="1"/>
  <c r="B582" i="12" s="1"/>
  <c r="B583" i="12" s="1"/>
  <c r="B584" i="12" s="1"/>
  <c r="B585" i="12" s="1"/>
  <c r="B586" i="12" s="1"/>
  <c r="B587" i="12" s="1"/>
  <c r="B588" i="12" s="1"/>
  <c r="B589" i="12" s="1"/>
  <c r="B590" i="12" s="1"/>
  <c r="B591" i="12" s="1"/>
  <c r="B592" i="12" s="1"/>
  <c r="B593" i="12" s="1"/>
  <c r="B594" i="12" s="1"/>
  <c r="B595" i="12" s="1"/>
  <c r="B596" i="12" s="1"/>
  <c r="B597" i="12" s="1"/>
  <c r="B598" i="12" s="1"/>
  <c r="B599" i="12" s="1"/>
  <c r="B600" i="12" s="1"/>
  <c r="B601" i="12" s="1"/>
  <c r="B602" i="12" s="1"/>
  <c r="B603" i="12" s="1"/>
  <c r="B604" i="12" s="1"/>
  <c r="B605" i="12" s="1"/>
  <c r="B606" i="12" s="1"/>
  <c r="B607" i="12" s="1"/>
  <c r="B608" i="12" s="1"/>
  <c r="B609" i="12" s="1"/>
  <c r="B48" i="11" s="1"/>
  <c r="I2" i="16" s="1"/>
  <c r="R440" i="11"/>
  <c r="G9" i="15"/>
  <c r="B1444" i="12"/>
  <c r="B1547" i="12" s="1"/>
  <c r="B1135" i="12"/>
  <c r="B1238" i="12" s="1"/>
  <c r="B1341" i="12"/>
  <c r="B320" i="11"/>
  <c r="B442" i="11"/>
  <c r="J312" i="11"/>
  <c r="K320" i="11"/>
  <c r="C434" i="11"/>
  <c r="C457" i="11" s="1"/>
  <c r="E312" i="11"/>
  <c r="E320" i="11"/>
  <c r="L315" i="11"/>
  <c r="L318" i="11"/>
  <c r="T312" i="11"/>
  <c r="O440" i="11"/>
  <c r="O463" i="11" s="1"/>
  <c r="P318" i="11"/>
  <c r="K440" i="11"/>
  <c r="K463" i="11" s="1"/>
  <c r="C1440" i="12"/>
  <c r="C1543" i="12" s="1"/>
  <c r="A13" i="11"/>
  <c r="AH458" i="11" s="1"/>
  <c r="AD49" i="11"/>
  <c r="I435" i="11"/>
  <c r="I458" i="11" s="1"/>
  <c r="Q313" i="11"/>
  <c r="M313" i="11"/>
  <c r="I313" i="11"/>
  <c r="S313" i="11"/>
  <c r="H313" i="11"/>
  <c r="G313" i="11"/>
  <c r="U313" i="11"/>
  <c r="G435" i="11"/>
  <c r="G458" i="11" s="1"/>
  <c r="L313" i="11"/>
  <c r="H435" i="11"/>
  <c r="H458" i="11" s="1"/>
  <c r="R313" i="11"/>
  <c r="F318" i="11"/>
  <c r="D318" i="11"/>
  <c r="E318" i="11"/>
  <c r="C1337" i="12"/>
  <c r="C440" i="11"/>
  <c r="C318" i="11"/>
  <c r="L442" i="11"/>
  <c r="L465" i="11" s="1"/>
  <c r="O318" i="11"/>
  <c r="N318" i="11"/>
  <c r="R318" i="11"/>
  <c r="U321" i="11"/>
  <c r="AD57" i="11"/>
  <c r="S321" i="11"/>
  <c r="A21" i="11"/>
  <c r="AH466" i="11" s="1"/>
  <c r="Q321" i="11"/>
  <c r="H321" i="11"/>
  <c r="I321" i="11"/>
  <c r="T443" i="11"/>
  <c r="G321" i="11"/>
  <c r="I443" i="11"/>
  <c r="I466" i="11" s="1"/>
  <c r="J318" i="11"/>
  <c r="F438" i="11"/>
  <c r="F461" i="11" s="1"/>
  <c r="B438" i="11"/>
  <c r="B461" i="11" s="1"/>
  <c r="K438" i="11"/>
  <c r="C316" i="11"/>
  <c r="E436" i="11"/>
  <c r="E459" i="11" s="1"/>
  <c r="O438" i="11"/>
  <c r="F436" i="11"/>
  <c r="F459" i="11" s="1"/>
  <c r="F316" i="11"/>
  <c r="K314" i="11"/>
  <c r="K316" i="11"/>
  <c r="C314" i="11"/>
  <c r="C436" i="11"/>
  <c r="C459" i="11" s="1"/>
  <c r="L312" i="11"/>
  <c r="P316" i="11"/>
  <c r="R436" i="11"/>
  <c r="R459" i="11" s="1"/>
  <c r="F314" i="11"/>
  <c r="D314" i="11"/>
  <c r="E314" i="11"/>
  <c r="O314" i="11"/>
  <c r="N314" i="11"/>
  <c r="S314" i="11"/>
  <c r="M314" i="11"/>
  <c r="Q314" i="11"/>
  <c r="H314" i="11"/>
  <c r="P436" i="11"/>
  <c r="P314" i="11"/>
  <c r="AD50" i="11"/>
  <c r="Q436" i="11"/>
  <c r="Q459" i="11" s="1"/>
  <c r="I314" i="11"/>
  <c r="G314" i="11"/>
  <c r="T314" i="11"/>
  <c r="A14" i="11"/>
  <c r="AH459" i="11" s="1"/>
  <c r="T436" i="11"/>
  <c r="T459" i="11" s="1"/>
  <c r="R314" i="11"/>
  <c r="L314" i="11"/>
  <c r="H436" i="11"/>
  <c r="H459" i="11" s="1"/>
  <c r="I436" i="11"/>
  <c r="I459" i="11" s="1"/>
  <c r="U314" i="11"/>
  <c r="S436" i="11"/>
  <c r="S459" i="11" s="1"/>
  <c r="G436" i="11"/>
  <c r="G459" i="11" s="1"/>
  <c r="D436" i="11"/>
  <c r="D459" i="11" s="1"/>
  <c r="S318" i="11"/>
  <c r="M318" i="11"/>
  <c r="U318" i="11"/>
  <c r="AD54" i="11"/>
  <c r="A18" i="11"/>
  <c r="AH463" i="11" s="1"/>
  <c r="Q318" i="11"/>
  <c r="H318" i="11"/>
  <c r="U440" i="11"/>
  <c r="M440" i="11"/>
  <c r="M463" i="11" s="1"/>
  <c r="N440" i="11"/>
  <c r="N463" i="11" s="1"/>
  <c r="I440" i="11"/>
  <c r="I463" i="11" s="1"/>
  <c r="G440" i="11"/>
  <c r="I318" i="11"/>
  <c r="J440" i="11"/>
  <c r="J463" i="11" s="1"/>
  <c r="P440" i="11"/>
  <c r="Q440" i="11"/>
  <c r="H440" i="11"/>
  <c r="H463" i="11" s="1"/>
  <c r="S440" i="11"/>
  <c r="S463" i="11" s="1"/>
  <c r="G318" i="11"/>
  <c r="T440" i="11"/>
  <c r="F437" i="11"/>
  <c r="F460" i="11" s="1"/>
  <c r="D316" i="11"/>
  <c r="E315" i="11"/>
  <c r="C437" i="11"/>
  <c r="C460" i="11" s="1"/>
  <c r="L438" i="11"/>
  <c r="L316" i="11"/>
  <c r="O320" i="11"/>
  <c r="R437" i="11"/>
  <c r="R460" i="11" s="1"/>
  <c r="A15" i="11"/>
  <c r="AH460" i="11" s="1"/>
  <c r="Q315" i="11"/>
  <c r="S437" i="11"/>
  <c r="S460" i="11" s="1"/>
  <c r="H315" i="11"/>
  <c r="U315" i="11"/>
  <c r="N315" i="11"/>
  <c r="AD51" i="11"/>
  <c r="T437" i="11"/>
  <c r="T460" i="11" s="1"/>
  <c r="I315" i="11"/>
  <c r="I437" i="11"/>
  <c r="I460" i="11" s="1"/>
  <c r="R315" i="11"/>
  <c r="G437" i="11"/>
  <c r="G460" i="11" s="1"/>
  <c r="G315" i="11"/>
  <c r="S315" i="11"/>
  <c r="Q437" i="11"/>
  <c r="Q460" i="11" s="1"/>
  <c r="H437" i="11"/>
  <c r="H460" i="11" s="1"/>
  <c r="M315" i="11"/>
  <c r="F315" i="11"/>
  <c r="F310" i="11"/>
  <c r="B315" i="11"/>
  <c r="B310" i="11"/>
  <c r="D315" i="11"/>
  <c r="D438" i="11"/>
  <c r="D461" i="11" s="1"/>
  <c r="J438" i="11"/>
  <c r="J461" i="11" s="1"/>
  <c r="J316" i="11"/>
  <c r="K315" i="11"/>
  <c r="E438" i="11"/>
  <c r="E461" i="11" s="1"/>
  <c r="C315" i="11"/>
  <c r="C438" i="11"/>
  <c r="C461" i="11" s="1"/>
  <c r="E316" i="11"/>
  <c r="N320" i="11"/>
  <c r="M442" i="11"/>
  <c r="M465" i="11" s="1"/>
  <c r="R442" i="11"/>
  <c r="U442" i="11"/>
  <c r="Q442" i="11"/>
  <c r="Q465" i="11" s="1"/>
  <c r="N442" i="11"/>
  <c r="N465" i="11" s="1"/>
  <c r="A20" i="11"/>
  <c r="AH465" i="11" s="1"/>
  <c r="R320" i="11"/>
  <c r="U320" i="11"/>
  <c r="Q320" i="11"/>
  <c r="I320" i="11"/>
  <c r="M320" i="11"/>
  <c r="S320" i="11"/>
  <c r="AD56" i="11"/>
  <c r="G320" i="11"/>
  <c r="I442" i="11"/>
  <c r="I465" i="11" s="1"/>
  <c r="H442" i="11"/>
  <c r="H465" i="11" s="1"/>
  <c r="H320" i="11"/>
  <c r="G442" i="11"/>
  <c r="O315" i="11"/>
  <c r="O442" i="11"/>
  <c r="O465" i="11" s="1"/>
  <c r="O312" i="11"/>
  <c r="P437" i="11"/>
  <c r="P315" i="11"/>
  <c r="T316" i="11"/>
  <c r="M438" i="11"/>
  <c r="R316" i="11"/>
  <c r="A16" i="11"/>
  <c r="AH461" i="11" s="1"/>
  <c r="M316" i="11"/>
  <c r="AD52" i="11"/>
  <c r="U316" i="11"/>
  <c r="U438" i="11"/>
  <c r="S438" i="11"/>
  <c r="S316" i="11"/>
  <c r="N316" i="11"/>
  <c r="Q438" i="11"/>
  <c r="N438" i="11"/>
  <c r="R438" i="11"/>
  <c r="G316" i="11"/>
  <c r="G438" i="11"/>
  <c r="G461" i="11" s="1"/>
  <c r="H316" i="11"/>
  <c r="I316" i="11"/>
  <c r="Q316" i="11"/>
  <c r="H438" i="11"/>
  <c r="H461" i="11" s="1"/>
  <c r="I438" i="11"/>
  <c r="I461" i="11" s="1"/>
  <c r="F432" i="11"/>
  <c r="F455" i="11" s="1"/>
  <c r="B437" i="11"/>
  <c r="B460" i="11" s="1"/>
  <c r="B316" i="11"/>
  <c r="A12" i="11"/>
  <c r="AH457" i="11" s="1"/>
  <c r="R312" i="11"/>
  <c r="S312" i="11"/>
  <c r="U312" i="11"/>
  <c r="AD48" i="11"/>
  <c r="M312" i="11"/>
  <c r="N312" i="11"/>
  <c r="R434" i="11"/>
  <c r="R457" i="11" s="1"/>
  <c r="I312" i="11"/>
  <c r="H434" i="11"/>
  <c r="H457" i="11" s="1"/>
  <c r="Q312" i="11"/>
  <c r="H312" i="11"/>
  <c r="P434" i="11"/>
  <c r="G312" i="11"/>
  <c r="T434" i="11"/>
  <c r="T457" i="11" s="1"/>
  <c r="I434" i="11"/>
  <c r="I457" i="11" s="1"/>
  <c r="T438" i="11"/>
  <c r="O316" i="11"/>
  <c r="P320" i="11"/>
  <c r="P312" i="11"/>
  <c r="P438" i="11"/>
  <c r="B311" i="11"/>
  <c r="F433" i="11"/>
  <c r="F456" i="11" s="1"/>
  <c r="D311" i="11"/>
  <c r="F311" i="11"/>
  <c r="J311" i="11"/>
  <c r="F306" i="11"/>
  <c r="AD41" i="11"/>
  <c r="E305" i="11"/>
  <c r="R427" i="11"/>
  <c r="K305" i="11"/>
  <c r="N305" i="11"/>
  <c r="T305" i="11"/>
  <c r="N427" i="11"/>
  <c r="N450" i="11" s="1"/>
  <c r="C305" i="11"/>
  <c r="L305" i="11"/>
  <c r="Q427" i="11"/>
  <c r="T427" i="11"/>
  <c r="M427" i="11"/>
  <c r="M450" i="11" s="1"/>
  <c r="B305" i="11"/>
  <c r="S427" i="11"/>
  <c r="H305" i="11"/>
  <c r="M305" i="11"/>
  <c r="S305" i="11"/>
  <c r="P305" i="11"/>
  <c r="A5" i="11"/>
  <c r="AH450" i="11" s="1"/>
  <c r="O427" i="11"/>
  <c r="O450" i="11" s="1"/>
  <c r="D305" i="11"/>
  <c r="L427" i="11"/>
  <c r="L450" i="11" s="1"/>
  <c r="U305" i="11"/>
  <c r="Q305" i="11"/>
  <c r="F305" i="11"/>
  <c r="G305" i="11"/>
  <c r="R305" i="11"/>
  <c r="O305" i="11"/>
  <c r="J305" i="11"/>
  <c r="I305" i="11"/>
  <c r="K427" i="11"/>
  <c r="K450" i="11" s="1"/>
  <c r="P427" i="11"/>
  <c r="P450" i="11" s="1"/>
  <c r="D513" i="12"/>
  <c r="D514" i="12" s="1"/>
  <c r="D515" i="12" s="1"/>
  <c r="D516" i="12" s="1"/>
  <c r="D517" i="12" s="1"/>
  <c r="D518" i="12" s="1"/>
  <c r="D519" i="12" s="1"/>
  <c r="D520" i="12" s="1"/>
  <c r="D521" i="12" s="1"/>
  <c r="D522" i="12" s="1"/>
  <c r="D523" i="12" s="1"/>
  <c r="D524" i="12" s="1"/>
  <c r="D525" i="12" s="1"/>
  <c r="D526" i="12" s="1"/>
  <c r="D527" i="12" s="1"/>
  <c r="D528" i="12" s="1"/>
  <c r="D529" i="12" s="1"/>
  <c r="D530" i="12" s="1"/>
  <c r="D531" i="12" s="1"/>
  <c r="D532" i="12" s="1"/>
  <c r="D533" i="12" s="1"/>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s="1"/>
  <c r="D556" i="12" s="1"/>
  <c r="D557" i="12" s="1"/>
  <c r="D558" i="12" s="1"/>
  <c r="D559" i="12" s="1"/>
  <c r="D560" i="12" s="1"/>
  <c r="D561" i="12" s="1"/>
  <c r="D562" i="12" s="1"/>
  <c r="D563" i="12" s="1"/>
  <c r="D564" i="12" s="1"/>
  <c r="D565" i="12" s="1"/>
  <c r="D566" i="12" s="1"/>
  <c r="D567" i="12" s="1"/>
  <c r="D568" i="12" s="1"/>
  <c r="D569" i="12" s="1"/>
  <c r="D570" i="12" s="1"/>
  <c r="D571" i="12" s="1"/>
  <c r="D572" i="12" s="1"/>
  <c r="D573" i="12" s="1"/>
  <c r="D574" i="12" s="1"/>
  <c r="D575" i="12" s="1"/>
  <c r="D576" i="12" s="1"/>
  <c r="D577" i="12" s="1"/>
  <c r="D578" i="12" s="1"/>
  <c r="D579" i="12" s="1"/>
  <c r="D580" i="12" s="1"/>
  <c r="D581" i="12" s="1"/>
  <c r="D582" i="12" s="1"/>
  <c r="D583" i="12" s="1"/>
  <c r="D584" i="12" s="1"/>
  <c r="D585" i="12" s="1"/>
  <c r="D586" i="12" s="1"/>
  <c r="D587" i="12" s="1"/>
  <c r="D588" i="12" s="1"/>
  <c r="D589" i="12" s="1"/>
  <c r="D590" i="12" s="1"/>
  <c r="D591" i="12" s="1"/>
  <c r="D592" i="12" s="1"/>
  <c r="D593" i="12" s="1"/>
  <c r="D594" i="12" s="1"/>
  <c r="D595" i="12" s="1"/>
  <c r="D596" i="12" s="1"/>
  <c r="D597" i="12" s="1"/>
  <c r="D598" i="12" s="1"/>
  <c r="D599" i="12" s="1"/>
  <c r="D600" i="12" s="1"/>
  <c r="D601" i="12" s="1"/>
  <c r="D602" i="12" s="1"/>
  <c r="D603" i="12" s="1"/>
  <c r="D604" i="12" s="1"/>
  <c r="D605" i="12" s="1"/>
  <c r="D606" i="12" s="1"/>
  <c r="D607" i="12" s="1"/>
  <c r="D608" i="12" s="1"/>
  <c r="D609" i="12" s="1"/>
  <c r="D48" i="11" s="1"/>
  <c r="I4" i="16" s="1"/>
  <c r="K303" i="11"/>
  <c r="D303" i="11"/>
  <c r="K425" i="11"/>
  <c r="K448" i="11" s="1"/>
  <c r="F303" i="11"/>
  <c r="B303" i="11"/>
  <c r="I303" i="11"/>
  <c r="AD39" i="11"/>
  <c r="P303" i="11"/>
  <c r="H303" i="11"/>
  <c r="G303" i="11"/>
  <c r="S303" i="11"/>
  <c r="N303" i="11"/>
  <c r="U303" i="11"/>
  <c r="L303" i="11"/>
  <c r="A3" i="11"/>
  <c r="AH448" i="11" s="1"/>
  <c r="P425" i="11"/>
  <c r="P448" i="11" s="1"/>
  <c r="R303" i="11"/>
  <c r="O425" i="11"/>
  <c r="O448" i="11" s="1"/>
  <c r="M303" i="11"/>
  <c r="Q303" i="11"/>
  <c r="M425" i="11"/>
  <c r="M448" i="11" s="1"/>
  <c r="L425" i="11"/>
  <c r="L448" i="11" s="1"/>
  <c r="S425" i="11"/>
  <c r="T425" i="11"/>
  <c r="T303" i="11"/>
  <c r="N425" i="11"/>
  <c r="N448" i="11" s="1"/>
  <c r="O303" i="11"/>
  <c r="Q425" i="11"/>
  <c r="R425" i="11"/>
  <c r="E303" i="11"/>
  <c r="J425" i="11"/>
  <c r="J448" i="11" s="1"/>
  <c r="C303" i="11"/>
  <c r="G8" i="15"/>
  <c r="B1443" i="12"/>
  <c r="B1340" i="12"/>
  <c r="J8" i="15" s="1"/>
  <c r="B1134" i="12"/>
  <c r="B1338" i="12"/>
  <c r="J6" i="15" s="1"/>
  <c r="F304" i="11"/>
  <c r="D310" i="11"/>
  <c r="B304" i="11"/>
  <c r="P310" i="11"/>
  <c r="S310" i="11"/>
  <c r="T310" i="11"/>
  <c r="I310" i="11"/>
  <c r="N310" i="11"/>
  <c r="Q310" i="11"/>
  <c r="O310" i="11"/>
  <c r="A10" i="11"/>
  <c r="AH455" i="11" s="1"/>
  <c r="M310" i="11"/>
  <c r="AD46" i="11"/>
  <c r="L310" i="11"/>
  <c r="U310" i="11"/>
  <c r="R310" i="11"/>
  <c r="C310" i="11"/>
  <c r="G310" i="11"/>
  <c r="H310" i="11"/>
  <c r="G432" i="11"/>
  <c r="G455" i="11" s="1"/>
  <c r="I432" i="11"/>
  <c r="I455" i="11" s="1"/>
  <c r="P432" i="11"/>
  <c r="P455" i="11" s="1"/>
  <c r="C432" i="11"/>
  <c r="C455" i="11" s="1"/>
  <c r="D432" i="11"/>
  <c r="D455" i="11" s="1"/>
  <c r="H432" i="11"/>
  <c r="H455" i="11" s="1"/>
  <c r="E432" i="11"/>
  <c r="E455" i="11" s="1"/>
  <c r="E310" i="11"/>
  <c r="T432" i="11"/>
  <c r="T455" i="11" s="1"/>
  <c r="B432" i="11"/>
  <c r="R432" i="11"/>
  <c r="R455" i="11" s="1"/>
  <c r="K310" i="11"/>
  <c r="A11" i="11"/>
  <c r="AH456" i="11" s="1"/>
  <c r="P311" i="11"/>
  <c r="N311" i="11"/>
  <c r="Q311" i="11"/>
  <c r="L311" i="11"/>
  <c r="S311" i="11"/>
  <c r="R311" i="11"/>
  <c r="O311" i="11"/>
  <c r="C311" i="11"/>
  <c r="AD47" i="11"/>
  <c r="I311" i="11"/>
  <c r="M311" i="11"/>
  <c r="U311" i="11"/>
  <c r="T311" i="11"/>
  <c r="H311" i="11"/>
  <c r="I433" i="11"/>
  <c r="I456" i="11" s="1"/>
  <c r="T433" i="11"/>
  <c r="T456" i="11" s="1"/>
  <c r="P433" i="11"/>
  <c r="D433" i="11"/>
  <c r="D456" i="11" s="1"/>
  <c r="C433" i="11"/>
  <c r="C456" i="11" s="1"/>
  <c r="H433" i="11"/>
  <c r="H456" i="11" s="1"/>
  <c r="E433" i="11"/>
  <c r="E456" i="11" s="1"/>
  <c r="R433" i="11"/>
  <c r="R456" i="11" s="1"/>
  <c r="G311" i="11"/>
  <c r="E311" i="11"/>
  <c r="B433" i="11"/>
  <c r="B456" i="11" s="1"/>
  <c r="G433" i="11"/>
  <c r="G456" i="11" s="1"/>
  <c r="B1133" i="12"/>
  <c r="B1236" i="12" s="1"/>
  <c r="B1339" i="12"/>
  <c r="G7" i="15"/>
  <c r="B1442" i="12"/>
  <c r="B1545" i="12" s="1"/>
  <c r="D1339" i="12"/>
  <c r="D1442" i="12"/>
  <c r="D1545" i="12" s="1"/>
  <c r="D1133" i="12"/>
  <c r="D1236" i="12" s="1"/>
  <c r="D1132" i="12"/>
  <c r="D1235" i="12" s="1"/>
  <c r="D1441" i="12"/>
  <c r="D1544" i="12" s="1"/>
  <c r="D1338" i="12"/>
  <c r="B1441" i="12"/>
  <c r="B1544" i="12" s="1"/>
  <c r="I6" i="15" s="1"/>
  <c r="B1132" i="12"/>
  <c r="B1235" i="12" s="1"/>
  <c r="K6" i="15" s="1"/>
  <c r="G6" i="15"/>
  <c r="C511" i="12"/>
  <c r="C512" i="12" s="1"/>
  <c r="C513" i="12" s="1"/>
  <c r="C514" i="12" s="1"/>
  <c r="C515" i="12" s="1"/>
  <c r="C516" i="12" s="1"/>
  <c r="C517" i="12" s="1"/>
  <c r="C518" i="12" s="1"/>
  <c r="C519" i="12" s="1"/>
  <c r="C520" i="12" s="1"/>
  <c r="C521" i="12" s="1"/>
  <c r="C522" i="12" s="1"/>
  <c r="C523" i="12" s="1"/>
  <c r="C524" i="12" s="1"/>
  <c r="C525" i="12" s="1"/>
  <c r="C526" i="12" s="1"/>
  <c r="C527" i="12" s="1"/>
  <c r="C528" i="12" s="1"/>
  <c r="C529" i="12" s="1"/>
  <c r="C530" i="12" s="1"/>
  <c r="C531" i="12" s="1"/>
  <c r="C532" i="12" s="1"/>
  <c r="C533" i="12" s="1"/>
  <c r="C534" i="12" s="1"/>
  <c r="C535" i="12" s="1"/>
  <c r="C536" i="12" s="1"/>
  <c r="C537" i="12" s="1"/>
  <c r="C538" i="12" s="1"/>
  <c r="C539" i="12" s="1"/>
  <c r="C540" i="12" s="1"/>
  <c r="C541" i="12" s="1"/>
  <c r="C542" i="12" s="1"/>
  <c r="C543" i="12" s="1"/>
  <c r="C544" i="12" s="1"/>
  <c r="C545" i="12" s="1"/>
  <c r="C546" i="12" s="1"/>
  <c r="C547" i="12" s="1"/>
  <c r="C548" i="12" s="1"/>
  <c r="C549" i="12" s="1"/>
  <c r="C550" i="12" s="1"/>
  <c r="C551" i="12" s="1"/>
  <c r="C552" i="12" s="1"/>
  <c r="C553" i="12" s="1"/>
  <c r="C554" i="12" s="1"/>
  <c r="C555" i="12" s="1"/>
  <c r="C556" i="12" s="1"/>
  <c r="C557" i="12" s="1"/>
  <c r="C558" i="12" s="1"/>
  <c r="C559" i="12" s="1"/>
  <c r="C560" i="12" s="1"/>
  <c r="C561" i="12" s="1"/>
  <c r="C562" i="12" s="1"/>
  <c r="C563" i="12" s="1"/>
  <c r="C564" i="12" s="1"/>
  <c r="C565" i="12" s="1"/>
  <c r="C566" i="12" s="1"/>
  <c r="C567" i="12" s="1"/>
  <c r="C568" i="12" s="1"/>
  <c r="C569" i="12" s="1"/>
  <c r="C570" i="12" s="1"/>
  <c r="C571" i="12" s="1"/>
  <c r="C572" i="12" s="1"/>
  <c r="C573" i="12" s="1"/>
  <c r="C574" i="12" s="1"/>
  <c r="C575" i="12" s="1"/>
  <c r="C576" i="12" s="1"/>
  <c r="C577" i="12" s="1"/>
  <c r="C578" i="12" s="1"/>
  <c r="C579" i="12" s="1"/>
  <c r="C580" i="12" s="1"/>
  <c r="C581" i="12" s="1"/>
  <c r="C582" i="12" s="1"/>
  <c r="C583" i="12" s="1"/>
  <c r="C584" i="12" s="1"/>
  <c r="C585" i="12" s="1"/>
  <c r="C586" i="12" s="1"/>
  <c r="C587" i="12" s="1"/>
  <c r="C588" i="12" s="1"/>
  <c r="C589" i="12" s="1"/>
  <c r="C590" i="12" s="1"/>
  <c r="C591" i="12" s="1"/>
  <c r="C592" i="12" s="1"/>
  <c r="C593" i="12" s="1"/>
  <c r="C594" i="12" s="1"/>
  <c r="C595" i="12" s="1"/>
  <c r="C596" i="12" s="1"/>
  <c r="C597" i="12" s="1"/>
  <c r="C598" i="12" s="1"/>
  <c r="C599" i="12" s="1"/>
  <c r="C600" i="12" s="1"/>
  <c r="C601" i="12" s="1"/>
  <c r="C602" i="12" s="1"/>
  <c r="C603" i="12" s="1"/>
  <c r="C604" i="12" s="1"/>
  <c r="C605" i="12" s="1"/>
  <c r="C606" i="12" s="1"/>
  <c r="C607" i="12" s="1"/>
  <c r="C608" i="12" s="1"/>
  <c r="C609" i="12" s="1"/>
  <c r="C48" i="11" s="1"/>
  <c r="I3" i="16" s="1"/>
  <c r="G5" i="15"/>
  <c r="B1440" i="12"/>
  <c r="B1543" i="12" s="1"/>
  <c r="B1337" i="12"/>
  <c r="B1131" i="12"/>
  <c r="B1234" i="12" s="1"/>
  <c r="G4" i="15"/>
  <c r="B1130" i="12"/>
  <c r="B1233" i="12" s="1"/>
  <c r="B1439" i="12"/>
  <c r="B1542" i="12" s="1"/>
  <c r="B1436" i="12"/>
  <c r="B1336" i="12"/>
  <c r="D304" i="11"/>
  <c r="B302" i="11"/>
  <c r="U302" i="11"/>
  <c r="M302" i="11"/>
  <c r="R302" i="11"/>
  <c r="L302" i="11"/>
  <c r="AD38" i="11"/>
  <c r="I302" i="11"/>
  <c r="S302" i="11"/>
  <c r="N302" i="11"/>
  <c r="K302" i="11"/>
  <c r="J302" i="11"/>
  <c r="O302" i="11"/>
  <c r="P302" i="11"/>
  <c r="T302" i="11"/>
  <c r="A2" i="11"/>
  <c r="AH447" i="11" s="1"/>
  <c r="Q302" i="11"/>
  <c r="H302" i="11"/>
  <c r="G302" i="11"/>
  <c r="C302" i="11"/>
  <c r="L424" i="11"/>
  <c r="L447" i="11" s="1"/>
  <c r="S424" i="11"/>
  <c r="T424" i="11"/>
  <c r="J424" i="11"/>
  <c r="Q424" i="11"/>
  <c r="Q447" i="11" s="1"/>
  <c r="M424" i="11"/>
  <c r="M447" i="11" s="1"/>
  <c r="E302" i="11"/>
  <c r="U424" i="11"/>
  <c r="U447" i="11" s="1"/>
  <c r="N424" i="11"/>
  <c r="N447" i="11" s="1"/>
  <c r="K424" i="11"/>
  <c r="K447" i="11" s="1"/>
  <c r="R424" i="11"/>
  <c r="P424" i="11"/>
  <c r="P447" i="11" s="1"/>
  <c r="O424" i="11"/>
  <c r="O447" i="11" s="1"/>
  <c r="D302" i="11"/>
  <c r="E304" i="11"/>
  <c r="O304" i="11"/>
  <c r="L304" i="11"/>
  <c r="R304" i="11"/>
  <c r="U304" i="11"/>
  <c r="I304" i="11"/>
  <c r="AD40" i="11"/>
  <c r="J304" i="11"/>
  <c r="M304" i="11"/>
  <c r="T304" i="11"/>
  <c r="N304" i="11"/>
  <c r="A4" i="11"/>
  <c r="AH449" i="11" s="1"/>
  <c r="K304" i="11"/>
  <c r="C304" i="11"/>
  <c r="Q304" i="11"/>
  <c r="P304" i="11"/>
  <c r="S304" i="11"/>
  <c r="G304" i="11"/>
  <c r="R426" i="11"/>
  <c r="J426" i="11"/>
  <c r="J449" i="11" s="1"/>
  <c r="N426" i="11"/>
  <c r="N449" i="11" s="1"/>
  <c r="H304" i="11"/>
  <c r="K426" i="11"/>
  <c r="K449" i="11" s="1"/>
  <c r="O426" i="11"/>
  <c r="O449" i="11" s="1"/>
  <c r="L426" i="11"/>
  <c r="L449" i="11" s="1"/>
  <c r="M426" i="11"/>
  <c r="M449" i="11" s="1"/>
  <c r="P426" i="11"/>
  <c r="P449" i="11" s="1"/>
  <c r="Q426" i="11"/>
  <c r="Q449" i="11" s="1"/>
  <c r="N4" i="15" a="1"/>
  <c r="R8" i="15" s="1"/>
  <c r="N306" i="11"/>
  <c r="L306" i="11"/>
  <c r="AD42" i="11"/>
  <c r="E306" i="11"/>
  <c r="O306" i="11"/>
  <c r="T306" i="11"/>
  <c r="R306" i="11"/>
  <c r="A6" i="11"/>
  <c r="AH451" i="11" s="1"/>
  <c r="P306" i="11"/>
  <c r="P428" i="11"/>
  <c r="P451" i="11" s="1"/>
  <c r="K428" i="11"/>
  <c r="K451" i="11" s="1"/>
  <c r="M428" i="11"/>
  <c r="M451" i="11" s="1"/>
  <c r="T428" i="11"/>
  <c r="T451" i="11" s="1"/>
  <c r="G306" i="11"/>
  <c r="H306" i="11"/>
  <c r="M306" i="11"/>
  <c r="Q306" i="11"/>
  <c r="S306" i="11"/>
  <c r="U306" i="11"/>
  <c r="J306" i="11"/>
  <c r="D306" i="11"/>
  <c r="I306" i="11"/>
  <c r="B306" i="11"/>
  <c r="K306" i="11"/>
  <c r="J428" i="11"/>
  <c r="J451" i="11" s="1"/>
  <c r="Q428" i="11"/>
  <c r="N428" i="11"/>
  <c r="N451" i="11" s="1"/>
  <c r="R428" i="11"/>
  <c r="O428" i="11"/>
  <c r="O451" i="11" s="1"/>
  <c r="C306" i="11"/>
  <c r="S428" i="11"/>
  <c r="S451" i="11" s="1"/>
  <c r="L428" i="11"/>
  <c r="L451" i="11" s="1"/>
  <c r="R1807" i="12" l="1"/>
  <c r="E63" i="15" s="1"/>
  <c r="J9" i="15"/>
  <c r="J63" i="15"/>
  <c r="AD63" i="15"/>
  <c r="R1601" i="12"/>
  <c r="I63" i="15"/>
  <c r="R1292" i="12"/>
  <c r="K63" i="15"/>
  <c r="R1806" i="12"/>
  <c r="E62" i="15" s="1"/>
  <c r="J62" i="15"/>
  <c r="AD62" i="15"/>
  <c r="R1291" i="12"/>
  <c r="K62" i="15" s="1"/>
  <c r="R1600" i="12"/>
  <c r="I62" i="15"/>
  <c r="R1599" i="12"/>
  <c r="I61" i="15"/>
  <c r="J61" i="15"/>
  <c r="AD61" i="15"/>
  <c r="R1290" i="12"/>
  <c r="K61" i="15" s="1"/>
  <c r="R1805" i="12"/>
  <c r="E61" i="15" s="1"/>
  <c r="R1289" i="12"/>
  <c r="K60" i="15" s="1"/>
  <c r="J60" i="15"/>
  <c r="AD60" i="15"/>
  <c r="R1598" i="12"/>
  <c r="I60" i="15" s="1"/>
  <c r="R1804" i="12"/>
  <c r="E60" i="15" s="1"/>
  <c r="K5" i="15"/>
  <c r="R1597" i="12"/>
  <c r="I59" i="15" s="1"/>
  <c r="J59" i="15"/>
  <c r="AD59" i="15"/>
  <c r="R1288" i="12"/>
  <c r="K59" i="15" s="1"/>
  <c r="R1803" i="12"/>
  <c r="E59" i="15" s="1"/>
  <c r="R1596" i="12"/>
  <c r="I58" i="15" s="1"/>
  <c r="R1287" i="12"/>
  <c r="K58" i="15" s="1"/>
  <c r="J58" i="15"/>
  <c r="AD58" i="15"/>
  <c r="R1802" i="12"/>
  <c r="E58" i="15" s="1"/>
  <c r="R1801" i="12"/>
  <c r="E57" i="15" s="1"/>
  <c r="K9" i="15"/>
  <c r="J57" i="15"/>
  <c r="AD57" i="15"/>
  <c r="R1286" i="12"/>
  <c r="K57" i="15" s="1"/>
  <c r="R1595" i="12"/>
  <c r="I57" i="15"/>
  <c r="R1800" i="12"/>
  <c r="E56" i="15" s="1"/>
  <c r="J56" i="15"/>
  <c r="AD56" i="15"/>
  <c r="R1594" i="12"/>
  <c r="I56" i="15" s="1"/>
  <c r="R1285" i="12"/>
  <c r="K56" i="15" s="1"/>
  <c r="I5" i="15"/>
  <c r="J5" i="15"/>
  <c r="R1753" i="12"/>
  <c r="E9" i="15" s="1"/>
  <c r="D5" i="15"/>
  <c r="B1749" i="12"/>
  <c r="E5" i="15" s="1"/>
  <c r="R1284" i="12"/>
  <c r="K55" i="15" s="1"/>
  <c r="R1593" i="12"/>
  <c r="I55" i="15" s="1"/>
  <c r="J55" i="15"/>
  <c r="AD55" i="15"/>
  <c r="R1799" i="12"/>
  <c r="E55" i="15" s="1"/>
  <c r="J45" i="15"/>
  <c r="AD45" i="15"/>
  <c r="R1274" i="12"/>
  <c r="K45" i="15" s="1"/>
  <c r="R1583" i="12"/>
  <c r="I45" i="15"/>
  <c r="R1789" i="12"/>
  <c r="E45" i="15" s="1"/>
  <c r="E39" i="15"/>
  <c r="J38" i="15"/>
  <c r="J15" i="15"/>
  <c r="R1760" i="12"/>
  <c r="E16" i="15" s="1"/>
  <c r="J24" i="15"/>
  <c r="J37" i="15"/>
  <c r="K12" i="15"/>
  <c r="J4" i="15"/>
  <c r="R1756" i="12"/>
  <c r="E12" i="15" s="1"/>
  <c r="D12" i="15"/>
  <c r="D28" i="15"/>
  <c r="J25" i="15"/>
  <c r="D31" i="15"/>
  <c r="T445" i="12"/>
  <c r="T444" i="12"/>
  <c r="D20" i="15"/>
  <c r="D22" i="15"/>
  <c r="E23" i="15"/>
  <c r="E7" i="15"/>
  <c r="E18" i="15"/>
  <c r="E36" i="15"/>
  <c r="R1771" i="12"/>
  <c r="E27" i="15" s="1"/>
  <c r="D27" i="15"/>
  <c r="D18" i="15"/>
  <c r="E32" i="15"/>
  <c r="R1784" i="12"/>
  <c r="E40" i="15" s="1"/>
  <c r="D40" i="15"/>
  <c r="R1765" i="12"/>
  <c r="E21" i="15" s="1"/>
  <c r="R1796" i="12"/>
  <c r="E52" i="15" s="1"/>
  <c r="P156" i="11"/>
  <c r="P180" i="11" s="1"/>
  <c r="P276" i="11" s="1"/>
  <c r="P298" i="11" s="1"/>
  <c r="T156" i="11"/>
  <c r="T180" i="11" s="1"/>
  <c r="T276" i="11" s="1"/>
  <c r="T298" i="11" s="1"/>
  <c r="T139" i="11"/>
  <c r="T163" i="11" s="1"/>
  <c r="T259" i="11" s="1"/>
  <c r="T281" i="11" s="1"/>
  <c r="Q156" i="11"/>
  <c r="Q180" i="11" s="1"/>
  <c r="Q276" i="11" s="1"/>
  <c r="Q298" i="11" s="1"/>
  <c r="AB56" i="11"/>
  <c r="Z56" i="11"/>
  <c r="E22" i="15"/>
  <c r="E19" i="15"/>
  <c r="R1797" i="12"/>
  <c r="E53" i="15" s="1"/>
  <c r="R1795" i="12"/>
  <c r="E51" i="15" s="1"/>
  <c r="E13" i="15"/>
  <c r="D130" i="11"/>
  <c r="E65" i="16" s="1"/>
  <c r="P126" i="11"/>
  <c r="Q61" i="16" s="1"/>
  <c r="B126" i="11"/>
  <c r="C61" i="16" s="1"/>
  <c r="U126" i="11"/>
  <c r="U435" i="11" s="1"/>
  <c r="U458" i="11" s="1"/>
  <c r="H126" i="11"/>
  <c r="I61" i="16" s="1"/>
  <c r="D126" i="11"/>
  <c r="E61" i="16" s="1"/>
  <c r="C130" i="11"/>
  <c r="C562" i="11" s="1"/>
  <c r="I126" i="11"/>
  <c r="I580" i="11" s="1"/>
  <c r="I602" i="11" s="1"/>
  <c r="O434" i="11"/>
  <c r="O457" i="11" s="1"/>
  <c r="L126" i="11"/>
  <c r="L435" i="11" s="1"/>
  <c r="L458" i="11" s="1"/>
  <c r="R130" i="11"/>
  <c r="R584" i="11" s="1"/>
  <c r="R606" i="11" s="1"/>
  <c r="S130" i="11"/>
  <c r="K436" i="11"/>
  <c r="K459" i="11" s="1"/>
  <c r="T126" i="11"/>
  <c r="U61" i="16" s="1"/>
  <c r="Q126" i="11"/>
  <c r="L130" i="11"/>
  <c r="S126" i="11"/>
  <c r="J126" i="11"/>
  <c r="K61" i="16" s="1"/>
  <c r="J130" i="11"/>
  <c r="T130" i="11"/>
  <c r="U65" i="16" s="1"/>
  <c r="K126" i="11"/>
  <c r="L61" i="16" s="1"/>
  <c r="F126" i="11"/>
  <c r="G61" i="16" s="1"/>
  <c r="M126" i="11"/>
  <c r="M435" i="11" s="1"/>
  <c r="K130" i="11"/>
  <c r="Q130" i="11"/>
  <c r="B130" i="11"/>
  <c r="C65" i="16" s="1"/>
  <c r="G126" i="11"/>
  <c r="G342" i="11" s="1"/>
  <c r="N126" i="11"/>
  <c r="O61" i="16" s="1"/>
  <c r="O126" i="11"/>
  <c r="O435" i="11" s="1"/>
  <c r="O458" i="11" s="1"/>
  <c r="N130" i="11"/>
  <c r="O65" i="16" s="1"/>
  <c r="I130" i="11"/>
  <c r="J65" i="16" s="1"/>
  <c r="P130" i="11"/>
  <c r="P346" i="11" s="1"/>
  <c r="E126" i="11"/>
  <c r="E342" i="11" s="1"/>
  <c r="R126" i="11"/>
  <c r="S61" i="16" s="1"/>
  <c r="M130" i="11"/>
  <c r="E130" i="11"/>
  <c r="F65" i="16" s="1"/>
  <c r="X47" i="11"/>
  <c r="AB47" i="11" s="1"/>
  <c r="K700" i="11"/>
  <c r="X49" i="11"/>
  <c r="Z49" i="11" s="1"/>
  <c r="M700" i="11"/>
  <c r="X48" i="11"/>
  <c r="C12" i="16" s="1"/>
  <c r="F12" i="16" s="1"/>
  <c r="L700" i="11"/>
  <c r="X51" i="11"/>
  <c r="L151" i="11" s="1"/>
  <c r="L175" i="11" s="1"/>
  <c r="L271" i="11" s="1"/>
  <c r="L293" i="11" s="1"/>
  <c r="O700" i="11"/>
  <c r="N156" i="11"/>
  <c r="N180" i="11" s="1"/>
  <c r="N276" i="11" s="1"/>
  <c r="N298" i="11" s="1"/>
  <c r="N700" i="11"/>
  <c r="X46" i="11"/>
  <c r="C10" i="16" s="1"/>
  <c r="E10" i="16" s="1"/>
  <c r="J700" i="11"/>
  <c r="I133" i="11"/>
  <c r="J68" i="16" s="1"/>
  <c r="D32" i="15"/>
  <c r="U130" i="11"/>
  <c r="O130" i="11"/>
  <c r="P65" i="16" s="1"/>
  <c r="G130" i="11"/>
  <c r="G562" i="11" s="1"/>
  <c r="H130" i="11"/>
  <c r="H584" i="11" s="1"/>
  <c r="H606" i="11" s="1"/>
  <c r="E46" i="15"/>
  <c r="D19" i="15"/>
  <c r="D54" i="15"/>
  <c r="D23" i="15"/>
  <c r="AI472" i="11"/>
  <c r="X55" i="11"/>
  <c r="Z55" i="11" s="1"/>
  <c r="S700" i="11"/>
  <c r="W440" i="11"/>
  <c r="W439" i="11"/>
  <c r="W442" i="11"/>
  <c r="W441" i="11"/>
  <c r="W437" i="11"/>
  <c r="W435" i="11"/>
  <c r="W443" i="11"/>
  <c r="W436" i="11"/>
  <c r="W434" i="11"/>
  <c r="W433" i="11"/>
  <c r="W432" i="11"/>
  <c r="W438" i="11"/>
  <c r="C513" i="11" s="1"/>
  <c r="D13" i="15"/>
  <c r="J54" i="15"/>
  <c r="Q129" i="11"/>
  <c r="R64" i="16" s="1"/>
  <c r="AD54" i="15"/>
  <c r="X52" i="11"/>
  <c r="P152" i="11" s="1"/>
  <c r="P176" i="11" s="1"/>
  <c r="P272" i="11" s="1"/>
  <c r="P294" i="11" s="1"/>
  <c r="N133" i="11"/>
  <c r="O68" i="16" s="1"/>
  <c r="E129" i="11"/>
  <c r="F64" i="16" s="1"/>
  <c r="X53" i="11"/>
  <c r="C17" i="16" s="1"/>
  <c r="G17" i="16" s="1"/>
  <c r="R17" i="11" s="1"/>
  <c r="X50" i="11"/>
  <c r="L150" i="11" s="1"/>
  <c r="L174" i="11" s="1"/>
  <c r="L270" i="11" s="1"/>
  <c r="L292" i="11" s="1"/>
  <c r="M133" i="11"/>
  <c r="N68" i="16" s="1"/>
  <c r="T133" i="11"/>
  <c r="B133" i="11"/>
  <c r="C68" i="16" s="1"/>
  <c r="P133" i="11"/>
  <c r="Q68" i="16" s="1"/>
  <c r="I554" i="11"/>
  <c r="J133" i="11"/>
  <c r="K68" i="16" s="1"/>
  <c r="O133" i="11"/>
  <c r="P68" i="16" s="1"/>
  <c r="I576" i="11"/>
  <c r="I598" i="11" s="1"/>
  <c r="I620" i="11" s="1"/>
  <c r="I642" i="11" s="1"/>
  <c r="L133" i="11"/>
  <c r="M68" i="16" s="1"/>
  <c r="K133" i="11"/>
  <c r="L68" i="16" s="1"/>
  <c r="F133" i="11"/>
  <c r="G68" i="16" s="1"/>
  <c r="C133" i="11"/>
  <c r="D68" i="16" s="1"/>
  <c r="E133" i="11"/>
  <c r="F68" i="16" s="1"/>
  <c r="S133" i="11"/>
  <c r="Q133" i="11"/>
  <c r="R68" i="16" s="1"/>
  <c r="H133" i="11"/>
  <c r="I68" i="16" s="1"/>
  <c r="D133" i="11"/>
  <c r="D565" i="11" s="1"/>
  <c r="U133" i="11"/>
  <c r="V68" i="16" s="1"/>
  <c r="G133" i="11"/>
  <c r="H68" i="16" s="1"/>
  <c r="R129" i="11"/>
  <c r="S64" i="16" s="1"/>
  <c r="U129" i="11"/>
  <c r="V64" i="16" s="1"/>
  <c r="C129" i="11"/>
  <c r="D64" i="16" s="1"/>
  <c r="R1774" i="12"/>
  <c r="E30" i="15" s="1"/>
  <c r="H129" i="11"/>
  <c r="I64" i="16" s="1"/>
  <c r="L129" i="11"/>
  <c r="M64" i="16" s="1"/>
  <c r="P129" i="11"/>
  <c r="S129" i="11"/>
  <c r="T64" i="16" s="1"/>
  <c r="J129" i="11"/>
  <c r="K64" i="16" s="1"/>
  <c r="T129" i="11"/>
  <c r="U64" i="16" s="1"/>
  <c r="K129" i="11"/>
  <c r="L64" i="16" s="1"/>
  <c r="F129" i="11"/>
  <c r="G64" i="16" s="1"/>
  <c r="G129" i="11"/>
  <c r="H64" i="16" s="1"/>
  <c r="O129" i="11"/>
  <c r="P64" i="16" s="1"/>
  <c r="B129" i="11"/>
  <c r="C64" i="16" s="1"/>
  <c r="M156" i="11"/>
  <c r="M180" i="11" s="1"/>
  <c r="M276" i="11" s="1"/>
  <c r="M298" i="11" s="1"/>
  <c r="N129" i="11"/>
  <c r="O64" i="16" s="1"/>
  <c r="M129" i="11"/>
  <c r="N64" i="16" s="1"/>
  <c r="D129" i="11"/>
  <c r="E64" i="16" s="1"/>
  <c r="N131" i="11"/>
  <c r="O66" i="16" s="1"/>
  <c r="D131" i="11"/>
  <c r="E66" i="16" s="1"/>
  <c r="L131" i="11"/>
  <c r="M66" i="16" s="1"/>
  <c r="M131" i="11"/>
  <c r="N66" i="16" s="1"/>
  <c r="F128" i="11"/>
  <c r="G63" i="16" s="1"/>
  <c r="N128" i="11"/>
  <c r="H131" i="11"/>
  <c r="I66" i="16" s="1"/>
  <c r="I131" i="11"/>
  <c r="J66" i="16" s="1"/>
  <c r="B131" i="11"/>
  <c r="C66" i="16" s="1"/>
  <c r="R563" i="11"/>
  <c r="C131" i="11"/>
  <c r="D66" i="16" s="1"/>
  <c r="T131" i="11"/>
  <c r="U66" i="16" s="1"/>
  <c r="S131" i="11"/>
  <c r="T66" i="16" s="1"/>
  <c r="P131" i="11"/>
  <c r="Q66" i="16" s="1"/>
  <c r="J131" i="11"/>
  <c r="K66" i="16" s="1"/>
  <c r="U131" i="11"/>
  <c r="V66" i="16" s="1"/>
  <c r="F131" i="11"/>
  <c r="G66" i="16" s="1"/>
  <c r="Q131" i="11"/>
  <c r="R66" i="16" s="1"/>
  <c r="G131" i="11"/>
  <c r="H66" i="16" s="1"/>
  <c r="E131" i="11"/>
  <c r="F66" i="16" s="1"/>
  <c r="K131" i="11"/>
  <c r="L66" i="16" s="1"/>
  <c r="O131" i="11"/>
  <c r="P66" i="16" s="1"/>
  <c r="R1770" i="12"/>
  <c r="E26" i="15" s="1"/>
  <c r="R1775" i="12"/>
  <c r="E31" i="15" s="1"/>
  <c r="Q154" i="11"/>
  <c r="Q178" i="11" s="1"/>
  <c r="Q274" i="11" s="1"/>
  <c r="Q296" i="11" s="1"/>
  <c r="R156" i="11"/>
  <c r="R180" i="11" s="1"/>
  <c r="R204" i="11" s="1"/>
  <c r="R229" i="11" s="1"/>
  <c r="R251" i="11" s="1"/>
  <c r="Z54" i="11"/>
  <c r="P154" i="11"/>
  <c r="P178" i="11" s="1"/>
  <c r="N154" i="11"/>
  <c r="N178" i="11" s="1"/>
  <c r="N274" i="11" s="1"/>
  <c r="N296" i="11" s="1"/>
  <c r="C18" i="16"/>
  <c r="E18" i="16" s="1"/>
  <c r="R1773" i="12"/>
  <c r="E29" i="15" s="1"/>
  <c r="T154" i="11"/>
  <c r="T178" i="11" s="1"/>
  <c r="T274" i="11" s="1"/>
  <c r="T296" i="11" s="1"/>
  <c r="R154" i="11"/>
  <c r="R178" i="11" s="1"/>
  <c r="R274" i="11" s="1"/>
  <c r="R296" i="11" s="1"/>
  <c r="M154" i="11"/>
  <c r="M178" i="11" s="1"/>
  <c r="M274" i="11" s="1"/>
  <c r="M296" i="11" s="1"/>
  <c r="I127" i="11"/>
  <c r="I581" i="11" s="1"/>
  <c r="I603" i="11" s="1"/>
  <c r="D127" i="11"/>
  <c r="D343" i="11" s="1"/>
  <c r="I4" i="15"/>
  <c r="R1759" i="12"/>
  <c r="E15" i="15" s="1"/>
  <c r="M127" i="11"/>
  <c r="E127" i="11"/>
  <c r="E581" i="11" s="1"/>
  <c r="E603" i="11" s="1"/>
  <c r="U127" i="11"/>
  <c r="F127" i="11"/>
  <c r="G62" i="16" s="1"/>
  <c r="E24" i="15"/>
  <c r="G127" i="11"/>
  <c r="H62" i="16" s="1"/>
  <c r="J127" i="11"/>
  <c r="C127" i="11"/>
  <c r="C559" i="11" s="1"/>
  <c r="N127" i="11"/>
  <c r="P127" i="11"/>
  <c r="Q62" i="16" s="1"/>
  <c r="H127" i="11"/>
  <c r="H581" i="11" s="1"/>
  <c r="H603" i="11" s="1"/>
  <c r="Q127" i="11"/>
  <c r="Q581" i="11" s="1"/>
  <c r="Q603" i="11" s="1"/>
  <c r="S127" i="11"/>
  <c r="T62" i="16" s="1"/>
  <c r="B127" i="11"/>
  <c r="C62" i="16" s="1"/>
  <c r="R127" i="11"/>
  <c r="R581" i="11" s="1"/>
  <c r="R603" i="11" s="1"/>
  <c r="O127" i="11"/>
  <c r="T127" i="11"/>
  <c r="T559" i="11" s="1"/>
  <c r="L127" i="11"/>
  <c r="R1592" i="12"/>
  <c r="I54" i="15"/>
  <c r="R1283" i="12"/>
  <c r="K54" i="15" s="1"/>
  <c r="R1798" i="12"/>
  <c r="E54" i="15" s="1"/>
  <c r="AD34" i="15"/>
  <c r="J34" i="15"/>
  <c r="R1264" i="12"/>
  <c r="K35" i="15" s="1"/>
  <c r="R1788" i="12"/>
  <c r="E44" i="15" s="1"/>
  <c r="D44" i="15"/>
  <c r="AD35" i="15"/>
  <c r="J35" i="15"/>
  <c r="R1781" i="12"/>
  <c r="E37" i="15" s="1"/>
  <c r="D37" i="15"/>
  <c r="R1782" i="12"/>
  <c r="E38" i="15" s="1"/>
  <c r="D38" i="15"/>
  <c r="I154" i="11"/>
  <c r="I178" i="11" s="1"/>
  <c r="R1573" i="12"/>
  <c r="I35" i="15" s="1"/>
  <c r="R1785" i="12"/>
  <c r="E41" i="15" s="1"/>
  <c r="D41" i="15"/>
  <c r="J42" i="15"/>
  <c r="R1778" i="12"/>
  <c r="E34" i="15" s="1"/>
  <c r="D34" i="15"/>
  <c r="R1786" i="12"/>
  <c r="E42" i="15" s="1"/>
  <c r="D42" i="15"/>
  <c r="J23" i="15"/>
  <c r="R1572" i="12"/>
  <c r="I34" i="15" s="1"/>
  <c r="R1787" i="12"/>
  <c r="E43" i="15" s="1"/>
  <c r="D43" i="15"/>
  <c r="R1263" i="12"/>
  <c r="K34" i="15" s="1"/>
  <c r="R1779" i="12"/>
  <c r="E35" i="15" s="1"/>
  <c r="D35" i="15"/>
  <c r="T442" i="12"/>
  <c r="T443" i="12"/>
  <c r="Q128" i="11"/>
  <c r="R63" i="16" s="1"/>
  <c r="I128" i="11"/>
  <c r="I344" i="11" s="1"/>
  <c r="U128" i="11"/>
  <c r="T128" i="11"/>
  <c r="T582" i="11" s="1"/>
  <c r="B128" i="11"/>
  <c r="C63" i="16" s="1"/>
  <c r="M128" i="11"/>
  <c r="P128" i="11"/>
  <c r="P344" i="11" s="1"/>
  <c r="S128" i="11"/>
  <c r="S582" i="11" s="1"/>
  <c r="S604" i="11" s="1"/>
  <c r="J128" i="11"/>
  <c r="G128" i="11"/>
  <c r="G582" i="11" s="1"/>
  <c r="G604" i="11" s="1"/>
  <c r="H128" i="11"/>
  <c r="H560" i="11" s="1"/>
  <c r="E128" i="11"/>
  <c r="E560" i="11" s="1"/>
  <c r="C128" i="11"/>
  <c r="C344" i="11" s="1"/>
  <c r="K128" i="11"/>
  <c r="R128" i="11"/>
  <c r="R344" i="11" s="1"/>
  <c r="D128" i="11"/>
  <c r="E63" i="16" s="1"/>
  <c r="L128" i="11"/>
  <c r="F122" i="11"/>
  <c r="F431" i="11" s="1"/>
  <c r="F454" i="11" s="1"/>
  <c r="O154" i="11"/>
  <c r="O178" i="11" s="1"/>
  <c r="O274" i="11" s="1"/>
  <c r="O296" i="11" s="1"/>
  <c r="O156" i="11"/>
  <c r="O180" i="11" s="1"/>
  <c r="O276" i="11" s="1"/>
  <c r="O298" i="11" s="1"/>
  <c r="D7" i="15"/>
  <c r="D156" i="11"/>
  <c r="D180" i="11" s="1"/>
  <c r="D276" i="11" s="1"/>
  <c r="D298" i="11" s="1"/>
  <c r="D154" i="11"/>
  <c r="D178" i="11" s="1"/>
  <c r="D274" i="11" s="1"/>
  <c r="D296" i="11" s="1"/>
  <c r="J122" i="11"/>
  <c r="K57" i="16" s="1"/>
  <c r="I384" i="11"/>
  <c r="I406" i="11" s="1"/>
  <c r="D122" i="11"/>
  <c r="E57" i="16" s="1"/>
  <c r="N122" i="11"/>
  <c r="O57" i="16" s="1"/>
  <c r="S122" i="11"/>
  <c r="T57" i="16" s="1"/>
  <c r="K122" i="11"/>
  <c r="L57" i="16" s="1"/>
  <c r="O122" i="11"/>
  <c r="O554" i="11" s="1"/>
  <c r="H122" i="11"/>
  <c r="I57" i="16" s="1"/>
  <c r="C122" i="11"/>
  <c r="B154" i="11"/>
  <c r="B178" i="11" s="1"/>
  <c r="B274" i="11" s="1"/>
  <c r="B296" i="11" s="1"/>
  <c r="B156" i="11"/>
  <c r="B180" i="11" s="1"/>
  <c r="B276" i="11" s="1"/>
  <c r="B298" i="11" s="1"/>
  <c r="R122" i="11"/>
  <c r="S57" i="16" s="1"/>
  <c r="B122" i="11"/>
  <c r="B338" i="11" s="1"/>
  <c r="U122" i="11"/>
  <c r="V57" i="16" s="1"/>
  <c r="E122" i="11"/>
  <c r="F57" i="16" s="1"/>
  <c r="M122" i="11"/>
  <c r="N57" i="16" s="1"/>
  <c r="P122" i="11"/>
  <c r="Q57" i="16" s="1"/>
  <c r="AD53" i="15"/>
  <c r="AD25" i="15"/>
  <c r="I338" i="11"/>
  <c r="X38" i="11"/>
  <c r="Z38" i="11" s="1"/>
  <c r="D39" i="15"/>
  <c r="T122" i="11"/>
  <c r="U57" i="16" s="1"/>
  <c r="X45" i="11"/>
  <c r="T145" i="11" s="1"/>
  <c r="T169" i="11" s="1"/>
  <c r="G139" i="11"/>
  <c r="G163" i="11" s="1"/>
  <c r="G259" i="11" s="1"/>
  <c r="G281" i="11" s="1"/>
  <c r="I156" i="11"/>
  <c r="I180" i="11" s="1"/>
  <c r="I276" i="11" s="1"/>
  <c r="I298" i="11" s="1"/>
  <c r="E4" i="15"/>
  <c r="X40" i="11"/>
  <c r="D140" i="11" s="1"/>
  <c r="D164" i="11" s="1"/>
  <c r="C139" i="11"/>
  <c r="C163" i="11" s="1"/>
  <c r="C259" i="11" s="1"/>
  <c r="C281" i="11" s="1"/>
  <c r="G122" i="11"/>
  <c r="G554" i="11" s="1"/>
  <c r="L122" i="11"/>
  <c r="M57" i="16" s="1"/>
  <c r="L154" i="11"/>
  <c r="L178" i="11" s="1"/>
  <c r="L274" i="11" s="1"/>
  <c r="L296" i="11" s="1"/>
  <c r="Q122" i="11"/>
  <c r="R57" i="16" s="1"/>
  <c r="D36" i="15"/>
  <c r="D4" i="15"/>
  <c r="L156" i="11"/>
  <c r="L180" i="11" s="1"/>
  <c r="K134" i="11"/>
  <c r="E134" i="11"/>
  <c r="E443" i="11" s="1"/>
  <c r="T134" i="11"/>
  <c r="T350" i="11" s="1"/>
  <c r="R134" i="11"/>
  <c r="J134" i="11"/>
  <c r="H125" i="11"/>
  <c r="I60" i="16" s="1"/>
  <c r="P134" i="11"/>
  <c r="P350" i="11" s="1"/>
  <c r="G134" i="11"/>
  <c r="G443" i="11" s="1"/>
  <c r="S134" i="11"/>
  <c r="S443" i="11" s="1"/>
  <c r="S466" i="11" s="1"/>
  <c r="C134" i="11"/>
  <c r="C443" i="11" s="1"/>
  <c r="D134" i="11"/>
  <c r="E69" i="16" s="1"/>
  <c r="O566" i="11"/>
  <c r="F134" i="11"/>
  <c r="G69" i="16" s="1"/>
  <c r="M134" i="11"/>
  <c r="Q125" i="11"/>
  <c r="N134" i="11"/>
  <c r="N443" i="11" s="1"/>
  <c r="N466" i="11" s="1"/>
  <c r="H134" i="11"/>
  <c r="I69" i="16" s="1"/>
  <c r="Q134" i="11"/>
  <c r="R125" i="11"/>
  <c r="S60" i="16" s="1"/>
  <c r="M116" i="11"/>
  <c r="N51" i="16" s="1"/>
  <c r="C125" i="11"/>
  <c r="D60" i="16" s="1"/>
  <c r="N116" i="11"/>
  <c r="O51" i="16" s="1"/>
  <c r="N125" i="11"/>
  <c r="L125" i="11"/>
  <c r="L434" i="11" s="1"/>
  <c r="B125" i="11"/>
  <c r="C60" i="16" s="1"/>
  <c r="G125" i="11"/>
  <c r="H60" i="16" s="1"/>
  <c r="L134" i="11"/>
  <c r="U134" i="11"/>
  <c r="U443" i="11" s="1"/>
  <c r="I134" i="11"/>
  <c r="F125" i="11"/>
  <c r="G60" i="16" s="1"/>
  <c r="B134" i="11"/>
  <c r="B443" i="11" s="1"/>
  <c r="B466" i="11" s="1"/>
  <c r="J125" i="11"/>
  <c r="G116" i="11"/>
  <c r="H51" i="16" s="1"/>
  <c r="R116" i="11"/>
  <c r="S51" i="16" s="1"/>
  <c r="D116" i="11"/>
  <c r="D425" i="11" s="1"/>
  <c r="D448" i="11" s="1"/>
  <c r="B116" i="11"/>
  <c r="C51" i="16" s="1"/>
  <c r="U116" i="11"/>
  <c r="V51" i="16" s="1"/>
  <c r="S116" i="11"/>
  <c r="T51" i="16" s="1"/>
  <c r="L116" i="11"/>
  <c r="M51" i="16" s="1"/>
  <c r="I116" i="11"/>
  <c r="I332" i="11" s="1"/>
  <c r="I355" i="11" s="1"/>
  <c r="D46" i="15"/>
  <c r="U125" i="11"/>
  <c r="D125" i="11"/>
  <c r="E60" i="16" s="1"/>
  <c r="S125" i="11"/>
  <c r="I125" i="11"/>
  <c r="J60" i="16" s="1"/>
  <c r="K125" i="11"/>
  <c r="H116" i="11"/>
  <c r="I51" i="16" s="1"/>
  <c r="O116" i="11"/>
  <c r="P51" i="16" s="1"/>
  <c r="J116" i="11"/>
  <c r="K51" i="16" s="1"/>
  <c r="F116" i="11"/>
  <c r="G51" i="16" s="1"/>
  <c r="S156" i="11"/>
  <c r="S180" i="11" s="1"/>
  <c r="S276" i="11" s="1"/>
  <c r="S298" i="11" s="1"/>
  <c r="U154" i="11"/>
  <c r="U178" i="11" s="1"/>
  <c r="U274" i="11" s="1"/>
  <c r="U296" i="11" s="1"/>
  <c r="C187" i="11"/>
  <c r="C212" i="11" s="1"/>
  <c r="C234" i="11" s="1"/>
  <c r="U156" i="11"/>
  <c r="U180" i="11" s="1"/>
  <c r="U276" i="11" s="1"/>
  <c r="U298" i="11" s="1"/>
  <c r="T116" i="11"/>
  <c r="U51" i="16" s="1"/>
  <c r="X57" i="11"/>
  <c r="U157" i="11" s="1"/>
  <c r="U181" i="11" s="1"/>
  <c r="U277" i="11" s="1"/>
  <c r="U299" i="11" s="1"/>
  <c r="S154" i="11"/>
  <c r="S178" i="11" s="1"/>
  <c r="S274" i="11" s="1"/>
  <c r="S296" i="11" s="1"/>
  <c r="P116" i="11"/>
  <c r="Q51" i="16" s="1"/>
  <c r="M125" i="11"/>
  <c r="K116" i="11"/>
  <c r="L51" i="16" s="1"/>
  <c r="T125" i="11"/>
  <c r="U60" i="16" s="1"/>
  <c r="E116" i="11"/>
  <c r="F51" i="16" s="1"/>
  <c r="E125" i="11"/>
  <c r="F60" i="16" s="1"/>
  <c r="P125" i="11"/>
  <c r="Q60" i="16" s="1"/>
  <c r="H115" i="11"/>
  <c r="I50" i="16" s="1"/>
  <c r="J115" i="11"/>
  <c r="K50" i="16" s="1"/>
  <c r="Q116" i="11"/>
  <c r="R51" i="16" s="1"/>
  <c r="S115" i="11"/>
  <c r="T50" i="16" s="1"/>
  <c r="Q132" i="11"/>
  <c r="D139" i="11"/>
  <c r="D163" i="11" s="1"/>
  <c r="U120" i="11"/>
  <c r="V55" i="16" s="1"/>
  <c r="K120" i="11"/>
  <c r="L55" i="16" s="1"/>
  <c r="G120" i="11"/>
  <c r="G429" i="11" s="1"/>
  <c r="B139" i="11"/>
  <c r="B163" i="11" s="1"/>
  <c r="T121" i="11"/>
  <c r="T553" i="11" s="1"/>
  <c r="U115" i="11"/>
  <c r="V50" i="16" s="1"/>
  <c r="S132" i="11"/>
  <c r="S441" i="11" s="1"/>
  <c r="R132" i="11"/>
  <c r="D115" i="11"/>
  <c r="E50" i="16" s="1"/>
  <c r="T132" i="11"/>
  <c r="O139" i="11"/>
  <c r="O163" i="11" s="1"/>
  <c r="O259" i="11" s="1"/>
  <c r="O281" i="11" s="1"/>
  <c r="I118" i="11"/>
  <c r="J53" i="16" s="1"/>
  <c r="F115" i="11"/>
  <c r="G50" i="16" s="1"/>
  <c r="O132" i="11"/>
  <c r="P67" i="16" s="1"/>
  <c r="O115" i="11"/>
  <c r="P50" i="16" s="1"/>
  <c r="L115" i="11"/>
  <c r="M50" i="16" s="1"/>
  <c r="C154" i="11"/>
  <c r="C178" i="11" s="1"/>
  <c r="L132" i="11"/>
  <c r="P115" i="11"/>
  <c r="Q50" i="16" s="1"/>
  <c r="M132" i="11"/>
  <c r="N132" i="11"/>
  <c r="N348" i="11" s="1"/>
  <c r="E132" i="11"/>
  <c r="F67" i="16" s="1"/>
  <c r="C132" i="11"/>
  <c r="C348" i="11" s="1"/>
  <c r="R139" i="11"/>
  <c r="R163" i="11" s="1"/>
  <c r="N139" i="11"/>
  <c r="N163" i="11" s="1"/>
  <c r="S139" i="11"/>
  <c r="S163" i="11" s="1"/>
  <c r="I132" i="11"/>
  <c r="E115" i="11"/>
  <c r="E331" i="11" s="1"/>
  <c r="U139" i="11"/>
  <c r="U163" i="11" s="1"/>
  <c r="T115" i="11"/>
  <c r="U50" i="16" s="1"/>
  <c r="D132" i="11"/>
  <c r="G132" i="11"/>
  <c r="H67" i="16" s="1"/>
  <c r="AB39" i="11"/>
  <c r="C700" i="11"/>
  <c r="Q139" i="11"/>
  <c r="Q163" i="11" s="1"/>
  <c r="Q259" i="11" s="1"/>
  <c r="Q281" i="11" s="1"/>
  <c r="C3" i="16"/>
  <c r="E3" i="11" s="1"/>
  <c r="G1" i="11" s="1"/>
  <c r="P132" i="11"/>
  <c r="P564" i="11" s="1"/>
  <c r="B132" i="11"/>
  <c r="C67" i="16" s="1"/>
  <c r="G115" i="11"/>
  <c r="H50" i="16" s="1"/>
  <c r="J132" i="11"/>
  <c r="H132" i="11"/>
  <c r="I67" i="16" s="1"/>
  <c r="M115" i="11"/>
  <c r="N50" i="16" s="1"/>
  <c r="C121" i="11"/>
  <c r="D56" i="16" s="1"/>
  <c r="Q115" i="11"/>
  <c r="R50" i="16" s="1"/>
  <c r="P139" i="11"/>
  <c r="P163" i="11" s="1"/>
  <c r="P259" i="11" s="1"/>
  <c r="P281" i="11" s="1"/>
  <c r="L139" i="11"/>
  <c r="L163" i="11" s="1"/>
  <c r="L259" i="11" s="1"/>
  <c r="L281" i="11" s="1"/>
  <c r="I139" i="11"/>
  <c r="I163" i="11" s="1"/>
  <c r="U132" i="11"/>
  <c r="B115" i="11"/>
  <c r="B424" i="11" s="1"/>
  <c r="R115" i="11"/>
  <c r="S50" i="16" s="1"/>
  <c r="Z39" i="11"/>
  <c r="M139" i="11"/>
  <c r="M163" i="11" s="1"/>
  <c r="C156" i="11"/>
  <c r="C180" i="11" s="1"/>
  <c r="K115" i="11"/>
  <c r="L50" i="16" s="1"/>
  <c r="K132" i="11"/>
  <c r="I115" i="11"/>
  <c r="I569" i="11" s="1"/>
  <c r="I591" i="11" s="1"/>
  <c r="C115" i="11"/>
  <c r="C569" i="11" s="1"/>
  <c r="C591" i="11" s="1"/>
  <c r="N118" i="11"/>
  <c r="O53" i="16" s="1"/>
  <c r="H118" i="11"/>
  <c r="H334" i="11" s="1"/>
  <c r="P118" i="11"/>
  <c r="Q53" i="16" s="1"/>
  <c r="C334" i="11"/>
  <c r="O118" i="11"/>
  <c r="P53" i="16" s="1"/>
  <c r="C427" i="11"/>
  <c r="C450" i="11" s="1"/>
  <c r="R118" i="11"/>
  <c r="S53" i="16" s="1"/>
  <c r="S118" i="11"/>
  <c r="T53" i="16" s="1"/>
  <c r="D118" i="11"/>
  <c r="E53" i="16" s="1"/>
  <c r="B118" i="11"/>
  <c r="B572" i="11" s="1"/>
  <c r="B594" i="11" s="1"/>
  <c r="T118" i="11"/>
  <c r="U53" i="16" s="1"/>
  <c r="M118" i="11"/>
  <c r="N53" i="16" s="1"/>
  <c r="U118" i="11"/>
  <c r="H119" i="11"/>
  <c r="I54" i="16" s="1"/>
  <c r="L118" i="11"/>
  <c r="M53" i="16" s="1"/>
  <c r="Q118" i="11"/>
  <c r="R53" i="16" s="1"/>
  <c r="E120" i="11"/>
  <c r="F55" i="16" s="1"/>
  <c r="E118" i="11"/>
  <c r="E427" i="11" s="1"/>
  <c r="G118" i="11"/>
  <c r="H53" i="16" s="1"/>
  <c r="K118" i="11"/>
  <c r="L53" i="16" s="1"/>
  <c r="G156" i="11"/>
  <c r="G180" i="11" s="1"/>
  <c r="G276" i="11" s="1"/>
  <c r="G298" i="11" s="1"/>
  <c r="S119" i="11"/>
  <c r="T54" i="16" s="1"/>
  <c r="U119" i="11"/>
  <c r="V54" i="16" s="1"/>
  <c r="U117" i="11"/>
  <c r="V52" i="16" s="1"/>
  <c r="J117" i="11"/>
  <c r="K52" i="16" s="1"/>
  <c r="K117" i="11"/>
  <c r="L52" i="16" s="1"/>
  <c r="R119" i="11"/>
  <c r="S54" i="16" s="1"/>
  <c r="B117" i="11"/>
  <c r="C52" i="16" s="1"/>
  <c r="N117" i="11"/>
  <c r="O52" i="16" s="1"/>
  <c r="Q117" i="11"/>
  <c r="R52" i="16" s="1"/>
  <c r="D119" i="11"/>
  <c r="E54" i="16" s="1"/>
  <c r="T117" i="11"/>
  <c r="E1777" i="12"/>
  <c r="E33" i="15" s="1"/>
  <c r="D33" i="15"/>
  <c r="M119" i="11"/>
  <c r="N54" i="16" s="1"/>
  <c r="L117" i="11"/>
  <c r="M52" i="16" s="1"/>
  <c r="C117" i="11"/>
  <c r="D52" i="16" s="1"/>
  <c r="K119" i="11"/>
  <c r="L54" i="16" s="1"/>
  <c r="F564" i="11"/>
  <c r="E119" i="11"/>
  <c r="F54" i="16" s="1"/>
  <c r="J119" i="11"/>
  <c r="K54" i="16" s="1"/>
  <c r="O119" i="11"/>
  <c r="P54" i="16" s="1"/>
  <c r="G117" i="11"/>
  <c r="H52" i="16" s="1"/>
  <c r="I119" i="11"/>
  <c r="I551" i="11" s="1"/>
  <c r="C119" i="11"/>
  <c r="D54" i="16" s="1"/>
  <c r="E117" i="11"/>
  <c r="F52" i="16" s="1"/>
  <c r="S117" i="11"/>
  <c r="I117" i="11"/>
  <c r="I571" i="11" s="1"/>
  <c r="I593" i="11" s="1"/>
  <c r="T119" i="11"/>
  <c r="U54" i="16" s="1"/>
  <c r="N119" i="11"/>
  <c r="O54" i="16" s="1"/>
  <c r="D24" i="15"/>
  <c r="F119" i="11"/>
  <c r="F428" i="11" s="1"/>
  <c r="L119" i="11"/>
  <c r="M54" i="16" s="1"/>
  <c r="M117" i="11"/>
  <c r="N52" i="16" s="1"/>
  <c r="E1769" i="12"/>
  <c r="E25" i="15" s="1"/>
  <c r="D25" i="15"/>
  <c r="H426" i="11"/>
  <c r="H449" i="11" s="1"/>
  <c r="P119" i="11"/>
  <c r="Q54" i="16" s="1"/>
  <c r="D117" i="11"/>
  <c r="D426" i="11" s="1"/>
  <c r="J154" i="11"/>
  <c r="J178" i="11" s="1"/>
  <c r="J274" i="11" s="1"/>
  <c r="J296" i="11" s="1"/>
  <c r="F117" i="11"/>
  <c r="G52" i="16" s="1"/>
  <c r="T120" i="11"/>
  <c r="K139" i="11"/>
  <c r="K163" i="11" s="1"/>
  <c r="K259" i="11" s="1"/>
  <c r="K281" i="11" s="1"/>
  <c r="G154" i="11"/>
  <c r="G178" i="11" s="1"/>
  <c r="G274" i="11" s="1"/>
  <c r="G296" i="11" s="1"/>
  <c r="I120" i="11"/>
  <c r="I429" i="11" s="1"/>
  <c r="I452" i="11" s="1"/>
  <c r="O120" i="11"/>
  <c r="P55" i="16" s="1"/>
  <c r="J120" i="11"/>
  <c r="K55" i="16" s="1"/>
  <c r="M120" i="11"/>
  <c r="N55" i="16" s="1"/>
  <c r="P120" i="11"/>
  <c r="Q55" i="16" s="1"/>
  <c r="U428" i="11"/>
  <c r="N120" i="11"/>
  <c r="O55" i="16" s="1"/>
  <c r="O117" i="11"/>
  <c r="P52" i="16" s="1"/>
  <c r="P117" i="11"/>
  <c r="Q52" i="16" s="1"/>
  <c r="K154" i="11"/>
  <c r="K178" i="11" s="1"/>
  <c r="K274" i="11" s="1"/>
  <c r="K296" i="11" s="1"/>
  <c r="R120" i="11"/>
  <c r="R336" i="11" s="1"/>
  <c r="K156" i="11"/>
  <c r="K180" i="11" s="1"/>
  <c r="H120" i="11"/>
  <c r="I55" i="16" s="1"/>
  <c r="C120" i="11"/>
  <c r="C429" i="11" s="1"/>
  <c r="C452" i="11" s="1"/>
  <c r="R117" i="11"/>
  <c r="S52" i="16" s="1"/>
  <c r="F120" i="11"/>
  <c r="G55" i="16" s="1"/>
  <c r="L120" i="11"/>
  <c r="M55" i="16" s="1"/>
  <c r="J118" i="11"/>
  <c r="K53" i="16" s="1"/>
  <c r="F118" i="11"/>
  <c r="F334" i="11" s="1"/>
  <c r="G700" i="11"/>
  <c r="F348" i="11"/>
  <c r="F586" i="11"/>
  <c r="F608" i="11" s="1"/>
  <c r="X43" i="11"/>
  <c r="U143" i="11" s="1"/>
  <c r="U167" i="11" s="1"/>
  <c r="F121" i="11"/>
  <c r="F337" i="11" s="1"/>
  <c r="S121" i="11"/>
  <c r="T56" i="16" s="1"/>
  <c r="U121" i="11"/>
  <c r="K121" i="11"/>
  <c r="N121" i="11"/>
  <c r="R121" i="11"/>
  <c r="R337" i="11" s="1"/>
  <c r="L121" i="11"/>
  <c r="L553" i="11" s="1"/>
  <c r="J121" i="11"/>
  <c r="K56" i="16" s="1"/>
  <c r="P121" i="11"/>
  <c r="P553" i="11" s="1"/>
  <c r="D121" i="11"/>
  <c r="E56" i="16" s="1"/>
  <c r="E121" i="11"/>
  <c r="F56" i="16" s="1"/>
  <c r="Q121" i="11"/>
  <c r="H156" i="11"/>
  <c r="H180" i="11" s="1"/>
  <c r="H154" i="11"/>
  <c r="H178" i="11" s="1"/>
  <c r="H274" i="11" s="1"/>
  <c r="H296" i="11" s="1"/>
  <c r="H121" i="11"/>
  <c r="H337" i="11" s="1"/>
  <c r="M121" i="11"/>
  <c r="I121" i="11"/>
  <c r="I430" i="11" s="1"/>
  <c r="I453" i="11" s="1"/>
  <c r="O121" i="11"/>
  <c r="B121" i="11"/>
  <c r="H139" i="11"/>
  <c r="H163" i="11" s="1"/>
  <c r="H259" i="11" s="1"/>
  <c r="H281" i="11" s="1"/>
  <c r="N124" i="11"/>
  <c r="E154" i="11"/>
  <c r="E178" i="11" s="1"/>
  <c r="E274" i="11" s="1"/>
  <c r="E296" i="11" s="1"/>
  <c r="E124" i="11"/>
  <c r="F59" i="16" s="1"/>
  <c r="R124" i="11"/>
  <c r="S59" i="16" s="1"/>
  <c r="H700" i="11"/>
  <c r="K124" i="11"/>
  <c r="X44" i="11"/>
  <c r="M144" i="11" s="1"/>
  <c r="M168" i="11" s="1"/>
  <c r="J124" i="11"/>
  <c r="Q120" i="11"/>
  <c r="B120" i="11"/>
  <c r="S120" i="11"/>
  <c r="B119" i="11"/>
  <c r="B573" i="11" s="1"/>
  <c r="B595" i="11" s="1"/>
  <c r="Q119" i="11"/>
  <c r="R54" i="16" s="1"/>
  <c r="X42" i="11"/>
  <c r="I142" i="11" s="1"/>
  <c r="I166" i="11" s="1"/>
  <c r="I262" i="11" s="1"/>
  <c r="I284" i="11" s="1"/>
  <c r="F700" i="11"/>
  <c r="G553" i="11"/>
  <c r="F154" i="11"/>
  <c r="F178" i="11" s="1"/>
  <c r="B124" i="11"/>
  <c r="C59" i="16" s="1"/>
  <c r="T124" i="11"/>
  <c r="U59" i="16" s="1"/>
  <c r="M124" i="11"/>
  <c r="G124" i="11"/>
  <c r="H59" i="16" s="1"/>
  <c r="Q124" i="11"/>
  <c r="I124" i="11"/>
  <c r="J59" i="16" s="1"/>
  <c r="S124" i="11"/>
  <c r="F124" i="11"/>
  <c r="G59" i="16" s="1"/>
  <c r="O124" i="11"/>
  <c r="P124" i="11"/>
  <c r="Q59" i="16" s="1"/>
  <c r="C124" i="11"/>
  <c r="D59" i="16" s="1"/>
  <c r="L124" i="11"/>
  <c r="U124" i="11"/>
  <c r="H124" i="11"/>
  <c r="I59" i="16" s="1"/>
  <c r="G428" i="11"/>
  <c r="G451" i="11" s="1"/>
  <c r="D429" i="11"/>
  <c r="D452" i="11" s="1"/>
  <c r="F156" i="11"/>
  <c r="F180" i="11" s="1"/>
  <c r="F139" i="11"/>
  <c r="F163" i="11" s="1"/>
  <c r="G575" i="11"/>
  <c r="G597" i="11" s="1"/>
  <c r="D336" i="11"/>
  <c r="G337" i="11"/>
  <c r="G430" i="11"/>
  <c r="G453" i="11" s="1"/>
  <c r="Z497" i="11"/>
  <c r="AA497" i="11" s="1"/>
  <c r="E123" i="11"/>
  <c r="F58" i="16" s="1"/>
  <c r="L123" i="11"/>
  <c r="M123" i="11"/>
  <c r="H123" i="11"/>
  <c r="I58" i="16" s="1"/>
  <c r="T123" i="11"/>
  <c r="U58" i="16" s="1"/>
  <c r="U123" i="11"/>
  <c r="Q123" i="11"/>
  <c r="B123" i="11"/>
  <c r="C58" i="16" s="1"/>
  <c r="P123" i="11"/>
  <c r="Q58" i="16" s="1"/>
  <c r="G123" i="11"/>
  <c r="H58" i="16" s="1"/>
  <c r="N123" i="11"/>
  <c r="C123" i="11"/>
  <c r="D58" i="16" s="1"/>
  <c r="F123" i="11"/>
  <c r="G58" i="16" s="1"/>
  <c r="O123" i="11"/>
  <c r="S123" i="11"/>
  <c r="K123" i="11"/>
  <c r="I123" i="11"/>
  <c r="J58" i="16" s="1"/>
  <c r="R123" i="11"/>
  <c r="S58" i="16" s="1"/>
  <c r="D123" i="11"/>
  <c r="E58" i="16" s="1"/>
  <c r="J139" i="11"/>
  <c r="J163" i="11" s="1"/>
  <c r="E156" i="11"/>
  <c r="E180" i="11" s="1"/>
  <c r="E700" i="11"/>
  <c r="X41" i="11"/>
  <c r="F141" i="11" s="1"/>
  <c r="F165" i="11" s="1"/>
  <c r="J156" i="11"/>
  <c r="J180" i="11" s="1"/>
  <c r="G434" i="11"/>
  <c r="G457" i="11" s="1"/>
  <c r="E139" i="11"/>
  <c r="E163" i="11" s="1"/>
  <c r="E259" i="11" s="1"/>
  <c r="E281" i="11" s="1"/>
  <c r="J123" i="11"/>
  <c r="L429" i="11"/>
  <c r="L452" i="11" s="1"/>
  <c r="W424" i="11"/>
  <c r="W430" i="11"/>
  <c r="AD20" i="15"/>
  <c r="J19" i="15"/>
  <c r="H443" i="11"/>
  <c r="H466" i="11" s="1"/>
  <c r="F443" i="11"/>
  <c r="R1282" i="12"/>
  <c r="K53" i="15" s="1"/>
  <c r="R1591" i="12"/>
  <c r="I53" i="15" s="1"/>
  <c r="I7" i="15"/>
  <c r="W427" i="11"/>
  <c r="J52" i="15"/>
  <c r="AD52" i="15"/>
  <c r="R1281" i="12"/>
  <c r="K52" i="15" s="1"/>
  <c r="J27" i="15"/>
  <c r="R1590" i="12"/>
  <c r="I52" i="15"/>
  <c r="J28" i="15"/>
  <c r="R456" i="12"/>
  <c r="R457" i="12"/>
  <c r="J39" i="15"/>
  <c r="J13" i="15"/>
  <c r="R1570" i="12"/>
  <c r="I32" i="15" s="1"/>
  <c r="AD44" i="15"/>
  <c r="AD33" i="15"/>
  <c r="J33" i="15"/>
  <c r="AD22" i="15"/>
  <c r="J22" i="15"/>
  <c r="AD29" i="15"/>
  <c r="J29" i="15"/>
  <c r="AD31" i="15"/>
  <c r="J31" i="15"/>
  <c r="AD32" i="15"/>
  <c r="J32" i="15"/>
  <c r="R1563" i="12"/>
  <c r="I25" i="15" s="1"/>
  <c r="AD41" i="15"/>
  <c r="J41" i="15"/>
  <c r="AD46" i="15"/>
  <c r="J46" i="15"/>
  <c r="R1558" i="12"/>
  <c r="I20" i="15" s="1"/>
  <c r="R1579" i="12"/>
  <c r="I41" i="15" s="1"/>
  <c r="R1584" i="12"/>
  <c r="I46" i="15" s="1"/>
  <c r="AD21" i="15"/>
  <c r="J21" i="15"/>
  <c r="R1560" i="12"/>
  <c r="I22" i="15" s="1"/>
  <c r="AD26" i="15"/>
  <c r="J26" i="15"/>
  <c r="R1567" i="12"/>
  <c r="I29" i="15" s="1"/>
  <c r="AD30" i="15"/>
  <c r="J30" i="15"/>
  <c r="R1569" i="12"/>
  <c r="I31" i="15" s="1"/>
  <c r="J51" i="15"/>
  <c r="AD51" i="15"/>
  <c r="R1571" i="12"/>
  <c r="I33" i="15" s="1"/>
  <c r="R1559" i="12"/>
  <c r="I21" i="15" s="1"/>
  <c r="R1564" i="12"/>
  <c r="I26" i="15" s="1"/>
  <c r="R1589" i="12"/>
  <c r="I51" i="15" s="1"/>
  <c r="AD40" i="15"/>
  <c r="J40" i="15"/>
  <c r="AD43" i="15"/>
  <c r="J43" i="15"/>
  <c r="R1582" i="12"/>
  <c r="I44" i="15" s="1"/>
  <c r="R1568" i="12"/>
  <c r="I30" i="15" s="1"/>
  <c r="R1280" i="12"/>
  <c r="K51" i="15" s="1"/>
  <c r="J7" i="15"/>
  <c r="R1578" i="12"/>
  <c r="I40" i="15" s="1"/>
  <c r="R1581" i="12"/>
  <c r="I43" i="15" s="1"/>
  <c r="J36" i="15"/>
  <c r="F562" i="11"/>
  <c r="F346" i="11"/>
  <c r="F584" i="11"/>
  <c r="F606" i="11" s="1"/>
  <c r="K7" i="15"/>
  <c r="K4" i="15"/>
  <c r="R1270" i="12"/>
  <c r="K41" i="15" s="1"/>
  <c r="R1259" i="12"/>
  <c r="K30" i="15" s="1"/>
  <c r="R1255" i="12"/>
  <c r="K26" i="15" s="1"/>
  <c r="R1269" i="12"/>
  <c r="K40" i="15" s="1"/>
  <c r="R1272" i="12"/>
  <c r="K43" i="15" s="1"/>
  <c r="R1261" i="12"/>
  <c r="K32" i="15" s="1"/>
  <c r="R1275" i="12"/>
  <c r="K46" i="15" s="1"/>
  <c r="R1254" i="12"/>
  <c r="K25" i="15" s="1"/>
  <c r="R1262" i="12"/>
  <c r="K33" i="15" s="1"/>
  <c r="R1273" i="12"/>
  <c r="K44" i="15" s="1"/>
  <c r="R1250" i="12"/>
  <c r="K21" i="15" s="1"/>
  <c r="R1251" i="12"/>
  <c r="K22" i="15" s="1"/>
  <c r="R1258" i="12"/>
  <c r="K29" i="15" s="1"/>
  <c r="R1260" i="12"/>
  <c r="K31" i="15" s="1"/>
  <c r="R1249" i="12"/>
  <c r="K20" i="15" s="1"/>
  <c r="AE51" i="11"/>
  <c r="T428" i="12"/>
  <c r="T437" i="12"/>
  <c r="AE50" i="11"/>
  <c r="AE49" i="11"/>
  <c r="T425" i="12"/>
  <c r="T526" i="12" s="1"/>
  <c r="T527" i="12" s="1"/>
  <c r="T427" i="12"/>
  <c r="AE57" i="11"/>
  <c r="U456" i="12"/>
  <c r="B1574" i="12"/>
  <c r="I36" i="15" s="1"/>
  <c r="B1265" i="12"/>
  <c r="K36" i="15" s="1"/>
  <c r="AE53" i="11"/>
  <c r="AE55" i="11"/>
  <c r="AE56" i="11"/>
  <c r="AE52" i="11"/>
  <c r="AE54" i="11"/>
  <c r="AE48" i="11"/>
  <c r="AE47" i="11"/>
  <c r="D578" i="11"/>
  <c r="D600" i="11" s="1"/>
  <c r="AE46" i="11"/>
  <c r="J18" i="15"/>
  <c r="AE45" i="11"/>
  <c r="I9" i="15"/>
  <c r="W431" i="11"/>
  <c r="L514" i="11"/>
  <c r="G515" i="11"/>
  <c r="C517" i="11"/>
  <c r="J515" i="11"/>
  <c r="G517" i="11"/>
  <c r="F517" i="11"/>
  <c r="N517" i="11"/>
  <c r="L517" i="11"/>
  <c r="O517" i="11"/>
  <c r="M517" i="11"/>
  <c r="X495" i="11" s="1"/>
  <c r="E517" i="11"/>
  <c r="D514" i="11"/>
  <c r="J517" i="11"/>
  <c r="I517" i="11"/>
  <c r="L515" i="11"/>
  <c r="I519" i="11"/>
  <c r="F516" i="11"/>
  <c r="D519" i="11"/>
  <c r="C519" i="11"/>
  <c r="Y497" i="11"/>
  <c r="J519" i="11"/>
  <c r="K517" i="11"/>
  <c r="E519" i="11"/>
  <c r="N519" i="11"/>
  <c r="F519" i="11"/>
  <c r="O519" i="11"/>
  <c r="I520" i="11"/>
  <c r="H519" i="11"/>
  <c r="Z495" i="11"/>
  <c r="AA495" i="11" s="1"/>
  <c r="K519" i="11"/>
  <c r="M519" i="11"/>
  <c r="X497" i="11" s="1"/>
  <c r="H517" i="11"/>
  <c r="Y495" i="11"/>
  <c r="F514" i="11"/>
  <c r="C515" i="11"/>
  <c r="H515" i="11"/>
  <c r="E515" i="11"/>
  <c r="G514" i="11"/>
  <c r="O520" i="11"/>
  <c r="K514" i="11"/>
  <c r="C514" i="11"/>
  <c r="I515" i="11"/>
  <c r="Z496" i="11"/>
  <c r="AA496" i="11" s="1"/>
  <c r="Z492" i="11"/>
  <c r="AA492" i="11" s="1"/>
  <c r="M514" i="11"/>
  <c r="X492" i="11" s="1"/>
  <c r="F515" i="11"/>
  <c r="M516" i="11"/>
  <c r="X494" i="11" s="1"/>
  <c r="E514" i="11"/>
  <c r="O514" i="11"/>
  <c r="H514" i="11"/>
  <c r="J514" i="11"/>
  <c r="Z493" i="11"/>
  <c r="AA493" i="11" s="1"/>
  <c r="N515" i="11"/>
  <c r="W428" i="11"/>
  <c r="O515" i="11"/>
  <c r="C520" i="11"/>
  <c r="Y492" i="11"/>
  <c r="M518" i="11"/>
  <c r="X496" i="11" s="1"/>
  <c r="I514" i="11"/>
  <c r="D515" i="11"/>
  <c r="K515" i="11"/>
  <c r="Y493" i="11"/>
  <c r="G519" i="11"/>
  <c r="W429" i="11"/>
  <c r="Z494" i="11"/>
  <c r="AA494" i="11" s="1"/>
  <c r="L516" i="11"/>
  <c r="J516" i="11"/>
  <c r="C516" i="11"/>
  <c r="G516" i="11"/>
  <c r="D516" i="11"/>
  <c r="N516" i="11"/>
  <c r="B1557" i="12"/>
  <c r="I19" i="15" s="1"/>
  <c r="B1248" i="12"/>
  <c r="K19" i="15" s="1"/>
  <c r="B1554" i="12"/>
  <c r="I16" i="15" s="1"/>
  <c r="B1245" i="12"/>
  <c r="K16" i="15" s="1"/>
  <c r="B1244" i="12"/>
  <c r="K15" i="15" s="1"/>
  <c r="B1553" i="12"/>
  <c r="I15" i="15" s="1"/>
  <c r="B1552" i="12"/>
  <c r="I14" i="15" s="1"/>
  <c r="B1243" i="12"/>
  <c r="K14" i="15" s="1"/>
  <c r="B1242" i="12"/>
  <c r="K13" i="15" s="1"/>
  <c r="B1551" i="12"/>
  <c r="I13" i="15" s="1"/>
  <c r="W493" i="11"/>
  <c r="AE43" i="11"/>
  <c r="M520" i="11"/>
  <c r="X498" i="11" s="1"/>
  <c r="N520" i="11"/>
  <c r="W425" i="11"/>
  <c r="W426" i="11"/>
  <c r="Y498" i="11"/>
  <c r="D520" i="11"/>
  <c r="L520" i="11"/>
  <c r="J518" i="11"/>
  <c r="E518" i="11"/>
  <c r="J520" i="11"/>
  <c r="D518" i="11"/>
  <c r="H520" i="11"/>
  <c r="L518" i="11"/>
  <c r="F518" i="11"/>
  <c r="Y496" i="11"/>
  <c r="H518" i="11"/>
  <c r="I518" i="11"/>
  <c r="C518" i="11"/>
  <c r="Z498" i="11"/>
  <c r="AA498" i="11" s="1"/>
  <c r="O518" i="11"/>
  <c r="K520" i="11"/>
  <c r="N518" i="11"/>
  <c r="E520" i="11"/>
  <c r="G518" i="11"/>
  <c r="E516" i="11"/>
  <c r="F520" i="11"/>
  <c r="H516" i="11"/>
  <c r="I516" i="11"/>
  <c r="K516" i="11"/>
  <c r="Y494" i="11"/>
  <c r="W495" i="11"/>
  <c r="B1271" i="12"/>
  <c r="K42" i="15" s="1"/>
  <c r="B1580" i="12"/>
  <c r="I42" i="15" s="1"/>
  <c r="B1576" i="12"/>
  <c r="I38" i="15" s="1"/>
  <c r="B1577" i="12"/>
  <c r="I39" i="15" s="1"/>
  <c r="B1267" i="12"/>
  <c r="K38" i="15" s="1"/>
  <c r="B1268" i="12"/>
  <c r="K39" i="15" s="1"/>
  <c r="B1266" i="12"/>
  <c r="K37" i="15" s="1"/>
  <c r="B1575" i="12"/>
  <c r="I37" i="15" s="1"/>
  <c r="B1566" i="12"/>
  <c r="I28" i="15" s="1"/>
  <c r="B1257" i="12"/>
  <c r="K28" i="15" s="1"/>
  <c r="D574" i="11"/>
  <c r="D596" i="11" s="1"/>
  <c r="D552" i="11"/>
  <c r="AE42" i="11"/>
  <c r="AE44" i="11"/>
  <c r="B1256" i="12"/>
  <c r="K27" i="15" s="1"/>
  <c r="B1565" i="12"/>
  <c r="I27" i="15" s="1"/>
  <c r="B1562" i="12"/>
  <c r="I24" i="15" s="1"/>
  <c r="B1253" i="12"/>
  <c r="K24" i="15" s="1"/>
  <c r="B1252" i="12"/>
  <c r="K23" i="15" s="1"/>
  <c r="B1561" i="12"/>
  <c r="I23" i="15" s="1"/>
  <c r="B1556" i="12"/>
  <c r="I18" i="15" s="1"/>
  <c r="K343" i="11"/>
  <c r="B1247" i="12"/>
  <c r="K18" i="15" s="1"/>
  <c r="B1555" i="12"/>
  <c r="I17" i="15" s="1"/>
  <c r="B1246" i="12"/>
  <c r="K17" i="15" s="1"/>
  <c r="O350" i="11"/>
  <c r="O588" i="11"/>
  <c r="O610" i="11" s="1"/>
  <c r="C558" i="11"/>
  <c r="C342" i="11"/>
  <c r="C580" i="11"/>
  <c r="C602" i="11" s="1"/>
  <c r="D340" i="11"/>
  <c r="R202" i="11"/>
  <c r="R227" i="11" s="1"/>
  <c r="R249" i="11" s="1"/>
  <c r="K559" i="11"/>
  <c r="K581" i="11"/>
  <c r="K603" i="11" s="1"/>
  <c r="B1549" i="12"/>
  <c r="I11" i="15" s="1"/>
  <c r="B1240" i="12"/>
  <c r="K11" i="15" s="1"/>
  <c r="B1239" i="12"/>
  <c r="K10" i="15" s="1"/>
  <c r="R347" i="11"/>
  <c r="R370" i="11" s="1"/>
  <c r="B1548" i="12"/>
  <c r="I10" i="15" s="1"/>
  <c r="R585" i="11"/>
  <c r="R607" i="11" s="1"/>
  <c r="R629" i="11" s="1"/>
  <c r="R651" i="11" s="1"/>
  <c r="R393" i="11"/>
  <c r="R415" i="11" s="1"/>
  <c r="I561" i="11"/>
  <c r="I583" i="11"/>
  <c r="I605" i="11" s="1"/>
  <c r="I345" i="11"/>
  <c r="O582" i="11"/>
  <c r="O604" i="11" s="1"/>
  <c r="O626" i="11" s="1"/>
  <c r="O648" i="11" s="1"/>
  <c r="O390" i="11"/>
  <c r="O412" i="11" s="1"/>
  <c r="O344" i="11"/>
  <c r="O560" i="11"/>
  <c r="R587" i="11"/>
  <c r="R609" i="11" s="1"/>
  <c r="R349" i="11"/>
  <c r="R372" i="11" s="1"/>
  <c r="R395" i="11" s="1"/>
  <c r="R417" i="11" s="1"/>
  <c r="R565" i="11"/>
  <c r="O579" i="11"/>
  <c r="O601" i="11" s="1"/>
  <c r="O557" i="11"/>
  <c r="O341" i="11"/>
  <c r="D556" i="11"/>
  <c r="F20" i="16"/>
  <c r="AF3" i="15"/>
  <c r="E20" i="16"/>
  <c r="D20" i="16"/>
  <c r="G20" i="16"/>
  <c r="Q20" i="11" s="1"/>
  <c r="C572" i="11"/>
  <c r="C594" i="11" s="1"/>
  <c r="C550" i="11"/>
  <c r="C378" i="11"/>
  <c r="C400" i="11" s="1"/>
  <c r="C332" i="11"/>
  <c r="C355" i="11" s="1"/>
  <c r="C548" i="11"/>
  <c r="C570" i="11"/>
  <c r="C592" i="11" s="1"/>
  <c r="C614" i="11" s="1"/>
  <c r="C636" i="11" s="1"/>
  <c r="AE41" i="11"/>
  <c r="B1237" i="12"/>
  <c r="K8" i="15" s="1"/>
  <c r="B1546" i="12"/>
  <c r="I8" i="15" s="1"/>
  <c r="R7" i="15"/>
  <c r="R4" i="15"/>
  <c r="N569" i="11"/>
  <c r="N591" i="11" s="1"/>
  <c r="N547" i="11"/>
  <c r="N331" i="11"/>
  <c r="H333" i="11"/>
  <c r="H549" i="11"/>
  <c r="H571" i="11"/>
  <c r="H593" i="11" s="1"/>
  <c r="S19" i="15"/>
  <c r="T37" i="15"/>
  <c r="T19" i="15"/>
  <c r="N10" i="15"/>
  <c r="N50" i="15"/>
  <c r="U83" i="15"/>
  <c r="W18" i="15"/>
  <c r="U46" i="15"/>
  <c r="V100" i="15"/>
  <c r="U26" i="15"/>
  <c r="U84" i="15"/>
  <c r="U7" i="15"/>
  <c r="V24" i="15"/>
  <c r="W67" i="15"/>
  <c r="N8" i="15"/>
  <c r="V54" i="15"/>
  <c r="Q52" i="15"/>
  <c r="Q55" i="15"/>
  <c r="Q40" i="15"/>
  <c r="Q61" i="15"/>
  <c r="V61" i="15"/>
  <c r="W43" i="15"/>
  <c r="W38" i="15"/>
  <c r="N62" i="15"/>
  <c r="W26" i="15"/>
  <c r="W16" i="15"/>
  <c r="W27" i="15"/>
  <c r="Q96" i="15"/>
  <c r="Q72" i="15"/>
  <c r="W11" i="15"/>
  <c r="V22" i="15"/>
  <c r="V33" i="15"/>
  <c r="Q64" i="15"/>
  <c r="Q14" i="15"/>
  <c r="Q49" i="15"/>
  <c r="W22" i="15"/>
  <c r="U61" i="15"/>
  <c r="W49" i="15"/>
  <c r="Q99" i="15"/>
  <c r="V18" i="15"/>
  <c r="W17" i="15"/>
  <c r="Q75" i="15"/>
  <c r="U20" i="15"/>
  <c r="V56" i="15"/>
  <c r="N58" i="15"/>
  <c r="Q65" i="15"/>
  <c r="V50" i="15"/>
  <c r="N76" i="15"/>
  <c r="W92" i="15"/>
  <c r="W94" i="15"/>
  <c r="W45" i="15"/>
  <c r="P48" i="15"/>
  <c r="P64" i="15"/>
  <c r="R37" i="15"/>
  <c r="R95" i="15"/>
  <c r="U43" i="15"/>
  <c r="R41" i="15"/>
  <c r="R54" i="15"/>
  <c r="P91" i="15"/>
  <c r="R89" i="15"/>
  <c r="R53" i="15"/>
  <c r="Q27" i="15"/>
  <c r="P45" i="15"/>
  <c r="Q20" i="15"/>
  <c r="Q9" i="15"/>
  <c r="R15" i="15"/>
  <c r="R103" i="15"/>
  <c r="R98" i="15"/>
  <c r="R51" i="15"/>
  <c r="R74" i="15"/>
  <c r="P50" i="15"/>
  <c r="W20" i="15"/>
  <c r="O98" i="15"/>
  <c r="O88" i="15"/>
  <c r="O82" i="15"/>
  <c r="O64" i="15"/>
  <c r="N103" i="15"/>
  <c r="P28" i="15"/>
  <c r="P53" i="15"/>
  <c r="O12" i="15"/>
  <c r="O67" i="15"/>
  <c r="V65" i="15"/>
  <c r="N82" i="15"/>
  <c r="P12" i="15"/>
  <c r="O21" i="15"/>
  <c r="O30" i="15"/>
  <c r="O101" i="15"/>
  <c r="O25" i="15"/>
  <c r="O49" i="15"/>
  <c r="N29" i="15"/>
  <c r="P80" i="15"/>
  <c r="P40" i="15"/>
  <c r="N34" i="15"/>
  <c r="O51" i="15"/>
  <c r="O18" i="15"/>
  <c r="S73" i="15"/>
  <c r="S65" i="15"/>
  <c r="S91" i="15"/>
  <c r="T101" i="15"/>
  <c r="T53" i="15"/>
  <c r="T22" i="15"/>
  <c r="S64" i="15"/>
  <c r="S47" i="15"/>
  <c r="T11" i="15"/>
  <c r="T33" i="15"/>
  <c r="T17" i="15"/>
  <c r="S28" i="15"/>
  <c r="S70" i="15"/>
  <c r="S75" i="15"/>
  <c r="T14" i="15"/>
  <c r="T18" i="15"/>
  <c r="T52" i="15"/>
  <c r="T38" i="15"/>
  <c r="T87" i="15"/>
  <c r="T39" i="15"/>
  <c r="S6" i="15"/>
  <c r="S89" i="15"/>
  <c r="S5" i="15"/>
  <c r="S103" i="15"/>
  <c r="S54" i="15"/>
  <c r="S92" i="15"/>
  <c r="Q54" i="15"/>
  <c r="O7" i="15"/>
  <c r="T30" i="15"/>
  <c r="U33" i="15"/>
  <c r="R12" i="15"/>
  <c r="N5" i="15"/>
  <c r="N14" i="15"/>
  <c r="W85" i="15"/>
  <c r="V10" i="15"/>
  <c r="V37" i="15"/>
  <c r="Q77" i="15"/>
  <c r="W100" i="15"/>
  <c r="U9" i="15"/>
  <c r="W15" i="15"/>
  <c r="U80" i="15"/>
  <c r="U14" i="15"/>
  <c r="Q51" i="15"/>
  <c r="W103" i="15"/>
  <c r="W71" i="15"/>
  <c r="Q33" i="15"/>
  <c r="W82" i="15"/>
  <c r="Q4" i="15"/>
  <c r="V35" i="15"/>
  <c r="W34" i="15"/>
  <c r="U41" i="15"/>
  <c r="V46" i="15"/>
  <c r="W64" i="15"/>
  <c r="Q56" i="15"/>
  <c r="W40" i="15"/>
  <c r="W61" i="15"/>
  <c r="V27" i="15"/>
  <c r="V79" i="15"/>
  <c r="U89" i="15"/>
  <c r="V51" i="15"/>
  <c r="U19" i="15"/>
  <c r="U22" i="15"/>
  <c r="W63" i="15"/>
  <c r="Q21" i="15"/>
  <c r="V75" i="15"/>
  <c r="U65" i="15"/>
  <c r="W83" i="15"/>
  <c r="Q59" i="15"/>
  <c r="U32" i="15"/>
  <c r="N94" i="15"/>
  <c r="Q60" i="15"/>
  <c r="W72" i="15"/>
  <c r="U60" i="15"/>
  <c r="V103" i="15"/>
  <c r="U102" i="15"/>
  <c r="U63" i="15"/>
  <c r="V64" i="15"/>
  <c r="W69" i="15"/>
  <c r="W8" i="15"/>
  <c r="U72" i="15"/>
  <c r="U71" i="15"/>
  <c r="U49" i="15"/>
  <c r="V71" i="15"/>
  <c r="V63" i="15"/>
  <c r="W25" i="15"/>
  <c r="W39" i="15"/>
  <c r="V40" i="15"/>
  <c r="V6" i="15"/>
  <c r="V82" i="15"/>
  <c r="W33" i="15"/>
  <c r="Q44" i="15"/>
  <c r="N69" i="15"/>
  <c r="W74" i="15"/>
  <c r="U91" i="15"/>
  <c r="W21" i="15"/>
  <c r="Q48" i="15"/>
  <c r="U75" i="15"/>
  <c r="Q45" i="15"/>
  <c r="U74" i="15"/>
  <c r="Q73" i="15"/>
  <c r="U39" i="15"/>
  <c r="V101" i="15"/>
  <c r="U68" i="15"/>
  <c r="W101" i="15"/>
  <c r="W57" i="15"/>
  <c r="Q89" i="15"/>
  <c r="W97" i="15"/>
  <c r="U10" i="15"/>
  <c r="W70" i="15"/>
  <c r="V80" i="15"/>
  <c r="U37" i="15"/>
  <c r="V59" i="15"/>
  <c r="Q82" i="15"/>
  <c r="W31" i="15"/>
  <c r="Q6" i="15"/>
  <c r="P93" i="15"/>
  <c r="P38" i="15"/>
  <c r="P11" i="15"/>
  <c r="P19" i="15"/>
  <c r="P18" i="15"/>
  <c r="P89" i="15"/>
  <c r="P56" i="15"/>
  <c r="V41" i="15"/>
  <c r="V5" i="15"/>
  <c r="R82" i="15"/>
  <c r="R50" i="15"/>
  <c r="R81" i="15"/>
  <c r="R64" i="15"/>
  <c r="R75" i="15"/>
  <c r="P76" i="15"/>
  <c r="R85" i="15"/>
  <c r="R28" i="15"/>
  <c r="R46" i="15"/>
  <c r="P47" i="15"/>
  <c r="U53" i="15"/>
  <c r="P37" i="15"/>
  <c r="R52" i="15"/>
  <c r="P84" i="15"/>
  <c r="P44" i="15"/>
  <c r="U17" i="15"/>
  <c r="Q24" i="15"/>
  <c r="P43" i="15"/>
  <c r="P94" i="15"/>
  <c r="Q18" i="15"/>
  <c r="W4" i="15"/>
  <c r="R59" i="15"/>
  <c r="R87" i="15"/>
  <c r="R100" i="15"/>
  <c r="R77" i="15"/>
  <c r="R58" i="15"/>
  <c r="P67" i="15"/>
  <c r="R65" i="15"/>
  <c r="R60" i="15"/>
  <c r="R67" i="15"/>
  <c r="P98" i="15"/>
  <c r="P26" i="15"/>
  <c r="O73" i="15"/>
  <c r="O48" i="15"/>
  <c r="P41" i="15"/>
  <c r="O34" i="15"/>
  <c r="O72" i="15"/>
  <c r="O54" i="15"/>
  <c r="O95" i="15"/>
  <c r="O78" i="15"/>
  <c r="O10" i="15"/>
  <c r="V12" i="15"/>
  <c r="N49" i="15"/>
  <c r="N22" i="15"/>
  <c r="N65" i="15"/>
  <c r="P100" i="15"/>
  <c r="P86" i="15"/>
  <c r="P73" i="15"/>
  <c r="N36" i="15"/>
  <c r="O87" i="15"/>
  <c r="O33" i="15"/>
  <c r="O40" i="15"/>
  <c r="O38" i="15"/>
  <c r="V20" i="15"/>
  <c r="N57" i="15"/>
  <c r="N30" i="15"/>
  <c r="N73" i="15"/>
  <c r="P101" i="15"/>
  <c r="P74" i="15"/>
  <c r="N25" i="15"/>
  <c r="P75" i="15"/>
  <c r="O41" i="15"/>
  <c r="O52" i="15"/>
  <c r="O13" i="15"/>
  <c r="O69" i="15"/>
  <c r="O83" i="15"/>
  <c r="O62" i="15"/>
  <c r="O96" i="15"/>
  <c r="O76" i="15"/>
  <c r="V94" i="15"/>
  <c r="V49" i="15"/>
  <c r="N64" i="15"/>
  <c r="N38" i="15"/>
  <c r="N81" i="15"/>
  <c r="P52" i="15"/>
  <c r="P99" i="15"/>
  <c r="P66" i="15"/>
  <c r="N61" i="15"/>
  <c r="O16" i="15"/>
  <c r="O28" i="15"/>
  <c r="O75" i="15"/>
  <c r="O59" i="15"/>
  <c r="V36" i="15"/>
  <c r="N39" i="15"/>
  <c r="N54" i="15"/>
  <c r="N98" i="15"/>
  <c r="P34" i="15"/>
  <c r="P36" i="15"/>
  <c r="N91" i="15"/>
  <c r="W30" i="15"/>
  <c r="T102" i="15"/>
  <c r="T92" i="15"/>
  <c r="T91" i="15"/>
  <c r="T82" i="15"/>
  <c r="T41" i="15"/>
  <c r="S33" i="15"/>
  <c r="S60" i="15"/>
  <c r="S41" i="15"/>
  <c r="S43" i="15"/>
  <c r="S11" i="15"/>
  <c r="S100" i="15"/>
  <c r="T15" i="15"/>
  <c r="T60" i="15"/>
  <c r="T4" i="15"/>
  <c r="T75" i="15"/>
  <c r="T103" i="15"/>
  <c r="T5" i="15"/>
  <c r="S7" i="15"/>
  <c r="S26" i="15"/>
  <c r="S25" i="15"/>
  <c r="S22" i="15"/>
  <c r="S52" i="15"/>
  <c r="S45" i="15"/>
  <c r="W13" i="15"/>
  <c r="T31" i="15"/>
  <c r="T46" i="15"/>
  <c r="T85" i="15"/>
  <c r="S9" i="15"/>
  <c r="N12" i="15"/>
  <c r="N11" i="15"/>
  <c r="N52" i="15"/>
  <c r="N4" i="15"/>
  <c r="W14" i="15"/>
  <c r="U67" i="15"/>
  <c r="Q42" i="15"/>
  <c r="U42" i="15"/>
  <c r="W73" i="15"/>
  <c r="V91" i="15"/>
  <c r="Q90" i="15"/>
  <c r="V98" i="15"/>
  <c r="U38" i="15"/>
  <c r="V38" i="15"/>
  <c r="U70" i="15"/>
  <c r="Q74" i="15"/>
  <c r="V34" i="15"/>
  <c r="V96" i="15"/>
  <c r="Q85" i="15"/>
  <c r="Q46" i="15"/>
  <c r="N99" i="15"/>
  <c r="V74" i="15"/>
  <c r="W87" i="15"/>
  <c r="U90" i="15"/>
  <c r="W53" i="15"/>
  <c r="V45" i="15"/>
  <c r="Q100" i="15"/>
  <c r="Q58" i="15"/>
  <c r="W86" i="15"/>
  <c r="R63" i="15"/>
  <c r="V72" i="15"/>
  <c r="W91" i="15"/>
  <c r="U85" i="15"/>
  <c r="V25" i="15"/>
  <c r="W68" i="15"/>
  <c r="N101" i="15"/>
  <c r="Q66" i="15"/>
  <c r="U18" i="15"/>
  <c r="W29" i="15"/>
  <c r="U47" i="15"/>
  <c r="U56" i="15"/>
  <c r="Q87" i="15"/>
  <c r="V53" i="15"/>
  <c r="U88" i="15"/>
  <c r="U57" i="15"/>
  <c r="Q86" i="15"/>
  <c r="W75" i="15"/>
  <c r="W54" i="15"/>
  <c r="V58" i="15"/>
  <c r="P20" i="15"/>
  <c r="R97" i="15"/>
  <c r="Q28" i="15"/>
  <c r="P9" i="15"/>
  <c r="N18" i="15"/>
  <c r="R69" i="15"/>
  <c r="R66" i="15"/>
  <c r="R44" i="15"/>
  <c r="P39" i="15"/>
  <c r="R93" i="15"/>
  <c r="W10" i="15"/>
  <c r="P29" i="15"/>
  <c r="P90" i="15"/>
  <c r="W5" i="15"/>
  <c r="P60" i="15"/>
  <c r="W42" i="15"/>
  <c r="R16" i="15"/>
  <c r="R76" i="15"/>
  <c r="P103" i="15"/>
  <c r="R33" i="15"/>
  <c r="U55" i="15"/>
  <c r="O47" i="15"/>
  <c r="O102" i="15"/>
  <c r="O14" i="15"/>
  <c r="O92" i="15"/>
  <c r="V29" i="15"/>
  <c r="N74" i="15"/>
  <c r="P30" i="15"/>
  <c r="N83" i="15"/>
  <c r="O19" i="15"/>
  <c r="O99" i="15"/>
  <c r="N21" i="15"/>
  <c r="P77" i="15"/>
  <c r="N56" i="15"/>
  <c r="O44" i="15"/>
  <c r="O57" i="15"/>
  <c r="O68" i="15"/>
  <c r="O46" i="15"/>
  <c r="V9" i="15"/>
  <c r="N45" i="15"/>
  <c r="P55" i="15"/>
  <c r="N28" i="15"/>
  <c r="O55" i="15"/>
  <c r="O58" i="15"/>
  <c r="T76" i="15"/>
  <c r="S72" i="15"/>
  <c r="S46" i="15"/>
  <c r="P21" i="15"/>
  <c r="T72" i="15"/>
  <c r="T71" i="15"/>
  <c r="S98" i="15"/>
  <c r="S59" i="15"/>
  <c r="P25" i="15"/>
  <c r="T70" i="15"/>
  <c r="T58" i="15"/>
  <c r="S8" i="15"/>
  <c r="S79" i="15"/>
  <c r="S53" i="15"/>
  <c r="P24" i="15"/>
  <c r="T26" i="15"/>
  <c r="T28" i="15"/>
  <c r="T93" i="15"/>
  <c r="T89" i="15"/>
  <c r="T8" i="15"/>
  <c r="T84" i="15"/>
  <c r="S32" i="15"/>
  <c r="S27" i="15"/>
  <c r="S80" i="15"/>
  <c r="S102" i="15"/>
  <c r="S21" i="15"/>
  <c r="P16" i="15"/>
  <c r="Q26" i="15"/>
  <c r="N13" i="15"/>
  <c r="V21" i="15"/>
  <c r="Q7" i="15"/>
  <c r="S23" i="15"/>
  <c r="N7" i="15"/>
  <c r="Q31" i="15"/>
  <c r="Q47" i="15"/>
  <c r="Q97" i="15"/>
  <c r="V8" i="15"/>
  <c r="Q22" i="15"/>
  <c r="Q41" i="15"/>
  <c r="W96" i="15"/>
  <c r="W35" i="15"/>
  <c r="N78" i="15"/>
  <c r="U15" i="15"/>
  <c r="V68" i="15"/>
  <c r="U64" i="15"/>
  <c r="V67" i="15"/>
  <c r="W102" i="15"/>
  <c r="W24" i="15"/>
  <c r="W46" i="15"/>
  <c r="Q38" i="15"/>
  <c r="W98" i="15"/>
  <c r="W37" i="15"/>
  <c r="Q63" i="15"/>
  <c r="V88" i="15"/>
  <c r="V95" i="15"/>
  <c r="Q92" i="15"/>
  <c r="W50" i="15"/>
  <c r="Q30" i="15"/>
  <c r="U94" i="15"/>
  <c r="W36" i="15"/>
  <c r="V47" i="15"/>
  <c r="U30" i="15"/>
  <c r="V84" i="15"/>
  <c r="Q57" i="15"/>
  <c r="V31" i="15"/>
  <c r="W62" i="15"/>
  <c r="V90" i="15"/>
  <c r="Q70" i="15"/>
  <c r="Q69" i="15"/>
  <c r="Q37" i="15"/>
  <c r="W9" i="15"/>
  <c r="U86" i="15"/>
  <c r="U82" i="15"/>
  <c r="U12" i="15"/>
  <c r="Q88" i="15"/>
  <c r="V13" i="15"/>
  <c r="W58" i="15"/>
  <c r="W60" i="15"/>
  <c r="W65" i="15"/>
  <c r="W90" i="15"/>
  <c r="W12" i="15"/>
  <c r="U93" i="15"/>
  <c r="U6" i="15"/>
  <c r="U50" i="15"/>
  <c r="W81" i="15"/>
  <c r="Q50" i="15"/>
  <c r="Q36" i="15"/>
  <c r="Q78" i="15"/>
  <c r="V43" i="15"/>
  <c r="U95" i="15"/>
  <c r="W99" i="15"/>
  <c r="Q62" i="15"/>
  <c r="U35" i="15"/>
  <c r="U78" i="15"/>
  <c r="W47" i="15"/>
  <c r="Q29" i="15"/>
  <c r="V26" i="15"/>
  <c r="N85" i="15"/>
  <c r="Q95" i="15"/>
  <c r="Q94" i="15"/>
  <c r="Q81" i="15"/>
  <c r="W80" i="15"/>
  <c r="U28" i="15"/>
  <c r="U97" i="15"/>
  <c r="W66" i="15"/>
  <c r="N27" i="15"/>
  <c r="Q35" i="15"/>
  <c r="V14" i="15"/>
  <c r="Q80" i="15"/>
  <c r="U81" i="15"/>
  <c r="U96" i="15"/>
  <c r="V87" i="15"/>
  <c r="V66" i="15"/>
  <c r="U99" i="15"/>
  <c r="U16" i="15"/>
  <c r="P96" i="15"/>
  <c r="R26" i="15"/>
  <c r="R23" i="15"/>
  <c r="U4" i="15"/>
  <c r="R38" i="15"/>
  <c r="P4" i="15"/>
  <c r="P7" i="15"/>
  <c r="R25" i="15"/>
  <c r="P17" i="15"/>
  <c r="R57" i="15"/>
  <c r="R48" i="15"/>
  <c r="R21" i="15"/>
  <c r="R73" i="15"/>
  <c r="R94" i="15"/>
  <c r="R45" i="15"/>
  <c r="P78" i="15"/>
  <c r="R47" i="15"/>
  <c r="R70" i="15"/>
  <c r="P32" i="15"/>
  <c r="R79" i="15"/>
  <c r="P62" i="15"/>
  <c r="P22" i="15"/>
  <c r="R90" i="15"/>
  <c r="V42" i="15"/>
  <c r="W41" i="15"/>
  <c r="R39" i="15"/>
  <c r="P8" i="15"/>
  <c r="R43" i="15"/>
  <c r="N16" i="15"/>
  <c r="V44" i="15"/>
  <c r="R34" i="15"/>
  <c r="R68" i="15"/>
  <c r="R36" i="15"/>
  <c r="R22" i="15"/>
  <c r="R78" i="15"/>
  <c r="R27" i="15"/>
  <c r="P88" i="15"/>
  <c r="R56" i="15"/>
  <c r="R86" i="15"/>
  <c r="R35" i="15"/>
  <c r="R31" i="15"/>
  <c r="W59" i="15"/>
  <c r="O84" i="15"/>
  <c r="O100" i="15"/>
  <c r="O89" i="15"/>
  <c r="O85" i="15"/>
  <c r="O94" i="15"/>
  <c r="O43" i="15"/>
  <c r="O31" i="15"/>
  <c r="O97" i="15"/>
  <c r="V89" i="15"/>
  <c r="V83" i="15"/>
  <c r="N71" i="15"/>
  <c r="N41" i="15"/>
  <c r="P49" i="15"/>
  <c r="P35" i="15"/>
  <c r="P42" i="15"/>
  <c r="N17" i="15"/>
  <c r="N19" i="15"/>
  <c r="O93" i="15"/>
  <c r="O80" i="15"/>
  <c r="O22" i="15"/>
  <c r="V97" i="15"/>
  <c r="N24" i="15"/>
  <c r="N79" i="15"/>
  <c r="N51" i="15"/>
  <c r="P95" i="15"/>
  <c r="P97" i="15"/>
  <c r="N33" i="15"/>
  <c r="N70" i="15"/>
  <c r="O17" i="15"/>
  <c r="O63" i="15"/>
  <c r="P87" i="15"/>
  <c r="O27" i="15"/>
  <c r="O60" i="15"/>
  <c r="O32" i="15"/>
  <c r="O65" i="15"/>
  <c r="O79" i="15"/>
  <c r="O26" i="15"/>
  <c r="V73" i="15"/>
  <c r="N32" i="15"/>
  <c r="N87" i="15"/>
  <c r="N59" i="15"/>
  <c r="P81" i="15"/>
  <c r="P69" i="15"/>
  <c r="P70" i="15"/>
  <c r="N53" i="15"/>
  <c r="N55" i="15"/>
  <c r="O70" i="15"/>
  <c r="O81" i="15"/>
  <c r="O9" i="15"/>
  <c r="V70" i="15"/>
  <c r="V17" i="15"/>
  <c r="N63" i="15"/>
  <c r="N31" i="15"/>
  <c r="P72" i="15"/>
  <c r="P51" i="15"/>
  <c r="N44" i="15"/>
  <c r="N35" i="15"/>
  <c r="T69" i="15"/>
  <c r="T61" i="15"/>
  <c r="T64" i="15"/>
  <c r="T27" i="15"/>
  <c r="T63" i="15"/>
  <c r="T81" i="15"/>
  <c r="S51" i="15"/>
  <c r="S12" i="15"/>
  <c r="S63" i="15"/>
  <c r="S44" i="15"/>
  <c r="S31" i="15"/>
  <c r="S78" i="15"/>
  <c r="T7" i="15"/>
  <c r="T67" i="15"/>
  <c r="T43" i="15"/>
  <c r="T6" i="15"/>
  <c r="T32" i="15"/>
  <c r="T97" i="15"/>
  <c r="S15" i="15"/>
  <c r="S69" i="15"/>
  <c r="S96" i="15"/>
  <c r="S81" i="15"/>
  <c r="S16" i="15"/>
  <c r="S67" i="15"/>
  <c r="Q13" i="15"/>
  <c r="T96" i="15"/>
  <c r="T73" i="15"/>
  <c r="T78" i="15"/>
  <c r="T98" i="15"/>
  <c r="T57" i="15"/>
  <c r="T29" i="15"/>
  <c r="T48" i="15"/>
  <c r="S48" i="15"/>
  <c r="S94" i="15"/>
  <c r="S88" i="15"/>
  <c r="S97" i="15"/>
  <c r="S13" i="15"/>
  <c r="S37" i="15"/>
  <c r="T36" i="15"/>
  <c r="T99" i="15"/>
  <c r="T44" i="15"/>
  <c r="T9" i="15"/>
  <c r="T50" i="15"/>
  <c r="T65" i="15"/>
  <c r="S30" i="15"/>
  <c r="S55" i="15"/>
  <c r="S49" i="15"/>
  <c r="S56" i="15"/>
  <c r="S85" i="15"/>
  <c r="S61" i="15"/>
  <c r="O36" i="15"/>
  <c r="Q11" i="15"/>
  <c r="O5" i="15"/>
  <c r="T12" i="15"/>
  <c r="O11" i="15"/>
  <c r="O15" i="15"/>
  <c r="Q32" i="15"/>
  <c r="O45" i="15"/>
  <c r="Q17" i="15"/>
  <c r="O4" i="15"/>
  <c r="S29" i="15"/>
  <c r="U31" i="15"/>
  <c r="V60" i="15"/>
  <c r="U76" i="15"/>
  <c r="W95" i="15"/>
  <c r="U25" i="15"/>
  <c r="Q15" i="15"/>
  <c r="U79" i="15"/>
  <c r="N42" i="15"/>
  <c r="W44" i="15"/>
  <c r="Q67" i="15"/>
  <c r="W89" i="15"/>
  <c r="V99" i="15"/>
  <c r="Q98" i="15"/>
  <c r="V85" i="15"/>
  <c r="U48" i="15"/>
  <c r="Q71" i="15"/>
  <c r="U23" i="15"/>
  <c r="W32" i="15"/>
  <c r="Q84" i="15"/>
  <c r="Q93" i="15"/>
  <c r="W28" i="15"/>
  <c r="W55" i="15"/>
  <c r="W88" i="15"/>
  <c r="Q68" i="15"/>
  <c r="N43" i="15"/>
  <c r="V7" i="15"/>
  <c r="V32" i="15"/>
  <c r="U103" i="15"/>
  <c r="W84" i="15"/>
  <c r="U87" i="15"/>
  <c r="Q101" i="15"/>
  <c r="U92" i="15"/>
  <c r="V23" i="15"/>
  <c r="U101" i="15"/>
  <c r="V11" i="15"/>
  <c r="U34" i="15"/>
  <c r="U100" i="15"/>
  <c r="V30" i="15"/>
  <c r="W93" i="15"/>
  <c r="U62" i="15"/>
  <c r="U21" i="15"/>
  <c r="Q43" i="15"/>
  <c r="U40" i="15"/>
  <c r="U69" i="15"/>
  <c r="W56" i="15"/>
  <c r="R32" i="15"/>
  <c r="R17" i="15"/>
  <c r="Q19" i="15"/>
  <c r="Q23" i="15"/>
  <c r="P102" i="15"/>
  <c r="W6" i="15"/>
  <c r="R101" i="15"/>
  <c r="R62" i="15"/>
  <c r="R42" i="15"/>
  <c r="R83" i="15"/>
  <c r="R84" i="15"/>
  <c r="R72" i="15"/>
  <c r="V4" i="15"/>
  <c r="Q25" i="15"/>
  <c r="R49" i="15"/>
  <c r="P57" i="15"/>
  <c r="R88" i="15"/>
  <c r="R96" i="15"/>
  <c r="R61" i="15"/>
  <c r="R92" i="15"/>
  <c r="R99" i="15"/>
  <c r="P65" i="15"/>
  <c r="O37" i="15"/>
  <c r="O35" i="15"/>
  <c r="O53" i="15"/>
  <c r="O23" i="15"/>
  <c r="V78" i="15"/>
  <c r="N48" i="15"/>
  <c r="N60" i="15"/>
  <c r="P82" i="15"/>
  <c r="P14" i="15"/>
  <c r="N86" i="15"/>
  <c r="O39" i="15"/>
  <c r="V39" i="15"/>
  <c r="N37" i="15"/>
  <c r="P46" i="15"/>
  <c r="P85" i="15"/>
  <c r="N93" i="15"/>
  <c r="O91" i="15"/>
  <c r="O20" i="15"/>
  <c r="O50" i="15"/>
  <c r="O56" i="15"/>
  <c r="V62" i="15"/>
  <c r="N96" i="15"/>
  <c r="N90" i="15"/>
  <c r="P58" i="15"/>
  <c r="N75" i="15"/>
  <c r="O77" i="15"/>
  <c r="V102" i="15"/>
  <c r="V57" i="15"/>
  <c r="N72" i="15"/>
  <c r="N46" i="15"/>
  <c r="N89" i="15"/>
  <c r="P71" i="15"/>
  <c r="P13" i="15"/>
  <c r="N92" i="15"/>
  <c r="T35" i="15"/>
  <c r="T83" i="15"/>
  <c r="T51" i="15"/>
  <c r="T16" i="15"/>
  <c r="T24" i="15"/>
  <c r="T100" i="15"/>
  <c r="S18" i="15"/>
  <c r="S95" i="15"/>
  <c r="S68" i="15"/>
  <c r="T86" i="15"/>
  <c r="T94" i="15"/>
  <c r="T49" i="15"/>
  <c r="S101" i="15"/>
  <c r="S42" i="15"/>
  <c r="S39" i="15"/>
  <c r="S76" i="15"/>
  <c r="T88" i="15"/>
  <c r="T80" i="15"/>
  <c r="T66" i="15"/>
  <c r="T68" i="15"/>
  <c r="S86" i="15"/>
  <c r="S74" i="15"/>
  <c r="S90" i="15"/>
  <c r="P31" i="15"/>
  <c r="U24" i="15"/>
  <c r="T20" i="15"/>
  <c r="P6" i="15"/>
  <c r="S35" i="15"/>
  <c r="S4" i="15"/>
  <c r="S17" i="15"/>
  <c r="S40" i="15"/>
  <c r="S62" i="15"/>
  <c r="S84" i="15"/>
  <c r="T13" i="15"/>
  <c r="T77" i="15"/>
  <c r="T40" i="15"/>
  <c r="T62" i="15"/>
  <c r="T74" i="15"/>
  <c r="T25" i="15"/>
  <c r="S36" i="15"/>
  <c r="S66" i="15"/>
  <c r="S20" i="15"/>
  <c r="S71" i="15"/>
  <c r="S10" i="15"/>
  <c r="S38" i="15"/>
  <c r="S83" i="15"/>
  <c r="T10" i="15"/>
  <c r="P10" i="15"/>
  <c r="U5" i="15"/>
  <c r="V15" i="15"/>
  <c r="R13" i="15"/>
  <c r="U36" i="15"/>
  <c r="O6" i="15"/>
  <c r="U45" i="15"/>
  <c r="P33" i="15"/>
  <c r="R5" i="15"/>
  <c r="N6" i="15"/>
  <c r="Q102" i="15"/>
  <c r="U73" i="15"/>
  <c r="W23" i="15"/>
  <c r="Q39" i="15"/>
  <c r="V19" i="15"/>
  <c r="V92" i="15"/>
  <c r="U58" i="15"/>
  <c r="U98" i="15"/>
  <c r="U66" i="15"/>
  <c r="Q103" i="15"/>
  <c r="W76" i="15"/>
  <c r="W51" i="15"/>
  <c r="W78" i="15"/>
  <c r="Q53" i="15"/>
  <c r="U51" i="15"/>
  <c r="Q5" i="15"/>
  <c r="U44" i="15"/>
  <c r="V69" i="15"/>
  <c r="U27" i="15"/>
  <c r="N47" i="15"/>
  <c r="N26" i="15"/>
  <c r="Q79" i="15"/>
  <c r="Q34" i="15"/>
  <c r="N67" i="15"/>
  <c r="V93" i="15"/>
  <c r="N20" i="15"/>
  <c r="Q83" i="15"/>
  <c r="Q76" i="15"/>
  <c r="V77" i="15"/>
  <c r="W52" i="15"/>
  <c r="U54" i="15"/>
  <c r="U52" i="15"/>
  <c r="U8" i="15"/>
  <c r="U59" i="15"/>
  <c r="V76" i="15"/>
  <c r="W19" i="15"/>
  <c r="V16" i="15"/>
  <c r="V48" i="15"/>
  <c r="W79" i="15"/>
  <c r="V55" i="15"/>
  <c r="W48" i="15"/>
  <c r="Q91" i="15"/>
  <c r="U29" i="15"/>
  <c r="U77" i="15"/>
  <c r="W77" i="15"/>
  <c r="P79" i="15"/>
  <c r="Q12" i="15"/>
  <c r="W7" i="15"/>
  <c r="P54" i="15"/>
  <c r="R24" i="15"/>
  <c r="R71" i="15"/>
  <c r="R29" i="15"/>
  <c r="R30" i="15"/>
  <c r="R102" i="15"/>
  <c r="P68" i="15"/>
  <c r="P5" i="15"/>
  <c r="Q16" i="15"/>
  <c r="R40" i="15"/>
  <c r="P23" i="15"/>
  <c r="Q10" i="15"/>
  <c r="R19" i="15"/>
  <c r="R14" i="15"/>
  <c r="R91" i="15"/>
  <c r="P27" i="15"/>
  <c r="R80" i="15"/>
  <c r="R20" i="15"/>
  <c r="R55" i="15"/>
  <c r="O24" i="15"/>
  <c r="O103" i="15"/>
  <c r="O86" i="15"/>
  <c r="O66" i="15"/>
  <c r="V52" i="15"/>
  <c r="N80" i="15"/>
  <c r="N97" i="15"/>
  <c r="P92" i="15"/>
  <c r="N84" i="15"/>
  <c r="O61" i="15"/>
  <c r="V86" i="15"/>
  <c r="N88" i="15"/>
  <c r="N15" i="15"/>
  <c r="P15" i="15"/>
  <c r="N100" i="15"/>
  <c r="O74" i="15"/>
  <c r="O71" i="15"/>
  <c r="O42" i="15"/>
  <c r="O90" i="15"/>
  <c r="O8" i="15"/>
  <c r="V28" i="15"/>
  <c r="N23" i="15"/>
  <c r="P61" i="15"/>
  <c r="P59" i="15"/>
  <c r="N77" i="15"/>
  <c r="O29" i="15"/>
  <c r="V81" i="15"/>
  <c r="N40" i="15"/>
  <c r="N95" i="15"/>
  <c r="N66" i="15"/>
  <c r="P83" i="15"/>
  <c r="P63" i="15"/>
  <c r="N68" i="15"/>
  <c r="N102" i="15"/>
  <c r="T59" i="15"/>
  <c r="T47" i="15"/>
  <c r="T54" i="15"/>
  <c r="T95" i="15"/>
  <c r="T55" i="15"/>
  <c r="S14" i="15"/>
  <c r="S50" i="15"/>
  <c r="S93" i="15"/>
  <c r="T34" i="15"/>
  <c r="T45" i="15"/>
  <c r="T90" i="15"/>
  <c r="S34" i="15"/>
  <c r="S77" i="15"/>
  <c r="S87" i="15"/>
  <c r="S58" i="15"/>
  <c r="S99" i="15"/>
  <c r="T21" i="15"/>
  <c r="T56" i="15"/>
  <c r="T42" i="15"/>
  <c r="S82" i="15"/>
  <c r="S57" i="15"/>
  <c r="S24" i="15"/>
  <c r="U13" i="15"/>
  <c r="R18" i="15"/>
  <c r="Q8" i="15"/>
  <c r="U11" i="15"/>
  <c r="N9" i="15"/>
  <c r="T79" i="15"/>
  <c r="R10" i="15"/>
  <c r="R11" i="15"/>
  <c r="R6" i="15"/>
  <c r="T23" i="15"/>
  <c r="R9" i="15"/>
  <c r="AE39" i="11"/>
  <c r="AE40" i="11"/>
  <c r="AE38" i="11"/>
  <c r="G573" i="11"/>
  <c r="G595" i="11" s="1"/>
  <c r="G335" i="11"/>
  <c r="G551" i="11"/>
  <c r="U443" i="12" l="1"/>
  <c r="U544" i="12" s="1"/>
  <c r="U545" i="12" s="1"/>
  <c r="U546" i="12" s="1"/>
  <c r="U547" i="12" s="1"/>
  <c r="U548" i="12" s="1"/>
  <c r="U549" i="12" s="1"/>
  <c r="U550" i="12" s="1"/>
  <c r="U551" i="12" s="1"/>
  <c r="U552" i="12" s="1"/>
  <c r="U553" i="12" s="1"/>
  <c r="U554" i="12" s="1"/>
  <c r="U555" i="12" s="1"/>
  <c r="U556" i="12" s="1"/>
  <c r="U557" i="12" s="1"/>
  <c r="U460" i="12"/>
  <c r="V65" i="16"/>
  <c r="U439" i="11"/>
  <c r="W494" i="11" s="1"/>
  <c r="R61" i="16"/>
  <c r="Q435" i="11"/>
  <c r="Q458" i="11" s="1"/>
  <c r="V67" i="16"/>
  <c r="U441" i="11"/>
  <c r="Q348" i="11"/>
  <c r="Q371" i="11" s="1"/>
  <c r="Q394" i="11" s="1"/>
  <c r="Q416" i="11" s="1"/>
  <c r="Q441" i="11"/>
  <c r="Q464" i="11" s="1"/>
  <c r="Q201" i="11"/>
  <c r="Q226" i="11" s="1"/>
  <c r="Q248" i="11" s="1"/>
  <c r="Q439" i="11"/>
  <c r="T60" i="16"/>
  <c r="S434" i="11"/>
  <c r="S457" i="11" s="1"/>
  <c r="L65" i="16"/>
  <c r="K439" i="11"/>
  <c r="K462" i="11" s="1"/>
  <c r="S346" i="11"/>
  <c r="S369" i="11" s="1"/>
  <c r="S392" i="11" s="1"/>
  <c r="S414" i="11" s="1"/>
  <c r="S439" i="11"/>
  <c r="S462" i="11" s="1"/>
  <c r="N65" i="16"/>
  <c r="M439" i="11"/>
  <c r="M462" i="11" s="1"/>
  <c r="T59" i="16"/>
  <c r="S433" i="11"/>
  <c r="S456" i="11" s="1"/>
  <c r="N67" i="16"/>
  <c r="M441" i="11"/>
  <c r="M464" i="11" s="1"/>
  <c r="R69" i="16"/>
  <c r="Q443" i="11"/>
  <c r="R58" i="16"/>
  <c r="Q432" i="11"/>
  <c r="Q455" i="11" s="1"/>
  <c r="L67" i="16"/>
  <c r="K441" i="11"/>
  <c r="K464" i="11" s="1"/>
  <c r="M67" i="16"/>
  <c r="L441" i="11"/>
  <c r="L464" i="11" s="1"/>
  <c r="R59" i="16"/>
  <c r="Q433" i="11"/>
  <c r="Q456" i="11" s="1"/>
  <c r="R60" i="16"/>
  <c r="Q434" i="11"/>
  <c r="Q457" i="11" s="1"/>
  <c r="K65" i="16"/>
  <c r="J439" i="11"/>
  <c r="J462" i="11" s="1"/>
  <c r="K67" i="16"/>
  <c r="J441" i="11"/>
  <c r="J464" i="11" s="1"/>
  <c r="T58" i="16"/>
  <c r="S432" i="11"/>
  <c r="S455" i="11" s="1"/>
  <c r="S580" i="11"/>
  <c r="S602" i="11" s="1"/>
  <c r="S435" i="11"/>
  <c r="S458" i="11" s="1"/>
  <c r="M65" i="16"/>
  <c r="L439" i="11"/>
  <c r="L462" i="11" s="1"/>
  <c r="P200" i="11"/>
  <c r="P225" i="11" s="1"/>
  <c r="P247" i="11" s="1"/>
  <c r="D562" i="11"/>
  <c r="D346" i="11"/>
  <c r="D369" i="11" s="1"/>
  <c r="D392" i="11" s="1"/>
  <c r="D414" i="11" s="1"/>
  <c r="B149" i="11"/>
  <c r="B173" i="11" s="1"/>
  <c r="B269" i="11" s="1"/>
  <c r="B291" i="11" s="1"/>
  <c r="O149" i="11"/>
  <c r="O173" i="11" s="1"/>
  <c r="O269" i="11" s="1"/>
  <c r="O291" i="11" s="1"/>
  <c r="B580" i="11"/>
  <c r="B602" i="11" s="1"/>
  <c r="P342" i="11"/>
  <c r="P365" i="11" s="1"/>
  <c r="P388" i="11" s="1"/>
  <c r="P410" i="11" s="1"/>
  <c r="B342" i="11"/>
  <c r="B365" i="11" s="1"/>
  <c r="B388" i="11" s="1"/>
  <c r="B410" i="11" s="1"/>
  <c r="P580" i="11"/>
  <c r="P602" i="11" s="1"/>
  <c r="U342" i="11"/>
  <c r="U365" i="11" s="1"/>
  <c r="V61" i="16"/>
  <c r="U558" i="11"/>
  <c r="U580" i="11"/>
  <c r="U602" i="11" s="1"/>
  <c r="B558" i="11"/>
  <c r="P558" i="11"/>
  <c r="S558" i="11"/>
  <c r="F558" i="11"/>
  <c r="D584" i="11"/>
  <c r="D606" i="11" s="1"/>
  <c r="J342" i="11"/>
  <c r="J365" i="11" s="1"/>
  <c r="J388" i="11" s="1"/>
  <c r="J410" i="11" s="1"/>
  <c r="W490" i="11"/>
  <c r="D65" i="16"/>
  <c r="M580" i="11"/>
  <c r="M602" i="11" s="1"/>
  <c r="M624" i="11" s="1"/>
  <c r="M646" i="11" s="1"/>
  <c r="M388" i="11"/>
  <c r="M410" i="11" s="1"/>
  <c r="C365" i="11"/>
  <c r="C388" i="11" s="1"/>
  <c r="C410" i="11" s="1"/>
  <c r="C346" i="11"/>
  <c r="C369" i="11" s="1"/>
  <c r="C392" i="11" s="1"/>
  <c r="C414" i="11" s="1"/>
  <c r="F342" i="11"/>
  <c r="F365" i="11" s="1"/>
  <c r="F388" i="11" s="1"/>
  <c r="F410" i="11" s="1"/>
  <c r="F580" i="11"/>
  <c r="F602" i="11" s="1"/>
  <c r="C584" i="11"/>
  <c r="C606" i="11" s="1"/>
  <c r="D580" i="11"/>
  <c r="D602" i="11" s="1"/>
  <c r="K149" i="11"/>
  <c r="K173" i="11" s="1"/>
  <c r="K269" i="11" s="1"/>
  <c r="K291" i="11" s="1"/>
  <c r="D342" i="11"/>
  <c r="D365" i="11" s="1"/>
  <c r="D388" i="11" s="1"/>
  <c r="D410" i="11" s="1"/>
  <c r="F149" i="11"/>
  <c r="F173" i="11" s="1"/>
  <c r="F269" i="11" s="1"/>
  <c r="F291" i="11" s="1"/>
  <c r="H149" i="11"/>
  <c r="H173" i="11" s="1"/>
  <c r="H269" i="11" s="1"/>
  <c r="H291" i="11" s="1"/>
  <c r="G149" i="11"/>
  <c r="G173" i="11" s="1"/>
  <c r="G269" i="11" s="1"/>
  <c r="G291" i="11" s="1"/>
  <c r="M342" i="11"/>
  <c r="M365" i="11" s="1"/>
  <c r="D558" i="11"/>
  <c r="J61" i="16"/>
  <c r="M558" i="11"/>
  <c r="L580" i="11"/>
  <c r="L602" i="11" s="1"/>
  <c r="L342" i="11"/>
  <c r="L365" i="11" s="1"/>
  <c r="L388" i="11" s="1"/>
  <c r="L410" i="11" s="1"/>
  <c r="L558" i="11"/>
  <c r="H580" i="11"/>
  <c r="H602" i="11" s="1"/>
  <c r="H342" i="11"/>
  <c r="H365" i="11" s="1"/>
  <c r="H388" i="11" s="1"/>
  <c r="H410" i="11" s="1"/>
  <c r="H558" i="11"/>
  <c r="M61" i="16"/>
  <c r="I558" i="11"/>
  <c r="I342" i="11"/>
  <c r="I365" i="11" s="1"/>
  <c r="I388" i="11" s="1"/>
  <c r="I410" i="11" s="1"/>
  <c r="K584" i="11"/>
  <c r="K606" i="11" s="1"/>
  <c r="K562" i="11"/>
  <c r="D149" i="11"/>
  <c r="D173" i="11" s="1"/>
  <c r="D269" i="11" s="1"/>
  <c r="D291" i="11" s="1"/>
  <c r="U155" i="11"/>
  <c r="U179" i="11" s="1"/>
  <c r="U275" i="11" s="1"/>
  <c r="U297" i="11" s="1"/>
  <c r="Q558" i="11"/>
  <c r="Q580" i="11"/>
  <c r="Q602" i="11" s="1"/>
  <c r="J146" i="11"/>
  <c r="J170" i="11" s="1"/>
  <c r="J266" i="11" s="1"/>
  <c r="J288" i="11" s="1"/>
  <c r="T342" i="11"/>
  <c r="T365" i="11" s="1"/>
  <c r="T388" i="11" s="1"/>
  <c r="T410" i="11" s="1"/>
  <c r="T580" i="11"/>
  <c r="T602" i="11" s="1"/>
  <c r="B146" i="11"/>
  <c r="B170" i="11" s="1"/>
  <c r="B266" i="11" s="1"/>
  <c r="B288" i="11" s="1"/>
  <c r="I346" i="11"/>
  <c r="I369" i="11" s="1"/>
  <c r="I392" i="11" s="1"/>
  <c r="I414" i="11" s="1"/>
  <c r="N562" i="11"/>
  <c r="T558" i="11"/>
  <c r="N584" i="11"/>
  <c r="N606" i="11" s="1"/>
  <c r="D443" i="11"/>
  <c r="D466" i="11" s="1"/>
  <c r="I584" i="11"/>
  <c r="I606" i="11" s="1"/>
  <c r="J149" i="11"/>
  <c r="J173" i="11" s="1"/>
  <c r="J269" i="11" s="1"/>
  <c r="J291" i="11" s="1"/>
  <c r="U425" i="11"/>
  <c r="U426" i="11"/>
  <c r="U449" i="11" s="1"/>
  <c r="N346" i="11"/>
  <c r="N369" i="11" s="1"/>
  <c r="N392" i="11" s="1"/>
  <c r="N414" i="11" s="1"/>
  <c r="V53" i="16"/>
  <c r="U427" i="11"/>
  <c r="I562" i="11"/>
  <c r="U429" i="11"/>
  <c r="Q342" i="11"/>
  <c r="Q365" i="11" s="1"/>
  <c r="Q388" i="11" s="1"/>
  <c r="Q410" i="11" s="1"/>
  <c r="C149" i="11"/>
  <c r="C173" i="11" s="1"/>
  <c r="C197" i="11" s="1"/>
  <c r="C222" i="11" s="1"/>
  <c r="C244" i="11" s="1"/>
  <c r="S149" i="11"/>
  <c r="S173" i="11" s="1"/>
  <c r="S269" i="11" s="1"/>
  <c r="S291" i="11" s="1"/>
  <c r="K346" i="11"/>
  <c r="K369" i="11" s="1"/>
  <c r="K392" i="11" s="1"/>
  <c r="K414" i="11" s="1"/>
  <c r="Q65" i="16"/>
  <c r="P584" i="11"/>
  <c r="P606" i="11" s="1"/>
  <c r="L584" i="11"/>
  <c r="L606" i="11" s="1"/>
  <c r="P562" i="11"/>
  <c r="L562" i="11"/>
  <c r="L346" i="11"/>
  <c r="L369" i="11" s="1"/>
  <c r="L392" i="11" s="1"/>
  <c r="L414" i="11" s="1"/>
  <c r="E365" i="11"/>
  <c r="E388" i="11" s="1"/>
  <c r="E410" i="11" s="1"/>
  <c r="E558" i="11"/>
  <c r="Q562" i="11"/>
  <c r="F61" i="16"/>
  <c r="E580" i="11"/>
  <c r="E602" i="11" s="1"/>
  <c r="T61" i="16"/>
  <c r="S342" i="11"/>
  <c r="S365" i="11" s="1"/>
  <c r="S388" i="11" s="1"/>
  <c r="S410" i="11" s="1"/>
  <c r="Q392" i="11"/>
  <c r="Q414" i="11" s="1"/>
  <c r="Q346" i="11"/>
  <c r="Q369" i="11" s="1"/>
  <c r="Q584" i="11"/>
  <c r="Q606" i="11" s="1"/>
  <c r="Q628" i="11" s="1"/>
  <c r="Q650" i="11" s="1"/>
  <c r="M151" i="11"/>
  <c r="M175" i="11" s="1"/>
  <c r="M271" i="11" s="1"/>
  <c r="M293" i="11" s="1"/>
  <c r="J151" i="11"/>
  <c r="J175" i="11" s="1"/>
  <c r="J271" i="11" s="1"/>
  <c r="J293" i="11" s="1"/>
  <c r="L565" i="11"/>
  <c r="R346" i="11"/>
  <c r="R369" i="11" s="1"/>
  <c r="R392" i="11" s="1"/>
  <c r="R414" i="11" s="1"/>
  <c r="E151" i="11"/>
  <c r="E175" i="11" s="1"/>
  <c r="E271" i="11" s="1"/>
  <c r="E293" i="11" s="1"/>
  <c r="S65" i="16"/>
  <c r="R562" i="11"/>
  <c r="O151" i="11"/>
  <c r="O175" i="11" s="1"/>
  <c r="U151" i="11"/>
  <c r="U175" i="11" s="1"/>
  <c r="U271" i="11" s="1"/>
  <c r="U293" i="11" s="1"/>
  <c r="M349" i="11"/>
  <c r="M372" i="11" s="1"/>
  <c r="M395" i="11" s="1"/>
  <c r="M417" i="11" s="1"/>
  <c r="S151" i="11"/>
  <c r="S175" i="11" s="1"/>
  <c r="S271" i="11" s="1"/>
  <c r="S293" i="11" s="1"/>
  <c r="D155" i="11"/>
  <c r="D179" i="11" s="1"/>
  <c r="D275" i="11" s="1"/>
  <c r="D297" i="11" s="1"/>
  <c r="C155" i="11"/>
  <c r="C179" i="11" s="1"/>
  <c r="C275" i="11" s="1"/>
  <c r="C297" i="11" s="1"/>
  <c r="R155" i="11"/>
  <c r="R179" i="11" s="1"/>
  <c r="R275" i="11" s="1"/>
  <c r="R297" i="11" s="1"/>
  <c r="R149" i="11"/>
  <c r="R173" i="11" s="1"/>
  <c r="R269" i="11" s="1"/>
  <c r="R291" i="11" s="1"/>
  <c r="U149" i="11"/>
  <c r="U173" i="11" s="1"/>
  <c r="U269" i="11" s="1"/>
  <c r="U291" i="11" s="1"/>
  <c r="L149" i="11"/>
  <c r="L173" i="11" s="1"/>
  <c r="L269" i="11" s="1"/>
  <c r="L291" i="11" s="1"/>
  <c r="M149" i="11"/>
  <c r="M173" i="11" s="1"/>
  <c r="M269" i="11" s="1"/>
  <c r="M291" i="11" s="1"/>
  <c r="I149" i="11"/>
  <c r="I173" i="11" s="1"/>
  <c r="I269" i="11" s="1"/>
  <c r="I291" i="11" s="1"/>
  <c r="O584" i="11"/>
  <c r="O606" i="11" s="1"/>
  <c r="E155" i="11"/>
  <c r="E179" i="11" s="1"/>
  <c r="E275" i="11" s="1"/>
  <c r="E297" i="11" s="1"/>
  <c r="F371" i="11"/>
  <c r="F394" i="11" s="1"/>
  <c r="F416" i="11" s="1"/>
  <c r="C19" i="16"/>
  <c r="F19" i="16" s="1"/>
  <c r="P155" i="11"/>
  <c r="P179" i="11" s="1"/>
  <c r="P275" i="11" s="1"/>
  <c r="P297" i="11" s="1"/>
  <c r="S584" i="11"/>
  <c r="S606" i="11" s="1"/>
  <c r="C371" i="11"/>
  <c r="C394" i="11" s="1"/>
  <c r="C416" i="11" s="1"/>
  <c r="Q155" i="11"/>
  <c r="Q179" i="11" s="1"/>
  <c r="Q275" i="11" s="1"/>
  <c r="Q297" i="11" s="1"/>
  <c r="O346" i="11"/>
  <c r="O369" i="11" s="1"/>
  <c r="O392" i="11" s="1"/>
  <c r="O414" i="11" s="1"/>
  <c r="Q561" i="11"/>
  <c r="S562" i="11"/>
  <c r="T65" i="16"/>
  <c r="B155" i="11"/>
  <c r="B179" i="11" s="1"/>
  <c r="B275" i="11" s="1"/>
  <c r="B297" i="11" s="1"/>
  <c r="M155" i="11"/>
  <c r="M179" i="11" s="1"/>
  <c r="M275" i="11" s="1"/>
  <c r="M297" i="11" s="1"/>
  <c r="N155" i="11"/>
  <c r="N179" i="11" s="1"/>
  <c r="N275" i="11" s="1"/>
  <c r="N297" i="11" s="1"/>
  <c r="Q583" i="11"/>
  <c r="Q605" i="11" s="1"/>
  <c r="O562" i="11"/>
  <c r="G155" i="11"/>
  <c r="G179" i="11" s="1"/>
  <c r="G275" i="11" s="1"/>
  <c r="G297" i="11" s="1"/>
  <c r="I155" i="11"/>
  <c r="I179" i="11" s="1"/>
  <c r="I275" i="11" s="1"/>
  <c r="I297" i="11" s="1"/>
  <c r="T155" i="11"/>
  <c r="T179" i="11" s="1"/>
  <c r="T275" i="11" s="1"/>
  <c r="T297" i="11" s="1"/>
  <c r="K155" i="11"/>
  <c r="K179" i="11" s="1"/>
  <c r="K275" i="11" s="1"/>
  <c r="K297" i="11" s="1"/>
  <c r="O155" i="11"/>
  <c r="O179" i="11" s="1"/>
  <c r="O275" i="11" s="1"/>
  <c r="O297" i="11" s="1"/>
  <c r="Q345" i="11"/>
  <c r="Q368" i="11" s="1"/>
  <c r="Q391" i="11" s="1"/>
  <c r="Q413" i="11" s="1"/>
  <c r="F155" i="11"/>
  <c r="F179" i="11" s="1"/>
  <c r="F203" i="11" s="1"/>
  <c r="F228" i="11" s="1"/>
  <c r="F250" i="11" s="1"/>
  <c r="H155" i="11"/>
  <c r="H179" i="11" s="1"/>
  <c r="H275" i="11" s="1"/>
  <c r="H297" i="11" s="1"/>
  <c r="N371" i="11"/>
  <c r="N394" i="11" s="1"/>
  <c r="N416" i="11" s="1"/>
  <c r="J155" i="11"/>
  <c r="J179" i="11" s="1"/>
  <c r="J275" i="11" s="1"/>
  <c r="J297" i="11" s="1"/>
  <c r="L155" i="11"/>
  <c r="L179" i="11" s="1"/>
  <c r="L275" i="11" s="1"/>
  <c r="L297" i="11" s="1"/>
  <c r="AB55" i="11"/>
  <c r="S155" i="11"/>
  <c r="S179" i="11" s="1"/>
  <c r="S275" i="11" s="1"/>
  <c r="S297" i="11" s="1"/>
  <c r="S561" i="11"/>
  <c r="P347" i="11"/>
  <c r="P370" i="11" s="1"/>
  <c r="P393" i="11" s="1"/>
  <c r="P415" i="11" s="1"/>
  <c r="E147" i="11"/>
  <c r="E171" i="11" s="1"/>
  <c r="E267" i="11" s="1"/>
  <c r="E289" i="11" s="1"/>
  <c r="N149" i="11"/>
  <c r="N173" i="11" s="1"/>
  <c r="N269" i="11" s="1"/>
  <c r="N291" i="11" s="1"/>
  <c r="D363" i="11"/>
  <c r="D386" i="11" s="1"/>
  <c r="D408" i="11" s="1"/>
  <c r="H147" i="11"/>
  <c r="H171" i="11" s="1"/>
  <c r="H267" i="11" s="1"/>
  <c r="H289" i="11" s="1"/>
  <c r="G584" i="11"/>
  <c r="G606" i="11" s="1"/>
  <c r="D147" i="11"/>
  <c r="D171" i="11" s="1"/>
  <c r="D195" i="11" s="1"/>
  <c r="D220" i="11" s="1"/>
  <c r="D242" i="11" s="1"/>
  <c r="M147" i="11"/>
  <c r="M171" i="11" s="1"/>
  <c r="M267" i="11" s="1"/>
  <c r="M289" i="11" s="1"/>
  <c r="Q147" i="11"/>
  <c r="Q171" i="11" s="1"/>
  <c r="Q267" i="11" s="1"/>
  <c r="Q289" i="11" s="1"/>
  <c r="L147" i="11"/>
  <c r="L171" i="11" s="1"/>
  <c r="L267" i="11" s="1"/>
  <c r="L289" i="11" s="1"/>
  <c r="H65" i="16"/>
  <c r="B147" i="11"/>
  <c r="B171" i="11" s="1"/>
  <c r="B267" i="11" s="1"/>
  <c r="B289" i="11" s="1"/>
  <c r="G147" i="11"/>
  <c r="G171" i="11" s="1"/>
  <c r="G267" i="11" s="1"/>
  <c r="G289" i="11" s="1"/>
  <c r="C147" i="11"/>
  <c r="C171" i="11" s="1"/>
  <c r="C267" i="11" s="1"/>
  <c r="C289" i="11" s="1"/>
  <c r="K147" i="11"/>
  <c r="K171" i="11" s="1"/>
  <c r="K267" i="11" s="1"/>
  <c r="K289" i="11" s="1"/>
  <c r="S147" i="11"/>
  <c r="S171" i="11" s="1"/>
  <c r="S267" i="11" s="1"/>
  <c r="S289" i="11" s="1"/>
  <c r="R147" i="11"/>
  <c r="R171" i="11" s="1"/>
  <c r="R267" i="11" s="1"/>
  <c r="R289" i="11" s="1"/>
  <c r="N147" i="11"/>
  <c r="N171" i="11" s="1"/>
  <c r="N267" i="11" s="1"/>
  <c r="N289" i="11" s="1"/>
  <c r="C367" i="11"/>
  <c r="C390" i="11" s="1"/>
  <c r="C412" i="11" s="1"/>
  <c r="J147" i="11"/>
  <c r="J171" i="11" s="1"/>
  <c r="J267" i="11" s="1"/>
  <c r="J289" i="11" s="1"/>
  <c r="U147" i="11"/>
  <c r="U171" i="11" s="1"/>
  <c r="U267" i="11" s="1"/>
  <c r="U289" i="11" s="1"/>
  <c r="C11" i="16"/>
  <c r="W3" i="15" s="1"/>
  <c r="T147" i="11"/>
  <c r="T171" i="11" s="1"/>
  <c r="T267" i="11" s="1"/>
  <c r="T289" i="11" s="1"/>
  <c r="O342" i="11"/>
  <c r="O365" i="11" s="1"/>
  <c r="O388" i="11" s="1"/>
  <c r="O410" i="11" s="1"/>
  <c r="F147" i="11"/>
  <c r="F171" i="11" s="1"/>
  <c r="F267" i="11" s="1"/>
  <c r="F289" i="11" s="1"/>
  <c r="O147" i="11"/>
  <c r="O171" i="11" s="1"/>
  <c r="O267" i="11" s="1"/>
  <c r="O289" i="11" s="1"/>
  <c r="I147" i="11"/>
  <c r="I171" i="11" s="1"/>
  <c r="I267" i="11" s="1"/>
  <c r="I289" i="11" s="1"/>
  <c r="G346" i="11"/>
  <c r="G369" i="11" s="1"/>
  <c r="G392" i="11" s="1"/>
  <c r="G414" i="11" s="1"/>
  <c r="I151" i="11"/>
  <c r="I175" i="11" s="1"/>
  <c r="I271" i="11" s="1"/>
  <c r="I293" i="11" s="1"/>
  <c r="Z47" i="11"/>
  <c r="C692" i="11"/>
  <c r="E24" i="3" s="1"/>
  <c r="P147" i="11"/>
  <c r="P171" i="11" s="1"/>
  <c r="P267" i="11" s="1"/>
  <c r="P289" i="11" s="1"/>
  <c r="M587" i="11"/>
  <c r="M609" i="11" s="1"/>
  <c r="N342" i="11"/>
  <c r="N365" i="11" s="1"/>
  <c r="N388" i="11" s="1"/>
  <c r="N410" i="11" s="1"/>
  <c r="E584" i="11"/>
  <c r="E606" i="11" s="1"/>
  <c r="Q151" i="11"/>
  <c r="Q175" i="11" s="1"/>
  <c r="Q271" i="11" s="1"/>
  <c r="Q293" i="11" s="1"/>
  <c r="K151" i="11"/>
  <c r="K175" i="11" s="1"/>
  <c r="K271" i="11" s="1"/>
  <c r="K293" i="11" s="1"/>
  <c r="P151" i="11"/>
  <c r="P175" i="11" s="1"/>
  <c r="P271" i="11" s="1"/>
  <c r="P293" i="11" s="1"/>
  <c r="G365" i="11"/>
  <c r="G388" i="11" s="1"/>
  <c r="G410" i="11" s="1"/>
  <c r="T562" i="11"/>
  <c r="B151" i="11"/>
  <c r="B175" i="11" s="1"/>
  <c r="B271" i="11" s="1"/>
  <c r="B293" i="11" s="1"/>
  <c r="Z51" i="11"/>
  <c r="G151" i="11"/>
  <c r="G175" i="11" s="1"/>
  <c r="G271" i="11" s="1"/>
  <c r="G293" i="11" s="1"/>
  <c r="I367" i="11"/>
  <c r="I390" i="11" s="1"/>
  <c r="I412" i="11" s="1"/>
  <c r="T584" i="11"/>
  <c r="T606" i="11" s="1"/>
  <c r="N435" i="11"/>
  <c r="N458" i="11" s="1"/>
  <c r="O367" i="11"/>
  <c r="D587" i="11"/>
  <c r="D609" i="11" s="1"/>
  <c r="N558" i="11"/>
  <c r="D349" i="11"/>
  <c r="D372" i="11" s="1"/>
  <c r="D395" i="11" s="1"/>
  <c r="D417" i="11" s="1"/>
  <c r="T346" i="11"/>
  <c r="T369" i="11" s="1"/>
  <c r="T392" i="11" s="1"/>
  <c r="T414" i="11" s="1"/>
  <c r="H151" i="11"/>
  <c r="H175" i="11" s="1"/>
  <c r="H271" i="11" s="1"/>
  <c r="H293" i="11" s="1"/>
  <c r="F151" i="11"/>
  <c r="F175" i="11" s="1"/>
  <c r="F271" i="11" s="1"/>
  <c r="F293" i="11" s="1"/>
  <c r="L204" i="11"/>
  <c r="L229" i="11" s="1"/>
  <c r="L251" i="11" s="1"/>
  <c r="L587" i="11"/>
  <c r="L609" i="11" s="1"/>
  <c r="D151" i="11"/>
  <c r="D175" i="11" s="1"/>
  <c r="D271" i="11" s="1"/>
  <c r="D293" i="11" s="1"/>
  <c r="C15" i="16"/>
  <c r="AA3" i="15" s="1"/>
  <c r="R342" i="11"/>
  <c r="R365" i="11" s="1"/>
  <c r="R388" i="11" s="1"/>
  <c r="R410" i="11" s="1"/>
  <c r="L349" i="11"/>
  <c r="L372" i="11" s="1"/>
  <c r="L395" i="11" s="1"/>
  <c r="L417" i="11" s="1"/>
  <c r="E562" i="11"/>
  <c r="C151" i="11"/>
  <c r="C175" i="11" s="1"/>
  <c r="C271" i="11" s="1"/>
  <c r="C293" i="11" s="1"/>
  <c r="B346" i="11"/>
  <c r="B369" i="11" s="1"/>
  <c r="B392" i="11" s="1"/>
  <c r="B414" i="11" s="1"/>
  <c r="R367" i="11"/>
  <c r="R390" i="11" s="1"/>
  <c r="R412" i="11" s="1"/>
  <c r="N151" i="11"/>
  <c r="N175" i="11" s="1"/>
  <c r="N271" i="11" s="1"/>
  <c r="N293" i="11" s="1"/>
  <c r="M565" i="11"/>
  <c r="N580" i="11"/>
  <c r="N602" i="11" s="1"/>
  <c r="E346" i="11"/>
  <c r="E369" i="11" s="1"/>
  <c r="E392" i="11" s="1"/>
  <c r="E414" i="11" s="1"/>
  <c r="R151" i="11"/>
  <c r="R175" i="11" s="1"/>
  <c r="R271" i="11" s="1"/>
  <c r="R293" i="11" s="1"/>
  <c r="AB51" i="11"/>
  <c r="T151" i="11"/>
  <c r="T175" i="11" s="1"/>
  <c r="T271" i="11" s="1"/>
  <c r="T293" i="11" s="1"/>
  <c r="B562" i="11"/>
  <c r="U346" i="11"/>
  <c r="U369" i="11" s="1"/>
  <c r="U392" i="11" s="1"/>
  <c r="U414" i="11" s="1"/>
  <c r="H61" i="16"/>
  <c r="J558" i="11"/>
  <c r="M346" i="11"/>
  <c r="M369" i="11" s="1"/>
  <c r="M392" i="11" s="1"/>
  <c r="M414" i="11" s="1"/>
  <c r="J562" i="11"/>
  <c r="B584" i="11"/>
  <c r="B606" i="11" s="1"/>
  <c r="R558" i="11"/>
  <c r="J580" i="11"/>
  <c r="J602" i="11" s="1"/>
  <c r="J435" i="11"/>
  <c r="J458" i="11" s="1"/>
  <c r="G558" i="11"/>
  <c r="M584" i="11"/>
  <c r="M606" i="11" s="1"/>
  <c r="J584" i="11"/>
  <c r="J606" i="11" s="1"/>
  <c r="G580" i="11"/>
  <c r="G602" i="11" s="1"/>
  <c r="R580" i="11"/>
  <c r="R602" i="11" s="1"/>
  <c r="M562" i="11"/>
  <c r="J346" i="11"/>
  <c r="J369" i="11" s="1"/>
  <c r="J392" i="11" s="1"/>
  <c r="J414" i="11" s="1"/>
  <c r="K558" i="11"/>
  <c r="K342" i="11"/>
  <c r="K365" i="11" s="1"/>
  <c r="K388" i="11" s="1"/>
  <c r="K410" i="11" s="1"/>
  <c r="K435" i="11"/>
  <c r="K458" i="11" s="1"/>
  <c r="K580" i="11"/>
  <c r="K602" i="11" s="1"/>
  <c r="P61" i="16"/>
  <c r="O558" i="11"/>
  <c r="O580" i="11"/>
  <c r="O602" i="11" s="1"/>
  <c r="F10" i="16"/>
  <c r="N146" i="11"/>
  <c r="N170" i="11" s="1"/>
  <c r="N266" i="11" s="1"/>
  <c r="N288" i="11" s="1"/>
  <c r="E146" i="11"/>
  <c r="E170" i="11" s="1"/>
  <c r="E266" i="11" s="1"/>
  <c r="E288" i="11" s="1"/>
  <c r="K146" i="11"/>
  <c r="K170" i="11" s="1"/>
  <c r="K266" i="11" s="1"/>
  <c r="K288" i="11" s="1"/>
  <c r="E62" i="16"/>
  <c r="P146" i="11"/>
  <c r="P170" i="11" s="1"/>
  <c r="P266" i="11" s="1"/>
  <c r="P288" i="11" s="1"/>
  <c r="V3" i="15"/>
  <c r="C146" i="11"/>
  <c r="C170" i="11" s="1"/>
  <c r="C194" i="11" s="1"/>
  <c r="C219" i="11" s="1"/>
  <c r="C241" i="11" s="1"/>
  <c r="F146" i="11"/>
  <c r="F170" i="11" s="1"/>
  <c r="F266" i="11" s="1"/>
  <c r="F288" i="11" s="1"/>
  <c r="I146" i="11"/>
  <c r="I170" i="11" s="1"/>
  <c r="I266" i="11" s="1"/>
  <c r="I288" i="11" s="1"/>
  <c r="L146" i="11"/>
  <c r="L170" i="11" s="1"/>
  <c r="L266" i="11" s="1"/>
  <c r="L288" i="11" s="1"/>
  <c r="O146" i="11"/>
  <c r="O170" i="11" s="1"/>
  <c r="O266" i="11" s="1"/>
  <c r="O288" i="11" s="1"/>
  <c r="G146" i="11"/>
  <c r="G170" i="11" s="1"/>
  <c r="G266" i="11" s="1"/>
  <c r="G288" i="11" s="1"/>
  <c r="D581" i="11"/>
  <c r="D603" i="11" s="1"/>
  <c r="AB46" i="11"/>
  <c r="H146" i="11"/>
  <c r="H170" i="11" s="1"/>
  <c r="H266" i="11" s="1"/>
  <c r="H288" i="11" s="1"/>
  <c r="D146" i="11"/>
  <c r="D170" i="11" s="1"/>
  <c r="D266" i="11" s="1"/>
  <c r="D288" i="11" s="1"/>
  <c r="M204" i="11"/>
  <c r="M229" i="11" s="1"/>
  <c r="M251" i="11" s="1"/>
  <c r="G10" i="16"/>
  <c r="R10" i="11" s="1"/>
  <c r="R146" i="11"/>
  <c r="R170" i="11" s="1"/>
  <c r="R266" i="11" s="1"/>
  <c r="R288" i="11" s="1"/>
  <c r="Z46" i="11"/>
  <c r="Q146" i="11"/>
  <c r="Q170" i="11" s="1"/>
  <c r="Q266" i="11" s="1"/>
  <c r="Q288" i="11" s="1"/>
  <c r="U146" i="11"/>
  <c r="U170" i="11" s="1"/>
  <c r="U266" i="11" s="1"/>
  <c r="U288" i="11" s="1"/>
  <c r="M146" i="11"/>
  <c r="M170" i="11" s="1"/>
  <c r="M266" i="11" s="1"/>
  <c r="M288" i="11" s="1"/>
  <c r="K347" i="11"/>
  <c r="K370" i="11" s="1"/>
  <c r="K393" i="11" s="1"/>
  <c r="K415" i="11" s="1"/>
  <c r="R152" i="11"/>
  <c r="R176" i="11" s="1"/>
  <c r="R272" i="11" s="1"/>
  <c r="R294" i="11" s="1"/>
  <c r="D10" i="16"/>
  <c r="S146" i="11"/>
  <c r="S170" i="11" s="1"/>
  <c r="S266" i="11" s="1"/>
  <c r="S288" i="11" s="1"/>
  <c r="T146" i="11"/>
  <c r="T170" i="11" s="1"/>
  <c r="T266" i="11" s="1"/>
  <c r="T288" i="11" s="1"/>
  <c r="D12" i="16"/>
  <c r="U148" i="11"/>
  <c r="U172" i="11" s="1"/>
  <c r="U268" i="11" s="1"/>
  <c r="U290" i="11" s="1"/>
  <c r="P367" i="11"/>
  <c r="P390" i="11" s="1"/>
  <c r="P412" i="11" s="1"/>
  <c r="U584" i="11"/>
  <c r="U606" i="11" s="1"/>
  <c r="E149" i="11"/>
  <c r="E173" i="11" s="1"/>
  <c r="E269" i="11" s="1"/>
  <c r="E291" i="11" s="1"/>
  <c r="M148" i="11"/>
  <c r="M172" i="11" s="1"/>
  <c r="M268" i="11" s="1"/>
  <c r="M290" i="11" s="1"/>
  <c r="C13" i="16"/>
  <c r="E13" i="16" s="1"/>
  <c r="P149" i="11"/>
  <c r="P173" i="11" s="1"/>
  <c r="P269" i="11" s="1"/>
  <c r="P291" i="11" s="1"/>
  <c r="AB49" i="11"/>
  <c r="Q149" i="11"/>
  <c r="Q173" i="11" s="1"/>
  <c r="T149" i="11"/>
  <c r="T173" i="11" s="1"/>
  <c r="E148" i="11"/>
  <c r="E172" i="11" s="1"/>
  <c r="E268" i="11" s="1"/>
  <c r="E290" i="11" s="1"/>
  <c r="C148" i="11"/>
  <c r="C172" i="11" s="1"/>
  <c r="C268" i="11" s="1"/>
  <c r="C290" i="11" s="1"/>
  <c r="I587" i="11"/>
  <c r="I609" i="11" s="1"/>
  <c r="Z48" i="11"/>
  <c r="I565" i="11"/>
  <c r="G12" i="16"/>
  <c r="Q12" i="11" s="1"/>
  <c r="J148" i="11"/>
  <c r="J172" i="11" s="1"/>
  <c r="J196" i="11" s="1"/>
  <c r="J221" i="11" s="1"/>
  <c r="J243" i="11" s="1"/>
  <c r="F148" i="11"/>
  <c r="F172" i="11" s="1"/>
  <c r="F268" i="11" s="1"/>
  <c r="F290" i="11" s="1"/>
  <c r="D148" i="11"/>
  <c r="D172" i="11" s="1"/>
  <c r="D268" i="11" s="1"/>
  <c r="D290" i="11" s="1"/>
  <c r="Q148" i="11"/>
  <c r="Q172" i="11" s="1"/>
  <c r="Q268" i="11" s="1"/>
  <c r="Q290" i="11" s="1"/>
  <c r="H148" i="11"/>
  <c r="H172" i="11" s="1"/>
  <c r="H268" i="11" s="1"/>
  <c r="H290" i="11" s="1"/>
  <c r="G148" i="11"/>
  <c r="G172" i="11" s="1"/>
  <c r="G268" i="11" s="1"/>
  <c r="G290" i="11" s="1"/>
  <c r="K148" i="11"/>
  <c r="K172" i="11" s="1"/>
  <c r="K268" i="11" s="1"/>
  <c r="K290" i="11" s="1"/>
  <c r="P148" i="11"/>
  <c r="P172" i="11" s="1"/>
  <c r="P268" i="11" s="1"/>
  <c r="P290" i="11" s="1"/>
  <c r="R148" i="11"/>
  <c r="R172" i="11" s="1"/>
  <c r="R268" i="11" s="1"/>
  <c r="R290" i="11" s="1"/>
  <c r="N148" i="11"/>
  <c r="N172" i="11" s="1"/>
  <c r="N268" i="11" s="1"/>
  <c r="N290" i="11" s="1"/>
  <c r="I148" i="11"/>
  <c r="I172" i="11" s="1"/>
  <c r="I268" i="11" s="1"/>
  <c r="I290" i="11" s="1"/>
  <c r="B148" i="11"/>
  <c r="B172" i="11" s="1"/>
  <c r="B268" i="11" s="1"/>
  <c r="B290" i="11" s="1"/>
  <c r="AB48" i="11"/>
  <c r="I349" i="11"/>
  <c r="I372" i="11" s="1"/>
  <c r="I395" i="11" s="1"/>
  <c r="I417" i="11" s="1"/>
  <c r="O364" i="11"/>
  <c r="O387" i="11" s="1"/>
  <c r="O409" i="11" s="1"/>
  <c r="S148" i="11"/>
  <c r="S172" i="11" s="1"/>
  <c r="S268" i="11" s="1"/>
  <c r="S290" i="11" s="1"/>
  <c r="L148" i="11"/>
  <c r="L172" i="11" s="1"/>
  <c r="L268" i="11" s="1"/>
  <c r="L290" i="11" s="1"/>
  <c r="X3" i="15"/>
  <c r="T148" i="11"/>
  <c r="T172" i="11" s="1"/>
  <c r="T268" i="11" s="1"/>
  <c r="T290" i="11" s="1"/>
  <c r="O148" i="11"/>
  <c r="O172" i="11" s="1"/>
  <c r="O196" i="11" s="1"/>
  <c r="O221" i="11" s="1"/>
  <c r="O243" i="11" s="1"/>
  <c r="E12" i="16"/>
  <c r="N59" i="16"/>
  <c r="M433" i="11"/>
  <c r="M456" i="11" s="1"/>
  <c r="V60" i="16"/>
  <c r="U434" i="11"/>
  <c r="O349" i="11"/>
  <c r="O372" i="11" s="1"/>
  <c r="O395" i="11" s="1"/>
  <c r="O417" i="11" s="1"/>
  <c r="O58" i="16"/>
  <c r="N432" i="11"/>
  <c r="N455" i="11" s="1"/>
  <c r="N58" i="16"/>
  <c r="M432" i="11"/>
  <c r="M455" i="11" s="1"/>
  <c r="K386" i="11"/>
  <c r="K408" i="11" s="1"/>
  <c r="K433" i="11"/>
  <c r="U344" i="11"/>
  <c r="U367" i="11" s="1"/>
  <c r="U390" i="11" s="1"/>
  <c r="U412" i="11" s="1"/>
  <c r="U437" i="11"/>
  <c r="P62" i="16"/>
  <c r="O436" i="11"/>
  <c r="O459" i="11" s="1"/>
  <c r="N343" i="11"/>
  <c r="N366" i="11" s="1"/>
  <c r="N436" i="11"/>
  <c r="M343" i="11"/>
  <c r="M366" i="11" s="1"/>
  <c r="M389" i="11" s="1"/>
  <c r="M411" i="11" s="1"/>
  <c r="M436" i="11"/>
  <c r="M459" i="11" s="1"/>
  <c r="M59" i="16"/>
  <c r="L433" i="11"/>
  <c r="L456" i="11" s="1"/>
  <c r="M58" i="16"/>
  <c r="L432" i="11"/>
  <c r="L455" i="11" s="1"/>
  <c r="P59" i="16"/>
  <c r="O433" i="11"/>
  <c r="O456" i="11" s="1"/>
  <c r="K60" i="16"/>
  <c r="J434" i="11"/>
  <c r="J457" i="11" s="1"/>
  <c r="L69" i="16"/>
  <c r="K443" i="11"/>
  <c r="K59" i="16"/>
  <c r="J433" i="11"/>
  <c r="J456" i="11" s="1"/>
  <c r="L343" i="11"/>
  <c r="L366" i="11" s="1"/>
  <c r="L389" i="11" s="1"/>
  <c r="L411" i="11" s="1"/>
  <c r="L436" i="11"/>
  <c r="L459" i="11" s="1"/>
  <c r="O59" i="16"/>
  <c r="N433" i="11"/>
  <c r="N456" i="11" s="1"/>
  <c r="O60" i="16"/>
  <c r="N434" i="11"/>
  <c r="N457" i="11" s="1"/>
  <c r="L582" i="11"/>
  <c r="L604" i="11" s="1"/>
  <c r="L437" i="11"/>
  <c r="L460" i="11" s="1"/>
  <c r="K63" i="16"/>
  <c r="J437" i="11"/>
  <c r="J460" i="11" s="1"/>
  <c r="K62" i="16"/>
  <c r="J436" i="11"/>
  <c r="J459" i="11" s="1"/>
  <c r="L566" i="11"/>
  <c r="L443" i="11"/>
  <c r="L466" i="11" s="1"/>
  <c r="F153" i="11"/>
  <c r="F177" i="11" s="1"/>
  <c r="F201" i="11" s="1"/>
  <c r="F226" i="11" s="1"/>
  <c r="F248" i="11" s="1"/>
  <c r="L58" i="16"/>
  <c r="K432" i="11"/>
  <c r="K455" i="11" s="1"/>
  <c r="L60" i="16"/>
  <c r="K434" i="11"/>
  <c r="K457" i="11" s="1"/>
  <c r="Z53" i="11"/>
  <c r="N60" i="16"/>
  <c r="M434" i="11"/>
  <c r="M457" i="11" s="1"/>
  <c r="M566" i="11"/>
  <c r="M443" i="11"/>
  <c r="M466" i="11" s="1"/>
  <c r="N582" i="11"/>
  <c r="N604" i="11" s="1"/>
  <c r="N437" i="11"/>
  <c r="N460" i="11" s="1"/>
  <c r="U343" i="11"/>
  <c r="U366" i="11" s="1"/>
  <c r="U389" i="11" s="1"/>
  <c r="U411" i="11" s="1"/>
  <c r="U436" i="11"/>
  <c r="J194" i="11"/>
  <c r="J219" i="11" s="1"/>
  <c r="J241" i="11" s="1"/>
  <c r="J432" i="11"/>
  <c r="P58" i="16"/>
  <c r="O432" i="11"/>
  <c r="O455" i="11" s="1"/>
  <c r="V58" i="16"/>
  <c r="U432" i="11"/>
  <c r="V59" i="16"/>
  <c r="U433" i="11"/>
  <c r="K69" i="16"/>
  <c r="J443" i="11"/>
  <c r="J466" i="11" s="1"/>
  <c r="L63" i="16"/>
  <c r="K437" i="11"/>
  <c r="K460" i="11" s="1"/>
  <c r="M344" i="11"/>
  <c r="M367" i="11" s="1"/>
  <c r="M390" i="11" s="1"/>
  <c r="M412" i="11" s="1"/>
  <c r="M437" i="11"/>
  <c r="M460" i="11" s="1"/>
  <c r="U562" i="11"/>
  <c r="S152" i="11"/>
  <c r="S176" i="11" s="1"/>
  <c r="S272" i="11" s="1"/>
  <c r="S294" i="11" s="1"/>
  <c r="I65" i="16"/>
  <c r="O152" i="11"/>
  <c r="O176" i="11" s="1"/>
  <c r="O272" i="11" s="1"/>
  <c r="O294" i="11" s="1"/>
  <c r="D152" i="11"/>
  <c r="D176" i="11" s="1"/>
  <c r="D272" i="11" s="1"/>
  <c r="D294" i="11" s="1"/>
  <c r="I347" i="11"/>
  <c r="I370" i="11" s="1"/>
  <c r="I393" i="11" s="1"/>
  <c r="I415" i="11" s="1"/>
  <c r="B565" i="11"/>
  <c r="C16" i="16"/>
  <c r="G16" i="16" s="1"/>
  <c r="Q16" i="11" s="1"/>
  <c r="C152" i="11"/>
  <c r="C176" i="11" s="1"/>
  <c r="C272" i="11" s="1"/>
  <c r="C294" i="11" s="1"/>
  <c r="E152" i="11"/>
  <c r="E176" i="11" s="1"/>
  <c r="E272" i="11" s="1"/>
  <c r="E294" i="11" s="1"/>
  <c r="I152" i="11"/>
  <c r="I176" i="11" s="1"/>
  <c r="I272" i="11" s="1"/>
  <c r="I294" i="11" s="1"/>
  <c r="I368" i="11"/>
  <c r="I391" i="11" s="1"/>
  <c r="I413" i="11" s="1"/>
  <c r="I563" i="11"/>
  <c r="K152" i="11"/>
  <c r="K176" i="11" s="1"/>
  <c r="K200" i="11" s="1"/>
  <c r="K225" i="11" s="1"/>
  <c r="K247" i="11" s="1"/>
  <c r="G152" i="11"/>
  <c r="G176" i="11" s="1"/>
  <c r="G272" i="11" s="1"/>
  <c r="G294" i="11" s="1"/>
  <c r="F152" i="11"/>
  <c r="F176" i="11" s="1"/>
  <c r="F272" i="11" s="1"/>
  <c r="F294" i="11" s="1"/>
  <c r="Z52" i="11"/>
  <c r="M152" i="11"/>
  <c r="M176" i="11" s="1"/>
  <c r="M272" i="11" s="1"/>
  <c r="M294" i="11" s="1"/>
  <c r="AB52" i="11"/>
  <c r="H346" i="11"/>
  <c r="H369" i="11" s="1"/>
  <c r="B349" i="11"/>
  <c r="B372" i="11" s="1"/>
  <c r="B395" i="11" s="1"/>
  <c r="B417" i="11" s="1"/>
  <c r="L152" i="11"/>
  <c r="L176" i="11" s="1"/>
  <c r="L272" i="11" s="1"/>
  <c r="L294" i="11" s="1"/>
  <c r="B152" i="11"/>
  <c r="B176" i="11" s="1"/>
  <c r="B200" i="11" s="1"/>
  <c r="B225" i="11" s="1"/>
  <c r="B247" i="11" s="1"/>
  <c r="T152" i="11"/>
  <c r="T176" i="11" s="1"/>
  <c r="T272" i="11" s="1"/>
  <c r="T294" i="11" s="1"/>
  <c r="U152" i="11"/>
  <c r="U176" i="11" s="1"/>
  <c r="U272" i="11" s="1"/>
  <c r="U294" i="11" s="1"/>
  <c r="N152" i="11"/>
  <c r="N176" i="11" s="1"/>
  <c r="N272" i="11" s="1"/>
  <c r="N294" i="11" s="1"/>
  <c r="Q152" i="11"/>
  <c r="Q176" i="11" s="1"/>
  <c r="Q272" i="11" s="1"/>
  <c r="Q294" i="11" s="1"/>
  <c r="H562" i="11"/>
  <c r="J152" i="11"/>
  <c r="J176" i="11" s="1"/>
  <c r="J200" i="11" s="1"/>
  <c r="J225" i="11" s="1"/>
  <c r="J247" i="11" s="1"/>
  <c r="H152" i="11"/>
  <c r="H176" i="11" s="1"/>
  <c r="H272" i="11" s="1"/>
  <c r="H294" i="11" s="1"/>
  <c r="D583" i="11"/>
  <c r="D605" i="11" s="1"/>
  <c r="G560" i="11"/>
  <c r="G344" i="11"/>
  <c r="G367" i="11" s="1"/>
  <c r="G390" i="11" s="1"/>
  <c r="G412" i="11" s="1"/>
  <c r="F561" i="11"/>
  <c r="H63" i="16"/>
  <c r="E345" i="11"/>
  <c r="E368" i="11" s="1"/>
  <c r="E391" i="11" s="1"/>
  <c r="E413" i="11" s="1"/>
  <c r="E565" i="11"/>
  <c r="C685" i="11"/>
  <c r="C686" i="11" s="1"/>
  <c r="E28" i="3" s="1"/>
  <c r="T68" i="16"/>
  <c r="S442" i="11"/>
  <c r="S465" i="11" s="1"/>
  <c r="U52" i="16"/>
  <c r="T426" i="11"/>
  <c r="E67" i="16"/>
  <c r="D441" i="11"/>
  <c r="U67" i="16"/>
  <c r="T441" i="11"/>
  <c r="T464" i="11" s="1"/>
  <c r="T52" i="16"/>
  <c r="S426" i="11"/>
  <c r="I685" i="11"/>
  <c r="I686" i="11" s="1"/>
  <c r="Q28" i="3" s="1"/>
  <c r="T395" i="11"/>
  <c r="T417" i="11" s="1"/>
  <c r="T442" i="11"/>
  <c r="E68" i="16"/>
  <c r="D442" i="11"/>
  <c r="H150" i="11"/>
  <c r="H174" i="11" s="1"/>
  <c r="H270" i="11" s="1"/>
  <c r="H292" i="11" s="1"/>
  <c r="C509" i="11"/>
  <c r="Z487" i="11" s="1"/>
  <c r="D513" i="11"/>
  <c r="F513" i="11"/>
  <c r="L513" i="11"/>
  <c r="M513" i="11" s="1"/>
  <c r="X491" i="11" s="1"/>
  <c r="E513" i="11"/>
  <c r="Z491" i="11"/>
  <c r="AA491" i="11" s="1"/>
  <c r="C510" i="11"/>
  <c r="C512" i="11"/>
  <c r="C511" i="11"/>
  <c r="Z489" i="11" s="1"/>
  <c r="C508" i="11"/>
  <c r="D508" i="11" s="1"/>
  <c r="Q27" i="3"/>
  <c r="J347" i="11"/>
  <c r="J370" i="11" s="1"/>
  <c r="J393" i="11" s="1"/>
  <c r="J415" i="11" s="1"/>
  <c r="N565" i="11"/>
  <c r="N204" i="11"/>
  <c r="N229" i="11" s="1"/>
  <c r="N251" i="11" s="1"/>
  <c r="N587" i="11"/>
  <c r="N609" i="11" s="1"/>
  <c r="N349" i="11"/>
  <c r="N372" i="11" s="1"/>
  <c r="N395" i="11" s="1"/>
  <c r="N417" i="11" s="1"/>
  <c r="J63" i="16"/>
  <c r="E587" i="11"/>
  <c r="E609" i="11" s="1"/>
  <c r="U583" i="11"/>
  <c r="U605" i="11" s="1"/>
  <c r="I582" i="11"/>
  <c r="I604" i="11" s="1"/>
  <c r="E583" i="11"/>
  <c r="E605" i="11" s="1"/>
  <c r="F345" i="11"/>
  <c r="F368" i="11" s="1"/>
  <c r="F391" i="11" s="1"/>
  <c r="F413" i="11" s="1"/>
  <c r="F583" i="11"/>
  <c r="F605" i="11" s="1"/>
  <c r="E349" i="11"/>
  <c r="E372" i="11" s="1"/>
  <c r="E395" i="11" s="1"/>
  <c r="E417" i="11" s="1"/>
  <c r="J685" i="11"/>
  <c r="U345" i="11"/>
  <c r="U368" i="11" s="1"/>
  <c r="U391" i="11" s="1"/>
  <c r="U413" i="11" s="1"/>
  <c r="I560" i="11"/>
  <c r="D561" i="11"/>
  <c r="D345" i="11"/>
  <c r="D368" i="11" s="1"/>
  <c r="D391" i="11" s="1"/>
  <c r="D413" i="11" s="1"/>
  <c r="E204" i="11"/>
  <c r="E229" i="11" s="1"/>
  <c r="E251" i="11" s="1"/>
  <c r="U561" i="11"/>
  <c r="E561" i="11"/>
  <c r="M347" i="11"/>
  <c r="M370" i="11" s="1"/>
  <c r="M393" i="11" s="1"/>
  <c r="M415" i="11" s="1"/>
  <c r="S345" i="11"/>
  <c r="S368" i="11" s="1"/>
  <c r="S391" i="11" s="1"/>
  <c r="S413" i="11" s="1"/>
  <c r="O565" i="11"/>
  <c r="B153" i="11"/>
  <c r="B177" i="11" s="1"/>
  <c r="B201" i="11" s="1"/>
  <c r="B226" i="11" s="1"/>
  <c r="B248" i="11" s="1"/>
  <c r="I153" i="11"/>
  <c r="I177" i="11" s="1"/>
  <c r="I273" i="11" s="1"/>
  <c r="I295" i="11" s="1"/>
  <c r="S583" i="11"/>
  <c r="S605" i="11" s="1"/>
  <c r="O587" i="11"/>
  <c r="O609" i="11" s="1"/>
  <c r="D153" i="11"/>
  <c r="D177" i="11" s="1"/>
  <c r="D201" i="11" s="1"/>
  <c r="D226" i="11" s="1"/>
  <c r="D248" i="11" s="1"/>
  <c r="F369" i="11"/>
  <c r="F392" i="11" s="1"/>
  <c r="F414" i="11" s="1"/>
  <c r="N153" i="11"/>
  <c r="N177" i="11" s="1"/>
  <c r="N273" i="11" s="1"/>
  <c r="N295" i="11" s="1"/>
  <c r="Q565" i="11"/>
  <c r="R153" i="11"/>
  <c r="R177" i="11" s="1"/>
  <c r="R273" i="11" s="1"/>
  <c r="R295" i="11" s="1"/>
  <c r="AB53" i="11"/>
  <c r="Q587" i="11"/>
  <c r="Q609" i="11" s="1"/>
  <c r="T153" i="11"/>
  <c r="T177" i="11" s="1"/>
  <c r="T201" i="11" s="1"/>
  <c r="T226" i="11" s="1"/>
  <c r="T248" i="11" s="1"/>
  <c r="O153" i="11"/>
  <c r="O177" i="11" s="1"/>
  <c r="O273" i="11" s="1"/>
  <c r="O295" i="11" s="1"/>
  <c r="Q349" i="11"/>
  <c r="Q372" i="11" s="1"/>
  <c r="Q395" i="11" s="1"/>
  <c r="Q417" i="11" s="1"/>
  <c r="O561" i="11"/>
  <c r="H153" i="11"/>
  <c r="H177" i="11" s="1"/>
  <c r="H201" i="11" s="1"/>
  <c r="H226" i="11" s="1"/>
  <c r="H248" i="11" s="1"/>
  <c r="J153" i="11"/>
  <c r="J177" i="11" s="1"/>
  <c r="J273" i="11" s="1"/>
  <c r="J295" i="11" s="1"/>
  <c r="M153" i="11"/>
  <c r="M177" i="11" s="1"/>
  <c r="M273" i="11" s="1"/>
  <c r="M295" i="11" s="1"/>
  <c r="O345" i="11"/>
  <c r="O368" i="11" s="1"/>
  <c r="O391" i="11" s="1"/>
  <c r="O413" i="11" s="1"/>
  <c r="E153" i="11"/>
  <c r="E177" i="11" s="1"/>
  <c r="E201" i="11" s="1"/>
  <c r="E226" i="11" s="1"/>
  <c r="E248" i="11" s="1"/>
  <c r="C153" i="11"/>
  <c r="C177" i="11" s="1"/>
  <c r="C201" i="11" s="1"/>
  <c r="C226" i="11" s="1"/>
  <c r="C248" i="11" s="1"/>
  <c r="S153" i="11"/>
  <c r="S177" i="11" s="1"/>
  <c r="S201" i="11" s="1"/>
  <c r="S226" i="11" s="1"/>
  <c r="S248" i="11" s="1"/>
  <c r="K153" i="11"/>
  <c r="K177" i="11" s="1"/>
  <c r="K201" i="11" s="1"/>
  <c r="K226" i="11" s="1"/>
  <c r="K248" i="11" s="1"/>
  <c r="L153" i="11"/>
  <c r="L177" i="11" s="1"/>
  <c r="L273" i="11" s="1"/>
  <c r="L295" i="11" s="1"/>
  <c r="O583" i="11"/>
  <c r="O605" i="11" s="1"/>
  <c r="Q204" i="11"/>
  <c r="Q229" i="11" s="1"/>
  <c r="Q251" i="11" s="1"/>
  <c r="P153" i="11"/>
  <c r="P177" i="11" s="1"/>
  <c r="P273" i="11" s="1"/>
  <c r="P295" i="11" s="1"/>
  <c r="G153" i="11"/>
  <c r="G177" i="11" s="1"/>
  <c r="G273" i="11" s="1"/>
  <c r="G295" i="11" s="1"/>
  <c r="Q153" i="11"/>
  <c r="Q177" i="11" s="1"/>
  <c r="Q273" i="11" s="1"/>
  <c r="Q295" i="11" s="1"/>
  <c r="U153" i="11"/>
  <c r="U177" i="11" s="1"/>
  <c r="U201" i="11" s="1"/>
  <c r="U226" i="11" s="1"/>
  <c r="U248" i="11" s="1"/>
  <c r="K150" i="11"/>
  <c r="K174" i="11" s="1"/>
  <c r="K270" i="11" s="1"/>
  <c r="K292" i="11" s="1"/>
  <c r="M150" i="11"/>
  <c r="M174" i="11" s="1"/>
  <c r="M270" i="11" s="1"/>
  <c r="M292" i="11" s="1"/>
  <c r="N150" i="11"/>
  <c r="N174" i="11" s="1"/>
  <c r="N270" i="11" s="1"/>
  <c r="N292" i="11" s="1"/>
  <c r="T581" i="11"/>
  <c r="T603" i="11" s="1"/>
  <c r="J583" i="11"/>
  <c r="J605" i="11" s="1"/>
  <c r="K366" i="11"/>
  <c r="K389" i="11" s="1"/>
  <c r="K411" i="11" s="1"/>
  <c r="C14" i="16"/>
  <c r="G14" i="16" s="1"/>
  <c r="Q14" i="11" s="1"/>
  <c r="J345" i="11"/>
  <c r="J368" i="11" s="1"/>
  <c r="J391" i="11" s="1"/>
  <c r="J413" i="11" s="1"/>
  <c r="H349" i="11"/>
  <c r="H372" i="11" s="1"/>
  <c r="H395" i="11" s="1"/>
  <c r="H417" i="11" s="1"/>
  <c r="AB50" i="11"/>
  <c r="Z50" i="11"/>
  <c r="J585" i="11"/>
  <c r="J607" i="11" s="1"/>
  <c r="H583" i="11"/>
  <c r="H605" i="11" s="1"/>
  <c r="P369" i="11"/>
  <c r="P392" i="11" s="1"/>
  <c r="P414" i="11" s="1"/>
  <c r="T565" i="11"/>
  <c r="H587" i="11"/>
  <c r="H609" i="11" s="1"/>
  <c r="U349" i="11"/>
  <c r="U372" i="11" s="1"/>
  <c r="U395" i="11" s="1"/>
  <c r="U417" i="11" s="1"/>
  <c r="T343" i="11"/>
  <c r="T366" i="11" s="1"/>
  <c r="T389" i="11" s="1"/>
  <c r="T411" i="11" s="1"/>
  <c r="J561" i="11"/>
  <c r="E150" i="11"/>
  <c r="E174" i="11" s="1"/>
  <c r="E270" i="11" s="1"/>
  <c r="E292" i="11" s="1"/>
  <c r="O150" i="11"/>
  <c r="O174" i="11" s="1"/>
  <c r="O270" i="11" s="1"/>
  <c r="O292" i="11" s="1"/>
  <c r="D150" i="11"/>
  <c r="D174" i="11" s="1"/>
  <c r="D270" i="11" s="1"/>
  <c r="D292" i="11" s="1"/>
  <c r="S150" i="11"/>
  <c r="S174" i="11" s="1"/>
  <c r="S270" i="11" s="1"/>
  <c r="S292" i="11" s="1"/>
  <c r="P150" i="11"/>
  <c r="P174" i="11" s="1"/>
  <c r="P270" i="11" s="1"/>
  <c r="P292" i="11" s="1"/>
  <c r="R276" i="11"/>
  <c r="R298" i="11" s="1"/>
  <c r="H565" i="11"/>
  <c r="F150" i="11"/>
  <c r="F174" i="11" s="1"/>
  <c r="F270" i="11" s="1"/>
  <c r="F292" i="11" s="1"/>
  <c r="B150" i="11"/>
  <c r="B174" i="11" s="1"/>
  <c r="B270" i="11" s="1"/>
  <c r="B292" i="11" s="1"/>
  <c r="T150" i="11"/>
  <c r="T174" i="11" s="1"/>
  <c r="T270" i="11" s="1"/>
  <c r="T292" i="11" s="1"/>
  <c r="J150" i="11"/>
  <c r="J174" i="11" s="1"/>
  <c r="J270" i="11" s="1"/>
  <c r="J292" i="11" s="1"/>
  <c r="B561" i="11"/>
  <c r="B345" i="11"/>
  <c r="B368" i="11" s="1"/>
  <c r="B391" i="11" s="1"/>
  <c r="B413" i="11" s="1"/>
  <c r="T349" i="11"/>
  <c r="T372" i="11" s="1"/>
  <c r="G150" i="11"/>
  <c r="G174" i="11" s="1"/>
  <c r="G270" i="11" s="1"/>
  <c r="G292" i="11" s="1"/>
  <c r="Q150" i="11"/>
  <c r="Q174" i="11" s="1"/>
  <c r="Q270" i="11" s="1"/>
  <c r="Q292" i="11" s="1"/>
  <c r="R150" i="11"/>
  <c r="R174" i="11" s="1"/>
  <c r="R270" i="11" s="1"/>
  <c r="R292" i="11" s="1"/>
  <c r="H204" i="11"/>
  <c r="H229" i="11" s="1"/>
  <c r="H251" i="11" s="1"/>
  <c r="I150" i="11"/>
  <c r="I174" i="11" s="1"/>
  <c r="I270" i="11" s="1"/>
  <c r="I292" i="11" s="1"/>
  <c r="D366" i="11"/>
  <c r="D389" i="11" s="1"/>
  <c r="D411" i="11" s="1"/>
  <c r="M563" i="11"/>
  <c r="B583" i="11"/>
  <c r="B605" i="11" s="1"/>
  <c r="C347" i="11"/>
  <c r="C370" i="11" s="1"/>
  <c r="C393" i="11" s="1"/>
  <c r="C415" i="11" s="1"/>
  <c r="T204" i="11"/>
  <c r="T229" i="11" s="1"/>
  <c r="T251" i="11" s="1"/>
  <c r="C150" i="11"/>
  <c r="C174" i="11" s="1"/>
  <c r="C270" i="11" s="1"/>
  <c r="C292" i="11" s="1"/>
  <c r="H345" i="11"/>
  <c r="H368" i="11" s="1"/>
  <c r="H391" i="11" s="1"/>
  <c r="H413" i="11" s="1"/>
  <c r="M585" i="11"/>
  <c r="M607" i="11" s="1"/>
  <c r="N563" i="11"/>
  <c r="U150" i="11"/>
  <c r="U174" i="11" s="1"/>
  <c r="U270" i="11" s="1"/>
  <c r="U292" i="11" s="1"/>
  <c r="V62" i="16"/>
  <c r="U587" i="11"/>
  <c r="U609" i="11" s="1"/>
  <c r="Q563" i="11"/>
  <c r="K587" i="11"/>
  <c r="K609" i="11" s="1"/>
  <c r="K565" i="11"/>
  <c r="F204" i="11"/>
  <c r="F229" i="11" s="1"/>
  <c r="F251" i="11" s="1"/>
  <c r="T345" i="11"/>
  <c r="T368" i="11" s="1"/>
  <c r="T391" i="11" s="1"/>
  <c r="T413" i="11" s="1"/>
  <c r="U581" i="11"/>
  <c r="U603" i="11" s="1"/>
  <c r="Q347" i="11"/>
  <c r="Q370" i="11" s="1"/>
  <c r="Q393" i="11" s="1"/>
  <c r="Q415" i="11" s="1"/>
  <c r="T587" i="11"/>
  <c r="T609" i="11" s="1"/>
  <c r="T631" i="11" s="1"/>
  <c r="T653" i="11" s="1"/>
  <c r="N585" i="11"/>
  <c r="N607" i="11" s="1"/>
  <c r="F565" i="11"/>
  <c r="U62" i="16"/>
  <c r="N561" i="11"/>
  <c r="U565" i="11"/>
  <c r="U559" i="11"/>
  <c r="Q585" i="11"/>
  <c r="Q607" i="11" s="1"/>
  <c r="N347" i="11"/>
  <c r="N370" i="11" s="1"/>
  <c r="N393" i="11" s="1"/>
  <c r="N415" i="11" s="1"/>
  <c r="C585" i="11"/>
  <c r="C607" i="11" s="1"/>
  <c r="C202" i="11"/>
  <c r="C227" i="11" s="1"/>
  <c r="C249" i="11" s="1"/>
  <c r="B587" i="11"/>
  <c r="B609" i="11" s="1"/>
  <c r="G349" i="11"/>
  <c r="G372" i="11" s="1"/>
  <c r="G395" i="11" s="1"/>
  <c r="G417" i="11" s="1"/>
  <c r="N560" i="11"/>
  <c r="N345" i="11"/>
  <c r="N368" i="11" s="1"/>
  <c r="N391" i="11" s="1"/>
  <c r="N413" i="11" s="1"/>
  <c r="D347" i="11"/>
  <c r="D370" i="11" s="1"/>
  <c r="D393" i="11" s="1"/>
  <c r="D415" i="11" s="1"/>
  <c r="K349" i="11"/>
  <c r="K372" i="11" s="1"/>
  <c r="K395" i="11" s="1"/>
  <c r="K417" i="11" s="1"/>
  <c r="C563" i="11"/>
  <c r="G565" i="11"/>
  <c r="N583" i="11"/>
  <c r="N605" i="11" s="1"/>
  <c r="F349" i="11"/>
  <c r="F372" i="11" s="1"/>
  <c r="F395" i="11" s="1"/>
  <c r="F417" i="11" s="1"/>
  <c r="K204" i="11"/>
  <c r="K229" i="11" s="1"/>
  <c r="K251" i="11" s="1"/>
  <c r="F587" i="11"/>
  <c r="F609" i="11" s="1"/>
  <c r="G587" i="11"/>
  <c r="G609" i="11" s="1"/>
  <c r="H561" i="11"/>
  <c r="D63" i="16"/>
  <c r="B560" i="11"/>
  <c r="C587" i="11"/>
  <c r="C609" i="11" s="1"/>
  <c r="C582" i="11"/>
  <c r="C604" i="11" s="1"/>
  <c r="L585" i="11"/>
  <c r="L607" i="11" s="1"/>
  <c r="C560" i="11"/>
  <c r="R582" i="11"/>
  <c r="R604" i="11" s="1"/>
  <c r="G583" i="11"/>
  <c r="G605" i="11" s="1"/>
  <c r="P561" i="11"/>
  <c r="P345" i="11"/>
  <c r="P368" i="11" s="1"/>
  <c r="R561" i="11"/>
  <c r="H563" i="11"/>
  <c r="S347" i="11"/>
  <c r="S370" i="11" s="1"/>
  <c r="S393" i="11" s="1"/>
  <c r="S415" i="11" s="1"/>
  <c r="K561" i="11"/>
  <c r="C349" i="11"/>
  <c r="C372" i="11" s="1"/>
  <c r="C395" i="11" s="1"/>
  <c r="C417" i="11" s="1"/>
  <c r="R583" i="11"/>
  <c r="R605" i="11" s="1"/>
  <c r="S563" i="11"/>
  <c r="P204" i="11"/>
  <c r="P229" i="11" s="1"/>
  <c r="P251" i="11" s="1"/>
  <c r="P587" i="11"/>
  <c r="P609" i="11" s="1"/>
  <c r="E347" i="11"/>
  <c r="E370" i="11" s="1"/>
  <c r="E393" i="11" s="1"/>
  <c r="E415" i="11" s="1"/>
  <c r="P349" i="11"/>
  <c r="P372" i="11" s="1"/>
  <c r="P395" i="11" s="1"/>
  <c r="P417" i="11" s="1"/>
  <c r="K583" i="11"/>
  <c r="K605" i="11" s="1"/>
  <c r="L563" i="11"/>
  <c r="C565" i="11"/>
  <c r="C204" i="11"/>
  <c r="C229" i="11" s="1"/>
  <c r="C251" i="11" s="1"/>
  <c r="P565" i="11"/>
  <c r="E563" i="11"/>
  <c r="K345" i="11"/>
  <c r="K368" i="11" s="1"/>
  <c r="K391" i="11" s="1"/>
  <c r="K413" i="11" s="1"/>
  <c r="H347" i="11"/>
  <c r="H370" i="11" s="1"/>
  <c r="H393" i="11" s="1"/>
  <c r="H415" i="11" s="1"/>
  <c r="E585" i="11"/>
  <c r="E607" i="11" s="1"/>
  <c r="L347" i="11"/>
  <c r="L370" i="11" s="1"/>
  <c r="L393" i="11" s="1"/>
  <c r="L415" i="11" s="1"/>
  <c r="R345" i="11"/>
  <c r="R368" i="11" s="1"/>
  <c r="R391" i="11" s="1"/>
  <c r="R413" i="11" s="1"/>
  <c r="H585" i="11"/>
  <c r="H607" i="11" s="1"/>
  <c r="S585" i="11"/>
  <c r="S607" i="11" s="1"/>
  <c r="G561" i="11"/>
  <c r="S565" i="11"/>
  <c r="C345" i="11"/>
  <c r="C368" i="11" s="1"/>
  <c r="C391" i="11" s="1"/>
  <c r="C413" i="11" s="1"/>
  <c r="J565" i="11"/>
  <c r="P583" i="11"/>
  <c r="P605" i="11" s="1"/>
  <c r="P627" i="11" s="1"/>
  <c r="P649" i="11" s="1"/>
  <c r="J587" i="11"/>
  <c r="J609" i="11" s="1"/>
  <c r="N202" i="11"/>
  <c r="N227" i="11" s="1"/>
  <c r="N249" i="11" s="1"/>
  <c r="G345" i="11"/>
  <c r="G368" i="11" s="1"/>
  <c r="G391" i="11" s="1"/>
  <c r="G413" i="11" s="1"/>
  <c r="S349" i="11"/>
  <c r="S372" i="11" s="1"/>
  <c r="S395" i="11" s="1"/>
  <c r="S417" i="11" s="1"/>
  <c r="C561" i="11"/>
  <c r="J349" i="11"/>
  <c r="J372" i="11" s="1"/>
  <c r="J395" i="11" s="1"/>
  <c r="J417" i="11" s="1"/>
  <c r="P391" i="11"/>
  <c r="P413" i="11" s="1"/>
  <c r="S587" i="11"/>
  <c r="S609" i="11" s="1"/>
  <c r="C583" i="11"/>
  <c r="C605" i="11" s="1"/>
  <c r="J204" i="11"/>
  <c r="J229" i="11" s="1"/>
  <c r="J251" i="11" s="1"/>
  <c r="M583" i="11"/>
  <c r="M605" i="11" s="1"/>
  <c r="T563" i="11"/>
  <c r="M345" i="11"/>
  <c r="M368" i="11" s="1"/>
  <c r="M391" i="11" s="1"/>
  <c r="M413" i="11" s="1"/>
  <c r="T585" i="11"/>
  <c r="T607" i="11" s="1"/>
  <c r="T347" i="11"/>
  <c r="T370" i="11" s="1"/>
  <c r="T393" i="11" s="1"/>
  <c r="T415" i="11" s="1"/>
  <c r="L561" i="11"/>
  <c r="M561" i="11"/>
  <c r="D563" i="11"/>
  <c r="N344" i="11"/>
  <c r="N367" i="11" s="1"/>
  <c r="N390" i="11" s="1"/>
  <c r="N412" i="11" s="1"/>
  <c r="O63" i="16"/>
  <c r="L583" i="11"/>
  <c r="L605" i="11" s="1"/>
  <c r="D585" i="11"/>
  <c r="D607" i="11" s="1"/>
  <c r="L345" i="11"/>
  <c r="L368" i="11" s="1"/>
  <c r="L391" i="11" s="1"/>
  <c r="L413" i="11" s="1"/>
  <c r="G563" i="11"/>
  <c r="T583" i="11"/>
  <c r="T605" i="11" s="1"/>
  <c r="G585" i="11"/>
  <c r="G607" i="11" s="1"/>
  <c r="T561" i="11"/>
  <c r="G347" i="11"/>
  <c r="G370" i="11" s="1"/>
  <c r="G393" i="11" s="1"/>
  <c r="G415" i="11" s="1"/>
  <c r="S581" i="11"/>
  <c r="S603" i="11" s="1"/>
  <c r="K585" i="11"/>
  <c r="K607" i="11" s="1"/>
  <c r="B343" i="11"/>
  <c r="B366" i="11" s="1"/>
  <c r="B389" i="11" s="1"/>
  <c r="B411" i="11" s="1"/>
  <c r="B344" i="11"/>
  <c r="B367" i="11" s="1"/>
  <c r="B390" i="11" s="1"/>
  <c r="B412" i="11" s="1"/>
  <c r="D559" i="11"/>
  <c r="P585" i="11"/>
  <c r="P607" i="11" s="1"/>
  <c r="P582" i="11"/>
  <c r="P604" i="11" s="1"/>
  <c r="J563" i="11"/>
  <c r="K563" i="11"/>
  <c r="P563" i="11"/>
  <c r="B582" i="11"/>
  <c r="B604" i="11" s="1"/>
  <c r="I585" i="11"/>
  <c r="I607" i="11" s="1"/>
  <c r="F344" i="11"/>
  <c r="F367" i="11" s="1"/>
  <c r="F390" i="11" s="1"/>
  <c r="F412" i="11" s="1"/>
  <c r="O343" i="11"/>
  <c r="O366" i="11" s="1"/>
  <c r="O389" i="11" s="1"/>
  <c r="O411" i="11" s="1"/>
  <c r="F560" i="11"/>
  <c r="L344" i="11"/>
  <c r="L367" i="11" s="1"/>
  <c r="L390" i="11" s="1"/>
  <c r="L412" i="11" s="1"/>
  <c r="F582" i="11"/>
  <c r="F604" i="11" s="1"/>
  <c r="I202" i="11"/>
  <c r="I227" i="11" s="1"/>
  <c r="I249" i="11" s="1"/>
  <c r="Q202" i="11"/>
  <c r="Q227" i="11" s="1"/>
  <c r="Q249" i="11" s="1"/>
  <c r="F585" i="11"/>
  <c r="F607" i="11" s="1"/>
  <c r="P202" i="11"/>
  <c r="P227" i="11" s="1"/>
  <c r="P249" i="11" s="1"/>
  <c r="F563" i="11"/>
  <c r="N581" i="11"/>
  <c r="N603" i="11" s="1"/>
  <c r="N625" i="11" s="1"/>
  <c r="N647" i="11" s="1"/>
  <c r="F347" i="11"/>
  <c r="F370" i="11" s="1"/>
  <c r="F393" i="11" s="1"/>
  <c r="F415" i="11" s="1"/>
  <c r="F202" i="11"/>
  <c r="F227" i="11" s="1"/>
  <c r="F249" i="11" s="1"/>
  <c r="AD3" i="15"/>
  <c r="B563" i="11"/>
  <c r="O202" i="11"/>
  <c r="O227" i="11" s="1"/>
  <c r="O249" i="11" s="1"/>
  <c r="D18" i="16"/>
  <c r="O585" i="11"/>
  <c r="O607" i="11" s="1"/>
  <c r="G343" i="11"/>
  <c r="G366" i="11" s="1"/>
  <c r="G389" i="11" s="1"/>
  <c r="G411" i="11" s="1"/>
  <c r="S559" i="11"/>
  <c r="G581" i="11"/>
  <c r="G603" i="11" s="1"/>
  <c r="S343" i="11"/>
  <c r="S366" i="11" s="1"/>
  <c r="S389" i="11" s="1"/>
  <c r="S411" i="11" s="1"/>
  <c r="O347" i="11"/>
  <c r="O370" i="11" s="1"/>
  <c r="O393" i="11" s="1"/>
  <c r="O415" i="11" s="1"/>
  <c r="O563" i="11"/>
  <c r="G18" i="16"/>
  <c r="Q18" i="11" s="1"/>
  <c r="F18" i="16"/>
  <c r="B585" i="11"/>
  <c r="B607" i="11" s="1"/>
  <c r="G559" i="11"/>
  <c r="B347" i="11"/>
  <c r="B370" i="11" s="1"/>
  <c r="B393" i="11" s="1"/>
  <c r="B415" i="11" s="1"/>
  <c r="U563" i="11"/>
  <c r="U347" i="11"/>
  <c r="U370" i="11" s="1"/>
  <c r="U393" i="11" s="1"/>
  <c r="U415" i="11" s="1"/>
  <c r="U585" i="11"/>
  <c r="U607" i="11" s="1"/>
  <c r="J62" i="16"/>
  <c r="P274" i="11"/>
  <c r="P296" i="11" s="1"/>
  <c r="I343" i="11"/>
  <c r="I366" i="11" s="1"/>
  <c r="I389" i="11" s="1"/>
  <c r="I411" i="11" s="1"/>
  <c r="I62" i="16"/>
  <c r="I559" i="11"/>
  <c r="H343" i="11"/>
  <c r="H366" i="11" s="1"/>
  <c r="H625" i="11" s="1"/>
  <c r="H647" i="11" s="1"/>
  <c r="H559" i="11"/>
  <c r="D62" i="16"/>
  <c r="S62" i="16"/>
  <c r="S554" i="11"/>
  <c r="C581" i="11"/>
  <c r="C603" i="11" s="1"/>
  <c r="C343" i="11"/>
  <c r="C366" i="11" s="1"/>
  <c r="C389" i="11" s="1"/>
  <c r="C411" i="11" s="1"/>
  <c r="M559" i="11"/>
  <c r="R559" i="11"/>
  <c r="M581" i="11"/>
  <c r="M603" i="11" s="1"/>
  <c r="R343" i="11"/>
  <c r="R366" i="11" s="1"/>
  <c r="R389" i="11" s="1"/>
  <c r="R411" i="11" s="1"/>
  <c r="N62" i="16"/>
  <c r="E343" i="11"/>
  <c r="E366" i="11" s="1"/>
  <c r="E389" i="11" s="1"/>
  <c r="E411" i="11" s="1"/>
  <c r="O581" i="11"/>
  <c r="O603" i="11" s="1"/>
  <c r="E559" i="11"/>
  <c r="F62" i="16"/>
  <c r="Q582" i="11"/>
  <c r="Q604" i="11" s="1"/>
  <c r="L560" i="11"/>
  <c r="J560" i="11"/>
  <c r="Q344" i="11"/>
  <c r="Q367" i="11" s="1"/>
  <c r="Q390" i="11" s="1"/>
  <c r="Q412" i="11" s="1"/>
  <c r="N389" i="11"/>
  <c r="N411" i="11" s="1"/>
  <c r="Q560" i="11"/>
  <c r="N559" i="11"/>
  <c r="J582" i="11"/>
  <c r="J604" i="11" s="1"/>
  <c r="T202" i="11"/>
  <c r="T227" i="11" s="1"/>
  <c r="T249" i="11" s="1"/>
  <c r="M63" i="16"/>
  <c r="J344" i="11"/>
  <c r="J367" i="11" s="1"/>
  <c r="J390" i="11" s="1"/>
  <c r="J412" i="11" s="1"/>
  <c r="O559" i="11"/>
  <c r="M202" i="11"/>
  <c r="M227" i="11" s="1"/>
  <c r="M249" i="11" s="1"/>
  <c r="F343" i="11"/>
  <c r="F366" i="11" s="1"/>
  <c r="F389" i="11" s="1"/>
  <c r="F411" i="11" s="1"/>
  <c r="U560" i="11"/>
  <c r="J554" i="11"/>
  <c r="J338" i="11"/>
  <c r="J361" i="11" s="1"/>
  <c r="J384" i="11" s="1"/>
  <c r="J406" i="11" s="1"/>
  <c r="M62" i="16"/>
  <c r="P343" i="11"/>
  <c r="P366" i="11" s="1"/>
  <c r="P389" i="11" s="1"/>
  <c r="P411" i="11" s="1"/>
  <c r="F338" i="11"/>
  <c r="F361" i="11" s="1"/>
  <c r="F384" i="11" s="1"/>
  <c r="F406" i="11" s="1"/>
  <c r="P559" i="11"/>
  <c r="L581" i="11"/>
  <c r="L603" i="11" s="1"/>
  <c r="P581" i="11"/>
  <c r="P603" i="11" s="1"/>
  <c r="I63" i="16"/>
  <c r="L559" i="11"/>
  <c r="F576" i="11"/>
  <c r="F598" i="11" s="1"/>
  <c r="H582" i="11"/>
  <c r="H604" i="11" s="1"/>
  <c r="U582" i="11"/>
  <c r="U604" i="11" s="1"/>
  <c r="H344" i="11"/>
  <c r="H367" i="11" s="1"/>
  <c r="H390" i="11" s="1"/>
  <c r="H412" i="11" s="1"/>
  <c r="F581" i="11"/>
  <c r="F603" i="11" s="1"/>
  <c r="F685" i="11"/>
  <c r="F686" i="11" s="1"/>
  <c r="K28" i="3" s="1"/>
  <c r="V63" i="16"/>
  <c r="F559" i="11"/>
  <c r="B559" i="11"/>
  <c r="J343" i="11"/>
  <c r="J366" i="11" s="1"/>
  <c r="J389" i="11" s="1"/>
  <c r="J411" i="11" s="1"/>
  <c r="B581" i="11"/>
  <c r="B603" i="11" s="1"/>
  <c r="J559" i="11"/>
  <c r="D685" i="11"/>
  <c r="D686" i="11" s="1"/>
  <c r="G28" i="3" s="1"/>
  <c r="D338" i="11"/>
  <c r="D361" i="11" s="1"/>
  <c r="D384" i="11" s="1"/>
  <c r="D406" i="11" s="1"/>
  <c r="J581" i="11"/>
  <c r="J603" i="11" s="1"/>
  <c r="E582" i="11"/>
  <c r="E604" i="11" s="1"/>
  <c r="R62" i="16"/>
  <c r="T604" i="11"/>
  <c r="N554" i="11"/>
  <c r="Q343" i="11"/>
  <c r="Q366" i="11" s="1"/>
  <c r="Q389" i="11" s="1"/>
  <c r="Q411" i="11" s="1"/>
  <c r="F63" i="16"/>
  <c r="U63" i="16"/>
  <c r="T344" i="11"/>
  <c r="T367" i="11" s="1"/>
  <c r="T390" i="11" s="1"/>
  <c r="T412" i="11" s="1"/>
  <c r="E344" i="11"/>
  <c r="E367" i="11" s="1"/>
  <c r="E390" i="11" s="1"/>
  <c r="E412" i="11" s="1"/>
  <c r="Q559" i="11"/>
  <c r="T560" i="11"/>
  <c r="D576" i="11"/>
  <c r="D598" i="11" s="1"/>
  <c r="D431" i="11"/>
  <c r="D454" i="11" s="1"/>
  <c r="D554" i="11"/>
  <c r="M582" i="11"/>
  <c r="M604" i="11" s="1"/>
  <c r="I274" i="11"/>
  <c r="I296" i="11" s="1"/>
  <c r="N63" i="16"/>
  <c r="M560" i="11"/>
  <c r="K582" i="11"/>
  <c r="K604" i="11" s="1"/>
  <c r="K560" i="11"/>
  <c r="K344" i="11"/>
  <c r="K367" i="11" s="1"/>
  <c r="K390" i="11" s="1"/>
  <c r="K412" i="11" s="1"/>
  <c r="O204" i="11"/>
  <c r="O229" i="11" s="1"/>
  <c r="O251" i="11" s="1"/>
  <c r="P560" i="11"/>
  <c r="N576" i="11"/>
  <c r="N598" i="11" s="1"/>
  <c r="Q63" i="16"/>
  <c r="R560" i="11"/>
  <c r="S63" i="16"/>
  <c r="D204" i="11"/>
  <c r="D229" i="11" s="1"/>
  <c r="D251" i="11" s="1"/>
  <c r="S344" i="11"/>
  <c r="S367" i="11" s="1"/>
  <c r="S390" i="11" s="1"/>
  <c r="S412" i="11" s="1"/>
  <c r="G57" i="16"/>
  <c r="S560" i="11"/>
  <c r="D344" i="11"/>
  <c r="D367" i="11" s="1"/>
  <c r="D390" i="11" s="1"/>
  <c r="D412" i="11" s="1"/>
  <c r="D582" i="11"/>
  <c r="D604" i="11" s="1"/>
  <c r="D560" i="11"/>
  <c r="T63" i="16"/>
  <c r="F554" i="11"/>
  <c r="D202" i="11"/>
  <c r="D227" i="11" s="1"/>
  <c r="D249" i="11" s="1"/>
  <c r="S685" i="11"/>
  <c r="S686" i="11" s="1"/>
  <c r="R685" i="11"/>
  <c r="R686" i="11" s="1"/>
  <c r="J576" i="11"/>
  <c r="J598" i="11" s="1"/>
  <c r="S338" i="11"/>
  <c r="S361" i="11" s="1"/>
  <c r="S384" i="11" s="1"/>
  <c r="S406" i="11" s="1"/>
  <c r="S576" i="11"/>
  <c r="S598" i="11" s="1"/>
  <c r="H576" i="11"/>
  <c r="H598" i="11" s="1"/>
  <c r="T685" i="11"/>
  <c r="K685" i="11"/>
  <c r="K686" i="11" s="1"/>
  <c r="U28" i="3" s="1"/>
  <c r="K576" i="11"/>
  <c r="K598" i="11" s="1"/>
  <c r="N338" i="11"/>
  <c r="N361" i="11" s="1"/>
  <c r="N384" i="11" s="1"/>
  <c r="N406" i="11" s="1"/>
  <c r="N685" i="11"/>
  <c r="B202" i="11"/>
  <c r="B227" i="11" s="1"/>
  <c r="B249" i="11" s="1"/>
  <c r="H554" i="11"/>
  <c r="C431" i="11"/>
  <c r="O338" i="11"/>
  <c r="O361" i="11" s="1"/>
  <c r="O384" i="11" s="1"/>
  <c r="O406" i="11" s="1"/>
  <c r="D57" i="16"/>
  <c r="H685" i="11"/>
  <c r="H686" i="11" s="1"/>
  <c r="O28" i="3" s="1"/>
  <c r="C338" i="11"/>
  <c r="C361" i="11" s="1"/>
  <c r="C384" i="11" s="1"/>
  <c r="C406" i="11" s="1"/>
  <c r="C554" i="11"/>
  <c r="C576" i="11"/>
  <c r="C598" i="11" s="1"/>
  <c r="K338" i="11"/>
  <c r="K361" i="11" s="1"/>
  <c r="K384" i="11" s="1"/>
  <c r="K406" i="11" s="1"/>
  <c r="H431" i="11"/>
  <c r="H454" i="11" s="1"/>
  <c r="H338" i="11"/>
  <c r="H361" i="11" s="1"/>
  <c r="H384" i="11" s="1"/>
  <c r="H406" i="11" s="1"/>
  <c r="O576" i="11"/>
  <c r="O598" i="11" s="1"/>
  <c r="K554" i="11"/>
  <c r="E685" i="11"/>
  <c r="E686" i="11" s="1"/>
  <c r="I28" i="3" s="1"/>
  <c r="B204" i="11"/>
  <c r="B229" i="11" s="1"/>
  <c r="B251" i="11" s="1"/>
  <c r="R554" i="11"/>
  <c r="B685" i="11"/>
  <c r="B686" i="11" s="1"/>
  <c r="C28" i="3" s="1"/>
  <c r="B431" i="11"/>
  <c r="B454" i="11" s="1"/>
  <c r="M554" i="11"/>
  <c r="P554" i="11"/>
  <c r="C57" i="16"/>
  <c r="E576" i="11"/>
  <c r="E598" i="11" s="1"/>
  <c r="B576" i="11"/>
  <c r="B598" i="11" s="1"/>
  <c r="E554" i="11"/>
  <c r="U554" i="11"/>
  <c r="E431" i="11"/>
  <c r="E454" i="11" s="1"/>
  <c r="P338" i="11"/>
  <c r="P361" i="11" s="1"/>
  <c r="P384" i="11" s="1"/>
  <c r="P406" i="11" s="1"/>
  <c r="U338" i="11"/>
  <c r="U361" i="11" s="1"/>
  <c r="U384" i="11" s="1"/>
  <c r="U406" i="11" s="1"/>
  <c r="E338" i="11"/>
  <c r="E361" i="11" s="1"/>
  <c r="E384" i="11" s="1"/>
  <c r="E406" i="11" s="1"/>
  <c r="P57" i="16"/>
  <c r="O685" i="11"/>
  <c r="O686" i="11" s="1"/>
  <c r="R338" i="11"/>
  <c r="R361" i="11" s="1"/>
  <c r="R384" i="11" s="1"/>
  <c r="R406" i="11" s="1"/>
  <c r="M576" i="11"/>
  <c r="M598" i="11" s="1"/>
  <c r="M338" i="11"/>
  <c r="M361" i="11" s="1"/>
  <c r="M384" i="11" s="1"/>
  <c r="M406" i="11" s="1"/>
  <c r="M685" i="11"/>
  <c r="M686" i="11" s="1"/>
  <c r="Y28" i="3" s="1"/>
  <c r="T576" i="11"/>
  <c r="T598" i="11" s="1"/>
  <c r="R576" i="11"/>
  <c r="R598" i="11" s="1"/>
  <c r="P138" i="11"/>
  <c r="P162" i="11" s="1"/>
  <c r="P258" i="11" s="1"/>
  <c r="P280" i="11" s="1"/>
  <c r="B554" i="11"/>
  <c r="Q572" i="11"/>
  <c r="Q594" i="11" s="1"/>
  <c r="Q334" i="11"/>
  <c r="Q357" i="11" s="1"/>
  <c r="Q380" i="11" s="1"/>
  <c r="Q402" i="11" s="1"/>
  <c r="F138" i="11"/>
  <c r="F162" i="11" s="1"/>
  <c r="F258" i="11" s="1"/>
  <c r="F280" i="11" s="1"/>
  <c r="C138" i="11"/>
  <c r="C162" i="11" s="1"/>
  <c r="C186" i="11" s="1"/>
  <c r="C211" i="11" s="1"/>
  <c r="C233" i="11" s="1"/>
  <c r="R138" i="11"/>
  <c r="R162" i="11" s="1"/>
  <c r="R258" i="11" s="1"/>
  <c r="R280" i="11" s="1"/>
  <c r="T138" i="11"/>
  <c r="T162" i="11" s="1"/>
  <c r="T258" i="11" s="1"/>
  <c r="T280" i="11" s="1"/>
  <c r="K335" i="11"/>
  <c r="K358" i="11" s="1"/>
  <c r="K381" i="11" s="1"/>
  <c r="K403" i="11" s="1"/>
  <c r="P576" i="11"/>
  <c r="P598" i="11" s="1"/>
  <c r="K551" i="11"/>
  <c r="O138" i="11"/>
  <c r="O162" i="11" s="1"/>
  <c r="O258" i="11" s="1"/>
  <c r="O280" i="11" s="1"/>
  <c r="N138" i="11"/>
  <c r="N162" i="11" s="1"/>
  <c r="N186" i="11" s="1"/>
  <c r="N211" i="11" s="1"/>
  <c r="N233" i="11" s="1"/>
  <c r="N354" i="11"/>
  <c r="N377" i="11" s="1"/>
  <c r="N399" i="11" s="1"/>
  <c r="J138" i="11"/>
  <c r="J162" i="11" s="1"/>
  <c r="J258" i="11" s="1"/>
  <c r="J280" i="11" s="1"/>
  <c r="G138" i="11"/>
  <c r="G162" i="11" s="1"/>
  <c r="G186" i="11" s="1"/>
  <c r="G211" i="11" s="1"/>
  <c r="G233" i="11" s="1"/>
  <c r="U138" i="11"/>
  <c r="U162" i="11" s="1"/>
  <c r="U186" i="11" s="1"/>
  <c r="U211" i="11" s="1"/>
  <c r="U233" i="11" s="1"/>
  <c r="D138" i="11"/>
  <c r="D162" i="11" s="1"/>
  <c r="D186" i="11" s="1"/>
  <c r="D211" i="11" s="1"/>
  <c r="D233" i="11" s="1"/>
  <c r="S138" i="11"/>
  <c r="S162" i="11" s="1"/>
  <c r="S258" i="11" s="1"/>
  <c r="S280" i="11" s="1"/>
  <c r="C2" i="16"/>
  <c r="G2" i="16" s="1"/>
  <c r="R2" i="11" s="1"/>
  <c r="H138" i="11"/>
  <c r="H162" i="11" s="1"/>
  <c r="H258" i="11" s="1"/>
  <c r="H280" i="11" s="1"/>
  <c r="I138" i="11"/>
  <c r="I162" i="11" s="1"/>
  <c r="I186" i="11" s="1"/>
  <c r="I211" i="11" s="1"/>
  <c r="I233" i="11" s="1"/>
  <c r="K138" i="11"/>
  <c r="K162" i="11" s="1"/>
  <c r="K258" i="11" s="1"/>
  <c r="K280" i="11" s="1"/>
  <c r="B692" i="11"/>
  <c r="C24" i="3" s="1"/>
  <c r="E138" i="11"/>
  <c r="E162" i="11" s="1"/>
  <c r="E258" i="11" s="1"/>
  <c r="E280" i="11" s="1"/>
  <c r="P685" i="11"/>
  <c r="B138" i="11"/>
  <c r="B162" i="11" s="1"/>
  <c r="B258" i="11" s="1"/>
  <c r="B280" i="11" s="1"/>
  <c r="M138" i="11"/>
  <c r="M162" i="11" s="1"/>
  <c r="M258" i="11" s="1"/>
  <c r="M280" i="11" s="1"/>
  <c r="Q138" i="11"/>
  <c r="Q162" i="11" s="1"/>
  <c r="Q186" i="11" s="1"/>
  <c r="Q211" i="11" s="1"/>
  <c r="Q233" i="11" s="1"/>
  <c r="AB38" i="11"/>
  <c r="L138" i="11"/>
  <c r="L162" i="11" s="1"/>
  <c r="L186" i="11" s="1"/>
  <c r="L211" i="11" s="1"/>
  <c r="L233" i="11" s="1"/>
  <c r="U576" i="11"/>
  <c r="U598" i="11" s="1"/>
  <c r="U547" i="11"/>
  <c r="L145" i="11"/>
  <c r="L169" i="11" s="1"/>
  <c r="L193" i="11" s="1"/>
  <c r="L218" i="11" s="1"/>
  <c r="L240" i="11" s="1"/>
  <c r="S145" i="11"/>
  <c r="S169" i="11" s="1"/>
  <c r="S265" i="11" s="1"/>
  <c r="S287" i="11" s="1"/>
  <c r="R187" i="11"/>
  <c r="R212" i="11" s="1"/>
  <c r="R234" i="11" s="1"/>
  <c r="B145" i="11"/>
  <c r="B169" i="11" s="1"/>
  <c r="B265" i="11" s="1"/>
  <c r="B287" i="11" s="1"/>
  <c r="C9" i="16"/>
  <c r="E9" i="16" s="1"/>
  <c r="J145" i="11"/>
  <c r="J169" i="11" s="1"/>
  <c r="J193" i="11" s="1"/>
  <c r="J218" i="11" s="1"/>
  <c r="J240" i="11" s="1"/>
  <c r="I145" i="11"/>
  <c r="I169" i="11" s="1"/>
  <c r="I193" i="11" s="1"/>
  <c r="I218" i="11" s="1"/>
  <c r="I240" i="11" s="1"/>
  <c r="K145" i="11"/>
  <c r="K169" i="11" s="1"/>
  <c r="K265" i="11" s="1"/>
  <c r="K287" i="11" s="1"/>
  <c r="AB45" i="11"/>
  <c r="U569" i="11"/>
  <c r="U591" i="11" s="1"/>
  <c r="Z45" i="11"/>
  <c r="U331" i="11"/>
  <c r="U354" i="11" s="1"/>
  <c r="U377" i="11" s="1"/>
  <c r="U399" i="11" s="1"/>
  <c r="I361" i="11"/>
  <c r="O145" i="11"/>
  <c r="O169" i="11" s="1"/>
  <c r="O265" i="11" s="1"/>
  <c r="O287" i="11" s="1"/>
  <c r="D187" i="11"/>
  <c r="D212" i="11" s="1"/>
  <c r="D234" i="11" s="1"/>
  <c r="T332" i="11"/>
  <c r="T355" i="11" s="1"/>
  <c r="T378" i="11" s="1"/>
  <c r="T400" i="11" s="1"/>
  <c r="T548" i="11"/>
  <c r="T570" i="11"/>
  <c r="T592" i="11" s="1"/>
  <c r="K579" i="11"/>
  <c r="K601" i="11" s="1"/>
  <c r="K341" i="11"/>
  <c r="K364" i="11" s="1"/>
  <c r="K387" i="11" s="1"/>
  <c r="K409" i="11" s="1"/>
  <c r="D548" i="11"/>
  <c r="T554" i="11"/>
  <c r="Q570" i="11"/>
  <c r="Q592" i="11" s="1"/>
  <c r="E145" i="11"/>
  <c r="E169" i="11" s="1"/>
  <c r="E193" i="11" s="1"/>
  <c r="E218" i="11" s="1"/>
  <c r="E240" i="11" s="1"/>
  <c r="B361" i="11"/>
  <c r="B384" i="11" s="1"/>
  <c r="B406" i="11" s="1"/>
  <c r="R566" i="11"/>
  <c r="P145" i="11"/>
  <c r="P169" i="11" s="1"/>
  <c r="P265" i="11" s="1"/>
  <c r="P287" i="11" s="1"/>
  <c r="F145" i="11"/>
  <c r="F169" i="11" s="1"/>
  <c r="F265" i="11" s="1"/>
  <c r="F287" i="11" s="1"/>
  <c r="U145" i="11"/>
  <c r="U169" i="11" s="1"/>
  <c r="U265" i="11" s="1"/>
  <c r="U287" i="11" s="1"/>
  <c r="R588" i="11"/>
  <c r="R610" i="11" s="1"/>
  <c r="J331" i="11"/>
  <c r="J354" i="11" s="1"/>
  <c r="J377" i="11" s="1"/>
  <c r="J399" i="11" s="1"/>
  <c r="C579" i="11"/>
  <c r="C601" i="11" s="1"/>
  <c r="G145" i="11"/>
  <c r="G169" i="11" s="1"/>
  <c r="G265" i="11" s="1"/>
  <c r="G287" i="11" s="1"/>
  <c r="R145" i="11"/>
  <c r="R169" i="11" s="1"/>
  <c r="R265" i="11" s="1"/>
  <c r="R287" i="11" s="1"/>
  <c r="B548" i="11"/>
  <c r="J569" i="11"/>
  <c r="J591" i="11" s="1"/>
  <c r="R341" i="11"/>
  <c r="R364" i="11" s="1"/>
  <c r="R387" i="11" s="1"/>
  <c r="R409" i="11" s="1"/>
  <c r="C557" i="11"/>
  <c r="T588" i="11"/>
  <c r="T610" i="11" s="1"/>
  <c r="C145" i="11"/>
  <c r="C169" i="11" s="1"/>
  <c r="C193" i="11" s="1"/>
  <c r="C218" i="11" s="1"/>
  <c r="C240" i="11" s="1"/>
  <c r="N145" i="11"/>
  <c r="N169" i="11" s="1"/>
  <c r="N193" i="11" s="1"/>
  <c r="N218" i="11" s="1"/>
  <c r="N240" i="11" s="1"/>
  <c r="R350" i="11"/>
  <c r="R373" i="11" s="1"/>
  <c r="R396" i="11" s="1"/>
  <c r="R418" i="11" s="1"/>
  <c r="J547" i="11"/>
  <c r="R557" i="11"/>
  <c r="H145" i="11"/>
  <c r="H169" i="11" s="1"/>
  <c r="H193" i="11" s="1"/>
  <c r="H218" i="11" s="1"/>
  <c r="H240" i="11" s="1"/>
  <c r="Q145" i="11"/>
  <c r="Q169" i="11" s="1"/>
  <c r="Q265" i="11" s="1"/>
  <c r="Q287" i="11" s="1"/>
  <c r="Q548" i="11"/>
  <c r="H331" i="11"/>
  <c r="H354" i="11" s="1"/>
  <c r="H377" i="11" s="1"/>
  <c r="H399" i="11" s="1"/>
  <c r="P572" i="11"/>
  <c r="P594" i="11" s="1"/>
  <c r="K557" i="11"/>
  <c r="D145" i="11"/>
  <c r="D169" i="11" s="1"/>
  <c r="D265" i="11" s="1"/>
  <c r="D287" i="11" s="1"/>
  <c r="M145" i="11"/>
  <c r="M169" i="11" s="1"/>
  <c r="M265" i="11" s="1"/>
  <c r="M287" i="11" s="1"/>
  <c r="D570" i="11"/>
  <c r="D592" i="11" s="1"/>
  <c r="E354" i="11"/>
  <c r="E377" i="11" s="1"/>
  <c r="E399" i="11" s="1"/>
  <c r="T187" i="11"/>
  <c r="T212" i="11" s="1"/>
  <c r="T234" i="11" s="1"/>
  <c r="S187" i="11"/>
  <c r="S212" i="11" s="1"/>
  <c r="S234" i="11" s="1"/>
  <c r="S331" i="11"/>
  <c r="S354" i="11" s="1"/>
  <c r="S377" i="11" s="1"/>
  <c r="S399" i="11" s="1"/>
  <c r="M332" i="11"/>
  <c r="M355" i="11" s="1"/>
  <c r="M378" i="11" s="1"/>
  <c r="M400" i="11" s="1"/>
  <c r="H579" i="11"/>
  <c r="H601" i="11" s="1"/>
  <c r="E51" i="16"/>
  <c r="N187" i="11"/>
  <c r="N212" i="11" s="1"/>
  <c r="N234" i="11" s="1"/>
  <c r="S547" i="11"/>
  <c r="H341" i="11"/>
  <c r="H364" i="11" s="1"/>
  <c r="H387" i="11" s="1"/>
  <c r="H409" i="11" s="1"/>
  <c r="I204" i="11"/>
  <c r="I229" i="11" s="1"/>
  <c r="I251" i="11" s="1"/>
  <c r="D332" i="11"/>
  <c r="D355" i="11" s="1"/>
  <c r="D378" i="11" s="1"/>
  <c r="D400" i="11" s="1"/>
  <c r="S569" i="11"/>
  <c r="S591" i="11" s="1"/>
  <c r="N548" i="11"/>
  <c r="B332" i="11"/>
  <c r="B355" i="11" s="1"/>
  <c r="B378" i="11" s="1"/>
  <c r="B400" i="11" s="1"/>
  <c r="M548" i="11"/>
  <c r="S69" i="16"/>
  <c r="R332" i="11"/>
  <c r="R355" i="11" s="1"/>
  <c r="R378" i="11" s="1"/>
  <c r="R400" i="11" s="1"/>
  <c r="J350" i="11"/>
  <c r="J373" i="11" s="1"/>
  <c r="J396" i="11" s="1"/>
  <c r="J418" i="11" s="1"/>
  <c r="M570" i="11"/>
  <c r="M592" i="11" s="1"/>
  <c r="R548" i="11"/>
  <c r="B570" i="11"/>
  <c r="B592" i="11" s="1"/>
  <c r="H69" i="16"/>
  <c r="U140" i="11"/>
  <c r="U164" i="11" s="1"/>
  <c r="U260" i="11" s="1"/>
  <c r="U282" i="11" s="1"/>
  <c r="H557" i="11"/>
  <c r="C157" i="11"/>
  <c r="C181" i="11" s="1"/>
  <c r="C277" i="11" s="1"/>
  <c r="C299" i="11" s="1"/>
  <c r="R570" i="11"/>
  <c r="R592" i="11" s="1"/>
  <c r="J566" i="11"/>
  <c r="J588" i="11"/>
  <c r="J610" i="11" s="1"/>
  <c r="T338" i="11"/>
  <c r="T361" i="11" s="1"/>
  <c r="T384" i="11" s="1"/>
  <c r="T406" i="11" s="1"/>
  <c r="Q332" i="11"/>
  <c r="Q355" i="11" s="1"/>
  <c r="Q378" i="11" s="1"/>
  <c r="Q400" i="11" s="1"/>
  <c r="R579" i="11"/>
  <c r="R601" i="11" s="1"/>
  <c r="C140" i="11"/>
  <c r="C164" i="11" s="1"/>
  <c r="C260" i="11" s="1"/>
  <c r="C282" i="11" s="1"/>
  <c r="N259" i="11"/>
  <c r="N281" i="11" s="1"/>
  <c r="P157" i="11"/>
  <c r="P181" i="11" s="1"/>
  <c r="P277" i="11" s="1"/>
  <c r="P299" i="11" s="1"/>
  <c r="AB40" i="11"/>
  <c r="P566" i="11"/>
  <c r="O373" i="11"/>
  <c r="O632" i="11" s="1"/>
  <c r="O654" i="11" s="1"/>
  <c r="H332" i="11"/>
  <c r="H355" i="11" s="1"/>
  <c r="H378" i="11" s="1"/>
  <c r="H400" i="11" s="1"/>
  <c r="H570" i="11"/>
  <c r="H592" i="11" s="1"/>
  <c r="E140" i="11"/>
  <c r="E164" i="11" s="1"/>
  <c r="E188" i="11" s="1"/>
  <c r="E213" i="11" s="1"/>
  <c r="E235" i="11" s="1"/>
  <c r="AB57" i="11"/>
  <c r="S332" i="11"/>
  <c r="S355" i="11" s="1"/>
  <c r="S378" i="11" s="1"/>
  <c r="S400" i="11" s="1"/>
  <c r="H548" i="11"/>
  <c r="T69" i="16"/>
  <c r="S548" i="11"/>
  <c r="H425" i="11"/>
  <c r="H448" i="11" s="1"/>
  <c r="S570" i="11"/>
  <c r="S592" i="11" s="1"/>
  <c r="L557" i="11"/>
  <c r="P588" i="11"/>
  <c r="P610" i="11" s="1"/>
  <c r="U332" i="11"/>
  <c r="U355" i="11" s="1"/>
  <c r="U378" i="11" s="1"/>
  <c r="U400" i="11" s="1"/>
  <c r="J570" i="11"/>
  <c r="J592" i="11" s="1"/>
  <c r="U548" i="11"/>
  <c r="O570" i="11"/>
  <c r="O592" i="11" s="1"/>
  <c r="L579" i="11"/>
  <c r="L601" i="11" s="1"/>
  <c r="L623" i="11" s="1"/>
  <c r="L645" i="11" s="1"/>
  <c r="Q69" i="16"/>
  <c r="P570" i="11"/>
  <c r="P592" i="11" s="1"/>
  <c r="L387" i="11"/>
  <c r="L409" i="11" s="1"/>
  <c r="N570" i="11"/>
  <c r="N592" i="11" s="1"/>
  <c r="U187" i="11"/>
  <c r="U212" i="11" s="1"/>
  <c r="U234" i="11" s="1"/>
  <c r="U570" i="11"/>
  <c r="U592" i="11" s="1"/>
  <c r="N332" i="11"/>
  <c r="N355" i="11" s="1"/>
  <c r="N378" i="11" s="1"/>
  <c r="N400" i="11" s="1"/>
  <c r="G566" i="11"/>
  <c r="H157" i="11"/>
  <c r="H181" i="11" s="1"/>
  <c r="H277" i="11" s="1"/>
  <c r="H299" i="11" s="1"/>
  <c r="G579" i="11"/>
  <c r="G601" i="11" s="1"/>
  <c r="G576" i="11"/>
  <c r="G598" i="11" s="1"/>
  <c r="N557" i="11"/>
  <c r="G350" i="11"/>
  <c r="G373" i="11" s="1"/>
  <c r="G396" i="11" s="1"/>
  <c r="G418" i="11" s="1"/>
  <c r="P140" i="11"/>
  <c r="P164" i="11" s="1"/>
  <c r="P188" i="11" s="1"/>
  <c r="P213" i="11" s="1"/>
  <c r="P235" i="11" s="1"/>
  <c r="T157" i="11"/>
  <c r="T181" i="11" s="1"/>
  <c r="T277" i="11" s="1"/>
  <c r="T299" i="11" s="1"/>
  <c r="O548" i="11"/>
  <c r="N341" i="11"/>
  <c r="N364" i="11" s="1"/>
  <c r="N387" i="11" s="1"/>
  <c r="N409" i="11" s="1"/>
  <c r="G588" i="11"/>
  <c r="G610" i="11" s="1"/>
  <c r="S140" i="11"/>
  <c r="S164" i="11" s="1"/>
  <c r="S260" i="11" s="1"/>
  <c r="S282" i="11" s="1"/>
  <c r="F157" i="11"/>
  <c r="F181" i="11" s="1"/>
  <c r="F277" i="11" s="1"/>
  <c r="F299" i="11" s="1"/>
  <c r="J157" i="11"/>
  <c r="J181" i="11" s="1"/>
  <c r="J277" i="11" s="1"/>
  <c r="J299" i="11" s="1"/>
  <c r="O332" i="11"/>
  <c r="O355" i="11" s="1"/>
  <c r="O378" i="11" s="1"/>
  <c r="O400" i="11" s="1"/>
  <c r="N579" i="11"/>
  <c r="N601" i="11" s="1"/>
  <c r="B557" i="11"/>
  <c r="F140" i="11"/>
  <c r="F164" i="11" s="1"/>
  <c r="F260" i="11" s="1"/>
  <c r="F282" i="11" s="1"/>
  <c r="L140" i="11"/>
  <c r="L164" i="11" s="1"/>
  <c r="L188" i="11" s="1"/>
  <c r="L213" i="11" s="1"/>
  <c r="L235" i="11" s="1"/>
  <c r="T140" i="11"/>
  <c r="T164" i="11" s="1"/>
  <c r="T260" i="11" s="1"/>
  <c r="T282" i="11" s="1"/>
  <c r="S157" i="11"/>
  <c r="S181" i="11" s="1"/>
  <c r="S277" i="11" s="1"/>
  <c r="S299" i="11" s="1"/>
  <c r="N157" i="11"/>
  <c r="N181" i="11" s="1"/>
  <c r="N277" i="11" s="1"/>
  <c r="N299" i="11" s="1"/>
  <c r="H140" i="11"/>
  <c r="H164" i="11" s="1"/>
  <c r="H188" i="11" s="1"/>
  <c r="H213" i="11" s="1"/>
  <c r="H235" i="11" s="1"/>
  <c r="R140" i="11"/>
  <c r="R164" i="11" s="1"/>
  <c r="R260" i="11" s="1"/>
  <c r="R282" i="11" s="1"/>
  <c r="G157" i="11"/>
  <c r="G181" i="11" s="1"/>
  <c r="G277" i="11" s="1"/>
  <c r="G299" i="11" s="1"/>
  <c r="E157" i="11"/>
  <c r="E181" i="11" s="1"/>
  <c r="E277" i="11" s="1"/>
  <c r="E299" i="11" s="1"/>
  <c r="J187" i="11"/>
  <c r="J212" i="11" s="1"/>
  <c r="J234" i="11" s="1"/>
  <c r="D692" i="11"/>
  <c r="G24" i="3" s="1"/>
  <c r="Q140" i="11"/>
  <c r="Q164" i="11" s="1"/>
  <c r="Q260" i="11" s="1"/>
  <c r="Q282" i="11" s="1"/>
  <c r="M140" i="11"/>
  <c r="M164" i="11" s="1"/>
  <c r="M188" i="11" s="1"/>
  <c r="M213" i="11" s="1"/>
  <c r="M235" i="11" s="1"/>
  <c r="K157" i="11"/>
  <c r="K181" i="11" s="1"/>
  <c r="K277" i="11" s="1"/>
  <c r="K299" i="11" s="1"/>
  <c r="O140" i="11"/>
  <c r="O164" i="11" s="1"/>
  <c r="O188" i="11" s="1"/>
  <c r="O213" i="11" s="1"/>
  <c r="O235" i="11" s="1"/>
  <c r="J140" i="11"/>
  <c r="J164" i="11" s="1"/>
  <c r="J188" i="11" s="1"/>
  <c r="J213" i="11" s="1"/>
  <c r="J235" i="11" s="1"/>
  <c r="D259" i="11"/>
  <c r="D281" i="11" s="1"/>
  <c r="B579" i="11"/>
  <c r="B601" i="11" s="1"/>
  <c r="N140" i="11"/>
  <c r="N164" i="11" s="1"/>
  <c r="N260" i="11" s="1"/>
  <c r="N282" i="11" s="1"/>
  <c r="G338" i="11"/>
  <c r="G361" i="11" s="1"/>
  <c r="G384" i="11" s="1"/>
  <c r="G406" i="11" s="1"/>
  <c r="B140" i="11"/>
  <c r="B164" i="11" s="1"/>
  <c r="B188" i="11" s="1"/>
  <c r="B213" i="11" s="1"/>
  <c r="B235" i="11" s="1"/>
  <c r="Q157" i="11"/>
  <c r="Q181" i="11" s="1"/>
  <c r="Q277" i="11" s="1"/>
  <c r="Q299" i="11" s="1"/>
  <c r="M157" i="11"/>
  <c r="M181" i="11" s="1"/>
  <c r="M277" i="11" s="1"/>
  <c r="M299" i="11" s="1"/>
  <c r="P332" i="11"/>
  <c r="P355" i="11" s="1"/>
  <c r="P378" i="11" s="1"/>
  <c r="P400" i="11" s="1"/>
  <c r="S566" i="11"/>
  <c r="P373" i="11"/>
  <c r="P396" i="11" s="1"/>
  <c r="P418" i="11" s="1"/>
  <c r="I140" i="11"/>
  <c r="I164" i="11" s="1"/>
  <c r="I260" i="11" s="1"/>
  <c r="I282" i="11" s="1"/>
  <c r="C566" i="11"/>
  <c r="P548" i="11"/>
  <c r="G341" i="11"/>
  <c r="G364" i="11" s="1"/>
  <c r="H356" i="11"/>
  <c r="H379" i="11" s="1"/>
  <c r="H401" i="11" s="1"/>
  <c r="S350" i="11"/>
  <c r="S373" i="11" s="1"/>
  <c r="S396" i="11" s="1"/>
  <c r="S418" i="11" s="1"/>
  <c r="G140" i="11"/>
  <c r="G164" i="11" s="1"/>
  <c r="G188" i="11" s="1"/>
  <c r="G213" i="11" s="1"/>
  <c r="G235" i="11" s="1"/>
  <c r="K140" i="11"/>
  <c r="K164" i="11" s="1"/>
  <c r="K260" i="11" s="1"/>
  <c r="K282" i="11" s="1"/>
  <c r="R157" i="11"/>
  <c r="R181" i="11" s="1"/>
  <c r="R277" i="11" s="1"/>
  <c r="R299" i="11" s="1"/>
  <c r="C4" i="16"/>
  <c r="D4" i="16" s="1"/>
  <c r="Z40" i="11"/>
  <c r="S588" i="11"/>
  <c r="S610" i="11" s="1"/>
  <c r="L276" i="11"/>
  <c r="L298" i="11" s="1"/>
  <c r="J548" i="11"/>
  <c r="C21" i="16"/>
  <c r="E21" i="16" s="1"/>
  <c r="L157" i="11"/>
  <c r="L181" i="11" s="1"/>
  <c r="L277" i="11" s="1"/>
  <c r="L299" i="11" s="1"/>
  <c r="G431" i="11"/>
  <c r="G454" i="11" s="1"/>
  <c r="H57" i="16"/>
  <c r="G685" i="11"/>
  <c r="M27" i="3" s="1"/>
  <c r="I157" i="11"/>
  <c r="I181" i="11" s="1"/>
  <c r="I277" i="11" s="1"/>
  <c r="I299" i="11" s="1"/>
  <c r="F548" i="11"/>
  <c r="Q586" i="11"/>
  <c r="Q608" i="11" s="1"/>
  <c r="Q331" i="11"/>
  <c r="Q354" i="11" s="1"/>
  <c r="Q377" i="11" s="1"/>
  <c r="Q399" i="11" s="1"/>
  <c r="N550" i="11"/>
  <c r="I573" i="11"/>
  <c r="I595" i="11" s="1"/>
  <c r="C331" i="11"/>
  <c r="C354" i="11" s="1"/>
  <c r="C377" i="11" s="1"/>
  <c r="C399" i="11" s="1"/>
  <c r="H335" i="11"/>
  <c r="H358" i="11" s="1"/>
  <c r="H381" i="11" s="1"/>
  <c r="H403" i="11" s="1"/>
  <c r="C547" i="11"/>
  <c r="L685" i="11"/>
  <c r="K549" i="11"/>
  <c r="L333" i="11"/>
  <c r="L356" i="11" s="1"/>
  <c r="L379" i="11" s="1"/>
  <c r="L401" i="11" s="1"/>
  <c r="Q547" i="11"/>
  <c r="K333" i="11"/>
  <c r="K356" i="11" s="1"/>
  <c r="K379" i="11" s="1"/>
  <c r="K401" i="11" s="1"/>
  <c r="K571" i="11"/>
  <c r="K593" i="11" s="1"/>
  <c r="Q569" i="11"/>
  <c r="Q591" i="11" s="1"/>
  <c r="L334" i="11"/>
  <c r="L357" i="11" s="1"/>
  <c r="L380" i="11" s="1"/>
  <c r="L402" i="11" s="1"/>
  <c r="L549" i="11"/>
  <c r="L550" i="11"/>
  <c r="L576" i="11"/>
  <c r="L598" i="11" s="1"/>
  <c r="J571" i="11"/>
  <c r="J593" i="11" s="1"/>
  <c r="J333" i="11"/>
  <c r="J356" i="11" s="1"/>
  <c r="J379" i="11" s="1"/>
  <c r="J401" i="11" s="1"/>
  <c r="I547" i="11"/>
  <c r="M551" i="11"/>
  <c r="L202" i="11"/>
  <c r="L227" i="11" s="1"/>
  <c r="L249" i="11" s="1"/>
  <c r="F566" i="11"/>
  <c r="L554" i="11"/>
  <c r="I187" i="11"/>
  <c r="I212" i="11" s="1"/>
  <c r="I234" i="11" s="1"/>
  <c r="Q554" i="11"/>
  <c r="O157" i="11"/>
  <c r="O181" i="11" s="1"/>
  <c r="O277" i="11" s="1"/>
  <c r="O299" i="11" s="1"/>
  <c r="L196" i="11"/>
  <c r="L221" i="11" s="1"/>
  <c r="L243" i="11" s="1"/>
  <c r="L341" i="11"/>
  <c r="L364" i="11" s="1"/>
  <c r="Q564" i="11"/>
  <c r="T373" i="11"/>
  <c r="T396" i="11" s="1"/>
  <c r="T418" i="11" s="1"/>
  <c r="Q338" i="11"/>
  <c r="Q361" i="11" s="1"/>
  <c r="Q384" i="11" s="1"/>
  <c r="Q406" i="11" s="1"/>
  <c r="U333" i="11"/>
  <c r="U356" i="11" s="1"/>
  <c r="U379" i="11" s="1"/>
  <c r="U401" i="11" s="1"/>
  <c r="I331" i="11"/>
  <c r="I354" i="11" s="1"/>
  <c r="I377" i="11" s="1"/>
  <c r="I399" i="11" s="1"/>
  <c r="L338" i="11"/>
  <c r="L361" i="11" s="1"/>
  <c r="L384" i="11" s="1"/>
  <c r="L406" i="11" s="1"/>
  <c r="U69" i="16"/>
  <c r="M549" i="11"/>
  <c r="Q576" i="11"/>
  <c r="Q598" i="11" s="1"/>
  <c r="Q685" i="11"/>
  <c r="M333" i="11"/>
  <c r="M356" i="11" s="1"/>
  <c r="M379" i="11" s="1"/>
  <c r="M401" i="11" s="1"/>
  <c r="M571" i="11"/>
  <c r="M593" i="11" s="1"/>
  <c r="Q573" i="11"/>
  <c r="Q595" i="11" s="1"/>
  <c r="T566" i="11"/>
  <c r="U571" i="11"/>
  <c r="U593" i="11" s="1"/>
  <c r="C341" i="11"/>
  <c r="C364" i="11" s="1"/>
  <c r="C387" i="11" s="1"/>
  <c r="C409" i="11" s="1"/>
  <c r="U549" i="11"/>
  <c r="K566" i="11"/>
  <c r="B350" i="11"/>
  <c r="B373" i="11" s="1"/>
  <c r="B396" i="11" s="1"/>
  <c r="B418" i="11" s="1"/>
  <c r="E566" i="11"/>
  <c r="K588" i="11"/>
  <c r="K610" i="11" s="1"/>
  <c r="E350" i="11"/>
  <c r="E373" i="11" s="1"/>
  <c r="E396" i="11" s="1"/>
  <c r="E418" i="11" s="1"/>
  <c r="E588" i="11"/>
  <c r="E610" i="11" s="1"/>
  <c r="F381" i="11"/>
  <c r="F403" i="11" s="1"/>
  <c r="F69" i="16"/>
  <c r="K350" i="11"/>
  <c r="K373" i="11" s="1"/>
  <c r="K396" i="11" s="1"/>
  <c r="K418" i="11" s="1"/>
  <c r="F551" i="11"/>
  <c r="D157" i="11"/>
  <c r="D181" i="11" s="1"/>
  <c r="D277" i="11" s="1"/>
  <c r="D299" i="11" s="1"/>
  <c r="R333" i="11"/>
  <c r="R356" i="11" s="1"/>
  <c r="R379" i="11" s="1"/>
  <c r="R401" i="11" s="1"/>
  <c r="U566" i="11"/>
  <c r="B425" i="11"/>
  <c r="B448" i="11" s="1"/>
  <c r="J572" i="11"/>
  <c r="J594" i="11" s="1"/>
  <c r="B341" i="11"/>
  <c r="B364" i="11" s="1"/>
  <c r="B387" i="11" s="1"/>
  <c r="B409" i="11" s="1"/>
  <c r="L350" i="11"/>
  <c r="L373" i="11" s="1"/>
  <c r="L396" i="11" s="1"/>
  <c r="L418" i="11" s="1"/>
  <c r="R67" i="16"/>
  <c r="M69" i="16"/>
  <c r="F588" i="11"/>
  <c r="F610" i="11" s="1"/>
  <c r="I570" i="11"/>
  <c r="I592" i="11" s="1"/>
  <c r="I614" i="11" s="1"/>
  <c r="I636" i="11" s="1"/>
  <c r="I259" i="11"/>
  <c r="I281" i="11" s="1"/>
  <c r="U205" i="11"/>
  <c r="U230" i="11" s="1"/>
  <c r="U252" i="11" s="1"/>
  <c r="D350" i="11"/>
  <c r="D373" i="11" s="1"/>
  <c r="D396" i="11" s="1"/>
  <c r="D418" i="11" s="1"/>
  <c r="M350" i="11"/>
  <c r="M373" i="11" s="1"/>
  <c r="M396" i="11" s="1"/>
  <c r="M418" i="11" s="1"/>
  <c r="L588" i="11"/>
  <c r="L610" i="11" s="1"/>
  <c r="M588" i="11"/>
  <c r="M610" i="11" s="1"/>
  <c r="N69" i="16"/>
  <c r="I548" i="11"/>
  <c r="L332" i="11"/>
  <c r="L355" i="11" s="1"/>
  <c r="L378" i="11" s="1"/>
  <c r="L400" i="11" s="1"/>
  <c r="P586" i="11"/>
  <c r="P608" i="11" s="1"/>
  <c r="C588" i="11"/>
  <c r="C610" i="11" s="1"/>
  <c r="J332" i="11"/>
  <c r="J355" i="11" s="1"/>
  <c r="J378" i="11" s="1"/>
  <c r="J400" i="11" s="1"/>
  <c r="U396" i="11"/>
  <c r="U418" i="11" s="1"/>
  <c r="F549" i="11"/>
  <c r="C350" i="11"/>
  <c r="C373" i="11" s="1"/>
  <c r="C396" i="11" s="1"/>
  <c r="C418" i="11" s="1"/>
  <c r="F332" i="11"/>
  <c r="F355" i="11" s="1"/>
  <c r="F378" i="11" s="1"/>
  <c r="F400" i="11" s="1"/>
  <c r="F350" i="11"/>
  <c r="F373" i="11" s="1"/>
  <c r="F396" i="11" s="1"/>
  <c r="F418" i="11" s="1"/>
  <c r="P550" i="11"/>
  <c r="M579" i="11"/>
  <c r="M601" i="11" s="1"/>
  <c r="F570" i="11"/>
  <c r="F592" i="11" s="1"/>
  <c r="U588" i="11"/>
  <c r="U610" i="11" s="1"/>
  <c r="U632" i="11" s="1"/>
  <c r="U654" i="11" s="1"/>
  <c r="D69" i="16"/>
  <c r="L548" i="11"/>
  <c r="M341" i="11"/>
  <c r="M364" i="11" s="1"/>
  <c r="M387" i="11" s="1"/>
  <c r="M409" i="11" s="1"/>
  <c r="M557" i="11"/>
  <c r="Z57" i="11"/>
  <c r="M187" i="11"/>
  <c r="M212" i="11" s="1"/>
  <c r="M234" i="11" s="1"/>
  <c r="U350" i="11"/>
  <c r="U373" i="11" s="1"/>
  <c r="F571" i="11"/>
  <c r="F593" i="11" s="1"/>
  <c r="L570" i="11"/>
  <c r="L592" i="11" s="1"/>
  <c r="G557" i="11"/>
  <c r="D566" i="11"/>
  <c r="D588" i="11"/>
  <c r="D610" i="11" s="1"/>
  <c r="B157" i="11"/>
  <c r="B181" i="11" s="1"/>
  <c r="B277" i="11" s="1"/>
  <c r="B299" i="11" s="1"/>
  <c r="Q350" i="11"/>
  <c r="Q373" i="11" s="1"/>
  <c r="Q396" i="11" s="1"/>
  <c r="Q418" i="11" s="1"/>
  <c r="Q588" i="11"/>
  <c r="Q610" i="11" s="1"/>
  <c r="I579" i="11"/>
  <c r="I601" i="11" s="1"/>
  <c r="S202" i="11"/>
  <c r="S227" i="11" s="1"/>
  <c r="S249" i="11" s="1"/>
  <c r="Q566" i="11"/>
  <c r="N350" i="11"/>
  <c r="N373" i="11" s="1"/>
  <c r="N396" i="11" s="1"/>
  <c r="N418" i="11" s="1"/>
  <c r="B588" i="11"/>
  <c r="B610" i="11" s="1"/>
  <c r="H350" i="11"/>
  <c r="H373" i="11" s="1"/>
  <c r="H396" i="11" s="1"/>
  <c r="H418" i="11" s="1"/>
  <c r="O551" i="11"/>
  <c r="H588" i="11"/>
  <c r="H610" i="11" s="1"/>
  <c r="J69" i="16"/>
  <c r="H566" i="11"/>
  <c r="N588" i="11"/>
  <c r="N610" i="11" s="1"/>
  <c r="G332" i="11"/>
  <c r="G355" i="11" s="1"/>
  <c r="G378" i="11" s="1"/>
  <c r="G400" i="11" s="1"/>
  <c r="F550" i="11"/>
  <c r="Q579" i="11"/>
  <c r="Q601" i="11" s="1"/>
  <c r="F572" i="11"/>
  <c r="F594" i="11" s="1"/>
  <c r="Q341" i="11"/>
  <c r="Q364" i="11" s="1"/>
  <c r="Q387" i="11" s="1"/>
  <c r="Q409" i="11" s="1"/>
  <c r="I566" i="11"/>
  <c r="F579" i="11"/>
  <c r="F601" i="11" s="1"/>
  <c r="O569" i="11"/>
  <c r="O591" i="11" s="1"/>
  <c r="C69" i="16"/>
  <c r="O69" i="16"/>
  <c r="Q557" i="11"/>
  <c r="I350" i="11"/>
  <c r="I373" i="11" s="1"/>
  <c r="I396" i="11" s="1"/>
  <c r="I418" i="11" s="1"/>
  <c r="B566" i="11"/>
  <c r="B586" i="11"/>
  <c r="B608" i="11" s="1"/>
  <c r="R571" i="11"/>
  <c r="R593" i="11" s="1"/>
  <c r="I588" i="11"/>
  <c r="I610" i="11" s="1"/>
  <c r="F557" i="11"/>
  <c r="R549" i="11"/>
  <c r="N566" i="11"/>
  <c r="F341" i="11"/>
  <c r="F364" i="11" s="1"/>
  <c r="F387" i="11" s="1"/>
  <c r="F409" i="11" s="1"/>
  <c r="G570" i="11"/>
  <c r="G592" i="11" s="1"/>
  <c r="T334" i="11"/>
  <c r="T357" i="11" s="1"/>
  <c r="T380" i="11" s="1"/>
  <c r="T402" i="11" s="1"/>
  <c r="I341" i="11"/>
  <c r="I364" i="11" s="1"/>
  <c r="I387" i="11" s="1"/>
  <c r="I409" i="11" s="1"/>
  <c r="G548" i="11"/>
  <c r="S573" i="11"/>
  <c r="S595" i="11" s="1"/>
  <c r="J341" i="11"/>
  <c r="J364" i="11" s="1"/>
  <c r="J387" i="11" s="1"/>
  <c r="J409" i="11" s="1"/>
  <c r="I557" i="11"/>
  <c r="S335" i="11"/>
  <c r="S358" i="11" s="1"/>
  <c r="S381" i="11" s="1"/>
  <c r="S403" i="11" s="1"/>
  <c r="J573" i="11"/>
  <c r="J595" i="11" s="1"/>
  <c r="J551" i="11"/>
  <c r="M331" i="11"/>
  <c r="M354" i="11" s="1"/>
  <c r="M377" i="11" s="1"/>
  <c r="M399" i="11" s="1"/>
  <c r="G425" i="11"/>
  <c r="G448" i="11" s="1"/>
  <c r="J335" i="11"/>
  <c r="J358" i="11" s="1"/>
  <c r="J381" i="11" s="1"/>
  <c r="J403" i="11" s="1"/>
  <c r="M547" i="11"/>
  <c r="M569" i="11"/>
  <c r="M591" i="11" s="1"/>
  <c r="J557" i="11"/>
  <c r="O335" i="11"/>
  <c r="O358" i="11" s="1"/>
  <c r="O381" i="11" s="1"/>
  <c r="O403" i="11" s="1"/>
  <c r="G187" i="11"/>
  <c r="G212" i="11" s="1"/>
  <c r="G234" i="11" s="1"/>
  <c r="J579" i="11"/>
  <c r="J601" i="11" s="1"/>
  <c r="O573" i="11"/>
  <c r="O595" i="11" s="1"/>
  <c r="K187" i="11"/>
  <c r="K212" i="11" s="1"/>
  <c r="K234" i="11" s="1"/>
  <c r="K336" i="11"/>
  <c r="K359" i="11" s="1"/>
  <c r="K382" i="11" s="1"/>
  <c r="K404" i="11" s="1"/>
  <c r="D341" i="11"/>
  <c r="D364" i="11" s="1"/>
  <c r="D387" i="11" s="1"/>
  <c r="D409" i="11" s="1"/>
  <c r="S572" i="11"/>
  <c r="S594" i="11" s="1"/>
  <c r="T579" i="11"/>
  <c r="T601" i="11" s="1"/>
  <c r="D557" i="11"/>
  <c r="T557" i="11"/>
  <c r="G202" i="11"/>
  <c r="G227" i="11" s="1"/>
  <c r="G249" i="11" s="1"/>
  <c r="U348" i="11"/>
  <c r="U371" i="11" s="1"/>
  <c r="U394" i="11" s="1"/>
  <c r="U416" i="11" s="1"/>
  <c r="S334" i="11"/>
  <c r="S357" i="11" s="1"/>
  <c r="S380" i="11" s="1"/>
  <c r="S402" i="11" s="1"/>
  <c r="K577" i="11"/>
  <c r="K599" i="11" s="1"/>
  <c r="U579" i="11"/>
  <c r="U601" i="11" s="1"/>
  <c r="K143" i="11"/>
  <c r="K167" i="11" s="1"/>
  <c r="K263" i="11" s="1"/>
  <c r="K285" i="11" s="1"/>
  <c r="U557" i="11"/>
  <c r="F143" i="11"/>
  <c r="F167" i="11" s="1"/>
  <c r="F191" i="11" s="1"/>
  <c r="F216" i="11" s="1"/>
  <c r="F238" i="11" s="1"/>
  <c r="Q551" i="11"/>
  <c r="J550" i="11"/>
  <c r="U341" i="11"/>
  <c r="U364" i="11" s="1"/>
  <c r="U387" i="11" s="1"/>
  <c r="U409" i="11" s="1"/>
  <c r="Q335" i="11"/>
  <c r="Q358" i="11" s="1"/>
  <c r="Q381" i="11" s="1"/>
  <c r="Q403" i="11" s="1"/>
  <c r="S550" i="11"/>
  <c r="D579" i="11"/>
  <c r="D601" i="11" s="1"/>
  <c r="F187" i="11"/>
  <c r="F212" i="11" s="1"/>
  <c r="F234" i="11" s="1"/>
  <c r="E564" i="11"/>
  <c r="S341" i="11"/>
  <c r="S364" i="11" s="1"/>
  <c r="S387" i="11" s="1"/>
  <c r="S409" i="11" s="1"/>
  <c r="S579" i="11"/>
  <c r="S601" i="11" s="1"/>
  <c r="S557" i="11"/>
  <c r="E548" i="11"/>
  <c r="J51" i="16"/>
  <c r="I425" i="11"/>
  <c r="M259" i="11"/>
  <c r="M281" i="11" s="1"/>
  <c r="C274" i="11"/>
  <c r="C296" i="11" s="1"/>
  <c r="E570" i="11"/>
  <c r="E592" i="11" s="1"/>
  <c r="U204" i="11"/>
  <c r="U229" i="11" s="1"/>
  <c r="U251" i="11" s="1"/>
  <c r="B550" i="11"/>
  <c r="B348" i="11"/>
  <c r="B371" i="11" s="1"/>
  <c r="B394" i="11" s="1"/>
  <c r="B416" i="11" s="1"/>
  <c r="E332" i="11"/>
  <c r="E355" i="11" s="1"/>
  <c r="E378" i="11" s="1"/>
  <c r="E400" i="11" s="1"/>
  <c r="B187" i="11"/>
  <c r="B212" i="11" s="1"/>
  <c r="B234" i="11" s="1"/>
  <c r="Q571" i="11"/>
  <c r="Q593" i="11" s="1"/>
  <c r="Q549" i="11"/>
  <c r="S204" i="11"/>
  <c r="S229" i="11" s="1"/>
  <c r="S251" i="11" s="1"/>
  <c r="I335" i="11"/>
  <c r="I358" i="11" s="1"/>
  <c r="I381" i="11" s="1"/>
  <c r="I403" i="11" s="1"/>
  <c r="P571" i="11"/>
  <c r="P593" i="11" s="1"/>
  <c r="K202" i="11"/>
  <c r="K227" i="11" s="1"/>
  <c r="K249" i="11" s="1"/>
  <c r="K570" i="11"/>
  <c r="K592" i="11" s="1"/>
  <c r="P549" i="11"/>
  <c r="B547" i="11"/>
  <c r="P333" i="11"/>
  <c r="P356" i="11" s="1"/>
  <c r="P379" i="11" s="1"/>
  <c r="P401" i="11" s="1"/>
  <c r="B569" i="11"/>
  <c r="B591" i="11" s="1"/>
  <c r="B613" i="11" s="1"/>
  <c r="B635" i="11" s="1"/>
  <c r="U202" i="11"/>
  <c r="U227" i="11" s="1"/>
  <c r="U249" i="11" s="1"/>
  <c r="E429" i="11"/>
  <c r="E452" i="11" s="1"/>
  <c r="B571" i="11"/>
  <c r="B593" i="11" s="1"/>
  <c r="E334" i="11"/>
  <c r="E357" i="11" s="1"/>
  <c r="I550" i="11"/>
  <c r="K548" i="11"/>
  <c r="I572" i="11"/>
  <c r="I594" i="11" s="1"/>
  <c r="Q333" i="11"/>
  <c r="Q356" i="11" s="1"/>
  <c r="Q379" i="11" s="1"/>
  <c r="Q401" i="11" s="1"/>
  <c r="U555" i="11"/>
  <c r="K332" i="11"/>
  <c r="K355" i="11" s="1"/>
  <c r="K378" i="11" s="1"/>
  <c r="K400" i="11" s="1"/>
  <c r="U339" i="11"/>
  <c r="U362" i="11" s="1"/>
  <c r="U385" i="11" s="1"/>
  <c r="U407" i="11" s="1"/>
  <c r="B564" i="11"/>
  <c r="U577" i="11"/>
  <c r="U599" i="11" s="1"/>
  <c r="E579" i="11"/>
  <c r="E601" i="11" s="1"/>
  <c r="K195" i="11"/>
  <c r="K220" i="11" s="1"/>
  <c r="K242" i="11" s="1"/>
  <c r="C276" i="11"/>
  <c r="C298" i="11" s="1"/>
  <c r="T341" i="11"/>
  <c r="T364" i="11" s="1"/>
  <c r="T387" i="11" s="1"/>
  <c r="T409" i="11" s="1"/>
  <c r="H586" i="11"/>
  <c r="H608" i="11" s="1"/>
  <c r="E557" i="11"/>
  <c r="K574" i="11"/>
  <c r="K596" i="11" s="1"/>
  <c r="L586" i="11"/>
  <c r="L608" i="11" s="1"/>
  <c r="H564" i="11"/>
  <c r="G336" i="11"/>
  <c r="G359" i="11" s="1"/>
  <c r="T547" i="11"/>
  <c r="B259" i="11"/>
  <c r="B281" i="11" s="1"/>
  <c r="J586" i="11"/>
  <c r="J608" i="11" s="1"/>
  <c r="T569" i="11"/>
  <c r="T591" i="11" s="1"/>
  <c r="T331" i="11"/>
  <c r="T354" i="11" s="1"/>
  <c r="T377" i="11" s="1"/>
  <c r="T399" i="11" s="1"/>
  <c r="G552" i="11"/>
  <c r="E341" i="11"/>
  <c r="E364" i="11" s="1"/>
  <c r="E387" i="11" s="1"/>
  <c r="E409" i="11" s="1"/>
  <c r="L564" i="11"/>
  <c r="E552" i="11"/>
  <c r="E425" i="11"/>
  <c r="E448" i="11" s="1"/>
  <c r="U191" i="11"/>
  <c r="U216" i="11" s="1"/>
  <c r="U238" i="11" s="1"/>
  <c r="K552" i="11"/>
  <c r="F425" i="11"/>
  <c r="F448" i="11" s="1"/>
  <c r="O187" i="11"/>
  <c r="O212" i="11" s="1"/>
  <c r="O234" i="11" s="1"/>
  <c r="H569" i="11"/>
  <c r="H591" i="11" s="1"/>
  <c r="H547" i="11"/>
  <c r="D333" i="11"/>
  <c r="D356" i="11" s="1"/>
  <c r="H424" i="11"/>
  <c r="H447" i="11" s="1"/>
  <c r="O555" i="11"/>
  <c r="P557" i="11"/>
  <c r="P579" i="11"/>
  <c r="P601" i="11" s="1"/>
  <c r="P341" i="11"/>
  <c r="P364" i="11" s="1"/>
  <c r="P387" i="11" s="1"/>
  <c r="P409" i="11" s="1"/>
  <c r="E336" i="11"/>
  <c r="E359" i="11" s="1"/>
  <c r="E382" i="11" s="1"/>
  <c r="E404" i="11" s="1"/>
  <c r="Q550" i="11"/>
  <c r="P187" i="11"/>
  <c r="P212" i="11" s="1"/>
  <c r="P234" i="11" s="1"/>
  <c r="D571" i="11"/>
  <c r="D593" i="11" s="1"/>
  <c r="D615" i="11" s="1"/>
  <c r="D637" i="11" s="1"/>
  <c r="K547" i="11"/>
  <c r="P569" i="11"/>
  <c r="P591" i="11" s="1"/>
  <c r="D549" i="11"/>
  <c r="D564" i="11"/>
  <c r="P331" i="11"/>
  <c r="P354" i="11" s="1"/>
  <c r="P377" i="11" s="1"/>
  <c r="P399" i="11" s="1"/>
  <c r="D586" i="11"/>
  <c r="D608" i="11" s="1"/>
  <c r="G586" i="11"/>
  <c r="G608" i="11" s="1"/>
  <c r="P547" i="11"/>
  <c r="M550" i="11"/>
  <c r="D379" i="11"/>
  <c r="D401" i="11" s="1"/>
  <c r="B339" i="11"/>
  <c r="B362" i="11" s="1"/>
  <c r="B385" i="11" s="1"/>
  <c r="B407" i="11" s="1"/>
  <c r="K564" i="11"/>
  <c r="T573" i="11"/>
  <c r="T595" i="11" s="1"/>
  <c r="K569" i="11"/>
  <c r="K591" i="11" s="1"/>
  <c r="C553" i="11"/>
  <c r="G348" i="11"/>
  <c r="G371" i="11" s="1"/>
  <c r="G394" i="11" s="1"/>
  <c r="G416" i="11" s="1"/>
  <c r="F552" i="11"/>
  <c r="K586" i="11"/>
  <c r="K608" i="11" s="1"/>
  <c r="P334" i="11"/>
  <c r="P357" i="11" s="1"/>
  <c r="P380" i="11" s="1"/>
  <c r="P402" i="11" s="1"/>
  <c r="J348" i="11"/>
  <c r="J371" i="11" s="1"/>
  <c r="J394" i="11" s="1"/>
  <c r="J416" i="11" s="1"/>
  <c r="R574" i="11"/>
  <c r="R596" i="11" s="1"/>
  <c r="G564" i="11"/>
  <c r="G382" i="11"/>
  <c r="G404" i="11" s="1"/>
  <c r="T575" i="11"/>
  <c r="T597" i="11" s="1"/>
  <c r="U56" i="16"/>
  <c r="M564" i="11"/>
  <c r="U552" i="11"/>
  <c r="C575" i="11"/>
  <c r="C597" i="11" s="1"/>
  <c r="U336" i="11"/>
  <c r="U359" i="11" s="1"/>
  <c r="U382" i="11" s="1"/>
  <c r="U404" i="11" s="1"/>
  <c r="J202" i="11"/>
  <c r="J227" i="11" s="1"/>
  <c r="J249" i="11" s="1"/>
  <c r="D55" i="16"/>
  <c r="F429" i="11"/>
  <c r="F452" i="11" s="1"/>
  <c r="F574" i="11"/>
  <c r="F596" i="11" s="1"/>
  <c r="C586" i="11"/>
  <c r="C608" i="11" s="1"/>
  <c r="E348" i="11"/>
  <c r="E371" i="11" s="1"/>
  <c r="E394" i="11" s="1"/>
  <c r="E416" i="11" s="1"/>
  <c r="F336" i="11"/>
  <c r="F359" i="11" s="1"/>
  <c r="F382" i="11" s="1"/>
  <c r="F404" i="11" s="1"/>
  <c r="E586" i="11"/>
  <c r="E608" i="11" s="1"/>
  <c r="M348" i="11"/>
  <c r="M371" i="11" s="1"/>
  <c r="M394" i="11" s="1"/>
  <c r="M416" i="11" s="1"/>
  <c r="L572" i="11"/>
  <c r="L594" i="11" s="1"/>
  <c r="C430" i="11"/>
  <c r="C453" i="11" s="1"/>
  <c r="T337" i="11"/>
  <c r="T360" i="11" s="1"/>
  <c r="T383" i="11" s="1"/>
  <c r="T405" i="11" s="1"/>
  <c r="D188" i="11"/>
  <c r="D213" i="11" s="1"/>
  <c r="D235" i="11" s="1"/>
  <c r="K348" i="11"/>
  <c r="K371" i="11" s="1"/>
  <c r="K394" i="11" s="1"/>
  <c r="K416" i="11" s="1"/>
  <c r="C337" i="11"/>
  <c r="C360" i="11" s="1"/>
  <c r="C383" i="11" s="1"/>
  <c r="C405" i="11" s="1"/>
  <c r="L348" i="11"/>
  <c r="L371" i="11" s="1"/>
  <c r="L394" i="11" s="1"/>
  <c r="L416" i="11" s="1"/>
  <c r="N586" i="11"/>
  <c r="N608" i="11" s="1"/>
  <c r="K331" i="11"/>
  <c r="K354" i="11" s="1"/>
  <c r="K377" i="11" s="1"/>
  <c r="K399" i="11" s="1"/>
  <c r="M586" i="11"/>
  <c r="M608" i="11" s="1"/>
  <c r="K334" i="11"/>
  <c r="K357" i="11" s="1"/>
  <c r="K380" i="11" s="1"/>
  <c r="K402" i="11" s="1"/>
  <c r="D348" i="11"/>
  <c r="D371" i="11" s="1"/>
  <c r="D394" i="11" s="1"/>
  <c r="D416" i="11" s="1"/>
  <c r="E549" i="11"/>
  <c r="I340" i="11"/>
  <c r="I363" i="11" s="1"/>
  <c r="I386" i="11" s="1"/>
  <c r="I408" i="11" s="1"/>
  <c r="R259" i="11"/>
  <c r="R281" i="11" s="1"/>
  <c r="T571" i="11"/>
  <c r="T593" i="11" s="1"/>
  <c r="N334" i="11"/>
  <c r="N357" i="11" s="1"/>
  <c r="N380" i="11" s="1"/>
  <c r="N402" i="11" s="1"/>
  <c r="T564" i="11"/>
  <c r="Q556" i="11"/>
  <c r="D335" i="11"/>
  <c r="D358" i="11" s="1"/>
  <c r="T333" i="11"/>
  <c r="T356" i="11" s="1"/>
  <c r="T379" i="11" s="1"/>
  <c r="T401" i="11" s="1"/>
  <c r="D551" i="11"/>
  <c r="T549" i="11"/>
  <c r="O3" i="15"/>
  <c r="L187" i="11"/>
  <c r="L212" i="11" s="1"/>
  <c r="L234" i="11" s="1"/>
  <c r="C339" i="11"/>
  <c r="C362" i="11" s="1"/>
  <c r="C385" i="11" s="1"/>
  <c r="C407" i="11" s="1"/>
  <c r="G3" i="16"/>
  <c r="R3" i="11" s="1"/>
  <c r="I578" i="11"/>
  <c r="I600" i="11" s="1"/>
  <c r="Q187" i="11"/>
  <c r="Q212" i="11" s="1"/>
  <c r="Q234" i="11" s="1"/>
  <c r="E571" i="11"/>
  <c r="E593" i="11" s="1"/>
  <c r="C577" i="11"/>
  <c r="C599" i="11" s="1"/>
  <c r="F3" i="16"/>
  <c r="G204" i="11"/>
  <c r="G229" i="11" s="1"/>
  <c r="G251" i="11" s="1"/>
  <c r="M142" i="11"/>
  <c r="M166" i="11" s="1"/>
  <c r="M190" i="11" s="1"/>
  <c r="M215" i="11" s="1"/>
  <c r="M237" i="11" s="1"/>
  <c r="E333" i="11"/>
  <c r="E356" i="11" s="1"/>
  <c r="E379" i="11" s="1"/>
  <c r="E401" i="11" s="1"/>
  <c r="G556" i="11"/>
  <c r="B3" i="3"/>
  <c r="E426" i="11"/>
  <c r="E449" i="11" s="1"/>
  <c r="O336" i="11"/>
  <c r="O359" i="11" s="1"/>
  <c r="O382" i="11" s="1"/>
  <c r="O404" i="11" s="1"/>
  <c r="D424" i="11"/>
  <c r="D447" i="11" s="1"/>
  <c r="C551" i="11"/>
  <c r="H572" i="11"/>
  <c r="H594" i="11" s="1"/>
  <c r="H550" i="11"/>
  <c r="C564" i="11"/>
  <c r="C142" i="11"/>
  <c r="C166" i="11" s="1"/>
  <c r="C262" i="11" s="1"/>
  <c r="C284" i="11" s="1"/>
  <c r="T586" i="11"/>
  <c r="T608" i="11" s="1"/>
  <c r="D573" i="11"/>
  <c r="D595" i="11" s="1"/>
  <c r="C573" i="11"/>
  <c r="C595" i="11" s="1"/>
  <c r="D331" i="11"/>
  <c r="D354" i="11" s="1"/>
  <c r="D377" i="11" s="1"/>
  <c r="D399" i="11" s="1"/>
  <c r="N572" i="11"/>
  <c r="N594" i="11" s="1"/>
  <c r="D569" i="11"/>
  <c r="D591" i="11" s="1"/>
  <c r="H348" i="11"/>
  <c r="H371" i="11" s="1"/>
  <c r="H394" i="11" s="1"/>
  <c r="H416" i="11" s="1"/>
  <c r="U574" i="11"/>
  <c r="U596" i="11" s="1"/>
  <c r="D67" i="16"/>
  <c r="E3" i="16"/>
  <c r="H573" i="11"/>
  <c r="H595" i="11" s="1"/>
  <c r="D547" i="11"/>
  <c r="J564" i="11"/>
  <c r="T348" i="11"/>
  <c r="T371" i="11" s="1"/>
  <c r="T394" i="11" s="1"/>
  <c r="T416" i="11" s="1"/>
  <c r="H428" i="11"/>
  <c r="H451" i="11" s="1"/>
  <c r="C335" i="11"/>
  <c r="C358" i="11" s="1"/>
  <c r="C381" i="11" s="1"/>
  <c r="C403" i="11" s="1"/>
  <c r="H551" i="11"/>
  <c r="D3" i="16"/>
  <c r="D553" i="11"/>
  <c r="G427" i="11"/>
  <c r="G450" i="11" s="1"/>
  <c r="E574" i="11"/>
  <c r="E596" i="11" s="1"/>
  <c r="G574" i="11"/>
  <c r="G596" i="11" s="1"/>
  <c r="G618" i="11" s="1"/>
  <c r="G640" i="11" s="1"/>
  <c r="F50" i="16"/>
  <c r="E424" i="11"/>
  <c r="E447" i="11" s="1"/>
  <c r="N335" i="11"/>
  <c r="N358" i="11" s="1"/>
  <c r="N381" i="11" s="1"/>
  <c r="N403" i="11" s="1"/>
  <c r="J67" i="16"/>
  <c r="I564" i="11"/>
  <c r="I586" i="11"/>
  <c r="I608" i="11" s="1"/>
  <c r="O331" i="11"/>
  <c r="O354" i="11" s="1"/>
  <c r="O377" i="11" s="1"/>
  <c r="O399" i="11" s="1"/>
  <c r="J259" i="11"/>
  <c r="J281" i="11" s="1"/>
  <c r="B555" i="11"/>
  <c r="R334" i="11"/>
  <c r="R357" i="11" s="1"/>
  <c r="K276" i="11"/>
  <c r="K298" i="11" s="1"/>
  <c r="N551" i="11"/>
  <c r="O547" i="11"/>
  <c r="L569" i="11"/>
  <c r="L591" i="11" s="1"/>
  <c r="N142" i="11"/>
  <c r="N166" i="11" s="1"/>
  <c r="N190" i="11" s="1"/>
  <c r="N215" i="11" s="1"/>
  <c r="N237" i="11" s="1"/>
  <c r="O348" i="11"/>
  <c r="O371" i="11" s="1"/>
  <c r="O394" i="11" s="1"/>
  <c r="O416" i="11" s="1"/>
  <c r="Q67" i="16"/>
  <c r="P348" i="11"/>
  <c r="P371" i="11" s="1"/>
  <c r="P394" i="11" s="1"/>
  <c r="P416" i="11" s="1"/>
  <c r="G331" i="11"/>
  <c r="G354" i="11" s="1"/>
  <c r="G377" i="11" s="1"/>
  <c r="G399" i="11" s="1"/>
  <c r="L331" i="11"/>
  <c r="L354" i="11" s="1"/>
  <c r="L377" i="11" s="1"/>
  <c r="L399" i="11" s="1"/>
  <c r="U586" i="11"/>
  <c r="U608" i="11" s="1"/>
  <c r="G340" i="11"/>
  <c r="G363" i="11" s="1"/>
  <c r="G386" i="11" s="1"/>
  <c r="G408" i="11" s="1"/>
  <c r="L547" i="11"/>
  <c r="E569" i="11"/>
  <c r="E591" i="11" s="1"/>
  <c r="O572" i="11"/>
  <c r="O594" i="11" s="1"/>
  <c r="B577" i="11"/>
  <c r="B599" i="11" s="1"/>
  <c r="O552" i="11"/>
  <c r="F569" i="11"/>
  <c r="F591" i="11" s="1"/>
  <c r="P551" i="11"/>
  <c r="U551" i="11"/>
  <c r="S549" i="11"/>
  <c r="S67" i="16"/>
  <c r="R564" i="11"/>
  <c r="R348" i="11"/>
  <c r="R371" i="11" s="1"/>
  <c r="R394" i="11" s="1"/>
  <c r="R416" i="11" s="1"/>
  <c r="R586" i="11"/>
  <c r="R608" i="11" s="1"/>
  <c r="U335" i="11"/>
  <c r="U358" i="11" s="1"/>
  <c r="P573" i="11"/>
  <c r="P595" i="11" s="1"/>
  <c r="L142" i="11"/>
  <c r="L166" i="11" s="1"/>
  <c r="L262" i="11" s="1"/>
  <c r="L284" i="11" s="1"/>
  <c r="B186" i="11"/>
  <c r="B211" i="11" s="1"/>
  <c r="B233" i="11" s="1"/>
  <c r="F331" i="11"/>
  <c r="F354" i="11" s="1"/>
  <c r="F377" i="11" s="1"/>
  <c r="F399" i="11" s="1"/>
  <c r="I348" i="11"/>
  <c r="I371" i="11" s="1"/>
  <c r="I394" i="11" s="1"/>
  <c r="I416" i="11" s="1"/>
  <c r="F547" i="11"/>
  <c r="D50" i="16"/>
  <c r="C424" i="11"/>
  <c r="C447" i="11" s="1"/>
  <c r="S586" i="11"/>
  <c r="S608" i="11" s="1"/>
  <c r="S630" i="11" s="1"/>
  <c r="S652" i="11" s="1"/>
  <c r="S348" i="11"/>
  <c r="S371" i="11" s="1"/>
  <c r="S564" i="11"/>
  <c r="S394" i="11"/>
  <c r="S416" i="11" s="1"/>
  <c r="U573" i="11"/>
  <c r="U595" i="11" s="1"/>
  <c r="S571" i="11"/>
  <c r="S593" i="11" s="1"/>
  <c r="P335" i="11"/>
  <c r="P358" i="11" s="1"/>
  <c r="P381" i="11" s="1"/>
  <c r="P403" i="11" s="1"/>
  <c r="S333" i="11"/>
  <c r="S356" i="11" s="1"/>
  <c r="S379" i="11" s="1"/>
  <c r="S401" i="11" s="1"/>
  <c r="U259" i="11"/>
  <c r="U281" i="11" s="1"/>
  <c r="Q143" i="11"/>
  <c r="Q167" i="11" s="1"/>
  <c r="Q263" i="11" s="1"/>
  <c r="Q285" i="11" s="1"/>
  <c r="O574" i="11"/>
  <c r="O596" i="11" s="1"/>
  <c r="O586" i="11"/>
  <c r="O608" i="11" s="1"/>
  <c r="G424" i="11"/>
  <c r="G447" i="11" s="1"/>
  <c r="F424" i="11"/>
  <c r="F447" i="11" s="1"/>
  <c r="J50" i="16"/>
  <c r="I424" i="11"/>
  <c r="I447" i="11" s="1"/>
  <c r="E551" i="11"/>
  <c r="S259" i="11"/>
  <c r="S281" i="11" s="1"/>
  <c r="R143" i="11"/>
  <c r="R167" i="11" s="1"/>
  <c r="R263" i="11" s="1"/>
  <c r="R285" i="11" s="1"/>
  <c r="T143" i="11"/>
  <c r="T167" i="11" s="1"/>
  <c r="T191" i="11" s="1"/>
  <c r="T216" i="11" s="1"/>
  <c r="T238" i="11" s="1"/>
  <c r="G569" i="11"/>
  <c r="G591" i="11" s="1"/>
  <c r="I333" i="11"/>
  <c r="I356" i="11" s="1"/>
  <c r="I379" i="11" s="1"/>
  <c r="I401" i="11" s="1"/>
  <c r="I427" i="11"/>
  <c r="O67" i="16"/>
  <c r="N564" i="11"/>
  <c r="R550" i="11"/>
  <c r="N573" i="11"/>
  <c r="N595" i="11" s="1"/>
  <c r="E573" i="11"/>
  <c r="E595" i="11" s="1"/>
  <c r="R572" i="11"/>
  <c r="R594" i="11" s="1"/>
  <c r="H142" i="11"/>
  <c r="H166" i="11" s="1"/>
  <c r="H190" i="11" s="1"/>
  <c r="H215" i="11" s="1"/>
  <c r="H237" i="11" s="1"/>
  <c r="I334" i="11"/>
  <c r="I357" i="11" s="1"/>
  <c r="I380" i="11" s="1"/>
  <c r="I402" i="11" s="1"/>
  <c r="R547" i="11"/>
  <c r="O334" i="11"/>
  <c r="O357" i="11" s="1"/>
  <c r="O380" i="11" s="1"/>
  <c r="O402" i="11" s="1"/>
  <c r="G692" i="11"/>
  <c r="M24" i="3" s="1"/>
  <c r="J337" i="11"/>
  <c r="J360" i="11" s="1"/>
  <c r="R359" i="11"/>
  <c r="E428" i="11"/>
  <c r="E451" i="11" s="1"/>
  <c r="T335" i="11"/>
  <c r="T358" i="11" s="1"/>
  <c r="T381" i="11" s="1"/>
  <c r="T403" i="11" s="1"/>
  <c r="R331" i="11"/>
  <c r="R354" i="11" s="1"/>
  <c r="R377" i="11" s="1"/>
  <c r="R399" i="11" s="1"/>
  <c r="I549" i="11"/>
  <c r="B331" i="11"/>
  <c r="B354" i="11" s="1"/>
  <c r="O550" i="11"/>
  <c r="S56" i="16"/>
  <c r="U564" i="11"/>
  <c r="E335" i="11"/>
  <c r="E358" i="11" s="1"/>
  <c r="E547" i="11"/>
  <c r="S551" i="11"/>
  <c r="T551" i="11"/>
  <c r="R569" i="11"/>
  <c r="R591" i="11" s="1"/>
  <c r="B377" i="11"/>
  <c r="B399" i="11" s="1"/>
  <c r="G547" i="11"/>
  <c r="O564" i="11"/>
  <c r="H556" i="11"/>
  <c r="O549" i="11"/>
  <c r="C571" i="11"/>
  <c r="C593" i="11" s="1"/>
  <c r="G549" i="11"/>
  <c r="P340" i="11"/>
  <c r="P363" i="11" s="1"/>
  <c r="P386" i="11" s="1"/>
  <c r="P408" i="11" s="1"/>
  <c r="L340" i="11"/>
  <c r="L363" i="11" s="1"/>
  <c r="L386" i="11" s="1"/>
  <c r="L408" i="11" s="1"/>
  <c r="G334" i="11"/>
  <c r="G357" i="11" s="1"/>
  <c r="G380" i="11" s="1"/>
  <c r="G402" i="11" s="1"/>
  <c r="B334" i="11"/>
  <c r="B357" i="11" s="1"/>
  <c r="B380" i="11" s="1"/>
  <c r="B402" i="11" s="1"/>
  <c r="D550" i="11"/>
  <c r="L574" i="11"/>
  <c r="L596" i="11" s="1"/>
  <c r="J553" i="11"/>
  <c r="G572" i="11"/>
  <c r="G594" i="11" s="1"/>
  <c r="E550" i="11"/>
  <c r="K573" i="11"/>
  <c r="K595" i="11" s="1"/>
  <c r="N578" i="11"/>
  <c r="N600" i="11" s="1"/>
  <c r="O333" i="11"/>
  <c r="O356" i="11" s="1"/>
  <c r="O379" i="11" s="1"/>
  <c r="O401" i="11" s="1"/>
  <c r="G571" i="11"/>
  <c r="G593" i="11" s="1"/>
  <c r="P578" i="11"/>
  <c r="P600" i="11" s="1"/>
  <c r="L578" i="11"/>
  <c r="L600" i="11" s="1"/>
  <c r="B426" i="11"/>
  <c r="B449" i="11" s="1"/>
  <c r="F335" i="11"/>
  <c r="F358" i="11" s="1"/>
  <c r="N340" i="11"/>
  <c r="N363" i="11" s="1"/>
  <c r="O571" i="11"/>
  <c r="O593" i="11" s="1"/>
  <c r="P556" i="11"/>
  <c r="L556" i="11"/>
  <c r="T572" i="11"/>
  <c r="T594" i="11" s="1"/>
  <c r="J578" i="11"/>
  <c r="J600" i="11" s="1"/>
  <c r="U572" i="11"/>
  <c r="U594" i="11" s="1"/>
  <c r="T142" i="11"/>
  <c r="T166" i="11" s="1"/>
  <c r="T190" i="11" s="1"/>
  <c r="T215" i="11" s="1"/>
  <c r="T237" i="11" s="1"/>
  <c r="N336" i="11"/>
  <c r="N359" i="11" s="1"/>
  <c r="N382" i="11" s="1"/>
  <c r="N404" i="11" s="1"/>
  <c r="M572" i="11"/>
  <c r="M594" i="11" s="1"/>
  <c r="U550" i="11"/>
  <c r="N556" i="11"/>
  <c r="H578" i="11"/>
  <c r="H600" i="11" s="1"/>
  <c r="C333" i="11"/>
  <c r="C356" i="11" s="1"/>
  <c r="C379" i="11" s="1"/>
  <c r="C401" i="11" s="1"/>
  <c r="R578" i="11"/>
  <c r="R600" i="11" s="1"/>
  <c r="J556" i="11"/>
  <c r="D427" i="11"/>
  <c r="D450" i="11" s="1"/>
  <c r="F573" i="11"/>
  <c r="F595" i="11" s="1"/>
  <c r="F617" i="11" s="1"/>
  <c r="F639" i="11" s="1"/>
  <c r="C552" i="11"/>
  <c r="L571" i="11"/>
  <c r="L593" i="11" s="1"/>
  <c r="J575" i="11"/>
  <c r="J597" i="11" s="1"/>
  <c r="R340" i="11"/>
  <c r="R363" i="11" s="1"/>
  <c r="R386" i="11" s="1"/>
  <c r="R408" i="11" s="1"/>
  <c r="K550" i="11"/>
  <c r="J340" i="11"/>
  <c r="J363" i="11" s="1"/>
  <c r="J386" i="11" s="1"/>
  <c r="J408" i="11" s="1"/>
  <c r="R573" i="11"/>
  <c r="R595" i="11" s="1"/>
  <c r="F333" i="11"/>
  <c r="F356" i="11" s="1"/>
  <c r="F379" i="11" s="1"/>
  <c r="F401" i="11" s="1"/>
  <c r="R335" i="11"/>
  <c r="R358" i="11" s="1"/>
  <c r="R381" i="11" s="1"/>
  <c r="R403" i="11" s="1"/>
  <c r="K555" i="11"/>
  <c r="L551" i="11"/>
  <c r="Z42" i="11"/>
  <c r="U340" i="11"/>
  <c r="U363" i="11" s="1"/>
  <c r="U386" i="11" s="1"/>
  <c r="U408" i="11" s="1"/>
  <c r="R556" i="11"/>
  <c r="F259" i="11"/>
  <c r="F281" i="11" s="1"/>
  <c r="E142" i="11"/>
  <c r="E166" i="11" s="1"/>
  <c r="E262" i="11" s="1"/>
  <c r="E284" i="11" s="1"/>
  <c r="D334" i="11"/>
  <c r="D357" i="11" s="1"/>
  <c r="D380" i="11" s="1"/>
  <c r="D402" i="11" s="1"/>
  <c r="C426" i="11"/>
  <c r="C449" i="11" s="1"/>
  <c r="L552" i="11"/>
  <c r="R551" i="11"/>
  <c r="C549" i="11"/>
  <c r="N571" i="11"/>
  <c r="N593" i="11" s="1"/>
  <c r="E380" i="11"/>
  <c r="E402" i="11" s="1"/>
  <c r="T550" i="11"/>
  <c r="H574" i="11"/>
  <c r="H596" i="11" s="1"/>
  <c r="U334" i="11"/>
  <c r="U357" i="11" s="1"/>
  <c r="C574" i="11"/>
  <c r="C596" i="11" s="1"/>
  <c r="L573" i="11"/>
  <c r="L595" i="11" s="1"/>
  <c r="L335" i="11"/>
  <c r="L358" i="11" s="1"/>
  <c r="L381" i="11" s="1"/>
  <c r="L403" i="11" s="1"/>
  <c r="E572" i="11"/>
  <c r="E594" i="11" s="1"/>
  <c r="E616" i="11" s="1"/>
  <c r="E638" i="11" s="1"/>
  <c r="K572" i="11"/>
  <c r="K594" i="11" s="1"/>
  <c r="N552" i="11"/>
  <c r="R553" i="11"/>
  <c r="H336" i="11"/>
  <c r="H359" i="11" s="1"/>
  <c r="H382" i="11" s="1"/>
  <c r="H404" i="11" s="1"/>
  <c r="S575" i="11"/>
  <c r="S597" i="11" s="1"/>
  <c r="I53" i="16"/>
  <c r="H427" i="11"/>
  <c r="H450" i="11" s="1"/>
  <c r="H276" i="11"/>
  <c r="H298" i="11" s="1"/>
  <c r="K339" i="11"/>
  <c r="K362" i="11" s="1"/>
  <c r="K385" i="11" s="1"/>
  <c r="K407" i="11" s="1"/>
  <c r="G550" i="11"/>
  <c r="C53" i="16"/>
  <c r="B427" i="11"/>
  <c r="B450" i="11" s="1"/>
  <c r="G333" i="11"/>
  <c r="G356" i="11" s="1"/>
  <c r="G379" i="11" s="1"/>
  <c r="G401" i="11" s="1"/>
  <c r="M335" i="11"/>
  <c r="M358" i="11" s="1"/>
  <c r="M381" i="11" s="1"/>
  <c r="M403" i="11" s="1"/>
  <c r="N333" i="11"/>
  <c r="N356" i="11" s="1"/>
  <c r="N379" i="11" s="1"/>
  <c r="N401" i="11" s="1"/>
  <c r="I577" i="11"/>
  <c r="I599" i="11" s="1"/>
  <c r="M573" i="11"/>
  <c r="M595" i="11" s="1"/>
  <c r="J549" i="11"/>
  <c r="N549" i="11"/>
  <c r="B549" i="11"/>
  <c r="B333" i="11"/>
  <c r="B356" i="11" s="1"/>
  <c r="B379" i="11" s="1"/>
  <c r="B401" i="11" s="1"/>
  <c r="D572" i="11"/>
  <c r="D594" i="11" s="1"/>
  <c r="M334" i="11"/>
  <c r="M357" i="11" s="1"/>
  <c r="K142" i="11"/>
  <c r="K166" i="11" s="1"/>
  <c r="K262" i="11" s="1"/>
  <c r="K284" i="11" s="1"/>
  <c r="R575" i="11"/>
  <c r="R597" i="11" s="1"/>
  <c r="H552" i="11"/>
  <c r="J54" i="16"/>
  <c r="I428" i="11"/>
  <c r="E575" i="11"/>
  <c r="E597" i="11" s="1"/>
  <c r="E337" i="11"/>
  <c r="E360" i="11" s="1"/>
  <c r="P574" i="11"/>
  <c r="P596" i="11" s="1"/>
  <c r="E553" i="11"/>
  <c r="P336" i="11"/>
  <c r="P359" i="11" s="1"/>
  <c r="C336" i="11"/>
  <c r="C359" i="11" s="1"/>
  <c r="L336" i="11"/>
  <c r="L359" i="11" s="1"/>
  <c r="L382" i="11" s="1"/>
  <c r="L404" i="11" s="1"/>
  <c r="J334" i="11"/>
  <c r="J357" i="11" s="1"/>
  <c r="D428" i="11"/>
  <c r="D451" i="11" s="1"/>
  <c r="F189" i="11"/>
  <c r="F214" i="11" s="1"/>
  <c r="F236" i="11" s="1"/>
  <c r="P552" i="11"/>
  <c r="M552" i="11"/>
  <c r="N574" i="11"/>
  <c r="N596" i="11" s="1"/>
  <c r="J52" i="16"/>
  <c r="I426" i="11"/>
  <c r="I449" i="11" s="1"/>
  <c r="M574" i="11"/>
  <c r="M596" i="11" s="1"/>
  <c r="F426" i="11"/>
  <c r="F449" i="11" s="1"/>
  <c r="C428" i="11"/>
  <c r="C451" i="11" s="1"/>
  <c r="D359" i="11"/>
  <c r="D382" i="11" s="1"/>
  <c r="D404" i="11" s="1"/>
  <c r="H429" i="11"/>
  <c r="H452" i="11" s="1"/>
  <c r="D430" i="11"/>
  <c r="D453" i="11" s="1"/>
  <c r="G426" i="11"/>
  <c r="G449" i="11" s="1"/>
  <c r="C507" i="11"/>
  <c r="E507" i="11" s="1"/>
  <c r="T555" i="11"/>
  <c r="E187" i="11"/>
  <c r="E212" i="11" s="1"/>
  <c r="E234" i="11" s="1"/>
  <c r="U263" i="11"/>
  <c r="U285" i="11" s="1"/>
  <c r="J144" i="11"/>
  <c r="J168" i="11" s="1"/>
  <c r="J264" i="11" s="1"/>
  <c r="J286" i="11" s="1"/>
  <c r="B340" i="11"/>
  <c r="B363" i="11" s="1"/>
  <c r="B386" i="11" s="1"/>
  <c r="B408" i="11" s="1"/>
  <c r="E143" i="11"/>
  <c r="E167" i="11" s="1"/>
  <c r="E191" i="11" s="1"/>
  <c r="E216" i="11" s="1"/>
  <c r="E238" i="11" s="1"/>
  <c r="T339" i="11"/>
  <c r="T362" i="11" s="1"/>
  <c r="T385" i="11" s="1"/>
  <c r="T407" i="11" s="1"/>
  <c r="L555" i="11"/>
  <c r="B143" i="11"/>
  <c r="B167" i="11" s="1"/>
  <c r="B191" i="11" s="1"/>
  <c r="B216" i="11" s="1"/>
  <c r="B238" i="11" s="1"/>
  <c r="M143" i="11"/>
  <c r="M167" i="11" s="1"/>
  <c r="M191" i="11" s="1"/>
  <c r="M216" i="11" s="1"/>
  <c r="M238" i="11" s="1"/>
  <c r="L577" i="11"/>
  <c r="L599" i="11" s="1"/>
  <c r="H143" i="11"/>
  <c r="H167" i="11" s="1"/>
  <c r="H263" i="11" s="1"/>
  <c r="H285" i="11" s="1"/>
  <c r="J143" i="11"/>
  <c r="J167" i="11" s="1"/>
  <c r="J191" i="11" s="1"/>
  <c r="J216" i="11" s="1"/>
  <c r="J238" i="11" s="1"/>
  <c r="J552" i="11"/>
  <c r="L339" i="11"/>
  <c r="L362" i="11" s="1"/>
  <c r="L385" i="11" s="1"/>
  <c r="L407" i="11" s="1"/>
  <c r="M556" i="11"/>
  <c r="AB43" i="11"/>
  <c r="I143" i="11"/>
  <c r="I167" i="11" s="1"/>
  <c r="I191" i="11" s="1"/>
  <c r="I216" i="11" s="1"/>
  <c r="I238" i="11" s="1"/>
  <c r="J336" i="11"/>
  <c r="J359" i="11" s="1"/>
  <c r="J382" i="11" s="1"/>
  <c r="J404" i="11" s="1"/>
  <c r="S55" i="16"/>
  <c r="R552" i="11"/>
  <c r="J55" i="16"/>
  <c r="I552" i="11"/>
  <c r="I574" i="11"/>
  <c r="I596" i="11" s="1"/>
  <c r="I336" i="11"/>
  <c r="I359" i="11" s="1"/>
  <c r="I382" i="11" s="1"/>
  <c r="I404" i="11" s="1"/>
  <c r="R339" i="11"/>
  <c r="R362" i="11" s="1"/>
  <c r="R385" i="11" s="1"/>
  <c r="R407" i="11" s="1"/>
  <c r="T578" i="11"/>
  <c r="T600" i="11" s="1"/>
  <c r="C7" i="16"/>
  <c r="S3" i="15" s="1"/>
  <c r="R555" i="11"/>
  <c r="T556" i="11"/>
  <c r="D143" i="11"/>
  <c r="D167" i="11" s="1"/>
  <c r="D191" i="11" s="1"/>
  <c r="D216" i="11" s="1"/>
  <c r="D238" i="11" s="1"/>
  <c r="S143" i="11"/>
  <c r="S167" i="11" s="1"/>
  <c r="S263" i="11" s="1"/>
  <c r="S285" i="11" s="1"/>
  <c r="O143" i="11"/>
  <c r="O167" i="11" s="1"/>
  <c r="O191" i="11" s="1"/>
  <c r="O216" i="11" s="1"/>
  <c r="O238" i="11" s="1"/>
  <c r="E430" i="11"/>
  <c r="E453" i="11" s="1"/>
  <c r="T577" i="11"/>
  <c r="T599" i="11" s="1"/>
  <c r="R577" i="11"/>
  <c r="R599" i="11" s="1"/>
  <c r="T340" i="11"/>
  <c r="T363" i="11" s="1"/>
  <c r="T386" i="11" s="1"/>
  <c r="T408" i="11" s="1"/>
  <c r="Z43" i="11"/>
  <c r="P143" i="11"/>
  <c r="P167" i="11" s="1"/>
  <c r="P263" i="11" s="1"/>
  <c r="P285" i="11" s="1"/>
  <c r="N143" i="11"/>
  <c r="N167" i="11" s="1"/>
  <c r="N263" i="11" s="1"/>
  <c r="N285" i="11" s="1"/>
  <c r="G53" i="16"/>
  <c r="F427" i="11"/>
  <c r="F450" i="11" s="1"/>
  <c r="H577" i="11"/>
  <c r="H599" i="11" s="1"/>
  <c r="G143" i="11"/>
  <c r="G167" i="11" s="1"/>
  <c r="G263" i="11" s="1"/>
  <c r="G285" i="11" s="1"/>
  <c r="L143" i="11"/>
  <c r="L167" i="11" s="1"/>
  <c r="L191" i="11" s="1"/>
  <c r="L216" i="11" s="1"/>
  <c r="L238" i="11" s="1"/>
  <c r="U55" i="16"/>
  <c r="T336" i="11"/>
  <c r="T359" i="11" s="1"/>
  <c r="T382" i="11" s="1"/>
  <c r="T404" i="11" s="1"/>
  <c r="T574" i="11"/>
  <c r="T596" i="11" s="1"/>
  <c r="H555" i="11"/>
  <c r="C143" i="11"/>
  <c r="C167" i="11" s="1"/>
  <c r="C191" i="11" s="1"/>
  <c r="C216" i="11" s="1"/>
  <c r="C238" i="11" s="1"/>
  <c r="J574" i="11"/>
  <c r="J596" i="11" s="1"/>
  <c r="H339" i="11"/>
  <c r="H362" i="11" s="1"/>
  <c r="H385" i="11" s="1"/>
  <c r="H407" i="11" s="1"/>
  <c r="E202" i="11"/>
  <c r="E227" i="11" s="1"/>
  <c r="E249" i="11" s="1"/>
  <c r="T552" i="11"/>
  <c r="M336" i="11"/>
  <c r="M359" i="11" s="1"/>
  <c r="M382" i="11" s="1"/>
  <c r="M404" i="11" s="1"/>
  <c r="AB42" i="11"/>
  <c r="U556" i="11"/>
  <c r="F274" i="11"/>
  <c r="F296" i="11" s="1"/>
  <c r="I141" i="11"/>
  <c r="I165" i="11" s="1"/>
  <c r="I261" i="11" s="1"/>
  <c r="I283" i="11" s="1"/>
  <c r="J142" i="11"/>
  <c r="J166" i="11" s="1"/>
  <c r="J262" i="11" s="1"/>
  <c r="J284" i="11" s="1"/>
  <c r="R142" i="11"/>
  <c r="R166" i="11" s="1"/>
  <c r="R190" i="11" s="1"/>
  <c r="R215" i="11" s="1"/>
  <c r="R237" i="11" s="1"/>
  <c r="Q56" i="16"/>
  <c r="C6" i="16"/>
  <c r="R3" i="15" s="1"/>
  <c r="Q340" i="11"/>
  <c r="Q363" i="11" s="1"/>
  <c r="Q386" i="11" s="1"/>
  <c r="Q408" i="11" s="1"/>
  <c r="U578" i="11"/>
  <c r="U600" i="11" s="1"/>
  <c r="B142" i="11"/>
  <c r="B166" i="11" s="1"/>
  <c r="B190" i="11" s="1"/>
  <c r="B215" i="11" s="1"/>
  <c r="B237" i="11" s="1"/>
  <c r="G142" i="11"/>
  <c r="G166" i="11" s="1"/>
  <c r="G262" i="11" s="1"/>
  <c r="G284" i="11" s="1"/>
  <c r="L575" i="11"/>
  <c r="L597" i="11" s="1"/>
  <c r="Q142" i="11"/>
  <c r="Q166" i="11" s="1"/>
  <c r="Q190" i="11" s="1"/>
  <c r="Q215" i="11" s="1"/>
  <c r="Q237" i="11" s="1"/>
  <c r="Q578" i="11"/>
  <c r="Q600" i="11" s="1"/>
  <c r="E578" i="11"/>
  <c r="E600" i="11" s="1"/>
  <c r="H187" i="11"/>
  <c r="H212" i="11" s="1"/>
  <c r="H234" i="11" s="1"/>
  <c r="F142" i="11"/>
  <c r="F166" i="11" s="1"/>
  <c r="F262" i="11" s="1"/>
  <c r="F284" i="11" s="1"/>
  <c r="S578" i="11"/>
  <c r="S600" i="11" s="1"/>
  <c r="E556" i="11"/>
  <c r="H357" i="11"/>
  <c r="H380" i="11" s="1"/>
  <c r="H402" i="11" s="1"/>
  <c r="F692" i="11"/>
  <c r="K24" i="3" s="1"/>
  <c r="P142" i="11"/>
  <c r="P166" i="11" s="1"/>
  <c r="S142" i="11"/>
  <c r="S166" i="11" s="1"/>
  <c r="S190" i="11" s="1"/>
  <c r="S215" i="11" s="1"/>
  <c r="S237" i="11" s="1"/>
  <c r="I190" i="11"/>
  <c r="I215" i="11" s="1"/>
  <c r="I237" i="11" s="1"/>
  <c r="S340" i="11"/>
  <c r="S363" i="11" s="1"/>
  <c r="S386" i="11" s="1"/>
  <c r="S408" i="11" s="1"/>
  <c r="E340" i="11"/>
  <c r="E363" i="11" s="1"/>
  <c r="G358" i="11"/>
  <c r="G381" i="11" s="1"/>
  <c r="G403" i="11" s="1"/>
  <c r="S556" i="11"/>
  <c r="D142" i="11"/>
  <c r="D166" i="11" s="1"/>
  <c r="D262" i="11" s="1"/>
  <c r="D284" i="11" s="1"/>
  <c r="U142" i="11"/>
  <c r="U166" i="11" s="1"/>
  <c r="U190" i="11" s="1"/>
  <c r="U215" i="11" s="1"/>
  <c r="U237" i="11" s="1"/>
  <c r="O142" i="11"/>
  <c r="O166" i="11" s="1"/>
  <c r="O190" i="11" s="1"/>
  <c r="O215" i="11" s="1"/>
  <c r="O237" i="11" s="1"/>
  <c r="I555" i="11"/>
  <c r="B335" i="11"/>
  <c r="B358" i="11" s="1"/>
  <c r="B381" i="11" s="1"/>
  <c r="B403" i="11" s="1"/>
  <c r="P339" i="11"/>
  <c r="P362" i="11" s="1"/>
  <c r="P385" i="11" s="1"/>
  <c r="P407" i="11" s="1"/>
  <c r="E555" i="11"/>
  <c r="D337" i="11"/>
  <c r="D360" i="11" s="1"/>
  <c r="B551" i="11"/>
  <c r="P577" i="11"/>
  <c r="P599" i="11" s="1"/>
  <c r="O340" i="11"/>
  <c r="O363" i="11" s="1"/>
  <c r="O386" i="11" s="1"/>
  <c r="O408" i="11" s="1"/>
  <c r="E339" i="11"/>
  <c r="E362" i="11" s="1"/>
  <c r="E385" i="11" s="1"/>
  <c r="E407" i="11" s="1"/>
  <c r="H202" i="11"/>
  <c r="H227" i="11" s="1"/>
  <c r="H249" i="11" s="1"/>
  <c r="P555" i="11"/>
  <c r="O578" i="11"/>
  <c r="O600" i="11" s="1"/>
  <c r="E577" i="11"/>
  <c r="E599" i="11" s="1"/>
  <c r="D575" i="11"/>
  <c r="D597" i="11" s="1"/>
  <c r="I339" i="11"/>
  <c r="I362" i="11" s="1"/>
  <c r="I385" i="11" s="1"/>
  <c r="I407" i="11" s="1"/>
  <c r="M56" i="16"/>
  <c r="L337" i="11"/>
  <c r="L360" i="11" s="1"/>
  <c r="L383" i="11" s="1"/>
  <c r="L405" i="11" s="1"/>
  <c r="J56" i="16"/>
  <c r="I337" i="11"/>
  <c r="I360" i="11" s="1"/>
  <c r="I383" i="11" s="1"/>
  <c r="I405" i="11" s="1"/>
  <c r="I553" i="11"/>
  <c r="I575" i="11"/>
  <c r="I597" i="11" s="1"/>
  <c r="P575" i="11"/>
  <c r="P597" i="11" s="1"/>
  <c r="R56" i="16"/>
  <c r="Q337" i="11"/>
  <c r="Q360" i="11" s="1"/>
  <c r="Q383" i="11" s="1"/>
  <c r="Q405" i="11" s="1"/>
  <c r="Q575" i="11"/>
  <c r="Q597" i="11" s="1"/>
  <c r="Q553" i="11"/>
  <c r="K578" i="11"/>
  <c r="K600" i="11" s="1"/>
  <c r="K622" i="11" s="1"/>
  <c r="K644" i="11" s="1"/>
  <c r="L56" i="16"/>
  <c r="K575" i="11"/>
  <c r="K597" i="11" s="1"/>
  <c r="K553" i="11"/>
  <c r="K337" i="11"/>
  <c r="K360" i="11" s="1"/>
  <c r="K383" i="11" s="1"/>
  <c r="K405" i="11" s="1"/>
  <c r="O56" i="16"/>
  <c r="N337" i="11"/>
  <c r="N360" i="11" s="1"/>
  <c r="N575" i="11"/>
  <c r="N597" i="11" s="1"/>
  <c r="N553" i="11"/>
  <c r="U430" i="11"/>
  <c r="U453" i="11" s="1"/>
  <c r="U337" i="11"/>
  <c r="U360" i="11" s="1"/>
  <c r="U553" i="11"/>
  <c r="U575" i="11"/>
  <c r="U597" i="11" s="1"/>
  <c r="V56" i="16"/>
  <c r="I556" i="11"/>
  <c r="P337" i="11"/>
  <c r="P360" i="11" s="1"/>
  <c r="P383" i="11" s="1"/>
  <c r="P405" i="11" s="1"/>
  <c r="T193" i="11"/>
  <c r="T218" i="11" s="1"/>
  <c r="T240" i="11" s="1"/>
  <c r="T265" i="11"/>
  <c r="T287" i="11" s="1"/>
  <c r="S553" i="11"/>
  <c r="S337" i="11"/>
  <c r="S360" i="11" s="1"/>
  <c r="G56" i="16"/>
  <c r="F553" i="11"/>
  <c r="F575" i="11"/>
  <c r="F597" i="11" s="1"/>
  <c r="F430" i="11"/>
  <c r="O144" i="11"/>
  <c r="O168" i="11" s="1"/>
  <c r="O192" i="11" s="1"/>
  <c r="O217" i="11" s="1"/>
  <c r="O239" i="11" s="1"/>
  <c r="I144" i="11"/>
  <c r="I168" i="11" s="1"/>
  <c r="Q141" i="11"/>
  <c r="Q165" i="11" s="1"/>
  <c r="Q189" i="11" s="1"/>
  <c r="Q214" i="11" s="1"/>
  <c r="Q236" i="11" s="1"/>
  <c r="Z44" i="11"/>
  <c r="H144" i="11"/>
  <c r="H168" i="11" s="1"/>
  <c r="H264" i="11" s="1"/>
  <c r="H286" i="11" s="1"/>
  <c r="Q144" i="11"/>
  <c r="Q168" i="11" s="1"/>
  <c r="Q192" i="11" s="1"/>
  <c r="Q217" i="11" s="1"/>
  <c r="Q239" i="11" s="1"/>
  <c r="F360" i="11"/>
  <c r="F383" i="11" s="1"/>
  <c r="F405" i="11" s="1"/>
  <c r="C56" i="16"/>
  <c r="B553" i="11"/>
  <c r="B430" i="11"/>
  <c r="B453" i="11" s="1"/>
  <c r="B575" i="11"/>
  <c r="B597" i="11" s="1"/>
  <c r="B337" i="11"/>
  <c r="B360" i="11" s="1"/>
  <c r="B383" i="11" s="1"/>
  <c r="B405" i="11" s="1"/>
  <c r="Z41" i="11"/>
  <c r="T144" i="11"/>
  <c r="T168" i="11" s="1"/>
  <c r="T192" i="11" s="1"/>
  <c r="T217" i="11" s="1"/>
  <c r="T239" i="11" s="1"/>
  <c r="R144" i="11"/>
  <c r="R168" i="11" s="1"/>
  <c r="O337" i="11"/>
  <c r="O360" i="11" s="1"/>
  <c r="P56" i="16"/>
  <c r="O575" i="11"/>
  <c r="O597" i="11" s="1"/>
  <c r="O553" i="11"/>
  <c r="K141" i="11"/>
  <c r="K165" i="11" s="1"/>
  <c r="K261" i="11" s="1"/>
  <c r="K283" i="11" s="1"/>
  <c r="G360" i="11"/>
  <c r="E144" i="11"/>
  <c r="E168" i="11" s="1"/>
  <c r="E264" i="11" s="1"/>
  <c r="E286" i="11" s="1"/>
  <c r="P144" i="11"/>
  <c r="P168" i="11" s="1"/>
  <c r="P192" i="11" s="1"/>
  <c r="P217" i="11" s="1"/>
  <c r="P239" i="11" s="1"/>
  <c r="G144" i="11"/>
  <c r="G168" i="11" s="1"/>
  <c r="G192" i="11" s="1"/>
  <c r="G217" i="11" s="1"/>
  <c r="G239" i="11" s="1"/>
  <c r="N144" i="11"/>
  <c r="N168" i="11" s="1"/>
  <c r="N192" i="11" s="1"/>
  <c r="N217" i="11" s="1"/>
  <c r="N239" i="11" s="1"/>
  <c r="N56" i="16"/>
  <c r="M337" i="11"/>
  <c r="M360" i="11" s="1"/>
  <c r="M383" i="11" s="1"/>
  <c r="M405" i="11" s="1"/>
  <c r="M575" i="11"/>
  <c r="M597" i="11" s="1"/>
  <c r="M553" i="11"/>
  <c r="B578" i="11"/>
  <c r="B600" i="11" s="1"/>
  <c r="AB44" i="11"/>
  <c r="S144" i="11"/>
  <c r="S168" i="11" s="1"/>
  <c r="S192" i="11" s="1"/>
  <c r="S217" i="11" s="1"/>
  <c r="S239" i="11" s="1"/>
  <c r="H360" i="11"/>
  <c r="U144" i="11"/>
  <c r="U168" i="11" s="1"/>
  <c r="U192" i="11" s="1"/>
  <c r="U217" i="11" s="1"/>
  <c r="U239" i="11" s="1"/>
  <c r="B702" i="11" a="1"/>
  <c r="K719" i="11" s="1"/>
  <c r="H430" i="11"/>
  <c r="H575" i="11"/>
  <c r="H597" i="11" s="1"/>
  <c r="H619" i="11" s="1"/>
  <c r="H641" i="11" s="1"/>
  <c r="H383" i="11"/>
  <c r="H405" i="11" s="1"/>
  <c r="H553" i="11"/>
  <c r="O556" i="11"/>
  <c r="Q339" i="11"/>
  <c r="Q362" i="11" s="1"/>
  <c r="Q385" i="11" s="1"/>
  <c r="Q407" i="11" s="1"/>
  <c r="B556" i="11"/>
  <c r="C8" i="16"/>
  <c r="G8" i="16" s="1"/>
  <c r="R8" i="11" s="1"/>
  <c r="L144" i="11"/>
  <c r="L168" i="11" s="1"/>
  <c r="L192" i="11" s="1"/>
  <c r="L217" i="11" s="1"/>
  <c r="L239" i="11" s="1"/>
  <c r="C144" i="11"/>
  <c r="C168" i="11" s="1"/>
  <c r="C264" i="11" s="1"/>
  <c r="C286" i="11" s="1"/>
  <c r="K144" i="11"/>
  <c r="K168" i="11" s="1"/>
  <c r="K192" i="11" s="1"/>
  <c r="K217" i="11" s="1"/>
  <c r="K239" i="11" s="1"/>
  <c r="B144" i="11"/>
  <c r="B168" i="11" s="1"/>
  <c r="B192" i="11" s="1"/>
  <c r="B217" i="11" s="1"/>
  <c r="B239" i="11" s="1"/>
  <c r="D144" i="11"/>
  <c r="D168" i="11" s="1"/>
  <c r="D192" i="11" s="1"/>
  <c r="D217" i="11" s="1"/>
  <c r="D239" i="11" s="1"/>
  <c r="R360" i="11"/>
  <c r="R383" i="11" s="1"/>
  <c r="R405" i="11" s="1"/>
  <c r="F144" i="11"/>
  <c r="F168" i="11" s="1"/>
  <c r="F264" i="11" s="1"/>
  <c r="F286" i="11" s="1"/>
  <c r="R55" i="16"/>
  <c r="Q552" i="11"/>
  <c r="Q336" i="11"/>
  <c r="Q359" i="11" s="1"/>
  <c r="Q382" i="11" s="1"/>
  <c r="Q404" i="11" s="1"/>
  <c r="Q574" i="11"/>
  <c r="Q596" i="11" s="1"/>
  <c r="H141" i="11"/>
  <c r="H165" i="11" s="1"/>
  <c r="H189" i="11" s="1"/>
  <c r="H214" i="11" s="1"/>
  <c r="H236" i="11" s="1"/>
  <c r="F357" i="11"/>
  <c r="F380" i="11" s="1"/>
  <c r="F402" i="11" s="1"/>
  <c r="P141" i="11"/>
  <c r="P165" i="11" s="1"/>
  <c r="P189" i="11" s="1"/>
  <c r="P214" i="11" s="1"/>
  <c r="P236" i="11" s="1"/>
  <c r="N141" i="11"/>
  <c r="N165" i="11" s="1"/>
  <c r="N189" i="11" s="1"/>
  <c r="N214" i="11" s="1"/>
  <c r="N236" i="11" s="1"/>
  <c r="M141" i="11"/>
  <c r="M165" i="11" s="1"/>
  <c r="M189" i="11" s="1"/>
  <c r="M214" i="11" s="1"/>
  <c r="M236" i="11" s="1"/>
  <c r="C578" i="11"/>
  <c r="C600" i="11" s="1"/>
  <c r="D141" i="11"/>
  <c r="D165" i="11" s="1"/>
  <c r="D189" i="11" s="1"/>
  <c r="D214" i="11" s="1"/>
  <c r="D236" i="11" s="1"/>
  <c r="S141" i="11"/>
  <c r="S165" i="11" s="1"/>
  <c r="S189" i="11" s="1"/>
  <c r="S214" i="11" s="1"/>
  <c r="S236" i="11" s="1"/>
  <c r="Q577" i="11"/>
  <c r="Q599" i="11" s="1"/>
  <c r="C556" i="11"/>
  <c r="F261" i="11"/>
  <c r="F283" i="11" s="1"/>
  <c r="C141" i="11"/>
  <c r="C165" i="11" s="1"/>
  <c r="C189" i="11" s="1"/>
  <c r="C214" i="11" s="1"/>
  <c r="C236" i="11" s="1"/>
  <c r="AB41" i="11"/>
  <c r="E692" i="11"/>
  <c r="I24" i="3" s="1"/>
  <c r="J141" i="11"/>
  <c r="J165" i="11" s="1"/>
  <c r="H340" i="11"/>
  <c r="H363" i="11" s="1"/>
  <c r="Q555" i="11"/>
  <c r="C340" i="11"/>
  <c r="C363" i="11" s="1"/>
  <c r="C386" i="11" s="1"/>
  <c r="C408" i="11" s="1"/>
  <c r="F276" i="11"/>
  <c r="F298" i="11" s="1"/>
  <c r="E141" i="11"/>
  <c r="E165" i="11" s="1"/>
  <c r="E261" i="11" s="1"/>
  <c r="E283" i="11" s="1"/>
  <c r="K556" i="11"/>
  <c r="K340" i="11"/>
  <c r="K363" i="11" s="1"/>
  <c r="B141" i="11"/>
  <c r="B165" i="11" s="1"/>
  <c r="B189" i="11" s="1"/>
  <c r="B214" i="11" s="1"/>
  <c r="B236" i="11" s="1"/>
  <c r="C54" i="16"/>
  <c r="B428" i="11"/>
  <c r="B451" i="11" s="1"/>
  <c r="H692" i="11"/>
  <c r="O24" i="3" s="1"/>
  <c r="M340" i="11"/>
  <c r="M363" i="11" s="1"/>
  <c r="M386" i="11" s="1"/>
  <c r="M408" i="11" s="1"/>
  <c r="C357" i="11"/>
  <c r="C380" i="11" s="1"/>
  <c r="C402" i="11" s="1"/>
  <c r="L141" i="11"/>
  <c r="L165" i="11" s="1"/>
  <c r="L189" i="11" s="1"/>
  <c r="L214" i="11" s="1"/>
  <c r="L236" i="11" s="1"/>
  <c r="R141" i="11"/>
  <c r="R165" i="11" s="1"/>
  <c r="R189" i="11" s="1"/>
  <c r="R214" i="11" s="1"/>
  <c r="R236" i="11" s="1"/>
  <c r="T141" i="11"/>
  <c r="T165" i="11" s="1"/>
  <c r="O141" i="11"/>
  <c r="O165" i="11" s="1"/>
  <c r="T55" i="16"/>
  <c r="S574" i="11"/>
  <c r="S596" i="11" s="1"/>
  <c r="S552" i="11"/>
  <c r="S336" i="11"/>
  <c r="S359" i="11" s="1"/>
  <c r="S382" i="11" s="1"/>
  <c r="S404" i="11" s="1"/>
  <c r="M578" i="11"/>
  <c r="M600" i="11" s="1"/>
  <c r="C5" i="16"/>
  <c r="F5" i="16" s="1"/>
  <c r="G141" i="11"/>
  <c r="G165" i="11" s="1"/>
  <c r="G189" i="11" s="1"/>
  <c r="G214" i="11" s="1"/>
  <c r="G236" i="11" s="1"/>
  <c r="C55" i="16"/>
  <c r="B574" i="11"/>
  <c r="B596" i="11" s="1"/>
  <c r="B429" i="11"/>
  <c r="B452" i="11" s="1"/>
  <c r="B552" i="11"/>
  <c r="B336" i="11"/>
  <c r="B359" i="11" s="1"/>
  <c r="D555" i="11"/>
  <c r="G578" i="11"/>
  <c r="G600" i="11" s="1"/>
  <c r="D577" i="11"/>
  <c r="D599" i="11" s="1"/>
  <c r="D339" i="11"/>
  <c r="D362" i="11" s="1"/>
  <c r="D385" i="11" s="1"/>
  <c r="D407" i="11" s="1"/>
  <c r="J276" i="11"/>
  <c r="J298" i="11" s="1"/>
  <c r="M577" i="11"/>
  <c r="M599" i="11" s="1"/>
  <c r="F578" i="11"/>
  <c r="F600" i="11" s="1"/>
  <c r="M555" i="11"/>
  <c r="F556" i="11"/>
  <c r="M339" i="11"/>
  <c r="M362" i="11" s="1"/>
  <c r="M385" i="11" s="1"/>
  <c r="M407" i="11" s="1"/>
  <c r="F340" i="11"/>
  <c r="F363" i="11" s="1"/>
  <c r="F386" i="11" s="1"/>
  <c r="F408" i="11" s="1"/>
  <c r="S555" i="11"/>
  <c r="S577" i="11"/>
  <c r="S599" i="11" s="1"/>
  <c r="E276" i="11"/>
  <c r="E298" i="11" s="1"/>
  <c r="J577" i="11"/>
  <c r="J599" i="11" s="1"/>
  <c r="J621" i="11" s="1"/>
  <c r="J643" i="11" s="1"/>
  <c r="J555" i="11"/>
  <c r="J385" i="11"/>
  <c r="J407" i="11" s="1"/>
  <c r="F555" i="11"/>
  <c r="S339" i="11"/>
  <c r="S362" i="11" s="1"/>
  <c r="S385" i="11" s="1"/>
  <c r="S407" i="11" s="1"/>
  <c r="G555" i="11"/>
  <c r="N555" i="11"/>
  <c r="G339" i="11"/>
  <c r="G362" i="11" s="1"/>
  <c r="F577" i="11"/>
  <c r="F599" i="11" s="1"/>
  <c r="J339" i="11"/>
  <c r="J362" i="11" s="1"/>
  <c r="N339" i="11"/>
  <c r="N362" i="11" s="1"/>
  <c r="N385" i="11" s="1"/>
  <c r="N407" i="11" s="1"/>
  <c r="G577" i="11"/>
  <c r="G599" i="11" s="1"/>
  <c r="F339" i="11"/>
  <c r="F362" i="11" s="1"/>
  <c r="F385" i="11" s="1"/>
  <c r="F407" i="11" s="1"/>
  <c r="C555" i="11"/>
  <c r="N577" i="11"/>
  <c r="N599" i="11" s="1"/>
  <c r="O577" i="11"/>
  <c r="O599" i="11" s="1"/>
  <c r="O339" i="11"/>
  <c r="O362" i="11" s="1"/>
  <c r="O385" i="11" s="1"/>
  <c r="O407" i="11" s="1"/>
  <c r="U141" i="11"/>
  <c r="U165" i="11" s="1"/>
  <c r="U189" i="11" s="1"/>
  <c r="U214" i="11" s="1"/>
  <c r="U236" i="11" s="1"/>
  <c r="E17" i="16"/>
  <c r="C506" i="11"/>
  <c r="E506" i="11" s="1"/>
  <c r="M192" i="11"/>
  <c r="M217" i="11" s="1"/>
  <c r="M239" i="11" s="1"/>
  <c r="M264" i="11"/>
  <c r="M286" i="11" s="1"/>
  <c r="U457" i="12"/>
  <c r="U458" i="12"/>
  <c r="L198" i="11"/>
  <c r="L223" i="11" s="1"/>
  <c r="L245" i="11" s="1"/>
  <c r="M17" i="11"/>
  <c r="N17" i="11" s="1"/>
  <c r="O17" i="11" s="1"/>
  <c r="L199" i="11"/>
  <c r="L224" i="11" s="1"/>
  <c r="L246" i="11" s="1"/>
  <c r="AC3" i="15"/>
  <c r="D17" i="16"/>
  <c r="Q17" i="11"/>
  <c r="F17" i="16"/>
  <c r="T528" i="12"/>
  <c r="T529" i="12" s="1"/>
  <c r="T530" i="12" s="1"/>
  <c r="T531" i="12" s="1"/>
  <c r="T532" i="12" s="1"/>
  <c r="T533" i="12" s="1"/>
  <c r="T534" i="12" s="1"/>
  <c r="T535" i="12" s="1"/>
  <c r="T536" i="12" s="1"/>
  <c r="T537" i="12" s="1"/>
  <c r="T538" i="12" s="1"/>
  <c r="T539" i="12" s="1"/>
  <c r="T540" i="12" s="1"/>
  <c r="T541" i="12" s="1"/>
  <c r="T542" i="12" s="1"/>
  <c r="T543" i="12" s="1"/>
  <c r="T544" i="12" s="1"/>
  <c r="T545" i="12" s="1"/>
  <c r="T546" i="12" s="1"/>
  <c r="T547" i="12" s="1"/>
  <c r="T548" i="12" s="1"/>
  <c r="T549" i="12" s="1"/>
  <c r="T550" i="12" s="1"/>
  <c r="T551" i="12" s="1"/>
  <c r="T552" i="12" s="1"/>
  <c r="T553" i="12" s="1"/>
  <c r="T554" i="12" s="1"/>
  <c r="T555" i="12" s="1"/>
  <c r="T556" i="12" s="1"/>
  <c r="T557" i="12" s="1"/>
  <c r="T558" i="12" s="1"/>
  <c r="T559" i="12" s="1"/>
  <c r="T560" i="12" s="1"/>
  <c r="T561" i="12" s="1"/>
  <c r="T562" i="12" s="1"/>
  <c r="T563" i="12" s="1"/>
  <c r="T564" i="12" s="1"/>
  <c r="T565" i="12" s="1"/>
  <c r="T566" i="12" s="1"/>
  <c r="T567" i="12" s="1"/>
  <c r="T568" i="12" s="1"/>
  <c r="T569" i="12" s="1"/>
  <c r="T570" i="12" s="1"/>
  <c r="T571" i="12" s="1"/>
  <c r="T572" i="12" s="1"/>
  <c r="T573" i="12" s="1"/>
  <c r="T574" i="12" s="1"/>
  <c r="T575" i="12" s="1"/>
  <c r="T576" i="12" s="1"/>
  <c r="T577" i="12" s="1"/>
  <c r="T578" i="12" s="1"/>
  <c r="T579" i="12" s="1"/>
  <c r="T580" i="12" s="1"/>
  <c r="T581" i="12" s="1"/>
  <c r="T582" i="12" s="1"/>
  <c r="T583" i="12" s="1"/>
  <c r="T584" i="12" s="1"/>
  <c r="T585" i="12" s="1"/>
  <c r="T586" i="12" s="1"/>
  <c r="T587" i="12" s="1"/>
  <c r="T588" i="12" s="1"/>
  <c r="T589" i="12" s="1"/>
  <c r="T590" i="12" s="1"/>
  <c r="T591" i="12" s="1"/>
  <c r="T592" i="12" s="1"/>
  <c r="T593" i="12" s="1"/>
  <c r="T594" i="12" s="1"/>
  <c r="T595" i="12" s="1"/>
  <c r="T596" i="12" s="1"/>
  <c r="T597" i="12" s="1"/>
  <c r="T598" i="12" s="1"/>
  <c r="T599" i="12" s="1"/>
  <c r="T600" i="12" s="1"/>
  <c r="T601" i="12" s="1"/>
  <c r="T602" i="12" s="1"/>
  <c r="T603" i="12" s="1"/>
  <c r="T604" i="12" s="1"/>
  <c r="T605" i="12" s="1"/>
  <c r="T606" i="12" s="1"/>
  <c r="T607" i="12" s="1"/>
  <c r="T608" i="12" s="1"/>
  <c r="T609" i="12" s="1"/>
  <c r="T48" i="11" s="1"/>
  <c r="I20" i="16" s="1"/>
  <c r="R631" i="11"/>
  <c r="R653" i="11" s="1"/>
  <c r="G191" i="11"/>
  <c r="G216" i="11" s="1"/>
  <c r="G238" i="11" s="1"/>
  <c r="C502" i="11"/>
  <c r="Z480" i="11" s="1"/>
  <c r="I378" i="11"/>
  <c r="I400" i="11" s="1"/>
  <c r="C504" i="11"/>
  <c r="C503" i="11"/>
  <c r="Z481" i="11" s="1"/>
  <c r="C501" i="11"/>
  <c r="E501" i="11" s="1"/>
  <c r="C505" i="11"/>
  <c r="E189" i="11"/>
  <c r="E214" i="11" s="1"/>
  <c r="E236" i="11" s="1"/>
  <c r="F190" i="11"/>
  <c r="F215" i="11" s="1"/>
  <c r="F237" i="11" s="1"/>
  <c r="D260" i="11"/>
  <c r="D282" i="11" s="1"/>
  <c r="R20" i="11"/>
  <c r="T20" i="11" s="1"/>
  <c r="W20" i="11" s="1"/>
  <c r="M20" i="11"/>
  <c r="N20" i="11" s="1"/>
  <c r="O20" i="11" s="1"/>
  <c r="AG38" i="11"/>
  <c r="AG42" i="11" s="1"/>
  <c r="R467" i="12" l="1"/>
  <c r="R468" i="12"/>
  <c r="R465" i="12"/>
  <c r="R466" i="12"/>
  <c r="R463" i="12"/>
  <c r="R464" i="12"/>
  <c r="R461" i="12"/>
  <c r="R462" i="12"/>
  <c r="R446" i="12"/>
  <c r="R460" i="12"/>
  <c r="U558" i="12"/>
  <c r="U559" i="12" s="1"/>
  <c r="U560" i="12" s="1"/>
  <c r="U561" i="12" s="1"/>
  <c r="U562" i="12" s="1"/>
  <c r="U563" i="12" s="1"/>
  <c r="U564" i="12" s="1"/>
  <c r="U565" i="12" s="1"/>
  <c r="U566" i="12" s="1"/>
  <c r="U567" i="12" s="1"/>
  <c r="U568" i="12" s="1"/>
  <c r="U569" i="12" s="1"/>
  <c r="U570" i="12" s="1"/>
  <c r="U571" i="12" s="1"/>
  <c r="U572" i="12" s="1"/>
  <c r="U573" i="12" s="1"/>
  <c r="U574" i="12" s="1"/>
  <c r="U575" i="12" s="1"/>
  <c r="U576" i="12" s="1"/>
  <c r="U577" i="12" s="1"/>
  <c r="U578" i="12" s="1"/>
  <c r="U579" i="12" s="1"/>
  <c r="U580" i="12" s="1"/>
  <c r="U581" i="12" s="1"/>
  <c r="U582" i="12" s="1"/>
  <c r="U583" i="12" s="1"/>
  <c r="U584" i="12" s="1"/>
  <c r="U585" i="12" s="1"/>
  <c r="U586" i="12" s="1"/>
  <c r="U587" i="12" s="1"/>
  <c r="U588" i="12" s="1"/>
  <c r="U589" i="12" s="1"/>
  <c r="U590" i="12" s="1"/>
  <c r="U591" i="12" s="1"/>
  <c r="U592" i="12" s="1"/>
  <c r="U593" i="12" s="1"/>
  <c r="U594" i="12" s="1"/>
  <c r="U595" i="12" s="1"/>
  <c r="U596" i="12" s="1"/>
  <c r="U597" i="12" s="1"/>
  <c r="U598" i="12" s="1"/>
  <c r="U599" i="12" s="1"/>
  <c r="U600" i="12" s="1"/>
  <c r="U601" i="12" s="1"/>
  <c r="U602" i="12" s="1"/>
  <c r="U603" i="12" s="1"/>
  <c r="U604" i="12" s="1"/>
  <c r="U605" i="12" s="1"/>
  <c r="U606" i="12" s="1"/>
  <c r="U607" i="12" s="1"/>
  <c r="U608" i="12" s="1"/>
  <c r="U609" i="12" s="1"/>
  <c r="U48" i="11" s="1"/>
  <c r="I21" i="16" s="1"/>
  <c r="S203" i="11"/>
  <c r="S228" i="11" s="1"/>
  <c r="S250" i="11" s="1"/>
  <c r="B197" i="11"/>
  <c r="B222" i="11" s="1"/>
  <c r="B244" i="11" s="1"/>
  <c r="W498" i="11"/>
  <c r="R451" i="12"/>
  <c r="R418" i="12"/>
  <c r="R519" i="12" s="1"/>
  <c r="R520" i="12" s="1"/>
  <c r="R521" i="12" s="1"/>
  <c r="R522" i="12" s="1"/>
  <c r="R523" i="12" s="1"/>
  <c r="R524" i="12" s="1"/>
  <c r="R525" i="12" s="1"/>
  <c r="R526" i="12" s="1"/>
  <c r="R527" i="12" s="1"/>
  <c r="R528" i="12" s="1"/>
  <c r="R529" i="12" s="1"/>
  <c r="R530" i="12" s="1"/>
  <c r="R531" i="12" s="1"/>
  <c r="R532" i="12" s="1"/>
  <c r="R533" i="12" s="1"/>
  <c r="R534" i="12" s="1"/>
  <c r="R535" i="12" s="1"/>
  <c r="R536" i="12" s="1"/>
  <c r="R537" i="12" s="1"/>
  <c r="R538" i="12" s="1"/>
  <c r="R539" i="12" s="1"/>
  <c r="R540" i="12" s="1"/>
  <c r="R541" i="12" s="1"/>
  <c r="R542" i="12" s="1"/>
  <c r="R543" i="12" s="1"/>
  <c r="R544" i="12" s="1"/>
  <c r="R545" i="12" s="1"/>
  <c r="R546" i="12" s="1"/>
  <c r="R547" i="12" s="1"/>
  <c r="R548" i="12" s="1"/>
  <c r="R549" i="12" s="1"/>
  <c r="R550" i="12" s="1"/>
  <c r="R551" i="12" s="1"/>
  <c r="H192" i="11"/>
  <c r="H217" i="11" s="1"/>
  <c r="H239" i="11" s="1"/>
  <c r="M197" i="11"/>
  <c r="M222" i="11" s="1"/>
  <c r="M244" i="11" s="1"/>
  <c r="N198" i="11"/>
  <c r="N223" i="11" s="1"/>
  <c r="N245" i="11" s="1"/>
  <c r="S17" i="11"/>
  <c r="V17" i="11" s="1"/>
  <c r="O271" i="11"/>
  <c r="O293" i="11" s="1"/>
  <c r="O199" i="11"/>
  <c r="O224" i="11" s="1"/>
  <c r="O246" i="11" s="1"/>
  <c r="C624" i="11"/>
  <c r="C646" i="11" s="1"/>
  <c r="O197" i="11"/>
  <c r="O222" i="11" s="1"/>
  <c r="O244" i="11" s="1"/>
  <c r="L624" i="11"/>
  <c r="L646" i="11" s="1"/>
  <c r="U193" i="11"/>
  <c r="U218" i="11" s="1"/>
  <c r="U240" i="11" s="1"/>
  <c r="I632" i="11"/>
  <c r="I654" i="11" s="1"/>
  <c r="U620" i="11"/>
  <c r="U642" i="11" s="1"/>
  <c r="K197" i="11"/>
  <c r="K222" i="11" s="1"/>
  <c r="K244" i="11" s="1"/>
  <c r="F624" i="11"/>
  <c r="F646" i="11" s="1"/>
  <c r="F197" i="11"/>
  <c r="F222" i="11" s="1"/>
  <c r="F244" i="11" s="1"/>
  <c r="U388" i="11"/>
  <c r="U410" i="11" s="1"/>
  <c r="U624" i="11"/>
  <c r="U646" i="11" s="1"/>
  <c r="J624" i="11"/>
  <c r="J646" i="11" s="1"/>
  <c r="P624" i="11"/>
  <c r="P646" i="11" s="1"/>
  <c r="D197" i="11"/>
  <c r="D222" i="11" s="1"/>
  <c r="D244" i="11" s="1"/>
  <c r="H624" i="11"/>
  <c r="H646" i="11" s="1"/>
  <c r="D624" i="11"/>
  <c r="D646" i="11" s="1"/>
  <c r="I624" i="11"/>
  <c r="I646" i="11" s="1"/>
  <c r="H197" i="11"/>
  <c r="H222" i="11" s="1"/>
  <c r="H244" i="11" s="1"/>
  <c r="Q624" i="11"/>
  <c r="Q646" i="11" s="1"/>
  <c r="G197" i="11"/>
  <c r="G222" i="11" s="1"/>
  <c r="G244" i="11" s="1"/>
  <c r="E11" i="16"/>
  <c r="U203" i="11"/>
  <c r="U228" i="11" s="1"/>
  <c r="U250" i="11" s="1"/>
  <c r="B624" i="11"/>
  <c r="B646" i="11" s="1"/>
  <c r="B273" i="11"/>
  <c r="B295" i="11" s="1"/>
  <c r="U199" i="11"/>
  <c r="U224" i="11" s="1"/>
  <c r="U246" i="11" s="1"/>
  <c r="S199" i="11"/>
  <c r="S224" i="11" s="1"/>
  <c r="S246" i="11" s="1"/>
  <c r="C630" i="11"/>
  <c r="C652" i="11" s="1"/>
  <c r="T624" i="11"/>
  <c r="T646" i="11" s="1"/>
  <c r="B199" i="11"/>
  <c r="B224" i="11" s="1"/>
  <c r="B246" i="11" s="1"/>
  <c r="C269" i="11"/>
  <c r="C291" i="11" s="1"/>
  <c r="Q203" i="11"/>
  <c r="Q228" i="11" s="1"/>
  <c r="Q250" i="11" s="1"/>
  <c r="J268" i="11"/>
  <c r="J290" i="11" s="1"/>
  <c r="S197" i="11"/>
  <c r="S222" i="11" s="1"/>
  <c r="S244" i="11" s="1"/>
  <c r="B194" i="11"/>
  <c r="B219" i="11" s="1"/>
  <c r="B241" i="11" s="1"/>
  <c r="D15" i="16"/>
  <c r="N624" i="11"/>
  <c r="N646" i="11" s="1"/>
  <c r="J197" i="11"/>
  <c r="J222" i="11" s="1"/>
  <c r="J244" i="11" s="1"/>
  <c r="M199" i="11"/>
  <c r="M224" i="11" s="1"/>
  <c r="M246" i="11" s="1"/>
  <c r="C195" i="11"/>
  <c r="C220" i="11" s="1"/>
  <c r="C242" i="11" s="1"/>
  <c r="I197" i="11"/>
  <c r="I222" i="11" s="1"/>
  <c r="I244" i="11" s="1"/>
  <c r="J199" i="11"/>
  <c r="J224" i="11" s="1"/>
  <c r="J246" i="11" s="1"/>
  <c r="Q629" i="11"/>
  <c r="Q651" i="11" s="1"/>
  <c r="E19" i="16"/>
  <c r="E624" i="11"/>
  <c r="E646" i="11" s="1"/>
  <c r="H199" i="11"/>
  <c r="H224" i="11" s="1"/>
  <c r="H246" i="11" s="1"/>
  <c r="N203" i="11"/>
  <c r="N228" i="11" s="1"/>
  <c r="N250" i="11" s="1"/>
  <c r="W497" i="11"/>
  <c r="W496" i="11"/>
  <c r="O195" i="11"/>
  <c r="O220" i="11" s="1"/>
  <c r="O242" i="11" s="1"/>
  <c r="R459" i="12"/>
  <c r="R458" i="12"/>
  <c r="N630" i="11"/>
  <c r="N652" i="11" s="1"/>
  <c r="G203" i="11"/>
  <c r="G228" i="11" s="1"/>
  <c r="G250" i="11" s="1"/>
  <c r="K624" i="11"/>
  <c r="K646" i="11" s="1"/>
  <c r="E195" i="11"/>
  <c r="E220" i="11" s="1"/>
  <c r="E242" i="11" s="1"/>
  <c r="S624" i="11"/>
  <c r="S646" i="11" s="1"/>
  <c r="E194" i="11"/>
  <c r="E219" i="11" s="1"/>
  <c r="E241" i="11" s="1"/>
  <c r="C203" i="11"/>
  <c r="C228" i="11" s="1"/>
  <c r="C250" i="11" s="1"/>
  <c r="G200" i="11"/>
  <c r="G225" i="11" s="1"/>
  <c r="G247" i="11" s="1"/>
  <c r="D631" i="11"/>
  <c r="D653" i="11" s="1"/>
  <c r="E199" i="11"/>
  <c r="E224" i="11" s="1"/>
  <c r="E246" i="11" s="1"/>
  <c r="N195" i="11"/>
  <c r="N220" i="11" s="1"/>
  <c r="N242" i="11" s="1"/>
  <c r="M10" i="11"/>
  <c r="N10" i="11" s="1"/>
  <c r="O10" i="11" s="1"/>
  <c r="Q10" i="11"/>
  <c r="M196" i="11"/>
  <c r="M221" i="11" s="1"/>
  <c r="M243" i="11" s="1"/>
  <c r="L195" i="11"/>
  <c r="L220" i="11" s="1"/>
  <c r="L242" i="11" s="1"/>
  <c r="E203" i="11"/>
  <c r="E228" i="11" s="1"/>
  <c r="E250" i="11" s="1"/>
  <c r="L194" i="11"/>
  <c r="L219" i="11" s="1"/>
  <c r="L241" i="11" s="1"/>
  <c r="M631" i="11"/>
  <c r="M653" i="11" s="1"/>
  <c r="H195" i="11"/>
  <c r="H220" i="11" s="1"/>
  <c r="H242" i="11" s="1"/>
  <c r="U197" i="11"/>
  <c r="U222" i="11" s="1"/>
  <c r="U244" i="11" s="1"/>
  <c r="Q199" i="11"/>
  <c r="Q224" i="11" s="1"/>
  <c r="Q246" i="11" s="1"/>
  <c r="T194" i="11"/>
  <c r="T219" i="11" s="1"/>
  <c r="T241" i="11" s="1"/>
  <c r="T203" i="11"/>
  <c r="T228" i="11" s="1"/>
  <c r="T250" i="11" s="1"/>
  <c r="G19" i="16"/>
  <c r="M19" i="11" s="1"/>
  <c r="N19" i="11" s="1"/>
  <c r="O19" i="11" s="1"/>
  <c r="B195" i="11"/>
  <c r="B220" i="11" s="1"/>
  <c r="B242" i="11" s="1"/>
  <c r="J195" i="11"/>
  <c r="J220" i="11" s="1"/>
  <c r="J242" i="11" s="1"/>
  <c r="C200" i="11"/>
  <c r="C225" i="11" s="1"/>
  <c r="C247" i="11" s="1"/>
  <c r="R199" i="11"/>
  <c r="R224" i="11" s="1"/>
  <c r="R246" i="11" s="1"/>
  <c r="D19" i="16"/>
  <c r="D622" i="11"/>
  <c r="D644" i="11" s="1"/>
  <c r="R197" i="11"/>
  <c r="R222" i="11" s="1"/>
  <c r="R244" i="11" s="1"/>
  <c r="G194" i="11"/>
  <c r="G219" i="11" s="1"/>
  <c r="G241" i="11" s="1"/>
  <c r="AE3" i="15"/>
  <c r="J203" i="11"/>
  <c r="J228" i="11" s="1"/>
  <c r="J250" i="11" s="1"/>
  <c r="I626" i="11"/>
  <c r="I648" i="11" s="1"/>
  <c r="C273" i="11"/>
  <c r="C295" i="11" s="1"/>
  <c r="L203" i="11"/>
  <c r="L228" i="11" s="1"/>
  <c r="L250" i="11" s="1"/>
  <c r="K203" i="11"/>
  <c r="K228" i="11" s="1"/>
  <c r="K250" i="11" s="1"/>
  <c r="P203" i="11"/>
  <c r="P228" i="11" s="1"/>
  <c r="P250" i="11" s="1"/>
  <c r="B203" i="11"/>
  <c r="B228" i="11" s="1"/>
  <c r="B250" i="11" s="1"/>
  <c r="R195" i="11"/>
  <c r="R220" i="11" s="1"/>
  <c r="R242" i="11" s="1"/>
  <c r="Q630" i="11"/>
  <c r="Q652" i="11" s="1"/>
  <c r="F15" i="16"/>
  <c r="G15" i="16"/>
  <c r="Q15" i="11" s="1"/>
  <c r="Q195" i="11"/>
  <c r="Q220" i="11" s="1"/>
  <c r="Q242" i="11" s="1"/>
  <c r="N194" i="11"/>
  <c r="N219" i="11" s="1"/>
  <c r="N241" i="11" s="1"/>
  <c r="F195" i="11"/>
  <c r="F220" i="11" s="1"/>
  <c r="F242" i="11" s="1"/>
  <c r="H203" i="11"/>
  <c r="H228" i="11" s="1"/>
  <c r="H250" i="11" s="1"/>
  <c r="E15" i="16"/>
  <c r="I194" i="11"/>
  <c r="I219" i="11" s="1"/>
  <c r="I241" i="11" s="1"/>
  <c r="D203" i="11"/>
  <c r="D228" i="11" s="1"/>
  <c r="D250" i="11" s="1"/>
  <c r="P629" i="11"/>
  <c r="P651" i="11" s="1"/>
  <c r="R203" i="11"/>
  <c r="R228" i="11" s="1"/>
  <c r="R250" i="11" s="1"/>
  <c r="R624" i="11"/>
  <c r="R646" i="11" s="1"/>
  <c r="K194" i="11"/>
  <c r="K219" i="11" s="1"/>
  <c r="K241" i="11" s="1"/>
  <c r="D13" i="16"/>
  <c r="U194" i="11"/>
  <c r="U219" i="11" s="1"/>
  <c r="U241" i="11" s="1"/>
  <c r="F11" i="16"/>
  <c r="O203" i="11"/>
  <c r="O228" i="11" s="1"/>
  <c r="O250" i="11" s="1"/>
  <c r="L197" i="11"/>
  <c r="L222" i="11" s="1"/>
  <c r="L244" i="11" s="1"/>
  <c r="U196" i="11"/>
  <c r="U221" i="11" s="1"/>
  <c r="U243" i="11" s="1"/>
  <c r="D11" i="16"/>
  <c r="R196" i="11"/>
  <c r="R221" i="11" s="1"/>
  <c r="R243" i="11" s="1"/>
  <c r="T199" i="11"/>
  <c r="T224" i="11" s="1"/>
  <c r="T246" i="11" s="1"/>
  <c r="P199" i="11"/>
  <c r="P224" i="11" s="1"/>
  <c r="P246" i="11" s="1"/>
  <c r="G11" i="16"/>
  <c r="Q11" i="11" s="1"/>
  <c r="M203" i="11"/>
  <c r="M228" i="11" s="1"/>
  <c r="M250" i="11" s="1"/>
  <c r="U626" i="11"/>
  <c r="U648" i="11" s="1"/>
  <c r="G196" i="11"/>
  <c r="G221" i="11" s="1"/>
  <c r="G243" i="11" s="1"/>
  <c r="G13" i="16"/>
  <c r="Q13" i="11" s="1"/>
  <c r="L631" i="11"/>
  <c r="L653" i="11" s="1"/>
  <c r="L200" i="11"/>
  <c r="L225" i="11" s="1"/>
  <c r="L247" i="11" s="1"/>
  <c r="R194" i="11"/>
  <c r="R219" i="11" s="1"/>
  <c r="R241" i="11" s="1"/>
  <c r="S194" i="11"/>
  <c r="S219" i="11" s="1"/>
  <c r="S241" i="11" s="1"/>
  <c r="I195" i="11"/>
  <c r="I220" i="11" s="1"/>
  <c r="I242" i="11" s="1"/>
  <c r="F13" i="16"/>
  <c r="G199" i="11"/>
  <c r="G224" i="11" s="1"/>
  <c r="G246" i="11" s="1"/>
  <c r="C626" i="11"/>
  <c r="C648" i="11" s="1"/>
  <c r="N197" i="11"/>
  <c r="N222" i="11" s="1"/>
  <c r="N244" i="11" s="1"/>
  <c r="J272" i="11"/>
  <c r="J294" i="11" s="1"/>
  <c r="I203" i="11"/>
  <c r="I228" i="11" s="1"/>
  <c r="I250" i="11" s="1"/>
  <c r="K272" i="11"/>
  <c r="K294" i="11" s="1"/>
  <c r="O194" i="11"/>
  <c r="O219" i="11" s="1"/>
  <c r="O241" i="11" s="1"/>
  <c r="F630" i="11"/>
  <c r="F652" i="11" s="1"/>
  <c r="I629" i="11"/>
  <c r="I651" i="11" s="1"/>
  <c r="Q200" i="11"/>
  <c r="Q225" i="11" s="1"/>
  <c r="Q247" i="11" s="1"/>
  <c r="F275" i="11"/>
  <c r="F297" i="11" s="1"/>
  <c r="E200" i="11"/>
  <c r="E225" i="11" s="1"/>
  <c r="E247" i="11" s="1"/>
  <c r="G624" i="11"/>
  <c r="G646" i="11" s="1"/>
  <c r="T195" i="11"/>
  <c r="T220" i="11" s="1"/>
  <c r="T242" i="11" s="1"/>
  <c r="S200" i="11"/>
  <c r="S225" i="11" s="1"/>
  <c r="S247" i="11" s="1"/>
  <c r="D267" i="11"/>
  <c r="D289" i="11" s="1"/>
  <c r="R626" i="11"/>
  <c r="R648" i="11" s="1"/>
  <c r="N200" i="11"/>
  <c r="N225" i="11" s="1"/>
  <c r="N247" i="11" s="1"/>
  <c r="N196" i="11"/>
  <c r="N221" i="11" s="1"/>
  <c r="N243" i="11" s="1"/>
  <c r="S195" i="11"/>
  <c r="S220" i="11" s="1"/>
  <c r="S242" i="11" s="1"/>
  <c r="P195" i="11"/>
  <c r="P220" i="11" s="1"/>
  <c r="P242" i="11" s="1"/>
  <c r="O624" i="11"/>
  <c r="O646" i="11" s="1"/>
  <c r="M195" i="11"/>
  <c r="M220" i="11" s="1"/>
  <c r="M242" i="11" s="1"/>
  <c r="F199" i="11"/>
  <c r="F224" i="11" s="1"/>
  <c r="F246" i="11" s="1"/>
  <c r="K199" i="11"/>
  <c r="K224" i="11" s="1"/>
  <c r="K246" i="11" s="1"/>
  <c r="U195" i="11"/>
  <c r="U220" i="11" s="1"/>
  <c r="U242" i="11" s="1"/>
  <c r="P196" i="11"/>
  <c r="P221" i="11" s="1"/>
  <c r="P243" i="11" s="1"/>
  <c r="I199" i="11"/>
  <c r="I224" i="11" s="1"/>
  <c r="I246" i="11" s="1"/>
  <c r="C199" i="11"/>
  <c r="C224" i="11" s="1"/>
  <c r="C246" i="11" s="1"/>
  <c r="G195" i="11"/>
  <c r="G220" i="11" s="1"/>
  <c r="G242" i="11" s="1"/>
  <c r="M614" i="11"/>
  <c r="M636" i="11" s="1"/>
  <c r="N199" i="11"/>
  <c r="N224" i="11" s="1"/>
  <c r="N246" i="11" s="1"/>
  <c r="T196" i="11"/>
  <c r="T221" i="11" s="1"/>
  <c r="T243" i="11" s="1"/>
  <c r="D199" i="11"/>
  <c r="D224" i="11" s="1"/>
  <c r="D246" i="11" s="1"/>
  <c r="D196" i="11"/>
  <c r="D221" i="11" s="1"/>
  <c r="D243" i="11" s="1"/>
  <c r="I200" i="11"/>
  <c r="I225" i="11" s="1"/>
  <c r="I247" i="11" s="1"/>
  <c r="O268" i="11"/>
  <c r="O290" i="11" s="1"/>
  <c r="E197" i="11"/>
  <c r="E222" i="11" s="1"/>
  <c r="E244" i="11" s="1"/>
  <c r="F273" i="11"/>
  <c r="F295" i="11" s="1"/>
  <c r="R200" i="11"/>
  <c r="R225" i="11" s="1"/>
  <c r="R247" i="11" s="1"/>
  <c r="D194" i="11"/>
  <c r="D219" i="11" s="1"/>
  <c r="D241" i="11" s="1"/>
  <c r="B196" i="11"/>
  <c r="B221" i="11" s="1"/>
  <c r="B243" i="11" s="1"/>
  <c r="T273" i="11"/>
  <c r="T295" i="11" s="1"/>
  <c r="F194" i="11"/>
  <c r="F219" i="11" s="1"/>
  <c r="F241" i="11" s="1"/>
  <c r="E196" i="11"/>
  <c r="E221" i="11" s="1"/>
  <c r="E243" i="11" s="1"/>
  <c r="C196" i="11"/>
  <c r="C221" i="11" s="1"/>
  <c r="C243" i="11" s="1"/>
  <c r="O200" i="11"/>
  <c r="O225" i="11" s="1"/>
  <c r="O247" i="11" s="1"/>
  <c r="I627" i="11"/>
  <c r="I649" i="11" s="1"/>
  <c r="I196" i="11"/>
  <c r="I221" i="11" s="1"/>
  <c r="I243" i="11" s="1"/>
  <c r="Q196" i="11"/>
  <c r="Q221" i="11" s="1"/>
  <c r="Q243" i="11" s="1"/>
  <c r="K629" i="11"/>
  <c r="K651" i="11" s="1"/>
  <c r="C266" i="11"/>
  <c r="C288" i="11" s="1"/>
  <c r="P626" i="11"/>
  <c r="P648" i="11" s="1"/>
  <c r="D16" i="16"/>
  <c r="M200" i="11"/>
  <c r="M225" i="11" s="1"/>
  <c r="M247" i="11" s="1"/>
  <c r="P194" i="11"/>
  <c r="P219" i="11" s="1"/>
  <c r="P241" i="11" s="1"/>
  <c r="L201" i="11"/>
  <c r="L226" i="11" s="1"/>
  <c r="L248" i="11" s="1"/>
  <c r="R12" i="11"/>
  <c r="T12" i="11" s="1"/>
  <c r="W12" i="11" s="1"/>
  <c r="M194" i="11"/>
  <c r="M219" i="11" s="1"/>
  <c r="M241" i="11" s="1"/>
  <c r="S196" i="11"/>
  <c r="S221" i="11" s="1"/>
  <c r="S243" i="11" s="1"/>
  <c r="M12" i="11"/>
  <c r="N12" i="11" s="1"/>
  <c r="O12" i="11" s="1"/>
  <c r="G626" i="11"/>
  <c r="G648" i="11" s="1"/>
  <c r="Q194" i="11"/>
  <c r="Q219" i="11" s="1"/>
  <c r="Q241" i="11" s="1"/>
  <c r="H194" i="11"/>
  <c r="H219" i="11" s="1"/>
  <c r="H241" i="11" s="1"/>
  <c r="F196" i="11"/>
  <c r="F221" i="11" s="1"/>
  <c r="F243" i="11" s="1"/>
  <c r="B272" i="11"/>
  <c r="B294" i="11" s="1"/>
  <c r="M626" i="11"/>
  <c r="M648" i="11" s="1"/>
  <c r="K196" i="11"/>
  <c r="K221" i="11" s="1"/>
  <c r="K243" i="11" s="1"/>
  <c r="P197" i="11"/>
  <c r="P222" i="11" s="1"/>
  <c r="P244" i="11" s="1"/>
  <c r="H200" i="11"/>
  <c r="H225" i="11" s="1"/>
  <c r="H247" i="11" s="1"/>
  <c r="T628" i="11"/>
  <c r="T650" i="11" s="1"/>
  <c r="O623" i="11"/>
  <c r="O645" i="11" s="1"/>
  <c r="O627" i="11"/>
  <c r="O649" i="11" s="1"/>
  <c r="I631" i="11"/>
  <c r="I653" i="11" s="1"/>
  <c r="D273" i="11"/>
  <c r="D295" i="11" s="1"/>
  <c r="I628" i="11"/>
  <c r="I650" i="11" s="1"/>
  <c r="Y3" i="15"/>
  <c r="T269" i="11"/>
  <c r="T291" i="11" s="1"/>
  <c r="T197" i="11"/>
  <c r="T222" i="11" s="1"/>
  <c r="T244" i="11" s="1"/>
  <c r="Q269" i="11"/>
  <c r="Q291" i="11" s="1"/>
  <c r="Q197" i="11"/>
  <c r="Q222" i="11" s="1"/>
  <c r="Q244" i="11" s="1"/>
  <c r="D200" i="11"/>
  <c r="D225" i="11" s="1"/>
  <c r="D247" i="11" s="1"/>
  <c r="H196" i="11"/>
  <c r="H221" i="11" s="1"/>
  <c r="H243" i="11" s="1"/>
  <c r="O631" i="11"/>
  <c r="O653" i="11" s="1"/>
  <c r="C628" i="11"/>
  <c r="C650" i="11" s="1"/>
  <c r="U456" i="11"/>
  <c r="W488" i="11"/>
  <c r="U459" i="11"/>
  <c r="W491" i="11"/>
  <c r="U460" i="11"/>
  <c r="W492" i="11"/>
  <c r="U457" i="11"/>
  <c r="W489" i="11"/>
  <c r="U455" i="11"/>
  <c r="W487" i="11"/>
  <c r="M628" i="11"/>
  <c r="M650" i="11" s="1"/>
  <c r="E27" i="3"/>
  <c r="E273" i="11"/>
  <c r="E295" i="11" s="1"/>
  <c r="H198" i="11"/>
  <c r="H223" i="11" s="1"/>
  <c r="H245" i="11" s="1"/>
  <c r="N628" i="11"/>
  <c r="N650" i="11" s="1"/>
  <c r="O628" i="11"/>
  <c r="O650" i="11" s="1"/>
  <c r="F16" i="16"/>
  <c r="T200" i="11"/>
  <c r="T225" i="11" s="1"/>
  <c r="T247" i="11" s="1"/>
  <c r="M16" i="11"/>
  <c r="N16" i="11" s="1"/>
  <c r="O16" i="11" s="1"/>
  <c r="AB3" i="15"/>
  <c r="E16" i="16"/>
  <c r="R16" i="11"/>
  <c r="S16" i="11" s="1"/>
  <c r="V16" i="11" s="1"/>
  <c r="P201" i="11"/>
  <c r="P226" i="11" s="1"/>
  <c r="P248" i="11" s="1"/>
  <c r="F200" i="11"/>
  <c r="F225" i="11" s="1"/>
  <c r="F247" i="11" s="1"/>
  <c r="U200" i="11"/>
  <c r="U225" i="11" s="1"/>
  <c r="U247" i="11" s="1"/>
  <c r="N631" i="11"/>
  <c r="N653" i="11" s="1"/>
  <c r="H392" i="11"/>
  <c r="H414" i="11" s="1"/>
  <c r="H628" i="11"/>
  <c r="H650" i="11" s="1"/>
  <c r="Q631" i="11"/>
  <c r="Q653" i="11" s="1"/>
  <c r="Q627" i="11"/>
  <c r="Q649" i="11" s="1"/>
  <c r="B631" i="11"/>
  <c r="B653" i="11" s="1"/>
  <c r="E627" i="11"/>
  <c r="E649" i="11" s="1"/>
  <c r="S273" i="11"/>
  <c r="S295" i="11" s="1"/>
  <c r="F628" i="11"/>
  <c r="F650" i="11" s="1"/>
  <c r="K198" i="11"/>
  <c r="K223" i="11" s="1"/>
  <c r="K245" i="11" s="1"/>
  <c r="E198" i="11"/>
  <c r="E223" i="11" s="1"/>
  <c r="E245" i="11" s="1"/>
  <c r="F198" i="11"/>
  <c r="F223" i="11" s="1"/>
  <c r="F245" i="11" s="1"/>
  <c r="G198" i="11"/>
  <c r="G223" i="11" s="1"/>
  <c r="G245" i="11" s="1"/>
  <c r="U625" i="11"/>
  <c r="U647" i="11" s="1"/>
  <c r="J627" i="11"/>
  <c r="J649" i="11" s="1"/>
  <c r="L625" i="11"/>
  <c r="L647" i="11" s="1"/>
  <c r="B5" i="3"/>
  <c r="R628" i="11"/>
  <c r="R650" i="11" s="1"/>
  <c r="F14" i="16"/>
  <c r="S627" i="11"/>
  <c r="S649" i="11" s="1"/>
  <c r="J629" i="11"/>
  <c r="J651" i="11" s="1"/>
  <c r="B628" i="11"/>
  <c r="B650" i="11" s="1"/>
  <c r="N201" i="11"/>
  <c r="N226" i="11" s="1"/>
  <c r="N248" i="11" s="1"/>
  <c r="P686" i="11"/>
  <c r="AE28" i="3" s="1"/>
  <c r="AE27" i="3"/>
  <c r="Q686" i="11"/>
  <c r="AG28" i="3" s="1"/>
  <c r="AG27" i="3"/>
  <c r="F510" i="11"/>
  <c r="L509" i="11"/>
  <c r="M509" i="11" s="1"/>
  <c r="X487" i="11" s="1"/>
  <c r="E509" i="11"/>
  <c r="D509" i="11"/>
  <c r="F509" i="11"/>
  <c r="Z488" i="11"/>
  <c r="AA488" i="11" s="1"/>
  <c r="W484" i="11"/>
  <c r="D510" i="11"/>
  <c r="U27" i="3"/>
  <c r="L508" i="11"/>
  <c r="M508" i="11" s="1"/>
  <c r="X486" i="11" s="1"/>
  <c r="L510" i="11"/>
  <c r="M510" i="11" s="1"/>
  <c r="X488" i="11" s="1"/>
  <c r="E510" i="11"/>
  <c r="L511" i="11"/>
  <c r="M511" i="11" s="1"/>
  <c r="X489" i="11" s="1"/>
  <c r="F511" i="11"/>
  <c r="E511" i="11"/>
  <c r="D511" i="11"/>
  <c r="N686" i="11"/>
  <c r="AA28" i="3" s="1"/>
  <c r="AA27" i="3"/>
  <c r="Y27" i="3"/>
  <c r="L512" i="11"/>
  <c r="M512" i="11" s="1"/>
  <c r="X490" i="11" s="1"/>
  <c r="F512" i="11"/>
  <c r="Z490" i="11"/>
  <c r="AA490" i="11" s="1"/>
  <c r="D512" i="11"/>
  <c r="E512" i="11"/>
  <c r="F508" i="11"/>
  <c r="L686" i="11"/>
  <c r="W28" i="3" s="1"/>
  <c r="W27" i="3"/>
  <c r="Z486" i="11"/>
  <c r="AA486" i="11" s="1"/>
  <c r="E508" i="11"/>
  <c r="W482" i="11"/>
  <c r="I450" i="11"/>
  <c r="W486" i="11"/>
  <c r="C454" i="11"/>
  <c r="W480" i="11"/>
  <c r="I448" i="11"/>
  <c r="J686" i="11"/>
  <c r="S28" i="3" s="1"/>
  <c r="S27" i="3"/>
  <c r="T686" i="11"/>
  <c r="AM28" i="3" s="1"/>
  <c r="AM27" i="3"/>
  <c r="W479" i="11"/>
  <c r="T625" i="11"/>
  <c r="T647" i="11" s="1"/>
  <c r="J201" i="11"/>
  <c r="J226" i="11" s="1"/>
  <c r="J248" i="11" s="1"/>
  <c r="P198" i="11"/>
  <c r="P223" i="11" s="1"/>
  <c r="P245" i="11" s="1"/>
  <c r="C629" i="11"/>
  <c r="C651" i="11" s="1"/>
  <c r="D625" i="11"/>
  <c r="D647" i="11" s="1"/>
  <c r="U627" i="11"/>
  <c r="U649" i="11" s="1"/>
  <c r="H631" i="11"/>
  <c r="H653" i="11" s="1"/>
  <c r="E631" i="11"/>
  <c r="E653" i="11" s="1"/>
  <c r="K273" i="11"/>
  <c r="K295" i="11" s="1"/>
  <c r="M629" i="11"/>
  <c r="M651" i="11" s="1"/>
  <c r="M201" i="11"/>
  <c r="M226" i="11" s="1"/>
  <c r="M248" i="11" s="1"/>
  <c r="D628" i="11"/>
  <c r="D650" i="11" s="1"/>
  <c r="U273" i="11"/>
  <c r="U295" i="11" s="1"/>
  <c r="K628" i="11"/>
  <c r="K650" i="11" s="1"/>
  <c r="K625" i="11"/>
  <c r="K647" i="11" s="1"/>
  <c r="B627" i="11"/>
  <c r="B649" i="11" s="1"/>
  <c r="K631" i="11"/>
  <c r="K653" i="11" s="1"/>
  <c r="F627" i="11"/>
  <c r="F649" i="11" s="1"/>
  <c r="R201" i="11"/>
  <c r="R226" i="11" s="1"/>
  <c r="R248" i="11" s="1"/>
  <c r="O201" i="11"/>
  <c r="O226" i="11" s="1"/>
  <c r="O248" i="11" s="1"/>
  <c r="M198" i="11"/>
  <c r="M223" i="11" s="1"/>
  <c r="M245" i="11" s="1"/>
  <c r="I201" i="11"/>
  <c r="I226" i="11" s="1"/>
  <c r="I248" i="11" s="1"/>
  <c r="D627" i="11"/>
  <c r="D649" i="11" s="1"/>
  <c r="P628" i="11"/>
  <c r="P650" i="11" s="1"/>
  <c r="I625" i="11"/>
  <c r="I647" i="11" s="1"/>
  <c r="E628" i="11"/>
  <c r="E650" i="11" s="1"/>
  <c r="S628" i="11"/>
  <c r="S650" i="11" s="1"/>
  <c r="L628" i="11"/>
  <c r="L650" i="11" s="1"/>
  <c r="M625" i="11"/>
  <c r="M647" i="11" s="1"/>
  <c r="U628" i="11"/>
  <c r="U650" i="11" s="1"/>
  <c r="J628" i="11"/>
  <c r="J650" i="11" s="1"/>
  <c r="H273" i="11"/>
  <c r="H295" i="11" s="1"/>
  <c r="H389" i="11"/>
  <c r="H411" i="11" s="1"/>
  <c r="I198" i="11"/>
  <c r="I223" i="11" s="1"/>
  <c r="I245" i="11" s="1"/>
  <c r="G201" i="11"/>
  <c r="G226" i="11" s="1"/>
  <c r="G248" i="11" s="1"/>
  <c r="H627" i="11"/>
  <c r="H649" i="11" s="1"/>
  <c r="G628" i="11"/>
  <c r="G650" i="11" s="1"/>
  <c r="M14" i="11"/>
  <c r="N14" i="11" s="1"/>
  <c r="O14" i="11" s="1"/>
  <c r="E14" i="16"/>
  <c r="F631" i="11"/>
  <c r="F653" i="11" s="1"/>
  <c r="Z3" i="15"/>
  <c r="R14" i="11"/>
  <c r="S14" i="11" s="1"/>
  <c r="V14" i="11" s="1"/>
  <c r="D14" i="16"/>
  <c r="N629" i="11"/>
  <c r="N651" i="11" s="1"/>
  <c r="B629" i="11"/>
  <c r="B651" i="11" s="1"/>
  <c r="S625" i="11"/>
  <c r="S647" i="11" s="1"/>
  <c r="L627" i="11"/>
  <c r="L649" i="11" s="1"/>
  <c r="C198" i="11"/>
  <c r="C223" i="11" s="1"/>
  <c r="C245" i="11" s="1"/>
  <c r="S198" i="11"/>
  <c r="S223" i="11" s="1"/>
  <c r="S245" i="11" s="1"/>
  <c r="J198" i="11"/>
  <c r="J223" i="11" s="1"/>
  <c r="J245" i="11" s="1"/>
  <c r="T627" i="11"/>
  <c r="T649" i="11" s="1"/>
  <c r="N626" i="11"/>
  <c r="N648" i="11" s="1"/>
  <c r="S631" i="11"/>
  <c r="S653" i="11" s="1"/>
  <c r="S629" i="11"/>
  <c r="S651" i="11" s="1"/>
  <c r="P631" i="11"/>
  <c r="P653" i="11" s="1"/>
  <c r="F626" i="11"/>
  <c r="F648" i="11" s="1"/>
  <c r="E629" i="11"/>
  <c r="E651" i="11" s="1"/>
  <c r="G631" i="11"/>
  <c r="G653" i="11" s="1"/>
  <c r="U198" i="11"/>
  <c r="U223" i="11" s="1"/>
  <c r="U245" i="11" s="1"/>
  <c r="J631" i="11"/>
  <c r="J653" i="11" s="1"/>
  <c r="R627" i="11"/>
  <c r="R649" i="11" s="1"/>
  <c r="U631" i="11"/>
  <c r="U653" i="11" s="1"/>
  <c r="K627" i="11"/>
  <c r="K649" i="11" s="1"/>
  <c r="C631" i="11"/>
  <c r="C653" i="11" s="1"/>
  <c r="G625" i="11"/>
  <c r="G647" i="11" s="1"/>
  <c r="D198" i="11"/>
  <c r="D223" i="11" s="1"/>
  <c r="D245" i="11" s="1"/>
  <c r="B198" i="11"/>
  <c r="B223" i="11" s="1"/>
  <c r="B245" i="11" s="1"/>
  <c r="T198" i="11"/>
  <c r="T223" i="11" s="1"/>
  <c r="T245" i="11" s="1"/>
  <c r="R198" i="11"/>
  <c r="R223" i="11" s="1"/>
  <c r="R245" i="11" s="1"/>
  <c r="O198" i="11"/>
  <c r="O223" i="11" s="1"/>
  <c r="O245" i="11" s="1"/>
  <c r="Q198" i="11"/>
  <c r="Q223" i="11" s="1"/>
  <c r="Q245" i="11" s="1"/>
  <c r="H629" i="11"/>
  <c r="H651" i="11" s="1"/>
  <c r="N627" i="11"/>
  <c r="N649" i="11" s="1"/>
  <c r="D629" i="11"/>
  <c r="D651" i="11" s="1"/>
  <c r="G627" i="11"/>
  <c r="G649" i="11" s="1"/>
  <c r="L629" i="11"/>
  <c r="L651" i="11" s="1"/>
  <c r="M627" i="11"/>
  <c r="M649" i="11" s="1"/>
  <c r="G629" i="11"/>
  <c r="G651" i="11" s="1"/>
  <c r="C627" i="11"/>
  <c r="C649" i="11" s="1"/>
  <c r="G27" i="3"/>
  <c r="T629" i="11"/>
  <c r="T651" i="11" s="1"/>
  <c r="L626" i="11"/>
  <c r="L648" i="11" s="1"/>
  <c r="F629" i="11"/>
  <c r="F651" i="11" s="1"/>
  <c r="B626" i="11"/>
  <c r="B648" i="11" s="1"/>
  <c r="K27" i="3"/>
  <c r="B625" i="11"/>
  <c r="B647" i="11" s="1"/>
  <c r="U629" i="11"/>
  <c r="U651" i="11" s="1"/>
  <c r="M18" i="11"/>
  <c r="N18" i="11" s="1"/>
  <c r="O18" i="11" s="1"/>
  <c r="R18" i="11"/>
  <c r="S18" i="11" s="1"/>
  <c r="V18" i="11" s="1"/>
  <c r="O625" i="11"/>
  <c r="O647" i="11" s="1"/>
  <c r="O629" i="11"/>
  <c r="O651" i="11" s="1"/>
  <c r="P625" i="11"/>
  <c r="P647" i="11" s="1"/>
  <c r="J626" i="11"/>
  <c r="J648" i="11" s="1"/>
  <c r="Q626" i="11"/>
  <c r="Q648" i="11" s="1"/>
  <c r="F625" i="11"/>
  <c r="F647" i="11" s="1"/>
  <c r="S626" i="11"/>
  <c r="S648" i="11" s="1"/>
  <c r="Q625" i="11"/>
  <c r="Q647" i="11" s="1"/>
  <c r="C625" i="11"/>
  <c r="C647" i="11" s="1"/>
  <c r="E625" i="11"/>
  <c r="E647" i="11" s="1"/>
  <c r="H626" i="11"/>
  <c r="H648" i="11" s="1"/>
  <c r="K626" i="11"/>
  <c r="K648" i="11" s="1"/>
  <c r="R625" i="11"/>
  <c r="R647" i="11" s="1"/>
  <c r="S620" i="11"/>
  <c r="S642" i="11" s="1"/>
  <c r="E626" i="11"/>
  <c r="E648" i="11" s="1"/>
  <c r="J625" i="11"/>
  <c r="J647" i="11" s="1"/>
  <c r="D626" i="11"/>
  <c r="D648" i="11" s="1"/>
  <c r="T626" i="11"/>
  <c r="T648" i="11" s="1"/>
  <c r="I205" i="11"/>
  <c r="I230" i="11" s="1"/>
  <c r="I252" i="11" s="1"/>
  <c r="S186" i="11"/>
  <c r="S211" i="11" s="1"/>
  <c r="S233" i="11" s="1"/>
  <c r="C27" i="3"/>
  <c r="P186" i="11"/>
  <c r="P211" i="11" s="1"/>
  <c r="P233" i="11" s="1"/>
  <c r="O27" i="3"/>
  <c r="I27" i="3"/>
  <c r="D2" i="16"/>
  <c r="S193" i="11"/>
  <c r="S218" i="11" s="1"/>
  <c r="S240" i="11" s="1"/>
  <c r="E2" i="16"/>
  <c r="H620" i="11"/>
  <c r="H642" i="11" s="1"/>
  <c r="F186" i="11"/>
  <c r="F211" i="11" s="1"/>
  <c r="F233" i="11" s="1"/>
  <c r="H186" i="11"/>
  <c r="H211" i="11" s="1"/>
  <c r="H233" i="11" s="1"/>
  <c r="J620" i="11"/>
  <c r="J642" i="11" s="1"/>
  <c r="K620" i="11"/>
  <c r="K642" i="11" s="1"/>
  <c r="T186" i="11"/>
  <c r="T211" i="11" s="1"/>
  <c r="T233" i="11" s="1"/>
  <c r="T614" i="11"/>
  <c r="T636" i="11" s="1"/>
  <c r="U3" i="15"/>
  <c r="C2" i="3"/>
  <c r="Q2" i="11"/>
  <c r="F2" i="16"/>
  <c r="N3" i="15"/>
  <c r="M2" i="11"/>
  <c r="N2" i="11" s="1"/>
  <c r="O2" i="11" s="1"/>
  <c r="E2" i="11"/>
  <c r="F1" i="11" s="1"/>
  <c r="F3" i="11" s="1"/>
  <c r="D9" i="16"/>
  <c r="D620" i="11"/>
  <c r="D642" i="11" s="1"/>
  <c r="C39" i="3"/>
  <c r="C258" i="11"/>
  <c r="C280" i="11" s="1"/>
  <c r="R186" i="11"/>
  <c r="R211" i="11" s="1"/>
  <c r="R233" i="11" s="1"/>
  <c r="F9" i="16"/>
  <c r="E186" i="11"/>
  <c r="E211" i="11" s="1"/>
  <c r="E233" i="11" s="1"/>
  <c r="M620" i="11"/>
  <c r="M642" i="11" s="1"/>
  <c r="G9" i="16"/>
  <c r="R9" i="11" s="1"/>
  <c r="B193" i="11"/>
  <c r="B218" i="11" s="1"/>
  <c r="B240" i="11" s="1"/>
  <c r="I258" i="11"/>
  <c r="I280" i="11" s="1"/>
  <c r="K186" i="11"/>
  <c r="K211" i="11" s="1"/>
  <c r="K233" i="11" s="1"/>
  <c r="K623" i="11"/>
  <c r="K645" i="11" s="1"/>
  <c r="M186" i="11"/>
  <c r="M211" i="11" s="1"/>
  <c r="M233" i="11" s="1"/>
  <c r="N258" i="11"/>
  <c r="N280" i="11" s="1"/>
  <c r="Q258" i="11"/>
  <c r="Q280" i="11" s="1"/>
  <c r="J186" i="11"/>
  <c r="J211" i="11" s="1"/>
  <c r="J233" i="11" s="1"/>
  <c r="O630" i="11"/>
  <c r="O652" i="11" s="1"/>
  <c r="B632" i="11"/>
  <c r="B654" i="11" s="1"/>
  <c r="L265" i="11"/>
  <c r="L287" i="11" s="1"/>
  <c r="G258" i="11"/>
  <c r="G280" i="11" s="1"/>
  <c r="U258" i="11"/>
  <c r="U280" i="11" s="1"/>
  <c r="O186" i="11"/>
  <c r="O211" i="11" s="1"/>
  <c r="O233" i="11" s="1"/>
  <c r="L258" i="11"/>
  <c r="L280" i="11" s="1"/>
  <c r="D258" i="11"/>
  <c r="D280" i="11" s="1"/>
  <c r="N613" i="11"/>
  <c r="N635" i="11" s="1"/>
  <c r="T188" i="11"/>
  <c r="T213" i="11" s="1"/>
  <c r="T235" i="11" s="1"/>
  <c r="J265" i="11"/>
  <c r="J287" i="11" s="1"/>
  <c r="R193" i="11"/>
  <c r="R218" i="11" s="1"/>
  <c r="R240" i="11" s="1"/>
  <c r="U613" i="11"/>
  <c r="U635" i="11" s="1"/>
  <c r="Q632" i="11"/>
  <c r="Q654" i="11" s="1"/>
  <c r="I265" i="11"/>
  <c r="I287" i="11" s="1"/>
  <c r="E2" i="3"/>
  <c r="U188" i="11"/>
  <c r="U213" i="11" s="1"/>
  <c r="U235" i="11" s="1"/>
  <c r="F620" i="11"/>
  <c r="F642" i="11" s="1"/>
  <c r="N188" i="11"/>
  <c r="N213" i="11" s="1"/>
  <c r="N235" i="11" s="1"/>
  <c r="K193" i="11"/>
  <c r="K218" i="11" s="1"/>
  <c r="K240" i="11" s="1"/>
  <c r="P260" i="11"/>
  <c r="P282" i="11" s="1"/>
  <c r="H205" i="11"/>
  <c r="H230" i="11" s="1"/>
  <c r="H252" i="11" s="1"/>
  <c r="P205" i="11"/>
  <c r="P230" i="11" s="1"/>
  <c r="P252" i="11" s="1"/>
  <c r="P622" i="11"/>
  <c r="P644" i="11" s="1"/>
  <c r="H614" i="11"/>
  <c r="H636" i="11" s="1"/>
  <c r="D632" i="11"/>
  <c r="D654" i="11" s="1"/>
  <c r="O193" i="11"/>
  <c r="O218" i="11" s="1"/>
  <c r="O240" i="11" s="1"/>
  <c r="H265" i="11"/>
  <c r="H287" i="11" s="1"/>
  <c r="J613" i="11"/>
  <c r="J635" i="11" s="1"/>
  <c r="Q193" i="11"/>
  <c r="Q218" i="11" s="1"/>
  <c r="Q240" i="11" s="1"/>
  <c r="K188" i="11"/>
  <c r="K213" i="11" s="1"/>
  <c r="K235" i="11" s="1"/>
  <c r="N620" i="11"/>
  <c r="N642" i="11" s="1"/>
  <c r="O396" i="11"/>
  <c r="O418" i="11" s="1"/>
  <c r="H613" i="11"/>
  <c r="H635" i="11" s="1"/>
  <c r="R623" i="11"/>
  <c r="R645" i="11" s="1"/>
  <c r="L622" i="11"/>
  <c r="L644" i="11" s="1"/>
  <c r="B620" i="11"/>
  <c r="B642" i="11" s="1"/>
  <c r="D193" i="11"/>
  <c r="D218" i="11" s="1"/>
  <c r="D240" i="11" s="1"/>
  <c r="E265" i="11"/>
  <c r="E287" i="11" s="1"/>
  <c r="K615" i="11"/>
  <c r="K637" i="11" s="1"/>
  <c r="P193" i="11"/>
  <c r="P218" i="11" s="1"/>
  <c r="P240" i="11" s="1"/>
  <c r="C188" i="11"/>
  <c r="C213" i="11" s="1"/>
  <c r="C235" i="11" s="1"/>
  <c r="E613" i="11"/>
  <c r="E635" i="11" s="1"/>
  <c r="O260" i="11"/>
  <c r="O282" i="11" s="1"/>
  <c r="N265" i="11"/>
  <c r="N287" i="11" s="1"/>
  <c r="K205" i="11"/>
  <c r="K230" i="11" s="1"/>
  <c r="K252" i="11" s="1"/>
  <c r="C620" i="11"/>
  <c r="C642" i="11" s="1"/>
  <c r="M193" i="11"/>
  <c r="M218" i="11" s="1"/>
  <c r="M240" i="11" s="1"/>
  <c r="J260" i="11"/>
  <c r="J282" i="11" s="1"/>
  <c r="C265" i="11"/>
  <c r="C287" i="11" s="1"/>
  <c r="F193" i="11"/>
  <c r="F218" i="11" s="1"/>
  <c r="F240" i="11" s="1"/>
  <c r="L260" i="11"/>
  <c r="L282" i="11" s="1"/>
  <c r="G193" i="11"/>
  <c r="G218" i="11" s="1"/>
  <c r="G240" i="11" s="1"/>
  <c r="O620" i="11"/>
  <c r="O642" i="11" s="1"/>
  <c r="G260" i="11"/>
  <c r="G282" i="11" s="1"/>
  <c r="U614" i="11"/>
  <c r="U636" i="11" s="1"/>
  <c r="E4" i="11"/>
  <c r="H1" i="11" s="1"/>
  <c r="B260" i="11"/>
  <c r="B282" i="11" s="1"/>
  <c r="O205" i="11"/>
  <c r="O230" i="11" s="1"/>
  <c r="O252" i="11" s="1"/>
  <c r="F4" i="16"/>
  <c r="P3" i="15"/>
  <c r="H623" i="11"/>
  <c r="H645" i="11" s="1"/>
  <c r="G4" i="16"/>
  <c r="R4" i="11" s="1"/>
  <c r="G620" i="11"/>
  <c r="G642" i="11" s="1"/>
  <c r="R205" i="11"/>
  <c r="R230" i="11" s="1"/>
  <c r="R252" i="11" s="1"/>
  <c r="S205" i="11"/>
  <c r="S230" i="11" s="1"/>
  <c r="S252" i="11" s="1"/>
  <c r="C205" i="11"/>
  <c r="C230" i="11" s="1"/>
  <c r="C252" i="11" s="1"/>
  <c r="G632" i="11"/>
  <c r="G654" i="11" s="1"/>
  <c r="J632" i="11"/>
  <c r="J654" i="11" s="1"/>
  <c r="N205" i="11"/>
  <c r="N230" i="11" s="1"/>
  <c r="N252" i="11" s="1"/>
  <c r="E4" i="16"/>
  <c r="Q613" i="11"/>
  <c r="Q635" i="11" s="1"/>
  <c r="S613" i="11"/>
  <c r="S635" i="11" s="1"/>
  <c r="E620" i="11"/>
  <c r="E642" i="11" s="1"/>
  <c r="P620" i="11"/>
  <c r="P642" i="11" s="1"/>
  <c r="P614" i="11"/>
  <c r="P636" i="11" s="1"/>
  <c r="N614" i="11"/>
  <c r="N636" i="11" s="1"/>
  <c r="Q205" i="11"/>
  <c r="Q230" i="11" s="1"/>
  <c r="Q252" i="11" s="1"/>
  <c r="S188" i="11"/>
  <c r="S213" i="11" s="1"/>
  <c r="S235" i="11" s="1"/>
  <c r="R614" i="11"/>
  <c r="R636" i="11" s="1"/>
  <c r="G205" i="11"/>
  <c r="G230" i="11" s="1"/>
  <c r="G252" i="11" s="1"/>
  <c r="S614" i="11"/>
  <c r="S636" i="11" s="1"/>
  <c r="T620" i="11"/>
  <c r="T642" i="11" s="1"/>
  <c r="D614" i="11"/>
  <c r="D636" i="11" s="1"/>
  <c r="E260" i="11"/>
  <c r="E282" i="11" s="1"/>
  <c r="H260" i="11"/>
  <c r="H282" i="11" s="1"/>
  <c r="Q614" i="11"/>
  <c r="Q636" i="11" s="1"/>
  <c r="B614" i="11"/>
  <c r="B636" i="11" s="1"/>
  <c r="I188" i="11"/>
  <c r="I213" i="11" s="1"/>
  <c r="I235" i="11" s="1"/>
  <c r="R188" i="11"/>
  <c r="R213" i="11" s="1"/>
  <c r="R235" i="11" s="1"/>
  <c r="F205" i="11"/>
  <c r="F230" i="11" s="1"/>
  <c r="F252" i="11" s="1"/>
  <c r="Q188" i="11"/>
  <c r="Q213" i="11" s="1"/>
  <c r="Q235" i="11" s="1"/>
  <c r="G21" i="16"/>
  <c r="Q21" i="11" s="1"/>
  <c r="L205" i="11"/>
  <c r="L230" i="11" s="1"/>
  <c r="L252" i="11" s="1"/>
  <c r="M260" i="11"/>
  <c r="M282" i="11" s="1"/>
  <c r="M205" i="11"/>
  <c r="M230" i="11" s="1"/>
  <c r="M252" i="11" s="1"/>
  <c r="E205" i="11"/>
  <c r="E230" i="11" s="1"/>
  <c r="E252" i="11" s="1"/>
  <c r="F632" i="11"/>
  <c r="F654" i="11" s="1"/>
  <c r="D21" i="16"/>
  <c r="D205" i="11"/>
  <c r="D230" i="11" s="1"/>
  <c r="D252" i="11" s="1"/>
  <c r="J205" i="11"/>
  <c r="J230" i="11" s="1"/>
  <c r="J252" i="11" s="1"/>
  <c r="P632" i="11"/>
  <c r="P654" i="11" s="1"/>
  <c r="G623" i="11"/>
  <c r="G645" i="11" s="1"/>
  <c r="N623" i="11"/>
  <c r="N645" i="11" s="1"/>
  <c r="C613" i="11"/>
  <c r="C635" i="11" s="1"/>
  <c r="AG3" i="15"/>
  <c r="F21" i="16"/>
  <c r="R632" i="11"/>
  <c r="R654" i="11" s="1"/>
  <c r="T205" i="11"/>
  <c r="T230" i="11" s="1"/>
  <c r="T252" i="11" s="1"/>
  <c r="R620" i="11"/>
  <c r="R642" i="11" s="1"/>
  <c r="S623" i="11"/>
  <c r="S645" i="11" s="1"/>
  <c r="I615" i="11"/>
  <c r="I637" i="11" s="1"/>
  <c r="J615" i="11"/>
  <c r="J637" i="11" s="1"/>
  <c r="J614" i="11"/>
  <c r="J636" i="11" s="1"/>
  <c r="L620" i="11"/>
  <c r="L642" i="11" s="1"/>
  <c r="G686" i="11"/>
  <c r="M28" i="3" s="1"/>
  <c r="O614" i="11"/>
  <c r="O636" i="11" s="1"/>
  <c r="S632" i="11"/>
  <c r="S654" i="11" s="1"/>
  <c r="H615" i="11"/>
  <c r="H637" i="11" s="1"/>
  <c r="F188" i="11"/>
  <c r="F213" i="11" s="1"/>
  <c r="F235" i="11" s="1"/>
  <c r="G387" i="11"/>
  <c r="G409" i="11" s="1"/>
  <c r="L615" i="11"/>
  <c r="L637" i="11" s="1"/>
  <c r="H632" i="11"/>
  <c r="H654" i="11" s="1"/>
  <c r="E632" i="11"/>
  <c r="E654" i="11" s="1"/>
  <c r="Q620" i="11"/>
  <c r="Q642" i="11" s="1"/>
  <c r="I613" i="11"/>
  <c r="I635" i="11" s="1"/>
  <c r="Q615" i="11"/>
  <c r="Q637" i="11" s="1"/>
  <c r="U615" i="11"/>
  <c r="U637" i="11" s="1"/>
  <c r="F614" i="11"/>
  <c r="F636" i="11" s="1"/>
  <c r="M615" i="11"/>
  <c r="M637" i="11" s="1"/>
  <c r="T632" i="11"/>
  <c r="T654" i="11" s="1"/>
  <c r="C632" i="11"/>
  <c r="C654" i="11" s="1"/>
  <c r="K632" i="11"/>
  <c r="K654" i="11" s="1"/>
  <c r="B205" i="11"/>
  <c r="B230" i="11" s="1"/>
  <c r="B252" i="11" s="1"/>
  <c r="L632" i="11"/>
  <c r="L654" i="11" s="1"/>
  <c r="C623" i="11"/>
  <c r="C645" i="11" s="1"/>
  <c r="U630" i="11"/>
  <c r="U652" i="11" s="1"/>
  <c r="L614" i="11"/>
  <c r="L636" i="11" s="1"/>
  <c r="R615" i="11"/>
  <c r="R637" i="11" s="1"/>
  <c r="F623" i="11"/>
  <c r="F645" i="11" s="1"/>
  <c r="N632" i="11"/>
  <c r="N654" i="11" s="1"/>
  <c r="M262" i="11"/>
  <c r="M284" i="11" s="1"/>
  <c r="J623" i="11"/>
  <c r="J645" i="11" s="1"/>
  <c r="B623" i="11"/>
  <c r="B645" i="11" s="1"/>
  <c r="D623" i="11"/>
  <c r="D645" i="11" s="1"/>
  <c r="T623" i="11"/>
  <c r="T645" i="11" s="1"/>
  <c r="Q623" i="11"/>
  <c r="Q645" i="11" s="1"/>
  <c r="I623" i="11"/>
  <c r="I645" i="11" s="1"/>
  <c r="M632" i="11"/>
  <c r="M654" i="11" s="1"/>
  <c r="K614" i="11"/>
  <c r="K636" i="11" s="1"/>
  <c r="M623" i="11"/>
  <c r="M645" i="11" s="1"/>
  <c r="U623" i="11"/>
  <c r="U645" i="11" s="1"/>
  <c r="M613" i="11"/>
  <c r="M635" i="11" s="1"/>
  <c r="G614" i="11"/>
  <c r="G636" i="11" s="1"/>
  <c r="K191" i="11"/>
  <c r="K216" i="11" s="1"/>
  <c r="K238" i="11" s="1"/>
  <c r="G630" i="11"/>
  <c r="G652" i="11" s="1"/>
  <c r="F263" i="11"/>
  <c r="F285" i="11" s="1"/>
  <c r="P623" i="11"/>
  <c r="P645" i="11" s="1"/>
  <c r="U621" i="11"/>
  <c r="U643" i="11" s="1"/>
  <c r="K630" i="11"/>
  <c r="K652" i="11" s="1"/>
  <c r="F613" i="11"/>
  <c r="F635" i="11" s="1"/>
  <c r="E623" i="11"/>
  <c r="E645" i="11" s="1"/>
  <c r="E614" i="11"/>
  <c r="E636" i="11" s="1"/>
  <c r="B630" i="11"/>
  <c r="B652" i="11" s="1"/>
  <c r="J630" i="11"/>
  <c r="J652" i="11" s="1"/>
  <c r="K613" i="11"/>
  <c r="K635" i="11" s="1"/>
  <c r="T613" i="11"/>
  <c r="T635" i="11" s="1"/>
  <c r="P615" i="11"/>
  <c r="P637" i="11" s="1"/>
  <c r="E192" i="11"/>
  <c r="E217" i="11" s="1"/>
  <c r="E239" i="11" s="1"/>
  <c r="E630" i="11"/>
  <c r="E652" i="11" s="1"/>
  <c r="P613" i="11"/>
  <c r="P635" i="11" s="1"/>
  <c r="Q191" i="11"/>
  <c r="Q216" i="11" s="1"/>
  <c r="Q238" i="11" s="1"/>
  <c r="L263" i="11"/>
  <c r="L285" i="11" s="1"/>
  <c r="R630" i="11"/>
  <c r="R652" i="11" s="1"/>
  <c r="S615" i="11"/>
  <c r="S637" i="11" s="1"/>
  <c r="D630" i="11"/>
  <c r="D652" i="11" s="1"/>
  <c r="B621" i="11"/>
  <c r="B643" i="11" s="1"/>
  <c r="H191" i="11"/>
  <c r="H216" i="11" s="1"/>
  <c r="H238" i="11" s="1"/>
  <c r="E618" i="11"/>
  <c r="E640" i="11" s="1"/>
  <c r="R618" i="11"/>
  <c r="R640" i="11" s="1"/>
  <c r="O613" i="11"/>
  <c r="O635" i="11" s="1"/>
  <c r="U622" i="11"/>
  <c r="U644" i="11" s="1"/>
  <c r="K621" i="11"/>
  <c r="K643" i="11" s="1"/>
  <c r="L630" i="11"/>
  <c r="L652" i="11" s="1"/>
  <c r="L617" i="11"/>
  <c r="L639" i="11" s="1"/>
  <c r="D7" i="16"/>
  <c r="R613" i="11"/>
  <c r="R635" i="11" s="1"/>
  <c r="G617" i="11"/>
  <c r="G639" i="11" s="1"/>
  <c r="C190" i="11"/>
  <c r="C215" i="11" s="1"/>
  <c r="C237" i="11" s="1"/>
  <c r="I630" i="11"/>
  <c r="I652" i="11" s="1"/>
  <c r="N262" i="11"/>
  <c r="N284" i="11" s="1"/>
  <c r="B622" i="11"/>
  <c r="B644" i="11" s="1"/>
  <c r="K190" i="11"/>
  <c r="K215" i="11" s="1"/>
  <c r="K237" i="11" s="1"/>
  <c r="I189" i="11"/>
  <c r="I214" i="11" s="1"/>
  <c r="I236" i="11" s="1"/>
  <c r="I622" i="11"/>
  <c r="I644" i="11" s="1"/>
  <c r="T619" i="11"/>
  <c r="T641" i="11" s="1"/>
  <c r="G622" i="11"/>
  <c r="G644" i="11" s="1"/>
  <c r="P616" i="11"/>
  <c r="P638" i="11" s="1"/>
  <c r="E619" i="11"/>
  <c r="E641" i="11" s="1"/>
  <c r="M630" i="11"/>
  <c r="M652" i="11" s="1"/>
  <c r="T630" i="11"/>
  <c r="T652" i="11" s="1"/>
  <c r="G615" i="11"/>
  <c r="G637" i="11" s="1"/>
  <c r="T263" i="11"/>
  <c r="T285" i="11" s="1"/>
  <c r="Q3" i="11"/>
  <c r="J190" i="11"/>
  <c r="J215" i="11" s="1"/>
  <c r="J237" i="11" s="1"/>
  <c r="R382" i="11"/>
  <c r="R404" i="11" s="1"/>
  <c r="L190" i="11"/>
  <c r="L215" i="11" s="1"/>
  <c r="L237" i="11" s="1"/>
  <c r="C621" i="11"/>
  <c r="C643" i="11" s="1"/>
  <c r="R191" i="11"/>
  <c r="R216" i="11" s="1"/>
  <c r="R238" i="11" s="1"/>
  <c r="H630" i="11"/>
  <c r="H652" i="11" s="1"/>
  <c r="M616" i="11"/>
  <c r="M638" i="11" s="1"/>
  <c r="M3" i="11"/>
  <c r="N3" i="11" s="1"/>
  <c r="O3" i="11" s="1"/>
  <c r="B264" i="11"/>
  <c r="B286" i="11" s="1"/>
  <c r="T615" i="11"/>
  <c r="T637" i="11" s="1"/>
  <c r="R622" i="11"/>
  <c r="R644" i="11" s="1"/>
  <c r="O615" i="11"/>
  <c r="O637" i="11" s="1"/>
  <c r="P630" i="11"/>
  <c r="P652" i="11" s="1"/>
  <c r="L613" i="11"/>
  <c r="L635" i="11" s="1"/>
  <c r="E190" i="11"/>
  <c r="E215" i="11" s="1"/>
  <c r="E237" i="11" s="1"/>
  <c r="T262" i="11"/>
  <c r="T284" i="11" s="1"/>
  <c r="N617" i="11"/>
  <c r="N639" i="11" s="1"/>
  <c r="D613" i="11"/>
  <c r="D635" i="11" s="1"/>
  <c r="N622" i="11"/>
  <c r="N644" i="11" s="1"/>
  <c r="E615" i="11"/>
  <c r="E637" i="11" s="1"/>
  <c r="P261" i="11"/>
  <c r="P283" i="11" s="1"/>
  <c r="T616" i="11"/>
  <c r="T638" i="11" s="1"/>
  <c r="E263" i="11"/>
  <c r="E285" i="11" s="1"/>
  <c r="M617" i="11"/>
  <c r="M639" i="11" s="1"/>
  <c r="L264" i="11"/>
  <c r="L286" i="11" s="1"/>
  <c r="S616" i="11"/>
  <c r="S638" i="11" s="1"/>
  <c r="U618" i="11"/>
  <c r="U640" i="11" s="1"/>
  <c r="H262" i="11"/>
  <c r="H284" i="11" s="1"/>
  <c r="J618" i="11"/>
  <c r="J640" i="11" s="1"/>
  <c r="G616" i="11"/>
  <c r="G638" i="11" s="1"/>
  <c r="D261" i="11"/>
  <c r="D283" i="11" s="1"/>
  <c r="H261" i="11"/>
  <c r="H283" i="11" s="1"/>
  <c r="L618" i="11"/>
  <c r="L640" i="11" s="1"/>
  <c r="H621" i="11"/>
  <c r="H643" i="11" s="1"/>
  <c r="N615" i="11"/>
  <c r="N637" i="11" s="1"/>
  <c r="H616" i="11"/>
  <c r="H638" i="11" s="1"/>
  <c r="J192" i="11"/>
  <c r="J217" i="11" s="1"/>
  <c r="J239" i="11" s="1"/>
  <c r="R262" i="11"/>
  <c r="R284" i="11" s="1"/>
  <c r="T622" i="11"/>
  <c r="T644" i="11" s="1"/>
  <c r="G613" i="11"/>
  <c r="G635" i="11" s="1"/>
  <c r="C382" i="11"/>
  <c r="C404" i="11" s="1"/>
  <c r="C618" i="11"/>
  <c r="C640" i="11" s="1"/>
  <c r="R617" i="11"/>
  <c r="R639" i="11" s="1"/>
  <c r="F615" i="11"/>
  <c r="F637" i="11" s="1"/>
  <c r="D5" i="16"/>
  <c r="G7" i="16"/>
  <c r="R7" i="11" s="1"/>
  <c r="I616" i="11"/>
  <c r="I638" i="11" s="1"/>
  <c r="Q261" i="11"/>
  <c r="Q283" i="11" s="1"/>
  <c r="N386" i="11"/>
  <c r="N408" i="11" s="1"/>
  <c r="S264" i="11"/>
  <c r="S286" i="11" s="1"/>
  <c r="K619" i="11"/>
  <c r="K641" i="11" s="1"/>
  <c r="B615" i="11"/>
  <c r="B637" i="11" s="1"/>
  <c r="E5" i="16"/>
  <c r="F7" i="16"/>
  <c r="Q617" i="11"/>
  <c r="Q639" i="11" s="1"/>
  <c r="M380" i="11"/>
  <c r="M402" i="11" s="1"/>
  <c r="R261" i="11"/>
  <c r="R283" i="11" s="1"/>
  <c r="B617" i="11"/>
  <c r="B639" i="11" s="1"/>
  <c r="Q3" i="15"/>
  <c r="D263" i="11"/>
  <c r="D285" i="11" s="1"/>
  <c r="S191" i="11"/>
  <c r="S216" i="11" s="1"/>
  <c r="S238" i="11" s="1"/>
  <c r="D616" i="11"/>
  <c r="D638" i="11" s="1"/>
  <c r="O263" i="11"/>
  <c r="O285" i="11" s="1"/>
  <c r="Q8" i="11"/>
  <c r="R621" i="11"/>
  <c r="R643" i="11" s="1"/>
  <c r="G5" i="16"/>
  <c r="Q5" i="11" s="1"/>
  <c r="F618" i="11"/>
  <c r="F640" i="11" s="1"/>
  <c r="M8" i="11"/>
  <c r="N8" i="11" s="1"/>
  <c r="O8" i="11" s="1"/>
  <c r="T621" i="11"/>
  <c r="T643" i="11" s="1"/>
  <c r="H618" i="11"/>
  <c r="H640" i="11" s="1"/>
  <c r="C616" i="11"/>
  <c r="C638" i="11" s="1"/>
  <c r="D618" i="11"/>
  <c r="D640" i="11" s="1"/>
  <c r="N618" i="11"/>
  <c r="N640" i="11" s="1"/>
  <c r="Q264" i="11"/>
  <c r="Q286" i="11" s="1"/>
  <c r="C615" i="11"/>
  <c r="C637" i="11" s="1"/>
  <c r="Q262" i="11"/>
  <c r="Q284" i="11" s="1"/>
  <c r="J622" i="11"/>
  <c r="J644" i="11" s="1"/>
  <c r="P264" i="11"/>
  <c r="P286" i="11" s="1"/>
  <c r="K264" i="11"/>
  <c r="K286" i="11" s="1"/>
  <c r="M621" i="11"/>
  <c r="M643" i="11" s="1"/>
  <c r="L621" i="11"/>
  <c r="L643" i="11" s="1"/>
  <c r="P382" i="11"/>
  <c r="P404" i="11" s="1"/>
  <c r="P618" i="11"/>
  <c r="P640" i="11" s="1"/>
  <c r="J263" i="11"/>
  <c r="J285" i="11" s="1"/>
  <c r="N264" i="11"/>
  <c r="N286" i="11" s="1"/>
  <c r="F8" i="16"/>
  <c r="E8" i="16"/>
  <c r="T3" i="15"/>
  <c r="D8" i="16"/>
  <c r="Q619" i="11"/>
  <c r="Q641" i="11" s="1"/>
  <c r="P621" i="11"/>
  <c r="P643" i="11" s="1"/>
  <c r="S618" i="11"/>
  <c r="S640" i="11" s="1"/>
  <c r="Q618" i="11"/>
  <c r="Q640" i="11" s="1"/>
  <c r="T618" i="11"/>
  <c r="T640" i="11" s="1"/>
  <c r="W485" i="11"/>
  <c r="F507" i="11" s="1"/>
  <c r="D507" i="11"/>
  <c r="L507" i="11"/>
  <c r="M507" i="11" s="1"/>
  <c r="X485" i="11" s="1"/>
  <c r="Z485" i="11"/>
  <c r="J380" i="11"/>
  <c r="J402" i="11" s="1"/>
  <c r="J616" i="11"/>
  <c r="J638" i="11" s="1"/>
  <c r="B619" i="11"/>
  <c r="B641" i="11" s="1"/>
  <c r="R619" i="11"/>
  <c r="R641" i="11" s="1"/>
  <c r="F619" i="11"/>
  <c r="F641" i="11" s="1"/>
  <c r="Q616" i="11"/>
  <c r="Q638" i="11" s="1"/>
  <c r="C261" i="11"/>
  <c r="C283" i="11" s="1"/>
  <c r="I451" i="11"/>
  <c r="W483" i="11"/>
  <c r="W481" i="11"/>
  <c r="L708" i="11"/>
  <c r="N714" i="11"/>
  <c r="O712" i="11"/>
  <c r="M708" i="11"/>
  <c r="H714" i="11"/>
  <c r="M719" i="11"/>
  <c r="E706" i="11"/>
  <c r="H705" i="11"/>
  <c r="U721" i="11"/>
  <c r="R702" i="11"/>
  <c r="H716" i="11"/>
  <c r="K706" i="11"/>
  <c r="H706" i="11"/>
  <c r="J713" i="11"/>
  <c r="T707" i="11"/>
  <c r="Q704" i="11"/>
  <c r="K718" i="11"/>
  <c r="I719" i="11"/>
  <c r="M702" i="11"/>
  <c r="I716" i="11"/>
  <c r="Q705" i="11"/>
  <c r="S714" i="11"/>
  <c r="J717" i="11"/>
  <c r="N707" i="11"/>
  <c r="J708" i="11"/>
  <c r="J718" i="11"/>
  <c r="T706" i="11"/>
  <c r="U710" i="11"/>
  <c r="F718" i="11"/>
  <c r="S703" i="11"/>
  <c r="E703" i="11"/>
  <c r="L710" i="11"/>
  <c r="Q711" i="11"/>
  <c r="R708" i="11"/>
  <c r="C719" i="11"/>
  <c r="U712" i="11"/>
  <c r="K712" i="11"/>
  <c r="M712" i="11"/>
  <c r="M704" i="11"/>
  <c r="M707" i="11"/>
  <c r="L702" i="11"/>
  <c r="E6" i="16"/>
  <c r="C706" i="11"/>
  <c r="E712" i="11"/>
  <c r="P715" i="11"/>
  <c r="I706" i="11"/>
  <c r="C710" i="11"/>
  <c r="C714" i="11"/>
  <c r="I718" i="11"/>
  <c r="K702" i="11"/>
  <c r="R720" i="11"/>
  <c r="B262" i="11"/>
  <c r="B284" i="11" s="1"/>
  <c r="D190" i="11"/>
  <c r="D215" i="11" s="1"/>
  <c r="D237" i="11" s="1"/>
  <c r="I618" i="11"/>
  <c r="I640" i="11" s="1"/>
  <c r="K616" i="11"/>
  <c r="K638" i="11" s="1"/>
  <c r="T617" i="11"/>
  <c r="T639" i="11" s="1"/>
  <c r="H713" i="11"/>
  <c r="G6" i="16"/>
  <c r="R6" i="11" s="1"/>
  <c r="C702" i="11"/>
  <c r="S705" i="11"/>
  <c r="R721" i="11"/>
  <c r="S710" i="11"/>
  <c r="I721" i="11"/>
  <c r="D719" i="11"/>
  <c r="K721" i="11"/>
  <c r="P703" i="11"/>
  <c r="N715" i="11"/>
  <c r="C704" i="11"/>
  <c r="D6" i="16"/>
  <c r="R714" i="11"/>
  <c r="P717" i="11"/>
  <c r="D702" i="11"/>
  <c r="F706" i="11"/>
  <c r="P716" i="11"/>
  <c r="T718" i="11"/>
  <c r="J704" i="11"/>
  <c r="G704" i="11"/>
  <c r="C711" i="11"/>
  <c r="B263" i="11"/>
  <c r="B285" i="11" s="1"/>
  <c r="G264" i="11"/>
  <c r="G286" i="11" s="1"/>
  <c r="D712" i="11"/>
  <c r="S704" i="11"/>
  <c r="P706" i="11"/>
  <c r="D716" i="11"/>
  <c r="N191" i="11"/>
  <c r="N216" i="11" s="1"/>
  <c r="N238" i="11" s="1"/>
  <c r="U708" i="11"/>
  <c r="F6" i="16"/>
  <c r="Q716" i="11"/>
  <c r="M618" i="11"/>
  <c r="M640" i="11" s="1"/>
  <c r="N713" i="11"/>
  <c r="S720" i="11"/>
  <c r="O616" i="11"/>
  <c r="O638" i="11" s="1"/>
  <c r="F192" i="11"/>
  <c r="F217" i="11" s="1"/>
  <c r="F239" i="11" s="1"/>
  <c r="C263" i="11"/>
  <c r="C285" i="11" s="1"/>
  <c r="O262" i="11"/>
  <c r="O284" i="11" s="1"/>
  <c r="L706" i="11"/>
  <c r="J703" i="11"/>
  <c r="L719" i="11"/>
  <c r="G706" i="11"/>
  <c r="I710" i="11"/>
  <c r="O718" i="11"/>
  <c r="E621" i="11"/>
  <c r="E643" i="11" s="1"/>
  <c r="S617" i="11"/>
  <c r="S639" i="11" s="1"/>
  <c r="I720" i="11"/>
  <c r="J712" i="11"/>
  <c r="F712" i="11"/>
  <c r="B720" i="11"/>
  <c r="K716" i="11"/>
  <c r="U702" i="11"/>
  <c r="T713" i="11"/>
  <c r="Q622" i="11"/>
  <c r="Q644" i="11" s="1"/>
  <c r="S718" i="11"/>
  <c r="S711" i="11"/>
  <c r="E710" i="11"/>
  <c r="U262" i="11"/>
  <c r="U284" i="11" s="1"/>
  <c r="I717" i="11"/>
  <c r="G718" i="11"/>
  <c r="O713" i="11"/>
  <c r="B705" i="11"/>
  <c r="C708" i="11"/>
  <c r="S708" i="11"/>
  <c r="K710" i="11"/>
  <c r="S721" i="11"/>
  <c r="P711" i="11"/>
  <c r="D715" i="11"/>
  <c r="E720" i="11"/>
  <c r="T711" i="11"/>
  <c r="O709" i="11"/>
  <c r="F721" i="11"/>
  <c r="I702" i="11"/>
  <c r="J720" i="11"/>
  <c r="P709" i="11"/>
  <c r="L707" i="11"/>
  <c r="S262" i="11"/>
  <c r="S284" i="11" s="1"/>
  <c r="J702" i="11"/>
  <c r="B704" i="11"/>
  <c r="K707" i="11"/>
  <c r="T708" i="11"/>
  <c r="F717" i="11"/>
  <c r="O704" i="11"/>
  <c r="K720" i="11"/>
  <c r="H719" i="11"/>
  <c r="Q714" i="11"/>
  <c r="I263" i="11"/>
  <c r="I285" i="11" s="1"/>
  <c r="M263" i="11"/>
  <c r="M285" i="11" s="1"/>
  <c r="O618" i="11"/>
  <c r="O640" i="11" s="1"/>
  <c r="J707" i="11"/>
  <c r="L714" i="11"/>
  <c r="K617" i="11"/>
  <c r="K639" i="11" s="1"/>
  <c r="R707" i="11"/>
  <c r="R718" i="11"/>
  <c r="I709" i="11"/>
  <c r="D714" i="11"/>
  <c r="F720" i="11"/>
  <c r="M720" i="11"/>
  <c r="E714" i="11"/>
  <c r="K618" i="11"/>
  <c r="K640" i="11" s="1"/>
  <c r="O622" i="11"/>
  <c r="O644" i="11" s="1"/>
  <c r="C721" i="11"/>
  <c r="I703" i="11"/>
  <c r="K717" i="11"/>
  <c r="K708" i="11"/>
  <c r="I708" i="11"/>
  <c r="D709" i="11"/>
  <c r="G702" i="11"/>
  <c r="O703" i="11"/>
  <c r="E7" i="16"/>
  <c r="I617" i="11"/>
  <c r="I639" i="11" s="1"/>
  <c r="J617" i="11"/>
  <c r="J639" i="11" s="1"/>
  <c r="P191" i="11"/>
  <c r="P216" i="11" s="1"/>
  <c r="P238" i="11" s="1"/>
  <c r="O617" i="11"/>
  <c r="O639" i="11" s="1"/>
  <c r="N261" i="11"/>
  <c r="N283" i="11" s="1"/>
  <c r="F453" i="11"/>
  <c r="B470" i="11"/>
  <c r="E386" i="11"/>
  <c r="E408" i="11" s="1"/>
  <c r="E622" i="11"/>
  <c r="E644" i="11" s="1"/>
  <c r="P190" i="11"/>
  <c r="P215" i="11" s="1"/>
  <c r="P237" i="11" s="1"/>
  <c r="P262" i="11"/>
  <c r="P284" i="11" s="1"/>
  <c r="D381" i="11"/>
  <c r="D403" i="11" s="1"/>
  <c r="D617" i="11"/>
  <c r="D639" i="11" s="1"/>
  <c r="J383" i="11"/>
  <c r="J405" i="11" s="1"/>
  <c r="J619" i="11"/>
  <c r="J641" i="11" s="1"/>
  <c r="U381" i="11"/>
  <c r="U403" i="11" s="1"/>
  <c r="U617" i="11"/>
  <c r="U639" i="11" s="1"/>
  <c r="G385" i="11"/>
  <c r="G407" i="11" s="1"/>
  <c r="G621" i="11"/>
  <c r="G643" i="11" s="1"/>
  <c r="G383" i="11"/>
  <c r="G405" i="11" s="1"/>
  <c r="G619" i="11"/>
  <c r="G641" i="11" s="1"/>
  <c r="B382" i="11"/>
  <c r="B404" i="11" s="1"/>
  <c r="B618" i="11"/>
  <c r="B640" i="11" s="1"/>
  <c r="R380" i="11"/>
  <c r="R402" i="11" s="1"/>
  <c r="R616" i="11"/>
  <c r="R638" i="11" s="1"/>
  <c r="H386" i="11"/>
  <c r="H408" i="11" s="1"/>
  <c r="H622" i="11"/>
  <c r="H644" i="11" s="1"/>
  <c r="U380" i="11"/>
  <c r="U402" i="11" s="1"/>
  <c r="U616" i="11"/>
  <c r="U638" i="11" s="1"/>
  <c r="O189" i="11"/>
  <c r="O214" i="11" s="1"/>
  <c r="O236" i="11" s="1"/>
  <c r="O261" i="11"/>
  <c r="O283" i="11" s="1"/>
  <c r="J189" i="11"/>
  <c r="J214" i="11" s="1"/>
  <c r="J236" i="11" s="1"/>
  <c r="J261" i="11"/>
  <c r="J283" i="11" s="1"/>
  <c r="D383" i="11"/>
  <c r="D405" i="11" s="1"/>
  <c r="D619" i="11"/>
  <c r="D641" i="11" s="1"/>
  <c r="E381" i="11"/>
  <c r="E403" i="11" s="1"/>
  <c r="E617" i="11"/>
  <c r="E639" i="11" s="1"/>
  <c r="I621" i="11"/>
  <c r="I643" i="11" s="1"/>
  <c r="G190" i="11"/>
  <c r="G215" i="11" s="1"/>
  <c r="G237" i="11" s="1"/>
  <c r="P617" i="11"/>
  <c r="P639" i="11" s="1"/>
  <c r="S622" i="11"/>
  <c r="S644" i="11" s="1"/>
  <c r="M261" i="11"/>
  <c r="M283" i="11" s="1"/>
  <c r="I619" i="11"/>
  <c r="I641" i="11" s="1"/>
  <c r="C192" i="11"/>
  <c r="C217" i="11" s="1"/>
  <c r="C239" i="11" s="1"/>
  <c r="K189" i="11"/>
  <c r="K214" i="11" s="1"/>
  <c r="K236" i="11" s="1"/>
  <c r="H617" i="11"/>
  <c r="H639" i="11" s="1"/>
  <c r="S261" i="11"/>
  <c r="S283" i="11" s="1"/>
  <c r="O621" i="11"/>
  <c r="O643" i="11" s="1"/>
  <c r="O264" i="11"/>
  <c r="O286" i="11" s="1"/>
  <c r="C617" i="11"/>
  <c r="C639" i="11" s="1"/>
  <c r="D264" i="11"/>
  <c r="D286" i="11" s="1"/>
  <c r="S619" i="11"/>
  <c r="S641" i="11" s="1"/>
  <c r="S383" i="11"/>
  <c r="S405" i="11" s="1"/>
  <c r="E383" i="11"/>
  <c r="E405" i="11" s="1"/>
  <c r="N383" i="11"/>
  <c r="N405" i="11" s="1"/>
  <c r="N619" i="11"/>
  <c r="N641" i="11" s="1"/>
  <c r="O383" i="11"/>
  <c r="O405" i="11" s="1"/>
  <c r="O619" i="11"/>
  <c r="O641" i="11" s="1"/>
  <c r="U264" i="11"/>
  <c r="U286" i="11" s="1"/>
  <c r="M622" i="11"/>
  <c r="M644" i="11" s="1"/>
  <c r="L619" i="11"/>
  <c r="L641" i="11" s="1"/>
  <c r="Q621" i="11"/>
  <c r="Q643" i="11" s="1"/>
  <c r="U261" i="11"/>
  <c r="U283" i="11" s="1"/>
  <c r="I264" i="11"/>
  <c r="I286" i="11" s="1"/>
  <c r="I192" i="11"/>
  <c r="I217" i="11" s="1"/>
  <c r="I239" i="11" s="1"/>
  <c r="C622" i="11"/>
  <c r="C644" i="11" s="1"/>
  <c r="C619" i="11"/>
  <c r="C641" i="11" s="1"/>
  <c r="C720" i="11"/>
  <c r="U711" i="11"/>
  <c r="U707" i="11"/>
  <c r="K713" i="11"/>
  <c r="B715" i="11"/>
  <c r="Q710" i="11"/>
  <c r="F710" i="11"/>
  <c r="M703" i="11"/>
  <c r="J705" i="11"/>
  <c r="U704" i="11"/>
  <c r="G703" i="11"/>
  <c r="S717" i="11"/>
  <c r="B721" i="11"/>
  <c r="E715" i="11"/>
  <c r="E709" i="11"/>
  <c r="U718" i="11"/>
  <c r="R717" i="11"/>
  <c r="R719" i="11"/>
  <c r="U703" i="11"/>
  <c r="P720" i="11"/>
  <c r="J714" i="11"/>
  <c r="Q702" i="11"/>
  <c r="L712" i="11"/>
  <c r="R713" i="11"/>
  <c r="U720" i="11"/>
  <c r="H711" i="11"/>
  <c r="D705" i="11"/>
  <c r="N710" i="11"/>
  <c r="H721" i="11"/>
  <c r="C717" i="11"/>
  <c r="F709" i="11"/>
  <c r="T717" i="11"/>
  <c r="B712" i="11"/>
  <c r="I714" i="11"/>
  <c r="G716" i="11"/>
  <c r="L718" i="11"/>
  <c r="O717" i="11"/>
  <c r="P702" i="11"/>
  <c r="B719" i="11"/>
  <c r="S719" i="11"/>
  <c r="I705" i="11"/>
  <c r="O707" i="11"/>
  <c r="J710" i="11"/>
  <c r="T705" i="11"/>
  <c r="U714" i="11"/>
  <c r="B708" i="11"/>
  <c r="K705" i="11"/>
  <c r="B711" i="11"/>
  <c r="Q719" i="11"/>
  <c r="P704" i="11"/>
  <c r="B261" i="11"/>
  <c r="B283" i="11" s="1"/>
  <c r="T264" i="11"/>
  <c r="T286" i="11" s="1"/>
  <c r="M619" i="11"/>
  <c r="M641" i="11" s="1"/>
  <c r="C716" i="11"/>
  <c r="D720" i="11"/>
  <c r="H710" i="11"/>
  <c r="G720" i="11"/>
  <c r="F708" i="11"/>
  <c r="L705" i="11"/>
  <c r="N718" i="11"/>
  <c r="B717" i="11"/>
  <c r="Q718" i="11"/>
  <c r="G712" i="11"/>
  <c r="T702" i="11"/>
  <c r="O721" i="11"/>
  <c r="N704" i="11"/>
  <c r="M717" i="11"/>
  <c r="F704" i="11"/>
  <c r="Q713" i="11"/>
  <c r="D707" i="11"/>
  <c r="T716" i="11"/>
  <c r="T709" i="11"/>
  <c r="M713" i="11"/>
  <c r="H702" i="11"/>
  <c r="M705" i="11"/>
  <c r="I715" i="11"/>
  <c r="B716" i="11"/>
  <c r="J711" i="11"/>
  <c r="G714" i="11"/>
  <c r="B718" i="11"/>
  <c r="Q721" i="11"/>
  <c r="K709" i="11"/>
  <c r="N717" i="11"/>
  <c r="U713" i="11"/>
  <c r="N719" i="11"/>
  <c r="P714" i="11"/>
  <c r="R712" i="11"/>
  <c r="U709" i="11"/>
  <c r="Q720" i="11"/>
  <c r="J721" i="11"/>
  <c r="B702" i="11"/>
  <c r="P707" i="11"/>
  <c r="B710" i="11"/>
  <c r="B713" i="11"/>
  <c r="L715" i="11"/>
  <c r="F711" i="11"/>
  <c r="C712" i="11"/>
  <c r="H708" i="11"/>
  <c r="R710" i="11"/>
  <c r="N709" i="11"/>
  <c r="H720" i="11"/>
  <c r="E713" i="11"/>
  <c r="P619" i="11"/>
  <c r="P641" i="11" s="1"/>
  <c r="C707" i="11"/>
  <c r="P719" i="11"/>
  <c r="D717" i="11"/>
  <c r="G705" i="11"/>
  <c r="K715" i="11"/>
  <c r="N721" i="11"/>
  <c r="H709" i="11"/>
  <c r="B706" i="11"/>
  <c r="J716" i="11"/>
  <c r="H704" i="11"/>
  <c r="U716" i="11"/>
  <c r="I711" i="11"/>
  <c r="S712" i="11"/>
  <c r="M718" i="11"/>
  <c r="F715" i="11"/>
  <c r="P721" i="11"/>
  <c r="K714" i="11"/>
  <c r="T714" i="11"/>
  <c r="S702" i="11"/>
  <c r="E711" i="11"/>
  <c r="T710" i="11"/>
  <c r="S715" i="11"/>
  <c r="R709" i="11"/>
  <c r="P712" i="11"/>
  <c r="T721" i="11"/>
  <c r="Q708" i="11"/>
  <c r="L721" i="11"/>
  <c r="R703" i="11"/>
  <c r="U717" i="11"/>
  <c r="B703" i="11"/>
  <c r="U719" i="11"/>
  <c r="L709" i="11"/>
  <c r="N711" i="11"/>
  <c r="D706" i="11"/>
  <c r="F714" i="11"/>
  <c r="C718" i="11"/>
  <c r="K703" i="11"/>
  <c r="M706" i="11"/>
  <c r="E721" i="11"/>
  <c r="M714" i="11"/>
  <c r="L716" i="11"/>
  <c r="O716" i="11"/>
  <c r="P713" i="11"/>
  <c r="H718" i="11"/>
  <c r="R715" i="11"/>
  <c r="U705" i="11"/>
  <c r="G710" i="11"/>
  <c r="R706" i="11"/>
  <c r="E705" i="11"/>
  <c r="G719" i="11"/>
  <c r="G717" i="11"/>
  <c r="G708" i="11"/>
  <c r="P708" i="11"/>
  <c r="H717" i="11"/>
  <c r="F716" i="11"/>
  <c r="O705" i="11"/>
  <c r="U383" i="11"/>
  <c r="U405" i="11" s="1"/>
  <c r="U619" i="11"/>
  <c r="U641" i="11" s="1"/>
  <c r="J715" i="11"/>
  <c r="T712" i="11"/>
  <c r="J719" i="11"/>
  <c r="S713" i="11"/>
  <c r="M711" i="11"/>
  <c r="Q707" i="11"/>
  <c r="I707" i="11"/>
  <c r="P705" i="11"/>
  <c r="U715" i="11"/>
  <c r="F713" i="11"/>
  <c r="E707" i="11"/>
  <c r="Q717" i="11"/>
  <c r="L720" i="11"/>
  <c r="E718" i="11"/>
  <c r="C715" i="11"/>
  <c r="N706" i="11"/>
  <c r="P718" i="11"/>
  <c r="N712" i="11"/>
  <c r="M715" i="11"/>
  <c r="R704" i="11"/>
  <c r="D711" i="11"/>
  <c r="O715" i="11"/>
  <c r="M710" i="11"/>
  <c r="K704" i="11"/>
  <c r="P710" i="11"/>
  <c r="C703" i="11"/>
  <c r="E716" i="11"/>
  <c r="Q715" i="11"/>
  <c r="F719" i="11"/>
  <c r="T703" i="11"/>
  <c r="B709" i="11"/>
  <c r="D721" i="11"/>
  <c r="K711" i="11"/>
  <c r="T715" i="11"/>
  <c r="E704" i="11"/>
  <c r="M716" i="11"/>
  <c r="F703" i="11"/>
  <c r="O719" i="11"/>
  <c r="T719" i="11"/>
  <c r="R716" i="11"/>
  <c r="L711" i="11"/>
  <c r="G709" i="11"/>
  <c r="O714" i="11"/>
  <c r="O702" i="11"/>
  <c r="Q703" i="11"/>
  <c r="C705" i="11"/>
  <c r="E708" i="11"/>
  <c r="J706" i="11"/>
  <c r="D710" i="11"/>
  <c r="L717" i="11"/>
  <c r="J709" i="11"/>
  <c r="D621" i="11"/>
  <c r="D643" i="11" s="1"/>
  <c r="L713" i="11"/>
  <c r="M721" i="11"/>
  <c r="H712" i="11"/>
  <c r="I704" i="11"/>
  <c r="B616" i="11"/>
  <c r="B638" i="11" s="1"/>
  <c r="G261" i="11"/>
  <c r="G283" i="11" s="1"/>
  <c r="B707" i="11"/>
  <c r="H707" i="11"/>
  <c r="L703" i="11"/>
  <c r="D708" i="11"/>
  <c r="I713" i="11"/>
  <c r="S707" i="11"/>
  <c r="H703" i="11"/>
  <c r="D718" i="11"/>
  <c r="E719" i="11"/>
  <c r="N705" i="11"/>
  <c r="F707" i="11"/>
  <c r="G721" i="11"/>
  <c r="N720" i="11"/>
  <c r="D703" i="11"/>
  <c r="L704" i="11"/>
  <c r="R705" i="11"/>
  <c r="S709" i="11"/>
  <c r="T720" i="11"/>
  <c r="O706" i="11"/>
  <c r="R711" i="11"/>
  <c r="Q712" i="11"/>
  <c r="D704" i="11"/>
  <c r="I712" i="11"/>
  <c r="C709" i="11"/>
  <c r="N702" i="11"/>
  <c r="G711" i="11"/>
  <c r="N703" i="11"/>
  <c r="C713" i="11"/>
  <c r="Q709" i="11"/>
  <c r="O710" i="11"/>
  <c r="G707" i="11"/>
  <c r="G713" i="11"/>
  <c r="N708" i="11"/>
  <c r="E702" i="11"/>
  <c r="Q706" i="11"/>
  <c r="T704" i="11"/>
  <c r="F705" i="11"/>
  <c r="O708" i="11"/>
  <c r="U706" i="11"/>
  <c r="O711" i="11"/>
  <c r="F702" i="11"/>
  <c r="B714" i="11"/>
  <c r="D713" i="11"/>
  <c r="E717" i="11"/>
  <c r="H715" i="11"/>
  <c r="O720" i="11"/>
  <c r="S706" i="11"/>
  <c r="S716" i="11"/>
  <c r="N716" i="11"/>
  <c r="M709" i="11"/>
  <c r="G715" i="11"/>
  <c r="R264" i="11"/>
  <c r="R286" i="11" s="1"/>
  <c r="R192" i="11"/>
  <c r="R217" i="11" s="1"/>
  <c r="R239" i="11" s="1"/>
  <c r="F621" i="11"/>
  <c r="F643" i="11" s="1"/>
  <c r="F616" i="11"/>
  <c r="F638" i="11" s="1"/>
  <c r="L261" i="11"/>
  <c r="L283" i="11" s="1"/>
  <c r="N616" i="11"/>
  <c r="N638" i="11" s="1"/>
  <c r="L616" i="11"/>
  <c r="L638" i="11" s="1"/>
  <c r="T261" i="11"/>
  <c r="T283" i="11" s="1"/>
  <c r="T189" i="11"/>
  <c r="T214" i="11" s="1"/>
  <c r="T236" i="11" s="1"/>
  <c r="F622" i="11"/>
  <c r="F644" i="11" s="1"/>
  <c r="N621" i="11"/>
  <c r="N643" i="11" s="1"/>
  <c r="L506" i="11"/>
  <c r="M506" i="11" s="1"/>
  <c r="X484" i="11" s="1"/>
  <c r="Z484" i="11"/>
  <c r="D506" i="11"/>
  <c r="S621" i="11"/>
  <c r="S643" i="11" s="1"/>
  <c r="E502" i="11"/>
  <c r="T17" i="11"/>
  <c r="W17" i="11" s="1"/>
  <c r="S20" i="11"/>
  <c r="B724" i="11" a="1"/>
  <c r="D502" i="11"/>
  <c r="D503" i="11"/>
  <c r="L502" i="11"/>
  <c r="M502" i="11" s="1"/>
  <c r="X480" i="11" s="1"/>
  <c r="E503" i="11"/>
  <c r="Z479" i="11"/>
  <c r="AA479" i="11" s="1"/>
  <c r="D501" i="11"/>
  <c r="L501" i="11"/>
  <c r="M501" i="11" s="1"/>
  <c r="X479" i="11" s="1"/>
  <c r="E504" i="11"/>
  <c r="L504" i="11"/>
  <c r="M504" i="11" s="1"/>
  <c r="X482" i="11" s="1"/>
  <c r="D504" i="11"/>
  <c r="Z482" i="11"/>
  <c r="AA481" i="11" s="1"/>
  <c r="D505" i="11"/>
  <c r="L505" i="11"/>
  <c r="M505" i="11" s="1"/>
  <c r="X483" i="11" s="1"/>
  <c r="E505" i="11"/>
  <c r="Z483" i="11"/>
  <c r="AA480" i="11"/>
  <c r="L503" i="11"/>
  <c r="M503" i="11" s="1"/>
  <c r="X481" i="11" s="1"/>
  <c r="AG43" i="11"/>
  <c r="AG49" i="11"/>
  <c r="AI49" i="11" s="1"/>
  <c r="AG41" i="11"/>
  <c r="AI32" i="11"/>
  <c r="AG46" i="11"/>
  <c r="AG58" i="11"/>
  <c r="AG52" i="11"/>
  <c r="AG44" i="11"/>
  <c r="AG45" i="11"/>
  <c r="AG51" i="11"/>
  <c r="AG53" i="11"/>
  <c r="AG54" i="11"/>
  <c r="AG48" i="11"/>
  <c r="AG47" i="11"/>
  <c r="AG57" i="11"/>
  <c r="AG50" i="11"/>
  <c r="AG39" i="11"/>
  <c r="AG40" i="11"/>
  <c r="AI42" i="11"/>
  <c r="AH42" i="11"/>
  <c r="AG55" i="11"/>
  <c r="AG56" i="11"/>
  <c r="AI33" i="11"/>
  <c r="R552" i="12" l="1"/>
  <c r="R553" i="12" s="1"/>
  <c r="R554" i="12" s="1"/>
  <c r="R555" i="12" s="1"/>
  <c r="R556" i="12" s="1"/>
  <c r="R557" i="12" s="1"/>
  <c r="R558" i="12" s="1"/>
  <c r="R559" i="12" s="1"/>
  <c r="R560" i="12" s="1"/>
  <c r="R561" i="12" s="1"/>
  <c r="R562" i="12" s="1"/>
  <c r="R563" i="12" s="1"/>
  <c r="R564" i="12" s="1"/>
  <c r="R565" i="12" s="1"/>
  <c r="R566" i="12" s="1"/>
  <c r="R567" i="12" s="1"/>
  <c r="R568" i="12" s="1"/>
  <c r="R569" i="12" s="1"/>
  <c r="R570" i="12" s="1"/>
  <c r="R571" i="12" s="1"/>
  <c r="R572" i="12" s="1"/>
  <c r="R573" i="12" s="1"/>
  <c r="R574" i="12" s="1"/>
  <c r="R575" i="12" s="1"/>
  <c r="R576" i="12" s="1"/>
  <c r="R577" i="12" s="1"/>
  <c r="R578" i="12" s="1"/>
  <c r="R579" i="12" s="1"/>
  <c r="R580" i="12" s="1"/>
  <c r="R581" i="12" s="1"/>
  <c r="R582" i="12" s="1"/>
  <c r="R583" i="12" s="1"/>
  <c r="R584" i="12" s="1"/>
  <c r="R585" i="12" s="1"/>
  <c r="R586" i="12" s="1"/>
  <c r="R587" i="12" s="1"/>
  <c r="R588" i="12" s="1"/>
  <c r="R589" i="12" s="1"/>
  <c r="R590" i="12" s="1"/>
  <c r="R591" i="12" s="1"/>
  <c r="R592" i="12" s="1"/>
  <c r="R593" i="12" s="1"/>
  <c r="R594" i="12" s="1"/>
  <c r="R595" i="12" s="1"/>
  <c r="R596" i="12" s="1"/>
  <c r="R597" i="12" s="1"/>
  <c r="R598" i="12" s="1"/>
  <c r="R599" i="12" s="1"/>
  <c r="R600" i="12" s="1"/>
  <c r="R601" i="12" s="1"/>
  <c r="R602" i="12" s="1"/>
  <c r="R603" i="12" s="1"/>
  <c r="R604" i="12" s="1"/>
  <c r="R605" i="12" s="1"/>
  <c r="R606" i="12" s="1"/>
  <c r="R607" i="12" s="1"/>
  <c r="R608" i="12" s="1"/>
  <c r="R609" i="12" s="1"/>
  <c r="R48" i="11" s="1"/>
  <c r="I18" i="16" s="1"/>
  <c r="U20" i="11"/>
  <c r="H20" i="16" s="1"/>
  <c r="T8" i="11"/>
  <c r="W8" i="11" s="1"/>
  <c r="T3" i="11"/>
  <c r="W3" i="11" s="1"/>
  <c r="T2" i="11"/>
  <c r="W2" i="11" s="1"/>
  <c r="S10" i="11"/>
  <c r="V10" i="11" s="1"/>
  <c r="U17" i="11"/>
  <c r="H17" i="16" s="1"/>
  <c r="B7" i="3"/>
  <c r="R11" i="11"/>
  <c r="S11" i="11" s="1"/>
  <c r="V11" i="11" s="1"/>
  <c r="M11" i="11"/>
  <c r="N11" i="11" s="1"/>
  <c r="O11" i="11" s="1"/>
  <c r="T10" i="11"/>
  <c r="W10" i="11" s="1"/>
  <c r="R15" i="11"/>
  <c r="T15" i="11" s="1"/>
  <c r="W15" i="11" s="1"/>
  <c r="M15" i="11"/>
  <c r="N15" i="11" s="1"/>
  <c r="O15" i="11" s="1"/>
  <c r="Q19" i="11"/>
  <c r="R19" i="11"/>
  <c r="R13" i="11"/>
  <c r="T13" i="11" s="1"/>
  <c r="W13" i="11" s="1"/>
  <c r="M13" i="11"/>
  <c r="N13" i="11" s="1"/>
  <c r="O13" i="11" s="1"/>
  <c r="S12" i="11"/>
  <c r="T18" i="11"/>
  <c r="W18" i="11" s="1"/>
  <c r="T16" i="11"/>
  <c r="W16" i="11" s="1"/>
  <c r="AA487" i="11"/>
  <c r="AA485" i="11"/>
  <c r="AA489" i="11"/>
  <c r="F504" i="11"/>
  <c r="F503" i="11"/>
  <c r="F501" i="11"/>
  <c r="F506" i="11"/>
  <c r="T14" i="11"/>
  <c r="W14" i="11" s="1"/>
  <c r="S2" i="11"/>
  <c r="V2" i="11" s="1"/>
  <c r="B4" i="3"/>
  <c r="A7" i="3" s="1"/>
  <c r="Q9" i="11"/>
  <c r="M9" i="11"/>
  <c r="N9" i="11" s="1"/>
  <c r="O9" i="11" s="1"/>
  <c r="B6" i="3"/>
  <c r="M4" i="11"/>
  <c r="N4" i="11" s="1"/>
  <c r="O4" i="11" s="1"/>
  <c r="G4" i="11"/>
  <c r="F4" i="11"/>
  <c r="Q4" i="11"/>
  <c r="AA484" i="11"/>
  <c r="B479" i="11" a="1"/>
  <c r="T497" i="11" s="1"/>
  <c r="V497" i="11" s="1"/>
  <c r="AG465" i="11" s="1"/>
  <c r="R21" i="11"/>
  <c r="S21" i="11" s="1"/>
  <c r="V21" i="11" s="1"/>
  <c r="M21" i="11"/>
  <c r="N21" i="11" s="1"/>
  <c r="O21" i="11" s="1"/>
  <c r="M5" i="11"/>
  <c r="N5" i="11" s="1"/>
  <c r="O5" i="11" s="1"/>
  <c r="Q7" i="11"/>
  <c r="R5" i="11"/>
  <c r="S5" i="11" s="1"/>
  <c r="M7" i="11"/>
  <c r="N7" i="11" s="1"/>
  <c r="O7" i="11" s="1"/>
  <c r="S3" i="11"/>
  <c r="V3" i="11" s="1"/>
  <c r="Q6" i="11"/>
  <c r="S8" i="11"/>
  <c r="V8" i="11" s="1"/>
  <c r="M6" i="11"/>
  <c r="N6" i="11" s="1"/>
  <c r="O6" i="11" s="1"/>
  <c r="F505" i="11"/>
  <c r="F502" i="11"/>
  <c r="B471" i="11"/>
  <c r="B472" i="11" s="1"/>
  <c r="V20" i="11"/>
  <c r="AA483" i="11"/>
  <c r="AA482" i="11"/>
  <c r="AH49" i="11"/>
  <c r="AH43" i="11"/>
  <c r="AI43" i="11"/>
  <c r="AH41" i="11"/>
  <c r="AI41" i="11"/>
  <c r="AI46" i="11"/>
  <c r="AH46" i="11"/>
  <c r="AI45" i="11"/>
  <c r="AH45" i="11"/>
  <c r="AI52" i="11"/>
  <c r="AH52" i="11"/>
  <c r="AI44" i="11"/>
  <c r="AH44" i="11"/>
  <c r="AH58" i="11"/>
  <c r="AI58" i="11"/>
  <c r="AH40" i="11"/>
  <c r="AI40" i="11"/>
  <c r="AH50" i="11"/>
  <c r="AI50" i="11"/>
  <c r="AI47" i="11"/>
  <c r="AH47" i="11"/>
  <c r="AH54" i="11"/>
  <c r="AI54" i="11"/>
  <c r="AI51" i="11"/>
  <c r="AH51" i="11"/>
  <c r="AI39" i="11"/>
  <c r="AH39" i="11"/>
  <c r="AI57" i="11"/>
  <c r="AH57" i="11"/>
  <c r="AH48" i="11"/>
  <c r="AI48" i="11"/>
  <c r="AI53" i="11"/>
  <c r="AH53" i="11"/>
  <c r="AH56" i="11"/>
  <c r="AI56" i="11"/>
  <c r="AH55" i="11"/>
  <c r="AI55" i="11"/>
  <c r="U16" i="11" l="1"/>
  <c r="H16" i="16" s="1"/>
  <c r="U14" i="11"/>
  <c r="H14" i="16" s="1"/>
  <c r="U3" i="11"/>
  <c r="H3" i="16" s="1"/>
  <c r="S6" i="11"/>
  <c r="V6" i="11" s="1"/>
  <c r="T9" i="11"/>
  <c r="W9" i="11" s="1"/>
  <c r="S4" i="11"/>
  <c r="V4" i="11" s="1"/>
  <c r="U2" i="11"/>
  <c r="H2" i="16" s="1"/>
  <c r="U18" i="11"/>
  <c r="H18" i="16" s="1"/>
  <c r="T7" i="11"/>
  <c r="W7" i="11" s="1"/>
  <c r="V12" i="11"/>
  <c r="U12" i="11"/>
  <c r="H12" i="16" s="1"/>
  <c r="U8" i="11"/>
  <c r="H8" i="16" s="1"/>
  <c r="U10" i="11"/>
  <c r="H10" i="16" s="1"/>
  <c r="S15" i="11"/>
  <c r="T11" i="11"/>
  <c r="W11" i="11" s="1"/>
  <c r="S19" i="11"/>
  <c r="V19" i="11" s="1"/>
  <c r="T19" i="11"/>
  <c r="W19" i="11" s="1"/>
  <c r="S13" i="11"/>
  <c r="U13" i="11" s="1"/>
  <c r="S9" i="11"/>
  <c r="V9" i="11" s="1"/>
  <c r="T4" i="11"/>
  <c r="W4" i="11" s="1"/>
  <c r="T21" i="11"/>
  <c r="W21" i="11" s="1"/>
  <c r="O482" i="11"/>
  <c r="O727" i="11" s="1"/>
  <c r="M488" i="11"/>
  <c r="M733" i="11" s="1"/>
  <c r="I479" i="11"/>
  <c r="I724" i="11" s="1"/>
  <c r="K498" i="11"/>
  <c r="K743" i="11" s="1"/>
  <c r="G487" i="11"/>
  <c r="G732" i="11" s="1"/>
  <c r="Q496" i="11"/>
  <c r="Q741" i="11" s="1"/>
  <c r="P493" i="11"/>
  <c r="P738" i="11" s="1"/>
  <c r="Q495" i="11"/>
  <c r="Q740" i="11" s="1"/>
  <c r="G493" i="11"/>
  <c r="G738" i="11" s="1"/>
  <c r="B490" i="11"/>
  <c r="B735" i="11" s="1"/>
  <c r="C497" i="11"/>
  <c r="C742" i="11" s="1"/>
  <c r="E492" i="11"/>
  <c r="E737" i="11" s="1"/>
  <c r="D489" i="11"/>
  <c r="D734" i="11" s="1"/>
  <c r="S482" i="11"/>
  <c r="S727" i="11" s="1"/>
  <c r="T489" i="11"/>
  <c r="T734" i="11" s="1"/>
  <c r="B497" i="11"/>
  <c r="B742" i="11" s="1"/>
  <c r="Q498" i="11"/>
  <c r="Q743" i="11" s="1"/>
  <c r="U498" i="11"/>
  <c r="U743" i="11" s="1"/>
  <c r="H482" i="11"/>
  <c r="H727" i="11" s="1"/>
  <c r="R485" i="11"/>
  <c r="R730" i="11" s="1"/>
  <c r="P481" i="11"/>
  <c r="P726" i="11" s="1"/>
  <c r="R482" i="11"/>
  <c r="R727" i="11" s="1"/>
  <c r="G485" i="11"/>
  <c r="G730" i="11" s="1"/>
  <c r="P486" i="11"/>
  <c r="P731" i="11" s="1"/>
  <c r="K488" i="11"/>
  <c r="K733" i="11" s="1"/>
  <c r="C482" i="11"/>
  <c r="C727" i="11" s="1"/>
  <c r="L496" i="11"/>
  <c r="L741" i="11" s="1"/>
  <c r="S492" i="11"/>
  <c r="S737" i="11" s="1"/>
  <c r="N485" i="11"/>
  <c r="N730" i="11" s="1"/>
  <c r="H486" i="11"/>
  <c r="H731" i="11" s="1"/>
  <c r="E481" i="11"/>
  <c r="E726" i="11" s="1"/>
  <c r="F494" i="11"/>
  <c r="F739" i="11" s="1"/>
  <c r="U483" i="11"/>
  <c r="U728" i="11" s="1"/>
  <c r="P480" i="11"/>
  <c r="P725" i="11" s="1"/>
  <c r="C479" i="11"/>
  <c r="C724" i="11" s="1"/>
  <c r="B492" i="11"/>
  <c r="B737" i="11" s="1"/>
  <c r="S498" i="11"/>
  <c r="S743" i="11" s="1"/>
  <c r="K491" i="11"/>
  <c r="K736" i="11" s="1"/>
  <c r="O492" i="11"/>
  <c r="O737" i="11" s="1"/>
  <c r="E488" i="11"/>
  <c r="E733" i="11" s="1"/>
  <c r="L493" i="11"/>
  <c r="L738" i="11" s="1"/>
  <c r="S484" i="11"/>
  <c r="S729" i="11" s="1"/>
  <c r="R489" i="11"/>
  <c r="R734" i="11" s="1"/>
  <c r="Q489" i="11"/>
  <c r="Q734" i="11" s="1"/>
  <c r="L480" i="11"/>
  <c r="L725" i="11" s="1"/>
  <c r="P479" i="11"/>
  <c r="P724" i="11" s="1"/>
  <c r="P488" i="11"/>
  <c r="P733" i="11" s="1"/>
  <c r="Q485" i="11"/>
  <c r="Q730" i="11" s="1"/>
  <c r="M486" i="11"/>
  <c r="M731" i="11" s="1"/>
  <c r="H493" i="11"/>
  <c r="H738" i="11" s="1"/>
  <c r="O496" i="11"/>
  <c r="O741" i="11" s="1"/>
  <c r="O497" i="11"/>
  <c r="O742" i="11" s="1"/>
  <c r="R490" i="11"/>
  <c r="R735" i="11" s="1"/>
  <c r="E484" i="11"/>
  <c r="E729" i="11" s="1"/>
  <c r="H481" i="11"/>
  <c r="H726" i="11" s="1"/>
  <c r="U491" i="11"/>
  <c r="U736" i="11" s="1"/>
  <c r="I495" i="11"/>
  <c r="O494" i="11"/>
  <c r="O739" i="11" s="1"/>
  <c r="R481" i="11"/>
  <c r="R726" i="11" s="1"/>
  <c r="E487" i="11"/>
  <c r="E732" i="11" s="1"/>
  <c r="C493" i="11"/>
  <c r="C738" i="11" s="1"/>
  <c r="P495" i="11"/>
  <c r="P740" i="11" s="1"/>
  <c r="G480" i="11"/>
  <c r="G725" i="11" s="1"/>
  <c r="N491" i="11"/>
  <c r="V491" i="11" s="1"/>
  <c r="U481" i="11"/>
  <c r="U726" i="11" s="1"/>
  <c r="U494" i="11"/>
  <c r="U739" i="11" s="1"/>
  <c r="T488" i="11"/>
  <c r="T733" i="11" s="1"/>
  <c r="R487" i="11"/>
  <c r="R732" i="11" s="1"/>
  <c r="G490" i="11"/>
  <c r="G735" i="11" s="1"/>
  <c r="H480" i="11"/>
  <c r="H725" i="11" s="1"/>
  <c r="K496" i="11"/>
  <c r="K741" i="11" s="1"/>
  <c r="J483" i="11"/>
  <c r="J728" i="11" s="1"/>
  <c r="N497" i="11"/>
  <c r="N742" i="11" s="1"/>
  <c r="I490" i="11"/>
  <c r="I735" i="11" s="1"/>
  <c r="B489" i="11"/>
  <c r="B734" i="11" s="1"/>
  <c r="L481" i="11"/>
  <c r="L726" i="11" s="1"/>
  <c r="B494" i="11"/>
  <c r="B739" i="11" s="1"/>
  <c r="F485" i="11"/>
  <c r="F730" i="11" s="1"/>
  <c r="R495" i="11"/>
  <c r="V495" i="11" s="1"/>
  <c r="AG463" i="11" s="1"/>
  <c r="K485" i="11"/>
  <c r="K730" i="11" s="1"/>
  <c r="B479" i="11"/>
  <c r="V479" i="11" s="1"/>
  <c r="AG447" i="11" s="1"/>
  <c r="C489" i="11"/>
  <c r="C734" i="11" s="1"/>
  <c r="U496" i="11"/>
  <c r="U741" i="11" s="1"/>
  <c r="I484" i="11"/>
  <c r="I729" i="11" s="1"/>
  <c r="C487" i="11"/>
  <c r="C732" i="11" s="1"/>
  <c r="N486" i="11"/>
  <c r="N731" i="11" s="1"/>
  <c r="L483" i="11"/>
  <c r="L728" i="11" s="1"/>
  <c r="B482" i="11"/>
  <c r="B727" i="11" s="1"/>
  <c r="H485" i="11"/>
  <c r="V485" i="11" s="1"/>
  <c r="O481" i="11"/>
  <c r="O726" i="11" s="1"/>
  <c r="S488" i="11"/>
  <c r="S733" i="11" s="1"/>
  <c r="C480" i="11"/>
  <c r="C725" i="11" s="1"/>
  <c r="C498" i="11"/>
  <c r="C743" i="11" s="1"/>
  <c r="C486" i="11"/>
  <c r="C731" i="11" s="1"/>
  <c r="D497" i="11"/>
  <c r="D742" i="11" s="1"/>
  <c r="L488" i="11"/>
  <c r="L733" i="11" s="1"/>
  <c r="T495" i="11"/>
  <c r="T740" i="11" s="1"/>
  <c r="I481" i="11"/>
  <c r="I726" i="11" s="1"/>
  <c r="L479" i="11"/>
  <c r="L724" i="11" s="1"/>
  <c r="L487" i="11"/>
  <c r="L732" i="11" s="1"/>
  <c r="T487" i="11"/>
  <c r="T732" i="11" s="1"/>
  <c r="H483" i="11"/>
  <c r="H728" i="11" s="1"/>
  <c r="R491" i="11"/>
  <c r="R736" i="11" s="1"/>
  <c r="J497" i="11"/>
  <c r="J742" i="11" s="1"/>
  <c r="H494" i="11"/>
  <c r="H739" i="11" s="1"/>
  <c r="E493" i="11"/>
  <c r="E738" i="11" s="1"/>
  <c r="J494" i="11"/>
  <c r="J739" i="11" s="1"/>
  <c r="D487" i="11"/>
  <c r="D732" i="11" s="1"/>
  <c r="Q486" i="11"/>
  <c r="Q731" i="11" s="1"/>
  <c r="I480" i="11"/>
  <c r="I725" i="11" s="1"/>
  <c r="P485" i="11"/>
  <c r="P730" i="11" s="1"/>
  <c r="R497" i="11"/>
  <c r="R742" i="11" s="1"/>
  <c r="T496" i="11"/>
  <c r="T741" i="11" s="1"/>
  <c r="G484" i="11"/>
  <c r="G729" i="11" s="1"/>
  <c r="S495" i="11"/>
  <c r="S740" i="11" s="1"/>
  <c r="E496" i="11"/>
  <c r="E741" i="11" s="1"/>
  <c r="F483" i="11"/>
  <c r="F728" i="11" s="1"/>
  <c r="I497" i="11"/>
  <c r="I742" i="11" s="1"/>
  <c r="N493" i="11"/>
  <c r="N738" i="11" s="1"/>
  <c r="M493" i="11"/>
  <c r="M738" i="11" s="1"/>
  <c r="B486" i="11"/>
  <c r="B731" i="11" s="1"/>
  <c r="M487" i="11"/>
  <c r="M732" i="11" s="1"/>
  <c r="S487" i="11"/>
  <c r="S732" i="11" s="1"/>
  <c r="C495" i="11"/>
  <c r="C740" i="11" s="1"/>
  <c r="U492" i="11"/>
  <c r="U737" i="11" s="1"/>
  <c r="Q484" i="11"/>
  <c r="Q729" i="11" s="1"/>
  <c r="H496" i="11"/>
  <c r="H741" i="11" s="1"/>
  <c r="E485" i="11"/>
  <c r="E730" i="11" s="1"/>
  <c r="H492" i="11"/>
  <c r="H737" i="11" s="1"/>
  <c r="S496" i="11"/>
  <c r="S741" i="11" s="1"/>
  <c r="T486" i="11"/>
  <c r="T731" i="11" s="1"/>
  <c r="R493" i="11"/>
  <c r="R738" i="11" s="1"/>
  <c r="D495" i="11"/>
  <c r="D740" i="11" s="1"/>
  <c r="N496" i="11"/>
  <c r="N741" i="11" s="1"/>
  <c r="N498" i="11"/>
  <c r="N743" i="11" s="1"/>
  <c r="S494" i="11"/>
  <c r="S739" i="11" s="1"/>
  <c r="B487" i="11"/>
  <c r="B732" i="11" s="1"/>
  <c r="L492" i="11"/>
  <c r="L737" i="11" s="1"/>
  <c r="U495" i="11"/>
  <c r="U740" i="11" s="1"/>
  <c r="N480" i="11"/>
  <c r="N725" i="11" s="1"/>
  <c r="I485" i="11"/>
  <c r="I730" i="11" s="1"/>
  <c r="U486" i="11"/>
  <c r="U731" i="11" s="1"/>
  <c r="D481" i="11"/>
  <c r="D726" i="11" s="1"/>
  <c r="B488" i="11"/>
  <c r="B733" i="11" s="1"/>
  <c r="E494" i="11"/>
  <c r="E739" i="11" s="1"/>
  <c r="Q491" i="11"/>
  <c r="Q736" i="11" s="1"/>
  <c r="K481" i="11"/>
  <c r="K726" i="11" s="1"/>
  <c r="M491" i="11"/>
  <c r="M736" i="11" s="1"/>
  <c r="I493" i="11"/>
  <c r="I738" i="11" s="1"/>
  <c r="M484" i="11"/>
  <c r="M729" i="11" s="1"/>
  <c r="F487" i="11"/>
  <c r="F732" i="11" s="1"/>
  <c r="D483" i="11"/>
  <c r="D728" i="11" s="1"/>
  <c r="U493" i="11"/>
  <c r="U738" i="11" s="1"/>
  <c r="F497" i="11"/>
  <c r="F742" i="11" s="1"/>
  <c r="F479" i="11"/>
  <c r="F724" i="11" s="1"/>
  <c r="P496" i="11"/>
  <c r="P741" i="11" s="1"/>
  <c r="I496" i="11"/>
  <c r="I741" i="11" s="1"/>
  <c r="D486" i="11"/>
  <c r="D731" i="11" s="1"/>
  <c r="J496" i="11"/>
  <c r="J741" i="11" s="1"/>
  <c r="H487" i="11"/>
  <c r="H732" i="11" s="1"/>
  <c r="O498" i="11"/>
  <c r="O743" i="11" s="1"/>
  <c r="N492" i="11"/>
  <c r="N737" i="11" s="1"/>
  <c r="K484" i="11"/>
  <c r="K729" i="11" s="1"/>
  <c r="K494" i="11"/>
  <c r="K739" i="11" s="1"/>
  <c r="M479" i="11"/>
  <c r="M724" i="11" s="1"/>
  <c r="M492" i="11"/>
  <c r="M737" i="11" s="1"/>
  <c r="K493" i="11"/>
  <c r="K738" i="11" s="1"/>
  <c r="K495" i="11"/>
  <c r="K740" i="11" s="1"/>
  <c r="U485" i="11"/>
  <c r="U730" i="11" s="1"/>
  <c r="O487" i="11"/>
  <c r="O732" i="11" s="1"/>
  <c r="J482" i="11"/>
  <c r="J727" i="11" s="1"/>
  <c r="L490" i="11"/>
  <c r="L735" i="11" s="1"/>
  <c r="D480" i="11"/>
  <c r="D725" i="11" s="1"/>
  <c r="Q488" i="11"/>
  <c r="Q733" i="11" s="1"/>
  <c r="L498" i="11"/>
  <c r="L743" i="11" s="1"/>
  <c r="J486" i="11"/>
  <c r="J731" i="11" s="1"/>
  <c r="E479" i="11"/>
  <c r="E724" i="11" s="1"/>
  <c r="T480" i="11"/>
  <c r="T725" i="11" s="1"/>
  <c r="G495" i="11"/>
  <c r="G740" i="11" s="1"/>
  <c r="K486" i="11"/>
  <c r="K731" i="11" s="1"/>
  <c r="I487" i="11"/>
  <c r="I732" i="11" s="1"/>
  <c r="S479" i="11"/>
  <c r="S724" i="11" s="1"/>
  <c r="Q481" i="11"/>
  <c r="Q726" i="11" s="1"/>
  <c r="J487" i="11"/>
  <c r="V487" i="11" s="1"/>
  <c r="U482" i="11"/>
  <c r="U727" i="11" s="1"/>
  <c r="T491" i="11"/>
  <c r="T736" i="11" s="1"/>
  <c r="T479" i="11"/>
  <c r="S485" i="11"/>
  <c r="S730" i="11" s="1"/>
  <c r="U487" i="11"/>
  <c r="U732" i="11" s="1"/>
  <c r="E490" i="11"/>
  <c r="E735" i="11" s="1"/>
  <c r="M485" i="11"/>
  <c r="M730" i="11" s="1"/>
  <c r="K487" i="11"/>
  <c r="K732" i="11" s="1"/>
  <c r="M481" i="11"/>
  <c r="M726" i="11" s="1"/>
  <c r="F481" i="11"/>
  <c r="F726" i="11" s="1"/>
  <c r="G488" i="11"/>
  <c r="G733" i="11" s="1"/>
  <c r="U489" i="11"/>
  <c r="U734" i="11" s="1"/>
  <c r="B484" i="11"/>
  <c r="B729" i="11" s="1"/>
  <c r="R498" i="11"/>
  <c r="R743" i="11" s="1"/>
  <c r="D485" i="11"/>
  <c r="D730" i="11" s="1"/>
  <c r="H491" i="11"/>
  <c r="H736" i="11" s="1"/>
  <c r="G492" i="11"/>
  <c r="G737" i="11" s="1"/>
  <c r="Q490" i="11"/>
  <c r="Q735" i="11" s="1"/>
  <c r="U488" i="11"/>
  <c r="U733" i="11" s="1"/>
  <c r="L484" i="11"/>
  <c r="L729" i="11" s="1"/>
  <c r="B498" i="11"/>
  <c r="B743" i="11" s="1"/>
  <c r="N481" i="11"/>
  <c r="N726" i="11" s="1"/>
  <c r="F498" i="11"/>
  <c r="F743" i="11" s="1"/>
  <c r="J493" i="11"/>
  <c r="J738" i="11" s="1"/>
  <c r="Q494" i="11"/>
  <c r="V494" i="11" s="1"/>
  <c r="S483" i="11"/>
  <c r="S728" i="11" s="1"/>
  <c r="T481" i="11"/>
  <c r="T726" i="11" s="1"/>
  <c r="I492" i="11"/>
  <c r="I737" i="11" s="1"/>
  <c r="N479" i="11"/>
  <c r="N724" i="11" s="1"/>
  <c r="O485" i="11"/>
  <c r="O730" i="11" s="1"/>
  <c r="F484" i="11"/>
  <c r="F729" i="11" s="1"/>
  <c r="I482" i="11"/>
  <c r="I727" i="11" s="1"/>
  <c r="S491" i="11"/>
  <c r="S736" i="11" s="1"/>
  <c r="Q480" i="11"/>
  <c r="Q725" i="11" s="1"/>
  <c r="G498" i="11"/>
  <c r="G743" i="11" s="1"/>
  <c r="J488" i="11"/>
  <c r="J733" i="11" s="1"/>
  <c r="F492" i="11"/>
  <c r="F737" i="11" s="1"/>
  <c r="U479" i="11"/>
  <c r="U724" i="11" s="1"/>
  <c r="C485" i="11"/>
  <c r="C730" i="11" s="1"/>
  <c r="J498" i="11"/>
  <c r="J743" i="11" s="1"/>
  <c r="P498" i="11"/>
  <c r="P743" i="11" s="1"/>
  <c r="S493" i="11"/>
  <c r="S738" i="11" s="1"/>
  <c r="Q492" i="11"/>
  <c r="Q737" i="11" s="1"/>
  <c r="L491" i="11"/>
  <c r="L736" i="11" s="1"/>
  <c r="E495" i="11"/>
  <c r="E740" i="11" s="1"/>
  <c r="D488" i="11"/>
  <c r="D733" i="11" s="1"/>
  <c r="J489" i="11"/>
  <c r="J734" i="11" s="1"/>
  <c r="I494" i="11"/>
  <c r="I739" i="11" s="1"/>
  <c r="H498" i="11"/>
  <c r="H743" i="11" s="1"/>
  <c r="F488" i="11"/>
  <c r="F733" i="11" s="1"/>
  <c r="D482" i="11"/>
  <c r="D727" i="11" s="1"/>
  <c r="M489" i="11"/>
  <c r="M734" i="11" s="1"/>
  <c r="S486" i="11"/>
  <c r="S731" i="11" s="1"/>
  <c r="D479" i="11"/>
  <c r="D724" i="11" s="1"/>
  <c r="D493" i="11"/>
  <c r="D738" i="11" s="1"/>
  <c r="T492" i="11"/>
  <c r="T737" i="11" s="1"/>
  <c r="J495" i="11"/>
  <c r="J740" i="11" s="1"/>
  <c r="P487" i="11"/>
  <c r="P732" i="11" s="1"/>
  <c r="K490" i="11"/>
  <c r="K735" i="11" s="1"/>
  <c r="B491" i="11"/>
  <c r="B736" i="11" s="1"/>
  <c r="M483" i="11"/>
  <c r="M728" i="11" s="1"/>
  <c r="N490" i="11"/>
  <c r="N735" i="11" s="1"/>
  <c r="I491" i="11"/>
  <c r="I736" i="11" s="1"/>
  <c r="O493" i="11"/>
  <c r="O738" i="11" s="1"/>
  <c r="N484" i="11"/>
  <c r="N729" i="11" s="1"/>
  <c r="U490" i="11"/>
  <c r="U735" i="11" s="1"/>
  <c r="K492" i="11"/>
  <c r="K737" i="11" s="1"/>
  <c r="T490" i="11"/>
  <c r="T735" i="11" s="1"/>
  <c r="O484" i="11"/>
  <c r="O729" i="11" s="1"/>
  <c r="G483" i="11"/>
  <c r="G728" i="11" s="1"/>
  <c r="D491" i="11"/>
  <c r="D736" i="11" s="1"/>
  <c r="K480" i="11"/>
  <c r="K725" i="11" s="1"/>
  <c r="N488" i="11"/>
  <c r="N733" i="11" s="1"/>
  <c r="T484" i="11"/>
  <c r="T729" i="11" s="1"/>
  <c r="R484" i="11"/>
  <c r="R729" i="11" s="1"/>
  <c r="K482" i="11"/>
  <c r="K727" i="11" s="1"/>
  <c r="I486" i="11"/>
  <c r="I731" i="11" s="1"/>
  <c r="J490" i="11"/>
  <c r="J735" i="11" s="1"/>
  <c r="C488" i="11"/>
  <c r="C733" i="11" s="1"/>
  <c r="B485" i="11"/>
  <c r="B730" i="11" s="1"/>
  <c r="E482" i="11"/>
  <c r="E727" i="11" s="1"/>
  <c r="H479" i="11"/>
  <c r="H724" i="11" s="1"/>
  <c r="O486" i="11"/>
  <c r="O731" i="11" s="1"/>
  <c r="M494" i="11"/>
  <c r="M739" i="11" s="1"/>
  <c r="J492" i="11"/>
  <c r="J737" i="11" s="1"/>
  <c r="R494" i="11"/>
  <c r="R739" i="11" s="1"/>
  <c r="H488" i="11"/>
  <c r="H733" i="11" s="1"/>
  <c r="R480" i="11"/>
  <c r="R725" i="11" s="1"/>
  <c r="T485" i="11"/>
  <c r="T730" i="11" s="1"/>
  <c r="C481" i="11"/>
  <c r="C726" i="11" s="1"/>
  <c r="O490" i="11"/>
  <c r="O735" i="11" s="1"/>
  <c r="P492" i="11"/>
  <c r="P737" i="11" s="1"/>
  <c r="U484" i="11"/>
  <c r="U729" i="11" s="1"/>
  <c r="O483" i="11"/>
  <c r="O728" i="11" s="1"/>
  <c r="D496" i="11"/>
  <c r="D741" i="11" s="1"/>
  <c r="G479" i="11"/>
  <c r="G724" i="11" s="1"/>
  <c r="I483" i="11"/>
  <c r="I728" i="11" s="1"/>
  <c r="L485" i="11"/>
  <c r="L730" i="11" s="1"/>
  <c r="K479" i="11"/>
  <c r="K724" i="11" s="1"/>
  <c r="M496" i="11"/>
  <c r="M741" i="11" s="1"/>
  <c r="B481" i="11"/>
  <c r="B726" i="11" s="1"/>
  <c r="M490" i="11"/>
  <c r="V490" i="11" s="1"/>
  <c r="T483" i="11"/>
  <c r="T728" i="11" s="1"/>
  <c r="Q479" i="11"/>
  <c r="Q724" i="11" s="1"/>
  <c r="P484" i="11"/>
  <c r="P729" i="11" s="1"/>
  <c r="E491" i="11"/>
  <c r="E736" i="11" s="1"/>
  <c r="C490" i="11"/>
  <c r="C735" i="11" s="1"/>
  <c r="T498" i="11"/>
  <c r="T743" i="11" s="1"/>
  <c r="H490" i="11"/>
  <c r="H735" i="11" s="1"/>
  <c r="R483" i="11"/>
  <c r="R728" i="11" s="1"/>
  <c r="P497" i="11"/>
  <c r="P742" i="11" s="1"/>
  <c r="R479" i="11"/>
  <c r="R724" i="11" s="1"/>
  <c r="O489" i="11"/>
  <c r="O734" i="11" s="1"/>
  <c r="P491" i="11"/>
  <c r="P736" i="11" s="1"/>
  <c r="F491" i="11"/>
  <c r="F736" i="11" s="1"/>
  <c r="F482" i="11"/>
  <c r="F727" i="11" s="1"/>
  <c r="O495" i="11"/>
  <c r="O740" i="11" s="1"/>
  <c r="B495" i="11"/>
  <c r="B740" i="11" s="1"/>
  <c r="R488" i="11"/>
  <c r="R733" i="11" s="1"/>
  <c r="O480" i="11"/>
  <c r="O725" i="11" s="1"/>
  <c r="L495" i="11"/>
  <c r="L740" i="11" s="1"/>
  <c r="F486" i="11"/>
  <c r="F731" i="11" s="1"/>
  <c r="I498" i="11"/>
  <c r="I743" i="11" s="1"/>
  <c r="G486" i="11"/>
  <c r="G731" i="11" s="1"/>
  <c r="D494" i="11"/>
  <c r="D739" i="11" s="1"/>
  <c r="L494" i="11"/>
  <c r="L739" i="11" s="1"/>
  <c r="F480" i="11"/>
  <c r="F725" i="11" s="1"/>
  <c r="B496" i="11"/>
  <c r="B741" i="11" s="1"/>
  <c r="N483" i="11"/>
  <c r="N728" i="11" s="1"/>
  <c r="N494" i="11"/>
  <c r="N739" i="11" s="1"/>
  <c r="P483" i="11"/>
  <c r="P728" i="11" s="1"/>
  <c r="O488" i="11"/>
  <c r="O733" i="11" s="1"/>
  <c r="P489" i="11"/>
  <c r="P734" i="11" s="1"/>
  <c r="E498" i="11"/>
  <c r="E743" i="11" s="1"/>
  <c r="C492" i="11"/>
  <c r="C737" i="11" s="1"/>
  <c r="G489" i="11"/>
  <c r="G734" i="11" s="1"/>
  <c r="Q497" i="11"/>
  <c r="Q742" i="11" s="1"/>
  <c r="U480" i="11"/>
  <c r="U725" i="11" s="1"/>
  <c r="C494" i="11"/>
  <c r="C739" i="11" s="1"/>
  <c r="H495" i="11"/>
  <c r="H740" i="11" s="1"/>
  <c r="J485" i="11"/>
  <c r="J730" i="11" s="1"/>
  <c r="K497" i="11"/>
  <c r="K742" i="11" s="1"/>
  <c r="K483" i="11"/>
  <c r="K728" i="11" s="1"/>
  <c r="C491" i="11"/>
  <c r="C736" i="11" s="1"/>
  <c r="L489" i="11"/>
  <c r="V489" i="11" s="1"/>
  <c r="B483" i="11"/>
  <c r="B728" i="11" s="1"/>
  <c r="N495" i="11"/>
  <c r="N740" i="11" s="1"/>
  <c r="C483" i="11"/>
  <c r="C728" i="11" s="1"/>
  <c r="M480" i="11"/>
  <c r="M725" i="11" s="1"/>
  <c r="M497" i="11"/>
  <c r="M742" i="11" s="1"/>
  <c r="G481" i="11"/>
  <c r="G726" i="11" s="1"/>
  <c r="T482" i="11"/>
  <c r="T727" i="11" s="1"/>
  <c r="D490" i="11"/>
  <c r="D735" i="11" s="1"/>
  <c r="U497" i="11"/>
  <c r="U742" i="11" s="1"/>
  <c r="S489" i="11"/>
  <c r="S734" i="11" s="1"/>
  <c r="H489" i="11"/>
  <c r="H734" i="11" s="1"/>
  <c r="K489" i="11"/>
  <c r="K734" i="11" s="1"/>
  <c r="S480" i="11"/>
  <c r="S725" i="11" s="1"/>
  <c r="G496" i="11"/>
  <c r="G741" i="11" s="1"/>
  <c r="Q487" i="11"/>
  <c r="Q732" i="11" s="1"/>
  <c r="P490" i="11"/>
  <c r="P735" i="11" s="1"/>
  <c r="D492" i="11"/>
  <c r="D737" i="11" s="1"/>
  <c r="I488" i="11"/>
  <c r="I733" i="11" s="1"/>
  <c r="F493" i="11"/>
  <c r="F738" i="11" s="1"/>
  <c r="L486" i="11"/>
  <c r="L731" i="11" s="1"/>
  <c r="J481" i="11"/>
  <c r="J726" i="11" s="1"/>
  <c r="Q493" i="11"/>
  <c r="Q738" i="11" s="1"/>
  <c r="Q483" i="11"/>
  <c r="Q728" i="11" s="1"/>
  <c r="E486" i="11"/>
  <c r="E731" i="11" s="1"/>
  <c r="F495" i="11"/>
  <c r="F740" i="11" s="1"/>
  <c r="T493" i="11"/>
  <c r="T738" i="11" s="1"/>
  <c r="J479" i="11"/>
  <c r="J724" i="11" s="1"/>
  <c r="N482" i="11"/>
  <c r="N727" i="11" s="1"/>
  <c r="R486" i="11"/>
  <c r="R731" i="11" s="1"/>
  <c r="G497" i="11"/>
  <c r="G742" i="11" s="1"/>
  <c r="M498" i="11"/>
  <c r="M743" i="11" s="1"/>
  <c r="N487" i="11"/>
  <c r="N732" i="11" s="1"/>
  <c r="J484" i="11"/>
  <c r="J729" i="11" s="1"/>
  <c r="L497" i="11"/>
  <c r="L742" i="11" s="1"/>
  <c r="T742" i="11"/>
  <c r="O491" i="11"/>
  <c r="O736" i="11" s="1"/>
  <c r="R496" i="11"/>
  <c r="R741" i="11" s="1"/>
  <c r="S497" i="11"/>
  <c r="S742" i="11" s="1"/>
  <c r="T542" i="11"/>
  <c r="E483" i="11"/>
  <c r="E728" i="11" s="1"/>
  <c r="C484" i="11"/>
  <c r="C729" i="11" s="1"/>
  <c r="E497" i="11"/>
  <c r="E742" i="11" s="1"/>
  <c r="C496" i="11"/>
  <c r="C741" i="11" s="1"/>
  <c r="F490" i="11"/>
  <c r="F735" i="11" s="1"/>
  <c r="P494" i="11"/>
  <c r="P739" i="11" s="1"/>
  <c r="S490" i="11"/>
  <c r="S735" i="11" s="1"/>
  <c r="E480" i="11"/>
  <c r="E725" i="11" s="1"/>
  <c r="N489" i="11"/>
  <c r="N734" i="11" s="1"/>
  <c r="R492" i="11"/>
  <c r="R737" i="11" s="1"/>
  <c r="G482" i="11"/>
  <c r="G727" i="11" s="1"/>
  <c r="G494" i="11"/>
  <c r="G739" i="11" s="1"/>
  <c r="H484" i="11"/>
  <c r="H729" i="11" s="1"/>
  <c r="I489" i="11"/>
  <c r="I734" i="11" s="1"/>
  <c r="O479" i="11"/>
  <c r="O724" i="11" s="1"/>
  <c r="G491" i="11"/>
  <c r="G736" i="11" s="1"/>
  <c r="F496" i="11"/>
  <c r="F741" i="11" s="1"/>
  <c r="D498" i="11"/>
  <c r="D743" i="11" s="1"/>
  <c r="F489" i="11"/>
  <c r="F734" i="11" s="1"/>
  <c r="J491" i="11"/>
  <c r="J736" i="11" s="1"/>
  <c r="M495" i="11"/>
  <c r="M740" i="11" s="1"/>
  <c r="Q482" i="11"/>
  <c r="Q727" i="11" s="1"/>
  <c r="D484" i="11"/>
  <c r="D729" i="11" s="1"/>
  <c r="B493" i="11"/>
  <c r="B738" i="11" s="1"/>
  <c r="B480" i="11"/>
  <c r="B725" i="11" s="1"/>
  <c r="H497" i="11"/>
  <c r="H742" i="11" s="1"/>
  <c r="P482" i="11"/>
  <c r="P727" i="11" s="1"/>
  <c r="S481" i="11"/>
  <c r="S726" i="11" s="1"/>
  <c r="L482" i="11"/>
  <c r="L727" i="11" s="1"/>
  <c r="E489" i="11"/>
  <c r="E734" i="11" s="1"/>
  <c r="J480" i="11"/>
  <c r="J725" i="11" s="1"/>
  <c r="T494" i="11"/>
  <c r="T739" i="11" s="1"/>
  <c r="M482" i="11"/>
  <c r="M727" i="11" s="1"/>
  <c r="T6" i="11"/>
  <c r="W6" i="11" s="1"/>
  <c r="T5" i="11"/>
  <c r="W5" i="11" s="1"/>
  <c r="S7" i="11"/>
  <c r="V7" i="11" s="1"/>
  <c r="C38" i="3"/>
  <c r="AE26" i="3" s="1"/>
  <c r="B469" i="11"/>
  <c r="AC492" i="11" s="1"/>
  <c r="N513" i="11" s="1"/>
  <c r="B473" i="11"/>
  <c r="C43" i="3" s="1"/>
  <c r="Z465" i="11"/>
  <c r="B477" i="11" a="1"/>
  <c r="V5" i="11"/>
  <c r="AC11" i="11"/>
  <c r="AK34" i="11"/>
  <c r="V15" i="11" l="1"/>
  <c r="U15" i="11"/>
  <c r="H15" i="16" s="1"/>
  <c r="U19" i="11"/>
  <c r="H19" i="16" s="1"/>
  <c r="U11" i="11"/>
  <c r="H11" i="16" s="1"/>
  <c r="U9" i="11"/>
  <c r="H9" i="16" s="1"/>
  <c r="U6" i="11"/>
  <c r="H6" i="16" s="1"/>
  <c r="U21" i="11"/>
  <c r="H21" i="16" s="1"/>
  <c r="U5" i="11"/>
  <c r="H5" i="16" s="1"/>
  <c r="U4" i="11"/>
  <c r="H4" i="16" s="1"/>
  <c r="U7" i="11"/>
  <c r="H7" i="16" s="1"/>
  <c r="V13" i="11"/>
  <c r="H13" i="16"/>
  <c r="AA26" i="3"/>
  <c r="AG26" i="3"/>
  <c r="U26" i="3"/>
  <c r="W26" i="3"/>
  <c r="S26" i="3"/>
  <c r="Q26" i="3"/>
  <c r="C26" i="3"/>
  <c r="AM26" i="3"/>
  <c r="T524" i="11"/>
  <c r="V486" i="11"/>
  <c r="I531" i="11" s="1"/>
  <c r="B524" i="11"/>
  <c r="B535" i="11"/>
  <c r="V498" i="11"/>
  <c r="Z466" i="11" s="1"/>
  <c r="V483" i="11"/>
  <c r="Q528" i="11" s="1"/>
  <c r="V484" i="11"/>
  <c r="G524" i="11" s="1"/>
  <c r="V493" i="11"/>
  <c r="Q538" i="11" s="1"/>
  <c r="V480" i="11"/>
  <c r="C525" i="11" s="1"/>
  <c r="R740" i="11"/>
  <c r="R536" i="11"/>
  <c r="V481" i="11"/>
  <c r="Z458" i="11"/>
  <c r="M542" i="11"/>
  <c r="B534" i="11"/>
  <c r="AG458" i="11"/>
  <c r="T724" i="11"/>
  <c r="M540" i="11"/>
  <c r="V488" i="11"/>
  <c r="R533" i="11" s="1"/>
  <c r="Z463" i="11"/>
  <c r="R535" i="11"/>
  <c r="T535" i="11"/>
  <c r="R542" i="11"/>
  <c r="M735" i="11"/>
  <c r="T540" i="11"/>
  <c r="B540" i="11"/>
  <c r="M535" i="11"/>
  <c r="N736" i="11"/>
  <c r="R540" i="11"/>
  <c r="Q524" i="11"/>
  <c r="V492" i="11"/>
  <c r="O537" i="11" s="1"/>
  <c r="V482" i="11"/>
  <c r="E527" i="11" s="1"/>
  <c r="I740" i="11"/>
  <c r="L734" i="11"/>
  <c r="J732" i="11"/>
  <c r="M524" i="11"/>
  <c r="R524" i="11"/>
  <c r="Y447" i="11" a="1"/>
  <c r="Y461" i="11" s="1"/>
  <c r="Q739" i="11"/>
  <c r="V496" i="11"/>
  <c r="R541" i="11" s="1"/>
  <c r="H730" i="11"/>
  <c r="Z447" i="11"/>
  <c r="B542" i="11"/>
  <c r="B724" i="11"/>
  <c r="AC480" i="11"/>
  <c r="AC491" i="11"/>
  <c r="N512" i="11" s="1"/>
  <c r="AC479" i="11"/>
  <c r="AC495" i="11"/>
  <c r="AC498" i="11"/>
  <c r="AC486" i="11"/>
  <c r="AC483" i="11"/>
  <c r="AC497" i="11"/>
  <c r="AC482" i="11"/>
  <c r="AC485" i="11"/>
  <c r="AC487" i="11"/>
  <c r="AC490" i="11"/>
  <c r="N511" i="11" s="1"/>
  <c r="AC489" i="11"/>
  <c r="AC484" i="11"/>
  <c r="L535" i="11"/>
  <c r="L534" i="11"/>
  <c r="N542" i="11"/>
  <c r="Q536" i="11"/>
  <c r="AC493" i="11"/>
  <c r="AC488" i="11"/>
  <c r="AC496" i="11"/>
  <c r="AC481" i="11"/>
  <c r="AC494" i="11"/>
  <c r="M26" i="3"/>
  <c r="O26" i="3"/>
  <c r="K26" i="3"/>
  <c r="Y26" i="3"/>
  <c r="G26" i="3"/>
  <c r="E26" i="3"/>
  <c r="I26" i="3"/>
  <c r="B539" i="11"/>
  <c r="Q542" i="11"/>
  <c r="L539" i="11"/>
  <c r="Q532" i="11"/>
  <c r="J534" i="11"/>
  <c r="J539" i="11"/>
  <c r="Q535" i="11"/>
  <c r="M539" i="11"/>
  <c r="M536" i="11"/>
  <c r="AG455" i="11"/>
  <c r="Z455" i="11"/>
  <c r="J540" i="11"/>
  <c r="T532" i="11"/>
  <c r="J535" i="11"/>
  <c r="J542" i="11"/>
  <c r="H524" i="11"/>
  <c r="J524" i="11"/>
  <c r="R530" i="11"/>
  <c r="J536" i="11"/>
  <c r="N535" i="11"/>
  <c r="L536" i="11"/>
  <c r="H536" i="11"/>
  <c r="H530" i="11"/>
  <c r="L530" i="11"/>
  <c r="M532" i="11"/>
  <c r="AG457" i="11"/>
  <c r="T534" i="11"/>
  <c r="L540" i="11"/>
  <c r="L524" i="11"/>
  <c r="R534" i="11"/>
  <c r="H534" i="11"/>
  <c r="Z457" i="11"/>
  <c r="L542" i="11"/>
  <c r="B536" i="11"/>
  <c r="H542" i="11"/>
  <c r="N536" i="11"/>
  <c r="Q539" i="11"/>
  <c r="N532" i="11"/>
  <c r="N539" i="11"/>
  <c r="Q530" i="11"/>
  <c r="N534" i="11"/>
  <c r="M534" i="11"/>
  <c r="H535" i="11"/>
  <c r="L532" i="11"/>
  <c r="AG453" i="11"/>
  <c r="Q693" i="11" s="1"/>
  <c r="AG33" i="3" s="1"/>
  <c r="Z453" i="11"/>
  <c r="B530" i="11"/>
  <c r="T530" i="11"/>
  <c r="N530" i="11"/>
  <c r="H539" i="11"/>
  <c r="AG459" i="11"/>
  <c r="Z459" i="11"/>
  <c r="N524" i="11"/>
  <c r="T536" i="11"/>
  <c r="N540" i="11"/>
  <c r="AG462" i="11"/>
  <c r="Z462" i="11"/>
  <c r="R539" i="11"/>
  <c r="Q540" i="11"/>
  <c r="T539" i="11"/>
  <c r="B532" i="11"/>
  <c r="Q534" i="11"/>
  <c r="H540" i="11"/>
  <c r="H532" i="11"/>
  <c r="R532" i="11"/>
  <c r="J530" i="11"/>
  <c r="M530" i="11"/>
  <c r="J532" i="11"/>
  <c r="C40" i="3" a="1"/>
  <c r="N510" i="11" l="1"/>
  <c r="N508" i="11"/>
  <c r="N509" i="11"/>
  <c r="N507" i="11"/>
  <c r="U526" i="11"/>
  <c r="N501" i="11"/>
  <c r="N503" i="11"/>
  <c r="AC461" i="11"/>
  <c r="U542" i="11"/>
  <c r="U540" i="11"/>
  <c r="U524" i="11"/>
  <c r="H543" i="11"/>
  <c r="T531" i="11"/>
  <c r="R529" i="11"/>
  <c r="U530" i="11"/>
  <c r="Q543" i="11"/>
  <c r="I536" i="11"/>
  <c r="I543" i="11"/>
  <c r="I539" i="11"/>
  <c r="U532" i="11"/>
  <c r="U539" i="11"/>
  <c r="U536" i="11"/>
  <c r="AG466" i="11"/>
  <c r="N528" i="11"/>
  <c r="I532" i="11"/>
  <c r="C524" i="11"/>
  <c r="P540" i="11"/>
  <c r="P538" i="11"/>
  <c r="C538" i="11"/>
  <c r="B538" i="11"/>
  <c r="J531" i="11"/>
  <c r="L531" i="11"/>
  <c r="I534" i="11"/>
  <c r="L527" i="11"/>
  <c r="G529" i="11"/>
  <c r="I542" i="11"/>
  <c r="B531" i="11"/>
  <c r="G531" i="11"/>
  <c r="Q531" i="11"/>
  <c r="I524" i="11"/>
  <c r="I530" i="11"/>
  <c r="AG454" i="11"/>
  <c r="I540" i="11"/>
  <c r="I535" i="11"/>
  <c r="H531" i="11"/>
  <c r="N527" i="11"/>
  <c r="N531" i="11"/>
  <c r="Z454" i="11"/>
  <c r="M531" i="11"/>
  <c r="R531" i="11"/>
  <c r="P530" i="11"/>
  <c r="U531" i="11"/>
  <c r="T543" i="11"/>
  <c r="U543" i="11"/>
  <c r="J543" i="11"/>
  <c r="U535" i="11"/>
  <c r="C531" i="11"/>
  <c r="Z452" i="11"/>
  <c r="Q529" i="11"/>
  <c r="C536" i="11"/>
  <c r="G539" i="11"/>
  <c r="R543" i="11"/>
  <c r="H529" i="11"/>
  <c r="N525" i="11"/>
  <c r="C529" i="11"/>
  <c r="N538" i="11"/>
  <c r="B543" i="11"/>
  <c r="F543" i="11"/>
  <c r="U534" i="11"/>
  <c r="L543" i="11"/>
  <c r="G535" i="11"/>
  <c r="M543" i="11"/>
  <c r="T529" i="11"/>
  <c r="N543" i="11"/>
  <c r="F532" i="11"/>
  <c r="F538" i="11"/>
  <c r="F534" i="11"/>
  <c r="T528" i="11"/>
  <c r="B528" i="11"/>
  <c r="F531" i="11"/>
  <c r="AG450" i="11"/>
  <c r="H528" i="11"/>
  <c r="F539" i="11"/>
  <c r="M528" i="11"/>
  <c r="E532" i="11"/>
  <c r="D538" i="11"/>
  <c r="Z451" i="11"/>
  <c r="E535" i="11"/>
  <c r="F528" i="11"/>
  <c r="E528" i="11"/>
  <c r="D526" i="11"/>
  <c r="M538" i="11"/>
  <c r="U538" i="11"/>
  <c r="C534" i="11"/>
  <c r="E531" i="11"/>
  <c r="P542" i="11"/>
  <c r="C532" i="11"/>
  <c r="P532" i="11"/>
  <c r="F540" i="11"/>
  <c r="E534" i="11"/>
  <c r="P534" i="11"/>
  <c r="P531" i="11"/>
  <c r="H538" i="11"/>
  <c r="P535" i="11"/>
  <c r="R528" i="11"/>
  <c r="E524" i="11"/>
  <c r="G536" i="11"/>
  <c r="N529" i="11"/>
  <c r="P524" i="11"/>
  <c r="B529" i="11"/>
  <c r="G543" i="11"/>
  <c r="Q525" i="11"/>
  <c r="G542" i="11"/>
  <c r="F542" i="11"/>
  <c r="F536" i="11"/>
  <c r="J526" i="11"/>
  <c r="AG448" i="11"/>
  <c r="I693" i="11" s="1"/>
  <c r="Q33" i="3" s="1"/>
  <c r="P536" i="11"/>
  <c r="I528" i="11"/>
  <c r="F530" i="11"/>
  <c r="F535" i="11"/>
  <c r="T538" i="11"/>
  <c r="R538" i="11"/>
  <c r="M529" i="11"/>
  <c r="F525" i="11"/>
  <c r="G532" i="11"/>
  <c r="I538" i="11"/>
  <c r="AG452" i="11"/>
  <c r="J528" i="11"/>
  <c r="F524" i="11"/>
  <c r="B525" i="11"/>
  <c r="AG461" i="11"/>
  <c r="P543" i="11"/>
  <c r="P525" i="11"/>
  <c r="R525" i="11"/>
  <c r="AG451" i="11"/>
  <c r="P693" i="11" s="1"/>
  <c r="AE33" i="3" s="1"/>
  <c r="E539" i="11"/>
  <c r="L528" i="11"/>
  <c r="AG449" i="11"/>
  <c r="M693" i="11" s="1"/>
  <c r="Y33" i="3" s="1"/>
  <c r="P527" i="11"/>
  <c r="C535" i="11"/>
  <c r="J529" i="11"/>
  <c r="G534" i="11"/>
  <c r="L538" i="11"/>
  <c r="H525" i="11"/>
  <c r="G528" i="11"/>
  <c r="C539" i="11"/>
  <c r="J525" i="11"/>
  <c r="P528" i="11"/>
  <c r="I529" i="11"/>
  <c r="U528" i="11"/>
  <c r="Q541" i="11"/>
  <c r="D528" i="11"/>
  <c r="D524" i="11"/>
  <c r="L526" i="11"/>
  <c r="T541" i="11"/>
  <c r="C530" i="11"/>
  <c r="D542" i="11"/>
  <c r="D530" i="11"/>
  <c r="S540" i="11"/>
  <c r="N526" i="11"/>
  <c r="G530" i="11"/>
  <c r="L525" i="11"/>
  <c r="D539" i="11"/>
  <c r="I527" i="11"/>
  <c r="G538" i="11"/>
  <c r="C543" i="11"/>
  <c r="D543" i="11"/>
  <c r="G540" i="11"/>
  <c r="P539" i="11"/>
  <c r="L529" i="11"/>
  <c r="S524" i="11"/>
  <c r="Q527" i="11"/>
  <c r="M525" i="11"/>
  <c r="F529" i="11"/>
  <c r="U529" i="11"/>
  <c r="P529" i="11"/>
  <c r="J538" i="11"/>
  <c r="I525" i="11"/>
  <c r="P533" i="11"/>
  <c r="C533" i="11"/>
  <c r="Z448" i="11"/>
  <c r="D525" i="11"/>
  <c r="M526" i="11"/>
  <c r="C528" i="11"/>
  <c r="G525" i="11"/>
  <c r="C542" i="11"/>
  <c r="P537" i="11"/>
  <c r="K527" i="11"/>
  <c r="AI461" i="11"/>
  <c r="AJ461" i="11" s="1"/>
  <c r="S528" i="11"/>
  <c r="O526" i="11"/>
  <c r="K537" i="11"/>
  <c r="H537" i="11"/>
  <c r="K539" i="11"/>
  <c r="I541" i="11"/>
  <c r="Y465" i="11"/>
  <c r="D537" i="11"/>
  <c r="AG460" i="11"/>
  <c r="O513" i="11" s="1"/>
  <c r="O541" i="11"/>
  <c r="Z456" i="11"/>
  <c r="T537" i="11"/>
  <c r="S541" i="11"/>
  <c r="Q526" i="11"/>
  <c r="B533" i="11"/>
  <c r="Y455" i="11"/>
  <c r="M537" i="11"/>
  <c r="S538" i="11"/>
  <c r="D533" i="11"/>
  <c r="U537" i="11"/>
  <c r="O533" i="11"/>
  <c r="K530" i="11"/>
  <c r="Y454" i="11"/>
  <c r="T533" i="11"/>
  <c r="K540" i="11"/>
  <c r="O528" i="11"/>
  <c r="C540" i="11"/>
  <c r="H526" i="11"/>
  <c r="K532" i="11"/>
  <c r="Z461" i="11"/>
  <c r="AA461" i="11" s="1"/>
  <c r="T525" i="11"/>
  <c r="B526" i="11"/>
  <c r="L537" i="11"/>
  <c r="U525" i="11"/>
  <c r="B474" i="11"/>
  <c r="T527" i="11"/>
  <c r="O525" i="11"/>
  <c r="B537" i="11"/>
  <c r="K526" i="11"/>
  <c r="H533" i="11"/>
  <c r="Y451" i="11"/>
  <c r="P691" i="11" s="1"/>
  <c r="AE25" i="3" s="1"/>
  <c r="G537" i="11"/>
  <c r="Y462" i="11"/>
  <c r="E533" i="11"/>
  <c r="D541" i="11"/>
  <c r="N541" i="11"/>
  <c r="O524" i="11"/>
  <c r="O529" i="11"/>
  <c r="Y458" i="11"/>
  <c r="D535" i="11"/>
  <c r="N533" i="11"/>
  <c r="I533" i="11"/>
  <c r="Y448" i="11"/>
  <c r="C526" i="11"/>
  <c r="E538" i="11"/>
  <c r="K533" i="11"/>
  <c r="O538" i="11"/>
  <c r="Z449" i="11"/>
  <c r="D529" i="11"/>
  <c r="E540" i="11"/>
  <c r="L533" i="11"/>
  <c r="AG456" i="11"/>
  <c r="U527" i="11"/>
  <c r="Z450" i="11"/>
  <c r="S525" i="11"/>
  <c r="I526" i="11"/>
  <c r="M527" i="11"/>
  <c r="S529" i="11"/>
  <c r="C527" i="11"/>
  <c r="O539" i="11"/>
  <c r="U533" i="11"/>
  <c r="Z464" i="11"/>
  <c r="K542" i="11"/>
  <c r="F533" i="11"/>
  <c r="G527" i="11"/>
  <c r="H527" i="11"/>
  <c r="T526" i="11"/>
  <c r="K535" i="11"/>
  <c r="R527" i="11"/>
  <c r="G526" i="11"/>
  <c r="K543" i="11"/>
  <c r="N537" i="11"/>
  <c r="Y460" i="11"/>
  <c r="Y459" i="11"/>
  <c r="Y447" i="11"/>
  <c r="Y463" i="11"/>
  <c r="Y449" i="11"/>
  <c r="AI449" i="11" s="1"/>
  <c r="AJ449" i="11" s="1"/>
  <c r="Y457" i="11"/>
  <c r="P526" i="11"/>
  <c r="D534" i="11"/>
  <c r="K528" i="11"/>
  <c r="K529" i="11"/>
  <c r="J527" i="11"/>
  <c r="Q537" i="11"/>
  <c r="E526" i="11"/>
  <c r="F526" i="11"/>
  <c r="O542" i="11"/>
  <c r="D531" i="11"/>
  <c r="S532" i="11"/>
  <c r="F527" i="11"/>
  <c r="O534" i="11"/>
  <c r="D532" i="11"/>
  <c r="O540" i="11"/>
  <c r="E542" i="11"/>
  <c r="E536" i="11"/>
  <c r="E525" i="11"/>
  <c r="D527" i="11"/>
  <c r="E530" i="11"/>
  <c r="R526" i="11"/>
  <c r="K534" i="11"/>
  <c r="D540" i="11"/>
  <c r="F537" i="11"/>
  <c r="J537" i="11"/>
  <c r="O527" i="11"/>
  <c r="C537" i="11"/>
  <c r="B527" i="11"/>
  <c r="G533" i="11"/>
  <c r="O530" i="11"/>
  <c r="O532" i="11"/>
  <c r="O535" i="11"/>
  <c r="O536" i="11"/>
  <c r="K538" i="11"/>
  <c r="K524" i="11"/>
  <c r="I537" i="11"/>
  <c r="O531" i="11"/>
  <c r="Q533" i="11"/>
  <c r="O543" i="11"/>
  <c r="E543" i="11"/>
  <c r="M533" i="11"/>
  <c r="S533" i="11"/>
  <c r="J533" i="11"/>
  <c r="K531" i="11"/>
  <c r="Z460" i="11"/>
  <c r="K536" i="11"/>
  <c r="R537" i="11"/>
  <c r="E537" i="11"/>
  <c r="E529" i="11"/>
  <c r="D536" i="11"/>
  <c r="K525" i="11"/>
  <c r="S530" i="11"/>
  <c r="K541" i="11"/>
  <c r="S534" i="11"/>
  <c r="P541" i="11"/>
  <c r="S539" i="11"/>
  <c r="S543" i="11"/>
  <c r="J541" i="11"/>
  <c r="S542" i="11"/>
  <c r="S535" i="11"/>
  <c r="Y456" i="11"/>
  <c r="G541" i="11"/>
  <c r="E541" i="11"/>
  <c r="S537" i="11"/>
  <c r="H541" i="11"/>
  <c r="L541" i="11"/>
  <c r="AG464" i="11"/>
  <c r="S531" i="11"/>
  <c r="S536" i="11"/>
  <c r="C541" i="11"/>
  <c r="Y453" i="11"/>
  <c r="Q691" i="11" s="1"/>
  <c r="AG25" i="3" s="1"/>
  <c r="U541" i="11"/>
  <c r="B541" i="11"/>
  <c r="S527" i="11"/>
  <c r="M541" i="11"/>
  <c r="F541" i="11"/>
  <c r="Y452" i="11"/>
  <c r="Y466" i="11"/>
  <c r="S526" i="11"/>
  <c r="Y450" i="11"/>
  <c r="Y464" i="11"/>
  <c r="N504" i="11"/>
  <c r="N506" i="11"/>
  <c r="N505" i="11"/>
  <c r="N502" i="11"/>
  <c r="B771" i="11" a="1"/>
  <c r="AI465" i="11" l="1"/>
  <c r="AJ465" i="11" s="1"/>
  <c r="AA465" i="11"/>
  <c r="AC464" i="11"/>
  <c r="AF464" i="11" s="1"/>
  <c r="AE464" i="11" s="1"/>
  <c r="AA464" i="11"/>
  <c r="AI463" i="11"/>
  <c r="AJ463" i="11" s="1"/>
  <c r="AA463" i="11"/>
  <c r="G507" i="11"/>
  <c r="Y485" i="11" s="1"/>
  <c r="O510" i="11"/>
  <c r="O507" i="11"/>
  <c r="O511" i="11"/>
  <c r="O512" i="11"/>
  <c r="N691" i="11"/>
  <c r="AA25" i="3" s="1"/>
  <c r="AC460" i="11"/>
  <c r="H513" i="11" s="1"/>
  <c r="AA460" i="11"/>
  <c r="G513" i="11"/>
  <c r="Y491" i="11" s="1"/>
  <c r="N693" i="11"/>
  <c r="AA33" i="3" s="1"/>
  <c r="L691" i="11"/>
  <c r="W25" i="3" s="1"/>
  <c r="AI459" i="11"/>
  <c r="AJ459" i="11" s="1"/>
  <c r="AA459" i="11"/>
  <c r="G512" i="11"/>
  <c r="Y490" i="11" s="1"/>
  <c r="AI458" i="11"/>
  <c r="AJ458" i="11" s="1"/>
  <c r="AA458" i="11"/>
  <c r="G511" i="11"/>
  <c r="Y489" i="11" s="1"/>
  <c r="AI457" i="11"/>
  <c r="AJ457" i="11" s="1"/>
  <c r="AA457" i="11"/>
  <c r="G510" i="11"/>
  <c r="Y488" i="11" s="1"/>
  <c r="H693" i="11"/>
  <c r="O33" i="3" s="1"/>
  <c r="O509" i="11"/>
  <c r="AC456" i="11"/>
  <c r="AF456" i="11" s="1"/>
  <c r="AE456" i="11" s="1"/>
  <c r="AA456" i="11"/>
  <c r="J691" i="11"/>
  <c r="S25" i="3" s="1"/>
  <c r="G509" i="11"/>
  <c r="Y487" i="11" s="1"/>
  <c r="AC455" i="11"/>
  <c r="AF455" i="11" s="1"/>
  <c r="AE455" i="11" s="1"/>
  <c r="AA455" i="11"/>
  <c r="G508" i="11"/>
  <c r="Y486" i="11" s="1"/>
  <c r="AD461" i="11"/>
  <c r="AI454" i="11"/>
  <c r="AJ454" i="11" s="1"/>
  <c r="AA454" i="11"/>
  <c r="J693" i="11"/>
  <c r="S33" i="3" s="1"/>
  <c r="O508" i="11"/>
  <c r="O506" i="11"/>
  <c r="AI466" i="11"/>
  <c r="AJ466" i="11" s="1"/>
  <c r="AA466" i="11"/>
  <c r="AC462" i="11"/>
  <c r="AD462" i="11" s="1"/>
  <c r="AA462" i="11"/>
  <c r="S693" i="11"/>
  <c r="L693" i="11"/>
  <c r="W33" i="3" s="1"/>
  <c r="M691" i="11"/>
  <c r="Y25" i="3" s="1"/>
  <c r="T691" i="11"/>
  <c r="AM25" i="3" s="1"/>
  <c r="S691" i="11"/>
  <c r="K693" i="11"/>
  <c r="U33" i="3" s="1"/>
  <c r="T693" i="11"/>
  <c r="AM33" i="3" s="1"/>
  <c r="AI448" i="11"/>
  <c r="AJ448" i="11" s="1"/>
  <c r="K691" i="11"/>
  <c r="U25" i="3" s="1"/>
  <c r="AA447" i="11"/>
  <c r="I691" i="11"/>
  <c r="Q25" i="3" s="1"/>
  <c r="F693" i="11"/>
  <c r="K33" i="3" s="1"/>
  <c r="E693" i="11"/>
  <c r="I33" i="3" s="1"/>
  <c r="B693" i="11"/>
  <c r="C33" i="3" s="1"/>
  <c r="G504" i="11"/>
  <c r="Y482" i="11" s="1"/>
  <c r="O501" i="11"/>
  <c r="G506" i="11"/>
  <c r="Y484" i="11" s="1"/>
  <c r="G505" i="11"/>
  <c r="Y483" i="11" s="1"/>
  <c r="AF461" i="11"/>
  <c r="O504" i="11"/>
  <c r="C693" i="11"/>
  <c r="E33" i="3" s="1"/>
  <c r="O502" i="11"/>
  <c r="D693" i="11"/>
  <c r="G33" i="3" s="1"/>
  <c r="O503" i="11"/>
  <c r="G693" i="11"/>
  <c r="M33" i="3" s="1"/>
  <c r="O505" i="11"/>
  <c r="AI462" i="11"/>
  <c r="AJ462" i="11" s="1"/>
  <c r="AI455" i="11"/>
  <c r="AJ455" i="11" s="1"/>
  <c r="AI451" i="11"/>
  <c r="AJ451" i="11" s="1"/>
  <c r="AC451" i="11"/>
  <c r="P689" i="11" s="1"/>
  <c r="F691" i="11"/>
  <c r="K25" i="3" s="1"/>
  <c r="AC454" i="11"/>
  <c r="AF454" i="11" s="1"/>
  <c r="AE454" i="11" s="1"/>
  <c r="D691" i="11"/>
  <c r="G25" i="3" s="1"/>
  <c r="AC465" i="11"/>
  <c r="AF465" i="11" s="1"/>
  <c r="AE465" i="11" s="1"/>
  <c r="AC463" i="11"/>
  <c r="AF463" i="11" s="1"/>
  <c r="AE463" i="11" s="1"/>
  <c r="AI447" i="11"/>
  <c r="AJ447" i="11" s="1"/>
  <c r="G501" i="11"/>
  <c r="Y479" i="11" s="1"/>
  <c r="AI450" i="11"/>
  <c r="AJ450" i="11" s="1"/>
  <c r="AA451" i="11"/>
  <c r="B691" i="11"/>
  <c r="C25" i="3" s="1"/>
  <c r="AC448" i="11"/>
  <c r="AA449" i="11"/>
  <c r="AC459" i="11"/>
  <c r="AC447" i="11"/>
  <c r="AI460" i="11"/>
  <c r="AJ460" i="11" s="1"/>
  <c r="C691" i="11"/>
  <c r="E25" i="3" s="1"/>
  <c r="AA448" i="11"/>
  <c r="G502" i="11"/>
  <c r="Y480" i="11" s="1"/>
  <c r="AC457" i="11"/>
  <c r="AC458" i="11"/>
  <c r="AA450" i="11"/>
  <c r="G503" i="11"/>
  <c r="Y481" i="11" s="1"/>
  <c r="AC449" i="11"/>
  <c r="AF449" i="11" s="1"/>
  <c r="AA453" i="11"/>
  <c r="AC453" i="11"/>
  <c r="E691" i="11"/>
  <c r="I25" i="3" s="1"/>
  <c r="H691" i="11"/>
  <c r="O25" i="3" s="1"/>
  <c r="AC450" i="11"/>
  <c r="AD450" i="11" s="1"/>
  <c r="AI453" i="11"/>
  <c r="AJ453" i="11" s="1"/>
  <c r="B477" i="11"/>
  <c r="AB478" i="11" s="1"/>
  <c r="AI456" i="11"/>
  <c r="AJ456" i="11" s="1"/>
  <c r="AC452" i="11"/>
  <c r="AA452" i="11"/>
  <c r="G691" i="11"/>
  <c r="M25" i="3" s="1"/>
  <c r="AI464" i="11"/>
  <c r="AJ464" i="11" s="1"/>
  <c r="B748" i="11" a="1"/>
  <c r="J759" i="11" s="1"/>
  <c r="J782" i="11" s="1"/>
  <c r="AC466" i="11"/>
  <c r="AF466" i="11" s="1"/>
  <c r="AE466" i="11" s="1"/>
  <c r="AI452" i="11"/>
  <c r="AJ452" i="11" s="1"/>
  <c r="AD464" i="11" l="1"/>
  <c r="P690" i="11"/>
  <c r="AE32" i="3" s="1"/>
  <c r="AE31" i="3"/>
  <c r="AD453" i="11"/>
  <c r="Q689" i="11"/>
  <c r="AF460" i="11"/>
  <c r="AD460" i="11"/>
  <c r="I513" i="11" s="1"/>
  <c r="AF462" i="11"/>
  <c r="AE462" i="11" s="1"/>
  <c r="N689" i="11"/>
  <c r="N690" i="11" s="1"/>
  <c r="AA32" i="3" s="1"/>
  <c r="AF459" i="11"/>
  <c r="H512" i="11"/>
  <c r="AD456" i="11"/>
  <c r="H509" i="11"/>
  <c r="J689" i="11"/>
  <c r="S31" i="3" s="1"/>
  <c r="AF458" i="11"/>
  <c r="H511" i="11"/>
  <c r="L689" i="11"/>
  <c r="AD455" i="11"/>
  <c r="H508" i="11"/>
  <c r="AD457" i="11"/>
  <c r="H510" i="11"/>
  <c r="AE461" i="11"/>
  <c r="M689" i="11"/>
  <c r="M690" i="11" s="1"/>
  <c r="Y32" i="3" s="1"/>
  <c r="T689" i="11"/>
  <c r="S689" i="11"/>
  <c r="S690" i="11" s="1"/>
  <c r="G689" i="11"/>
  <c r="M31" i="3" s="1"/>
  <c r="AD448" i="11"/>
  <c r="K689" i="11"/>
  <c r="AD447" i="11"/>
  <c r="I689" i="11"/>
  <c r="F689" i="11"/>
  <c r="F690" i="11" s="1"/>
  <c r="K32" i="3" s="1"/>
  <c r="AD466" i="11"/>
  <c r="H689" i="11"/>
  <c r="H690" i="11" s="1"/>
  <c r="O32" i="3" s="1"/>
  <c r="AD454" i="11"/>
  <c r="AF453" i="11"/>
  <c r="AE453" i="11" s="1"/>
  <c r="Q687" i="11" s="1"/>
  <c r="H507" i="11"/>
  <c r="H505" i="11"/>
  <c r="AD463" i="11"/>
  <c r="AD451" i="11"/>
  <c r="AF451" i="11"/>
  <c r="AD465" i="11"/>
  <c r="H502" i="11"/>
  <c r="AB479" i="11"/>
  <c r="AB480" i="11" s="1"/>
  <c r="AB481" i="11" s="1"/>
  <c r="AB482" i="11" s="1"/>
  <c r="AB483" i="11" s="1"/>
  <c r="AB484" i="11" s="1"/>
  <c r="AB485" i="11" s="1"/>
  <c r="AB486" i="11" s="1"/>
  <c r="AB487" i="11" s="1"/>
  <c r="AB488" i="11" s="1"/>
  <c r="AB489" i="11" s="1"/>
  <c r="AB490" i="11" s="1"/>
  <c r="AB491" i="11" s="1"/>
  <c r="AB492" i="11" s="1"/>
  <c r="AB493" i="11" s="1"/>
  <c r="AB494" i="11" s="1"/>
  <c r="AB495" i="11" s="1"/>
  <c r="AB496" i="11" s="1"/>
  <c r="AB497" i="11" s="1"/>
  <c r="AB498" i="11" s="1"/>
  <c r="C40" i="3"/>
  <c r="C41" i="3" s="1"/>
  <c r="AK476" i="11" s="1"/>
  <c r="AD458" i="11"/>
  <c r="B689" i="11"/>
  <c r="AD459" i="11"/>
  <c r="AF448" i="11"/>
  <c r="C689" i="11"/>
  <c r="C690" i="11" s="1"/>
  <c r="E32" i="3" s="1"/>
  <c r="AF457" i="11"/>
  <c r="H501" i="11"/>
  <c r="H503" i="11"/>
  <c r="AD449" i="11"/>
  <c r="E689" i="11"/>
  <c r="E690" i="11" s="1"/>
  <c r="I32" i="3" s="1"/>
  <c r="AF447" i="11"/>
  <c r="D689" i="11"/>
  <c r="D690" i="11" s="1"/>
  <c r="G32" i="3" s="1"/>
  <c r="O31" i="3"/>
  <c r="R756" i="11"/>
  <c r="R779" i="11" s="1"/>
  <c r="R762" i="11"/>
  <c r="R785" i="11" s="1"/>
  <c r="K758" i="11"/>
  <c r="K781" i="11" s="1"/>
  <c r="E765" i="11"/>
  <c r="E788" i="11" s="1"/>
  <c r="L754" i="11"/>
  <c r="L777" i="11" s="1"/>
  <c r="I765" i="11"/>
  <c r="I788" i="11" s="1"/>
  <c r="E766" i="11"/>
  <c r="E789" i="11" s="1"/>
  <c r="B764" i="11"/>
  <c r="B787" i="11" s="1"/>
  <c r="M765" i="11"/>
  <c r="M788" i="11" s="1"/>
  <c r="Q755" i="11"/>
  <c r="Q778" i="11" s="1"/>
  <c r="I766" i="11"/>
  <c r="I789" i="11" s="1"/>
  <c r="P758" i="11"/>
  <c r="P781" i="11" s="1"/>
  <c r="U757" i="11"/>
  <c r="U780" i="11" s="1"/>
  <c r="R763" i="11"/>
  <c r="R786" i="11" s="1"/>
  <c r="H758" i="11"/>
  <c r="H781" i="11" s="1"/>
  <c r="H757" i="11"/>
  <c r="H780" i="11" s="1"/>
  <c r="S762" i="11"/>
  <c r="S785" i="11" s="1"/>
  <c r="S761" i="11"/>
  <c r="S784" i="11" s="1"/>
  <c r="B760" i="11"/>
  <c r="B783" i="11" s="1"/>
  <c r="O756" i="11"/>
  <c r="O779" i="11" s="1"/>
  <c r="B759" i="11"/>
  <c r="B782" i="11" s="1"/>
  <c r="T749" i="11"/>
  <c r="T772" i="11" s="1"/>
  <c r="J762" i="11"/>
  <c r="J785" i="11" s="1"/>
  <c r="I750" i="11"/>
  <c r="I773" i="11" s="1"/>
  <c r="L761" i="11"/>
  <c r="L784" i="11" s="1"/>
  <c r="O750" i="11"/>
  <c r="O773" i="11" s="1"/>
  <c r="J758" i="11"/>
  <c r="J781" i="11" s="1"/>
  <c r="T756" i="11"/>
  <c r="T779" i="11" s="1"/>
  <c r="K751" i="11"/>
  <c r="K774" i="11" s="1"/>
  <c r="L760" i="11"/>
  <c r="L783" i="11" s="1"/>
  <c r="G749" i="11"/>
  <c r="G772" i="11" s="1"/>
  <c r="G751" i="11"/>
  <c r="G774" i="11" s="1"/>
  <c r="H756" i="11"/>
  <c r="H779" i="11" s="1"/>
  <c r="H749" i="11"/>
  <c r="H772" i="11" s="1"/>
  <c r="G756" i="11"/>
  <c r="G779" i="11" s="1"/>
  <c r="J757" i="11"/>
  <c r="J780" i="11" s="1"/>
  <c r="S757" i="11"/>
  <c r="S780" i="11" s="1"/>
  <c r="M758" i="11"/>
  <c r="M781" i="11" s="1"/>
  <c r="R750" i="11"/>
  <c r="R773" i="11" s="1"/>
  <c r="C748" i="11"/>
  <c r="C771" i="11" s="1"/>
  <c r="P750" i="11"/>
  <c r="P773" i="11" s="1"/>
  <c r="D753" i="11"/>
  <c r="D776" i="11" s="1"/>
  <c r="Q751" i="11"/>
  <c r="Q774" i="11" s="1"/>
  <c r="K749" i="11"/>
  <c r="K772" i="11" s="1"/>
  <c r="U749" i="11"/>
  <c r="U772" i="11" s="1"/>
  <c r="M766" i="11"/>
  <c r="M789" i="11" s="1"/>
  <c r="E758" i="11"/>
  <c r="E781" i="11" s="1"/>
  <c r="E763" i="11"/>
  <c r="E786" i="11" s="1"/>
  <c r="I748" i="11"/>
  <c r="I771" i="11" s="1"/>
  <c r="I763" i="11"/>
  <c r="I786" i="11" s="1"/>
  <c r="D748" i="11"/>
  <c r="D771" i="11" s="1"/>
  <c r="F753" i="11"/>
  <c r="F776" i="11" s="1"/>
  <c r="K753" i="11"/>
  <c r="K776" i="11" s="1"/>
  <c r="C762" i="11"/>
  <c r="C785" i="11" s="1"/>
  <c r="J754" i="11"/>
  <c r="J777" i="11" s="1"/>
  <c r="G766" i="11"/>
  <c r="G789" i="11" s="1"/>
  <c r="H754" i="11"/>
  <c r="H777" i="11" s="1"/>
  <c r="S754" i="11"/>
  <c r="S777" i="11" s="1"/>
  <c r="R758" i="11"/>
  <c r="R781" i="11" s="1"/>
  <c r="B750" i="11"/>
  <c r="B773" i="11" s="1"/>
  <c r="O755" i="11"/>
  <c r="O778" i="11" s="1"/>
  <c r="C752" i="11"/>
  <c r="C775" i="11" s="1"/>
  <c r="U767" i="11"/>
  <c r="U790" i="11" s="1"/>
  <c r="O764" i="11"/>
  <c r="O787" i="11" s="1"/>
  <c r="I762" i="11"/>
  <c r="I785" i="11" s="1"/>
  <c r="E753" i="11"/>
  <c r="E776" i="11" s="1"/>
  <c r="T763" i="11"/>
  <c r="T786" i="11" s="1"/>
  <c r="T758" i="11"/>
  <c r="T781" i="11" s="1"/>
  <c r="Q752" i="11"/>
  <c r="Q775" i="11" s="1"/>
  <c r="Q763" i="11"/>
  <c r="Q786" i="11" s="1"/>
  <c r="M760" i="11"/>
  <c r="M783" i="11" s="1"/>
  <c r="N755" i="11"/>
  <c r="N778" i="11" s="1"/>
  <c r="L757" i="11"/>
  <c r="L780" i="11" s="1"/>
  <c r="I751" i="11"/>
  <c r="I774" i="11" s="1"/>
  <c r="J755" i="11"/>
  <c r="J778" i="11" s="1"/>
  <c r="F767" i="11"/>
  <c r="F790" i="11" s="1"/>
  <c r="F749" i="11"/>
  <c r="F772" i="11" s="1"/>
  <c r="G759" i="11"/>
  <c r="G782" i="11" s="1"/>
  <c r="G748" i="11"/>
  <c r="G771" i="11" s="1"/>
  <c r="L748" i="11"/>
  <c r="L771" i="11" s="1"/>
  <c r="M761" i="11"/>
  <c r="M784" i="11" s="1"/>
  <c r="E757" i="11"/>
  <c r="E780" i="11" s="1"/>
  <c r="I758" i="11"/>
  <c r="I781" i="11" s="1"/>
  <c r="C766" i="11"/>
  <c r="C789" i="11" s="1"/>
  <c r="F763" i="11"/>
  <c r="F786" i="11" s="1"/>
  <c r="D750" i="11"/>
  <c r="D773" i="11" s="1"/>
  <c r="Q748" i="11"/>
  <c r="Q771" i="11" s="1"/>
  <c r="B755" i="11"/>
  <c r="B778" i="11" s="1"/>
  <c r="B766" i="11"/>
  <c r="B789" i="11" s="1"/>
  <c r="M767" i="11"/>
  <c r="M790" i="11" s="1"/>
  <c r="Q765" i="11"/>
  <c r="Q788" i="11" s="1"/>
  <c r="M759" i="11"/>
  <c r="M782" i="11" s="1"/>
  <c r="E752" i="11"/>
  <c r="E775" i="11" s="1"/>
  <c r="J764" i="11"/>
  <c r="J787" i="11" s="1"/>
  <c r="U762" i="11"/>
  <c r="U785" i="11" s="1"/>
  <c r="I755" i="11"/>
  <c r="I778" i="11" s="1"/>
  <c r="H750" i="11"/>
  <c r="H773" i="11" s="1"/>
  <c r="H752" i="11"/>
  <c r="H775" i="11" s="1"/>
  <c r="E749" i="11"/>
  <c r="E772" i="11" s="1"/>
  <c r="G761" i="11"/>
  <c r="G784" i="11" s="1"/>
  <c r="U766" i="11"/>
  <c r="U789" i="11" s="1"/>
  <c r="L749" i="11"/>
  <c r="L772" i="11" s="1"/>
  <c r="G760" i="11"/>
  <c r="G783" i="11" s="1"/>
  <c r="R765" i="11"/>
  <c r="R788" i="11" s="1"/>
  <c r="B761" i="11"/>
  <c r="B784" i="11" s="1"/>
  <c r="J765" i="11"/>
  <c r="J788" i="11" s="1"/>
  <c r="G762" i="11"/>
  <c r="G785" i="11" s="1"/>
  <c r="S753" i="11"/>
  <c r="S776" i="11" s="1"/>
  <c r="E756" i="11"/>
  <c r="E779" i="11" s="1"/>
  <c r="H760" i="11"/>
  <c r="H783" i="11" s="1"/>
  <c r="T766" i="11"/>
  <c r="T789" i="11" s="1"/>
  <c r="S764" i="11"/>
  <c r="S787" i="11" s="1"/>
  <c r="L756" i="11"/>
  <c r="L779" i="11" s="1"/>
  <c r="N748" i="11"/>
  <c r="N771" i="11" s="1"/>
  <c r="P752" i="11"/>
  <c r="P775" i="11" s="1"/>
  <c r="F759" i="11"/>
  <c r="F782" i="11" s="1"/>
  <c r="J752" i="11"/>
  <c r="J775" i="11" s="1"/>
  <c r="T764" i="11"/>
  <c r="T787" i="11" s="1"/>
  <c r="K754" i="11"/>
  <c r="K777" i="11" s="1"/>
  <c r="B748" i="11"/>
  <c r="B771" i="11" s="1"/>
  <c r="AF452" i="11"/>
  <c r="AE452" i="11" s="1"/>
  <c r="L755" i="11"/>
  <c r="L778" i="11" s="1"/>
  <c r="O767" i="11"/>
  <c r="O790" i="11" s="1"/>
  <c r="J753" i="11"/>
  <c r="J776" i="11" s="1"/>
  <c r="L751" i="11"/>
  <c r="L774" i="11" s="1"/>
  <c r="P762" i="11"/>
  <c r="P785" i="11" s="1"/>
  <c r="I764" i="11"/>
  <c r="I787" i="11" s="1"/>
  <c r="Q753" i="11"/>
  <c r="Q776" i="11" s="1"/>
  <c r="J750" i="11"/>
  <c r="J773" i="11" s="1"/>
  <c r="AF450" i="11"/>
  <c r="AE450" i="11" s="1"/>
  <c r="D760" i="11"/>
  <c r="D783" i="11" s="1"/>
  <c r="C757" i="11"/>
  <c r="C780" i="11" s="1"/>
  <c r="H504" i="11"/>
  <c r="F760" i="11"/>
  <c r="F783" i="11" s="1"/>
  <c r="O757" i="11"/>
  <c r="O780" i="11" s="1"/>
  <c r="AD452" i="11"/>
  <c r="N753" i="11"/>
  <c r="N776" i="11" s="1"/>
  <c r="N750" i="11"/>
  <c r="N773" i="11" s="1"/>
  <c r="K756" i="11"/>
  <c r="K779" i="11" s="1"/>
  <c r="U756" i="11"/>
  <c r="U779" i="11" s="1"/>
  <c r="S766" i="11"/>
  <c r="S789" i="11" s="1"/>
  <c r="D762" i="11"/>
  <c r="D785" i="11" s="1"/>
  <c r="M763" i="11"/>
  <c r="M786" i="11" s="1"/>
  <c r="H766" i="11"/>
  <c r="H789" i="11" s="1"/>
  <c r="T750" i="11"/>
  <c r="T773" i="11" s="1"/>
  <c r="Q756" i="11"/>
  <c r="Q779" i="11" s="1"/>
  <c r="K757" i="11"/>
  <c r="K780" i="11" s="1"/>
  <c r="K755" i="11"/>
  <c r="K778" i="11" s="1"/>
  <c r="J766" i="11"/>
  <c r="J789" i="11" s="1"/>
  <c r="U754" i="11"/>
  <c r="U777" i="11" s="1"/>
  <c r="P753" i="11"/>
  <c r="P776" i="11" s="1"/>
  <c r="D752" i="11"/>
  <c r="D775" i="11" s="1"/>
  <c r="O753" i="11"/>
  <c r="O776" i="11" s="1"/>
  <c r="S758" i="11"/>
  <c r="S781" i="11" s="1"/>
  <c r="O751" i="11"/>
  <c r="O774" i="11" s="1"/>
  <c r="E767" i="11"/>
  <c r="E790" i="11" s="1"/>
  <c r="S755" i="11"/>
  <c r="S778" i="11" s="1"/>
  <c r="Q750" i="11"/>
  <c r="Q773" i="11" s="1"/>
  <c r="R761" i="11"/>
  <c r="R784" i="11" s="1"/>
  <c r="B754" i="11"/>
  <c r="B777" i="11" s="1"/>
  <c r="U755" i="11"/>
  <c r="U778" i="11" s="1"/>
  <c r="D749" i="11"/>
  <c r="D772" i="11" s="1"/>
  <c r="C750" i="11"/>
  <c r="C773" i="11" s="1"/>
  <c r="U752" i="11"/>
  <c r="U775" i="11" s="1"/>
  <c r="R753" i="11"/>
  <c r="R776" i="11" s="1"/>
  <c r="O759" i="11"/>
  <c r="O782" i="11" s="1"/>
  <c r="G767" i="11"/>
  <c r="G790" i="11" s="1"/>
  <c r="J748" i="11"/>
  <c r="J771" i="11" s="1"/>
  <c r="E762" i="11"/>
  <c r="E785" i="11" s="1"/>
  <c r="L752" i="11"/>
  <c r="L775" i="11" s="1"/>
  <c r="U758" i="11"/>
  <c r="U781" i="11" s="1"/>
  <c r="G750" i="11"/>
  <c r="G773" i="11" s="1"/>
  <c r="L763" i="11"/>
  <c r="L786" i="11" s="1"/>
  <c r="H748" i="11"/>
  <c r="H771" i="11" s="1"/>
  <c r="C759" i="11"/>
  <c r="C782" i="11" s="1"/>
  <c r="U759" i="11"/>
  <c r="U782" i="11" s="1"/>
  <c r="F755" i="11"/>
  <c r="F778" i="11" s="1"/>
  <c r="I759" i="11"/>
  <c r="I782" i="11" s="1"/>
  <c r="U760" i="11"/>
  <c r="U783" i="11" s="1"/>
  <c r="R748" i="11"/>
  <c r="R771" i="11" s="1"/>
  <c r="F757" i="11"/>
  <c r="F780" i="11" s="1"/>
  <c r="Q757" i="11"/>
  <c r="Q780" i="11" s="1"/>
  <c r="O758" i="11"/>
  <c r="O781" i="11" s="1"/>
  <c r="U753" i="11"/>
  <c r="U776" i="11" s="1"/>
  <c r="H506" i="11"/>
  <c r="U751" i="11"/>
  <c r="U774" i="11" s="1"/>
  <c r="B756" i="11"/>
  <c r="B779" i="11" s="1"/>
  <c r="Q749" i="11"/>
  <c r="Q772" i="11" s="1"/>
  <c r="M757" i="11"/>
  <c r="M780" i="11" s="1"/>
  <c r="D755" i="11"/>
  <c r="D778" i="11" s="1"/>
  <c r="B767" i="11"/>
  <c r="B790" i="11" s="1"/>
  <c r="J763" i="11"/>
  <c r="J786" i="11" s="1"/>
  <c r="C749" i="11"/>
  <c r="C772" i="11" s="1"/>
  <c r="S749" i="11"/>
  <c r="S772" i="11" s="1"/>
  <c r="P749" i="11"/>
  <c r="P772" i="11" s="1"/>
  <c r="R760" i="11"/>
  <c r="R783" i="11" s="1"/>
  <c r="U761" i="11"/>
  <c r="U784" i="11" s="1"/>
  <c r="I756" i="11"/>
  <c r="I779" i="11" s="1"/>
  <c r="S763" i="11"/>
  <c r="S786" i="11" s="1"/>
  <c r="R759" i="11"/>
  <c r="R782" i="11" s="1"/>
  <c r="E761" i="11"/>
  <c r="E784" i="11" s="1"/>
  <c r="E764" i="11"/>
  <c r="E787" i="11" s="1"/>
  <c r="C760" i="11"/>
  <c r="C783" i="11" s="1"/>
  <c r="O766" i="11"/>
  <c r="O789" i="11" s="1"/>
  <c r="E750" i="11"/>
  <c r="E773" i="11" s="1"/>
  <c r="P755" i="11"/>
  <c r="P778" i="11" s="1"/>
  <c r="K763" i="11"/>
  <c r="K786" i="11" s="1"/>
  <c r="AI467" i="11"/>
  <c r="AJ467" i="11"/>
  <c r="H764" i="11"/>
  <c r="H787" i="11" s="1"/>
  <c r="I761" i="11"/>
  <c r="I784" i="11" s="1"/>
  <c r="K765" i="11"/>
  <c r="K788" i="11" s="1"/>
  <c r="Q767" i="11"/>
  <c r="Q790" i="11" s="1"/>
  <c r="H767" i="11"/>
  <c r="H790" i="11" s="1"/>
  <c r="G755" i="11"/>
  <c r="G778" i="11" s="1"/>
  <c r="S756" i="11"/>
  <c r="S779" i="11" s="1"/>
  <c r="P759" i="11"/>
  <c r="P782" i="11" s="1"/>
  <c r="P756" i="11"/>
  <c r="P779" i="11" s="1"/>
  <c r="G763" i="11"/>
  <c r="G786" i="11" s="1"/>
  <c r="N762" i="11"/>
  <c r="N785" i="11" s="1"/>
  <c r="B758" i="11"/>
  <c r="B781" i="11" s="1"/>
  <c r="O761" i="11"/>
  <c r="O784" i="11" s="1"/>
  <c r="D763" i="11"/>
  <c r="D786" i="11" s="1"/>
  <c r="L765" i="11"/>
  <c r="L788" i="11" s="1"/>
  <c r="M750" i="11"/>
  <c r="M773" i="11" s="1"/>
  <c r="D751" i="11"/>
  <c r="D774" i="11" s="1"/>
  <c r="N759" i="11"/>
  <c r="N782" i="11" s="1"/>
  <c r="D756" i="11"/>
  <c r="D779" i="11" s="1"/>
  <c r="B763" i="11"/>
  <c r="B786" i="11" s="1"/>
  <c r="U764" i="11"/>
  <c r="U787" i="11" s="1"/>
  <c r="G764" i="11"/>
  <c r="G787" i="11" s="1"/>
  <c r="K762" i="11"/>
  <c r="K785" i="11" s="1"/>
  <c r="R757" i="11"/>
  <c r="R780" i="11" s="1"/>
  <c r="N766" i="11"/>
  <c r="N789" i="11" s="1"/>
  <c r="F764" i="11"/>
  <c r="F787" i="11" s="1"/>
  <c r="C753" i="11"/>
  <c r="C776" i="11" s="1"/>
  <c r="T765" i="11"/>
  <c r="T788" i="11" s="1"/>
  <c r="S748" i="11"/>
  <c r="S771" i="11" s="1"/>
  <c r="Q766" i="11"/>
  <c r="Q789" i="11" s="1"/>
  <c r="P754" i="11"/>
  <c r="P777" i="11" s="1"/>
  <c r="T755" i="11"/>
  <c r="T778" i="11" s="1"/>
  <c r="M755" i="11"/>
  <c r="M778" i="11" s="1"/>
  <c r="L762" i="11"/>
  <c r="L785" i="11" s="1"/>
  <c r="E751" i="11"/>
  <c r="E774" i="11" s="1"/>
  <c r="P760" i="11"/>
  <c r="P783" i="11" s="1"/>
  <c r="P751" i="11"/>
  <c r="P774" i="11" s="1"/>
  <c r="L759" i="11"/>
  <c r="L782" i="11" s="1"/>
  <c r="N767" i="11"/>
  <c r="N790" i="11" s="1"/>
  <c r="N752" i="11"/>
  <c r="N775" i="11" s="1"/>
  <c r="R752" i="11"/>
  <c r="R775" i="11" s="1"/>
  <c r="M756" i="11"/>
  <c r="M779" i="11" s="1"/>
  <c r="H751" i="11"/>
  <c r="H774" i="11" s="1"/>
  <c r="L766" i="11"/>
  <c r="L789" i="11" s="1"/>
  <c r="P764" i="11"/>
  <c r="P787" i="11" s="1"/>
  <c r="G752" i="11"/>
  <c r="G775" i="11" s="1"/>
  <c r="T759" i="11"/>
  <c r="T782" i="11" s="1"/>
  <c r="S765" i="11"/>
  <c r="S788" i="11" s="1"/>
  <c r="N751" i="11"/>
  <c r="N774" i="11" s="1"/>
  <c r="P763" i="11"/>
  <c r="P786" i="11" s="1"/>
  <c r="T748" i="11"/>
  <c r="T771" i="11" s="1"/>
  <c r="B757" i="11"/>
  <c r="B780" i="11" s="1"/>
  <c r="F754" i="11"/>
  <c r="F777" i="11" s="1"/>
  <c r="I749" i="11"/>
  <c r="I772" i="11" s="1"/>
  <c r="U750" i="11"/>
  <c r="U773" i="11" s="1"/>
  <c r="J751" i="11"/>
  <c r="J774" i="11" s="1"/>
  <c r="M748" i="11"/>
  <c r="M771" i="11" s="1"/>
  <c r="F762" i="11"/>
  <c r="F785" i="11" s="1"/>
  <c r="O752" i="11"/>
  <c r="O775" i="11" s="1"/>
  <c r="F761" i="11"/>
  <c r="F784" i="11" s="1"/>
  <c r="M753" i="11"/>
  <c r="M776" i="11" s="1"/>
  <c r="F758" i="11"/>
  <c r="F781" i="11" s="1"/>
  <c r="F751" i="11"/>
  <c r="F774" i="11" s="1"/>
  <c r="J761" i="11"/>
  <c r="J784" i="11" s="1"/>
  <c r="R751" i="11"/>
  <c r="R774" i="11" s="1"/>
  <c r="G757" i="11"/>
  <c r="G780" i="11" s="1"/>
  <c r="T761" i="11"/>
  <c r="T784" i="11" s="1"/>
  <c r="I754" i="11"/>
  <c r="I777" i="11" s="1"/>
  <c r="I752" i="11"/>
  <c r="I775" i="11" s="1"/>
  <c r="K748" i="11"/>
  <c r="K771" i="11" s="1"/>
  <c r="O760" i="11"/>
  <c r="O783" i="11" s="1"/>
  <c r="O748" i="11"/>
  <c r="O771" i="11" s="1"/>
  <c r="T767" i="11"/>
  <c r="T790" i="11" s="1"/>
  <c r="M762" i="11"/>
  <c r="M785" i="11" s="1"/>
  <c r="K760" i="11"/>
  <c r="K783" i="11" s="1"/>
  <c r="T752" i="11"/>
  <c r="T775" i="11" s="1"/>
  <c r="N756" i="11"/>
  <c r="N779" i="11" s="1"/>
  <c r="J760" i="11"/>
  <c r="J783" i="11" s="1"/>
  <c r="H763" i="11"/>
  <c r="H786" i="11" s="1"/>
  <c r="F765" i="11"/>
  <c r="F788" i="11" s="1"/>
  <c r="M751" i="11"/>
  <c r="M774" i="11" s="1"/>
  <c r="K752" i="11"/>
  <c r="K775" i="11" s="1"/>
  <c r="K766" i="11"/>
  <c r="K789" i="11" s="1"/>
  <c r="F748" i="11"/>
  <c r="F771" i="11" s="1"/>
  <c r="J767" i="11"/>
  <c r="J790" i="11" s="1"/>
  <c r="C751" i="11"/>
  <c r="C774" i="11" s="1"/>
  <c r="D759" i="11"/>
  <c r="D782" i="11" s="1"/>
  <c r="L767" i="11"/>
  <c r="L790" i="11" s="1"/>
  <c r="S750" i="11"/>
  <c r="S773" i="11" s="1"/>
  <c r="H765" i="11"/>
  <c r="H788" i="11" s="1"/>
  <c r="U748" i="11"/>
  <c r="U771" i="11" s="1"/>
  <c r="Q759" i="11"/>
  <c r="Q782" i="11" s="1"/>
  <c r="F750" i="11"/>
  <c r="F773" i="11" s="1"/>
  <c r="E760" i="11"/>
  <c r="E783" i="11" s="1"/>
  <c r="S751" i="11"/>
  <c r="S774" i="11" s="1"/>
  <c r="T762" i="11"/>
  <c r="T785" i="11" s="1"/>
  <c r="H761" i="11"/>
  <c r="H784" i="11" s="1"/>
  <c r="Q760" i="11"/>
  <c r="Q783" i="11" s="1"/>
  <c r="O754" i="11"/>
  <c r="O777" i="11" s="1"/>
  <c r="Q764" i="11"/>
  <c r="Q787" i="11" s="1"/>
  <c r="H753" i="11"/>
  <c r="H776" i="11" s="1"/>
  <c r="G753" i="11"/>
  <c r="G776" i="11" s="1"/>
  <c r="P765" i="11"/>
  <c r="P788" i="11" s="1"/>
  <c r="M752" i="11"/>
  <c r="M775" i="11" s="1"/>
  <c r="S767" i="11"/>
  <c r="S790" i="11" s="1"/>
  <c r="N761" i="11"/>
  <c r="N784" i="11" s="1"/>
  <c r="C765" i="11"/>
  <c r="C788" i="11" s="1"/>
  <c r="C763" i="11"/>
  <c r="C786" i="11" s="1"/>
  <c r="K767" i="11"/>
  <c r="K790" i="11" s="1"/>
  <c r="J756" i="11"/>
  <c r="J779" i="11" s="1"/>
  <c r="E754" i="11"/>
  <c r="E777" i="11" s="1"/>
  <c r="B765" i="11"/>
  <c r="B788" i="11" s="1"/>
  <c r="Q762" i="11"/>
  <c r="Q785" i="11" s="1"/>
  <c r="G765" i="11"/>
  <c r="G788" i="11" s="1"/>
  <c r="L764" i="11"/>
  <c r="L787" i="11" s="1"/>
  <c r="Q754" i="11"/>
  <c r="Q777" i="11" s="1"/>
  <c r="B751" i="11"/>
  <c r="B774" i="11" s="1"/>
  <c r="I753" i="11"/>
  <c r="I776" i="11" s="1"/>
  <c r="S760" i="11"/>
  <c r="S783" i="11" s="1"/>
  <c r="B752" i="11"/>
  <c r="B775" i="11" s="1"/>
  <c r="P766" i="11"/>
  <c r="P789" i="11" s="1"/>
  <c r="O749" i="11"/>
  <c r="O772" i="11" s="1"/>
  <c r="G754" i="11"/>
  <c r="G777" i="11" s="1"/>
  <c r="K759" i="11"/>
  <c r="K782" i="11" s="1"/>
  <c r="F766" i="11"/>
  <c r="F789" i="11" s="1"/>
  <c r="I760" i="11"/>
  <c r="I783" i="11" s="1"/>
  <c r="S752" i="11"/>
  <c r="S775" i="11" s="1"/>
  <c r="C755" i="11"/>
  <c r="C778" i="11" s="1"/>
  <c r="M749" i="11"/>
  <c r="M772" i="11" s="1"/>
  <c r="R767" i="11"/>
  <c r="R790" i="11" s="1"/>
  <c r="M754" i="11"/>
  <c r="M777" i="11" s="1"/>
  <c r="D754" i="11"/>
  <c r="D777" i="11" s="1"/>
  <c r="L758" i="11"/>
  <c r="L781" i="11" s="1"/>
  <c r="C758" i="11"/>
  <c r="C781" i="11" s="1"/>
  <c r="R754" i="11"/>
  <c r="R777" i="11" s="1"/>
  <c r="R766" i="11"/>
  <c r="R789" i="11" s="1"/>
  <c r="T754" i="11"/>
  <c r="T777" i="11" s="1"/>
  <c r="D767" i="11"/>
  <c r="D790" i="11" s="1"/>
  <c r="P761" i="11"/>
  <c r="P784" i="11" s="1"/>
  <c r="T751" i="11"/>
  <c r="T774" i="11" s="1"/>
  <c r="P748" i="11"/>
  <c r="P771" i="11" s="1"/>
  <c r="B753" i="11"/>
  <c r="B776" i="11" s="1"/>
  <c r="T760" i="11"/>
  <c r="T783" i="11" s="1"/>
  <c r="D764" i="11"/>
  <c r="D787" i="11" s="1"/>
  <c r="F756" i="11"/>
  <c r="F779" i="11" s="1"/>
  <c r="C761" i="11"/>
  <c r="C784" i="11" s="1"/>
  <c r="E759" i="11"/>
  <c r="E782" i="11" s="1"/>
  <c r="F752" i="11"/>
  <c r="F775" i="11" s="1"/>
  <c r="H759" i="11"/>
  <c r="H782" i="11" s="1"/>
  <c r="E755" i="11"/>
  <c r="E778" i="11" s="1"/>
  <c r="O763" i="11"/>
  <c r="O786" i="11" s="1"/>
  <c r="N760" i="11"/>
  <c r="N783" i="11" s="1"/>
  <c r="U765" i="11"/>
  <c r="U788" i="11" s="1"/>
  <c r="H755" i="11"/>
  <c r="H778" i="11" s="1"/>
  <c r="Q758" i="11"/>
  <c r="Q781" i="11" s="1"/>
  <c r="S759" i="11"/>
  <c r="S782" i="11" s="1"/>
  <c r="P767" i="11"/>
  <c r="P790" i="11" s="1"/>
  <c r="B749" i="11"/>
  <c r="B772" i="11" s="1"/>
  <c r="L750" i="11"/>
  <c r="L773" i="11" s="1"/>
  <c r="B762" i="11"/>
  <c r="B785" i="11" s="1"/>
  <c r="I767" i="11"/>
  <c r="I790" i="11" s="1"/>
  <c r="C756" i="11"/>
  <c r="C779" i="11" s="1"/>
  <c r="T753" i="11"/>
  <c r="T776" i="11" s="1"/>
  <c r="N763" i="11"/>
  <c r="N786" i="11" s="1"/>
  <c r="N757" i="11"/>
  <c r="N780" i="11" s="1"/>
  <c r="D758" i="11"/>
  <c r="D781" i="11" s="1"/>
  <c r="K764" i="11"/>
  <c r="K787" i="11" s="1"/>
  <c r="N765" i="11"/>
  <c r="N788" i="11" s="1"/>
  <c r="N754" i="11"/>
  <c r="N777" i="11" s="1"/>
  <c r="H762" i="11"/>
  <c r="H785" i="11" s="1"/>
  <c r="M764" i="11"/>
  <c r="M787" i="11" s="1"/>
  <c r="R764" i="11"/>
  <c r="R787" i="11" s="1"/>
  <c r="I757" i="11"/>
  <c r="I780" i="11" s="1"/>
  <c r="C767" i="11"/>
  <c r="C790" i="11" s="1"/>
  <c r="G758" i="11"/>
  <c r="G781" i="11" s="1"/>
  <c r="L753" i="11"/>
  <c r="L776" i="11" s="1"/>
  <c r="R755" i="11"/>
  <c r="R778" i="11" s="1"/>
  <c r="N764" i="11"/>
  <c r="N787" i="11" s="1"/>
  <c r="K750" i="11"/>
  <c r="K773" i="11" s="1"/>
  <c r="P757" i="11"/>
  <c r="P780" i="11" s="1"/>
  <c r="J749" i="11"/>
  <c r="J772" i="11" s="1"/>
  <c r="O765" i="11"/>
  <c r="O788" i="11" s="1"/>
  <c r="D757" i="11"/>
  <c r="D780" i="11" s="1"/>
  <c r="O762" i="11"/>
  <c r="O785" i="11" s="1"/>
  <c r="U763" i="11"/>
  <c r="U786" i="11" s="1"/>
  <c r="N758" i="11"/>
  <c r="N781" i="11" s="1"/>
  <c r="N749" i="11"/>
  <c r="N772" i="11" s="1"/>
  <c r="R749" i="11"/>
  <c r="R772" i="11" s="1"/>
  <c r="D765" i="11"/>
  <c r="D788" i="11" s="1"/>
  <c r="C754" i="11"/>
  <c r="C777" i="11" s="1"/>
  <c r="D761" i="11"/>
  <c r="D784" i="11" s="1"/>
  <c r="C764" i="11"/>
  <c r="C787" i="11" s="1"/>
  <c r="T757" i="11"/>
  <c r="T780" i="11" s="1"/>
  <c r="E748" i="11"/>
  <c r="E771" i="11" s="1"/>
  <c r="D766" i="11"/>
  <c r="D789" i="11" s="1"/>
  <c r="K761" i="11"/>
  <c r="K784" i="11" s="1"/>
  <c r="Q761" i="11"/>
  <c r="Q784" i="11" s="1"/>
  <c r="AE449" i="11"/>
  <c r="G690" i="11" l="1"/>
  <c r="M32" i="3" s="1"/>
  <c r="Q688" i="11"/>
  <c r="AG30" i="3" s="1"/>
  <c r="AG29" i="3"/>
  <c r="Q690" i="11"/>
  <c r="AG32" i="3" s="1"/>
  <c r="AG31" i="3"/>
  <c r="K508" i="11"/>
  <c r="I507" i="11"/>
  <c r="K507" i="11"/>
  <c r="I508" i="11"/>
  <c r="I510" i="11"/>
  <c r="K509" i="11"/>
  <c r="I511" i="11"/>
  <c r="I506" i="11"/>
  <c r="I512" i="11"/>
  <c r="I504" i="11"/>
  <c r="I509" i="11"/>
  <c r="AA31" i="3"/>
  <c r="AE460" i="11"/>
  <c r="J513" i="11" s="1"/>
  <c r="K513" i="11"/>
  <c r="Y31" i="3"/>
  <c r="AE459" i="11"/>
  <c r="M687" i="11" s="1"/>
  <c r="K512" i="11"/>
  <c r="J690" i="11"/>
  <c r="S32" i="3" s="1"/>
  <c r="L690" i="11"/>
  <c r="W32" i="3" s="1"/>
  <c r="W31" i="3"/>
  <c r="AE458" i="11"/>
  <c r="J509" i="11" s="1"/>
  <c r="K511" i="11"/>
  <c r="K690" i="11"/>
  <c r="U32" i="3" s="1"/>
  <c r="U31" i="3"/>
  <c r="AE457" i="11"/>
  <c r="K510" i="11"/>
  <c r="K31" i="3"/>
  <c r="K503" i="11"/>
  <c r="I690" i="11"/>
  <c r="Q32" i="3" s="1"/>
  <c r="Q31" i="3"/>
  <c r="I501" i="11"/>
  <c r="I502" i="11"/>
  <c r="T690" i="11"/>
  <c r="AM32" i="3" s="1"/>
  <c r="AM31" i="3"/>
  <c r="I503" i="11"/>
  <c r="K502" i="11"/>
  <c r="I505" i="11"/>
  <c r="K505" i="11"/>
  <c r="I31" i="3"/>
  <c r="AE451" i="11"/>
  <c r="P687" i="11" s="1"/>
  <c r="AE448" i="11"/>
  <c r="D23" i="11"/>
  <c r="D24" i="11" s="1"/>
  <c r="D25" i="11" s="1"/>
  <c r="C44" i="3" s="1"/>
  <c r="B44" i="3"/>
  <c r="G31" i="3"/>
  <c r="E31" i="3"/>
  <c r="H687" i="11"/>
  <c r="H688" i="11" s="1"/>
  <c r="O30" i="3" s="1"/>
  <c r="C37" i="3"/>
  <c r="B690" i="11"/>
  <c r="C32" i="3" s="1"/>
  <c r="C31" i="3"/>
  <c r="AE447" i="11"/>
  <c r="J687" i="11" s="1"/>
  <c r="K501" i="11"/>
  <c r="K504" i="11"/>
  <c r="AI468" i="11"/>
  <c r="AI469" i="11" s="1"/>
  <c r="AI471" i="11" s="1"/>
  <c r="K506" i="11"/>
  <c r="P688" i="11" l="1"/>
  <c r="AE30" i="3" s="1"/>
  <c r="AE29" i="3"/>
  <c r="J506" i="11"/>
  <c r="E687" i="11"/>
  <c r="I29" i="3" s="1"/>
  <c r="J507" i="11"/>
  <c r="J508" i="11"/>
  <c r="D687" i="11"/>
  <c r="G29" i="3" s="1"/>
  <c r="J511" i="11"/>
  <c r="J510" i="11"/>
  <c r="L687" i="11"/>
  <c r="L688" i="11" s="1"/>
  <c r="W30" i="3" s="1"/>
  <c r="J512" i="11"/>
  <c r="N687" i="11"/>
  <c r="J504" i="11"/>
  <c r="J688" i="11"/>
  <c r="S30" i="3" s="1"/>
  <c r="S29" i="3"/>
  <c r="T687" i="11"/>
  <c r="S687" i="11"/>
  <c r="S688" i="11" s="1"/>
  <c r="C687" i="11"/>
  <c r="C688" i="11" s="1"/>
  <c r="E30" i="3" s="1"/>
  <c r="K687" i="11"/>
  <c r="B687" i="11"/>
  <c r="B688" i="11" s="1"/>
  <c r="C30" i="3" s="1"/>
  <c r="I687" i="11"/>
  <c r="G687" i="11"/>
  <c r="M29" i="3" s="1"/>
  <c r="F687" i="11"/>
  <c r="F688" i="11" s="1"/>
  <c r="K30" i="3" s="1"/>
  <c r="J503" i="11"/>
  <c r="J505" i="11"/>
  <c r="O29" i="3"/>
  <c r="J502" i="11"/>
  <c r="AI470" i="11"/>
  <c r="AI476" i="11" s="1"/>
  <c r="AK475" i="11"/>
  <c r="AK477" i="11" s="1"/>
  <c r="AK478" i="11" s="1"/>
  <c r="AK479" i="11" s="1"/>
  <c r="C42" i="3" s="1"/>
  <c r="AI474" i="11"/>
  <c r="J501" i="11"/>
  <c r="Y29" i="3"/>
  <c r="M688" i="11"/>
  <c r="Y30" i="3" s="1"/>
  <c r="C29" i="3" l="1"/>
  <c r="E688" i="11"/>
  <c r="I30" i="3" s="1"/>
  <c r="D688" i="11"/>
  <c r="G30" i="3" s="1"/>
  <c r="W29" i="3"/>
  <c r="E29" i="3"/>
  <c r="N688" i="11"/>
  <c r="AA30" i="3" s="1"/>
  <c r="AA29" i="3"/>
  <c r="K688" i="11"/>
  <c r="U30" i="3" s="1"/>
  <c r="U29" i="3"/>
  <c r="I688" i="11"/>
  <c r="Q30" i="3" s="1"/>
  <c r="Q29" i="3"/>
  <c r="K29" i="3"/>
  <c r="T688" i="11"/>
  <c r="AM30" i="3" s="1"/>
  <c r="AM29" i="3"/>
  <c r="G688" i="11"/>
  <c r="M30" i="3" s="1"/>
  <c r="AI473" i="11"/>
  <c r="AI475" i="11" s="1"/>
  <c r="AI477" i="11" s="1"/>
  <c r="AI478" i="11" s="1"/>
  <c r="AI479"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Schneider</author>
    <author>W. Joel Schneider</author>
  </authors>
  <commentList>
    <comment ref="B3" authorId="0" shapeId="0" xr:uid="{00000000-0006-0000-0200-000001000000}">
      <text>
        <r>
          <rPr>
            <b/>
            <sz val="8"/>
            <color rgb="FF000000"/>
            <rFont val="Tahoma"/>
            <family val="2"/>
          </rPr>
          <t>Type score in the units you specified on the Correlations sheet.</t>
        </r>
        <r>
          <rPr>
            <sz val="8"/>
            <color rgb="FF000000"/>
            <rFont val="Tahoma"/>
            <family val="2"/>
          </rPr>
          <t xml:space="preserve">
</t>
        </r>
      </text>
    </comment>
    <comment ref="D3" authorId="1" shapeId="0" xr:uid="{00000000-0006-0000-0200-000002000000}">
      <text>
        <r>
          <rPr>
            <b/>
            <sz val="8"/>
            <color rgb="FF000000"/>
            <rFont val="Tahoma"/>
            <family val="2"/>
          </rPr>
          <t>Part-Whole Correlation</t>
        </r>
      </text>
    </comment>
    <comment ref="E3" authorId="1" shapeId="0" xr:uid="{00000000-0006-0000-0200-000003000000}">
      <text>
        <r>
          <rPr>
            <b/>
            <sz val="8"/>
            <color indexed="81"/>
            <rFont val="Tahoma"/>
            <family val="2"/>
          </rPr>
          <t>Corrected Part-Whole Correlation (Correlation of subtest with the total of the remaining subtests in the composite)</t>
        </r>
      </text>
    </comment>
    <comment ref="G3" authorId="1" shapeId="0" xr:uid="{00000000-0006-0000-0200-000004000000}">
      <text>
        <r>
          <rPr>
            <b/>
            <sz val="8"/>
            <color indexed="81"/>
            <rFont val="Tahoma"/>
            <family val="2"/>
          </rPr>
          <t>Score - Composite Mean</t>
        </r>
      </text>
    </comment>
    <comment ref="I3" authorId="1" shapeId="0" xr:uid="{00000000-0006-0000-0200-000005000000}">
      <text>
        <r>
          <rPr>
            <b/>
            <sz val="8"/>
            <color indexed="81"/>
            <rFont val="Tahoma"/>
            <family val="2"/>
          </rPr>
          <t>Probability that difference is 0 (With Bonferroni correction for multiple comparisons, thus probabilities can often exceed 1)</t>
        </r>
      </text>
    </comment>
    <comment ref="K3" authorId="1" shapeId="0" xr:uid="{00000000-0006-0000-0200-000006000000}">
      <text>
        <r>
          <rPr>
            <b/>
            <sz val="8"/>
            <color indexed="81"/>
            <rFont val="Tahoma"/>
            <family val="2"/>
          </rPr>
          <t>Estimated Proportion with this sized difference or more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 Joel Schneider</author>
  </authors>
  <commentList>
    <comment ref="B25" authorId="0" shapeId="0" xr:uid="{00000000-0006-0000-0400-000001000000}">
      <text>
        <r>
          <rPr>
            <b/>
            <sz val="10"/>
            <color theme="3"/>
            <rFont val="Calibri"/>
            <family val="2"/>
            <scheme val="minor"/>
          </rPr>
          <t>Because all the composites are on the same metric (M=100, SD = 15), these are the same as unstandardized coefficients.</t>
        </r>
      </text>
    </comment>
    <comment ref="B26" authorId="0" shapeId="0" xr:uid="{00000000-0006-0000-0400-000002000000}">
      <text>
        <r>
          <rPr>
            <b/>
            <sz val="8"/>
            <color indexed="81"/>
            <rFont val="Tahoma"/>
            <family val="2"/>
          </rPr>
          <t>Computed by dividing the zero-order correlation by the Multiple R.</t>
        </r>
      </text>
    </comment>
    <comment ref="B28" authorId="0" shapeId="0" xr:uid="{00000000-0006-0000-0400-000003000000}">
      <text>
        <r>
          <rPr>
            <b/>
            <sz val="8"/>
            <color rgb="FF000000"/>
            <rFont val="Tahoma"/>
            <family val="2"/>
          </rPr>
          <t>% of variance each predictor can explain by itself.</t>
        </r>
      </text>
    </comment>
    <comment ref="B30" authorId="0" shapeId="0" xr:uid="{00000000-0006-0000-0400-000004000000}">
      <text>
        <r>
          <rPr>
            <b/>
            <sz val="15"/>
            <color theme="3"/>
            <rFont val="Calibri"/>
            <family val="2"/>
            <scheme val="minor"/>
          </rPr>
          <t xml:space="preserve">After partialling out all variance associated with the other predictors in both the individual predictor and in the criterion, how much variance can the predictor explain?
</t>
        </r>
        <r>
          <rPr>
            <b/>
            <sz val="15"/>
            <color theme="3"/>
            <rFont val="Calibri"/>
            <family val="2"/>
            <scheme val="minor"/>
          </rPr>
          <t xml:space="preserve">
</t>
        </r>
        <r>
          <rPr>
            <b/>
            <sz val="15"/>
            <color theme="3"/>
            <rFont val="Calibri"/>
            <family val="2"/>
            <scheme val="minor"/>
          </rPr>
          <t>In other words, if you were to use the other predictors to residualize both the predictor and the criterion, what percent of variance would overlap in the residual scores of the predictor and the criterion?</t>
        </r>
      </text>
    </comment>
    <comment ref="B32" authorId="0" shapeId="0" xr:uid="{00000000-0006-0000-0400-000005000000}">
      <text>
        <r>
          <rPr>
            <b/>
            <sz val="8"/>
            <color rgb="FF000000"/>
            <rFont val="Tahoma"/>
            <family val="2"/>
          </rPr>
          <t xml:space="preserve">How much variance can the predictor explain beyond that of the other predictors? 
</t>
        </r>
        <r>
          <rPr>
            <b/>
            <sz val="8"/>
            <color rgb="FF000000"/>
            <rFont val="Tahoma"/>
            <family val="2"/>
          </rPr>
          <t xml:space="preserve">
</t>
        </r>
        <r>
          <rPr>
            <b/>
            <sz val="8"/>
            <color rgb="FF000000"/>
            <rFont val="Tahoma"/>
            <family val="2"/>
          </rPr>
          <t xml:space="preserve">Also called the </t>
        </r>
        <r>
          <rPr>
            <b/>
            <i/>
            <sz val="8"/>
            <color rgb="FF000000"/>
            <rFont val="Tahoma"/>
            <family val="2"/>
          </rPr>
          <t>uniqueness</t>
        </r>
        <r>
          <rPr>
            <b/>
            <sz val="8"/>
            <color rgb="FF000000"/>
            <rFont val="Tahoma"/>
            <family val="2"/>
          </rPr>
          <t xml:space="preserve">.
</t>
        </r>
        <r>
          <rPr>
            <b/>
            <sz val="8"/>
            <color rgb="FF000000"/>
            <rFont val="Tahoma"/>
            <family val="2"/>
          </rPr>
          <t xml:space="preserve">
</t>
        </r>
        <r>
          <rPr>
            <b/>
            <sz val="8"/>
            <color rgb="FF000000"/>
            <rFont val="Tahoma"/>
            <family val="2"/>
          </rPr>
          <t>When you add an additional predictor, check to see if all predictors still have uniqenesses that are substantially above 0. Uniquenesses &gt;.01 are highlighted in red).</t>
        </r>
      </text>
    </comment>
    <comment ref="B33" authorId="0" shapeId="0" xr:uid="{00000000-0006-0000-0400-000006000000}">
      <text>
        <r>
          <rPr>
            <b/>
            <sz val="8"/>
            <color rgb="FF000000"/>
            <rFont val="Tahoma"/>
            <family val="2"/>
          </rPr>
          <t>Values &lt; .10 make the interpretation of regression coefficients a problem but do not interfere with the Multiple R.</t>
        </r>
      </text>
    </comment>
    <comment ref="B38" authorId="0" shapeId="0" xr:uid="{00000000-0006-0000-0400-000007000000}">
      <text>
        <r>
          <rPr>
            <b/>
            <sz val="8"/>
            <color rgb="FF000000"/>
            <rFont val="Tahoma"/>
            <family val="2"/>
          </rPr>
          <t>How much variance does the overall model explain in the criterion?</t>
        </r>
      </text>
    </comment>
    <comment ref="B41" authorId="0" shapeId="0" xr:uid="{00000000-0006-0000-0400-000008000000}">
      <text>
        <r>
          <rPr>
            <b/>
            <sz val="8"/>
            <color rgb="FF000000"/>
            <rFont val="Tahoma"/>
            <family val="2"/>
          </rPr>
          <t>Ideally, this number should be small. If this number is large compared to the standard error below, then the factors in the equation are not a full explanation of the criterion score.</t>
        </r>
      </text>
    </comment>
    <comment ref="B42" authorId="0" shapeId="0" xr:uid="{00000000-0006-0000-0400-000009000000}">
      <text>
        <r>
          <rPr>
            <b/>
            <sz val="8"/>
            <color rgb="FF000000"/>
            <rFont val="Tahoma"/>
            <family val="2"/>
          </rPr>
          <t>If this value is less than your alpha, it is likely that you have not fully explained the difference between the predicted and obtained criterion score.</t>
        </r>
      </text>
    </comment>
    <comment ref="B43" authorId="0" shapeId="0" xr:uid="{00000000-0006-0000-0400-00000A000000}">
      <text>
        <r>
          <rPr>
            <b/>
            <sz val="8"/>
            <color indexed="81"/>
            <rFont val="Tahoma"/>
            <family val="2"/>
          </rPr>
          <t>Errors are typically this large in either direction.</t>
        </r>
      </text>
    </comment>
  </commentList>
</comments>
</file>

<file path=xl/sharedStrings.xml><?xml version="1.0" encoding="utf-8"?>
<sst xmlns="http://schemas.openxmlformats.org/spreadsheetml/2006/main" count="913" uniqueCount="528">
  <si>
    <t>Subtest Name</t>
  </si>
  <si>
    <t>Test 1</t>
  </si>
  <si>
    <t>Test 2</t>
  </si>
  <si>
    <t>Test 3</t>
  </si>
  <si>
    <t>Test 4</t>
  </si>
  <si>
    <t>Test 5</t>
  </si>
  <si>
    <t>Test 6</t>
  </si>
  <si>
    <t>Test 7</t>
  </si>
  <si>
    <t>Test 8</t>
  </si>
  <si>
    <t>Test 9</t>
  </si>
  <si>
    <t>Test 10</t>
  </si>
  <si>
    <t>Test 11</t>
  </si>
  <si>
    <t>Test 12</t>
  </si>
  <si>
    <t>Test 13</t>
  </si>
  <si>
    <t>Test 14</t>
  </si>
  <si>
    <t>Test 15</t>
  </si>
  <si>
    <t>Test 16</t>
  </si>
  <si>
    <t>Test 17</t>
  </si>
  <si>
    <t>Test 18</t>
  </si>
  <si>
    <t>Test 19</t>
  </si>
  <si>
    <t>Test 20</t>
  </si>
  <si>
    <t>Reliability</t>
  </si>
  <si>
    <t>Mean</t>
  </si>
  <si>
    <t>SD</t>
  </si>
  <si>
    <t>Subtest</t>
  </si>
  <si>
    <t>Score</t>
  </si>
  <si>
    <t>n</t>
  </si>
  <si>
    <t>sum rjk</t>
  </si>
  <si>
    <t>Composite Sum</t>
  </si>
  <si>
    <t>Normative Mean</t>
  </si>
  <si>
    <t>Subtest SD</t>
  </si>
  <si>
    <t>Sc</t>
  </si>
  <si>
    <t>Index</t>
  </si>
  <si>
    <t>sum rii</t>
  </si>
  <si>
    <t>SEM</t>
  </si>
  <si>
    <t>SEM^2</t>
  </si>
  <si>
    <t>SEM^2 T</t>
  </si>
  <si>
    <t>wjschne@ilstu.edu</t>
  </si>
  <si>
    <t>Questions about this spreadsheet can be directed to its author, W. Joel Schneider, Ph.D. at</t>
  </si>
  <si>
    <t>Last</t>
  </si>
  <si>
    <t>Composite 1</t>
  </si>
  <si>
    <t>Composite 2</t>
  </si>
  <si>
    <t>Test 21</t>
  </si>
  <si>
    <t>Test 22</t>
  </si>
  <si>
    <t>Test 23</t>
  </si>
  <si>
    <t>Test 24</t>
  </si>
  <si>
    <t>Test 25</t>
  </si>
  <si>
    <t>Test 26</t>
  </si>
  <si>
    <t>Test 27</t>
  </si>
  <si>
    <t>Test 28</t>
  </si>
  <si>
    <t>Test 29</t>
  </si>
  <si>
    <t>Test 30</t>
  </si>
  <si>
    <t>Test 31</t>
  </si>
  <si>
    <t>Test 32</t>
  </si>
  <si>
    <t>Test 33</t>
  </si>
  <si>
    <t>Test 34</t>
  </si>
  <si>
    <t>Test 35</t>
  </si>
  <si>
    <t>Test 36</t>
  </si>
  <si>
    <t>Test 37</t>
  </si>
  <si>
    <t>Test 38</t>
  </si>
  <si>
    <t>Test 39</t>
  </si>
  <si>
    <t>Test 40</t>
  </si>
  <si>
    <t>Test 41</t>
  </si>
  <si>
    <t>Test 42</t>
  </si>
  <si>
    <t>Test 43</t>
  </si>
  <si>
    <t>Test 44</t>
  </si>
  <si>
    <t>Test 45</t>
  </si>
  <si>
    <t>Test 46</t>
  </si>
  <si>
    <t>Test 47</t>
  </si>
  <si>
    <t>Test 48</t>
  </si>
  <si>
    <t>Test 49</t>
  </si>
  <si>
    <t>Test 50</t>
  </si>
  <si>
    <t>Test 51</t>
  </si>
  <si>
    <t>Test 52</t>
  </si>
  <si>
    <t>Test 53</t>
  </si>
  <si>
    <t>Test 54</t>
  </si>
  <si>
    <t>Test 55</t>
  </si>
  <si>
    <t>Test 56</t>
  </si>
  <si>
    <t>Test 57</t>
  </si>
  <si>
    <t>Test 58</t>
  </si>
  <si>
    <t>Test 59</t>
  </si>
  <si>
    <t>Test 60</t>
  </si>
  <si>
    <t>Test 61</t>
  </si>
  <si>
    <t>Test 62</t>
  </si>
  <si>
    <t>Test 63</t>
  </si>
  <si>
    <t>Test 64</t>
  </si>
  <si>
    <t>Test 65</t>
  </si>
  <si>
    <t>Test 66</t>
  </si>
  <si>
    <t>Test 67</t>
  </si>
  <si>
    <t>Test 68</t>
  </si>
  <si>
    <t>Test 69</t>
  </si>
  <si>
    <t>Test 70</t>
  </si>
  <si>
    <t>Test 71</t>
  </si>
  <si>
    <t>Test 72</t>
  </si>
  <si>
    <t>Test 73</t>
  </si>
  <si>
    <t>Test 74</t>
  </si>
  <si>
    <t>Test 75</t>
  </si>
  <si>
    <t>Test 76</t>
  </si>
  <si>
    <t>Test 77</t>
  </si>
  <si>
    <t>Test 78</t>
  </si>
  <si>
    <t>Test 79</t>
  </si>
  <si>
    <t>Test 80</t>
  </si>
  <si>
    <t>Test 81</t>
  </si>
  <si>
    <t>Test 82</t>
  </si>
  <si>
    <t>Test 83</t>
  </si>
  <si>
    <t>Test 84</t>
  </si>
  <si>
    <t>Test 85</t>
  </si>
  <si>
    <t>Test 86</t>
  </si>
  <si>
    <t>Test 87</t>
  </si>
  <si>
    <t>Test 88</t>
  </si>
  <si>
    <t>Test 89</t>
  </si>
  <si>
    <t>Test 90</t>
  </si>
  <si>
    <t>Test 91</t>
  </si>
  <si>
    <t>Test 92</t>
  </si>
  <si>
    <t>Test 93</t>
  </si>
  <si>
    <t>Test 94</t>
  </si>
  <si>
    <t>Test 95</t>
  </si>
  <si>
    <t>Test 96</t>
  </si>
  <si>
    <t>Test 97</t>
  </si>
  <si>
    <t>Test 98</t>
  </si>
  <si>
    <t>Test 99</t>
  </si>
  <si>
    <t>Test 100</t>
  </si>
  <si>
    <t>α</t>
  </si>
  <si>
    <t>Scaled</t>
  </si>
  <si>
    <t>Composite 3</t>
  </si>
  <si>
    <t>T</t>
  </si>
  <si>
    <t>Correlation</t>
  </si>
  <si>
    <t>Criterion</t>
  </si>
  <si>
    <t>Predictor</t>
  </si>
  <si>
    <t>Average Reliability</t>
  </si>
  <si>
    <t>Average Correlation</t>
  </si>
  <si>
    <t>Inverse of Ri</t>
  </si>
  <si>
    <r>
      <t xml:space="preserve">Fill in as many reliabilities and correlations as possible. </t>
    </r>
    <r>
      <rPr>
        <sz val="10"/>
        <color indexed="10"/>
        <rFont val="Arial"/>
        <family val="2"/>
      </rPr>
      <t>Missing values will be computed from the averages of the other reliabilties and correlations.</t>
    </r>
  </si>
  <si>
    <t>Tests</t>
  </si>
  <si>
    <t>C1</t>
  </si>
  <si>
    <t>C2</t>
  </si>
  <si>
    <t>C3</t>
  </si>
  <si>
    <t>C4</t>
  </si>
  <si>
    <t>C5</t>
  </si>
  <si>
    <t>C6</t>
  </si>
  <si>
    <t>C7</t>
  </si>
  <si>
    <t>C8</t>
  </si>
  <si>
    <t>C9</t>
  </si>
  <si>
    <t>C10</t>
  </si>
  <si>
    <t>Scores</t>
  </si>
  <si>
    <t>Checkbox controls</t>
  </si>
  <si>
    <t>Include</t>
  </si>
  <si>
    <t>Reliabilities</t>
  </si>
  <si>
    <t>Composite Score</t>
  </si>
  <si>
    <t>Compute</t>
  </si>
  <si>
    <t>sum shared subtests</t>
  </si>
  <si>
    <t>sum intersecting correlations</t>
  </si>
  <si>
    <t>Diagonal</t>
  </si>
  <si>
    <t>Intercorrelation matrix</t>
  </si>
  <si>
    <t>First</t>
  </si>
  <si>
    <t>Return Rank</t>
  </si>
  <si>
    <t>Formatting</t>
  </si>
  <si>
    <t>Label</t>
  </si>
  <si>
    <t>Composite Differences</t>
  </si>
  <si>
    <t>zDifference</t>
  </si>
  <si>
    <t>ABS(Z1-Z2)</t>
  </si>
  <si>
    <t>Proportion with this difference</t>
  </si>
  <si>
    <t>Reliabilties</t>
  </si>
  <si>
    <t>Significance of simple difference</t>
  </si>
  <si>
    <t>Rounding for above</t>
  </si>
  <si>
    <t>Display</t>
  </si>
  <si>
    <t>Predicted Criterion</t>
  </si>
  <si>
    <t>Y-Y-hat</t>
  </si>
  <si>
    <t>Y</t>
  </si>
  <si>
    <t>Y-hat</t>
  </si>
  <si>
    <t>Proportion with this discrepancy or more</t>
  </si>
  <si>
    <t>Corr of included variables</t>
  </si>
  <si>
    <t>Corr of independent variables</t>
  </si>
  <si>
    <t>R2</t>
  </si>
  <si>
    <t>det all</t>
  </si>
  <si>
    <t>det ind</t>
  </si>
  <si>
    <t>Inverse Independent</t>
  </si>
  <si>
    <t>Ryi</t>
  </si>
  <si>
    <t>Beta</t>
  </si>
  <si>
    <t>Standard error of multiple estimate</t>
  </si>
  <si>
    <t>Semi-partial</t>
  </si>
  <si>
    <t>Partial</t>
  </si>
  <si>
    <t>SE Beta</t>
  </si>
  <si>
    <t>N of sample</t>
  </si>
  <si>
    <t>k predictors</t>
  </si>
  <si>
    <t>t</t>
  </si>
  <si>
    <t>Partial Squared</t>
  </si>
  <si>
    <t>Squared Semi-partial</t>
  </si>
  <si>
    <t>intercept</t>
  </si>
  <si>
    <t>Position</t>
  </si>
  <si>
    <t>Row</t>
  </si>
  <si>
    <t>Rank</t>
  </si>
  <si>
    <t>rii</t>
  </si>
  <si>
    <t>R2 with other IV's</t>
  </si>
  <si>
    <t>Partial correlations among IV's</t>
  </si>
  <si>
    <t>Beta Rounded</t>
  </si>
  <si>
    <t>Composite Name</t>
  </si>
  <si>
    <t>Composition</t>
  </si>
  <si>
    <t>Simple Difference</t>
  </si>
  <si>
    <t>Predicted Difference</t>
  </si>
  <si>
    <t>Northwest</t>
  </si>
  <si>
    <t>Southwest</t>
  </si>
  <si>
    <t>Southeast</t>
  </si>
  <si>
    <t>Northeast</t>
  </si>
  <si>
    <t>r simple difference score</t>
  </si>
  <si>
    <t>r predicted difference score</t>
  </si>
  <si>
    <t>Reliability of Discrepancy</t>
  </si>
  <si>
    <t>SE of predicted score</t>
  </si>
  <si>
    <t>sig of predicted difference</t>
  </si>
  <si>
    <t>Probability that true discrepancy = 0</t>
  </si>
  <si>
    <t>In observed direction</t>
  </si>
  <si>
    <t>In either direction</t>
  </si>
  <si>
    <t>None</t>
  </si>
  <si>
    <t>Predictors</t>
  </si>
  <si>
    <t>P1</t>
  </si>
  <si>
    <t>P2</t>
  </si>
  <si>
    <t>P3</t>
  </si>
  <si>
    <t>P4</t>
  </si>
  <si>
    <t>P5</t>
  </si>
  <si>
    <t>P6</t>
  </si>
  <si>
    <t>P7</t>
  </si>
  <si>
    <t>P8</t>
  </si>
  <si>
    <t>P9</t>
  </si>
  <si>
    <t>Check Criterion</t>
  </si>
  <si>
    <t>Check P1</t>
  </si>
  <si>
    <t>Check P2</t>
  </si>
  <si>
    <t>Check P3</t>
  </si>
  <si>
    <t>Check P4</t>
  </si>
  <si>
    <t>Check P5</t>
  </si>
  <si>
    <t>Check P6</t>
  </si>
  <si>
    <t>Check P7</t>
  </si>
  <si>
    <t>Check P8</t>
  </si>
  <si>
    <t>Semi-Partial Correlations</t>
  </si>
  <si>
    <r>
      <t>r</t>
    </r>
    <r>
      <rPr>
        <vertAlign val="superscript"/>
        <sz val="10"/>
        <rFont val="Arial"/>
        <family val="2"/>
      </rPr>
      <t>2</t>
    </r>
  </si>
  <si>
    <t>Partial Correlations (pr)</t>
  </si>
  <si>
    <r>
      <t>pr</t>
    </r>
    <r>
      <rPr>
        <vertAlign val="superscript"/>
        <sz val="10"/>
        <rFont val="Arial"/>
        <family val="2"/>
      </rPr>
      <t>2</t>
    </r>
  </si>
  <si>
    <r>
      <t>sr</t>
    </r>
    <r>
      <rPr>
        <vertAlign val="superscript"/>
        <sz val="10"/>
        <rFont val="Arial"/>
        <family val="2"/>
      </rPr>
      <t>2</t>
    </r>
  </si>
  <si>
    <t>Standardized Regression Coeffients (β)</t>
  </si>
  <si>
    <t>Zero-Order Correlations (r)</t>
  </si>
  <si>
    <t>Semi-Partial Correlations (sr)</t>
  </si>
  <si>
    <t>Standard Error of the Multiple Estimate</t>
  </si>
  <si>
    <t>Error (Y-Ŷ)</t>
  </si>
  <si>
    <t>Scales</t>
  </si>
  <si>
    <t>Scale</t>
  </si>
  <si>
    <t>Regression Equation:</t>
  </si>
  <si>
    <t>Means</t>
  </si>
  <si>
    <t>Diffs</t>
  </si>
  <si>
    <t>Critical Difference</t>
  </si>
  <si>
    <t>Average Corr in column</t>
  </si>
  <si>
    <t>proportion with this discrepancy</t>
  </si>
  <si>
    <t>Rounding</t>
  </si>
  <si>
    <t>Strength/Weakness</t>
  </si>
  <si>
    <t xml:space="preserve">Crit. Diff. </t>
  </si>
  <si>
    <t xml:space="preserve">S/W </t>
  </si>
  <si>
    <t>p value</t>
  </si>
  <si>
    <t>p</t>
  </si>
  <si>
    <t>Part-Whole Correlation</t>
  </si>
  <si>
    <t>Corrected Part-Whole Correlation</t>
  </si>
  <si>
    <r>
      <t>r</t>
    </r>
    <r>
      <rPr>
        <b/>
        <vertAlign val="subscript"/>
        <sz val="10"/>
        <rFont val="Arial"/>
        <family val="2"/>
      </rPr>
      <t>pw</t>
    </r>
  </si>
  <si>
    <r>
      <t>cr</t>
    </r>
    <r>
      <rPr>
        <b/>
        <vertAlign val="subscript"/>
        <sz val="10"/>
        <rFont val="Arial"/>
        <family val="2"/>
      </rPr>
      <t>pw</t>
    </r>
  </si>
  <si>
    <t>Test</t>
  </si>
  <si>
    <t>Composites</t>
  </si>
  <si>
    <r>
      <rPr>
        <sz val="10"/>
        <color indexed="10"/>
        <rFont val="Arial"/>
        <family val="2"/>
      </rPr>
      <t>Significantly higher subtests in red.</t>
    </r>
    <r>
      <rPr>
        <sz val="10"/>
        <rFont val="Arial"/>
        <family val="2"/>
      </rPr>
      <t xml:space="preserve">
</t>
    </r>
    <r>
      <rPr>
        <sz val="10"/>
        <color indexed="12"/>
        <rFont val="Arial"/>
        <family val="2"/>
      </rPr>
      <t>Significantly lower subtests in blue.</t>
    </r>
  </si>
  <si>
    <t>Instructions</t>
  </si>
  <si>
    <t>a) Missing values are computed with the average of included correlations and reliabilities.</t>
  </si>
  <si>
    <t>a) The best models are determined by theory.</t>
  </si>
  <si>
    <t>iii) Find a model that is the right balance between the previous two considerations and minimizing the error term (Y-Ŷ).</t>
  </si>
  <si>
    <t>b) When theoretical models are not possible, there are some guidelines to consider.</t>
  </si>
  <si>
    <t xml:space="preserve">iv) Once your model is selected, be sure not to take the relative sizes of the various coefficients too seriously. </t>
  </si>
  <si>
    <t>b) Filling in missing correlations and reliabilities with educated guesses is a reasonable thing to do as long as you don't overinterpret the results.</t>
  </si>
  <si>
    <t xml:space="preserve">    Typically, the sizes of the coefficents roughly correspond to the importance of the predictors but quite often this is not the case.</t>
  </si>
  <si>
    <t>Deviation</t>
  </si>
  <si>
    <r>
      <t>2. Fill in as many correlations and reliability coefficients as possible on the "</t>
    </r>
    <r>
      <rPr>
        <b/>
        <sz val="10"/>
        <rFont val="Arial"/>
        <family val="2"/>
      </rPr>
      <t>Correlations</t>
    </r>
    <r>
      <rPr>
        <sz val="10"/>
        <rFont val="Arial"/>
        <family val="2"/>
      </rPr>
      <t xml:space="preserve">" sheet. </t>
    </r>
  </si>
  <si>
    <r>
      <t>3. On the "</t>
    </r>
    <r>
      <rPr>
        <b/>
        <sz val="10"/>
        <rFont val="Arial"/>
        <family val="2"/>
      </rPr>
      <t>Create Composites</t>
    </r>
    <r>
      <rPr>
        <sz val="10"/>
        <rFont val="Arial"/>
        <family val="2"/>
      </rPr>
      <t>" sheet, specify which subtests go together using the checkboxes.</t>
    </r>
  </si>
  <si>
    <t xml:space="preserve">    The error term should be as small as possible. If it is bigger than a standard error of the multiple estimate </t>
  </si>
  <si>
    <t xml:space="preserve">    (expecially if it is larger than twice the SE), you haven't found the full explanation of the criterion.</t>
  </si>
  <si>
    <t xml:space="preserve">    The squared semi-partial correlation is the percentage of unique variance that the predictor accounts for in the criterion.</t>
  </si>
  <si>
    <r>
      <t>i)   A good model has a high multiple R</t>
    </r>
    <r>
      <rPr>
        <vertAlign val="superscript"/>
        <sz val="10"/>
        <rFont val="Arial"/>
        <family val="2"/>
      </rPr>
      <t>2</t>
    </r>
    <r>
      <rPr>
        <sz val="10"/>
        <rFont val="Arial"/>
        <family val="2"/>
      </rPr>
      <t>.</t>
    </r>
  </si>
  <si>
    <t>Proportion</t>
  </si>
  <si>
    <t>C11</t>
  </si>
  <si>
    <t>C12</t>
  </si>
  <si>
    <t>C13</t>
  </si>
  <si>
    <t>C14</t>
  </si>
  <si>
    <t>C15</t>
  </si>
  <si>
    <t>C16</t>
  </si>
  <si>
    <t>C17</t>
  </si>
  <si>
    <t>C18</t>
  </si>
  <si>
    <t>C19</t>
  </si>
  <si>
    <t>C20</t>
  </si>
  <si>
    <t>Check P9</t>
  </si>
  <si>
    <t>Check P10</t>
  </si>
  <si>
    <t>Check P11</t>
  </si>
  <si>
    <t>Check P12</t>
  </si>
  <si>
    <t>Check P13</t>
  </si>
  <si>
    <t>Check P14</t>
  </si>
  <si>
    <t>Check P15</t>
  </si>
  <si>
    <t>Check P16</t>
  </si>
  <si>
    <t>Check P17</t>
  </si>
  <si>
    <t>Check P18</t>
  </si>
  <si>
    <t>Check P19</t>
  </si>
  <si>
    <t>P10</t>
  </si>
  <si>
    <t>P11</t>
  </si>
  <si>
    <t>P12</t>
  </si>
  <si>
    <t>P13</t>
  </si>
  <si>
    <t>P14</t>
  </si>
  <si>
    <t>P15</t>
  </si>
  <si>
    <t>P16</t>
  </si>
  <si>
    <t>P17</t>
  </si>
  <si>
    <t>P18</t>
  </si>
  <si>
    <t>P19</t>
  </si>
  <si>
    <r>
      <t>5. Play with the multiple regression models as you see fit on the "</t>
    </r>
    <r>
      <rPr>
        <b/>
        <sz val="10"/>
        <rFont val="Arial"/>
        <family val="2"/>
      </rPr>
      <t>Predictions</t>
    </r>
    <r>
      <rPr>
        <sz val="10"/>
        <rFont val="Arial"/>
        <family val="2"/>
      </rPr>
      <t>" worksheet.</t>
    </r>
  </si>
  <si>
    <t>Simple Difference Method</t>
  </si>
  <si>
    <t>Predicted Difference Method</t>
  </si>
  <si>
    <t>Percentile</t>
  </si>
  <si>
    <t>Composite z of independent</t>
  </si>
  <si>
    <t>z*z'</t>
  </si>
  <si>
    <t>rii*z*z'</t>
  </si>
  <si>
    <t>sdYo-Y-hat</t>
  </si>
  <si>
    <t>Beta Squared</t>
  </si>
  <si>
    <t>Beta Squared*Reliabilities</t>
  </si>
  <si>
    <t>sums</t>
  </si>
  <si>
    <t>SD(Y-hat)</t>
  </si>
  <si>
    <t>Beta*Beta'</t>
  </si>
  <si>
    <t>Riv*Beta*Beta'</t>
  </si>
  <si>
    <t>r(y-hat)</t>
  </si>
  <si>
    <t>bDy.x</t>
  </si>
  <si>
    <t>bDx.y</t>
  </si>
  <si>
    <t>R</t>
  </si>
  <si>
    <t>ryy</t>
  </si>
  <si>
    <t>SD(Diff)</t>
  </si>
  <si>
    <t>r(Diff)</t>
  </si>
  <si>
    <t>SE(Diff)</t>
  </si>
  <si>
    <t>D</t>
  </si>
  <si>
    <t>zD</t>
  </si>
  <si>
    <t>pzD</t>
  </si>
  <si>
    <t>SE(Y-hat - Y)</t>
  </si>
  <si>
    <r>
      <t>ii)  Each predictor should have a squared semi-partial correlation (sr</t>
    </r>
    <r>
      <rPr>
        <vertAlign val="superscript"/>
        <sz val="10"/>
        <rFont val="Arial"/>
        <family val="2"/>
      </rPr>
      <t>2</t>
    </r>
    <r>
      <rPr>
        <sz val="10"/>
        <rFont val="Arial"/>
        <family val="2"/>
      </rPr>
      <t>) above 0. More than .01 is the criterion I have chosen for my purposes.</t>
    </r>
  </si>
  <si>
    <t>Probability that "True" Error = 0</t>
  </si>
  <si>
    <t>Loading</t>
  </si>
  <si>
    <t>Multiple R with other IV's</t>
  </si>
  <si>
    <t>Tolerance (Variance Independent of Other Predictors)</t>
  </si>
  <si>
    <t>Tolerance</t>
  </si>
  <si>
    <t>Correlation Matrix</t>
  </si>
  <si>
    <t>The scores generated in this spreadsheet do not necessarily correspond to the "official" scores that would be generated from a test manual.</t>
  </si>
  <si>
    <t>Often these scores are close to official scores but they are merely estimates based on the assumption of perfect normality.</t>
  </si>
  <si>
    <r>
      <t xml:space="preserve">Warning! </t>
    </r>
    <r>
      <rPr>
        <sz val="10"/>
        <rFont val="Arial"/>
        <family val="2"/>
      </rPr>
      <t xml:space="preserve">This spreadsheet is not a substitute for a test manual or commercial scoring software. </t>
    </r>
  </si>
  <si>
    <r>
      <rPr>
        <sz val="10"/>
        <color indexed="10"/>
        <rFont val="Arial"/>
        <family val="2"/>
      </rPr>
      <t>Disclaimer:</t>
    </r>
    <r>
      <rPr>
        <sz val="10"/>
        <rFont val="Arial"/>
        <family val="2"/>
      </rPr>
      <t xml:space="preserve"> This spreadsheet may contain errors. Use at your own risk. I use it merely as an interpretive tool, not as a means of generating numbers that would be used in an assessment report.</t>
    </r>
  </si>
  <si>
    <t xml:space="preserve">1. Find the reliabilities and intercorrelations of the tests you have given from test manuals and other sources. </t>
  </si>
  <si>
    <t/>
  </si>
  <si>
    <r>
      <t>4. View Statistics on the "</t>
    </r>
    <r>
      <rPr>
        <b/>
        <sz val="10"/>
        <rFont val="Arial"/>
        <family val="2"/>
      </rPr>
      <t>Composite Stats</t>
    </r>
    <r>
      <rPr>
        <sz val="10"/>
        <rFont val="Arial"/>
        <family val="2"/>
      </rPr>
      <t>" sheet.</t>
    </r>
  </si>
  <si>
    <t>Score Display</t>
  </si>
  <si>
    <t>95% CI</t>
  </si>
  <si>
    <t>Digits Forward</t>
  </si>
  <si>
    <t>Digits Backward</t>
  </si>
  <si>
    <t>Auditory Comprehension</t>
  </si>
  <si>
    <t>Naming</t>
  </si>
  <si>
    <t>Visual Discrimination</t>
  </si>
  <si>
    <t>Design Construction</t>
  </si>
  <si>
    <t>Mazes</t>
  </si>
  <si>
    <t>Word Generation</t>
  </si>
  <si>
    <t>Attention/Executive</t>
  </si>
  <si>
    <t>Trails A</t>
  </si>
  <si>
    <t>Trails B</t>
  </si>
  <si>
    <t>Similarities</t>
  </si>
  <si>
    <t>Vocabulary</t>
  </si>
  <si>
    <t>Information</t>
  </si>
  <si>
    <t>Matrix Reasoning</t>
  </si>
  <si>
    <t>Digit Span</t>
  </si>
  <si>
    <t>Arithmetic</t>
  </si>
  <si>
    <t>Block Design</t>
  </si>
  <si>
    <t>Visual Puzzles</t>
  </si>
  <si>
    <t>Symbol Search</t>
  </si>
  <si>
    <t>Coding</t>
  </si>
  <si>
    <t>NAB Categories</t>
  </si>
  <si>
    <t>NAB Judgment</t>
  </si>
  <si>
    <t>NAB Mazes</t>
  </si>
  <si>
    <t>NAB Word Generation</t>
  </si>
  <si>
    <t>TOPF</t>
  </si>
  <si>
    <t>ROCFT Copy</t>
  </si>
  <si>
    <t>ROCFT Recall</t>
  </si>
  <si>
    <t>CVLT-3 Brief Trials 1-4</t>
  </si>
  <si>
    <t>CVLT-3 Brief SDFR</t>
  </si>
  <si>
    <t>CVLT-3 Brief LDFR</t>
  </si>
  <si>
    <t>Figure Weights</t>
  </si>
  <si>
    <t>Cancellation</t>
  </si>
  <si>
    <t>Processing Speed</t>
  </si>
  <si>
    <t>Verbal/Language</t>
  </si>
  <si>
    <t>Memory</t>
  </si>
  <si>
    <t>KTEA-3 Nonsense Word Decoding</t>
  </si>
  <si>
    <t>KTEA-3 Decoding Fluency</t>
  </si>
  <si>
    <t>KTEA-3 Reading Comprehension</t>
  </si>
  <si>
    <r>
      <t xml:space="preserve">Loading (Correlation with </t>
    </r>
    <r>
      <rPr>
        <b/>
        <sz val="12"/>
        <rFont val="Calibri"/>
        <family val="2"/>
      </rPr>
      <t>Ŷ</t>
    </r>
    <r>
      <rPr>
        <b/>
        <sz val="12"/>
        <rFont val="Arial"/>
        <family val="2"/>
      </rPr>
      <t>)</t>
    </r>
  </si>
  <si>
    <r>
      <t>r</t>
    </r>
    <r>
      <rPr>
        <b/>
        <vertAlign val="superscript"/>
        <sz val="12"/>
        <rFont val="Arial"/>
        <family val="2"/>
      </rPr>
      <t>2</t>
    </r>
  </si>
  <si>
    <r>
      <t>pr</t>
    </r>
    <r>
      <rPr>
        <b/>
        <vertAlign val="superscript"/>
        <sz val="12"/>
        <rFont val="Arial"/>
        <family val="2"/>
      </rPr>
      <t>2</t>
    </r>
  </si>
  <si>
    <r>
      <t>sr</t>
    </r>
    <r>
      <rPr>
        <b/>
        <vertAlign val="superscript"/>
        <sz val="12"/>
        <rFont val="Arial"/>
        <family val="2"/>
      </rPr>
      <t>2</t>
    </r>
  </si>
  <si>
    <r>
      <t>Multiple R</t>
    </r>
    <r>
      <rPr>
        <b/>
        <vertAlign val="superscript"/>
        <sz val="12"/>
        <rFont val="Arial"/>
        <family val="2"/>
      </rPr>
      <t>2</t>
    </r>
  </si>
  <si>
    <t>Visual Perception/Construction</t>
  </si>
  <si>
    <t>Numbers &amp; Letters Speed A</t>
  </si>
  <si>
    <t>Numbers &amp; Letters Accuracy A</t>
  </si>
  <si>
    <t>Numbers &amp; Letters Efficiency A</t>
  </si>
  <si>
    <t>Numbers &amp; Letters Efficiency B</t>
  </si>
  <si>
    <t>Story Learning Delayed-Recall</t>
  </si>
  <si>
    <t>Story Learning Immediate-Recall</t>
  </si>
  <si>
    <t>Shape Learning Immediate-Recognition</t>
  </si>
  <si>
    <t>Shape Learning Delayed-Recognition</t>
  </si>
  <si>
    <t>Grooved Pegboard-Dominant</t>
  </si>
  <si>
    <t>Grooved Pegboard-Nondominant</t>
  </si>
  <si>
    <t>Letter Fluency</t>
  </si>
  <si>
    <t>Category Fluency</t>
  </si>
  <si>
    <t>Letter-Number Sequencing</t>
  </si>
  <si>
    <t>Verbal Symbolic Abilities</t>
  </si>
  <si>
    <t>Visuoperceptual/Visuospatial Judment and Problem Solving</t>
  </si>
  <si>
    <t>Sensorimotor Function</t>
  </si>
  <si>
    <t>Attention/Working Memory</t>
  </si>
  <si>
    <t>Learning and Memory</t>
  </si>
  <si>
    <t>Benton Visual Form Discrimination</t>
  </si>
  <si>
    <t>Finger Tapping</t>
  </si>
  <si>
    <t>verbal:</t>
  </si>
  <si>
    <t>Pegboard</t>
  </si>
  <si>
    <t>LNS</t>
  </si>
  <si>
    <t>TMT</t>
  </si>
  <si>
    <t>RAVLT</t>
  </si>
  <si>
    <t>Grip Strength</t>
  </si>
  <si>
    <t>Logical Memory</t>
  </si>
  <si>
    <t>Semantic Fluency</t>
  </si>
  <si>
    <t>(Matrix Reasoning)</t>
  </si>
  <si>
    <t>Symbol Span</t>
  </si>
  <si>
    <t>Stroop</t>
  </si>
  <si>
    <t>Verbal-paired assoc</t>
  </si>
  <si>
    <t>WRAT Reading</t>
  </si>
  <si>
    <t>WCST</t>
  </si>
  <si>
    <t>visual:</t>
  </si>
  <si>
    <t>WRAT Math</t>
  </si>
  <si>
    <t>Visual Reproduction</t>
  </si>
  <si>
    <t>RCFT delay</t>
  </si>
  <si>
    <t>(1) Verbal symbolic abilities (word definition such as Wechsler Adult Intelligence Scale-IV/WAIS-IV Vocabulary,</t>
  </si>
  <si>
    <t xml:space="preserve">(2) Visuoperceptual and visuospatial judgment and problem solving including tests such as </t>
  </si>
  <si>
    <t>(3) Sensorimotor function (Finger Tapping, Reitan, &amp; Wolfson, 1993; Grooved Pegboard, Heaton et al., 2004; Finger</t>
  </si>
  <si>
    <t>(4) Attention/working memory (Wechsler Adult Intelligence Scale-IV/WAIS-IV Digit Span, Arithmetic, Letter–Number</t>
  </si>
  <si>
    <t>(5) Processing speed (Trail Making Test, Reitan&amp;Wolfson, 1993;WAIS-IV Symbol Search and Coding [Digit Symbol],</t>
  </si>
  <si>
    <t>(6) Learning and memory-verbal (WMS-IV Logical Memory,Wechsler, 2009; CVLT-II, Delis et al., 2000) and learning</t>
  </si>
  <si>
    <t>Wechsler, 2008; word fluency such as Controlled Oral Word Association, Benton, Hamsher, et al., 1994; verbal</t>
  </si>
  <si>
    <t>Orientation (Benton, Sivan, et al., 1994),WAIS-IV Visual Puzzles, Block Design, Matrix Reasoning (Wechsler, 2008).</t>
  </si>
  <si>
    <t>Localization and Tactile Form Perception, Benton, Sivan, et al., 1994; these tests have had limited investigation in</t>
  </si>
  <si>
    <t>Sequencing,Wechsler, 2008;Wechsler Memory Scale-IV/WMS-IV Symbol Span,Wechsler, 2009),</t>
  </si>
  <si>
    <t>Wechsler, 2008),</t>
  </si>
  <si>
    <t>and memory-visual(WMS-IV Visual Reproduction;CVMT;Trahan&amp;Larrabee, 1988).Note that combined rather than</t>
  </si>
  <si>
    <t>concept formation such asWAIS-IV Similarities).</t>
  </si>
  <si>
    <t>factor analysis, with loadings of Grooved Pegboard and Purdue Pegboard on a visual factor, along with Benton</t>
  </si>
  <si>
    <t>separate verbal and visual learning and memory factors have been found, with other evidence for separate rather than</t>
  </si>
  <si>
    <t>Tactile Form Perception andWAIS-R visuoperceptual visuospatial tests (Block Design, Object Assembly), with a separate</t>
  </si>
  <si>
    <t>combined factors (Holdnack et al., 2011).</t>
  </si>
  <si>
    <t>motor factor on which Finger Tapping and Grip Strength load (Larrabee &amp; Curtiss, 1992, see Larrabee, 2000).</t>
  </si>
  <si>
    <t>Carroll (1993) considers tasks such as strength of grip, tapping speed, and fine manual dexterity as being psychomotor</t>
  </si>
  <si>
    <t>abilities (also see Frazier, Youngstrom, Chelune, Naugle,&amp;Lineweaver, 2004, who found that Finger Tapping and the</t>
  </si>
  <si>
    <t>Grooved Pegboard loaded on a processing speed factor),</t>
  </si>
  <si>
    <t>WMS-IV Symbol Span</t>
  </si>
  <si>
    <t>WRAT5 Word Reading</t>
  </si>
  <si>
    <t>WRAT5 Spelling</t>
  </si>
  <si>
    <t>WRAT5 Math Computation</t>
  </si>
  <si>
    <t>WRAT5 Sentence Comprehension</t>
  </si>
  <si>
    <t>WRAT5 Reading Composite</t>
  </si>
  <si>
    <t>Behavior Rating Scale</t>
  </si>
  <si>
    <t>Global Neurocognitive Index (G)</t>
  </si>
  <si>
    <t>DKEFS CWI Color Naming</t>
  </si>
  <si>
    <t>DKEFS CWI Word Reading</t>
  </si>
  <si>
    <t>DKEFS CWI Inhibition</t>
  </si>
  <si>
    <t>DKEFS CWI Switching</t>
  </si>
  <si>
    <t>Unstructured Task (WT)</t>
  </si>
  <si>
    <t>Unstructured Task (Total)</t>
  </si>
  <si>
    <t>Unstructured Task (HVC)</t>
  </si>
  <si>
    <t>Working Memory</t>
  </si>
  <si>
    <t>Fluid Reasoning</t>
  </si>
  <si>
    <t>Crystallized Knowledge</t>
  </si>
  <si>
    <t>Cognitive Efficiency</t>
  </si>
  <si>
    <t>Planning</t>
  </si>
  <si>
    <t>Attention</t>
  </si>
  <si>
    <t>General Ability</t>
  </si>
  <si>
    <t>Cognitive Proficiency</t>
  </si>
  <si>
    <t>Executive Functions</t>
  </si>
  <si>
    <t>Learning Efficiency</t>
  </si>
  <si>
    <t>Delayed Recall</t>
  </si>
  <si>
    <t>Psychomotor Speed</t>
  </si>
  <si>
    <t>Attentional Fluency</t>
  </si>
  <si>
    <t>WASI-2 Similarities</t>
  </si>
  <si>
    <t>WASI-2 Vocabulary</t>
  </si>
  <si>
    <t>WASI-2 Matrix Reasoning</t>
  </si>
  <si>
    <t>WASI-2 Block Design</t>
  </si>
  <si>
    <t>WISC-V Digit Span</t>
  </si>
  <si>
    <t>WISC-V Picture Span</t>
  </si>
  <si>
    <t>WISC-V Coding</t>
  </si>
  <si>
    <t>WISC-V Symbol Search</t>
  </si>
  <si>
    <t>LWR</t>
  </si>
  <si>
    <t>RC</t>
  </si>
  <si>
    <t>NWD</t>
  </si>
  <si>
    <t>PP</t>
  </si>
  <si>
    <t>WRF</t>
  </si>
  <si>
    <t>DF</t>
  </si>
  <si>
    <t>SRF</t>
  </si>
  <si>
    <t>RV</t>
  </si>
  <si>
    <t>MCA</t>
  </si>
  <si>
    <t>MC</t>
  </si>
  <si>
    <t>MF</t>
  </si>
  <si>
    <t>WE</t>
  </si>
  <si>
    <t>SP</t>
  </si>
  <si>
    <t>WF</t>
  </si>
  <si>
    <t>LC</t>
  </si>
  <si>
    <t>OE</t>
  </si>
  <si>
    <t>AF</t>
  </si>
  <si>
    <t>ONF</t>
  </si>
  <si>
    <t>LNF</t>
  </si>
  <si>
    <t>RD</t>
  </si>
  <si>
    <t>MA</t>
  </si>
  <si>
    <t>WL</t>
  </si>
  <si>
    <t>ASB</t>
  </si>
  <si>
    <t>SY</t>
  </si>
  <si>
    <t>DC</t>
  </si>
  <si>
    <t>RF</t>
  </si>
  <si>
    <t>RU</t>
  </si>
  <si>
    <t>OL</t>
  </si>
  <si>
    <t>OF</t>
  </si>
  <si>
    <t>CM</t>
  </si>
  <si>
    <t>EX</t>
  </si>
  <si>
    <t>OP</t>
  </si>
  <si>
    <t>Test 101</t>
  </si>
  <si>
    <t>Test 102</t>
  </si>
  <si>
    <t>Test 103</t>
  </si>
  <si>
    <t>Academic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</si>
</sst>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45" x14ac:knownFonts="1">
    <font>
      <sz val="10"/>
      <name val="Arial"/>
    </font>
    <font>
      <sz val="12"/>
      <color theme="1"/>
      <name val="Calibri"/>
      <family val="2"/>
      <scheme val="minor"/>
    </font>
    <font>
      <sz val="12"/>
      <color theme="1"/>
      <name val="Calibri"/>
      <family val="2"/>
      <scheme val="minor"/>
    </font>
    <font>
      <sz val="10"/>
      <name val="Arial"/>
      <family val="2"/>
    </font>
    <font>
      <sz val="8"/>
      <name val="Arial"/>
      <family val="2"/>
    </font>
    <font>
      <b/>
      <sz val="8"/>
      <color indexed="81"/>
      <name val="Tahoma"/>
      <family val="2"/>
    </font>
    <font>
      <sz val="10"/>
      <color indexed="22"/>
      <name val="Arial"/>
      <family val="2"/>
    </font>
    <font>
      <u/>
      <sz val="10"/>
      <color indexed="12"/>
      <name val="Arial"/>
      <family val="2"/>
    </font>
    <font>
      <b/>
      <sz val="10"/>
      <name val="Arial"/>
      <family val="2"/>
    </font>
    <font>
      <sz val="10"/>
      <name val="Arial"/>
      <family val="2"/>
    </font>
    <font>
      <sz val="10"/>
      <name val="Arial"/>
      <family val="2"/>
    </font>
    <font>
      <sz val="10"/>
      <color indexed="10"/>
      <name val="Arial"/>
      <family val="2"/>
    </font>
    <font>
      <vertAlign val="superscript"/>
      <sz val="10"/>
      <name val="Arial"/>
      <family val="2"/>
    </font>
    <font>
      <b/>
      <vertAlign val="subscript"/>
      <sz val="10"/>
      <name val="Arial"/>
      <family val="2"/>
    </font>
    <font>
      <sz val="10"/>
      <color indexed="12"/>
      <name val="Arial"/>
      <family val="2"/>
    </font>
    <font>
      <sz val="10"/>
      <color rgb="FFFF0000"/>
      <name val="Arial"/>
      <family val="2"/>
    </font>
    <font>
      <b/>
      <sz val="8"/>
      <color rgb="FF000000"/>
      <name val="Tahoma"/>
      <family val="2"/>
    </font>
    <font>
      <b/>
      <i/>
      <sz val="8"/>
      <color rgb="FF000000"/>
      <name val="Tahoma"/>
      <family val="2"/>
    </font>
    <font>
      <sz val="12"/>
      <color rgb="FF333333"/>
      <name val="Helvetica"/>
      <family val="2"/>
    </font>
    <font>
      <sz val="12"/>
      <color rgb="FF333333"/>
      <name val="Calibri"/>
      <family val="2"/>
      <scheme val="minor"/>
    </font>
    <font>
      <b/>
      <sz val="12"/>
      <color rgb="FFFF0000"/>
      <name val="Calibri"/>
      <family val="2"/>
      <scheme val="minor"/>
    </font>
    <font>
      <sz val="12"/>
      <color rgb="FFFF0000"/>
      <name val="Calibri"/>
      <family val="2"/>
      <scheme val="minor"/>
    </font>
    <font>
      <b/>
      <sz val="12"/>
      <color rgb="FF333333"/>
      <name val="Helvetica"/>
      <family val="2"/>
    </font>
    <font>
      <sz val="12"/>
      <color rgb="FFC00000"/>
      <name val="Calibri"/>
      <family val="2"/>
      <scheme val="minor"/>
    </font>
    <font>
      <sz val="12"/>
      <name val="Calibri"/>
      <family val="2"/>
      <scheme val="minor"/>
    </font>
    <font>
      <b/>
      <sz val="15"/>
      <color theme="3"/>
      <name val="Calibri"/>
      <family val="2"/>
      <scheme val="minor"/>
    </font>
    <font>
      <sz val="8"/>
      <color rgb="FF000000"/>
      <name val="Tahoma"/>
      <family val="2"/>
    </font>
    <font>
      <b/>
      <sz val="12"/>
      <name val="Arial"/>
      <family val="2"/>
    </font>
    <font>
      <sz val="12"/>
      <name val="Arial"/>
      <family val="2"/>
    </font>
    <font>
      <i/>
      <sz val="12"/>
      <name val="Arial"/>
      <family val="2"/>
    </font>
    <font>
      <sz val="12"/>
      <color rgb="FFC0C0C0"/>
      <name val="Arial"/>
      <family val="2"/>
    </font>
    <font>
      <b/>
      <sz val="12"/>
      <name val="Calibri"/>
      <family val="2"/>
    </font>
    <font>
      <b/>
      <vertAlign val="superscript"/>
      <sz val="12"/>
      <name val="Arial"/>
      <family val="2"/>
    </font>
    <font>
      <sz val="12"/>
      <color rgb="FFFF0000"/>
      <name val="Arial"/>
      <family val="2"/>
    </font>
    <font>
      <sz val="12"/>
      <name val="Calibri"/>
      <family val="2"/>
    </font>
    <font>
      <b/>
      <sz val="11"/>
      <color theme="1"/>
      <name val="Calibri"/>
      <family val="2"/>
      <scheme val="minor"/>
    </font>
    <font>
      <i/>
      <sz val="11"/>
      <color theme="1"/>
      <name val="Calibri"/>
      <family val="2"/>
      <scheme val="minor"/>
    </font>
    <font>
      <sz val="11"/>
      <name val="Arial"/>
      <family val="2"/>
    </font>
    <font>
      <sz val="12"/>
      <color rgb="FFC00000"/>
      <name val="Arial"/>
      <family val="2"/>
    </font>
    <font>
      <b/>
      <sz val="12"/>
      <color theme="5"/>
      <name val="Arial"/>
      <family val="2"/>
    </font>
    <font>
      <b/>
      <sz val="12"/>
      <color rgb="FFC00000"/>
      <name val="Arial"/>
      <family val="2"/>
    </font>
    <font>
      <b/>
      <sz val="10"/>
      <color theme="3"/>
      <name val="Calibri"/>
      <family val="2"/>
      <scheme val="minor"/>
    </font>
    <font>
      <b/>
      <sz val="12"/>
      <color rgb="FFFF0000"/>
      <name val="Arial"/>
      <family val="2"/>
    </font>
    <font>
      <sz val="12"/>
      <color rgb="FFFFFF00"/>
      <name val="Calibri"/>
      <family val="2"/>
      <scheme val="minor"/>
    </font>
    <font>
      <sz val="12"/>
      <color theme="8" tint="0.39997558519241921"/>
      <name val="Calibri"/>
      <family val="2"/>
      <scheme val="minor"/>
    </font>
  </fonts>
  <fills count="13">
    <fill>
      <patternFill patternType="none"/>
    </fill>
    <fill>
      <patternFill patternType="gray125"/>
    </fill>
    <fill>
      <patternFill patternType="solid">
        <fgColor indexed="22"/>
        <bgColor indexed="64"/>
      </patternFill>
    </fill>
    <fill>
      <patternFill patternType="solid">
        <fgColor indexed="55"/>
        <bgColor indexed="64"/>
      </patternFill>
    </fill>
    <fill>
      <patternFill patternType="solid">
        <fgColor indexed="10"/>
        <bgColor indexed="64"/>
      </patternFill>
    </fill>
    <fill>
      <patternFill patternType="solid">
        <fgColor rgb="FFC0C0C0"/>
        <bgColor indexed="64"/>
      </patternFill>
    </fill>
    <fill>
      <patternFill patternType="solid">
        <fgColor rgb="FF969696"/>
        <bgColor indexed="64"/>
      </patternFill>
    </fill>
    <fill>
      <patternFill patternType="solid">
        <fgColor theme="0" tint="-0.249977111117893"/>
        <bgColor indexed="64"/>
      </patternFill>
    </fill>
    <fill>
      <patternFill patternType="solid">
        <fgColor theme="1"/>
        <bgColor indexed="64"/>
      </patternFill>
    </fill>
    <fill>
      <patternFill patternType="solid">
        <fgColor rgb="FFFFFF00"/>
        <bgColor indexed="64"/>
      </patternFill>
    </fill>
    <fill>
      <patternFill patternType="solid">
        <fgColor theme="0"/>
        <bgColor indexed="64"/>
      </patternFill>
    </fill>
    <fill>
      <patternFill patternType="solid">
        <fgColor theme="0" tint="-0.34998626667073579"/>
        <bgColor indexed="64"/>
      </patternFill>
    </fill>
    <fill>
      <patternFill patternType="solid">
        <fgColor theme="6"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152">
    <xf numFmtId="0" fontId="0" fillId="0" borderId="0" xfId="0"/>
    <xf numFmtId="0" fontId="0" fillId="2" borderId="0" xfId="0" applyFill="1"/>
    <xf numFmtId="0" fontId="0" fillId="2" borderId="0" xfId="0" applyFill="1" applyAlignment="1">
      <alignment horizontal="center"/>
    </xf>
    <xf numFmtId="0" fontId="0" fillId="2" borderId="0" xfId="0" applyFill="1" applyAlignment="1" applyProtection="1">
      <alignment horizontal="right"/>
      <protection hidden="1"/>
    </xf>
    <xf numFmtId="0" fontId="0" fillId="2" borderId="0" xfId="0" applyFill="1" applyAlignment="1" applyProtection="1">
      <alignment horizontal="center"/>
      <protection hidden="1"/>
    </xf>
    <xf numFmtId="0" fontId="0" fillId="2" borderId="0" xfId="0" applyFill="1" applyProtection="1">
      <protection hidden="1"/>
    </xf>
    <xf numFmtId="0" fontId="0" fillId="3" borderId="1" xfId="0" applyFill="1" applyBorder="1" applyAlignment="1" applyProtection="1">
      <alignment horizontal="center"/>
      <protection locked="0" hidden="1"/>
    </xf>
    <xf numFmtId="0" fontId="0" fillId="2" borderId="1" xfId="0" applyFill="1" applyBorder="1" applyAlignment="1" applyProtection="1">
      <alignment horizontal="center"/>
      <protection hidden="1"/>
    </xf>
    <xf numFmtId="0" fontId="0" fillId="2" borderId="0" xfId="0" applyFill="1" applyAlignment="1" applyProtection="1">
      <alignment horizontal="left"/>
      <protection hidden="1"/>
    </xf>
    <xf numFmtId="0" fontId="7" fillId="2" borderId="0" xfId="1" applyFill="1" applyAlignment="1" applyProtection="1"/>
    <xf numFmtId="0" fontId="3" fillId="0" borderId="0" xfId="0" applyFont="1" applyAlignment="1" applyProtection="1">
      <alignment horizontal="center"/>
      <protection locked="0" hidden="1"/>
    </xf>
    <xf numFmtId="0" fontId="0" fillId="2" borderId="0" xfId="0" applyFill="1" applyAlignment="1">
      <alignment horizontal="left"/>
    </xf>
    <xf numFmtId="0" fontId="6" fillId="2" borderId="0" xfId="0" applyFont="1" applyFill="1" applyAlignment="1">
      <alignment horizontal="left"/>
    </xf>
    <xf numFmtId="0" fontId="6" fillId="2" borderId="0" xfId="0" applyFont="1" applyFill="1"/>
    <xf numFmtId="0" fontId="6" fillId="2" borderId="0" xfId="0" applyFont="1" applyFill="1" applyAlignment="1">
      <alignment horizontal="center"/>
    </xf>
    <xf numFmtId="0" fontId="10" fillId="2" borderId="0" xfId="0" applyFont="1" applyFill="1" applyAlignment="1" applyProtection="1">
      <alignment horizontal="right"/>
      <protection hidden="1"/>
    </xf>
    <xf numFmtId="0" fontId="10" fillId="0" borderId="0" xfId="0" applyFont="1"/>
    <xf numFmtId="1" fontId="0" fillId="2" borderId="1" xfId="0" applyNumberFormat="1" applyFill="1" applyBorder="1" applyAlignment="1" applyProtection="1">
      <alignment horizontal="center"/>
      <protection hidden="1"/>
    </xf>
    <xf numFmtId="0" fontId="8" fillId="2" borderId="0" xfId="0" applyFont="1" applyFill="1" applyAlignment="1" applyProtection="1">
      <alignment horizontal="right"/>
      <protection hidden="1"/>
    </xf>
    <xf numFmtId="0" fontId="10" fillId="2" borderId="0" xfId="0" applyFont="1" applyFill="1" applyAlignment="1">
      <alignment horizontal="left"/>
    </xf>
    <xf numFmtId="0" fontId="0" fillId="4" borderId="0" xfId="0" applyFill="1"/>
    <xf numFmtId="2" fontId="0" fillId="2" borderId="1" xfId="0" applyNumberFormat="1" applyFill="1" applyBorder="1" applyAlignment="1" applyProtection="1">
      <alignment horizontal="center"/>
      <protection hidden="1"/>
    </xf>
    <xf numFmtId="0" fontId="8" fillId="2" borderId="0" xfId="0" applyFont="1" applyFill="1" applyAlignment="1" applyProtection="1">
      <alignment horizontal="center"/>
      <protection hidden="1"/>
    </xf>
    <xf numFmtId="0" fontId="8" fillId="2" borderId="0" xfId="0" applyFont="1" applyFill="1"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lignment horizontal="center"/>
    </xf>
    <xf numFmtId="2" fontId="0" fillId="0" borderId="0" xfId="0" applyNumberFormat="1"/>
    <xf numFmtId="0" fontId="9" fillId="0" borderId="0" xfId="0" applyFont="1"/>
    <xf numFmtId="0" fontId="9" fillId="2" borderId="0" xfId="0" applyFont="1" applyFill="1" applyAlignment="1" applyProtection="1">
      <alignment horizontal="center" wrapText="1"/>
      <protection hidden="1"/>
    </xf>
    <xf numFmtId="0" fontId="8" fillId="5" borderId="0" xfId="0" applyFont="1" applyFill="1"/>
    <xf numFmtId="0" fontId="0" fillId="5" borderId="0" xfId="0" applyFill="1"/>
    <xf numFmtId="0" fontId="9" fillId="5" borderId="0" xfId="0" applyFont="1" applyFill="1"/>
    <xf numFmtId="164" fontId="0" fillId="2" borderId="1" xfId="0" applyNumberFormat="1" applyFill="1" applyBorder="1" applyAlignment="1" applyProtection="1">
      <alignment horizontal="center"/>
      <protection hidden="1"/>
    </xf>
    <xf numFmtId="0" fontId="6" fillId="2" borderId="0" xfId="0" applyFont="1" applyFill="1" applyProtection="1">
      <protection hidden="1"/>
    </xf>
    <xf numFmtId="0" fontId="8" fillId="5" borderId="0" xfId="0" applyFont="1" applyFill="1" applyAlignment="1" applyProtection="1">
      <alignment horizontal="center"/>
      <protection hidden="1"/>
    </xf>
    <xf numFmtId="0" fontId="8" fillId="5" borderId="0" xfId="0" applyFont="1" applyFill="1" applyProtection="1">
      <protection hidden="1"/>
    </xf>
    <xf numFmtId="0" fontId="0" fillId="5" borderId="1" xfId="0" applyFill="1" applyBorder="1" applyAlignment="1" applyProtection="1">
      <alignment horizontal="center"/>
      <protection hidden="1"/>
    </xf>
    <xf numFmtId="2" fontId="0" fillId="5" borderId="1" xfId="0" applyNumberFormat="1" applyFill="1" applyBorder="1" applyAlignment="1" applyProtection="1">
      <alignment horizontal="center"/>
      <protection hidden="1"/>
    </xf>
    <xf numFmtId="0" fontId="0" fillId="5" borderId="0" xfId="0" applyFill="1" applyAlignment="1" applyProtection="1">
      <alignment horizontal="center"/>
      <protection hidden="1"/>
    </xf>
    <xf numFmtId="0" fontId="0" fillId="5" borderId="0" xfId="0" applyFill="1" applyAlignment="1" applyProtection="1">
      <alignment horizontal="left"/>
      <protection hidden="1"/>
    </xf>
    <xf numFmtId="1" fontId="0" fillId="0" borderId="0" xfId="0" applyNumberFormat="1"/>
    <xf numFmtId="0" fontId="0" fillId="5" borderId="0" xfId="0" applyFill="1" applyAlignment="1">
      <alignment horizontal="center"/>
    </xf>
    <xf numFmtId="2" fontId="0" fillId="5" borderId="1" xfId="0" applyNumberFormat="1" applyFill="1" applyBorder="1" applyAlignment="1">
      <alignment horizontal="center"/>
    </xf>
    <xf numFmtId="0" fontId="0" fillId="5" borderId="0" xfId="0" applyFill="1" applyAlignment="1">
      <alignment horizontal="right"/>
    </xf>
    <xf numFmtId="0" fontId="8" fillId="5" borderId="0" xfId="0" applyFont="1" applyFill="1" applyAlignment="1">
      <alignment horizontal="right"/>
    </xf>
    <xf numFmtId="0" fontId="15" fillId="5" borderId="0" xfId="0" applyFont="1" applyFill="1"/>
    <xf numFmtId="0" fontId="9" fillId="5" borderId="1" xfId="0" applyFont="1" applyFill="1" applyBorder="1" applyAlignment="1" applyProtection="1">
      <alignment horizontal="center"/>
      <protection hidden="1"/>
    </xf>
    <xf numFmtId="0" fontId="8" fillId="6" borderId="1" xfId="0" applyFont="1" applyFill="1" applyBorder="1" applyAlignment="1" applyProtection="1">
      <alignment horizontal="left" textRotation="180"/>
      <protection locked="0" hidden="1"/>
    </xf>
    <xf numFmtId="0" fontId="0" fillId="7" borderId="0" xfId="0" applyFill="1"/>
    <xf numFmtId="0" fontId="0" fillId="5" borderId="1" xfId="0" applyFill="1" applyBorder="1" applyAlignment="1">
      <alignment horizontal="center"/>
    </xf>
    <xf numFmtId="0" fontId="8" fillId="5" borderId="0" xfId="0" applyFont="1" applyFill="1" applyAlignment="1">
      <alignment horizontal="center"/>
    </xf>
    <xf numFmtId="0" fontId="0" fillId="2" borderId="0" xfId="0" applyFill="1" applyAlignment="1" applyProtection="1">
      <alignment horizontal="left" wrapText="1"/>
      <protection hidden="1"/>
    </xf>
    <xf numFmtId="0" fontId="0" fillId="2" borderId="0" xfId="0" applyFill="1" applyAlignment="1">
      <alignment wrapText="1"/>
    </xf>
    <xf numFmtId="0" fontId="18" fillId="0" borderId="1" xfId="0" applyFont="1" applyBorder="1"/>
    <xf numFmtId="0" fontId="19" fillId="0" borderId="1" xfId="0" applyFont="1" applyBorder="1"/>
    <xf numFmtId="2" fontId="21" fillId="0" borderId="1" xfId="0" applyNumberFormat="1" applyFont="1" applyBorder="1"/>
    <xf numFmtId="0" fontId="22" fillId="0" borderId="1" xfId="0" applyFont="1" applyBorder="1"/>
    <xf numFmtId="0" fontId="23" fillId="0" borderId="1" xfId="0" applyFont="1" applyBorder="1"/>
    <xf numFmtId="2" fontId="24" fillId="0" borderId="1" xfId="0" applyNumberFormat="1" applyFont="1" applyBorder="1"/>
    <xf numFmtId="0" fontId="27" fillId="2" borderId="0" xfId="0" applyFont="1" applyFill="1" applyAlignment="1" applyProtection="1">
      <alignment horizontal="right"/>
      <protection hidden="1"/>
    </xf>
    <xf numFmtId="0" fontId="28" fillId="2" borderId="0" xfId="0" applyFont="1" applyFill="1" applyAlignment="1" applyProtection="1">
      <alignment horizontal="center"/>
      <protection hidden="1"/>
    </xf>
    <xf numFmtId="0" fontId="28" fillId="2" borderId="0" xfId="0" applyFont="1" applyFill="1" applyProtection="1">
      <protection hidden="1"/>
    </xf>
    <xf numFmtId="0" fontId="28" fillId="2" borderId="0" xfId="0" applyFont="1" applyFill="1" applyAlignment="1">
      <alignment horizontal="center"/>
    </xf>
    <xf numFmtId="0" fontId="28" fillId="2" borderId="0" xfId="0" applyFont="1" applyFill="1" applyAlignment="1" applyProtection="1">
      <alignment horizontal="left"/>
      <protection hidden="1"/>
    </xf>
    <xf numFmtId="0" fontId="28" fillId="2" borderId="0" xfId="0" applyFont="1" applyFill="1" applyAlignment="1" applyProtection="1">
      <alignment horizontal="right"/>
      <protection hidden="1"/>
    </xf>
    <xf numFmtId="2" fontId="28" fillId="2" borderId="1" xfId="0" applyNumberFormat="1" applyFont="1" applyFill="1" applyBorder="1" applyAlignment="1" applyProtection="1">
      <alignment horizontal="center"/>
      <protection hidden="1"/>
    </xf>
    <xf numFmtId="0" fontId="28" fillId="2" borderId="0" xfId="0" applyFont="1" applyFill="1"/>
    <xf numFmtId="1" fontId="28" fillId="2" borderId="1" xfId="0" applyNumberFormat="1" applyFont="1" applyFill="1" applyBorder="1" applyAlignment="1" applyProtection="1">
      <alignment horizontal="center"/>
      <protection hidden="1"/>
    </xf>
    <xf numFmtId="0" fontId="28" fillId="2" borderId="1" xfId="0" applyFont="1" applyFill="1" applyBorder="1" applyAlignment="1">
      <alignment horizontal="center"/>
    </xf>
    <xf numFmtId="0" fontId="27" fillId="2" borderId="0" xfId="0" applyFont="1" applyFill="1"/>
    <xf numFmtId="1" fontId="28" fillId="2" borderId="0" xfId="0" applyNumberFormat="1" applyFont="1" applyFill="1" applyAlignment="1" applyProtection="1">
      <alignment horizontal="center"/>
      <protection hidden="1"/>
    </xf>
    <xf numFmtId="0" fontId="29" fillId="2" borderId="0" xfId="0" applyFont="1" applyFill="1" applyAlignment="1" applyProtection="1">
      <alignment horizontal="center"/>
      <protection hidden="1"/>
    </xf>
    <xf numFmtId="0" fontId="30" fillId="2" borderId="0" xfId="0" applyFont="1" applyFill="1" applyAlignment="1" applyProtection="1">
      <alignment horizontal="center"/>
      <protection hidden="1"/>
    </xf>
    <xf numFmtId="0" fontId="27" fillId="2" borderId="0" xfId="0" applyFont="1" applyFill="1" applyAlignment="1">
      <alignment horizontal="right"/>
    </xf>
    <xf numFmtId="2" fontId="28" fillId="2" borderId="0" xfId="0" applyNumberFormat="1" applyFont="1" applyFill="1" applyProtection="1">
      <protection hidden="1"/>
    </xf>
    <xf numFmtId="0" fontId="34" fillId="2" borderId="0" xfId="0" applyFont="1" applyFill="1" applyAlignment="1" applyProtection="1">
      <alignment horizontal="right"/>
      <protection hidden="1"/>
    </xf>
    <xf numFmtId="0" fontId="35" fillId="0" borderId="0" xfId="0" applyFont="1"/>
    <xf numFmtId="0" fontId="36" fillId="0" borderId="0" xfId="0" applyFont="1"/>
    <xf numFmtId="0" fontId="37" fillId="2" borderId="0" xfId="0" applyFont="1" applyFill="1"/>
    <xf numFmtId="0" fontId="28" fillId="2" borderId="0" xfId="0" applyFont="1" applyFill="1" applyAlignment="1">
      <alignment horizontal="left" wrapText="1"/>
    </xf>
    <xf numFmtId="0" fontId="27" fillId="2" borderId="0" xfId="0" applyFont="1" applyFill="1" applyAlignment="1">
      <alignment wrapText="1"/>
    </xf>
    <xf numFmtId="0" fontId="28" fillId="2" borderId="0" xfId="0" applyFont="1" applyFill="1" applyAlignment="1">
      <alignment horizontal="center" wrapText="1"/>
    </xf>
    <xf numFmtId="0" fontId="28" fillId="2" borderId="0" xfId="0" applyFont="1" applyFill="1" applyAlignment="1" applyProtection="1">
      <alignment horizontal="center" wrapText="1"/>
      <protection hidden="1"/>
    </xf>
    <xf numFmtId="0" fontId="28" fillId="2" borderId="0" xfId="0" applyFont="1" applyFill="1" applyAlignment="1">
      <alignment horizontal="left"/>
    </xf>
    <xf numFmtId="0" fontId="28" fillId="3" borderId="1" xfId="0" applyFont="1" applyFill="1" applyBorder="1" applyProtection="1">
      <protection locked="0"/>
    </xf>
    <xf numFmtId="0" fontId="28" fillId="3" borderId="1" xfId="0" applyFont="1" applyFill="1" applyBorder="1" applyAlignment="1" applyProtection="1">
      <alignment horizontal="center"/>
      <protection locked="0"/>
    </xf>
    <xf numFmtId="2" fontId="28" fillId="3" borderId="1" xfId="0" applyNumberFormat="1" applyFont="1" applyFill="1" applyBorder="1" applyAlignment="1" applyProtection="1">
      <alignment horizontal="center"/>
      <protection locked="0"/>
    </xf>
    <xf numFmtId="0" fontId="2" fillId="8" borderId="1" xfId="0" applyFont="1" applyFill="1" applyBorder="1"/>
    <xf numFmtId="0" fontId="2" fillId="7" borderId="1" xfId="0" applyFont="1" applyFill="1" applyBorder="1"/>
    <xf numFmtId="0" fontId="2" fillId="0" borderId="1" xfId="0" applyFont="1" applyBorder="1"/>
    <xf numFmtId="0" fontId="2" fillId="8" borderId="1" xfId="0" quotePrefix="1" applyFont="1" applyFill="1" applyBorder="1"/>
    <xf numFmtId="2" fontId="38" fillId="3" borderId="1" xfId="0" applyNumberFormat="1" applyFont="1" applyFill="1" applyBorder="1" applyAlignment="1" applyProtection="1">
      <alignment horizontal="center"/>
      <protection locked="0"/>
    </xf>
    <xf numFmtId="2" fontId="2" fillId="0" borderId="1" xfId="0" applyNumberFormat="1" applyFont="1" applyBorder="1"/>
    <xf numFmtId="0" fontId="28" fillId="2" borderId="1" xfId="0" applyFont="1" applyFill="1" applyBorder="1" applyAlignment="1" applyProtection="1">
      <alignment horizontal="center"/>
      <protection locked="0"/>
    </xf>
    <xf numFmtId="0" fontId="39" fillId="2" borderId="1" xfId="0" applyFont="1" applyFill="1" applyBorder="1" applyAlignment="1" applyProtection="1">
      <alignment horizontal="center"/>
      <protection locked="0"/>
    </xf>
    <xf numFmtId="0" fontId="40" fillId="2" borderId="1" xfId="0" applyFont="1" applyFill="1" applyBorder="1" applyAlignment="1">
      <alignment horizontal="center"/>
    </xf>
    <xf numFmtId="2" fontId="28" fillId="2" borderId="1" xfId="0" applyNumberFormat="1" applyFont="1" applyFill="1" applyBorder="1" applyAlignment="1">
      <alignment horizontal="center"/>
    </xf>
    <xf numFmtId="0" fontId="27" fillId="7" borderId="2" xfId="0" applyFont="1" applyFill="1" applyBorder="1" applyAlignment="1" applyProtection="1">
      <alignment horizontal="center"/>
      <protection hidden="1"/>
    </xf>
    <xf numFmtId="0" fontId="28" fillId="7" borderId="0" xfId="0" applyFont="1" applyFill="1" applyAlignment="1" applyProtection="1">
      <alignment horizontal="center"/>
      <protection locked="0" hidden="1"/>
    </xf>
    <xf numFmtId="0" fontId="28" fillId="7" borderId="0" xfId="0" applyFont="1" applyFill="1"/>
    <xf numFmtId="0" fontId="28" fillId="7" borderId="0" xfId="0" applyFont="1" applyFill="1" applyAlignment="1" applyProtection="1">
      <alignment horizontal="center"/>
      <protection hidden="1"/>
    </xf>
    <xf numFmtId="0" fontId="27" fillId="7" borderId="0" xfId="0" applyFont="1" applyFill="1"/>
    <xf numFmtId="0" fontId="29" fillId="7" borderId="0" xfId="0" applyFont="1" applyFill="1" applyAlignment="1" applyProtection="1">
      <alignment horizontal="left"/>
      <protection hidden="1"/>
    </xf>
    <xf numFmtId="0" fontId="33" fillId="2" borderId="1" xfId="0" applyFont="1" applyFill="1" applyBorder="1" applyAlignment="1">
      <alignment horizontal="center"/>
    </xf>
    <xf numFmtId="0" fontId="42" fillId="2" borderId="1" xfId="0" applyFont="1" applyFill="1" applyBorder="1" applyAlignment="1">
      <alignment horizontal="center"/>
    </xf>
    <xf numFmtId="0" fontId="20" fillId="0" borderId="1" xfId="0" applyFont="1" applyBorder="1"/>
    <xf numFmtId="165" fontId="28" fillId="2" borderId="1" xfId="0" applyNumberFormat="1" applyFont="1" applyFill="1" applyBorder="1" applyAlignment="1" applyProtection="1">
      <alignment horizontal="center"/>
      <protection locked="0"/>
    </xf>
    <xf numFmtId="165" fontId="28" fillId="2" borderId="1" xfId="0" applyNumberFormat="1" applyFont="1" applyFill="1" applyBorder="1" applyAlignment="1" applyProtection="1">
      <alignment horizontal="center"/>
      <protection hidden="1"/>
    </xf>
    <xf numFmtId="165" fontId="28" fillId="2" borderId="1" xfId="0" applyNumberFormat="1" applyFont="1" applyFill="1" applyBorder="1" applyAlignment="1">
      <alignment horizontal="center"/>
    </xf>
    <xf numFmtId="165" fontId="21" fillId="9" borderId="1" xfId="0" applyNumberFormat="1" applyFont="1" applyFill="1" applyBorder="1"/>
    <xf numFmtId="0" fontId="1" fillId="0" borderId="1" xfId="0" applyFont="1" applyBorder="1"/>
    <xf numFmtId="0" fontId="43" fillId="0" borderId="1" xfId="0" applyFont="1" applyBorder="1"/>
    <xf numFmtId="0" fontId="44" fillId="0" borderId="1" xfId="0" applyFont="1" applyBorder="1"/>
    <xf numFmtId="2" fontId="1" fillId="0" borderId="1" xfId="0" applyNumberFormat="1" applyFont="1" applyBorder="1"/>
    <xf numFmtId="0" fontId="2" fillId="10" borderId="1" xfId="0" applyFont="1" applyFill="1" applyBorder="1"/>
    <xf numFmtId="0" fontId="28" fillId="10" borderId="1" xfId="0" applyFont="1" applyFill="1" applyBorder="1" applyAlignment="1">
      <alignment horizontal="center"/>
    </xf>
    <xf numFmtId="0" fontId="20" fillId="10" borderId="1" xfId="0" applyFont="1" applyFill="1" applyBorder="1"/>
    <xf numFmtId="0" fontId="3" fillId="5" borderId="1" xfId="0" applyFont="1" applyFill="1" applyBorder="1" applyAlignment="1" applyProtection="1">
      <alignment horizontal="center"/>
      <protection hidden="1"/>
    </xf>
    <xf numFmtId="0" fontId="28" fillId="9" borderId="1" xfId="0" applyFont="1" applyFill="1" applyBorder="1" applyProtection="1">
      <protection locked="0"/>
    </xf>
    <xf numFmtId="0" fontId="28" fillId="9" borderId="1" xfId="0" applyFont="1" applyFill="1" applyBorder="1" applyAlignment="1" applyProtection="1">
      <alignment horizontal="center"/>
      <protection locked="0"/>
    </xf>
    <xf numFmtId="0" fontId="28" fillId="9" borderId="1" xfId="0" applyFont="1" applyFill="1" applyBorder="1" applyAlignment="1">
      <alignment horizontal="center"/>
    </xf>
    <xf numFmtId="2" fontId="28" fillId="9" borderId="1" xfId="0" applyNumberFormat="1" applyFont="1" applyFill="1" applyBorder="1" applyAlignment="1" applyProtection="1">
      <alignment horizontal="center"/>
      <protection locked="0"/>
    </xf>
    <xf numFmtId="0" fontId="28" fillId="0" borderId="0" xfId="0" applyFont="1" applyAlignment="1">
      <alignment horizontal="left"/>
    </xf>
    <xf numFmtId="0" fontId="28" fillId="0" borderId="1" xfId="0" applyFont="1" applyBorder="1" applyAlignment="1">
      <alignment horizontal="center"/>
    </xf>
    <xf numFmtId="0" fontId="37" fillId="0" borderId="0" xfId="0" applyFont="1"/>
    <xf numFmtId="0" fontId="28" fillId="11" borderId="1" xfId="0" applyFont="1" applyFill="1" applyBorder="1" applyProtection="1">
      <protection locked="0"/>
    </xf>
    <xf numFmtId="0" fontId="28" fillId="11" borderId="1" xfId="0" applyFont="1" applyFill="1" applyBorder="1" applyAlignment="1" applyProtection="1">
      <alignment horizontal="center"/>
      <protection locked="0"/>
    </xf>
    <xf numFmtId="2" fontId="28" fillId="11" borderId="1" xfId="0" applyNumberFormat="1" applyFont="1" applyFill="1" applyBorder="1" applyAlignment="1" applyProtection="1">
      <alignment horizontal="center"/>
      <protection locked="0"/>
    </xf>
    <xf numFmtId="0" fontId="33" fillId="3" borderId="1" xfId="0" applyFont="1" applyFill="1" applyBorder="1" applyAlignment="1" applyProtection="1">
      <alignment horizontal="center"/>
      <protection locked="0"/>
    </xf>
    <xf numFmtId="0" fontId="33" fillId="2" borderId="1" xfId="0" applyFont="1" applyFill="1" applyBorder="1" applyAlignment="1" applyProtection="1">
      <alignment horizontal="center"/>
      <protection locked="0"/>
    </xf>
    <xf numFmtId="0" fontId="28" fillId="12" borderId="1" xfId="0" applyFont="1" applyFill="1" applyBorder="1" applyAlignment="1" applyProtection="1">
      <alignment horizontal="center"/>
      <protection locked="0"/>
    </xf>
    <xf numFmtId="0" fontId="28" fillId="12" borderId="1" xfId="0" applyFont="1" applyFill="1" applyBorder="1" applyProtection="1">
      <protection locked="0"/>
    </xf>
    <xf numFmtId="0" fontId="8" fillId="2" borderId="0" xfId="0" applyFont="1" applyFill="1" applyAlignment="1" applyProtection="1">
      <alignment horizontal="center" wrapText="1"/>
      <protection hidden="1"/>
    </xf>
    <xf numFmtId="0" fontId="28" fillId="5" borderId="0" xfId="0" applyFont="1" applyFill="1" applyAlignment="1" applyProtection="1">
      <alignment horizontal="center"/>
      <protection hidden="1"/>
    </xf>
    <xf numFmtId="2" fontId="28" fillId="5" borderId="1" xfId="0" applyNumberFormat="1" applyFont="1" applyFill="1" applyBorder="1" applyAlignment="1" applyProtection="1">
      <alignment horizontal="center"/>
      <protection hidden="1"/>
    </xf>
    <xf numFmtId="2" fontId="28" fillId="2" borderId="0" xfId="0" applyNumberFormat="1" applyFont="1" applyFill="1" applyAlignment="1" applyProtection="1">
      <alignment horizontal="center"/>
      <protection hidden="1"/>
    </xf>
    <xf numFmtId="1" fontId="28" fillId="2" borderId="0" xfId="0" applyNumberFormat="1" applyFont="1" applyFill="1" applyAlignment="1" applyProtection="1">
      <alignment horizontal="center"/>
      <protection hidden="1"/>
    </xf>
    <xf numFmtId="0" fontId="27" fillId="5" borderId="0" xfId="0" applyFont="1" applyFill="1" applyAlignment="1" applyProtection="1">
      <alignment horizontal="center"/>
      <protection hidden="1"/>
    </xf>
    <xf numFmtId="1" fontId="28" fillId="2" borderId="3" xfId="0" applyNumberFormat="1" applyFont="1" applyFill="1" applyBorder="1" applyAlignment="1" applyProtection="1">
      <alignment horizontal="center"/>
      <protection hidden="1"/>
    </xf>
    <xf numFmtId="1" fontId="28" fillId="2" borderId="4" xfId="0" applyNumberFormat="1" applyFont="1" applyFill="1" applyBorder="1" applyAlignment="1" applyProtection="1">
      <alignment horizontal="center"/>
      <protection hidden="1"/>
    </xf>
    <xf numFmtId="1" fontId="28" fillId="2" borderId="1" xfId="0" applyNumberFormat="1" applyFont="1" applyFill="1" applyBorder="1" applyAlignment="1" applyProtection="1">
      <alignment horizontal="center"/>
      <protection hidden="1"/>
    </xf>
    <xf numFmtId="2" fontId="33" fillId="2" borderId="0" xfId="0" applyNumberFormat="1" applyFont="1" applyFill="1" applyAlignment="1" applyProtection="1">
      <alignment horizontal="center"/>
      <protection hidden="1"/>
    </xf>
    <xf numFmtId="165" fontId="28" fillId="5" borderId="1" xfId="0" applyNumberFormat="1" applyFont="1" applyFill="1" applyBorder="1" applyAlignment="1" applyProtection="1">
      <alignment horizontal="center"/>
      <protection hidden="1"/>
    </xf>
    <xf numFmtId="0" fontId="30" fillId="2" borderId="0" xfId="0" applyFont="1" applyFill="1" applyAlignment="1" applyProtection="1">
      <alignment horizontal="center"/>
      <protection hidden="1"/>
    </xf>
    <xf numFmtId="0" fontId="28" fillId="7" borderId="1" xfId="0" applyFont="1" applyFill="1" applyBorder="1" applyAlignment="1" applyProtection="1">
      <alignment horizontal="center"/>
      <protection hidden="1"/>
    </xf>
    <xf numFmtId="0" fontId="28" fillId="7" borderId="1" xfId="0" applyFont="1" applyFill="1" applyBorder="1" applyAlignment="1">
      <alignment horizontal="center"/>
    </xf>
    <xf numFmtId="0" fontId="28" fillId="7" borderId="3" xfId="0" applyFont="1" applyFill="1" applyBorder="1" applyAlignment="1" applyProtection="1">
      <alignment horizontal="center"/>
      <protection hidden="1"/>
    </xf>
    <xf numFmtId="0" fontId="28" fillId="7" borderId="0" xfId="0" applyFont="1" applyFill="1" applyAlignment="1" applyProtection="1">
      <alignment horizontal="center"/>
      <protection locked="0" hidden="1"/>
    </xf>
    <xf numFmtId="0" fontId="28" fillId="2" borderId="3" xfId="0" applyFont="1" applyFill="1" applyBorder="1" applyAlignment="1" applyProtection="1">
      <alignment horizontal="center"/>
      <protection hidden="1"/>
    </xf>
    <xf numFmtId="0" fontId="28" fillId="2" borderId="4" xfId="0" applyFont="1" applyFill="1" applyBorder="1" applyAlignment="1" applyProtection="1">
      <alignment horizontal="center"/>
      <protection hidden="1"/>
    </xf>
    <xf numFmtId="0" fontId="27" fillId="7" borderId="3" xfId="0" applyFont="1" applyFill="1" applyBorder="1" applyAlignment="1" applyProtection="1">
      <alignment horizontal="center"/>
      <protection hidden="1"/>
    </xf>
    <xf numFmtId="0" fontId="27" fillId="7" borderId="4" xfId="0" applyFont="1" applyFill="1" applyBorder="1" applyAlignment="1" applyProtection="1">
      <alignment horizontal="center"/>
      <protection hidden="1"/>
    </xf>
  </cellXfs>
  <cellStyles count="2">
    <cellStyle name="Hyperlink" xfId="1" builtinId="8"/>
    <cellStyle name="Normal" xfId="0" builtinId="0"/>
  </cellStyles>
  <dxfs count="39">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0"/>
      </font>
    </dxf>
    <dxf>
      <font>
        <color rgb="FFFF0000"/>
      </font>
    </dxf>
    <dxf>
      <border>
        <left style="thin">
          <color indexed="64"/>
        </left>
        <right style="thin">
          <color indexed="64"/>
        </right>
        <top style="thin">
          <color indexed="64"/>
        </top>
        <bottom style="thin">
          <color indexed="64"/>
        </bottom>
      </border>
    </dxf>
    <dxf>
      <font>
        <color rgb="FF0000FF"/>
      </font>
      <border>
        <left style="thin">
          <color indexed="64"/>
        </left>
        <right style="thin">
          <color indexed="64"/>
        </right>
        <top style="thin">
          <color indexed="64"/>
        </top>
        <bottom style="thin">
          <color indexed="64"/>
        </bottom>
      </border>
    </dxf>
    <dxf>
      <font>
        <color rgb="FFFF0000"/>
      </font>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right style="thin">
          <color indexed="64"/>
        </right>
        <top style="thin">
          <color indexed="64"/>
        </top>
        <bottom style="thin">
          <color indexed="64"/>
        </bottom>
      </border>
    </dxf>
    <dxf>
      <font>
        <color auto="1"/>
      </font>
      <border>
        <left style="thin">
          <color indexed="64"/>
        </left>
        <right style="thin">
          <color indexed="64"/>
        </right>
        <top style="thin">
          <color indexed="64"/>
        </top>
        <bottom style="thin">
          <color indexed="64"/>
        </bottom>
      </border>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fill>
        <patternFill>
          <bgColor indexed="12"/>
        </patternFill>
      </fill>
    </dxf>
    <dxf>
      <font>
        <condense val="0"/>
        <extend val="0"/>
        <color indexed="10"/>
      </font>
      <fill>
        <patternFill>
          <bgColor indexed="10"/>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'Composite Stats'!$C$1</c:f>
              <c:strCache>
                <c:ptCount val="1"/>
                <c:pt idx="0">
                  <c:v>Index</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movingAvg"/>
            <c:period val="2"/>
            <c:dispRSqr val="0"/>
            <c:dispEq val="0"/>
          </c:trendline>
          <c:errBars>
            <c:errDir val="y"/>
            <c:errBarType val="both"/>
            <c:errValType val="cust"/>
            <c:noEndCap val="0"/>
            <c:plus>
              <c:numRef>
                <c:f>ComCalc!$W$2:$W$21</c:f>
                <c:numCache>
                  <c:formatCode>General</c:formatCode>
                  <c:ptCount val="20"/>
                  <c:pt idx="0">
                    <c:v>6.2721278901198474</c:v>
                  </c:pt>
                  <c:pt idx="1">
                    <c:v>8.02684924794886</c:v>
                  </c:pt>
                  <c:pt idx="2">
                    <c:v>10.73484567070696</c:v>
                  </c:pt>
                  <c:pt idx="3">
                    <c:v>9.8263882895848269</c:v>
                  </c:pt>
                  <c:pt idx="4">
                    <c:v>10.908908510635541</c:v>
                  </c:pt>
                  <c:pt idx="5">
                    <c:v>8.1894164994233023</c:v>
                  </c:pt>
                  <c:pt idx="6">
                    <c:v>9.252581784452957</c:v>
                  </c:pt>
                  <c:pt idx="7">
                    <c:v>7.1608391169658887</c:v>
                  </c:pt>
                  <c:pt idx="8">
                    <c:v>7.8508342564712024</c:v>
                  </c:pt>
                  <c:pt idx="9">
                    <c:v>7.2149533842903821</c:v>
                  </c:pt>
                  <c:pt idx="10">
                    <c:v>14.426082089284762</c:v>
                  </c:pt>
                  <c:pt idx="11">
                    <c:v>10.295828211882991</c:v>
                  </c:pt>
                  <c:pt idx="12">
                    <c:v>8.1121860976674611</c:v>
                  </c:pt>
                  <c:pt idx="13">
                    <c:v>12.445289688378509</c:v>
                  </c:pt>
                  <c:pt idx="14">
                    <c:v>15.097015878200338</c:v>
                  </c:pt>
                  <c:pt idx="15">
                    <c:v>14.78739566294152</c:v>
                  </c:pt>
                  <c:pt idx="16">
                    <c:v>6.0198800179084202</c:v>
                  </c:pt>
                  <c:pt idx="17">
                    <c:v>7.418604985239142</c:v>
                  </c:pt>
                  <c:pt idx="18">
                    <c:v>11.686877778003733</c:v>
                  </c:pt>
                  <c:pt idx="19">
                    <c:v>15.025208046018193</c:v>
                  </c:pt>
                </c:numCache>
              </c:numRef>
            </c:plus>
            <c:minus>
              <c:numRef>
                <c:f>ComCalc!$V$2:$V$21</c:f>
                <c:numCache>
                  <c:formatCode>General</c:formatCode>
                  <c:ptCount val="20"/>
                  <c:pt idx="0">
                    <c:v>6.8802463021927593</c:v>
                  </c:pt>
                  <c:pt idx="1">
                    <c:v>8.7776179564134793</c:v>
                  </c:pt>
                  <c:pt idx="2">
                    <c:v>11.976578441357049</c:v>
                  </c:pt>
                  <c:pt idx="3">
                    <c:v>9.2835136566776555</c:v>
                  </c:pt>
                  <c:pt idx="4">
                    <c:v>13.193701791558311</c:v>
                  </c:pt>
                  <c:pt idx="5">
                    <c:v>6.8014744371885598</c:v>
                  </c:pt>
                  <c:pt idx="6">
                    <c:v>9.6785671171458034</c:v>
                  </c:pt>
                  <c:pt idx="7">
                    <c:v>6.984624615302863</c:v>
                  </c:pt>
                  <c:pt idx="8">
                    <c:v>6.0844483336157253</c:v>
                  </c:pt>
                  <c:pt idx="9">
                    <c:v>7.534690836549359</c:v>
                  </c:pt>
                  <c:pt idx="10">
                    <c:v>10.762683519860246</c:v>
                  </c:pt>
                  <c:pt idx="11">
                    <c:v>9.8134266228664728</c:v>
                  </c:pt>
                  <c:pt idx="12">
                    <c:v>6.5358143712246033</c:v>
                  </c:pt>
                  <c:pt idx="13">
                    <c:v>14.436583040913504</c:v>
                  </c:pt>
                  <c:pt idx="14">
                    <c:v>13.573772064169603</c:v>
                  </c:pt>
                  <c:pt idx="15">
                    <c:v>14.018074395190325</c:v>
                  </c:pt>
                  <c:pt idx="16">
                    <c:v>5.6988884373700301</c:v>
                  </c:pt>
                  <c:pt idx="17">
                    <c:v>7.6871109510954057</c:v>
                  </c:pt>
                  <c:pt idx="18">
                    <c:v>8.7071739528310701</c:v>
                  </c:pt>
                  <c:pt idx="19">
                    <c:v>8.2982309162867409</c:v>
                  </c:pt>
                </c:numCache>
              </c:numRef>
            </c:minus>
            <c:spPr>
              <a:noFill/>
              <a:ln w="9525" cap="flat" cmpd="sng" algn="ctr">
                <a:solidFill>
                  <a:schemeClr val="tx1">
                    <a:lumMod val="65000"/>
                    <a:lumOff val="35000"/>
                  </a:schemeClr>
                </a:solidFill>
                <a:round/>
              </a:ln>
              <a:effectLst/>
            </c:spPr>
          </c:errBars>
          <c:cat>
            <c:strRef>
              <c:f>'Composite Stats'!$B$2:$B$21</c:f>
              <c:strCache>
                <c:ptCount val="20"/>
                <c:pt idx="0">
                  <c:v>General Ability</c:v>
                </c:pt>
                <c:pt idx="1">
                  <c:v>Crystallized Knowledge</c:v>
                </c:pt>
                <c:pt idx="2">
                  <c:v>Fluid Reasoning</c:v>
                </c:pt>
                <c:pt idx="3">
                  <c:v>Verbal/Language</c:v>
                </c:pt>
                <c:pt idx="4">
                  <c:v>Visual Perception/Construction</c:v>
                </c:pt>
                <c:pt idx="5">
                  <c:v>Attention/Executive</c:v>
                </c:pt>
                <c:pt idx="6">
                  <c:v>Memory</c:v>
                </c:pt>
                <c:pt idx="7">
                  <c:v>Cognitive Proficiency</c:v>
                </c:pt>
                <c:pt idx="8">
                  <c:v>Processing Speed</c:v>
                </c:pt>
                <c:pt idx="9">
                  <c:v>Working Memory</c:v>
                </c:pt>
                <c:pt idx="10">
                  <c:v>Attention</c:v>
                </c:pt>
                <c:pt idx="11">
                  <c:v>Executive Functions</c:v>
                </c:pt>
                <c:pt idx="12">
                  <c:v>Cognitive Efficiency</c:v>
                </c:pt>
                <c:pt idx="13">
                  <c:v>Learning Efficiency</c:v>
                </c:pt>
                <c:pt idx="14">
                  <c:v>Delayed Recall</c:v>
                </c:pt>
                <c:pt idx="15">
                  <c:v>Planning</c:v>
                </c:pt>
                <c:pt idx="16">
                  <c:v>Global Neurocognitive Index (G)</c:v>
                </c:pt>
                <c:pt idx="17">
                  <c:v>Academic Skills</c:v>
                </c:pt>
                <c:pt idx="18">
                  <c:v>Psychomotor Speed</c:v>
                </c:pt>
                <c:pt idx="19">
                  <c:v>Attentional Fluency</c:v>
                </c:pt>
              </c:strCache>
            </c:strRef>
          </c:cat>
          <c:val>
            <c:numRef>
              <c:f>ComCalc!$Z$38:$Z$57</c:f>
              <c:numCache>
                <c:formatCode>General</c:formatCode>
                <c:ptCount val="20"/>
                <c:pt idx="0">
                  <c:v>112</c:v>
                </c:pt>
                <c:pt idx="1">
                  <c:v>109</c:v>
                </c:pt>
                <c:pt idx="2">
                  <c:v>108</c:v>
                </c:pt>
                <c:pt idx="3">
                  <c:v>95</c:v>
                </c:pt>
                <c:pt idx="4">
                  <c:v>113</c:v>
                </c:pt>
                <c:pt idx="5">
                  <c:v>79</c:v>
                </c:pt>
                <c:pt idx="6">
                  <c:v>104</c:v>
                </c:pt>
                <c:pt idx="7">
                  <c:v>97</c:v>
                </c:pt>
                <c:pt idx="8">
                  <c:v>69</c:v>
                </c:pt>
                <c:pt idx="9">
                  <c:v>105</c:v>
                </c:pt>
                <c:pt idx="10">
                  <c:v>81</c:v>
                </c:pt>
                <c:pt idx="11">
                  <c:v>96</c:v>
                </c:pt>
                <c:pt idx="12">
                  <c:v>75</c:v>
                </c:pt>
                <c:pt idx="13">
                  <c:v>109</c:v>
                </c:pt>
                <c:pt idx="14">
                  <c:v>94</c:v>
                </c:pt>
                <c:pt idx="15">
                  <c:v>97</c:v>
                </c:pt>
                <c:pt idx="16">
                  <c:v>92</c:v>
                </c:pt>
                <c:pt idx="17">
                  <c:v>104</c:v>
                </c:pt>
                <c:pt idx="18">
                  <c:v>76</c:v>
                </c:pt>
                <c:pt idx="19">
                  <c:v>59</c:v>
                </c:pt>
              </c:numCache>
            </c:numRef>
          </c:val>
          <c:smooth val="0"/>
          <c:extLst>
            <c:ext xmlns:c16="http://schemas.microsoft.com/office/drawing/2014/chart" uri="{C3380CC4-5D6E-409C-BE32-E72D297353CC}">
              <c16:uniqueId val="{00000000-1A57-AF4D-9BEC-23661D8951DD}"/>
            </c:ext>
          </c:extLst>
        </c:ser>
        <c:dLbls>
          <c:dLblPos val="ctr"/>
          <c:showLegendKey val="0"/>
          <c:showVal val="1"/>
          <c:showCatName val="0"/>
          <c:showSerName val="0"/>
          <c:showPercent val="0"/>
          <c:showBubbleSize val="0"/>
        </c:dLbls>
        <c:smooth val="0"/>
        <c:axId val="63402752"/>
        <c:axId val="63404288"/>
      </c:lineChart>
      <c:catAx>
        <c:axId val="6340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4288"/>
        <c:crosses val="autoZero"/>
        <c:auto val="1"/>
        <c:lblAlgn val="ctr"/>
        <c:lblOffset val="100"/>
        <c:noMultiLvlLbl val="0"/>
      </c:catAx>
      <c:valAx>
        <c:axId val="63404288"/>
        <c:scaling>
          <c:orientation val="minMax"/>
          <c:max val="18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2752"/>
        <c:crosses val="autoZero"/>
        <c:crossBetween val="between"/>
        <c:majorUnit val="10"/>
        <c:minorUnit val="5"/>
      </c:valAx>
      <c:spPr>
        <a:noFill/>
        <a:ln>
          <a:noFill/>
        </a:ln>
        <a:effectLst/>
      </c:spPr>
    </c:plotArea>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Cs!$B$3" lockText="1" noThreeD="1"/>
</file>

<file path=xl/ctrlProps/ctrlProp2.xml><?xml version="1.0" encoding="utf-8"?>
<formControlPr xmlns="http://schemas.microsoft.com/office/spreadsheetml/2009/9/main" objectType="CheckBox" checked="Checked" fmlaLink="Cs!$B$4" lockText="1" noThreeD="1"/>
</file>

<file path=xl/ctrlProps/ctrlProp3.xml><?xml version="1.0" encoding="utf-8"?>
<formControlPr xmlns="http://schemas.microsoft.com/office/spreadsheetml/2009/9/main" objectType="CheckBox" checked="Checked" fmlaLink="Cs!$B5" lockText="1" noThreeD="1"/>
</file>

<file path=xl/ctrlProps/ctrlProp4.xml><?xml version="1.0" encoding="utf-8"?>
<formControlPr xmlns="http://schemas.microsoft.com/office/spreadsheetml/2009/9/main" objectType="CheckBox" checked="Checked" fmlaLink="Cs!$B6" lockText="1" noThreeD="1"/>
</file>

<file path=xl/ctrlProps/ctrlProp5.xml><?xml version="1.0" encoding="utf-8"?>
<formControlPr xmlns="http://schemas.microsoft.com/office/spreadsheetml/2009/9/main" objectType="CheckBox" fmlaLink="Cs!$B7" lockText="1" noThreeD="1"/>
</file>

<file path=xl/ctrlProps/ctrlProp6.xml><?xml version="1.0" encoding="utf-8"?>
<formControlPr xmlns="http://schemas.microsoft.com/office/spreadsheetml/2009/9/main" objectType="CheckBox" fmlaLink="Cs!$B8" lockText="1" noThreeD="1"/>
</file>

<file path=xl/ctrlProps/ctrlProp7.xml><?xml version="1.0" encoding="utf-8"?>
<formControlPr xmlns="http://schemas.microsoft.com/office/spreadsheetml/2009/9/main" objectType="CheckBox" checked="Checked" fmlaLink="Cs!$B9" lockText="1" noThreeD="1"/>
</file>

<file path=xl/ctrlProps/ctrlProp8.xml><?xml version="1.0" encoding="utf-8"?>
<formControlPr xmlns="http://schemas.microsoft.com/office/spreadsheetml/2009/9/main" objectType="CheckBox" checked="Checked" fmlaLink="Cs!$B10" lockText="1" noThreeD="1"/>
</file>

<file path=xl/ctrlProps/ctrlProp9.xml><?xml version="1.0" encoding="utf-8"?>
<formControlPr xmlns="http://schemas.microsoft.com/office/spreadsheetml/2009/9/main" objectType="CheckBox" fmlaLink="Cs!$B11" lockText="1" noThreeD="1"/>
</file>

<file path=xl/ctrlProps/ctrlProp10.xml><?xml version="1.0" encoding="utf-8"?>
<formControlPr xmlns="http://schemas.microsoft.com/office/spreadsheetml/2009/9/main" objectType="CheckBox" fmlaLink="Cs!$B12" lockText="1" noThreeD="1"/>
</file>

<file path=xl/ctrlProps/ctrlProp11.xml><?xml version="1.0" encoding="utf-8"?>
<formControlPr xmlns="http://schemas.microsoft.com/office/spreadsheetml/2009/9/main" objectType="CheckBox" fmlaLink="Cs!$B13" lockText="1" noThreeD="1"/>
</file>

<file path=xl/ctrlProps/ctrlProp12.xml><?xml version="1.0" encoding="utf-8"?>
<formControlPr xmlns="http://schemas.microsoft.com/office/spreadsheetml/2009/9/main" objectType="CheckBox" fmlaLink="Cs!$B14" lockText="1" noThreeD="1"/>
</file>

<file path=xl/ctrlProps/ctrlProp13.xml><?xml version="1.0" encoding="utf-8"?>
<formControlPr xmlns="http://schemas.microsoft.com/office/spreadsheetml/2009/9/main" objectType="CheckBox" fmlaLink="Cs!$B15" lockText="1" noThreeD="1"/>
</file>

<file path=xl/ctrlProps/ctrlProp14.xml><?xml version="1.0" encoding="utf-8"?>
<formControlPr xmlns="http://schemas.microsoft.com/office/spreadsheetml/2009/9/main" objectType="CheckBox" fmlaLink="Cs!$B16" lockText="1" noThreeD="1"/>
</file>

<file path=xl/ctrlProps/ctrlProp15.xml><?xml version="1.0" encoding="utf-8"?>
<formControlPr xmlns="http://schemas.microsoft.com/office/spreadsheetml/2009/9/main" objectType="CheckBox" fmlaLink="Cs!$B17" lockText="1" noThreeD="1"/>
</file>

<file path=xl/ctrlProps/ctrlProp16.xml><?xml version="1.0" encoding="utf-8"?>
<formControlPr xmlns="http://schemas.microsoft.com/office/spreadsheetml/2009/9/main" objectType="CheckBox" fmlaLink="Cs!$B18" lockText="1" noThreeD="1"/>
</file>

<file path=xl/ctrlProps/ctrlProp17.xml><?xml version="1.0" encoding="utf-8"?>
<formControlPr xmlns="http://schemas.microsoft.com/office/spreadsheetml/2009/9/main" objectType="CheckBox" fmlaLink="Cs!$B19" lockText="1" noThreeD="1"/>
</file>

<file path=xl/ctrlProps/ctrlProp18.xml><?xml version="1.0" encoding="utf-8"?>
<formControlPr xmlns="http://schemas.microsoft.com/office/spreadsheetml/2009/9/main" objectType="CheckBox" fmlaLink="Cs!$B20" lockText="1" noThreeD="1"/>
</file>

<file path=xl/ctrlProps/ctrlProp19.xml><?xml version="1.0" encoding="utf-8"?>
<formControlPr xmlns="http://schemas.microsoft.com/office/spreadsheetml/2009/9/main" objectType="CheckBox" fmlaLink="Cs!$B21" lockText="1" noThreeD="1"/>
</file>

<file path=xl/ctrlProps/ctrlProp20.xml><?xml version="1.0" encoding="utf-8"?>
<formControlPr xmlns="http://schemas.microsoft.com/office/spreadsheetml/2009/9/main" objectType="CheckBox" fmlaLink="Cs!$B23" lockText="1" noThreeD="1"/>
</file>

<file path=xl/ctrlProps/ctrlProp21.xml><?xml version="1.0" encoding="utf-8"?>
<formControlPr xmlns="http://schemas.microsoft.com/office/spreadsheetml/2009/9/main" objectType="CheckBox" fmlaLink="Cs!$B24" lockText="1" noThreeD="1"/>
</file>

<file path=xl/ctrlProps/ctrlProp22.xml><?xml version="1.0" encoding="utf-8"?>
<formControlPr xmlns="http://schemas.microsoft.com/office/spreadsheetml/2009/9/main" objectType="CheckBox" fmlaLink="Cs!$B25" lockText="1" noThreeD="1"/>
</file>

<file path=xl/ctrlProps/ctrlProp23.xml><?xml version="1.0" encoding="utf-8"?>
<formControlPr xmlns="http://schemas.microsoft.com/office/spreadsheetml/2009/9/main" objectType="CheckBox" fmlaLink="Cs!$B26" lockText="1" noThreeD="1"/>
</file>

<file path=xl/ctrlProps/ctrlProp24.xml><?xml version="1.0" encoding="utf-8"?>
<formControlPr xmlns="http://schemas.microsoft.com/office/spreadsheetml/2009/9/main" objectType="CheckBox" fmlaLink="Cs!$B27" lockText="1" noThreeD="1"/>
</file>

<file path=xl/ctrlProps/ctrlProp25.xml><?xml version="1.0" encoding="utf-8"?>
<formControlPr xmlns="http://schemas.microsoft.com/office/spreadsheetml/2009/9/main" objectType="CheckBox" fmlaLink="Cs!$B28" lockText="1" noThreeD="1"/>
</file>

<file path=xl/ctrlProps/ctrlProp26.xml><?xml version="1.0" encoding="utf-8"?>
<formControlPr xmlns="http://schemas.microsoft.com/office/spreadsheetml/2009/9/main" objectType="CheckBox" fmlaLink="Cs!$B29" lockText="1" noThreeD="1"/>
</file>

<file path=xl/ctrlProps/ctrlProp27.xml><?xml version="1.0" encoding="utf-8"?>
<formControlPr xmlns="http://schemas.microsoft.com/office/spreadsheetml/2009/9/main" objectType="CheckBox" fmlaLink="Cs!$B30" lockText="1" noThreeD="1"/>
</file>

<file path=xl/ctrlProps/ctrlProp28.xml><?xml version="1.0" encoding="utf-8"?>
<formControlPr xmlns="http://schemas.microsoft.com/office/spreadsheetml/2009/9/main" objectType="CheckBox" fmlaLink="Cs!$B31" lockText="1" noThreeD="1"/>
</file>

<file path=xl/ctrlProps/ctrlProp29.xml><?xml version="1.0" encoding="utf-8"?>
<formControlPr xmlns="http://schemas.microsoft.com/office/spreadsheetml/2009/9/main" objectType="CheckBox" fmlaLink="Cs!$B32" lockText="1" noThreeD="1"/>
</file>

<file path=xl/ctrlProps/ctrlProp30.xml><?xml version="1.0" encoding="utf-8"?>
<formControlPr xmlns="http://schemas.microsoft.com/office/spreadsheetml/2009/9/main" objectType="CheckBox" fmlaLink="Cs!$B33" lockText="1" noThreeD="1"/>
</file>

<file path=xl/ctrlProps/ctrlProp31.xml><?xml version="1.0" encoding="utf-8"?>
<formControlPr xmlns="http://schemas.microsoft.com/office/spreadsheetml/2009/9/main" objectType="CheckBox" fmlaLink="Cs!$B34" lockText="1" noThreeD="1"/>
</file>

<file path=xl/ctrlProps/ctrlProp32.xml><?xml version="1.0" encoding="utf-8"?>
<formControlPr xmlns="http://schemas.microsoft.com/office/spreadsheetml/2009/9/main" objectType="CheckBox" fmlaLink="Cs!$B35" lockText="1" noThreeD="1"/>
</file>

<file path=xl/ctrlProps/ctrlProp33.xml><?xml version="1.0" encoding="utf-8"?>
<formControlPr xmlns="http://schemas.microsoft.com/office/spreadsheetml/2009/9/main" objectType="CheckBox" fmlaLink="Cs!$B36" lockText="1" noThreeD="1"/>
</file>

<file path=xl/ctrlProps/ctrlProp34.xml><?xml version="1.0" encoding="utf-8"?>
<formControlPr xmlns="http://schemas.microsoft.com/office/spreadsheetml/2009/9/main" objectType="CheckBox" fmlaLink="Cs!$B37" lockText="1" noThreeD="1"/>
</file>

<file path=xl/ctrlProps/ctrlProp35.xml><?xml version="1.0" encoding="utf-8"?>
<formControlPr xmlns="http://schemas.microsoft.com/office/spreadsheetml/2009/9/main" objectType="CheckBox" fmlaLink="Cs!$B38" lockText="1" noThreeD="1"/>
</file>

<file path=xl/ctrlProps/ctrlProp36.xml><?xml version="1.0" encoding="utf-8"?>
<formControlPr xmlns="http://schemas.microsoft.com/office/spreadsheetml/2009/9/main" objectType="CheckBox" fmlaLink="Cs!$B39" lockText="1" noThreeD="1"/>
</file>

<file path=xl/ctrlProps/ctrlProp37.xml><?xml version="1.0" encoding="utf-8"?>
<formControlPr xmlns="http://schemas.microsoft.com/office/spreadsheetml/2009/9/main" objectType="CheckBox" fmlaLink="Cs!$B40" lockText="1" noThreeD="1"/>
</file>

<file path=xl/ctrlProps/ctrlProp38.xml><?xml version="1.0" encoding="utf-8"?>
<formControlPr xmlns="http://schemas.microsoft.com/office/spreadsheetml/2009/9/main" objectType="CheckBox" fmlaLink="Cs!$B41" lockText="1" noThreeD="1"/>
</file>

<file path=xl/ctrlProps/ctrlProp39.xml><?xml version="1.0" encoding="utf-8"?>
<formControlPr xmlns="http://schemas.microsoft.com/office/spreadsheetml/2009/9/main" objectType="CheckBox" fmlaLink="Cs!$B42" lockText="1" noThreeD="1"/>
</file>

<file path=xl/ctrlProps/ctrlProp40.xml><?xml version="1.0" encoding="utf-8"?>
<formControlPr xmlns="http://schemas.microsoft.com/office/spreadsheetml/2009/9/main" objectType="CheckBox" fmlaLink="Cs!$B43" lockText="1" noThreeD="1"/>
</file>

<file path=xl/ctrlProps/ctrlProp41.xml><?xml version="1.0" encoding="utf-8"?>
<formControlPr xmlns="http://schemas.microsoft.com/office/spreadsheetml/2009/9/main" objectType="CheckBox" checked="Checked" fmlaLink="Cs!$B44" lockText="1" noThreeD="1"/>
</file>

<file path=xl/ctrlProps/ctrlProp42.xml><?xml version="1.0" encoding="utf-8"?>
<formControlPr xmlns="http://schemas.microsoft.com/office/spreadsheetml/2009/9/main" objectType="CheckBox" fmlaLink="Cs!$B45" lockText="1" noThreeD="1"/>
</file>

<file path=xl/ctrlProps/ctrlProp43.xml><?xml version="1.0" encoding="utf-8"?>
<formControlPr xmlns="http://schemas.microsoft.com/office/spreadsheetml/2009/9/main" objectType="CheckBox" fmlaLink="Cs!$B46" lockText="1" noThreeD="1"/>
</file>

<file path=xl/ctrlProps/ctrlProp44.xml><?xml version="1.0" encoding="utf-8"?>
<formControlPr xmlns="http://schemas.microsoft.com/office/spreadsheetml/2009/9/main" objectType="CheckBox" fmlaLink="Cs!$B47" lockText="1" noThreeD="1"/>
</file>

<file path=xl/ctrlProps/ctrlProp45.xml><?xml version="1.0" encoding="utf-8"?>
<formControlPr xmlns="http://schemas.microsoft.com/office/spreadsheetml/2009/9/main" objectType="CheckBox" fmlaLink="Cs!$B48" lockText="1" noThreeD="1"/>
</file>

<file path=xl/ctrlProps/ctrlProp46.xml><?xml version="1.0" encoding="utf-8"?>
<formControlPr xmlns="http://schemas.microsoft.com/office/spreadsheetml/2009/9/main" objectType="CheckBox" fmlaLink="Cs!$B49" lockText="1" noThreeD="1"/>
</file>

<file path=xl/ctrlProps/ctrlProp47.xml><?xml version="1.0" encoding="utf-8"?>
<formControlPr xmlns="http://schemas.microsoft.com/office/spreadsheetml/2009/9/main" objectType="CheckBox" fmlaLink="Cs!$B50" lockText="1" noThreeD="1"/>
</file>

<file path=xl/ctrlProps/ctrlProp48.xml><?xml version="1.0" encoding="utf-8"?>
<formControlPr xmlns="http://schemas.microsoft.com/office/spreadsheetml/2009/9/main" objectType="CheckBox" fmlaLink="Cs!$B51" lockText="1" noThreeD="1"/>
</file>

<file path=xl/ctrlProps/ctrlProp49.xml><?xml version="1.0" encoding="utf-8"?>
<formControlPr xmlns="http://schemas.microsoft.com/office/spreadsheetml/2009/9/main" objectType="CheckBox" fmlaLink="Cs!$B52" lockText="1" noThreeD="1"/>
</file>

<file path=xl/ctrlProps/ctrlProp50.xml><?xml version="1.0" encoding="utf-8"?>
<formControlPr xmlns="http://schemas.microsoft.com/office/spreadsheetml/2009/9/main" objectType="CheckBox" fmlaLink="Cs!$B53" lockText="1" noThreeD="1"/>
</file>

<file path=xl/ctrlProps/ctrlProp51.xml><?xml version="1.0" encoding="utf-8"?>
<formControlPr xmlns="http://schemas.microsoft.com/office/spreadsheetml/2009/9/main" objectType="CheckBox" fmlaLink="Cs!$B54" lockText="1" noThreeD="1"/>
</file>

<file path=xl/ctrlProps/ctrlProp52.xml><?xml version="1.0" encoding="utf-8"?>
<formControlPr xmlns="http://schemas.microsoft.com/office/spreadsheetml/2009/9/main" objectType="CheckBox" fmlaLink="Cs!$B55" lockText="1" noThreeD="1"/>
</file>

<file path=xl/ctrlProps/ctrlProp53.xml><?xml version="1.0" encoding="utf-8"?>
<formControlPr xmlns="http://schemas.microsoft.com/office/spreadsheetml/2009/9/main" objectType="CheckBox" fmlaLink="Cs!$B56" lockText="1" noThreeD="1"/>
</file>

<file path=xl/ctrlProps/ctrlProp54.xml><?xml version="1.0" encoding="utf-8"?>
<formControlPr xmlns="http://schemas.microsoft.com/office/spreadsheetml/2009/9/main" objectType="CheckBox" fmlaLink="Cs!$B57" lockText="1" noThreeD="1"/>
</file>

<file path=xl/ctrlProps/ctrlProp55.xml><?xml version="1.0" encoding="utf-8"?>
<formControlPr xmlns="http://schemas.microsoft.com/office/spreadsheetml/2009/9/main" objectType="CheckBox" fmlaLink="Cs!$B58" lockText="1" noThreeD="1"/>
</file>

<file path=xl/ctrlProps/ctrlProp56.xml><?xml version="1.0" encoding="utf-8"?>
<formControlPr xmlns="http://schemas.microsoft.com/office/spreadsheetml/2009/9/main" objectType="CheckBox" fmlaLink="Cs!$B59" lockText="1" noThreeD="1"/>
</file>

<file path=xl/ctrlProps/ctrlProp57.xml><?xml version="1.0" encoding="utf-8"?>
<formControlPr xmlns="http://schemas.microsoft.com/office/spreadsheetml/2009/9/main" objectType="CheckBox" fmlaLink="Cs!$B60" lockText="1" noThreeD="1"/>
</file>

<file path=xl/ctrlProps/ctrlProp58.xml><?xml version="1.0" encoding="utf-8"?>
<formControlPr xmlns="http://schemas.microsoft.com/office/spreadsheetml/2009/9/main" objectType="CheckBox" fmlaLink="Cs!$B61" lockText="1" noThreeD="1"/>
</file>

<file path=xl/ctrlProps/ctrlProp59.xml><?xml version="1.0" encoding="utf-8"?>
<formControlPr xmlns="http://schemas.microsoft.com/office/spreadsheetml/2009/9/main" objectType="CheckBox" fmlaLink="Cs!$B62" lockText="1" noThreeD="1"/>
</file>

<file path=xl/ctrlProps/ctrlProp60.xml><?xml version="1.0" encoding="utf-8"?>
<formControlPr xmlns="http://schemas.microsoft.com/office/spreadsheetml/2009/9/main" objectType="CheckBox" fmlaLink="Cs!$B63" lockText="1" noThreeD="1"/>
</file>

<file path=xl/ctrlProps/ctrlProp61.xml><?xml version="1.0" encoding="utf-8"?>
<formControlPr xmlns="http://schemas.microsoft.com/office/spreadsheetml/2009/9/main" objectType="CheckBox" fmlaLink="Cs!$B64" lockText="1" noThreeD="1"/>
</file>

<file path=xl/ctrlProps/ctrlProp62.xml><?xml version="1.0" encoding="utf-8"?>
<formControlPr xmlns="http://schemas.microsoft.com/office/spreadsheetml/2009/9/main" objectType="CheckBox" fmlaLink="Cs!$B65" lockText="1" noThreeD="1"/>
</file>

<file path=xl/ctrlProps/ctrlProp63.xml><?xml version="1.0" encoding="utf-8"?>
<formControlPr xmlns="http://schemas.microsoft.com/office/spreadsheetml/2009/9/main" objectType="CheckBox" fmlaLink="Cs!$B66" lockText="1" noThreeD="1"/>
</file>

<file path=xl/ctrlProps/ctrlProp64.xml><?xml version="1.0" encoding="utf-8"?>
<formControlPr xmlns="http://schemas.microsoft.com/office/spreadsheetml/2009/9/main" objectType="CheckBox" fmlaLink="Cs!$B67" lockText="1" noThreeD="1"/>
</file>

<file path=xl/ctrlProps/ctrlProp65.xml><?xml version="1.0" encoding="utf-8"?>
<formControlPr xmlns="http://schemas.microsoft.com/office/spreadsheetml/2009/9/main" objectType="CheckBox" fmlaLink="Cs!$B68" lockText="1" noThreeD="1"/>
</file>

<file path=xl/ctrlProps/ctrlProp66.xml><?xml version="1.0" encoding="utf-8"?>
<formControlPr xmlns="http://schemas.microsoft.com/office/spreadsheetml/2009/9/main" objectType="CheckBox" fmlaLink="Cs!$B69" lockText="1" noThreeD="1"/>
</file>

<file path=xl/ctrlProps/ctrlProp67.xml><?xml version="1.0" encoding="utf-8"?>
<formControlPr xmlns="http://schemas.microsoft.com/office/spreadsheetml/2009/9/main" objectType="CheckBox" fmlaLink="Cs!$B70" lockText="1" noThreeD="1"/>
</file>

<file path=xl/ctrlProps/ctrlProp68.xml><?xml version="1.0" encoding="utf-8"?>
<formControlPr xmlns="http://schemas.microsoft.com/office/spreadsheetml/2009/9/main" objectType="CheckBox" fmlaLink="Cs!$B71" lockText="1" noThreeD="1"/>
</file>

<file path=xl/ctrlProps/ctrlProp69.xml><?xml version="1.0" encoding="utf-8"?>
<formControlPr xmlns="http://schemas.microsoft.com/office/spreadsheetml/2009/9/main" objectType="CheckBox" fmlaLink="Cs!$B72" lockText="1" noThreeD="1"/>
</file>

<file path=xl/ctrlProps/ctrlProp70.xml><?xml version="1.0" encoding="utf-8"?>
<formControlPr xmlns="http://schemas.microsoft.com/office/spreadsheetml/2009/9/main" objectType="CheckBox" fmlaLink="Cs!$B73" lockText="1" noThreeD="1"/>
</file>

<file path=xl/ctrlProps/ctrlProp71.xml><?xml version="1.0" encoding="utf-8"?>
<formControlPr xmlns="http://schemas.microsoft.com/office/spreadsheetml/2009/9/main" objectType="CheckBox" fmlaLink="Cs!$B74" lockText="1" noThreeD="1"/>
</file>

<file path=xl/ctrlProps/ctrlProp72.xml><?xml version="1.0" encoding="utf-8"?>
<formControlPr xmlns="http://schemas.microsoft.com/office/spreadsheetml/2009/9/main" objectType="CheckBox" fmlaLink="Cs!$B75" lockText="1" noThreeD="1"/>
</file>

<file path=xl/ctrlProps/ctrlProp73.xml><?xml version="1.0" encoding="utf-8"?>
<formControlPr xmlns="http://schemas.microsoft.com/office/spreadsheetml/2009/9/main" objectType="CheckBox" fmlaLink="Cs!$B76" lockText="1" noThreeD="1"/>
</file>

<file path=xl/ctrlProps/ctrlProp74.xml><?xml version="1.0" encoding="utf-8"?>
<formControlPr xmlns="http://schemas.microsoft.com/office/spreadsheetml/2009/9/main" objectType="CheckBox" fmlaLink="Cs!$B77" lockText="1" noThreeD="1"/>
</file>

<file path=xl/ctrlProps/ctrlProp75.xml><?xml version="1.0" encoding="utf-8"?>
<formControlPr xmlns="http://schemas.microsoft.com/office/spreadsheetml/2009/9/main" objectType="CheckBox" fmlaLink="Cs!$B78" lockText="1" noThreeD="1"/>
</file>

<file path=xl/ctrlProps/ctrlProp76.xml><?xml version="1.0" encoding="utf-8"?>
<formControlPr xmlns="http://schemas.microsoft.com/office/spreadsheetml/2009/9/main" objectType="CheckBox" fmlaLink="Cs!$B79" lockText="1" noThreeD="1"/>
</file>

<file path=xl/ctrlProps/ctrlProp77.xml><?xml version="1.0" encoding="utf-8"?>
<formControlPr xmlns="http://schemas.microsoft.com/office/spreadsheetml/2009/9/main" objectType="CheckBox" fmlaLink="Cs!$B80" lockText="1" noThreeD="1"/>
</file>

<file path=xl/ctrlProps/ctrlProp78.xml><?xml version="1.0" encoding="utf-8"?>
<formControlPr xmlns="http://schemas.microsoft.com/office/spreadsheetml/2009/9/main" objectType="CheckBox" fmlaLink="Cs!$B81" lockText="1" noThreeD="1"/>
</file>

<file path=xl/ctrlProps/ctrlProp79.xml><?xml version="1.0" encoding="utf-8"?>
<formControlPr xmlns="http://schemas.microsoft.com/office/spreadsheetml/2009/9/main" objectType="CheckBox" fmlaLink="Cs!$B82" lockText="1" noThreeD="1"/>
</file>

<file path=xl/ctrlProps/ctrlProp80.xml><?xml version="1.0" encoding="utf-8"?>
<formControlPr xmlns="http://schemas.microsoft.com/office/spreadsheetml/2009/9/main" objectType="CheckBox" fmlaLink="Cs!$B83" lockText="1" noThreeD="1"/>
</file>

<file path=xl/ctrlProps/ctrlProp81.xml><?xml version="1.0" encoding="utf-8"?>
<formControlPr xmlns="http://schemas.microsoft.com/office/spreadsheetml/2009/9/main" objectType="CheckBox" fmlaLink="Cs!$B84" lockText="1" noThreeD="1"/>
</file>

<file path=xl/ctrlProps/ctrlProp82.xml><?xml version="1.0" encoding="utf-8"?>
<formControlPr xmlns="http://schemas.microsoft.com/office/spreadsheetml/2009/9/main" objectType="CheckBox" fmlaLink="Cs!$B85" lockText="1" noThreeD="1"/>
</file>

<file path=xl/ctrlProps/ctrlProp83.xml><?xml version="1.0" encoding="utf-8"?>
<formControlPr xmlns="http://schemas.microsoft.com/office/spreadsheetml/2009/9/main" objectType="CheckBox" fmlaLink="Cs!$B86" lockText="1" noThreeD="1"/>
</file>

<file path=xl/ctrlProps/ctrlProp84.xml><?xml version="1.0" encoding="utf-8"?>
<formControlPr xmlns="http://schemas.microsoft.com/office/spreadsheetml/2009/9/main" objectType="CheckBox" fmlaLink="Cs!$B87" lockText="1" noThreeD="1"/>
</file>

<file path=xl/ctrlProps/ctrlProp85.xml><?xml version="1.0" encoding="utf-8"?>
<formControlPr xmlns="http://schemas.microsoft.com/office/spreadsheetml/2009/9/main" objectType="CheckBox" fmlaLink="Cs!$B88" lockText="1" noThreeD="1"/>
</file>

<file path=xl/ctrlProps/ctrlProp86.xml><?xml version="1.0" encoding="utf-8"?>
<formControlPr xmlns="http://schemas.microsoft.com/office/spreadsheetml/2009/9/main" objectType="CheckBox" fmlaLink="Cs!$B89" lockText="1" noThreeD="1"/>
</file>

<file path=xl/ctrlProps/ctrlProp87.xml><?xml version="1.0" encoding="utf-8"?>
<formControlPr xmlns="http://schemas.microsoft.com/office/spreadsheetml/2009/9/main" objectType="CheckBox" fmlaLink="Cs!$B90" lockText="1" noThreeD="1"/>
</file>

<file path=xl/ctrlProps/ctrlProp88.xml><?xml version="1.0" encoding="utf-8"?>
<formControlPr xmlns="http://schemas.microsoft.com/office/spreadsheetml/2009/9/main" objectType="CheckBox" fmlaLink="Cs!$B91" lockText="1" noThreeD="1"/>
</file>

<file path=xl/ctrlProps/ctrlProp89.xml><?xml version="1.0" encoding="utf-8"?>
<formControlPr xmlns="http://schemas.microsoft.com/office/spreadsheetml/2009/9/main" objectType="CheckBox" fmlaLink="Cs!$B92" lockText="1" noThreeD="1"/>
</file>

<file path=xl/ctrlProps/ctrlProp90.xml><?xml version="1.0" encoding="utf-8"?>
<formControlPr xmlns="http://schemas.microsoft.com/office/spreadsheetml/2009/9/main" objectType="CheckBox" fmlaLink="Cs!$B93" lockText="1" noThreeD="1"/>
</file>

<file path=xl/ctrlProps/ctrlProp91.xml><?xml version="1.0" encoding="utf-8"?>
<formControlPr xmlns="http://schemas.microsoft.com/office/spreadsheetml/2009/9/main" objectType="CheckBox" fmlaLink="Cs!$B94" lockText="1" noThreeD="1"/>
</file>

<file path=xl/ctrlProps/ctrlProp92.xml><?xml version="1.0" encoding="utf-8"?>
<formControlPr xmlns="http://schemas.microsoft.com/office/spreadsheetml/2009/9/main" objectType="CheckBox" fmlaLink="Cs!$B95" lockText="1" noThreeD="1"/>
</file>

<file path=xl/ctrlProps/ctrlProp93.xml><?xml version="1.0" encoding="utf-8"?>
<formControlPr xmlns="http://schemas.microsoft.com/office/spreadsheetml/2009/9/main" objectType="CheckBox" fmlaLink="Cs!$B96" lockText="1" noThreeD="1"/>
</file>

<file path=xl/ctrlProps/ctrlProp94.xml><?xml version="1.0" encoding="utf-8"?>
<formControlPr xmlns="http://schemas.microsoft.com/office/spreadsheetml/2009/9/main" objectType="CheckBox" fmlaLink="Cs!$B97" lockText="1" noThreeD="1"/>
</file>

<file path=xl/ctrlProps/ctrlProp95.xml><?xml version="1.0" encoding="utf-8"?>
<formControlPr xmlns="http://schemas.microsoft.com/office/spreadsheetml/2009/9/main" objectType="CheckBox" fmlaLink="Cs!$B98" lockText="1" noThreeD="1"/>
</file>

<file path=xl/ctrlProps/ctrlProp96.xml><?xml version="1.0" encoding="utf-8"?>
<formControlPr xmlns="http://schemas.microsoft.com/office/spreadsheetml/2009/9/main" objectType="CheckBox" fmlaLink="Cs!$B99" lockText="1" noThreeD="1"/>
</file>

<file path=xl/ctrlProps/ctrlProp97.xml><?xml version="1.0" encoding="utf-8"?>
<formControlPr xmlns="http://schemas.microsoft.com/office/spreadsheetml/2009/9/main" objectType="CheckBox" fmlaLink="Cs!$B100" lockText="1" noThreeD="1"/>
</file>

<file path=xl/ctrlProps/ctrlProp98.xml><?xml version="1.0" encoding="utf-8"?>
<formControlPr xmlns="http://schemas.microsoft.com/office/spreadsheetml/2009/9/main" objectType="CheckBox" fmlaLink="Cs!$B101" lockText="1" noThreeD="1"/>
</file>

<file path=xl/ctrlProps/ctrlProp99.xml><?xml version="1.0" encoding="utf-8"?>
<formControlPr xmlns="http://schemas.microsoft.com/office/spreadsheetml/2009/9/main" objectType="CheckBox" fmlaLink="Cs!$B102" lockText="1" noThreeD="1"/>
</file>

<file path=xl/ctrlProps/ctrlProp100.xml><?xml version="1.0" encoding="utf-8"?>
<formControlPr xmlns="http://schemas.microsoft.com/office/spreadsheetml/2009/9/main" objectType="CheckBox" fmlaLink="Cs!$B22" lockText="1" noThreeD="1"/>
</file>

<file path=xl/ctrlProps/ctrlProp101.xml><?xml version="1.0" encoding="utf-8"?>
<formControlPr xmlns="http://schemas.microsoft.com/office/spreadsheetml/2009/9/main" objectType="CheckBox" checked="Checked" fmlaLink="Cs!$C$3" lockText="1" noThreeD="1"/>
</file>

<file path=xl/ctrlProps/ctrlProp102.xml><?xml version="1.0" encoding="utf-8"?>
<formControlPr xmlns="http://schemas.microsoft.com/office/spreadsheetml/2009/9/main" objectType="CheckBox" checked="Checked" fmlaLink="Cs!$C4" lockText="1" noThreeD="1"/>
</file>

<file path=xl/ctrlProps/ctrlProp103.xml><?xml version="1.0" encoding="utf-8"?>
<formControlPr xmlns="http://schemas.microsoft.com/office/spreadsheetml/2009/9/main" objectType="CheckBox" checked="Checked" fmlaLink="Cs!$C5" lockText="1" noThreeD="1"/>
</file>

<file path=xl/ctrlProps/ctrlProp104.xml><?xml version="1.0" encoding="utf-8"?>
<formControlPr xmlns="http://schemas.microsoft.com/office/spreadsheetml/2009/9/main" objectType="CheckBox" fmlaLink="Cs!$C6" lockText="1" noThreeD="1"/>
</file>

<file path=xl/ctrlProps/ctrlProp105.xml><?xml version="1.0" encoding="utf-8"?>
<formControlPr xmlns="http://schemas.microsoft.com/office/spreadsheetml/2009/9/main" objectType="CheckBox" fmlaLink="Cs!$C7" lockText="1" noThreeD="1"/>
</file>

<file path=xl/ctrlProps/ctrlProp106.xml><?xml version="1.0" encoding="utf-8"?>
<formControlPr xmlns="http://schemas.microsoft.com/office/spreadsheetml/2009/9/main" objectType="CheckBox" fmlaLink="Cs!$C8" lockText="1" noThreeD="1"/>
</file>

<file path=xl/ctrlProps/ctrlProp107.xml><?xml version="1.0" encoding="utf-8"?>
<formControlPr xmlns="http://schemas.microsoft.com/office/spreadsheetml/2009/9/main" objectType="CheckBox" fmlaLink="Cs!$C9" lockText="1" noThreeD="1"/>
</file>

<file path=xl/ctrlProps/ctrlProp108.xml><?xml version="1.0" encoding="utf-8"?>
<formControlPr xmlns="http://schemas.microsoft.com/office/spreadsheetml/2009/9/main" objectType="CheckBox" fmlaLink="Cs!$C10" lockText="1" noThreeD="1"/>
</file>

<file path=xl/ctrlProps/ctrlProp109.xml><?xml version="1.0" encoding="utf-8"?>
<formControlPr xmlns="http://schemas.microsoft.com/office/spreadsheetml/2009/9/main" objectType="CheckBox" fmlaLink="Cs!$C11" lockText="1" noThreeD="1"/>
</file>

<file path=xl/ctrlProps/ctrlProp110.xml><?xml version="1.0" encoding="utf-8"?>
<formControlPr xmlns="http://schemas.microsoft.com/office/spreadsheetml/2009/9/main" objectType="CheckBox" fmlaLink="Cs!$C12" lockText="1" noThreeD="1"/>
</file>

<file path=xl/ctrlProps/ctrlProp111.xml><?xml version="1.0" encoding="utf-8"?>
<formControlPr xmlns="http://schemas.microsoft.com/office/spreadsheetml/2009/9/main" objectType="CheckBox" fmlaLink="Cs!$C13" lockText="1" noThreeD="1"/>
</file>

<file path=xl/ctrlProps/ctrlProp112.xml><?xml version="1.0" encoding="utf-8"?>
<formControlPr xmlns="http://schemas.microsoft.com/office/spreadsheetml/2009/9/main" objectType="CheckBox" fmlaLink="Cs!$C14" lockText="1" noThreeD="1"/>
</file>

<file path=xl/ctrlProps/ctrlProp113.xml><?xml version="1.0" encoding="utf-8"?>
<formControlPr xmlns="http://schemas.microsoft.com/office/spreadsheetml/2009/9/main" objectType="CheckBox" fmlaLink="Cs!$C15" lockText="1" noThreeD="1"/>
</file>

<file path=xl/ctrlProps/ctrlProp114.xml><?xml version="1.0" encoding="utf-8"?>
<formControlPr xmlns="http://schemas.microsoft.com/office/spreadsheetml/2009/9/main" objectType="CheckBox" fmlaLink="Cs!$C16" lockText="1" noThreeD="1"/>
</file>

<file path=xl/ctrlProps/ctrlProp115.xml><?xml version="1.0" encoding="utf-8"?>
<formControlPr xmlns="http://schemas.microsoft.com/office/spreadsheetml/2009/9/main" objectType="CheckBox" fmlaLink="Cs!$C17" lockText="1" noThreeD="1"/>
</file>

<file path=xl/ctrlProps/ctrlProp116.xml><?xml version="1.0" encoding="utf-8"?>
<formControlPr xmlns="http://schemas.microsoft.com/office/spreadsheetml/2009/9/main" objectType="CheckBox" fmlaLink="Cs!$C18" lockText="1" noThreeD="1"/>
</file>

<file path=xl/ctrlProps/ctrlProp117.xml><?xml version="1.0" encoding="utf-8"?>
<formControlPr xmlns="http://schemas.microsoft.com/office/spreadsheetml/2009/9/main" objectType="CheckBox" fmlaLink="Cs!$C19" lockText="1" noThreeD="1"/>
</file>

<file path=xl/ctrlProps/ctrlProp118.xml><?xml version="1.0" encoding="utf-8"?>
<formControlPr xmlns="http://schemas.microsoft.com/office/spreadsheetml/2009/9/main" objectType="CheckBox" fmlaLink="Cs!$C23" lockText="1" noThreeD="1"/>
</file>

<file path=xl/ctrlProps/ctrlProp119.xml><?xml version="1.0" encoding="utf-8"?>
<formControlPr xmlns="http://schemas.microsoft.com/office/spreadsheetml/2009/9/main" objectType="CheckBox" checked="Checked" fmlaLink="Cs!$C24" lockText="1" noThreeD="1"/>
</file>

<file path=xl/ctrlProps/ctrlProp120.xml><?xml version="1.0" encoding="utf-8"?>
<formControlPr xmlns="http://schemas.microsoft.com/office/spreadsheetml/2009/9/main" objectType="CheckBox" fmlaLink="Cs!$C25" lockText="1" noThreeD="1"/>
</file>

<file path=xl/ctrlProps/ctrlProp121.xml><?xml version="1.0" encoding="utf-8"?>
<formControlPr xmlns="http://schemas.microsoft.com/office/spreadsheetml/2009/9/main" objectType="CheckBox" fmlaLink="Cs!$C27" lockText="1" noThreeD="1"/>
</file>

<file path=xl/ctrlProps/ctrlProp122.xml><?xml version="1.0" encoding="utf-8"?>
<formControlPr xmlns="http://schemas.microsoft.com/office/spreadsheetml/2009/9/main" objectType="CheckBox" fmlaLink="Cs!$C28" lockText="1" noThreeD="1"/>
</file>

<file path=xl/ctrlProps/ctrlProp123.xml><?xml version="1.0" encoding="utf-8"?>
<formControlPr xmlns="http://schemas.microsoft.com/office/spreadsheetml/2009/9/main" objectType="CheckBox" fmlaLink="Cs!$C29" lockText="1" noThreeD="1"/>
</file>

<file path=xl/ctrlProps/ctrlProp124.xml><?xml version="1.0" encoding="utf-8"?>
<formControlPr xmlns="http://schemas.microsoft.com/office/spreadsheetml/2009/9/main" objectType="CheckBox" fmlaLink="Cs!$C30" lockText="1" noThreeD="1"/>
</file>

<file path=xl/ctrlProps/ctrlProp125.xml><?xml version="1.0" encoding="utf-8"?>
<formControlPr xmlns="http://schemas.microsoft.com/office/spreadsheetml/2009/9/main" objectType="CheckBox" fmlaLink="Cs!$C31" lockText="1" noThreeD="1"/>
</file>

<file path=xl/ctrlProps/ctrlProp126.xml><?xml version="1.0" encoding="utf-8"?>
<formControlPr xmlns="http://schemas.microsoft.com/office/spreadsheetml/2009/9/main" objectType="CheckBox" fmlaLink="Cs!$C32" lockText="1" noThreeD="1"/>
</file>

<file path=xl/ctrlProps/ctrlProp127.xml><?xml version="1.0" encoding="utf-8"?>
<formControlPr xmlns="http://schemas.microsoft.com/office/spreadsheetml/2009/9/main" objectType="CheckBox" fmlaLink="Cs!$C33" lockText="1" noThreeD="1"/>
</file>

<file path=xl/ctrlProps/ctrlProp128.xml><?xml version="1.0" encoding="utf-8"?>
<formControlPr xmlns="http://schemas.microsoft.com/office/spreadsheetml/2009/9/main" objectType="CheckBox" fmlaLink="Cs!$C34" lockText="1" noThreeD="1"/>
</file>

<file path=xl/ctrlProps/ctrlProp129.xml><?xml version="1.0" encoding="utf-8"?>
<formControlPr xmlns="http://schemas.microsoft.com/office/spreadsheetml/2009/9/main" objectType="CheckBox" checked="Checked" fmlaLink="Cs!$C35" lockText="1" noThreeD="1"/>
</file>

<file path=xl/ctrlProps/ctrlProp130.xml><?xml version="1.0" encoding="utf-8"?>
<formControlPr xmlns="http://schemas.microsoft.com/office/spreadsheetml/2009/9/main" objectType="CheckBox" fmlaLink="Cs!$C36" lockText="1" noThreeD="1"/>
</file>

<file path=xl/ctrlProps/ctrlProp131.xml><?xml version="1.0" encoding="utf-8"?>
<formControlPr xmlns="http://schemas.microsoft.com/office/spreadsheetml/2009/9/main" objectType="CheckBox" fmlaLink="Cs!$C37" lockText="1" noThreeD="1"/>
</file>

<file path=xl/ctrlProps/ctrlProp132.xml><?xml version="1.0" encoding="utf-8"?>
<formControlPr xmlns="http://schemas.microsoft.com/office/spreadsheetml/2009/9/main" objectType="CheckBox" fmlaLink="Cs!$C38" lockText="1" noThreeD="1"/>
</file>

<file path=xl/ctrlProps/ctrlProp133.xml><?xml version="1.0" encoding="utf-8"?>
<formControlPr xmlns="http://schemas.microsoft.com/office/spreadsheetml/2009/9/main" objectType="CheckBox" fmlaLink="Cs!$C39" lockText="1" noThreeD="1"/>
</file>

<file path=xl/ctrlProps/ctrlProp134.xml><?xml version="1.0" encoding="utf-8"?>
<formControlPr xmlns="http://schemas.microsoft.com/office/spreadsheetml/2009/9/main" objectType="CheckBox" fmlaLink="Cs!$C40" lockText="1" noThreeD="1"/>
</file>

<file path=xl/ctrlProps/ctrlProp135.xml><?xml version="1.0" encoding="utf-8"?>
<formControlPr xmlns="http://schemas.microsoft.com/office/spreadsheetml/2009/9/main" objectType="CheckBox" fmlaLink="Cs!$C41" lockText="1" noThreeD="1"/>
</file>

<file path=xl/ctrlProps/ctrlProp136.xml><?xml version="1.0" encoding="utf-8"?>
<formControlPr xmlns="http://schemas.microsoft.com/office/spreadsheetml/2009/9/main" objectType="CheckBox" fmlaLink="Cs!$C42" lockText="1" noThreeD="1"/>
</file>

<file path=xl/ctrlProps/ctrlProp137.xml><?xml version="1.0" encoding="utf-8"?>
<formControlPr xmlns="http://schemas.microsoft.com/office/spreadsheetml/2009/9/main" objectType="CheckBox" fmlaLink="Cs!$C43" lockText="1" noThreeD="1"/>
</file>

<file path=xl/ctrlProps/ctrlProp138.xml><?xml version="1.0" encoding="utf-8"?>
<formControlPr xmlns="http://schemas.microsoft.com/office/spreadsheetml/2009/9/main" objectType="CheckBox" fmlaLink="Cs!$C44" lockText="1" noThreeD="1"/>
</file>

<file path=xl/ctrlProps/ctrlProp139.xml><?xml version="1.0" encoding="utf-8"?>
<formControlPr xmlns="http://schemas.microsoft.com/office/spreadsheetml/2009/9/main" objectType="CheckBox" fmlaLink="Cs!$C46" lockText="1" noThreeD="1"/>
</file>

<file path=xl/ctrlProps/ctrlProp140.xml><?xml version="1.0" encoding="utf-8"?>
<formControlPr xmlns="http://schemas.microsoft.com/office/spreadsheetml/2009/9/main" objectType="CheckBox" fmlaLink="Cs!$C47" lockText="1" noThreeD="1"/>
</file>

<file path=xl/ctrlProps/ctrlProp141.xml><?xml version="1.0" encoding="utf-8"?>
<formControlPr xmlns="http://schemas.microsoft.com/office/spreadsheetml/2009/9/main" objectType="CheckBox" fmlaLink="Cs!$C48" lockText="1" noThreeD="1"/>
</file>

<file path=xl/ctrlProps/ctrlProp142.xml><?xml version="1.0" encoding="utf-8"?>
<formControlPr xmlns="http://schemas.microsoft.com/office/spreadsheetml/2009/9/main" objectType="CheckBox" fmlaLink="Cs!$C49" lockText="1" noThreeD="1"/>
</file>

<file path=xl/ctrlProps/ctrlProp143.xml><?xml version="1.0" encoding="utf-8"?>
<formControlPr xmlns="http://schemas.microsoft.com/office/spreadsheetml/2009/9/main" objectType="CheckBox" fmlaLink="Cs!$C50" lockText="1" noThreeD="1"/>
</file>

<file path=xl/ctrlProps/ctrlProp144.xml><?xml version="1.0" encoding="utf-8"?>
<formControlPr xmlns="http://schemas.microsoft.com/office/spreadsheetml/2009/9/main" objectType="CheckBox" fmlaLink="Cs!$C51" lockText="1" noThreeD="1"/>
</file>

<file path=xl/ctrlProps/ctrlProp145.xml><?xml version="1.0" encoding="utf-8"?>
<formControlPr xmlns="http://schemas.microsoft.com/office/spreadsheetml/2009/9/main" objectType="CheckBox" fmlaLink="Cs!$C52" lockText="1" noThreeD="1"/>
</file>

<file path=xl/ctrlProps/ctrlProp146.xml><?xml version="1.0" encoding="utf-8"?>
<formControlPr xmlns="http://schemas.microsoft.com/office/spreadsheetml/2009/9/main" objectType="CheckBox" fmlaLink="Cs!$C53" lockText="1" noThreeD="1"/>
</file>

<file path=xl/ctrlProps/ctrlProp147.xml><?xml version="1.0" encoding="utf-8"?>
<formControlPr xmlns="http://schemas.microsoft.com/office/spreadsheetml/2009/9/main" objectType="CheckBox" checked="Checked" fmlaLink="Cs!$C54" lockText="1" noThreeD="1"/>
</file>

<file path=xl/ctrlProps/ctrlProp148.xml><?xml version="1.0" encoding="utf-8"?>
<formControlPr xmlns="http://schemas.microsoft.com/office/spreadsheetml/2009/9/main" objectType="CheckBox" fmlaLink="Cs!$C55" lockText="1" noThreeD="1"/>
</file>

<file path=xl/ctrlProps/ctrlProp149.xml><?xml version="1.0" encoding="utf-8"?>
<formControlPr xmlns="http://schemas.microsoft.com/office/spreadsheetml/2009/9/main" objectType="CheckBox" fmlaLink="Cs!$C56" lockText="1" noThreeD="1"/>
</file>

<file path=xl/ctrlProps/ctrlProp150.xml><?xml version="1.0" encoding="utf-8"?>
<formControlPr xmlns="http://schemas.microsoft.com/office/spreadsheetml/2009/9/main" objectType="CheckBox" fmlaLink="Cs!$C57" lockText="1" noThreeD="1"/>
</file>

<file path=xl/ctrlProps/ctrlProp151.xml><?xml version="1.0" encoding="utf-8"?>
<formControlPr xmlns="http://schemas.microsoft.com/office/spreadsheetml/2009/9/main" objectType="CheckBox" fmlaLink="Cs!$C58" lockText="1" noThreeD="1"/>
</file>

<file path=xl/ctrlProps/ctrlProp152.xml><?xml version="1.0" encoding="utf-8"?>
<formControlPr xmlns="http://schemas.microsoft.com/office/spreadsheetml/2009/9/main" objectType="CheckBox" fmlaLink="Cs!$C59" lockText="1" noThreeD="1"/>
</file>

<file path=xl/ctrlProps/ctrlProp153.xml><?xml version="1.0" encoding="utf-8"?>
<formControlPr xmlns="http://schemas.microsoft.com/office/spreadsheetml/2009/9/main" objectType="CheckBox" fmlaLink="Cs!$C60" lockText="1" noThreeD="1"/>
</file>

<file path=xl/ctrlProps/ctrlProp154.xml><?xml version="1.0" encoding="utf-8"?>
<formControlPr xmlns="http://schemas.microsoft.com/office/spreadsheetml/2009/9/main" objectType="CheckBox" fmlaLink="Cs!$C61" lockText="1" noThreeD="1"/>
</file>

<file path=xl/ctrlProps/ctrlProp155.xml><?xml version="1.0" encoding="utf-8"?>
<formControlPr xmlns="http://schemas.microsoft.com/office/spreadsheetml/2009/9/main" objectType="CheckBox" fmlaLink="Cs!$C62" lockText="1" noThreeD="1"/>
</file>

<file path=xl/ctrlProps/ctrlProp156.xml><?xml version="1.0" encoding="utf-8"?>
<formControlPr xmlns="http://schemas.microsoft.com/office/spreadsheetml/2009/9/main" objectType="CheckBox" fmlaLink="Cs!$C63" lockText="1" noThreeD="1"/>
</file>

<file path=xl/ctrlProps/ctrlProp157.xml><?xml version="1.0" encoding="utf-8"?>
<formControlPr xmlns="http://schemas.microsoft.com/office/spreadsheetml/2009/9/main" objectType="CheckBox" fmlaLink="Cs!$C64" lockText="1" noThreeD="1"/>
</file>

<file path=xl/ctrlProps/ctrlProp158.xml><?xml version="1.0" encoding="utf-8"?>
<formControlPr xmlns="http://schemas.microsoft.com/office/spreadsheetml/2009/9/main" objectType="CheckBox" fmlaLink="Cs!$C65" lockText="1" noThreeD="1"/>
</file>

<file path=xl/ctrlProps/ctrlProp159.xml><?xml version="1.0" encoding="utf-8"?>
<formControlPr xmlns="http://schemas.microsoft.com/office/spreadsheetml/2009/9/main" objectType="CheckBox" fmlaLink="Cs!$C66" lockText="1" noThreeD="1"/>
</file>

<file path=xl/ctrlProps/ctrlProp160.xml><?xml version="1.0" encoding="utf-8"?>
<formControlPr xmlns="http://schemas.microsoft.com/office/spreadsheetml/2009/9/main" objectType="CheckBox" fmlaLink="Cs!$C67" lockText="1" noThreeD="1"/>
</file>

<file path=xl/ctrlProps/ctrlProp161.xml><?xml version="1.0" encoding="utf-8"?>
<formControlPr xmlns="http://schemas.microsoft.com/office/spreadsheetml/2009/9/main" objectType="CheckBox" fmlaLink="Cs!$C68" lockText="1" noThreeD="1"/>
</file>

<file path=xl/ctrlProps/ctrlProp162.xml><?xml version="1.0" encoding="utf-8"?>
<formControlPr xmlns="http://schemas.microsoft.com/office/spreadsheetml/2009/9/main" objectType="CheckBox" fmlaLink="Cs!$C69" lockText="1" noThreeD="1"/>
</file>

<file path=xl/ctrlProps/ctrlProp163.xml><?xml version="1.0" encoding="utf-8"?>
<formControlPr xmlns="http://schemas.microsoft.com/office/spreadsheetml/2009/9/main" objectType="CheckBox" fmlaLink="Cs!$C70" lockText="1" noThreeD="1"/>
</file>

<file path=xl/ctrlProps/ctrlProp164.xml><?xml version="1.0" encoding="utf-8"?>
<formControlPr xmlns="http://schemas.microsoft.com/office/spreadsheetml/2009/9/main" objectType="CheckBox" fmlaLink="Cs!$C71" lockText="1" noThreeD="1"/>
</file>

<file path=xl/ctrlProps/ctrlProp165.xml><?xml version="1.0" encoding="utf-8"?>
<formControlPr xmlns="http://schemas.microsoft.com/office/spreadsheetml/2009/9/main" objectType="CheckBox" fmlaLink="Cs!$C72" lockText="1" noThreeD="1"/>
</file>

<file path=xl/ctrlProps/ctrlProp166.xml><?xml version="1.0" encoding="utf-8"?>
<formControlPr xmlns="http://schemas.microsoft.com/office/spreadsheetml/2009/9/main" objectType="CheckBox" fmlaLink="Cs!$C73" lockText="1" noThreeD="1"/>
</file>

<file path=xl/ctrlProps/ctrlProp167.xml><?xml version="1.0" encoding="utf-8"?>
<formControlPr xmlns="http://schemas.microsoft.com/office/spreadsheetml/2009/9/main" objectType="CheckBox" fmlaLink="Cs!$C74" lockText="1" noThreeD="1"/>
</file>

<file path=xl/ctrlProps/ctrlProp168.xml><?xml version="1.0" encoding="utf-8"?>
<formControlPr xmlns="http://schemas.microsoft.com/office/spreadsheetml/2009/9/main" objectType="CheckBox" fmlaLink="Cs!$C76" lockText="1" noThreeD="1"/>
</file>

<file path=xl/ctrlProps/ctrlProp169.xml><?xml version="1.0" encoding="utf-8"?>
<formControlPr xmlns="http://schemas.microsoft.com/office/spreadsheetml/2009/9/main" objectType="CheckBox" fmlaLink="Cs!$C77" lockText="1" noThreeD="1"/>
</file>

<file path=xl/ctrlProps/ctrlProp170.xml><?xml version="1.0" encoding="utf-8"?>
<formControlPr xmlns="http://schemas.microsoft.com/office/spreadsheetml/2009/9/main" objectType="CheckBox" fmlaLink="Cs!$C78" lockText="1" noThreeD="1"/>
</file>

<file path=xl/ctrlProps/ctrlProp171.xml><?xml version="1.0" encoding="utf-8"?>
<formControlPr xmlns="http://schemas.microsoft.com/office/spreadsheetml/2009/9/main" objectType="CheckBox" fmlaLink="Cs!$C79" lockText="1" noThreeD="1"/>
</file>

<file path=xl/ctrlProps/ctrlProp172.xml><?xml version="1.0" encoding="utf-8"?>
<formControlPr xmlns="http://schemas.microsoft.com/office/spreadsheetml/2009/9/main" objectType="CheckBox" fmlaLink="Cs!$C80" lockText="1" noThreeD="1"/>
</file>

<file path=xl/ctrlProps/ctrlProp173.xml><?xml version="1.0" encoding="utf-8"?>
<formControlPr xmlns="http://schemas.microsoft.com/office/spreadsheetml/2009/9/main" objectType="CheckBox" fmlaLink="Cs!$C81" lockText="1" noThreeD="1"/>
</file>

<file path=xl/ctrlProps/ctrlProp174.xml><?xml version="1.0" encoding="utf-8"?>
<formControlPr xmlns="http://schemas.microsoft.com/office/spreadsheetml/2009/9/main" objectType="CheckBox" fmlaLink="Cs!$C82" lockText="1" noThreeD="1"/>
</file>

<file path=xl/ctrlProps/ctrlProp175.xml><?xml version="1.0" encoding="utf-8"?>
<formControlPr xmlns="http://schemas.microsoft.com/office/spreadsheetml/2009/9/main" objectType="CheckBox" fmlaLink="Cs!$C83" lockText="1" noThreeD="1"/>
</file>

<file path=xl/ctrlProps/ctrlProp176.xml><?xml version="1.0" encoding="utf-8"?>
<formControlPr xmlns="http://schemas.microsoft.com/office/spreadsheetml/2009/9/main" objectType="CheckBox" fmlaLink="Cs!$C84" lockText="1" noThreeD="1"/>
</file>

<file path=xl/ctrlProps/ctrlProp177.xml><?xml version="1.0" encoding="utf-8"?>
<formControlPr xmlns="http://schemas.microsoft.com/office/spreadsheetml/2009/9/main" objectType="CheckBox" fmlaLink="Cs!$C85" lockText="1" noThreeD="1"/>
</file>

<file path=xl/ctrlProps/ctrlProp178.xml><?xml version="1.0" encoding="utf-8"?>
<formControlPr xmlns="http://schemas.microsoft.com/office/spreadsheetml/2009/9/main" objectType="CheckBox" fmlaLink="Cs!$C86" lockText="1" noThreeD="1"/>
</file>

<file path=xl/ctrlProps/ctrlProp179.xml><?xml version="1.0" encoding="utf-8"?>
<formControlPr xmlns="http://schemas.microsoft.com/office/spreadsheetml/2009/9/main" objectType="CheckBox" fmlaLink="Cs!$C87" lockText="1" noThreeD="1"/>
</file>

<file path=xl/ctrlProps/ctrlProp180.xml><?xml version="1.0" encoding="utf-8"?>
<formControlPr xmlns="http://schemas.microsoft.com/office/spreadsheetml/2009/9/main" objectType="CheckBox" fmlaLink="Cs!$C88" lockText="1" noThreeD="1"/>
</file>

<file path=xl/ctrlProps/ctrlProp181.xml><?xml version="1.0" encoding="utf-8"?>
<formControlPr xmlns="http://schemas.microsoft.com/office/spreadsheetml/2009/9/main" objectType="CheckBox" fmlaLink="Cs!$C89" lockText="1" noThreeD="1"/>
</file>

<file path=xl/ctrlProps/ctrlProp182.xml><?xml version="1.0" encoding="utf-8"?>
<formControlPr xmlns="http://schemas.microsoft.com/office/spreadsheetml/2009/9/main" objectType="CheckBox" fmlaLink="Cs!$C90" lockText="1" noThreeD="1"/>
</file>

<file path=xl/ctrlProps/ctrlProp183.xml><?xml version="1.0" encoding="utf-8"?>
<formControlPr xmlns="http://schemas.microsoft.com/office/spreadsheetml/2009/9/main" objectType="CheckBox" fmlaLink="Cs!$C91" lockText="1" noThreeD="1"/>
</file>

<file path=xl/ctrlProps/ctrlProp184.xml><?xml version="1.0" encoding="utf-8"?>
<formControlPr xmlns="http://schemas.microsoft.com/office/spreadsheetml/2009/9/main" objectType="CheckBox" fmlaLink="Cs!$C92" lockText="1" noThreeD="1"/>
</file>

<file path=xl/ctrlProps/ctrlProp185.xml><?xml version="1.0" encoding="utf-8"?>
<formControlPr xmlns="http://schemas.microsoft.com/office/spreadsheetml/2009/9/main" objectType="CheckBox" fmlaLink="Cs!$C93" lockText="1" noThreeD="1"/>
</file>

<file path=xl/ctrlProps/ctrlProp186.xml><?xml version="1.0" encoding="utf-8"?>
<formControlPr xmlns="http://schemas.microsoft.com/office/spreadsheetml/2009/9/main" objectType="CheckBox" fmlaLink="Cs!$C95" lockText="1" noThreeD="1"/>
</file>

<file path=xl/ctrlProps/ctrlProp187.xml><?xml version="1.0" encoding="utf-8"?>
<formControlPr xmlns="http://schemas.microsoft.com/office/spreadsheetml/2009/9/main" objectType="CheckBox" fmlaLink="Cs!$C96" lockText="1" noThreeD="1"/>
</file>

<file path=xl/ctrlProps/ctrlProp188.xml><?xml version="1.0" encoding="utf-8"?>
<formControlPr xmlns="http://schemas.microsoft.com/office/spreadsheetml/2009/9/main" objectType="CheckBox" fmlaLink="Cs!$C97" lockText="1" noThreeD="1"/>
</file>

<file path=xl/ctrlProps/ctrlProp189.xml><?xml version="1.0" encoding="utf-8"?>
<formControlPr xmlns="http://schemas.microsoft.com/office/spreadsheetml/2009/9/main" objectType="CheckBox" fmlaLink="Cs!$C98" lockText="1" noThreeD="1"/>
</file>

<file path=xl/ctrlProps/ctrlProp190.xml><?xml version="1.0" encoding="utf-8"?>
<formControlPr xmlns="http://schemas.microsoft.com/office/spreadsheetml/2009/9/main" objectType="CheckBox" fmlaLink="Cs!$C99" lockText="1" noThreeD="1"/>
</file>

<file path=xl/ctrlProps/ctrlProp191.xml><?xml version="1.0" encoding="utf-8"?>
<formControlPr xmlns="http://schemas.microsoft.com/office/spreadsheetml/2009/9/main" objectType="CheckBox" fmlaLink="Cs!$C100" lockText="1" noThreeD="1"/>
</file>

<file path=xl/ctrlProps/ctrlProp192.xml><?xml version="1.0" encoding="utf-8"?>
<formControlPr xmlns="http://schemas.microsoft.com/office/spreadsheetml/2009/9/main" objectType="CheckBox" fmlaLink="Cs!$C101" lockText="1" noThreeD="1"/>
</file>

<file path=xl/ctrlProps/ctrlProp193.xml><?xml version="1.0" encoding="utf-8"?>
<formControlPr xmlns="http://schemas.microsoft.com/office/spreadsheetml/2009/9/main" objectType="CheckBox" fmlaLink="Cs!$C21" lockText="1" noThreeD="1"/>
</file>

<file path=xl/ctrlProps/ctrlProp194.xml><?xml version="1.0" encoding="utf-8"?>
<formControlPr xmlns="http://schemas.microsoft.com/office/spreadsheetml/2009/9/main" objectType="CheckBox" fmlaLink="Cs!$C20" lockText="1" noThreeD="1"/>
</file>

<file path=xl/ctrlProps/ctrlProp195.xml><?xml version="1.0" encoding="utf-8"?>
<formControlPr xmlns="http://schemas.microsoft.com/office/spreadsheetml/2009/9/main" objectType="CheckBox" fmlaLink="Cs!$C22" lockText="1" noThreeD="1"/>
</file>

<file path=xl/ctrlProps/ctrlProp196.xml><?xml version="1.0" encoding="utf-8"?>
<formControlPr xmlns="http://schemas.microsoft.com/office/spreadsheetml/2009/9/main" objectType="CheckBox" fmlaLink="Cs!$C26" lockText="1" noThreeD="1"/>
</file>

<file path=xl/ctrlProps/ctrlProp197.xml><?xml version="1.0" encoding="utf-8"?>
<formControlPr xmlns="http://schemas.microsoft.com/office/spreadsheetml/2009/9/main" objectType="CheckBox" fmlaLink="Cs!$C45" lockText="1" noThreeD="1"/>
</file>

<file path=xl/ctrlProps/ctrlProp198.xml><?xml version="1.0" encoding="utf-8"?>
<formControlPr xmlns="http://schemas.microsoft.com/office/spreadsheetml/2009/9/main" objectType="CheckBox" fmlaLink="Cs!$C75" lockText="1" noThreeD="1"/>
</file>

<file path=xl/ctrlProps/ctrlProp199.xml><?xml version="1.0" encoding="utf-8"?>
<formControlPr xmlns="http://schemas.microsoft.com/office/spreadsheetml/2009/9/main" objectType="CheckBox" fmlaLink="Cs!$C94" lockText="1" noThreeD="1"/>
</file>

<file path=xl/ctrlProps/ctrlProp200.xml><?xml version="1.0" encoding="utf-8"?>
<formControlPr xmlns="http://schemas.microsoft.com/office/spreadsheetml/2009/9/main" objectType="CheckBox" fmlaLink="Cs!$C102" lockText="1" noThreeD="1"/>
</file>

<file path=xl/ctrlProps/ctrlProp201.xml><?xml version="1.0" encoding="utf-8"?>
<formControlPr xmlns="http://schemas.microsoft.com/office/spreadsheetml/2009/9/main" objectType="CheckBox" fmlaLink="Cs!D3" lockText="1" noThreeD="1"/>
</file>

<file path=xl/ctrlProps/ctrlProp202.xml><?xml version="1.0" encoding="utf-8"?>
<formControlPr xmlns="http://schemas.microsoft.com/office/spreadsheetml/2009/9/main" objectType="CheckBox" fmlaLink="Cs!D4" lockText="1" noThreeD="1"/>
</file>

<file path=xl/ctrlProps/ctrlProp203.xml><?xml version="1.0" encoding="utf-8"?>
<formControlPr xmlns="http://schemas.microsoft.com/office/spreadsheetml/2009/9/main" objectType="CheckBox" fmlaLink="Cs!D5" lockText="1" noThreeD="1"/>
</file>

<file path=xl/ctrlProps/ctrlProp204.xml><?xml version="1.0" encoding="utf-8"?>
<formControlPr xmlns="http://schemas.microsoft.com/office/spreadsheetml/2009/9/main" objectType="CheckBox" checked="Checked" fmlaLink="Cs!D6" lockText="1" noThreeD="1"/>
</file>

<file path=xl/ctrlProps/ctrlProp205.xml><?xml version="1.0" encoding="utf-8"?>
<formControlPr xmlns="http://schemas.microsoft.com/office/spreadsheetml/2009/9/main" objectType="CheckBox" fmlaLink="Cs!D7" lockText="1" noThreeD="1"/>
</file>

<file path=xl/ctrlProps/ctrlProp206.xml><?xml version="1.0" encoding="utf-8"?>
<formControlPr xmlns="http://schemas.microsoft.com/office/spreadsheetml/2009/9/main" objectType="CheckBox" fmlaLink="Cs!D8" lockText="1" noThreeD="1"/>
</file>

<file path=xl/ctrlProps/ctrlProp207.xml><?xml version="1.0" encoding="utf-8"?>
<formControlPr xmlns="http://schemas.microsoft.com/office/spreadsheetml/2009/9/main" objectType="CheckBox" checked="Checked" fmlaLink="Cs!D9" lockText="1" noThreeD="1"/>
</file>

<file path=xl/ctrlProps/ctrlProp208.xml><?xml version="1.0" encoding="utf-8"?>
<formControlPr xmlns="http://schemas.microsoft.com/office/spreadsheetml/2009/9/main" objectType="CheckBox" checked="Checked" fmlaLink="Cs!D10" lockText="1" noThreeD="1"/>
</file>

<file path=xl/ctrlProps/ctrlProp209.xml><?xml version="1.0" encoding="utf-8"?>
<formControlPr xmlns="http://schemas.microsoft.com/office/spreadsheetml/2009/9/main" objectType="CheckBox" fmlaLink="Cs!D11" lockText="1" noThreeD="1"/>
</file>

<file path=xl/ctrlProps/ctrlProp210.xml><?xml version="1.0" encoding="utf-8"?>
<formControlPr xmlns="http://schemas.microsoft.com/office/spreadsheetml/2009/9/main" objectType="CheckBox" fmlaLink="Cs!D12" lockText="1" noThreeD="1"/>
</file>

<file path=xl/ctrlProps/ctrlProp211.xml><?xml version="1.0" encoding="utf-8"?>
<formControlPr xmlns="http://schemas.microsoft.com/office/spreadsheetml/2009/9/main" objectType="CheckBox" fmlaLink="Cs!D13" lockText="1" noThreeD="1"/>
</file>

<file path=xl/ctrlProps/ctrlProp212.xml><?xml version="1.0" encoding="utf-8"?>
<formControlPr xmlns="http://schemas.microsoft.com/office/spreadsheetml/2009/9/main" objectType="CheckBox" fmlaLink="Cs!D14" lockText="1" noThreeD="1"/>
</file>

<file path=xl/ctrlProps/ctrlProp213.xml><?xml version="1.0" encoding="utf-8"?>
<formControlPr xmlns="http://schemas.microsoft.com/office/spreadsheetml/2009/9/main" objectType="CheckBox" fmlaLink="Cs!D15" lockText="1" noThreeD="1"/>
</file>

<file path=xl/ctrlProps/ctrlProp214.xml><?xml version="1.0" encoding="utf-8"?>
<formControlPr xmlns="http://schemas.microsoft.com/office/spreadsheetml/2009/9/main" objectType="CheckBox" fmlaLink="Cs!D16" lockText="1" noThreeD="1"/>
</file>

<file path=xl/ctrlProps/ctrlProp215.xml><?xml version="1.0" encoding="utf-8"?>
<formControlPr xmlns="http://schemas.microsoft.com/office/spreadsheetml/2009/9/main" objectType="CheckBox" fmlaLink="Cs!D17" lockText="1" noThreeD="1"/>
</file>

<file path=xl/ctrlProps/ctrlProp216.xml><?xml version="1.0" encoding="utf-8"?>
<formControlPr xmlns="http://schemas.microsoft.com/office/spreadsheetml/2009/9/main" objectType="CheckBox" fmlaLink="Cs!D18" lockText="1" noThreeD="1"/>
</file>

<file path=xl/ctrlProps/ctrlProp217.xml><?xml version="1.0" encoding="utf-8"?>
<formControlPr xmlns="http://schemas.microsoft.com/office/spreadsheetml/2009/9/main" objectType="CheckBox" fmlaLink="Cs!D19" lockText="1" noThreeD="1"/>
</file>

<file path=xl/ctrlProps/ctrlProp218.xml><?xml version="1.0" encoding="utf-8"?>
<formControlPr xmlns="http://schemas.microsoft.com/office/spreadsheetml/2009/9/main" objectType="CheckBox" fmlaLink="Cs!D20" lockText="1" noThreeD="1"/>
</file>

<file path=xl/ctrlProps/ctrlProp219.xml><?xml version="1.0" encoding="utf-8"?>
<formControlPr xmlns="http://schemas.microsoft.com/office/spreadsheetml/2009/9/main" objectType="CheckBox" fmlaLink="Cs!D21" lockText="1" noThreeD="1"/>
</file>

<file path=xl/ctrlProps/ctrlProp220.xml><?xml version="1.0" encoding="utf-8"?>
<formControlPr xmlns="http://schemas.microsoft.com/office/spreadsheetml/2009/9/main" objectType="CheckBox" fmlaLink="Cs!D22" lockText="1" noThreeD="1"/>
</file>

<file path=xl/ctrlProps/ctrlProp221.xml><?xml version="1.0" encoding="utf-8"?>
<formControlPr xmlns="http://schemas.microsoft.com/office/spreadsheetml/2009/9/main" objectType="CheckBox" fmlaLink="Cs!D23" lockText="1" noThreeD="1"/>
</file>

<file path=xl/ctrlProps/ctrlProp222.xml><?xml version="1.0" encoding="utf-8"?>
<formControlPr xmlns="http://schemas.microsoft.com/office/spreadsheetml/2009/9/main" objectType="CheckBox" fmlaLink="Cs!D24" lockText="1" noThreeD="1"/>
</file>

<file path=xl/ctrlProps/ctrlProp223.xml><?xml version="1.0" encoding="utf-8"?>
<formControlPr xmlns="http://schemas.microsoft.com/office/spreadsheetml/2009/9/main" objectType="CheckBox" fmlaLink="Cs!D25" lockText="1" noThreeD="1"/>
</file>

<file path=xl/ctrlProps/ctrlProp224.xml><?xml version="1.0" encoding="utf-8"?>
<formControlPr xmlns="http://schemas.microsoft.com/office/spreadsheetml/2009/9/main" objectType="CheckBox" fmlaLink="Cs!D26" lockText="1" noThreeD="1"/>
</file>

<file path=xl/ctrlProps/ctrlProp225.xml><?xml version="1.0" encoding="utf-8"?>
<formControlPr xmlns="http://schemas.microsoft.com/office/spreadsheetml/2009/9/main" objectType="CheckBox" fmlaLink="Cs!D27" lockText="1" noThreeD="1"/>
</file>

<file path=xl/ctrlProps/ctrlProp226.xml><?xml version="1.0" encoding="utf-8"?>
<formControlPr xmlns="http://schemas.microsoft.com/office/spreadsheetml/2009/9/main" objectType="CheckBox" fmlaLink="Cs!D28" lockText="1" noThreeD="1"/>
</file>

<file path=xl/ctrlProps/ctrlProp227.xml><?xml version="1.0" encoding="utf-8"?>
<formControlPr xmlns="http://schemas.microsoft.com/office/spreadsheetml/2009/9/main" objectType="CheckBox" fmlaLink="Cs!D29" lockText="1" noThreeD="1"/>
</file>

<file path=xl/ctrlProps/ctrlProp228.xml><?xml version="1.0" encoding="utf-8"?>
<formControlPr xmlns="http://schemas.microsoft.com/office/spreadsheetml/2009/9/main" objectType="CheckBox" checked="Checked" fmlaLink="Cs!D30" lockText="1" noThreeD="1"/>
</file>

<file path=xl/ctrlProps/ctrlProp229.xml><?xml version="1.0" encoding="utf-8"?>
<formControlPr xmlns="http://schemas.microsoft.com/office/spreadsheetml/2009/9/main" objectType="CheckBox" fmlaLink="Cs!D31" lockText="1" noThreeD="1"/>
</file>

<file path=xl/ctrlProps/ctrlProp230.xml><?xml version="1.0" encoding="utf-8"?>
<formControlPr xmlns="http://schemas.microsoft.com/office/spreadsheetml/2009/9/main" objectType="CheckBox" fmlaLink="Cs!D32" lockText="1" noThreeD="1"/>
</file>

<file path=xl/ctrlProps/ctrlProp231.xml><?xml version="1.0" encoding="utf-8"?>
<formControlPr xmlns="http://schemas.microsoft.com/office/spreadsheetml/2009/9/main" objectType="CheckBox" fmlaLink="Cs!D33" lockText="1" noThreeD="1"/>
</file>

<file path=xl/ctrlProps/ctrlProp232.xml><?xml version="1.0" encoding="utf-8"?>
<formControlPr xmlns="http://schemas.microsoft.com/office/spreadsheetml/2009/9/main" objectType="CheckBox" fmlaLink="Cs!D34" lockText="1" noThreeD="1"/>
</file>

<file path=xl/ctrlProps/ctrlProp233.xml><?xml version="1.0" encoding="utf-8"?>
<formControlPr xmlns="http://schemas.microsoft.com/office/spreadsheetml/2009/9/main" objectType="CheckBox" fmlaLink="Cs!D35" lockText="1" noThreeD="1"/>
</file>

<file path=xl/ctrlProps/ctrlProp234.xml><?xml version="1.0" encoding="utf-8"?>
<formControlPr xmlns="http://schemas.microsoft.com/office/spreadsheetml/2009/9/main" objectType="CheckBox" fmlaLink="Cs!D36" lockText="1" noThreeD="1"/>
</file>

<file path=xl/ctrlProps/ctrlProp235.xml><?xml version="1.0" encoding="utf-8"?>
<formControlPr xmlns="http://schemas.microsoft.com/office/spreadsheetml/2009/9/main" objectType="CheckBox" fmlaLink="Cs!D37" lockText="1" noThreeD="1"/>
</file>

<file path=xl/ctrlProps/ctrlProp236.xml><?xml version="1.0" encoding="utf-8"?>
<formControlPr xmlns="http://schemas.microsoft.com/office/spreadsheetml/2009/9/main" objectType="CheckBox" fmlaLink="Cs!D38" lockText="1" noThreeD="1"/>
</file>

<file path=xl/ctrlProps/ctrlProp237.xml><?xml version="1.0" encoding="utf-8"?>
<formControlPr xmlns="http://schemas.microsoft.com/office/spreadsheetml/2009/9/main" objectType="CheckBox" fmlaLink="Cs!D39" lockText="1" noThreeD="1"/>
</file>

<file path=xl/ctrlProps/ctrlProp238.xml><?xml version="1.0" encoding="utf-8"?>
<formControlPr xmlns="http://schemas.microsoft.com/office/spreadsheetml/2009/9/main" objectType="CheckBox" fmlaLink="Cs!D40" lockText="1" noThreeD="1"/>
</file>

<file path=xl/ctrlProps/ctrlProp239.xml><?xml version="1.0" encoding="utf-8"?>
<formControlPr xmlns="http://schemas.microsoft.com/office/spreadsheetml/2009/9/main" objectType="CheckBox" fmlaLink="Cs!D41" lockText="1" noThreeD="1"/>
</file>

<file path=xl/ctrlProps/ctrlProp240.xml><?xml version="1.0" encoding="utf-8"?>
<formControlPr xmlns="http://schemas.microsoft.com/office/spreadsheetml/2009/9/main" objectType="CheckBox" fmlaLink="Cs!D42" lockText="1" noThreeD="1"/>
</file>

<file path=xl/ctrlProps/ctrlProp241.xml><?xml version="1.0" encoding="utf-8"?>
<formControlPr xmlns="http://schemas.microsoft.com/office/spreadsheetml/2009/9/main" objectType="CheckBox" fmlaLink="Cs!D43" lockText="1" noThreeD="1"/>
</file>

<file path=xl/ctrlProps/ctrlProp242.xml><?xml version="1.0" encoding="utf-8"?>
<formControlPr xmlns="http://schemas.microsoft.com/office/spreadsheetml/2009/9/main" objectType="CheckBox" checked="Checked" fmlaLink="Cs!D44" lockText="1" noThreeD="1"/>
</file>

<file path=xl/ctrlProps/ctrlProp243.xml><?xml version="1.0" encoding="utf-8"?>
<formControlPr xmlns="http://schemas.microsoft.com/office/spreadsheetml/2009/9/main" objectType="CheckBox" fmlaLink="Cs!D45" lockText="1" noThreeD="1"/>
</file>

<file path=xl/ctrlProps/ctrlProp244.xml><?xml version="1.0" encoding="utf-8"?>
<formControlPr xmlns="http://schemas.microsoft.com/office/spreadsheetml/2009/9/main" objectType="CheckBox" fmlaLink="Cs!D46" lockText="1" noThreeD="1"/>
</file>

<file path=xl/ctrlProps/ctrlProp245.xml><?xml version="1.0" encoding="utf-8"?>
<formControlPr xmlns="http://schemas.microsoft.com/office/spreadsheetml/2009/9/main" objectType="CheckBox" fmlaLink="Cs!D47" lockText="1" noThreeD="1"/>
</file>

<file path=xl/ctrlProps/ctrlProp246.xml><?xml version="1.0" encoding="utf-8"?>
<formControlPr xmlns="http://schemas.microsoft.com/office/spreadsheetml/2009/9/main" objectType="CheckBox" fmlaLink="Cs!D48" lockText="1" noThreeD="1"/>
</file>

<file path=xl/ctrlProps/ctrlProp247.xml><?xml version="1.0" encoding="utf-8"?>
<formControlPr xmlns="http://schemas.microsoft.com/office/spreadsheetml/2009/9/main" objectType="CheckBox" fmlaLink="Cs!D49" lockText="1" noThreeD="1"/>
</file>

<file path=xl/ctrlProps/ctrlProp248.xml><?xml version="1.0" encoding="utf-8"?>
<formControlPr xmlns="http://schemas.microsoft.com/office/spreadsheetml/2009/9/main" objectType="CheckBox" fmlaLink="Cs!D50" lockText="1" noThreeD="1"/>
</file>

<file path=xl/ctrlProps/ctrlProp249.xml><?xml version="1.0" encoding="utf-8"?>
<formControlPr xmlns="http://schemas.microsoft.com/office/spreadsheetml/2009/9/main" objectType="CheckBox" fmlaLink="Cs!D51" lockText="1" noThreeD="1"/>
</file>

<file path=xl/ctrlProps/ctrlProp250.xml><?xml version="1.0" encoding="utf-8"?>
<formControlPr xmlns="http://schemas.microsoft.com/office/spreadsheetml/2009/9/main" objectType="CheckBox" fmlaLink="Cs!D52" lockText="1" noThreeD="1"/>
</file>

<file path=xl/ctrlProps/ctrlProp251.xml><?xml version="1.0" encoding="utf-8"?>
<formControlPr xmlns="http://schemas.microsoft.com/office/spreadsheetml/2009/9/main" objectType="CheckBox" fmlaLink="Cs!D53" lockText="1" noThreeD="1"/>
</file>

<file path=xl/ctrlProps/ctrlProp252.xml><?xml version="1.0" encoding="utf-8"?>
<formControlPr xmlns="http://schemas.microsoft.com/office/spreadsheetml/2009/9/main" objectType="CheckBox" fmlaLink="Cs!D54" lockText="1" noThreeD="1"/>
</file>

<file path=xl/ctrlProps/ctrlProp253.xml><?xml version="1.0" encoding="utf-8"?>
<formControlPr xmlns="http://schemas.microsoft.com/office/spreadsheetml/2009/9/main" objectType="CheckBox" fmlaLink="Cs!D55" lockText="1" noThreeD="1"/>
</file>

<file path=xl/ctrlProps/ctrlProp254.xml><?xml version="1.0" encoding="utf-8"?>
<formControlPr xmlns="http://schemas.microsoft.com/office/spreadsheetml/2009/9/main" objectType="CheckBox" fmlaLink="Cs!D56" lockText="1" noThreeD="1"/>
</file>

<file path=xl/ctrlProps/ctrlProp255.xml><?xml version="1.0" encoding="utf-8"?>
<formControlPr xmlns="http://schemas.microsoft.com/office/spreadsheetml/2009/9/main" objectType="CheckBox" fmlaLink="Cs!D57" lockText="1" noThreeD="1"/>
</file>

<file path=xl/ctrlProps/ctrlProp256.xml><?xml version="1.0" encoding="utf-8"?>
<formControlPr xmlns="http://schemas.microsoft.com/office/spreadsheetml/2009/9/main" objectType="CheckBox" fmlaLink="Cs!D58" lockText="1" noThreeD="1"/>
</file>

<file path=xl/ctrlProps/ctrlProp257.xml><?xml version="1.0" encoding="utf-8"?>
<formControlPr xmlns="http://schemas.microsoft.com/office/spreadsheetml/2009/9/main" objectType="CheckBox" fmlaLink="Cs!D59" lockText="1" noThreeD="1"/>
</file>

<file path=xl/ctrlProps/ctrlProp258.xml><?xml version="1.0" encoding="utf-8"?>
<formControlPr xmlns="http://schemas.microsoft.com/office/spreadsheetml/2009/9/main" objectType="CheckBox" fmlaLink="Cs!D60" lockText="1" noThreeD="1"/>
</file>

<file path=xl/ctrlProps/ctrlProp259.xml><?xml version="1.0" encoding="utf-8"?>
<formControlPr xmlns="http://schemas.microsoft.com/office/spreadsheetml/2009/9/main" objectType="CheckBox" fmlaLink="Cs!D61" lockText="1" noThreeD="1"/>
</file>

<file path=xl/ctrlProps/ctrlProp260.xml><?xml version="1.0" encoding="utf-8"?>
<formControlPr xmlns="http://schemas.microsoft.com/office/spreadsheetml/2009/9/main" objectType="CheckBox" fmlaLink="Cs!D62" lockText="1" noThreeD="1"/>
</file>

<file path=xl/ctrlProps/ctrlProp261.xml><?xml version="1.0" encoding="utf-8"?>
<formControlPr xmlns="http://schemas.microsoft.com/office/spreadsheetml/2009/9/main" objectType="CheckBox" fmlaLink="Cs!D63" lockText="1" noThreeD="1"/>
</file>

<file path=xl/ctrlProps/ctrlProp262.xml><?xml version="1.0" encoding="utf-8"?>
<formControlPr xmlns="http://schemas.microsoft.com/office/spreadsheetml/2009/9/main" objectType="CheckBox" fmlaLink="Cs!D64" lockText="1" noThreeD="1"/>
</file>

<file path=xl/ctrlProps/ctrlProp263.xml><?xml version="1.0" encoding="utf-8"?>
<formControlPr xmlns="http://schemas.microsoft.com/office/spreadsheetml/2009/9/main" objectType="CheckBox" fmlaLink="Cs!D65" lockText="1" noThreeD="1"/>
</file>

<file path=xl/ctrlProps/ctrlProp264.xml><?xml version="1.0" encoding="utf-8"?>
<formControlPr xmlns="http://schemas.microsoft.com/office/spreadsheetml/2009/9/main" objectType="CheckBox" fmlaLink="Cs!D66" lockText="1" noThreeD="1"/>
</file>

<file path=xl/ctrlProps/ctrlProp265.xml><?xml version="1.0" encoding="utf-8"?>
<formControlPr xmlns="http://schemas.microsoft.com/office/spreadsheetml/2009/9/main" objectType="CheckBox" fmlaLink="Cs!D67" lockText="1" noThreeD="1"/>
</file>

<file path=xl/ctrlProps/ctrlProp266.xml><?xml version="1.0" encoding="utf-8"?>
<formControlPr xmlns="http://schemas.microsoft.com/office/spreadsheetml/2009/9/main" objectType="CheckBox" fmlaLink="Cs!D68" lockText="1" noThreeD="1"/>
</file>

<file path=xl/ctrlProps/ctrlProp267.xml><?xml version="1.0" encoding="utf-8"?>
<formControlPr xmlns="http://schemas.microsoft.com/office/spreadsheetml/2009/9/main" objectType="CheckBox" fmlaLink="Cs!D69" lockText="1" noThreeD="1"/>
</file>

<file path=xl/ctrlProps/ctrlProp268.xml><?xml version="1.0" encoding="utf-8"?>
<formControlPr xmlns="http://schemas.microsoft.com/office/spreadsheetml/2009/9/main" objectType="CheckBox" fmlaLink="Cs!D70" lockText="1" noThreeD="1"/>
</file>

<file path=xl/ctrlProps/ctrlProp269.xml><?xml version="1.0" encoding="utf-8"?>
<formControlPr xmlns="http://schemas.microsoft.com/office/spreadsheetml/2009/9/main" objectType="CheckBox" fmlaLink="Cs!D71" lockText="1" noThreeD="1"/>
</file>

<file path=xl/ctrlProps/ctrlProp270.xml><?xml version="1.0" encoding="utf-8"?>
<formControlPr xmlns="http://schemas.microsoft.com/office/spreadsheetml/2009/9/main" objectType="CheckBox" fmlaLink="Cs!D72" lockText="1" noThreeD="1"/>
</file>

<file path=xl/ctrlProps/ctrlProp271.xml><?xml version="1.0" encoding="utf-8"?>
<formControlPr xmlns="http://schemas.microsoft.com/office/spreadsheetml/2009/9/main" objectType="CheckBox" fmlaLink="Cs!D73" lockText="1" noThreeD="1"/>
</file>

<file path=xl/ctrlProps/ctrlProp272.xml><?xml version="1.0" encoding="utf-8"?>
<formControlPr xmlns="http://schemas.microsoft.com/office/spreadsheetml/2009/9/main" objectType="CheckBox" fmlaLink="Cs!D74" lockText="1" noThreeD="1"/>
</file>

<file path=xl/ctrlProps/ctrlProp273.xml><?xml version="1.0" encoding="utf-8"?>
<formControlPr xmlns="http://schemas.microsoft.com/office/spreadsheetml/2009/9/main" objectType="CheckBox" fmlaLink="Cs!D75" lockText="1" noThreeD="1"/>
</file>

<file path=xl/ctrlProps/ctrlProp274.xml><?xml version="1.0" encoding="utf-8"?>
<formControlPr xmlns="http://schemas.microsoft.com/office/spreadsheetml/2009/9/main" objectType="CheckBox" fmlaLink="Cs!D76" lockText="1" noThreeD="1"/>
</file>

<file path=xl/ctrlProps/ctrlProp275.xml><?xml version="1.0" encoding="utf-8"?>
<formControlPr xmlns="http://schemas.microsoft.com/office/spreadsheetml/2009/9/main" objectType="CheckBox" fmlaLink="Cs!D77" lockText="1" noThreeD="1"/>
</file>

<file path=xl/ctrlProps/ctrlProp276.xml><?xml version="1.0" encoding="utf-8"?>
<formControlPr xmlns="http://schemas.microsoft.com/office/spreadsheetml/2009/9/main" objectType="CheckBox" fmlaLink="Cs!D78" lockText="1" noThreeD="1"/>
</file>

<file path=xl/ctrlProps/ctrlProp277.xml><?xml version="1.0" encoding="utf-8"?>
<formControlPr xmlns="http://schemas.microsoft.com/office/spreadsheetml/2009/9/main" objectType="CheckBox" fmlaLink="Cs!D79" lockText="1" noThreeD="1"/>
</file>

<file path=xl/ctrlProps/ctrlProp278.xml><?xml version="1.0" encoding="utf-8"?>
<formControlPr xmlns="http://schemas.microsoft.com/office/spreadsheetml/2009/9/main" objectType="CheckBox" fmlaLink="Cs!D80" lockText="1" noThreeD="1"/>
</file>

<file path=xl/ctrlProps/ctrlProp279.xml><?xml version="1.0" encoding="utf-8"?>
<formControlPr xmlns="http://schemas.microsoft.com/office/spreadsheetml/2009/9/main" objectType="CheckBox" fmlaLink="Cs!D81" lockText="1" noThreeD="1"/>
</file>

<file path=xl/ctrlProps/ctrlProp280.xml><?xml version="1.0" encoding="utf-8"?>
<formControlPr xmlns="http://schemas.microsoft.com/office/spreadsheetml/2009/9/main" objectType="CheckBox" fmlaLink="Cs!D82" lockText="1" noThreeD="1"/>
</file>

<file path=xl/ctrlProps/ctrlProp281.xml><?xml version="1.0" encoding="utf-8"?>
<formControlPr xmlns="http://schemas.microsoft.com/office/spreadsheetml/2009/9/main" objectType="CheckBox" fmlaLink="Cs!D83" lockText="1" noThreeD="1"/>
</file>

<file path=xl/ctrlProps/ctrlProp282.xml><?xml version="1.0" encoding="utf-8"?>
<formControlPr xmlns="http://schemas.microsoft.com/office/spreadsheetml/2009/9/main" objectType="CheckBox" fmlaLink="Cs!D84" lockText="1" noThreeD="1"/>
</file>

<file path=xl/ctrlProps/ctrlProp283.xml><?xml version="1.0" encoding="utf-8"?>
<formControlPr xmlns="http://schemas.microsoft.com/office/spreadsheetml/2009/9/main" objectType="CheckBox" fmlaLink="Cs!D85" lockText="1" noThreeD="1"/>
</file>

<file path=xl/ctrlProps/ctrlProp284.xml><?xml version="1.0" encoding="utf-8"?>
<formControlPr xmlns="http://schemas.microsoft.com/office/spreadsheetml/2009/9/main" objectType="CheckBox" fmlaLink="Cs!D86" lockText="1" noThreeD="1"/>
</file>

<file path=xl/ctrlProps/ctrlProp285.xml><?xml version="1.0" encoding="utf-8"?>
<formControlPr xmlns="http://schemas.microsoft.com/office/spreadsheetml/2009/9/main" objectType="CheckBox" fmlaLink="Cs!D87" lockText="1" noThreeD="1"/>
</file>

<file path=xl/ctrlProps/ctrlProp286.xml><?xml version="1.0" encoding="utf-8"?>
<formControlPr xmlns="http://schemas.microsoft.com/office/spreadsheetml/2009/9/main" objectType="CheckBox" fmlaLink="Cs!D88" lockText="1" noThreeD="1"/>
</file>

<file path=xl/ctrlProps/ctrlProp287.xml><?xml version="1.0" encoding="utf-8"?>
<formControlPr xmlns="http://schemas.microsoft.com/office/spreadsheetml/2009/9/main" objectType="CheckBox" fmlaLink="Cs!D89" lockText="1" noThreeD="1"/>
</file>

<file path=xl/ctrlProps/ctrlProp288.xml><?xml version="1.0" encoding="utf-8"?>
<formControlPr xmlns="http://schemas.microsoft.com/office/spreadsheetml/2009/9/main" objectType="CheckBox" fmlaLink="Cs!D90" lockText="1" noThreeD="1"/>
</file>

<file path=xl/ctrlProps/ctrlProp289.xml><?xml version="1.0" encoding="utf-8"?>
<formControlPr xmlns="http://schemas.microsoft.com/office/spreadsheetml/2009/9/main" objectType="CheckBox" fmlaLink="Cs!D91" lockText="1" noThreeD="1"/>
</file>

<file path=xl/ctrlProps/ctrlProp290.xml><?xml version="1.0" encoding="utf-8"?>
<formControlPr xmlns="http://schemas.microsoft.com/office/spreadsheetml/2009/9/main" objectType="CheckBox" fmlaLink="Cs!D92" lockText="1" noThreeD="1"/>
</file>

<file path=xl/ctrlProps/ctrlProp291.xml><?xml version="1.0" encoding="utf-8"?>
<formControlPr xmlns="http://schemas.microsoft.com/office/spreadsheetml/2009/9/main" objectType="CheckBox" fmlaLink="Cs!D93" lockText="1" noThreeD="1"/>
</file>

<file path=xl/ctrlProps/ctrlProp292.xml><?xml version="1.0" encoding="utf-8"?>
<formControlPr xmlns="http://schemas.microsoft.com/office/spreadsheetml/2009/9/main" objectType="CheckBox" fmlaLink="Cs!D94" lockText="1" noThreeD="1"/>
</file>

<file path=xl/ctrlProps/ctrlProp293.xml><?xml version="1.0" encoding="utf-8"?>
<formControlPr xmlns="http://schemas.microsoft.com/office/spreadsheetml/2009/9/main" objectType="CheckBox" fmlaLink="Cs!D95" lockText="1" noThreeD="1"/>
</file>

<file path=xl/ctrlProps/ctrlProp294.xml><?xml version="1.0" encoding="utf-8"?>
<formControlPr xmlns="http://schemas.microsoft.com/office/spreadsheetml/2009/9/main" objectType="CheckBox" fmlaLink="Cs!D96" lockText="1" noThreeD="1"/>
</file>

<file path=xl/ctrlProps/ctrlProp295.xml><?xml version="1.0" encoding="utf-8"?>
<formControlPr xmlns="http://schemas.microsoft.com/office/spreadsheetml/2009/9/main" objectType="CheckBox" fmlaLink="Cs!D97" lockText="1" noThreeD="1"/>
</file>

<file path=xl/ctrlProps/ctrlProp296.xml><?xml version="1.0" encoding="utf-8"?>
<formControlPr xmlns="http://schemas.microsoft.com/office/spreadsheetml/2009/9/main" objectType="CheckBox" fmlaLink="Cs!D98" lockText="1" noThreeD="1"/>
</file>

<file path=xl/ctrlProps/ctrlProp297.xml><?xml version="1.0" encoding="utf-8"?>
<formControlPr xmlns="http://schemas.microsoft.com/office/spreadsheetml/2009/9/main" objectType="CheckBox" fmlaLink="Cs!D99" lockText="1" noThreeD="1"/>
</file>

<file path=xl/ctrlProps/ctrlProp298.xml><?xml version="1.0" encoding="utf-8"?>
<formControlPr xmlns="http://schemas.microsoft.com/office/spreadsheetml/2009/9/main" objectType="CheckBox" fmlaLink="Cs!D100" lockText="1" noThreeD="1"/>
</file>

<file path=xl/ctrlProps/ctrlProp299.xml><?xml version="1.0" encoding="utf-8"?>
<formControlPr xmlns="http://schemas.microsoft.com/office/spreadsheetml/2009/9/main" objectType="CheckBox" fmlaLink="Cs!D101" lockText="1" noThreeD="1"/>
</file>

<file path=xl/ctrlProps/ctrlProp300.xml><?xml version="1.0" encoding="utf-8"?>
<formControlPr xmlns="http://schemas.microsoft.com/office/spreadsheetml/2009/9/main" objectType="CheckBox" fmlaLink="Cs!D102" lockText="1" noThreeD="1"/>
</file>

<file path=xl/ctrlProps/ctrlProp301.xml><?xml version="1.0" encoding="utf-8"?>
<formControlPr xmlns="http://schemas.microsoft.com/office/spreadsheetml/2009/9/main" objectType="CheckBox" checked="Checked" fmlaLink="Cs!E3" lockText="1" noThreeD="1"/>
</file>

<file path=xl/ctrlProps/ctrlProp302.xml><?xml version="1.0" encoding="utf-8"?>
<formControlPr xmlns="http://schemas.microsoft.com/office/spreadsheetml/2009/9/main" objectType="CheckBox" checked="Checked" fmlaLink="Cs!E4" lockText="1" noThreeD="1"/>
</file>

<file path=xl/ctrlProps/ctrlProp303.xml><?xml version="1.0" encoding="utf-8"?>
<formControlPr xmlns="http://schemas.microsoft.com/office/spreadsheetml/2009/9/main" objectType="CheckBox" checked="Checked" fmlaLink="Cs!E5" lockText="1" noThreeD="1"/>
</file>

<file path=xl/ctrlProps/ctrlProp304.xml><?xml version="1.0" encoding="utf-8"?>
<formControlPr xmlns="http://schemas.microsoft.com/office/spreadsheetml/2009/9/main" objectType="CheckBox" fmlaLink="Cs!E6" lockText="1" noThreeD="1"/>
</file>

<file path=xl/ctrlProps/ctrlProp305.xml><?xml version="1.0" encoding="utf-8"?>
<formControlPr xmlns="http://schemas.microsoft.com/office/spreadsheetml/2009/9/main" objectType="CheckBox" fmlaLink="Cs!E7" lockText="1" noThreeD="1"/>
</file>

<file path=xl/ctrlProps/ctrlProp306.xml><?xml version="1.0" encoding="utf-8"?>
<formControlPr xmlns="http://schemas.microsoft.com/office/spreadsheetml/2009/9/main" objectType="CheckBox" fmlaLink="Cs!E8" lockText="1" noThreeD="1"/>
</file>

<file path=xl/ctrlProps/ctrlProp307.xml><?xml version="1.0" encoding="utf-8"?>
<formControlPr xmlns="http://schemas.microsoft.com/office/spreadsheetml/2009/9/main" objectType="CheckBox" fmlaLink="Cs!E9" lockText="1" noThreeD="1"/>
</file>

<file path=xl/ctrlProps/ctrlProp308.xml><?xml version="1.0" encoding="utf-8"?>
<formControlPr xmlns="http://schemas.microsoft.com/office/spreadsheetml/2009/9/main" objectType="CheckBox" fmlaLink="Cs!E10" lockText="1" noThreeD="1"/>
</file>

<file path=xl/ctrlProps/ctrlProp309.xml><?xml version="1.0" encoding="utf-8"?>
<formControlPr xmlns="http://schemas.microsoft.com/office/spreadsheetml/2009/9/main" objectType="CheckBox" checked="Checked" fmlaLink="Cs!E11" lockText="1" noThreeD="1"/>
</file>

<file path=xl/ctrlProps/ctrlProp310.xml><?xml version="1.0" encoding="utf-8"?>
<formControlPr xmlns="http://schemas.microsoft.com/office/spreadsheetml/2009/9/main" objectType="CheckBox" fmlaLink="Cs!E12" lockText="1" noThreeD="1"/>
</file>

<file path=xl/ctrlProps/ctrlProp311.xml><?xml version="1.0" encoding="utf-8"?>
<formControlPr xmlns="http://schemas.microsoft.com/office/spreadsheetml/2009/9/main" objectType="CheckBox" fmlaLink="Cs!E13" lockText="1" noThreeD="1"/>
</file>

<file path=xl/ctrlProps/ctrlProp312.xml><?xml version="1.0" encoding="utf-8"?>
<formControlPr xmlns="http://schemas.microsoft.com/office/spreadsheetml/2009/9/main" objectType="CheckBox" fmlaLink="Cs!E14" lockText="1" noThreeD="1"/>
</file>

<file path=xl/ctrlProps/ctrlProp313.xml><?xml version="1.0" encoding="utf-8"?>
<formControlPr xmlns="http://schemas.microsoft.com/office/spreadsheetml/2009/9/main" objectType="CheckBox" fmlaLink="Cs!E15" lockText="1" noThreeD="1"/>
</file>

<file path=xl/ctrlProps/ctrlProp314.xml><?xml version="1.0" encoding="utf-8"?>
<formControlPr xmlns="http://schemas.microsoft.com/office/spreadsheetml/2009/9/main" objectType="CheckBox" checked="Checked" fmlaLink="Cs!E16" lockText="1" noThreeD="1"/>
</file>

<file path=xl/ctrlProps/ctrlProp315.xml><?xml version="1.0" encoding="utf-8"?>
<formControlPr xmlns="http://schemas.microsoft.com/office/spreadsheetml/2009/9/main" objectType="CheckBox" fmlaLink="Cs!E17" lockText="1" noThreeD="1"/>
</file>

<file path=xl/ctrlProps/ctrlProp316.xml><?xml version="1.0" encoding="utf-8"?>
<formControlPr xmlns="http://schemas.microsoft.com/office/spreadsheetml/2009/9/main" objectType="CheckBox" fmlaLink="Cs!E18" lockText="1" noThreeD="1"/>
</file>

<file path=xl/ctrlProps/ctrlProp317.xml><?xml version="1.0" encoding="utf-8"?>
<formControlPr xmlns="http://schemas.microsoft.com/office/spreadsheetml/2009/9/main" objectType="CheckBox" fmlaLink="Cs!E19" lockText="1" noThreeD="1"/>
</file>

<file path=xl/ctrlProps/ctrlProp318.xml><?xml version="1.0" encoding="utf-8"?>
<formControlPr xmlns="http://schemas.microsoft.com/office/spreadsheetml/2009/9/main" objectType="CheckBox" fmlaLink="Cs!E20" lockText="1" noThreeD="1"/>
</file>

<file path=xl/ctrlProps/ctrlProp319.xml><?xml version="1.0" encoding="utf-8"?>
<formControlPr xmlns="http://schemas.microsoft.com/office/spreadsheetml/2009/9/main" objectType="CheckBox" fmlaLink="Cs!E21" lockText="1" noThreeD="1"/>
</file>

<file path=xl/ctrlProps/ctrlProp320.xml><?xml version="1.0" encoding="utf-8"?>
<formControlPr xmlns="http://schemas.microsoft.com/office/spreadsheetml/2009/9/main" objectType="CheckBox" fmlaLink="Cs!E22" lockText="1" noThreeD="1"/>
</file>

<file path=xl/ctrlProps/ctrlProp321.xml><?xml version="1.0" encoding="utf-8"?>
<formControlPr xmlns="http://schemas.microsoft.com/office/spreadsheetml/2009/9/main" objectType="CheckBox" checked="Checked" fmlaLink="Cs!E23" lockText="1" noThreeD="1"/>
</file>

<file path=xl/ctrlProps/ctrlProp322.xml><?xml version="1.0" encoding="utf-8"?>
<formControlPr xmlns="http://schemas.microsoft.com/office/spreadsheetml/2009/9/main" objectType="CheckBox" checked="Checked" fmlaLink="Cs!E24" lockText="1" noThreeD="1"/>
</file>

<file path=xl/ctrlProps/ctrlProp323.xml><?xml version="1.0" encoding="utf-8"?>
<formControlPr xmlns="http://schemas.microsoft.com/office/spreadsheetml/2009/9/main" objectType="CheckBox" fmlaLink="Cs!E25" lockText="1" noThreeD="1"/>
</file>

<file path=xl/ctrlProps/ctrlProp324.xml><?xml version="1.0" encoding="utf-8"?>
<formControlPr xmlns="http://schemas.microsoft.com/office/spreadsheetml/2009/9/main" objectType="CheckBox" fmlaLink="Cs!E26" lockText="1" noThreeD="1"/>
</file>

<file path=xl/ctrlProps/ctrlProp325.xml><?xml version="1.0" encoding="utf-8"?>
<formControlPr xmlns="http://schemas.microsoft.com/office/spreadsheetml/2009/9/main" objectType="CheckBox" fmlaLink="Cs!E27" lockText="1" noThreeD="1"/>
</file>

<file path=xl/ctrlProps/ctrlProp326.xml><?xml version="1.0" encoding="utf-8"?>
<formControlPr xmlns="http://schemas.microsoft.com/office/spreadsheetml/2009/9/main" objectType="CheckBox" fmlaLink="Cs!E28" lockText="1" noThreeD="1"/>
</file>

<file path=xl/ctrlProps/ctrlProp327.xml><?xml version="1.0" encoding="utf-8"?>
<formControlPr xmlns="http://schemas.microsoft.com/office/spreadsheetml/2009/9/main" objectType="CheckBox" fmlaLink="Cs!E29" lockText="1" noThreeD="1"/>
</file>

<file path=xl/ctrlProps/ctrlProp328.xml><?xml version="1.0" encoding="utf-8"?>
<formControlPr xmlns="http://schemas.microsoft.com/office/spreadsheetml/2009/9/main" objectType="CheckBox" fmlaLink="Cs!E30" lockText="1" noThreeD="1"/>
</file>

<file path=xl/ctrlProps/ctrlProp329.xml><?xml version="1.0" encoding="utf-8"?>
<formControlPr xmlns="http://schemas.microsoft.com/office/spreadsheetml/2009/9/main" objectType="CheckBox" fmlaLink="Cs!E31" lockText="1" noThreeD="1"/>
</file>

<file path=xl/ctrlProps/ctrlProp330.xml><?xml version="1.0" encoding="utf-8"?>
<formControlPr xmlns="http://schemas.microsoft.com/office/spreadsheetml/2009/9/main" objectType="CheckBox" fmlaLink="Cs!E32" lockText="1" noThreeD="1"/>
</file>

<file path=xl/ctrlProps/ctrlProp331.xml><?xml version="1.0" encoding="utf-8"?>
<formControlPr xmlns="http://schemas.microsoft.com/office/spreadsheetml/2009/9/main" objectType="CheckBox" checked="Checked" fmlaLink="Cs!E33" lockText="1" noThreeD="1"/>
</file>

<file path=xl/ctrlProps/ctrlProp332.xml><?xml version="1.0" encoding="utf-8"?>
<formControlPr xmlns="http://schemas.microsoft.com/office/spreadsheetml/2009/9/main" objectType="CheckBox" checked="Checked" fmlaLink="Cs!E34" lockText="1" noThreeD="1"/>
</file>

<file path=xl/ctrlProps/ctrlProp333.xml><?xml version="1.0" encoding="utf-8"?>
<formControlPr xmlns="http://schemas.microsoft.com/office/spreadsheetml/2009/9/main" objectType="CheckBox" fmlaLink="Cs!E35" lockText="1" noThreeD="1"/>
</file>

<file path=xl/ctrlProps/ctrlProp334.xml><?xml version="1.0" encoding="utf-8"?>
<formControlPr xmlns="http://schemas.microsoft.com/office/spreadsheetml/2009/9/main" objectType="CheckBox" fmlaLink="Cs!E36" lockText="1" noThreeD="1"/>
</file>

<file path=xl/ctrlProps/ctrlProp335.xml><?xml version="1.0" encoding="utf-8"?>
<formControlPr xmlns="http://schemas.microsoft.com/office/spreadsheetml/2009/9/main" objectType="CheckBox" fmlaLink="Cs!E37" lockText="1" noThreeD="1"/>
</file>

<file path=xl/ctrlProps/ctrlProp336.xml><?xml version="1.0" encoding="utf-8"?>
<formControlPr xmlns="http://schemas.microsoft.com/office/spreadsheetml/2009/9/main" objectType="CheckBox" fmlaLink="Cs!E38" lockText="1" noThreeD="1"/>
</file>

<file path=xl/ctrlProps/ctrlProp337.xml><?xml version="1.0" encoding="utf-8"?>
<formControlPr xmlns="http://schemas.microsoft.com/office/spreadsheetml/2009/9/main" objectType="CheckBox" fmlaLink="Cs!E39" lockText="1" noThreeD="1"/>
</file>

<file path=xl/ctrlProps/ctrlProp338.xml><?xml version="1.0" encoding="utf-8"?>
<formControlPr xmlns="http://schemas.microsoft.com/office/spreadsheetml/2009/9/main" objectType="CheckBox" fmlaLink="Cs!E40" lockText="1" noThreeD="1"/>
</file>

<file path=xl/ctrlProps/ctrlProp339.xml><?xml version="1.0" encoding="utf-8"?>
<formControlPr xmlns="http://schemas.microsoft.com/office/spreadsheetml/2009/9/main" objectType="CheckBox" fmlaLink="Cs!E41" lockText="1" noThreeD="1"/>
</file>

<file path=xl/ctrlProps/ctrlProp340.xml><?xml version="1.0" encoding="utf-8"?>
<formControlPr xmlns="http://schemas.microsoft.com/office/spreadsheetml/2009/9/main" objectType="CheckBox" fmlaLink="Cs!E42" lockText="1" noThreeD="1"/>
</file>

<file path=xl/ctrlProps/ctrlProp341.xml><?xml version="1.0" encoding="utf-8"?>
<formControlPr xmlns="http://schemas.microsoft.com/office/spreadsheetml/2009/9/main" objectType="CheckBox" fmlaLink="Cs!E43" lockText="1" noThreeD="1"/>
</file>

<file path=xl/ctrlProps/ctrlProp342.xml><?xml version="1.0" encoding="utf-8"?>
<formControlPr xmlns="http://schemas.microsoft.com/office/spreadsheetml/2009/9/main" objectType="CheckBox" fmlaLink="Cs!E44" lockText="1" noThreeD="1"/>
</file>

<file path=xl/ctrlProps/ctrlProp343.xml><?xml version="1.0" encoding="utf-8"?>
<formControlPr xmlns="http://schemas.microsoft.com/office/spreadsheetml/2009/9/main" objectType="CheckBox" fmlaLink="Cs!E45" lockText="1" noThreeD="1"/>
</file>

<file path=xl/ctrlProps/ctrlProp344.xml><?xml version="1.0" encoding="utf-8"?>
<formControlPr xmlns="http://schemas.microsoft.com/office/spreadsheetml/2009/9/main" objectType="CheckBox" fmlaLink="Cs!E46" lockText="1" noThreeD="1"/>
</file>

<file path=xl/ctrlProps/ctrlProp345.xml><?xml version="1.0" encoding="utf-8"?>
<formControlPr xmlns="http://schemas.microsoft.com/office/spreadsheetml/2009/9/main" objectType="CheckBox" fmlaLink="Cs!E47" lockText="1" noThreeD="1"/>
</file>

<file path=xl/ctrlProps/ctrlProp346.xml><?xml version="1.0" encoding="utf-8"?>
<formControlPr xmlns="http://schemas.microsoft.com/office/spreadsheetml/2009/9/main" objectType="CheckBox" fmlaLink="Cs!E48" lockText="1" noThreeD="1"/>
</file>

<file path=xl/ctrlProps/ctrlProp347.xml><?xml version="1.0" encoding="utf-8"?>
<formControlPr xmlns="http://schemas.microsoft.com/office/spreadsheetml/2009/9/main" objectType="CheckBox" fmlaLink="Cs!E49" lockText="1" noThreeD="1"/>
</file>

<file path=xl/ctrlProps/ctrlProp348.xml><?xml version="1.0" encoding="utf-8"?>
<formControlPr xmlns="http://schemas.microsoft.com/office/spreadsheetml/2009/9/main" objectType="CheckBox" fmlaLink="Cs!E50" lockText="1" noThreeD="1"/>
</file>

<file path=xl/ctrlProps/ctrlProp349.xml><?xml version="1.0" encoding="utf-8"?>
<formControlPr xmlns="http://schemas.microsoft.com/office/spreadsheetml/2009/9/main" objectType="CheckBox" fmlaLink="Cs!E51" lockText="1" noThreeD="1"/>
</file>

<file path=xl/ctrlProps/ctrlProp350.xml><?xml version="1.0" encoding="utf-8"?>
<formControlPr xmlns="http://schemas.microsoft.com/office/spreadsheetml/2009/9/main" objectType="CheckBox" fmlaLink="Cs!E52" lockText="1" noThreeD="1"/>
</file>

<file path=xl/ctrlProps/ctrlProp351.xml><?xml version="1.0" encoding="utf-8"?>
<formControlPr xmlns="http://schemas.microsoft.com/office/spreadsheetml/2009/9/main" objectType="CheckBox" fmlaLink="Cs!E53" lockText="1" noThreeD="1"/>
</file>

<file path=xl/ctrlProps/ctrlProp352.xml><?xml version="1.0" encoding="utf-8"?>
<formControlPr xmlns="http://schemas.microsoft.com/office/spreadsheetml/2009/9/main" objectType="CheckBox" fmlaLink="Cs!E54" lockText="1" noThreeD="1"/>
</file>

<file path=xl/ctrlProps/ctrlProp353.xml><?xml version="1.0" encoding="utf-8"?>
<formControlPr xmlns="http://schemas.microsoft.com/office/spreadsheetml/2009/9/main" objectType="CheckBox" fmlaLink="Cs!E55" lockText="1" noThreeD="1"/>
</file>

<file path=xl/ctrlProps/ctrlProp354.xml><?xml version="1.0" encoding="utf-8"?>
<formControlPr xmlns="http://schemas.microsoft.com/office/spreadsheetml/2009/9/main" objectType="CheckBox" fmlaLink="Cs!E56" lockText="1" noThreeD="1"/>
</file>

<file path=xl/ctrlProps/ctrlProp355.xml><?xml version="1.0" encoding="utf-8"?>
<formControlPr xmlns="http://schemas.microsoft.com/office/spreadsheetml/2009/9/main" objectType="CheckBox" fmlaLink="Cs!E57" lockText="1" noThreeD="1"/>
</file>

<file path=xl/ctrlProps/ctrlProp356.xml><?xml version="1.0" encoding="utf-8"?>
<formControlPr xmlns="http://schemas.microsoft.com/office/spreadsheetml/2009/9/main" objectType="CheckBox" fmlaLink="Cs!E58" lockText="1" noThreeD="1"/>
</file>

<file path=xl/ctrlProps/ctrlProp357.xml><?xml version="1.0" encoding="utf-8"?>
<formControlPr xmlns="http://schemas.microsoft.com/office/spreadsheetml/2009/9/main" objectType="CheckBox" checked="Checked" fmlaLink="Cs!E59" lockText="1" noThreeD="1"/>
</file>

<file path=xl/ctrlProps/ctrlProp358.xml><?xml version="1.0" encoding="utf-8"?>
<formControlPr xmlns="http://schemas.microsoft.com/office/spreadsheetml/2009/9/main" objectType="CheckBox" checked="Checked" fmlaLink="Cs!E60" lockText="1" noThreeD="1"/>
</file>

<file path=xl/ctrlProps/ctrlProp359.xml><?xml version="1.0" encoding="utf-8"?>
<formControlPr xmlns="http://schemas.microsoft.com/office/spreadsheetml/2009/9/main" objectType="CheckBox" fmlaLink="Cs!E61" lockText="1" noThreeD="1"/>
</file>

<file path=xl/ctrlProps/ctrlProp360.xml><?xml version="1.0" encoding="utf-8"?>
<formControlPr xmlns="http://schemas.microsoft.com/office/spreadsheetml/2009/9/main" objectType="CheckBox" fmlaLink="Cs!E62" lockText="1" noThreeD="1"/>
</file>

<file path=xl/ctrlProps/ctrlProp361.xml><?xml version="1.0" encoding="utf-8"?>
<formControlPr xmlns="http://schemas.microsoft.com/office/spreadsheetml/2009/9/main" objectType="CheckBox" fmlaLink="Cs!E63" lockText="1" noThreeD="1"/>
</file>

<file path=xl/ctrlProps/ctrlProp362.xml><?xml version="1.0" encoding="utf-8"?>
<formControlPr xmlns="http://schemas.microsoft.com/office/spreadsheetml/2009/9/main" objectType="CheckBox" fmlaLink="Cs!E64" lockText="1" noThreeD="1"/>
</file>

<file path=xl/ctrlProps/ctrlProp363.xml><?xml version="1.0" encoding="utf-8"?>
<formControlPr xmlns="http://schemas.microsoft.com/office/spreadsheetml/2009/9/main" objectType="CheckBox" fmlaLink="Cs!E65" lockText="1" noThreeD="1"/>
</file>

<file path=xl/ctrlProps/ctrlProp364.xml><?xml version="1.0" encoding="utf-8"?>
<formControlPr xmlns="http://schemas.microsoft.com/office/spreadsheetml/2009/9/main" objectType="CheckBox" fmlaLink="Cs!E66" lockText="1" noThreeD="1"/>
</file>

<file path=xl/ctrlProps/ctrlProp365.xml><?xml version="1.0" encoding="utf-8"?>
<formControlPr xmlns="http://schemas.microsoft.com/office/spreadsheetml/2009/9/main" objectType="CheckBox" fmlaLink="Cs!E67" lockText="1" noThreeD="1"/>
</file>

<file path=xl/ctrlProps/ctrlProp366.xml><?xml version="1.0" encoding="utf-8"?>
<formControlPr xmlns="http://schemas.microsoft.com/office/spreadsheetml/2009/9/main" objectType="CheckBox" fmlaLink="Cs!E68" lockText="1" noThreeD="1"/>
</file>

<file path=xl/ctrlProps/ctrlProp367.xml><?xml version="1.0" encoding="utf-8"?>
<formControlPr xmlns="http://schemas.microsoft.com/office/spreadsheetml/2009/9/main" objectType="CheckBox" fmlaLink="Cs!E69" lockText="1" noThreeD="1"/>
</file>

<file path=xl/ctrlProps/ctrlProp368.xml><?xml version="1.0" encoding="utf-8"?>
<formControlPr xmlns="http://schemas.microsoft.com/office/spreadsheetml/2009/9/main" objectType="CheckBox" fmlaLink="Cs!E70" lockText="1" noThreeD="1"/>
</file>

<file path=xl/ctrlProps/ctrlProp369.xml><?xml version="1.0" encoding="utf-8"?>
<formControlPr xmlns="http://schemas.microsoft.com/office/spreadsheetml/2009/9/main" objectType="CheckBox" fmlaLink="Cs!E71" lockText="1" noThreeD="1"/>
</file>

<file path=xl/ctrlProps/ctrlProp370.xml><?xml version="1.0" encoding="utf-8"?>
<formControlPr xmlns="http://schemas.microsoft.com/office/spreadsheetml/2009/9/main" objectType="CheckBox" fmlaLink="Cs!E72" lockText="1" noThreeD="1"/>
</file>

<file path=xl/ctrlProps/ctrlProp371.xml><?xml version="1.0" encoding="utf-8"?>
<formControlPr xmlns="http://schemas.microsoft.com/office/spreadsheetml/2009/9/main" objectType="CheckBox" fmlaLink="Cs!E73" lockText="1" noThreeD="1"/>
</file>

<file path=xl/ctrlProps/ctrlProp372.xml><?xml version="1.0" encoding="utf-8"?>
<formControlPr xmlns="http://schemas.microsoft.com/office/spreadsheetml/2009/9/main" objectType="CheckBox" fmlaLink="Cs!E74" lockText="1" noThreeD="1"/>
</file>

<file path=xl/ctrlProps/ctrlProp373.xml><?xml version="1.0" encoding="utf-8"?>
<formControlPr xmlns="http://schemas.microsoft.com/office/spreadsheetml/2009/9/main" objectType="CheckBox" fmlaLink="Cs!E75" lockText="1" noThreeD="1"/>
</file>

<file path=xl/ctrlProps/ctrlProp374.xml><?xml version="1.0" encoding="utf-8"?>
<formControlPr xmlns="http://schemas.microsoft.com/office/spreadsheetml/2009/9/main" objectType="CheckBox" fmlaLink="Cs!E76" lockText="1" noThreeD="1"/>
</file>

<file path=xl/ctrlProps/ctrlProp375.xml><?xml version="1.0" encoding="utf-8"?>
<formControlPr xmlns="http://schemas.microsoft.com/office/spreadsheetml/2009/9/main" objectType="CheckBox" fmlaLink="Cs!E77" lockText="1" noThreeD="1"/>
</file>

<file path=xl/ctrlProps/ctrlProp376.xml><?xml version="1.0" encoding="utf-8"?>
<formControlPr xmlns="http://schemas.microsoft.com/office/spreadsheetml/2009/9/main" objectType="CheckBox" fmlaLink="Cs!E78" lockText="1" noThreeD="1"/>
</file>

<file path=xl/ctrlProps/ctrlProp377.xml><?xml version="1.0" encoding="utf-8"?>
<formControlPr xmlns="http://schemas.microsoft.com/office/spreadsheetml/2009/9/main" objectType="CheckBox" fmlaLink="Cs!E79" lockText="1" noThreeD="1"/>
</file>

<file path=xl/ctrlProps/ctrlProp378.xml><?xml version="1.0" encoding="utf-8"?>
<formControlPr xmlns="http://schemas.microsoft.com/office/spreadsheetml/2009/9/main" objectType="CheckBox" fmlaLink="Cs!E80" lockText="1" noThreeD="1"/>
</file>

<file path=xl/ctrlProps/ctrlProp379.xml><?xml version="1.0" encoding="utf-8"?>
<formControlPr xmlns="http://schemas.microsoft.com/office/spreadsheetml/2009/9/main" objectType="CheckBox" fmlaLink="Cs!E81" lockText="1" noThreeD="1"/>
</file>

<file path=xl/ctrlProps/ctrlProp380.xml><?xml version="1.0" encoding="utf-8"?>
<formControlPr xmlns="http://schemas.microsoft.com/office/spreadsheetml/2009/9/main" objectType="CheckBox" fmlaLink="Cs!E82" lockText="1" noThreeD="1"/>
</file>

<file path=xl/ctrlProps/ctrlProp381.xml><?xml version="1.0" encoding="utf-8"?>
<formControlPr xmlns="http://schemas.microsoft.com/office/spreadsheetml/2009/9/main" objectType="CheckBox" fmlaLink="Cs!E83" lockText="1" noThreeD="1"/>
</file>

<file path=xl/ctrlProps/ctrlProp382.xml><?xml version="1.0" encoding="utf-8"?>
<formControlPr xmlns="http://schemas.microsoft.com/office/spreadsheetml/2009/9/main" objectType="CheckBox" fmlaLink="Cs!E84" lockText="1" noThreeD="1"/>
</file>

<file path=xl/ctrlProps/ctrlProp383.xml><?xml version="1.0" encoding="utf-8"?>
<formControlPr xmlns="http://schemas.microsoft.com/office/spreadsheetml/2009/9/main" objectType="CheckBox" fmlaLink="Cs!E85" lockText="1" noThreeD="1"/>
</file>

<file path=xl/ctrlProps/ctrlProp384.xml><?xml version="1.0" encoding="utf-8"?>
<formControlPr xmlns="http://schemas.microsoft.com/office/spreadsheetml/2009/9/main" objectType="CheckBox" fmlaLink="Cs!E86" lockText="1" noThreeD="1"/>
</file>

<file path=xl/ctrlProps/ctrlProp385.xml><?xml version="1.0" encoding="utf-8"?>
<formControlPr xmlns="http://schemas.microsoft.com/office/spreadsheetml/2009/9/main" objectType="CheckBox" fmlaLink="Cs!E87" lockText="1" noThreeD="1"/>
</file>

<file path=xl/ctrlProps/ctrlProp386.xml><?xml version="1.0" encoding="utf-8"?>
<formControlPr xmlns="http://schemas.microsoft.com/office/spreadsheetml/2009/9/main" objectType="CheckBox" fmlaLink="Cs!E88" lockText="1" noThreeD="1"/>
</file>

<file path=xl/ctrlProps/ctrlProp387.xml><?xml version="1.0" encoding="utf-8"?>
<formControlPr xmlns="http://schemas.microsoft.com/office/spreadsheetml/2009/9/main" objectType="CheckBox" fmlaLink="Cs!E89" lockText="1" noThreeD="1"/>
</file>

<file path=xl/ctrlProps/ctrlProp388.xml><?xml version="1.0" encoding="utf-8"?>
<formControlPr xmlns="http://schemas.microsoft.com/office/spreadsheetml/2009/9/main" objectType="CheckBox" fmlaLink="Cs!E90" lockText="1" noThreeD="1"/>
</file>

<file path=xl/ctrlProps/ctrlProp389.xml><?xml version="1.0" encoding="utf-8"?>
<formControlPr xmlns="http://schemas.microsoft.com/office/spreadsheetml/2009/9/main" objectType="CheckBox" fmlaLink="Cs!E91" lockText="1" noThreeD="1"/>
</file>

<file path=xl/ctrlProps/ctrlProp390.xml><?xml version="1.0" encoding="utf-8"?>
<formControlPr xmlns="http://schemas.microsoft.com/office/spreadsheetml/2009/9/main" objectType="CheckBox" fmlaLink="Cs!E92" lockText="1" noThreeD="1"/>
</file>

<file path=xl/ctrlProps/ctrlProp391.xml><?xml version="1.0" encoding="utf-8"?>
<formControlPr xmlns="http://schemas.microsoft.com/office/spreadsheetml/2009/9/main" objectType="CheckBox" fmlaLink="Cs!E93" lockText="1" noThreeD="1"/>
</file>

<file path=xl/ctrlProps/ctrlProp392.xml><?xml version="1.0" encoding="utf-8"?>
<formControlPr xmlns="http://schemas.microsoft.com/office/spreadsheetml/2009/9/main" objectType="CheckBox" fmlaLink="Cs!E94" lockText="1" noThreeD="1"/>
</file>

<file path=xl/ctrlProps/ctrlProp393.xml><?xml version="1.0" encoding="utf-8"?>
<formControlPr xmlns="http://schemas.microsoft.com/office/spreadsheetml/2009/9/main" objectType="CheckBox" fmlaLink="Cs!E95" lockText="1" noThreeD="1"/>
</file>

<file path=xl/ctrlProps/ctrlProp394.xml><?xml version="1.0" encoding="utf-8"?>
<formControlPr xmlns="http://schemas.microsoft.com/office/spreadsheetml/2009/9/main" objectType="CheckBox" fmlaLink="Cs!E96" lockText="1" noThreeD="1"/>
</file>

<file path=xl/ctrlProps/ctrlProp395.xml><?xml version="1.0" encoding="utf-8"?>
<formControlPr xmlns="http://schemas.microsoft.com/office/spreadsheetml/2009/9/main" objectType="CheckBox" fmlaLink="Cs!E97" lockText="1" noThreeD="1"/>
</file>

<file path=xl/ctrlProps/ctrlProp396.xml><?xml version="1.0" encoding="utf-8"?>
<formControlPr xmlns="http://schemas.microsoft.com/office/spreadsheetml/2009/9/main" objectType="CheckBox" fmlaLink="Cs!E98" lockText="1" noThreeD="1"/>
</file>

<file path=xl/ctrlProps/ctrlProp397.xml><?xml version="1.0" encoding="utf-8"?>
<formControlPr xmlns="http://schemas.microsoft.com/office/spreadsheetml/2009/9/main" objectType="CheckBox" fmlaLink="Cs!E99" lockText="1" noThreeD="1"/>
</file>

<file path=xl/ctrlProps/ctrlProp398.xml><?xml version="1.0" encoding="utf-8"?>
<formControlPr xmlns="http://schemas.microsoft.com/office/spreadsheetml/2009/9/main" objectType="CheckBox" fmlaLink="Cs!E100" lockText="1" noThreeD="1"/>
</file>

<file path=xl/ctrlProps/ctrlProp399.xml><?xml version="1.0" encoding="utf-8"?>
<formControlPr xmlns="http://schemas.microsoft.com/office/spreadsheetml/2009/9/main" objectType="CheckBox" fmlaLink="Cs!E101" lockText="1" noThreeD="1"/>
</file>

<file path=xl/ctrlProps/ctrlProp400.xml><?xml version="1.0" encoding="utf-8"?>
<formControlPr xmlns="http://schemas.microsoft.com/office/spreadsheetml/2009/9/main" objectType="CheckBox" fmlaLink="Cs!E102" lockText="1" noThreeD="1"/>
</file>

<file path=xl/ctrlProps/ctrlProp401.xml><?xml version="1.0" encoding="utf-8"?>
<formControlPr xmlns="http://schemas.microsoft.com/office/spreadsheetml/2009/9/main" objectType="CheckBox" fmlaLink="Cs!F3" lockText="1" noThreeD="1"/>
</file>

<file path=xl/ctrlProps/ctrlProp402.xml><?xml version="1.0" encoding="utf-8"?>
<formControlPr xmlns="http://schemas.microsoft.com/office/spreadsheetml/2009/9/main" objectType="CheckBox" fmlaLink="Cs!F4" lockText="1" noThreeD="1"/>
</file>

<file path=xl/ctrlProps/ctrlProp403.xml><?xml version="1.0" encoding="utf-8"?>
<formControlPr xmlns="http://schemas.microsoft.com/office/spreadsheetml/2009/9/main" objectType="CheckBox" fmlaLink="Cs!F5" lockText="1" noThreeD="1"/>
</file>

<file path=xl/ctrlProps/ctrlProp404.xml><?xml version="1.0" encoding="utf-8"?>
<formControlPr xmlns="http://schemas.microsoft.com/office/spreadsheetml/2009/9/main" objectType="CheckBox" checked="Checked" fmlaLink="Cs!F6" lockText="1" noThreeD="1"/>
</file>

<file path=xl/ctrlProps/ctrlProp405.xml><?xml version="1.0" encoding="utf-8"?>
<formControlPr xmlns="http://schemas.microsoft.com/office/spreadsheetml/2009/9/main" objectType="CheckBox" fmlaLink="Cs!F7" lockText="1" noThreeD="1"/>
</file>

<file path=xl/ctrlProps/ctrlProp406.xml><?xml version="1.0" encoding="utf-8"?>
<formControlPr xmlns="http://schemas.microsoft.com/office/spreadsheetml/2009/9/main" objectType="CheckBox" fmlaLink="Cs!F8" lockText="1" noThreeD="1"/>
</file>

<file path=xl/ctrlProps/ctrlProp407.xml><?xml version="1.0" encoding="utf-8"?>
<formControlPr xmlns="http://schemas.microsoft.com/office/spreadsheetml/2009/9/main" objectType="CheckBox" checked="Checked" fmlaLink="Cs!F9" lockText="1" noThreeD="1"/>
</file>

<file path=xl/ctrlProps/ctrlProp408.xml><?xml version="1.0" encoding="utf-8"?>
<formControlPr xmlns="http://schemas.microsoft.com/office/spreadsheetml/2009/9/main" objectType="CheckBox" checked="Checked" fmlaLink="Cs!F10" lockText="1" noThreeD="1"/>
</file>

<file path=xl/ctrlProps/ctrlProp409.xml><?xml version="1.0" encoding="utf-8"?>
<formControlPr xmlns="http://schemas.microsoft.com/office/spreadsheetml/2009/9/main" objectType="CheckBox" fmlaLink="Cs!F11" lockText="1" noThreeD="1"/>
</file>

<file path=xl/ctrlProps/ctrlProp410.xml><?xml version="1.0" encoding="utf-8"?>
<formControlPr xmlns="http://schemas.microsoft.com/office/spreadsheetml/2009/9/main" objectType="CheckBox" fmlaLink="Cs!F12" lockText="1" noThreeD="1"/>
</file>

<file path=xl/ctrlProps/ctrlProp411.xml><?xml version="1.0" encoding="utf-8"?>
<formControlPr xmlns="http://schemas.microsoft.com/office/spreadsheetml/2009/9/main" objectType="CheckBox" fmlaLink="Cs!F13" lockText="1" noThreeD="1"/>
</file>

<file path=xl/ctrlProps/ctrlProp412.xml><?xml version="1.0" encoding="utf-8"?>
<formControlPr xmlns="http://schemas.microsoft.com/office/spreadsheetml/2009/9/main" objectType="CheckBox" fmlaLink="Cs!F14" lockText="1" noThreeD="1"/>
</file>

<file path=xl/ctrlProps/ctrlProp413.xml><?xml version="1.0" encoding="utf-8"?>
<formControlPr xmlns="http://schemas.microsoft.com/office/spreadsheetml/2009/9/main" objectType="CheckBox" fmlaLink="Cs!F15" lockText="1" noThreeD="1"/>
</file>

<file path=xl/ctrlProps/ctrlProp414.xml><?xml version="1.0" encoding="utf-8"?>
<formControlPr xmlns="http://schemas.microsoft.com/office/spreadsheetml/2009/9/main" objectType="CheckBox" fmlaLink="Cs!F16" lockText="1" noThreeD="1"/>
</file>

<file path=xl/ctrlProps/ctrlProp415.xml><?xml version="1.0" encoding="utf-8"?>
<formControlPr xmlns="http://schemas.microsoft.com/office/spreadsheetml/2009/9/main" objectType="CheckBox" fmlaLink="Cs!F17" lockText="1" noThreeD="1"/>
</file>

<file path=xl/ctrlProps/ctrlProp416.xml><?xml version="1.0" encoding="utf-8"?>
<formControlPr xmlns="http://schemas.microsoft.com/office/spreadsheetml/2009/9/main" objectType="CheckBox" fmlaLink="Cs!F18" lockText="1" noThreeD="1"/>
</file>

<file path=xl/ctrlProps/ctrlProp417.xml><?xml version="1.0" encoding="utf-8"?>
<formControlPr xmlns="http://schemas.microsoft.com/office/spreadsheetml/2009/9/main" objectType="CheckBox" fmlaLink="Cs!F19" lockText="1" noThreeD="1"/>
</file>

<file path=xl/ctrlProps/ctrlProp418.xml><?xml version="1.0" encoding="utf-8"?>
<formControlPr xmlns="http://schemas.microsoft.com/office/spreadsheetml/2009/9/main" objectType="CheckBox" fmlaLink="Cs!F20" lockText="1" noThreeD="1"/>
</file>

<file path=xl/ctrlProps/ctrlProp419.xml><?xml version="1.0" encoding="utf-8"?>
<formControlPr xmlns="http://schemas.microsoft.com/office/spreadsheetml/2009/9/main" objectType="CheckBox" fmlaLink="Cs!F21" lockText="1" noThreeD="1"/>
</file>

<file path=xl/ctrlProps/ctrlProp420.xml><?xml version="1.0" encoding="utf-8"?>
<formControlPr xmlns="http://schemas.microsoft.com/office/spreadsheetml/2009/9/main" objectType="CheckBox" fmlaLink="Cs!F22" lockText="1" noThreeD="1"/>
</file>

<file path=xl/ctrlProps/ctrlProp421.xml><?xml version="1.0" encoding="utf-8"?>
<formControlPr xmlns="http://schemas.microsoft.com/office/spreadsheetml/2009/9/main" objectType="CheckBox" fmlaLink="Cs!F23" lockText="1" noThreeD="1"/>
</file>

<file path=xl/ctrlProps/ctrlProp422.xml><?xml version="1.0" encoding="utf-8"?>
<formControlPr xmlns="http://schemas.microsoft.com/office/spreadsheetml/2009/9/main" objectType="CheckBox" fmlaLink="Cs!F24" lockText="1" noThreeD="1"/>
</file>

<file path=xl/ctrlProps/ctrlProp423.xml><?xml version="1.0" encoding="utf-8"?>
<formControlPr xmlns="http://schemas.microsoft.com/office/spreadsheetml/2009/9/main" objectType="CheckBox" fmlaLink="Cs!F25" lockText="1" noThreeD="1"/>
</file>

<file path=xl/ctrlProps/ctrlProp424.xml><?xml version="1.0" encoding="utf-8"?>
<formControlPr xmlns="http://schemas.microsoft.com/office/spreadsheetml/2009/9/main" objectType="CheckBox" fmlaLink="Cs!F26" lockText="1" noThreeD="1"/>
</file>

<file path=xl/ctrlProps/ctrlProp425.xml><?xml version="1.0" encoding="utf-8"?>
<formControlPr xmlns="http://schemas.microsoft.com/office/spreadsheetml/2009/9/main" objectType="CheckBox" fmlaLink="Cs!F27" lockText="1" noThreeD="1"/>
</file>

<file path=xl/ctrlProps/ctrlProp426.xml><?xml version="1.0" encoding="utf-8"?>
<formControlPr xmlns="http://schemas.microsoft.com/office/spreadsheetml/2009/9/main" objectType="CheckBox" fmlaLink="Cs!F28" lockText="1" noThreeD="1"/>
</file>

<file path=xl/ctrlProps/ctrlProp427.xml><?xml version="1.0" encoding="utf-8"?>
<formControlPr xmlns="http://schemas.microsoft.com/office/spreadsheetml/2009/9/main" objectType="CheckBox" checked="Checked" fmlaLink="Cs!F29" lockText="1" noThreeD="1"/>
</file>

<file path=xl/ctrlProps/ctrlProp428.xml><?xml version="1.0" encoding="utf-8"?>
<formControlPr xmlns="http://schemas.microsoft.com/office/spreadsheetml/2009/9/main" objectType="CheckBox" checked="Checked" fmlaLink="Cs!F30" lockText="1" noThreeD="1"/>
</file>

<file path=xl/ctrlProps/ctrlProp429.xml><?xml version="1.0" encoding="utf-8"?>
<formControlPr xmlns="http://schemas.microsoft.com/office/spreadsheetml/2009/9/main" objectType="CheckBox" fmlaLink="Cs!F31" lockText="1" noThreeD="1"/>
</file>

<file path=xl/ctrlProps/ctrlProp430.xml><?xml version="1.0" encoding="utf-8"?>
<formControlPr xmlns="http://schemas.microsoft.com/office/spreadsheetml/2009/9/main" objectType="CheckBox" fmlaLink="Cs!F32" lockText="1" noThreeD="1"/>
</file>

<file path=xl/ctrlProps/ctrlProp431.xml><?xml version="1.0" encoding="utf-8"?>
<formControlPr xmlns="http://schemas.microsoft.com/office/spreadsheetml/2009/9/main" objectType="CheckBox" fmlaLink="Cs!F33" lockText="1" noThreeD="1"/>
</file>

<file path=xl/ctrlProps/ctrlProp432.xml><?xml version="1.0" encoding="utf-8"?>
<formControlPr xmlns="http://schemas.microsoft.com/office/spreadsheetml/2009/9/main" objectType="CheckBox" fmlaLink="Cs!F34" lockText="1" noThreeD="1"/>
</file>

<file path=xl/ctrlProps/ctrlProp433.xml><?xml version="1.0" encoding="utf-8"?>
<formControlPr xmlns="http://schemas.microsoft.com/office/spreadsheetml/2009/9/main" objectType="CheckBox" fmlaLink="Cs!F35" lockText="1" noThreeD="1"/>
</file>

<file path=xl/ctrlProps/ctrlProp434.xml><?xml version="1.0" encoding="utf-8"?>
<formControlPr xmlns="http://schemas.microsoft.com/office/spreadsheetml/2009/9/main" objectType="CheckBox" fmlaLink="Cs!F36" lockText="1" noThreeD="1"/>
</file>

<file path=xl/ctrlProps/ctrlProp435.xml><?xml version="1.0" encoding="utf-8"?>
<formControlPr xmlns="http://schemas.microsoft.com/office/spreadsheetml/2009/9/main" objectType="CheckBox" fmlaLink="Cs!F37" lockText="1" noThreeD="1"/>
</file>

<file path=xl/ctrlProps/ctrlProp436.xml><?xml version="1.0" encoding="utf-8"?>
<formControlPr xmlns="http://schemas.microsoft.com/office/spreadsheetml/2009/9/main" objectType="CheckBox" fmlaLink="Cs!F38" lockText="1" noThreeD="1"/>
</file>

<file path=xl/ctrlProps/ctrlProp437.xml><?xml version="1.0" encoding="utf-8"?>
<formControlPr xmlns="http://schemas.microsoft.com/office/spreadsheetml/2009/9/main" objectType="CheckBox" fmlaLink="Cs!F39" lockText="1" noThreeD="1"/>
</file>

<file path=xl/ctrlProps/ctrlProp438.xml><?xml version="1.0" encoding="utf-8"?>
<formControlPr xmlns="http://schemas.microsoft.com/office/spreadsheetml/2009/9/main" objectType="CheckBox" fmlaLink="Cs!F40" lockText="1" noThreeD="1"/>
</file>

<file path=xl/ctrlProps/ctrlProp439.xml><?xml version="1.0" encoding="utf-8"?>
<formControlPr xmlns="http://schemas.microsoft.com/office/spreadsheetml/2009/9/main" objectType="CheckBox" fmlaLink="Cs!F41" lockText="1" noThreeD="1"/>
</file>

<file path=xl/ctrlProps/ctrlProp440.xml><?xml version="1.0" encoding="utf-8"?>
<formControlPr xmlns="http://schemas.microsoft.com/office/spreadsheetml/2009/9/main" objectType="CheckBox" fmlaLink="Cs!F42" lockText="1" noThreeD="1"/>
</file>

<file path=xl/ctrlProps/ctrlProp441.xml><?xml version="1.0" encoding="utf-8"?>
<formControlPr xmlns="http://schemas.microsoft.com/office/spreadsheetml/2009/9/main" objectType="CheckBox" fmlaLink="Cs!F43" lockText="1" noThreeD="1"/>
</file>

<file path=xl/ctrlProps/ctrlProp442.xml><?xml version="1.0" encoding="utf-8"?>
<formControlPr xmlns="http://schemas.microsoft.com/office/spreadsheetml/2009/9/main" objectType="CheckBox" checked="Checked" fmlaLink="Cs!F44" lockText="1" noThreeD="1"/>
</file>

<file path=xl/ctrlProps/ctrlProp443.xml><?xml version="1.0" encoding="utf-8"?>
<formControlPr xmlns="http://schemas.microsoft.com/office/spreadsheetml/2009/9/main" objectType="CheckBox" fmlaLink="Cs!F45" lockText="1" noThreeD="1"/>
</file>

<file path=xl/ctrlProps/ctrlProp444.xml><?xml version="1.0" encoding="utf-8"?>
<formControlPr xmlns="http://schemas.microsoft.com/office/spreadsheetml/2009/9/main" objectType="CheckBox" fmlaLink="Cs!F46" lockText="1" noThreeD="1"/>
</file>

<file path=xl/ctrlProps/ctrlProp445.xml><?xml version="1.0" encoding="utf-8"?>
<formControlPr xmlns="http://schemas.microsoft.com/office/spreadsheetml/2009/9/main" objectType="CheckBox" fmlaLink="Cs!F47" lockText="1" noThreeD="1"/>
</file>

<file path=xl/ctrlProps/ctrlProp446.xml><?xml version="1.0" encoding="utf-8"?>
<formControlPr xmlns="http://schemas.microsoft.com/office/spreadsheetml/2009/9/main" objectType="CheckBox" fmlaLink="Cs!F48" lockText="1" noThreeD="1"/>
</file>

<file path=xl/ctrlProps/ctrlProp447.xml><?xml version="1.0" encoding="utf-8"?>
<formControlPr xmlns="http://schemas.microsoft.com/office/spreadsheetml/2009/9/main" objectType="CheckBox" fmlaLink="Cs!F49" lockText="1" noThreeD="1"/>
</file>

<file path=xl/ctrlProps/ctrlProp448.xml><?xml version="1.0" encoding="utf-8"?>
<formControlPr xmlns="http://schemas.microsoft.com/office/spreadsheetml/2009/9/main" objectType="CheckBox" fmlaLink="Cs!F50" lockText="1" noThreeD="1"/>
</file>

<file path=xl/ctrlProps/ctrlProp449.xml><?xml version="1.0" encoding="utf-8"?>
<formControlPr xmlns="http://schemas.microsoft.com/office/spreadsheetml/2009/9/main" objectType="CheckBox" fmlaLink="Cs!F51" lockText="1" noThreeD="1"/>
</file>

<file path=xl/ctrlProps/ctrlProp450.xml><?xml version="1.0" encoding="utf-8"?>
<formControlPr xmlns="http://schemas.microsoft.com/office/spreadsheetml/2009/9/main" objectType="CheckBox" fmlaLink="Cs!F52" lockText="1" noThreeD="1"/>
</file>

<file path=xl/ctrlProps/ctrlProp451.xml><?xml version="1.0" encoding="utf-8"?>
<formControlPr xmlns="http://schemas.microsoft.com/office/spreadsheetml/2009/9/main" objectType="CheckBox" fmlaLink="Cs!F53" lockText="1" noThreeD="1"/>
</file>

<file path=xl/ctrlProps/ctrlProp452.xml><?xml version="1.0" encoding="utf-8"?>
<formControlPr xmlns="http://schemas.microsoft.com/office/spreadsheetml/2009/9/main" objectType="CheckBox" fmlaLink="Cs!F54" lockText="1" noThreeD="1"/>
</file>

<file path=xl/ctrlProps/ctrlProp453.xml><?xml version="1.0" encoding="utf-8"?>
<formControlPr xmlns="http://schemas.microsoft.com/office/spreadsheetml/2009/9/main" objectType="CheckBox" fmlaLink="Cs!F55" lockText="1" noThreeD="1"/>
</file>

<file path=xl/ctrlProps/ctrlProp454.xml><?xml version="1.0" encoding="utf-8"?>
<formControlPr xmlns="http://schemas.microsoft.com/office/spreadsheetml/2009/9/main" objectType="CheckBox" fmlaLink="Cs!F56" lockText="1" noThreeD="1"/>
</file>

<file path=xl/ctrlProps/ctrlProp455.xml><?xml version="1.0" encoding="utf-8"?>
<formControlPr xmlns="http://schemas.microsoft.com/office/spreadsheetml/2009/9/main" objectType="CheckBox" fmlaLink="Cs!F57" lockText="1" noThreeD="1"/>
</file>

<file path=xl/ctrlProps/ctrlProp456.xml><?xml version="1.0" encoding="utf-8"?>
<formControlPr xmlns="http://schemas.microsoft.com/office/spreadsheetml/2009/9/main" objectType="CheckBox" fmlaLink="Cs!F58" lockText="1" noThreeD="1"/>
</file>

<file path=xl/ctrlProps/ctrlProp457.xml><?xml version="1.0" encoding="utf-8"?>
<formControlPr xmlns="http://schemas.microsoft.com/office/spreadsheetml/2009/9/main" objectType="CheckBox" fmlaLink="Cs!F59" lockText="1" noThreeD="1"/>
</file>

<file path=xl/ctrlProps/ctrlProp458.xml><?xml version="1.0" encoding="utf-8"?>
<formControlPr xmlns="http://schemas.microsoft.com/office/spreadsheetml/2009/9/main" objectType="CheckBox" fmlaLink="Cs!F60" lockText="1" noThreeD="1"/>
</file>

<file path=xl/ctrlProps/ctrlProp459.xml><?xml version="1.0" encoding="utf-8"?>
<formControlPr xmlns="http://schemas.microsoft.com/office/spreadsheetml/2009/9/main" objectType="CheckBox" fmlaLink="Cs!F61" lockText="1" noThreeD="1"/>
</file>

<file path=xl/ctrlProps/ctrlProp460.xml><?xml version="1.0" encoding="utf-8"?>
<formControlPr xmlns="http://schemas.microsoft.com/office/spreadsheetml/2009/9/main" objectType="CheckBox" fmlaLink="Cs!F62" lockText="1" noThreeD="1"/>
</file>

<file path=xl/ctrlProps/ctrlProp461.xml><?xml version="1.0" encoding="utf-8"?>
<formControlPr xmlns="http://schemas.microsoft.com/office/spreadsheetml/2009/9/main" objectType="CheckBox" fmlaLink="Cs!F63" lockText="1" noThreeD="1"/>
</file>

<file path=xl/ctrlProps/ctrlProp462.xml><?xml version="1.0" encoding="utf-8"?>
<formControlPr xmlns="http://schemas.microsoft.com/office/spreadsheetml/2009/9/main" objectType="CheckBox" fmlaLink="Cs!F64" lockText="1" noThreeD="1"/>
</file>

<file path=xl/ctrlProps/ctrlProp463.xml><?xml version="1.0" encoding="utf-8"?>
<formControlPr xmlns="http://schemas.microsoft.com/office/spreadsheetml/2009/9/main" objectType="CheckBox" fmlaLink="Cs!F65" lockText="1" noThreeD="1"/>
</file>

<file path=xl/ctrlProps/ctrlProp464.xml><?xml version="1.0" encoding="utf-8"?>
<formControlPr xmlns="http://schemas.microsoft.com/office/spreadsheetml/2009/9/main" objectType="CheckBox" fmlaLink="Cs!F66" lockText="1" noThreeD="1"/>
</file>

<file path=xl/ctrlProps/ctrlProp465.xml><?xml version="1.0" encoding="utf-8"?>
<formControlPr xmlns="http://schemas.microsoft.com/office/spreadsheetml/2009/9/main" objectType="CheckBox" fmlaLink="Cs!F67" lockText="1" noThreeD="1"/>
</file>

<file path=xl/ctrlProps/ctrlProp466.xml><?xml version="1.0" encoding="utf-8"?>
<formControlPr xmlns="http://schemas.microsoft.com/office/spreadsheetml/2009/9/main" objectType="CheckBox" fmlaLink="Cs!F68" lockText="1" noThreeD="1"/>
</file>

<file path=xl/ctrlProps/ctrlProp467.xml><?xml version="1.0" encoding="utf-8"?>
<formControlPr xmlns="http://schemas.microsoft.com/office/spreadsheetml/2009/9/main" objectType="CheckBox" fmlaLink="Cs!F69" lockText="1" noThreeD="1"/>
</file>

<file path=xl/ctrlProps/ctrlProp468.xml><?xml version="1.0" encoding="utf-8"?>
<formControlPr xmlns="http://schemas.microsoft.com/office/spreadsheetml/2009/9/main" objectType="CheckBox" fmlaLink="Cs!F70" lockText="1" noThreeD="1"/>
</file>

<file path=xl/ctrlProps/ctrlProp469.xml><?xml version="1.0" encoding="utf-8"?>
<formControlPr xmlns="http://schemas.microsoft.com/office/spreadsheetml/2009/9/main" objectType="CheckBox" fmlaLink="Cs!F71" lockText="1" noThreeD="1"/>
</file>

<file path=xl/ctrlProps/ctrlProp470.xml><?xml version="1.0" encoding="utf-8"?>
<formControlPr xmlns="http://schemas.microsoft.com/office/spreadsheetml/2009/9/main" objectType="CheckBox" fmlaLink="Cs!F72" lockText="1" noThreeD="1"/>
</file>

<file path=xl/ctrlProps/ctrlProp471.xml><?xml version="1.0" encoding="utf-8"?>
<formControlPr xmlns="http://schemas.microsoft.com/office/spreadsheetml/2009/9/main" objectType="CheckBox" fmlaLink="Cs!F73" lockText="1" noThreeD="1"/>
</file>

<file path=xl/ctrlProps/ctrlProp472.xml><?xml version="1.0" encoding="utf-8"?>
<formControlPr xmlns="http://schemas.microsoft.com/office/spreadsheetml/2009/9/main" objectType="CheckBox" fmlaLink="Cs!F74" lockText="1" noThreeD="1"/>
</file>

<file path=xl/ctrlProps/ctrlProp473.xml><?xml version="1.0" encoding="utf-8"?>
<formControlPr xmlns="http://schemas.microsoft.com/office/spreadsheetml/2009/9/main" objectType="CheckBox" fmlaLink="Cs!F75" lockText="1" noThreeD="1"/>
</file>

<file path=xl/ctrlProps/ctrlProp474.xml><?xml version="1.0" encoding="utf-8"?>
<formControlPr xmlns="http://schemas.microsoft.com/office/spreadsheetml/2009/9/main" objectType="CheckBox" fmlaLink="Cs!F76" lockText="1" noThreeD="1"/>
</file>

<file path=xl/ctrlProps/ctrlProp475.xml><?xml version="1.0" encoding="utf-8"?>
<formControlPr xmlns="http://schemas.microsoft.com/office/spreadsheetml/2009/9/main" objectType="CheckBox" fmlaLink="Cs!F77" lockText="1" noThreeD="1"/>
</file>

<file path=xl/ctrlProps/ctrlProp476.xml><?xml version="1.0" encoding="utf-8"?>
<formControlPr xmlns="http://schemas.microsoft.com/office/spreadsheetml/2009/9/main" objectType="CheckBox" fmlaLink="Cs!F78" lockText="1" noThreeD="1"/>
</file>

<file path=xl/ctrlProps/ctrlProp477.xml><?xml version="1.0" encoding="utf-8"?>
<formControlPr xmlns="http://schemas.microsoft.com/office/spreadsheetml/2009/9/main" objectType="CheckBox" fmlaLink="Cs!F79" lockText="1" noThreeD="1"/>
</file>

<file path=xl/ctrlProps/ctrlProp478.xml><?xml version="1.0" encoding="utf-8"?>
<formControlPr xmlns="http://schemas.microsoft.com/office/spreadsheetml/2009/9/main" objectType="CheckBox" fmlaLink="Cs!F80" lockText="1" noThreeD="1"/>
</file>

<file path=xl/ctrlProps/ctrlProp479.xml><?xml version="1.0" encoding="utf-8"?>
<formControlPr xmlns="http://schemas.microsoft.com/office/spreadsheetml/2009/9/main" objectType="CheckBox" fmlaLink="Cs!F81" lockText="1" noThreeD="1"/>
</file>

<file path=xl/ctrlProps/ctrlProp480.xml><?xml version="1.0" encoding="utf-8"?>
<formControlPr xmlns="http://schemas.microsoft.com/office/spreadsheetml/2009/9/main" objectType="CheckBox" fmlaLink="Cs!F82" lockText="1" noThreeD="1"/>
</file>

<file path=xl/ctrlProps/ctrlProp481.xml><?xml version="1.0" encoding="utf-8"?>
<formControlPr xmlns="http://schemas.microsoft.com/office/spreadsheetml/2009/9/main" objectType="CheckBox" fmlaLink="Cs!F83" lockText="1" noThreeD="1"/>
</file>

<file path=xl/ctrlProps/ctrlProp482.xml><?xml version="1.0" encoding="utf-8"?>
<formControlPr xmlns="http://schemas.microsoft.com/office/spreadsheetml/2009/9/main" objectType="CheckBox" fmlaLink="Cs!F84" lockText="1" noThreeD="1"/>
</file>

<file path=xl/ctrlProps/ctrlProp483.xml><?xml version="1.0" encoding="utf-8"?>
<formControlPr xmlns="http://schemas.microsoft.com/office/spreadsheetml/2009/9/main" objectType="CheckBox" fmlaLink="Cs!F85" lockText="1" noThreeD="1"/>
</file>

<file path=xl/ctrlProps/ctrlProp484.xml><?xml version="1.0" encoding="utf-8"?>
<formControlPr xmlns="http://schemas.microsoft.com/office/spreadsheetml/2009/9/main" objectType="CheckBox" fmlaLink="Cs!F86" lockText="1" noThreeD="1"/>
</file>

<file path=xl/ctrlProps/ctrlProp485.xml><?xml version="1.0" encoding="utf-8"?>
<formControlPr xmlns="http://schemas.microsoft.com/office/spreadsheetml/2009/9/main" objectType="CheckBox" fmlaLink="Cs!F87" lockText="1" noThreeD="1"/>
</file>

<file path=xl/ctrlProps/ctrlProp486.xml><?xml version="1.0" encoding="utf-8"?>
<formControlPr xmlns="http://schemas.microsoft.com/office/spreadsheetml/2009/9/main" objectType="CheckBox" fmlaLink="Cs!F88" lockText="1" noThreeD="1"/>
</file>

<file path=xl/ctrlProps/ctrlProp487.xml><?xml version="1.0" encoding="utf-8"?>
<formControlPr xmlns="http://schemas.microsoft.com/office/spreadsheetml/2009/9/main" objectType="CheckBox" fmlaLink="Cs!F89" lockText="1" noThreeD="1"/>
</file>

<file path=xl/ctrlProps/ctrlProp488.xml><?xml version="1.0" encoding="utf-8"?>
<formControlPr xmlns="http://schemas.microsoft.com/office/spreadsheetml/2009/9/main" objectType="CheckBox" fmlaLink="Cs!F90" lockText="1" noThreeD="1"/>
</file>

<file path=xl/ctrlProps/ctrlProp489.xml><?xml version="1.0" encoding="utf-8"?>
<formControlPr xmlns="http://schemas.microsoft.com/office/spreadsheetml/2009/9/main" objectType="CheckBox" fmlaLink="Cs!F91" lockText="1" noThreeD="1"/>
</file>

<file path=xl/ctrlProps/ctrlProp490.xml><?xml version="1.0" encoding="utf-8"?>
<formControlPr xmlns="http://schemas.microsoft.com/office/spreadsheetml/2009/9/main" objectType="CheckBox" fmlaLink="Cs!F92" lockText="1" noThreeD="1"/>
</file>

<file path=xl/ctrlProps/ctrlProp491.xml><?xml version="1.0" encoding="utf-8"?>
<formControlPr xmlns="http://schemas.microsoft.com/office/spreadsheetml/2009/9/main" objectType="CheckBox" fmlaLink="Cs!F93" lockText="1" noThreeD="1"/>
</file>

<file path=xl/ctrlProps/ctrlProp492.xml><?xml version="1.0" encoding="utf-8"?>
<formControlPr xmlns="http://schemas.microsoft.com/office/spreadsheetml/2009/9/main" objectType="CheckBox" fmlaLink="Cs!F94" lockText="1" noThreeD="1"/>
</file>

<file path=xl/ctrlProps/ctrlProp493.xml><?xml version="1.0" encoding="utf-8"?>
<formControlPr xmlns="http://schemas.microsoft.com/office/spreadsheetml/2009/9/main" objectType="CheckBox" fmlaLink="Cs!F95" lockText="1" noThreeD="1"/>
</file>

<file path=xl/ctrlProps/ctrlProp494.xml><?xml version="1.0" encoding="utf-8"?>
<formControlPr xmlns="http://schemas.microsoft.com/office/spreadsheetml/2009/9/main" objectType="CheckBox" fmlaLink="Cs!F96" lockText="1" noThreeD="1"/>
</file>

<file path=xl/ctrlProps/ctrlProp495.xml><?xml version="1.0" encoding="utf-8"?>
<formControlPr xmlns="http://schemas.microsoft.com/office/spreadsheetml/2009/9/main" objectType="CheckBox" fmlaLink="Cs!F97" lockText="1" noThreeD="1"/>
</file>

<file path=xl/ctrlProps/ctrlProp496.xml><?xml version="1.0" encoding="utf-8"?>
<formControlPr xmlns="http://schemas.microsoft.com/office/spreadsheetml/2009/9/main" objectType="CheckBox" fmlaLink="Cs!F98" lockText="1" noThreeD="1"/>
</file>

<file path=xl/ctrlProps/ctrlProp497.xml><?xml version="1.0" encoding="utf-8"?>
<formControlPr xmlns="http://schemas.microsoft.com/office/spreadsheetml/2009/9/main" objectType="CheckBox" fmlaLink="Cs!F99" lockText="1" noThreeD="1"/>
</file>

<file path=xl/ctrlProps/ctrlProp498.xml><?xml version="1.0" encoding="utf-8"?>
<formControlPr xmlns="http://schemas.microsoft.com/office/spreadsheetml/2009/9/main" objectType="CheckBox" fmlaLink="Cs!F100" lockText="1" noThreeD="1"/>
</file>

<file path=xl/ctrlProps/ctrlProp499.xml><?xml version="1.0" encoding="utf-8"?>
<formControlPr xmlns="http://schemas.microsoft.com/office/spreadsheetml/2009/9/main" objectType="CheckBox" fmlaLink="Cs!F101" lockText="1" noThreeD="1"/>
</file>

<file path=xl/ctrlProps/ctrlProp500.xml><?xml version="1.0" encoding="utf-8"?>
<formControlPr xmlns="http://schemas.microsoft.com/office/spreadsheetml/2009/9/main" objectType="CheckBox" fmlaLink="Cs!F102" lockText="1" noThreeD="1"/>
</file>

<file path=xl/ctrlProps/ctrlProp501.xml><?xml version="1.0" encoding="utf-8"?>
<formControlPr xmlns="http://schemas.microsoft.com/office/spreadsheetml/2009/9/main" objectType="CheckBox" fmlaLink="Cs!G3" lockText="1" noThreeD="1"/>
</file>

<file path=xl/ctrlProps/ctrlProp502.xml><?xml version="1.0" encoding="utf-8"?>
<formControlPr xmlns="http://schemas.microsoft.com/office/spreadsheetml/2009/9/main" objectType="CheckBox" fmlaLink="Cs!G4" lockText="1" noThreeD="1"/>
</file>

<file path=xl/ctrlProps/ctrlProp503.xml><?xml version="1.0" encoding="utf-8"?>
<formControlPr xmlns="http://schemas.microsoft.com/office/spreadsheetml/2009/9/main" objectType="CheckBox" fmlaLink="Cs!G5" lockText="1" noThreeD="1"/>
</file>

<file path=xl/ctrlProps/ctrlProp504.xml><?xml version="1.0" encoding="utf-8"?>
<formControlPr xmlns="http://schemas.microsoft.com/office/spreadsheetml/2009/9/main" objectType="CheckBox" fmlaLink="Cs!G6" lockText="1" noThreeD="1"/>
</file>

<file path=xl/ctrlProps/ctrlProp505.xml><?xml version="1.0" encoding="utf-8"?>
<formControlPr xmlns="http://schemas.microsoft.com/office/spreadsheetml/2009/9/main" objectType="CheckBox" checked="Checked" fmlaLink="Cs!G7" lockText="1" noThreeD="1"/>
</file>

<file path=xl/ctrlProps/ctrlProp506.xml><?xml version="1.0" encoding="utf-8"?>
<formControlPr xmlns="http://schemas.microsoft.com/office/spreadsheetml/2009/9/main" objectType="CheckBox" checked="Checked" fmlaLink="Cs!G8" lockText="1" noThreeD="1"/>
</file>

<file path=xl/ctrlProps/ctrlProp507.xml><?xml version="1.0" encoding="utf-8"?>
<formControlPr xmlns="http://schemas.microsoft.com/office/spreadsheetml/2009/9/main" objectType="CheckBox" fmlaLink="Cs!G9" lockText="1" noThreeD="1"/>
</file>

<file path=xl/ctrlProps/ctrlProp508.xml><?xml version="1.0" encoding="utf-8"?>
<formControlPr xmlns="http://schemas.microsoft.com/office/spreadsheetml/2009/9/main" objectType="CheckBox" fmlaLink="Cs!G10" lockText="1" noThreeD="1"/>
</file>

<file path=xl/ctrlProps/ctrlProp509.xml><?xml version="1.0" encoding="utf-8"?>
<formControlPr xmlns="http://schemas.microsoft.com/office/spreadsheetml/2009/9/main" objectType="CheckBox" checked="Checked" fmlaLink="Cs!G11" lockText="1" noThreeD="1"/>
</file>

<file path=xl/ctrlProps/ctrlProp510.xml><?xml version="1.0" encoding="utf-8"?>
<formControlPr xmlns="http://schemas.microsoft.com/office/spreadsheetml/2009/9/main" objectType="CheckBox" checked="Checked" fmlaLink="Cs!G12" lockText="1" noThreeD="1"/>
</file>

<file path=xl/ctrlProps/ctrlProp511.xml><?xml version="1.0" encoding="utf-8"?>
<formControlPr xmlns="http://schemas.microsoft.com/office/spreadsheetml/2009/9/main" objectType="CheckBox" checked="Checked" fmlaLink="Cs!G13" lockText="1" noThreeD="1"/>
</file>

<file path=xl/ctrlProps/ctrlProp512.xml><?xml version="1.0" encoding="utf-8"?>
<formControlPr xmlns="http://schemas.microsoft.com/office/spreadsheetml/2009/9/main" objectType="CheckBox" checked="Checked" fmlaLink="Cs!G14" lockText="1" noThreeD="1"/>
</file>

<file path=xl/ctrlProps/ctrlProp513.xml><?xml version="1.0" encoding="utf-8"?>
<formControlPr xmlns="http://schemas.microsoft.com/office/spreadsheetml/2009/9/main" objectType="CheckBox" checked="Checked" fmlaLink="Cs!G15" lockText="1" noThreeD="1"/>
</file>

<file path=xl/ctrlProps/ctrlProp514.xml><?xml version="1.0" encoding="utf-8"?>
<formControlPr xmlns="http://schemas.microsoft.com/office/spreadsheetml/2009/9/main" objectType="CheckBox" checked="Checked" fmlaLink="Cs!G16" lockText="1" noThreeD="1"/>
</file>

<file path=xl/ctrlProps/ctrlProp515.xml><?xml version="1.0" encoding="utf-8"?>
<formControlPr xmlns="http://schemas.microsoft.com/office/spreadsheetml/2009/9/main" objectType="CheckBox" checked="Checked" fmlaLink="Cs!G17" lockText="1" noThreeD="1"/>
</file>

<file path=xl/ctrlProps/ctrlProp516.xml><?xml version="1.0" encoding="utf-8"?>
<formControlPr xmlns="http://schemas.microsoft.com/office/spreadsheetml/2009/9/main" objectType="CheckBox" checked="Checked" fmlaLink="Cs!G18" lockText="1" noThreeD="1"/>
</file>

<file path=xl/ctrlProps/ctrlProp517.xml><?xml version="1.0" encoding="utf-8"?>
<formControlPr xmlns="http://schemas.microsoft.com/office/spreadsheetml/2009/9/main" objectType="CheckBox" checked="Checked" fmlaLink="Cs!G19" lockText="1" noThreeD="1"/>
</file>

<file path=xl/ctrlProps/ctrlProp518.xml><?xml version="1.0" encoding="utf-8"?>
<formControlPr xmlns="http://schemas.microsoft.com/office/spreadsheetml/2009/9/main" objectType="CheckBox" checked="Checked" fmlaLink="Cs!G20" lockText="1" noThreeD="1"/>
</file>

<file path=xl/ctrlProps/ctrlProp519.xml><?xml version="1.0" encoding="utf-8"?>
<formControlPr xmlns="http://schemas.microsoft.com/office/spreadsheetml/2009/9/main" objectType="CheckBox" checked="Checked" fmlaLink="Cs!G21" lockText="1" noThreeD="1"/>
</file>

<file path=xl/ctrlProps/ctrlProp520.xml><?xml version="1.0" encoding="utf-8"?>
<formControlPr xmlns="http://schemas.microsoft.com/office/spreadsheetml/2009/9/main" objectType="CheckBox" checked="Checked" fmlaLink="Cs!G22" lockText="1" noThreeD="1"/>
</file>

<file path=xl/ctrlProps/ctrlProp521.xml><?xml version="1.0" encoding="utf-8"?>
<formControlPr xmlns="http://schemas.microsoft.com/office/spreadsheetml/2009/9/main" objectType="CheckBox" fmlaLink="Cs!G23" lockText="1" noThreeD="1"/>
</file>

<file path=xl/ctrlProps/ctrlProp522.xml><?xml version="1.0" encoding="utf-8"?>
<formControlPr xmlns="http://schemas.microsoft.com/office/spreadsheetml/2009/9/main" objectType="CheckBox" fmlaLink="Cs!G24" lockText="1" noThreeD="1"/>
</file>

<file path=xl/ctrlProps/ctrlProp523.xml><?xml version="1.0" encoding="utf-8"?>
<formControlPr xmlns="http://schemas.microsoft.com/office/spreadsheetml/2009/9/main" objectType="CheckBox" fmlaLink="Cs!G25" lockText="1" noThreeD="1"/>
</file>

<file path=xl/ctrlProps/ctrlProp524.xml><?xml version="1.0" encoding="utf-8"?>
<formControlPr xmlns="http://schemas.microsoft.com/office/spreadsheetml/2009/9/main" objectType="CheckBox" fmlaLink="Cs!G26" lockText="1" noThreeD="1"/>
</file>

<file path=xl/ctrlProps/ctrlProp525.xml><?xml version="1.0" encoding="utf-8"?>
<formControlPr xmlns="http://schemas.microsoft.com/office/spreadsheetml/2009/9/main" objectType="CheckBox" fmlaLink="Cs!G27" lockText="1" noThreeD="1"/>
</file>

<file path=xl/ctrlProps/ctrlProp526.xml><?xml version="1.0" encoding="utf-8"?>
<formControlPr xmlns="http://schemas.microsoft.com/office/spreadsheetml/2009/9/main" objectType="CheckBox" fmlaLink="Cs!G28" lockText="1" noThreeD="1"/>
</file>

<file path=xl/ctrlProps/ctrlProp527.xml><?xml version="1.0" encoding="utf-8"?>
<formControlPr xmlns="http://schemas.microsoft.com/office/spreadsheetml/2009/9/main" objectType="CheckBox" fmlaLink="Cs!G29" lockText="1" noThreeD="1"/>
</file>

<file path=xl/ctrlProps/ctrlProp528.xml><?xml version="1.0" encoding="utf-8"?>
<formControlPr xmlns="http://schemas.microsoft.com/office/spreadsheetml/2009/9/main" objectType="CheckBox" fmlaLink="Cs!G30" lockText="1" noThreeD="1"/>
</file>

<file path=xl/ctrlProps/ctrlProp529.xml><?xml version="1.0" encoding="utf-8"?>
<formControlPr xmlns="http://schemas.microsoft.com/office/spreadsheetml/2009/9/main" objectType="CheckBox" checked="Checked" fmlaLink="Cs!G31" lockText="1" noThreeD="1"/>
</file>

<file path=xl/ctrlProps/ctrlProp530.xml><?xml version="1.0" encoding="utf-8"?>
<formControlPr xmlns="http://schemas.microsoft.com/office/spreadsheetml/2009/9/main" objectType="CheckBox" checked="Checked" fmlaLink="Cs!G32" lockText="1" noThreeD="1"/>
</file>

<file path=xl/ctrlProps/ctrlProp531.xml><?xml version="1.0" encoding="utf-8"?>
<formControlPr xmlns="http://schemas.microsoft.com/office/spreadsheetml/2009/9/main" objectType="CheckBox" fmlaLink="Cs!G33" lockText="1" noThreeD="1"/>
</file>

<file path=xl/ctrlProps/ctrlProp532.xml><?xml version="1.0" encoding="utf-8"?>
<formControlPr xmlns="http://schemas.microsoft.com/office/spreadsheetml/2009/9/main" objectType="CheckBox" fmlaLink="Cs!G34" lockText="1" noThreeD="1"/>
</file>

<file path=xl/ctrlProps/ctrlProp533.xml><?xml version="1.0" encoding="utf-8"?>
<formControlPr xmlns="http://schemas.microsoft.com/office/spreadsheetml/2009/9/main" objectType="CheckBox" fmlaLink="Cs!G35" lockText="1" noThreeD="1"/>
</file>

<file path=xl/ctrlProps/ctrlProp534.xml><?xml version="1.0" encoding="utf-8"?>
<formControlPr xmlns="http://schemas.microsoft.com/office/spreadsheetml/2009/9/main" objectType="CheckBox" checked="Checked" fmlaLink="Cs!G36" lockText="1" noThreeD="1"/>
</file>

<file path=xl/ctrlProps/ctrlProp535.xml><?xml version="1.0" encoding="utf-8"?>
<formControlPr xmlns="http://schemas.microsoft.com/office/spreadsheetml/2009/9/main" objectType="CheckBox" checked="Checked" fmlaLink="Cs!G37" lockText="1" noThreeD="1"/>
</file>

<file path=xl/ctrlProps/ctrlProp536.xml><?xml version="1.0" encoding="utf-8"?>
<formControlPr xmlns="http://schemas.microsoft.com/office/spreadsheetml/2009/9/main" objectType="CheckBox" checked="Checked" fmlaLink="Cs!G38" lockText="1" noThreeD="1"/>
</file>

<file path=xl/ctrlProps/ctrlProp537.xml><?xml version="1.0" encoding="utf-8"?>
<formControlPr xmlns="http://schemas.microsoft.com/office/spreadsheetml/2009/9/main" objectType="CheckBox" checked="Checked" fmlaLink="Cs!G39" lockText="1" noThreeD="1"/>
</file>

<file path=xl/ctrlProps/ctrlProp538.xml><?xml version="1.0" encoding="utf-8"?>
<formControlPr xmlns="http://schemas.microsoft.com/office/spreadsheetml/2009/9/main" objectType="CheckBox" fmlaLink="Cs!G40" lockText="1" noThreeD="1"/>
</file>

<file path=xl/ctrlProps/ctrlProp539.xml><?xml version="1.0" encoding="utf-8"?>
<formControlPr xmlns="http://schemas.microsoft.com/office/spreadsheetml/2009/9/main" objectType="CheckBox" fmlaLink="Cs!G41" lockText="1" noThreeD="1"/>
</file>

<file path=xl/ctrlProps/ctrlProp540.xml><?xml version="1.0" encoding="utf-8"?>
<formControlPr xmlns="http://schemas.microsoft.com/office/spreadsheetml/2009/9/main" objectType="CheckBox" fmlaLink="Cs!G42" lockText="1" noThreeD="1"/>
</file>

<file path=xl/ctrlProps/ctrlProp541.xml><?xml version="1.0" encoding="utf-8"?>
<formControlPr xmlns="http://schemas.microsoft.com/office/spreadsheetml/2009/9/main" objectType="CheckBox" fmlaLink="Cs!G43" lockText="1" noThreeD="1"/>
</file>

<file path=xl/ctrlProps/ctrlProp542.xml><?xml version="1.0" encoding="utf-8"?>
<formControlPr xmlns="http://schemas.microsoft.com/office/spreadsheetml/2009/9/main" objectType="CheckBox" fmlaLink="Cs!G44" lockText="1" noThreeD="1"/>
</file>

<file path=xl/ctrlProps/ctrlProp543.xml><?xml version="1.0" encoding="utf-8"?>
<formControlPr xmlns="http://schemas.microsoft.com/office/spreadsheetml/2009/9/main" objectType="CheckBox" checked="Checked" fmlaLink="Cs!G45" lockText="1" noThreeD="1"/>
</file>

<file path=xl/ctrlProps/ctrlProp544.xml><?xml version="1.0" encoding="utf-8"?>
<formControlPr xmlns="http://schemas.microsoft.com/office/spreadsheetml/2009/9/main" objectType="CheckBox" checked="Checked" fmlaLink="Cs!G46" lockText="1" noThreeD="1"/>
</file>

<file path=xl/ctrlProps/ctrlProp545.xml><?xml version="1.0" encoding="utf-8"?>
<formControlPr xmlns="http://schemas.microsoft.com/office/spreadsheetml/2009/9/main" objectType="CheckBox" fmlaLink="Cs!G47" lockText="1" noThreeD="1"/>
</file>

<file path=xl/ctrlProps/ctrlProp546.xml><?xml version="1.0" encoding="utf-8"?>
<formControlPr xmlns="http://schemas.microsoft.com/office/spreadsheetml/2009/9/main" objectType="CheckBox" fmlaLink="Cs!G48" lockText="1" noThreeD="1"/>
</file>

<file path=xl/ctrlProps/ctrlProp547.xml><?xml version="1.0" encoding="utf-8"?>
<formControlPr xmlns="http://schemas.microsoft.com/office/spreadsheetml/2009/9/main" objectType="CheckBox" checked="Checked" fmlaLink="Cs!G49" lockText="1" noThreeD="1"/>
</file>

<file path=xl/ctrlProps/ctrlProp548.xml><?xml version="1.0" encoding="utf-8"?>
<formControlPr xmlns="http://schemas.microsoft.com/office/spreadsheetml/2009/9/main" objectType="CheckBox" fmlaLink="Cs!G50" lockText="1" noThreeD="1"/>
</file>

<file path=xl/ctrlProps/ctrlProp549.xml><?xml version="1.0" encoding="utf-8"?>
<formControlPr xmlns="http://schemas.microsoft.com/office/spreadsheetml/2009/9/main" objectType="CheckBox" fmlaLink="Cs!G51" lockText="1" noThreeD="1"/>
</file>

<file path=xl/ctrlProps/ctrlProp550.xml><?xml version="1.0" encoding="utf-8"?>
<formControlPr xmlns="http://schemas.microsoft.com/office/spreadsheetml/2009/9/main" objectType="CheckBox" fmlaLink="Cs!G52" lockText="1" noThreeD="1"/>
</file>

<file path=xl/ctrlProps/ctrlProp551.xml><?xml version="1.0" encoding="utf-8"?>
<formControlPr xmlns="http://schemas.microsoft.com/office/spreadsheetml/2009/9/main" objectType="CheckBox" checked="Checked" fmlaLink="Cs!G53" lockText="1" noThreeD="1"/>
</file>

<file path=xl/ctrlProps/ctrlProp552.xml><?xml version="1.0" encoding="utf-8"?>
<formControlPr xmlns="http://schemas.microsoft.com/office/spreadsheetml/2009/9/main" objectType="CheckBox" fmlaLink="Cs!G54" lockText="1" noThreeD="1"/>
</file>

<file path=xl/ctrlProps/ctrlProp553.xml><?xml version="1.0" encoding="utf-8"?>
<formControlPr xmlns="http://schemas.microsoft.com/office/spreadsheetml/2009/9/main" objectType="CheckBox" fmlaLink="Cs!G55" lockText="1" noThreeD="1"/>
</file>

<file path=xl/ctrlProps/ctrlProp554.xml><?xml version="1.0" encoding="utf-8"?>
<formControlPr xmlns="http://schemas.microsoft.com/office/spreadsheetml/2009/9/main" objectType="CheckBox" fmlaLink="Cs!G56" lockText="1" noThreeD="1"/>
</file>

<file path=xl/ctrlProps/ctrlProp555.xml><?xml version="1.0" encoding="utf-8"?>
<formControlPr xmlns="http://schemas.microsoft.com/office/spreadsheetml/2009/9/main" objectType="CheckBox" fmlaLink="Cs!G57" lockText="1" noThreeD="1"/>
</file>

<file path=xl/ctrlProps/ctrlProp556.xml><?xml version="1.0" encoding="utf-8"?>
<formControlPr xmlns="http://schemas.microsoft.com/office/spreadsheetml/2009/9/main" objectType="CheckBox" fmlaLink="Cs!G58" lockText="1" noThreeD="1"/>
</file>

<file path=xl/ctrlProps/ctrlProp557.xml><?xml version="1.0" encoding="utf-8"?>
<formControlPr xmlns="http://schemas.microsoft.com/office/spreadsheetml/2009/9/main" objectType="CheckBox" fmlaLink="Cs!G59" lockText="1" noThreeD="1"/>
</file>

<file path=xl/ctrlProps/ctrlProp558.xml><?xml version="1.0" encoding="utf-8"?>
<formControlPr xmlns="http://schemas.microsoft.com/office/spreadsheetml/2009/9/main" objectType="CheckBox" fmlaLink="Cs!G60" lockText="1" noThreeD="1"/>
</file>

<file path=xl/ctrlProps/ctrlProp559.xml><?xml version="1.0" encoding="utf-8"?>
<formControlPr xmlns="http://schemas.microsoft.com/office/spreadsheetml/2009/9/main" objectType="CheckBox" checked="Checked" fmlaLink="Cs!G61" lockText="1" noThreeD="1"/>
</file>

<file path=xl/ctrlProps/ctrlProp560.xml><?xml version="1.0" encoding="utf-8"?>
<formControlPr xmlns="http://schemas.microsoft.com/office/spreadsheetml/2009/9/main" objectType="CheckBox" checked="Checked" fmlaLink="Cs!G62" lockText="1" noThreeD="1"/>
</file>

<file path=xl/ctrlProps/ctrlProp561.xml><?xml version="1.0" encoding="utf-8"?>
<formControlPr xmlns="http://schemas.microsoft.com/office/spreadsheetml/2009/9/main" objectType="CheckBox" checked="Checked" fmlaLink="Cs!G63" lockText="1" noThreeD="1"/>
</file>

<file path=xl/ctrlProps/ctrlProp562.xml><?xml version="1.0" encoding="utf-8"?>
<formControlPr xmlns="http://schemas.microsoft.com/office/spreadsheetml/2009/9/main" objectType="CheckBox" checked="Checked" fmlaLink="Cs!G64" lockText="1" noThreeD="1"/>
</file>

<file path=xl/ctrlProps/ctrlProp563.xml><?xml version="1.0" encoding="utf-8"?>
<formControlPr xmlns="http://schemas.microsoft.com/office/spreadsheetml/2009/9/main" objectType="CheckBox" fmlaLink="Cs!G65" lockText="1" noThreeD="1"/>
</file>

<file path=xl/ctrlProps/ctrlProp564.xml><?xml version="1.0" encoding="utf-8"?>
<formControlPr xmlns="http://schemas.microsoft.com/office/spreadsheetml/2009/9/main" objectType="CheckBox" fmlaLink="Cs!G66" lockText="1" noThreeD="1"/>
</file>

<file path=xl/ctrlProps/ctrlProp565.xml><?xml version="1.0" encoding="utf-8"?>
<formControlPr xmlns="http://schemas.microsoft.com/office/spreadsheetml/2009/9/main" objectType="CheckBox" fmlaLink="Cs!G67" lockText="1" noThreeD="1"/>
</file>

<file path=xl/ctrlProps/ctrlProp566.xml><?xml version="1.0" encoding="utf-8"?>
<formControlPr xmlns="http://schemas.microsoft.com/office/spreadsheetml/2009/9/main" objectType="CheckBox" fmlaLink="Cs!G68" lockText="1" noThreeD="1"/>
</file>

<file path=xl/ctrlProps/ctrlProp567.xml><?xml version="1.0" encoding="utf-8"?>
<formControlPr xmlns="http://schemas.microsoft.com/office/spreadsheetml/2009/9/main" objectType="CheckBox" fmlaLink="Cs!G69" lockText="1" noThreeD="1"/>
</file>

<file path=xl/ctrlProps/ctrlProp568.xml><?xml version="1.0" encoding="utf-8"?>
<formControlPr xmlns="http://schemas.microsoft.com/office/spreadsheetml/2009/9/main" objectType="CheckBox" fmlaLink="Cs!G70" lockText="1" noThreeD="1"/>
</file>

<file path=xl/ctrlProps/ctrlProp569.xml><?xml version="1.0" encoding="utf-8"?>
<formControlPr xmlns="http://schemas.microsoft.com/office/spreadsheetml/2009/9/main" objectType="CheckBox" fmlaLink="Cs!G71" lockText="1" noThreeD="1"/>
</file>

<file path=xl/ctrlProps/ctrlProp570.xml><?xml version="1.0" encoding="utf-8"?>
<formControlPr xmlns="http://schemas.microsoft.com/office/spreadsheetml/2009/9/main" objectType="CheckBox" fmlaLink="Cs!G72" lockText="1" noThreeD="1"/>
</file>

<file path=xl/ctrlProps/ctrlProp571.xml><?xml version="1.0" encoding="utf-8"?>
<formControlPr xmlns="http://schemas.microsoft.com/office/spreadsheetml/2009/9/main" objectType="CheckBox" fmlaLink="Cs!G73" lockText="1" noThreeD="1"/>
</file>

<file path=xl/ctrlProps/ctrlProp572.xml><?xml version="1.0" encoding="utf-8"?>
<formControlPr xmlns="http://schemas.microsoft.com/office/spreadsheetml/2009/9/main" objectType="CheckBox" fmlaLink="Cs!G74" lockText="1" noThreeD="1"/>
</file>

<file path=xl/ctrlProps/ctrlProp573.xml><?xml version="1.0" encoding="utf-8"?>
<formControlPr xmlns="http://schemas.microsoft.com/office/spreadsheetml/2009/9/main" objectType="CheckBox" fmlaLink="Cs!G75" lockText="1" noThreeD="1"/>
</file>

<file path=xl/ctrlProps/ctrlProp574.xml><?xml version="1.0" encoding="utf-8"?>
<formControlPr xmlns="http://schemas.microsoft.com/office/spreadsheetml/2009/9/main" objectType="CheckBox" fmlaLink="Cs!G76" lockText="1" noThreeD="1"/>
</file>

<file path=xl/ctrlProps/ctrlProp575.xml><?xml version="1.0" encoding="utf-8"?>
<formControlPr xmlns="http://schemas.microsoft.com/office/spreadsheetml/2009/9/main" objectType="CheckBox" fmlaLink="Cs!G77" lockText="1" noThreeD="1"/>
</file>

<file path=xl/ctrlProps/ctrlProp576.xml><?xml version="1.0" encoding="utf-8"?>
<formControlPr xmlns="http://schemas.microsoft.com/office/spreadsheetml/2009/9/main" objectType="CheckBox" fmlaLink="Cs!G78" lockText="1" noThreeD="1"/>
</file>

<file path=xl/ctrlProps/ctrlProp577.xml><?xml version="1.0" encoding="utf-8"?>
<formControlPr xmlns="http://schemas.microsoft.com/office/spreadsheetml/2009/9/main" objectType="CheckBox" fmlaLink="Cs!G79" lockText="1" noThreeD="1"/>
</file>

<file path=xl/ctrlProps/ctrlProp578.xml><?xml version="1.0" encoding="utf-8"?>
<formControlPr xmlns="http://schemas.microsoft.com/office/spreadsheetml/2009/9/main" objectType="CheckBox" fmlaLink="Cs!G80" lockText="1" noThreeD="1"/>
</file>

<file path=xl/ctrlProps/ctrlProp579.xml><?xml version="1.0" encoding="utf-8"?>
<formControlPr xmlns="http://schemas.microsoft.com/office/spreadsheetml/2009/9/main" objectType="CheckBox" fmlaLink="Cs!G81" lockText="1" noThreeD="1"/>
</file>

<file path=xl/ctrlProps/ctrlProp580.xml><?xml version="1.0" encoding="utf-8"?>
<formControlPr xmlns="http://schemas.microsoft.com/office/spreadsheetml/2009/9/main" objectType="CheckBox" fmlaLink="Cs!G82" lockText="1" noThreeD="1"/>
</file>

<file path=xl/ctrlProps/ctrlProp581.xml><?xml version="1.0" encoding="utf-8"?>
<formControlPr xmlns="http://schemas.microsoft.com/office/spreadsheetml/2009/9/main" objectType="CheckBox" fmlaLink="Cs!G83" lockText="1" noThreeD="1"/>
</file>

<file path=xl/ctrlProps/ctrlProp582.xml><?xml version="1.0" encoding="utf-8"?>
<formControlPr xmlns="http://schemas.microsoft.com/office/spreadsheetml/2009/9/main" objectType="CheckBox" fmlaLink="Cs!G84" lockText="1" noThreeD="1"/>
</file>

<file path=xl/ctrlProps/ctrlProp583.xml><?xml version="1.0" encoding="utf-8"?>
<formControlPr xmlns="http://schemas.microsoft.com/office/spreadsheetml/2009/9/main" objectType="CheckBox" fmlaLink="Cs!G85" lockText="1" noThreeD="1"/>
</file>

<file path=xl/ctrlProps/ctrlProp584.xml><?xml version="1.0" encoding="utf-8"?>
<formControlPr xmlns="http://schemas.microsoft.com/office/spreadsheetml/2009/9/main" objectType="CheckBox" fmlaLink="Cs!G86" lockText="1" noThreeD="1"/>
</file>

<file path=xl/ctrlProps/ctrlProp585.xml><?xml version="1.0" encoding="utf-8"?>
<formControlPr xmlns="http://schemas.microsoft.com/office/spreadsheetml/2009/9/main" objectType="CheckBox" fmlaLink="Cs!G87" lockText="1" noThreeD="1"/>
</file>

<file path=xl/ctrlProps/ctrlProp586.xml><?xml version="1.0" encoding="utf-8"?>
<formControlPr xmlns="http://schemas.microsoft.com/office/spreadsheetml/2009/9/main" objectType="CheckBox" fmlaLink="Cs!G88" lockText="1" noThreeD="1"/>
</file>

<file path=xl/ctrlProps/ctrlProp587.xml><?xml version="1.0" encoding="utf-8"?>
<formControlPr xmlns="http://schemas.microsoft.com/office/spreadsheetml/2009/9/main" objectType="CheckBox" fmlaLink="Cs!G89" lockText="1" noThreeD="1"/>
</file>

<file path=xl/ctrlProps/ctrlProp588.xml><?xml version="1.0" encoding="utf-8"?>
<formControlPr xmlns="http://schemas.microsoft.com/office/spreadsheetml/2009/9/main" objectType="CheckBox" fmlaLink="Cs!G90" lockText="1" noThreeD="1"/>
</file>

<file path=xl/ctrlProps/ctrlProp589.xml><?xml version="1.0" encoding="utf-8"?>
<formControlPr xmlns="http://schemas.microsoft.com/office/spreadsheetml/2009/9/main" objectType="CheckBox" fmlaLink="Cs!G91" lockText="1" noThreeD="1"/>
</file>

<file path=xl/ctrlProps/ctrlProp590.xml><?xml version="1.0" encoding="utf-8"?>
<formControlPr xmlns="http://schemas.microsoft.com/office/spreadsheetml/2009/9/main" objectType="CheckBox" fmlaLink="Cs!G92" lockText="1" noThreeD="1"/>
</file>

<file path=xl/ctrlProps/ctrlProp591.xml><?xml version="1.0" encoding="utf-8"?>
<formControlPr xmlns="http://schemas.microsoft.com/office/spreadsheetml/2009/9/main" objectType="CheckBox" fmlaLink="Cs!G93" lockText="1" noThreeD="1"/>
</file>

<file path=xl/ctrlProps/ctrlProp592.xml><?xml version="1.0" encoding="utf-8"?>
<formControlPr xmlns="http://schemas.microsoft.com/office/spreadsheetml/2009/9/main" objectType="CheckBox" fmlaLink="Cs!G94" lockText="1" noThreeD="1"/>
</file>

<file path=xl/ctrlProps/ctrlProp593.xml><?xml version="1.0" encoding="utf-8"?>
<formControlPr xmlns="http://schemas.microsoft.com/office/spreadsheetml/2009/9/main" objectType="CheckBox" fmlaLink="Cs!G95" lockText="1" noThreeD="1"/>
</file>

<file path=xl/ctrlProps/ctrlProp594.xml><?xml version="1.0" encoding="utf-8"?>
<formControlPr xmlns="http://schemas.microsoft.com/office/spreadsheetml/2009/9/main" objectType="CheckBox" fmlaLink="Cs!G96" lockText="1" noThreeD="1"/>
</file>

<file path=xl/ctrlProps/ctrlProp595.xml><?xml version="1.0" encoding="utf-8"?>
<formControlPr xmlns="http://schemas.microsoft.com/office/spreadsheetml/2009/9/main" objectType="CheckBox" fmlaLink="Cs!G97" lockText="1" noThreeD="1"/>
</file>

<file path=xl/ctrlProps/ctrlProp596.xml><?xml version="1.0" encoding="utf-8"?>
<formControlPr xmlns="http://schemas.microsoft.com/office/spreadsheetml/2009/9/main" objectType="CheckBox" fmlaLink="Cs!G98" lockText="1" noThreeD="1"/>
</file>

<file path=xl/ctrlProps/ctrlProp597.xml><?xml version="1.0" encoding="utf-8"?>
<formControlPr xmlns="http://schemas.microsoft.com/office/spreadsheetml/2009/9/main" objectType="CheckBox" fmlaLink="Cs!G99" lockText="1" noThreeD="1"/>
</file>

<file path=xl/ctrlProps/ctrlProp598.xml><?xml version="1.0" encoding="utf-8"?>
<formControlPr xmlns="http://schemas.microsoft.com/office/spreadsheetml/2009/9/main" objectType="CheckBox" fmlaLink="Cs!G100" lockText="1" noThreeD="1"/>
</file>

<file path=xl/ctrlProps/ctrlProp599.xml><?xml version="1.0" encoding="utf-8"?>
<formControlPr xmlns="http://schemas.microsoft.com/office/spreadsheetml/2009/9/main" objectType="CheckBox" fmlaLink="Cs!G101" lockText="1" noThreeD="1"/>
</file>

<file path=xl/ctrlProps/ctrlProp600.xml><?xml version="1.0" encoding="utf-8"?>
<formControlPr xmlns="http://schemas.microsoft.com/office/spreadsheetml/2009/9/main" objectType="CheckBox" fmlaLink="Cs!G102" lockText="1" noThreeD="1"/>
</file>

<file path=xl/ctrlProps/ctrlProp601.xml><?xml version="1.0" encoding="utf-8"?>
<formControlPr xmlns="http://schemas.microsoft.com/office/spreadsheetml/2009/9/main" objectType="CheckBox" fmlaLink="Cs!H3" lockText="1" noThreeD="1"/>
</file>

<file path=xl/ctrlProps/ctrlProp602.xml><?xml version="1.0" encoding="utf-8"?>
<formControlPr xmlns="http://schemas.microsoft.com/office/spreadsheetml/2009/9/main" objectType="CheckBox" fmlaLink="Cs!H4" lockText="1" noThreeD="1"/>
</file>

<file path=xl/ctrlProps/ctrlProp603.xml><?xml version="1.0" encoding="utf-8"?>
<formControlPr xmlns="http://schemas.microsoft.com/office/spreadsheetml/2009/9/main" objectType="CheckBox" fmlaLink="Cs!H5" lockText="1" noThreeD="1"/>
</file>

<file path=xl/ctrlProps/ctrlProp604.xml><?xml version="1.0" encoding="utf-8"?>
<formControlPr xmlns="http://schemas.microsoft.com/office/spreadsheetml/2009/9/main" objectType="CheckBox" fmlaLink="Cs!H6" lockText="1" noThreeD="1"/>
</file>

<file path=xl/ctrlProps/ctrlProp605.xml><?xml version="1.0" encoding="utf-8"?>
<formControlPr xmlns="http://schemas.microsoft.com/office/spreadsheetml/2009/9/main" objectType="CheckBox" fmlaLink="Cs!H7" lockText="1" noThreeD="1"/>
</file>

<file path=xl/ctrlProps/ctrlProp606.xml><?xml version="1.0" encoding="utf-8"?>
<formControlPr xmlns="http://schemas.microsoft.com/office/spreadsheetml/2009/9/main" objectType="CheckBox" fmlaLink="Cs!H8" lockText="1" noThreeD="1"/>
</file>

<file path=xl/ctrlProps/ctrlProp607.xml><?xml version="1.0" encoding="utf-8"?>
<formControlPr xmlns="http://schemas.microsoft.com/office/spreadsheetml/2009/9/main" objectType="CheckBox" fmlaLink="Cs!H9" lockText="1" noThreeD="1"/>
</file>

<file path=xl/ctrlProps/ctrlProp608.xml><?xml version="1.0" encoding="utf-8"?>
<formControlPr xmlns="http://schemas.microsoft.com/office/spreadsheetml/2009/9/main" objectType="CheckBox" fmlaLink="Cs!H10" lockText="1" noThreeD="1"/>
</file>

<file path=xl/ctrlProps/ctrlProp609.xml><?xml version="1.0" encoding="utf-8"?>
<formControlPr xmlns="http://schemas.microsoft.com/office/spreadsheetml/2009/9/main" objectType="CheckBox" fmlaLink="Cs!H11" lockText="1" noThreeD="1"/>
</file>

<file path=xl/ctrlProps/ctrlProp610.xml><?xml version="1.0" encoding="utf-8"?>
<formControlPr xmlns="http://schemas.microsoft.com/office/spreadsheetml/2009/9/main" objectType="CheckBox" fmlaLink="Cs!H12" lockText="1" noThreeD="1"/>
</file>

<file path=xl/ctrlProps/ctrlProp611.xml><?xml version="1.0" encoding="utf-8"?>
<formControlPr xmlns="http://schemas.microsoft.com/office/spreadsheetml/2009/9/main" objectType="CheckBox" fmlaLink="Cs!H13" lockText="1" noThreeD="1"/>
</file>

<file path=xl/ctrlProps/ctrlProp612.xml><?xml version="1.0" encoding="utf-8"?>
<formControlPr xmlns="http://schemas.microsoft.com/office/spreadsheetml/2009/9/main" objectType="CheckBox" fmlaLink="Cs!H14" lockText="1" noThreeD="1"/>
</file>

<file path=xl/ctrlProps/ctrlProp613.xml><?xml version="1.0" encoding="utf-8"?>
<formControlPr xmlns="http://schemas.microsoft.com/office/spreadsheetml/2009/9/main" objectType="CheckBox" fmlaLink="Cs!H15" lockText="1" noThreeD="1"/>
</file>

<file path=xl/ctrlProps/ctrlProp614.xml><?xml version="1.0" encoding="utf-8"?>
<formControlPr xmlns="http://schemas.microsoft.com/office/spreadsheetml/2009/9/main" objectType="CheckBox" fmlaLink="Cs!H16" lockText="1" noThreeD="1"/>
</file>

<file path=xl/ctrlProps/ctrlProp615.xml><?xml version="1.0" encoding="utf-8"?>
<formControlPr xmlns="http://schemas.microsoft.com/office/spreadsheetml/2009/9/main" objectType="CheckBox" fmlaLink="Cs!H17" lockText="1" noThreeD="1"/>
</file>

<file path=xl/ctrlProps/ctrlProp616.xml><?xml version="1.0" encoding="utf-8"?>
<formControlPr xmlns="http://schemas.microsoft.com/office/spreadsheetml/2009/9/main" objectType="CheckBox" fmlaLink="Cs!H18" lockText="1" noThreeD="1"/>
</file>

<file path=xl/ctrlProps/ctrlProp617.xml><?xml version="1.0" encoding="utf-8"?>
<formControlPr xmlns="http://schemas.microsoft.com/office/spreadsheetml/2009/9/main" objectType="CheckBox" fmlaLink="Cs!H19" lockText="1" noThreeD="1"/>
</file>

<file path=xl/ctrlProps/ctrlProp618.xml><?xml version="1.0" encoding="utf-8"?>
<formControlPr xmlns="http://schemas.microsoft.com/office/spreadsheetml/2009/9/main" objectType="CheckBox" fmlaLink="Cs!H20" lockText="1" noThreeD="1"/>
</file>

<file path=xl/ctrlProps/ctrlProp619.xml><?xml version="1.0" encoding="utf-8"?>
<formControlPr xmlns="http://schemas.microsoft.com/office/spreadsheetml/2009/9/main" objectType="CheckBox" fmlaLink="Cs!H21" lockText="1" noThreeD="1"/>
</file>

<file path=xl/ctrlProps/ctrlProp620.xml><?xml version="1.0" encoding="utf-8"?>
<formControlPr xmlns="http://schemas.microsoft.com/office/spreadsheetml/2009/9/main" objectType="CheckBox" fmlaLink="Cs!H22" lockText="1" noThreeD="1"/>
</file>

<file path=xl/ctrlProps/ctrlProp621.xml><?xml version="1.0" encoding="utf-8"?>
<formControlPr xmlns="http://schemas.microsoft.com/office/spreadsheetml/2009/9/main" objectType="CheckBox" fmlaLink="Cs!H23" lockText="1" noThreeD="1"/>
</file>

<file path=xl/ctrlProps/ctrlProp622.xml><?xml version="1.0" encoding="utf-8"?>
<formControlPr xmlns="http://schemas.microsoft.com/office/spreadsheetml/2009/9/main" objectType="CheckBox" fmlaLink="Cs!H24" lockText="1" noThreeD="1"/>
</file>

<file path=xl/ctrlProps/ctrlProp623.xml><?xml version="1.0" encoding="utf-8"?>
<formControlPr xmlns="http://schemas.microsoft.com/office/spreadsheetml/2009/9/main" objectType="CheckBox" checked="Checked" fmlaLink="Cs!H25" lockText="1" noThreeD="1"/>
</file>

<file path=xl/ctrlProps/ctrlProp624.xml><?xml version="1.0" encoding="utf-8"?>
<formControlPr xmlns="http://schemas.microsoft.com/office/spreadsheetml/2009/9/main" objectType="CheckBox" checked="Checked" fmlaLink="Cs!H26" lockText="1" noThreeD="1"/>
</file>

<file path=xl/ctrlProps/ctrlProp625.xml><?xml version="1.0" encoding="utf-8"?>
<formControlPr xmlns="http://schemas.microsoft.com/office/spreadsheetml/2009/9/main" objectType="CheckBox" checked="Checked" fmlaLink="Cs!H27" lockText="1" noThreeD="1"/>
</file>

<file path=xl/ctrlProps/ctrlProp626.xml><?xml version="1.0" encoding="utf-8"?>
<formControlPr xmlns="http://schemas.microsoft.com/office/spreadsheetml/2009/9/main" objectType="CheckBox" checked="Checked" fmlaLink="Cs!H28" lockText="1" noThreeD="1"/>
</file>

<file path=xl/ctrlProps/ctrlProp627.xml><?xml version="1.0" encoding="utf-8"?>
<formControlPr xmlns="http://schemas.microsoft.com/office/spreadsheetml/2009/9/main" objectType="CheckBox" fmlaLink="Cs!H29" lockText="1" noThreeD="1"/>
</file>

<file path=xl/ctrlProps/ctrlProp628.xml><?xml version="1.0" encoding="utf-8"?>
<formControlPr xmlns="http://schemas.microsoft.com/office/spreadsheetml/2009/9/main" objectType="CheckBox" fmlaLink="Cs!H30" lockText="1" noThreeD="1"/>
</file>

<file path=xl/ctrlProps/ctrlProp629.xml><?xml version="1.0" encoding="utf-8"?>
<formControlPr xmlns="http://schemas.microsoft.com/office/spreadsheetml/2009/9/main" objectType="CheckBox" fmlaLink="Cs!H31" lockText="1" noThreeD="1"/>
</file>

<file path=xl/ctrlProps/ctrlProp630.xml><?xml version="1.0" encoding="utf-8"?>
<formControlPr xmlns="http://schemas.microsoft.com/office/spreadsheetml/2009/9/main" objectType="CheckBox" fmlaLink="Cs!H32" lockText="1" noThreeD="1"/>
</file>

<file path=xl/ctrlProps/ctrlProp631.xml><?xml version="1.0" encoding="utf-8"?>
<formControlPr xmlns="http://schemas.microsoft.com/office/spreadsheetml/2009/9/main" objectType="CheckBox" fmlaLink="Cs!H33" lockText="1" noThreeD="1"/>
</file>

<file path=xl/ctrlProps/ctrlProp632.xml><?xml version="1.0" encoding="utf-8"?>
<formControlPr xmlns="http://schemas.microsoft.com/office/spreadsheetml/2009/9/main" objectType="CheckBox" fmlaLink="Cs!H34" lockText="1" noThreeD="1"/>
</file>

<file path=xl/ctrlProps/ctrlProp633.xml><?xml version="1.0" encoding="utf-8"?>
<formControlPr xmlns="http://schemas.microsoft.com/office/spreadsheetml/2009/9/main" objectType="CheckBox" fmlaLink="Cs!H35" lockText="1" noThreeD="1"/>
</file>

<file path=xl/ctrlProps/ctrlProp634.xml><?xml version="1.0" encoding="utf-8"?>
<formControlPr xmlns="http://schemas.microsoft.com/office/spreadsheetml/2009/9/main" objectType="CheckBox" fmlaLink="Cs!H36" lockText="1" noThreeD="1"/>
</file>

<file path=xl/ctrlProps/ctrlProp635.xml><?xml version="1.0" encoding="utf-8"?>
<formControlPr xmlns="http://schemas.microsoft.com/office/spreadsheetml/2009/9/main" objectType="CheckBox" fmlaLink="Cs!H37" lockText="1" noThreeD="1"/>
</file>

<file path=xl/ctrlProps/ctrlProp636.xml><?xml version="1.0" encoding="utf-8"?>
<formControlPr xmlns="http://schemas.microsoft.com/office/spreadsheetml/2009/9/main" objectType="CheckBox" fmlaLink="Cs!H38" lockText="1" noThreeD="1"/>
</file>

<file path=xl/ctrlProps/ctrlProp637.xml><?xml version="1.0" encoding="utf-8"?>
<formControlPr xmlns="http://schemas.microsoft.com/office/spreadsheetml/2009/9/main" objectType="CheckBox" fmlaLink="Cs!H39" lockText="1" noThreeD="1"/>
</file>

<file path=xl/ctrlProps/ctrlProp638.xml><?xml version="1.0" encoding="utf-8"?>
<formControlPr xmlns="http://schemas.microsoft.com/office/spreadsheetml/2009/9/main" objectType="CheckBox" checked="Checked" fmlaLink="Cs!H40" lockText="1" noThreeD="1"/>
</file>

<file path=xl/ctrlProps/ctrlProp639.xml><?xml version="1.0" encoding="utf-8"?>
<formControlPr xmlns="http://schemas.microsoft.com/office/spreadsheetml/2009/9/main" objectType="CheckBox" checked="Checked" fmlaLink="Cs!H41" lockText="1" noThreeD="1"/>
</file>

<file path=xl/ctrlProps/ctrlProp640.xml><?xml version="1.0" encoding="utf-8"?>
<formControlPr xmlns="http://schemas.microsoft.com/office/spreadsheetml/2009/9/main" objectType="CheckBox" checked="Checked" fmlaLink="Cs!H42" lockText="1" noThreeD="1"/>
</file>

<file path=xl/ctrlProps/ctrlProp641.xml><?xml version="1.0" encoding="utf-8"?>
<formControlPr xmlns="http://schemas.microsoft.com/office/spreadsheetml/2009/9/main" objectType="CheckBox" checked="Checked" fmlaLink="Cs!H43" lockText="1" noThreeD="1"/>
</file>

<file path=xl/ctrlProps/ctrlProp642.xml><?xml version="1.0" encoding="utf-8"?>
<formControlPr xmlns="http://schemas.microsoft.com/office/spreadsheetml/2009/9/main" objectType="CheckBox" fmlaLink="Cs!H44" lockText="1" noThreeD="1"/>
</file>

<file path=xl/ctrlProps/ctrlProp643.xml><?xml version="1.0" encoding="utf-8"?>
<formControlPr xmlns="http://schemas.microsoft.com/office/spreadsheetml/2009/9/main" objectType="CheckBox" fmlaLink="Cs!H45" lockText="1" noThreeD="1"/>
</file>

<file path=xl/ctrlProps/ctrlProp644.xml><?xml version="1.0" encoding="utf-8"?>
<formControlPr xmlns="http://schemas.microsoft.com/office/spreadsheetml/2009/9/main" objectType="CheckBox" fmlaLink="Cs!H46" lockText="1" noThreeD="1"/>
</file>

<file path=xl/ctrlProps/ctrlProp645.xml><?xml version="1.0" encoding="utf-8"?>
<formControlPr xmlns="http://schemas.microsoft.com/office/spreadsheetml/2009/9/main" objectType="CheckBox" fmlaLink="Cs!H47" lockText="1" noThreeD="1"/>
</file>

<file path=xl/ctrlProps/ctrlProp646.xml><?xml version="1.0" encoding="utf-8"?>
<formControlPr xmlns="http://schemas.microsoft.com/office/spreadsheetml/2009/9/main" objectType="CheckBox" fmlaLink="Cs!H48" lockText="1" noThreeD="1"/>
</file>

<file path=xl/ctrlProps/ctrlProp647.xml><?xml version="1.0" encoding="utf-8"?>
<formControlPr xmlns="http://schemas.microsoft.com/office/spreadsheetml/2009/9/main" objectType="CheckBox" fmlaLink="Cs!H49" lockText="1" noThreeD="1"/>
</file>

<file path=xl/ctrlProps/ctrlProp648.xml><?xml version="1.0" encoding="utf-8"?>
<formControlPr xmlns="http://schemas.microsoft.com/office/spreadsheetml/2009/9/main" objectType="CheckBox" fmlaLink="Cs!H50" lockText="1" noThreeD="1"/>
</file>

<file path=xl/ctrlProps/ctrlProp649.xml><?xml version="1.0" encoding="utf-8"?>
<formControlPr xmlns="http://schemas.microsoft.com/office/spreadsheetml/2009/9/main" objectType="CheckBox" fmlaLink="Cs!H51" lockText="1" noThreeD="1"/>
</file>

<file path=xl/ctrlProps/ctrlProp650.xml><?xml version="1.0" encoding="utf-8"?>
<formControlPr xmlns="http://schemas.microsoft.com/office/spreadsheetml/2009/9/main" objectType="CheckBox" fmlaLink="Cs!H52" lockText="1" noThreeD="1"/>
</file>

<file path=xl/ctrlProps/ctrlProp651.xml><?xml version="1.0" encoding="utf-8"?>
<formControlPr xmlns="http://schemas.microsoft.com/office/spreadsheetml/2009/9/main" objectType="CheckBox" fmlaLink="Cs!H53" lockText="1" noThreeD="1"/>
</file>

<file path=xl/ctrlProps/ctrlProp652.xml><?xml version="1.0" encoding="utf-8"?>
<formControlPr xmlns="http://schemas.microsoft.com/office/spreadsheetml/2009/9/main" objectType="CheckBox" fmlaLink="Cs!H54" lockText="1" noThreeD="1"/>
</file>

<file path=xl/ctrlProps/ctrlProp653.xml><?xml version="1.0" encoding="utf-8"?>
<formControlPr xmlns="http://schemas.microsoft.com/office/spreadsheetml/2009/9/main" objectType="CheckBox" fmlaLink="Cs!H55" lockText="1" noThreeD="1"/>
</file>

<file path=xl/ctrlProps/ctrlProp654.xml><?xml version="1.0" encoding="utf-8"?>
<formControlPr xmlns="http://schemas.microsoft.com/office/spreadsheetml/2009/9/main" objectType="CheckBox" fmlaLink="Cs!H56" lockText="1" noThreeD="1"/>
</file>

<file path=xl/ctrlProps/ctrlProp655.xml><?xml version="1.0" encoding="utf-8"?>
<formControlPr xmlns="http://schemas.microsoft.com/office/spreadsheetml/2009/9/main" objectType="CheckBox" fmlaLink="Cs!H57" lockText="1" noThreeD="1"/>
</file>

<file path=xl/ctrlProps/ctrlProp656.xml><?xml version="1.0" encoding="utf-8"?>
<formControlPr xmlns="http://schemas.microsoft.com/office/spreadsheetml/2009/9/main" objectType="CheckBox" fmlaLink="Cs!H58" lockText="1" noThreeD="1"/>
</file>

<file path=xl/ctrlProps/ctrlProp657.xml><?xml version="1.0" encoding="utf-8"?>
<formControlPr xmlns="http://schemas.microsoft.com/office/spreadsheetml/2009/9/main" objectType="CheckBox" fmlaLink="Cs!H59" lockText="1" noThreeD="1"/>
</file>

<file path=xl/ctrlProps/ctrlProp658.xml><?xml version="1.0" encoding="utf-8"?>
<formControlPr xmlns="http://schemas.microsoft.com/office/spreadsheetml/2009/9/main" objectType="CheckBox" fmlaLink="Cs!H60" lockText="1" noThreeD="1"/>
</file>

<file path=xl/ctrlProps/ctrlProp659.xml><?xml version="1.0" encoding="utf-8"?>
<formControlPr xmlns="http://schemas.microsoft.com/office/spreadsheetml/2009/9/main" objectType="CheckBox" fmlaLink="Cs!H61" lockText="1" noThreeD="1"/>
</file>

<file path=xl/ctrlProps/ctrlProp660.xml><?xml version="1.0" encoding="utf-8"?>
<formControlPr xmlns="http://schemas.microsoft.com/office/spreadsheetml/2009/9/main" objectType="CheckBox" fmlaLink="Cs!H62" lockText="1" noThreeD="1"/>
</file>

<file path=xl/ctrlProps/ctrlProp661.xml><?xml version="1.0" encoding="utf-8"?>
<formControlPr xmlns="http://schemas.microsoft.com/office/spreadsheetml/2009/9/main" objectType="CheckBox" fmlaLink="Cs!H63" lockText="1" noThreeD="1"/>
</file>

<file path=xl/ctrlProps/ctrlProp662.xml><?xml version="1.0" encoding="utf-8"?>
<formControlPr xmlns="http://schemas.microsoft.com/office/spreadsheetml/2009/9/main" objectType="CheckBox" fmlaLink="Cs!H64" lockText="1" noThreeD="1"/>
</file>

<file path=xl/ctrlProps/ctrlProp663.xml><?xml version="1.0" encoding="utf-8"?>
<formControlPr xmlns="http://schemas.microsoft.com/office/spreadsheetml/2009/9/main" objectType="CheckBox" fmlaLink="Cs!H65" lockText="1" noThreeD="1"/>
</file>

<file path=xl/ctrlProps/ctrlProp664.xml><?xml version="1.0" encoding="utf-8"?>
<formControlPr xmlns="http://schemas.microsoft.com/office/spreadsheetml/2009/9/main" objectType="CheckBox" fmlaLink="Cs!H66" lockText="1" noThreeD="1"/>
</file>

<file path=xl/ctrlProps/ctrlProp665.xml><?xml version="1.0" encoding="utf-8"?>
<formControlPr xmlns="http://schemas.microsoft.com/office/spreadsheetml/2009/9/main" objectType="CheckBox" fmlaLink="Cs!H67" lockText="1" noThreeD="1"/>
</file>

<file path=xl/ctrlProps/ctrlProp666.xml><?xml version="1.0" encoding="utf-8"?>
<formControlPr xmlns="http://schemas.microsoft.com/office/spreadsheetml/2009/9/main" objectType="CheckBox" fmlaLink="Cs!H68" lockText="1" noThreeD="1"/>
</file>

<file path=xl/ctrlProps/ctrlProp667.xml><?xml version="1.0" encoding="utf-8"?>
<formControlPr xmlns="http://schemas.microsoft.com/office/spreadsheetml/2009/9/main" objectType="CheckBox" fmlaLink="Cs!H69" lockText="1" noThreeD="1"/>
</file>

<file path=xl/ctrlProps/ctrlProp668.xml><?xml version="1.0" encoding="utf-8"?>
<formControlPr xmlns="http://schemas.microsoft.com/office/spreadsheetml/2009/9/main" objectType="CheckBox" fmlaLink="Cs!H70" lockText="1" noThreeD="1"/>
</file>

<file path=xl/ctrlProps/ctrlProp669.xml><?xml version="1.0" encoding="utf-8"?>
<formControlPr xmlns="http://schemas.microsoft.com/office/spreadsheetml/2009/9/main" objectType="CheckBox" fmlaLink="Cs!H71" lockText="1" noThreeD="1"/>
</file>

<file path=xl/ctrlProps/ctrlProp670.xml><?xml version="1.0" encoding="utf-8"?>
<formControlPr xmlns="http://schemas.microsoft.com/office/spreadsheetml/2009/9/main" objectType="CheckBox" fmlaLink="Cs!H72" lockText="1" noThreeD="1"/>
</file>

<file path=xl/ctrlProps/ctrlProp671.xml><?xml version="1.0" encoding="utf-8"?>
<formControlPr xmlns="http://schemas.microsoft.com/office/spreadsheetml/2009/9/main" objectType="CheckBox" fmlaLink="Cs!H73" lockText="1" noThreeD="1"/>
</file>

<file path=xl/ctrlProps/ctrlProp672.xml><?xml version="1.0" encoding="utf-8"?>
<formControlPr xmlns="http://schemas.microsoft.com/office/spreadsheetml/2009/9/main" objectType="CheckBox" fmlaLink="Cs!H74" lockText="1" noThreeD="1"/>
</file>

<file path=xl/ctrlProps/ctrlProp673.xml><?xml version="1.0" encoding="utf-8"?>
<formControlPr xmlns="http://schemas.microsoft.com/office/spreadsheetml/2009/9/main" objectType="CheckBox" fmlaLink="Cs!H75" lockText="1" noThreeD="1"/>
</file>

<file path=xl/ctrlProps/ctrlProp674.xml><?xml version="1.0" encoding="utf-8"?>
<formControlPr xmlns="http://schemas.microsoft.com/office/spreadsheetml/2009/9/main" objectType="CheckBox" fmlaLink="Cs!H76" lockText="1" noThreeD="1"/>
</file>

<file path=xl/ctrlProps/ctrlProp675.xml><?xml version="1.0" encoding="utf-8"?>
<formControlPr xmlns="http://schemas.microsoft.com/office/spreadsheetml/2009/9/main" objectType="CheckBox" fmlaLink="Cs!H77" lockText="1" noThreeD="1"/>
</file>

<file path=xl/ctrlProps/ctrlProp676.xml><?xml version="1.0" encoding="utf-8"?>
<formControlPr xmlns="http://schemas.microsoft.com/office/spreadsheetml/2009/9/main" objectType="CheckBox" fmlaLink="Cs!H78" lockText="1" noThreeD="1"/>
</file>

<file path=xl/ctrlProps/ctrlProp677.xml><?xml version="1.0" encoding="utf-8"?>
<formControlPr xmlns="http://schemas.microsoft.com/office/spreadsheetml/2009/9/main" objectType="CheckBox" fmlaLink="Cs!H79" lockText="1" noThreeD="1"/>
</file>

<file path=xl/ctrlProps/ctrlProp678.xml><?xml version="1.0" encoding="utf-8"?>
<formControlPr xmlns="http://schemas.microsoft.com/office/spreadsheetml/2009/9/main" objectType="CheckBox" fmlaLink="Cs!H80" lockText="1" noThreeD="1"/>
</file>

<file path=xl/ctrlProps/ctrlProp679.xml><?xml version="1.0" encoding="utf-8"?>
<formControlPr xmlns="http://schemas.microsoft.com/office/spreadsheetml/2009/9/main" objectType="CheckBox" fmlaLink="Cs!H81" lockText="1" noThreeD="1"/>
</file>

<file path=xl/ctrlProps/ctrlProp680.xml><?xml version="1.0" encoding="utf-8"?>
<formControlPr xmlns="http://schemas.microsoft.com/office/spreadsheetml/2009/9/main" objectType="CheckBox" fmlaLink="Cs!H82" lockText="1" noThreeD="1"/>
</file>

<file path=xl/ctrlProps/ctrlProp681.xml><?xml version="1.0" encoding="utf-8"?>
<formControlPr xmlns="http://schemas.microsoft.com/office/spreadsheetml/2009/9/main" objectType="CheckBox" fmlaLink="Cs!H83" lockText="1" noThreeD="1"/>
</file>

<file path=xl/ctrlProps/ctrlProp682.xml><?xml version="1.0" encoding="utf-8"?>
<formControlPr xmlns="http://schemas.microsoft.com/office/spreadsheetml/2009/9/main" objectType="CheckBox" fmlaLink="Cs!H84" lockText="1" noThreeD="1"/>
</file>

<file path=xl/ctrlProps/ctrlProp683.xml><?xml version="1.0" encoding="utf-8"?>
<formControlPr xmlns="http://schemas.microsoft.com/office/spreadsheetml/2009/9/main" objectType="CheckBox" fmlaLink="Cs!H85" lockText="1" noThreeD="1"/>
</file>

<file path=xl/ctrlProps/ctrlProp684.xml><?xml version="1.0" encoding="utf-8"?>
<formControlPr xmlns="http://schemas.microsoft.com/office/spreadsheetml/2009/9/main" objectType="CheckBox" fmlaLink="Cs!H86" lockText="1" noThreeD="1"/>
</file>

<file path=xl/ctrlProps/ctrlProp685.xml><?xml version="1.0" encoding="utf-8"?>
<formControlPr xmlns="http://schemas.microsoft.com/office/spreadsheetml/2009/9/main" objectType="CheckBox" fmlaLink="Cs!H87" lockText="1" noThreeD="1"/>
</file>

<file path=xl/ctrlProps/ctrlProp686.xml><?xml version="1.0" encoding="utf-8"?>
<formControlPr xmlns="http://schemas.microsoft.com/office/spreadsheetml/2009/9/main" objectType="CheckBox" fmlaLink="Cs!H88" lockText="1" noThreeD="1"/>
</file>

<file path=xl/ctrlProps/ctrlProp687.xml><?xml version="1.0" encoding="utf-8"?>
<formControlPr xmlns="http://schemas.microsoft.com/office/spreadsheetml/2009/9/main" objectType="CheckBox" fmlaLink="Cs!H89" lockText="1" noThreeD="1"/>
</file>

<file path=xl/ctrlProps/ctrlProp688.xml><?xml version="1.0" encoding="utf-8"?>
<formControlPr xmlns="http://schemas.microsoft.com/office/spreadsheetml/2009/9/main" objectType="CheckBox" fmlaLink="Cs!H90" lockText="1" noThreeD="1"/>
</file>

<file path=xl/ctrlProps/ctrlProp689.xml><?xml version="1.0" encoding="utf-8"?>
<formControlPr xmlns="http://schemas.microsoft.com/office/spreadsheetml/2009/9/main" objectType="CheckBox" fmlaLink="Cs!H91" lockText="1" noThreeD="1"/>
</file>

<file path=xl/ctrlProps/ctrlProp690.xml><?xml version="1.0" encoding="utf-8"?>
<formControlPr xmlns="http://schemas.microsoft.com/office/spreadsheetml/2009/9/main" objectType="CheckBox" fmlaLink="Cs!H92" lockText="1" noThreeD="1"/>
</file>

<file path=xl/ctrlProps/ctrlProp691.xml><?xml version="1.0" encoding="utf-8"?>
<formControlPr xmlns="http://schemas.microsoft.com/office/spreadsheetml/2009/9/main" objectType="CheckBox" fmlaLink="Cs!H93" lockText="1" noThreeD="1"/>
</file>

<file path=xl/ctrlProps/ctrlProp692.xml><?xml version="1.0" encoding="utf-8"?>
<formControlPr xmlns="http://schemas.microsoft.com/office/spreadsheetml/2009/9/main" objectType="CheckBox" fmlaLink="Cs!H94" lockText="1" noThreeD="1"/>
</file>

<file path=xl/ctrlProps/ctrlProp693.xml><?xml version="1.0" encoding="utf-8"?>
<formControlPr xmlns="http://schemas.microsoft.com/office/spreadsheetml/2009/9/main" objectType="CheckBox" fmlaLink="Cs!H95" lockText="1" noThreeD="1"/>
</file>

<file path=xl/ctrlProps/ctrlProp694.xml><?xml version="1.0" encoding="utf-8"?>
<formControlPr xmlns="http://schemas.microsoft.com/office/spreadsheetml/2009/9/main" objectType="CheckBox" fmlaLink="Cs!H96" lockText="1" noThreeD="1"/>
</file>

<file path=xl/ctrlProps/ctrlProp695.xml><?xml version="1.0" encoding="utf-8"?>
<formControlPr xmlns="http://schemas.microsoft.com/office/spreadsheetml/2009/9/main" objectType="CheckBox" fmlaLink="Cs!H97" lockText="1" noThreeD="1"/>
</file>

<file path=xl/ctrlProps/ctrlProp696.xml><?xml version="1.0" encoding="utf-8"?>
<formControlPr xmlns="http://schemas.microsoft.com/office/spreadsheetml/2009/9/main" objectType="CheckBox" fmlaLink="Cs!H98" lockText="1" noThreeD="1"/>
</file>

<file path=xl/ctrlProps/ctrlProp697.xml><?xml version="1.0" encoding="utf-8"?>
<formControlPr xmlns="http://schemas.microsoft.com/office/spreadsheetml/2009/9/main" objectType="CheckBox" fmlaLink="Cs!H99" lockText="1" noThreeD="1"/>
</file>

<file path=xl/ctrlProps/ctrlProp698.xml><?xml version="1.0" encoding="utf-8"?>
<formControlPr xmlns="http://schemas.microsoft.com/office/spreadsheetml/2009/9/main" objectType="CheckBox" fmlaLink="Cs!H100" lockText="1" noThreeD="1"/>
</file>

<file path=xl/ctrlProps/ctrlProp699.xml><?xml version="1.0" encoding="utf-8"?>
<formControlPr xmlns="http://schemas.microsoft.com/office/spreadsheetml/2009/9/main" objectType="CheckBox" fmlaLink="Cs!H101" lockText="1" noThreeD="1"/>
</file>

<file path=xl/ctrlProps/ctrlProp700.xml><?xml version="1.0" encoding="utf-8"?>
<formControlPr xmlns="http://schemas.microsoft.com/office/spreadsheetml/2009/9/main" objectType="CheckBox" fmlaLink="Cs!H102" lockText="1" noThreeD="1"/>
</file>

<file path=xl/ctrlProps/ctrlProp701.xml><?xml version="1.0" encoding="utf-8"?>
<formControlPr xmlns="http://schemas.microsoft.com/office/spreadsheetml/2009/9/main" objectType="CheckBox" fmlaLink="Cs!I3" lockText="1" noThreeD="1"/>
</file>

<file path=xl/ctrlProps/ctrlProp702.xml><?xml version="1.0" encoding="utf-8"?>
<formControlPr xmlns="http://schemas.microsoft.com/office/spreadsheetml/2009/9/main" objectType="CheckBox" fmlaLink="Cs!I4" lockText="1" noThreeD="1"/>
</file>

<file path=xl/ctrlProps/ctrlProp703.xml><?xml version="1.0" encoding="utf-8"?>
<formControlPr xmlns="http://schemas.microsoft.com/office/spreadsheetml/2009/9/main" objectType="CheckBox" fmlaLink="Cs!I5" lockText="1" noThreeD="1"/>
</file>

<file path=xl/ctrlProps/ctrlProp704.xml><?xml version="1.0" encoding="utf-8"?>
<formControlPr xmlns="http://schemas.microsoft.com/office/spreadsheetml/2009/9/main" objectType="CheckBox" fmlaLink="Cs!I6" lockText="1" noThreeD="1"/>
</file>

<file path=xl/ctrlProps/ctrlProp705.xml><?xml version="1.0" encoding="utf-8"?>
<formControlPr xmlns="http://schemas.microsoft.com/office/spreadsheetml/2009/9/main" objectType="CheckBox" checked="Checked" fmlaLink="Cs!I7" lockText="1" noThreeD="1"/>
</file>

<file path=xl/ctrlProps/ctrlProp706.xml><?xml version="1.0" encoding="utf-8"?>
<formControlPr xmlns="http://schemas.microsoft.com/office/spreadsheetml/2009/9/main" objectType="CheckBox" checked="Checked" fmlaLink="Cs!I8" lockText="1" noThreeD="1"/>
</file>

<file path=xl/ctrlProps/ctrlProp707.xml><?xml version="1.0" encoding="utf-8"?>
<formControlPr xmlns="http://schemas.microsoft.com/office/spreadsheetml/2009/9/main" objectType="CheckBox" fmlaLink="Cs!I9" lockText="1" noThreeD="1"/>
</file>

<file path=xl/ctrlProps/ctrlProp708.xml><?xml version="1.0" encoding="utf-8"?>
<formControlPr xmlns="http://schemas.microsoft.com/office/spreadsheetml/2009/9/main" objectType="CheckBox" fmlaLink="Cs!I10" lockText="1" noThreeD="1"/>
</file>

<file path=xl/ctrlProps/ctrlProp709.xml><?xml version="1.0" encoding="utf-8"?>
<formControlPr xmlns="http://schemas.microsoft.com/office/spreadsheetml/2009/9/main" objectType="CheckBox" checked="Checked" fmlaLink="Cs!I11" lockText="1" noThreeD="1"/>
</file>

<file path=xl/ctrlProps/ctrlProp710.xml><?xml version="1.0" encoding="utf-8"?>
<formControlPr xmlns="http://schemas.microsoft.com/office/spreadsheetml/2009/9/main" objectType="CheckBox" checked="Checked" fmlaLink="Cs!I12" lockText="1" noThreeD="1"/>
</file>

<file path=xl/ctrlProps/ctrlProp711.xml><?xml version="1.0" encoding="utf-8"?>
<formControlPr xmlns="http://schemas.microsoft.com/office/spreadsheetml/2009/9/main" objectType="CheckBox" fmlaLink="Cs!I13" lockText="1" noThreeD="1"/>
</file>

<file path=xl/ctrlProps/ctrlProp712.xml><?xml version="1.0" encoding="utf-8"?>
<formControlPr xmlns="http://schemas.microsoft.com/office/spreadsheetml/2009/9/main" objectType="CheckBox" fmlaLink="Cs!I14" lockText="1" noThreeD="1"/>
</file>

<file path=xl/ctrlProps/ctrlProp713.xml><?xml version="1.0" encoding="utf-8"?>
<formControlPr xmlns="http://schemas.microsoft.com/office/spreadsheetml/2009/9/main" objectType="CheckBox" fmlaLink="Cs!I15" lockText="1" noThreeD="1"/>
</file>

<file path=xl/ctrlProps/ctrlProp714.xml><?xml version="1.0" encoding="utf-8"?>
<formControlPr xmlns="http://schemas.microsoft.com/office/spreadsheetml/2009/9/main" objectType="CheckBox" fmlaLink="Cs!I16" lockText="1" noThreeD="1"/>
</file>

<file path=xl/ctrlProps/ctrlProp715.xml><?xml version="1.0" encoding="utf-8"?>
<formControlPr xmlns="http://schemas.microsoft.com/office/spreadsheetml/2009/9/main" objectType="CheckBox" checked="Checked" fmlaLink="Cs!I17" lockText="1" noThreeD="1"/>
</file>

<file path=xl/ctrlProps/ctrlProp716.xml><?xml version="1.0" encoding="utf-8"?>
<formControlPr xmlns="http://schemas.microsoft.com/office/spreadsheetml/2009/9/main" objectType="CheckBox" checked="Checked" fmlaLink="Cs!I18" lockText="1" noThreeD="1"/>
</file>

<file path=xl/ctrlProps/ctrlProp717.xml><?xml version="1.0" encoding="utf-8"?>
<formControlPr xmlns="http://schemas.microsoft.com/office/spreadsheetml/2009/9/main" objectType="CheckBox" fmlaLink="Cs!I19" lockText="1" noThreeD="1"/>
</file>

<file path=xl/ctrlProps/ctrlProp718.xml><?xml version="1.0" encoding="utf-8"?>
<formControlPr xmlns="http://schemas.microsoft.com/office/spreadsheetml/2009/9/main" objectType="CheckBox" fmlaLink="Cs!I20" lockText="1" noThreeD="1"/>
</file>

<file path=xl/ctrlProps/ctrlProp719.xml><?xml version="1.0" encoding="utf-8"?>
<formControlPr xmlns="http://schemas.microsoft.com/office/spreadsheetml/2009/9/main" objectType="CheckBox" fmlaLink="Cs!I21" lockText="1" noThreeD="1"/>
</file>

<file path=xl/ctrlProps/ctrlProp720.xml><?xml version="1.0" encoding="utf-8"?>
<formControlPr xmlns="http://schemas.microsoft.com/office/spreadsheetml/2009/9/main" objectType="CheckBox" fmlaLink="Cs!I22" lockText="1" noThreeD="1"/>
</file>

<file path=xl/ctrlProps/ctrlProp721.xml><?xml version="1.0" encoding="utf-8"?>
<formControlPr xmlns="http://schemas.microsoft.com/office/spreadsheetml/2009/9/main" objectType="CheckBox" fmlaLink="Cs!I23" lockText="1" noThreeD="1"/>
</file>

<file path=xl/ctrlProps/ctrlProp722.xml><?xml version="1.0" encoding="utf-8"?>
<formControlPr xmlns="http://schemas.microsoft.com/office/spreadsheetml/2009/9/main" objectType="CheckBox" fmlaLink="Cs!I24" lockText="1" noThreeD="1"/>
</file>

<file path=xl/ctrlProps/ctrlProp723.xml><?xml version="1.0" encoding="utf-8"?>
<formControlPr xmlns="http://schemas.microsoft.com/office/spreadsheetml/2009/9/main" objectType="CheckBox" fmlaLink="Cs!I25" lockText="1" noThreeD="1"/>
</file>

<file path=xl/ctrlProps/ctrlProp724.xml><?xml version="1.0" encoding="utf-8"?>
<formControlPr xmlns="http://schemas.microsoft.com/office/spreadsheetml/2009/9/main" objectType="CheckBox" fmlaLink="Cs!I26" lockText="1" noThreeD="1"/>
</file>

<file path=xl/ctrlProps/ctrlProp725.xml><?xml version="1.0" encoding="utf-8"?>
<formControlPr xmlns="http://schemas.microsoft.com/office/spreadsheetml/2009/9/main" objectType="CheckBox" fmlaLink="Cs!I27" lockText="1" noThreeD="1"/>
</file>

<file path=xl/ctrlProps/ctrlProp726.xml><?xml version="1.0" encoding="utf-8"?>
<formControlPr xmlns="http://schemas.microsoft.com/office/spreadsheetml/2009/9/main" objectType="CheckBox" fmlaLink="Cs!I28" lockText="1" noThreeD="1"/>
</file>

<file path=xl/ctrlProps/ctrlProp727.xml><?xml version="1.0" encoding="utf-8"?>
<formControlPr xmlns="http://schemas.microsoft.com/office/spreadsheetml/2009/9/main" objectType="CheckBox" fmlaLink="Cs!I29" lockText="1" noThreeD="1"/>
</file>

<file path=xl/ctrlProps/ctrlProp728.xml><?xml version="1.0" encoding="utf-8"?>
<formControlPr xmlns="http://schemas.microsoft.com/office/spreadsheetml/2009/9/main" objectType="CheckBox" fmlaLink="Cs!I30" lockText="1" noThreeD="1"/>
</file>

<file path=xl/ctrlProps/ctrlProp729.xml><?xml version="1.0" encoding="utf-8"?>
<formControlPr xmlns="http://schemas.microsoft.com/office/spreadsheetml/2009/9/main" objectType="CheckBox" fmlaLink="Cs!I31" lockText="1" noThreeD="1"/>
</file>

<file path=xl/ctrlProps/ctrlProp730.xml><?xml version="1.0" encoding="utf-8"?>
<formControlPr xmlns="http://schemas.microsoft.com/office/spreadsheetml/2009/9/main" objectType="CheckBox" fmlaLink="Cs!I32" lockText="1" noThreeD="1"/>
</file>

<file path=xl/ctrlProps/ctrlProp731.xml><?xml version="1.0" encoding="utf-8"?>
<formControlPr xmlns="http://schemas.microsoft.com/office/spreadsheetml/2009/9/main" objectType="CheckBox" fmlaLink="Cs!I33" lockText="1" noThreeD="1"/>
</file>

<file path=xl/ctrlProps/ctrlProp732.xml><?xml version="1.0" encoding="utf-8"?>
<formControlPr xmlns="http://schemas.microsoft.com/office/spreadsheetml/2009/9/main" objectType="CheckBox" fmlaLink="Cs!I34" lockText="1" noThreeD="1"/>
</file>

<file path=xl/ctrlProps/ctrlProp733.xml><?xml version="1.0" encoding="utf-8"?>
<formControlPr xmlns="http://schemas.microsoft.com/office/spreadsheetml/2009/9/main" objectType="CheckBox" fmlaLink="Cs!I35" lockText="1" noThreeD="1"/>
</file>

<file path=xl/ctrlProps/ctrlProp734.xml><?xml version="1.0" encoding="utf-8"?>
<formControlPr xmlns="http://schemas.microsoft.com/office/spreadsheetml/2009/9/main" objectType="CheckBox" fmlaLink="Cs!I36" lockText="1" noThreeD="1"/>
</file>

<file path=xl/ctrlProps/ctrlProp735.xml><?xml version="1.0" encoding="utf-8"?>
<formControlPr xmlns="http://schemas.microsoft.com/office/spreadsheetml/2009/9/main" objectType="CheckBox" fmlaLink="Cs!I37" lockText="1" noThreeD="1"/>
</file>

<file path=xl/ctrlProps/ctrlProp736.xml><?xml version="1.0" encoding="utf-8"?>
<formControlPr xmlns="http://schemas.microsoft.com/office/spreadsheetml/2009/9/main" objectType="CheckBox" fmlaLink="Cs!I38" lockText="1" noThreeD="1"/>
</file>

<file path=xl/ctrlProps/ctrlProp737.xml><?xml version="1.0" encoding="utf-8"?>
<formControlPr xmlns="http://schemas.microsoft.com/office/spreadsheetml/2009/9/main" objectType="CheckBox" fmlaLink="Cs!I39" lockText="1" noThreeD="1"/>
</file>

<file path=xl/ctrlProps/ctrlProp738.xml><?xml version="1.0" encoding="utf-8"?>
<formControlPr xmlns="http://schemas.microsoft.com/office/spreadsheetml/2009/9/main" objectType="CheckBox" fmlaLink="Cs!I40" lockText="1" noThreeD="1"/>
</file>

<file path=xl/ctrlProps/ctrlProp739.xml><?xml version="1.0" encoding="utf-8"?>
<formControlPr xmlns="http://schemas.microsoft.com/office/spreadsheetml/2009/9/main" objectType="CheckBox" fmlaLink="Cs!I41" lockText="1" noThreeD="1"/>
</file>

<file path=xl/ctrlProps/ctrlProp740.xml><?xml version="1.0" encoding="utf-8"?>
<formControlPr xmlns="http://schemas.microsoft.com/office/spreadsheetml/2009/9/main" objectType="CheckBox" fmlaLink="Cs!I42" lockText="1" noThreeD="1"/>
</file>

<file path=xl/ctrlProps/ctrlProp741.xml><?xml version="1.0" encoding="utf-8"?>
<formControlPr xmlns="http://schemas.microsoft.com/office/spreadsheetml/2009/9/main" objectType="CheckBox" fmlaLink="Cs!I43" lockText="1" noThreeD="1"/>
</file>

<file path=xl/ctrlProps/ctrlProp742.xml><?xml version="1.0" encoding="utf-8"?>
<formControlPr xmlns="http://schemas.microsoft.com/office/spreadsheetml/2009/9/main" objectType="CheckBox" fmlaLink="Cs!I44" lockText="1" noThreeD="1"/>
</file>

<file path=xl/ctrlProps/ctrlProp743.xml><?xml version="1.0" encoding="utf-8"?>
<formControlPr xmlns="http://schemas.microsoft.com/office/spreadsheetml/2009/9/main" objectType="CheckBox" checked="Checked" fmlaLink="Cs!I45" lockText="1" noThreeD="1"/>
</file>

<file path=xl/ctrlProps/ctrlProp744.xml><?xml version="1.0" encoding="utf-8"?>
<formControlPr xmlns="http://schemas.microsoft.com/office/spreadsheetml/2009/9/main" objectType="CheckBox" checked="Checked" fmlaLink="Cs!I46" lockText="1" noThreeD="1"/>
</file>

<file path=xl/ctrlProps/ctrlProp745.xml><?xml version="1.0" encoding="utf-8"?>
<formControlPr xmlns="http://schemas.microsoft.com/office/spreadsheetml/2009/9/main" objectType="CheckBox" fmlaLink="Cs!I47" lockText="1" noThreeD="1"/>
</file>

<file path=xl/ctrlProps/ctrlProp746.xml><?xml version="1.0" encoding="utf-8"?>
<formControlPr xmlns="http://schemas.microsoft.com/office/spreadsheetml/2009/9/main" objectType="CheckBox" fmlaLink="Cs!I48" lockText="1" noThreeD="1"/>
</file>

<file path=xl/ctrlProps/ctrlProp747.xml><?xml version="1.0" encoding="utf-8"?>
<formControlPr xmlns="http://schemas.microsoft.com/office/spreadsheetml/2009/9/main" objectType="CheckBox" fmlaLink="Cs!I49" lockText="1" noThreeD="1"/>
</file>

<file path=xl/ctrlProps/ctrlProp748.xml><?xml version="1.0" encoding="utf-8"?>
<formControlPr xmlns="http://schemas.microsoft.com/office/spreadsheetml/2009/9/main" objectType="CheckBox" fmlaLink="Cs!I50" lockText="1" noThreeD="1"/>
</file>

<file path=xl/ctrlProps/ctrlProp749.xml><?xml version="1.0" encoding="utf-8"?>
<formControlPr xmlns="http://schemas.microsoft.com/office/spreadsheetml/2009/9/main" objectType="CheckBox" fmlaLink="Cs!I51" lockText="1" noThreeD="1"/>
</file>

<file path=xl/ctrlProps/ctrlProp750.xml><?xml version="1.0" encoding="utf-8"?>
<formControlPr xmlns="http://schemas.microsoft.com/office/spreadsheetml/2009/9/main" objectType="CheckBox" fmlaLink="Cs!I52" lockText="1" noThreeD="1"/>
</file>

<file path=xl/ctrlProps/ctrlProp751.xml><?xml version="1.0" encoding="utf-8"?>
<formControlPr xmlns="http://schemas.microsoft.com/office/spreadsheetml/2009/9/main" objectType="CheckBox" checked="Checked" fmlaLink="Cs!I53" lockText="1" noThreeD="1"/>
</file>

<file path=xl/ctrlProps/ctrlProp752.xml><?xml version="1.0" encoding="utf-8"?>
<formControlPr xmlns="http://schemas.microsoft.com/office/spreadsheetml/2009/9/main" objectType="CheckBox" fmlaLink="Cs!I54" lockText="1" noThreeD="1"/>
</file>

<file path=xl/ctrlProps/ctrlProp753.xml><?xml version="1.0" encoding="utf-8"?>
<formControlPr xmlns="http://schemas.microsoft.com/office/spreadsheetml/2009/9/main" objectType="CheckBox" fmlaLink="Cs!I55" lockText="1" noThreeD="1"/>
</file>

<file path=xl/ctrlProps/ctrlProp754.xml><?xml version="1.0" encoding="utf-8"?>
<formControlPr xmlns="http://schemas.microsoft.com/office/spreadsheetml/2009/9/main" objectType="CheckBox" fmlaLink="Cs!I56" lockText="1" noThreeD="1"/>
</file>

<file path=xl/ctrlProps/ctrlProp755.xml><?xml version="1.0" encoding="utf-8"?>
<formControlPr xmlns="http://schemas.microsoft.com/office/spreadsheetml/2009/9/main" objectType="CheckBox" fmlaLink="Cs!I57" lockText="1" noThreeD="1"/>
</file>

<file path=xl/ctrlProps/ctrlProp756.xml><?xml version="1.0" encoding="utf-8"?>
<formControlPr xmlns="http://schemas.microsoft.com/office/spreadsheetml/2009/9/main" objectType="CheckBox" fmlaLink="Cs!I58" lockText="1" noThreeD="1"/>
</file>

<file path=xl/ctrlProps/ctrlProp757.xml><?xml version="1.0" encoding="utf-8"?>
<formControlPr xmlns="http://schemas.microsoft.com/office/spreadsheetml/2009/9/main" objectType="CheckBox" fmlaLink="Cs!I59" lockText="1" noThreeD="1"/>
</file>

<file path=xl/ctrlProps/ctrlProp758.xml><?xml version="1.0" encoding="utf-8"?>
<formControlPr xmlns="http://schemas.microsoft.com/office/spreadsheetml/2009/9/main" objectType="CheckBox" fmlaLink="Cs!I60" lockText="1" noThreeD="1"/>
</file>

<file path=xl/ctrlProps/ctrlProp759.xml><?xml version="1.0" encoding="utf-8"?>
<formControlPr xmlns="http://schemas.microsoft.com/office/spreadsheetml/2009/9/main" objectType="CheckBox" fmlaLink="Cs!I61" lockText="1" noThreeD="1"/>
</file>

<file path=xl/ctrlProps/ctrlProp760.xml><?xml version="1.0" encoding="utf-8"?>
<formControlPr xmlns="http://schemas.microsoft.com/office/spreadsheetml/2009/9/main" objectType="CheckBox" fmlaLink="Cs!I62" lockText="1" noThreeD="1"/>
</file>

<file path=xl/ctrlProps/ctrlProp761.xml><?xml version="1.0" encoding="utf-8"?>
<formControlPr xmlns="http://schemas.microsoft.com/office/spreadsheetml/2009/9/main" objectType="CheckBox" fmlaLink="Cs!I63" lockText="1" noThreeD="1"/>
</file>

<file path=xl/ctrlProps/ctrlProp762.xml><?xml version="1.0" encoding="utf-8"?>
<formControlPr xmlns="http://schemas.microsoft.com/office/spreadsheetml/2009/9/main" objectType="CheckBox" fmlaLink="Cs!I64" lockText="1" noThreeD="1"/>
</file>

<file path=xl/ctrlProps/ctrlProp763.xml><?xml version="1.0" encoding="utf-8"?>
<formControlPr xmlns="http://schemas.microsoft.com/office/spreadsheetml/2009/9/main" objectType="CheckBox" fmlaLink="Cs!I65" lockText="1" noThreeD="1"/>
</file>

<file path=xl/ctrlProps/ctrlProp764.xml><?xml version="1.0" encoding="utf-8"?>
<formControlPr xmlns="http://schemas.microsoft.com/office/spreadsheetml/2009/9/main" objectType="CheckBox" fmlaLink="Cs!I66" lockText="1" noThreeD="1"/>
</file>

<file path=xl/ctrlProps/ctrlProp765.xml><?xml version="1.0" encoding="utf-8"?>
<formControlPr xmlns="http://schemas.microsoft.com/office/spreadsheetml/2009/9/main" objectType="CheckBox" fmlaLink="Cs!I67" lockText="1" noThreeD="1"/>
</file>

<file path=xl/ctrlProps/ctrlProp766.xml><?xml version="1.0" encoding="utf-8"?>
<formControlPr xmlns="http://schemas.microsoft.com/office/spreadsheetml/2009/9/main" objectType="CheckBox" fmlaLink="Cs!I68" lockText="1" noThreeD="1"/>
</file>

<file path=xl/ctrlProps/ctrlProp767.xml><?xml version="1.0" encoding="utf-8"?>
<formControlPr xmlns="http://schemas.microsoft.com/office/spreadsheetml/2009/9/main" objectType="CheckBox" fmlaLink="Cs!I69" lockText="1" noThreeD="1"/>
</file>

<file path=xl/ctrlProps/ctrlProp768.xml><?xml version="1.0" encoding="utf-8"?>
<formControlPr xmlns="http://schemas.microsoft.com/office/spreadsheetml/2009/9/main" objectType="CheckBox" fmlaLink="Cs!I70" lockText="1" noThreeD="1"/>
</file>

<file path=xl/ctrlProps/ctrlProp769.xml><?xml version="1.0" encoding="utf-8"?>
<formControlPr xmlns="http://schemas.microsoft.com/office/spreadsheetml/2009/9/main" objectType="CheckBox" fmlaLink="Cs!I71" lockText="1" noThreeD="1"/>
</file>

<file path=xl/ctrlProps/ctrlProp770.xml><?xml version="1.0" encoding="utf-8"?>
<formControlPr xmlns="http://schemas.microsoft.com/office/spreadsheetml/2009/9/main" objectType="CheckBox" fmlaLink="Cs!I72" lockText="1" noThreeD="1"/>
</file>

<file path=xl/ctrlProps/ctrlProp771.xml><?xml version="1.0" encoding="utf-8"?>
<formControlPr xmlns="http://schemas.microsoft.com/office/spreadsheetml/2009/9/main" objectType="CheckBox" fmlaLink="Cs!I73" lockText="1" noThreeD="1"/>
</file>

<file path=xl/ctrlProps/ctrlProp772.xml><?xml version="1.0" encoding="utf-8"?>
<formControlPr xmlns="http://schemas.microsoft.com/office/spreadsheetml/2009/9/main" objectType="CheckBox" fmlaLink="Cs!I74" lockText="1" noThreeD="1"/>
</file>

<file path=xl/ctrlProps/ctrlProp773.xml><?xml version="1.0" encoding="utf-8"?>
<formControlPr xmlns="http://schemas.microsoft.com/office/spreadsheetml/2009/9/main" objectType="CheckBox" fmlaLink="Cs!I75" lockText="1" noThreeD="1"/>
</file>

<file path=xl/ctrlProps/ctrlProp774.xml><?xml version="1.0" encoding="utf-8"?>
<formControlPr xmlns="http://schemas.microsoft.com/office/spreadsheetml/2009/9/main" objectType="CheckBox" fmlaLink="Cs!I76" lockText="1" noThreeD="1"/>
</file>

<file path=xl/ctrlProps/ctrlProp775.xml><?xml version="1.0" encoding="utf-8"?>
<formControlPr xmlns="http://schemas.microsoft.com/office/spreadsheetml/2009/9/main" objectType="CheckBox" fmlaLink="Cs!I77" lockText="1" noThreeD="1"/>
</file>

<file path=xl/ctrlProps/ctrlProp776.xml><?xml version="1.0" encoding="utf-8"?>
<formControlPr xmlns="http://schemas.microsoft.com/office/spreadsheetml/2009/9/main" objectType="CheckBox" fmlaLink="Cs!I78" lockText="1" noThreeD="1"/>
</file>

<file path=xl/ctrlProps/ctrlProp777.xml><?xml version="1.0" encoding="utf-8"?>
<formControlPr xmlns="http://schemas.microsoft.com/office/spreadsheetml/2009/9/main" objectType="CheckBox" fmlaLink="Cs!I79" lockText="1" noThreeD="1"/>
</file>

<file path=xl/ctrlProps/ctrlProp778.xml><?xml version="1.0" encoding="utf-8"?>
<formControlPr xmlns="http://schemas.microsoft.com/office/spreadsheetml/2009/9/main" objectType="CheckBox" fmlaLink="Cs!I80" lockText="1" noThreeD="1"/>
</file>

<file path=xl/ctrlProps/ctrlProp779.xml><?xml version="1.0" encoding="utf-8"?>
<formControlPr xmlns="http://schemas.microsoft.com/office/spreadsheetml/2009/9/main" objectType="CheckBox" fmlaLink="Cs!I81" lockText="1" noThreeD="1"/>
</file>

<file path=xl/ctrlProps/ctrlProp780.xml><?xml version="1.0" encoding="utf-8"?>
<formControlPr xmlns="http://schemas.microsoft.com/office/spreadsheetml/2009/9/main" objectType="CheckBox" fmlaLink="Cs!I82" lockText="1" noThreeD="1"/>
</file>

<file path=xl/ctrlProps/ctrlProp781.xml><?xml version="1.0" encoding="utf-8"?>
<formControlPr xmlns="http://schemas.microsoft.com/office/spreadsheetml/2009/9/main" objectType="CheckBox" fmlaLink="Cs!I83" lockText="1" noThreeD="1"/>
</file>

<file path=xl/ctrlProps/ctrlProp782.xml><?xml version="1.0" encoding="utf-8"?>
<formControlPr xmlns="http://schemas.microsoft.com/office/spreadsheetml/2009/9/main" objectType="CheckBox" fmlaLink="Cs!I84" lockText="1" noThreeD="1"/>
</file>

<file path=xl/ctrlProps/ctrlProp783.xml><?xml version="1.0" encoding="utf-8"?>
<formControlPr xmlns="http://schemas.microsoft.com/office/spreadsheetml/2009/9/main" objectType="CheckBox" fmlaLink="Cs!I85" lockText="1" noThreeD="1"/>
</file>

<file path=xl/ctrlProps/ctrlProp784.xml><?xml version="1.0" encoding="utf-8"?>
<formControlPr xmlns="http://schemas.microsoft.com/office/spreadsheetml/2009/9/main" objectType="CheckBox" fmlaLink="Cs!I86" lockText="1" noThreeD="1"/>
</file>

<file path=xl/ctrlProps/ctrlProp785.xml><?xml version="1.0" encoding="utf-8"?>
<formControlPr xmlns="http://schemas.microsoft.com/office/spreadsheetml/2009/9/main" objectType="CheckBox" fmlaLink="Cs!I87" lockText="1" noThreeD="1"/>
</file>

<file path=xl/ctrlProps/ctrlProp786.xml><?xml version="1.0" encoding="utf-8"?>
<formControlPr xmlns="http://schemas.microsoft.com/office/spreadsheetml/2009/9/main" objectType="CheckBox" fmlaLink="Cs!I88" lockText="1" noThreeD="1"/>
</file>

<file path=xl/ctrlProps/ctrlProp787.xml><?xml version="1.0" encoding="utf-8"?>
<formControlPr xmlns="http://schemas.microsoft.com/office/spreadsheetml/2009/9/main" objectType="CheckBox" fmlaLink="Cs!I89" lockText="1" noThreeD="1"/>
</file>

<file path=xl/ctrlProps/ctrlProp788.xml><?xml version="1.0" encoding="utf-8"?>
<formControlPr xmlns="http://schemas.microsoft.com/office/spreadsheetml/2009/9/main" objectType="CheckBox" fmlaLink="Cs!I90" lockText="1" noThreeD="1"/>
</file>

<file path=xl/ctrlProps/ctrlProp789.xml><?xml version="1.0" encoding="utf-8"?>
<formControlPr xmlns="http://schemas.microsoft.com/office/spreadsheetml/2009/9/main" objectType="CheckBox" fmlaLink="Cs!I91" lockText="1" noThreeD="1"/>
</file>

<file path=xl/ctrlProps/ctrlProp790.xml><?xml version="1.0" encoding="utf-8"?>
<formControlPr xmlns="http://schemas.microsoft.com/office/spreadsheetml/2009/9/main" objectType="CheckBox" fmlaLink="Cs!I92" lockText="1" noThreeD="1"/>
</file>

<file path=xl/ctrlProps/ctrlProp791.xml><?xml version="1.0" encoding="utf-8"?>
<formControlPr xmlns="http://schemas.microsoft.com/office/spreadsheetml/2009/9/main" objectType="CheckBox" fmlaLink="Cs!I93" lockText="1" noThreeD="1"/>
</file>

<file path=xl/ctrlProps/ctrlProp792.xml><?xml version="1.0" encoding="utf-8"?>
<formControlPr xmlns="http://schemas.microsoft.com/office/spreadsheetml/2009/9/main" objectType="CheckBox" fmlaLink="Cs!I94" lockText="1" noThreeD="1"/>
</file>

<file path=xl/ctrlProps/ctrlProp793.xml><?xml version="1.0" encoding="utf-8"?>
<formControlPr xmlns="http://schemas.microsoft.com/office/spreadsheetml/2009/9/main" objectType="CheckBox" fmlaLink="Cs!I95" lockText="1" noThreeD="1"/>
</file>

<file path=xl/ctrlProps/ctrlProp794.xml><?xml version="1.0" encoding="utf-8"?>
<formControlPr xmlns="http://schemas.microsoft.com/office/spreadsheetml/2009/9/main" objectType="CheckBox" fmlaLink="Cs!I96" lockText="1" noThreeD="1"/>
</file>

<file path=xl/ctrlProps/ctrlProp795.xml><?xml version="1.0" encoding="utf-8"?>
<formControlPr xmlns="http://schemas.microsoft.com/office/spreadsheetml/2009/9/main" objectType="CheckBox" fmlaLink="Cs!I97" lockText="1" noThreeD="1"/>
</file>

<file path=xl/ctrlProps/ctrlProp796.xml><?xml version="1.0" encoding="utf-8"?>
<formControlPr xmlns="http://schemas.microsoft.com/office/spreadsheetml/2009/9/main" objectType="CheckBox" fmlaLink="Cs!I98" lockText="1" noThreeD="1"/>
</file>

<file path=xl/ctrlProps/ctrlProp797.xml><?xml version="1.0" encoding="utf-8"?>
<formControlPr xmlns="http://schemas.microsoft.com/office/spreadsheetml/2009/9/main" objectType="CheckBox" fmlaLink="Cs!I99" lockText="1" noThreeD="1"/>
</file>

<file path=xl/ctrlProps/ctrlProp798.xml><?xml version="1.0" encoding="utf-8"?>
<formControlPr xmlns="http://schemas.microsoft.com/office/spreadsheetml/2009/9/main" objectType="CheckBox" fmlaLink="Cs!I100" lockText="1" noThreeD="1"/>
</file>

<file path=xl/ctrlProps/ctrlProp799.xml><?xml version="1.0" encoding="utf-8"?>
<formControlPr xmlns="http://schemas.microsoft.com/office/spreadsheetml/2009/9/main" objectType="CheckBox" fmlaLink="Cs!I101" lockText="1" noThreeD="1"/>
</file>

<file path=xl/ctrlProps/ctrlProp800.xml><?xml version="1.0" encoding="utf-8"?>
<formControlPr xmlns="http://schemas.microsoft.com/office/spreadsheetml/2009/9/main" objectType="CheckBox" fmlaLink="Cs!I102" lockText="1" noThreeD="1"/>
</file>

<file path=xl/ctrlProps/ctrlProp801.xml><?xml version="1.0" encoding="utf-8"?>
<formControlPr xmlns="http://schemas.microsoft.com/office/spreadsheetml/2009/9/main" objectType="CheckBox" fmlaLink="Cs!J3" lockText="1" noThreeD="1"/>
</file>

<file path=xl/ctrlProps/ctrlProp802.xml><?xml version="1.0" encoding="utf-8"?>
<formControlPr xmlns="http://schemas.microsoft.com/office/spreadsheetml/2009/9/main" objectType="CheckBox" fmlaLink="Cs!J4" lockText="1" noThreeD="1"/>
</file>

<file path=xl/ctrlProps/ctrlProp803.xml><?xml version="1.0" encoding="utf-8"?>
<formControlPr xmlns="http://schemas.microsoft.com/office/spreadsheetml/2009/9/main" objectType="CheckBox" fmlaLink="Cs!J5" lockText="1" noThreeD="1"/>
</file>

<file path=xl/ctrlProps/ctrlProp804.xml><?xml version="1.0" encoding="utf-8"?>
<formControlPr xmlns="http://schemas.microsoft.com/office/spreadsheetml/2009/9/main" objectType="CheckBox" fmlaLink="Cs!J6" lockText="1" noThreeD="1"/>
</file>

<file path=xl/ctrlProps/ctrlProp805.xml><?xml version="1.0" encoding="utf-8"?>
<formControlPr xmlns="http://schemas.microsoft.com/office/spreadsheetml/2009/9/main" objectType="CheckBox" fmlaLink="Cs!J7" lockText="1" noThreeD="1"/>
</file>

<file path=xl/ctrlProps/ctrlProp806.xml><?xml version="1.0" encoding="utf-8"?>
<formControlPr xmlns="http://schemas.microsoft.com/office/spreadsheetml/2009/9/main" objectType="CheckBox" fmlaLink="Cs!J8" lockText="1" noThreeD="1"/>
</file>

<file path=xl/ctrlProps/ctrlProp807.xml><?xml version="1.0" encoding="utf-8"?>
<formControlPr xmlns="http://schemas.microsoft.com/office/spreadsheetml/2009/9/main" objectType="CheckBox" fmlaLink="Cs!J9" lockText="1" noThreeD="1"/>
</file>

<file path=xl/ctrlProps/ctrlProp808.xml><?xml version="1.0" encoding="utf-8"?>
<formControlPr xmlns="http://schemas.microsoft.com/office/spreadsheetml/2009/9/main" objectType="CheckBox" fmlaLink="Cs!J10" lockText="1" noThreeD="1"/>
</file>

<file path=xl/ctrlProps/ctrlProp809.xml><?xml version="1.0" encoding="utf-8"?>
<formControlPr xmlns="http://schemas.microsoft.com/office/spreadsheetml/2009/9/main" objectType="CheckBox" checked="Checked" fmlaLink="Cs!J11" lockText="1" noThreeD="1"/>
</file>

<file path=xl/ctrlProps/ctrlProp810.xml><?xml version="1.0" encoding="utf-8"?>
<formControlPr xmlns="http://schemas.microsoft.com/office/spreadsheetml/2009/9/main" objectType="CheckBox" checked="Checked" fmlaLink="Cs!J12" lockText="1" noThreeD="1"/>
</file>

<file path=xl/ctrlProps/ctrlProp811.xml><?xml version="1.0" encoding="utf-8"?>
<formControlPr xmlns="http://schemas.microsoft.com/office/spreadsheetml/2009/9/main" objectType="CheckBox" fmlaLink="Cs!J13" lockText="1" noThreeD="1"/>
</file>

<file path=xl/ctrlProps/ctrlProp812.xml><?xml version="1.0" encoding="utf-8"?>
<formControlPr xmlns="http://schemas.microsoft.com/office/spreadsheetml/2009/9/main" objectType="CheckBox" fmlaLink="Cs!J14" lockText="1" noThreeD="1"/>
</file>

<file path=xl/ctrlProps/ctrlProp813.xml><?xml version="1.0" encoding="utf-8"?>
<formControlPr xmlns="http://schemas.microsoft.com/office/spreadsheetml/2009/9/main" objectType="CheckBox" checked="Checked" fmlaLink="Cs!J15" lockText="1" noThreeD="1"/>
</file>

<file path=xl/ctrlProps/ctrlProp814.xml><?xml version="1.0" encoding="utf-8"?>
<formControlPr xmlns="http://schemas.microsoft.com/office/spreadsheetml/2009/9/main" objectType="CheckBox" fmlaLink="Cs!J16" lockText="1" noThreeD="1"/>
</file>

<file path=xl/ctrlProps/ctrlProp815.xml><?xml version="1.0" encoding="utf-8"?>
<formControlPr xmlns="http://schemas.microsoft.com/office/spreadsheetml/2009/9/main" objectType="CheckBox" fmlaLink="Cs!J17" lockText="1" noThreeD="1"/>
</file>

<file path=xl/ctrlProps/ctrlProp816.xml><?xml version="1.0" encoding="utf-8"?>
<formControlPr xmlns="http://schemas.microsoft.com/office/spreadsheetml/2009/9/main" objectType="CheckBox" fmlaLink="Cs!J18" lockText="1" noThreeD="1"/>
</file>

<file path=xl/ctrlProps/ctrlProp817.xml><?xml version="1.0" encoding="utf-8"?>
<formControlPr xmlns="http://schemas.microsoft.com/office/spreadsheetml/2009/9/main" objectType="CheckBox" checked="Checked" fmlaLink="Cs!J19" lockText="1" noThreeD="1"/>
</file>

<file path=xl/ctrlProps/ctrlProp818.xml><?xml version="1.0" encoding="utf-8"?>
<formControlPr xmlns="http://schemas.microsoft.com/office/spreadsheetml/2009/9/main" objectType="CheckBox" fmlaLink="Cs!J20" lockText="1" noThreeD="1"/>
</file>

<file path=xl/ctrlProps/ctrlProp819.xml><?xml version="1.0" encoding="utf-8"?>
<formControlPr xmlns="http://schemas.microsoft.com/office/spreadsheetml/2009/9/main" objectType="CheckBox" checked="Checked" fmlaLink="Cs!J21" lockText="1" noThreeD="1"/>
</file>

<file path=xl/ctrlProps/ctrlProp820.xml><?xml version="1.0" encoding="utf-8"?>
<formControlPr xmlns="http://schemas.microsoft.com/office/spreadsheetml/2009/9/main" objectType="CheckBox" fmlaLink="Cs!J22" lockText="1" noThreeD="1"/>
</file>

<file path=xl/ctrlProps/ctrlProp821.xml><?xml version="1.0" encoding="utf-8"?>
<formControlPr xmlns="http://schemas.microsoft.com/office/spreadsheetml/2009/9/main" objectType="CheckBox" fmlaLink="Cs!J23" lockText="1" noThreeD="1"/>
</file>

<file path=xl/ctrlProps/ctrlProp822.xml><?xml version="1.0" encoding="utf-8"?>
<formControlPr xmlns="http://schemas.microsoft.com/office/spreadsheetml/2009/9/main" objectType="CheckBox" fmlaLink="Cs!J24" lockText="1" noThreeD="1"/>
</file>

<file path=xl/ctrlProps/ctrlProp823.xml><?xml version="1.0" encoding="utf-8"?>
<formControlPr xmlns="http://schemas.microsoft.com/office/spreadsheetml/2009/9/main" objectType="CheckBox" fmlaLink="Cs!J25" lockText="1" noThreeD="1"/>
</file>

<file path=xl/ctrlProps/ctrlProp824.xml><?xml version="1.0" encoding="utf-8"?>
<formControlPr xmlns="http://schemas.microsoft.com/office/spreadsheetml/2009/9/main" objectType="CheckBox" fmlaLink="Cs!J26" lockText="1" noThreeD="1"/>
</file>

<file path=xl/ctrlProps/ctrlProp825.xml><?xml version="1.0" encoding="utf-8"?>
<formControlPr xmlns="http://schemas.microsoft.com/office/spreadsheetml/2009/9/main" objectType="CheckBox" fmlaLink="Cs!J27" lockText="1" noThreeD="1"/>
</file>

<file path=xl/ctrlProps/ctrlProp826.xml><?xml version="1.0" encoding="utf-8"?>
<formControlPr xmlns="http://schemas.microsoft.com/office/spreadsheetml/2009/9/main" objectType="CheckBox" fmlaLink="Cs!J28" lockText="1" noThreeD="1"/>
</file>

<file path=xl/ctrlProps/ctrlProp827.xml><?xml version="1.0" encoding="utf-8"?>
<formControlPr xmlns="http://schemas.microsoft.com/office/spreadsheetml/2009/9/main" objectType="CheckBox" fmlaLink="Cs!J29" lockText="1" noThreeD="1"/>
</file>

<file path=xl/ctrlProps/ctrlProp828.xml><?xml version="1.0" encoding="utf-8"?>
<formControlPr xmlns="http://schemas.microsoft.com/office/spreadsheetml/2009/9/main" objectType="CheckBox" fmlaLink="Cs!J30" lockText="1" noThreeD="1"/>
</file>

<file path=xl/ctrlProps/ctrlProp829.xml><?xml version="1.0" encoding="utf-8"?>
<formControlPr xmlns="http://schemas.microsoft.com/office/spreadsheetml/2009/9/main" objectType="CheckBox" fmlaLink="Cs!J31" lockText="1" noThreeD="1"/>
</file>

<file path=xl/ctrlProps/ctrlProp830.xml><?xml version="1.0" encoding="utf-8"?>
<formControlPr xmlns="http://schemas.microsoft.com/office/spreadsheetml/2009/9/main" objectType="CheckBox" fmlaLink="Cs!J32" lockText="1" noThreeD="1"/>
</file>

<file path=xl/ctrlProps/ctrlProp831.xml><?xml version="1.0" encoding="utf-8"?>
<formControlPr xmlns="http://schemas.microsoft.com/office/spreadsheetml/2009/9/main" objectType="CheckBox" fmlaLink="Cs!J33" lockText="1" noThreeD="1"/>
</file>

<file path=xl/ctrlProps/ctrlProp832.xml><?xml version="1.0" encoding="utf-8"?>
<formControlPr xmlns="http://schemas.microsoft.com/office/spreadsheetml/2009/9/main" objectType="CheckBox" fmlaLink="Cs!J34" lockText="1" noThreeD="1"/>
</file>

<file path=xl/ctrlProps/ctrlProp833.xml><?xml version="1.0" encoding="utf-8"?>
<formControlPr xmlns="http://schemas.microsoft.com/office/spreadsheetml/2009/9/main" objectType="CheckBox" fmlaLink="Cs!J35" lockText="1" noThreeD="1"/>
</file>

<file path=xl/ctrlProps/ctrlProp834.xml><?xml version="1.0" encoding="utf-8"?>
<formControlPr xmlns="http://schemas.microsoft.com/office/spreadsheetml/2009/9/main" objectType="CheckBox" checked="Checked" fmlaLink="Cs!J36" lockText="1" noThreeD="1"/>
</file>

<file path=xl/ctrlProps/ctrlProp835.xml><?xml version="1.0" encoding="utf-8"?>
<formControlPr xmlns="http://schemas.microsoft.com/office/spreadsheetml/2009/9/main" objectType="CheckBox" fmlaLink="Cs!J37" lockText="1" noThreeD="1"/>
</file>

<file path=xl/ctrlProps/ctrlProp836.xml><?xml version="1.0" encoding="utf-8"?>
<formControlPr xmlns="http://schemas.microsoft.com/office/spreadsheetml/2009/9/main" objectType="CheckBox" fmlaLink="Cs!J38" lockText="1" noThreeD="1"/>
</file>

<file path=xl/ctrlProps/ctrlProp837.xml><?xml version="1.0" encoding="utf-8"?>
<formControlPr xmlns="http://schemas.microsoft.com/office/spreadsheetml/2009/9/main" objectType="CheckBox" fmlaLink="Cs!J39" lockText="1" noThreeD="1"/>
</file>

<file path=xl/ctrlProps/ctrlProp838.xml><?xml version="1.0" encoding="utf-8"?>
<formControlPr xmlns="http://schemas.microsoft.com/office/spreadsheetml/2009/9/main" objectType="CheckBox" fmlaLink="Cs!J40" lockText="1" noThreeD="1"/>
</file>

<file path=xl/ctrlProps/ctrlProp839.xml><?xml version="1.0" encoding="utf-8"?>
<formControlPr xmlns="http://schemas.microsoft.com/office/spreadsheetml/2009/9/main" objectType="CheckBox" fmlaLink="Cs!J41" lockText="1" noThreeD="1"/>
</file>

<file path=xl/ctrlProps/ctrlProp840.xml><?xml version="1.0" encoding="utf-8"?>
<formControlPr xmlns="http://schemas.microsoft.com/office/spreadsheetml/2009/9/main" objectType="CheckBox" fmlaLink="Cs!J42" lockText="1" noThreeD="1"/>
</file>

<file path=xl/ctrlProps/ctrlProp841.xml><?xml version="1.0" encoding="utf-8"?>
<formControlPr xmlns="http://schemas.microsoft.com/office/spreadsheetml/2009/9/main" objectType="CheckBox" fmlaLink="Cs!J43" lockText="1" noThreeD="1"/>
</file>

<file path=xl/ctrlProps/ctrlProp842.xml><?xml version="1.0" encoding="utf-8"?>
<formControlPr xmlns="http://schemas.microsoft.com/office/spreadsheetml/2009/9/main" objectType="CheckBox" fmlaLink="Cs!J44" lockText="1" noThreeD="1"/>
</file>

<file path=xl/ctrlProps/ctrlProp843.xml><?xml version="1.0" encoding="utf-8"?>
<formControlPr xmlns="http://schemas.microsoft.com/office/spreadsheetml/2009/9/main" objectType="CheckBox" fmlaLink="Cs!J45" lockText="1" noThreeD="1"/>
</file>

<file path=xl/ctrlProps/ctrlProp844.xml><?xml version="1.0" encoding="utf-8"?>
<formControlPr xmlns="http://schemas.microsoft.com/office/spreadsheetml/2009/9/main" objectType="CheckBox" fmlaLink="Cs!J46" lockText="1" noThreeD="1"/>
</file>

<file path=xl/ctrlProps/ctrlProp845.xml><?xml version="1.0" encoding="utf-8"?>
<formControlPr xmlns="http://schemas.microsoft.com/office/spreadsheetml/2009/9/main" objectType="CheckBox" fmlaLink="Cs!J47" lockText="1" noThreeD="1"/>
</file>

<file path=xl/ctrlProps/ctrlProp846.xml><?xml version="1.0" encoding="utf-8"?>
<formControlPr xmlns="http://schemas.microsoft.com/office/spreadsheetml/2009/9/main" objectType="CheckBox" fmlaLink="Cs!J48" lockText="1" noThreeD="1"/>
</file>

<file path=xl/ctrlProps/ctrlProp847.xml><?xml version="1.0" encoding="utf-8"?>
<formControlPr xmlns="http://schemas.microsoft.com/office/spreadsheetml/2009/9/main" objectType="CheckBox" fmlaLink="Cs!J49" lockText="1" noThreeD="1"/>
</file>

<file path=xl/ctrlProps/ctrlProp848.xml><?xml version="1.0" encoding="utf-8"?>
<formControlPr xmlns="http://schemas.microsoft.com/office/spreadsheetml/2009/9/main" objectType="CheckBox" fmlaLink="Cs!J50" lockText="1" noThreeD="1"/>
</file>

<file path=xl/ctrlProps/ctrlProp849.xml><?xml version="1.0" encoding="utf-8"?>
<formControlPr xmlns="http://schemas.microsoft.com/office/spreadsheetml/2009/9/main" objectType="CheckBox" fmlaLink="Cs!J51" lockText="1" noThreeD="1"/>
</file>

<file path=xl/ctrlProps/ctrlProp850.xml><?xml version="1.0" encoding="utf-8"?>
<formControlPr xmlns="http://schemas.microsoft.com/office/spreadsheetml/2009/9/main" objectType="CheckBox" fmlaLink="Cs!J52" lockText="1" noThreeD="1"/>
</file>

<file path=xl/ctrlProps/ctrlProp851.xml><?xml version="1.0" encoding="utf-8"?>
<formControlPr xmlns="http://schemas.microsoft.com/office/spreadsheetml/2009/9/main" objectType="CheckBox" fmlaLink="Cs!J53" lockText="1" noThreeD="1"/>
</file>

<file path=xl/ctrlProps/ctrlProp852.xml><?xml version="1.0" encoding="utf-8"?>
<formControlPr xmlns="http://schemas.microsoft.com/office/spreadsheetml/2009/9/main" objectType="CheckBox" fmlaLink="Cs!J54" lockText="1" noThreeD="1"/>
</file>

<file path=xl/ctrlProps/ctrlProp853.xml><?xml version="1.0" encoding="utf-8"?>
<formControlPr xmlns="http://schemas.microsoft.com/office/spreadsheetml/2009/9/main" objectType="CheckBox" fmlaLink="Cs!J55" lockText="1" noThreeD="1"/>
</file>

<file path=xl/ctrlProps/ctrlProp854.xml><?xml version="1.0" encoding="utf-8"?>
<formControlPr xmlns="http://schemas.microsoft.com/office/spreadsheetml/2009/9/main" objectType="CheckBox" fmlaLink="Cs!J56" lockText="1" noThreeD="1"/>
</file>

<file path=xl/ctrlProps/ctrlProp855.xml><?xml version="1.0" encoding="utf-8"?>
<formControlPr xmlns="http://schemas.microsoft.com/office/spreadsheetml/2009/9/main" objectType="CheckBox" fmlaLink="Cs!J57" lockText="1" noThreeD="1"/>
</file>

<file path=xl/ctrlProps/ctrlProp856.xml><?xml version="1.0" encoding="utf-8"?>
<formControlPr xmlns="http://schemas.microsoft.com/office/spreadsheetml/2009/9/main" objectType="CheckBox" fmlaLink="Cs!J58" lockText="1" noThreeD="1"/>
</file>

<file path=xl/ctrlProps/ctrlProp857.xml><?xml version="1.0" encoding="utf-8"?>
<formControlPr xmlns="http://schemas.microsoft.com/office/spreadsheetml/2009/9/main" objectType="CheckBox" fmlaLink="Cs!J59" lockText="1" noThreeD="1"/>
</file>

<file path=xl/ctrlProps/ctrlProp858.xml><?xml version="1.0" encoding="utf-8"?>
<formControlPr xmlns="http://schemas.microsoft.com/office/spreadsheetml/2009/9/main" objectType="CheckBox" fmlaLink="Cs!J60" lockText="1" noThreeD="1"/>
</file>

<file path=xl/ctrlProps/ctrlProp859.xml><?xml version="1.0" encoding="utf-8"?>
<formControlPr xmlns="http://schemas.microsoft.com/office/spreadsheetml/2009/9/main" objectType="CheckBox" fmlaLink="Cs!J61" lockText="1" noThreeD="1"/>
</file>

<file path=xl/ctrlProps/ctrlProp860.xml><?xml version="1.0" encoding="utf-8"?>
<formControlPr xmlns="http://schemas.microsoft.com/office/spreadsheetml/2009/9/main" objectType="CheckBox" fmlaLink="Cs!J62" lockText="1" noThreeD="1"/>
</file>

<file path=xl/ctrlProps/ctrlProp861.xml><?xml version="1.0" encoding="utf-8"?>
<formControlPr xmlns="http://schemas.microsoft.com/office/spreadsheetml/2009/9/main" objectType="CheckBox" fmlaLink="Cs!J63" lockText="1" noThreeD="1"/>
</file>

<file path=xl/ctrlProps/ctrlProp862.xml><?xml version="1.0" encoding="utf-8"?>
<formControlPr xmlns="http://schemas.microsoft.com/office/spreadsheetml/2009/9/main" objectType="CheckBox" fmlaLink="Cs!J64" lockText="1" noThreeD="1"/>
</file>

<file path=xl/ctrlProps/ctrlProp863.xml><?xml version="1.0" encoding="utf-8"?>
<formControlPr xmlns="http://schemas.microsoft.com/office/spreadsheetml/2009/9/main" objectType="CheckBox" fmlaLink="Cs!J65" lockText="1" noThreeD="1"/>
</file>

<file path=xl/ctrlProps/ctrlProp864.xml><?xml version="1.0" encoding="utf-8"?>
<formControlPr xmlns="http://schemas.microsoft.com/office/spreadsheetml/2009/9/main" objectType="CheckBox" fmlaLink="Cs!J66" lockText="1" noThreeD="1"/>
</file>

<file path=xl/ctrlProps/ctrlProp865.xml><?xml version="1.0" encoding="utf-8"?>
<formControlPr xmlns="http://schemas.microsoft.com/office/spreadsheetml/2009/9/main" objectType="CheckBox" fmlaLink="Cs!J67" lockText="1" noThreeD="1"/>
</file>

<file path=xl/ctrlProps/ctrlProp866.xml><?xml version="1.0" encoding="utf-8"?>
<formControlPr xmlns="http://schemas.microsoft.com/office/spreadsheetml/2009/9/main" objectType="CheckBox" fmlaLink="Cs!J68" lockText="1" noThreeD="1"/>
</file>

<file path=xl/ctrlProps/ctrlProp867.xml><?xml version="1.0" encoding="utf-8"?>
<formControlPr xmlns="http://schemas.microsoft.com/office/spreadsheetml/2009/9/main" objectType="CheckBox" fmlaLink="Cs!J69" lockText="1" noThreeD="1"/>
</file>

<file path=xl/ctrlProps/ctrlProp868.xml><?xml version="1.0" encoding="utf-8"?>
<formControlPr xmlns="http://schemas.microsoft.com/office/spreadsheetml/2009/9/main" objectType="CheckBox" fmlaLink="Cs!J70" lockText="1" noThreeD="1"/>
</file>

<file path=xl/ctrlProps/ctrlProp869.xml><?xml version="1.0" encoding="utf-8"?>
<formControlPr xmlns="http://schemas.microsoft.com/office/spreadsheetml/2009/9/main" objectType="CheckBox" fmlaLink="Cs!J71" lockText="1" noThreeD="1"/>
</file>

<file path=xl/ctrlProps/ctrlProp870.xml><?xml version="1.0" encoding="utf-8"?>
<formControlPr xmlns="http://schemas.microsoft.com/office/spreadsheetml/2009/9/main" objectType="CheckBox" fmlaLink="Cs!J72" lockText="1" noThreeD="1"/>
</file>

<file path=xl/ctrlProps/ctrlProp871.xml><?xml version="1.0" encoding="utf-8"?>
<formControlPr xmlns="http://schemas.microsoft.com/office/spreadsheetml/2009/9/main" objectType="CheckBox" fmlaLink="Cs!J73" lockText="1" noThreeD="1"/>
</file>

<file path=xl/ctrlProps/ctrlProp872.xml><?xml version="1.0" encoding="utf-8"?>
<formControlPr xmlns="http://schemas.microsoft.com/office/spreadsheetml/2009/9/main" objectType="CheckBox" fmlaLink="Cs!J74" lockText="1" noThreeD="1"/>
</file>

<file path=xl/ctrlProps/ctrlProp873.xml><?xml version="1.0" encoding="utf-8"?>
<formControlPr xmlns="http://schemas.microsoft.com/office/spreadsheetml/2009/9/main" objectType="CheckBox" fmlaLink="Cs!J75" lockText="1" noThreeD="1"/>
</file>

<file path=xl/ctrlProps/ctrlProp874.xml><?xml version="1.0" encoding="utf-8"?>
<formControlPr xmlns="http://schemas.microsoft.com/office/spreadsheetml/2009/9/main" objectType="CheckBox" fmlaLink="Cs!J76" lockText="1" noThreeD="1"/>
</file>

<file path=xl/ctrlProps/ctrlProp875.xml><?xml version="1.0" encoding="utf-8"?>
<formControlPr xmlns="http://schemas.microsoft.com/office/spreadsheetml/2009/9/main" objectType="CheckBox" fmlaLink="Cs!J77" lockText="1" noThreeD="1"/>
</file>

<file path=xl/ctrlProps/ctrlProp876.xml><?xml version="1.0" encoding="utf-8"?>
<formControlPr xmlns="http://schemas.microsoft.com/office/spreadsheetml/2009/9/main" objectType="CheckBox" fmlaLink="Cs!J78" lockText="1" noThreeD="1"/>
</file>

<file path=xl/ctrlProps/ctrlProp877.xml><?xml version="1.0" encoding="utf-8"?>
<formControlPr xmlns="http://schemas.microsoft.com/office/spreadsheetml/2009/9/main" objectType="CheckBox" fmlaLink="Cs!J79" lockText="1" noThreeD="1"/>
</file>

<file path=xl/ctrlProps/ctrlProp878.xml><?xml version="1.0" encoding="utf-8"?>
<formControlPr xmlns="http://schemas.microsoft.com/office/spreadsheetml/2009/9/main" objectType="CheckBox" fmlaLink="Cs!J80" lockText="1" noThreeD="1"/>
</file>

<file path=xl/ctrlProps/ctrlProp879.xml><?xml version="1.0" encoding="utf-8"?>
<formControlPr xmlns="http://schemas.microsoft.com/office/spreadsheetml/2009/9/main" objectType="CheckBox" fmlaLink="Cs!J81" lockText="1" noThreeD="1"/>
</file>

<file path=xl/ctrlProps/ctrlProp880.xml><?xml version="1.0" encoding="utf-8"?>
<formControlPr xmlns="http://schemas.microsoft.com/office/spreadsheetml/2009/9/main" objectType="CheckBox" fmlaLink="Cs!J82" lockText="1" noThreeD="1"/>
</file>

<file path=xl/ctrlProps/ctrlProp881.xml><?xml version="1.0" encoding="utf-8"?>
<formControlPr xmlns="http://schemas.microsoft.com/office/spreadsheetml/2009/9/main" objectType="CheckBox" fmlaLink="Cs!J83" lockText="1" noThreeD="1"/>
</file>

<file path=xl/ctrlProps/ctrlProp882.xml><?xml version="1.0" encoding="utf-8"?>
<formControlPr xmlns="http://schemas.microsoft.com/office/spreadsheetml/2009/9/main" objectType="CheckBox" fmlaLink="Cs!J84" lockText="1" noThreeD="1"/>
</file>

<file path=xl/ctrlProps/ctrlProp883.xml><?xml version="1.0" encoding="utf-8"?>
<formControlPr xmlns="http://schemas.microsoft.com/office/spreadsheetml/2009/9/main" objectType="CheckBox" fmlaLink="Cs!J85" lockText="1" noThreeD="1"/>
</file>

<file path=xl/ctrlProps/ctrlProp884.xml><?xml version="1.0" encoding="utf-8"?>
<formControlPr xmlns="http://schemas.microsoft.com/office/spreadsheetml/2009/9/main" objectType="CheckBox" fmlaLink="Cs!J86" lockText="1" noThreeD="1"/>
</file>

<file path=xl/ctrlProps/ctrlProp885.xml><?xml version="1.0" encoding="utf-8"?>
<formControlPr xmlns="http://schemas.microsoft.com/office/spreadsheetml/2009/9/main" objectType="CheckBox" fmlaLink="Cs!J87" lockText="1" noThreeD="1"/>
</file>

<file path=xl/ctrlProps/ctrlProp886.xml><?xml version="1.0" encoding="utf-8"?>
<formControlPr xmlns="http://schemas.microsoft.com/office/spreadsheetml/2009/9/main" objectType="CheckBox" fmlaLink="Cs!J88" lockText="1" noThreeD="1"/>
</file>

<file path=xl/ctrlProps/ctrlProp887.xml><?xml version="1.0" encoding="utf-8"?>
<formControlPr xmlns="http://schemas.microsoft.com/office/spreadsheetml/2009/9/main" objectType="CheckBox" fmlaLink="Cs!J89" lockText="1" noThreeD="1"/>
</file>

<file path=xl/ctrlProps/ctrlProp888.xml><?xml version="1.0" encoding="utf-8"?>
<formControlPr xmlns="http://schemas.microsoft.com/office/spreadsheetml/2009/9/main" objectType="CheckBox" fmlaLink="Cs!J90" lockText="1" noThreeD="1"/>
</file>

<file path=xl/ctrlProps/ctrlProp889.xml><?xml version="1.0" encoding="utf-8"?>
<formControlPr xmlns="http://schemas.microsoft.com/office/spreadsheetml/2009/9/main" objectType="CheckBox" fmlaLink="Cs!J91" lockText="1" noThreeD="1"/>
</file>

<file path=xl/ctrlProps/ctrlProp890.xml><?xml version="1.0" encoding="utf-8"?>
<formControlPr xmlns="http://schemas.microsoft.com/office/spreadsheetml/2009/9/main" objectType="CheckBox" fmlaLink="Cs!J92" lockText="1" noThreeD="1"/>
</file>

<file path=xl/ctrlProps/ctrlProp891.xml><?xml version="1.0" encoding="utf-8"?>
<formControlPr xmlns="http://schemas.microsoft.com/office/spreadsheetml/2009/9/main" objectType="CheckBox" fmlaLink="Cs!J93" lockText="1" noThreeD="1"/>
</file>

<file path=xl/ctrlProps/ctrlProp892.xml><?xml version="1.0" encoding="utf-8"?>
<formControlPr xmlns="http://schemas.microsoft.com/office/spreadsheetml/2009/9/main" objectType="CheckBox" fmlaLink="Cs!J94" lockText="1" noThreeD="1"/>
</file>

<file path=xl/ctrlProps/ctrlProp893.xml><?xml version="1.0" encoding="utf-8"?>
<formControlPr xmlns="http://schemas.microsoft.com/office/spreadsheetml/2009/9/main" objectType="CheckBox" fmlaLink="Cs!J95" lockText="1" noThreeD="1"/>
</file>

<file path=xl/ctrlProps/ctrlProp894.xml><?xml version="1.0" encoding="utf-8"?>
<formControlPr xmlns="http://schemas.microsoft.com/office/spreadsheetml/2009/9/main" objectType="CheckBox" fmlaLink="Cs!J96" lockText="1" noThreeD="1"/>
</file>

<file path=xl/ctrlProps/ctrlProp895.xml><?xml version="1.0" encoding="utf-8"?>
<formControlPr xmlns="http://schemas.microsoft.com/office/spreadsheetml/2009/9/main" objectType="CheckBox" fmlaLink="Cs!J97" lockText="1" noThreeD="1"/>
</file>

<file path=xl/ctrlProps/ctrlProp896.xml><?xml version="1.0" encoding="utf-8"?>
<formControlPr xmlns="http://schemas.microsoft.com/office/spreadsheetml/2009/9/main" objectType="CheckBox" fmlaLink="Cs!J98" lockText="1" noThreeD="1"/>
</file>

<file path=xl/ctrlProps/ctrlProp897.xml><?xml version="1.0" encoding="utf-8"?>
<formControlPr xmlns="http://schemas.microsoft.com/office/spreadsheetml/2009/9/main" objectType="CheckBox" fmlaLink="Cs!J99" lockText="1" noThreeD="1"/>
</file>

<file path=xl/ctrlProps/ctrlProp898.xml><?xml version="1.0" encoding="utf-8"?>
<formControlPr xmlns="http://schemas.microsoft.com/office/spreadsheetml/2009/9/main" objectType="CheckBox" fmlaLink="Cs!J100" lockText="1" noThreeD="1"/>
</file>

<file path=xl/ctrlProps/ctrlProp899.xml><?xml version="1.0" encoding="utf-8"?>
<formControlPr xmlns="http://schemas.microsoft.com/office/spreadsheetml/2009/9/main" objectType="CheckBox" fmlaLink="Cs!J101" lockText="1" noThreeD="1"/>
</file>

<file path=xl/ctrlProps/ctrlProp900.xml><?xml version="1.0" encoding="utf-8"?>
<formControlPr xmlns="http://schemas.microsoft.com/office/spreadsheetml/2009/9/main" objectType="CheckBox" fmlaLink="Cs!J102" lockText="1" noThreeD="1"/>
</file>

<file path=xl/ctrlProps/ctrlProp901.xml><?xml version="1.0" encoding="utf-8"?>
<formControlPr xmlns="http://schemas.microsoft.com/office/spreadsheetml/2009/9/main" objectType="CheckBox" fmlaLink="Cs!K3" lockText="1" noThreeD="1"/>
</file>

<file path=xl/ctrlProps/ctrlProp902.xml><?xml version="1.0" encoding="utf-8"?>
<formControlPr xmlns="http://schemas.microsoft.com/office/spreadsheetml/2009/9/main" objectType="CheckBox" fmlaLink="Cs!K4" lockText="1" noThreeD="1"/>
</file>

<file path=xl/ctrlProps/ctrlProp903.xml><?xml version="1.0" encoding="utf-8"?>
<formControlPr xmlns="http://schemas.microsoft.com/office/spreadsheetml/2009/9/main" objectType="CheckBox" fmlaLink="Cs!K5" lockText="1" noThreeD="1"/>
</file>

<file path=xl/ctrlProps/ctrlProp904.xml><?xml version="1.0" encoding="utf-8"?>
<formControlPr xmlns="http://schemas.microsoft.com/office/spreadsheetml/2009/9/main" objectType="CheckBox" fmlaLink="Cs!K6" lockText="1" noThreeD="1"/>
</file>

<file path=xl/ctrlProps/ctrlProp905.xml><?xml version="1.0" encoding="utf-8"?>
<formControlPr xmlns="http://schemas.microsoft.com/office/spreadsheetml/2009/9/main" objectType="CheckBox" checked="Checked" fmlaLink="Cs!K7" lockText="1" noThreeD="1"/>
</file>

<file path=xl/ctrlProps/ctrlProp906.xml><?xml version="1.0" encoding="utf-8"?>
<formControlPr xmlns="http://schemas.microsoft.com/office/spreadsheetml/2009/9/main" objectType="CheckBox" checked="Checked" fmlaLink="Cs!K8" lockText="1" noThreeD="1"/>
</file>

<file path=xl/ctrlProps/ctrlProp907.xml><?xml version="1.0" encoding="utf-8"?>
<formControlPr xmlns="http://schemas.microsoft.com/office/spreadsheetml/2009/9/main" objectType="CheckBox" fmlaLink="Cs!K9" lockText="1" noThreeD="1"/>
</file>

<file path=xl/ctrlProps/ctrlProp908.xml><?xml version="1.0" encoding="utf-8"?>
<formControlPr xmlns="http://schemas.microsoft.com/office/spreadsheetml/2009/9/main" objectType="CheckBox" fmlaLink="Cs!K10" lockText="1" noThreeD="1"/>
</file>

<file path=xl/ctrlProps/ctrlProp909.xml><?xml version="1.0" encoding="utf-8"?>
<formControlPr xmlns="http://schemas.microsoft.com/office/spreadsheetml/2009/9/main" objectType="CheckBox" fmlaLink="Cs!K11" lockText="1" noThreeD="1"/>
</file>

<file path=xl/ctrlProps/ctrlProp910.xml><?xml version="1.0" encoding="utf-8"?>
<formControlPr xmlns="http://schemas.microsoft.com/office/spreadsheetml/2009/9/main" objectType="CheckBox" fmlaLink="Cs!K12" lockText="1" noThreeD="1"/>
</file>

<file path=xl/ctrlProps/ctrlProp911.xml><?xml version="1.0" encoding="utf-8"?>
<formControlPr xmlns="http://schemas.microsoft.com/office/spreadsheetml/2009/9/main" objectType="CheckBox" fmlaLink="Cs!K13" lockText="1" noThreeD="1"/>
</file>

<file path=xl/ctrlProps/ctrlProp912.xml><?xml version="1.0" encoding="utf-8"?>
<formControlPr xmlns="http://schemas.microsoft.com/office/spreadsheetml/2009/9/main" objectType="CheckBox" fmlaLink="Cs!K14" lockText="1" noThreeD="1"/>
</file>

<file path=xl/ctrlProps/ctrlProp913.xml><?xml version="1.0" encoding="utf-8"?>
<formControlPr xmlns="http://schemas.microsoft.com/office/spreadsheetml/2009/9/main" objectType="CheckBox" fmlaLink="Cs!K15" lockText="1" noThreeD="1"/>
</file>

<file path=xl/ctrlProps/ctrlProp914.xml><?xml version="1.0" encoding="utf-8"?>
<formControlPr xmlns="http://schemas.microsoft.com/office/spreadsheetml/2009/9/main" objectType="CheckBox" fmlaLink="Cs!K16" lockText="1" noThreeD="1"/>
</file>

<file path=xl/ctrlProps/ctrlProp915.xml><?xml version="1.0" encoding="utf-8"?>
<formControlPr xmlns="http://schemas.microsoft.com/office/spreadsheetml/2009/9/main" objectType="CheckBox" checked="Checked" fmlaLink="Cs!K17" lockText="1" noThreeD="1"/>
</file>

<file path=xl/ctrlProps/ctrlProp916.xml><?xml version="1.0" encoding="utf-8"?>
<formControlPr xmlns="http://schemas.microsoft.com/office/spreadsheetml/2009/9/main" objectType="CheckBox" checked="Checked" fmlaLink="Cs!K18" lockText="1" noThreeD="1"/>
</file>

<file path=xl/ctrlProps/ctrlProp917.xml><?xml version="1.0" encoding="utf-8"?>
<formControlPr xmlns="http://schemas.microsoft.com/office/spreadsheetml/2009/9/main" objectType="CheckBox" fmlaLink="Cs!K19" lockText="1" noThreeD="1"/>
</file>

<file path=xl/ctrlProps/ctrlProp918.xml><?xml version="1.0" encoding="utf-8"?>
<formControlPr xmlns="http://schemas.microsoft.com/office/spreadsheetml/2009/9/main" objectType="CheckBox" fmlaLink="Cs!K20" lockText="1" noThreeD="1"/>
</file>

<file path=xl/ctrlProps/ctrlProp919.xml><?xml version="1.0" encoding="utf-8"?>
<formControlPr xmlns="http://schemas.microsoft.com/office/spreadsheetml/2009/9/main" objectType="CheckBox" fmlaLink="Cs!K21" lockText="1" noThreeD="1"/>
</file>

<file path=xl/ctrlProps/ctrlProp920.xml><?xml version="1.0" encoding="utf-8"?>
<formControlPr xmlns="http://schemas.microsoft.com/office/spreadsheetml/2009/9/main" objectType="CheckBox" fmlaLink="Cs!K22" lockText="1" noThreeD="1"/>
</file>

<file path=xl/ctrlProps/ctrlProp921.xml><?xml version="1.0" encoding="utf-8"?>
<formControlPr xmlns="http://schemas.microsoft.com/office/spreadsheetml/2009/9/main" objectType="CheckBox" fmlaLink="Cs!K23" lockText="1" noThreeD="1"/>
</file>

<file path=xl/ctrlProps/ctrlProp922.xml><?xml version="1.0" encoding="utf-8"?>
<formControlPr xmlns="http://schemas.microsoft.com/office/spreadsheetml/2009/9/main" objectType="CheckBox" fmlaLink="Cs!K24" lockText="1" noThreeD="1"/>
</file>

<file path=xl/ctrlProps/ctrlProp923.xml><?xml version="1.0" encoding="utf-8"?>
<formControlPr xmlns="http://schemas.microsoft.com/office/spreadsheetml/2009/9/main" objectType="CheckBox" fmlaLink="Cs!K25" lockText="1" noThreeD="1"/>
</file>

<file path=xl/ctrlProps/ctrlProp924.xml><?xml version="1.0" encoding="utf-8"?>
<formControlPr xmlns="http://schemas.microsoft.com/office/spreadsheetml/2009/9/main" objectType="CheckBox" fmlaLink="Cs!K26" lockText="1" noThreeD="1"/>
</file>

<file path=xl/ctrlProps/ctrlProp925.xml><?xml version="1.0" encoding="utf-8"?>
<formControlPr xmlns="http://schemas.microsoft.com/office/spreadsheetml/2009/9/main" objectType="CheckBox" fmlaLink="Cs!K27" lockText="1" noThreeD="1"/>
</file>

<file path=xl/ctrlProps/ctrlProp926.xml><?xml version="1.0" encoding="utf-8"?>
<formControlPr xmlns="http://schemas.microsoft.com/office/spreadsheetml/2009/9/main" objectType="CheckBox" fmlaLink="Cs!K28" lockText="1" noThreeD="1"/>
</file>

<file path=xl/ctrlProps/ctrlProp927.xml><?xml version="1.0" encoding="utf-8"?>
<formControlPr xmlns="http://schemas.microsoft.com/office/spreadsheetml/2009/9/main" objectType="CheckBox" fmlaLink="Cs!K29" lockText="1" noThreeD="1"/>
</file>

<file path=xl/ctrlProps/ctrlProp928.xml><?xml version="1.0" encoding="utf-8"?>
<formControlPr xmlns="http://schemas.microsoft.com/office/spreadsheetml/2009/9/main" objectType="CheckBox" fmlaLink="Cs!K30" lockText="1" noThreeD="1"/>
</file>

<file path=xl/ctrlProps/ctrlProp929.xml><?xml version="1.0" encoding="utf-8"?>
<formControlPr xmlns="http://schemas.microsoft.com/office/spreadsheetml/2009/9/main" objectType="CheckBox" fmlaLink="Cs!K31" lockText="1" noThreeD="1"/>
</file>

<file path=xl/ctrlProps/ctrlProp930.xml><?xml version="1.0" encoding="utf-8"?>
<formControlPr xmlns="http://schemas.microsoft.com/office/spreadsheetml/2009/9/main" objectType="CheckBox" fmlaLink="Cs!K32" lockText="1" noThreeD="1"/>
</file>

<file path=xl/ctrlProps/ctrlProp931.xml><?xml version="1.0" encoding="utf-8"?>
<formControlPr xmlns="http://schemas.microsoft.com/office/spreadsheetml/2009/9/main" objectType="CheckBox" fmlaLink="Cs!K33" lockText="1" noThreeD="1"/>
</file>

<file path=xl/ctrlProps/ctrlProp932.xml><?xml version="1.0" encoding="utf-8"?>
<formControlPr xmlns="http://schemas.microsoft.com/office/spreadsheetml/2009/9/main" objectType="CheckBox" fmlaLink="Cs!K34" lockText="1" noThreeD="1"/>
</file>

<file path=xl/ctrlProps/ctrlProp933.xml><?xml version="1.0" encoding="utf-8"?>
<formControlPr xmlns="http://schemas.microsoft.com/office/spreadsheetml/2009/9/main" objectType="CheckBox" fmlaLink="Cs!K35" lockText="1" noThreeD="1"/>
</file>

<file path=xl/ctrlProps/ctrlProp934.xml><?xml version="1.0" encoding="utf-8"?>
<formControlPr xmlns="http://schemas.microsoft.com/office/spreadsheetml/2009/9/main" objectType="CheckBox" fmlaLink="Cs!K36" lockText="1" noThreeD="1"/>
</file>

<file path=xl/ctrlProps/ctrlProp935.xml><?xml version="1.0" encoding="utf-8"?>
<formControlPr xmlns="http://schemas.microsoft.com/office/spreadsheetml/2009/9/main" objectType="CheckBox" fmlaLink="Cs!K37" lockText="1" noThreeD="1"/>
</file>

<file path=xl/ctrlProps/ctrlProp936.xml><?xml version="1.0" encoding="utf-8"?>
<formControlPr xmlns="http://schemas.microsoft.com/office/spreadsheetml/2009/9/main" objectType="CheckBox" fmlaLink="Cs!K38" lockText="1" noThreeD="1"/>
</file>

<file path=xl/ctrlProps/ctrlProp937.xml><?xml version="1.0" encoding="utf-8"?>
<formControlPr xmlns="http://schemas.microsoft.com/office/spreadsheetml/2009/9/main" objectType="CheckBox" fmlaLink="Cs!K39" lockText="1" noThreeD="1"/>
</file>

<file path=xl/ctrlProps/ctrlProp938.xml><?xml version="1.0" encoding="utf-8"?>
<formControlPr xmlns="http://schemas.microsoft.com/office/spreadsheetml/2009/9/main" objectType="CheckBox" fmlaLink="Cs!K40" lockText="1" noThreeD="1"/>
</file>

<file path=xl/ctrlProps/ctrlProp939.xml><?xml version="1.0" encoding="utf-8"?>
<formControlPr xmlns="http://schemas.microsoft.com/office/spreadsheetml/2009/9/main" objectType="CheckBox" fmlaLink="Cs!K41" lockText="1" noThreeD="1"/>
</file>

<file path=xl/ctrlProps/ctrlProp940.xml><?xml version="1.0" encoding="utf-8"?>
<formControlPr xmlns="http://schemas.microsoft.com/office/spreadsheetml/2009/9/main" objectType="CheckBox" fmlaLink="Cs!K42" lockText="1" noThreeD="1"/>
</file>

<file path=xl/ctrlProps/ctrlProp941.xml><?xml version="1.0" encoding="utf-8"?>
<formControlPr xmlns="http://schemas.microsoft.com/office/spreadsheetml/2009/9/main" objectType="CheckBox" fmlaLink="Cs!K43" lockText="1" noThreeD="1"/>
</file>

<file path=xl/ctrlProps/ctrlProp942.xml><?xml version="1.0" encoding="utf-8"?>
<formControlPr xmlns="http://schemas.microsoft.com/office/spreadsheetml/2009/9/main" objectType="CheckBox" fmlaLink="Cs!K44" lockText="1" noThreeD="1"/>
</file>

<file path=xl/ctrlProps/ctrlProp943.xml><?xml version="1.0" encoding="utf-8"?>
<formControlPr xmlns="http://schemas.microsoft.com/office/spreadsheetml/2009/9/main" objectType="CheckBox" checked="Checked" fmlaLink="Cs!K45" lockText="1" noThreeD="1"/>
</file>

<file path=xl/ctrlProps/ctrlProp944.xml><?xml version="1.0" encoding="utf-8"?>
<formControlPr xmlns="http://schemas.microsoft.com/office/spreadsheetml/2009/9/main" objectType="CheckBox" fmlaLink="Cs!K46" lockText="1" noThreeD="1"/>
</file>

<file path=xl/ctrlProps/ctrlProp945.xml><?xml version="1.0" encoding="utf-8"?>
<formControlPr xmlns="http://schemas.microsoft.com/office/spreadsheetml/2009/9/main" objectType="CheckBox" fmlaLink="Cs!K47" lockText="1" noThreeD="1"/>
</file>

<file path=xl/ctrlProps/ctrlProp946.xml><?xml version="1.0" encoding="utf-8"?>
<formControlPr xmlns="http://schemas.microsoft.com/office/spreadsheetml/2009/9/main" objectType="CheckBox" fmlaLink="Cs!K48" lockText="1" noThreeD="1"/>
</file>

<file path=xl/ctrlProps/ctrlProp947.xml><?xml version="1.0" encoding="utf-8"?>
<formControlPr xmlns="http://schemas.microsoft.com/office/spreadsheetml/2009/9/main" objectType="CheckBox" fmlaLink="Cs!K49" lockText="1" noThreeD="1"/>
</file>

<file path=xl/ctrlProps/ctrlProp948.xml><?xml version="1.0" encoding="utf-8"?>
<formControlPr xmlns="http://schemas.microsoft.com/office/spreadsheetml/2009/9/main" objectType="CheckBox" fmlaLink="Cs!K50" lockText="1" noThreeD="1"/>
</file>

<file path=xl/ctrlProps/ctrlProp949.xml><?xml version="1.0" encoding="utf-8"?>
<formControlPr xmlns="http://schemas.microsoft.com/office/spreadsheetml/2009/9/main" objectType="CheckBox" fmlaLink="Cs!K51" lockText="1" noThreeD="1"/>
</file>

<file path=xl/ctrlProps/ctrlProp950.xml><?xml version="1.0" encoding="utf-8"?>
<formControlPr xmlns="http://schemas.microsoft.com/office/spreadsheetml/2009/9/main" objectType="CheckBox" fmlaLink="Cs!K52" lockText="1" noThreeD="1"/>
</file>

<file path=xl/ctrlProps/ctrlProp951.xml><?xml version="1.0" encoding="utf-8"?>
<formControlPr xmlns="http://schemas.microsoft.com/office/spreadsheetml/2009/9/main" objectType="CheckBox" checked="Checked" fmlaLink="Cs!K53" lockText="1" noThreeD="1"/>
</file>

<file path=xl/ctrlProps/ctrlProp952.xml><?xml version="1.0" encoding="utf-8"?>
<formControlPr xmlns="http://schemas.microsoft.com/office/spreadsheetml/2009/9/main" objectType="CheckBox" fmlaLink="Cs!K54" lockText="1" noThreeD="1"/>
</file>

<file path=xl/ctrlProps/ctrlProp953.xml><?xml version="1.0" encoding="utf-8"?>
<formControlPr xmlns="http://schemas.microsoft.com/office/spreadsheetml/2009/9/main" objectType="CheckBox" fmlaLink="Cs!K55" lockText="1" noThreeD="1"/>
</file>

<file path=xl/ctrlProps/ctrlProp954.xml><?xml version="1.0" encoding="utf-8"?>
<formControlPr xmlns="http://schemas.microsoft.com/office/spreadsheetml/2009/9/main" objectType="CheckBox" fmlaLink="Cs!K56" lockText="1" noThreeD="1"/>
</file>

<file path=xl/ctrlProps/ctrlProp955.xml><?xml version="1.0" encoding="utf-8"?>
<formControlPr xmlns="http://schemas.microsoft.com/office/spreadsheetml/2009/9/main" objectType="CheckBox" fmlaLink="Cs!K57" lockText="1" noThreeD="1"/>
</file>

<file path=xl/ctrlProps/ctrlProp956.xml><?xml version="1.0" encoding="utf-8"?>
<formControlPr xmlns="http://schemas.microsoft.com/office/spreadsheetml/2009/9/main" objectType="CheckBox" fmlaLink="Cs!K58" lockText="1" noThreeD="1"/>
</file>

<file path=xl/ctrlProps/ctrlProp957.xml><?xml version="1.0" encoding="utf-8"?>
<formControlPr xmlns="http://schemas.microsoft.com/office/spreadsheetml/2009/9/main" objectType="CheckBox" fmlaLink="Cs!K59" lockText="1" noThreeD="1"/>
</file>

<file path=xl/ctrlProps/ctrlProp958.xml><?xml version="1.0" encoding="utf-8"?>
<formControlPr xmlns="http://schemas.microsoft.com/office/spreadsheetml/2009/9/main" objectType="CheckBox" fmlaLink="Cs!K60" lockText="1" noThreeD="1"/>
</file>

<file path=xl/ctrlProps/ctrlProp959.xml><?xml version="1.0" encoding="utf-8"?>
<formControlPr xmlns="http://schemas.microsoft.com/office/spreadsheetml/2009/9/main" objectType="CheckBox" fmlaLink="Cs!K61" lockText="1" noThreeD="1"/>
</file>

<file path=xl/ctrlProps/ctrlProp960.xml><?xml version="1.0" encoding="utf-8"?>
<formControlPr xmlns="http://schemas.microsoft.com/office/spreadsheetml/2009/9/main" objectType="CheckBox" fmlaLink="Cs!K62" lockText="1" noThreeD="1"/>
</file>

<file path=xl/ctrlProps/ctrlProp961.xml><?xml version="1.0" encoding="utf-8"?>
<formControlPr xmlns="http://schemas.microsoft.com/office/spreadsheetml/2009/9/main" objectType="CheckBox" fmlaLink="Cs!K63" lockText="1" noThreeD="1"/>
</file>

<file path=xl/ctrlProps/ctrlProp962.xml><?xml version="1.0" encoding="utf-8"?>
<formControlPr xmlns="http://schemas.microsoft.com/office/spreadsheetml/2009/9/main" objectType="CheckBox" fmlaLink="Cs!K64" lockText="1" noThreeD="1"/>
</file>

<file path=xl/ctrlProps/ctrlProp963.xml><?xml version="1.0" encoding="utf-8"?>
<formControlPr xmlns="http://schemas.microsoft.com/office/spreadsheetml/2009/9/main" objectType="CheckBox" fmlaLink="Cs!K65" lockText="1" noThreeD="1"/>
</file>

<file path=xl/ctrlProps/ctrlProp964.xml><?xml version="1.0" encoding="utf-8"?>
<formControlPr xmlns="http://schemas.microsoft.com/office/spreadsheetml/2009/9/main" objectType="CheckBox" fmlaLink="Cs!K66" lockText="1" noThreeD="1"/>
</file>

<file path=xl/ctrlProps/ctrlProp965.xml><?xml version="1.0" encoding="utf-8"?>
<formControlPr xmlns="http://schemas.microsoft.com/office/spreadsheetml/2009/9/main" objectType="CheckBox" fmlaLink="Cs!K67" lockText="1" noThreeD="1"/>
</file>

<file path=xl/ctrlProps/ctrlProp966.xml><?xml version="1.0" encoding="utf-8"?>
<formControlPr xmlns="http://schemas.microsoft.com/office/spreadsheetml/2009/9/main" objectType="CheckBox" fmlaLink="Cs!K68" lockText="1" noThreeD="1"/>
</file>

<file path=xl/ctrlProps/ctrlProp967.xml><?xml version="1.0" encoding="utf-8"?>
<formControlPr xmlns="http://schemas.microsoft.com/office/spreadsheetml/2009/9/main" objectType="CheckBox" fmlaLink="Cs!K69" lockText="1" noThreeD="1"/>
</file>

<file path=xl/ctrlProps/ctrlProp968.xml><?xml version="1.0" encoding="utf-8"?>
<formControlPr xmlns="http://schemas.microsoft.com/office/spreadsheetml/2009/9/main" objectType="CheckBox" fmlaLink="Cs!K70" lockText="1" noThreeD="1"/>
</file>

<file path=xl/ctrlProps/ctrlProp969.xml><?xml version="1.0" encoding="utf-8"?>
<formControlPr xmlns="http://schemas.microsoft.com/office/spreadsheetml/2009/9/main" objectType="CheckBox" fmlaLink="Cs!K71" lockText="1" noThreeD="1"/>
</file>

<file path=xl/ctrlProps/ctrlProp970.xml><?xml version="1.0" encoding="utf-8"?>
<formControlPr xmlns="http://schemas.microsoft.com/office/spreadsheetml/2009/9/main" objectType="CheckBox" fmlaLink="Cs!K72" lockText="1" noThreeD="1"/>
</file>

<file path=xl/ctrlProps/ctrlProp971.xml><?xml version="1.0" encoding="utf-8"?>
<formControlPr xmlns="http://schemas.microsoft.com/office/spreadsheetml/2009/9/main" objectType="CheckBox" fmlaLink="Cs!K73" lockText="1" noThreeD="1"/>
</file>

<file path=xl/ctrlProps/ctrlProp972.xml><?xml version="1.0" encoding="utf-8"?>
<formControlPr xmlns="http://schemas.microsoft.com/office/spreadsheetml/2009/9/main" objectType="CheckBox" fmlaLink="Cs!K74" lockText="1" noThreeD="1"/>
</file>

<file path=xl/ctrlProps/ctrlProp973.xml><?xml version="1.0" encoding="utf-8"?>
<formControlPr xmlns="http://schemas.microsoft.com/office/spreadsheetml/2009/9/main" objectType="CheckBox" fmlaLink="Cs!K75" lockText="1" noThreeD="1"/>
</file>

<file path=xl/ctrlProps/ctrlProp974.xml><?xml version="1.0" encoding="utf-8"?>
<formControlPr xmlns="http://schemas.microsoft.com/office/spreadsheetml/2009/9/main" objectType="CheckBox" fmlaLink="Cs!K76" lockText="1" noThreeD="1"/>
</file>

<file path=xl/ctrlProps/ctrlProp975.xml><?xml version="1.0" encoding="utf-8"?>
<formControlPr xmlns="http://schemas.microsoft.com/office/spreadsheetml/2009/9/main" objectType="CheckBox" fmlaLink="Cs!K77" lockText="1" noThreeD="1"/>
</file>

<file path=xl/ctrlProps/ctrlProp976.xml><?xml version="1.0" encoding="utf-8"?>
<formControlPr xmlns="http://schemas.microsoft.com/office/spreadsheetml/2009/9/main" objectType="CheckBox" fmlaLink="Cs!K78" lockText="1" noThreeD="1"/>
</file>

<file path=xl/ctrlProps/ctrlProp977.xml><?xml version="1.0" encoding="utf-8"?>
<formControlPr xmlns="http://schemas.microsoft.com/office/spreadsheetml/2009/9/main" objectType="CheckBox" fmlaLink="Cs!K79" lockText="1" noThreeD="1"/>
</file>

<file path=xl/ctrlProps/ctrlProp978.xml><?xml version="1.0" encoding="utf-8"?>
<formControlPr xmlns="http://schemas.microsoft.com/office/spreadsheetml/2009/9/main" objectType="CheckBox" fmlaLink="Cs!K80" lockText="1" noThreeD="1"/>
</file>

<file path=xl/ctrlProps/ctrlProp979.xml><?xml version="1.0" encoding="utf-8"?>
<formControlPr xmlns="http://schemas.microsoft.com/office/spreadsheetml/2009/9/main" objectType="CheckBox" fmlaLink="Cs!K81" lockText="1" noThreeD="1"/>
</file>

<file path=xl/ctrlProps/ctrlProp980.xml><?xml version="1.0" encoding="utf-8"?>
<formControlPr xmlns="http://schemas.microsoft.com/office/spreadsheetml/2009/9/main" objectType="CheckBox" fmlaLink="Cs!K82" lockText="1" noThreeD="1"/>
</file>

<file path=xl/ctrlProps/ctrlProp981.xml><?xml version="1.0" encoding="utf-8"?>
<formControlPr xmlns="http://schemas.microsoft.com/office/spreadsheetml/2009/9/main" objectType="CheckBox" fmlaLink="Cs!K83" lockText="1" noThreeD="1"/>
</file>

<file path=xl/ctrlProps/ctrlProp982.xml><?xml version="1.0" encoding="utf-8"?>
<formControlPr xmlns="http://schemas.microsoft.com/office/spreadsheetml/2009/9/main" objectType="CheckBox" fmlaLink="Cs!K84" lockText="1" noThreeD="1"/>
</file>

<file path=xl/ctrlProps/ctrlProp983.xml><?xml version="1.0" encoding="utf-8"?>
<formControlPr xmlns="http://schemas.microsoft.com/office/spreadsheetml/2009/9/main" objectType="CheckBox" fmlaLink="Cs!K85" lockText="1" noThreeD="1"/>
</file>

<file path=xl/ctrlProps/ctrlProp984.xml><?xml version="1.0" encoding="utf-8"?>
<formControlPr xmlns="http://schemas.microsoft.com/office/spreadsheetml/2009/9/main" objectType="CheckBox" fmlaLink="Cs!K86" lockText="1" noThreeD="1"/>
</file>

<file path=xl/ctrlProps/ctrlProp985.xml><?xml version="1.0" encoding="utf-8"?>
<formControlPr xmlns="http://schemas.microsoft.com/office/spreadsheetml/2009/9/main" objectType="CheckBox" fmlaLink="Cs!K87" lockText="1" noThreeD="1"/>
</file>

<file path=xl/ctrlProps/ctrlProp986.xml><?xml version="1.0" encoding="utf-8"?>
<formControlPr xmlns="http://schemas.microsoft.com/office/spreadsheetml/2009/9/main" objectType="CheckBox" fmlaLink="Cs!K88" lockText="1" noThreeD="1"/>
</file>

<file path=xl/ctrlProps/ctrlProp987.xml><?xml version="1.0" encoding="utf-8"?>
<formControlPr xmlns="http://schemas.microsoft.com/office/spreadsheetml/2009/9/main" objectType="CheckBox" fmlaLink="Cs!K89" lockText="1" noThreeD="1"/>
</file>

<file path=xl/ctrlProps/ctrlProp988.xml><?xml version="1.0" encoding="utf-8"?>
<formControlPr xmlns="http://schemas.microsoft.com/office/spreadsheetml/2009/9/main" objectType="CheckBox" fmlaLink="Cs!K90" lockText="1" noThreeD="1"/>
</file>

<file path=xl/ctrlProps/ctrlProp989.xml><?xml version="1.0" encoding="utf-8"?>
<formControlPr xmlns="http://schemas.microsoft.com/office/spreadsheetml/2009/9/main" objectType="CheckBox" fmlaLink="Cs!K91" lockText="1" noThreeD="1"/>
</file>

<file path=xl/ctrlProps/ctrlProp990.xml><?xml version="1.0" encoding="utf-8"?>
<formControlPr xmlns="http://schemas.microsoft.com/office/spreadsheetml/2009/9/main" objectType="CheckBox" fmlaLink="Cs!K92" lockText="1" noThreeD="1"/>
</file>

<file path=xl/ctrlProps/ctrlProp991.xml><?xml version="1.0" encoding="utf-8"?>
<formControlPr xmlns="http://schemas.microsoft.com/office/spreadsheetml/2009/9/main" objectType="CheckBox" fmlaLink="Cs!K93" lockText="1" noThreeD="1"/>
</file>

<file path=xl/ctrlProps/ctrlProp992.xml><?xml version="1.0" encoding="utf-8"?>
<formControlPr xmlns="http://schemas.microsoft.com/office/spreadsheetml/2009/9/main" objectType="CheckBox" fmlaLink="Cs!K94" lockText="1" noThreeD="1"/>
</file>

<file path=xl/ctrlProps/ctrlProp993.xml><?xml version="1.0" encoding="utf-8"?>
<formControlPr xmlns="http://schemas.microsoft.com/office/spreadsheetml/2009/9/main" objectType="CheckBox" fmlaLink="Cs!K95" lockText="1" noThreeD="1"/>
</file>

<file path=xl/ctrlProps/ctrlProp994.xml><?xml version="1.0" encoding="utf-8"?>
<formControlPr xmlns="http://schemas.microsoft.com/office/spreadsheetml/2009/9/main" objectType="CheckBox" fmlaLink="Cs!K96" lockText="1" noThreeD="1"/>
</file>

<file path=xl/ctrlProps/ctrlProp995.xml><?xml version="1.0" encoding="utf-8"?>
<formControlPr xmlns="http://schemas.microsoft.com/office/spreadsheetml/2009/9/main" objectType="CheckBox" fmlaLink="Cs!K97" lockText="1" noThreeD="1"/>
</file>

<file path=xl/ctrlProps/ctrlProp996.xml><?xml version="1.0" encoding="utf-8"?>
<formControlPr xmlns="http://schemas.microsoft.com/office/spreadsheetml/2009/9/main" objectType="CheckBox" fmlaLink="Cs!K98" lockText="1" noThreeD="1"/>
</file>

<file path=xl/ctrlProps/ctrlProp997.xml><?xml version="1.0" encoding="utf-8"?>
<formControlPr xmlns="http://schemas.microsoft.com/office/spreadsheetml/2009/9/main" objectType="CheckBox" fmlaLink="Cs!K99" lockText="1" noThreeD="1"/>
</file>

<file path=xl/ctrlProps/ctrlProp998.xml><?xml version="1.0" encoding="utf-8"?>
<formControlPr xmlns="http://schemas.microsoft.com/office/spreadsheetml/2009/9/main" objectType="CheckBox" fmlaLink="Cs!K100" lockText="1" noThreeD="1"/>
</file>

<file path=xl/ctrlProps/ctrlProp999.xml><?xml version="1.0" encoding="utf-8"?>
<formControlPr xmlns="http://schemas.microsoft.com/office/spreadsheetml/2009/9/main" objectType="CheckBox" fmlaLink="Cs!K101" lockText="1" noThreeD="1"/>
</file>

<file path=xl/ctrlProps/ctrlProp1000.xml><?xml version="1.0" encoding="utf-8"?>
<formControlPr xmlns="http://schemas.microsoft.com/office/spreadsheetml/2009/9/main" objectType="CheckBox" fmlaLink="Cs!K102" lockText="1" noThreeD="1"/>
</file>

<file path=xl/ctrlProps/ctrlProp1001.xml><?xml version="1.0" encoding="utf-8"?>
<formControlPr xmlns="http://schemas.microsoft.com/office/spreadsheetml/2009/9/main" objectType="List" dx="16" fmlaLink="ComCalc!$P$1" fmlaRange="ComCalc!$P$2:$P$21" noThreeD="1" sel="17" val="6"/>
</file>

<file path=xl/ctrlProps/ctrlProp1002.xml><?xml version="1.0" encoding="utf-8"?>
<formControlPr xmlns="http://schemas.microsoft.com/office/spreadsheetml/2009/9/main" objectType="CheckBox" fmlaLink="Cs!L3" lockText="1" noThreeD="1"/>
</file>

<file path=xl/ctrlProps/ctrlProp1003.xml><?xml version="1.0" encoding="utf-8"?>
<formControlPr xmlns="http://schemas.microsoft.com/office/spreadsheetml/2009/9/main" objectType="CheckBox" fmlaLink="Cs!L4" lockText="1" noThreeD="1"/>
</file>

<file path=xl/ctrlProps/ctrlProp1004.xml><?xml version="1.0" encoding="utf-8"?>
<formControlPr xmlns="http://schemas.microsoft.com/office/spreadsheetml/2009/9/main" objectType="CheckBox" fmlaLink="Cs!L5" lockText="1" noThreeD="1"/>
</file>

<file path=xl/ctrlProps/ctrlProp1005.xml><?xml version="1.0" encoding="utf-8"?>
<formControlPr xmlns="http://schemas.microsoft.com/office/spreadsheetml/2009/9/main" objectType="CheckBox" fmlaLink="Cs!L6" lockText="1" noThreeD="1"/>
</file>

<file path=xl/ctrlProps/ctrlProp1006.xml><?xml version="1.0" encoding="utf-8"?>
<formControlPr xmlns="http://schemas.microsoft.com/office/spreadsheetml/2009/9/main" objectType="CheckBox" fmlaLink="Cs!L7" lockText="1" noThreeD="1"/>
</file>

<file path=xl/ctrlProps/ctrlProp1007.xml><?xml version="1.0" encoding="utf-8"?>
<formControlPr xmlns="http://schemas.microsoft.com/office/spreadsheetml/2009/9/main" objectType="CheckBox" fmlaLink="Cs!L8" lockText="1" noThreeD="1"/>
</file>

<file path=xl/ctrlProps/ctrlProp1008.xml><?xml version="1.0" encoding="utf-8"?>
<formControlPr xmlns="http://schemas.microsoft.com/office/spreadsheetml/2009/9/main" objectType="CheckBox" fmlaLink="Cs!L9" lockText="1" noThreeD="1"/>
</file>

<file path=xl/ctrlProps/ctrlProp1009.xml><?xml version="1.0" encoding="utf-8"?>
<formControlPr xmlns="http://schemas.microsoft.com/office/spreadsheetml/2009/9/main" objectType="CheckBox" fmlaLink="Cs!L10" lockText="1" noThreeD="1"/>
</file>

<file path=xl/ctrlProps/ctrlProp1010.xml><?xml version="1.0" encoding="utf-8"?>
<formControlPr xmlns="http://schemas.microsoft.com/office/spreadsheetml/2009/9/main" objectType="CheckBox" fmlaLink="Cs!L11" lockText="1" noThreeD="1"/>
</file>

<file path=xl/ctrlProps/ctrlProp1011.xml><?xml version="1.0" encoding="utf-8"?>
<formControlPr xmlns="http://schemas.microsoft.com/office/spreadsheetml/2009/9/main" objectType="CheckBox" fmlaLink="Cs!L12" lockText="1" noThreeD="1"/>
</file>

<file path=xl/ctrlProps/ctrlProp1012.xml><?xml version="1.0" encoding="utf-8"?>
<formControlPr xmlns="http://schemas.microsoft.com/office/spreadsheetml/2009/9/main" objectType="CheckBox" fmlaLink="Cs!L13" lockText="1" noThreeD="1"/>
</file>

<file path=xl/ctrlProps/ctrlProp1013.xml><?xml version="1.0" encoding="utf-8"?>
<formControlPr xmlns="http://schemas.microsoft.com/office/spreadsheetml/2009/9/main" objectType="CheckBox" fmlaLink="Cs!L14" lockText="1" noThreeD="1"/>
</file>

<file path=xl/ctrlProps/ctrlProp1014.xml><?xml version="1.0" encoding="utf-8"?>
<formControlPr xmlns="http://schemas.microsoft.com/office/spreadsheetml/2009/9/main" objectType="CheckBox" fmlaLink="Cs!L15" lockText="1" noThreeD="1"/>
</file>

<file path=xl/ctrlProps/ctrlProp1015.xml><?xml version="1.0" encoding="utf-8"?>
<formControlPr xmlns="http://schemas.microsoft.com/office/spreadsheetml/2009/9/main" objectType="CheckBox" fmlaLink="Cs!L16" lockText="1" noThreeD="1"/>
</file>

<file path=xl/ctrlProps/ctrlProp1016.xml><?xml version="1.0" encoding="utf-8"?>
<formControlPr xmlns="http://schemas.microsoft.com/office/spreadsheetml/2009/9/main" objectType="CheckBox" checked="Checked" fmlaLink="Cs!L17" lockText="1" noThreeD="1"/>
</file>

<file path=xl/ctrlProps/ctrlProp1017.xml><?xml version="1.0" encoding="utf-8"?>
<formControlPr xmlns="http://schemas.microsoft.com/office/spreadsheetml/2009/9/main" objectType="CheckBox" fmlaLink="Cs!L18" lockText="1" noThreeD="1"/>
</file>

<file path=xl/ctrlProps/ctrlProp1018.xml><?xml version="1.0" encoding="utf-8"?>
<formControlPr xmlns="http://schemas.microsoft.com/office/spreadsheetml/2009/9/main" objectType="CheckBox" fmlaLink="Cs!L19" lockText="1" noThreeD="1"/>
</file>

<file path=xl/ctrlProps/ctrlProp1019.xml><?xml version="1.0" encoding="utf-8"?>
<formControlPr xmlns="http://schemas.microsoft.com/office/spreadsheetml/2009/9/main" objectType="CheckBox" checked="Checked" fmlaLink="Cs!L20" lockText="1" noThreeD="1"/>
</file>

<file path=xl/ctrlProps/ctrlProp1020.xml><?xml version="1.0" encoding="utf-8"?>
<formControlPr xmlns="http://schemas.microsoft.com/office/spreadsheetml/2009/9/main" objectType="CheckBox" fmlaLink="Cs!L21" lockText="1" noThreeD="1"/>
</file>

<file path=xl/ctrlProps/ctrlProp1021.xml><?xml version="1.0" encoding="utf-8"?>
<formControlPr xmlns="http://schemas.microsoft.com/office/spreadsheetml/2009/9/main" objectType="CheckBox" checked="Checked" fmlaLink="Cs!L22" lockText="1" noThreeD="1"/>
</file>

<file path=xl/ctrlProps/ctrlProp1022.xml><?xml version="1.0" encoding="utf-8"?>
<formControlPr xmlns="http://schemas.microsoft.com/office/spreadsheetml/2009/9/main" objectType="CheckBox" fmlaLink="Cs!L23" lockText="1" noThreeD="1"/>
</file>

<file path=xl/ctrlProps/ctrlProp1023.xml><?xml version="1.0" encoding="utf-8"?>
<formControlPr xmlns="http://schemas.microsoft.com/office/spreadsheetml/2009/9/main" objectType="CheckBox" fmlaLink="Cs!L24" lockText="1" noThreeD="1"/>
</file>

<file path=xl/ctrlProps/ctrlProp1024.xml><?xml version="1.0" encoding="utf-8"?>
<formControlPr xmlns="http://schemas.microsoft.com/office/spreadsheetml/2009/9/main" objectType="CheckBox" fmlaLink="Cs!L25" lockText="1" noThreeD="1"/>
</file>

<file path=xl/ctrlProps/ctrlProp1025.xml><?xml version="1.0" encoding="utf-8"?>
<formControlPr xmlns="http://schemas.microsoft.com/office/spreadsheetml/2009/9/main" objectType="CheckBox" fmlaLink="Cs!L26" lockText="1" noThreeD="1"/>
</file>

<file path=xl/ctrlProps/ctrlProp1026.xml><?xml version="1.0" encoding="utf-8"?>
<formControlPr xmlns="http://schemas.microsoft.com/office/spreadsheetml/2009/9/main" objectType="CheckBox" fmlaLink="Cs!L27" lockText="1" noThreeD="1"/>
</file>

<file path=xl/ctrlProps/ctrlProp1027.xml><?xml version="1.0" encoding="utf-8"?>
<formControlPr xmlns="http://schemas.microsoft.com/office/spreadsheetml/2009/9/main" objectType="CheckBox" fmlaLink="Cs!L28" lockText="1" noThreeD="1"/>
</file>

<file path=xl/ctrlProps/ctrlProp1028.xml><?xml version="1.0" encoding="utf-8"?>
<formControlPr xmlns="http://schemas.microsoft.com/office/spreadsheetml/2009/9/main" objectType="CheckBox" fmlaLink="Cs!L29" lockText="1" noThreeD="1"/>
</file>

<file path=xl/ctrlProps/ctrlProp1029.xml><?xml version="1.0" encoding="utf-8"?>
<formControlPr xmlns="http://schemas.microsoft.com/office/spreadsheetml/2009/9/main" objectType="CheckBox" fmlaLink="Cs!L30" lockText="1" noThreeD="1"/>
</file>

<file path=xl/ctrlProps/ctrlProp1030.xml><?xml version="1.0" encoding="utf-8"?>
<formControlPr xmlns="http://schemas.microsoft.com/office/spreadsheetml/2009/9/main" objectType="CheckBox" fmlaLink="Cs!L31" lockText="1" noThreeD="1"/>
</file>

<file path=xl/ctrlProps/ctrlProp1031.xml><?xml version="1.0" encoding="utf-8"?>
<formControlPr xmlns="http://schemas.microsoft.com/office/spreadsheetml/2009/9/main" objectType="CheckBox" fmlaLink="Cs!L32" lockText="1" noThreeD="1"/>
</file>

<file path=xl/ctrlProps/ctrlProp1032.xml><?xml version="1.0" encoding="utf-8"?>
<formControlPr xmlns="http://schemas.microsoft.com/office/spreadsheetml/2009/9/main" objectType="CheckBox" fmlaLink="Cs!L33" lockText="1" noThreeD="1"/>
</file>

<file path=xl/ctrlProps/ctrlProp1033.xml><?xml version="1.0" encoding="utf-8"?>
<formControlPr xmlns="http://schemas.microsoft.com/office/spreadsheetml/2009/9/main" objectType="CheckBox" fmlaLink="Cs!L34" lockText="1" noThreeD="1"/>
</file>

<file path=xl/ctrlProps/ctrlProp1034.xml><?xml version="1.0" encoding="utf-8"?>
<formControlPr xmlns="http://schemas.microsoft.com/office/spreadsheetml/2009/9/main" objectType="CheckBox" fmlaLink="Cs!L35" lockText="1" noThreeD="1"/>
</file>

<file path=xl/ctrlProps/ctrlProp1035.xml><?xml version="1.0" encoding="utf-8"?>
<formControlPr xmlns="http://schemas.microsoft.com/office/spreadsheetml/2009/9/main" objectType="CheckBox" fmlaLink="Cs!L36" lockText="1" noThreeD="1"/>
</file>

<file path=xl/ctrlProps/ctrlProp1036.xml><?xml version="1.0" encoding="utf-8"?>
<formControlPr xmlns="http://schemas.microsoft.com/office/spreadsheetml/2009/9/main" objectType="CheckBox" checked="Checked" fmlaLink="Cs!L37" lockText="1" noThreeD="1"/>
</file>

<file path=xl/ctrlProps/ctrlProp1037.xml><?xml version="1.0" encoding="utf-8"?>
<formControlPr xmlns="http://schemas.microsoft.com/office/spreadsheetml/2009/9/main" objectType="CheckBox" fmlaLink="Cs!L38" lockText="1" noThreeD="1"/>
</file>

<file path=xl/ctrlProps/ctrlProp1038.xml><?xml version="1.0" encoding="utf-8"?>
<formControlPr xmlns="http://schemas.microsoft.com/office/spreadsheetml/2009/9/main" objectType="CheckBox" fmlaLink="Cs!L39" lockText="1" noThreeD="1"/>
</file>

<file path=xl/ctrlProps/ctrlProp1039.xml><?xml version="1.0" encoding="utf-8"?>
<formControlPr xmlns="http://schemas.microsoft.com/office/spreadsheetml/2009/9/main" objectType="CheckBox" fmlaLink="Cs!L40" lockText="1" noThreeD="1"/>
</file>

<file path=xl/ctrlProps/ctrlProp1040.xml><?xml version="1.0" encoding="utf-8"?>
<formControlPr xmlns="http://schemas.microsoft.com/office/spreadsheetml/2009/9/main" objectType="CheckBox" fmlaLink="Cs!L41" lockText="1" noThreeD="1"/>
</file>

<file path=xl/ctrlProps/ctrlProp1041.xml><?xml version="1.0" encoding="utf-8"?>
<formControlPr xmlns="http://schemas.microsoft.com/office/spreadsheetml/2009/9/main" objectType="CheckBox" fmlaLink="Cs!L42" lockText="1" noThreeD="1"/>
</file>

<file path=xl/ctrlProps/ctrlProp1042.xml><?xml version="1.0" encoding="utf-8"?>
<formControlPr xmlns="http://schemas.microsoft.com/office/spreadsheetml/2009/9/main" objectType="CheckBox" fmlaLink="Cs!L43" lockText="1" noThreeD="1"/>
</file>

<file path=xl/ctrlProps/ctrlProp1043.xml><?xml version="1.0" encoding="utf-8"?>
<formControlPr xmlns="http://schemas.microsoft.com/office/spreadsheetml/2009/9/main" objectType="CheckBox" fmlaLink="Cs!L44" lockText="1" noThreeD="1"/>
</file>

<file path=xl/ctrlProps/ctrlProp1044.xml><?xml version="1.0" encoding="utf-8"?>
<formControlPr xmlns="http://schemas.microsoft.com/office/spreadsheetml/2009/9/main" objectType="CheckBox" fmlaLink="Cs!L45" lockText="1" noThreeD="1"/>
</file>

<file path=xl/ctrlProps/ctrlProp1045.xml><?xml version="1.0" encoding="utf-8"?>
<formControlPr xmlns="http://schemas.microsoft.com/office/spreadsheetml/2009/9/main" objectType="CheckBox" checked="Checked" fmlaLink="Cs!L46" lockText="1" noThreeD="1"/>
</file>

<file path=xl/ctrlProps/ctrlProp1046.xml><?xml version="1.0" encoding="utf-8"?>
<formControlPr xmlns="http://schemas.microsoft.com/office/spreadsheetml/2009/9/main" objectType="CheckBox" fmlaLink="Cs!L47" lockText="1" noThreeD="1"/>
</file>

<file path=xl/ctrlProps/ctrlProp1047.xml><?xml version="1.0" encoding="utf-8"?>
<formControlPr xmlns="http://schemas.microsoft.com/office/spreadsheetml/2009/9/main" objectType="CheckBox" fmlaLink="Cs!L48" lockText="1" noThreeD="1"/>
</file>

<file path=xl/ctrlProps/ctrlProp1048.xml><?xml version="1.0" encoding="utf-8"?>
<formControlPr xmlns="http://schemas.microsoft.com/office/spreadsheetml/2009/9/main" objectType="CheckBox" fmlaLink="Cs!L49" lockText="1" noThreeD="1"/>
</file>

<file path=xl/ctrlProps/ctrlProp1049.xml><?xml version="1.0" encoding="utf-8"?>
<formControlPr xmlns="http://schemas.microsoft.com/office/spreadsheetml/2009/9/main" objectType="CheckBox" fmlaLink="Cs!L50" lockText="1" noThreeD="1"/>
</file>

<file path=xl/ctrlProps/ctrlProp1050.xml><?xml version="1.0" encoding="utf-8"?>
<formControlPr xmlns="http://schemas.microsoft.com/office/spreadsheetml/2009/9/main" objectType="CheckBox" fmlaLink="Cs!L51" lockText="1" noThreeD="1"/>
</file>

<file path=xl/ctrlProps/ctrlProp1051.xml><?xml version="1.0" encoding="utf-8"?>
<formControlPr xmlns="http://schemas.microsoft.com/office/spreadsheetml/2009/9/main" objectType="CheckBox" fmlaLink="Cs!L52" lockText="1" noThreeD="1"/>
</file>

<file path=xl/ctrlProps/ctrlProp1052.xml><?xml version="1.0" encoding="utf-8"?>
<formControlPr xmlns="http://schemas.microsoft.com/office/spreadsheetml/2009/9/main" objectType="CheckBox" fmlaLink="Cs!L53" lockText="1" noThreeD="1"/>
</file>

<file path=xl/ctrlProps/ctrlProp1053.xml><?xml version="1.0" encoding="utf-8"?>
<formControlPr xmlns="http://schemas.microsoft.com/office/spreadsheetml/2009/9/main" objectType="CheckBox" fmlaLink="Cs!L54" lockText="1" noThreeD="1"/>
</file>

<file path=xl/ctrlProps/ctrlProp1054.xml><?xml version="1.0" encoding="utf-8"?>
<formControlPr xmlns="http://schemas.microsoft.com/office/spreadsheetml/2009/9/main" objectType="CheckBox" fmlaLink="Cs!L55" lockText="1" noThreeD="1"/>
</file>

<file path=xl/ctrlProps/ctrlProp1055.xml><?xml version="1.0" encoding="utf-8"?>
<formControlPr xmlns="http://schemas.microsoft.com/office/spreadsheetml/2009/9/main" objectType="CheckBox" fmlaLink="Cs!L56" lockText="1" noThreeD="1"/>
</file>

<file path=xl/ctrlProps/ctrlProp1056.xml><?xml version="1.0" encoding="utf-8"?>
<formControlPr xmlns="http://schemas.microsoft.com/office/spreadsheetml/2009/9/main" objectType="CheckBox" fmlaLink="Cs!L57" lockText="1" noThreeD="1"/>
</file>

<file path=xl/ctrlProps/ctrlProp1057.xml><?xml version="1.0" encoding="utf-8"?>
<formControlPr xmlns="http://schemas.microsoft.com/office/spreadsheetml/2009/9/main" objectType="CheckBox" fmlaLink="Cs!L58" lockText="1" noThreeD="1"/>
</file>

<file path=xl/ctrlProps/ctrlProp1058.xml><?xml version="1.0" encoding="utf-8"?>
<formControlPr xmlns="http://schemas.microsoft.com/office/spreadsheetml/2009/9/main" objectType="CheckBox" checked="Checked" fmlaLink="Cs!L59" lockText="1" noThreeD="1"/>
</file>

<file path=xl/ctrlProps/ctrlProp1059.xml><?xml version="1.0" encoding="utf-8"?>
<formControlPr xmlns="http://schemas.microsoft.com/office/spreadsheetml/2009/9/main" objectType="CheckBox" checked="Checked" fmlaLink="Cs!L60" lockText="1" noThreeD="1"/>
</file>

<file path=xl/ctrlProps/ctrlProp1060.xml><?xml version="1.0" encoding="utf-8"?>
<formControlPr xmlns="http://schemas.microsoft.com/office/spreadsheetml/2009/9/main" objectType="CheckBox" fmlaLink="Cs!L61" lockText="1" noThreeD="1"/>
</file>

<file path=xl/ctrlProps/ctrlProp1061.xml><?xml version="1.0" encoding="utf-8"?>
<formControlPr xmlns="http://schemas.microsoft.com/office/spreadsheetml/2009/9/main" objectType="CheckBox" fmlaLink="Cs!L62" lockText="1" noThreeD="1"/>
</file>

<file path=xl/ctrlProps/ctrlProp1062.xml><?xml version="1.0" encoding="utf-8"?>
<formControlPr xmlns="http://schemas.microsoft.com/office/spreadsheetml/2009/9/main" objectType="CheckBox" fmlaLink="Cs!L63" lockText="1" noThreeD="1"/>
</file>

<file path=xl/ctrlProps/ctrlProp1063.xml><?xml version="1.0" encoding="utf-8"?>
<formControlPr xmlns="http://schemas.microsoft.com/office/spreadsheetml/2009/9/main" objectType="CheckBox" fmlaLink="Cs!L64" lockText="1" noThreeD="1"/>
</file>

<file path=xl/ctrlProps/ctrlProp1064.xml><?xml version="1.0" encoding="utf-8"?>
<formControlPr xmlns="http://schemas.microsoft.com/office/spreadsheetml/2009/9/main" objectType="CheckBox" fmlaLink="Cs!L65" lockText="1" noThreeD="1"/>
</file>

<file path=xl/ctrlProps/ctrlProp1065.xml><?xml version="1.0" encoding="utf-8"?>
<formControlPr xmlns="http://schemas.microsoft.com/office/spreadsheetml/2009/9/main" objectType="CheckBox" fmlaLink="Cs!L66" lockText="1" noThreeD="1"/>
</file>

<file path=xl/ctrlProps/ctrlProp1066.xml><?xml version="1.0" encoding="utf-8"?>
<formControlPr xmlns="http://schemas.microsoft.com/office/spreadsheetml/2009/9/main" objectType="CheckBox" fmlaLink="Cs!L67" lockText="1" noThreeD="1"/>
</file>

<file path=xl/ctrlProps/ctrlProp1067.xml><?xml version="1.0" encoding="utf-8"?>
<formControlPr xmlns="http://schemas.microsoft.com/office/spreadsheetml/2009/9/main" objectType="CheckBox" fmlaLink="Cs!L68" lockText="1" noThreeD="1"/>
</file>

<file path=xl/ctrlProps/ctrlProp1068.xml><?xml version="1.0" encoding="utf-8"?>
<formControlPr xmlns="http://schemas.microsoft.com/office/spreadsheetml/2009/9/main" objectType="CheckBox" fmlaLink="Cs!L69" lockText="1" noThreeD="1"/>
</file>

<file path=xl/ctrlProps/ctrlProp1069.xml><?xml version="1.0" encoding="utf-8"?>
<formControlPr xmlns="http://schemas.microsoft.com/office/spreadsheetml/2009/9/main" objectType="CheckBox" fmlaLink="Cs!L70" lockText="1" noThreeD="1"/>
</file>

<file path=xl/ctrlProps/ctrlProp1070.xml><?xml version="1.0" encoding="utf-8"?>
<formControlPr xmlns="http://schemas.microsoft.com/office/spreadsheetml/2009/9/main" objectType="CheckBox" fmlaLink="Cs!L71" lockText="1" noThreeD="1"/>
</file>

<file path=xl/ctrlProps/ctrlProp1071.xml><?xml version="1.0" encoding="utf-8"?>
<formControlPr xmlns="http://schemas.microsoft.com/office/spreadsheetml/2009/9/main" objectType="CheckBox" fmlaLink="Cs!L72" lockText="1" noThreeD="1"/>
</file>

<file path=xl/ctrlProps/ctrlProp1072.xml><?xml version="1.0" encoding="utf-8"?>
<formControlPr xmlns="http://schemas.microsoft.com/office/spreadsheetml/2009/9/main" objectType="CheckBox" fmlaLink="Cs!L73" lockText="1" noThreeD="1"/>
</file>

<file path=xl/ctrlProps/ctrlProp1073.xml><?xml version="1.0" encoding="utf-8"?>
<formControlPr xmlns="http://schemas.microsoft.com/office/spreadsheetml/2009/9/main" objectType="CheckBox" fmlaLink="Cs!L74" lockText="1" noThreeD="1"/>
</file>

<file path=xl/ctrlProps/ctrlProp1074.xml><?xml version="1.0" encoding="utf-8"?>
<formControlPr xmlns="http://schemas.microsoft.com/office/spreadsheetml/2009/9/main" objectType="CheckBox" fmlaLink="Cs!L75" lockText="1" noThreeD="1"/>
</file>

<file path=xl/ctrlProps/ctrlProp1075.xml><?xml version="1.0" encoding="utf-8"?>
<formControlPr xmlns="http://schemas.microsoft.com/office/spreadsheetml/2009/9/main" objectType="CheckBox" fmlaLink="Cs!L76" lockText="1" noThreeD="1"/>
</file>

<file path=xl/ctrlProps/ctrlProp1076.xml><?xml version="1.0" encoding="utf-8"?>
<formControlPr xmlns="http://schemas.microsoft.com/office/spreadsheetml/2009/9/main" objectType="CheckBox" fmlaLink="Cs!L77" lockText="1" noThreeD="1"/>
</file>

<file path=xl/ctrlProps/ctrlProp1077.xml><?xml version="1.0" encoding="utf-8"?>
<formControlPr xmlns="http://schemas.microsoft.com/office/spreadsheetml/2009/9/main" objectType="CheckBox" fmlaLink="Cs!L78" lockText="1" noThreeD="1"/>
</file>

<file path=xl/ctrlProps/ctrlProp1078.xml><?xml version="1.0" encoding="utf-8"?>
<formControlPr xmlns="http://schemas.microsoft.com/office/spreadsheetml/2009/9/main" objectType="CheckBox" fmlaLink="Cs!L79" lockText="1" noThreeD="1"/>
</file>

<file path=xl/ctrlProps/ctrlProp1079.xml><?xml version="1.0" encoding="utf-8"?>
<formControlPr xmlns="http://schemas.microsoft.com/office/spreadsheetml/2009/9/main" objectType="CheckBox" fmlaLink="Cs!L80" lockText="1" noThreeD="1"/>
</file>

<file path=xl/ctrlProps/ctrlProp1080.xml><?xml version="1.0" encoding="utf-8"?>
<formControlPr xmlns="http://schemas.microsoft.com/office/spreadsheetml/2009/9/main" objectType="CheckBox" fmlaLink="Cs!L81" lockText="1" noThreeD="1"/>
</file>

<file path=xl/ctrlProps/ctrlProp1081.xml><?xml version="1.0" encoding="utf-8"?>
<formControlPr xmlns="http://schemas.microsoft.com/office/spreadsheetml/2009/9/main" objectType="CheckBox" fmlaLink="Cs!L82" lockText="1" noThreeD="1"/>
</file>

<file path=xl/ctrlProps/ctrlProp1082.xml><?xml version="1.0" encoding="utf-8"?>
<formControlPr xmlns="http://schemas.microsoft.com/office/spreadsheetml/2009/9/main" objectType="CheckBox" fmlaLink="Cs!L83" lockText="1" noThreeD="1"/>
</file>

<file path=xl/ctrlProps/ctrlProp1083.xml><?xml version="1.0" encoding="utf-8"?>
<formControlPr xmlns="http://schemas.microsoft.com/office/spreadsheetml/2009/9/main" objectType="CheckBox" fmlaLink="Cs!L84" lockText="1" noThreeD="1"/>
</file>

<file path=xl/ctrlProps/ctrlProp1084.xml><?xml version="1.0" encoding="utf-8"?>
<formControlPr xmlns="http://schemas.microsoft.com/office/spreadsheetml/2009/9/main" objectType="CheckBox" fmlaLink="Cs!L85" lockText="1" noThreeD="1"/>
</file>

<file path=xl/ctrlProps/ctrlProp1085.xml><?xml version="1.0" encoding="utf-8"?>
<formControlPr xmlns="http://schemas.microsoft.com/office/spreadsheetml/2009/9/main" objectType="CheckBox" fmlaLink="Cs!L86" lockText="1" noThreeD="1"/>
</file>

<file path=xl/ctrlProps/ctrlProp1086.xml><?xml version="1.0" encoding="utf-8"?>
<formControlPr xmlns="http://schemas.microsoft.com/office/spreadsheetml/2009/9/main" objectType="CheckBox" fmlaLink="Cs!L87" lockText="1" noThreeD="1"/>
</file>

<file path=xl/ctrlProps/ctrlProp1087.xml><?xml version="1.0" encoding="utf-8"?>
<formControlPr xmlns="http://schemas.microsoft.com/office/spreadsheetml/2009/9/main" objectType="CheckBox" fmlaLink="Cs!L88" lockText="1" noThreeD="1"/>
</file>

<file path=xl/ctrlProps/ctrlProp1088.xml><?xml version="1.0" encoding="utf-8"?>
<formControlPr xmlns="http://schemas.microsoft.com/office/spreadsheetml/2009/9/main" objectType="CheckBox" fmlaLink="Cs!L89" lockText="1" noThreeD="1"/>
</file>

<file path=xl/ctrlProps/ctrlProp1089.xml><?xml version="1.0" encoding="utf-8"?>
<formControlPr xmlns="http://schemas.microsoft.com/office/spreadsheetml/2009/9/main" objectType="CheckBox" fmlaLink="Cs!L90" lockText="1" noThreeD="1"/>
</file>

<file path=xl/ctrlProps/ctrlProp1090.xml><?xml version="1.0" encoding="utf-8"?>
<formControlPr xmlns="http://schemas.microsoft.com/office/spreadsheetml/2009/9/main" objectType="CheckBox" fmlaLink="Cs!L91" lockText="1" noThreeD="1"/>
</file>

<file path=xl/ctrlProps/ctrlProp1091.xml><?xml version="1.0" encoding="utf-8"?>
<formControlPr xmlns="http://schemas.microsoft.com/office/spreadsheetml/2009/9/main" objectType="CheckBox" fmlaLink="Cs!L92" lockText="1" noThreeD="1"/>
</file>

<file path=xl/ctrlProps/ctrlProp1092.xml><?xml version="1.0" encoding="utf-8"?>
<formControlPr xmlns="http://schemas.microsoft.com/office/spreadsheetml/2009/9/main" objectType="CheckBox" fmlaLink="Cs!L93" lockText="1" noThreeD="1"/>
</file>

<file path=xl/ctrlProps/ctrlProp1093.xml><?xml version="1.0" encoding="utf-8"?>
<formControlPr xmlns="http://schemas.microsoft.com/office/spreadsheetml/2009/9/main" objectType="CheckBox" fmlaLink="Cs!L94" lockText="1" noThreeD="1"/>
</file>

<file path=xl/ctrlProps/ctrlProp1094.xml><?xml version="1.0" encoding="utf-8"?>
<formControlPr xmlns="http://schemas.microsoft.com/office/spreadsheetml/2009/9/main" objectType="CheckBox" fmlaLink="Cs!L95" lockText="1" noThreeD="1"/>
</file>

<file path=xl/ctrlProps/ctrlProp1095.xml><?xml version="1.0" encoding="utf-8"?>
<formControlPr xmlns="http://schemas.microsoft.com/office/spreadsheetml/2009/9/main" objectType="CheckBox" fmlaLink="Cs!L96" lockText="1" noThreeD="1"/>
</file>

<file path=xl/ctrlProps/ctrlProp1096.xml><?xml version="1.0" encoding="utf-8"?>
<formControlPr xmlns="http://schemas.microsoft.com/office/spreadsheetml/2009/9/main" objectType="CheckBox" fmlaLink="Cs!L97" lockText="1" noThreeD="1"/>
</file>

<file path=xl/ctrlProps/ctrlProp1097.xml><?xml version="1.0" encoding="utf-8"?>
<formControlPr xmlns="http://schemas.microsoft.com/office/spreadsheetml/2009/9/main" objectType="CheckBox" fmlaLink="Cs!L98" lockText="1" noThreeD="1"/>
</file>

<file path=xl/ctrlProps/ctrlProp1098.xml><?xml version="1.0" encoding="utf-8"?>
<formControlPr xmlns="http://schemas.microsoft.com/office/spreadsheetml/2009/9/main" objectType="CheckBox" fmlaLink="Cs!L99" lockText="1" noThreeD="1"/>
</file>

<file path=xl/ctrlProps/ctrlProp1099.xml><?xml version="1.0" encoding="utf-8"?>
<formControlPr xmlns="http://schemas.microsoft.com/office/spreadsheetml/2009/9/main" objectType="CheckBox" fmlaLink="Cs!L100" lockText="1" noThreeD="1"/>
</file>

<file path=xl/ctrlProps/ctrlProp1100.xml><?xml version="1.0" encoding="utf-8"?>
<formControlPr xmlns="http://schemas.microsoft.com/office/spreadsheetml/2009/9/main" objectType="CheckBox" fmlaLink="Cs!L101" lockText="1" noThreeD="1"/>
</file>

<file path=xl/ctrlProps/ctrlProp1101.xml><?xml version="1.0" encoding="utf-8"?>
<formControlPr xmlns="http://schemas.microsoft.com/office/spreadsheetml/2009/9/main" objectType="CheckBox" fmlaLink="Cs!L102" lockText="1" noThreeD="1"/>
</file>

<file path=xl/ctrlProps/ctrlProp1102.xml><?xml version="1.0" encoding="utf-8"?>
<formControlPr xmlns="http://schemas.microsoft.com/office/spreadsheetml/2009/9/main" objectType="CheckBox" fmlaLink="Cs!M3" lockText="1" noThreeD="1"/>
</file>

<file path=xl/ctrlProps/ctrlProp1103.xml><?xml version="1.0" encoding="utf-8"?>
<formControlPr xmlns="http://schemas.microsoft.com/office/spreadsheetml/2009/9/main" objectType="CheckBox" fmlaLink="Cs!M4" lockText="1" noThreeD="1"/>
</file>

<file path=xl/ctrlProps/ctrlProp1104.xml><?xml version="1.0" encoding="utf-8"?>
<formControlPr xmlns="http://schemas.microsoft.com/office/spreadsheetml/2009/9/main" objectType="CheckBox" fmlaLink="Cs!M5" lockText="1" noThreeD="1"/>
</file>

<file path=xl/ctrlProps/ctrlProp1105.xml><?xml version="1.0" encoding="utf-8"?>
<formControlPr xmlns="http://schemas.microsoft.com/office/spreadsheetml/2009/9/main" objectType="CheckBox" fmlaLink="Cs!M6" lockText="1" noThreeD="1"/>
</file>

<file path=xl/ctrlProps/ctrlProp1106.xml><?xml version="1.0" encoding="utf-8"?>
<formControlPr xmlns="http://schemas.microsoft.com/office/spreadsheetml/2009/9/main" objectType="CheckBox" checked="Checked" fmlaLink="Cs!M7" lockText="1" noThreeD="1"/>
</file>

<file path=xl/ctrlProps/ctrlProp1107.xml><?xml version="1.0" encoding="utf-8"?>
<formControlPr xmlns="http://schemas.microsoft.com/office/spreadsheetml/2009/9/main" objectType="CheckBox" checked="Checked" fmlaLink="Cs!M8" lockText="1" noThreeD="1"/>
</file>

<file path=xl/ctrlProps/ctrlProp1108.xml><?xml version="1.0" encoding="utf-8"?>
<formControlPr xmlns="http://schemas.microsoft.com/office/spreadsheetml/2009/9/main" objectType="CheckBox" fmlaLink="Cs!M9" lockText="1" noThreeD="1"/>
</file>

<file path=xl/ctrlProps/ctrlProp1109.xml><?xml version="1.0" encoding="utf-8"?>
<formControlPr xmlns="http://schemas.microsoft.com/office/spreadsheetml/2009/9/main" objectType="CheckBox" fmlaLink="Cs!M10" lockText="1" noThreeD="1"/>
</file>

<file path=xl/ctrlProps/ctrlProp1110.xml><?xml version="1.0" encoding="utf-8"?>
<formControlPr xmlns="http://schemas.microsoft.com/office/spreadsheetml/2009/9/main" objectType="CheckBox" fmlaLink="Cs!M11" lockText="1" noThreeD="1"/>
</file>

<file path=xl/ctrlProps/ctrlProp1111.xml><?xml version="1.0" encoding="utf-8"?>
<formControlPr xmlns="http://schemas.microsoft.com/office/spreadsheetml/2009/9/main" objectType="CheckBox" fmlaLink="Cs!M12" lockText="1" noThreeD="1"/>
</file>

<file path=xl/ctrlProps/ctrlProp1112.xml><?xml version="1.0" encoding="utf-8"?>
<formControlPr xmlns="http://schemas.microsoft.com/office/spreadsheetml/2009/9/main" objectType="CheckBox" fmlaLink="Cs!M13" lockText="1" noThreeD="1"/>
</file>

<file path=xl/ctrlProps/ctrlProp1113.xml><?xml version="1.0" encoding="utf-8"?>
<formControlPr xmlns="http://schemas.microsoft.com/office/spreadsheetml/2009/9/main" objectType="CheckBox" fmlaLink="Cs!M14" lockText="1" noThreeD="1"/>
</file>

<file path=xl/ctrlProps/ctrlProp1114.xml><?xml version="1.0" encoding="utf-8"?>
<formControlPr xmlns="http://schemas.microsoft.com/office/spreadsheetml/2009/9/main" objectType="CheckBox" fmlaLink="Cs!M15" lockText="1" noThreeD="1"/>
</file>

<file path=xl/ctrlProps/ctrlProp1115.xml><?xml version="1.0" encoding="utf-8"?>
<formControlPr xmlns="http://schemas.microsoft.com/office/spreadsheetml/2009/9/main" objectType="CheckBox" fmlaLink="Cs!M16" lockText="1" noThreeD="1"/>
</file>

<file path=xl/ctrlProps/ctrlProp1116.xml><?xml version="1.0" encoding="utf-8"?>
<formControlPr xmlns="http://schemas.microsoft.com/office/spreadsheetml/2009/9/main" objectType="CheckBox" checked="Checked" fmlaLink="Cs!M17" lockText="1" noThreeD="1"/>
</file>

<file path=xl/ctrlProps/ctrlProp1117.xml><?xml version="1.0" encoding="utf-8"?>
<formControlPr xmlns="http://schemas.microsoft.com/office/spreadsheetml/2009/9/main" objectType="CheckBox" checked="Checked" fmlaLink="Cs!M18" lockText="1" noThreeD="1"/>
</file>

<file path=xl/ctrlProps/ctrlProp1118.xml><?xml version="1.0" encoding="utf-8"?>
<formControlPr xmlns="http://schemas.microsoft.com/office/spreadsheetml/2009/9/main" objectType="CheckBox" fmlaLink="Cs!M19" lockText="1" noThreeD="1"/>
</file>

<file path=xl/ctrlProps/ctrlProp1119.xml><?xml version="1.0" encoding="utf-8"?>
<formControlPr xmlns="http://schemas.microsoft.com/office/spreadsheetml/2009/9/main" objectType="CheckBox" fmlaLink="Cs!M20" lockText="1" noThreeD="1"/>
</file>

<file path=xl/ctrlProps/ctrlProp1120.xml><?xml version="1.0" encoding="utf-8"?>
<formControlPr xmlns="http://schemas.microsoft.com/office/spreadsheetml/2009/9/main" objectType="CheckBox" fmlaLink="Cs!M21" lockText="1" noThreeD="1"/>
</file>

<file path=xl/ctrlProps/ctrlProp1121.xml><?xml version="1.0" encoding="utf-8"?>
<formControlPr xmlns="http://schemas.microsoft.com/office/spreadsheetml/2009/9/main" objectType="CheckBox" fmlaLink="Cs!M22" lockText="1" noThreeD="1"/>
</file>

<file path=xl/ctrlProps/ctrlProp1122.xml><?xml version="1.0" encoding="utf-8"?>
<formControlPr xmlns="http://schemas.microsoft.com/office/spreadsheetml/2009/9/main" objectType="CheckBox" fmlaLink="Cs!M23" lockText="1" noThreeD="1"/>
</file>

<file path=xl/ctrlProps/ctrlProp1123.xml><?xml version="1.0" encoding="utf-8"?>
<formControlPr xmlns="http://schemas.microsoft.com/office/spreadsheetml/2009/9/main" objectType="CheckBox" fmlaLink="Cs!M24" lockText="1" noThreeD="1"/>
</file>

<file path=xl/ctrlProps/ctrlProp1124.xml><?xml version="1.0" encoding="utf-8"?>
<formControlPr xmlns="http://schemas.microsoft.com/office/spreadsheetml/2009/9/main" objectType="CheckBox" fmlaLink="Cs!M25" lockText="1" noThreeD="1"/>
</file>

<file path=xl/ctrlProps/ctrlProp1125.xml><?xml version="1.0" encoding="utf-8"?>
<formControlPr xmlns="http://schemas.microsoft.com/office/spreadsheetml/2009/9/main" objectType="CheckBox" fmlaLink="Cs!M26" lockText="1" noThreeD="1"/>
</file>

<file path=xl/ctrlProps/ctrlProp1126.xml><?xml version="1.0" encoding="utf-8"?>
<formControlPr xmlns="http://schemas.microsoft.com/office/spreadsheetml/2009/9/main" objectType="CheckBox" fmlaLink="Cs!M27" lockText="1" noThreeD="1"/>
</file>

<file path=xl/ctrlProps/ctrlProp1127.xml><?xml version="1.0" encoding="utf-8"?>
<formControlPr xmlns="http://schemas.microsoft.com/office/spreadsheetml/2009/9/main" objectType="CheckBox" fmlaLink="Cs!M28" lockText="1" noThreeD="1"/>
</file>

<file path=xl/ctrlProps/ctrlProp1128.xml><?xml version="1.0" encoding="utf-8"?>
<formControlPr xmlns="http://schemas.microsoft.com/office/spreadsheetml/2009/9/main" objectType="CheckBox" fmlaLink="Cs!M29" lockText="1" noThreeD="1"/>
</file>

<file path=xl/ctrlProps/ctrlProp1129.xml><?xml version="1.0" encoding="utf-8"?>
<formControlPr xmlns="http://schemas.microsoft.com/office/spreadsheetml/2009/9/main" objectType="CheckBox" fmlaLink="Cs!M30" lockText="1" noThreeD="1"/>
</file>

<file path=xl/ctrlProps/ctrlProp1130.xml><?xml version="1.0" encoding="utf-8"?>
<formControlPr xmlns="http://schemas.microsoft.com/office/spreadsheetml/2009/9/main" objectType="CheckBox" checked="Checked" fmlaLink="Cs!M31" lockText="1" noThreeD="1"/>
</file>

<file path=xl/ctrlProps/ctrlProp1131.xml><?xml version="1.0" encoding="utf-8"?>
<formControlPr xmlns="http://schemas.microsoft.com/office/spreadsheetml/2009/9/main" objectType="CheckBox" checked="Checked" fmlaLink="Cs!M32" lockText="1" noThreeD="1"/>
</file>

<file path=xl/ctrlProps/ctrlProp1132.xml><?xml version="1.0" encoding="utf-8"?>
<formControlPr xmlns="http://schemas.microsoft.com/office/spreadsheetml/2009/9/main" objectType="CheckBox" fmlaLink="Cs!M33" lockText="1" noThreeD="1"/>
</file>

<file path=xl/ctrlProps/ctrlProp1133.xml><?xml version="1.0" encoding="utf-8"?>
<formControlPr xmlns="http://schemas.microsoft.com/office/spreadsheetml/2009/9/main" objectType="CheckBox" fmlaLink="Cs!M34" lockText="1" noThreeD="1"/>
</file>

<file path=xl/ctrlProps/ctrlProp1134.xml><?xml version="1.0" encoding="utf-8"?>
<formControlPr xmlns="http://schemas.microsoft.com/office/spreadsheetml/2009/9/main" objectType="CheckBox" fmlaLink="Cs!M35" lockText="1" noThreeD="1"/>
</file>

<file path=xl/ctrlProps/ctrlProp1135.xml><?xml version="1.0" encoding="utf-8"?>
<formControlPr xmlns="http://schemas.microsoft.com/office/spreadsheetml/2009/9/main" objectType="CheckBox" fmlaLink="Cs!M36" lockText="1" noThreeD="1"/>
</file>

<file path=xl/ctrlProps/ctrlProp1136.xml><?xml version="1.0" encoding="utf-8"?>
<formControlPr xmlns="http://schemas.microsoft.com/office/spreadsheetml/2009/9/main" objectType="CheckBox" fmlaLink="Cs!M37" lockText="1" noThreeD="1"/>
</file>

<file path=xl/ctrlProps/ctrlProp1137.xml><?xml version="1.0" encoding="utf-8"?>
<formControlPr xmlns="http://schemas.microsoft.com/office/spreadsheetml/2009/9/main" objectType="CheckBox" checked="Checked" fmlaLink="Cs!M38" lockText="1" noThreeD="1"/>
</file>

<file path=xl/ctrlProps/ctrlProp1138.xml><?xml version="1.0" encoding="utf-8"?>
<formControlPr xmlns="http://schemas.microsoft.com/office/spreadsheetml/2009/9/main" objectType="CheckBox" checked="Checked" fmlaLink="Cs!M39" lockText="1" noThreeD="1"/>
</file>

<file path=xl/ctrlProps/ctrlProp1139.xml><?xml version="1.0" encoding="utf-8"?>
<formControlPr xmlns="http://schemas.microsoft.com/office/spreadsheetml/2009/9/main" objectType="CheckBox" fmlaLink="Cs!M40" lockText="1" noThreeD="1"/>
</file>

<file path=xl/ctrlProps/ctrlProp1140.xml><?xml version="1.0" encoding="utf-8"?>
<formControlPr xmlns="http://schemas.microsoft.com/office/spreadsheetml/2009/9/main" objectType="CheckBox" fmlaLink="Cs!M41" lockText="1" noThreeD="1"/>
</file>

<file path=xl/ctrlProps/ctrlProp1141.xml><?xml version="1.0" encoding="utf-8"?>
<formControlPr xmlns="http://schemas.microsoft.com/office/spreadsheetml/2009/9/main" objectType="CheckBox" fmlaLink="Cs!M42" lockText="1" noThreeD="1"/>
</file>

<file path=xl/ctrlProps/ctrlProp1142.xml><?xml version="1.0" encoding="utf-8"?>
<formControlPr xmlns="http://schemas.microsoft.com/office/spreadsheetml/2009/9/main" objectType="CheckBox" fmlaLink="Cs!M43" lockText="1" noThreeD="1"/>
</file>

<file path=xl/ctrlProps/ctrlProp1143.xml><?xml version="1.0" encoding="utf-8"?>
<formControlPr xmlns="http://schemas.microsoft.com/office/spreadsheetml/2009/9/main" objectType="CheckBox" fmlaLink="Cs!M44" lockText="1" noThreeD="1"/>
</file>

<file path=xl/ctrlProps/ctrlProp1144.xml><?xml version="1.0" encoding="utf-8"?>
<formControlPr xmlns="http://schemas.microsoft.com/office/spreadsheetml/2009/9/main" objectType="CheckBox" fmlaLink="Cs!M45" lockText="1" noThreeD="1"/>
</file>

<file path=xl/ctrlProps/ctrlProp1145.xml><?xml version="1.0" encoding="utf-8"?>
<formControlPr xmlns="http://schemas.microsoft.com/office/spreadsheetml/2009/9/main" objectType="CheckBox" fmlaLink="Cs!M46" lockText="1" noThreeD="1"/>
</file>

<file path=xl/ctrlProps/ctrlProp1146.xml><?xml version="1.0" encoding="utf-8"?>
<formControlPr xmlns="http://schemas.microsoft.com/office/spreadsheetml/2009/9/main" objectType="CheckBox" fmlaLink="Cs!M47" lockText="1" noThreeD="1"/>
</file>

<file path=xl/ctrlProps/ctrlProp1147.xml><?xml version="1.0" encoding="utf-8"?>
<formControlPr xmlns="http://schemas.microsoft.com/office/spreadsheetml/2009/9/main" objectType="CheckBox" fmlaLink="Cs!M48" lockText="1" noThreeD="1"/>
</file>

<file path=xl/ctrlProps/ctrlProp1148.xml><?xml version="1.0" encoding="utf-8"?>
<formControlPr xmlns="http://schemas.microsoft.com/office/spreadsheetml/2009/9/main" objectType="CheckBox" fmlaLink="Cs!M49" lockText="1" noThreeD="1"/>
</file>

<file path=xl/ctrlProps/ctrlProp1149.xml><?xml version="1.0" encoding="utf-8"?>
<formControlPr xmlns="http://schemas.microsoft.com/office/spreadsheetml/2009/9/main" objectType="CheckBox" fmlaLink="Cs!M50" lockText="1" noThreeD="1"/>
</file>

<file path=xl/ctrlProps/ctrlProp1150.xml><?xml version="1.0" encoding="utf-8"?>
<formControlPr xmlns="http://schemas.microsoft.com/office/spreadsheetml/2009/9/main" objectType="CheckBox" fmlaLink="Cs!M51" lockText="1" noThreeD="1"/>
</file>

<file path=xl/ctrlProps/ctrlProp1151.xml><?xml version="1.0" encoding="utf-8"?>
<formControlPr xmlns="http://schemas.microsoft.com/office/spreadsheetml/2009/9/main" objectType="CheckBox" fmlaLink="Cs!M52" lockText="1" noThreeD="1"/>
</file>

<file path=xl/ctrlProps/ctrlProp1152.xml><?xml version="1.0" encoding="utf-8"?>
<formControlPr xmlns="http://schemas.microsoft.com/office/spreadsheetml/2009/9/main" objectType="CheckBox" fmlaLink="Cs!M53" lockText="1" noThreeD="1"/>
</file>

<file path=xl/ctrlProps/ctrlProp1153.xml><?xml version="1.0" encoding="utf-8"?>
<formControlPr xmlns="http://schemas.microsoft.com/office/spreadsheetml/2009/9/main" objectType="CheckBox" fmlaLink="Cs!M54" lockText="1" noThreeD="1"/>
</file>

<file path=xl/ctrlProps/ctrlProp1154.xml><?xml version="1.0" encoding="utf-8"?>
<formControlPr xmlns="http://schemas.microsoft.com/office/spreadsheetml/2009/9/main" objectType="CheckBox" fmlaLink="Cs!M55" lockText="1" noThreeD="1"/>
</file>

<file path=xl/ctrlProps/ctrlProp1155.xml><?xml version="1.0" encoding="utf-8"?>
<formControlPr xmlns="http://schemas.microsoft.com/office/spreadsheetml/2009/9/main" objectType="CheckBox" fmlaLink="Cs!M56" lockText="1" noThreeD="1"/>
</file>

<file path=xl/ctrlProps/ctrlProp1156.xml><?xml version="1.0" encoding="utf-8"?>
<formControlPr xmlns="http://schemas.microsoft.com/office/spreadsheetml/2009/9/main" objectType="CheckBox" fmlaLink="Cs!M57" lockText="1" noThreeD="1"/>
</file>

<file path=xl/ctrlProps/ctrlProp1157.xml><?xml version="1.0" encoding="utf-8"?>
<formControlPr xmlns="http://schemas.microsoft.com/office/spreadsheetml/2009/9/main" objectType="CheckBox" fmlaLink="Cs!M58" lockText="1" noThreeD="1"/>
</file>

<file path=xl/ctrlProps/ctrlProp1158.xml><?xml version="1.0" encoding="utf-8"?>
<formControlPr xmlns="http://schemas.microsoft.com/office/spreadsheetml/2009/9/main" objectType="CheckBox" fmlaLink="Cs!M59" lockText="1" noThreeD="1"/>
</file>

<file path=xl/ctrlProps/ctrlProp1159.xml><?xml version="1.0" encoding="utf-8"?>
<formControlPr xmlns="http://schemas.microsoft.com/office/spreadsheetml/2009/9/main" objectType="CheckBox" fmlaLink="Cs!M60" lockText="1" noThreeD="1"/>
</file>

<file path=xl/ctrlProps/ctrlProp1160.xml><?xml version="1.0" encoding="utf-8"?>
<formControlPr xmlns="http://schemas.microsoft.com/office/spreadsheetml/2009/9/main" objectType="CheckBox" checked="Checked" fmlaLink="Cs!M61" lockText="1" noThreeD="1"/>
</file>

<file path=xl/ctrlProps/ctrlProp1161.xml><?xml version="1.0" encoding="utf-8"?>
<formControlPr xmlns="http://schemas.microsoft.com/office/spreadsheetml/2009/9/main" objectType="CheckBox" checked="Checked" fmlaLink="Cs!M62" lockText="1" noThreeD="1"/>
</file>

<file path=xl/ctrlProps/ctrlProp1162.xml><?xml version="1.0" encoding="utf-8"?>
<formControlPr xmlns="http://schemas.microsoft.com/office/spreadsheetml/2009/9/main" objectType="CheckBox" checked="Checked" fmlaLink="Cs!M63" lockText="1" noThreeD="1"/>
</file>

<file path=xl/ctrlProps/ctrlProp1163.xml><?xml version="1.0" encoding="utf-8"?>
<formControlPr xmlns="http://schemas.microsoft.com/office/spreadsheetml/2009/9/main" objectType="CheckBox" checked="Checked" fmlaLink="Cs!M64" lockText="1" noThreeD="1"/>
</file>

<file path=xl/ctrlProps/ctrlProp1164.xml><?xml version="1.0" encoding="utf-8"?>
<formControlPr xmlns="http://schemas.microsoft.com/office/spreadsheetml/2009/9/main" objectType="CheckBox" fmlaLink="Cs!M65" lockText="1" noThreeD="1"/>
</file>

<file path=xl/ctrlProps/ctrlProp1165.xml><?xml version="1.0" encoding="utf-8"?>
<formControlPr xmlns="http://schemas.microsoft.com/office/spreadsheetml/2009/9/main" objectType="CheckBox" fmlaLink="Cs!M66" lockText="1" noThreeD="1"/>
</file>

<file path=xl/ctrlProps/ctrlProp1166.xml><?xml version="1.0" encoding="utf-8"?>
<formControlPr xmlns="http://schemas.microsoft.com/office/spreadsheetml/2009/9/main" objectType="CheckBox" fmlaLink="Cs!M67" lockText="1" noThreeD="1"/>
</file>

<file path=xl/ctrlProps/ctrlProp1167.xml><?xml version="1.0" encoding="utf-8"?>
<formControlPr xmlns="http://schemas.microsoft.com/office/spreadsheetml/2009/9/main" objectType="CheckBox" fmlaLink="Cs!M68" lockText="1" noThreeD="1"/>
</file>

<file path=xl/ctrlProps/ctrlProp1168.xml><?xml version="1.0" encoding="utf-8"?>
<formControlPr xmlns="http://schemas.microsoft.com/office/spreadsheetml/2009/9/main" objectType="CheckBox" fmlaLink="Cs!M69" lockText="1" noThreeD="1"/>
</file>

<file path=xl/ctrlProps/ctrlProp1169.xml><?xml version="1.0" encoding="utf-8"?>
<formControlPr xmlns="http://schemas.microsoft.com/office/spreadsheetml/2009/9/main" objectType="CheckBox" fmlaLink="Cs!M70" lockText="1" noThreeD="1"/>
</file>

<file path=xl/ctrlProps/ctrlProp1170.xml><?xml version="1.0" encoding="utf-8"?>
<formControlPr xmlns="http://schemas.microsoft.com/office/spreadsheetml/2009/9/main" objectType="CheckBox" fmlaLink="Cs!M71" lockText="1" noThreeD="1"/>
</file>

<file path=xl/ctrlProps/ctrlProp1171.xml><?xml version="1.0" encoding="utf-8"?>
<formControlPr xmlns="http://schemas.microsoft.com/office/spreadsheetml/2009/9/main" objectType="CheckBox" fmlaLink="Cs!M72" lockText="1" noThreeD="1"/>
</file>

<file path=xl/ctrlProps/ctrlProp1172.xml><?xml version="1.0" encoding="utf-8"?>
<formControlPr xmlns="http://schemas.microsoft.com/office/spreadsheetml/2009/9/main" objectType="CheckBox" fmlaLink="Cs!M73" lockText="1" noThreeD="1"/>
</file>

<file path=xl/ctrlProps/ctrlProp1173.xml><?xml version="1.0" encoding="utf-8"?>
<formControlPr xmlns="http://schemas.microsoft.com/office/spreadsheetml/2009/9/main" objectType="CheckBox" fmlaLink="Cs!M74" lockText="1" noThreeD="1"/>
</file>

<file path=xl/ctrlProps/ctrlProp1174.xml><?xml version="1.0" encoding="utf-8"?>
<formControlPr xmlns="http://schemas.microsoft.com/office/spreadsheetml/2009/9/main" objectType="CheckBox" fmlaLink="Cs!M75" lockText="1" noThreeD="1"/>
</file>

<file path=xl/ctrlProps/ctrlProp1175.xml><?xml version="1.0" encoding="utf-8"?>
<formControlPr xmlns="http://schemas.microsoft.com/office/spreadsheetml/2009/9/main" objectType="CheckBox" fmlaLink="Cs!M76" lockText="1" noThreeD="1"/>
</file>

<file path=xl/ctrlProps/ctrlProp1176.xml><?xml version="1.0" encoding="utf-8"?>
<formControlPr xmlns="http://schemas.microsoft.com/office/spreadsheetml/2009/9/main" objectType="CheckBox" fmlaLink="Cs!M77" lockText="1" noThreeD="1"/>
</file>

<file path=xl/ctrlProps/ctrlProp1177.xml><?xml version="1.0" encoding="utf-8"?>
<formControlPr xmlns="http://schemas.microsoft.com/office/spreadsheetml/2009/9/main" objectType="CheckBox" fmlaLink="Cs!M78" lockText="1" noThreeD="1"/>
</file>

<file path=xl/ctrlProps/ctrlProp1178.xml><?xml version="1.0" encoding="utf-8"?>
<formControlPr xmlns="http://schemas.microsoft.com/office/spreadsheetml/2009/9/main" objectType="CheckBox" fmlaLink="Cs!M79" lockText="1" noThreeD="1"/>
</file>

<file path=xl/ctrlProps/ctrlProp1179.xml><?xml version="1.0" encoding="utf-8"?>
<formControlPr xmlns="http://schemas.microsoft.com/office/spreadsheetml/2009/9/main" objectType="CheckBox" fmlaLink="Cs!M80" lockText="1" noThreeD="1"/>
</file>

<file path=xl/ctrlProps/ctrlProp1180.xml><?xml version="1.0" encoding="utf-8"?>
<formControlPr xmlns="http://schemas.microsoft.com/office/spreadsheetml/2009/9/main" objectType="CheckBox" fmlaLink="Cs!M81" lockText="1" noThreeD="1"/>
</file>

<file path=xl/ctrlProps/ctrlProp1181.xml><?xml version="1.0" encoding="utf-8"?>
<formControlPr xmlns="http://schemas.microsoft.com/office/spreadsheetml/2009/9/main" objectType="CheckBox" fmlaLink="Cs!M82" lockText="1" noThreeD="1"/>
</file>

<file path=xl/ctrlProps/ctrlProp1182.xml><?xml version="1.0" encoding="utf-8"?>
<formControlPr xmlns="http://schemas.microsoft.com/office/spreadsheetml/2009/9/main" objectType="CheckBox" fmlaLink="Cs!M83" lockText="1" noThreeD="1"/>
</file>

<file path=xl/ctrlProps/ctrlProp1183.xml><?xml version="1.0" encoding="utf-8"?>
<formControlPr xmlns="http://schemas.microsoft.com/office/spreadsheetml/2009/9/main" objectType="CheckBox" fmlaLink="Cs!M84" lockText="1" noThreeD="1"/>
</file>

<file path=xl/ctrlProps/ctrlProp1184.xml><?xml version="1.0" encoding="utf-8"?>
<formControlPr xmlns="http://schemas.microsoft.com/office/spreadsheetml/2009/9/main" objectType="CheckBox" fmlaLink="Cs!M85" lockText="1" noThreeD="1"/>
</file>

<file path=xl/ctrlProps/ctrlProp1185.xml><?xml version="1.0" encoding="utf-8"?>
<formControlPr xmlns="http://schemas.microsoft.com/office/spreadsheetml/2009/9/main" objectType="CheckBox" fmlaLink="Cs!M86" lockText="1" noThreeD="1"/>
</file>

<file path=xl/ctrlProps/ctrlProp1186.xml><?xml version="1.0" encoding="utf-8"?>
<formControlPr xmlns="http://schemas.microsoft.com/office/spreadsheetml/2009/9/main" objectType="CheckBox" fmlaLink="Cs!M87" lockText="1" noThreeD="1"/>
</file>

<file path=xl/ctrlProps/ctrlProp1187.xml><?xml version="1.0" encoding="utf-8"?>
<formControlPr xmlns="http://schemas.microsoft.com/office/spreadsheetml/2009/9/main" objectType="CheckBox" fmlaLink="Cs!M88" lockText="1" noThreeD="1"/>
</file>

<file path=xl/ctrlProps/ctrlProp1188.xml><?xml version="1.0" encoding="utf-8"?>
<formControlPr xmlns="http://schemas.microsoft.com/office/spreadsheetml/2009/9/main" objectType="CheckBox" fmlaLink="Cs!M89" lockText="1" noThreeD="1"/>
</file>

<file path=xl/ctrlProps/ctrlProp1189.xml><?xml version="1.0" encoding="utf-8"?>
<formControlPr xmlns="http://schemas.microsoft.com/office/spreadsheetml/2009/9/main" objectType="CheckBox" fmlaLink="Cs!M90" lockText="1" noThreeD="1"/>
</file>

<file path=xl/ctrlProps/ctrlProp1190.xml><?xml version="1.0" encoding="utf-8"?>
<formControlPr xmlns="http://schemas.microsoft.com/office/spreadsheetml/2009/9/main" objectType="CheckBox" fmlaLink="Cs!M91" lockText="1" noThreeD="1"/>
</file>

<file path=xl/ctrlProps/ctrlProp1191.xml><?xml version="1.0" encoding="utf-8"?>
<formControlPr xmlns="http://schemas.microsoft.com/office/spreadsheetml/2009/9/main" objectType="CheckBox" fmlaLink="Cs!M92" lockText="1" noThreeD="1"/>
</file>

<file path=xl/ctrlProps/ctrlProp1192.xml><?xml version="1.0" encoding="utf-8"?>
<formControlPr xmlns="http://schemas.microsoft.com/office/spreadsheetml/2009/9/main" objectType="CheckBox" fmlaLink="Cs!M93" lockText="1" noThreeD="1"/>
</file>

<file path=xl/ctrlProps/ctrlProp1193.xml><?xml version="1.0" encoding="utf-8"?>
<formControlPr xmlns="http://schemas.microsoft.com/office/spreadsheetml/2009/9/main" objectType="CheckBox" fmlaLink="Cs!M94" lockText="1" noThreeD="1"/>
</file>

<file path=xl/ctrlProps/ctrlProp1194.xml><?xml version="1.0" encoding="utf-8"?>
<formControlPr xmlns="http://schemas.microsoft.com/office/spreadsheetml/2009/9/main" objectType="CheckBox" fmlaLink="Cs!M95" lockText="1" noThreeD="1"/>
</file>

<file path=xl/ctrlProps/ctrlProp1195.xml><?xml version="1.0" encoding="utf-8"?>
<formControlPr xmlns="http://schemas.microsoft.com/office/spreadsheetml/2009/9/main" objectType="CheckBox" fmlaLink="Cs!M96" lockText="1" noThreeD="1"/>
</file>

<file path=xl/ctrlProps/ctrlProp1196.xml><?xml version="1.0" encoding="utf-8"?>
<formControlPr xmlns="http://schemas.microsoft.com/office/spreadsheetml/2009/9/main" objectType="CheckBox" fmlaLink="Cs!M97" lockText="1" noThreeD="1"/>
</file>

<file path=xl/ctrlProps/ctrlProp1197.xml><?xml version="1.0" encoding="utf-8"?>
<formControlPr xmlns="http://schemas.microsoft.com/office/spreadsheetml/2009/9/main" objectType="CheckBox" fmlaLink="Cs!M98" lockText="1" noThreeD="1"/>
</file>

<file path=xl/ctrlProps/ctrlProp1198.xml><?xml version="1.0" encoding="utf-8"?>
<formControlPr xmlns="http://schemas.microsoft.com/office/spreadsheetml/2009/9/main" objectType="CheckBox" fmlaLink="Cs!M99" lockText="1" noThreeD="1"/>
</file>

<file path=xl/ctrlProps/ctrlProp1199.xml><?xml version="1.0" encoding="utf-8"?>
<formControlPr xmlns="http://schemas.microsoft.com/office/spreadsheetml/2009/9/main" objectType="CheckBox" fmlaLink="Cs!M100" lockText="1" noThreeD="1"/>
</file>

<file path=xl/ctrlProps/ctrlProp1200.xml><?xml version="1.0" encoding="utf-8"?>
<formControlPr xmlns="http://schemas.microsoft.com/office/spreadsheetml/2009/9/main" objectType="CheckBox" fmlaLink="Cs!M101" lockText="1" noThreeD="1"/>
</file>

<file path=xl/ctrlProps/ctrlProp1201.xml><?xml version="1.0" encoding="utf-8"?>
<formControlPr xmlns="http://schemas.microsoft.com/office/spreadsheetml/2009/9/main" objectType="CheckBox" fmlaLink="Cs!M102" lockText="1" noThreeD="1"/>
</file>

<file path=xl/ctrlProps/ctrlProp1202.xml><?xml version="1.0" encoding="utf-8"?>
<formControlPr xmlns="http://schemas.microsoft.com/office/spreadsheetml/2009/9/main" objectType="CheckBox" fmlaLink="Cs!N3" lockText="1" noThreeD="1"/>
</file>

<file path=xl/ctrlProps/ctrlProp1203.xml><?xml version="1.0" encoding="utf-8"?>
<formControlPr xmlns="http://schemas.microsoft.com/office/spreadsheetml/2009/9/main" objectType="CheckBox" fmlaLink="Cs!N4" lockText="1" noThreeD="1"/>
</file>

<file path=xl/ctrlProps/ctrlProp1204.xml><?xml version="1.0" encoding="utf-8"?>
<formControlPr xmlns="http://schemas.microsoft.com/office/spreadsheetml/2009/9/main" objectType="CheckBox" fmlaLink="Cs!N5" lockText="1" noThreeD="1"/>
</file>

<file path=xl/ctrlProps/ctrlProp1205.xml><?xml version="1.0" encoding="utf-8"?>
<formControlPr xmlns="http://schemas.microsoft.com/office/spreadsheetml/2009/9/main" objectType="CheckBox" fmlaLink="Cs!N6" lockText="1" noThreeD="1"/>
</file>

<file path=xl/ctrlProps/ctrlProp1206.xml><?xml version="1.0" encoding="utf-8"?>
<formControlPr xmlns="http://schemas.microsoft.com/office/spreadsheetml/2009/9/main" objectType="CheckBox" fmlaLink="Cs!N7" lockText="1" noThreeD="1"/>
</file>

<file path=xl/ctrlProps/ctrlProp1207.xml><?xml version="1.0" encoding="utf-8"?>
<formControlPr xmlns="http://schemas.microsoft.com/office/spreadsheetml/2009/9/main" objectType="CheckBox" fmlaLink="Cs!N8" lockText="1" noThreeD="1"/>
</file>

<file path=xl/ctrlProps/ctrlProp1208.xml><?xml version="1.0" encoding="utf-8"?>
<formControlPr xmlns="http://schemas.microsoft.com/office/spreadsheetml/2009/9/main" objectType="CheckBox" fmlaLink="Cs!N9" lockText="1" noThreeD="1"/>
</file>

<file path=xl/ctrlProps/ctrlProp1209.xml><?xml version="1.0" encoding="utf-8"?>
<formControlPr xmlns="http://schemas.microsoft.com/office/spreadsheetml/2009/9/main" objectType="CheckBox" fmlaLink="Cs!N10" lockText="1" noThreeD="1"/>
</file>

<file path=xl/ctrlProps/ctrlProp1210.xml><?xml version="1.0" encoding="utf-8"?>
<formControlPr xmlns="http://schemas.microsoft.com/office/spreadsheetml/2009/9/main" objectType="CheckBox" checked="Checked" fmlaLink="Cs!N11" lockText="1" noThreeD="1"/>
</file>

<file path=xl/ctrlProps/ctrlProp1211.xml><?xml version="1.0" encoding="utf-8"?>
<formControlPr xmlns="http://schemas.microsoft.com/office/spreadsheetml/2009/9/main" objectType="CheckBox" checked="Checked" fmlaLink="Cs!N12" lockText="1" noThreeD="1"/>
</file>

<file path=xl/ctrlProps/ctrlProp1212.xml><?xml version="1.0" encoding="utf-8"?>
<formControlPr xmlns="http://schemas.microsoft.com/office/spreadsheetml/2009/9/main" objectType="CheckBox" fmlaLink="Cs!N13" lockText="1" noThreeD="1"/>
</file>

<file path=xl/ctrlProps/ctrlProp1213.xml><?xml version="1.0" encoding="utf-8"?>
<formControlPr xmlns="http://schemas.microsoft.com/office/spreadsheetml/2009/9/main" objectType="CheckBox" fmlaLink="Cs!N14" lockText="1" noThreeD="1"/>
</file>

<file path=xl/ctrlProps/ctrlProp1214.xml><?xml version="1.0" encoding="utf-8"?>
<formControlPr xmlns="http://schemas.microsoft.com/office/spreadsheetml/2009/9/main" objectType="CheckBox" fmlaLink="Cs!N15" lockText="1" noThreeD="1"/>
</file>

<file path=xl/ctrlProps/ctrlProp1215.xml><?xml version="1.0" encoding="utf-8"?>
<formControlPr xmlns="http://schemas.microsoft.com/office/spreadsheetml/2009/9/main" objectType="CheckBox" checked="Checked" fmlaLink="Cs!N16" lockText="1" noThreeD="1"/>
</file>

<file path=xl/ctrlProps/ctrlProp1216.xml><?xml version="1.0" encoding="utf-8"?>
<formControlPr xmlns="http://schemas.microsoft.com/office/spreadsheetml/2009/9/main" objectType="CheckBox" fmlaLink="Cs!N17" lockText="1" noThreeD="1"/>
</file>

<file path=xl/ctrlProps/ctrlProp1217.xml><?xml version="1.0" encoding="utf-8"?>
<formControlPr xmlns="http://schemas.microsoft.com/office/spreadsheetml/2009/9/main" objectType="CheckBox" fmlaLink="Cs!N18" lockText="1" noThreeD="1"/>
</file>

<file path=xl/ctrlProps/ctrlProp1218.xml><?xml version="1.0" encoding="utf-8"?>
<formControlPr xmlns="http://schemas.microsoft.com/office/spreadsheetml/2009/9/main" objectType="CheckBox" fmlaLink="Cs!N19" lockText="1" noThreeD="1"/>
</file>

<file path=xl/ctrlProps/ctrlProp1219.xml><?xml version="1.0" encoding="utf-8"?>
<formControlPr xmlns="http://schemas.microsoft.com/office/spreadsheetml/2009/9/main" objectType="CheckBox" fmlaLink="Cs!N20" lockText="1" noThreeD="1"/>
</file>

<file path=xl/ctrlProps/ctrlProp1220.xml><?xml version="1.0" encoding="utf-8"?>
<formControlPr xmlns="http://schemas.microsoft.com/office/spreadsheetml/2009/9/main" objectType="CheckBox" checked="Checked" fmlaLink="Cs!N21" lockText="1" noThreeD="1"/>
</file>

<file path=xl/ctrlProps/ctrlProp1221.xml><?xml version="1.0" encoding="utf-8"?>
<formControlPr xmlns="http://schemas.microsoft.com/office/spreadsheetml/2009/9/main" objectType="CheckBox" fmlaLink="Cs!N22" lockText="1" noThreeD="1"/>
</file>

<file path=xl/ctrlProps/ctrlProp1222.xml><?xml version="1.0" encoding="utf-8"?>
<formControlPr xmlns="http://schemas.microsoft.com/office/spreadsheetml/2009/9/main" objectType="CheckBox" fmlaLink="Cs!N23" lockText="1" noThreeD="1"/>
</file>

<file path=xl/ctrlProps/ctrlProp1223.xml><?xml version="1.0" encoding="utf-8"?>
<formControlPr xmlns="http://schemas.microsoft.com/office/spreadsheetml/2009/9/main" objectType="CheckBox" fmlaLink="Cs!N24" lockText="1" noThreeD="1"/>
</file>

<file path=xl/ctrlProps/ctrlProp1224.xml><?xml version="1.0" encoding="utf-8"?>
<formControlPr xmlns="http://schemas.microsoft.com/office/spreadsheetml/2009/9/main" objectType="CheckBox" fmlaLink="Cs!N25" lockText="1" noThreeD="1"/>
</file>

<file path=xl/ctrlProps/ctrlProp1225.xml><?xml version="1.0" encoding="utf-8"?>
<formControlPr xmlns="http://schemas.microsoft.com/office/spreadsheetml/2009/9/main" objectType="CheckBox" fmlaLink="Cs!N26" lockText="1" noThreeD="1"/>
</file>

<file path=xl/ctrlProps/ctrlProp1226.xml><?xml version="1.0" encoding="utf-8"?>
<formControlPr xmlns="http://schemas.microsoft.com/office/spreadsheetml/2009/9/main" objectType="CheckBox" fmlaLink="Cs!N27" lockText="1" noThreeD="1"/>
</file>

<file path=xl/ctrlProps/ctrlProp1227.xml><?xml version="1.0" encoding="utf-8"?>
<formControlPr xmlns="http://schemas.microsoft.com/office/spreadsheetml/2009/9/main" objectType="CheckBox" fmlaLink="Cs!N28" lockText="1" noThreeD="1"/>
</file>

<file path=xl/ctrlProps/ctrlProp1228.xml><?xml version="1.0" encoding="utf-8"?>
<formControlPr xmlns="http://schemas.microsoft.com/office/spreadsheetml/2009/9/main" objectType="CheckBox" fmlaLink="Cs!N29" lockText="1" noThreeD="1"/>
</file>

<file path=xl/ctrlProps/ctrlProp1229.xml><?xml version="1.0" encoding="utf-8"?>
<formControlPr xmlns="http://schemas.microsoft.com/office/spreadsheetml/2009/9/main" objectType="CheckBox" fmlaLink="Cs!N30" lockText="1" noThreeD="1"/>
</file>

<file path=xl/ctrlProps/ctrlProp1230.xml><?xml version="1.0" encoding="utf-8"?>
<formControlPr xmlns="http://schemas.microsoft.com/office/spreadsheetml/2009/9/main" objectType="CheckBox" checked="Checked" fmlaLink="Cs!N31" lockText="1" noThreeD="1"/>
</file>

<file path=xl/ctrlProps/ctrlProp1231.xml><?xml version="1.0" encoding="utf-8"?>
<formControlPr xmlns="http://schemas.microsoft.com/office/spreadsheetml/2009/9/main" objectType="CheckBox" fmlaLink="Cs!N32" lockText="1" noThreeD="1"/>
</file>

<file path=xl/ctrlProps/ctrlProp1232.xml><?xml version="1.0" encoding="utf-8"?>
<formControlPr xmlns="http://schemas.microsoft.com/office/spreadsheetml/2009/9/main" objectType="CheckBox" fmlaLink="Cs!N33" lockText="1" noThreeD="1"/>
</file>

<file path=xl/ctrlProps/ctrlProp1233.xml><?xml version="1.0" encoding="utf-8"?>
<formControlPr xmlns="http://schemas.microsoft.com/office/spreadsheetml/2009/9/main" objectType="CheckBox" fmlaLink="Cs!N34" lockText="1" noThreeD="1"/>
</file>

<file path=xl/ctrlProps/ctrlProp1234.xml><?xml version="1.0" encoding="utf-8"?>
<formControlPr xmlns="http://schemas.microsoft.com/office/spreadsheetml/2009/9/main" objectType="CheckBox" fmlaLink="Cs!N35" lockText="1" noThreeD="1"/>
</file>

<file path=xl/ctrlProps/ctrlProp1235.xml><?xml version="1.0" encoding="utf-8"?>
<formControlPr xmlns="http://schemas.microsoft.com/office/spreadsheetml/2009/9/main" objectType="CheckBox" checked="Checked" fmlaLink="Cs!N36" lockText="1" noThreeD="1"/>
</file>

<file path=xl/ctrlProps/ctrlProp1236.xml><?xml version="1.0" encoding="utf-8"?>
<formControlPr xmlns="http://schemas.microsoft.com/office/spreadsheetml/2009/9/main" objectType="CheckBox" fmlaLink="Cs!N37" lockText="1" noThreeD="1"/>
</file>

<file path=xl/ctrlProps/ctrlProp1237.xml><?xml version="1.0" encoding="utf-8"?>
<formControlPr xmlns="http://schemas.microsoft.com/office/spreadsheetml/2009/9/main" objectType="CheckBox" fmlaLink="Cs!N38" lockText="1" noThreeD="1"/>
</file>

<file path=xl/ctrlProps/ctrlProp1238.xml><?xml version="1.0" encoding="utf-8"?>
<formControlPr xmlns="http://schemas.microsoft.com/office/spreadsheetml/2009/9/main" objectType="CheckBox" fmlaLink="Cs!N39" lockText="1" noThreeD="1"/>
</file>

<file path=xl/ctrlProps/ctrlProp1239.xml><?xml version="1.0" encoding="utf-8"?>
<formControlPr xmlns="http://schemas.microsoft.com/office/spreadsheetml/2009/9/main" objectType="CheckBox" fmlaLink="Cs!N40" lockText="1" noThreeD="1"/>
</file>

<file path=xl/ctrlProps/ctrlProp1240.xml><?xml version="1.0" encoding="utf-8"?>
<formControlPr xmlns="http://schemas.microsoft.com/office/spreadsheetml/2009/9/main" objectType="CheckBox" fmlaLink="Cs!N41" lockText="1" noThreeD="1"/>
</file>

<file path=xl/ctrlProps/ctrlProp1241.xml><?xml version="1.0" encoding="utf-8"?>
<formControlPr xmlns="http://schemas.microsoft.com/office/spreadsheetml/2009/9/main" objectType="CheckBox" fmlaLink="Cs!N42" lockText="1" noThreeD="1"/>
</file>

<file path=xl/ctrlProps/ctrlProp1242.xml><?xml version="1.0" encoding="utf-8"?>
<formControlPr xmlns="http://schemas.microsoft.com/office/spreadsheetml/2009/9/main" objectType="CheckBox" fmlaLink="Cs!N43" lockText="1" noThreeD="1"/>
</file>

<file path=xl/ctrlProps/ctrlProp1243.xml><?xml version="1.0" encoding="utf-8"?>
<formControlPr xmlns="http://schemas.microsoft.com/office/spreadsheetml/2009/9/main" objectType="CheckBox" fmlaLink="Cs!N44" lockText="1" noThreeD="1"/>
</file>

<file path=xl/ctrlProps/ctrlProp1244.xml><?xml version="1.0" encoding="utf-8"?>
<formControlPr xmlns="http://schemas.microsoft.com/office/spreadsheetml/2009/9/main" objectType="CheckBox" fmlaLink="Cs!N45" lockText="1" noThreeD="1"/>
</file>

<file path=xl/ctrlProps/ctrlProp1245.xml><?xml version="1.0" encoding="utf-8"?>
<formControlPr xmlns="http://schemas.microsoft.com/office/spreadsheetml/2009/9/main" objectType="CheckBox" fmlaLink="Cs!N46" lockText="1" noThreeD="1"/>
</file>

<file path=xl/ctrlProps/ctrlProp1246.xml><?xml version="1.0" encoding="utf-8"?>
<formControlPr xmlns="http://schemas.microsoft.com/office/spreadsheetml/2009/9/main" objectType="CheckBox" fmlaLink="Cs!N47" lockText="1" noThreeD="1"/>
</file>

<file path=xl/ctrlProps/ctrlProp1247.xml><?xml version="1.0" encoding="utf-8"?>
<formControlPr xmlns="http://schemas.microsoft.com/office/spreadsheetml/2009/9/main" objectType="CheckBox" fmlaLink="Cs!N48" lockText="1" noThreeD="1"/>
</file>

<file path=xl/ctrlProps/ctrlProp1248.xml><?xml version="1.0" encoding="utf-8"?>
<formControlPr xmlns="http://schemas.microsoft.com/office/spreadsheetml/2009/9/main" objectType="CheckBox" fmlaLink="Cs!N49" lockText="1" noThreeD="1"/>
</file>

<file path=xl/ctrlProps/ctrlProp1249.xml><?xml version="1.0" encoding="utf-8"?>
<formControlPr xmlns="http://schemas.microsoft.com/office/spreadsheetml/2009/9/main" objectType="CheckBox" fmlaLink="Cs!N50" lockText="1" noThreeD="1"/>
</file>

<file path=xl/ctrlProps/ctrlProp1250.xml><?xml version="1.0" encoding="utf-8"?>
<formControlPr xmlns="http://schemas.microsoft.com/office/spreadsheetml/2009/9/main" objectType="CheckBox" checked="Checked" fmlaLink="Cs!N51" lockText="1" noThreeD="1"/>
</file>

<file path=xl/ctrlProps/ctrlProp1251.xml><?xml version="1.0" encoding="utf-8"?>
<formControlPr xmlns="http://schemas.microsoft.com/office/spreadsheetml/2009/9/main" objectType="CheckBox" fmlaLink="Cs!N52" lockText="1" noThreeD="1"/>
</file>

<file path=xl/ctrlProps/ctrlProp1252.xml><?xml version="1.0" encoding="utf-8"?>
<formControlPr xmlns="http://schemas.microsoft.com/office/spreadsheetml/2009/9/main" objectType="CheckBox" fmlaLink="Cs!N53" lockText="1" noThreeD="1"/>
</file>

<file path=xl/ctrlProps/ctrlProp1253.xml><?xml version="1.0" encoding="utf-8"?>
<formControlPr xmlns="http://schemas.microsoft.com/office/spreadsheetml/2009/9/main" objectType="CheckBox" fmlaLink="Cs!N54" lockText="1" noThreeD="1"/>
</file>

<file path=xl/ctrlProps/ctrlProp1254.xml><?xml version="1.0" encoding="utf-8"?>
<formControlPr xmlns="http://schemas.microsoft.com/office/spreadsheetml/2009/9/main" objectType="CheckBox" fmlaLink="Cs!N55" lockText="1" noThreeD="1"/>
</file>

<file path=xl/ctrlProps/ctrlProp1255.xml><?xml version="1.0" encoding="utf-8"?>
<formControlPr xmlns="http://schemas.microsoft.com/office/spreadsheetml/2009/9/main" objectType="CheckBox" fmlaLink="Cs!N56" lockText="1" noThreeD="1"/>
</file>

<file path=xl/ctrlProps/ctrlProp1256.xml><?xml version="1.0" encoding="utf-8"?>
<formControlPr xmlns="http://schemas.microsoft.com/office/spreadsheetml/2009/9/main" objectType="CheckBox" fmlaLink="Cs!N57" lockText="1" noThreeD="1"/>
</file>

<file path=xl/ctrlProps/ctrlProp1257.xml><?xml version="1.0" encoding="utf-8"?>
<formControlPr xmlns="http://schemas.microsoft.com/office/spreadsheetml/2009/9/main" objectType="CheckBox" fmlaLink="Cs!N58" lockText="1" noThreeD="1"/>
</file>

<file path=xl/ctrlProps/ctrlProp1258.xml><?xml version="1.0" encoding="utf-8"?>
<formControlPr xmlns="http://schemas.microsoft.com/office/spreadsheetml/2009/9/main" objectType="CheckBox" fmlaLink="Cs!N59" lockText="1" noThreeD="1"/>
</file>

<file path=xl/ctrlProps/ctrlProp1259.xml><?xml version="1.0" encoding="utf-8"?>
<formControlPr xmlns="http://schemas.microsoft.com/office/spreadsheetml/2009/9/main" objectType="CheckBox" fmlaLink="Cs!N60" lockText="1" noThreeD="1"/>
</file>

<file path=xl/ctrlProps/ctrlProp1260.xml><?xml version="1.0" encoding="utf-8"?>
<formControlPr xmlns="http://schemas.microsoft.com/office/spreadsheetml/2009/9/main" objectType="CheckBox" fmlaLink="Cs!N61" lockText="1" noThreeD="1"/>
</file>

<file path=xl/ctrlProps/ctrlProp1261.xml><?xml version="1.0" encoding="utf-8"?>
<formControlPr xmlns="http://schemas.microsoft.com/office/spreadsheetml/2009/9/main" objectType="CheckBox" fmlaLink="Cs!N62" lockText="1" noThreeD="1"/>
</file>

<file path=xl/ctrlProps/ctrlProp1262.xml><?xml version="1.0" encoding="utf-8"?>
<formControlPr xmlns="http://schemas.microsoft.com/office/spreadsheetml/2009/9/main" objectType="CheckBox" checked="Checked" fmlaLink="Cs!N63" lockText="1" noThreeD="1"/>
</file>

<file path=xl/ctrlProps/ctrlProp1263.xml><?xml version="1.0" encoding="utf-8"?>
<formControlPr xmlns="http://schemas.microsoft.com/office/spreadsheetml/2009/9/main" objectType="CheckBox" checked="Checked" fmlaLink="Cs!N64" lockText="1" noThreeD="1"/>
</file>

<file path=xl/ctrlProps/ctrlProp1264.xml><?xml version="1.0" encoding="utf-8"?>
<formControlPr xmlns="http://schemas.microsoft.com/office/spreadsheetml/2009/9/main" objectType="CheckBox" fmlaLink="Cs!N65" lockText="1" noThreeD="1"/>
</file>

<file path=xl/ctrlProps/ctrlProp1265.xml><?xml version="1.0" encoding="utf-8"?>
<formControlPr xmlns="http://schemas.microsoft.com/office/spreadsheetml/2009/9/main" objectType="CheckBox" fmlaLink="Cs!N66" lockText="1" noThreeD="1"/>
</file>

<file path=xl/ctrlProps/ctrlProp1266.xml><?xml version="1.0" encoding="utf-8"?>
<formControlPr xmlns="http://schemas.microsoft.com/office/spreadsheetml/2009/9/main" objectType="CheckBox" fmlaLink="Cs!N67" lockText="1" noThreeD="1"/>
</file>

<file path=xl/ctrlProps/ctrlProp1267.xml><?xml version="1.0" encoding="utf-8"?>
<formControlPr xmlns="http://schemas.microsoft.com/office/spreadsheetml/2009/9/main" objectType="CheckBox" fmlaLink="Cs!N68" lockText="1" noThreeD="1"/>
</file>

<file path=xl/ctrlProps/ctrlProp1268.xml><?xml version="1.0" encoding="utf-8"?>
<formControlPr xmlns="http://schemas.microsoft.com/office/spreadsheetml/2009/9/main" objectType="CheckBox" fmlaLink="Cs!N69" lockText="1" noThreeD="1"/>
</file>

<file path=xl/ctrlProps/ctrlProp1269.xml><?xml version="1.0" encoding="utf-8"?>
<formControlPr xmlns="http://schemas.microsoft.com/office/spreadsheetml/2009/9/main" objectType="CheckBox" fmlaLink="Cs!N70" lockText="1" noThreeD="1"/>
</file>

<file path=xl/ctrlProps/ctrlProp1270.xml><?xml version="1.0" encoding="utf-8"?>
<formControlPr xmlns="http://schemas.microsoft.com/office/spreadsheetml/2009/9/main" objectType="CheckBox" fmlaLink="Cs!N71" lockText="1" noThreeD="1"/>
</file>

<file path=xl/ctrlProps/ctrlProp1271.xml><?xml version="1.0" encoding="utf-8"?>
<formControlPr xmlns="http://schemas.microsoft.com/office/spreadsheetml/2009/9/main" objectType="CheckBox" fmlaLink="Cs!N72" lockText="1" noThreeD="1"/>
</file>

<file path=xl/ctrlProps/ctrlProp1272.xml><?xml version="1.0" encoding="utf-8"?>
<formControlPr xmlns="http://schemas.microsoft.com/office/spreadsheetml/2009/9/main" objectType="CheckBox" fmlaLink="Cs!N73" lockText="1" noThreeD="1"/>
</file>

<file path=xl/ctrlProps/ctrlProp1273.xml><?xml version="1.0" encoding="utf-8"?>
<formControlPr xmlns="http://schemas.microsoft.com/office/spreadsheetml/2009/9/main" objectType="CheckBox" fmlaLink="Cs!N74" lockText="1" noThreeD="1"/>
</file>

<file path=xl/ctrlProps/ctrlProp1274.xml><?xml version="1.0" encoding="utf-8"?>
<formControlPr xmlns="http://schemas.microsoft.com/office/spreadsheetml/2009/9/main" objectType="CheckBox" fmlaLink="Cs!N75" lockText="1" noThreeD="1"/>
</file>

<file path=xl/ctrlProps/ctrlProp1275.xml><?xml version="1.0" encoding="utf-8"?>
<formControlPr xmlns="http://schemas.microsoft.com/office/spreadsheetml/2009/9/main" objectType="CheckBox" fmlaLink="Cs!N76" lockText="1" noThreeD="1"/>
</file>

<file path=xl/ctrlProps/ctrlProp1276.xml><?xml version="1.0" encoding="utf-8"?>
<formControlPr xmlns="http://schemas.microsoft.com/office/spreadsheetml/2009/9/main" objectType="CheckBox" fmlaLink="Cs!N77" lockText="1" noThreeD="1"/>
</file>

<file path=xl/ctrlProps/ctrlProp1277.xml><?xml version="1.0" encoding="utf-8"?>
<formControlPr xmlns="http://schemas.microsoft.com/office/spreadsheetml/2009/9/main" objectType="CheckBox" fmlaLink="Cs!N78" lockText="1" noThreeD="1"/>
</file>

<file path=xl/ctrlProps/ctrlProp1278.xml><?xml version="1.0" encoding="utf-8"?>
<formControlPr xmlns="http://schemas.microsoft.com/office/spreadsheetml/2009/9/main" objectType="CheckBox" fmlaLink="Cs!N79" lockText="1" noThreeD="1"/>
</file>

<file path=xl/ctrlProps/ctrlProp1279.xml><?xml version="1.0" encoding="utf-8"?>
<formControlPr xmlns="http://schemas.microsoft.com/office/spreadsheetml/2009/9/main" objectType="CheckBox" fmlaLink="Cs!N80" lockText="1" noThreeD="1"/>
</file>

<file path=xl/ctrlProps/ctrlProp1280.xml><?xml version="1.0" encoding="utf-8"?>
<formControlPr xmlns="http://schemas.microsoft.com/office/spreadsheetml/2009/9/main" objectType="CheckBox" fmlaLink="Cs!N81" lockText="1" noThreeD="1"/>
</file>

<file path=xl/ctrlProps/ctrlProp1281.xml><?xml version="1.0" encoding="utf-8"?>
<formControlPr xmlns="http://schemas.microsoft.com/office/spreadsheetml/2009/9/main" objectType="CheckBox" fmlaLink="Cs!N82" lockText="1" noThreeD="1"/>
</file>

<file path=xl/ctrlProps/ctrlProp1282.xml><?xml version="1.0" encoding="utf-8"?>
<formControlPr xmlns="http://schemas.microsoft.com/office/spreadsheetml/2009/9/main" objectType="CheckBox" fmlaLink="Cs!N83" lockText="1" noThreeD="1"/>
</file>

<file path=xl/ctrlProps/ctrlProp1283.xml><?xml version="1.0" encoding="utf-8"?>
<formControlPr xmlns="http://schemas.microsoft.com/office/spreadsheetml/2009/9/main" objectType="CheckBox" fmlaLink="Cs!N84" lockText="1" noThreeD="1"/>
</file>

<file path=xl/ctrlProps/ctrlProp1284.xml><?xml version="1.0" encoding="utf-8"?>
<formControlPr xmlns="http://schemas.microsoft.com/office/spreadsheetml/2009/9/main" objectType="CheckBox" fmlaLink="Cs!N85" lockText="1" noThreeD="1"/>
</file>

<file path=xl/ctrlProps/ctrlProp1285.xml><?xml version="1.0" encoding="utf-8"?>
<formControlPr xmlns="http://schemas.microsoft.com/office/spreadsheetml/2009/9/main" objectType="CheckBox" fmlaLink="Cs!N86" lockText="1" noThreeD="1"/>
</file>

<file path=xl/ctrlProps/ctrlProp1286.xml><?xml version="1.0" encoding="utf-8"?>
<formControlPr xmlns="http://schemas.microsoft.com/office/spreadsheetml/2009/9/main" objectType="CheckBox" fmlaLink="Cs!N87" lockText="1" noThreeD="1"/>
</file>

<file path=xl/ctrlProps/ctrlProp1287.xml><?xml version="1.0" encoding="utf-8"?>
<formControlPr xmlns="http://schemas.microsoft.com/office/spreadsheetml/2009/9/main" objectType="CheckBox" fmlaLink="Cs!N88" lockText="1" noThreeD="1"/>
</file>

<file path=xl/ctrlProps/ctrlProp1288.xml><?xml version="1.0" encoding="utf-8"?>
<formControlPr xmlns="http://schemas.microsoft.com/office/spreadsheetml/2009/9/main" objectType="CheckBox" fmlaLink="Cs!N89" lockText="1" noThreeD="1"/>
</file>

<file path=xl/ctrlProps/ctrlProp1289.xml><?xml version="1.0" encoding="utf-8"?>
<formControlPr xmlns="http://schemas.microsoft.com/office/spreadsheetml/2009/9/main" objectType="CheckBox" fmlaLink="Cs!N90" lockText="1" noThreeD="1"/>
</file>

<file path=xl/ctrlProps/ctrlProp1290.xml><?xml version="1.0" encoding="utf-8"?>
<formControlPr xmlns="http://schemas.microsoft.com/office/spreadsheetml/2009/9/main" objectType="CheckBox" fmlaLink="Cs!N91" lockText="1" noThreeD="1"/>
</file>

<file path=xl/ctrlProps/ctrlProp1291.xml><?xml version="1.0" encoding="utf-8"?>
<formControlPr xmlns="http://schemas.microsoft.com/office/spreadsheetml/2009/9/main" objectType="CheckBox" fmlaLink="Cs!N92" lockText="1" noThreeD="1"/>
</file>

<file path=xl/ctrlProps/ctrlProp1292.xml><?xml version="1.0" encoding="utf-8"?>
<formControlPr xmlns="http://schemas.microsoft.com/office/spreadsheetml/2009/9/main" objectType="CheckBox" fmlaLink="Cs!N93" lockText="1" noThreeD="1"/>
</file>

<file path=xl/ctrlProps/ctrlProp1293.xml><?xml version="1.0" encoding="utf-8"?>
<formControlPr xmlns="http://schemas.microsoft.com/office/spreadsheetml/2009/9/main" objectType="CheckBox" fmlaLink="Cs!N94" lockText="1" noThreeD="1"/>
</file>

<file path=xl/ctrlProps/ctrlProp1294.xml><?xml version="1.0" encoding="utf-8"?>
<formControlPr xmlns="http://schemas.microsoft.com/office/spreadsheetml/2009/9/main" objectType="CheckBox" fmlaLink="Cs!N95" lockText="1" noThreeD="1"/>
</file>

<file path=xl/ctrlProps/ctrlProp1295.xml><?xml version="1.0" encoding="utf-8"?>
<formControlPr xmlns="http://schemas.microsoft.com/office/spreadsheetml/2009/9/main" objectType="CheckBox" fmlaLink="Cs!N96" lockText="1" noThreeD="1"/>
</file>

<file path=xl/ctrlProps/ctrlProp1296.xml><?xml version="1.0" encoding="utf-8"?>
<formControlPr xmlns="http://schemas.microsoft.com/office/spreadsheetml/2009/9/main" objectType="CheckBox" fmlaLink="Cs!N97" lockText="1" noThreeD="1"/>
</file>

<file path=xl/ctrlProps/ctrlProp1297.xml><?xml version="1.0" encoding="utf-8"?>
<formControlPr xmlns="http://schemas.microsoft.com/office/spreadsheetml/2009/9/main" objectType="CheckBox" fmlaLink="Cs!N98" lockText="1" noThreeD="1"/>
</file>

<file path=xl/ctrlProps/ctrlProp1298.xml><?xml version="1.0" encoding="utf-8"?>
<formControlPr xmlns="http://schemas.microsoft.com/office/spreadsheetml/2009/9/main" objectType="CheckBox" fmlaLink="Cs!N99" lockText="1" noThreeD="1"/>
</file>

<file path=xl/ctrlProps/ctrlProp1299.xml><?xml version="1.0" encoding="utf-8"?>
<formControlPr xmlns="http://schemas.microsoft.com/office/spreadsheetml/2009/9/main" objectType="CheckBox" fmlaLink="Cs!N100" lockText="1" noThreeD="1"/>
</file>

<file path=xl/ctrlProps/ctrlProp1300.xml><?xml version="1.0" encoding="utf-8"?>
<formControlPr xmlns="http://schemas.microsoft.com/office/spreadsheetml/2009/9/main" objectType="CheckBox" fmlaLink="Cs!N101" lockText="1" noThreeD="1"/>
</file>

<file path=xl/ctrlProps/ctrlProp1301.xml><?xml version="1.0" encoding="utf-8"?>
<formControlPr xmlns="http://schemas.microsoft.com/office/spreadsheetml/2009/9/main" objectType="CheckBox" fmlaLink="Cs!N102" lockText="1" noThreeD="1"/>
</file>

<file path=xl/ctrlProps/ctrlProp1302.xml><?xml version="1.0" encoding="utf-8"?>
<formControlPr xmlns="http://schemas.microsoft.com/office/spreadsheetml/2009/9/main" objectType="CheckBox" fmlaLink="Cs!O3" lockText="1" noThreeD="1"/>
</file>

<file path=xl/ctrlProps/ctrlProp1303.xml><?xml version="1.0" encoding="utf-8"?>
<formControlPr xmlns="http://schemas.microsoft.com/office/spreadsheetml/2009/9/main" objectType="CheckBox" fmlaLink="Cs!O4" lockText="1" noThreeD="1"/>
</file>

<file path=xl/ctrlProps/ctrlProp1304.xml><?xml version="1.0" encoding="utf-8"?>
<formControlPr xmlns="http://schemas.microsoft.com/office/spreadsheetml/2009/9/main" objectType="CheckBox" fmlaLink="Cs!O5" lockText="1" noThreeD="1"/>
</file>

<file path=xl/ctrlProps/ctrlProp1305.xml><?xml version="1.0" encoding="utf-8"?>
<formControlPr xmlns="http://schemas.microsoft.com/office/spreadsheetml/2009/9/main" objectType="CheckBox" fmlaLink="Cs!O6" lockText="1" noThreeD="1"/>
</file>

<file path=xl/ctrlProps/ctrlProp1306.xml><?xml version="1.0" encoding="utf-8"?>
<formControlPr xmlns="http://schemas.microsoft.com/office/spreadsheetml/2009/9/main" objectType="CheckBox" fmlaLink="Cs!O7" lockText="1" noThreeD="1"/>
</file>

<file path=xl/ctrlProps/ctrlProp1307.xml><?xml version="1.0" encoding="utf-8"?>
<formControlPr xmlns="http://schemas.microsoft.com/office/spreadsheetml/2009/9/main" objectType="CheckBox" fmlaLink="Cs!O8" lockText="1" noThreeD="1"/>
</file>

<file path=xl/ctrlProps/ctrlProp1308.xml><?xml version="1.0" encoding="utf-8"?>
<formControlPr xmlns="http://schemas.microsoft.com/office/spreadsheetml/2009/9/main" objectType="CheckBox" fmlaLink="Cs!O9" lockText="1" noThreeD="1"/>
</file>

<file path=xl/ctrlProps/ctrlProp1309.xml><?xml version="1.0" encoding="utf-8"?>
<formControlPr xmlns="http://schemas.microsoft.com/office/spreadsheetml/2009/9/main" objectType="CheckBox" fmlaLink="Cs!O10" lockText="1" noThreeD="1"/>
</file>

<file path=xl/ctrlProps/ctrlProp1310.xml><?xml version="1.0" encoding="utf-8"?>
<formControlPr xmlns="http://schemas.microsoft.com/office/spreadsheetml/2009/9/main" objectType="CheckBox" fmlaLink="Cs!O11" lockText="1" noThreeD="1"/>
</file>

<file path=xl/ctrlProps/ctrlProp1311.xml><?xml version="1.0" encoding="utf-8"?>
<formControlPr xmlns="http://schemas.microsoft.com/office/spreadsheetml/2009/9/main" objectType="CheckBox" fmlaLink="Cs!O12" lockText="1" noThreeD="1"/>
</file>

<file path=xl/ctrlProps/ctrlProp1312.xml><?xml version="1.0" encoding="utf-8"?>
<formControlPr xmlns="http://schemas.microsoft.com/office/spreadsheetml/2009/9/main" objectType="CheckBox" fmlaLink="Cs!O13" lockText="1" noThreeD="1"/>
</file>

<file path=xl/ctrlProps/ctrlProp1313.xml><?xml version="1.0" encoding="utf-8"?>
<formControlPr xmlns="http://schemas.microsoft.com/office/spreadsheetml/2009/9/main" objectType="CheckBox" fmlaLink="Cs!O14" lockText="1" noThreeD="1"/>
</file>

<file path=xl/ctrlProps/ctrlProp1314.xml><?xml version="1.0" encoding="utf-8"?>
<formControlPr xmlns="http://schemas.microsoft.com/office/spreadsheetml/2009/9/main" objectType="CheckBox" fmlaLink="Cs!O15" lockText="1" noThreeD="1"/>
</file>

<file path=xl/ctrlProps/ctrlProp1315.xml><?xml version="1.0" encoding="utf-8"?>
<formControlPr xmlns="http://schemas.microsoft.com/office/spreadsheetml/2009/9/main" objectType="CheckBox" fmlaLink="Cs!O16" lockText="1" noThreeD="1"/>
</file>

<file path=xl/ctrlProps/ctrlProp1316.xml><?xml version="1.0" encoding="utf-8"?>
<formControlPr xmlns="http://schemas.microsoft.com/office/spreadsheetml/2009/9/main" objectType="CheckBox" fmlaLink="Cs!O17" lockText="1" noThreeD="1"/>
</file>

<file path=xl/ctrlProps/ctrlProp1317.xml><?xml version="1.0" encoding="utf-8"?>
<formControlPr xmlns="http://schemas.microsoft.com/office/spreadsheetml/2009/9/main" objectType="CheckBox" fmlaLink="Cs!O18" lockText="1" noThreeD="1"/>
</file>

<file path=xl/ctrlProps/ctrlProp1318.xml><?xml version="1.0" encoding="utf-8"?>
<formControlPr xmlns="http://schemas.microsoft.com/office/spreadsheetml/2009/9/main" objectType="CheckBox" fmlaLink="Cs!O19" lockText="1" noThreeD="1"/>
</file>

<file path=xl/ctrlProps/ctrlProp1319.xml><?xml version="1.0" encoding="utf-8"?>
<formControlPr xmlns="http://schemas.microsoft.com/office/spreadsheetml/2009/9/main" objectType="CheckBox" fmlaLink="Cs!O20" lockText="1" noThreeD="1"/>
</file>

<file path=xl/ctrlProps/ctrlProp1320.xml><?xml version="1.0" encoding="utf-8"?>
<formControlPr xmlns="http://schemas.microsoft.com/office/spreadsheetml/2009/9/main" objectType="CheckBox" fmlaLink="Cs!O21" lockText="1" noThreeD="1"/>
</file>

<file path=xl/ctrlProps/ctrlProp1321.xml><?xml version="1.0" encoding="utf-8"?>
<formControlPr xmlns="http://schemas.microsoft.com/office/spreadsheetml/2009/9/main" objectType="CheckBox" fmlaLink="Cs!O22" lockText="1" noThreeD="1"/>
</file>

<file path=xl/ctrlProps/ctrlProp1322.xml><?xml version="1.0" encoding="utf-8"?>
<formControlPr xmlns="http://schemas.microsoft.com/office/spreadsheetml/2009/9/main" objectType="CheckBox" fmlaLink="Cs!O23" lockText="1" noThreeD="1"/>
</file>

<file path=xl/ctrlProps/ctrlProp1323.xml><?xml version="1.0" encoding="utf-8"?>
<formControlPr xmlns="http://schemas.microsoft.com/office/spreadsheetml/2009/9/main" objectType="CheckBox" fmlaLink="Cs!O24" lockText="1" noThreeD="1"/>
</file>

<file path=xl/ctrlProps/ctrlProp1324.xml><?xml version="1.0" encoding="utf-8"?>
<formControlPr xmlns="http://schemas.microsoft.com/office/spreadsheetml/2009/9/main" objectType="CheckBox" checked="Checked" fmlaLink="Cs!O25" lockText="1" noThreeD="1"/>
</file>

<file path=xl/ctrlProps/ctrlProp1325.xml><?xml version="1.0" encoding="utf-8"?>
<formControlPr xmlns="http://schemas.microsoft.com/office/spreadsheetml/2009/9/main" objectType="CheckBox" fmlaLink="Cs!O26" lockText="1" noThreeD="1"/>
</file>

<file path=xl/ctrlProps/ctrlProp1326.xml><?xml version="1.0" encoding="utf-8"?>
<formControlPr xmlns="http://schemas.microsoft.com/office/spreadsheetml/2009/9/main" objectType="CheckBox" checked="Checked" fmlaLink="Cs!O27" lockText="1" noThreeD="1"/>
</file>

<file path=xl/ctrlProps/ctrlProp1327.xml><?xml version="1.0" encoding="utf-8"?>
<formControlPr xmlns="http://schemas.microsoft.com/office/spreadsheetml/2009/9/main" objectType="CheckBox" fmlaLink="Cs!O28" lockText="1" noThreeD="1"/>
</file>

<file path=xl/ctrlProps/ctrlProp1328.xml><?xml version="1.0" encoding="utf-8"?>
<formControlPr xmlns="http://schemas.microsoft.com/office/spreadsheetml/2009/9/main" objectType="CheckBox" fmlaLink="Cs!O29" lockText="1" noThreeD="1"/>
</file>

<file path=xl/ctrlProps/ctrlProp1329.xml><?xml version="1.0" encoding="utf-8"?>
<formControlPr xmlns="http://schemas.microsoft.com/office/spreadsheetml/2009/9/main" objectType="CheckBox" fmlaLink="Cs!O30" lockText="1" noThreeD="1"/>
</file>

<file path=xl/ctrlProps/ctrlProp1330.xml><?xml version="1.0" encoding="utf-8"?>
<formControlPr xmlns="http://schemas.microsoft.com/office/spreadsheetml/2009/9/main" objectType="CheckBox" fmlaLink="Cs!O31" lockText="1" noThreeD="1"/>
</file>

<file path=xl/ctrlProps/ctrlProp1331.xml><?xml version="1.0" encoding="utf-8"?>
<formControlPr xmlns="http://schemas.microsoft.com/office/spreadsheetml/2009/9/main" objectType="CheckBox" fmlaLink="Cs!O32" lockText="1" noThreeD="1"/>
</file>

<file path=xl/ctrlProps/ctrlProp1332.xml><?xml version="1.0" encoding="utf-8"?>
<formControlPr xmlns="http://schemas.microsoft.com/office/spreadsheetml/2009/9/main" objectType="CheckBox" fmlaLink="Cs!O33" lockText="1" noThreeD="1"/>
</file>

<file path=xl/ctrlProps/ctrlProp1333.xml><?xml version="1.0" encoding="utf-8"?>
<formControlPr xmlns="http://schemas.microsoft.com/office/spreadsheetml/2009/9/main" objectType="CheckBox" fmlaLink="Cs!O34" lockText="1" noThreeD="1"/>
</file>

<file path=xl/ctrlProps/ctrlProp1334.xml><?xml version="1.0" encoding="utf-8"?>
<formControlPr xmlns="http://schemas.microsoft.com/office/spreadsheetml/2009/9/main" objectType="CheckBox" fmlaLink="Cs!O35" lockText="1" noThreeD="1"/>
</file>

<file path=xl/ctrlProps/ctrlProp1335.xml><?xml version="1.0" encoding="utf-8"?>
<formControlPr xmlns="http://schemas.microsoft.com/office/spreadsheetml/2009/9/main" objectType="CheckBox" fmlaLink="Cs!O36" lockText="1" noThreeD="1"/>
</file>

<file path=xl/ctrlProps/ctrlProp1336.xml><?xml version="1.0" encoding="utf-8"?>
<formControlPr xmlns="http://schemas.microsoft.com/office/spreadsheetml/2009/9/main" objectType="CheckBox" fmlaLink="Cs!O37" lockText="1" noThreeD="1"/>
</file>

<file path=xl/ctrlProps/ctrlProp1337.xml><?xml version="1.0" encoding="utf-8"?>
<formControlPr xmlns="http://schemas.microsoft.com/office/spreadsheetml/2009/9/main" objectType="CheckBox" fmlaLink="Cs!O38" lockText="1" noThreeD="1"/>
</file>

<file path=xl/ctrlProps/ctrlProp1338.xml><?xml version="1.0" encoding="utf-8"?>
<formControlPr xmlns="http://schemas.microsoft.com/office/spreadsheetml/2009/9/main" objectType="CheckBox" fmlaLink="Cs!O39" lockText="1" noThreeD="1"/>
</file>

<file path=xl/ctrlProps/ctrlProp1339.xml><?xml version="1.0" encoding="utf-8"?>
<formControlPr xmlns="http://schemas.microsoft.com/office/spreadsheetml/2009/9/main" objectType="CheckBox" fmlaLink="Cs!O40" lockText="1" noThreeD="1"/>
</file>

<file path=xl/ctrlProps/ctrlProp1340.xml><?xml version="1.0" encoding="utf-8"?>
<formControlPr xmlns="http://schemas.microsoft.com/office/spreadsheetml/2009/9/main" objectType="CheckBox" checked="Checked" fmlaLink="Cs!O41" lockText="1" noThreeD="1"/>
</file>

<file path=xl/ctrlProps/ctrlProp1341.xml><?xml version="1.0" encoding="utf-8"?>
<formControlPr xmlns="http://schemas.microsoft.com/office/spreadsheetml/2009/9/main" objectType="CheckBox" fmlaLink="Cs!O42" lockText="1" noThreeD="1"/>
</file>

<file path=xl/ctrlProps/ctrlProp1342.xml><?xml version="1.0" encoding="utf-8"?>
<formControlPr xmlns="http://schemas.microsoft.com/office/spreadsheetml/2009/9/main" objectType="CheckBox" fmlaLink="Cs!O43" lockText="1" noThreeD="1"/>
</file>

<file path=xl/ctrlProps/ctrlProp1343.xml><?xml version="1.0" encoding="utf-8"?>
<formControlPr xmlns="http://schemas.microsoft.com/office/spreadsheetml/2009/9/main" objectType="CheckBox" fmlaLink="Cs!O44" lockText="1" noThreeD="1"/>
</file>

<file path=xl/ctrlProps/ctrlProp1344.xml><?xml version="1.0" encoding="utf-8"?>
<formControlPr xmlns="http://schemas.microsoft.com/office/spreadsheetml/2009/9/main" objectType="CheckBox" fmlaLink="Cs!O45" lockText="1" noThreeD="1"/>
</file>

<file path=xl/ctrlProps/ctrlProp1345.xml><?xml version="1.0" encoding="utf-8"?>
<formControlPr xmlns="http://schemas.microsoft.com/office/spreadsheetml/2009/9/main" objectType="CheckBox" fmlaLink="Cs!O46" lockText="1" noThreeD="1"/>
</file>

<file path=xl/ctrlProps/ctrlProp1346.xml><?xml version="1.0" encoding="utf-8"?>
<formControlPr xmlns="http://schemas.microsoft.com/office/spreadsheetml/2009/9/main" objectType="CheckBox" fmlaLink="Cs!O47" lockText="1" noThreeD="1"/>
</file>

<file path=xl/ctrlProps/ctrlProp1347.xml><?xml version="1.0" encoding="utf-8"?>
<formControlPr xmlns="http://schemas.microsoft.com/office/spreadsheetml/2009/9/main" objectType="CheckBox" fmlaLink="Cs!O48" lockText="1" noThreeD="1"/>
</file>

<file path=xl/ctrlProps/ctrlProp1348.xml><?xml version="1.0" encoding="utf-8"?>
<formControlPr xmlns="http://schemas.microsoft.com/office/spreadsheetml/2009/9/main" objectType="CheckBox" fmlaLink="Cs!O49" lockText="1" noThreeD="1"/>
</file>

<file path=xl/ctrlProps/ctrlProp1349.xml><?xml version="1.0" encoding="utf-8"?>
<formControlPr xmlns="http://schemas.microsoft.com/office/spreadsheetml/2009/9/main" objectType="CheckBox" fmlaLink="Cs!O50" lockText="1" noThreeD="1"/>
</file>

<file path=xl/ctrlProps/ctrlProp1350.xml><?xml version="1.0" encoding="utf-8"?>
<formControlPr xmlns="http://schemas.microsoft.com/office/spreadsheetml/2009/9/main" objectType="CheckBox" fmlaLink="Cs!O51" lockText="1" noThreeD="1"/>
</file>

<file path=xl/ctrlProps/ctrlProp1351.xml><?xml version="1.0" encoding="utf-8"?>
<formControlPr xmlns="http://schemas.microsoft.com/office/spreadsheetml/2009/9/main" objectType="CheckBox" fmlaLink="Cs!O52" lockText="1" noThreeD="1"/>
</file>

<file path=xl/ctrlProps/ctrlProp1352.xml><?xml version="1.0" encoding="utf-8"?>
<formControlPr xmlns="http://schemas.microsoft.com/office/spreadsheetml/2009/9/main" objectType="CheckBox" fmlaLink="Cs!O53" lockText="1" noThreeD="1"/>
</file>

<file path=xl/ctrlProps/ctrlProp1353.xml><?xml version="1.0" encoding="utf-8"?>
<formControlPr xmlns="http://schemas.microsoft.com/office/spreadsheetml/2009/9/main" objectType="CheckBox" fmlaLink="Cs!O54" lockText="1" noThreeD="1"/>
</file>

<file path=xl/ctrlProps/ctrlProp1354.xml><?xml version="1.0" encoding="utf-8"?>
<formControlPr xmlns="http://schemas.microsoft.com/office/spreadsheetml/2009/9/main" objectType="CheckBox" fmlaLink="Cs!O55" lockText="1" noThreeD="1"/>
</file>

<file path=xl/ctrlProps/ctrlProp1355.xml><?xml version="1.0" encoding="utf-8"?>
<formControlPr xmlns="http://schemas.microsoft.com/office/spreadsheetml/2009/9/main" objectType="CheckBox" fmlaLink="Cs!O56" lockText="1" noThreeD="1"/>
</file>

<file path=xl/ctrlProps/ctrlProp1356.xml><?xml version="1.0" encoding="utf-8"?>
<formControlPr xmlns="http://schemas.microsoft.com/office/spreadsheetml/2009/9/main" objectType="CheckBox" fmlaLink="Cs!O57" lockText="1" noThreeD="1"/>
</file>

<file path=xl/ctrlProps/ctrlProp1357.xml><?xml version="1.0" encoding="utf-8"?>
<formControlPr xmlns="http://schemas.microsoft.com/office/spreadsheetml/2009/9/main" objectType="CheckBox" fmlaLink="Cs!O58" lockText="1" noThreeD="1"/>
</file>

<file path=xl/ctrlProps/ctrlProp1358.xml><?xml version="1.0" encoding="utf-8"?>
<formControlPr xmlns="http://schemas.microsoft.com/office/spreadsheetml/2009/9/main" objectType="CheckBox" fmlaLink="Cs!O59" lockText="1" noThreeD="1"/>
</file>

<file path=xl/ctrlProps/ctrlProp1359.xml><?xml version="1.0" encoding="utf-8"?>
<formControlPr xmlns="http://schemas.microsoft.com/office/spreadsheetml/2009/9/main" objectType="CheckBox" fmlaLink="Cs!O60" lockText="1" noThreeD="1"/>
</file>

<file path=xl/ctrlProps/ctrlProp1360.xml><?xml version="1.0" encoding="utf-8"?>
<formControlPr xmlns="http://schemas.microsoft.com/office/spreadsheetml/2009/9/main" objectType="CheckBox" fmlaLink="Cs!O61" lockText="1" noThreeD="1"/>
</file>

<file path=xl/ctrlProps/ctrlProp1361.xml><?xml version="1.0" encoding="utf-8"?>
<formControlPr xmlns="http://schemas.microsoft.com/office/spreadsheetml/2009/9/main" objectType="CheckBox" fmlaLink="Cs!O62" lockText="1" noThreeD="1"/>
</file>

<file path=xl/ctrlProps/ctrlProp1362.xml><?xml version="1.0" encoding="utf-8"?>
<formControlPr xmlns="http://schemas.microsoft.com/office/spreadsheetml/2009/9/main" objectType="CheckBox" fmlaLink="Cs!O63" lockText="1" noThreeD="1"/>
</file>

<file path=xl/ctrlProps/ctrlProp1363.xml><?xml version="1.0" encoding="utf-8"?>
<formControlPr xmlns="http://schemas.microsoft.com/office/spreadsheetml/2009/9/main" objectType="CheckBox" fmlaLink="Cs!O64" lockText="1" noThreeD="1"/>
</file>

<file path=xl/ctrlProps/ctrlProp1364.xml><?xml version="1.0" encoding="utf-8"?>
<formControlPr xmlns="http://schemas.microsoft.com/office/spreadsheetml/2009/9/main" objectType="CheckBox" fmlaLink="Cs!O65" lockText="1" noThreeD="1"/>
</file>

<file path=xl/ctrlProps/ctrlProp1365.xml><?xml version="1.0" encoding="utf-8"?>
<formControlPr xmlns="http://schemas.microsoft.com/office/spreadsheetml/2009/9/main" objectType="CheckBox" fmlaLink="Cs!O66" lockText="1" noThreeD="1"/>
</file>

<file path=xl/ctrlProps/ctrlProp1366.xml><?xml version="1.0" encoding="utf-8"?>
<formControlPr xmlns="http://schemas.microsoft.com/office/spreadsheetml/2009/9/main" objectType="CheckBox" fmlaLink="Cs!O67" lockText="1" noThreeD="1"/>
</file>

<file path=xl/ctrlProps/ctrlProp1367.xml><?xml version="1.0" encoding="utf-8"?>
<formControlPr xmlns="http://schemas.microsoft.com/office/spreadsheetml/2009/9/main" objectType="CheckBox" fmlaLink="Cs!O68" lockText="1" noThreeD="1"/>
</file>

<file path=xl/ctrlProps/ctrlProp1368.xml><?xml version="1.0" encoding="utf-8"?>
<formControlPr xmlns="http://schemas.microsoft.com/office/spreadsheetml/2009/9/main" objectType="CheckBox" fmlaLink="Cs!O69" lockText="1" noThreeD="1"/>
</file>

<file path=xl/ctrlProps/ctrlProp1369.xml><?xml version="1.0" encoding="utf-8"?>
<formControlPr xmlns="http://schemas.microsoft.com/office/spreadsheetml/2009/9/main" objectType="CheckBox" fmlaLink="Cs!O70" lockText="1" noThreeD="1"/>
</file>

<file path=xl/ctrlProps/ctrlProp1370.xml><?xml version="1.0" encoding="utf-8"?>
<formControlPr xmlns="http://schemas.microsoft.com/office/spreadsheetml/2009/9/main" objectType="CheckBox" fmlaLink="Cs!O71" lockText="1" noThreeD="1"/>
</file>

<file path=xl/ctrlProps/ctrlProp1371.xml><?xml version="1.0" encoding="utf-8"?>
<formControlPr xmlns="http://schemas.microsoft.com/office/spreadsheetml/2009/9/main" objectType="CheckBox" fmlaLink="Cs!O72" lockText="1" noThreeD="1"/>
</file>

<file path=xl/ctrlProps/ctrlProp1372.xml><?xml version="1.0" encoding="utf-8"?>
<formControlPr xmlns="http://schemas.microsoft.com/office/spreadsheetml/2009/9/main" objectType="CheckBox" fmlaLink="Cs!O73" lockText="1" noThreeD="1"/>
</file>

<file path=xl/ctrlProps/ctrlProp1373.xml><?xml version="1.0" encoding="utf-8"?>
<formControlPr xmlns="http://schemas.microsoft.com/office/spreadsheetml/2009/9/main" objectType="CheckBox" fmlaLink="Cs!O74" lockText="1" noThreeD="1"/>
</file>

<file path=xl/ctrlProps/ctrlProp1374.xml><?xml version="1.0" encoding="utf-8"?>
<formControlPr xmlns="http://schemas.microsoft.com/office/spreadsheetml/2009/9/main" objectType="CheckBox" fmlaLink="Cs!O75" lockText="1" noThreeD="1"/>
</file>

<file path=xl/ctrlProps/ctrlProp1375.xml><?xml version="1.0" encoding="utf-8"?>
<formControlPr xmlns="http://schemas.microsoft.com/office/spreadsheetml/2009/9/main" objectType="CheckBox" fmlaLink="Cs!O76" lockText="1" noThreeD="1"/>
</file>

<file path=xl/ctrlProps/ctrlProp1376.xml><?xml version="1.0" encoding="utf-8"?>
<formControlPr xmlns="http://schemas.microsoft.com/office/spreadsheetml/2009/9/main" objectType="CheckBox" fmlaLink="Cs!O77" lockText="1" noThreeD="1"/>
</file>

<file path=xl/ctrlProps/ctrlProp1377.xml><?xml version="1.0" encoding="utf-8"?>
<formControlPr xmlns="http://schemas.microsoft.com/office/spreadsheetml/2009/9/main" objectType="CheckBox" fmlaLink="Cs!O78" lockText="1" noThreeD="1"/>
</file>

<file path=xl/ctrlProps/ctrlProp1378.xml><?xml version="1.0" encoding="utf-8"?>
<formControlPr xmlns="http://schemas.microsoft.com/office/spreadsheetml/2009/9/main" objectType="CheckBox" fmlaLink="Cs!O79" lockText="1" noThreeD="1"/>
</file>

<file path=xl/ctrlProps/ctrlProp1379.xml><?xml version="1.0" encoding="utf-8"?>
<formControlPr xmlns="http://schemas.microsoft.com/office/spreadsheetml/2009/9/main" objectType="CheckBox" fmlaLink="Cs!O80" lockText="1" noThreeD="1"/>
</file>

<file path=xl/ctrlProps/ctrlProp1380.xml><?xml version="1.0" encoding="utf-8"?>
<formControlPr xmlns="http://schemas.microsoft.com/office/spreadsheetml/2009/9/main" objectType="CheckBox" fmlaLink="Cs!O81" lockText="1" noThreeD="1"/>
</file>

<file path=xl/ctrlProps/ctrlProp1381.xml><?xml version="1.0" encoding="utf-8"?>
<formControlPr xmlns="http://schemas.microsoft.com/office/spreadsheetml/2009/9/main" objectType="CheckBox" fmlaLink="Cs!O82" lockText="1" noThreeD="1"/>
</file>

<file path=xl/ctrlProps/ctrlProp1382.xml><?xml version="1.0" encoding="utf-8"?>
<formControlPr xmlns="http://schemas.microsoft.com/office/spreadsheetml/2009/9/main" objectType="CheckBox" fmlaLink="Cs!O83" lockText="1" noThreeD="1"/>
</file>

<file path=xl/ctrlProps/ctrlProp1383.xml><?xml version="1.0" encoding="utf-8"?>
<formControlPr xmlns="http://schemas.microsoft.com/office/spreadsheetml/2009/9/main" objectType="CheckBox" fmlaLink="Cs!O84" lockText="1" noThreeD="1"/>
</file>

<file path=xl/ctrlProps/ctrlProp1384.xml><?xml version="1.0" encoding="utf-8"?>
<formControlPr xmlns="http://schemas.microsoft.com/office/spreadsheetml/2009/9/main" objectType="CheckBox" fmlaLink="Cs!O85" lockText="1" noThreeD="1"/>
</file>

<file path=xl/ctrlProps/ctrlProp1385.xml><?xml version="1.0" encoding="utf-8"?>
<formControlPr xmlns="http://schemas.microsoft.com/office/spreadsheetml/2009/9/main" objectType="CheckBox" fmlaLink="Cs!O86" lockText="1" noThreeD="1"/>
</file>

<file path=xl/ctrlProps/ctrlProp1386.xml><?xml version="1.0" encoding="utf-8"?>
<formControlPr xmlns="http://schemas.microsoft.com/office/spreadsheetml/2009/9/main" objectType="CheckBox" fmlaLink="Cs!O87" lockText="1" noThreeD="1"/>
</file>

<file path=xl/ctrlProps/ctrlProp1387.xml><?xml version="1.0" encoding="utf-8"?>
<formControlPr xmlns="http://schemas.microsoft.com/office/spreadsheetml/2009/9/main" objectType="CheckBox" fmlaLink="Cs!O88" lockText="1" noThreeD="1"/>
</file>

<file path=xl/ctrlProps/ctrlProp1388.xml><?xml version="1.0" encoding="utf-8"?>
<formControlPr xmlns="http://schemas.microsoft.com/office/spreadsheetml/2009/9/main" objectType="CheckBox" fmlaLink="Cs!O89" lockText="1" noThreeD="1"/>
</file>

<file path=xl/ctrlProps/ctrlProp1389.xml><?xml version="1.0" encoding="utf-8"?>
<formControlPr xmlns="http://schemas.microsoft.com/office/spreadsheetml/2009/9/main" objectType="CheckBox" fmlaLink="Cs!O90" lockText="1" noThreeD="1"/>
</file>

<file path=xl/ctrlProps/ctrlProp1390.xml><?xml version="1.0" encoding="utf-8"?>
<formControlPr xmlns="http://schemas.microsoft.com/office/spreadsheetml/2009/9/main" objectType="CheckBox" fmlaLink="Cs!O91" lockText="1" noThreeD="1"/>
</file>

<file path=xl/ctrlProps/ctrlProp1391.xml><?xml version="1.0" encoding="utf-8"?>
<formControlPr xmlns="http://schemas.microsoft.com/office/spreadsheetml/2009/9/main" objectType="CheckBox" fmlaLink="Cs!O92" lockText="1" noThreeD="1"/>
</file>

<file path=xl/ctrlProps/ctrlProp1392.xml><?xml version="1.0" encoding="utf-8"?>
<formControlPr xmlns="http://schemas.microsoft.com/office/spreadsheetml/2009/9/main" objectType="CheckBox" fmlaLink="Cs!O93" lockText="1" noThreeD="1"/>
</file>

<file path=xl/ctrlProps/ctrlProp1393.xml><?xml version="1.0" encoding="utf-8"?>
<formControlPr xmlns="http://schemas.microsoft.com/office/spreadsheetml/2009/9/main" objectType="CheckBox" fmlaLink="Cs!O94" lockText="1" noThreeD="1"/>
</file>

<file path=xl/ctrlProps/ctrlProp1394.xml><?xml version="1.0" encoding="utf-8"?>
<formControlPr xmlns="http://schemas.microsoft.com/office/spreadsheetml/2009/9/main" objectType="CheckBox" fmlaLink="Cs!O95" lockText="1" noThreeD="1"/>
</file>

<file path=xl/ctrlProps/ctrlProp1395.xml><?xml version="1.0" encoding="utf-8"?>
<formControlPr xmlns="http://schemas.microsoft.com/office/spreadsheetml/2009/9/main" objectType="CheckBox" fmlaLink="Cs!O96" lockText="1" noThreeD="1"/>
</file>

<file path=xl/ctrlProps/ctrlProp1396.xml><?xml version="1.0" encoding="utf-8"?>
<formControlPr xmlns="http://schemas.microsoft.com/office/spreadsheetml/2009/9/main" objectType="CheckBox" fmlaLink="Cs!O97" lockText="1" noThreeD="1"/>
</file>

<file path=xl/ctrlProps/ctrlProp1397.xml><?xml version="1.0" encoding="utf-8"?>
<formControlPr xmlns="http://schemas.microsoft.com/office/spreadsheetml/2009/9/main" objectType="CheckBox" fmlaLink="Cs!O98" lockText="1" noThreeD="1"/>
</file>

<file path=xl/ctrlProps/ctrlProp1398.xml><?xml version="1.0" encoding="utf-8"?>
<formControlPr xmlns="http://schemas.microsoft.com/office/spreadsheetml/2009/9/main" objectType="CheckBox" fmlaLink="Cs!O99" lockText="1" noThreeD="1"/>
</file>

<file path=xl/ctrlProps/ctrlProp1399.xml><?xml version="1.0" encoding="utf-8"?>
<formControlPr xmlns="http://schemas.microsoft.com/office/spreadsheetml/2009/9/main" objectType="CheckBox" fmlaLink="Cs!O100" lockText="1" noThreeD="1"/>
</file>

<file path=xl/ctrlProps/ctrlProp1400.xml><?xml version="1.0" encoding="utf-8"?>
<formControlPr xmlns="http://schemas.microsoft.com/office/spreadsheetml/2009/9/main" objectType="CheckBox" fmlaLink="Cs!O101" lockText="1" noThreeD="1"/>
</file>

<file path=xl/ctrlProps/ctrlProp1401.xml><?xml version="1.0" encoding="utf-8"?>
<formControlPr xmlns="http://schemas.microsoft.com/office/spreadsheetml/2009/9/main" objectType="CheckBox" fmlaLink="Cs!O102" lockText="1" noThreeD="1"/>
</file>

<file path=xl/ctrlProps/ctrlProp1402.xml><?xml version="1.0" encoding="utf-8"?>
<formControlPr xmlns="http://schemas.microsoft.com/office/spreadsheetml/2009/9/main" objectType="CheckBox" fmlaLink="Cs!P3" lockText="1" noThreeD="1"/>
</file>

<file path=xl/ctrlProps/ctrlProp1403.xml><?xml version="1.0" encoding="utf-8"?>
<formControlPr xmlns="http://schemas.microsoft.com/office/spreadsheetml/2009/9/main" objectType="CheckBox" fmlaLink="Cs!P4" lockText="1" noThreeD="1"/>
</file>

<file path=xl/ctrlProps/ctrlProp1404.xml><?xml version="1.0" encoding="utf-8"?>
<formControlPr xmlns="http://schemas.microsoft.com/office/spreadsheetml/2009/9/main" objectType="CheckBox" fmlaLink="Cs!P5" lockText="1" noThreeD="1"/>
</file>

<file path=xl/ctrlProps/ctrlProp1405.xml><?xml version="1.0" encoding="utf-8"?>
<formControlPr xmlns="http://schemas.microsoft.com/office/spreadsheetml/2009/9/main" objectType="CheckBox" fmlaLink="Cs!P6" lockText="1" noThreeD="1"/>
</file>

<file path=xl/ctrlProps/ctrlProp1406.xml><?xml version="1.0" encoding="utf-8"?>
<formControlPr xmlns="http://schemas.microsoft.com/office/spreadsheetml/2009/9/main" objectType="CheckBox" fmlaLink="Cs!P7" lockText="1" noThreeD="1"/>
</file>

<file path=xl/ctrlProps/ctrlProp1407.xml><?xml version="1.0" encoding="utf-8"?>
<formControlPr xmlns="http://schemas.microsoft.com/office/spreadsheetml/2009/9/main" objectType="CheckBox" fmlaLink="Cs!P8" lockText="1" noThreeD="1"/>
</file>

<file path=xl/ctrlProps/ctrlProp1408.xml><?xml version="1.0" encoding="utf-8"?>
<formControlPr xmlns="http://schemas.microsoft.com/office/spreadsheetml/2009/9/main" objectType="CheckBox" fmlaLink="Cs!P9" lockText="1" noThreeD="1"/>
</file>

<file path=xl/ctrlProps/ctrlProp1409.xml><?xml version="1.0" encoding="utf-8"?>
<formControlPr xmlns="http://schemas.microsoft.com/office/spreadsheetml/2009/9/main" objectType="CheckBox" fmlaLink="Cs!P10" lockText="1" noThreeD="1"/>
</file>

<file path=xl/ctrlProps/ctrlProp1410.xml><?xml version="1.0" encoding="utf-8"?>
<formControlPr xmlns="http://schemas.microsoft.com/office/spreadsheetml/2009/9/main" objectType="CheckBox" fmlaLink="Cs!P11" lockText="1" noThreeD="1"/>
</file>

<file path=xl/ctrlProps/ctrlProp1411.xml><?xml version="1.0" encoding="utf-8"?>
<formControlPr xmlns="http://schemas.microsoft.com/office/spreadsheetml/2009/9/main" objectType="CheckBox" fmlaLink="Cs!P12" lockText="1" noThreeD="1"/>
</file>

<file path=xl/ctrlProps/ctrlProp1412.xml><?xml version="1.0" encoding="utf-8"?>
<formControlPr xmlns="http://schemas.microsoft.com/office/spreadsheetml/2009/9/main" objectType="CheckBox" fmlaLink="Cs!P13" lockText="1" noThreeD="1"/>
</file>

<file path=xl/ctrlProps/ctrlProp1413.xml><?xml version="1.0" encoding="utf-8"?>
<formControlPr xmlns="http://schemas.microsoft.com/office/spreadsheetml/2009/9/main" objectType="CheckBox" fmlaLink="Cs!P14" lockText="1" noThreeD="1"/>
</file>

<file path=xl/ctrlProps/ctrlProp1414.xml><?xml version="1.0" encoding="utf-8"?>
<formControlPr xmlns="http://schemas.microsoft.com/office/spreadsheetml/2009/9/main" objectType="CheckBox" fmlaLink="Cs!P15" lockText="1" noThreeD="1"/>
</file>

<file path=xl/ctrlProps/ctrlProp1415.xml><?xml version="1.0" encoding="utf-8"?>
<formControlPr xmlns="http://schemas.microsoft.com/office/spreadsheetml/2009/9/main" objectType="CheckBox" fmlaLink="Cs!P16" lockText="1" noThreeD="1"/>
</file>

<file path=xl/ctrlProps/ctrlProp1416.xml><?xml version="1.0" encoding="utf-8"?>
<formControlPr xmlns="http://schemas.microsoft.com/office/spreadsheetml/2009/9/main" objectType="CheckBox" fmlaLink="Cs!P17" lockText="1" noThreeD="1"/>
</file>

<file path=xl/ctrlProps/ctrlProp1417.xml><?xml version="1.0" encoding="utf-8"?>
<formControlPr xmlns="http://schemas.microsoft.com/office/spreadsheetml/2009/9/main" objectType="CheckBox" fmlaLink="Cs!P18" lockText="1" noThreeD="1"/>
</file>

<file path=xl/ctrlProps/ctrlProp1418.xml><?xml version="1.0" encoding="utf-8"?>
<formControlPr xmlns="http://schemas.microsoft.com/office/spreadsheetml/2009/9/main" objectType="CheckBox" fmlaLink="Cs!P19" lockText="1" noThreeD="1"/>
</file>

<file path=xl/ctrlProps/ctrlProp1419.xml><?xml version="1.0" encoding="utf-8"?>
<formControlPr xmlns="http://schemas.microsoft.com/office/spreadsheetml/2009/9/main" objectType="CheckBox" fmlaLink="Cs!P20" lockText="1" noThreeD="1"/>
</file>

<file path=xl/ctrlProps/ctrlProp1420.xml><?xml version="1.0" encoding="utf-8"?>
<formControlPr xmlns="http://schemas.microsoft.com/office/spreadsheetml/2009/9/main" objectType="CheckBox" fmlaLink="Cs!P21" lockText="1" noThreeD="1"/>
</file>

<file path=xl/ctrlProps/ctrlProp1421.xml><?xml version="1.0" encoding="utf-8"?>
<formControlPr xmlns="http://schemas.microsoft.com/office/spreadsheetml/2009/9/main" objectType="CheckBox" fmlaLink="Cs!P22" lockText="1" noThreeD="1"/>
</file>

<file path=xl/ctrlProps/ctrlProp1422.xml><?xml version="1.0" encoding="utf-8"?>
<formControlPr xmlns="http://schemas.microsoft.com/office/spreadsheetml/2009/9/main" objectType="CheckBox" fmlaLink="Cs!P23" lockText="1" noThreeD="1"/>
</file>

<file path=xl/ctrlProps/ctrlProp1423.xml><?xml version="1.0" encoding="utf-8"?>
<formControlPr xmlns="http://schemas.microsoft.com/office/spreadsheetml/2009/9/main" objectType="CheckBox" fmlaLink="Cs!P24" lockText="1" noThreeD="1"/>
</file>

<file path=xl/ctrlProps/ctrlProp1424.xml><?xml version="1.0" encoding="utf-8"?>
<formControlPr xmlns="http://schemas.microsoft.com/office/spreadsheetml/2009/9/main" objectType="CheckBox" fmlaLink="Cs!P25" lockText="1" noThreeD="1"/>
</file>

<file path=xl/ctrlProps/ctrlProp1425.xml><?xml version="1.0" encoding="utf-8"?>
<formControlPr xmlns="http://schemas.microsoft.com/office/spreadsheetml/2009/9/main" objectType="CheckBox" checked="Checked" fmlaLink="Cs!P26" lockText="1" noThreeD="1"/>
</file>

<file path=xl/ctrlProps/ctrlProp1426.xml><?xml version="1.0" encoding="utf-8"?>
<formControlPr xmlns="http://schemas.microsoft.com/office/spreadsheetml/2009/9/main" objectType="CheckBox" fmlaLink="Cs!P27" lockText="1" noThreeD="1"/>
</file>

<file path=xl/ctrlProps/ctrlProp1427.xml><?xml version="1.0" encoding="utf-8"?>
<formControlPr xmlns="http://schemas.microsoft.com/office/spreadsheetml/2009/9/main" objectType="CheckBox" checked="Checked" fmlaLink="Cs!P28" lockText="1" noThreeD="1"/>
</file>

<file path=xl/ctrlProps/ctrlProp1428.xml><?xml version="1.0" encoding="utf-8"?>
<formControlPr xmlns="http://schemas.microsoft.com/office/spreadsheetml/2009/9/main" objectType="CheckBox" fmlaLink="Cs!P29" lockText="1" noThreeD="1"/>
</file>

<file path=xl/ctrlProps/ctrlProp1429.xml><?xml version="1.0" encoding="utf-8"?>
<formControlPr xmlns="http://schemas.microsoft.com/office/spreadsheetml/2009/9/main" objectType="CheckBox" fmlaLink="Cs!P30" lockText="1" noThreeD="1"/>
</file>

<file path=xl/ctrlProps/ctrlProp1430.xml><?xml version="1.0" encoding="utf-8"?>
<formControlPr xmlns="http://schemas.microsoft.com/office/spreadsheetml/2009/9/main" objectType="CheckBox" fmlaLink="Cs!P31" lockText="1" noThreeD="1"/>
</file>

<file path=xl/ctrlProps/ctrlProp1431.xml><?xml version="1.0" encoding="utf-8"?>
<formControlPr xmlns="http://schemas.microsoft.com/office/spreadsheetml/2009/9/main" objectType="CheckBox" fmlaLink="Cs!P32" lockText="1" noThreeD="1"/>
</file>

<file path=xl/ctrlProps/ctrlProp1432.xml><?xml version="1.0" encoding="utf-8"?>
<formControlPr xmlns="http://schemas.microsoft.com/office/spreadsheetml/2009/9/main" objectType="CheckBox" fmlaLink="Cs!P33" lockText="1" noThreeD="1"/>
</file>

<file path=xl/ctrlProps/ctrlProp1433.xml><?xml version="1.0" encoding="utf-8"?>
<formControlPr xmlns="http://schemas.microsoft.com/office/spreadsheetml/2009/9/main" objectType="CheckBox" fmlaLink="Cs!P34" lockText="1" noThreeD="1"/>
</file>

<file path=xl/ctrlProps/ctrlProp1434.xml><?xml version="1.0" encoding="utf-8"?>
<formControlPr xmlns="http://schemas.microsoft.com/office/spreadsheetml/2009/9/main" objectType="CheckBox" fmlaLink="Cs!P35" lockText="1" noThreeD="1"/>
</file>

<file path=xl/ctrlProps/ctrlProp1435.xml><?xml version="1.0" encoding="utf-8"?>
<formControlPr xmlns="http://schemas.microsoft.com/office/spreadsheetml/2009/9/main" objectType="CheckBox" fmlaLink="Cs!P36" lockText="1" noThreeD="1"/>
</file>

<file path=xl/ctrlProps/ctrlProp1436.xml><?xml version="1.0" encoding="utf-8"?>
<formControlPr xmlns="http://schemas.microsoft.com/office/spreadsheetml/2009/9/main" objectType="CheckBox" fmlaLink="Cs!P37" lockText="1" noThreeD="1"/>
</file>

<file path=xl/ctrlProps/ctrlProp1437.xml><?xml version="1.0" encoding="utf-8"?>
<formControlPr xmlns="http://schemas.microsoft.com/office/spreadsheetml/2009/9/main" objectType="CheckBox" fmlaLink="Cs!P38" lockText="1" noThreeD="1"/>
</file>

<file path=xl/ctrlProps/ctrlProp1438.xml><?xml version="1.0" encoding="utf-8"?>
<formControlPr xmlns="http://schemas.microsoft.com/office/spreadsheetml/2009/9/main" objectType="CheckBox" fmlaLink="Cs!P39" lockText="1" noThreeD="1"/>
</file>

<file path=xl/ctrlProps/ctrlProp1439.xml><?xml version="1.0" encoding="utf-8"?>
<formControlPr xmlns="http://schemas.microsoft.com/office/spreadsheetml/2009/9/main" objectType="CheckBox" checked="Checked" fmlaLink="Cs!P40" lockText="1" noThreeD="1"/>
</file>

<file path=xl/ctrlProps/ctrlProp1440.xml><?xml version="1.0" encoding="utf-8"?>
<formControlPr xmlns="http://schemas.microsoft.com/office/spreadsheetml/2009/9/main" objectType="CheckBox" fmlaLink="Cs!P41" lockText="1" noThreeD="1"/>
</file>

<file path=xl/ctrlProps/ctrlProp1441.xml><?xml version="1.0" encoding="utf-8"?>
<formControlPr xmlns="http://schemas.microsoft.com/office/spreadsheetml/2009/9/main" objectType="CheckBox" fmlaLink="Cs!P42" lockText="1" noThreeD="1"/>
</file>

<file path=xl/ctrlProps/ctrlProp1442.xml><?xml version="1.0" encoding="utf-8"?>
<formControlPr xmlns="http://schemas.microsoft.com/office/spreadsheetml/2009/9/main" objectType="CheckBox" checked="Checked" fmlaLink="Cs!P43" lockText="1" noThreeD="1"/>
</file>

<file path=xl/ctrlProps/ctrlProp1443.xml><?xml version="1.0" encoding="utf-8"?>
<formControlPr xmlns="http://schemas.microsoft.com/office/spreadsheetml/2009/9/main" objectType="CheckBox" fmlaLink="Cs!P44" lockText="1" noThreeD="1"/>
</file>

<file path=xl/ctrlProps/ctrlProp1444.xml><?xml version="1.0" encoding="utf-8"?>
<formControlPr xmlns="http://schemas.microsoft.com/office/spreadsheetml/2009/9/main" objectType="CheckBox" fmlaLink="Cs!P45" lockText="1" noThreeD="1"/>
</file>

<file path=xl/ctrlProps/ctrlProp1445.xml><?xml version="1.0" encoding="utf-8"?>
<formControlPr xmlns="http://schemas.microsoft.com/office/spreadsheetml/2009/9/main" objectType="CheckBox" fmlaLink="Cs!P46" lockText="1" noThreeD="1"/>
</file>

<file path=xl/ctrlProps/ctrlProp1446.xml><?xml version="1.0" encoding="utf-8"?>
<formControlPr xmlns="http://schemas.microsoft.com/office/spreadsheetml/2009/9/main" objectType="CheckBox" fmlaLink="Cs!P47" lockText="1" noThreeD="1"/>
</file>

<file path=xl/ctrlProps/ctrlProp1447.xml><?xml version="1.0" encoding="utf-8"?>
<formControlPr xmlns="http://schemas.microsoft.com/office/spreadsheetml/2009/9/main" objectType="CheckBox" fmlaLink="Cs!P48" lockText="1" noThreeD="1"/>
</file>

<file path=xl/ctrlProps/ctrlProp1448.xml><?xml version="1.0" encoding="utf-8"?>
<formControlPr xmlns="http://schemas.microsoft.com/office/spreadsheetml/2009/9/main" objectType="CheckBox" fmlaLink="Cs!P49" lockText="1" noThreeD="1"/>
</file>

<file path=xl/ctrlProps/ctrlProp1449.xml><?xml version="1.0" encoding="utf-8"?>
<formControlPr xmlns="http://schemas.microsoft.com/office/spreadsheetml/2009/9/main" objectType="CheckBox" fmlaLink="Cs!P50" lockText="1" noThreeD="1"/>
</file>

<file path=xl/ctrlProps/ctrlProp1450.xml><?xml version="1.0" encoding="utf-8"?>
<formControlPr xmlns="http://schemas.microsoft.com/office/spreadsheetml/2009/9/main" objectType="CheckBox" fmlaLink="Cs!P51" lockText="1" noThreeD="1"/>
</file>

<file path=xl/ctrlProps/ctrlProp1451.xml><?xml version="1.0" encoding="utf-8"?>
<formControlPr xmlns="http://schemas.microsoft.com/office/spreadsheetml/2009/9/main" objectType="CheckBox" fmlaLink="Cs!P52" lockText="1" noThreeD="1"/>
</file>

<file path=xl/ctrlProps/ctrlProp1452.xml><?xml version="1.0" encoding="utf-8"?>
<formControlPr xmlns="http://schemas.microsoft.com/office/spreadsheetml/2009/9/main" objectType="CheckBox" fmlaLink="Cs!P53" lockText="1" noThreeD="1"/>
</file>

<file path=xl/ctrlProps/ctrlProp1453.xml><?xml version="1.0" encoding="utf-8"?>
<formControlPr xmlns="http://schemas.microsoft.com/office/spreadsheetml/2009/9/main" objectType="CheckBox" fmlaLink="Cs!P54" lockText="1" noThreeD="1"/>
</file>

<file path=xl/ctrlProps/ctrlProp1454.xml><?xml version="1.0" encoding="utf-8"?>
<formControlPr xmlns="http://schemas.microsoft.com/office/spreadsheetml/2009/9/main" objectType="CheckBox" fmlaLink="Cs!P55" lockText="1" noThreeD="1"/>
</file>

<file path=xl/ctrlProps/ctrlProp1455.xml><?xml version="1.0" encoding="utf-8"?>
<formControlPr xmlns="http://schemas.microsoft.com/office/spreadsheetml/2009/9/main" objectType="CheckBox" fmlaLink="Cs!P56" lockText="1" noThreeD="1"/>
</file>

<file path=xl/ctrlProps/ctrlProp1456.xml><?xml version="1.0" encoding="utf-8"?>
<formControlPr xmlns="http://schemas.microsoft.com/office/spreadsheetml/2009/9/main" objectType="CheckBox" fmlaLink="Cs!P57" lockText="1" noThreeD="1"/>
</file>

<file path=xl/ctrlProps/ctrlProp1457.xml><?xml version="1.0" encoding="utf-8"?>
<formControlPr xmlns="http://schemas.microsoft.com/office/spreadsheetml/2009/9/main" objectType="CheckBox" fmlaLink="Cs!P58" lockText="1" noThreeD="1"/>
</file>

<file path=xl/ctrlProps/ctrlProp1458.xml><?xml version="1.0" encoding="utf-8"?>
<formControlPr xmlns="http://schemas.microsoft.com/office/spreadsheetml/2009/9/main" objectType="CheckBox" fmlaLink="Cs!P59" lockText="1" noThreeD="1"/>
</file>

<file path=xl/ctrlProps/ctrlProp1459.xml><?xml version="1.0" encoding="utf-8"?>
<formControlPr xmlns="http://schemas.microsoft.com/office/spreadsheetml/2009/9/main" objectType="CheckBox" fmlaLink="Cs!P60" lockText="1" noThreeD="1"/>
</file>

<file path=xl/ctrlProps/ctrlProp1460.xml><?xml version="1.0" encoding="utf-8"?>
<formControlPr xmlns="http://schemas.microsoft.com/office/spreadsheetml/2009/9/main" objectType="CheckBox" checked="Checked" fmlaLink="Cs!P61" lockText="1" noThreeD="1"/>
</file>

<file path=xl/ctrlProps/ctrlProp1461.xml><?xml version="1.0" encoding="utf-8"?>
<formControlPr xmlns="http://schemas.microsoft.com/office/spreadsheetml/2009/9/main" objectType="CheckBox" checked="Checked" fmlaLink="Cs!P62" lockText="1" noThreeD="1"/>
</file>

<file path=xl/ctrlProps/ctrlProp1462.xml><?xml version="1.0" encoding="utf-8"?>
<formControlPr xmlns="http://schemas.microsoft.com/office/spreadsheetml/2009/9/main" objectType="CheckBox" fmlaLink="Cs!P63" lockText="1" noThreeD="1"/>
</file>

<file path=xl/ctrlProps/ctrlProp1463.xml><?xml version="1.0" encoding="utf-8"?>
<formControlPr xmlns="http://schemas.microsoft.com/office/spreadsheetml/2009/9/main" objectType="CheckBox" fmlaLink="Cs!P64" lockText="1" noThreeD="1"/>
</file>

<file path=xl/ctrlProps/ctrlProp1464.xml><?xml version="1.0" encoding="utf-8"?>
<formControlPr xmlns="http://schemas.microsoft.com/office/spreadsheetml/2009/9/main" objectType="CheckBox" fmlaLink="Cs!P65" lockText="1" noThreeD="1"/>
</file>

<file path=xl/ctrlProps/ctrlProp1465.xml><?xml version="1.0" encoding="utf-8"?>
<formControlPr xmlns="http://schemas.microsoft.com/office/spreadsheetml/2009/9/main" objectType="CheckBox" fmlaLink="Cs!P66" lockText="1" noThreeD="1"/>
</file>

<file path=xl/ctrlProps/ctrlProp1466.xml><?xml version="1.0" encoding="utf-8"?>
<formControlPr xmlns="http://schemas.microsoft.com/office/spreadsheetml/2009/9/main" objectType="CheckBox" fmlaLink="Cs!P67" lockText="1" noThreeD="1"/>
</file>

<file path=xl/ctrlProps/ctrlProp1467.xml><?xml version="1.0" encoding="utf-8"?>
<formControlPr xmlns="http://schemas.microsoft.com/office/spreadsheetml/2009/9/main" objectType="CheckBox" fmlaLink="Cs!P68" lockText="1" noThreeD="1"/>
</file>

<file path=xl/ctrlProps/ctrlProp1468.xml><?xml version="1.0" encoding="utf-8"?>
<formControlPr xmlns="http://schemas.microsoft.com/office/spreadsheetml/2009/9/main" objectType="CheckBox" fmlaLink="Cs!P69" lockText="1" noThreeD="1"/>
</file>

<file path=xl/ctrlProps/ctrlProp1469.xml><?xml version="1.0" encoding="utf-8"?>
<formControlPr xmlns="http://schemas.microsoft.com/office/spreadsheetml/2009/9/main" objectType="CheckBox" fmlaLink="Cs!P70" lockText="1" noThreeD="1"/>
</file>

<file path=xl/ctrlProps/ctrlProp1470.xml><?xml version="1.0" encoding="utf-8"?>
<formControlPr xmlns="http://schemas.microsoft.com/office/spreadsheetml/2009/9/main" objectType="CheckBox" fmlaLink="Cs!P71" lockText="1" noThreeD="1"/>
</file>

<file path=xl/ctrlProps/ctrlProp1471.xml><?xml version="1.0" encoding="utf-8"?>
<formControlPr xmlns="http://schemas.microsoft.com/office/spreadsheetml/2009/9/main" objectType="CheckBox" fmlaLink="Cs!P72" lockText="1" noThreeD="1"/>
</file>

<file path=xl/ctrlProps/ctrlProp1472.xml><?xml version="1.0" encoding="utf-8"?>
<formControlPr xmlns="http://schemas.microsoft.com/office/spreadsheetml/2009/9/main" objectType="CheckBox" fmlaLink="Cs!P73" lockText="1" noThreeD="1"/>
</file>

<file path=xl/ctrlProps/ctrlProp1473.xml><?xml version="1.0" encoding="utf-8"?>
<formControlPr xmlns="http://schemas.microsoft.com/office/spreadsheetml/2009/9/main" objectType="CheckBox" fmlaLink="Cs!P74" lockText="1" noThreeD="1"/>
</file>

<file path=xl/ctrlProps/ctrlProp1474.xml><?xml version="1.0" encoding="utf-8"?>
<formControlPr xmlns="http://schemas.microsoft.com/office/spreadsheetml/2009/9/main" objectType="CheckBox" fmlaLink="Cs!P75" lockText="1" noThreeD="1"/>
</file>

<file path=xl/ctrlProps/ctrlProp1475.xml><?xml version="1.0" encoding="utf-8"?>
<formControlPr xmlns="http://schemas.microsoft.com/office/spreadsheetml/2009/9/main" objectType="CheckBox" fmlaLink="Cs!P76" lockText="1" noThreeD="1"/>
</file>

<file path=xl/ctrlProps/ctrlProp1476.xml><?xml version="1.0" encoding="utf-8"?>
<formControlPr xmlns="http://schemas.microsoft.com/office/spreadsheetml/2009/9/main" objectType="CheckBox" fmlaLink="Cs!P77" lockText="1" noThreeD="1"/>
</file>

<file path=xl/ctrlProps/ctrlProp1477.xml><?xml version="1.0" encoding="utf-8"?>
<formControlPr xmlns="http://schemas.microsoft.com/office/spreadsheetml/2009/9/main" objectType="CheckBox" fmlaLink="Cs!P78" lockText="1" noThreeD="1"/>
</file>

<file path=xl/ctrlProps/ctrlProp1478.xml><?xml version="1.0" encoding="utf-8"?>
<formControlPr xmlns="http://schemas.microsoft.com/office/spreadsheetml/2009/9/main" objectType="CheckBox" fmlaLink="Cs!P79" lockText="1" noThreeD="1"/>
</file>

<file path=xl/ctrlProps/ctrlProp1479.xml><?xml version="1.0" encoding="utf-8"?>
<formControlPr xmlns="http://schemas.microsoft.com/office/spreadsheetml/2009/9/main" objectType="CheckBox" fmlaLink="Cs!P80" lockText="1" noThreeD="1"/>
</file>

<file path=xl/ctrlProps/ctrlProp1480.xml><?xml version="1.0" encoding="utf-8"?>
<formControlPr xmlns="http://schemas.microsoft.com/office/spreadsheetml/2009/9/main" objectType="CheckBox" fmlaLink="Cs!P81" lockText="1" noThreeD="1"/>
</file>

<file path=xl/ctrlProps/ctrlProp1481.xml><?xml version="1.0" encoding="utf-8"?>
<formControlPr xmlns="http://schemas.microsoft.com/office/spreadsheetml/2009/9/main" objectType="CheckBox" fmlaLink="Cs!P82" lockText="1" noThreeD="1"/>
</file>

<file path=xl/ctrlProps/ctrlProp1482.xml><?xml version="1.0" encoding="utf-8"?>
<formControlPr xmlns="http://schemas.microsoft.com/office/spreadsheetml/2009/9/main" objectType="CheckBox" fmlaLink="Cs!P83" lockText="1" noThreeD="1"/>
</file>

<file path=xl/ctrlProps/ctrlProp1483.xml><?xml version="1.0" encoding="utf-8"?>
<formControlPr xmlns="http://schemas.microsoft.com/office/spreadsheetml/2009/9/main" objectType="CheckBox" fmlaLink="Cs!P84" lockText="1" noThreeD="1"/>
</file>

<file path=xl/ctrlProps/ctrlProp1484.xml><?xml version="1.0" encoding="utf-8"?>
<formControlPr xmlns="http://schemas.microsoft.com/office/spreadsheetml/2009/9/main" objectType="CheckBox" fmlaLink="Cs!P85" lockText="1" noThreeD="1"/>
</file>

<file path=xl/ctrlProps/ctrlProp1485.xml><?xml version="1.0" encoding="utf-8"?>
<formControlPr xmlns="http://schemas.microsoft.com/office/spreadsheetml/2009/9/main" objectType="CheckBox" fmlaLink="Cs!P86" lockText="1" noThreeD="1"/>
</file>

<file path=xl/ctrlProps/ctrlProp1486.xml><?xml version="1.0" encoding="utf-8"?>
<formControlPr xmlns="http://schemas.microsoft.com/office/spreadsheetml/2009/9/main" objectType="CheckBox" fmlaLink="Cs!P87" lockText="1" noThreeD="1"/>
</file>

<file path=xl/ctrlProps/ctrlProp1487.xml><?xml version="1.0" encoding="utf-8"?>
<formControlPr xmlns="http://schemas.microsoft.com/office/spreadsheetml/2009/9/main" objectType="CheckBox" fmlaLink="Cs!P88" lockText="1" noThreeD="1"/>
</file>

<file path=xl/ctrlProps/ctrlProp1488.xml><?xml version="1.0" encoding="utf-8"?>
<formControlPr xmlns="http://schemas.microsoft.com/office/spreadsheetml/2009/9/main" objectType="CheckBox" fmlaLink="Cs!P89" lockText="1" noThreeD="1"/>
</file>

<file path=xl/ctrlProps/ctrlProp1489.xml><?xml version="1.0" encoding="utf-8"?>
<formControlPr xmlns="http://schemas.microsoft.com/office/spreadsheetml/2009/9/main" objectType="CheckBox" fmlaLink="Cs!P90" lockText="1" noThreeD="1"/>
</file>

<file path=xl/ctrlProps/ctrlProp1490.xml><?xml version="1.0" encoding="utf-8"?>
<formControlPr xmlns="http://schemas.microsoft.com/office/spreadsheetml/2009/9/main" objectType="CheckBox" fmlaLink="Cs!P91" lockText="1" noThreeD="1"/>
</file>

<file path=xl/ctrlProps/ctrlProp1491.xml><?xml version="1.0" encoding="utf-8"?>
<formControlPr xmlns="http://schemas.microsoft.com/office/spreadsheetml/2009/9/main" objectType="CheckBox" fmlaLink="Cs!P92" lockText="1" noThreeD="1"/>
</file>

<file path=xl/ctrlProps/ctrlProp1492.xml><?xml version="1.0" encoding="utf-8"?>
<formControlPr xmlns="http://schemas.microsoft.com/office/spreadsheetml/2009/9/main" objectType="CheckBox" fmlaLink="Cs!P93" lockText="1" noThreeD="1"/>
</file>

<file path=xl/ctrlProps/ctrlProp1493.xml><?xml version="1.0" encoding="utf-8"?>
<formControlPr xmlns="http://schemas.microsoft.com/office/spreadsheetml/2009/9/main" objectType="CheckBox" fmlaLink="Cs!P94" lockText="1" noThreeD="1"/>
</file>

<file path=xl/ctrlProps/ctrlProp1494.xml><?xml version="1.0" encoding="utf-8"?>
<formControlPr xmlns="http://schemas.microsoft.com/office/spreadsheetml/2009/9/main" objectType="CheckBox" fmlaLink="Cs!P95" lockText="1" noThreeD="1"/>
</file>

<file path=xl/ctrlProps/ctrlProp1495.xml><?xml version="1.0" encoding="utf-8"?>
<formControlPr xmlns="http://schemas.microsoft.com/office/spreadsheetml/2009/9/main" objectType="CheckBox" fmlaLink="Cs!P96" lockText="1" noThreeD="1"/>
</file>

<file path=xl/ctrlProps/ctrlProp1496.xml><?xml version="1.0" encoding="utf-8"?>
<formControlPr xmlns="http://schemas.microsoft.com/office/spreadsheetml/2009/9/main" objectType="CheckBox" fmlaLink="Cs!P97" lockText="1" noThreeD="1"/>
</file>

<file path=xl/ctrlProps/ctrlProp1497.xml><?xml version="1.0" encoding="utf-8"?>
<formControlPr xmlns="http://schemas.microsoft.com/office/spreadsheetml/2009/9/main" objectType="CheckBox" fmlaLink="Cs!P98" lockText="1" noThreeD="1"/>
</file>

<file path=xl/ctrlProps/ctrlProp1498.xml><?xml version="1.0" encoding="utf-8"?>
<formControlPr xmlns="http://schemas.microsoft.com/office/spreadsheetml/2009/9/main" objectType="CheckBox" fmlaLink="Cs!P99" lockText="1" noThreeD="1"/>
</file>

<file path=xl/ctrlProps/ctrlProp1499.xml><?xml version="1.0" encoding="utf-8"?>
<formControlPr xmlns="http://schemas.microsoft.com/office/spreadsheetml/2009/9/main" objectType="CheckBox" fmlaLink="Cs!P100" lockText="1" noThreeD="1"/>
</file>

<file path=xl/ctrlProps/ctrlProp1500.xml><?xml version="1.0" encoding="utf-8"?>
<formControlPr xmlns="http://schemas.microsoft.com/office/spreadsheetml/2009/9/main" objectType="CheckBox" fmlaLink="Cs!P101" lockText="1" noThreeD="1"/>
</file>

<file path=xl/ctrlProps/ctrlProp1501.xml><?xml version="1.0" encoding="utf-8"?>
<formControlPr xmlns="http://schemas.microsoft.com/office/spreadsheetml/2009/9/main" objectType="CheckBox" fmlaLink="Cs!P102" lockText="1" noThreeD="1"/>
</file>

<file path=xl/ctrlProps/ctrlProp1502.xml><?xml version="1.0" encoding="utf-8"?>
<formControlPr xmlns="http://schemas.microsoft.com/office/spreadsheetml/2009/9/main" objectType="CheckBox" fmlaLink="Cs!Q3" lockText="1" noThreeD="1"/>
</file>

<file path=xl/ctrlProps/ctrlProp1503.xml><?xml version="1.0" encoding="utf-8"?>
<formControlPr xmlns="http://schemas.microsoft.com/office/spreadsheetml/2009/9/main" objectType="CheckBox" fmlaLink="Cs!Q4" lockText="1" noThreeD="1"/>
</file>

<file path=xl/ctrlProps/ctrlProp1504.xml><?xml version="1.0" encoding="utf-8"?>
<formControlPr xmlns="http://schemas.microsoft.com/office/spreadsheetml/2009/9/main" objectType="CheckBox" fmlaLink="Cs!Q5" lockText="1" noThreeD="1"/>
</file>

<file path=xl/ctrlProps/ctrlProp1505.xml><?xml version="1.0" encoding="utf-8"?>
<formControlPr xmlns="http://schemas.microsoft.com/office/spreadsheetml/2009/9/main" objectType="CheckBox" fmlaLink="Cs!Q6" lockText="1" noThreeD="1"/>
</file>

<file path=xl/ctrlProps/ctrlProp1506.xml><?xml version="1.0" encoding="utf-8"?>
<formControlPr xmlns="http://schemas.microsoft.com/office/spreadsheetml/2009/9/main" objectType="CheckBox" fmlaLink="Cs!Q7" lockText="1" noThreeD="1"/>
</file>

<file path=xl/ctrlProps/ctrlProp1507.xml><?xml version="1.0" encoding="utf-8"?>
<formControlPr xmlns="http://schemas.microsoft.com/office/spreadsheetml/2009/9/main" objectType="CheckBox" fmlaLink="Cs!Q8" lockText="1" noThreeD="1"/>
</file>

<file path=xl/ctrlProps/ctrlProp1508.xml><?xml version="1.0" encoding="utf-8"?>
<formControlPr xmlns="http://schemas.microsoft.com/office/spreadsheetml/2009/9/main" objectType="CheckBox" fmlaLink="Cs!Q9" lockText="1" noThreeD="1"/>
</file>

<file path=xl/ctrlProps/ctrlProp1509.xml><?xml version="1.0" encoding="utf-8"?>
<formControlPr xmlns="http://schemas.microsoft.com/office/spreadsheetml/2009/9/main" objectType="CheckBox" fmlaLink="Cs!Q10" lockText="1" noThreeD="1"/>
</file>

<file path=xl/ctrlProps/ctrlProp1510.xml><?xml version="1.0" encoding="utf-8"?>
<formControlPr xmlns="http://schemas.microsoft.com/office/spreadsheetml/2009/9/main" objectType="CheckBox" fmlaLink="Cs!Q11" lockText="1" noThreeD="1"/>
</file>

<file path=xl/ctrlProps/ctrlProp1511.xml><?xml version="1.0" encoding="utf-8"?>
<formControlPr xmlns="http://schemas.microsoft.com/office/spreadsheetml/2009/9/main" objectType="CheckBox" fmlaLink="Cs!Q12" lockText="1" noThreeD="1"/>
</file>

<file path=xl/ctrlProps/ctrlProp1512.xml><?xml version="1.0" encoding="utf-8"?>
<formControlPr xmlns="http://schemas.microsoft.com/office/spreadsheetml/2009/9/main" objectType="CheckBox" fmlaLink="Cs!Q13" lockText="1" noThreeD="1"/>
</file>

<file path=xl/ctrlProps/ctrlProp1513.xml><?xml version="1.0" encoding="utf-8"?>
<formControlPr xmlns="http://schemas.microsoft.com/office/spreadsheetml/2009/9/main" objectType="CheckBox" fmlaLink="Cs!Q14" lockText="1" noThreeD="1"/>
</file>

<file path=xl/ctrlProps/ctrlProp1514.xml><?xml version="1.0" encoding="utf-8"?>
<formControlPr xmlns="http://schemas.microsoft.com/office/spreadsheetml/2009/9/main" objectType="CheckBox" checked="Checked" fmlaLink="Cs!Q15" lockText="1" noThreeD="1"/>
</file>

<file path=xl/ctrlProps/ctrlProp1515.xml><?xml version="1.0" encoding="utf-8"?>
<formControlPr xmlns="http://schemas.microsoft.com/office/spreadsheetml/2009/9/main" objectType="CheckBox" fmlaLink="Cs!Q16" lockText="1" noThreeD="1"/>
</file>

<file path=xl/ctrlProps/ctrlProp1516.xml><?xml version="1.0" encoding="utf-8"?>
<formControlPr xmlns="http://schemas.microsoft.com/office/spreadsheetml/2009/9/main" objectType="CheckBox" fmlaLink="Cs!Q17" lockText="1" noThreeD="1"/>
</file>

<file path=xl/ctrlProps/ctrlProp1517.xml><?xml version="1.0" encoding="utf-8"?>
<formControlPr xmlns="http://schemas.microsoft.com/office/spreadsheetml/2009/9/main" objectType="CheckBox" fmlaLink="Cs!Q18" lockText="1" noThreeD="1"/>
</file>

<file path=xl/ctrlProps/ctrlProp1518.xml><?xml version="1.0" encoding="utf-8"?>
<formControlPr xmlns="http://schemas.microsoft.com/office/spreadsheetml/2009/9/main" objectType="CheckBox" fmlaLink="Cs!Q19" lockText="1" noThreeD="1"/>
</file>

<file path=xl/ctrlProps/ctrlProp1519.xml><?xml version="1.0" encoding="utf-8"?>
<formControlPr xmlns="http://schemas.microsoft.com/office/spreadsheetml/2009/9/main" objectType="CheckBox" fmlaLink="Cs!Q20" lockText="1" noThreeD="1"/>
</file>

<file path=xl/ctrlProps/ctrlProp1520.xml><?xml version="1.0" encoding="utf-8"?>
<formControlPr xmlns="http://schemas.microsoft.com/office/spreadsheetml/2009/9/main" objectType="CheckBox" fmlaLink="Cs!Q21" lockText="1" noThreeD="1"/>
</file>

<file path=xl/ctrlProps/ctrlProp1521.xml><?xml version="1.0" encoding="utf-8"?>
<formControlPr xmlns="http://schemas.microsoft.com/office/spreadsheetml/2009/9/main" objectType="CheckBox" fmlaLink="Cs!Q22" lockText="1" noThreeD="1"/>
</file>

<file path=xl/ctrlProps/ctrlProp1522.xml><?xml version="1.0" encoding="utf-8"?>
<formControlPr xmlns="http://schemas.microsoft.com/office/spreadsheetml/2009/9/main" objectType="CheckBox" fmlaLink="Cs!Q23" lockText="1" noThreeD="1"/>
</file>

<file path=xl/ctrlProps/ctrlProp1523.xml><?xml version="1.0" encoding="utf-8"?>
<formControlPr xmlns="http://schemas.microsoft.com/office/spreadsheetml/2009/9/main" objectType="CheckBox" fmlaLink="Cs!Q24" lockText="1" noThreeD="1"/>
</file>

<file path=xl/ctrlProps/ctrlProp1524.xml><?xml version="1.0" encoding="utf-8"?>
<formControlPr xmlns="http://schemas.microsoft.com/office/spreadsheetml/2009/9/main" objectType="CheckBox" fmlaLink="Cs!Q25" lockText="1" noThreeD="1"/>
</file>

<file path=xl/ctrlProps/ctrlProp1525.xml><?xml version="1.0" encoding="utf-8"?>
<formControlPr xmlns="http://schemas.microsoft.com/office/spreadsheetml/2009/9/main" objectType="CheckBox" fmlaLink="Cs!Q26" lockText="1" noThreeD="1"/>
</file>

<file path=xl/ctrlProps/ctrlProp1526.xml><?xml version="1.0" encoding="utf-8"?>
<formControlPr xmlns="http://schemas.microsoft.com/office/spreadsheetml/2009/9/main" objectType="CheckBox" fmlaLink="Cs!Q27" lockText="1" noThreeD="1"/>
</file>

<file path=xl/ctrlProps/ctrlProp1527.xml><?xml version="1.0" encoding="utf-8"?>
<formControlPr xmlns="http://schemas.microsoft.com/office/spreadsheetml/2009/9/main" objectType="CheckBox" fmlaLink="Cs!Q28" lockText="1" noThreeD="1"/>
</file>

<file path=xl/ctrlProps/ctrlProp1528.xml><?xml version="1.0" encoding="utf-8"?>
<formControlPr xmlns="http://schemas.microsoft.com/office/spreadsheetml/2009/9/main" objectType="CheckBox" fmlaLink="Cs!Q29" lockText="1" noThreeD="1"/>
</file>

<file path=xl/ctrlProps/ctrlProp1529.xml><?xml version="1.0" encoding="utf-8"?>
<formControlPr xmlns="http://schemas.microsoft.com/office/spreadsheetml/2009/9/main" objectType="CheckBox" fmlaLink="Cs!Q30" lockText="1" noThreeD="1"/>
</file>

<file path=xl/ctrlProps/ctrlProp1530.xml><?xml version="1.0" encoding="utf-8"?>
<formControlPr xmlns="http://schemas.microsoft.com/office/spreadsheetml/2009/9/main" objectType="CheckBox" checked="Checked" fmlaLink="Cs!Q31" lockText="1" noThreeD="1"/>
</file>

<file path=xl/ctrlProps/ctrlProp1531.xml><?xml version="1.0" encoding="utf-8"?>
<formControlPr xmlns="http://schemas.microsoft.com/office/spreadsheetml/2009/9/main" objectType="CheckBox" fmlaLink="Cs!Q32" lockText="1" noThreeD="1"/>
</file>

<file path=xl/ctrlProps/ctrlProp1532.xml><?xml version="1.0" encoding="utf-8"?>
<formControlPr xmlns="http://schemas.microsoft.com/office/spreadsheetml/2009/9/main" objectType="CheckBox" fmlaLink="Cs!Q33" lockText="1" noThreeD="1"/>
</file>

<file path=xl/ctrlProps/ctrlProp1533.xml><?xml version="1.0" encoding="utf-8"?>
<formControlPr xmlns="http://schemas.microsoft.com/office/spreadsheetml/2009/9/main" objectType="CheckBox" fmlaLink="Cs!Q34" lockText="1" noThreeD="1"/>
</file>

<file path=xl/ctrlProps/ctrlProp1534.xml><?xml version="1.0" encoding="utf-8"?>
<formControlPr xmlns="http://schemas.microsoft.com/office/spreadsheetml/2009/9/main" objectType="CheckBox" fmlaLink="Cs!Q35" lockText="1" noThreeD="1"/>
</file>

<file path=xl/ctrlProps/ctrlProp1535.xml><?xml version="1.0" encoding="utf-8"?>
<formControlPr xmlns="http://schemas.microsoft.com/office/spreadsheetml/2009/9/main" objectType="CheckBox" fmlaLink="Cs!Q36" lockText="1" noThreeD="1"/>
</file>

<file path=xl/ctrlProps/ctrlProp1536.xml><?xml version="1.0" encoding="utf-8"?>
<formControlPr xmlns="http://schemas.microsoft.com/office/spreadsheetml/2009/9/main" objectType="CheckBox" fmlaLink="Cs!Q37" lockText="1" noThreeD="1"/>
</file>

<file path=xl/ctrlProps/ctrlProp1537.xml><?xml version="1.0" encoding="utf-8"?>
<formControlPr xmlns="http://schemas.microsoft.com/office/spreadsheetml/2009/9/main" objectType="CheckBox" checked="Checked" fmlaLink="Cs!Q38" lockText="1" noThreeD="1"/>
</file>

<file path=xl/ctrlProps/ctrlProp1538.xml><?xml version="1.0" encoding="utf-8"?>
<formControlPr xmlns="http://schemas.microsoft.com/office/spreadsheetml/2009/9/main" objectType="CheckBox" checked="Checked" fmlaLink="Cs!Q39" lockText="1" noThreeD="1"/>
</file>

<file path=xl/ctrlProps/ctrlProp1539.xml><?xml version="1.0" encoding="utf-8"?>
<formControlPr xmlns="http://schemas.microsoft.com/office/spreadsheetml/2009/9/main" objectType="CheckBox" fmlaLink="Cs!Q40" lockText="1" noThreeD="1"/>
</file>

<file path=xl/ctrlProps/ctrlProp1540.xml><?xml version="1.0" encoding="utf-8"?>
<formControlPr xmlns="http://schemas.microsoft.com/office/spreadsheetml/2009/9/main" objectType="CheckBox" fmlaLink="Cs!Q41" lockText="1" noThreeD="1"/>
</file>

<file path=xl/ctrlProps/ctrlProp1541.xml><?xml version="1.0" encoding="utf-8"?>
<formControlPr xmlns="http://schemas.microsoft.com/office/spreadsheetml/2009/9/main" objectType="CheckBox" fmlaLink="Cs!Q42" lockText="1" noThreeD="1"/>
</file>

<file path=xl/ctrlProps/ctrlProp1542.xml><?xml version="1.0" encoding="utf-8"?>
<formControlPr xmlns="http://schemas.microsoft.com/office/spreadsheetml/2009/9/main" objectType="CheckBox" fmlaLink="Cs!Q43" lockText="1" noThreeD="1"/>
</file>

<file path=xl/ctrlProps/ctrlProp1543.xml><?xml version="1.0" encoding="utf-8"?>
<formControlPr xmlns="http://schemas.microsoft.com/office/spreadsheetml/2009/9/main" objectType="CheckBox" fmlaLink="Cs!Q44" lockText="1" noThreeD="1"/>
</file>

<file path=xl/ctrlProps/ctrlProp1544.xml><?xml version="1.0" encoding="utf-8"?>
<formControlPr xmlns="http://schemas.microsoft.com/office/spreadsheetml/2009/9/main" objectType="CheckBox" fmlaLink="Cs!Q45" lockText="1" noThreeD="1"/>
</file>

<file path=xl/ctrlProps/ctrlProp1545.xml><?xml version="1.0" encoding="utf-8"?>
<formControlPr xmlns="http://schemas.microsoft.com/office/spreadsheetml/2009/9/main" objectType="CheckBox" fmlaLink="Cs!Q46" lockText="1" noThreeD="1"/>
</file>

<file path=xl/ctrlProps/ctrlProp1546.xml><?xml version="1.0" encoding="utf-8"?>
<formControlPr xmlns="http://schemas.microsoft.com/office/spreadsheetml/2009/9/main" objectType="CheckBox" fmlaLink="Cs!Q47" lockText="1" noThreeD="1"/>
</file>

<file path=xl/ctrlProps/ctrlProp1547.xml><?xml version="1.0" encoding="utf-8"?>
<formControlPr xmlns="http://schemas.microsoft.com/office/spreadsheetml/2009/9/main" objectType="CheckBox" fmlaLink="Cs!Q48" lockText="1" noThreeD="1"/>
</file>

<file path=xl/ctrlProps/ctrlProp1548.xml><?xml version="1.0" encoding="utf-8"?>
<formControlPr xmlns="http://schemas.microsoft.com/office/spreadsheetml/2009/9/main" objectType="CheckBox" fmlaLink="Cs!Q49" lockText="1" noThreeD="1"/>
</file>

<file path=xl/ctrlProps/ctrlProp1549.xml><?xml version="1.0" encoding="utf-8"?>
<formControlPr xmlns="http://schemas.microsoft.com/office/spreadsheetml/2009/9/main" objectType="CheckBox" fmlaLink="Cs!Q50" lockText="1" noThreeD="1"/>
</file>

<file path=xl/ctrlProps/ctrlProp1550.xml><?xml version="1.0" encoding="utf-8"?>
<formControlPr xmlns="http://schemas.microsoft.com/office/spreadsheetml/2009/9/main" objectType="CheckBox" fmlaLink="Cs!Q51" lockText="1" noThreeD="1"/>
</file>

<file path=xl/ctrlProps/ctrlProp1551.xml><?xml version="1.0" encoding="utf-8"?>
<formControlPr xmlns="http://schemas.microsoft.com/office/spreadsheetml/2009/9/main" objectType="CheckBox" fmlaLink="Cs!Q52" lockText="1" noThreeD="1"/>
</file>

<file path=xl/ctrlProps/ctrlProp1552.xml><?xml version="1.0" encoding="utf-8"?>
<formControlPr xmlns="http://schemas.microsoft.com/office/spreadsheetml/2009/9/main" objectType="CheckBox" fmlaLink="Cs!Q53" lockText="1" noThreeD="1"/>
</file>

<file path=xl/ctrlProps/ctrlProp1553.xml><?xml version="1.0" encoding="utf-8"?>
<formControlPr xmlns="http://schemas.microsoft.com/office/spreadsheetml/2009/9/main" objectType="CheckBox" fmlaLink="Cs!Q54" lockText="1" noThreeD="1"/>
</file>

<file path=xl/ctrlProps/ctrlProp1554.xml><?xml version="1.0" encoding="utf-8"?>
<formControlPr xmlns="http://schemas.microsoft.com/office/spreadsheetml/2009/9/main" objectType="CheckBox" fmlaLink="Cs!Q55" lockText="1" noThreeD="1"/>
</file>

<file path=xl/ctrlProps/ctrlProp1555.xml><?xml version="1.0" encoding="utf-8"?>
<formControlPr xmlns="http://schemas.microsoft.com/office/spreadsheetml/2009/9/main" objectType="CheckBox" fmlaLink="Cs!Q56" lockText="1" noThreeD="1"/>
</file>

<file path=xl/ctrlProps/ctrlProp1556.xml><?xml version="1.0" encoding="utf-8"?>
<formControlPr xmlns="http://schemas.microsoft.com/office/spreadsheetml/2009/9/main" objectType="CheckBox" fmlaLink="Cs!Q57" lockText="1" noThreeD="1"/>
</file>

<file path=xl/ctrlProps/ctrlProp1557.xml><?xml version="1.0" encoding="utf-8"?>
<formControlPr xmlns="http://schemas.microsoft.com/office/spreadsheetml/2009/9/main" objectType="CheckBox" fmlaLink="Cs!Q58" lockText="1" noThreeD="1"/>
</file>

<file path=xl/ctrlProps/ctrlProp1558.xml><?xml version="1.0" encoding="utf-8"?>
<formControlPr xmlns="http://schemas.microsoft.com/office/spreadsheetml/2009/9/main" objectType="CheckBox" fmlaLink="Cs!Q59" lockText="1" noThreeD="1"/>
</file>

<file path=xl/ctrlProps/ctrlProp1559.xml><?xml version="1.0" encoding="utf-8"?>
<formControlPr xmlns="http://schemas.microsoft.com/office/spreadsheetml/2009/9/main" objectType="CheckBox" fmlaLink="Cs!Q60" lockText="1" noThreeD="1"/>
</file>

<file path=xl/ctrlProps/ctrlProp1560.xml><?xml version="1.0" encoding="utf-8"?>
<formControlPr xmlns="http://schemas.microsoft.com/office/spreadsheetml/2009/9/main" objectType="CheckBox" fmlaLink="Cs!Q61" lockText="1" noThreeD="1"/>
</file>

<file path=xl/ctrlProps/ctrlProp1561.xml><?xml version="1.0" encoding="utf-8"?>
<formControlPr xmlns="http://schemas.microsoft.com/office/spreadsheetml/2009/9/main" objectType="CheckBox" fmlaLink="Cs!Q62" lockText="1" noThreeD="1"/>
</file>

<file path=xl/ctrlProps/ctrlProp1562.xml><?xml version="1.0" encoding="utf-8"?>
<formControlPr xmlns="http://schemas.microsoft.com/office/spreadsheetml/2009/9/main" objectType="CheckBox" checked="Checked" fmlaLink="Cs!Q63" lockText="1" noThreeD="1"/>
</file>

<file path=xl/ctrlProps/ctrlProp1563.xml><?xml version="1.0" encoding="utf-8"?>
<formControlPr xmlns="http://schemas.microsoft.com/office/spreadsheetml/2009/9/main" objectType="CheckBox" checked="Checked" fmlaLink="Cs!Q64" lockText="1" noThreeD="1"/>
</file>

<file path=xl/ctrlProps/ctrlProp1564.xml><?xml version="1.0" encoding="utf-8"?>
<formControlPr xmlns="http://schemas.microsoft.com/office/spreadsheetml/2009/9/main" objectType="CheckBox" fmlaLink="Cs!Q65" lockText="1" noThreeD="1"/>
</file>

<file path=xl/ctrlProps/ctrlProp1565.xml><?xml version="1.0" encoding="utf-8"?>
<formControlPr xmlns="http://schemas.microsoft.com/office/spreadsheetml/2009/9/main" objectType="CheckBox" fmlaLink="Cs!Q66" lockText="1" noThreeD="1"/>
</file>

<file path=xl/ctrlProps/ctrlProp1566.xml><?xml version="1.0" encoding="utf-8"?>
<formControlPr xmlns="http://schemas.microsoft.com/office/spreadsheetml/2009/9/main" objectType="CheckBox" fmlaLink="Cs!Q67" lockText="1" noThreeD="1"/>
</file>

<file path=xl/ctrlProps/ctrlProp1567.xml><?xml version="1.0" encoding="utf-8"?>
<formControlPr xmlns="http://schemas.microsoft.com/office/spreadsheetml/2009/9/main" objectType="CheckBox" fmlaLink="Cs!Q68" lockText="1" noThreeD="1"/>
</file>

<file path=xl/ctrlProps/ctrlProp1568.xml><?xml version="1.0" encoding="utf-8"?>
<formControlPr xmlns="http://schemas.microsoft.com/office/spreadsheetml/2009/9/main" objectType="CheckBox" fmlaLink="Cs!Q69" lockText="1" noThreeD="1"/>
</file>

<file path=xl/ctrlProps/ctrlProp1569.xml><?xml version="1.0" encoding="utf-8"?>
<formControlPr xmlns="http://schemas.microsoft.com/office/spreadsheetml/2009/9/main" objectType="CheckBox" fmlaLink="Cs!Q70" lockText="1" noThreeD="1"/>
</file>

<file path=xl/ctrlProps/ctrlProp1570.xml><?xml version="1.0" encoding="utf-8"?>
<formControlPr xmlns="http://schemas.microsoft.com/office/spreadsheetml/2009/9/main" objectType="CheckBox" fmlaLink="Cs!Q71" lockText="1" noThreeD="1"/>
</file>

<file path=xl/ctrlProps/ctrlProp1571.xml><?xml version="1.0" encoding="utf-8"?>
<formControlPr xmlns="http://schemas.microsoft.com/office/spreadsheetml/2009/9/main" objectType="CheckBox" fmlaLink="Cs!Q72" lockText="1" noThreeD="1"/>
</file>

<file path=xl/ctrlProps/ctrlProp1572.xml><?xml version="1.0" encoding="utf-8"?>
<formControlPr xmlns="http://schemas.microsoft.com/office/spreadsheetml/2009/9/main" objectType="CheckBox" fmlaLink="Cs!Q73" lockText="1" noThreeD="1"/>
</file>

<file path=xl/ctrlProps/ctrlProp1573.xml><?xml version="1.0" encoding="utf-8"?>
<formControlPr xmlns="http://schemas.microsoft.com/office/spreadsheetml/2009/9/main" objectType="CheckBox" fmlaLink="Cs!Q74" lockText="1" noThreeD="1"/>
</file>

<file path=xl/ctrlProps/ctrlProp1574.xml><?xml version="1.0" encoding="utf-8"?>
<formControlPr xmlns="http://schemas.microsoft.com/office/spreadsheetml/2009/9/main" objectType="CheckBox" fmlaLink="Cs!Q75" lockText="1" noThreeD="1"/>
</file>

<file path=xl/ctrlProps/ctrlProp1575.xml><?xml version="1.0" encoding="utf-8"?>
<formControlPr xmlns="http://schemas.microsoft.com/office/spreadsheetml/2009/9/main" objectType="CheckBox" fmlaLink="Cs!Q76" lockText="1" noThreeD="1"/>
</file>

<file path=xl/ctrlProps/ctrlProp1576.xml><?xml version="1.0" encoding="utf-8"?>
<formControlPr xmlns="http://schemas.microsoft.com/office/spreadsheetml/2009/9/main" objectType="CheckBox" fmlaLink="Cs!Q77" lockText="1" noThreeD="1"/>
</file>

<file path=xl/ctrlProps/ctrlProp1577.xml><?xml version="1.0" encoding="utf-8"?>
<formControlPr xmlns="http://schemas.microsoft.com/office/spreadsheetml/2009/9/main" objectType="CheckBox" fmlaLink="Cs!Q78" lockText="1" noThreeD="1"/>
</file>

<file path=xl/ctrlProps/ctrlProp1578.xml><?xml version="1.0" encoding="utf-8"?>
<formControlPr xmlns="http://schemas.microsoft.com/office/spreadsheetml/2009/9/main" objectType="CheckBox" fmlaLink="Cs!Q79" lockText="1" noThreeD="1"/>
</file>

<file path=xl/ctrlProps/ctrlProp1579.xml><?xml version="1.0" encoding="utf-8"?>
<formControlPr xmlns="http://schemas.microsoft.com/office/spreadsheetml/2009/9/main" objectType="CheckBox" fmlaLink="Cs!Q80" lockText="1" noThreeD="1"/>
</file>

<file path=xl/ctrlProps/ctrlProp1580.xml><?xml version="1.0" encoding="utf-8"?>
<formControlPr xmlns="http://schemas.microsoft.com/office/spreadsheetml/2009/9/main" objectType="CheckBox" fmlaLink="Cs!Q81" lockText="1" noThreeD="1"/>
</file>

<file path=xl/ctrlProps/ctrlProp1581.xml><?xml version="1.0" encoding="utf-8"?>
<formControlPr xmlns="http://schemas.microsoft.com/office/spreadsheetml/2009/9/main" objectType="CheckBox" fmlaLink="Cs!Q82" lockText="1" noThreeD="1"/>
</file>

<file path=xl/ctrlProps/ctrlProp1582.xml><?xml version="1.0" encoding="utf-8"?>
<formControlPr xmlns="http://schemas.microsoft.com/office/spreadsheetml/2009/9/main" objectType="CheckBox" fmlaLink="Cs!Q83" lockText="1" noThreeD="1"/>
</file>

<file path=xl/ctrlProps/ctrlProp1583.xml><?xml version="1.0" encoding="utf-8"?>
<formControlPr xmlns="http://schemas.microsoft.com/office/spreadsheetml/2009/9/main" objectType="CheckBox" fmlaLink="Cs!Q84" lockText="1" noThreeD="1"/>
</file>

<file path=xl/ctrlProps/ctrlProp1584.xml><?xml version="1.0" encoding="utf-8"?>
<formControlPr xmlns="http://schemas.microsoft.com/office/spreadsheetml/2009/9/main" objectType="CheckBox" fmlaLink="Cs!Q85" lockText="1" noThreeD="1"/>
</file>

<file path=xl/ctrlProps/ctrlProp1585.xml><?xml version="1.0" encoding="utf-8"?>
<formControlPr xmlns="http://schemas.microsoft.com/office/spreadsheetml/2009/9/main" objectType="CheckBox" fmlaLink="Cs!Q86" lockText="1" noThreeD="1"/>
</file>

<file path=xl/ctrlProps/ctrlProp1586.xml><?xml version="1.0" encoding="utf-8"?>
<formControlPr xmlns="http://schemas.microsoft.com/office/spreadsheetml/2009/9/main" objectType="CheckBox" fmlaLink="Cs!Q87" lockText="1" noThreeD="1"/>
</file>

<file path=xl/ctrlProps/ctrlProp1587.xml><?xml version="1.0" encoding="utf-8"?>
<formControlPr xmlns="http://schemas.microsoft.com/office/spreadsheetml/2009/9/main" objectType="CheckBox" fmlaLink="Cs!Q88" lockText="1" noThreeD="1"/>
</file>

<file path=xl/ctrlProps/ctrlProp1588.xml><?xml version="1.0" encoding="utf-8"?>
<formControlPr xmlns="http://schemas.microsoft.com/office/spreadsheetml/2009/9/main" objectType="CheckBox" fmlaLink="Cs!Q89" lockText="1" noThreeD="1"/>
</file>

<file path=xl/ctrlProps/ctrlProp1589.xml><?xml version="1.0" encoding="utf-8"?>
<formControlPr xmlns="http://schemas.microsoft.com/office/spreadsheetml/2009/9/main" objectType="CheckBox" fmlaLink="Cs!Q90" lockText="1" noThreeD="1"/>
</file>

<file path=xl/ctrlProps/ctrlProp1590.xml><?xml version="1.0" encoding="utf-8"?>
<formControlPr xmlns="http://schemas.microsoft.com/office/spreadsheetml/2009/9/main" objectType="CheckBox" fmlaLink="Cs!Q91" lockText="1" noThreeD="1"/>
</file>

<file path=xl/ctrlProps/ctrlProp1591.xml><?xml version="1.0" encoding="utf-8"?>
<formControlPr xmlns="http://schemas.microsoft.com/office/spreadsheetml/2009/9/main" objectType="CheckBox" fmlaLink="Cs!Q92" lockText="1" noThreeD="1"/>
</file>

<file path=xl/ctrlProps/ctrlProp1592.xml><?xml version="1.0" encoding="utf-8"?>
<formControlPr xmlns="http://schemas.microsoft.com/office/spreadsheetml/2009/9/main" objectType="CheckBox" fmlaLink="Cs!Q93" lockText="1" noThreeD="1"/>
</file>

<file path=xl/ctrlProps/ctrlProp1593.xml><?xml version="1.0" encoding="utf-8"?>
<formControlPr xmlns="http://schemas.microsoft.com/office/spreadsheetml/2009/9/main" objectType="CheckBox" fmlaLink="Cs!Q94" lockText="1" noThreeD="1"/>
</file>

<file path=xl/ctrlProps/ctrlProp1594.xml><?xml version="1.0" encoding="utf-8"?>
<formControlPr xmlns="http://schemas.microsoft.com/office/spreadsheetml/2009/9/main" objectType="CheckBox" fmlaLink="Cs!Q95" lockText="1" noThreeD="1"/>
</file>

<file path=xl/ctrlProps/ctrlProp1595.xml><?xml version="1.0" encoding="utf-8"?>
<formControlPr xmlns="http://schemas.microsoft.com/office/spreadsheetml/2009/9/main" objectType="CheckBox" fmlaLink="Cs!Q96" lockText="1" noThreeD="1"/>
</file>

<file path=xl/ctrlProps/ctrlProp1596.xml><?xml version="1.0" encoding="utf-8"?>
<formControlPr xmlns="http://schemas.microsoft.com/office/spreadsheetml/2009/9/main" objectType="CheckBox" fmlaLink="Cs!Q97" lockText="1" noThreeD="1"/>
</file>

<file path=xl/ctrlProps/ctrlProp1597.xml><?xml version="1.0" encoding="utf-8"?>
<formControlPr xmlns="http://schemas.microsoft.com/office/spreadsheetml/2009/9/main" objectType="CheckBox" fmlaLink="Cs!Q98" lockText="1" noThreeD="1"/>
</file>

<file path=xl/ctrlProps/ctrlProp1598.xml><?xml version="1.0" encoding="utf-8"?>
<formControlPr xmlns="http://schemas.microsoft.com/office/spreadsheetml/2009/9/main" objectType="CheckBox" fmlaLink="Cs!Q99" lockText="1" noThreeD="1"/>
</file>

<file path=xl/ctrlProps/ctrlProp1599.xml><?xml version="1.0" encoding="utf-8"?>
<formControlPr xmlns="http://schemas.microsoft.com/office/spreadsheetml/2009/9/main" objectType="CheckBox" fmlaLink="Cs!Q100" lockText="1" noThreeD="1"/>
</file>

<file path=xl/ctrlProps/ctrlProp1600.xml><?xml version="1.0" encoding="utf-8"?>
<formControlPr xmlns="http://schemas.microsoft.com/office/spreadsheetml/2009/9/main" objectType="CheckBox" fmlaLink="Cs!Q101" lockText="1" noThreeD="1"/>
</file>

<file path=xl/ctrlProps/ctrlProp1601.xml><?xml version="1.0" encoding="utf-8"?>
<formControlPr xmlns="http://schemas.microsoft.com/office/spreadsheetml/2009/9/main" objectType="CheckBox" fmlaLink="Cs!Q102" lockText="1" noThreeD="1"/>
</file>

<file path=xl/ctrlProps/ctrlProp1602.xml><?xml version="1.0" encoding="utf-8"?>
<formControlPr xmlns="http://schemas.microsoft.com/office/spreadsheetml/2009/9/main" objectType="CheckBox" checked="Checked" fmlaLink="Cs!R3" lockText="1" noThreeD="1"/>
</file>

<file path=xl/ctrlProps/ctrlProp1603.xml><?xml version="1.0" encoding="utf-8"?>
<formControlPr xmlns="http://schemas.microsoft.com/office/spreadsheetml/2009/9/main" objectType="CheckBox" checked="Checked" fmlaLink="Cs!R4" lockText="1" noThreeD="1"/>
</file>

<file path=xl/ctrlProps/ctrlProp1604.xml><?xml version="1.0" encoding="utf-8"?>
<formControlPr xmlns="http://schemas.microsoft.com/office/spreadsheetml/2009/9/main" objectType="CheckBox" checked="Checked" fmlaLink="Cs!R5" lockText="1" noThreeD="1"/>
</file>

<file path=xl/ctrlProps/ctrlProp1605.xml><?xml version="1.0" encoding="utf-8"?>
<formControlPr xmlns="http://schemas.microsoft.com/office/spreadsheetml/2009/9/main" objectType="CheckBox" checked="Checked" fmlaLink="Cs!R6" lockText="1" noThreeD="1"/>
</file>

<file path=xl/ctrlProps/ctrlProp1606.xml><?xml version="1.0" encoding="utf-8"?>
<formControlPr xmlns="http://schemas.microsoft.com/office/spreadsheetml/2009/9/main" objectType="CheckBox" checked="Checked" fmlaLink="Cs!R7" lockText="1" noThreeD="1"/>
</file>

<file path=xl/ctrlProps/ctrlProp1607.xml><?xml version="1.0" encoding="utf-8"?>
<formControlPr xmlns="http://schemas.microsoft.com/office/spreadsheetml/2009/9/main" objectType="CheckBox" checked="Checked" fmlaLink="Cs!R8" lockText="1" noThreeD="1"/>
</file>

<file path=xl/ctrlProps/ctrlProp1608.xml><?xml version="1.0" encoding="utf-8"?>
<formControlPr xmlns="http://schemas.microsoft.com/office/spreadsheetml/2009/9/main" objectType="CheckBox" checked="Checked" fmlaLink="Cs!R9" lockText="1" noThreeD="1"/>
</file>

<file path=xl/ctrlProps/ctrlProp1609.xml><?xml version="1.0" encoding="utf-8"?>
<formControlPr xmlns="http://schemas.microsoft.com/office/spreadsheetml/2009/9/main" objectType="CheckBox" checked="Checked" fmlaLink="Cs!R10" lockText="1" noThreeD="1"/>
</file>

<file path=xl/ctrlProps/ctrlProp1610.xml><?xml version="1.0" encoding="utf-8"?>
<formControlPr xmlns="http://schemas.microsoft.com/office/spreadsheetml/2009/9/main" objectType="CheckBox" checked="Checked" fmlaLink="Cs!R11" lockText="1" noThreeD="1"/>
</file>

<file path=xl/ctrlProps/ctrlProp1611.xml><?xml version="1.0" encoding="utf-8"?>
<formControlPr xmlns="http://schemas.microsoft.com/office/spreadsheetml/2009/9/main" objectType="CheckBox" checked="Checked" fmlaLink="Cs!R12" lockText="1" noThreeD="1"/>
</file>

<file path=xl/ctrlProps/ctrlProp1612.xml><?xml version="1.0" encoding="utf-8"?>
<formControlPr xmlns="http://schemas.microsoft.com/office/spreadsheetml/2009/9/main" objectType="CheckBox" checked="Checked" fmlaLink="Cs!R13" lockText="1" noThreeD="1"/>
</file>

<file path=xl/ctrlProps/ctrlProp1613.xml><?xml version="1.0" encoding="utf-8"?>
<formControlPr xmlns="http://schemas.microsoft.com/office/spreadsheetml/2009/9/main" objectType="CheckBox" checked="Checked" fmlaLink="Cs!R14" lockText="1" noThreeD="1"/>
</file>

<file path=xl/ctrlProps/ctrlProp1614.xml><?xml version="1.0" encoding="utf-8"?>
<formControlPr xmlns="http://schemas.microsoft.com/office/spreadsheetml/2009/9/main" objectType="CheckBox" checked="Checked" fmlaLink="Cs!R15" lockText="1" noThreeD="1"/>
</file>

<file path=xl/ctrlProps/ctrlProp1615.xml><?xml version="1.0" encoding="utf-8"?>
<formControlPr xmlns="http://schemas.microsoft.com/office/spreadsheetml/2009/9/main" objectType="CheckBox" checked="Checked" fmlaLink="Cs!R16" lockText="1" noThreeD="1"/>
</file>

<file path=xl/ctrlProps/ctrlProp1616.xml><?xml version="1.0" encoding="utf-8"?>
<formControlPr xmlns="http://schemas.microsoft.com/office/spreadsheetml/2009/9/main" objectType="CheckBox" checked="Checked" fmlaLink="Cs!R17" lockText="1" noThreeD="1"/>
</file>

<file path=xl/ctrlProps/ctrlProp1617.xml><?xml version="1.0" encoding="utf-8"?>
<formControlPr xmlns="http://schemas.microsoft.com/office/spreadsheetml/2009/9/main" objectType="CheckBox" checked="Checked" fmlaLink="Cs!R18" lockText="1" noThreeD="1"/>
</file>

<file path=xl/ctrlProps/ctrlProp1618.xml><?xml version="1.0" encoding="utf-8"?>
<formControlPr xmlns="http://schemas.microsoft.com/office/spreadsheetml/2009/9/main" objectType="CheckBox" checked="Checked" fmlaLink="Cs!R19" lockText="1" noThreeD="1"/>
</file>

<file path=xl/ctrlProps/ctrlProp1619.xml><?xml version="1.0" encoding="utf-8"?>
<formControlPr xmlns="http://schemas.microsoft.com/office/spreadsheetml/2009/9/main" objectType="CheckBox" checked="Checked" fmlaLink="Cs!R20" lockText="1" noThreeD="1"/>
</file>

<file path=xl/ctrlProps/ctrlProp1620.xml><?xml version="1.0" encoding="utf-8"?>
<formControlPr xmlns="http://schemas.microsoft.com/office/spreadsheetml/2009/9/main" objectType="CheckBox" checked="Checked" fmlaLink="Cs!R21" lockText="1" noThreeD="1"/>
</file>

<file path=xl/ctrlProps/ctrlProp1621.xml><?xml version="1.0" encoding="utf-8"?>
<formControlPr xmlns="http://schemas.microsoft.com/office/spreadsheetml/2009/9/main" objectType="CheckBox" checked="Checked" fmlaLink="Cs!R22" lockText="1" noThreeD="1"/>
</file>

<file path=xl/ctrlProps/ctrlProp1622.xml><?xml version="1.0" encoding="utf-8"?>
<formControlPr xmlns="http://schemas.microsoft.com/office/spreadsheetml/2009/9/main" objectType="CheckBox" checked="Checked" fmlaLink="Cs!R23" lockText="1" noThreeD="1"/>
</file>

<file path=xl/ctrlProps/ctrlProp1623.xml><?xml version="1.0" encoding="utf-8"?>
<formControlPr xmlns="http://schemas.microsoft.com/office/spreadsheetml/2009/9/main" objectType="CheckBox" checked="Checked" fmlaLink="Cs!R24" lockText="1" noThreeD="1"/>
</file>

<file path=xl/ctrlProps/ctrlProp1624.xml><?xml version="1.0" encoding="utf-8"?>
<formControlPr xmlns="http://schemas.microsoft.com/office/spreadsheetml/2009/9/main" objectType="CheckBox" checked="Checked" fmlaLink="Cs!R25" lockText="1" noThreeD="1"/>
</file>

<file path=xl/ctrlProps/ctrlProp1625.xml><?xml version="1.0" encoding="utf-8"?>
<formControlPr xmlns="http://schemas.microsoft.com/office/spreadsheetml/2009/9/main" objectType="CheckBox" checked="Checked" fmlaLink="Cs!R26" lockText="1" noThreeD="1"/>
</file>

<file path=xl/ctrlProps/ctrlProp1626.xml><?xml version="1.0" encoding="utf-8"?>
<formControlPr xmlns="http://schemas.microsoft.com/office/spreadsheetml/2009/9/main" objectType="CheckBox" checked="Checked" fmlaLink="Cs!R27" lockText="1" noThreeD="1"/>
</file>

<file path=xl/ctrlProps/ctrlProp1627.xml><?xml version="1.0" encoding="utf-8"?>
<formControlPr xmlns="http://schemas.microsoft.com/office/spreadsheetml/2009/9/main" objectType="CheckBox" checked="Checked" fmlaLink="Cs!R28" lockText="1" noThreeD="1"/>
</file>

<file path=xl/ctrlProps/ctrlProp1628.xml><?xml version="1.0" encoding="utf-8"?>
<formControlPr xmlns="http://schemas.microsoft.com/office/spreadsheetml/2009/9/main" objectType="CheckBox" checked="Checked" fmlaLink="Cs!R29" lockText="1" noThreeD="1"/>
</file>

<file path=xl/ctrlProps/ctrlProp1629.xml><?xml version="1.0" encoding="utf-8"?>
<formControlPr xmlns="http://schemas.microsoft.com/office/spreadsheetml/2009/9/main" objectType="CheckBox" checked="Checked" fmlaLink="Cs!R30" lockText="1" noThreeD="1"/>
</file>

<file path=xl/ctrlProps/ctrlProp1630.xml><?xml version="1.0" encoding="utf-8"?>
<formControlPr xmlns="http://schemas.microsoft.com/office/spreadsheetml/2009/9/main" objectType="CheckBox" checked="Checked" fmlaLink="Cs!R31" lockText="1" noThreeD="1"/>
</file>

<file path=xl/ctrlProps/ctrlProp1631.xml><?xml version="1.0" encoding="utf-8"?>
<formControlPr xmlns="http://schemas.microsoft.com/office/spreadsheetml/2009/9/main" objectType="CheckBox" checked="Checked" fmlaLink="Cs!R32" lockText="1" noThreeD="1"/>
</file>

<file path=xl/ctrlProps/ctrlProp1632.xml><?xml version="1.0" encoding="utf-8"?>
<formControlPr xmlns="http://schemas.microsoft.com/office/spreadsheetml/2009/9/main" objectType="CheckBox" checked="Checked" fmlaLink="Cs!R33" lockText="1" noThreeD="1"/>
</file>

<file path=xl/ctrlProps/ctrlProp1633.xml><?xml version="1.0" encoding="utf-8"?>
<formControlPr xmlns="http://schemas.microsoft.com/office/spreadsheetml/2009/9/main" objectType="CheckBox" checked="Checked" fmlaLink="Cs!R34" lockText="1" noThreeD="1"/>
</file>

<file path=xl/ctrlProps/ctrlProp1634.xml><?xml version="1.0" encoding="utf-8"?>
<formControlPr xmlns="http://schemas.microsoft.com/office/spreadsheetml/2009/9/main" objectType="CheckBox" checked="Checked" fmlaLink="Cs!R35" lockText="1" noThreeD="1"/>
</file>

<file path=xl/ctrlProps/ctrlProp1635.xml><?xml version="1.0" encoding="utf-8"?>
<formControlPr xmlns="http://schemas.microsoft.com/office/spreadsheetml/2009/9/main" objectType="CheckBox" checked="Checked" fmlaLink="Cs!R36" lockText="1" noThreeD="1"/>
</file>

<file path=xl/ctrlProps/ctrlProp1636.xml><?xml version="1.0" encoding="utf-8"?>
<formControlPr xmlns="http://schemas.microsoft.com/office/spreadsheetml/2009/9/main" objectType="CheckBox" checked="Checked" fmlaLink="Cs!R37" lockText="1" noThreeD="1"/>
</file>

<file path=xl/ctrlProps/ctrlProp1637.xml><?xml version="1.0" encoding="utf-8"?>
<formControlPr xmlns="http://schemas.microsoft.com/office/spreadsheetml/2009/9/main" objectType="CheckBox" checked="Checked" fmlaLink="Cs!R38" lockText="1" noThreeD="1"/>
</file>

<file path=xl/ctrlProps/ctrlProp1638.xml><?xml version="1.0" encoding="utf-8"?>
<formControlPr xmlns="http://schemas.microsoft.com/office/spreadsheetml/2009/9/main" objectType="CheckBox" checked="Checked" fmlaLink="Cs!R39" lockText="1" noThreeD="1"/>
</file>

<file path=xl/ctrlProps/ctrlProp1639.xml><?xml version="1.0" encoding="utf-8"?>
<formControlPr xmlns="http://schemas.microsoft.com/office/spreadsheetml/2009/9/main" objectType="CheckBox" checked="Checked" fmlaLink="Cs!R40" lockText="1" noThreeD="1"/>
</file>

<file path=xl/ctrlProps/ctrlProp1640.xml><?xml version="1.0" encoding="utf-8"?>
<formControlPr xmlns="http://schemas.microsoft.com/office/spreadsheetml/2009/9/main" objectType="CheckBox" checked="Checked" fmlaLink="Cs!R41" lockText="1" noThreeD="1"/>
</file>

<file path=xl/ctrlProps/ctrlProp1641.xml><?xml version="1.0" encoding="utf-8"?>
<formControlPr xmlns="http://schemas.microsoft.com/office/spreadsheetml/2009/9/main" objectType="CheckBox" checked="Checked" fmlaLink="Cs!R42" lockText="1" noThreeD="1"/>
</file>

<file path=xl/ctrlProps/ctrlProp1642.xml><?xml version="1.0" encoding="utf-8"?>
<formControlPr xmlns="http://schemas.microsoft.com/office/spreadsheetml/2009/9/main" objectType="CheckBox" checked="Checked" fmlaLink="Cs!R43" lockText="1" noThreeD="1"/>
</file>

<file path=xl/ctrlProps/ctrlProp1643.xml><?xml version="1.0" encoding="utf-8"?>
<formControlPr xmlns="http://schemas.microsoft.com/office/spreadsheetml/2009/9/main" objectType="CheckBox" checked="Checked" fmlaLink="Cs!R44" lockText="1" noThreeD="1"/>
</file>

<file path=xl/ctrlProps/ctrlProp1644.xml><?xml version="1.0" encoding="utf-8"?>
<formControlPr xmlns="http://schemas.microsoft.com/office/spreadsheetml/2009/9/main" objectType="CheckBox" checked="Checked" fmlaLink="Cs!R45" lockText="1" noThreeD="1"/>
</file>

<file path=xl/ctrlProps/ctrlProp1645.xml><?xml version="1.0" encoding="utf-8"?>
<formControlPr xmlns="http://schemas.microsoft.com/office/spreadsheetml/2009/9/main" objectType="CheckBox" checked="Checked" fmlaLink="Cs!R46" lockText="1" noThreeD="1"/>
</file>

<file path=xl/ctrlProps/ctrlProp1646.xml><?xml version="1.0" encoding="utf-8"?>
<formControlPr xmlns="http://schemas.microsoft.com/office/spreadsheetml/2009/9/main" objectType="CheckBox" checked="Checked" fmlaLink="Cs!R47" lockText="1" noThreeD="1"/>
</file>

<file path=xl/ctrlProps/ctrlProp1647.xml><?xml version="1.0" encoding="utf-8"?>
<formControlPr xmlns="http://schemas.microsoft.com/office/spreadsheetml/2009/9/main" objectType="CheckBox" checked="Checked" fmlaLink="Cs!R48" lockText="1" noThreeD="1"/>
</file>

<file path=xl/ctrlProps/ctrlProp1648.xml><?xml version="1.0" encoding="utf-8"?>
<formControlPr xmlns="http://schemas.microsoft.com/office/spreadsheetml/2009/9/main" objectType="CheckBox" checked="Checked" fmlaLink="Cs!R49" lockText="1" noThreeD="1"/>
</file>

<file path=xl/ctrlProps/ctrlProp1649.xml><?xml version="1.0" encoding="utf-8"?>
<formControlPr xmlns="http://schemas.microsoft.com/office/spreadsheetml/2009/9/main" objectType="CheckBox" checked="Checked" fmlaLink="Cs!R50" lockText="1" noThreeD="1"/>
</file>

<file path=xl/ctrlProps/ctrlProp1650.xml><?xml version="1.0" encoding="utf-8"?>
<formControlPr xmlns="http://schemas.microsoft.com/office/spreadsheetml/2009/9/main" objectType="CheckBox" checked="Checked" fmlaLink="Cs!R51" lockText="1" noThreeD="1"/>
</file>

<file path=xl/ctrlProps/ctrlProp1651.xml><?xml version="1.0" encoding="utf-8"?>
<formControlPr xmlns="http://schemas.microsoft.com/office/spreadsheetml/2009/9/main" objectType="CheckBox" checked="Checked" fmlaLink="Cs!R52" lockText="1" noThreeD="1"/>
</file>

<file path=xl/ctrlProps/ctrlProp1652.xml><?xml version="1.0" encoding="utf-8"?>
<formControlPr xmlns="http://schemas.microsoft.com/office/spreadsheetml/2009/9/main" objectType="CheckBox" checked="Checked" fmlaLink="Cs!R53" lockText="1" noThreeD="1"/>
</file>

<file path=xl/ctrlProps/ctrlProp1653.xml><?xml version="1.0" encoding="utf-8"?>
<formControlPr xmlns="http://schemas.microsoft.com/office/spreadsheetml/2009/9/main" objectType="CheckBox" checked="Checked" fmlaLink="Cs!R54" lockText="1" noThreeD="1"/>
</file>

<file path=xl/ctrlProps/ctrlProp1654.xml><?xml version="1.0" encoding="utf-8"?>
<formControlPr xmlns="http://schemas.microsoft.com/office/spreadsheetml/2009/9/main" objectType="CheckBox" checked="Checked" fmlaLink="Cs!R55" lockText="1" noThreeD="1"/>
</file>

<file path=xl/ctrlProps/ctrlProp1655.xml><?xml version="1.0" encoding="utf-8"?>
<formControlPr xmlns="http://schemas.microsoft.com/office/spreadsheetml/2009/9/main" objectType="CheckBox" checked="Checked" fmlaLink="Cs!R56" lockText="1" noThreeD="1"/>
</file>

<file path=xl/ctrlProps/ctrlProp1656.xml><?xml version="1.0" encoding="utf-8"?>
<formControlPr xmlns="http://schemas.microsoft.com/office/spreadsheetml/2009/9/main" objectType="CheckBox" checked="Checked" fmlaLink="Cs!R57" lockText="1" noThreeD="1"/>
</file>

<file path=xl/ctrlProps/ctrlProp1657.xml><?xml version="1.0" encoding="utf-8"?>
<formControlPr xmlns="http://schemas.microsoft.com/office/spreadsheetml/2009/9/main" objectType="CheckBox" checked="Checked" fmlaLink="Cs!R58" lockText="1" noThreeD="1"/>
</file>

<file path=xl/ctrlProps/ctrlProp1658.xml><?xml version="1.0" encoding="utf-8"?>
<formControlPr xmlns="http://schemas.microsoft.com/office/spreadsheetml/2009/9/main" objectType="CheckBox" checked="Checked" fmlaLink="Cs!R59" lockText="1" noThreeD="1"/>
</file>

<file path=xl/ctrlProps/ctrlProp1659.xml><?xml version="1.0" encoding="utf-8"?>
<formControlPr xmlns="http://schemas.microsoft.com/office/spreadsheetml/2009/9/main" objectType="CheckBox" checked="Checked" fmlaLink="Cs!R60" lockText="1" noThreeD="1"/>
</file>

<file path=xl/ctrlProps/ctrlProp1660.xml><?xml version="1.0" encoding="utf-8"?>
<formControlPr xmlns="http://schemas.microsoft.com/office/spreadsheetml/2009/9/main" objectType="CheckBox" checked="Checked" fmlaLink="Cs!R61" lockText="1" noThreeD="1"/>
</file>

<file path=xl/ctrlProps/ctrlProp1661.xml><?xml version="1.0" encoding="utf-8"?>
<formControlPr xmlns="http://schemas.microsoft.com/office/spreadsheetml/2009/9/main" objectType="CheckBox" checked="Checked" fmlaLink="Cs!R62" lockText="1" noThreeD="1"/>
</file>

<file path=xl/ctrlProps/ctrlProp1662.xml><?xml version="1.0" encoding="utf-8"?>
<formControlPr xmlns="http://schemas.microsoft.com/office/spreadsheetml/2009/9/main" objectType="CheckBox" checked="Checked" fmlaLink="Cs!R63" lockText="1" noThreeD="1"/>
</file>

<file path=xl/ctrlProps/ctrlProp1663.xml><?xml version="1.0" encoding="utf-8"?>
<formControlPr xmlns="http://schemas.microsoft.com/office/spreadsheetml/2009/9/main" objectType="CheckBox" checked="Checked" fmlaLink="Cs!R64" lockText="1" noThreeD="1"/>
</file>

<file path=xl/ctrlProps/ctrlProp1664.xml><?xml version="1.0" encoding="utf-8"?>
<formControlPr xmlns="http://schemas.microsoft.com/office/spreadsheetml/2009/9/main" objectType="CheckBox" fmlaLink="Cs!R65" lockText="1" noThreeD="1"/>
</file>

<file path=xl/ctrlProps/ctrlProp1665.xml><?xml version="1.0" encoding="utf-8"?>
<formControlPr xmlns="http://schemas.microsoft.com/office/spreadsheetml/2009/9/main" objectType="CheckBox" fmlaLink="Cs!R66" lockText="1" noThreeD="1"/>
</file>

<file path=xl/ctrlProps/ctrlProp1666.xml><?xml version="1.0" encoding="utf-8"?>
<formControlPr xmlns="http://schemas.microsoft.com/office/spreadsheetml/2009/9/main" objectType="CheckBox" fmlaLink="Cs!R67" lockText="1" noThreeD="1"/>
</file>

<file path=xl/ctrlProps/ctrlProp1667.xml><?xml version="1.0" encoding="utf-8"?>
<formControlPr xmlns="http://schemas.microsoft.com/office/spreadsheetml/2009/9/main" objectType="CheckBox" fmlaLink="Cs!R68" lockText="1" noThreeD="1"/>
</file>

<file path=xl/ctrlProps/ctrlProp1668.xml><?xml version="1.0" encoding="utf-8"?>
<formControlPr xmlns="http://schemas.microsoft.com/office/spreadsheetml/2009/9/main" objectType="CheckBox" fmlaLink="Cs!R69" lockText="1" noThreeD="1"/>
</file>

<file path=xl/ctrlProps/ctrlProp1669.xml><?xml version="1.0" encoding="utf-8"?>
<formControlPr xmlns="http://schemas.microsoft.com/office/spreadsheetml/2009/9/main" objectType="CheckBox" fmlaLink="Cs!R70" lockText="1" noThreeD="1"/>
</file>

<file path=xl/ctrlProps/ctrlProp1670.xml><?xml version="1.0" encoding="utf-8"?>
<formControlPr xmlns="http://schemas.microsoft.com/office/spreadsheetml/2009/9/main" objectType="CheckBox" fmlaLink="Cs!R71" lockText="1" noThreeD="1"/>
</file>

<file path=xl/ctrlProps/ctrlProp1671.xml><?xml version="1.0" encoding="utf-8"?>
<formControlPr xmlns="http://schemas.microsoft.com/office/spreadsheetml/2009/9/main" objectType="CheckBox" fmlaLink="Cs!R72" lockText="1" noThreeD="1"/>
</file>

<file path=xl/ctrlProps/ctrlProp1672.xml><?xml version="1.0" encoding="utf-8"?>
<formControlPr xmlns="http://schemas.microsoft.com/office/spreadsheetml/2009/9/main" objectType="CheckBox" fmlaLink="Cs!R73" lockText="1" noThreeD="1"/>
</file>

<file path=xl/ctrlProps/ctrlProp1673.xml><?xml version="1.0" encoding="utf-8"?>
<formControlPr xmlns="http://schemas.microsoft.com/office/spreadsheetml/2009/9/main" objectType="CheckBox" fmlaLink="Cs!R74" lockText="1" noThreeD="1"/>
</file>

<file path=xl/ctrlProps/ctrlProp1674.xml><?xml version="1.0" encoding="utf-8"?>
<formControlPr xmlns="http://schemas.microsoft.com/office/spreadsheetml/2009/9/main" objectType="CheckBox" fmlaLink="Cs!R75" lockText="1" noThreeD="1"/>
</file>

<file path=xl/ctrlProps/ctrlProp1675.xml><?xml version="1.0" encoding="utf-8"?>
<formControlPr xmlns="http://schemas.microsoft.com/office/spreadsheetml/2009/9/main" objectType="CheckBox" fmlaLink="Cs!R76" lockText="1" noThreeD="1"/>
</file>

<file path=xl/ctrlProps/ctrlProp1676.xml><?xml version="1.0" encoding="utf-8"?>
<formControlPr xmlns="http://schemas.microsoft.com/office/spreadsheetml/2009/9/main" objectType="CheckBox" fmlaLink="Cs!R77" lockText="1" noThreeD="1"/>
</file>

<file path=xl/ctrlProps/ctrlProp1677.xml><?xml version="1.0" encoding="utf-8"?>
<formControlPr xmlns="http://schemas.microsoft.com/office/spreadsheetml/2009/9/main" objectType="CheckBox" fmlaLink="Cs!R78" lockText="1" noThreeD="1"/>
</file>

<file path=xl/ctrlProps/ctrlProp1678.xml><?xml version="1.0" encoding="utf-8"?>
<formControlPr xmlns="http://schemas.microsoft.com/office/spreadsheetml/2009/9/main" objectType="CheckBox" fmlaLink="Cs!R79" lockText="1" noThreeD="1"/>
</file>

<file path=xl/ctrlProps/ctrlProp1679.xml><?xml version="1.0" encoding="utf-8"?>
<formControlPr xmlns="http://schemas.microsoft.com/office/spreadsheetml/2009/9/main" objectType="CheckBox" fmlaLink="Cs!R80" lockText="1" noThreeD="1"/>
</file>

<file path=xl/ctrlProps/ctrlProp1680.xml><?xml version="1.0" encoding="utf-8"?>
<formControlPr xmlns="http://schemas.microsoft.com/office/spreadsheetml/2009/9/main" objectType="CheckBox" fmlaLink="Cs!R81" lockText="1" noThreeD="1"/>
</file>

<file path=xl/ctrlProps/ctrlProp1681.xml><?xml version="1.0" encoding="utf-8"?>
<formControlPr xmlns="http://schemas.microsoft.com/office/spreadsheetml/2009/9/main" objectType="CheckBox" fmlaLink="Cs!R82" lockText="1" noThreeD="1"/>
</file>

<file path=xl/ctrlProps/ctrlProp1682.xml><?xml version="1.0" encoding="utf-8"?>
<formControlPr xmlns="http://schemas.microsoft.com/office/spreadsheetml/2009/9/main" objectType="CheckBox" fmlaLink="Cs!R83" lockText="1" noThreeD="1"/>
</file>

<file path=xl/ctrlProps/ctrlProp1683.xml><?xml version="1.0" encoding="utf-8"?>
<formControlPr xmlns="http://schemas.microsoft.com/office/spreadsheetml/2009/9/main" objectType="CheckBox" fmlaLink="Cs!R84" lockText="1" noThreeD="1"/>
</file>

<file path=xl/ctrlProps/ctrlProp1684.xml><?xml version="1.0" encoding="utf-8"?>
<formControlPr xmlns="http://schemas.microsoft.com/office/spreadsheetml/2009/9/main" objectType="CheckBox" fmlaLink="Cs!R85" lockText="1" noThreeD="1"/>
</file>

<file path=xl/ctrlProps/ctrlProp1685.xml><?xml version="1.0" encoding="utf-8"?>
<formControlPr xmlns="http://schemas.microsoft.com/office/spreadsheetml/2009/9/main" objectType="CheckBox" fmlaLink="Cs!R86" lockText="1" noThreeD="1"/>
</file>

<file path=xl/ctrlProps/ctrlProp1686.xml><?xml version="1.0" encoding="utf-8"?>
<formControlPr xmlns="http://schemas.microsoft.com/office/spreadsheetml/2009/9/main" objectType="CheckBox" fmlaLink="Cs!R87" lockText="1" noThreeD="1"/>
</file>

<file path=xl/ctrlProps/ctrlProp1687.xml><?xml version="1.0" encoding="utf-8"?>
<formControlPr xmlns="http://schemas.microsoft.com/office/spreadsheetml/2009/9/main" objectType="CheckBox" fmlaLink="Cs!R88" lockText="1" noThreeD="1"/>
</file>

<file path=xl/ctrlProps/ctrlProp1688.xml><?xml version="1.0" encoding="utf-8"?>
<formControlPr xmlns="http://schemas.microsoft.com/office/spreadsheetml/2009/9/main" objectType="CheckBox" fmlaLink="Cs!R89" lockText="1" noThreeD="1"/>
</file>

<file path=xl/ctrlProps/ctrlProp1689.xml><?xml version="1.0" encoding="utf-8"?>
<formControlPr xmlns="http://schemas.microsoft.com/office/spreadsheetml/2009/9/main" objectType="CheckBox" fmlaLink="Cs!R90" lockText="1" noThreeD="1"/>
</file>

<file path=xl/ctrlProps/ctrlProp1690.xml><?xml version="1.0" encoding="utf-8"?>
<formControlPr xmlns="http://schemas.microsoft.com/office/spreadsheetml/2009/9/main" objectType="CheckBox" fmlaLink="Cs!R91" lockText="1" noThreeD="1"/>
</file>

<file path=xl/ctrlProps/ctrlProp1691.xml><?xml version="1.0" encoding="utf-8"?>
<formControlPr xmlns="http://schemas.microsoft.com/office/spreadsheetml/2009/9/main" objectType="CheckBox" fmlaLink="Cs!R92" lockText="1" noThreeD="1"/>
</file>

<file path=xl/ctrlProps/ctrlProp1692.xml><?xml version="1.0" encoding="utf-8"?>
<formControlPr xmlns="http://schemas.microsoft.com/office/spreadsheetml/2009/9/main" objectType="CheckBox" fmlaLink="Cs!R93" lockText="1" noThreeD="1"/>
</file>

<file path=xl/ctrlProps/ctrlProp1693.xml><?xml version="1.0" encoding="utf-8"?>
<formControlPr xmlns="http://schemas.microsoft.com/office/spreadsheetml/2009/9/main" objectType="CheckBox" fmlaLink="Cs!R94" lockText="1" noThreeD="1"/>
</file>

<file path=xl/ctrlProps/ctrlProp1694.xml><?xml version="1.0" encoding="utf-8"?>
<formControlPr xmlns="http://schemas.microsoft.com/office/spreadsheetml/2009/9/main" objectType="CheckBox" fmlaLink="Cs!R95" lockText="1" noThreeD="1"/>
</file>

<file path=xl/ctrlProps/ctrlProp1695.xml><?xml version="1.0" encoding="utf-8"?>
<formControlPr xmlns="http://schemas.microsoft.com/office/spreadsheetml/2009/9/main" objectType="CheckBox" fmlaLink="Cs!R96" lockText="1" noThreeD="1"/>
</file>

<file path=xl/ctrlProps/ctrlProp1696.xml><?xml version="1.0" encoding="utf-8"?>
<formControlPr xmlns="http://schemas.microsoft.com/office/spreadsheetml/2009/9/main" objectType="CheckBox" fmlaLink="Cs!R97" lockText="1" noThreeD="1"/>
</file>

<file path=xl/ctrlProps/ctrlProp1697.xml><?xml version="1.0" encoding="utf-8"?>
<formControlPr xmlns="http://schemas.microsoft.com/office/spreadsheetml/2009/9/main" objectType="CheckBox" fmlaLink="Cs!R98" lockText="1" noThreeD="1"/>
</file>

<file path=xl/ctrlProps/ctrlProp1698.xml><?xml version="1.0" encoding="utf-8"?>
<formControlPr xmlns="http://schemas.microsoft.com/office/spreadsheetml/2009/9/main" objectType="CheckBox" fmlaLink="Cs!R99" lockText="1" noThreeD="1"/>
</file>

<file path=xl/ctrlProps/ctrlProp1699.xml><?xml version="1.0" encoding="utf-8"?>
<formControlPr xmlns="http://schemas.microsoft.com/office/spreadsheetml/2009/9/main" objectType="CheckBox" fmlaLink="Cs!R100" lockText="1" noThreeD="1"/>
</file>

<file path=xl/ctrlProps/ctrlProp1700.xml><?xml version="1.0" encoding="utf-8"?>
<formControlPr xmlns="http://schemas.microsoft.com/office/spreadsheetml/2009/9/main" objectType="CheckBox" fmlaLink="Cs!R101" lockText="1" noThreeD="1"/>
</file>

<file path=xl/ctrlProps/ctrlProp1701.xml><?xml version="1.0" encoding="utf-8"?>
<formControlPr xmlns="http://schemas.microsoft.com/office/spreadsheetml/2009/9/main" objectType="CheckBox" fmlaLink="Cs!R102" lockText="1" noThreeD="1"/>
</file>

<file path=xl/ctrlProps/ctrlProp1702.xml><?xml version="1.0" encoding="utf-8"?>
<formControlPr xmlns="http://schemas.microsoft.com/office/spreadsheetml/2009/9/main" objectType="CheckBox" fmlaLink="Cs!S3" lockText="1" noThreeD="1"/>
</file>

<file path=xl/ctrlProps/ctrlProp1703.xml><?xml version="1.0" encoding="utf-8"?>
<formControlPr xmlns="http://schemas.microsoft.com/office/spreadsheetml/2009/9/main" objectType="CheckBox" fmlaLink="Cs!S4" lockText="1" noThreeD="1"/>
</file>

<file path=xl/ctrlProps/ctrlProp1704.xml><?xml version="1.0" encoding="utf-8"?>
<formControlPr xmlns="http://schemas.microsoft.com/office/spreadsheetml/2009/9/main" objectType="CheckBox" fmlaLink="Cs!S5" lockText="1" noThreeD="1"/>
</file>

<file path=xl/ctrlProps/ctrlProp1705.xml><?xml version="1.0" encoding="utf-8"?>
<formControlPr xmlns="http://schemas.microsoft.com/office/spreadsheetml/2009/9/main" objectType="CheckBox" fmlaLink="Cs!S6" lockText="1" noThreeD="1"/>
</file>

<file path=xl/ctrlProps/ctrlProp1706.xml><?xml version="1.0" encoding="utf-8"?>
<formControlPr xmlns="http://schemas.microsoft.com/office/spreadsheetml/2009/9/main" objectType="CheckBox" fmlaLink="Cs!S7" lockText="1" noThreeD="1"/>
</file>

<file path=xl/ctrlProps/ctrlProp1707.xml><?xml version="1.0" encoding="utf-8"?>
<formControlPr xmlns="http://schemas.microsoft.com/office/spreadsheetml/2009/9/main" objectType="CheckBox" fmlaLink="Cs!S8" lockText="1" noThreeD="1"/>
</file>

<file path=xl/ctrlProps/ctrlProp1708.xml><?xml version="1.0" encoding="utf-8"?>
<formControlPr xmlns="http://schemas.microsoft.com/office/spreadsheetml/2009/9/main" objectType="CheckBox" fmlaLink="Cs!S9" lockText="1" noThreeD="1"/>
</file>

<file path=xl/ctrlProps/ctrlProp1709.xml><?xml version="1.0" encoding="utf-8"?>
<formControlPr xmlns="http://schemas.microsoft.com/office/spreadsheetml/2009/9/main" objectType="CheckBox" fmlaLink="Cs!S10" lockText="1" noThreeD="1"/>
</file>

<file path=xl/ctrlProps/ctrlProp1710.xml><?xml version="1.0" encoding="utf-8"?>
<formControlPr xmlns="http://schemas.microsoft.com/office/spreadsheetml/2009/9/main" objectType="CheckBox" fmlaLink="Cs!S11" lockText="1" noThreeD="1"/>
</file>

<file path=xl/ctrlProps/ctrlProp1711.xml><?xml version="1.0" encoding="utf-8"?>
<formControlPr xmlns="http://schemas.microsoft.com/office/spreadsheetml/2009/9/main" objectType="CheckBox" fmlaLink="Cs!S12" lockText="1" noThreeD="1"/>
</file>

<file path=xl/ctrlProps/ctrlProp1712.xml><?xml version="1.0" encoding="utf-8"?>
<formControlPr xmlns="http://schemas.microsoft.com/office/spreadsheetml/2009/9/main" objectType="CheckBox" fmlaLink="Cs!S13" lockText="1" noThreeD="1"/>
</file>

<file path=xl/ctrlProps/ctrlProp1713.xml><?xml version="1.0" encoding="utf-8"?>
<formControlPr xmlns="http://schemas.microsoft.com/office/spreadsheetml/2009/9/main" objectType="CheckBox" fmlaLink="Cs!S14" lockText="1" noThreeD="1"/>
</file>

<file path=xl/ctrlProps/ctrlProp1714.xml><?xml version="1.0" encoding="utf-8"?>
<formControlPr xmlns="http://schemas.microsoft.com/office/spreadsheetml/2009/9/main" objectType="CheckBox" fmlaLink="Cs!S15" lockText="1" noThreeD="1"/>
</file>

<file path=xl/ctrlProps/ctrlProp1715.xml><?xml version="1.0" encoding="utf-8"?>
<formControlPr xmlns="http://schemas.microsoft.com/office/spreadsheetml/2009/9/main" objectType="CheckBox" fmlaLink="Cs!S16" lockText="1" noThreeD="1"/>
</file>

<file path=xl/ctrlProps/ctrlProp1716.xml><?xml version="1.0" encoding="utf-8"?>
<formControlPr xmlns="http://schemas.microsoft.com/office/spreadsheetml/2009/9/main" objectType="CheckBox" fmlaLink="Cs!S17" lockText="1" noThreeD="1"/>
</file>

<file path=xl/ctrlProps/ctrlProp1717.xml><?xml version="1.0" encoding="utf-8"?>
<formControlPr xmlns="http://schemas.microsoft.com/office/spreadsheetml/2009/9/main" objectType="CheckBox" fmlaLink="Cs!S18" lockText="1" noThreeD="1"/>
</file>

<file path=xl/ctrlProps/ctrlProp1718.xml><?xml version="1.0" encoding="utf-8"?>
<formControlPr xmlns="http://schemas.microsoft.com/office/spreadsheetml/2009/9/main" objectType="CheckBox" fmlaLink="Cs!S19" lockText="1" noThreeD="1"/>
</file>

<file path=xl/ctrlProps/ctrlProp1719.xml><?xml version="1.0" encoding="utf-8"?>
<formControlPr xmlns="http://schemas.microsoft.com/office/spreadsheetml/2009/9/main" objectType="CheckBox" fmlaLink="Cs!S20" lockText="1" noThreeD="1"/>
</file>

<file path=xl/ctrlProps/ctrlProp1720.xml><?xml version="1.0" encoding="utf-8"?>
<formControlPr xmlns="http://schemas.microsoft.com/office/spreadsheetml/2009/9/main" objectType="CheckBox" fmlaLink="Cs!S21" lockText="1" noThreeD="1"/>
</file>

<file path=xl/ctrlProps/ctrlProp1721.xml><?xml version="1.0" encoding="utf-8"?>
<formControlPr xmlns="http://schemas.microsoft.com/office/spreadsheetml/2009/9/main" objectType="CheckBox" fmlaLink="Cs!S22" lockText="1" noThreeD="1"/>
</file>

<file path=xl/ctrlProps/ctrlProp1722.xml><?xml version="1.0" encoding="utf-8"?>
<formControlPr xmlns="http://schemas.microsoft.com/office/spreadsheetml/2009/9/main" objectType="CheckBox" fmlaLink="Cs!S23" lockText="1" noThreeD="1"/>
</file>

<file path=xl/ctrlProps/ctrlProp1723.xml><?xml version="1.0" encoding="utf-8"?>
<formControlPr xmlns="http://schemas.microsoft.com/office/spreadsheetml/2009/9/main" objectType="CheckBox" fmlaLink="Cs!S24" lockText="1" noThreeD="1"/>
</file>

<file path=xl/ctrlProps/ctrlProp1724.xml><?xml version="1.0" encoding="utf-8"?>
<formControlPr xmlns="http://schemas.microsoft.com/office/spreadsheetml/2009/9/main" objectType="CheckBox" fmlaLink="Cs!S25" lockText="1" noThreeD="1"/>
</file>

<file path=xl/ctrlProps/ctrlProp1725.xml><?xml version="1.0" encoding="utf-8"?>
<formControlPr xmlns="http://schemas.microsoft.com/office/spreadsheetml/2009/9/main" objectType="CheckBox" fmlaLink="Cs!S26" lockText="1" noThreeD="1"/>
</file>

<file path=xl/ctrlProps/ctrlProp1726.xml><?xml version="1.0" encoding="utf-8"?>
<formControlPr xmlns="http://schemas.microsoft.com/office/spreadsheetml/2009/9/main" objectType="CheckBox" fmlaLink="Cs!S27" lockText="1" noThreeD="1"/>
</file>

<file path=xl/ctrlProps/ctrlProp1727.xml><?xml version="1.0" encoding="utf-8"?>
<formControlPr xmlns="http://schemas.microsoft.com/office/spreadsheetml/2009/9/main" objectType="CheckBox" fmlaLink="Cs!S28" lockText="1" noThreeD="1"/>
</file>

<file path=xl/ctrlProps/ctrlProp1728.xml><?xml version="1.0" encoding="utf-8"?>
<formControlPr xmlns="http://schemas.microsoft.com/office/spreadsheetml/2009/9/main" objectType="CheckBox" fmlaLink="Cs!S29" lockText="1" noThreeD="1"/>
</file>

<file path=xl/ctrlProps/ctrlProp1729.xml><?xml version="1.0" encoding="utf-8"?>
<formControlPr xmlns="http://schemas.microsoft.com/office/spreadsheetml/2009/9/main" objectType="CheckBox" fmlaLink="Cs!S30" lockText="1" noThreeD="1"/>
</file>

<file path=xl/ctrlProps/ctrlProp1730.xml><?xml version="1.0" encoding="utf-8"?>
<formControlPr xmlns="http://schemas.microsoft.com/office/spreadsheetml/2009/9/main" objectType="CheckBox" fmlaLink="Cs!S31" lockText="1" noThreeD="1"/>
</file>

<file path=xl/ctrlProps/ctrlProp1731.xml><?xml version="1.0" encoding="utf-8"?>
<formControlPr xmlns="http://schemas.microsoft.com/office/spreadsheetml/2009/9/main" objectType="CheckBox" fmlaLink="Cs!S32" lockText="1" noThreeD="1"/>
</file>

<file path=xl/ctrlProps/ctrlProp1732.xml><?xml version="1.0" encoding="utf-8"?>
<formControlPr xmlns="http://schemas.microsoft.com/office/spreadsheetml/2009/9/main" objectType="CheckBox" fmlaLink="Cs!S33" lockText="1" noThreeD="1"/>
</file>

<file path=xl/ctrlProps/ctrlProp1733.xml><?xml version="1.0" encoding="utf-8"?>
<formControlPr xmlns="http://schemas.microsoft.com/office/spreadsheetml/2009/9/main" objectType="CheckBox" fmlaLink="Cs!S34" lockText="1" noThreeD="1"/>
</file>

<file path=xl/ctrlProps/ctrlProp1734.xml><?xml version="1.0" encoding="utf-8"?>
<formControlPr xmlns="http://schemas.microsoft.com/office/spreadsheetml/2009/9/main" objectType="CheckBox" fmlaLink="Cs!S35" lockText="1" noThreeD="1"/>
</file>

<file path=xl/ctrlProps/ctrlProp1735.xml><?xml version="1.0" encoding="utf-8"?>
<formControlPr xmlns="http://schemas.microsoft.com/office/spreadsheetml/2009/9/main" objectType="CheckBox" fmlaLink="Cs!S36" lockText="1" noThreeD="1"/>
</file>

<file path=xl/ctrlProps/ctrlProp1736.xml><?xml version="1.0" encoding="utf-8"?>
<formControlPr xmlns="http://schemas.microsoft.com/office/spreadsheetml/2009/9/main" objectType="CheckBox" fmlaLink="Cs!S37" lockText="1" noThreeD="1"/>
</file>

<file path=xl/ctrlProps/ctrlProp1737.xml><?xml version="1.0" encoding="utf-8"?>
<formControlPr xmlns="http://schemas.microsoft.com/office/spreadsheetml/2009/9/main" objectType="CheckBox" fmlaLink="Cs!S38" lockText="1" noThreeD="1"/>
</file>

<file path=xl/ctrlProps/ctrlProp1738.xml><?xml version="1.0" encoding="utf-8"?>
<formControlPr xmlns="http://schemas.microsoft.com/office/spreadsheetml/2009/9/main" objectType="CheckBox" fmlaLink="Cs!S39" lockText="1" noThreeD="1"/>
</file>

<file path=xl/ctrlProps/ctrlProp1739.xml><?xml version="1.0" encoding="utf-8"?>
<formControlPr xmlns="http://schemas.microsoft.com/office/spreadsheetml/2009/9/main" objectType="CheckBox" fmlaLink="Cs!S40" lockText="1" noThreeD="1"/>
</file>

<file path=xl/ctrlProps/ctrlProp1740.xml><?xml version="1.0" encoding="utf-8"?>
<formControlPr xmlns="http://schemas.microsoft.com/office/spreadsheetml/2009/9/main" objectType="CheckBox" fmlaLink="Cs!S41" lockText="1" noThreeD="1"/>
</file>

<file path=xl/ctrlProps/ctrlProp1741.xml><?xml version="1.0" encoding="utf-8"?>
<formControlPr xmlns="http://schemas.microsoft.com/office/spreadsheetml/2009/9/main" objectType="CheckBox" fmlaLink="Cs!S42" lockText="1" noThreeD="1"/>
</file>

<file path=xl/ctrlProps/ctrlProp1742.xml><?xml version="1.0" encoding="utf-8"?>
<formControlPr xmlns="http://schemas.microsoft.com/office/spreadsheetml/2009/9/main" objectType="CheckBox" fmlaLink="Cs!S43" lockText="1" noThreeD="1"/>
</file>

<file path=xl/ctrlProps/ctrlProp1743.xml><?xml version="1.0" encoding="utf-8"?>
<formControlPr xmlns="http://schemas.microsoft.com/office/spreadsheetml/2009/9/main" objectType="CheckBox" fmlaLink="Cs!S44" lockText="1" noThreeD="1"/>
</file>

<file path=xl/ctrlProps/ctrlProp1744.xml><?xml version="1.0" encoding="utf-8"?>
<formControlPr xmlns="http://schemas.microsoft.com/office/spreadsheetml/2009/9/main" objectType="CheckBox" fmlaLink="Cs!S45" lockText="1" noThreeD="1"/>
</file>

<file path=xl/ctrlProps/ctrlProp1745.xml><?xml version="1.0" encoding="utf-8"?>
<formControlPr xmlns="http://schemas.microsoft.com/office/spreadsheetml/2009/9/main" objectType="CheckBox" fmlaLink="Cs!S46" lockText="1" noThreeD="1"/>
</file>

<file path=xl/ctrlProps/ctrlProp1746.xml><?xml version="1.0" encoding="utf-8"?>
<formControlPr xmlns="http://schemas.microsoft.com/office/spreadsheetml/2009/9/main" objectType="CheckBox" fmlaLink="Cs!S47" lockText="1" noThreeD="1"/>
</file>

<file path=xl/ctrlProps/ctrlProp1747.xml><?xml version="1.0" encoding="utf-8"?>
<formControlPr xmlns="http://schemas.microsoft.com/office/spreadsheetml/2009/9/main" objectType="CheckBox" fmlaLink="Cs!S48" lockText="1" noThreeD="1"/>
</file>

<file path=xl/ctrlProps/ctrlProp1748.xml><?xml version="1.0" encoding="utf-8"?>
<formControlPr xmlns="http://schemas.microsoft.com/office/spreadsheetml/2009/9/main" objectType="CheckBox" fmlaLink="Cs!S49" lockText="1" noThreeD="1"/>
</file>

<file path=xl/ctrlProps/ctrlProp1749.xml><?xml version="1.0" encoding="utf-8"?>
<formControlPr xmlns="http://schemas.microsoft.com/office/spreadsheetml/2009/9/main" objectType="CheckBox" checked="Checked" fmlaLink="Cs!S50" lockText="1" noThreeD="1"/>
</file>

<file path=xl/ctrlProps/ctrlProp1750.xml><?xml version="1.0" encoding="utf-8"?>
<formControlPr xmlns="http://schemas.microsoft.com/office/spreadsheetml/2009/9/main" objectType="CheckBox" checked="Checked" fmlaLink="Cs!S51" lockText="1" noThreeD="1"/>
</file>

<file path=xl/ctrlProps/ctrlProp1751.xml><?xml version="1.0" encoding="utf-8"?>
<formControlPr xmlns="http://schemas.microsoft.com/office/spreadsheetml/2009/9/main" objectType="CheckBox" checked="Checked" fmlaLink="Cs!S52" lockText="1" noThreeD="1"/>
</file>

<file path=xl/ctrlProps/ctrlProp1752.xml><?xml version="1.0" encoding="utf-8"?>
<formControlPr xmlns="http://schemas.microsoft.com/office/spreadsheetml/2009/9/main" objectType="CheckBox" fmlaLink="Cs!S53" lockText="1" noThreeD="1"/>
</file>

<file path=xl/ctrlProps/ctrlProp1753.xml><?xml version="1.0" encoding="utf-8"?>
<formControlPr xmlns="http://schemas.microsoft.com/office/spreadsheetml/2009/9/main" objectType="CheckBox" checked="Checked" fmlaLink="Cs!S54" lockText="1" noThreeD="1"/>
</file>

<file path=xl/ctrlProps/ctrlProp1754.xml><?xml version="1.0" encoding="utf-8"?>
<formControlPr xmlns="http://schemas.microsoft.com/office/spreadsheetml/2009/9/main" objectType="CheckBox" checked="Checked" fmlaLink="Cs!S55" lockText="1" noThreeD="1"/>
</file>

<file path=xl/ctrlProps/ctrlProp1755.xml><?xml version="1.0" encoding="utf-8"?>
<formControlPr xmlns="http://schemas.microsoft.com/office/spreadsheetml/2009/9/main" objectType="CheckBox" checked="Checked" fmlaLink="Cs!S56" lockText="1" noThreeD="1"/>
</file>

<file path=xl/ctrlProps/ctrlProp1756.xml><?xml version="1.0" encoding="utf-8"?>
<formControlPr xmlns="http://schemas.microsoft.com/office/spreadsheetml/2009/9/main" objectType="CheckBox" checked="Checked" fmlaLink="Cs!S57" lockText="1" noThreeD="1"/>
</file>

<file path=xl/ctrlProps/ctrlProp1757.xml><?xml version="1.0" encoding="utf-8"?>
<formControlPr xmlns="http://schemas.microsoft.com/office/spreadsheetml/2009/9/main" objectType="CheckBox" checked="Checked" fmlaLink="Cs!S58" lockText="1" noThreeD="1"/>
</file>

<file path=xl/ctrlProps/ctrlProp1758.xml><?xml version="1.0" encoding="utf-8"?>
<formControlPr xmlns="http://schemas.microsoft.com/office/spreadsheetml/2009/9/main" objectType="CheckBox" fmlaLink="Cs!S59" lockText="1" noThreeD="1"/>
</file>

<file path=xl/ctrlProps/ctrlProp1759.xml><?xml version="1.0" encoding="utf-8"?>
<formControlPr xmlns="http://schemas.microsoft.com/office/spreadsheetml/2009/9/main" objectType="CheckBox" fmlaLink="Cs!S60" lockText="1" noThreeD="1"/>
</file>

<file path=xl/ctrlProps/ctrlProp1760.xml><?xml version="1.0" encoding="utf-8"?>
<formControlPr xmlns="http://schemas.microsoft.com/office/spreadsheetml/2009/9/main" objectType="CheckBox" fmlaLink="Cs!S61" lockText="1" noThreeD="1"/>
</file>

<file path=xl/ctrlProps/ctrlProp1761.xml><?xml version="1.0" encoding="utf-8"?>
<formControlPr xmlns="http://schemas.microsoft.com/office/spreadsheetml/2009/9/main" objectType="CheckBox" fmlaLink="Cs!S62" lockText="1" noThreeD="1"/>
</file>

<file path=xl/ctrlProps/ctrlProp1762.xml><?xml version="1.0" encoding="utf-8"?>
<formControlPr xmlns="http://schemas.microsoft.com/office/spreadsheetml/2009/9/main" objectType="CheckBox" fmlaLink="Cs!S63" lockText="1" noThreeD="1"/>
</file>

<file path=xl/ctrlProps/ctrlProp1763.xml><?xml version="1.0" encoding="utf-8"?>
<formControlPr xmlns="http://schemas.microsoft.com/office/spreadsheetml/2009/9/main" objectType="CheckBox" fmlaLink="Cs!S64" lockText="1" noThreeD="1"/>
</file>

<file path=xl/ctrlProps/ctrlProp1764.xml><?xml version="1.0" encoding="utf-8"?>
<formControlPr xmlns="http://schemas.microsoft.com/office/spreadsheetml/2009/9/main" objectType="CheckBox" fmlaLink="Cs!S65" lockText="1" noThreeD="1"/>
</file>

<file path=xl/ctrlProps/ctrlProp1765.xml><?xml version="1.0" encoding="utf-8"?>
<formControlPr xmlns="http://schemas.microsoft.com/office/spreadsheetml/2009/9/main" objectType="CheckBox" fmlaLink="Cs!S66" lockText="1" noThreeD="1"/>
</file>

<file path=xl/ctrlProps/ctrlProp1766.xml><?xml version="1.0" encoding="utf-8"?>
<formControlPr xmlns="http://schemas.microsoft.com/office/spreadsheetml/2009/9/main" objectType="CheckBox" fmlaLink="Cs!S67" lockText="1" noThreeD="1"/>
</file>

<file path=xl/ctrlProps/ctrlProp1767.xml><?xml version="1.0" encoding="utf-8"?>
<formControlPr xmlns="http://schemas.microsoft.com/office/spreadsheetml/2009/9/main" objectType="CheckBox" fmlaLink="Cs!S68" lockText="1" noThreeD="1"/>
</file>

<file path=xl/ctrlProps/ctrlProp1768.xml><?xml version="1.0" encoding="utf-8"?>
<formControlPr xmlns="http://schemas.microsoft.com/office/spreadsheetml/2009/9/main" objectType="CheckBox" fmlaLink="Cs!S69" lockText="1" noThreeD="1"/>
</file>

<file path=xl/ctrlProps/ctrlProp1769.xml><?xml version="1.0" encoding="utf-8"?>
<formControlPr xmlns="http://schemas.microsoft.com/office/spreadsheetml/2009/9/main" objectType="CheckBox" fmlaLink="Cs!S70" lockText="1" noThreeD="1"/>
</file>

<file path=xl/ctrlProps/ctrlProp1770.xml><?xml version="1.0" encoding="utf-8"?>
<formControlPr xmlns="http://schemas.microsoft.com/office/spreadsheetml/2009/9/main" objectType="CheckBox" fmlaLink="Cs!S71" lockText="1" noThreeD="1"/>
</file>

<file path=xl/ctrlProps/ctrlProp1771.xml><?xml version="1.0" encoding="utf-8"?>
<formControlPr xmlns="http://schemas.microsoft.com/office/spreadsheetml/2009/9/main" objectType="CheckBox" fmlaLink="Cs!S72" lockText="1" noThreeD="1"/>
</file>

<file path=xl/ctrlProps/ctrlProp1772.xml><?xml version="1.0" encoding="utf-8"?>
<formControlPr xmlns="http://schemas.microsoft.com/office/spreadsheetml/2009/9/main" objectType="CheckBox" fmlaLink="Cs!S73" lockText="1" noThreeD="1"/>
</file>

<file path=xl/ctrlProps/ctrlProp1773.xml><?xml version="1.0" encoding="utf-8"?>
<formControlPr xmlns="http://schemas.microsoft.com/office/spreadsheetml/2009/9/main" objectType="CheckBox" fmlaLink="Cs!S74" lockText="1" noThreeD="1"/>
</file>

<file path=xl/ctrlProps/ctrlProp1774.xml><?xml version="1.0" encoding="utf-8"?>
<formControlPr xmlns="http://schemas.microsoft.com/office/spreadsheetml/2009/9/main" objectType="CheckBox" fmlaLink="Cs!S75" lockText="1" noThreeD="1"/>
</file>

<file path=xl/ctrlProps/ctrlProp1775.xml><?xml version="1.0" encoding="utf-8"?>
<formControlPr xmlns="http://schemas.microsoft.com/office/spreadsheetml/2009/9/main" objectType="CheckBox" fmlaLink="Cs!S76" lockText="1" noThreeD="1"/>
</file>

<file path=xl/ctrlProps/ctrlProp1776.xml><?xml version="1.0" encoding="utf-8"?>
<formControlPr xmlns="http://schemas.microsoft.com/office/spreadsheetml/2009/9/main" objectType="CheckBox" fmlaLink="Cs!S77" lockText="1" noThreeD="1"/>
</file>

<file path=xl/ctrlProps/ctrlProp1777.xml><?xml version="1.0" encoding="utf-8"?>
<formControlPr xmlns="http://schemas.microsoft.com/office/spreadsheetml/2009/9/main" objectType="CheckBox" fmlaLink="Cs!S78" lockText="1" noThreeD="1"/>
</file>

<file path=xl/ctrlProps/ctrlProp1778.xml><?xml version="1.0" encoding="utf-8"?>
<formControlPr xmlns="http://schemas.microsoft.com/office/spreadsheetml/2009/9/main" objectType="CheckBox" fmlaLink="Cs!S79" lockText="1" noThreeD="1"/>
</file>

<file path=xl/ctrlProps/ctrlProp1779.xml><?xml version="1.0" encoding="utf-8"?>
<formControlPr xmlns="http://schemas.microsoft.com/office/spreadsheetml/2009/9/main" objectType="CheckBox" fmlaLink="Cs!S80" lockText="1" noThreeD="1"/>
</file>

<file path=xl/ctrlProps/ctrlProp1780.xml><?xml version="1.0" encoding="utf-8"?>
<formControlPr xmlns="http://schemas.microsoft.com/office/spreadsheetml/2009/9/main" objectType="CheckBox" fmlaLink="Cs!S81" lockText="1" noThreeD="1"/>
</file>

<file path=xl/ctrlProps/ctrlProp1781.xml><?xml version="1.0" encoding="utf-8"?>
<formControlPr xmlns="http://schemas.microsoft.com/office/spreadsheetml/2009/9/main" objectType="CheckBox" fmlaLink="Cs!S82" lockText="1" noThreeD="1"/>
</file>

<file path=xl/ctrlProps/ctrlProp1782.xml><?xml version="1.0" encoding="utf-8"?>
<formControlPr xmlns="http://schemas.microsoft.com/office/spreadsheetml/2009/9/main" objectType="CheckBox" fmlaLink="Cs!S83" lockText="1" noThreeD="1"/>
</file>

<file path=xl/ctrlProps/ctrlProp1783.xml><?xml version="1.0" encoding="utf-8"?>
<formControlPr xmlns="http://schemas.microsoft.com/office/spreadsheetml/2009/9/main" objectType="CheckBox" fmlaLink="Cs!S84" lockText="1" noThreeD="1"/>
</file>

<file path=xl/ctrlProps/ctrlProp1784.xml><?xml version="1.0" encoding="utf-8"?>
<formControlPr xmlns="http://schemas.microsoft.com/office/spreadsheetml/2009/9/main" objectType="CheckBox" fmlaLink="Cs!S85" lockText="1" noThreeD="1"/>
</file>

<file path=xl/ctrlProps/ctrlProp1785.xml><?xml version="1.0" encoding="utf-8"?>
<formControlPr xmlns="http://schemas.microsoft.com/office/spreadsheetml/2009/9/main" objectType="CheckBox" fmlaLink="Cs!S86" lockText="1" noThreeD="1"/>
</file>

<file path=xl/ctrlProps/ctrlProp1786.xml><?xml version="1.0" encoding="utf-8"?>
<formControlPr xmlns="http://schemas.microsoft.com/office/spreadsheetml/2009/9/main" objectType="CheckBox" fmlaLink="Cs!S87" lockText="1" noThreeD="1"/>
</file>

<file path=xl/ctrlProps/ctrlProp1787.xml><?xml version="1.0" encoding="utf-8"?>
<formControlPr xmlns="http://schemas.microsoft.com/office/spreadsheetml/2009/9/main" objectType="CheckBox" fmlaLink="Cs!S88" lockText="1" noThreeD="1"/>
</file>

<file path=xl/ctrlProps/ctrlProp1788.xml><?xml version="1.0" encoding="utf-8"?>
<formControlPr xmlns="http://schemas.microsoft.com/office/spreadsheetml/2009/9/main" objectType="CheckBox" fmlaLink="Cs!S89" lockText="1" noThreeD="1"/>
</file>

<file path=xl/ctrlProps/ctrlProp1789.xml><?xml version="1.0" encoding="utf-8"?>
<formControlPr xmlns="http://schemas.microsoft.com/office/spreadsheetml/2009/9/main" objectType="CheckBox" fmlaLink="Cs!S90" lockText="1" noThreeD="1"/>
</file>

<file path=xl/ctrlProps/ctrlProp1790.xml><?xml version="1.0" encoding="utf-8"?>
<formControlPr xmlns="http://schemas.microsoft.com/office/spreadsheetml/2009/9/main" objectType="CheckBox" fmlaLink="Cs!S91" lockText="1" noThreeD="1"/>
</file>

<file path=xl/ctrlProps/ctrlProp1791.xml><?xml version="1.0" encoding="utf-8"?>
<formControlPr xmlns="http://schemas.microsoft.com/office/spreadsheetml/2009/9/main" objectType="CheckBox" fmlaLink="Cs!S92" lockText="1" noThreeD="1"/>
</file>

<file path=xl/ctrlProps/ctrlProp1792.xml><?xml version="1.0" encoding="utf-8"?>
<formControlPr xmlns="http://schemas.microsoft.com/office/spreadsheetml/2009/9/main" objectType="CheckBox" fmlaLink="Cs!S93" lockText="1" noThreeD="1"/>
</file>

<file path=xl/ctrlProps/ctrlProp1793.xml><?xml version="1.0" encoding="utf-8"?>
<formControlPr xmlns="http://schemas.microsoft.com/office/spreadsheetml/2009/9/main" objectType="CheckBox" fmlaLink="Cs!S94" lockText="1" noThreeD="1"/>
</file>

<file path=xl/ctrlProps/ctrlProp1794.xml><?xml version="1.0" encoding="utf-8"?>
<formControlPr xmlns="http://schemas.microsoft.com/office/spreadsheetml/2009/9/main" objectType="CheckBox" fmlaLink="Cs!S95" lockText="1" noThreeD="1"/>
</file>

<file path=xl/ctrlProps/ctrlProp1795.xml><?xml version="1.0" encoding="utf-8"?>
<formControlPr xmlns="http://schemas.microsoft.com/office/spreadsheetml/2009/9/main" objectType="CheckBox" fmlaLink="Cs!S96" lockText="1" noThreeD="1"/>
</file>

<file path=xl/ctrlProps/ctrlProp1796.xml><?xml version="1.0" encoding="utf-8"?>
<formControlPr xmlns="http://schemas.microsoft.com/office/spreadsheetml/2009/9/main" objectType="CheckBox" fmlaLink="Cs!S97" lockText="1" noThreeD="1"/>
</file>

<file path=xl/ctrlProps/ctrlProp1797.xml><?xml version="1.0" encoding="utf-8"?>
<formControlPr xmlns="http://schemas.microsoft.com/office/spreadsheetml/2009/9/main" objectType="CheckBox" fmlaLink="Cs!S98" lockText="1" noThreeD="1"/>
</file>

<file path=xl/ctrlProps/ctrlProp1798.xml><?xml version="1.0" encoding="utf-8"?>
<formControlPr xmlns="http://schemas.microsoft.com/office/spreadsheetml/2009/9/main" objectType="CheckBox" fmlaLink="Cs!S99" lockText="1" noThreeD="1"/>
</file>

<file path=xl/ctrlProps/ctrlProp1799.xml><?xml version="1.0" encoding="utf-8"?>
<formControlPr xmlns="http://schemas.microsoft.com/office/spreadsheetml/2009/9/main" objectType="CheckBox" fmlaLink="Cs!S100" lockText="1" noThreeD="1"/>
</file>

<file path=xl/ctrlProps/ctrlProp1800.xml><?xml version="1.0" encoding="utf-8"?>
<formControlPr xmlns="http://schemas.microsoft.com/office/spreadsheetml/2009/9/main" objectType="CheckBox" fmlaLink="Cs!S101" lockText="1" noThreeD="1"/>
</file>

<file path=xl/ctrlProps/ctrlProp1801.xml><?xml version="1.0" encoding="utf-8"?>
<formControlPr xmlns="http://schemas.microsoft.com/office/spreadsheetml/2009/9/main" objectType="CheckBox" fmlaLink="Cs!S102" lockText="1" noThreeD="1"/>
</file>

<file path=xl/ctrlProps/ctrlProp1802.xml><?xml version="1.0" encoding="utf-8"?>
<formControlPr xmlns="http://schemas.microsoft.com/office/spreadsheetml/2009/9/main" objectType="CheckBox" fmlaLink="Cs!T3" lockText="1" noThreeD="1"/>
</file>

<file path=xl/ctrlProps/ctrlProp1803.xml><?xml version="1.0" encoding="utf-8"?>
<formControlPr xmlns="http://schemas.microsoft.com/office/spreadsheetml/2009/9/main" objectType="CheckBox" fmlaLink="Cs!T4" lockText="1" noThreeD="1"/>
</file>

<file path=xl/ctrlProps/ctrlProp1804.xml><?xml version="1.0" encoding="utf-8"?>
<formControlPr xmlns="http://schemas.microsoft.com/office/spreadsheetml/2009/9/main" objectType="CheckBox" fmlaLink="Cs!T5" lockText="1" noThreeD="1"/>
</file>

<file path=xl/ctrlProps/ctrlProp1805.xml><?xml version="1.0" encoding="utf-8"?>
<formControlPr xmlns="http://schemas.microsoft.com/office/spreadsheetml/2009/9/main" objectType="CheckBox" fmlaLink="Cs!T6" lockText="1" noThreeD="1"/>
</file>

<file path=xl/ctrlProps/ctrlProp1806.xml><?xml version="1.0" encoding="utf-8"?>
<formControlPr xmlns="http://schemas.microsoft.com/office/spreadsheetml/2009/9/main" objectType="CheckBox" fmlaLink="Cs!T7" lockText="1" noThreeD="1"/>
</file>

<file path=xl/ctrlProps/ctrlProp1807.xml><?xml version="1.0" encoding="utf-8"?>
<formControlPr xmlns="http://schemas.microsoft.com/office/spreadsheetml/2009/9/main" objectType="CheckBox" fmlaLink="Cs!T8" lockText="1" noThreeD="1"/>
</file>

<file path=xl/ctrlProps/ctrlProp1808.xml><?xml version="1.0" encoding="utf-8"?>
<formControlPr xmlns="http://schemas.microsoft.com/office/spreadsheetml/2009/9/main" objectType="CheckBox" fmlaLink="Cs!T9" lockText="1" noThreeD="1"/>
</file>

<file path=xl/ctrlProps/ctrlProp1809.xml><?xml version="1.0" encoding="utf-8"?>
<formControlPr xmlns="http://schemas.microsoft.com/office/spreadsheetml/2009/9/main" objectType="CheckBox" fmlaLink="Cs!T10" lockText="1" noThreeD="1"/>
</file>

<file path=xl/ctrlProps/ctrlProp1810.xml><?xml version="1.0" encoding="utf-8"?>
<formControlPr xmlns="http://schemas.microsoft.com/office/spreadsheetml/2009/9/main" objectType="CheckBox" fmlaLink="Cs!T11" lockText="1" noThreeD="1"/>
</file>

<file path=xl/ctrlProps/ctrlProp1811.xml><?xml version="1.0" encoding="utf-8"?>
<formControlPr xmlns="http://schemas.microsoft.com/office/spreadsheetml/2009/9/main" objectType="CheckBox" fmlaLink="Cs!T12" lockText="1" noThreeD="1"/>
</file>

<file path=xl/ctrlProps/ctrlProp1812.xml><?xml version="1.0" encoding="utf-8"?>
<formControlPr xmlns="http://schemas.microsoft.com/office/spreadsheetml/2009/9/main" objectType="CheckBox" fmlaLink="Cs!T13" lockText="1" noThreeD="1"/>
</file>

<file path=xl/ctrlProps/ctrlProp1813.xml><?xml version="1.0" encoding="utf-8"?>
<formControlPr xmlns="http://schemas.microsoft.com/office/spreadsheetml/2009/9/main" objectType="CheckBox" fmlaLink="Cs!T14" lockText="1" noThreeD="1"/>
</file>

<file path=xl/ctrlProps/ctrlProp1814.xml><?xml version="1.0" encoding="utf-8"?>
<formControlPr xmlns="http://schemas.microsoft.com/office/spreadsheetml/2009/9/main" objectType="CheckBox" fmlaLink="Cs!T15" lockText="1" noThreeD="1"/>
</file>

<file path=xl/ctrlProps/ctrlProp1815.xml><?xml version="1.0" encoding="utf-8"?>
<formControlPr xmlns="http://schemas.microsoft.com/office/spreadsheetml/2009/9/main" objectType="CheckBox" fmlaLink="Cs!T16" lockText="1" noThreeD="1"/>
</file>

<file path=xl/ctrlProps/ctrlProp1816.xml><?xml version="1.0" encoding="utf-8"?>
<formControlPr xmlns="http://schemas.microsoft.com/office/spreadsheetml/2009/9/main" objectType="CheckBox" fmlaLink="Cs!T17" lockText="1" noThreeD="1"/>
</file>

<file path=xl/ctrlProps/ctrlProp1817.xml><?xml version="1.0" encoding="utf-8"?>
<formControlPr xmlns="http://schemas.microsoft.com/office/spreadsheetml/2009/9/main" objectType="CheckBox" fmlaLink="Cs!T18" lockText="1" noThreeD="1"/>
</file>

<file path=xl/ctrlProps/ctrlProp1818.xml><?xml version="1.0" encoding="utf-8"?>
<formControlPr xmlns="http://schemas.microsoft.com/office/spreadsheetml/2009/9/main" objectType="CheckBox" checked="Checked" fmlaLink="Cs!T19" lockText="1" noThreeD="1"/>
</file>

<file path=xl/ctrlProps/ctrlProp1819.xml><?xml version="1.0" encoding="utf-8"?>
<formControlPr xmlns="http://schemas.microsoft.com/office/spreadsheetml/2009/9/main" objectType="CheckBox" fmlaLink="Cs!T20" lockText="1" noThreeD="1"/>
</file>

<file path=xl/ctrlProps/ctrlProp1820.xml><?xml version="1.0" encoding="utf-8"?>
<formControlPr xmlns="http://schemas.microsoft.com/office/spreadsheetml/2009/9/main" objectType="CheckBox" fmlaLink="Cs!T21" lockText="1" noThreeD="1"/>
</file>

<file path=xl/ctrlProps/ctrlProp1821.xml><?xml version="1.0" encoding="utf-8"?>
<formControlPr xmlns="http://schemas.microsoft.com/office/spreadsheetml/2009/9/main" objectType="CheckBox" fmlaLink="Cs!T22" lockText="1" noThreeD="1"/>
</file>

<file path=xl/ctrlProps/ctrlProp1822.xml><?xml version="1.0" encoding="utf-8"?>
<formControlPr xmlns="http://schemas.microsoft.com/office/spreadsheetml/2009/9/main" objectType="CheckBox" fmlaLink="Cs!T23" lockText="1" noThreeD="1"/>
</file>

<file path=xl/ctrlProps/ctrlProp1823.xml><?xml version="1.0" encoding="utf-8"?>
<formControlPr xmlns="http://schemas.microsoft.com/office/spreadsheetml/2009/9/main" objectType="CheckBox" fmlaLink="Cs!T24" lockText="1" noThreeD="1"/>
</file>

<file path=xl/ctrlProps/ctrlProp1824.xml><?xml version="1.0" encoding="utf-8"?>
<formControlPr xmlns="http://schemas.microsoft.com/office/spreadsheetml/2009/9/main" objectType="CheckBox" fmlaLink="Cs!T25" lockText="1" noThreeD="1"/>
</file>

<file path=xl/ctrlProps/ctrlProp1825.xml><?xml version="1.0" encoding="utf-8"?>
<formControlPr xmlns="http://schemas.microsoft.com/office/spreadsheetml/2009/9/main" objectType="CheckBox" fmlaLink="Cs!T26" lockText="1" noThreeD="1"/>
</file>

<file path=xl/ctrlProps/ctrlProp1826.xml><?xml version="1.0" encoding="utf-8"?>
<formControlPr xmlns="http://schemas.microsoft.com/office/spreadsheetml/2009/9/main" objectType="CheckBox" fmlaLink="Cs!T27" lockText="1" noThreeD="1"/>
</file>

<file path=xl/ctrlProps/ctrlProp1827.xml><?xml version="1.0" encoding="utf-8"?>
<formControlPr xmlns="http://schemas.microsoft.com/office/spreadsheetml/2009/9/main" objectType="CheckBox" fmlaLink="Cs!T28" lockText="1" noThreeD="1"/>
</file>

<file path=xl/ctrlProps/ctrlProp1828.xml><?xml version="1.0" encoding="utf-8"?>
<formControlPr xmlns="http://schemas.microsoft.com/office/spreadsheetml/2009/9/main" objectType="CheckBox" fmlaLink="Cs!T29" lockText="1" noThreeD="1"/>
</file>

<file path=xl/ctrlProps/ctrlProp1829.xml><?xml version="1.0" encoding="utf-8"?>
<formControlPr xmlns="http://schemas.microsoft.com/office/spreadsheetml/2009/9/main" objectType="CheckBox" fmlaLink="Cs!T30" lockText="1" noThreeD="1"/>
</file>

<file path=xl/ctrlProps/ctrlProp1830.xml><?xml version="1.0" encoding="utf-8"?>
<formControlPr xmlns="http://schemas.microsoft.com/office/spreadsheetml/2009/9/main" objectType="CheckBox" fmlaLink="Cs!T31" lockText="1" noThreeD="1"/>
</file>

<file path=xl/ctrlProps/ctrlProp1831.xml><?xml version="1.0" encoding="utf-8"?>
<formControlPr xmlns="http://schemas.microsoft.com/office/spreadsheetml/2009/9/main" objectType="CheckBox" fmlaLink="Cs!T32" lockText="1" noThreeD="1"/>
</file>

<file path=xl/ctrlProps/ctrlProp1832.xml><?xml version="1.0" encoding="utf-8"?>
<formControlPr xmlns="http://schemas.microsoft.com/office/spreadsheetml/2009/9/main" objectType="CheckBox" fmlaLink="Cs!T33" lockText="1" noThreeD="1"/>
</file>

<file path=xl/ctrlProps/ctrlProp1833.xml><?xml version="1.0" encoding="utf-8"?>
<formControlPr xmlns="http://schemas.microsoft.com/office/spreadsheetml/2009/9/main" objectType="CheckBox" fmlaLink="Cs!T34" lockText="1" noThreeD="1"/>
</file>

<file path=xl/ctrlProps/ctrlProp1834.xml><?xml version="1.0" encoding="utf-8"?>
<formControlPr xmlns="http://schemas.microsoft.com/office/spreadsheetml/2009/9/main" objectType="CheckBox" fmlaLink="Cs!T35" lockText="1" noThreeD="1"/>
</file>

<file path=xl/ctrlProps/ctrlProp1835.xml><?xml version="1.0" encoding="utf-8"?>
<formControlPr xmlns="http://schemas.microsoft.com/office/spreadsheetml/2009/9/main" objectType="CheckBox" checked="Checked" fmlaLink="Cs!T36" lockText="1" noThreeD="1"/>
</file>

<file path=xl/ctrlProps/ctrlProp1836.xml><?xml version="1.0" encoding="utf-8"?>
<formControlPr xmlns="http://schemas.microsoft.com/office/spreadsheetml/2009/9/main" objectType="CheckBox" fmlaLink="Cs!T37" lockText="1" noThreeD="1"/>
</file>

<file path=xl/ctrlProps/ctrlProp1837.xml><?xml version="1.0" encoding="utf-8"?>
<formControlPr xmlns="http://schemas.microsoft.com/office/spreadsheetml/2009/9/main" objectType="CheckBox" fmlaLink="Cs!T38" lockText="1" noThreeD="1"/>
</file>

<file path=xl/ctrlProps/ctrlProp1838.xml><?xml version="1.0" encoding="utf-8"?>
<formControlPr xmlns="http://schemas.microsoft.com/office/spreadsheetml/2009/9/main" objectType="CheckBox" fmlaLink="Cs!T39" lockText="1" noThreeD="1"/>
</file>

<file path=xl/ctrlProps/ctrlProp1839.xml><?xml version="1.0" encoding="utf-8"?>
<formControlPr xmlns="http://schemas.microsoft.com/office/spreadsheetml/2009/9/main" objectType="CheckBox" fmlaLink="Cs!T40" lockText="1" noThreeD="1"/>
</file>

<file path=xl/ctrlProps/ctrlProp1840.xml><?xml version="1.0" encoding="utf-8"?>
<formControlPr xmlns="http://schemas.microsoft.com/office/spreadsheetml/2009/9/main" objectType="CheckBox" fmlaLink="Cs!T41" lockText="1" noThreeD="1"/>
</file>

<file path=xl/ctrlProps/ctrlProp1841.xml><?xml version="1.0" encoding="utf-8"?>
<formControlPr xmlns="http://schemas.microsoft.com/office/spreadsheetml/2009/9/main" objectType="CheckBox" fmlaLink="Cs!T42" lockText="1" noThreeD="1"/>
</file>

<file path=xl/ctrlProps/ctrlProp1842.xml><?xml version="1.0" encoding="utf-8"?>
<formControlPr xmlns="http://schemas.microsoft.com/office/spreadsheetml/2009/9/main" objectType="CheckBox" fmlaLink="Cs!T43" lockText="1" noThreeD="1"/>
</file>

<file path=xl/ctrlProps/ctrlProp1843.xml><?xml version="1.0" encoding="utf-8"?>
<formControlPr xmlns="http://schemas.microsoft.com/office/spreadsheetml/2009/9/main" objectType="CheckBox" fmlaLink="Cs!T44" lockText="1" noThreeD="1"/>
</file>

<file path=xl/ctrlProps/ctrlProp1844.xml><?xml version="1.0" encoding="utf-8"?>
<formControlPr xmlns="http://schemas.microsoft.com/office/spreadsheetml/2009/9/main" objectType="CheckBox" fmlaLink="Cs!T45" lockText="1" noThreeD="1"/>
</file>

<file path=xl/ctrlProps/ctrlProp1845.xml><?xml version="1.0" encoding="utf-8"?>
<formControlPr xmlns="http://schemas.microsoft.com/office/spreadsheetml/2009/9/main" objectType="CheckBox" fmlaLink="Cs!T46" lockText="1" noThreeD="1"/>
</file>

<file path=xl/ctrlProps/ctrlProp1846.xml><?xml version="1.0" encoding="utf-8"?>
<formControlPr xmlns="http://schemas.microsoft.com/office/spreadsheetml/2009/9/main" objectType="CheckBox" fmlaLink="Cs!T47" lockText="1" noThreeD="1"/>
</file>

<file path=xl/ctrlProps/ctrlProp1847.xml><?xml version="1.0" encoding="utf-8"?>
<formControlPr xmlns="http://schemas.microsoft.com/office/spreadsheetml/2009/9/main" objectType="CheckBox" fmlaLink="Cs!T48" lockText="1" noThreeD="1"/>
</file>

<file path=xl/ctrlProps/ctrlProp1848.xml><?xml version="1.0" encoding="utf-8"?>
<formControlPr xmlns="http://schemas.microsoft.com/office/spreadsheetml/2009/9/main" objectType="CheckBox" fmlaLink="Cs!T49" lockText="1" noThreeD="1"/>
</file>

<file path=xl/ctrlProps/ctrlProp1849.xml><?xml version="1.0" encoding="utf-8"?>
<formControlPr xmlns="http://schemas.microsoft.com/office/spreadsheetml/2009/9/main" objectType="CheckBox" fmlaLink="Cs!T50" lockText="1" noThreeD="1"/>
</file>

<file path=xl/ctrlProps/ctrlProp1850.xml><?xml version="1.0" encoding="utf-8"?>
<formControlPr xmlns="http://schemas.microsoft.com/office/spreadsheetml/2009/9/main" objectType="CheckBox" fmlaLink="Cs!T51" lockText="1" noThreeD="1"/>
</file>

<file path=xl/ctrlProps/ctrlProp1851.xml><?xml version="1.0" encoding="utf-8"?>
<formControlPr xmlns="http://schemas.microsoft.com/office/spreadsheetml/2009/9/main" objectType="CheckBox" fmlaLink="Cs!T52" lockText="1" noThreeD="1"/>
</file>

<file path=xl/ctrlProps/ctrlProp1852.xml><?xml version="1.0" encoding="utf-8"?>
<formControlPr xmlns="http://schemas.microsoft.com/office/spreadsheetml/2009/9/main" objectType="CheckBox" fmlaLink="Cs!T53" lockText="1" noThreeD="1"/>
</file>

<file path=xl/ctrlProps/ctrlProp1853.xml><?xml version="1.0" encoding="utf-8"?>
<formControlPr xmlns="http://schemas.microsoft.com/office/spreadsheetml/2009/9/main" objectType="CheckBox" fmlaLink="Cs!T54" lockText="1" noThreeD="1"/>
</file>

<file path=xl/ctrlProps/ctrlProp1854.xml><?xml version="1.0" encoding="utf-8"?>
<formControlPr xmlns="http://schemas.microsoft.com/office/spreadsheetml/2009/9/main" objectType="CheckBox" fmlaLink="Cs!T55" lockText="1" noThreeD="1"/>
</file>

<file path=xl/ctrlProps/ctrlProp1855.xml><?xml version="1.0" encoding="utf-8"?>
<formControlPr xmlns="http://schemas.microsoft.com/office/spreadsheetml/2009/9/main" objectType="CheckBox" fmlaLink="Cs!T56" lockText="1" noThreeD="1"/>
</file>

<file path=xl/ctrlProps/ctrlProp1856.xml><?xml version="1.0" encoding="utf-8"?>
<formControlPr xmlns="http://schemas.microsoft.com/office/spreadsheetml/2009/9/main" objectType="CheckBox" fmlaLink="Cs!T57" lockText="1" noThreeD="1"/>
</file>

<file path=xl/ctrlProps/ctrlProp1857.xml><?xml version="1.0" encoding="utf-8"?>
<formControlPr xmlns="http://schemas.microsoft.com/office/spreadsheetml/2009/9/main" objectType="CheckBox" fmlaLink="Cs!T58" lockText="1" noThreeD="1"/>
</file>

<file path=xl/ctrlProps/ctrlProp1858.xml><?xml version="1.0" encoding="utf-8"?>
<formControlPr xmlns="http://schemas.microsoft.com/office/spreadsheetml/2009/9/main" objectType="CheckBox" fmlaLink="Cs!T59" lockText="1" noThreeD="1"/>
</file>

<file path=xl/ctrlProps/ctrlProp1859.xml><?xml version="1.0" encoding="utf-8"?>
<formControlPr xmlns="http://schemas.microsoft.com/office/spreadsheetml/2009/9/main" objectType="CheckBox" fmlaLink="Cs!T60" lockText="1" noThreeD="1"/>
</file>

<file path=xl/ctrlProps/ctrlProp1860.xml><?xml version="1.0" encoding="utf-8"?>
<formControlPr xmlns="http://schemas.microsoft.com/office/spreadsheetml/2009/9/main" objectType="CheckBox" fmlaLink="Cs!T61" lockText="1" noThreeD="1"/>
</file>

<file path=xl/ctrlProps/ctrlProp1861.xml><?xml version="1.0" encoding="utf-8"?>
<formControlPr xmlns="http://schemas.microsoft.com/office/spreadsheetml/2009/9/main" objectType="CheckBox" fmlaLink="Cs!T62" lockText="1" noThreeD="1"/>
</file>

<file path=xl/ctrlProps/ctrlProp1862.xml><?xml version="1.0" encoding="utf-8"?>
<formControlPr xmlns="http://schemas.microsoft.com/office/spreadsheetml/2009/9/main" objectType="CheckBox" fmlaLink="Cs!T63" lockText="1" noThreeD="1"/>
</file>

<file path=xl/ctrlProps/ctrlProp1863.xml><?xml version="1.0" encoding="utf-8"?>
<formControlPr xmlns="http://schemas.microsoft.com/office/spreadsheetml/2009/9/main" objectType="CheckBox" fmlaLink="Cs!T64" lockText="1" noThreeD="1"/>
</file>

<file path=xl/ctrlProps/ctrlProp1864.xml><?xml version="1.0" encoding="utf-8"?>
<formControlPr xmlns="http://schemas.microsoft.com/office/spreadsheetml/2009/9/main" objectType="CheckBox" fmlaLink="Cs!T65" lockText="1" noThreeD="1"/>
</file>

<file path=xl/ctrlProps/ctrlProp1865.xml><?xml version="1.0" encoding="utf-8"?>
<formControlPr xmlns="http://schemas.microsoft.com/office/spreadsheetml/2009/9/main" objectType="CheckBox" fmlaLink="Cs!T66" lockText="1" noThreeD="1"/>
</file>

<file path=xl/ctrlProps/ctrlProp1866.xml><?xml version="1.0" encoding="utf-8"?>
<formControlPr xmlns="http://schemas.microsoft.com/office/spreadsheetml/2009/9/main" objectType="CheckBox" fmlaLink="Cs!T67" lockText="1" noThreeD="1"/>
</file>

<file path=xl/ctrlProps/ctrlProp1867.xml><?xml version="1.0" encoding="utf-8"?>
<formControlPr xmlns="http://schemas.microsoft.com/office/spreadsheetml/2009/9/main" objectType="CheckBox" fmlaLink="Cs!T68" lockText="1" noThreeD="1"/>
</file>

<file path=xl/ctrlProps/ctrlProp1868.xml><?xml version="1.0" encoding="utf-8"?>
<formControlPr xmlns="http://schemas.microsoft.com/office/spreadsheetml/2009/9/main" objectType="CheckBox" fmlaLink="Cs!T69" lockText="1" noThreeD="1"/>
</file>

<file path=xl/ctrlProps/ctrlProp1869.xml><?xml version="1.0" encoding="utf-8"?>
<formControlPr xmlns="http://schemas.microsoft.com/office/spreadsheetml/2009/9/main" objectType="CheckBox" fmlaLink="Cs!T70" lockText="1" noThreeD="1"/>
</file>

<file path=xl/ctrlProps/ctrlProp1870.xml><?xml version="1.0" encoding="utf-8"?>
<formControlPr xmlns="http://schemas.microsoft.com/office/spreadsheetml/2009/9/main" objectType="CheckBox" fmlaLink="Cs!T71" lockText="1" noThreeD="1"/>
</file>

<file path=xl/ctrlProps/ctrlProp1871.xml><?xml version="1.0" encoding="utf-8"?>
<formControlPr xmlns="http://schemas.microsoft.com/office/spreadsheetml/2009/9/main" objectType="CheckBox" fmlaLink="Cs!T72" lockText="1" noThreeD="1"/>
</file>

<file path=xl/ctrlProps/ctrlProp1872.xml><?xml version="1.0" encoding="utf-8"?>
<formControlPr xmlns="http://schemas.microsoft.com/office/spreadsheetml/2009/9/main" objectType="CheckBox" fmlaLink="Cs!T73" lockText="1" noThreeD="1"/>
</file>

<file path=xl/ctrlProps/ctrlProp1873.xml><?xml version="1.0" encoding="utf-8"?>
<formControlPr xmlns="http://schemas.microsoft.com/office/spreadsheetml/2009/9/main" objectType="CheckBox" fmlaLink="Cs!T74" lockText="1" noThreeD="1"/>
</file>

<file path=xl/ctrlProps/ctrlProp1874.xml><?xml version="1.0" encoding="utf-8"?>
<formControlPr xmlns="http://schemas.microsoft.com/office/spreadsheetml/2009/9/main" objectType="CheckBox" fmlaLink="Cs!T75" lockText="1" noThreeD="1"/>
</file>

<file path=xl/ctrlProps/ctrlProp1875.xml><?xml version="1.0" encoding="utf-8"?>
<formControlPr xmlns="http://schemas.microsoft.com/office/spreadsheetml/2009/9/main" objectType="CheckBox" fmlaLink="Cs!T76" lockText="1" noThreeD="1"/>
</file>

<file path=xl/ctrlProps/ctrlProp1876.xml><?xml version="1.0" encoding="utf-8"?>
<formControlPr xmlns="http://schemas.microsoft.com/office/spreadsheetml/2009/9/main" objectType="CheckBox" fmlaLink="Cs!T77" lockText="1" noThreeD="1"/>
</file>

<file path=xl/ctrlProps/ctrlProp1877.xml><?xml version="1.0" encoding="utf-8"?>
<formControlPr xmlns="http://schemas.microsoft.com/office/spreadsheetml/2009/9/main" objectType="CheckBox" fmlaLink="Cs!T78" lockText="1" noThreeD="1"/>
</file>

<file path=xl/ctrlProps/ctrlProp1878.xml><?xml version="1.0" encoding="utf-8"?>
<formControlPr xmlns="http://schemas.microsoft.com/office/spreadsheetml/2009/9/main" objectType="CheckBox" fmlaLink="Cs!T79" lockText="1" noThreeD="1"/>
</file>

<file path=xl/ctrlProps/ctrlProp1879.xml><?xml version="1.0" encoding="utf-8"?>
<formControlPr xmlns="http://schemas.microsoft.com/office/spreadsheetml/2009/9/main" objectType="CheckBox" fmlaLink="Cs!T80" lockText="1" noThreeD="1"/>
</file>

<file path=xl/ctrlProps/ctrlProp1880.xml><?xml version="1.0" encoding="utf-8"?>
<formControlPr xmlns="http://schemas.microsoft.com/office/spreadsheetml/2009/9/main" objectType="CheckBox" fmlaLink="Cs!T81" lockText="1" noThreeD="1"/>
</file>

<file path=xl/ctrlProps/ctrlProp1881.xml><?xml version="1.0" encoding="utf-8"?>
<formControlPr xmlns="http://schemas.microsoft.com/office/spreadsheetml/2009/9/main" objectType="CheckBox" fmlaLink="Cs!T82" lockText="1" noThreeD="1"/>
</file>

<file path=xl/ctrlProps/ctrlProp1882.xml><?xml version="1.0" encoding="utf-8"?>
<formControlPr xmlns="http://schemas.microsoft.com/office/spreadsheetml/2009/9/main" objectType="CheckBox" fmlaLink="Cs!T83" lockText="1" noThreeD="1"/>
</file>

<file path=xl/ctrlProps/ctrlProp1883.xml><?xml version="1.0" encoding="utf-8"?>
<formControlPr xmlns="http://schemas.microsoft.com/office/spreadsheetml/2009/9/main" objectType="CheckBox" fmlaLink="Cs!T84" lockText="1" noThreeD="1"/>
</file>

<file path=xl/ctrlProps/ctrlProp1884.xml><?xml version="1.0" encoding="utf-8"?>
<formControlPr xmlns="http://schemas.microsoft.com/office/spreadsheetml/2009/9/main" objectType="CheckBox" fmlaLink="Cs!T85" lockText="1" noThreeD="1"/>
</file>

<file path=xl/ctrlProps/ctrlProp1885.xml><?xml version="1.0" encoding="utf-8"?>
<formControlPr xmlns="http://schemas.microsoft.com/office/spreadsheetml/2009/9/main" objectType="CheckBox" fmlaLink="Cs!T86" lockText="1" noThreeD="1"/>
</file>

<file path=xl/ctrlProps/ctrlProp1886.xml><?xml version="1.0" encoding="utf-8"?>
<formControlPr xmlns="http://schemas.microsoft.com/office/spreadsheetml/2009/9/main" objectType="CheckBox" fmlaLink="Cs!T87" lockText="1" noThreeD="1"/>
</file>

<file path=xl/ctrlProps/ctrlProp1887.xml><?xml version="1.0" encoding="utf-8"?>
<formControlPr xmlns="http://schemas.microsoft.com/office/spreadsheetml/2009/9/main" objectType="CheckBox" fmlaLink="Cs!T88" lockText="1" noThreeD="1"/>
</file>

<file path=xl/ctrlProps/ctrlProp1888.xml><?xml version="1.0" encoding="utf-8"?>
<formControlPr xmlns="http://schemas.microsoft.com/office/spreadsheetml/2009/9/main" objectType="CheckBox" fmlaLink="Cs!T89" lockText="1" noThreeD="1"/>
</file>

<file path=xl/ctrlProps/ctrlProp1889.xml><?xml version="1.0" encoding="utf-8"?>
<formControlPr xmlns="http://schemas.microsoft.com/office/spreadsheetml/2009/9/main" objectType="CheckBox" fmlaLink="Cs!T90" lockText="1" noThreeD="1"/>
</file>

<file path=xl/ctrlProps/ctrlProp1890.xml><?xml version="1.0" encoding="utf-8"?>
<formControlPr xmlns="http://schemas.microsoft.com/office/spreadsheetml/2009/9/main" objectType="CheckBox" fmlaLink="Cs!T91" lockText="1" noThreeD="1"/>
</file>

<file path=xl/ctrlProps/ctrlProp1891.xml><?xml version="1.0" encoding="utf-8"?>
<formControlPr xmlns="http://schemas.microsoft.com/office/spreadsheetml/2009/9/main" objectType="CheckBox" fmlaLink="Cs!T92" lockText="1" noThreeD="1"/>
</file>

<file path=xl/ctrlProps/ctrlProp1892.xml><?xml version="1.0" encoding="utf-8"?>
<formControlPr xmlns="http://schemas.microsoft.com/office/spreadsheetml/2009/9/main" objectType="CheckBox" fmlaLink="Cs!T93" lockText="1" noThreeD="1"/>
</file>

<file path=xl/ctrlProps/ctrlProp1893.xml><?xml version="1.0" encoding="utf-8"?>
<formControlPr xmlns="http://schemas.microsoft.com/office/spreadsheetml/2009/9/main" objectType="CheckBox" fmlaLink="Cs!T94" lockText="1" noThreeD="1"/>
</file>

<file path=xl/ctrlProps/ctrlProp1894.xml><?xml version="1.0" encoding="utf-8"?>
<formControlPr xmlns="http://schemas.microsoft.com/office/spreadsheetml/2009/9/main" objectType="CheckBox" fmlaLink="Cs!T95" lockText="1" noThreeD="1"/>
</file>

<file path=xl/ctrlProps/ctrlProp1895.xml><?xml version="1.0" encoding="utf-8"?>
<formControlPr xmlns="http://schemas.microsoft.com/office/spreadsheetml/2009/9/main" objectType="CheckBox" fmlaLink="Cs!T96" lockText="1" noThreeD="1"/>
</file>

<file path=xl/ctrlProps/ctrlProp1896.xml><?xml version="1.0" encoding="utf-8"?>
<formControlPr xmlns="http://schemas.microsoft.com/office/spreadsheetml/2009/9/main" objectType="CheckBox" fmlaLink="Cs!T97" lockText="1" noThreeD="1"/>
</file>

<file path=xl/ctrlProps/ctrlProp1897.xml><?xml version="1.0" encoding="utf-8"?>
<formControlPr xmlns="http://schemas.microsoft.com/office/spreadsheetml/2009/9/main" objectType="CheckBox" fmlaLink="Cs!T98" lockText="1" noThreeD="1"/>
</file>

<file path=xl/ctrlProps/ctrlProp1898.xml><?xml version="1.0" encoding="utf-8"?>
<formControlPr xmlns="http://schemas.microsoft.com/office/spreadsheetml/2009/9/main" objectType="CheckBox" fmlaLink="Cs!T99" lockText="1" noThreeD="1"/>
</file>

<file path=xl/ctrlProps/ctrlProp1899.xml><?xml version="1.0" encoding="utf-8"?>
<formControlPr xmlns="http://schemas.microsoft.com/office/spreadsheetml/2009/9/main" objectType="CheckBox" fmlaLink="Cs!T100" lockText="1" noThreeD="1"/>
</file>

<file path=xl/ctrlProps/ctrlProp1900.xml><?xml version="1.0" encoding="utf-8"?>
<formControlPr xmlns="http://schemas.microsoft.com/office/spreadsheetml/2009/9/main" objectType="CheckBox" fmlaLink="Cs!T101" lockText="1" noThreeD="1"/>
</file>

<file path=xl/ctrlProps/ctrlProp1901.xml><?xml version="1.0" encoding="utf-8"?>
<formControlPr xmlns="http://schemas.microsoft.com/office/spreadsheetml/2009/9/main" objectType="CheckBox" fmlaLink="Cs!T102" lockText="1" noThreeD="1"/>
</file>

<file path=xl/ctrlProps/ctrlProp1902.xml><?xml version="1.0" encoding="utf-8"?>
<formControlPr xmlns="http://schemas.microsoft.com/office/spreadsheetml/2009/9/main" objectType="CheckBox" fmlaLink="Cs!U3" lockText="1" noThreeD="1"/>
</file>

<file path=xl/ctrlProps/ctrlProp1903.xml><?xml version="1.0" encoding="utf-8"?>
<formControlPr xmlns="http://schemas.microsoft.com/office/spreadsheetml/2009/9/main" objectType="CheckBox" fmlaLink="Cs!U4" lockText="1" noThreeD="1"/>
</file>

<file path=xl/ctrlProps/ctrlProp1904.xml><?xml version="1.0" encoding="utf-8"?>
<formControlPr xmlns="http://schemas.microsoft.com/office/spreadsheetml/2009/9/main" objectType="CheckBox" fmlaLink="Cs!U5" lockText="1" noThreeD="1"/>
</file>

<file path=xl/ctrlProps/ctrlProp1905.xml><?xml version="1.0" encoding="utf-8"?>
<formControlPr xmlns="http://schemas.microsoft.com/office/spreadsheetml/2009/9/main" objectType="CheckBox" fmlaLink="Cs!U6" lockText="1" noThreeD="1"/>
</file>

<file path=xl/ctrlProps/ctrlProp1906.xml><?xml version="1.0" encoding="utf-8"?>
<formControlPr xmlns="http://schemas.microsoft.com/office/spreadsheetml/2009/9/main" objectType="CheckBox" fmlaLink="Cs!U7" lockText="1" noThreeD="1"/>
</file>

<file path=xl/ctrlProps/ctrlProp1907.xml><?xml version="1.0" encoding="utf-8"?>
<formControlPr xmlns="http://schemas.microsoft.com/office/spreadsheetml/2009/9/main" objectType="CheckBox" fmlaLink="Cs!U8" lockText="1" noThreeD="1"/>
</file>

<file path=xl/ctrlProps/ctrlProp1908.xml><?xml version="1.0" encoding="utf-8"?>
<formControlPr xmlns="http://schemas.microsoft.com/office/spreadsheetml/2009/9/main" objectType="CheckBox" fmlaLink="Cs!U9" lockText="1" noThreeD="1"/>
</file>

<file path=xl/ctrlProps/ctrlProp1909.xml><?xml version="1.0" encoding="utf-8"?>
<formControlPr xmlns="http://schemas.microsoft.com/office/spreadsheetml/2009/9/main" objectType="CheckBox" fmlaLink="Cs!U10" lockText="1" noThreeD="1"/>
</file>

<file path=xl/ctrlProps/ctrlProp1910.xml><?xml version="1.0" encoding="utf-8"?>
<formControlPr xmlns="http://schemas.microsoft.com/office/spreadsheetml/2009/9/main" objectType="CheckBox" fmlaLink="Cs!U11" lockText="1" noThreeD="1"/>
</file>

<file path=xl/ctrlProps/ctrlProp1911.xml><?xml version="1.0" encoding="utf-8"?>
<formControlPr xmlns="http://schemas.microsoft.com/office/spreadsheetml/2009/9/main" objectType="CheckBox" fmlaLink="Cs!U12" lockText="1" noThreeD="1"/>
</file>

<file path=xl/ctrlProps/ctrlProp1912.xml><?xml version="1.0" encoding="utf-8"?>
<formControlPr xmlns="http://schemas.microsoft.com/office/spreadsheetml/2009/9/main" objectType="CheckBox" fmlaLink="Cs!U13" lockText="1" noThreeD="1"/>
</file>

<file path=xl/ctrlProps/ctrlProp1913.xml><?xml version="1.0" encoding="utf-8"?>
<formControlPr xmlns="http://schemas.microsoft.com/office/spreadsheetml/2009/9/main" objectType="CheckBox" fmlaLink="Cs!U14" lockText="1" noThreeD="1"/>
</file>

<file path=xl/ctrlProps/ctrlProp1914.xml><?xml version="1.0" encoding="utf-8"?>
<formControlPr xmlns="http://schemas.microsoft.com/office/spreadsheetml/2009/9/main" objectType="CheckBox" fmlaLink="Cs!U15" lockText="1" noThreeD="1"/>
</file>

<file path=xl/ctrlProps/ctrlProp1915.xml><?xml version="1.0" encoding="utf-8"?>
<formControlPr xmlns="http://schemas.microsoft.com/office/spreadsheetml/2009/9/main" objectType="CheckBox" fmlaLink="Cs!U16" lockText="1" noThreeD="1"/>
</file>

<file path=xl/ctrlProps/ctrlProp1916.xml><?xml version="1.0" encoding="utf-8"?>
<formControlPr xmlns="http://schemas.microsoft.com/office/spreadsheetml/2009/9/main" objectType="CheckBox" fmlaLink="Cs!U17" lockText="1" noThreeD="1"/>
</file>

<file path=xl/ctrlProps/ctrlProp1917.xml><?xml version="1.0" encoding="utf-8"?>
<formControlPr xmlns="http://schemas.microsoft.com/office/spreadsheetml/2009/9/main" objectType="CheckBox" fmlaLink="Cs!U18" lockText="1" noThreeD="1"/>
</file>

<file path=xl/ctrlProps/ctrlProp1918.xml><?xml version="1.0" encoding="utf-8"?>
<formControlPr xmlns="http://schemas.microsoft.com/office/spreadsheetml/2009/9/main" objectType="CheckBox" fmlaLink="Cs!U19" lockText="1" noThreeD="1"/>
</file>

<file path=xl/ctrlProps/ctrlProp1919.xml><?xml version="1.0" encoding="utf-8"?>
<formControlPr xmlns="http://schemas.microsoft.com/office/spreadsheetml/2009/9/main" objectType="CheckBox" fmlaLink="Cs!U20" lockText="1" noThreeD="1"/>
</file>

<file path=xl/ctrlProps/ctrlProp1920.xml><?xml version="1.0" encoding="utf-8"?>
<formControlPr xmlns="http://schemas.microsoft.com/office/spreadsheetml/2009/9/main" objectType="CheckBox" fmlaLink="Cs!U21" lockText="1" noThreeD="1"/>
</file>

<file path=xl/ctrlProps/ctrlProp1921.xml><?xml version="1.0" encoding="utf-8"?>
<formControlPr xmlns="http://schemas.microsoft.com/office/spreadsheetml/2009/9/main" objectType="CheckBox" checked="Checked" fmlaLink="Cs!U22" lockText="1" noThreeD="1"/>
</file>

<file path=xl/ctrlProps/ctrlProp1922.xml><?xml version="1.0" encoding="utf-8"?>
<formControlPr xmlns="http://schemas.microsoft.com/office/spreadsheetml/2009/9/main" objectType="CheckBox" fmlaLink="Cs!U23" lockText="1" noThreeD="1"/>
</file>

<file path=xl/ctrlProps/ctrlProp1923.xml><?xml version="1.0" encoding="utf-8"?>
<formControlPr xmlns="http://schemas.microsoft.com/office/spreadsheetml/2009/9/main" objectType="CheckBox" fmlaLink="Cs!U24" lockText="1" noThreeD="1"/>
</file>

<file path=xl/ctrlProps/ctrlProp1924.xml><?xml version="1.0" encoding="utf-8"?>
<formControlPr xmlns="http://schemas.microsoft.com/office/spreadsheetml/2009/9/main" objectType="CheckBox" fmlaLink="Cs!U25" lockText="1" noThreeD="1"/>
</file>

<file path=xl/ctrlProps/ctrlProp1925.xml><?xml version="1.0" encoding="utf-8"?>
<formControlPr xmlns="http://schemas.microsoft.com/office/spreadsheetml/2009/9/main" objectType="CheckBox" fmlaLink="Cs!U26" lockText="1" noThreeD="1"/>
</file>

<file path=xl/ctrlProps/ctrlProp1926.xml><?xml version="1.0" encoding="utf-8"?>
<formControlPr xmlns="http://schemas.microsoft.com/office/spreadsheetml/2009/9/main" objectType="CheckBox" fmlaLink="Cs!U27" lockText="1" noThreeD="1"/>
</file>

<file path=xl/ctrlProps/ctrlProp1927.xml><?xml version="1.0" encoding="utf-8"?>
<formControlPr xmlns="http://schemas.microsoft.com/office/spreadsheetml/2009/9/main" objectType="CheckBox" fmlaLink="Cs!U28" lockText="1" noThreeD="1"/>
</file>

<file path=xl/ctrlProps/ctrlProp1928.xml><?xml version="1.0" encoding="utf-8"?>
<formControlPr xmlns="http://schemas.microsoft.com/office/spreadsheetml/2009/9/main" objectType="CheckBox" fmlaLink="Cs!U29" lockText="1" noThreeD="1"/>
</file>

<file path=xl/ctrlProps/ctrlProp1929.xml><?xml version="1.0" encoding="utf-8"?>
<formControlPr xmlns="http://schemas.microsoft.com/office/spreadsheetml/2009/9/main" objectType="CheckBox" fmlaLink="Cs!U30" lockText="1" noThreeD="1"/>
</file>

<file path=xl/ctrlProps/ctrlProp1930.xml><?xml version="1.0" encoding="utf-8"?>
<formControlPr xmlns="http://schemas.microsoft.com/office/spreadsheetml/2009/9/main" objectType="CheckBox" fmlaLink="Cs!U31" lockText="1" noThreeD="1"/>
</file>

<file path=xl/ctrlProps/ctrlProp1931.xml><?xml version="1.0" encoding="utf-8"?>
<formControlPr xmlns="http://schemas.microsoft.com/office/spreadsheetml/2009/9/main" objectType="CheckBox" fmlaLink="Cs!U32" lockText="1" noThreeD="1"/>
</file>

<file path=xl/ctrlProps/ctrlProp1932.xml><?xml version="1.0" encoding="utf-8"?>
<formControlPr xmlns="http://schemas.microsoft.com/office/spreadsheetml/2009/9/main" objectType="CheckBox" fmlaLink="Cs!U33" lockText="1" noThreeD="1"/>
</file>

<file path=xl/ctrlProps/ctrlProp1933.xml><?xml version="1.0" encoding="utf-8"?>
<formControlPr xmlns="http://schemas.microsoft.com/office/spreadsheetml/2009/9/main" objectType="CheckBox" fmlaLink="Cs!U34" lockText="1" noThreeD="1"/>
</file>

<file path=xl/ctrlProps/ctrlProp1934.xml><?xml version="1.0" encoding="utf-8"?>
<formControlPr xmlns="http://schemas.microsoft.com/office/spreadsheetml/2009/9/main" objectType="CheckBox" fmlaLink="Cs!U35" lockText="1" noThreeD="1"/>
</file>

<file path=xl/ctrlProps/ctrlProp1935.xml><?xml version="1.0" encoding="utf-8"?>
<formControlPr xmlns="http://schemas.microsoft.com/office/spreadsheetml/2009/9/main" objectType="CheckBox" fmlaLink="Cs!U36" lockText="1" noThreeD="1"/>
</file>

<file path=xl/ctrlProps/ctrlProp1936.xml><?xml version="1.0" encoding="utf-8"?>
<formControlPr xmlns="http://schemas.microsoft.com/office/spreadsheetml/2009/9/main" objectType="CheckBox" checked="Checked" fmlaLink="Cs!U37" lockText="1" noThreeD="1"/>
</file>

<file path=xl/ctrlProps/ctrlProp1937.xml><?xml version="1.0" encoding="utf-8"?>
<formControlPr xmlns="http://schemas.microsoft.com/office/spreadsheetml/2009/9/main" objectType="CheckBox" fmlaLink="Cs!U38" lockText="1" noThreeD="1"/>
</file>

<file path=xl/ctrlProps/ctrlProp1938.xml><?xml version="1.0" encoding="utf-8"?>
<formControlPr xmlns="http://schemas.microsoft.com/office/spreadsheetml/2009/9/main" objectType="CheckBox" fmlaLink="Cs!U39" lockText="1" noThreeD="1"/>
</file>

<file path=xl/ctrlProps/ctrlProp1939.xml><?xml version="1.0" encoding="utf-8"?>
<formControlPr xmlns="http://schemas.microsoft.com/office/spreadsheetml/2009/9/main" objectType="CheckBox" fmlaLink="Cs!U40" lockText="1" noThreeD="1"/>
</file>

<file path=xl/ctrlProps/ctrlProp1940.xml><?xml version="1.0" encoding="utf-8"?>
<formControlPr xmlns="http://schemas.microsoft.com/office/spreadsheetml/2009/9/main" objectType="CheckBox" fmlaLink="Cs!U41" lockText="1" noThreeD="1"/>
</file>

<file path=xl/ctrlProps/ctrlProp1941.xml><?xml version="1.0" encoding="utf-8"?>
<formControlPr xmlns="http://schemas.microsoft.com/office/spreadsheetml/2009/9/main" objectType="CheckBox" fmlaLink="Cs!U42" lockText="1" noThreeD="1"/>
</file>

<file path=xl/ctrlProps/ctrlProp1942.xml><?xml version="1.0" encoding="utf-8"?>
<formControlPr xmlns="http://schemas.microsoft.com/office/spreadsheetml/2009/9/main" objectType="CheckBox" fmlaLink="Cs!U43" lockText="1" noThreeD="1"/>
</file>

<file path=xl/ctrlProps/ctrlProp1943.xml><?xml version="1.0" encoding="utf-8"?>
<formControlPr xmlns="http://schemas.microsoft.com/office/spreadsheetml/2009/9/main" objectType="CheckBox" fmlaLink="Cs!U44" lockText="1" noThreeD="1"/>
</file>

<file path=xl/ctrlProps/ctrlProp1944.xml><?xml version="1.0" encoding="utf-8"?>
<formControlPr xmlns="http://schemas.microsoft.com/office/spreadsheetml/2009/9/main" objectType="CheckBox" fmlaLink="Cs!U45" lockText="1" noThreeD="1"/>
</file>

<file path=xl/ctrlProps/ctrlProp1945.xml><?xml version="1.0" encoding="utf-8"?>
<formControlPr xmlns="http://schemas.microsoft.com/office/spreadsheetml/2009/9/main" objectType="CheckBox" fmlaLink="Cs!U46" lockText="1" noThreeD="1"/>
</file>

<file path=xl/ctrlProps/ctrlProp1946.xml><?xml version="1.0" encoding="utf-8"?>
<formControlPr xmlns="http://schemas.microsoft.com/office/spreadsheetml/2009/9/main" objectType="CheckBox" fmlaLink="Cs!U47" lockText="1" noThreeD="1"/>
</file>

<file path=xl/ctrlProps/ctrlProp1947.xml><?xml version="1.0" encoding="utf-8"?>
<formControlPr xmlns="http://schemas.microsoft.com/office/spreadsheetml/2009/9/main" objectType="CheckBox" fmlaLink="Cs!U48" lockText="1" noThreeD="1"/>
</file>

<file path=xl/ctrlProps/ctrlProp1948.xml><?xml version="1.0" encoding="utf-8"?>
<formControlPr xmlns="http://schemas.microsoft.com/office/spreadsheetml/2009/9/main" objectType="CheckBox" fmlaLink="Cs!U49" lockText="1" noThreeD="1"/>
</file>

<file path=xl/ctrlProps/ctrlProp1949.xml><?xml version="1.0" encoding="utf-8"?>
<formControlPr xmlns="http://schemas.microsoft.com/office/spreadsheetml/2009/9/main" objectType="CheckBox" fmlaLink="Cs!U50" lockText="1" noThreeD="1"/>
</file>

<file path=xl/ctrlProps/ctrlProp1950.xml><?xml version="1.0" encoding="utf-8"?>
<formControlPr xmlns="http://schemas.microsoft.com/office/spreadsheetml/2009/9/main" objectType="CheckBox" fmlaLink="Cs!U51" lockText="1" noThreeD="1"/>
</file>

<file path=xl/ctrlProps/ctrlProp1951.xml><?xml version="1.0" encoding="utf-8"?>
<formControlPr xmlns="http://schemas.microsoft.com/office/spreadsheetml/2009/9/main" objectType="CheckBox" fmlaLink="Cs!U52" lockText="1" noThreeD="1"/>
</file>

<file path=xl/ctrlProps/ctrlProp1952.xml><?xml version="1.0" encoding="utf-8"?>
<formControlPr xmlns="http://schemas.microsoft.com/office/spreadsheetml/2009/9/main" objectType="CheckBox" fmlaLink="Cs!U53" lockText="1" noThreeD="1"/>
</file>

<file path=xl/ctrlProps/ctrlProp1953.xml><?xml version="1.0" encoding="utf-8"?>
<formControlPr xmlns="http://schemas.microsoft.com/office/spreadsheetml/2009/9/main" objectType="CheckBox" fmlaLink="Cs!U54" lockText="1" noThreeD="1"/>
</file>

<file path=xl/ctrlProps/ctrlProp1954.xml><?xml version="1.0" encoding="utf-8"?>
<formControlPr xmlns="http://schemas.microsoft.com/office/spreadsheetml/2009/9/main" objectType="CheckBox" fmlaLink="Cs!U55" lockText="1" noThreeD="1"/>
</file>

<file path=xl/ctrlProps/ctrlProp1955.xml><?xml version="1.0" encoding="utf-8"?>
<formControlPr xmlns="http://schemas.microsoft.com/office/spreadsheetml/2009/9/main" objectType="CheckBox" fmlaLink="Cs!U56" lockText="1" noThreeD="1"/>
</file>

<file path=xl/ctrlProps/ctrlProp1956.xml><?xml version="1.0" encoding="utf-8"?>
<formControlPr xmlns="http://schemas.microsoft.com/office/spreadsheetml/2009/9/main" objectType="CheckBox" fmlaLink="Cs!U57" lockText="1" noThreeD="1"/>
</file>

<file path=xl/ctrlProps/ctrlProp1957.xml><?xml version="1.0" encoding="utf-8"?>
<formControlPr xmlns="http://schemas.microsoft.com/office/spreadsheetml/2009/9/main" objectType="CheckBox" fmlaLink="Cs!U58" lockText="1" noThreeD="1"/>
</file>

<file path=xl/ctrlProps/ctrlProp1958.xml><?xml version="1.0" encoding="utf-8"?>
<formControlPr xmlns="http://schemas.microsoft.com/office/spreadsheetml/2009/9/main" objectType="CheckBox" fmlaLink="Cs!U59" lockText="1" noThreeD="1"/>
</file>

<file path=xl/ctrlProps/ctrlProp1959.xml><?xml version="1.0" encoding="utf-8"?>
<formControlPr xmlns="http://schemas.microsoft.com/office/spreadsheetml/2009/9/main" objectType="CheckBox" fmlaLink="Cs!U60" lockText="1" noThreeD="1"/>
</file>

<file path=xl/ctrlProps/ctrlProp1960.xml><?xml version="1.0" encoding="utf-8"?>
<formControlPr xmlns="http://schemas.microsoft.com/office/spreadsheetml/2009/9/main" objectType="CheckBox" fmlaLink="Cs!U61" lockText="1" noThreeD="1"/>
</file>

<file path=xl/ctrlProps/ctrlProp1961.xml><?xml version="1.0" encoding="utf-8"?>
<formControlPr xmlns="http://schemas.microsoft.com/office/spreadsheetml/2009/9/main" objectType="CheckBox" fmlaLink="Cs!U62" lockText="1" noThreeD="1"/>
</file>

<file path=xl/ctrlProps/ctrlProp1962.xml><?xml version="1.0" encoding="utf-8"?>
<formControlPr xmlns="http://schemas.microsoft.com/office/spreadsheetml/2009/9/main" objectType="CheckBox" fmlaLink="Cs!U63" lockText="1" noThreeD="1"/>
</file>

<file path=xl/ctrlProps/ctrlProp1963.xml><?xml version="1.0" encoding="utf-8"?>
<formControlPr xmlns="http://schemas.microsoft.com/office/spreadsheetml/2009/9/main" objectType="CheckBox" fmlaLink="Cs!U64" lockText="1" noThreeD="1"/>
</file>

<file path=xl/ctrlProps/ctrlProp1964.xml><?xml version="1.0" encoding="utf-8"?>
<formControlPr xmlns="http://schemas.microsoft.com/office/spreadsheetml/2009/9/main" objectType="CheckBox" fmlaLink="Cs!U65" lockText="1" noThreeD="1"/>
</file>

<file path=xl/ctrlProps/ctrlProp1965.xml><?xml version="1.0" encoding="utf-8"?>
<formControlPr xmlns="http://schemas.microsoft.com/office/spreadsheetml/2009/9/main" objectType="CheckBox" fmlaLink="Cs!U66" lockText="1" noThreeD="1"/>
</file>

<file path=xl/ctrlProps/ctrlProp1966.xml><?xml version="1.0" encoding="utf-8"?>
<formControlPr xmlns="http://schemas.microsoft.com/office/spreadsheetml/2009/9/main" objectType="CheckBox" fmlaLink="Cs!U67" lockText="1" noThreeD="1"/>
</file>

<file path=xl/ctrlProps/ctrlProp1967.xml><?xml version="1.0" encoding="utf-8"?>
<formControlPr xmlns="http://schemas.microsoft.com/office/spreadsheetml/2009/9/main" objectType="CheckBox" fmlaLink="Cs!U68" lockText="1" noThreeD="1"/>
</file>

<file path=xl/ctrlProps/ctrlProp1968.xml><?xml version="1.0" encoding="utf-8"?>
<formControlPr xmlns="http://schemas.microsoft.com/office/spreadsheetml/2009/9/main" objectType="CheckBox" fmlaLink="Cs!U69" lockText="1" noThreeD="1"/>
</file>

<file path=xl/ctrlProps/ctrlProp1969.xml><?xml version="1.0" encoding="utf-8"?>
<formControlPr xmlns="http://schemas.microsoft.com/office/spreadsheetml/2009/9/main" objectType="CheckBox" fmlaLink="Cs!U70" lockText="1" noThreeD="1"/>
</file>

<file path=xl/ctrlProps/ctrlProp1970.xml><?xml version="1.0" encoding="utf-8"?>
<formControlPr xmlns="http://schemas.microsoft.com/office/spreadsheetml/2009/9/main" objectType="CheckBox" fmlaLink="Cs!U71" lockText="1" noThreeD="1"/>
</file>

<file path=xl/ctrlProps/ctrlProp1971.xml><?xml version="1.0" encoding="utf-8"?>
<formControlPr xmlns="http://schemas.microsoft.com/office/spreadsheetml/2009/9/main" objectType="CheckBox" fmlaLink="Cs!U72" lockText="1" noThreeD="1"/>
</file>

<file path=xl/ctrlProps/ctrlProp1972.xml><?xml version="1.0" encoding="utf-8"?>
<formControlPr xmlns="http://schemas.microsoft.com/office/spreadsheetml/2009/9/main" objectType="CheckBox" fmlaLink="Cs!U73" lockText="1" noThreeD="1"/>
</file>

<file path=xl/ctrlProps/ctrlProp1973.xml><?xml version="1.0" encoding="utf-8"?>
<formControlPr xmlns="http://schemas.microsoft.com/office/spreadsheetml/2009/9/main" objectType="CheckBox" fmlaLink="Cs!U74" lockText="1" noThreeD="1"/>
</file>

<file path=xl/ctrlProps/ctrlProp1974.xml><?xml version="1.0" encoding="utf-8"?>
<formControlPr xmlns="http://schemas.microsoft.com/office/spreadsheetml/2009/9/main" objectType="CheckBox" fmlaLink="Cs!U75" lockText="1" noThreeD="1"/>
</file>

<file path=xl/ctrlProps/ctrlProp1975.xml><?xml version="1.0" encoding="utf-8"?>
<formControlPr xmlns="http://schemas.microsoft.com/office/spreadsheetml/2009/9/main" objectType="CheckBox" fmlaLink="Cs!U76" lockText="1" noThreeD="1"/>
</file>

<file path=xl/ctrlProps/ctrlProp1976.xml><?xml version="1.0" encoding="utf-8"?>
<formControlPr xmlns="http://schemas.microsoft.com/office/spreadsheetml/2009/9/main" objectType="CheckBox" fmlaLink="Cs!U77" lockText="1" noThreeD="1"/>
</file>

<file path=xl/ctrlProps/ctrlProp1977.xml><?xml version="1.0" encoding="utf-8"?>
<formControlPr xmlns="http://schemas.microsoft.com/office/spreadsheetml/2009/9/main" objectType="CheckBox" fmlaLink="Cs!U78" lockText="1" noThreeD="1"/>
</file>

<file path=xl/ctrlProps/ctrlProp1978.xml><?xml version="1.0" encoding="utf-8"?>
<formControlPr xmlns="http://schemas.microsoft.com/office/spreadsheetml/2009/9/main" objectType="CheckBox" fmlaLink="Cs!U79" lockText="1" noThreeD="1"/>
</file>

<file path=xl/ctrlProps/ctrlProp1979.xml><?xml version="1.0" encoding="utf-8"?>
<formControlPr xmlns="http://schemas.microsoft.com/office/spreadsheetml/2009/9/main" objectType="CheckBox" fmlaLink="Cs!U80" lockText="1" noThreeD="1"/>
</file>

<file path=xl/ctrlProps/ctrlProp1980.xml><?xml version="1.0" encoding="utf-8"?>
<formControlPr xmlns="http://schemas.microsoft.com/office/spreadsheetml/2009/9/main" objectType="CheckBox" fmlaLink="Cs!U81" lockText="1" noThreeD="1"/>
</file>

<file path=xl/ctrlProps/ctrlProp1981.xml><?xml version="1.0" encoding="utf-8"?>
<formControlPr xmlns="http://schemas.microsoft.com/office/spreadsheetml/2009/9/main" objectType="CheckBox" fmlaLink="Cs!U82" lockText="1" noThreeD="1"/>
</file>

<file path=xl/ctrlProps/ctrlProp1982.xml><?xml version="1.0" encoding="utf-8"?>
<formControlPr xmlns="http://schemas.microsoft.com/office/spreadsheetml/2009/9/main" objectType="CheckBox" fmlaLink="Cs!U83" lockText="1" noThreeD="1"/>
</file>

<file path=xl/ctrlProps/ctrlProp1983.xml><?xml version="1.0" encoding="utf-8"?>
<formControlPr xmlns="http://schemas.microsoft.com/office/spreadsheetml/2009/9/main" objectType="CheckBox" fmlaLink="Cs!U84" lockText="1" noThreeD="1"/>
</file>

<file path=xl/ctrlProps/ctrlProp1984.xml><?xml version="1.0" encoding="utf-8"?>
<formControlPr xmlns="http://schemas.microsoft.com/office/spreadsheetml/2009/9/main" objectType="CheckBox" fmlaLink="Cs!U85" lockText="1" noThreeD="1"/>
</file>

<file path=xl/ctrlProps/ctrlProp1985.xml><?xml version="1.0" encoding="utf-8"?>
<formControlPr xmlns="http://schemas.microsoft.com/office/spreadsheetml/2009/9/main" objectType="CheckBox" fmlaLink="Cs!U86" lockText="1" noThreeD="1"/>
</file>

<file path=xl/ctrlProps/ctrlProp1986.xml><?xml version="1.0" encoding="utf-8"?>
<formControlPr xmlns="http://schemas.microsoft.com/office/spreadsheetml/2009/9/main" objectType="CheckBox" fmlaLink="Cs!U87" lockText="1" noThreeD="1"/>
</file>

<file path=xl/ctrlProps/ctrlProp1987.xml><?xml version="1.0" encoding="utf-8"?>
<formControlPr xmlns="http://schemas.microsoft.com/office/spreadsheetml/2009/9/main" objectType="CheckBox" fmlaLink="Cs!U88" lockText="1" noThreeD="1"/>
</file>

<file path=xl/ctrlProps/ctrlProp1988.xml><?xml version="1.0" encoding="utf-8"?>
<formControlPr xmlns="http://schemas.microsoft.com/office/spreadsheetml/2009/9/main" objectType="CheckBox" fmlaLink="Cs!U89" lockText="1" noThreeD="1"/>
</file>

<file path=xl/ctrlProps/ctrlProp1989.xml><?xml version="1.0" encoding="utf-8"?>
<formControlPr xmlns="http://schemas.microsoft.com/office/spreadsheetml/2009/9/main" objectType="CheckBox" fmlaLink="Cs!U90" lockText="1" noThreeD="1"/>
</file>

<file path=xl/ctrlProps/ctrlProp1990.xml><?xml version="1.0" encoding="utf-8"?>
<formControlPr xmlns="http://schemas.microsoft.com/office/spreadsheetml/2009/9/main" objectType="CheckBox" fmlaLink="Cs!U91" lockText="1" noThreeD="1"/>
</file>

<file path=xl/ctrlProps/ctrlProp1991.xml><?xml version="1.0" encoding="utf-8"?>
<formControlPr xmlns="http://schemas.microsoft.com/office/spreadsheetml/2009/9/main" objectType="CheckBox" fmlaLink="Cs!U92" lockText="1" noThreeD="1"/>
</file>

<file path=xl/ctrlProps/ctrlProp1992.xml><?xml version="1.0" encoding="utf-8"?>
<formControlPr xmlns="http://schemas.microsoft.com/office/spreadsheetml/2009/9/main" objectType="CheckBox" fmlaLink="Cs!U93" lockText="1" noThreeD="1"/>
</file>

<file path=xl/ctrlProps/ctrlProp1993.xml><?xml version="1.0" encoding="utf-8"?>
<formControlPr xmlns="http://schemas.microsoft.com/office/spreadsheetml/2009/9/main" objectType="CheckBox" fmlaLink="Cs!U94" lockText="1" noThreeD="1"/>
</file>

<file path=xl/ctrlProps/ctrlProp1994.xml><?xml version="1.0" encoding="utf-8"?>
<formControlPr xmlns="http://schemas.microsoft.com/office/spreadsheetml/2009/9/main" objectType="CheckBox" fmlaLink="Cs!U95" lockText="1" noThreeD="1"/>
</file>

<file path=xl/ctrlProps/ctrlProp1995.xml><?xml version="1.0" encoding="utf-8"?>
<formControlPr xmlns="http://schemas.microsoft.com/office/spreadsheetml/2009/9/main" objectType="CheckBox" fmlaLink="Cs!U96" lockText="1" noThreeD="1"/>
</file>

<file path=xl/ctrlProps/ctrlProp1996.xml><?xml version="1.0" encoding="utf-8"?>
<formControlPr xmlns="http://schemas.microsoft.com/office/spreadsheetml/2009/9/main" objectType="CheckBox" fmlaLink="Cs!U97" lockText="1" noThreeD="1"/>
</file>

<file path=xl/ctrlProps/ctrlProp1997.xml><?xml version="1.0" encoding="utf-8"?>
<formControlPr xmlns="http://schemas.microsoft.com/office/spreadsheetml/2009/9/main" objectType="CheckBox" fmlaLink="Cs!U98" lockText="1" noThreeD="1"/>
</file>

<file path=xl/ctrlProps/ctrlProp1998.xml><?xml version="1.0" encoding="utf-8"?>
<formControlPr xmlns="http://schemas.microsoft.com/office/spreadsheetml/2009/9/main" objectType="CheckBox" fmlaLink="Cs!U99" lockText="1" noThreeD="1"/>
</file>

<file path=xl/ctrlProps/ctrlProp1999.xml><?xml version="1.0" encoding="utf-8"?>
<formControlPr xmlns="http://schemas.microsoft.com/office/spreadsheetml/2009/9/main" objectType="CheckBox" fmlaLink="Cs!U100" lockText="1" noThreeD="1"/>
</file>

<file path=xl/ctrlProps/ctrlProp2000.xml><?xml version="1.0" encoding="utf-8"?>
<formControlPr xmlns="http://schemas.microsoft.com/office/spreadsheetml/2009/9/main" objectType="CheckBox" fmlaLink="Cs!U101" lockText="1" noThreeD="1"/>
</file>

<file path=xl/ctrlProps/ctrlProp2001.xml><?xml version="1.0" encoding="utf-8"?>
<formControlPr xmlns="http://schemas.microsoft.com/office/spreadsheetml/2009/9/main" objectType="CheckBox" fmlaLink="Cs!U102" lockText="1" noThreeD="1"/>
</file>

<file path=xl/ctrlProps/ctrlProp2002.xml><?xml version="1.0" encoding="utf-8"?>
<formControlPr xmlns="http://schemas.microsoft.com/office/spreadsheetml/2009/9/main" objectType="List" dx="16" fmlaLink="ComCalc!$A$208" fmlaRange="ComCalc!$A$206:$A$207" noThreeD="1" sel="2" val="0"/>
</file>

<file path=xl/ctrlProps/ctrlProp2003.xml><?xml version="1.0" encoding="utf-8"?>
<formControlPr xmlns="http://schemas.microsoft.com/office/spreadsheetml/2009/9/main" objectType="List" dx="16" fmlaLink="ComCalc!$A$445" fmlaRange="CompositeNames" noThreeD="1" sel="20" val="0"/>
</file>

<file path=xl/ctrlProps/ctrlProp2004.xml><?xml version="1.0" encoding="utf-8"?>
<formControlPr xmlns="http://schemas.microsoft.com/office/spreadsheetml/2009/9/main" objectType="List" dx="16" fmlaLink="ComCalc!$B$658" fmlaRange="ComCalc!$A$1:$A$21" noThreeD="1" sel="10" val="0"/>
</file>

<file path=xl/ctrlProps/ctrlProp2005.xml><?xml version="1.0" encoding="utf-8"?>
<formControlPr xmlns="http://schemas.microsoft.com/office/spreadsheetml/2009/9/main" objectType="List" dx="16" fmlaLink="ComCalc!$C$658" fmlaRange="ComCalc!$A$1:$A$21" noThreeD="1" sel="11" val="0"/>
</file>

<file path=xl/ctrlProps/ctrlProp2006.xml><?xml version="1.0" encoding="utf-8"?>
<formControlPr xmlns="http://schemas.microsoft.com/office/spreadsheetml/2009/9/main" objectType="List" dx="16" fmlaLink="ComCalc!$D$658" fmlaRange="ComCalc!$A$1:$A$21" noThreeD="1" sel="12" val="0"/>
</file>

<file path=xl/ctrlProps/ctrlProp2007.xml><?xml version="1.0" encoding="utf-8"?>
<formControlPr xmlns="http://schemas.microsoft.com/office/spreadsheetml/2009/9/main" objectType="List" dx="16" fmlaLink="ComCalc!$E$658" fmlaRange="ComCalc!$A$1:$A$21" noThreeD="1" sel="13" val="0"/>
</file>

<file path=xl/ctrlProps/ctrlProp2008.xml><?xml version="1.0" encoding="utf-8"?>
<formControlPr xmlns="http://schemas.microsoft.com/office/spreadsheetml/2009/9/main" objectType="List" dx="16" fmlaLink="ComCalc!$F$658" fmlaRange="ComCalc!$A$1:$A$21" noThreeD="1" sel="17" val="0"/>
</file>

<file path=xl/ctrlProps/ctrlProp2009.xml><?xml version="1.0" encoding="utf-8"?>
<formControlPr xmlns="http://schemas.microsoft.com/office/spreadsheetml/2009/9/main" objectType="List" dx="16" fmlaLink="ComCalc!$G$658" fmlaRange="ComCalc!$A$1:$A$21" noThreeD="1" sel="19" val="0"/>
</file>

<file path=xl/ctrlProps/ctrlProp2010.xml><?xml version="1.0" encoding="utf-8"?>
<formControlPr xmlns="http://schemas.microsoft.com/office/spreadsheetml/2009/9/main" objectType="List" dx="16" fmlaLink="ComCalc!$H$658" fmlaRange="ComCalc!$A$1:$A$21" noThreeD="1" sel="1" val="0"/>
</file>

<file path=xl/ctrlProps/ctrlProp2011.xml><?xml version="1.0" encoding="utf-8"?>
<formControlPr xmlns="http://schemas.microsoft.com/office/spreadsheetml/2009/9/main" objectType="List" dx="16" fmlaLink="ComCalc!$I$658" fmlaRange="ComCalc!$A$1:$A$21" noThreeD="1" sel="1" val="0"/>
</file>

<file path=xl/ctrlProps/ctrlProp2012.xml><?xml version="1.0" encoding="utf-8"?>
<formControlPr xmlns="http://schemas.microsoft.com/office/spreadsheetml/2009/9/main" objectType="List" dx="16" fmlaLink="ComCalc!$J$658" fmlaRange="ComCalc!$A$1:$A$21" noThreeD="1" sel="1" val="0"/>
</file>

<file path=xl/ctrlProps/ctrlProp2013.xml><?xml version="1.0" encoding="utf-8"?>
<formControlPr xmlns="http://schemas.microsoft.com/office/spreadsheetml/2009/9/main" objectType="List" dx="16" fmlaLink="ComCalc!$K$658" fmlaRange="ComCalc!$A$1:$A$21" noThreeD="1" sel="1" val="0"/>
</file>

<file path=xl/ctrlProps/ctrlProp2014.xml><?xml version="1.0" encoding="utf-8"?>
<formControlPr xmlns="http://schemas.microsoft.com/office/spreadsheetml/2009/9/main" objectType="List" dx="16" fmlaLink="ComCalc!$L$658" fmlaRange="ComCalc!$A$1:$A$21" noThreeD="1" sel="1" val="0"/>
</file>

<file path=xl/ctrlProps/ctrlProp2015.xml><?xml version="1.0" encoding="utf-8"?>
<formControlPr xmlns="http://schemas.microsoft.com/office/spreadsheetml/2009/9/main" objectType="List" dx="16" fmlaLink="ComCalc!$M$658" fmlaRange="ComCalc!$A$1:$A$21" noThreeD="1" sel="1" val="0"/>
</file>

<file path=xl/ctrlProps/ctrlProp2016.xml><?xml version="1.0" encoding="utf-8"?>
<formControlPr xmlns="http://schemas.microsoft.com/office/spreadsheetml/2009/9/main" objectType="List" dx="16" fmlaLink="ComCalc!$N$658" fmlaRange="ComCalc!$A$1:$A$21" noThreeD="1" sel="1" val="0"/>
</file>

<file path=xl/ctrlProps/ctrlProp2017.xml><?xml version="1.0" encoding="utf-8"?>
<formControlPr xmlns="http://schemas.microsoft.com/office/spreadsheetml/2009/9/main" objectType="List" dx="16" fmlaLink="ComCalc!$O$658" fmlaRange="ComCalc!$A$1:$A$21" noThreeD="1" sel="1" val="0"/>
</file>

<file path=xl/ctrlProps/ctrlProp2018.xml><?xml version="1.0" encoding="utf-8"?>
<formControlPr xmlns="http://schemas.microsoft.com/office/spreadsheetml/2009/9/main" objectType="List" dx="16" fmlaLink="ComCalc!$P$658" fmlaRange="ComCalc!$A$1:$A$21" noThreeD="1" sel="1" val="0"/>
</file>

<file path=xl/ctrlProps/ctrlProp2019.xml><?xml version="1.0" encoding="utf-8"?>
<formControlPr xmlns="http://schemas.microsoft.com/office/spreadsheetml/2009/9/main" objectType="List" dx="16" fmlaLink="ComCalc!$Q$658" fmlaRange="ComCalc!$A$1:$A$21" noThreeD="1" sel="1" val="0"/>
</file>

<file path=xl/ctrlProps/ctrlProp2020.xml><?xml version="1.0" encoding="utf-8"?>
<formControlPr xmlns="http://schemas.microsoft.com/office/spreadsheetml/2009/9/main" objectType="List" dx="16" fmlaLink="ComCalc!$R$658" fmlaRange="ComCalc!$A$1:$A$21" noThreeD="1" sel="1" val="0"/>
</file>

<file path=xl/ctrlProps/ctrlProp2021.xml><?xml version="1.0" encoding="utf-8"?>
<formControlPr xmlns="http://schemas.microsoft.com/office/spreadsheetml/2009/9/main" objectType="List" dx="16" fmlaLink="ComCalc!$S$658" fmlaRange="ComCalc!$A$1:$A$21" noThreeD="1" sel="1" val="0"/>
</file>

<file path=xl/ctrlProps/ctrlProp2022.xml><?xml version="1.0" encoding="utf-8"?>
<formControlPr xmlns="http://schemas.microsoft.com/office/spreadsheetml/2009/9/main" objectType="List" dx="16" fmlaLink="ComCalc!$T$658" fmlaRange="ComCalc!$A$1:$A$21" noThreeD="1" sel="1" val="0"/>
</file>

<file path=xl/ctrlProps/ctrlProp2023.xml><?xml version="1.0" encoding="utf-8"?>
<formControlPr xmlns="http://schemas.microsoft.com/office/spreadsheetml/2009/9/main" objectType="List" dx="16" fmlaLink="ComCalc!$A$208" fmlaRange="ComCalc!$A$206:$A$207" noThreeD="1" sel="2" val="0"/>
</file>

<file path=xl/ctrlProps/ctrlProp2024.xml><?xml version="1.0" encoding="utf-8"?>
<formControlPr xmlns="http://schemas.microsoft.com/office/spreadsheetml/2009/9/main" objectType="List" dx="16" fmlaLink="$C$3" fmlaRange="CompositeNames" noThreeD="1" sel="2" val="0"/>
</file>

<file path=xl/ctrlProps/ctrlProp2025.xml><?xml version="1.0" encoding="utf-8"?>
<formControlPr xmlns="http://schemas.microsoft.com/office/spreadsheetml/2009/9/main" objectType="List" dx="16" fmlaLink="$C$4" fmlaRange="CompositeNames" noThreeD="1" sel="3" val="0"/>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25400</xdr:colOff>
          <xdr:row>2</xdr:row>
          <xdr:rowOff>139700</xdr:rowOff>
        </xdr:from>
        <xdr:to>
          <xdr:col>13</xdr:col>
          <xdr:colOff>330200</xdr:colOff>
          <xdr:row>4</xdr:row>
          <xdr:rowOff>25400</xdr:rowOff>
        </xdr:to>
        <xdr:sp macro="" textlink="">
          <xdr:nvSpPr>
            <xdr:cNvPr id="172037" name="Check Box 5" hidden="1">
              <a:extLst>
                <a:ext uri="{63B3BB69-23CF-44E3-9099-C40C66FF867C}">
                  <a14:compatExt spid="_x0000_s172037"/>
                </a:ext>
                <a:ext uri="{FF2B5EF4-FFF2-40B4-BE49-F238E27FC236}">
                  <a16:creationId xmlns:a16="http://schemas.microsoft.com/office/drawing/2014/main" id="{00000000-0008-0000-0300-00000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xdr:row>
          <xdr:rowOff>139700</xdr:rowOff>
        </xdr:from>
        <xdr:to>
          <xdr:col>13</xdr:col>
          <xdr:colOff>330200</xdr:colOff>
          <xdr:row>5</xdr:row>
          <xdr:rowOff>25400</xdr:rowOff>
        </xdr:to>
        <xdr:sp macro="" textlink="">
          <xdr:nvSpPr>
            <xdr:cNvPr id="172038" name="Check Box 6" hidden="1">
              <a:extLst>
                <a:ext uri="{63B3BB69-23CF-44E3-9099-C40C66FF867C}">
                  <a14:compatExt spid="_x0000_s172038"/>
                </a:ext>
                <a:ext uri="{FF2B5EF4-FFF2-40B4-BE49-F238E27FC236}">
                  <a16:creationId xmlns:a16="http://schemas.microsoft.com/office/drawing/2014/main" id="{00000000-0008-0000-0300-00000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xdr:row>
          <xdr:rowOff>139700</xdr:rowOff>
        </xdr:from>
        <xdr:to>
          <xdr:col>13</xdr:col>
          <xdr:colOff>330200</xdr:colOff>
          <xdr:row>6</xdr:row>
          <xdr:rowOff>25400</xdr:rowOff>
        </xdr:to>
        <xdr:sp macro="" textlink="">
          <xdr:nvSpPr>
            <xdr:cNvPr id="172039" name="Check Box 7" hidden="1">
              <a:extLst>
                <a:ext uri="{63B3BB69-23CF-44E3-9099-C40C66FF867C}">
                  <a14:compatExt spid="_x0000_s172039"/>
                </a:ext>
                <a:ext uri="{FF2B5EF4-FFF2-40B4-BE49-F238E27FC236}">
                  <a16:creationId xmlns:a16="http://schemas.microsoft.com/office/drawing/2014/main" id="{00000000-0008-0000-0300-00000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xdr:row>
          <xdr:rowOff>139700</xdr:rowOff>
        </xdr:from>
        <xdr:to>
          <xdr:col>13</xdr:col>
          <xdr:colOff>330200</xdr:colOff>
          <xdr:row>7</xdr:row>
          <xdr:rowOff>25400</xdr:rowOff>
        </xdr:to>
        <xdr:sp macro="" textlink="">
          <xdr:nvSpPr>
            <xdr:cNvPr id="172040" name="Check Box 8" hidden="1">
              <a:extLst>
                <a:ext uri="{63B3BB69-23CF-44E3-9099-C40C66FF867C}">
                  <a14:compatExt spid="_x0000_s172040"/>
                </a:ext>
                <a:ext uri="{FF2B5EF4-FFF2-40B4-BE49-F238E27FC236}">
                  <a16:creationId xmlns:a16="http://schemas.microsoft.com/office/drawing/2014/main" id="{00000000-0008-0000-0300-00000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xdr:row>
          <xdr:rowOff>139700</xdr:rowOff>
        </xdr:from>
        <xdr:to>
          <xdr:col>13</xdr:col>
          <xdr:colOff>330200</xdr:colOff>
          <xdr:row>8</xdr:row>
          <xdr:rowOff>25400</xdr:rowOff>
        </xdr:to>
        <xdr:sp macro="" textlink="">
          <xdr:nvSpPr>
            <xdr:cNvPr id="172041" name="Check Box 9" hidden="1">
              <a:extLst>
                <a:ext uri="{63B3BB69-23CF-44E3-9099-C40C66FF867C}">
                  <a14:compatExt spid="_x0000_s172041"/>
                </a:ext>
                <a:ext uri="{FF2B5EF4-FFF2-40B4-BE49-F238E27FC236}">
                  <a16:creationId xmlns:a16="http://schemas.microsoft.com/office/drawing/2014/main" id="{00000000-0008-0000-0300-00000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xdr:row>
          <xdr:rowOff>139700</xdr:rowOff>
        </xdr:from>
        <xdr:to>
          <xdr:col>13</xdr:col>
          <xdr:colOff>330200</xdr:colOff>
          <xdr:row>9</xdr:row>
          <xdr:rowOff>25400</xdr:rowOff>
        </xdr:to>
        <xdr:sp macro="" textlink="">
          <xdr:nvSpPr>
            <xdr:cNvPr id="172042" name="Check Box 10" hidden="1">
              <a:extLst>
                <a:ext uri="{63B3BB69-23CF-44E3-9099-C40C66FF867C}">
                  <a14:compatExt spid="_x0000_s172042"/>
                </a:ext>
                <a:ext uri="{FF2B5EF4-FFF2-40B4-BE49-F238E27FC236}">
                  <a16:creationId xmlns:a16="http://schemas.microsoft.com/office/drawing/2014/main" id="{00000000-0008-0000-0300-00000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xdr:row>
          <xdr:rowOff>139700</xdr:rowOff>
        </xdr:from>
        <xdr:to>
          <xdr:col>13</xdr:col>
          <xdr:colOff>330200</xdr:colOff>
          <xdr:row>10</xdr:row>
          <xdr:rowOff>25400</xdr:rowOff>
        </xdr:to>
        <xdr:sp macro="" textlink="">
          <xdr:nvSpPr>
            <xdr:cNvPr id="172043" name="Check Box 11" hidden="1">
              <a:extLst>
                <a:ext uri="{63B3BB69-23CF-44E3-9099-C40C66FF867C}">
                  <a14:compatExt spid="_x0000_s172043"/>
                </a:ext>
                <a:ext uri="{FF2B5EF4-FFF2-40B4-BE49-F238E27FC236}">
                  <a16:creationId xmlns:a16="http://schemas.microsoft.com/office/drawing/2014/main" id="{00000000-0008-0000-0300-00000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xdr:row>
          <xdr:rowOff>139700</xdr:rowOff>
        </xdr:from>
        <xdr:to>
          <xdr:col>13</xdr:col>
          <xdr:colOff>330200</xdr:colOff>
          <xdr:row>11</xdr:row>
          <xdr:rowOff>25400</xdr:rowOff>
        </xdr:to>
        <xdr:sp macro="" textlink="">
          <xdr:nvSpPr>
            <xdr:cNvPr id="172044" name="Check Box 12" hidden="1">
              <a:extLst>
                <a:ext uri="{63B3BB69-23CF-44E3-9099-C40C66FF867C}">
                  <a14:compatExt spid="_x0000_s172044"/>
                </a:ext>
                <a:ext uri="{FF2B5EF4-FFF2-40B4-BE49-F238E27FC236}">
                  <a16:creationId xmlns:a16="http://schemas.microsoft.com/office/drawing/2014/main" id="{00000000-0008-0000-0300-00000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xdr:row>
          <xdr:rowOff>139700</xdr:rowOff>
        </xdr:from>
        <xdr:to>
          <xdr:col>13</xdr:col>
          <xdr:colOff>330200</xdr:colOff>
          <xdr:row>12</xdr:row>
          <xdr:rowOff>25400</xdr:rowOff>
        </xdr:to>
        <xdr:sp macro="" textlink="">
          <xdr:nvSpPr>
            <xdr:cNvPr id="172045" name="Check Box 13" hidden="1">
              <a:extLst>
                <a:ext uri="{63B3BB69-23CF-44E3-9099-C40C66FF867C}">
                  <a14:compatExt spid="_x0000_s172045"/>
                </a:ext>
                <a:ext uri="{FF2B5EF4-FFF2-40B4-BE49-F238E27FC236}">
                  <a16:creationId xmlns:a16="http://schemas.microsoft.com/office/drawing/2014/main" id="{00000000-0008-0000-0300-00000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11</xdr:row>
          <xdr:rowOff>139700</xdr:rowOff>
        </xdr:from>
        <xdr:to>
          <xdr:col>13</xdr:col>
          <xdr:colOff>330200</xdr:colOff>
          <xdr:row>13</xdr:row>
          <xdr:rowOff>25400</xdr:rowOff>
        </xdr:to>
        <xdr:sp macro="" textlink="">
          <xdr:nvSpPr>
            <xdr:cNvPr id="172046" name="Check Box 14" hidden="1">
              <a:extLst>
                <a:ext uri="{63B3BB69-23CF-44E3-9099-C40C66FF867C}">
                  <a14:compatExt spid="_x0000_s172046"/>
                </a:ext>
                <a:ext uri="{FF2B5EF4-FFF2-40B4-BE49-F238E27FC236}">
                  <a16:creationId xmlns:a16="http://schemas.microsoft.com/office/drawing/2014/main" id="{00000000-0008-0000-0300-00000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12</xdr:row>
          <xdr:rowOff>139700</xdr:rowOff>
        </xdr:from>
        <xdr:to>
          <xdr:col>13</xdr:col>
          <xdr:colOff>330200</xdr:colOff>
          <xdr:row>14</xdr:row>
          <xdr:rowOff>25400</xdr:rowOff>
        </xdr:to>
        <xdr:sp macro="" textlink="">
          <xdr:nvSpPr>
            <xdr:cNvPr id="172047" name="Check Box 15" hidden="1">
              <a:extLst>
                <a:ext uri="{63B3BB69-23CF-44E3-9099-C40C66FF867C}">
                  <a14:compatExt spid="_x0000_s172047"/>
                </a:ext>
                <a:ext uri="{FF2B5EF4-FFF2-40B4-BE49-F238E27FC236}">
                  <a16:creationId xmlns:a16="http://schemas.microsoft.com/office/drawing/2014/main" id="{00000000-0008-0000-0300-00000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13</xdr:row>
          <xdr:rowOff>139700</xdr:rowOff>
        </xdr:from>
        <xdr:to>
          <xdr:col>13</xdr:col>
          <xdr:colOff>330200</xdr:colOff>
          <xdr:row>15</xdr:row>
          <xdr:rowOff>25400</xdr:rowOff>
        </xdr:to>
        <xdr:sp macro="" textlink="">
          <xdr:nvSpPr>
            <xdr:cNvPr id="172048" name="Check Box 16" hidden="1">
              <a:extLst>
                <a:ext uri="{63B3BB69-23CF-44E3-9099-C40C66FF867C}">
                  <a14:compatExt spid="_x0000_s172048"/>
                </a:ext>
                <a:ext uri="{FF2B5EF4-FFF2-40B4-BE49-F238E27FC236}">
                  <a16:creationId xmlns:a16="http://schemas.microsoft.com/office/drawing/2014/main" id="{00000000-0008-0000-0300-00001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14</xdr:row>
          <xdr:rowOff>139700</xdr:rowOff>
        </xdr:from>
        <xdr:to>
          <xdr:col>13</xdr:col>
          <xdr:colOff>330200</xdr:colOff>
          <xdr:row>16</xdr:row>
          <xdr:rowOff>25400</xdr:rowOff>
        </xdr:to>
        <xdr:sp macro="" textlink="">
          <xdr:nvSpPr>
            <xdr:cNvPr id="172049" name="Check Box 17" hidden="1">
              <a:extLst>
                <a:ext uri="{63B3BB69-23CF-44E3-9099-C40C66FF867C}">
                  <a14:compatExt spid="_x0000_s172049"/>
                </a:ext>
                <a:ext uri="{FF2B5EF4-FFF2-40B4-BE49-F238E27FC236}">
                  <a16:creationId xmlns:a16="http://schemas.microsoft.com/office/drawing/2014/main" id="{00000000-0008-0000-0300-00001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15</xdr:row>
          <xdr:rowOff>139700</xdr:rowOff>
        </xdr:from>
        <xdr:to>
          <xdr:col>13</xdr:col>
          <xdr:colOff>330200</xdr:colOff>
          <xdr:row>17</xdr:row>
          <xdr:rowOff>25400</xdr:rowOff>
        </xdr:to>
        <xdr:sp macro="" textlink="">
          <xdr:nvSpPr>
            <xdr:cNvPr id="172050" name="Check Box 18" hidden="1">
              <a:extLst>
                <a:ext uri="{63B3BB69-23CF-44E3-9099-C40C66FF867C}">
                  <a14:compatExt spid="_x0000_s172050"/>
                </a:ext>
                <a:ext uri="{FF2B5EF4-FFF2-40B4-BE49-F238E27FC236}">
                  <a16:creationId xmlns:a16="http://schemas.microsoft.com/office/drawing/2014/main" id="{00000000-0008-0000-0300-00001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16</xdr:row>
          <xdr:rowOff>139700</xdr:rowOff>
        </xdr:from>
        <xdr:to>
          <xdr:col>13</xdr:col>
          <xdr:colOff>330200</xdr:colOff>
          <xdr:row>18</xdr:row>
          <xdr:rowOff>25400</xdr:rowOff>
        </xdr:to>
        <xdr:sp macro="" textlink="">
          <xdr:nvSpPr>
            <xdr:cNvPr id="172051" name="Check Box 19" hidden="1">
              <a:extLst>
                <a:ext uri="{63B3BB69-23CF-44E3-9099-C40C66FF867C}">
                  <a14:compatExt spid="_x0000_s172051"/>
                </a:ext>
                <a:ext uri="{FF2B5EF4-FFF2-40B4-BE49-F238E27FC236}">
                  <a16:creationId xmlns:a16="http://schemas.microsoft.com/office/drawing/2014/main" id="{00000000-0008-0000-0300-00001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17</xdr:row>
          <xdr:rowOff>139700</xdr:rowOff>
        </xdr:from>
        <xdr:to>
          <xdr:col>13</xdr:col>
          <xdr:colOff>330200</xdr:colOff>
          <xdr:row>19</xdr:row>
          <xdr:rowOff>25400</xdr:rowOff>
        </xdr:to>
        <xdr:sp macro="" textlink="">
          <xdr:nvSpPr>
            <xdr:cNvPr id="172052" name="Check Box 20" hidden="1">
              <a:extLst>
                <a:ext uri="{63B3BB69-23CF-44E3-9099-C40C66FF867C}">
                  <a14:compatExt spid="_x0000_s172052"/>
                </a:ext>
                <a:ext uri="{FF2B5EF4-FFF2-40B4-BE49-F238E27FC236}">
                  <a16:creationId xmlns:a16="http://schemas.microsoft.com/office/drawing/2014/main" id="{00000000-0008-0000-0300-00001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18</xdr:row>
          <xdr:rowOff>139700</xdr:rowOff>
        </xdr:from>
        <xdr:to>
          <xdr:col>13</xdr:col>
          <xdr:colOff>330200</xdr:colOff>
          <xdr:row>20</xdr:row>
          <xdr:rowOff>25400</xdr:rowOff>
        </xdr:to>
        <xdr:sp macro="" textlink="">
          <xdr:nvSpPr>
            <xdr:cNvPr id="172053" name="Check Box 21" hidden="1">
              <a:extLst>
                <a:ext uri="{63B3BB69-23CF-44E3-9099-C40C66FF867C}">
                  <a14:compatExt spid="_x0000_s172053"/>
                </a:ext>
                <a:ext uri="{FF2B5EF4-FFF2-40B4-BE49-F238E27FC236}">
                  <a16:creationId xmlns:a16="http://schemas.microsoft.com/office/drawing/2014/main" id="{00000000-0008-0000-0300-00001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19</xdr:row>
          <xdr:rowOff>139700</xdr:rowOff>
        </xdr:from>
        <xdr:to>
          <xdr:col>13</xdr:col>
          <xdr:colOff>330200</xdr:colOff>
          <xdr:row>21</xdr:row>
          <xdr:rowOff>25400</xdr:rowOff>
        </xdr:to>
        <xdr:sp macro="" textlink="">
          <xdr:nvSpPr>
            <xdr:cNvPr id="172054" name="Check Box 22" hidden="1">
              <a:extLst>
                <a:ext uri="{63B3BB69-23CF-44E3-9099-C40C66FF867C}">
                  <a14:compatExt spid="_x0000_s172054"/>
                </a:ext>
                <a:ext uri="{FF2B5EF4-FFF2-40B4-BE49-F238E27FC236}">
                  <a16:creationId xmlns:a16="http://schemas.microsoft.com/office/drawing/2014/main" id="{00000000-0008-0000-0300-00001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20</xdr:row>
          <xdr:rowOff>139700</xdr:rowOff>
        </xdr:from>
        <xdr:to>
          <xdr:col>13</xdr:col>
          <xdr:colOff>330200</xdr:colOff>
          <xdr:row>22</xdr:row>
          <xdr:rowOff>25400</xdr:rowOff>
        </xdr:to>
        <xdr:sp macro="" textlink="">
          <xdr:nvSpPr>
            <xdr:cNvPr id="172055" name="Check Box 23" hidden="1">
              <a:extLst>
                <a:ext uri="{63B3BB69-23CF-44E3-9099-C40C66FF867C}">
                  <a14:compatExt spid="_x0000_s172055"/>
                </a:ext>
                <a:ext uri="{FF2B5EF4-FFF2-40B4-BE49-F238E27FC236}">
                  <a16:creationId xmlns:a16="http://schemas.microsoft.com/office/drawing/2014/main" id="{00000000-0008-0000-0300-00001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22</xdr:row>
          <xdr:rowOff>139700</xdr:rowOff>
        </xdr:from>
        <xdr:to>
          <xdr:col>13</xdr:col>
          <xdr:colOff>330200</xdr:colOff>
          <xdr:row>24</xdr:row>
          <xdr:rowOff>25400</xdr:rowOff>
        </xdr:to>
        <xdr:sp macro="" textlink="">
          <xdr:nvSpPr>
            <xdr:cNvPr id="172056" name="Check Box 24" hidden="1">
              <a:extLst>
                <a:ext uri="{63B3BB69-23CF-44E3-9099-C40C66FF867C}">
                  <a14:compatExt spid="_x0000_s172056"/>
                </a:ext>
                <a:ext uri="{FF2B5EF4-FFF2-40B4-BE49-F238E27FC236}">
                  <a16:creationId xmlns:a16="http://schemas.microsoft.com/office/drawing/2014/main" id="{00000000-0008-0000-0300-00001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23</xdr:row>
          <xdr:rowOff>139700</xdr:rowOff>
        </xdr:from>
        <xdr:to>
          <xdr:col>13</xdr:col>
          <xdr:colOff>330200</xdr:colOff>
          <xdr:row>25</xdr:row>
          <xdr:rowOff>25400</xdr:rowOff>
        </xdr:to>
        <xdr:sp macro="" textlink="">
          <xdr:nvSpPr>
            <xdr:cNvPr id="172057" name="Check Box 25" hidden="1">
              <a:extLst>
                <a:ext uri="{63B3BB69-23CF-44E3-9099-C40C66FF867C}">
                  <a14:compatExt spid="_x0000_s172057"/>
                </a:ext>
                <a:ext uri="{FF2B5EF4-FFF2-40B4-BE49-F238E27FC236}">
                  <a16:creationId xmlns:a16="http://schemas.microsoft.com/office/drawing/2014/main" id="{00000000-0008-0000-0300-00001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24</xdr:row>
          <xdr:rowOff>139700</xdr:rowOff>
        </xdr:from>
        <xdr:to>
          <xdr:col>13</xdr:col>
          <xdr:colOff>330200</xdr:colOff>
          <xdr:row>26</xdr:row>
          <xdr:rowOff>25400</xdr:rowOff>
        </xdr:to>
        <xdr:sp macro="" textlink="">
          <xdr:nvSpPr>
            <xdr:cNvPr id="172058" name="Check Box 26" hidden="1">
              <a:extLst>
                <a:ext uri="{63B3BB69-23CF-44E3-9099-C40C66FF867C}">
                  <a14:compatExt spid="_x0000_s172058"/>
                </a:ext>
                <a:ext uri="{FF2B5EF4-FFF2-40B4-BE49-F238E27FC236}">
                  <a16:creationId xmlns:a16="http://schemas.microsoft.com/office/drawing/2014/main" id="{00000000-0008-0000-0300-00001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25</xdr:row>
          <xdr:rowOff>139700</xdr:rowOff>
        </xdr:from>
        <xdr:to>
          <xdr:col>13</xdr:col>
          <xdr:colOff>330200</xdr:colOff>
          <xdr:row>27</xdr:row>
          <xdr:rowOff>25400</xdr:rowOff>
        </xdr:to>
        <xdr:sp macro="" textlink="">
          <xdr:nvSpPr>
            <xdr:cNvPr id="172059" name="Check Box 27" hidden="1">
              <a:extLst>
                <a:ext uri="{63B3BB69-23CF-44E3-9099-C40C66FF867C}">
                  <a14:compatExt spid="_x0000_s172059"/>
                </a:ext>
                <a:ext uri="{FF2B5EF4-FFF2-40B4-BE49-F238E27FC236}">
                  <a16:creationId xmlns:a16="http://schemas.microsoft.com/office/drawing/2014/main" id="{00000000-0008-0000-0300-00001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26</xdr:row>
          <xdr:rowOff>139700</xdr:rowOff>
        </xdr:from>
        <xdr:to>
          <xdr:col>13</xdr:col>
          <xdr:colOff>330200</xdr:colOff>
          <xdr:row>28</xdr:row>
          <xdr:rowOff>25400</xdr:rowOff>
        </xdr:to>
        <xdr:sp macro="" textlink="">
          <xdr:nvSpPr>
            <xdr:cNvPr id="172060" name="Check Box 37" hidden="1">
              <a:extLst>
                <a:ext uri="{63B3BB69-23CF-44E3-9099-C40C66FF867C}">
                  <a14:compatExt spid="_x0000_s172060"/>
                </a:ext>
                <a:ext uri="{FF2B5EF4-FFF2-40B4-BE49-F238E27FC236}">
                  <a16:creationId xmlns:a16="http://schemas.microsoft.com/office/drawing/2014/main" id="{00000000-0008-0000-0300-00001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27</xdr:row>
          <xdr:rowOff>139700</xdr:rowOff>
        </xdr:from>
        <xdr:to>
          <xdr:col>13</xdr:col>
          <xdr:colOff>330200</xdr:colOff>
          <xdr:row>29</xdr:row>
          <xdr:rowOff>25400</xdr:rowOff>
        </xdr:to>
        <xdr:sp macro="" textlink="">
          <xdr:nvSpPr>
            <xdr:cNvPr id="172061" name="Check Box 29" hidden="1">
              <a:extLst>
                <a:ext uri="{63B3BB69-23CF-44E3-9099-C40C66FF867C}">
                  <a14:compatExt spid="_x0000_s172061"/>
                </a:ext>
                <a:ext uri="{FF2B5EF4-FFF2-40B4-BE49-F238E27FC236}">
                  <a16:creationId xmlns:a16="http://schemas.microsoft.com/office/drawing/2014/main" id="{00000000-0008-0000-0300-00001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28</xdr:row>
          <xdr:rowOff>139700</xdr:rowOff>
        </xdr:from>
        <xdr:to>
          <xdr:col>13</xdr:col>
          <xdr:colOff>330200</xdr:colOff>
          <xdr:row>30</xdr:row>
          <xdr:rowOff>25400</xdr:rowOff>
        </xdr:to>
        <xdr:sp macro="" textlink="">
          <xdr:nvSpPr>
            <xdr:cNvPr id="172062" name="Check Box 30" hidden="1">
              <a:extLst>
                <a:ext uri="{63B3BB69-23CF-44E3-9099-C40C66FF867C}">
                  <a14:compatExt spid="_x0000_s172062"/>
                </a:ext>
                <a:ext uri="{FF2B5EF4-FFF2-40B4-BE49-F238E27FC236}">
                  <a16:creationId xmlns:a16="http://schemas.microsoft.com/office/drawing/2014/main" id="{00000000-0008-0000-0300-00001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29</xdr:row>
          <xdr:rowOff>139700</xdr:rowOff>
        </xdr:from>
        <xdr:to>
          <xdr:col>13</xdr:col>
          <xdr:colOff>330200</xdr:colOff>
          <xdr:row>31</xdr:row>
          <xdr:rowOff>25400</xdr:rowOff>
        </xdr:to>
        <xdr:sp macro="" textlink="">
          <xdr:nvSpPr>
            <xdr:cNvPr id="172063" name="Check Box 31" hidden="1">
              <a:extLst>
                <a:ext uri="{63B3BB69-23CF-44E3-9099-C40C66FF867C}">
                  <a14:compatExt spid="_x0000_s172063"/>
                </a:ext>
                <a:ext uri="{FF2B5EF4-FFF2-40B4-BE49-F238E27FC236}">
                  <a16:creationId xmlns:a16="http://schemas.microsoft.com/office/drawing/2014/main" id="{00000000-0008-0000-0300-00001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30</xdr:row>
          <xdr:rowOff>139700</xdr:rowOff>
        </xdr:from>
        <xdr:to>
          <xdr:col>13</xdr:col>
          <xdr:colOff>330200</xdr:colOff>
          <xdr:row>32</xdr:row>
          <xdr:rowOff>25400</xdr:rowOff>
        </xdr:to>
        <xdr:sp macro="" textlink="">
          <xdr:nvSpPr>
            <xdr:cNvPr id="172064" name="Check Box 32" hidden="1">
              <a:extLst>
                <a:ext uri="{63B3BB69-23CF-44E3-9099-C40C66FF867C}">
                  <a14:compatExt spid="_x0000_s172064"/>
                </a:ext>
                <a:ext uri="{FF2B5EF4-FFF2-40B4-BE49-F238E27FC236}">
                  <a16:creationId xmlns:a16="http://schemas.microsoft.com/office/drawing/2014/main" id="{00000000-0008-0000-0300-00002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31</xdr:row>
          <xdr:rowOff>139700</xdr:rowOff>
        </xdr:from>
        <xdr:to>
          <xdr:col>13</xdr:col>
          <xdr:colOff>330200</xdr:colOff>
          <xdr:row>33</xdr:row>
          <xdr:rowOff>25400</xdr:rowOff>
        </xdr:to>
        <xdr:sp macro="" textlink="">
          <xdr:nvSpPr>
            <xdr:cNvPr id="172065" name="Check Box 33" hidden="1">
              <a:extLst>
                <a:ext uri="{63B3BB69-23CF-44E3-9099-C40C66FF867C}">
                  <a14:compatExt spid="_x0000_s172065"/>
                </a:ext>
                <a:ext uri="{FF2B5EF4-FFF2-40B4-BE49-F238E27FC236}">
                  <a16:creationId xmlns:a16="http://schemas.microsoft.com/office/drawing/2014/main" id="{00000000-0008-0000-0300-00002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32</xdr:row>
          <xdr:rowOff>139700</xdr:rowOff>
        </xdr:from>
        <xdr:to>
          <xdr:col>13</xdr:col>
          <xdr:colOff>330200</xdr:colOff>
          <xdr:row>34</xdr:row>
          <xdr:rowOff>25400</xdr:rowOff>
        </xdr:to>
        <xdr:sp macro="" textlink="">
          <xdr:nvSpPr>
            <xdr:cNvPr id="172066" name="Check Box 34" hidden="1">
              <a:extLst>
                <a:ext uri="{63B3BB69-23CF-44E3-9099-C40C66FF867C}">
                  <a14:compatExt spid="_x0000_s172066"/>
                </a:ext>
                <a:ext uri="{FF2B5EF4-FFF2-40B4-BE49-F238E27FC236}">
                  <a16:creationId xmlns:a16="http://schemas.microsoft.com/office/drawing/2014/main" id="{00000000-0008-0000-0300-00002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33</xdr:row>
          <xdr:rowOff>139700</xdr:rowOff>
        </xdr:from>
        <xdr:to>
          <xdr:col>13</xdr:col>
          <xdr:colOff>330200</xdr:colOff>
          <xdr:row>35</xdr:row>
          <xdr:rowOff>25400</xdr:rowOff>
        </xdr:to>
        <xdr:sp macro="" textlink="">
          <xdr:nvSpPr>
            <xdr:cNvPr id="172067" name="Check Box 35" hidden="1">
              <a:extLst>
                <a:ext uri="{63B3BB69-23CF-44E3-9099-C40C66FF867C}">
                  <a14:compatExt spid="_x0000_s172067"/>
                </a:ext>
                <a:ext uri="{FF2B5EF4-FFF2-40B4-BE49-F238E27FC236}">
                  <a16:creationId xmlns:a16="http://schemas.microsoft.com/office/drawing/2014/main" id="{00000000-0008-0000-0300-00002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34</xdr:row>
          <xdr:rowOff>139700</xdr:rowOff>
        </xdr:from>
        <xdr:to>
          <xdr:col>13</xdr:col>
          <xdr:colOff>330200</xdr:colOff>
          <xdr:row>36</xdr:row>
          <xdr:rowOff>25400</xdr:rowOff>
        </xdr:to>
        <xdr:sp macro="" textlink="">
          <xdr:nvSpPr>
            <xdr:cNvPr id="172068" name="Check Box 36" hidden="1">
              <a:extLst>
                <a:ext uri="{63B3BB69-23CF-44E3-9099-C40C66FF867C}">
                  <a14:compatExt spid="_x0000_s172068"/>
                </a:ext>
                <a:ext uri="{FF2B5EF4-FFF2-40B4-BE49-F238E27FC236}">
                  <a16:creationId xmlns:a16="http://schemas.microsoft.com/office/drawing/2014/main" id="{00000000-0008-0000-0300-00002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35</xdr:row>
          <xdr:rowOff>139700</xdr:rowOff>
        </xdr:from>
        <xdr:to>
          <xdr:col>13</xdr:col>
          <xdr:colOff>330200</xdr:colOff>
          <xdr:row>37</xdr:row>
          <xdr:rowOff>25400</xdr:rowOff>
        </xdr:to>
        <xdr:sp macro="" textlink="">
          <xdr:nvSpPr>
            <xdr:cNvPr id="172069" name="Check Box 37" hidden="1">
              <a:extLst>
                <a:ext uri="{63B3BB69-23CF-44E3-9099-C40C66FF867C}">
                  <a14:compatExt spid="_x0000_s172069"/>
                </a:ext>
                <a:ext uri="{FF2B5EF4-FFF2-40B4-BE49-F238E27FC236}">
                  <a16:creationId xmlns:a16="http://schemas.microsoft.com/office/drawing/2014/main" id="{00000000-0008-0000-0300-00002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36</xdr:row>
          <xdr:rowOff>139700</xdr:rowOff>
        </xdr:from>
        <xdr:to>
          <xdr:col>13</xdr:col>
          <xdr:colOff>330200</xdr:colOff>
          <xdr:row>38</xdr:row>
          <xdr:rowOff>25400</xdr:rowOff>
        </xdr:to>
        <xdr:sp macro="" textlink="">
          <xdr:nvSpPr>
            <xdr:cNvPr id="172070" name="Check Box 38" hidden="1">
              <a:extLst>
                <a:ext uri="{63B3BB69-23CF-44E3-9099-C40C66FF867C}">
                  <a14:compatExt spid="_x0000_s172070"/>
                </a:ext>
                <a:ext uri="{FF2B5EF4-FFF2-40B4-BE49-F238E27FC236}">
                  <a16:creationId xmlns:a16="http://schemas.microsoft.com/office/drawing/2014/main" id="{00000000-0008-0000-0300-00002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37</xdr:row>
          <xdr:rowOff>139700</xdr:rowOff>
        </xdr:from>
        <xdr:to>
          <xdr:col>13</xdr:col>
          <xdr:colOff>330200</xdr:colOff>
          <xdr:row>39</xdr:row>
          <xdr:rowOff>25400</xdr:rowOff>
        </xdr:to>
        <xdr:sp macro="" textlink="">
          <xdr:nvSpPr>
            <xdr:cNvPr id="172071" name="Check Box 39" hidden="1">
              <a:extLst>
                <a:ext uri="{63B3BB69-23CF-44E3-9099-C40C66FF867C}">
                  <a14:compatExt spid="_x0000_s172071"/>
                </a:ext>
                <a:ext uri="{FF2B5EF4-FFF2-40B4-BE49-F238E27FC236}">
                  <a16:creationId xmlns:a16="http://schemas.microsoft.com/office/drawing/2014/main" id="{00000000-0008-0000-0300-00002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38</xdr:row>
          <xdr:rowOff>139700</xdr:rowOff>
        </xdr:from>
        <xdr:to>
          <xdr:col>13</xdr:col>
          <xdr:colOff>330200</xdr:colOff>
          <xdr:row>40</xdr:row>
          <xdr:rowOff>25400</xdr:rowOff>
        </xdr:to>
        <xdr:sp macro="" textlink="">
          <xdr:nvSpPr>
            <xdr:cNvPr id="172072" name="Check Box 40" hidden="1">
              <a:extLst>
                <a:ext uri="{63B3BB69-23CF-44E3-9099-C40C66FF867C}">
                  <a14:compatExt spid="_x0000_s172072"/>
                </a:ext>
                <a:ext uri="{FF2B5EF4-FFF2-40B4-BE49-F238E27FC236}">
                  <a16:creationId xmlns:a16="http://schemas.microsoft.com/office/drawing/2014/main" id="{00000000-0008-0000-0300-00002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39</xdr:row>
          <xdr:rowOff>139700</xdr:rowOff>
        </xdr:from>
        <xdr:to>
          <xdr:col>13</xdr:col>
          <xdr:colOff>330200</xdr:colOff>
          <xdr:row>41</xdr:row>
          <xdr:rowOff>25400</xdr:rowOff>
        </xdr:to>
        <xdr:sp macro="" textlink="">
          <xdr:nvSpPr>
            <xdr:cNvPr id="172073" name="Check Box 41" hidden="1">
              <a:extLst>
                <a:ext uri="{63B3BB69-23CF-44E3-9099-C40C66FF867C}">
                  <a14:compatExt spid="_x0000_s172073"/>
                </a:ext>
                <a:ext uri="{FF2B5EF4-FFF2-40B4-BE49-F238E27FC236}">
                  <a16:creationId xmlns:a16="http://schemas.microsoft.com/office/drawing/2014/main" id="{00000000-0008-0000-0300-00002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40</xdr:row>
          <xdr:rowOff>139700</xdr:rowOff>
        </xdr:from>
        <xdr:to>
          <xdr:col>13</xdr:col>
          <xdr:colOff>330200</xdr:colOff>
          <xdr:row>42</xdr:row>
          <xdr:rowOff>25400</xdr:rowOff>
        </xdr:to>
        <xdr:sp macro="" textlink="">
          <xdr:nvSpPr>
            <xdr:cNvPr id="172074" name="Check Box 42" hidden="1">
              <a:extLst>
                <a:ext uri="{63B3BB69-23CF-44E3-9099-C40C66FF867C}">
                  <a14:compatExt spid="_x0000_s172074"/>
                </a:ext>
                <a:ext uri="{FF2B5EF4-FFF2-40B4-BE49-F238E27FC236}">
                  <a16:creationId xmlns:a16="http://schemas.microsoft.com/office/drawing/2014/main" id="{00000000-0008-0000-0300-00002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41</xdr:row>
          <xdr:rowOff>139700</xdr:rowOff>
        </xdr:from>
        <xdr:to>
          <xdr:col>13</xdr:col>
          <xdr:colOff>330200</xdr:colOff>
          <xdr:row>43</xdr:row>
          <xdr:rowOff>25400</xdr:rowOff>
        </xdr:to>
        <xdr:sp macro="" textlink="">
          <xdr:nvSpPr>
            <xdr:cNvPr id="172075" name="Check Box 43" hidden="1">
              <a:extLst>
                <a:ext uri="{63B3BB69-23CF-44E3-9099-C40C66FF867C}">
                  <a14:compatExt spid="_x0000_s172075"/>
                </a:ext>
                <a:ext uri="{FF2B5EF4-FFF2-40B4-BE49-F238E27FC236}">
                  <a16:creationId xmlns:a16="http://schemas.microsoft.com/office/drawing/2014/main" id="{00000000-0008-0000-0300-00002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42</xdr:row>
          <xdr:rowOff>139700</xdr:rowOff>
        </xdr:from>
        <xdr:to>
          <xdr:col>13</xdr:col>
          <xdr:colOff>330200</xdr:colOff>
          <xdr:row>44</xdr:row>
          <xdr:rowOff>25400</xdr:rowOff>
        </xdr:to>
        <xdr:sp macro="" textlink="">
          <xdr:nvSpPr>
            <xdr:cNvPr id="172076" name="Check Box 44" hidden="1">
              <a:extLst>
                <a:ext uri="{63B3BB69-23CF-44E3-9099-C40C66FF867C}">
                  <a14:compatExt spid="_x0000_s172076"/>
                </a:ext>
                <a:ext uri="{FF2B5EF4-FFF2-40B4-BE49-F238E27FC236}">
                  <a16:creationId xmlns:a16="http://schemas.microsoft.com/office/drawing/2014/main" id="{00000000-0008-0000-0300-00002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43</xdr:row>
          <xdr:rowOff>139700</xdr:rowOff>
        </xdr:from>
        <xdr:to>
          <xdr:col>13</xdr:col>
          <xdr:colOff>330200</xdr:colOff>
          <xdr:row>45</xdr:row>
          <xdr:rowOff>25400</xdr:rowOff>
        </xdr:to>
        <xdr:sp macro="" textlink="">
          <xdr:nvSpPr>
            <xdr:cNvPr id="172077" name="Check Box 45" hidden="1">
              <a:extLst>
                <a:ext uri="{63B3BB69-23CF-44E3-9099-C40C66FF867C}">
                  <a14:compatExt spid="_x0000_s172077"/>
                </a:ext>
                <a:ext uri="{FF2B5EF4-FFF2-40B4-BE49-F238E27FC236}">
                  <a16:creationId xmlns:a16="http://schemas.microsoft.com/office/drawing/2014/main" id="{00000000-0008-0000-0300-00002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44</xdr:row>
          <xdr:rowOff>139700</xdr:rowOff>
        </xdr:from>
        <xdr:to>
          <xdr:col>13</xdr:col>
          <xdr:colOff>330200</xdr:colOff>
          <xdr:row>46</xdr:row>
          <xdr:rowOff>25400</xdr:rowOff>
        </xdr:to>
        <xdr:sp macro="" textlink="">
          <xdr:nvSpPr>
            <xdr:cNvPr id="172078" name="Check Box 46" hidden="1">
              <a:extLst>
                <a:ext uri="{63B3BB69-23CF-44E3-9099-C40C66FF867C}">
                  <a14:compatExt spid="_x0000_s172078"/>
                </a:ext>
                <a:ext uri="{FF2B5EF4-FFF2-40B4-BE49-F238E27FC236}">
                  <a16:creationId xmlns:a16="http://schemas.microsoft.com/office/drawing/2014/main" id="{00000000-0008-0000-0300-00002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45</xdr:row>
          <xdr:rowOff>139700</xdr:rowOff>
        </xdr:from>
        <xdr:to>
          <xdr:col>13</xdr:col>
          <xdr:colOff>330200</xdr:colOff>
          <xdr:row>47</xdr:row>
          <xdr:rowOff>25400</xdr:rowOff>
        </xdr:to>
        <xdr:sp macro="" textlink="">
          <xdr:nvSpPr>
            <xdr:cNvPr id="172079" name="Check Box 47" hidden="1">
              <a:extLst>
                <a:ext uri="{63B3BB69-23CF-44E3-9099-C40C66FF867C}">
                  <a14:compatExt spid="_x0000_s172079"/>
                </a:ext>
                <a:ext uri="{FF2B5EF4-FFF2-40B4-BE49-F238E27FC236}">
                  <a16:creationId xmlns:a16="http://schemas.microsoft.com/office/drawing/2014/main" id="{00000000-0008-0000-0300-00002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46</xdr:row>
          <xdr:rowOff>139700</xdr:rowOff>
        </xdr:from>
        <xdr:to>
          <xdr:col>13</xdr:col>
          <xdr:colOff>330200</xdr:colOff>
          <xdr:row>48</xdr:row>
          <xdr:rowOff>25400</xdr:rowOff>
        </xdr:to>
        <xdr:sp macro="" textlink="">
          <xdr:nvSpPr>
            <xdr:cNvPr id="172080" name="Check Box 48" hidden="1">
              <a:extLst>
                <a:ext uri="{63B3BB69-23CF-44E3-9099-C40C66FF867C}">
                  <a14:compatExt spid="_x0000_s172080"/>
                </a:ext>
                <a:ext uri="{FF2B5EF4-FFF2-40B4-BE49-F238E27FC236}">
                  <a16:creationId xmlns:a16="http://schemas.microsoft.com/office/drawing/2014/main" id="{00000000-0008-0000-0300-00003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47</xdr:row>
          <xdr:rowOff>139700</xdr:rowOff>
        </xdr:from>
        <xdr:to>
          <xdr:col>13</xdr:col>
          <xdr:colOff>330200</xdr:colOff>
          <xdr:row>49</xdr:row>
          <xdr:rowOff>25400</xdr:rowOff>
        </xdr:to>
        <xdr:sp macro="" textlink="">
          <xdr:nvSpPr>
            <xdr:cNvPr id="172081" name="Check Box 49" hidden="1">
              <a:extLst>
                <a:ext uri="{63B3BB69-23CF-44E3-9099-C40C66FF867C}">
                  <a14:compatExt spid="_x0000_s172081"/>
                </a:ext>
                <a:ext uri="{FF2B5EF4-FFF2-40B4-BE49-F238E27FC236}">
                  <a16:creationId xmlns:a16="http://schemas.microsoft.com/office/drawing/2014/main" id="{00000000-0008-0000-0300-00003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48</xdr:row>
          <xdr:rowOff>139700</xdr:rowOff>
        </xdr:from>
        <xdr:to>
          <xdr:col>13</xdr:col>
          <xdr:colOff>330200</xdr:colOff>
          <xdr:row>50</xdr:row>
          <xdr:rowOff>25400</xdr:rowOff>
        </xdr:to>
        <xdr:sp macro="" textlink="">
          <xdr:nvSpPr>
            <xdr:cNvPr id="172082" name="Check Box 50" hidden="1">
              <a:extLst>
                <a:ext uri="{63B3BB69-23CF-44E3-9099-C40C66FF867C}">
                  <a14:compatExt spid="_x0000_s172082"/>
                </a:ext>
                <a:ext uri="{FF2B5EF4-FFF2-40B4-BE49-F238E27FC236}">
                  <a16:creationId xmlns:a16="http://schemas.microsoft.com/office/drawing/2014/main" id="{00000000-0008-0000-0300-00003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49</xdr:row>
          <xdr:rowOff>139700</xdr:rowOff>
        </xdr:from>
        <xdr:to>
          <xdr:col>13</xdr:col>
          <xdr:colOff>330200</xdr:colOff>
          <xdr:row>51</xdr:row>
          <xdr:rowOff>25400</xdr:rowOff>
        </xdr:to>
        <xdr:sp macro="" textlink="">
          <xdr:nvSpPr>
            <xdr:cNvPr id="172083" name="Check Box 51" hidden="1">
              <a:extLst>
                <a:ext uri="{63B3BB69-23CF-44E3-9099-C40C66FF867C}">
                  <a14:compatExt spid="_x0000_s172083"/>
                </a:ext>
                <a:ext uri="{FF2B5EF4-FFF2-40B4-BE49-F238E27FC236}">
                  <a16:creationId xmlns:a16="http://schemas.microsoft.com/office/drawing/2014/main" id="{00000000-0008-0000-0300-00003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50</xdr:row>
          <xdr:rowOff>139700</xdr:rowOff>
        </xdr:from>
        <xdr:to>
          <xdr:col>13</xdr:col>
          <xdr:colOff>330200</xdr:colOff>
          <xdr:row>52</xdr:row>
          <xdr:rowOff>25400</xdr:rowOff>
        </xdr:to>
        <xdr:sp macro="" textlink="">
          <xdr:nvSpPr>
            <xdr:cNvPr id="172084" name="Check Box 52" hidden="1">
              <a:extLst>
                <a:ext uri="{63B3BB69-23CF-44E3-9099-C40C66FF867C}">
                  <a14:compatExt spid="_x0000_s172084"/>
                </a:ext>
                <a:ext uri="{FF2B5EF4-FFF2-40B4-BE49-F238E27FC236}">
                  <a16:creationId xmlns:a16="http://schemas.microsoft.com/office/drawing/2014/main" id="{00000000-0008-0000-0300-00003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51</xdr:row>
          <xdr:rowOff>139700</xdr:rowOff>
        </xdr:from>
        <xdr:to>
          <xdr:col>13</xdr:col>
          <xdr:colOff>330200</xdr:colOff>
          <xdr:row>53</xdr:row>
          <xdr:rowOff>25400</xdr:rowOff>
        </xdr:to>
        <xdr:sp macro="" textlink="">
          <xdr:nvSpPr>
            <xdr:cNvPr id="172085" name="Check Box 53" hidden="1">
              <a:extLst>
                <a:ext uri="{63B3BB69-23CF-44E3-9099-C40C66FF867C}">
                  <a14:compatExt spid="_x0000_s172085"/>
                </a:ext>
                <a:ext uri="{FF2B5EF4-FFF2-40B4-BE49-F238E27FC236}">
                  <a16:creationId xmlns:a16="http://schemas.microsoft.com/office/drawing/2014/main" id="{00000000-0008-0000-0300-00003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52</xdr:row>
          <xdr:rowOff>139700</xdr:rowOff>
        </xdr:from>
        <xdr:to>
          <xdr:col>13</xdr:col>
          <xdr:colOff>330200</xdr:colOff>
          <xdr:row>54</xdr:row>
          <xdr:rowOff>25400</xdr:rowOff>
        </xdr:to>
        <xdr:sp macro="" textlink="">
          <xdr:nvSpPr>
            <xdr:cNvPr id="172086" name="Check Box 54" hidden="1">
              <a:extLst>
                <a:ext uri="{63B3BB69-23CF-44E3-9099-C40C66FF867C}">
                  <a14:compatExt spid="_x0000_s172086"/>
                </a:ext>
                <a:ext uri="{FF2B5EF4-FFF2-40B4-BE49-F238E27FC236}">
                  <a16:creationId xmlns:a16="http://schemas.microsoft.com/office/drawing/2014/main" id="{00000000-0008-0000-0300-00003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53</xdr:row>
          <xdr:rowOff>139700</xdr:rowOff>
        </xdr:from>
        <xdr:to>
          <xdr:col>13</xdr:col>
          <xdr:colOff>330200</xdr:colOff>
          <xdr:row>55</xdr:row>
          <xdr:rowOff>25400</xdr:rowOff>
        </xdr:to>
        <xdr:sp macro="" textlink="">
          <xdr:nvSpPr>
            <xdr:cNvPr id="172087" name="Check Box 55" hidden="1">
              <a:extLst>
                <a:ext uri="{63B3BB69-23CF-44E3-9099-C40C66FF867C}">
                  <a14:compatExt spid="_x0000_s172087"/>
                </a:ext>
                <a:ext uri="{FF2B5EF4-FFF2-40B4-BE49-F238E27FC236}">
                  <a16:creationId xmlns:a16="http://schemas.microsoft.com/office/drawing/2014/main" id="{00000000-0008-0000-0300-00003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54</xdr:row>
          <xdr:rowOff>139700</xdr:rowOff>
        </xdr:from>
        <xdr:to>
          <xdr:col>13</xdr:col>
          <xdr:colOff>330200</xdr:colOff>
          <xdr:row>56</xdr:row>
          <xdr:rowOff>25400</xdr:rowOff>
        </xdr:to>
        <xdr:sp macro="" textlink="">
          <xdr:nvSpPr>
            <xdr:cNvPr id="172088" name="Check Box 56" hidden="1">
              <a:extLst>
                <a:ext uri="{63B3BB69-23CF-44E3-9099-C40C66FF867C}">
                  <a14:compatExt spid="_x0000_s172088"/>
                </a:ext>
                <a:ext uri="{FF2B5EF4-FFF2-40B4-BE49-F238E27FC236}">
                  <a16:creationId xmlns:a16="http://schemas.microsoft.com/office/drawing/2014/main" id="{00000000-0008-0000-0300-00003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55</xdr:row>
          <xdr:rowOff>139700</xdr:rowOff>
        </xdr:from>
        <xdr:to>
          <xdr:col>13</xdr:col>
          <xdr:colOff>330200</xdr:colOff>
          <xdr:row>57</xdr:row>
          <xdr:rowOff>25400</xdr:rowOff>
        </xdr:to>
        <xdr:sp macro="" textlink="">
          <xdr:nvSpPr>
            <xdr:cNvPr id="172089" name="Check Box 57" hidden="1">
              <a:extLst>
                <a:ext uri="{63B3BB69-23CF-44E3-9099-C40C66FF867C}">
                  <a14:compatExt spid="_x0000_s172089"/>
                </a:ext>
                <a:ext uri="{FF2B5EF4-FFF2-40B4-BE49-F238E27FC236}">
                  <a16:creationId xmlns:a16="http://schemas.microsoft.com/office/drawing/2014/main" id="{00000000-0008-0000-0300-00003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56</xdr:row>
          <xdr:rowOff>139700</xdr:rowOff>
        </xdr:from>
        <xdr:to>
          <xdr:col>13</xdr:col>
          <xdr:colOff>330200</xdr:colOff>
          <xdr:row>58</xdr:row>
          <xdr:rowOff>25400</xdr:rowOff>
        </xdr:to>
        <xdr:sp macro="" textlink="">
          <xdr:nvSpPr>
            <xdr:cNvPr id="172090" name="Check Box 58" hidden="1">
              <a:extLst>
                <a:ext uri="{63B3BB69-23CF-44E3-9099-C40C66FF867C}">
                  <a14:compatExt spid="_x0000_s172090"/>
                </a:ext>
                <a:ext uri="{FF2B5EF4-FFF2-40B4-BE49-F238E27FC236}">
                  <a16:creationId xmlns:a16="http://schemas.microsoft.com/office/drawing/2014/main" id="{00000000-0008-0000-0300-00003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57</xdr:row>
          <xdr:rowOff>139700</xdr:rowOff>
        </xdr:from>
        <xdr:to>
          <xdr:col>13</xdr:col>
          <xdr:colOff>330200</xdr:colOff>
          <xdr:row>59</xdr:row>
          <xdr:rowOff>25400</xdr:rowOff>
        </xdr:to>
        <xdr:sp macro="" textlink="">
          <xdr:nvSpPr>
            <xdr:cNvPr id="172091" name="Check Box 59" hidden="1">
              <a:extLst>
                <a:ext uri="{63B3BB69-23CF-44E3-9099-C40C66FF867C}">
                  <a14:compatExt spid="_x0000_s172091"/>
                </a:ext>
                <a:ext uri="{FF2B5EF4-FFF2-40B4-BE49-F238E27FC236}">
                  <a16:creationId xmlns:a16="http://schemas.microsoft.com/office/drawing/2014/main" id="{00000000-0008-0000-0300-00003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58</xdr:row>
          <xdr:rowOff>139700</xdr:rowOff>
        </xdr:from>
        <xdr:to>
          <xdr:col>13</xdr:col>
          <xdr:colOff>330200</xdr:colOff>
          <xdr:row>60</xdr:row>
          <xdr:rowOff>25400</xdr:rowOff>
        </xdr:to>
        <xdr:sp macro="" textlink="">
          <xdr:nvSpPr>
            <xdr:cNvPr id="172092" name="Check Box 60" hidden="1">
              <a:extLst>
                <a:ext uri="{63B3BB69-23CF-44E3-9099-C40C66FF867C}">
                  <a14:compatExt spid="_x0000_s172092"/>
                </a:ext>
                <a:ext uri="{FF2B5EF4-FFF2-40B4-BE49-F238E27FC236}">
                  <a16:creationId xmlns:a16="http://schemas.microsoft.com/office/drawing/2014/main" id="{00000000-0008-0000-0300-00003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59</xdr:row>
          <xdr:rowOff>139700</xdr:rowOff>
        </xdr:from>
        <xdr:to>
          <xdr:col>13</xdr:col>
          <xdr:colOff>330200</xdr:colOff>
          <xdr:row>61</xdr:row>
          <xdr:rowOff>25400</xdr:rowOff>
        </xdr:to>
        <xdr:sp macro="" textlink="">
          <xdr:nvSpPr>
            <xdr:cNvPr id="172093" name="Check Box 61" hidden="1">
              <a:extLst>
                <a:ext uri="{63B3BB69-23CF-44E3-9099-C40C66FF867C}">
                  <a14:compatExt spid="_x0000_s172093"/>
                </a:ext>
                <a:ext uri="{FF2B5EF4-FFF2-40B4-BE49-F238E27FC236}">
                  <a16:creationId xmlns:a16="http://schemas.microsoft.com/office/drawing/2014/main" id="{00000000-0008-0000-0300-00003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60</xdr:row>
          <xdr:rowOff>139700</xdr:rowOff>
        </xdr:from>
        <xdr:to>
          <xdr:col>13</xdr:col>
          <xdr:colOff>330200</xdr:colOff>
          <xdr:row>62</xdr:row>
          <xdr:rowOff>25400</xdr:rowOff>
        </xdr:to>
        <xdr:sp macro="" textlink="">
          <xdr:nvSpPr>
            <xdr:cNvPr id="172094" name="Check Box 62" hidden="1">
              <a:extLst>
                <a:ext uri="{63B3BB69-23CF-44E3-9099-C40C66FF867C}">
                  <a14:compatExt spid="_x0000_s172094"/>
                </a:ext>
                <a:ext uri="{FF2B5EF4-FFF2-40B4-BE49-F238E27FC236}">
                  <a16:creationId xmlns:a16="http://schemas.microsoft.com/office/drawing/2014/main" id="{00000000-0008-0000-0300-00003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61</xdr:row>
          <xdr:rowOff>139700</xdr:rowOff>
        </xdr:from>
        <xdr:to>
          <xdr:col>13</xdr:col>
          <xdr:colOff>330200</xdr:colOff>
          <xdr:row>63</xdr:row>
          <xdr:rowOff>25400</xdr:rowOff>
        </xdr:to>
        <xdr:sp macro="" textlink="">
          <xdr:nvSpPr>
            <xdr:cNvPr id="172095" name="Check Box 63" hidden="1">
              <a:extLst>
                <a:ext uri="{63B3BB69-23CF-44E3-9099-C40C66FF867C}">
                  <a14:compatExt spid="_x0000_s172095"/>
                </a:ext>
                <a:ext uri="{FF2B5EF4-FFF2-40B4-BE49-F238E27FC236}">
                  <a16:creationId xmlns:a16="http://schemas.microsoft.com/office/drawing/2014/main" id="{00000000-0008-0000-0300-00003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62</xdr:row>
          <xdr:rowOff>139700</xdr:rowOff>
        </xdr:from>
        <xdr:to>
          <xdr:col>13</xdr:col>
          <xdr:colOff>330200</xdr:colOff>
          <xdr:row>64</xdr:row>
          <xdr:rowOff>25400</xdr:rowOff>
        </xdr:to>
        <xdr:sp macro="" textlink="">
          <xdr:nvSpPr>
            <xdr:cNvPr id="172096" name="Check Box 64" hidden="1">
              <a:extLst>
                <a:ext uri="{63B3BB69-23CF-44E3-9099-C40C66FF867C}">
                  <a14:compatExt spid="_x0000_s172096"/>
                </a:ext>
                <a:ext uri="{FF2B5EF4-FFF2-40B4-BE49-F238E27FC236}">
                  <a16:creationId xmlns:a16="http://schemas.microsoft.com/office/drawing/2014/main" id="{00000000-0008-0000-0300-00004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63</xdr:row>
          <xdr:rowOff>139700</xdr:rowOff>
        </xdr:from>
        <xdr:to>
          <xdr:col>13</xdr:col>
          <xdr:colOff>330200</xdr:colOff>
          <xdr:row>65</xdr:row>
          <xdr:rowOff>25400</xdr:rowOff>
        </xdr:to>
        <xdr:sp macro="" textlink="">
          <xdr:nvSpPr>
            <xdr:cNvPr id="172097" name="Check Box 65" hidden="1">
              <a:extLst>
                <a:ext uri="{63B3BB69-23CF-44E3-9099-C40C66FF867C}">
                  <a14:compatExt spid="_x0000_s172097"/>
                </a:ext>
                <a:ext uri="{FF2B5EF4-FFF2-40B4-BE49-F238E27FC236}">
                  <a16:creationId xmlns:a16="http://schemas.microsoft.com/office/drawing/2014/main" id="{00000000-0008-0000-0300-00004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64</xdr:row>
          <xdr:rowOff>139700</xdr:rowOff>
        </xdr:from>
        <xdr:to>
          <xdr:col>13</xdr:col>
          <xdr:colOff>330200</xdr:colOff>
          <xdr:row>66</xdr:row>
          <xdr:rowOff>25400</xdr:rowOff>
        </xdr:to>
        <xdr:sp macro="" textlink="">
          <xdr:nvSpPr>
            <xdr:cNvPr id="172098" name="Check Box 66" hidden="1">
              <a:extLst>
                <a:ext uri="{63B3BB69-23CF-44E3-9099-C40C66FF867C}">
                  <a14:compatExt spid="_x0000_s172098"/>
                </a:ext>
                <a:ext uri="{FF2B5EF4-FFF2-40B4-BE49-F238E27FC236}">
                  <a16:creationId xmlns:a16="http://schemas.microsoft.com/office/drawing/2014/main" id="{00000000-0008-0000-0300-00004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65</xdr:row>
          <xdr:rowOff>139700</xdr:rowOff>
        </xdr:from>
        <xdr:to>
          <xdr:col>13</xdr:col>
          <xdr:colOff>330200</xdr:colOff>
          <xdr:row>67</xdr:row>
          <xdr:rowOff>25400</xdr:rowOff>
        </xdr:to>
        <xdr:sp macro="" textlink="">
          <xdr:nvSpPr>
            <xdr:cNvPr id="172099" name="Check Box 67" hidden="1">
              <a:extLst>
                <a:ext uri="{63B3BB69-23CF-44E3-9099-C40C66FF867C}">
                  <a14:compatExt spid="_x0000_s172099"/>
                </a:ext>
                <a:ext uri="{FF2B5EF4-FFF2-40B4-BE49-F238E27FC236}">
                  <a16:creationId xmlns:a16="http://schemas.microsoft.com/office/drawing/2014/main" id="{00000000-0008-0000-0300-00004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66</xdr:row>
          <xdr:rowOff>139700</xdr:rowOff>
        </xdr:from>
        <xdr:to>
          <xdr:col>13</xdr:col>
          <xdr:colOff>330200</xdr:colOff>
          <xdr:row>68</xdr:row>
          <xdr:rowOff>25400</xdr:rowOff>
        </xdr:to>
        <xdr:sp macro="" textlink="">
          <xdr:nvSpPr>
            <xdr:cNvPr id="172100" name="Check Box 68" hidden="1">
              <a:extLst>
                <a:ext uri="{63B3BB69-23CF-44E3-9099-C40C66FF867C}">
                  <a14:compatExt spid="_x0000_s172100"/>
                </a:ext>
                <a:ext uri="{FF2B5EF4-FFF2-40B4-BE49-F238E27FC236}">
                  <a16:creationId xmlns:a16="http://schemas.microsoft.com/office/drawing/2014/main" id="{00000000-0008-0000-0300-00004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67</xdr:row>
          <xdr:rowOff>139700</xdr:rowOff>
        </xdr:from>
        <xdr:to>
          <xdr:col>13</xdr:col>
          <xdr:colOff>330200</xdr:colOff>
          <xdr:row>69</xdr:row>
          <xdr:rowOff>25400</xdr:rowOff>
        </xdr:to>
        <xdr:sp macro="" textlink="">
          <xdr:nvSpPr>
            <xdr:cNvPr id="172101" name="Check Box 69" hidden="1">
              <a:extLst>
                <a:ext uri="{63B3BB69-23CF-44E3-9099-C40C66FF867C}">
                  <a14:compatExt spid="_x0000_s172101"/>
                </a:ext>
                <a:ext uri="{FF2B5EF4-FFF2-40B4-BE49-F238E27FC236}">
                  <a16:creationId xmlns:a16="http://schemas.microsoft.com/office/drawing/2014/main" id="{00000000-0008-0000-0300-00004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68</xdr:row>
          <xdr:rowOff>139700</xdr:rowOff>
        </xdr:from>
        <xdr:to>
          <xdr:col>13</xdr:col>
          <xdr:colOff>330200</xdr:colOff>
          <xdr:row>70</xdr:row>
          <xdr:rowOff>25400</xdr:rowOff>
        </xdr:to>
        <xdr:sp macro="" textlink="">
          <xdr:nvSpPr>
            <xdr:cNvPr id="172102" name="Check Box 70" hidden="1">
              <a:extLst>
                <a:ext uri="{63B3BB69-23CF-44E3-9099-C40C66FF867C}">
                  <a14:compatExt spid="_x0000_s172102"/>
                </a:ext>
                <a:ext uri="{FF2B5EF4-FFF2-40B4-BE49-F238E27FC236}">
                  <a16:creationId xmlns:a16="http://schemas.microsoft.com/office/drawing/2014/main" id="{00000000-0008-0000-0300-00004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69</xdr:row>
          <xdr:rowOff>139700</xdr:rowOff>
        </xdr:from>
        <xdr:to>
          <xdr:col>13</xdr:col>
          <xdr:colOff>330200</xdr:colOff>
          <xdr:row>71</xdr:row>
          <xdr:rowOff>25400</xdr:rowOff>
        </xdr:to>
        <xdr:sp macro="" textlink="">
          <xdr:nvSpPr>
            <xdr:cNvPr id="172103" name="Check Box 71" hidden="1">
              <a:extLst>
                <a:ext uri="{63B3BB69-23CF-44E3-9099-C40C66FF867C}">
                  <a14:compatExt spid="_x0000_s172103"/>
                </a:ext>
                <a:ext uri="{FF2B5EF4-FFF2-40B4-BE49-F238E27FC236}">
                  <a16:creationId xmlns:a16="http://schemas.microsoft.com/office/drawing/2014/main" id="{00000000-0008-0000-0300-00004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70</xdr:row>
          <xdr:rowOff>139700</xdr:rowOff>
        </xdr:from>
        <xdr:to>
          <xdr:col>13</xdr:col>
          <xdr:colOff>330200</xdr:colOff>
          <xdr:row>72</xdr:row>
          <xdr:rowOff>25400</xdr:rowOff>
        </xdr:to>
        <xdr:sp macro="" textlink="">
          <xdr:nvSpPr>
            <xdr:cNvPr id="172104" name="Check Box 72" hidden="1">
              <a:extLst>
                <a:ext uri="{63B3BB69-23CF-44E3-9099-C40C66FF867C}">
                  <a14:compatExt spid="_x0000_s172104"/>
                </a:ext>
                <a:ext uri="{FF2B5EF4-FFF2-40B4-BE49-F238E27FC236}">
                  <a16:creationId xmlns:a16="http://schemas.microsoft.com/office/drawing/2014/main" id="{00000000-0008-0000-0300-00004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71</xdr:row>
          <xdr:rowOff>139700</xdr:rowOff>
        </xdr:from>
        <xdr:to>
          <xdr:col>13</xdr:col>
          <xdr:colOff>330200</xdr:colOff>
          <xdr:row>73</xdr:row>
          <xdr:rowOff>25400</xdr:rowOff>
        </xdr:to>
        <xdr:sp macro="" textlink="">
          <xdr:nvSpPr>
            <xdr:cNvPr id="172105" name="Check Box 73" hidden="1">
              <a:extLst>
                <a:ext uri="{63B3BB69-23CF-44E3-9099-C40C66FF867C}">
                  <a14:compatExt spid="_x0000_s172105"/>
                </a:ext>
                <a:ext uri="{FF2B5EF4-FFF2-40B4-BE49-F238E27FC236}">
                  <a16:creationId xmlns:a16="http://schemas.microsoft.com/office/drawing/2014/main" id="{00000000-0008-0000-0300-00004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72</xdr:row>
          <xdr:rowOff>139700</xdr:rowOff>
        </xdr:from>
        <xdr:to>
          <xdr:col>13</xdr:col>
          <xdr:colOff>330200</xdr:colOff>
          <xdr:row>74</xdr:row>
          <xdr:rowOff>25400</xdr:rowOff>
        </xdr:to>
        <xdr:sp macro="" textlink="">
          <xdr:nvSpPr>
            <xdr:cNvPr id="172106" name="Check Box 74" hidden="1">
              <a:extLst>
                <a:ext uri="{63B3BB69-23CF-44E3-9099-C40C66FF867C}">
                  <a14:compatExt spid="_x0000_s172106"/>
                </a:ext>
                <a:ext uri="{FF2B5EF4-FFF2-40B4-BE49-F238E27FC236}">
                  <a16:creationId xmlns:a16="http://schemas.microsoft.com/office/drawing/2014/main" id="{00000000-0008-0000-0300-00004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73</xdr:row>
          <xdr:rowOff>139700</xdr:rowOff>
        </xdr:from>
        <xdr:to>
          <xdr:col>13</xdr:col>
          <xdr:colOff>330200</xdr:colOff>
          <xdr:row>75</xdr:row>
          <xdr:rowOff>25400</xdr:rowOff>
        </xdr:to>
        <xdr:sp macro="" textlink="">
          <xdr:nvSpPr>
            <xdr:cNvPr id="172107" name="Check Box 75" hidden="1">
              <a:extLst>
                <a:ext uri="{63B3BB69-23CF-44E3-9099-C40C66FF867C}">
                  <a14:compatExt spid="_x0000_s172107"/>
                </a:ext>
                <a:ext uri="{FF2B5EF4-FFF2-40B4-BE49-F238E27FC236}">
                  <a16:creationId xmlns:a16="http://schemas.microsoft.com/office/drawing/2014/main" id="{00000000-0008-0000-0300-00004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74</xdr:row>
          <xdr:rowOff>139700</xdr:rowOff>
        </xdr:from>
        <xdr:to>
          <xdr:col>13</xdr:col>
          <xdr:colOff>330200</xdr:colOff>
          <xdr:row>76</xdr:row>
          <xdr:rowOff>25400</xdr:rowOff>
        </xdr:to>
        <xdr:sp macro="" textlink="">
          <xdr:nvSpPr>
            <xdr:cNvPr id="172108" name="Check Box 76" hidden="1">
              <a:extLst>
                <a:ext uri="{63B3BB69-23CF-44E3-9099-C40C66FF867C}">
                  <a14:compatExt spid="_x0000_s172108"/>
                </a:ext>
                <a:ext uri="{FF2B5EF4-FFF2-40B4-BE49-F238E27FC236}">
                  <a16:creationId xmlns:a16="http://schemas.microsoft.com/office/drawing/2014/main" id="{00000000-0008-0000-0300-00004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75</xdr:row>
          <xdr:rowOff>139700</xdr:rowOff>
        </xdr:from>
        <xdr:to>
          <xdr:col>13</xdr:col>
          <xdr:colOff>330200</xdr:colOff>
          <xdr:row>77</xdr:row>
          <xdr:rowOff>25400</xdr:rowOff>
        </xdr:to>
        <xdr:sp macro="" textlink="">
          <xdr:nvSpPr>
            <xdr:cNvPr id="172109" name="Check Box 77" hidden="1">
              <a:extLst>
                <a:ext uri="{63B3BB69-23CF-44E3-9099-C40C66FF867C}">
                  <a14:compatExt spid="_x0000_s172109"/>
                </a:ext>
                <a:ext uri="{FF2B5EF4-FFF2-40B4-BE49-F238E27FC236}">
                  <a16:creationId xmlns:a16="http://schemas.microsoft.com/office/drawing/2014/main" id="{00000000-0008-0000-0300-00004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76</xdr:row>
          <xdr:rowOff>139700</xdr:rowOff>
        </xdr:from>
        <xdr:to>
          <xdr:col>13</xdr:col>
          <xdr:colOff>330200</xdr:colOff>
          <xdr:row>78</xdr:row>
          <xdr:rowOff>25400</xdr:rowOff>
        </xdr:to>
        <xdr:sp macro="" textlink="">
          <xdr:nvSpPr>
            <xdr:cNvPr id="172110" name="Check Box 78" hidden="1">
              <a:extLst>
                <a:ext uri="{63B3BB69-23CF-44E3-9099-C40C66FF867C}">
                  <a14:compatExt spid="_x0000_s172110"/>
                </a:ext>
                <a:ext uri="{FF2B5EF4-FFF2-40B4-BE49-F238E27FC236}">
                  <a16:creationId xmlns:a16="http://schemas.microsoft.com/office/drawing/2014/main" id="{00000000-0008-0000-0300-00004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77</xdr:row>
          <xdr:rowOff>139700</xdr:rowOff>
        </xdr:from>
        <xdr:to>
          <xdr:col>13</xdr:col>
          <xdr:colOff>330200</xdr:colOff>
          <xdr:row>79</xdr:row>
          <xdr:rowOff>25400</xdr:rowOff>
        </xdr:to>
        <xdr:sp macro="" textlink="">
          <xdr:nvSpPr>
            <xdr:cNvPr id="172111" name="Check Box 79" hidden="1">
              <a:extLst>
                <a:ext uri="{63B3BB69-23CF-44E3-9099-C40C66FF867C}">
                  <a14:compatExt spid="_x0000_s172111"/>
                </a:ext>
                <a:ext uri="{FF2B5EF4-FFF2-40B4-BE49-F238E27FC236}">
                  <a16:creationId xmlns:a16="http://schemas.microsoft.com/office/drawing/2014/main" id="{00000000-0008-0000-0300-00004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78</xdr:row>
          <xdr:rowOff>139700</xdr:rowOff>
        </xdr:from>
        <xdr:to>
          <xdr:col>13</xdr:col>
          <xdr:colOff>330200</xdr:colOff>
          <xdr:row>80</xdr:row>
          <xdr:rowOff>25400</xdr:rowOff>
        </xdr:to>
        <xdr:sp macro="" textlink="">
          <xdr:nvSpPr>
            <xdr:cNvPr id="172112" name="Check Box 80" hidden="1">
              <a:extLst>
                <a:ext uri="{63B3BB69-23CF-44E3-9099-C40C66FF867C}">
                  <a14:compatExt spid="_x0000_s172112"/>
                </a:ext>
                <a:ext uri="{FF2B5EF4-FFF2-40B4-BE49-F238E27FC236}">
                  <a16:creationId xmlns:a16="http://schemas.microsoft.com/office/drawing/2014/main" id="{00000000-0008-0000-0300-00005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79</xdr:row>
          <xdr:rowOff>139700</xdr:rowOff>
        </xdr:from>
        <xdr:to>
          <xdr:col>13</xdr:col>
          <xdr:colOff>330200</xdr:colOff>
          <xdr:row>81</xdr:row>
          <xdr:rowOff>25400</xdr:rowOff>
        </xdr:to>
        <xdr:sp macro="" textlink="">
          <xdr:nvSpPr>
            <xdr:cNvPr id="172113" name="Check Box 81" hidden="1">
              <a:extLst>
                <a:ext uri="{63B3BB69-23CF-44E3-9099-C40C66FF867C}">
                  <a14:compatExt spid="_x0000_s172113"/>
                </a:ext>
                <a:ext uri="{FF2B5EF4-FFF2-40B4-BE49-F238E27FC236}">
                  <a16:creationId xmlns:a16="http://schemas.microsoft.com/office/drawing/2014/main" id="{00000000-0008-0000-0300-00005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80</xdr:row>
          <xdr:rowOff>139700</xdr:rowOff>
        </xdr:from>
        <xdr:to>
          <xdr:col>13</xdr:col>
          <xdr:colOff>330200</xdr:colOff>
          <xdr:row>82</xdr:row>
          <xdr:rowOff>25400</xdr:rowOff>
        </xdr:to>
        <xdr:sp macro="" textlink="">
          <xdr:nvSpPr>
            <xdr:cNvPr id="172114" name="Check Box 82" hidden="1">
              <a:extLst>
                <a:ext uri="{63B3BB69-23CF-44E3-9099-C40C66FF867C}">
                  <a14:compatExt spid="_x0000_s172114"/>
                </a:ext>
                <a:ext uri="{FF2B5EF4-FFF2-40B4-BE49-F238E27FC236}">
                  <a16:creationId xmlns:a16="http://schemas.microsoft.com/office/drawing/2014/main" id="{00000000-0008-0000-0300-00005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81</xdr:row>
          <xdr:rowOff>139700</xdr:rowOff>
        </xdr:from>
        <xdr:to>
          <xdr:col>13</xdr:col>
          <xdr:colOff>330200</xdr:colOff>
          <xdr:row>83</xdr:row>
          <xdr:rowOff>25400</xdr:rowOff>
        </xdr:to>
        <xdr:sp macro="" textlink="">
          <xdr:nvSpPr>
            <xdr:cNvPr id="172115" name="Check Box 83" hidden="1">
              <a:extLst>
                <a:ext uri="{63B3BB69-23CF-44E3-9099-C40C66FF867C}">
                  <a14:compatExt spid="_x0000_s172115"/>
                </a:ext>
                <a:ext uri="{FF2B5EF4-FFF2-40B4-BE49-F238E27FC236}">
                  <a16:creationId xmlns:a16="http://schemas.microsoft.com/office/drawing/2014/main" id="{00000000-0008-0000-0300-00005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82</xdr:row>
          <xdr:rowOff>139700</xdr:rowOff>
        </xdr:from>
        <xdr:to>
          <xdr:col>13</xdr:col>
          <xdr:colOff>330200</xdr:colOff>
          <xdr:row>84</xdr:row>
          <xdr:rowOff>25400</xdr:rowOff>
        </xdr:to>
        <xdr:sp macro="" textlink="">
          <xdr:nvSpPr>
            <xdr:cNvPr id="172116" name="Check Box 84" hidden="1">
              <a:extLst>
                <a:ext uri="{63B3BB69-23CF-44E3-9099-C40C66FF867C}">
                  <a14:compatExt spid="_x0000_s172116"/>
                </a:ext>
                <a:ext uri="{FF2B5EF4-FFF2-40B4-BE49-F238E27FC236}">
                  <a16:creationId xmlns:a16="http://schemas.microsoft.com/office/drawing/2014/main" id="{00000000-0008-0000-0300-00005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83</xdr:row>
          <xdr:rowOff>139700</xdr:rowOff>
        </xdr:from>
        <xdr:to>
          <xdr:col>13</xdr:col>
          <xdr:colOff>330200</xdr:colOff>
          <xdr:row>85</xdr:row>
          <xdr:rowOff>25400</xdr:rowOff>
        </xdr:to>
        <xdr:sp macro="" textlink="">
          <xdr:nvSpPr>
            <xdr:cNvPr id="172117" name="Check Box 85" hidden="1">
              <a:extLst>
                <a:ext uri="{63B3BB69-23CF-44E3-9099-C40C66FF867C}">
                  <a14:compatExt spid="_x0000_s172117"/>
                </a:ext>
                <a:ext uri="{FF2B5EF4-FFF2-40B4-BE49-F238E27FC236}">
                  <a16:creationId xmlns:a16="http://schemas.microsoft.com/office/drawing/2014/main" id="{00000000-0008-0000-0300-00005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84</xdr:row>
          <xdr:rowOff>139700</xdr:rowOff>
        </xdr:from>
        <xdr:to>
          <xdr:col>13</xdr:col>
          <xdr:colOff>330200</xdr:colOff>
          <xdr:row>86</xdr:row>
          <xdr:rowOff>25400</xdr:rowOff>
        </xdr:to>
        <xdr:sp macro="" textlink="">
          <xdr:nvSpPr>
            <xdr:cNvPr id="172118" name="Check Box 86" hidden="1">
              <a:extLst>
                <a:ext uri="{63B3BB69-23CF-44E3-9099-C40C66FF867C}">
                  <a14:compatExt spid="_x0000_s172118"/>
                </a:ext>
                <a:ext uri="{FF2B5EF4-FFF2-40B4-BE49-F238E27FC236}">
                  <a16:creationId xmlns:a16="http://schemas.microsoft.com/office/drawing/2014/main" id="{00000000-0008-0000-0300-00005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85</xdr:row>
          <xdr:rowOff>139700</xdr:rowOff>
        </xdr:from>
        <xdr:to>
          <xdr:col>13</xdr:col>
          <xdr:colOff>330200</xdr:colOff>
          <xdr:row>87</xdr:row>
          <xdr:rowOff>25400</xdr:rowOff>
        </xdr:to>
        <xdr:sp macro="" textlink="">
          <xdr:nvSpPr>
            <xdr:cNvPr id="172119" name="Check Box 87" hidden="1">
              <a:extLst>
                <a:ext uri="{63B3BB69-23CF-44E3-9099-C40C66FF867C}">
                  <a14:compatExt spid="_x0000_s172119"/>
                </a:ext>
                <a:ext uri="{FF2B5EF4-FFF2-40B4-BE49-F238E27FC236}">
                  <a16:creationId xmlns:a16="http://schemas.microsoft.com/office/drawing/2014/main" id="{00000000-0008-0000-0300-00005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86</xdr:row>
          <xdr:rowOff>139700</xdr:rowOff>
        </xdr:from>
        <xdr:to>
          <xdr:col>13</xdr:col>
          <xdr:colOff>330200</xdr:colOff>
          <xdr:row>88</xdr:row>
          <xdr:rowOff>25400</xdr:rowOff>
        </xdr:to>
        <xdr:sp macro="" textlink="">
          <xdr:nvSpPr>
            <xdr:cNvPr id="172120" name="Check Box 88" hidden="1">
              <a:extLst>
                <a:ext uri="{63B3BB69-23CF-44E3-9099-C40C66FF867C}">
                  <a14:compatExt spid="_x0000_s172120"/>
                </a:ext>
                <a:ext uri="{FF2B5EF4-FFF2-40B4-BE49-F238E27FC236}">
                  <a16:creationId xmlns:a16="http://schemas.microsoft.com/office/drawing/2014/main" id="{00000000-0008-0000-0300-00005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87</xdr:row>
          <xdr:rowOff>139700</xdr:rowOff>
        </xdr:from>
        <xdr:to>
          <xdr:col>13</xdr:col>
          <xdr:colOff>330200</xdr:colOff>
          <xdr:row>89</xdr:row>
          <xdr:rowOff>25400</xdr:rowOff>
        </xdr:to>
        <xdr:sp macro="" textlink="">
          <xdr:nvSpPr>
            <xdr:cNvPr id="172121" name="Check Box 89" hidden="1">
              <a:extLst>
                <a:ext uri="{63B3BB69-23CF-44E3-9099-C40C66FF867C}">
                  <a14:compatExt spid="_x0000_s172121"/>
                </a:ext>
                <a:ext uri="{FF2B5EF4-FFF2-40B4-BE49-F238E27FC236}">
                  <a16:creationId xmlns:a16="http://schemas.microsoft.com/office/drawing/2014/main" id="{00000000-0008-0000-0300-00005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88</xdr:row>
          <xdr:rowOff>139700</xdr:rowOff>
        </xdr:from>
        <xdr:to>
          <xdr:col>13</xdr:col>
          <xdr:colOff>330200</xdr:colOff>
          <xdr:row>90</xdr:row>
          <xdr:rowOff>25400</xdr:rowOff>
        </xdr:to>
        <xdr:sp macro="" textlink="">
          <xdr:nvSpPr>
            <xdr:cNvPr id="172122" name="Check Box 90" hidden="1">
              <a:extLst>
                <a:ext uri="{63B3BB69-23CF-44E3-9099-C40C66FF867C}">
                  <a14:compatExt spid="_x0000_s172122"/>
                </a:ext>
                <a:ext uri="{FF2B5EF4-FFF2-40B4-BE49-F238E27FC236}">
                  <a16:creationId xmlns:a16="http://schemas.microsoft.com/office/drawing/2014/main" id="{00000000-0008-0000-0300-00005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89</xdr:row>
          <xdr:rowOff>139700</xdr:rowOff>
        </xdr:from>
        <xdr:to>
          <xdr:col>13</xdr:col>
          <xdr:colOff>330200</xdr:colOff>
          <xdr:row>91</xdr:row>
          <xdr:rowOff>25400</xdr:rowOff>
        </xdr:to>
        <xdr:sp macro="" textlink="">
          <xdr:nvSpPr>
            <xdr:cNvPr id="172123" name="Check Box 91" hidden="1">
              <a:extLst>
                <a:ext uri="{63B3BB69-23CF-44E3-9099-C40C66FF867C}">
                  <a14:compatExt spid="_x0000_s172123"/>
                </a:ext>
                <a:ext uri="{FF2B5EF4-FFF2-40B4-BE49-F238E27FC236}">
                  <a16:creationId xmlns:a16="http://schemas.microsoft.com/office/drawing/2014/main" id="{00000000-0008-0000-0300-00005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90</xdr:row>
          <xdr:rowOff>139700</xdr:rowOff>
        </xdr:from>
        <xdr:to>
          <xdr:col>13</xdr:col>
          <xdr:colOff>330200</xdr:colOff>
          <xdr:row>92</xdr:row>
          <xdr:rowOff>25400</xdr:rowOff>
        </xdr:to>
        <xdr:sp macro="" textlink="">
          <xdr:nvSpPr>
            <xdr:cNvPr id="172124" name="Check Box 92" hidden="1">
              <a:extLst>
                <a:ext uri="{63B3BB69-23CF-44E3-9099-C40C66FF867C}">
                  <a14:compatExt spid="_x0000_s172124"/>
                </a:ext>
                <a:ext uri="{FF2B5EF4-FFF2-40B4-BE49-F238E27FC236}">
                  <a16:creationId xmlns:a16="http://schemas.microsoft.com/office/drawing/2014/main" id="{00000000-0008-0000-0300-00005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91</xdr:row>
          <xdr:rowOff>139700</xdr:rowOff>
        </xdr:from>
        <xdr:to>
          <xdr:col>13</xdr:col>
          <xdr:colOff>330200</xdr:colOff>
          <xdr:row>93</xdr:row>
          <xdr:rowOff>25400</xdr:rowOff>
        </xdr:to>
        <xdr:sp macro="" textlink="">
          <xdr:nvSpPr>
            <xdr:cNvPr id="172125" name="Check Box 93" hidden="1">
              <a:extLst>
                <a:ext uri="{63B3BB69-23CF-44E3-9099-C40C66FF867C}">
                  <a14:compatExt spid="_x0000_s172125"/>
                </a:ext>
                <a:ext uri="{FF2B5EF4-FFF2-40B4-BE49-F238E27FC236}">
                  <a16:creationId xmlns:a16="http://schemas.microsoft.com/office/drawing/2014/main" id="{00000000-0008-0000-0300-00005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92</xdr:row>
          <xdr:rowOff>139700</xdr:rowOff>
        </xdr:from>
        <xdr:to>
          <xdr:col>13</xdr:col>
          <xdr:colOff>330200</xdr:colOff>
          <xdr:row>94</xdr:row>
          <xdr:rowOff>25400</xdr:rowOff>
        </xdr:to>
        <xdr:sp macro="" textlink="">
          <xdr:nvSpPr>
            <xdr:cNvPr id="172126" name="Check Box 94" hidden="1">
              <a:extLst>
                <a:ext uri="{63B3BB69-23CF-44E3-9099-C40C66FF867C}">
                  <a14:compatExt spid="_x0000_s172126"/>
                </a:ext>
                <a:ext uri="{FF2B5EF4-FFF2-40B4-BE49-F238E27FC236}">
                  <a16:creationId xmlns:a16="http://schemas.microsoft.com/office/drawing/2014/main" id="{00000000-0008-0000-0300-00005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93</xdr:row>
          <xdr:rowOff>139700</xdr:rowOff>
        </xdr:from>
        <xdr:to>
          <xdr:col>13</xdr:col>
          <xdr:colOff>330200</xdr:colOff>
          <xdr:row>95</xdr:row>
          <xdr:rowOff>25400</xdr:rowOff>
        </xdr:to>
        <xdr:sp macro="" textlink="">
          <xdr:nvSpPr>
            <xdr:cNvPr id="172127" name="Check Box 95" hidden="1">
              <a:extLst>
                <a:ext uri="{63B3BB69-23CF-44E3-9099-C40C66FF867C}">
                  <a14:compatExt spid="_x0000_s172127"/>
                </a:ext>
                <a:ext uri="{FF2B5EF4-FFF2-40B4-BE49-F238E27FC236}">
                  <a16:creationId xmlns:a16="http://schemas.microsoft.com/office/drawing/2014/main" id="{00000000-0008-0000-0300-00005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94</xdr:row>
          <xdr:rowOff>139700</xdr:rowOff>
        </xdr:from>
        <xdr:to>
          <xdr:col>13</xdr:col>
          <xdr:colOff>330200</xdr:colOff>
          <xdr:row>96</xdr:row>
          <xdr:rowOff>25400</xdr:rowOff>
        </xdr:to>
        <xdr:sp macro="" textlink="">
          <xdr:nvSpPr>
            <xdr:cNvPr id="172128" name="Check Box 96" hidden="1">
              <a:extLst>
                <a:ext uri="{63B3BB69-23CF-44E3-9099-C40C66FF867C}">
                  <a14:compatExt spid="_x0000_s172128"/>
                </a:ext>
                <a:ext uri="{FF2B5EF4-FFF2-40B4-BE49-F238E27FC236}">
                  <a16:creationId xmlns:a16="http://schemas.microsoft.com/office/drawing/2014/main" id="{00000000-0008-0000-0300-00006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95</xdr:row>
          <xdr:rowOff>139700</xdr:rowOff>
        </xdr:from>
        <xdr:to>
          <xdr:col>13</xdr:col>
          <xdr:colOff>330200</xdr:colOff>
          <xdr:row>97</xdr:row>
          <xdr:rowOff>25400</xdr:rowOff>
        </xdr:to>
        <xdr:sp macro="" textlink="">
          <xdr:nvSpPr>
            <xdr:cNvPr id="172129" name="Check Box 97" hidden="1">
              <a:extLst>
                <a:ext uri="{63B3BB69-23CF-44E3-9099-C40C66FF867C}">
                  <a14:compatExt spid="_x0000_s172129"/>
                </a:ext>
                <a:ext uri="{FF2B5EF4-FFF2-40B4-BE49-F238E27FC236}">
                  <a16:creationId xmlns:a16="http://schemas.microsoft.com/office/drawing/2014/main" id="{00000000-0008-0000-0300-00006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96</xdr:row>
          <xdr:rowOff>139700</xdr:rowOff>
        </xdr:from>
        <xdr:to>
          <xdr:col>13</xdr:col>
          <xdr:colOff>330200</xdr:colOff>
          <xdr:row>98</xdr:row>
          <xdr:rowOff>25400</xdr:rowOff>
        </xdr:to>
        <xdr:sp macro="" textlink="">
          <xdr:nvSpPr>
            <xdr:cNvPr id="172130" name="Check Box 98" hidden="1">
              <a:extLst>
                <a:ext uri="{63B3BB69-23CF-44E3-9099-C40C66FF867C}">
                  <a14:compatExt spid="_x0000_s172130"/>
                </a:ext>
                <a:ext uri="{FF2B5EF4-FFF2-40B4-BE49-F238E27FC236}">
                  <a16:creationId xmlns:a16="http://schemas.microsoft.com/office/drawing/2014/main" id="{00000000-0008-0000-0300-00006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97</xdr:row>
          <xdr:rowOff>139700</xdr:rowOff>
        </xdr:from>
        <xdr:to>
          <xdr:col>13</xdr:col>
          <xdr:colOff>330200</xdr:colOff>
          <xdr:row>99</xdr:row>
          <xdr:rowOff>25400</xdr:rowOff>
        </xdr:to>
        <xdr:sp macro="" textlink="">
          <xdr:nvSpPr>
            <xdr:cNvPr id="172131" name="Check Box 99" hidden="1">
              <a:extLst>
                <a:ext uri="{63B3BB69-23CF-44E3-9099-C40C66FF867C}">
                  <a14:compatExt spid="_x0000_s172131"/>
                </a:ext>
                <a:ext uri="{FF2B5EF4-FFF2-40B4-BE49-F238E27FC236}">
                  <a16:creationId xmlns:a16="http://schemas.microsoft.com/office/drawing/2014/main" id="{00000000-0008-0000-0300-00006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98</xdr:row>
          <xdr:rowOff>139700</xdr:rowOff>
        </xdr:from>
        <xdr:to>
          <xdr:col>13</xdr:col>
          <xdr:colOff>330200</xdr:colOff>
          <xdr:row>100</xdr:row>
          <xdr:rowOff>25400</xdr:rowOff>
        </xdr:to>
        <xdr:sp macro="" textlink="">
          <xdr:nvSpPr>
            <xdr:cNvPr id="172132" name="Check Box 100" hidden="1">
              <a:extLst>
                <a:ext uri="{63B3BB69-23CF-44E3-9099-C40C66FF867C}">
                  <a14:compatExt spid="_x0000_s172132"/>
                </a:ext>
                <a:ext uri="{FF2B5EF4-FFF2-40B4-BE49-F238E27FC236}">
                  <a16:creationId xmlns:a16="http://schemas.microsoft.com/office/drawing/2014/main" id="{00000000-0008-0000-0300-00006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99</xdr:row>
          <xdr:rowOff>139700</xdr:rowOff>
        </xdr:from>
        <xdr:to>
          <xdr:col>13</xdr:col>
          <xdr:colOff>330200</xdr:colOff>
          <xdr:row>101</xdr:row>
          <xdr:rowOff>25400</xdr:rowOff>
        </xdr:to>
        <xdr:sp macro="" textlink="">
          <xdr:nvSpPr>
            <xdr:cNvPr id="172133" name="Check Box 101" hidden="1">
              <a:extLst>
                <a:ext uri="{63B3BB69-23CF-44E3-9099-C40C66FF867C}">
                  <a14:compatExt spid="_x0000_s172133"/>
                </a:ext>
                <a:ext uri="{FF2B5EF4-FFF2-40B4-BE49-F238E27FC236}">
                  <a16:creationId xmlns:a16="http://schemas.microsoft.com/office/drawing/2014/main" id="{00000000-0008-0000-0300-00006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100</xdr:row>
          <xdr:rowOff>139700</xdr:rowOff>
        </xdr:from>
        <xdr:to>
          <xdr:col>13</xdr:col>
          <xdr:colOff>330200</xdr:colOff>
          <xdr:row>102</xdr:row>
          <xdr:rowOff>25400</xdr:rowOff>
        </xdr:to>
        <xdr:sp macro="" textlink="">
          <xdr:nvSpPr>
            <xdr:cNvPr id="172134" name="Check Box 102" hidden="1">
              <a:extLst>
                <a:ext uri="{63B3BB69-23CF-44E3-9099-C40C66FF867C}">
                  <a14:compatExt spid="_x0000_s172134"/>
                </a:ext>
                <a:ext uri="{FF2B5EF4-FFF2-40B4-BE49-F238E27FC236}">
                  <a16:creationId xmlns:a16="http://schemas.microsoft.com/office/drawing/2014/main" id="{00000000-0008-0000-0300-00006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101</xdr:row>
          <xdr:rowOff>139700</xdr:rowOff>
        </xdr:from>
        <xdr:to>
          <xdr:col>13</xdr:col>
          <xdr:colOff>330200</xdr:colOff>
          <xdr:row>103</xdr:row>
          <xdr:rowOff>25400</xdr:rowOff>
        </xdr:to>
        <xdr:sp macro="" textlink="">
          <xdr:nvSpPr>
            <xdr:cNvPr id="172135" name="Check Box 103" hidden="1">
              <a:extLst>
                <a:ext uri="{63B3BB69-23CF-44E3-9099-C40C66FF867C}">
                  <a14:compatExt spid="_x0000_s172135"/>
                </a:ext>
                <a:ext uri="{FF2B5EF4-FFF2-40B4-BE49-F238E27FC236}">
                  <a16:creationId xmlns:a16="http://schemas.microsoft.com/office/drawing/2014/main" id="{00000000-0008-0000-0300-00006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21</xdr:row>
          <xdr:rowOff>139700</xdr:rowOff>
        </xdr:from>
        <xdr:to>
          <xdr:col>13</xdr:col>
          <xdr:colOff>330200</xdr:colOff>
          <xdr:row>23</xdr:row>
          <xdr:rowOff>25400</xdr:rowOff>
        </xdr:to>
        <xdr:sp macro="" textlink="">
          <xdr:nvSpPr>
            <xdr:cNvPr id="172136" name="Check Box 143" hidden="1">
              <a:extLst>
                <a:ext uri="{63B3BB69-23CF-44E3-9099-C40C66FF867C}">
                  <a14:compatExt spid="_x0000_s172136"/>
                </a:ext>
                <a:ext uri="{FF2B5EF4-FFF2-40B4-BE49-F238E27FC236}">
                  <a16:creationId xmlns:a16="http://schemas.microsoft.com/office/drawing/2014/main" id="{00000000-0008-0000-0300-00006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xdr:row>
          <xdr:rowOff>139700</xdr:rowOff>
        </xdr:from>
        <xdr:to>
          <xdr:col>14</xdr:col>
          <xdr:colOff>330200</xdr:colOff>
          <xdr:row>4</xdr:row>
          <xdr:rowOff>25400</xdr:rowOff>
        </xdr:to>
        <xdr:sp macro="" textlink="">
          <xdr:nvSpPr>
            <xdr:cNvPr id="172137" name="Check Box 105" hidden="1">
              <a:extLst>
                <a:ext uri="{63B3BB69-23CF-44E3-9099-C40C66FF867C}">
                  <a14:compatExt spid="_x0000_s172137"/>
                </a:ext>
                <a:ext uri="{FF2B5EF4-FFF2-40B4-BE49-F238E27FC236}">
                  <a16:creationId xmlns:a16="http://schemas.microsoft.com/office/drawing/2014/main" id="{00000000-0008-0000-0300-00006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xdr:row>
          <xdr:rowOff>139700</xdr:rowOff>
        </xdr:from>
        <xdr:to>
          <xdr:col>14</xdr:col>
          <xdr:colOff>330200</xdr:colOff>
          <xdr:row>5</xdr:row>
          <xdr:rowOff>25400</xdr:rowOff>
        </xdr:to>
        <xdr:sp macro="" textlink="">
          <xdr:nvSpPr>
            <xdr:cNvPr id="172138" name="Check Box 106" hidden="1">
              <a:extLst>
                <a:ext uri="{63B3BB69-23CF-44E3-9099-C40C66FF867C}">
                  <a14:compatExt spid="_x0000_s172138"/>
                </a:ext>
                <a:ext uri="{FF2B5EF4-FFF2-40B4-BE49-F238E27FC236}">
                  <a16:creationId xmlns:a16="http://schemas.microsoft.com/office/drawing/2014/main" id="{00000000-0008-0000-0300-00006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xdr:row>
          <xdr:rowOff>139700</xdr:rowOff>
        </xdr:from>
        <xdr:to>
          <xdr:col>14</xdr:col>
          <xdr:colOff>330200</xdr:colOff>
          <xdr:row>6</xdr:row>
          <xdr:rowOff>25400</xdr:rowOff>
        </xdr:to>
        <xdr:sp macro="" textlink="">
          <xdr:nvSpPr>
            <xdr:cNvPr id="172139" name="Check Box 107" hidden="1">
              <a:extLst>
                <a:ext uri="{63B3BB69-23CF-44E3-9099-C40C66FF867C}">
                  <a14:compatExt spid="_x0000_s172139"/>
                </a:ext>
                <a:ext uri="{FF2B5EF4-FFF2-40B4-BE49-F238E27FC236}">
                  <a16:creationId xmlns:a16="http://schemas.microsoft.com/office/drawing/2014/main" id="{00000000-0008-0000-0300-00006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xdr:row>
          <xdr:rowOff>139700</xdr:rowOff>
        </xdr:from>
        <xdr:to>
          <xdr:col>14</xdr:col>
          <xdr:colOff>330200</xdr:colOff>
          <xdr:row>7</xdr:row>
          <xdr:rowOff>25400</xdr:rowOff>
        </xdr:to>
        <xdr:sp macro="" textlink="">
          <xdr:nvSpPr>
            <xdr:cNvPr id="172140" name="Check Box 108" hidden="1">
              <a:extLst>
                <a:ext uri="{63B3BB69-23CF-44E3-9099-C40C66FF867C}">
                  <a14:compatExt spid="_x0000_s172140"/>
                </a:ext>
                <a:ext uri="{FF2B5EF4-FFF2-40B4-BE49-F238E27FC236}">
                  <a16:creationId xmlns:a16="http://schemas.microsoft.com/office/drawing/2014/main" id="{00000000-0008-0000-0300-00006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xdr:row>
          <xdr:rowOff>139700</xdr:rowOff>
        </xdr:from>
        <xdr:to>
          <xdr:col>14</xdr:col>
          <xdr:colOff>330200</xdr:colOff>
          <xdr:row>8</xdr:row>
          <xdr:rowOff>25400</xdr:rowOff>
        </xdr:to>
        <xdr:sp macro="" textlink="">
          <xdr:nvSpPr>
            <xdr:cNvPr id="172141" name="Check Box 109" hidden="1">
              <a:extLst>
                <a:ext uri="{63B3BB69-23CF-44E3-9099-C40C66FF867C}">
                  <a14:compatExt spid="_x0000_s172141"/>
                </a:ext>
                <a:ext uri="{FF2B5EF4-FFF2-40B4-BE49-F238E27FC236}">
                  <a16:creationId xmlns:a16="http://schemas.microsoft.com/office/drawing/2014/main" id="{00000000-0008-0000-0300-00006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xdr:row>
          <xdr:rowOff>139700</xdr:rowOff>
        </xdr:from>
        <xdr:to>
          <xdr:col>14</xdr:col>
          <xdr:colOff>330200</xdr:colOff>
          <xdr:row>9</xdr:row>
          <xdr:rowOff>25400</xdr:rowOff>
        </xdr:to>
        <xdr:sp macro="" textlink="">
          <xdr:nvSpPr>
            <xdr:cNvPr id="172142" name="Check Box 110" hidden="1">
              <a:extLst>
                <a:ext uri="{63B3BB69-23CF-44E3-9099-C40C66FF867C}">
                  <a14:compatExt spid="_x0000_s172142"/>
                </a:ext>
                <a:ext uri="{FF2B5EF4-FFF2-40B4-BE49-F238E27FC236}">
                  <a16:creationId xmlns:a16="http://schemas.microsoft.com/office/drawing/2014/main" id="{00000000-0008-0000-0300-00006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xdr:row>
          <xdr:rowOff>139700</xdr:rowOff>
        </xdr:from>
        <xdr:to>
          <xdr:col>14</xdr:col>
          <xdr:colOff>330200</xdr:colOff>
          <xdr:row>10</xdr:row>
          <xdr:rowOff>25400</xdr:rowOff>
        </xdr:to>
        <xdr:sp macro="" textlink="">
          <xdr:nvSpPr>
            <xdr:cNvPr id="172143" name="Check Box 111" hidden="1">
              <a:extLst>
                <a:ext uri="{63B3BB69-23CF-44E3-9099-C40C66FF867C}">
                  <a14:compatExt spid="_x0000_s172143"/>
                </a:ext>
                <a:ext uri="{FF2B5EF4-FFF2-40B4-BE49-F238E27FC236}">
                  <a16:creationId xmlns:a16="http://schemas.microsoft.com/office/drawing/2014/main" id="{00000000-0008-0000-0300-00006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xdr:row>
          <xdr:rowOff>139700</xdr:rowOff>
        </xdr:from>
        <xdr:to>
          <xdr:col>14</xdr:col>
          <xdr:colOff>330200</xdr:colOff>
          <xdr:row>11</xdr:row>
          <xdr:rowOff>25400</xdr:rowOff>
        </xdr:to>
        <xdr:sp macro="" textlink="">
          <xdr:nvSpPr>
            <xdr:cNvPr id="172144" name="Check Box 112" hidden="1">
              <a:extLst>
                <a:ext uri="{63B3BB69-23CF-44E3-9099-C40C66FF867C}">
                  <a14:compatExt spid="_x0000_s172144"/>
                </a:ext>
                <a:ext uri="{FF2B5EF4-FFF2-40B4-BE49-F238E27FC236}">
                  <a16:creationId xmlns:a16="http://schemas.microsoft.com/office/drawing/2014/main" id="{00000000-0008-0000-0300-00007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xdr:row>
          <xdr:rowOff>139700</xdr:rowOff>
        </xdr:from>
        <xdr:to>
          <xdr:col>14</xdr:col>
          <xdr:colOff>330200</xdr:colOff>
          <xdr:row>12</xdr:row>
          <xdr:rowOff>25400</xdr:rowOff>
        </xdr:to>
        <xdr:sp macro="" textlink="">
          <xdr:nvSpPr>
            <xdr:cNvPr id="172145" name="Check Box 113" hidden="1">
              <a:extLst>
                <a:ext uri="{63B3BB69-23CF-44E3-9099-C40C66FF867C}">
                  <a14:compatExt spid="_x0000_s172145"/>
                </a:ext>
                <a:ext uri="{FF2B5EF4-FFF2-40B4-BE49-F238E27FC236}">
                  <a16:creationId xmlns:a16="http://schemas.microsoft.com/office/drawing/2014/main" id="{00000000-0008-0000-0300-00007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11</xdr:row>
          <xdr:rowOff>139700</xdr:rowOff>
        </xdr:from>
        <xdr:to>
          <xdr:col>14</xdr:col>
          <xdr:colOff>330200</xdr:colOff>
          <xdr:row>13</xdr:row>
          <xdr:rowOff>25400</xdr:rowOff>
        </xdr:to>
        <xdr:sp macro="" textlink="">
          <xdr:nvSpPr>
            <xdr:cNvPr id="172146" name="Check Box 114" hidden="1">
              <a:extLst>
                <a:ext uri="{63B3BB69-23CF-44E3-9099-C40C66FF867C}">
                  <a14:compatExt spid="_x0000_s172146"/>
                </a:ext>
                <a:ext uri="{FF2B5EF4-FFF2-40B4-BE49-F238E27FC236}">
                  <a16:creationId xmlns:a16="http://schemas.microsoft.com/office/drawing/2014/main" id="{00000000-0008-0000-0300-00007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12</xdr:row>
          <xdr:rowOff>139700</xdr:rowOff>
        </xdr:from>
        <xdr:to>
          <xdr:col>14</xdr:col>
          <xdr:colOff>330200</xdr:colOff>
          <xdr:row>14</xdr:row>
          <xdr:rowOff>25400</xdr:rowOff>
        </xdr:to>
        <xdr:sp macro="" textlink="">
          <xdr:nvSpPr>
            <xdr:cNvPr id="172147" name="Check Box 115" hidden="1">
              <a:extLst>
                <a:ext uri="{63B3BB69-23CF-44E3-9099-C40C66FF867C}">
                  <a14:compatExt spid="_x0000_s172147"/>
                </a:ext>
                <a:ext uri="{FF2B5EF4-FFF2-40B4-BE49-F238E27FC236}">
                  <a16:creationId xmlns:a16="http://schemas.microsoft.com/office/drawing/2014/main" id="{00000000-0008-0000-0300-00007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13</xdr:row>
          <xdr:rowOff>139700</xdr:rowOff>
        </xdr:from>
        <xdr:to>
          <xdr:col>14</xdr:col>
          <xdr:colOff>330200</xdr:colOff>
          <xdr:row>15</xdr:row>
          <xdr:rowOff>25400</xdr:rowOff>
        </xdr:to>
        <xdr:sp macro="" textlink="">
          <xdr:nvSpPr>
            <xdr:cNvPr id="172148" name="Check Box 116" hidden="1">
              <a:extLst>
                <a:ext uri="{63B3BB69-23CF-44E3-9099-C40C66FF867C}">
                  <a14:compatExt spid="_x0000_s172148"/>
                </a:ext>
                <a:ext uri="{FF2B5EF4-FFF2-40B4-BE49-F238E27FC236}">
                  <a16:creationId xmlns:a16="http://schemas.microsoft.com/office/drawing/2014/main" id="{00000000-0008-0000-0300-00007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14</xdr:row>
          <xdr:rowOff>139700</xdr:rowOff>
        </xdr:from>
        <xdr:to>
          <xdr:col>14</xdr:col>
          <xdr:colOff>330200</xdr:colOff>
          <xdr:row>16</xdr:row>
          <xdr:rowOff>25400</xdr:rowOff>
        </xdr:to>
        <xdr:sp macro="" textlink="">
          <xdr:nvSpPr>
            <xdr:cNvPr id="172149" name="Check Box 117" hidden="1">
              <a:extLst>
                <a:ext uri="{63B3BB69-23CF-44E3-9099-C40C66FF867C}">
                  <a14:compatExt spid="_x0000_s172149"/>
                </a:ext>
                <a:ext uri="{FF2B5EF4-FFF2-40B4-BE49-F238E27FC236}">
                  <a16:creationId xmlns:a16="http://schemas.microsoft.com/office/drawing/2014/main" id="{00000000-0008-0000-0300-00007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15</xdr:row>
          <xdr:rowOff>139700</xdr:rowOff>
        </xdr:from>
        <xdr:to>
          <xdr:col>14</xdr:col>
          <xdr:colOff>330200</xdr:colOff>
          <xdr:row>17</xdr:row>
          <xdr:rowOff>25400</xdr:rowOff>
        </xdr:to>
        <xdr:sp macro="" textlink="">
          <xdr:nvSpPr>
            <xdr:cNvPr id="172150" name="Check Box 118" hidden="1">
              <a:extLst>
                <a:ext uri="{63B3BB69-23CF-44E3-9099-C40C66FF867C}">
                  <a14:compatExt spid="_x0000_s172150"/>
                </a:ext>
                <a:ext uri="{FF2B5EF4-FFF2-40B4-BE49-F238E27FC236}">
                  <a16:creationId xmlns:a16="http://schemas.microsoft.com/office/drawing/2014/main" id="{00000000-0008-0000-0300-00007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16</xdr:row>
          <xdr:rowOff>139700</xdr:rowOff>
        </xdr:from>
        <xdr:to>
          <xdr:col>14</xdr:col>
          <xdr:colOff>330200</xdr:colOff>
          <xdr:row>18</xdr:row>
          <xdr:rowOff>25400</xdr:rowOff>
        </xdr:to>
        <xdr:sp macro="" textlink="">
          <xdr:nvSpPr>
            <xdr:cNvPr id="172151" name="Check Box 119" hidden="1">
              <a:extLst>
                <a:ext uri="{63B3BB69-23CF-44E3-9099-C40C66FF867C}">
                  <a14:compatExt spid="_x0000_s172151"/>
                </a:ext>
                <a:ext uri="{FF2B5EF4-FFF2-40B4-BE49-F238E27FC236}">
                  <a16:creationId xmlns:a16="http://schemas.microsoft.com/office/drawing/2014/main" id="{00000000-0008-0000-0300-00007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17</xdr:row>
          <xdr:rowOff>139700</xdr:rowOff>
        </xdr:from>
        <xdr:to>
          <xdr:col>14</xdr:col>
          <xdr:colOff>330200</xdr:colOff>
          <xdr:row>19</xdr:row>
          <xdr:rowOff>25400</xdr:rowOff>
        </xdr:to>
        <xdr:sp macro="" textlink="">
          <xdr:nvSpPr>
            <xdr:cNvPr id="172152" name="Check Box 120" hidden="1">
              <a:extLst>
                <a:ext uri="{63B3BB69-23CF-44E3-9099-C40C66FF867C}">
                  <a14:compatExt spid="_x0000_s172152"/>
                </a:ext>
                <a:ext uri="{FF2B5EF4-FFF2-40B4-BE49-F238E27FC236}">
                  <a16:creationId xmlns:a16="http://schemas.microsoft.com/office/drawing/2014/main" id="{00000000-0008-0000-0300-00007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18</xdr:row>
          <xdr:rowOff>139700</xdr:rowOff>
        </xdr:from>
        <xdr:to>
          <xdr:col>14</xdr:col>
          <xdr:colOff>330200</xdr:colOff>
          <xdr:row>20</xdr:row>
          <xdr:rowOff>25400</xdr:rowOff>
        </xdr:to>
        <xdr:sp macro="" textlink="">
          <xdr:nvSpPr>
            <xdr:cNvPr id="172153" name="Check Box 121" hidden="1">
              <a:extLst>
                <a:ext uri="{63B3BB69-23CF-44E3-9099-C40C66FF867C}">
                  <a14:compatExt spid="_x0000_s172153"/>
                </a:ext>
                <a:ext uri="{FF2B5EF4-FFF2-40B4-BE49-F238E27FC236}">
                  <a16:creationId xmlns:a16="http://schemas.microsoft.com/office/drawing/2014/main" id="{00000000-0008-0000-0300-00007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22</xdr:row>
          <xdr:rowOff>139700</xdr:rowOff>
        </xdr:from>
        <xdr:to>
          <xdr:col>14</xdr:col>
          <xdr:colOff>330200</xdr:colOff>
          <xdr:row>24</xdr:row>
          <xdr:rowOff>25400</xdr:rowOff>
        </xdr:to>
        <xdr:sp macro="" textlink="">
          <xdr:nvSpPr>
            <xdr:cNvPr id="172154" name="Check Box 122" hidden="1">
              <a:extLst>
                <a:ext uri="{63B3BB69-23CF-44E3-9099-C40C66FF867C}">
                  <a14:compatExt spid="_x0000_s172154"/>
                </a:ext>
                <a:ext uri="{FF2B5EF4-FFF2-40B4-BE49-F238E27FC236}">
                  <a16:creationId xmlns:a16="http://schemas.microsoft.com/office/drawing/2014/main" id="{00000000-0008-0000-0300-00007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23</xdr:row>
          <xdr:rowOff>139700</xdr:rowOff>
        </xdr:from>
        <xdr:to>
          <xdr:col>14</xdr:col>
          <xdr:colOff>330200</xdr:colOff>
          <xdr:row>25</xdr:row>
          <xdr:rowOff>25400</xdr:rowOff>
        </xdr:to>
        <xdr:sp macro="" textlink="">
          <xdr:nvSpPr>
            <xdr:cNvPr id="172155" name="Check Box 123" hidden="1">
              <a:extLst>
                <a:ext uri="{63B3BB69-23CF-44E3-9099-C40C66FF867C}">
                  <a14:compatExt spid="_x0000_s172155"/>
                </a:ext>
                <a:ext uri="{FF2B5EF4-FFF2-40B4-BE49-F238E27FC236}">
                  <a16:creationId xmlns:a16="http://schemas.microsoft.com/office/drawing/2014/main" id="{00000000-0008-0000-0300-00007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24</xdr:row>
          <xdr:rowOff>139700</xdr:rowOff>
        </xdr:from>
        <xdr:to>
          <xdr:col>14</xdr:col>
          <xdr:colOff>330200</xdr:colOff>
          <xdr:row>26</xdr:row>
          <xdr:rowOff>25400</xdr:rowOff>
        </xdr:to>
        <xdr:sp macro="" textlink="">
          <xdr:nvSpPr>
            <xdr:cNvPr id="172156" name="Check Box 124" hidden="1">
              <a:extLst>
                <a:ext uri="{63B3BB69-23CF-44E3-9099-C40C66FF867C}">
                  <a14:compatExt spid="_x0000_s172156"/>
                </a:ext>
                <a:ext uri="{FF2B5EF4-FFF2-40B4-BE49-F238E27FC236}">
                  <a16:creationId xmlns:a16="http://schemas.microsoft.com/office/drawing/2014/main" id="{00000000-0008-0000-0300-00007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26</xdr:row>
          <xdr:rowOff>139700</xdr:rowOff>
        </xdr:from>
        <xdr:to>
          <xdr:col>14</xdr:col>
          <xdr:colOff>330200</xdr:colOff>
          <xdr:row>28</xdr:row>
          <xdr:rowOff>25400</xdr:rowOff>
        </xdr:to>
        <xdr:sp macro="" textlink="">
          <xdr:nvSpPr>
            <xdr:cNvPr id="172157" name="Check Box 125" hidden="1">
              <a:extLst>
                <a:ext uri="{63B3BB69-23CF-44E3-9099-C40C66FF867C}">
                  <a14:compatExt spid="_x0000_s172157"/>
                </a:ext>
                <a:ext uri="{FF2B5EF4-FFF2-40B4-BE49-F238E27FC236}">
                  <a16:creationId xmlns:a16="http://schemas.microsoft.com/office/drawing/2014/main" id="{00000000-0008-0000-0300-00007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27</xdr:row>
          <xdr:rowOff>139700</xdr:rowOff>
        </xdr:from>
        <xdr:to>
          <xdr:col>14</xdr:col>
          <xdr:colOff>330200</xdr:colOff>
          <xdr:row>29</xdr:row>
          <xdr:rowOff>25400</xdr:rowOff>
        </xdr:to>
        <xdr:sp macro="" textlink="">
          <xdr:nvSpPr>
            <xdr:cNvPr id="172158" name="Check Box 126" hidden="1">
              <a:extLst>
                <a:ext uri="{63B3BB69-23CF-44E3-9099-C40C66FF867C}">
                  <a14:compatExt spid="_x0000_s172158"/>
                </a:ext>
                <a:ext uri="{FF2B5EF4-FFF2-40B4-BE49-F238E27FC236}">
                  <a16:creationId xmlns:a16="http://schemas.microsoft.com/office/drawing/2014/main" id="{00000000-0008-0000-0300-00007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28</xdr:row>
          <xdr:rowOff>139700</xdr:rowOff>
        </xdr:from>
        <xdr:to>
          <xdr:col>14</xdr:col>
          <xdr:colOff>330200</xdr:colOff>
          <xdr:row>30</xdr:row>
          <xdr:rowOff>25400</xdr:rowOff>
        </xdr:to>
        <xdr:sp macro="" textlink="">
          <xdr:nvSpPr>
            <xdr:cNvPr id="172159" name="Check Box 127" hidden="1">
              <a:extLst>
                <a:ext uri="{63B3BB69-23CF-44E3-9099-C40C66FF867C}">
                  <a14:compatExt spid="_x0000_s172159"/>
                </a:ext>
                <a:ext uri="{FF2B5EF4-FFF2-40B4-BE49-F238E27FC236}">
                  <a16:creationId xmlns:a16="http://schemas.microsoft.com/office/drawing/2014/main" id="{00000000-0008-0000-0300-00007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29</xdr:row>
          <xdr:rowOff>139700</xdr:rowOff>
        </xdr:from>
        <xdr:to>
          <xdr:col>14</xdr:col>
          <xdr:colOff>330200</xdr:colOff>
          <xdr:row>31</xdr:row>
          <xdr:rowOff>25400</xdr:rowOff>
        </xdr:to>
        <xdr:sp macro="" textlink="">
          <xdr:nvSpPr>
            <xdr:cNvPr id="172160" name="Check Box 128" hidden="1">
              <a:extLst>
                <a:ext uri="{63B3BB69-23CF-44E3-9099-C40C66FF867C}">
                  <a14:compatExt spid="_x0000_s172160"/>
                </a:ext>
                <a:ext uri="{FF2B5EF4-FFF2-40B4-BE49-F238E27FC236}">
                  <a16:creationId xmlns:a16="http://schemas.microsoft.com/office/drawing/2014/main" id="{00000000-0008-0000-0300-00008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30</xdr:row>
          <xdr:rowOff>139700</xdr:rowOff>
        </xdr:from>
        <xdr:to>
          <xdr:col>14</xdr:col>
          <xdr:colOff>330200</xdr:colOff>
          <xdr:row>32</xdr:row>
          <xdr:rowOff>25400</xdr:rowOff>
        </xdr:to>
        <xdr:sp macro="" textlink="">
          <xdr:nvSpPr>
            <xdr:cNvPr id="172161" name="Check Box 129" hidden="1">
              <a:extLst>
                <a:ext uri="{63B3BB69-23CF-44E3-9099-C40C66FF867C}">
                  <a14:compatExt spid="_x0000_s172161"/>
                </a:ext>
                <a:ext uri="{FF2B5EF4-FFF2-40B4-BE49-F238E27FC236}">
                  <a16:creationId xmlns:a16="http://schemas.microsoft.com/office/drawing/2014/main" id="{00000000-0008-0000-0300-00008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31</xdr:row>
          <xdr:rowOff>139700</xdr:rowOff>
        </xdr:from>
        <xdr:to>
          <xdr:col>14</xdr:col>
          <xdr:colOff>330200</xdr:colOff>
          <xdr:row>33</xdr:row>
          <xdr:rowOff>25400</xdr:rowOff>
        </xdr:to>
        <xdr:sp macro="" textlink="">
          <xdr:nvSpPr>
            <xdr:cNvPr id="172162" name="Check Box 130" hidden="1">
              <a:extLst>
                <a:ext uri="{63B3BB69-23CF-44E3-9099-C40C66FF867C}">
                  <a14:compatExt spid="_x0000_s172162"/>
                </a:ext>
                <a:ext uri="{FF2B5EF4-FFF2-40B4-BE49-F238E27FC236}">
                  <a16:creationId xmlns:a16="http://schemas.microsoft.com/office/drawing/2014/main" id="{00000000-0008-0000-0300-00008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32</xdr:row>
          <xdr:rowOff>139700</xdr:rowOff>
        </xdr:from>
        <xdr:to>
          <xdr:col>14</xdr:col>
          <xdr:colOff>330200</xdr:colOff>
          <xdr:row>34</xdr:row>
          <xdr:rowOff>25400</xdr:rowOff>
        </xdr:to>
        <xdr:sp macro="" textlink="">
          <xdr:nvSpPr>
            <xdr:cNvPr id="172163" name="Check Box 131" hidden="1">
              <a:extLst>
                <a:ext uri="{63B3BB69-23CF-44E3-9099-C40C66FF867C}">
                  <a14:compatExt spid="_x0000_s172163"/>
                </a:ext>
                <a:ext uri="{FF2B5EF4-FFF2-40B4-BE49-F238E27FC236}">
                  <a16:creationId xmlns:a16="http://schemas.microsoft.com/office/drawing/2014/main" id="{00000000-0008-0000-0300-00008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33</xdr:row>
          <xdr:rowOff>139700</xdr:rowOff>
        </xdr:from>
        <xdr:to>
          <xdr:col>14</xdr:col>
          <xdr:colOff>330200</xdr:colOff>
          <xdr:row>35</xdr:row>
          <xdr:rowOff>25400</xdr:rowOff>
        </xdr:to>
        <xdr:sp macro="" textlink="">
          <xdr:nvSpPr>
            <xdr:cNvPr id="172164" name="Check Box 132" hidden="1">
              <a:extLst>
                <a:ext uri="{63B3BB69-23CF-44E3-9099-C40C66FF867C}">
                  <a14:compatExt spid="_x0000_s172164"/>
                </a:ext>
                <a:ext uri="{FF2B5EF4-FFF2-40B4-BE49-F238E27FC236}">
                  <a16:creationId xmlns:a16="http://schemas.microsoft.com/office/drawing/2014/main" id="{00000000-0008-0000-0300-00008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34</xdr:row>
          <xdr:rowOff>139700</xdr:rowOff>
        </xdr:from>
        <xdr:to>
          <xdr:col>14</xdr:col>
          <xdr:colOff>330200</xdr:colOff>
          <xdr:row>36</xdr:row>
          <xdr:rowOff>25400</xdr:rowOff>
        </xdr:to>
        <xdr:sp macro="" textlink="">
          <xdr:nvSpPr>
            <xdr:cNvPr id="172165" name="Check Box 133" hidden="1">
              <a:extLst>
                <a:ext uri="{63B3BB69-23CF-44E3-9099-C40C66FF867C}">
                  <a14:compatExt spid="_x0000_s172165"/>
                </a:ext>
                <a:ext uri="{FF2B5EF4-FFF2-40B4-BE49-F238E27FC236}">
                  <a16:creationId xmlns:a16="http://schemas.microsoft.com/office/drawing/2014/main" id="{00000000-0008-0000-0300-00008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35</xdr:row>
          <xdr:rowOff>139700</xdr:rowOff>
        </xdr:from>
        <xdr:to>
          <xdr:col>14</xdr:col>
          <xdr:colOff>330200</xdr:colOff>
          <xdr:row>37</xdr:row>
          <xdr:rowOff>25400</xdr:rowOff>
        </xdr:to>
        <xdr:sp macro="" textlink="">
          <xdr:nvSpPr>
            <xdr:cNvPr id="172166" name="Check Box 134" hidden="1">
              <a:extLst>
                <a:ext uri="{63B3BB69-23CF-44E3-9099-C40C66FF867C}">
                  <a14:compatExt spid="_x0000_s172166"/>
                </a:ext>
                <a:ext uri="{FF2B5EF4-FFF2-40B4-BE49-F238E27FC236}">
                  <a16:creationId xmlns:a16="http://schemas.microsoft.com/office/drawing/2014/main" id="{00000000-0008-0000-0300-00008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36</xdr:row>
          <xdr:rowOff>139700</xdr:rowOff>
        </xdr:from>
        <xdr:to>
          <xdr:col>14</xdr:col>
          <xdr:colOff>330200</xdr:colOff>
          <xdr:row>38</xdr:row>
          <xdr:rowOff>25400</xdr:rowOff>
        </xdr:to>
        <xdr:sp macro="" textlink="">
          <xdr:nvSpPr>
            <xdr:cNvPr id="172167" name="Check Box 135" hidden="1">
              <a:extLst>
                <a:ext uri="{63B3BB69-23CF-44E3-9099-C40C66FF867C}">
                  <a14:compatExt spid="_x0000_s172167"/>
                </a:ext>
                <a:ext uri="{FF2B5EF4-FFF2-40B4-BE49-F238E27FC236}">
                  <a16:creationId xmlns:a16="http://schemas.microsoft.com/office/drawing/2014/main" id="{00000000-0008-0000-0300-00008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37</xdr:row>
          <xdr:rowOff>139700</xdr:rowOff>
        </xdr:from>
        <xdr:to>
          <xdr:col>14</xdr:col>
          <xdr:colOff>330200</xdr:colOff>
          <xdr:row>39</xdr:row>
          <xdr:rowOff>25400</xdr:rowOff>
        </xdr:to>
        <xdr:sp macro="" textlink="">
          <xdr:nvSpPr>
            <xdr:cNvPr id="172168" name="Check Box 136" hidden="1">
              <a:extLst>
                <a:ext uri="{63B3BB69-23CF-44E3-9099-C40C66FF867C}">
                  <a14:compatExt spid="_x0000_s172168"/>
                </a:ext>
                <a:ext uri="{FF2B5EF4-FFF2-40B4-BE49-F238E27FC236}">
                  <a16:creationId xmlns:a16="http://schemas.microsoft.com/office/drawing/2014/main" id="{00000000-0008-0000-0300-00008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38</xdr:row>
          <xdr:rowOff>139700</xdr:rowOff>
        </xdr:from>
        <xdr:to>
          <xdr:col>14</xdr:col>
          <xdr:colOff>330200</xdr:colOff>
          <xdr:row>40</xdr:row>
          <xdr:rowOff>25400</xdr:rowOff>
        </xdr:to>
        <xdr:sp macro="" textlink="">
          <xdr:nvSpPr>
            <xdr:cNvPr id="172169" name="Check Box 137" hidden="1">
              <a:extLst>
                <a:ext uri="{63B3BB69-23CF-44E3-9099-C40C66FF867C}">
                  <a14:compatExt spid="_x0000_s172169"/>
                </a:ext>
                <a:ext uri="{FF2B5EF4-FFF2-40B4-BE49-F238E27FC236}">
                  <a16:creationId xmlns:a16="http://schemas.microsoft.com/office/drawing/2014/main" id="{00000000-0008-0000-0300-00008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39</xdr:row>
          <xdr:rowOff>139700</xdr:rowOff>
        </xdr:from>
        <xdr:to>
          <xdr:col>14</xdr:col>
          <xdr:colOff>330200</xdr:colOff>
          <xdr:row>41</xdr:row>
          <xdr:rowOff>25400</xdr:rowOff>
        </xdr:to>
        <xdr:sp macro="" textlink="">
          <xdr:nvSpPr>
            <xdr:cNvPr id="172170" name="Check Box 138" hidden="1">
              <a:extLst>
                <a:ext uri="{63B3BB69-23CF-44E3-9099-C40C66FF867C}">
                  <a14:compatExt spid="_x0000_s172170"/>
                </a:ext>
                <a:ext uri="{FF2B5EF4-FFF2-40B4-BE49-F238E27FC236}">
                  <a16:creationId xmlns:a16="http://schemas.microsoft.com/office/drawing/2014/main" id="{00000000-0008-0000-0300-00008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40</xdr:row>
          <xdr:rowOff>139700</xdr:rowOff>
        </xdr:from>
        <xdr:to>
          <xdr:col>14</xdr:col>
          <xdr:colOff>330200</xdr:colOff>
          <xdr:row>42</xdr:row>
          <xdr:rowOff>25400</xdr:rowOff>
        </xdr:to>
        <xdr:sp macro="" textlink="">
          <xdr:nvSpPr>
            <xdr:cNvPr id="172171" name="Check Box 139" hidden="1">
              <a:extLst>
                <a:ext uri="{63B3BB69-23CF-44E3-9099-C40C66FF867C}">
                  <a14:compatExt spid="_x0000_s172171"/>
                </a:ext>
                <a:ext uri="{FF2B5EF4-FFF2-40B4-BE49-F238E27FC236}">
                  <a16:creationId xmlns:a16="http://schemas.microsoft.com/office/drawing/2014/main" id="{00000000-0008-0000-0300-00008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41</xdr:row>
          <xdr:rowOff>139700</xdr:rowOff>
        </xdr:from>
        <xdr:to>
          <xdr:col>14</xdr:col>
          <xdr:colOff>330200</xdr:colOff>
          <xdr:row>43</xdr:row>
          <xdr:rowOff>25400</xdr:rowOff>
        </xdr:to>
        <xdr:sp macro="" textlink="">
          <xdr:nvSpPr>
            <xdr:cNvPr id="172172" name="Check Box 140" hidden="1">
              <a:extLst>
                <a:ext uri="{63B3BB69-23CF-44E3-9099-C40C66FF867C}">
                  <a14:compatExt spid="_x0000_s172172"/>
                </a:ext>
                <a:ext uri="{FF2B5EF4-FFF2-40B4-BE49-F238E27FC236}">
                  <a16:creationId xmlns:a16="http://schemas.microsoft.com/office/drawing/2014/main" id="{00000000-0008-0000-0300-00008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42</xdr:row>
          <xdr:rowOff>139700</xdr:rowOff>
        </xdr:from>
        <xdr:to>
          <xdr:col>14</xdr:col>
          <xdr:colOff>330200</xdr:colOff>
          <xdr:row>44</xdr:row>
          <xdr:rowOff>25400</xdr:rowOff>
        </xdr:to>
        <xdr:sp macro="" textlink="">
          <xdr:nvSpPr>
            <xdr:cNvPr id="172173" name="Check Box 141" hidden="1">
              <a:extLst>
                <a:ext uri="{63B3BB69-23CF-44E3-9099-C40C66FF867C}">
                  <a14:compatExt spid="_x0000_s172173"/>
                </a:ext>
                <a:ext uri="{FF2B5EF4-FFF2-40B4-BE49-F238E27FC236}">
                  <a16:creationId xmlns:a16="http://schemas.microsoft.com/office/drawing/2014/main" id="{00000000-0008-0000-0300-00008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43</xdr:row>
          <xdr:rowOff>139700</xdr:rowOff>
        </xdr:from>
        <xdr:to>
          <xdr:col>14</xdr:col>
          <xdr:colOff>330200</xdr:colOff>
          <xdr:row>45</xdr:row>
          <xdr:rowOff>25400</xdr:rowOff>
        </xdr:to>
        <xdr:sp macro="" textlink="">
          <xdr:nvSpPr>
            <xdr:cNvPr id="172174" name="Check Box 142" hidden="1">
              <a:extLst>
                <a:ext uri="{63B3BB69-23CF-44E3-9099-C40C66FF867C}">
                  <a14:compatExt spid="_x0000_s172174"/>
                </a:ext>
                <a:ext uri="{FF2B5EF4-FFF2-40B4-BE49-F238E27FC236}">
                  <a16:creationId xmlns:a16="http://schemas.microsoft.com/office/drawing/2014/main" id="{00000000-0008-0000-0300-00008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45</xdr:row>
          <xdr:rowOff>139700</xdr:rowOff>
        </xdr:from>
        <xdr:to>
          <xdr:col>14</xdr:col>
          <xdr:colOff>330200</xdr:colOff>
          <xdr:row>47</xdr:row>
          <xdr:rowOff>25400</xdr:rowOff>
        </xdr:to>
        <xdr:sp macro="" textlink="">
          <xdr:nvSpPr>
            <xdr:cNvPr id="172175" name="Check Box 143" hidden="1">
              <a:extLst>
                <a:ext uri="{63B3BB69-23CF-44E3-9099-C40C66FF867C}">
                  <a14:compatExt spid="_x0000_s172175"/>
                </a:ext>
                <a:ext uri="{FF2B5EF4-FFF2-40B4-BE49-F238E27FC236}">
                  <a16:creationId xmlns:a16="http://schemas.microsoft.com/office/drawing/2014/main" id="{00000000-0008-0000-0300-00008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46</xdr:row>
          <xdr:rowOff>139700</xdr:rowOff>
        </xdr:from>
        <xdr:to>
          <xdr:col>14</xdr:col>
          <xdr:colOff>330200</xdr:colOff>
          <xdr:row>48</xdr:row>
          <xdr:rowOff>25400</xdr:rowOff>
        </xdr:to>
        <xdr:sp macro="" textlink="">
          <xdr:nvSpPr>
            <xdr:cNvPr id="172176" name="Check Box 144" hidden="1">
              <a:extLst>
                <a:ext uri="{63B3BB69-23CF-44E3-9099-C40C66FF867C}">
                  <a14:compatExt spid="_x0000_s172176"/>
                </a:ext>
                <a:ext uri="{FF2B5EF4-FFF2-40B4-BE49-F238E27FC236}">
                  <a16:creationId xmlns:a16="http://schemas.microsoft.com/office/drawing/2014/main" id="{00000000-0008-0000-0300-00009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47</xdr:row>
          <xdr:rowOff>139700</xdr:rowOff>
        </xdr:from>
        <xdr:to>
          <xdr:col>14</xdr:col>
          <xdr:colOff>330200</xdr:colOff>
          <xdr:row>49</xdr:row>
          <xdr:rowOff>25400</xdr:rowOff>
        </xdr:to>
        <xdr:sp macro="" textlink="">
          <xdr:nvSpPr>
            <xdr:cNvPr id="172177" name="Check Box 145" hidden="1">
              <a:extLst>
                <a:ext uri="{63B3BB69-23CF-44E3-9099-C40C66FF867C}">
                  <a14:compatExt spid="_x0000_s172177"/>
                </a:ext>
                <a:ext uri="{FF2B5EF4-FFF2-40B4-BE49-F238E27FC236}">
                  <a16:creationId xmlns:a16="http://schemas.microsoft.com/office/drawing/2014/main" id="{00000000-0008-0000-0300-00009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48</xdr:row>
          <xdr:rowOff>139700</xdr:rowOff>
        </xdr:from>
        <xdr:to>
          <xdr:col>14</xdr:col>
          <xdr:colOff>330200</xdr:colOff>
          <xdr:row>50</xdr:row>
          <xdr:rowOff>25400</xdr:rowOff>
        </xdr:to>
        <xdr:sp macro="" textlink="">
          <xdr:nvSpPr>
            <xdr:cNvPr id="172178" name="Check Box 146" hidden="1">
              <a:extLst>
                <a:ext uri="{63B3BB69-23CF-44E3-9099-C40C66FF867C}">
                  <a14:compatExt spid="_x0000_s172178"/>
                </a:ext>
                <a:ext uri="{FF2B5EF4-FFF2-40B4-BE49-F238E27FC236}">
                  <a16:creationId xmlns:a16="http://schemas.microsoft.com/office/drawing/2014/main" id="{00000000-0008-0000-0300-00009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49</xdr:row>
          <xdr:rowOff>139700</xdr:rowOff>
        </xdr:from>
        <xdr:to>
          <xdr:col>14</xdr:col>
          <xdr:colOff>330200</xdr:colOff>
          <xdr:row>51</xdr:row>
          <xdr:rowOff>25400</xdr:rowOff>
        </xdr:to>
        <xdr:sp macro="" textlink="">
          <xdr:nvSpPr>
            <xdr:cNvPr id="172179" name="Check Box 147" hidden="1">
              <a:extLst>
                <a:ext uri="{63B3BB69-23CF-44E3-9099-C40C66FF867C}">
                  <a14:compatExt spid="_x0000_s172179"/>
                </a:ext>
                <a:ext uri="{FF2B5EF4-FFF2-40B4-BE49-F238E27FC236}">
                  <a16:creationId xmlns:a16="http://schemas.microsoft.com/office/drawing/2014/main" id="{00000000-0008-0000-0300-00009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50</xdr:row>
          <xdr:rowOff>139700</xdr:rowOff>
        </xdr:from>
        <xdr:to>
          <xdr:col>14</xdr:col>
          <xdr:colOff>330200</xdr:colOff>
          <xdr:row>52</xdr:row>
          <xdr:rowOff>25400</xdr:rowOff>
        </xdr:to>
        <xdr:sp macro="" textlink="">
          <xdr:nvSpPr>
            <xdr:cNvPr id="172180" name="Check Box 148" hidden="1">
              <a:extLst>
                <a:ext uri="{63B3BB69-23CF-44E3-9099-C40C66FF867C}">
                  <a14:compatExt spid="_x0000_s172180"/>
                </a:ext>
                <a:ext uri="{FF2B5EF4-FFF2-40B4-BE49-F238E27FC236}">
                  <a16:creationId xmlns:a16="http://schemas.microsoft.com/office/drawing/2014/main" id="{00000000-0008-0000-0300-00009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51</xdr:row>
          <xdr:rowOff>139700</xdr:rowOff>
        </xdr:from>
        <xdr:to>
          <xdr:col>14</xdr:col>
          <xdr:colOff>330200</xdr:colOff>
          <xdr:row>53</xdr:row>
          <xdr:rowOff>25400</xdr:rowOff>
        </xdr:to>
        <xdr:sp macro="" textlink="">
          <xdr:nvSpPr>
            <xdr:cNvPr id="172181" name="Check Box 149" hidden="1">
              <a:extLst>
                <a:ext uri="{63B3BB69-23CF-44E3-9099-C40C66FF867C}">
                  <a14:compatExt spid="_x0000_s172181"/>
                </a:ext>
                <a:ext uri="{FF2B5EF4-FFF2-40B4-BE49-F238E27FC236}">
                  <a16:creationId xmlns:a16="http://schemas.microsoft.com/office/drawing/2014/main" id="{00000000-0008-0000-0300-00009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52</xdr:row>
          <xdr:rowOff>139700</xdr:rowOff>
        </xdr:from>
        <xdr:to>
          <xdr:col>14</xdr:col>
          <xdr:colOff>330200</xdr:colOff>
          <xdr:row>54</xdr:row>
          <xdr:rowOff>25400</xdr:rowOff>
        </xdr:to>
        <xdr:sp macro="" textlink="">
          <xdr:nvSpPr>
            <xdr:cNvPr id="172182" name="Check Box 150" hidden="1">
              <a:extLst>
                <a:ext uri="{63B3BB69-23CF-44E3-9099-C40C66FF867C}">
                  <a14:compatExt spid="_x0000_s172182"/>
                </a:ext>
                <a:ext uri="{FF2B5EF4-FFF2-40B4-BE49-F238E27FC236}">
                  <a16:creationId xmlns:a16="http://schemas.microsoft.com/office/drawing/2014/main" id="{00000000-0008-0000-0300-00009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53</xdr:row>
          <xdr:rowOff>139700</xdr:rowOff>
        </xdr:from>
        <xdr:to>
          <xdr:col>14</xdr:col>
          <xdr:colOff>330200</xdr:colOff>
          <xdr:row>55</xdr:row>
          <xdr:rowOff>25400</xdr:rowOff>
        </xdr:to>
        <xdr:sp macro="" textlink="">
          <xdr:nvSpPr>
            <xdr:cNvPr id="172183" name="Check Box 151" hidden="1">
              <a:extLst>
                <a:ext uri="{63B3BB69-23CF-44E3-9099-C40C66FF867C}">
                  <a14:compatExt spid="_x0000_s172183"/>
                </a:ext>
                <a:ext uri="{FF2B5EF4-FFF2-40B4-BE49-F238E27FC236}">
                  <a16:creationId xmlns:a16="http://schemas.microsoft.com/office/drawing/2014/main" id="{00000000-0008-0000-0300-00009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54</xdr:row>
          <xdr:rowOff>139700</xdr:rowOff>
        </xdr:from>
        <xdr:to>
          <xdr:col>14</xdr:col>
          <xdr:colOff>330200</xdr:colOff>
          <xdr:row>56</xdr:row>
          <xdr:rowOff>25400</xdr:rowOff>
        </xdr:to>
        <xdr:sp macro="" textlink="">
          <xdr:nvSpPr>
            <xdr:cNvPr id="172184" name="Check Box 152" hidden="1">
              <a:extLst>
                <a:ext uri="{63B3BB69-23CF-44E3-9099-C40C66FF867C}">
                  <a14:compatExt spid="_x0000_s172184"/>
                </a:ext>
                <a:ext uri="{FF2B5EF4-FFF2-40B4-BE49-F238E27FC236}">
                  <a16:creationId xmlns:a16="http://schemas.microsoft.com/office/drawing/2014/main" id="{00000000-0008-0000-0300-00009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55</xdr:row>
          <xdr:rowOff>139700</xdr:rowOff>
        </xdr:from>
        <xdr:to>
          <xdr:col>14</xdr:col>
          <xdr:colOff>330200</xdr:colOff>
          <xdr:row>57</xdr:row>
          <xdr:rowOff>25400</xdr:rowOff>
        </xdr:to>
        <xdr:sp macro="" textlink="">
          <xdr:nvSpPr>
            <xdr:cNvPr id="172185" name="Check Box 153" hidden="1">
              <a:extLst>
                <a:ext uri="{63B3BB69-23CF-44E3-9099-C40C66FF867C}">
                  <a14:compatExt spid="_x0000_s172185"/>
                </a:ext>
                <a:ext uri="{FF2B5EF4-FFF2-40B4-BE49-F238E27FC236}">
                  <a16:creationId xmlns:a16="http://schemas.microsoft.com/office/drawing/2014/main" id="{00000000-0008-0000-0300-00009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56</xdr:row>
          <xdr:rowOff>139700</xdr:rowOff>
        </xdr:from>
        <xdr:to>
          <xdr:col>14</xdr:col>
          <xdr:colOff>330200</xdr:colOff>
          <xdr:row>58</xdr:row>
          <xdr:rowOff>25400</xdr:rowOff>
        </xdr:to>
        <xdr:sp macro="" textlink="">
          <xdr:nvSpPr>
            <xdr:cNvPr id="172186" name="Check Box 154" hidden="1">
              <a:extLst>
                <a:ext uri="{63B3BB69-23CF-44E3-9099-C40C66FF867C}">
                  <a14:compatExt spid="_x0000_s172186"/>
                </a:ext>
                <a:ext uri="{FF2B5EF4-FFF2-40B4-BE49-F238E27FC236}">
                  <a16:creationId xmlns:a16="http://schemas.microsoft.com/office/drawing/2014/main" id="{00000000-0008-0000-0300-00009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57</xdr:row>
          <xdr:rowOff>139700</xdr:rowOff>
        </xdr:from>
        <xdr:to>
          <xdr:col>14</xdr:col>
          <xdr:colOff>330200</xdr:colOff>
          <xdr:row>59</xdr:row>
          <xdr:rowOff>25400</xdr:rowOff>
        </xdr:to>
        <xdr:sp macro="" textlink="">
          <xdr:nvSpPr>
            <xdr:cNvPr id="172187" name="Check Box 155" hidden="1">
              <a:extLst>
                <a:ext uri="{63B3BB69-23CF-44E3-9099-C40C66FF867C}">
                  <a14:compatExt spid="_x0000_s172187"/>
                </a:ext>
                <a:ext uri="{FF2B5EF4-FFF2-40B4-BE49-F238E27FC236}">
                  <a16:creationId xmlns:a16="http://schemas.microsoft.com/office/drawing/2014/main" id="{00000000-0008-0000-0300-00009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58</xdr:row>
          <xdr:rowOff>139700</xdr:rowOff>
        </xdr:from>
        <xdr:to>
          <xdr:col>14</xdr:col>
          <xdr:colOff>330200</xdr:colOff>
          <xdr:row>60</xdr:row>
          <xdr:rowOff>25400</xdr:rowOff>
        </xdr:to>
        <xdr:sp macro="" textlink="">
          <xdr:nvSpPr>
            <xdr:cNvPr id="172188" name="Check Box 156" hidden="1">
              <a:extLst>
                <a:ext uri="{63B3BB69-23CF-44E3-9099-C40C66FF867C}">
                  <a14:compatExt spid="_x0000_s172188"/>
                </a:ext>
                <a:ext uri="{FF2B5EF4-FFF2-40B4-BE49-F238E27FC236}">
                  <a16:creationId xmlns:a16="http://schemas.microsoft.com/office/drawing/2014/main" id="{00000000-0008-0000-0300-00009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59</xdr:row>
          <xdr:rowOff>139700</xdr:rowOff>
        </xdr:from>
        <xdr:to>
          <xdr:col>14</xdr:col>
          <xdr:colOff>330200</xdr:colOff>
          <xdr:row>61</xdr:row>
          <xdr:rowOff>25400</xdr:rowOff>
        </xdr:to>
        <xdr:sp macro="" textlink="">
          <xdr:nvSpPr>
            <xdr:cNvPr id="172189" name="Check Box 157" hidden="1">
              <a:extLst>
                <a:ext uri="{63B3BB69-23CF-44E3-9099-C40C66FF867C}">
                  <a14:compatExt spid="_x0000_s172189"/>
                </a:ext>
                <a:ext uri="{FF2B5EF4-FFF2-40B4-BE49-F238E27FC236}">
                  <a16:creationId xmlns:a16="http://schemas.microsoft.com/office/drawing/2014/main" id="{00000000-0008-0000-0300-00009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60</xdr:row>
          <xdr:rowOff>139700</xdr:rowOff>
        </xdr:from>
        <xdr:to>
          <xdr:col>14</xdr:col>
          <xdr:colOff>330200</xdr:colOff>
          <xdr:row>62</xdr:row>
          <xdr:rowOff>25400</xdr:rowOff>
        </xdr:to>
        <xdr:sp macro="" textlink="">
          <xdr:nvSpPr>
            <xdr:cNvPr id="172190" name="Check Box 158" hidden="1">
              <a:extLst>
                <a:ext uri="{63B3BB69-23CF-44E3-9099-C40C66FF867C}">
                  <a14:compatExt spid="_x0000_s172190"/>
                </a:ext>
                <a:ext uri="{FF2B5EF4-FFF2-40B4-BE49-F238E27FC236}">
                  <a16:creationId xmlns:a16="http://schemas.microsoft.com/office/drawing/2014/main" id="{00000000-0008-0000-0300-00009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61</xdr:row>
          <xdr:rowOff>139700</xdr:rowOff>
        </xdr:from>
        <xdr:to>
          <xdr:col>14</xdr:col>
          <xdr:colOff>330200</xdr:colOff>
          <xdr:row>63</xdr:row>
          <xdr:rowOff>25400</xdr:rowOff>
        </xdr:to>
        <xdr:sp macro="" textlink="">
          <xdr:nvSpPr>
            <xdr:cNvPr id="172191" name="Check Box 159" hidden="1">
              <a:extLst>
                <a:ext uri="{63B3BB69-23CF-44E3-9099-C40C66FF867C}">
                  <a14:compatExt spid="_x0000_s172191"/>
                </a:ext>
                <a:ext uri="{FF2B5EF4-FFF2-40B4-BE49-F238E27FC236}">
                  <a16:creationId xmlns:a16="http://schemas.microsoft.com/office/drawing/2014/main" id="{00000000-0008-0000-0300-00009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62</xdr:row>
          <xdr:rowOff>139700</xdr:rowOff>
        </xdr:from>
        <xdr:to>
          <xdr:col>14</xdr:col>
          <xdr:colOff>330200</xdr:colOff>
          <xdr:row>64</xdr:row>
          <xdr:rowOff>25400</xdr:rowOff>
        </xdr:to>
        <xdr:sp macro="" textlink="">
          <xdr:nvSpPr>
            <xdr:cNvPr id="172192" name="Check Box 160" hidden="1">
              <a:extLst>
                <a:ext uri="{63B3BB69-23CF-44E3-9099-C40C66FF867C}">
                  <a14:compatExt spid="_x0000_s172192"/>
                </a:ext>
                <a:ext uri="{FF2B5EF4-FFF2-40B4-BE49-F238E27FC236}">
                  <a16:creationId xmlns:a16="http://schemas.microsoft.com/office/drawing/2014/main" id="{00000000-0008-0000-0300-0000A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63</xdr:row>
          <xdr:rowOff>139700</xdr:rowOff>
        </xdr:from>
        <xdr:to>
          <xdr:col>14</xdr:col>
          <xdr:colOff>330200</xdr:colOff>
          <xdr:row>65</xdr:row>
          <xdr:rowOff>25400</xdr:rowOff>
        </xdr:to>
        <xdr:sp macro="" textlink="">
          <xdr:nvSpPr>
            <xdr:cNvPr id="172193" name="Check Box 161" hidden="1">
              <a:extLst>
                <a:ext uri="{63B3BB69-23CF-44E3-9099-C40C66FF867C}">
                  <a14:compatExt spid="_x0000_s172193"/>
                </a:ext>
                <a:ext uri="{FF2B5EF4-FFF2-40B4-BE49-F238E27FC236}">
                  <a16:creationId xmlns:a16="http://schemas.microsoft.com/office/drawing/2014/main" id="{00000000-0008-0000-0300-0000A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64</xdr:row>
          <xdr:rowOff>139700</xdr:rowOff>
        </xdr:from>
        <xdr:to>
          <xdr:col>14</xdr:col>
          <xdr:colOff>330200</xdr:colOff>
          <xdr:row>66</xdr:row>
          <xdr:rowOff>25400</xdr:rowOff>
        </xdr:to>
        <xdr:sp macro="" textlink="">
          <xdr:nvSpPr>
            <xdr:cNvPr id="172194" name="Check Box 162" hidden="1">
              <a:extLst>
                <a:ext uri="{63B3BB69-23CF-44E3-9099-C40C66FF867C}">
                  <a14:compatExt spid="_x0000_s172194"/>
                </a:ext>
                <a:ext uri="{FF2B5EF4-FFF2-40B4-BE49-F238E27FC236}">
                  <a16:creationId xmlns:a16="http://schemas.microsoft.com/office/drawing/2014/main" id="{00000000-0008-0000-0300-0000A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65</xdr:row>
          <xdr:rowOff>139700</xdr:rowOff>
        </xdr:from>
        <xdr:to>
          <xdr:col>14</xdr:col>
          <xdr:colOff>330200</xdr:colOff>
          <xdr:row>67</xdr:row>
          <xdr:rowOff>25400</xdr:rowOff>
        </xdr:to>
        <xdr:sp macro="" textlink="">
          <xdr:nvSpPr>
            <xdr:cNvPr id="172195" name="Check Box 163" hidden="1">
              <a:extLst>
                <a:ext uri="{63B3BB69-23CF-44E3-9099-C40C66FF867C}">
                  <a14:compatExt spid="_x0000_s172195"/>
                </a:ext>
                <a:ext uri="{FF2B5EF4-FFF2-40B4-BE49-F238E27FC236}">
                  <a16:creationId xmlns:a16="http://schemas.microsoft.com/office/drawing/2014/main" id="{00000000-0008-0000-0300-0000A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66</xdr:row>
          <xdr:rowOff>139700</xdr:rowOff>
        </xdr:from>
        <xdr:to>
          <xdr:col>14</xdr:col>
          <xdr:colOff>330200</xdr:colOff>
          <xdr:row>68</xdr:row>
          <xdr:rowOff>25400</xdr:rowOff>
        </xdr:to>
        <xdr:sp macro="" textlink="">
          <xdr:nvSpPr>
            <xdr:cNvPr id="172196" name="Check Box 164" hidden="1">
              <a:extLst>
                <a:ext uri="{63B3BB69-23CF-44E3-9099-C40C66FF867C}">
                  <a14:compatExt spid="_x0000_s172196"/>
                </a:ext>
                <a:ext uri="{FF2B5EF4-FFF2-40B4-BE49-F238E27FC236}">
                  <a16:creationId xmlns:a16="http://schemas.microsoft.com/office/drawing/2014/main" id="{00000000-0008-0000-0300-0000A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67</xdr:row>
          <xdr:rowOff>139700</xdr:rowOff>
        </xdr:from>
        <xdr:to>
          <xdr:col>14</xdr:col>
          <xdr:colOff>330200</xdr:colOff>
          <xdr:row>69</xdr:row>
          <xdr:rowOff>25400</xdr:rowOff>
        </xdr:to>
        <xdr:sp macro="" textlink="">
          <xdr:nvSpPr>
            <xdr:cNvPr id="172197" name="Check Box 165" hidden="1">
              <a:extLst>
                <a:ext uri="{63B3BB69-23CF-44E3-9099-C40C66FF867C}">
                  <a14:compatExt spid="_x0000_s172197"/>
                </a:ext>
                <a:ext uri="{FF2B5EF4-FFF2-40B4-BE49-F238E27FC236}">
                  <a16:creationId xmlns:a16="http://schemas.microsoft.com/office/drawing/2014/main" id="{00000000-0008-0000-0300-0000A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68</xdr:row>
          <xdr:rowOff>139700</xdr:rowOff>
        </xdr:from>
        <xdr:to>
          <xdr:col>14</xdr:col>
          <xdr:colOff>330200</xdr:colOff>
          <xdr:row>70</xdr:row>
          <xdr:rowOff>25400</xdr:rowOff>
        </xdr:to>
        <xdr:sp macro="" textlink="">
          <xdr:nvSpPr>
            <xdr:cNvPr id="172198" name="Check Box 166" hidden="1">
              <a:extLst>
                <a:ext uri="{63B3BB69-23CF-44E3-9099-C40C66FF867C}">
                  <a14:compatExt spid="_x0000_s172198"/>
                </a:ext>
                <a:ext uri="{FF2B5EF4-FFF2-40B4-BE49-F238E27FC236}">
                  <a16:creationId xmlns:a16="http://schemas.microsoft.com/office/drawing/2014/main" id="{00000000-0008-0000-0300-0000A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69</xdr:row>
          <xdr:rowOff>139700</xdr:rowOff>
        </xdr:from>
        <xdr:to>
          <xdr:col>14</xdr:col>
          <xdr:colOff>330200</xdr:colOff>
          <xdr:row>71</xdr:row>
          <xdr:rowOff>25400</xdr:rowOff>
        </xdr:to>
        <xdr:sp macro="" textlink="">
          <xdr:nvSpPr>
            <xdr:cNvPr id="172199" name="Check Box 167" hidden="1">
              <a:extLst>
                <a:ext uri="{63B3BB69-23CF-44E3-9099-C40C66FF867C}">
                  <a14:compatExt spid="_x0000_s172199"/>
                </a:ext>
                <a:ext uri="{FF2B5EF4-FFF2-40B4-BE49-F238E27FC236}">
                  <a16:creationId xmlns:a16="http://schemas.microsoft.com/office/drawing/2014/main" id="{00000000-0008-0000-0300-0000A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70</xdr:row>
          <xdr:rowOff>139700</xdr:rowOff>
        </xdr:from>
        <xdr:to>
          <xdr:col>14</xdr:col>
          <xdr:colOff>330200</xdr:colOff>
          <xdr:row>72</xdr:row>
          <xdr:rowOff>25400</xdr:rowOff>
        </xdr:to>
        <xdr:sp macro="" textlink="">
          <xdr:nvSpPr>
            <xdr:cNvPr id="172200" name="Check Box 168" hidden="1">
              <a:extLst>
                <a:ext uri="{63B3BB69-23CF-44E3-9099-C40C66FF867C}">
                  <a14:compatExt spid="_x0000_s172200"/>
                </a:ext>
                <a:ext uri="{FF2B5EF4-FFF2-40B4-BE49-F238E27FC236}">
                  <a16:creationId xmlns:a16="http://schemas.microsoft.com/office/drawing/2014/main" id="{00000000-0008-0000-0300-0000A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71</xdr:row>
          <xdr:rowOff>139700</xdr:rowOff>
        </xdr:from>
        <xdr:to>
          <xdr:col>14</xdr:col>
          <xdr:colOff>330200</xdr:colOff>
          <xdr:row>73</xdr:row>
          <xdr:rowOff>25400</xdr:rowOff>
        </xdr:to>
        <xdr:sp macro="" textlink="">
          <xdr:nvSpPr>
            <xdr:cNvPr id="172201" name="Check Box 169" hidden="1">
              <a:extLst>
                <a:ext uri="{63B3BB69-23CF-44E3-9099-C40C66FF867C}">
                  <a14:compatExt spid="_x0000_s172201"/>
                </a:ext>
                <a:ext uri="{FF2B5EF4-FFF2-40B4-BE49-F238E27FC236}">
                  <a16:creationId xmlns:a16="http://schemas.microsoft.com/office/drawing/2014/main" id="{00000000-0008-0000-0300-0000A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72</xdr:row>
          <xdr:rowOff>139700</xdr:rowOff>
        </xdr:from>
        <xdr:to>
          <xdr:col>14</xdr:col>
          <xdr:colOff>330200</xdr:colOff>
          <xdr:row>74</xdr:row>
          <xdr:rowOff>25400</xdr:rowOff>
        </xdr:to>
        <xdr:sp macro="" textlink="">
          <xdr:nvSpPr>
            <xdr:cNvPr id="172202" name="Check Box 170" hidden="1">
              <a:extLst>
                <a:ext uri="{63B3BB69-23CF-44E3-9099-C40C66FF867C}">
                  <a14:compatExt spid="_x0000_s172202"/>
                </a:ext>
                <a:ext uri="{FF2B5EF4-FFF2-40B4-BE49-F238E27FC236}">
                  <a16:creationId xmlns:a16="http://schemas.microsoft.com/office/drawing/2014/main" id="{00000000-0008-0000-0300-0000A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73</xdr:row>
          <xdr:rowOff>139700</xdr:rowOff>
        </xdr:from>
        <xdr:to>
          <xdr:col>14</xdr:col>
          <xdr:colOff>330200</xdr:colOff>
          <xdr:row>75</xdr:row>
          <xdr:rowOff>25400</xdr:rowOff>
        </xdr:to>
        <xdr:sp macro="" textlink="">
          <xdr:nvSpPr>
            <xdr:cNvPr id="172203" name="Check Box 171" hidden="1">
              <a:extLst>
                <a:ext uri="{63B3BB69-23CF-44E3-9099-C40C66FF867C}">
                  <a14:compatExt spid="_x0000_s172203"/>
                </a:ext>
                <a:ext uri="{FF2B5EF4-FFF2-40B4-BE49-F238E27FC236}">
                  <a16:creationId xmlns:a16="http://schemas.microsoft.com/office/drawing/2014/main" id="{00000000-0008-0000-0300-0000A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75</xdr:row>
          <xdr:rowOff>139700</xdr:rowOff>
        </xdr:from>
        <xdr:to>
          <xdr:col>14</xdr:col>
          <xdr:colOff>330200</xdr:colOff>
          <xdr:row>77</xdr:row>
          <xdr:rowOff>25400</xdr:rowOff>
        </xdr:to>
        <xdr:sp macro="" textlink="">
          <xdr:nvSpPr>
            <xdr:cNvPr id="172204" name="Check Box 172" hidden="1">
              <a:extLst>
                <a:ext uri="{63B3BB69-23CF-44E3-9099-C40C66FF867C}">
                  <a14:compatExt spid="_x0000_s172204"/>
                </a:ext>
                <a:ext uri="{FF2B5EF4-FFF2-40B4-BE49-F238E27FC236}">
                  <a16:creationId xmlns:a16="http://schemas.microsoft.com/office/drawing/2014/main" id="{00000000-0008-0000-0300-0000A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76</xdr:row>
          <xdr:rowOff>139700</xdr:rowOff>
        </xdr:from>
        <xdr:to>
          <xdr:col>14</xdr:col>
          <xdr:colOff>330200</xdr:colOff>
          <xdr:row>78</xdr:row>
          <xdr:rowOff>25400</xdr:rowOff>
        </xdr:to>
        <xdr:sp macro="" textlink="">
          <xdr:nvSpPr>
            <xdr:cNvPr id="172205" name="Check Box 173" hidden="1">
              <a:extLst>
                <a:ext uri="{63B3BB69-23CF-44E3-9099-C40C66FF867C}">
                  <a14:compatExt spid="_x0000_s172205"/>
                </a:ext>
                <a:ext uri="{FF2B5EF4-FFF2-40B4-BE49-F238E27FC236}">
                  <a16:creationId xmlns:a16="http://schemas.microsoft.com/office/drawing/2014/main" id="{00000000-0008-0000-0300-0000A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77</xdr:row>
          <xdr:rowOff>139700</xdr:rowOff>
        </xdr:from>
        <xdr:to>
          <xdr:col>14</xdr:col>
          <xdr:colOff>330200</xdr:colOff>
          <xdr:row>79</xdr:row>
          <xdr:rowOff>25400</xdr:rowOff>
        </xdr:to>
        <xdr:sp macro="" textlink="">
          <xdr:nvSpPr>
            <xdr:cNvPr id="172206" name="Check Box 174" hidden="1">
              <a:extLst>
                <a:ext uri="{63B3BB69-23CF-44E3-9099-C40C66FF867C}">
                  <a14:compatExt spid="_x0000_s172206"/>
                </a:ext>
                <a:ext uri="{FF2B5EF4-FFF2-40B4-BE49-F238E27FC236}">
                  <a16:creationId xmlns:a16="http://schemas.microsoft.com/office/drawing/2014/main" id="{00000000-0008-0000-0300-0000A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78</xdr:row>
          <xdr:rowOff>139700</xdr:rowOff>
        </xdr:from>
        <xdr:to>
          <xdr:col>14</xdr:col>
          <xdr:colOff>330200</xdr:colOff>
          <xdr:row>80</xdr:row>
          <xdr:rowOff>25400</xdr:rowOff>
        </xdr:to>
        <xdr:sp macro="" textlink="">
          <xdr:nvSpPr>
            <xdr:cNvPr id="172207" name="Check Box 175" hidden="1">
              <a:extLst>
                <a:ext uri="{63B3BB69-23CF-44E3-9099-C40C66FF867C}">
                  <a14:compatExt spid="_x0000_s172207"/>
                </a:ext>
                <a:ext uri="{FF2B5EF4-FFF2-40B4-BE49-F238E27FC236}">
                  <a16:creationId xmlns:a16="http://schemas.microsoft.com/office/drawing/2014/main" id="{00000000-0008-0000-0300-0000A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79</xdr:row>
          <xdr:rowOff>139700</xdr:rowOff>
        </xdr:from>
        <xdr:to>
          <xdr:col>14</xdr:col>
          <xdr:colOff>330200</xdr:colOff>
          <xdr:row>81</xdr:row>
          <xdr:rowOff>25400</xdr:rowOff>
        </xdr:to>
        <xdr:sp macro="" textlink="">
          <xdr:nvSpPr>
            <xdr:cNvPr id="172208" name="Check Box 176" hidden="1">
              <a:extLst>
                <a:ext uri="{63B3BB69-23CF-44E3-9099-C40C66FF867C}">
                  <a14:compatExt spid="_x0000_s172208"/>
                </a:ext>
                <a:ext uri="{FF2B5EF4-FFF2-40B4-BE49-F238E27FC236}">
                  <a16:creationId xmlns:a16="http://schemas.microsoft.com/office/drawing/2014/main" id="{00000000-0008-0000-0300-0000B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80</xdr:row>
          <xdr:rowOff>139700</xdr:rowOff>
        </xdr:from>
        <xdr:to>
          <xdr:col>14</xdr:col>
          <xdr:colOff>330200</xdr:colOff>
          <xdr:row>82</xdr:row>
          <xdr:rowOff>25400</xdr:rowOff>
        </xdr:to>
        <xdr:sp macro="" textlink="">
          <xdr:nvSpPr>
            <xdr:cNvPr id="172209" name="Check Box 177" hidden="1">
              <a:extLst>
                <a:ext uri="{63B3BB69-23CF-44E3-9099-C40C66FF867C}">
                  <a14:compatExt spid="_x0000_s172209"/>
                </a:ext>
                <a:ext uri="{FF2B5EF4-FFF2-40B4-BE49-F238E27FC236}">
                  <a16:creationId xmlns:a16="http://schemas.microsoft.com/office/drawing/2014/main" id="{00000000-0008-0000-0300-0000B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81</xdr:row>
          <xdr:rowOff>139700</xdr:rowOff>
        </xdr:from>
        <xdr:to>
          <xdr:col>14</xdr:col>
          <xdr:colOff>330200</xdr:colOff>
          <xdr:row>83</xdr:row>
          <xdr:rowOff>25400</xdr:rowOff>
        </xdr:to>
        <xdr:sp macro="" textlink="">
          <xdr:nvSpPr>
            <xdr:cNvPr id="172210" name="Check Box 178" hidden="1">
              <a:extLst>
                <a:ext uri="{63B3BB69-23CF-44E3-9099-C40C66FF867C}">
                  <a14:compatExt spid="_x0000_s172210"/>
                </a:ext>
                <a:ext uri="{FF2B5EF4-FFF2-40B4-BE49-F238E27FC236}">
                  <a16:creationId xmlns:a16="http://schemas.microsoft.com/office/drawing/2014/main" id="{00000000-0008-0000-0300-0000B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82</xdr:row>
          <xdr:rowOff>139700</xdr:rowOff>
        </xdr:from>
        <xdr:to>
          <xdr:col>14</xdr:col>
          <xdr:colOff>330200</xdr:colOff>
          <xdr:row>84</xdr:row>
          <xdr:rowOff>25400</xdr:rowOff>
        </xdr:to>
        <xdr:sp macro="" textlink="">
          <xdr:nvSpPr>
            <xdr:cNvPr id="172211" name="Check Box 179" hidden="1">
              <a:extLst>
                <a:ext uri="{63B3BB69-23CF-44E3-9099-C40C66FF867C}">
                  <a14:compatExt spid="_x0000_s172211"/>
                </a:ext>
                <a:ext uri="{FF2B5EF4-FFF2-40B4-BE49-F238E27FC236}">
                  <a16:creationId xmlns:a16="http://schemas.microsoft.com/office/drawing/2014/main" id="{00000000-0008-0000-0300-0000B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83</xdr:row>
          <xdr:rowOff>139700</xdr:rowOff>
        </xdr:from>
        <xdr:to>
          <xdr:col>14</xdr:col>
          <xdr:colOff>330200</xdr:colOff>
          <xdr:row>85</xdr:row>
          <xdr:rowOff>25400</xdr:rowOff>
        </xdr:to>
        <xdr:sp macro="" textlink="">
          <xdr:nvSpPr>
            <xdr:cNvPr id="172212" name="Check Box 180" hidden="1">
              <a:extLst>
                <a:ext uri="{63B3BB69-23CF-44E3-9099-C40C66FF867C}">
                  <a14:compatExt spid="_x0000_s172212"/>
                </a:ext>
                <a:ext uri="{FF2B5EF4-FFF2-40B4-BE49-F238E27FC236}">
                  <a16:creationId xmlns:a16="http://schemas.microsoft.com/office/drawing/2014/main" id="{00000000-0008-0000-0300-0000B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84</xdr:row>
          <xdr:rowOff>139700</xdr:rowOff>
        </xdr:from>
        <xdr:to>
          <xdr:col>14</xdr:col>
          <xdr:colOff>330200</xdr:colOff>
          <xdr:row>86</xdr:row>
          <xdr:rowOff>25400</xdr:rowOff>
        </xdr:to>
        <xdr:sp macro="" textlink="">
          <xdr:nvSpPr>
            <xdr:cNvPr id="172213" name="Check Box 181" hidden="1">
              <a:extLst>
                <a:ext uri="{63B3BB69-23CF-44E3-9099-C40C66FF867C}">
                  <a14:compatExt spid="_x0000_s172213"/>
                </a:ext>
                <a:ext uri="{FF2B5EF4-FFF2-40B4-BE49-F238E27FC236}">
                  <a16:creationId xmlns:a16="http://schemas.microsoft.com/office/drawing/2014/main" id="{00000000-0008-0000-0300-0000B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85</xdr:row>
          <xdr:rowOff>139700</xdr:rowOff>
        </xdr:from>
        <xdr:to>
          <xdr:col>14</xdr:col>
          <xdr:colOff>330200</xdr:colOff>
          <xdr:row>87</xdr:row>
          <xdr:rowOff>25400</xdr:rowOff>
        </xdr:to>
        <xdr:sp macro="" textlink="">
          <xdr:nvSpPr>
            <xdr:cNvPr id="172214" name="Check Box 182" hidden="1">
              <a:extLst>
                <a:ext uri="{63B3BB69-23CF-44E3-9099-C40C66FF867C}">
                  <a14:compatExt spid="_x0000_s172214"/>
                </a:ext>
                <a:ext uri="{FF2B5EF4-FFF2-40B4-BE49-F238E27FC236}">
                  <a16:creationId xmlns:a16="http://schemas.microsoft.com/office/drawing/2014/main" id="{00000000-0008-0000-0300-0000B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86</xdr:row>
          <xdr:rowOff>139700</xdr:rowOff>
        </xdr:from>
        <xdr:to>
          <xdr:col>14</xdr:col>
          <xdr:colOff>330200</xdr:colOff>
          <xdr:row>88</xdr:row>
          <xdr:rowOff>25400</xdr:rowOff>
        </xdr:to>
        <xdr:sp macro="" textlink="">
          <xdr:nvSpPr>
            <xdr:cNvPr id="172215" name="Check Box 183" hidden="1">
              <a:extLst>
                <a:ext uri="{63B3BB69-23CF-44E3-9099-C40C66FF867C}">
                  <a14:compatExt spid="_x0000_s172215"/>
                </a:ext>
                <a:ext uri="{FF2B5EF4-FFF2-40B4-BE49-F238E27FC236}">
                  <a16:creationId xmlns:a16="http://schemas.microsoft.com/office/drawing/2014/main" id="{00000000-0008-0000-0300-0000B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87</xdr:row>
          <xdr:rowOff>139700</xdr:rowOff>
        </xdr:from>
        <xdr:to>
          <xdr:col>14</xdr:col>
          <xdr:colOff>330200</xdr:colOff>
          <xdr:row>89</xdr:row>
          <xdr:rowOff>25400</xdr:rowOff>
        </xdr:to>
        <xdr:sp macro="" textlink="">
          <xdr:nvSpPr>
            <xdr:cNvPr id="172216" name="Check Box 184" hidden="1">
              <a:extLst>
                <a:ext uri="{63B3BB69-23CF-44E3-9099-C40C66FF867C}">
                  <a14:compatExt spid="_x0000_s172216"/>
                </a:ext>
                <a:ext uri="{FF2B5EF4-FFF2-40B4-BE49-F238E27FC236}">
                  <a16:creationId xmlns:a16="http://schemas.microsoft.com/office/drawing/2014/main" id="{00000000-0008-0000-0300-0000B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88</xdr:row>
          <xdr:rowOff>139700</xdr:rowOff>
        </xdr:from>
        <xdr:to>
          <xdr:col>14</xdr:col>
          <xdr:colOff>330200</xdr:colOff>
          <xdr:row>90</xdr:row>
          <xdr:rowOff>25400</xdr:rowOff>
        </xdr:to>
        <xdr:sp macro="" textlink="">
          <xdr:nvSpPr>
            <xdr:cNvPr id="172217" name="Check Box 185" hidden="1">
              <a:extLst>
                <a:ext uri="{63B3BB69-23CF-44E3-9099-C40C66FF867C}">
                  <a14:compatExt spid="_x0000_s172217"/>
                </a:ext>
                <a:ext uri="{FF2B5EF4-FFF2-40B4-BE49-F238E27FC236}">
                  <a16:creationId xmlns:a16="http://schemas.microsoft.com/office/drawing/2014/main" id="{00000000-0008-0000-0300-0000B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89</xdr:row>
          <xdr:rowOff>139700</xdr:rowOff>
        </xdr:from>
        <xdr:to>
          <xdr:col>14</xdr:col>
          <xdr:colOff>330200</xdr:colOff>
          <xdr:row>91</xdr:row>
          <xdr:rowOff>25400</xdr:rowOff>
        </xdr:to>
        <xdr:sp macro="" textlink="">
          <xdr:nvSpPr>
            <xdr:cNvPr id="172218" name="Check Box 186" hidden="1">
              <a:extLst>
                <a:ext uri="{63B3BB69-23CF-44E3-9099-C40C66FF867C}">
                  <a14:compatExt spid="_x0000_s172218"/>
                </a:ext>
                <a:ext uri="{FF2B5EF4-FFF2-40B4-BE49-F238E27FC236}">
                  <a16:creationId xmlns:a16="http://schemas.microsoft.com/office/drawing/2014/main" id="{00000000-0008-0000-0300-0000B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90</xdr:row>
          <xdr:rowOff>139700</xdr:rowOff>
        </xdr:from>
        <xdr:to>
          <xdr:col>14</xdr:col>
          <xdr:colOff>330200</xdr:colOff>
          <xdr:row>92</xdr:row>
          <xdr:rowOff>25400</xdr:rowOff>
        </xdr:to>
        <xdr:sp macro="" textlink="">
          <xdr:nvSpPr>
            <xdr:cNvPr id="172219" name="Check Box 187" hidden="1">
              <a:extLst>
                <a:ext uri="{63B3BB69-23CF-44E3-9099-C40C66FF867C}">
                  <a14:compatExt spid="_x0000_s172219"/>
                </a:ext>
                <a:ext uri="{FF2B5EF4-FFF2-40B4-BE49-F238E27FC236}">
                  <a16:creationId xmlns:a16="http://schemas.microsoft.com/office/drawing/2014/main" id="{00000000-0008-0000-0300-0000B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91</xdr:row>
          <xdr:rowOff>139700</xdr:rowOff>
        </xdr:from>
        <xdr:to>
          <xdr:col>14</xdr:col>
          <xdr:colOff>330200</xdr:colOff>
          <xdr:row>93</xdr:row>
          <xdr:rowOff>25400</xdr:rowOff>
        </xdr:to>
        <xdr:sp macro="" textlink="">
          <xdr:nvSpPr>
            <xdr:cNvPr id="172220" name="Check Box 188" hidden="1">
              <a:extLst>
                <a:ext uri="{63B3BB69-23CF-44E3-9099-C40C66FF867C}">
                  <a14:compatExt spid="_x0000_s172220"/>
                </a:ext>
                <a:ext uri="{FF2B5EF4-FFF2-40B4-BE49-F238E27FC236}">
                  <a16:creationId xmlns:a16="http://schemas.microsoft.com/office/drawing/2014/main" id="{00000000-0008-0000-0300-0000B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92</xdr:row>
          <xdr:rowOff>139700</xdr:rowOff>
        </xdr:from>
        <xdr:to>
          <xdr:col>14</xdr:col>
          <xdr:colOff>330200</xdr:colOff>
          <xdr:row>94</xdr:row>
          <xdr:rowOff>25400</xdr:rowOff>
        </xdr:to>
        <xdr:sp macro="" textlink="">
          <xdr:nvSpPr>
            <xdr:cNvPr id="172221" name="Check Box 189" hidden="1">
              <a:extLst>
                <a:ext uri="{63B3BB69-23CF-44E3-9099-C40C66FF867C}">
                  <a14:compatExt spid="_x0000_s172221"/>
                </a:ext>
                <a:ext uri="{FF2B5EF4-FFF2-40B4-BE49-F238E27FC236}">
                  <a16:creationId xmlns:a16="http://schemas.microsoft.com/office/drawing/2014/main" id="{00000000-0008-0000-0300-0000B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94</xdr:row>
          <xdr:rowOff>139700</xdr:rowOff>
        </xdr:from>
        <xdr:to>
          <xdr:col>14</xdr:col>
          <xdr:colOff>330200</xdr:colOff>
          <xdr:row>96</xdr:row>
          <xdr:rowOff>25400</xdr:rowOff>
        </xdr:to>
        <xdr:sp macro="" textlink="">
          <xdr:nvSpPr>
            <xdr:cNvPr id="172222" name="Check Box 190" hidden="1">
              <a:extLst>
                <a:ext uri="{63B3BB69-23CF-44E3-9099-C40C66FF867C}">
                  <a14:compatExt spid="_x0000_s172222"/>
                </a:ext>
                <a:ext uri="{FF2B5EF4-FFF2-40B4-BE49-F238E27FC236}">
                  <a16:creationId xmlns:a16="http://schemas.microsoft.com/office/drawing/2014/main" id="{00000000-0008-0000-0300-0000B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95</xdr:row>
          <xdr:rowOff>139700</xdr:rowOff>
        </xdr:from>
        <xdr:to>
          <xdr:col>14</xdr:col>
          <xdr:colOff>330200</xdr:colOff>
          <xdr:row>97</xdr:row>
          <xdr:rowOff>25400</xdr:rowOff>
        </xdr:to>
        <xdr:sp macro="" textlink="">
          <xdr:nvSpPr>
            <xdr:cNvPr id="172223" name="Check Box 191" hidden="1">
              <a:extLst>
                <a:ext uri="{63B3BB69-23CF-44E3-9099-C40C66FF867C}">
                  <a14:compatExt spid="_x0000_s172223"/>
                </a:ext>
                <a:ext uri="{FF2B5EF4-FFF2-40B4-BE49-F238E27FC236}">
                  <a16:creationId xmlns:a16="http://schemas.microsoft.com/office/drawing/2014/main" id="{00000000-0008-0000-0300-0000B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96</xdr:row>
          <xdr:rowOff>139700</xdr:rowOff>
        </xdr:from>
        <xdr:to>
          <xdr:col>14</xdr:col>
          <xdr:colOff>330200</xdr:colOff>
          <xdr:row>98</xdr:row>
          <xdr:rowOff>25400</xdr:rowOff>
        </xdr:to>
        <xdr:sp macro="" textlink="">
          <xdr:nvSpPr>
            <xdr:cNvPr id="172224" name="Check Box 192" hidden="1">
              <a:extLst>
                <a:ext uri="{63B3BB69-23CF-44E3-9099-C40C66FF867C}">
                  <a14:compatExt spid="_x0000_s172224"/>
                </a:ext>
                <a:ext uri="{FF2B5EF4-FFF2-40B4-BE49-F238E27FC236}">
                  <a16:creationId xmlns:a16="http://schemas.microsoft.com/office/drawing/2014/main" id="{00000000-0008-0000-0300-0000C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97</xdr:row>
          <xdr:rowOff>139700</xdr:rowOff>
        </xdr:from>
        <xdr:to>
          <xdr:col>14</xdr:col>
          <xdr:colOff>330200</xdr:colOff>
          <xdr:row>99</xdr:row>
          <xdr:rowOff>25400</xdr:rowOff>
        </xdr:to>
        <xdr:sp macro="" textlink="">
          <xdr:nvSpPr>
            <xdr:cNvPr id="172225" name="Check Box 193" hidden="1">
              <a:extLst>
                <a:ext uri="{63B3BB69-23CF-44E3-9099-C40C66FF867C}">
                  <a14:compatExt spid="_x0000_s172225"/>
                </a:ext>
                <a:ext uri="{FF2B5EF4-FFF2-40B4-BE49-F238E27FC236}">
                  <a16:creationId xmlns:a16="http://schemas.microsoft.com/office/drawing/2014/main" id="{00000000-0008-0000-0300-0000C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98</xdr:row>
          <xdr:rowOff>139700</xdr:rowOff>
        </xdr:from>
        <xdr:to>
          <xdr:col>14</xdr:col>
          <xdr:colOff>330200</xdr:colOff>
          <xdr:row>100</xdr:row>
          <xdr:rowOff>25400</xdr:rowOff>
        </xdr:to>
        <xdr:sp macro="" textlink="">
          <xdr:nvSpPr>
            <xdr:cNvPr id="172226" name="Check Box 194" hidden="1">
              <a:extLst>
                <a:ext uri="{63B3BB69-23CF-44E3-9099-C40C66FF867C}">
                  <a14:compatExt spid="_x0000_s172226"/>
                </a:ext>
                <a:ext uri="{FF2B5EF4-FFF2-40B4-BE49-F238E27FC236}">
                  <a16:creationId xmlns:a16="http://schemas.microsoft.com/office/drawing/2014/main" id="{00000000-0008-0000-0300-0000C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99</xdr:row>
          <xdr:rowOff>139700</xdr:rowOff>
        </xdr:from>
        <xdr:to>
          <xdr:col>14</xdr:col>
          <xdr:colOff>330200</xdr:colOff>
          <xdr:row>101</xdr:row>
          <xdr:rowOff>25400</xdr:rowOff>
        </xdr:to>
        <xdr:sp macro="" textlink="">
          <xdr:nvSpPr>
            <xdr:cNvPr id="172227" name="Check Box 195" hidden="1">
              <a:extLst>
                <a:ext uri="{63B3BB69-23CF-44E3-9099-C40C66FF867C}">
                  <a14:compatExt spid="_x0000_s172227"/>
                </a:ext>
                <a:ext uri="{FF2B5EF4-FFF2-40B4-BE49-F238E27FC236}">
                  <a16:creationId xmlns:a16="http://schemas.microsoft.com/office/drawing/2014/main" id="{00000000-0008-0000-0300-0000C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100</xdr:row>
          <xdr:rowOff>139700</xdr:rowOff>
        </xdr:from>
        <xdr:to>
          <xdr:col>14</xdr:col>
          <xdr:colOff>330200</xdr:colOff>
          <xdr:row>102</xdr:row>
          <xdr:rowOff>25400</xdr:rowOff>
        </xdr:to>
        <xdr:sp macro="" textlink="">
          <xdr:nvSpPr>
            <xdr:cNvPr id="172228" name="Check Box 196" hidden="1">
              <a:extLst>
                <a:ext uri="{63B3BB69-23CF-44E3-9099-C40C66FF867C}">
                  <a14:compatExt spid="_x0000_s172228"/>
                </a:ext>
                <a:ext uri="{FF2B5EF4-FFF2-40B4-BE49-F238E27FC236}">
                  <a16:creationId xmlns:a16="http://schemas.microsoft.com/office/drawing/2014/main" id="{00000000-0008-0000-0300-0000C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20</xdr:row>
          <xdr:rowOff>139700</xdr:rowOff>
        </xdr:from>
        <xdr:to>
          <xdr:col>14</xdr:col>
          <xdr:colOff>330200</xdr:colOff>
          <xdr:row>22</xdr:row>
          <xdr:rowOff>25400</xdr:rowOff>
        </xdr:to>
        <xdr:sp macro="" textlink="">
          <xdr:nvSpPr>
            <xdr:cNvPr id="172229" name="Check Box 143" hidden="1">
              <a:extLst>
                <a:ext uri="{63B3BB69-23CF-44E3-9099-C40C66FF867C}">
                  <a14:compatExt spid="_x0000_s172229"/>
                </a:ext>
                <a:ext uri="{FF2B5EF4-FFF2-40B4-BE49-F238E27FC236}">
                  <a16:creationId xmlns:a16="http://schemas.microsoft.com/office/drawing/2014/main" id="{00000000-0008-0000-0300-0000C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19</xdr:row>
          <xdr:rowOff>139700</xdr:rowOff>
        </xdr:from>
        <xdr:to>
          <xdr:col>14</xdr:col>
          <xdr:colOff>330200</xdr:colOff>
          <xdr:row>21</xdr:row>
          <xdr:rowOff>25400</xdr:rowOff>
        </xdr:to>
        <xdr:sp macro="" textlink="">
          <xdr:nvSpPr>
            <xdr:cNvPr id="172230" name="Check Box 198" hidden="1">
              <a:extLst>
                <a:ext uri="{63B3BB69-23CF-44E3-9099-C40C66FF867C}">
                  <a14:compatExt spid="_x0000_s172230"/>
                </a:ext>
                <a:ext uri="{FF2B5EF4-FFF2-40B4-BE49-F238E27FC236}">
                  <a16:creationId xmlns:a16="http://schemas.microsoft.com/office/drawing/2014/main" id="{00000000-0008-0000-0300-0000C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21</xdr:row>
          <xdr:rowOff>139700</xdr:rowOff>
        </xdr:from>
        <xdr:to>
          <xdr:col>14</xdr:col>
          <xdr:colOff>330200</xdr:colOff>
          <xdr:row>23</xdr:row>
          <xdr:rowOff>25400</xdr:rowOff>
        </xdr:to>
        <xdr:sp macro="" textlink="">
          <xdr:nvSpPr>
            <xdr:cNvPr id="172231" name="Check Box 143" hidden="1">
              <a:extLst>
                <a:ext uri="{63B3BB69-23CF-44E3-9099-C40C66FF867C}">
                  <a14:compatExt spid="_x0000_s172231"/>
                </a:ext>
                <a:ext uri="{FF2B5EF4-FFF2-40B4-BE49-F238E27FC236}">
                  <a16:creationId xmlns:a16="http://schemas.microsoft.com/office/drawing/2014/main" id="{00000000-0008-0000-0300-0000C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25</xdr:row>
          <xdr:rowOff>139700</xdr:rowOff>
        </xdr:from>
        <xdr:to>
          <xdr:col>14</xdr:col>
          <xdr:colOff>330200</xdr:colOff>
          <xdr:row>27</xdr:row>
          <xdr:rowOff>25400</xdr:rowOff>
        </xdr:to>
        <xdr:sp macro="" textlink="">
          <xdr:nvSpPr>
            <xdr:cNvPr id="172232" name="Check Box 200" hidden="1">
              <a:extLst>
                <a:ext uri="{63B3BB69-23CF-44E3-9099-C40C66FF867C}">
                  <a14:compatExt spid="_x0000_s172232"/>
                </a:ext>
                <a:ext uri="{FF2B5EF4-FFF2-40B4-BE49-F238E27FC236}">
                  <a16:creationId xmlns:a16="http://schemas.microsoft.com/office/drawing/2014/main" id="{00000000-0008-0000-0300-0000C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44</xdr:row>
          <xdr:rowOff>139700</xdr:rowOff>
        </xdr:from>
        <xdr:to>
          <xdr:col>14</xdr:col>
          <xdr:colOff>330200</xdr:colOff>
          <xdr:row>46</xdr:row>
          <xdr:rowOff>25400</xdr:rowOff>
        </xdr:to>
        <xdr:sp macro="" textlink="">
          <xdr:nvSpPr>
            <xdr:cNvPr id="172233" name="Check Box 201" hidden="1">
              <a:extLst>
                <a:ext uri="{63B3BB69-23CF-44E3-9099-C40C66FF867C}">
                  <a14:compatExt spid="_x0000_s172233"/>
                </a:ext>
                <a:ext uri="{FF2B5EF4-FFF2-40B4-BE49-F238E27FC236}">
                  <a16:creationId xmlns:a16="http://schemas.microsoft.com/office/drawing/2014/main" id="{00000000-0008-0000-0300-0000C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74</xdr:row>
          <xdr:rowOff>139700</xdr:rowOff>
        </xdr:from>
        <xdr:to>
          <xdr:col>14</xdr:col>
          <xdr:colOff>330200</xdr:colOff>
          <xdr:row>76</xdr:row>
          <xdr:rowOff>25400</xdr:rowOff>
        </xdr:to>
        <xdr:sp macro="" textlink="">
          <xdr:nvSpPr>
            <xdr:cNvPr id="172234" name="Check Box 202" hidden="1">
              <a:extLst>
                <a:ext uri="{63B3BB69-23CF-44E3-9099-C40C66FF867C}">
                  <a14:compatExt spid="_x0000_s172234"/>
                </a:ext>
                <a:ext uri="{FF2B5EF4-FFF2-40B4-BE49-F238E27FC236}">
                  <a16:creationId xmlns:a16="http://schemas.microsoft.com/office/drawing/2014/main" id="{00000000-0008-0000-0300-0000C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93</xdr:row>
          <xdr:rowOff>139700</xdr:rowOff>
        </xdr:from>
        <xdr:to>
          <xdr:col>14</xdr:col>
          <xdr:colOff>330200</xdr:colOff>
          <xdr:row>95</xdr:row>
          <xdr:rowOff>25400</xdr:rowOff>
        </xdr:to>
        <xdr:sp macro="" textlink="">
          <xdr:nvSpPr>
            <xdr:cNvPr id="172235" name="Check Box 203" hidden="1">
              <a:extLst>
                <a:ext uri="{63B3BB69-23CF-44E3-9099-C40C66FF867C}">
                  <a14:compatExt spid="_x0000_s172235"/>
                </a:ext>
                <a:ext uri="{FF2B5EF4-FFF2-40B4-BE49-F238E27FC236}">
                  <a16:creationId xmlns:a16="http://schemas.microsoft.com/office/drawing/2014/main" id="{00000000-0008-0000-0300-0000C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101</xdr:row>
          <xdr:rowOff>139700</xdr:rowOff>
        </xdr:from>
        <xdr:to>
          <xdr:col>14</xdr:col>
          <xdr:colOff>330200</xdr:colOff>
          <xdr:row>103</xdr:row>
          <xdr:rowOff>25400</xdr:rowOff>
        </xdr:to>
        <xdr:sp macro="" textlink="">
          <xdr:nvSpPr>
            <xdr:cNvPr id="172236" name="Check Box 204" hidden="1">
              <a:extLst>
                <a:ext uri="{63B3BB69-23CF-44E3-9099-C40C66FF867C}">
                  <a14:compatExt spid="_x0000_s172236"/>
                </a:ext>
                <a:ext uri="{FF2B5EF4-FFF2-40B4-BE49-F238E27FC236}">
                  <a16:creationId xmlns:a16="http://schemas.microsoft.com/office/drawing/2014/main" id="{00000000-0008-0000-0300-0000C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xdr:row>
          <xdr:rowOff>139700</xdr:rowOff>
        </xdr:from>
        <xdr:to>
          <xdr:col>15</xdr:col>
          <xdr:colOff>330200</xdr:colOff>
          <xdr:row>4</xdr:row>
          <xdr:rowOff>25400</xdr:rowOff>
        </xdr:to>
        <xdr:sp macro="" textlink="">
          <xdr:nvSpPr>
            <xdr:cNvPr id="172237" name="Check Box 205" hidden="1">
              <a:extLst>
                <a:ext uri="{63B3BB69-23CF-44E3-9099-C40C66FF867C}">
                  <a14:compatExt spid="_x0000_s172237"/>
                </a:ext>
                <a:ext uri="{FF2B5EF4-FFF2-40B4-BE49-F238E27FC236}">
                  <a16:creationId xmlns:a16="http://schemas.microsoft.com/office/drawing/2014/main" id="{00000000-0008-0000-0300-0000C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xdr:row>
          <xdr:rowOff>139700</xdr:rowOff>
        </xdr:from>
        <xdr:to>
          <xdr:col>15</xdr:col>
          <xdr:colOff>330200</xdr:colOff>
          <xdr:row>5</xdr:row>
          <xdr:rowOff>25400</xdr:rowOff>
        </xdr:to>
        <xdr:sp macro="" textlink="">
          <xdr:nvSpPr>
            <xdr:cNvPr id="172238" name="Check Box 206" hidden="1">
              <a:extLst>
                <a:ext uri="{63B3BB69-23CF-44E3-9099-C40C66FF867C}">
                  <a14:compatExt spid="_x0000_s172238"/>
                </a:ext>
                <a:ext uri="{FF2B5EF4-FFF2-40B4-BE49-F238E27FC236}">
                  <a16:creationId xmlns:a16="http://schemas.microsoft.com/office/drawing/2014/main" id="{00000000-0008-0000-0300-0000C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xdr:row>
          <xdr:rowOff>139700</xdr:rowOff>
        </xdr:from>
        <xdr:to>
          <xdr:col>15</xdr:col>
          <xdr:colOff>330200</xdr:colOff>
          <xdr:row>6</xdr:row>
          <xdr:rowOff>25400</xdr:rowOff>
        </xdr:to>
        <xdr:sp macro="" textlink="">
          <xdr:nvSpPr>
            <xdr:cNvPr id="172239" name="Check Box 207" hidden="1">
              <a:extLst>
                <a:ext uri="{63B3BB69-23CF-44E3-9099-C40C66FF867C}">
                  <a14:compatExt spid="_x0000_s172239"/>
                </a:ext>
                <a:ext uri="{FF2B5EF4-FFF2-40B4-BE49-F238E27FC236}">
                  <a16:creationId xmlns:a16="http://schemas.microsoft.com/office/drawing/2014/main" id="{00000000-0008-0000-0300-0000C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xdr:row>
          <xdr:rowOff>139700</xdr:rowOff>
        </xdr:from>
        <xdr:to>
          <xdr:col>15</xdr:col>
          <xdr:colOff>330200</xdr:colOff>
          <xdr:row>7</xdr:row>
          <xdr:rowOff>25400</xdr:rowOff>
        </xdr:to>
        <xdr:sp macro="" textlink="">
          <xdr:nvSpPr>
            <xdr:cNvPr id="172240" name="Check Box 208" hidden="1">
              <a:extLst>
                <a:ext uri="{63B3BB69-23CF-44E3-9099-C40C66FF867C}">
                  <a14:compatExt spid="_x0000_s172240"/>
                </a:ext>
                <a:ext uri="{FF2B5EF4-FFF2-40B4-BE49-F238E27FC236}">
                  <a16:creationId xmlns:a16="http://schemas.microsoft.com/office/drawing/2014/main" id="{00000000-0008-0000-0300-0000D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xdr:row>
          <xdr:rowOff>139700</xdr:rowOff>
        </xdr:from>
        <xdr:to>
          <xdr:col>15</xdr:col>
          <xdr:colOff>330200</xdr:colOff>
          <xdr:row>8</xdr:row>
          <xdr:rowOff>25400</xdr:rowOff>
        </xdr:to>
        <xdr:sp macro="" textlink="">
          <xdr:nvSpPr>
            <xdr:cNvPr id="172241" name="Check Box 209" hidden="1">
              <a:extLst>
                <a:ext uri="{63B3BB69-23CF-44E3-9099-C40C66FF867C}">
                  <a14:compatExt spid="_x0000_s172241"/>
                </a:ext>
                <a:ext uri="{FF2B5EF4-FFF2-40B4-BE49-F238E27FC236}">
                  <a16:creationId xmlns:a16="http://schemas.microsoft.com/office/drawing/2014/main" id="{00000000-0008-0000-0300-0000D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xdr:row>
          <xdr:rowOff>139700</xdr:rowOff>
        </xdr:from>
        <xdr:to>
          <xdr:col>15</xdr:col>
          <xdr:colOff>330200</xdr:colOff>
          <xdr:row>9</xdr:row>
          <xdr:rowOff>25400</xdr:rowOff>
        </xdr:to>
        <xdr:sp macro="" textlink="">
          <xdr:nvSpPr>
            <xdr:cNvPr id="172242" name="Check Box 210" hidden="1">
              <a:extLst>
                <a:ext uri="{63B3BB69-23CF-44E3-9099-C40C66FF867C}">
                  <a14:compatExt spid="_x0000_s172242"/>
                </a:ext>
                <a:ext uri="{FF2B5EF4-FFF2-40B4-BE49-F238E27FC236}">
                  <a16:creationId xmlns:a16="http://schemas.microsoft.com/office/drawing/2014/main" id="{00000000-0008-0000-0300-0000D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xdr:row>
          <xdr:rowOff>139700</xdr:rowOff>
        </xdr:from>
        <xdr:to>
          <xdr:col>15</xdr:col>
          <xdr:colOff>330200</xdr:colOff>
          <xdr:row>10</xdr:row>
          <xdr:rowOff>25400</xdr:rowOff>
        </xdr:to>
        <xdr:sp macro="" textlink="">
          <xdr:nvSpPr>
            <xdr:cNvPr id="172243" name="Check Box 211" hidden="1">
              <a:extLst>
                <a:ext uri="{63B3BB69-23CF-44E3-9099-C40C66FF867C}">
                  <a14:compatExt spid="_x0000_s172243"/>
                </a:ext>
                <a:ext uri="{FF2B5EF4-FFF2-40B4-BE49-F238E27FC236}">
                  <a16:creationId xmlns:a16="http://schemas.microsoft.com/office/drawing/2014/main" id="{00000000-0008-0000-0300-0000D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xdr:row>
          <xdr:rowOff>139700</xdr:rowOff>
        </xdr:from>
        <xdr:to>
          <xdr:col>15</xdr:col>
          <xdr:colOff>330200</xdr:colOff>
          <xdr:row>11</xdr:row>
          <xdr:rowOff>25400</xdr:rowOff>
        </xdr:to>
        <xdr:sp macro="" textlink="">
          <xdr:nvSpPr>
            <xdr:cNvPr id="172244" name="Check Box 212" hidden="1">
              <a:extLst>
                <a:ext uri="{63B3BB69-23CF-44E3-9099-C40C66FF867C}">
                  <a14:compatExt spid="_x0000_s172244"/>
                </a:ext>
                <a:ext uri="{FF2B5EF4-FFF2-40B4-BE49-F238E27FC236}">
                  <a16:creationId xmlns:a16="http://schemas.microsoft.com/office/drawing/2014/main" id="{00000000-0008-0000-0300-0000D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xdr:row>
          <xdr:rowOff>139700</xdr:rowOff>
        </xdr:from>
        <xdr:to>
          <xdr:col>15</xdr:col>
          <xdr:colOff>330200</xdr:colOff>
          <xdr:row>12</xdr:row>
          <xdr:rowOff>25400</xdr:rowOff>
        </xdr:to>
        <xdr:sp macro="" textlink="">
          <xdr:nvSpPr>
            <xdr:cNvPr id="172245" name="Check Box 213" hidden="1">
              <a:extLst>
                <a:ext uri="{63B3BB69-23CF-44E3-9099-C40C66FF867C}">
                  <a14:compatExt spid="_x0000_s172245"/>
                </a:ext>
                <a:ext uri="{FF2B5EF4-FFF2-40B4-BE49-F238E27FC236}">
                  <a16:creationId xmlns:a16="http://schemas.microsoft.com/office/drawing/2014/main" id="{00000000-0008-0000-0300-0000D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11</xdr:row>
          <xdr:rowOff>139700</xdr:rowOff>
        </xdr:from>
        <xdr:to>
          <xdr:col>15</xdr:col>
          <xdr:colOff>330200</xdr:colOff>
          <xdr:row>13</xdr:row>
          <xdr:rowOff>25400</xdr:rowOff>
        </xdr:to>
        <xdr:sp macro="" textlink="">
          <xdr:nvSpPr>
            <xdr:cNvPr id="172246" name="Check Box 214" hidden="1">
              <a:extLst>
                <a:ext uri="{63B3BB69-23CF-44E3-9099-C40C66FF867C}">
                  <a14:compatExt spid="_x0000_s172246"/>
                </a:ext>
                <a:ext uri="{FF2B5EF4-FFF2-40B4-BE49-F238E27FC236}">
                  <a16:creationId xmlns:a16="http://schemas.microsoft.com/office/drawing/2014/main" id="{00000000-0008-0000-0300-0000D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12</xdr:row>
          <xdr:rowOff>139700</xdr:rowOff>
        </xdr:from>
        <xdr:to>
          <xdr:col>15</xdr:col>
          <xdr:colOff>330200</xdr:colOff>
          <xdr:row>14</xdr:row>
          <xdr:rowOff>25400</xdr:rowOff>
        </xdr:to>
        <xdr:sp macro="" textlink="">
          <xdr:nvSpPr>
            <xdr:cNvPr id="172247" name="Check Box 215" hidden="1">
              <a:extLst>
                <a:ext uri="{63B3BB69-23CF-44E3-9099-C40C66FF867C}">
                  <a14:compatExt spid="_x0000_s172247"/>
                </a:ext>
                <a:ext uri="{FF2B5EF4-FFF2-40B4-BE49-F238E27FC236}">
                  <a16:creationId xmlns:a16="http://schemas.microsoft.com/office/drawing/2014/main" id="{00000000-0008-0000-0300-0000D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13</xdr:row>
          <xdr:rowOff>139700</xdr:rowOff>
        </xdr:from>
        <xdr:to>
          <xdr:col>15</xdr:col>
          <xdr:colOff>330200</xdr:colOff>
          <xdr:row>15</xdr:row>
          <xdr:rowOff>25400</xdr:rowOff>
        </xdr:to>
        <xdr:sp macro="" textlink="">
          <xdr:nvSpPr>
            <xdr:cNvPr id="172248" name="Check Box 216" hidden="1">
              <a:extLst>
                <a:ext uri="{63B3BB69-23CF-44E3-9099-C40C66FF867C}">
                  <a14:compatExt spid="_x0000_s172248"/>
                </a:ext>
                <a:ext uri="{FF2B5EF4-FFF2-40B4-BE49-F238E27FC236}">
                  <a16:creationId xmlns:a16="http://schemas.microsoft.com/office/drawing/2014/main" id="{00000000-0008-0000-0300-0000D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14</xdr:row>
          <xdr:rowOff>139700</xdr:rowOff>
        </xdr:from>
        <xdr:to>
          <xdr:col>15</xdr:col>
          <xdr:colOff>330200</xdr:colOff>
          <xdr:row>16</xdr:row>
          <xdr:rowOff>25400</xdr:rowOff>
        </xdr:to>
        <xdr:sp macro="" textlink="">
          <xdr:nvSpPr>
            <xdr:cNvPr id="172249" name="Check Box 217" hidden="1">
              <a:extLst>
                <a:ext uri="{63B3BB69-23CF-44E3-9099-C40C66FF867C}">
                  <a14:compatExt spid="_x0000_s172249"/>
                </a:ext>
                <a:ext uri="{FF2B5EF4-FFF2-40B4-BE49-F238E27FC236}">
                  <a16:creationId xmlns:a16="http://schemas.microsoft.com/office/drawing/2014/main" id="{00000000-0008-0000-0300-0000D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15</xdr:row>
          <xdr:rowOff>139700</xdr:rowOff>
        </xdr:from>
        <xdr:to>
          <xdr:col>15</xdr:col>
          <xdr:colOff>330200</xdr:colOff>
          <xdr:row>17</xdr:row>
          <xdr:rowOff>25400</xdr:rowOff>
        </xdr:to>
        <xdr:sp macro="" textlink="">
          <xdr:nvSpPr>
            <xdr:cNvPr id="172250" name="Check Box 218" hidden="1">
              <a:extLst>
                <a:ext uri="{63B3BB69-23CF-44E3-9099-C40C66FF867C}">
                  <a14:compatExt spid="_x0000_s172250"/>
                </a:ext>
                <a:ext uri="{FF2B5EF4-FFF2-40B4-BE49-F238E27FC236}">
                  <a16:creationId xmlns:a16="http://schemas.microsoft.com/office/drawing/2014/main" id="{00000000-0008-0000-0300-0000D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16</xdr:row>
          <xdr:rowOff>139700</xdr:rowOff>
        </xdr:from>
        <xdr:to>
          <xdr:col>15</xdr:col>
          <xdr:colOff>330200</xdr:colOff>
          <xdr:row>18</xdr:row>
          <xdr:rowOff>25400</xdr:rowOff>
        </xdr:to>
        <xdr:sp macro="" textlink="">
          <xdr:nvSpPr>
            <xdr:cNvPr id="172251" name="Check Box 219" hidden="1">
              <a:extLst>
                <a:ext uri="{63B3BB69-23CF-44E3-9099-C40C66FF867C}">
                  <a14:compatExt spid="_x0000_s172251"/>
                </a:ext>
                <a:ext uri="{FF2B5EF4-FFF2-40B4-BE49-F238E27FC236}">
                  <a16:creationId xmlns:a16="http://schemas.microsoft.com/office/drawing/2014/main" id="{00000000-0008-0000-0300-0000D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17</xdr:row>
          <xdr:rowOff>139700</xdr:rowOff>
        </xdr:from>
        <xdr:to>
          <xdr:col>15</xdr:col>
          <xdr:colOff>330200</xdr:colOff>
          <xdr:row>19</xdr:row>
          <xdr:rowOff>25400</xdr:rowOff>
        </xdr:to>
        <xdr:sp macro="" textlink="">
          <xdr:nvSpPr>
            <xdr:cNvPr id="172252" name="Check Box 220" hidden="1">
              <a:extLst>
                <a:ext uri="{63B3BB69-23CF-44E3-9099-C40C66FF867C}">
                  <a14:compatExt spid="_x0000_s172252"/>
                </a:ext>
                <a:ext uri="{FF2B5EF4-FFF2-40B4-BE49-F238E27FC236}">
                  <a16:creationId xmlns:a16="http://schemas.microsoft.com/office/drawing/2014/main" id="{00000000-0008-0000-0300-0000D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18</xdr:row>
          <xdr:rowOff>139700</xdr:rowOff>
        </xdr:from>
        <xdr:to>
          <xdr:col>15</xdr:col>
          <xdr:colOff>330200</xdr:colOff>
          <xdr:row>20</xdr:row>
          <xdr:rowOff>25400</xdr:rowOff>
        </xdr:to>
        <xdr:sp macro="" textlink="">
          <xdr:nvSpPr>
            <xdr:cNvPr id="172253" name="Check Box 221" hidden="1">
              <a:extLst>
                <a:ext uri="{63B3BB69-23CF-44E3-9099-C40C66FF867C}">
                  <a14:compatExt spid="_x0000_s172253"/>
                </a:ext>
                <a:ext uri="{FF2B5EF4-FFF2-40B4-BE49-F238E27FC236}">
                  <a16:creationId xmlns:a16="http://schemas.microsoft.com/office/drawing/2014/main" id="{00000000-0008-0000-0300-0000D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19</xdr:row>
          <xdr:rowOff>139700</xdr:rowOff>
        </xdr:from>
        <xdr:to>
          <xdr:col>15</xdr:col>
          <xdr:colOff>330200</xdr:colOff>
          <xdr:row>21</xdr:row>
          <xdr:rowOff>25400</xdr:rowOff>
        </xdr:to>
        <xdr:sp macro="" textlink="">
          <xdr:nvSpPr>
            <xdr:cNvPr id="172254" name="Check Box 222" hidden="1">
              <a:extLst>
                <a:ext uri="{63B3BB69-23CF-44E3-9099-C40C66FF867C}">
                  <a14:compatExt spid="_x0000_s172254"/>
                </a:ext>
                <a:ext uri="{FF2B5EF4-FFF2-40B4-BE49-F238E27FC236}">
                  <a16:creationId xmlns:a16="http://schemas.microsoft.com/office/drawing/2014/main" id="{00000000-0008-0000-0300-0000D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20</xdr:row>
          <xdr:rowOff>139700</xdr:rowOff>
        </xdr:from>
        <xdr:to>
          <xdr:col>15</xdr:col>
          <xdr:colOff>330200</xdr:colOff>
          <xdr:row>22</xdr:row>
          <xdr:rowOff>25400</xdr:rowOff>
        </xdr:to>
        <xdr:sp macro="" textlink="">
          <xdr:nvSpPr>
            <xdr:cNvPr id="172255" name="Check Box 223" hidden="1">
              <a:extLst>
                <a:ext uri="{63B3BB69-23CF-44E3-9099-C40C66FF867C}">
                  <a14:compatExt spid="_x0000_s172255"/>
                </a:ext>
                <a:ext uri="{FF2B5EF4-FFF2-40B4-BE49-F238E27FC236}">
                  <a16:creationId xmlns:a16="http://schemas.microsoft.com/office/drawing/2014/main" id="{00000000-0008-0000-0300-0000D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21</xdr:row>
          <xdr:rowOff>139700</xdr:rowOff>
        </xdr:from>
        <xdr:to>
          <xdr:col>15</xdr:col>
          <xdr:colOff>330200</xdr:colOff>
          <xdr:row>23</xdr:row>
          <xdr:rowOff>25400</xdr:rowOff>
        </xdr:to>
        <xdr:sp macro="" textlink="">
          <xdr:nvSpPr>
            <xdr:cNvPr id="172256" name="Check Box 224" hidden="1">
              <a:extLst>
                <a:ext uri="{63B3BB69-23CF-44E3-9099-C40C66FF867C}">
                  <a14:compatExt spid="_x0000_s172256"/>
                </a:ext>
                <a:ext uri="{FF2B5EF4-FFF2-40B4-BE49-F238E27FC236}">
                  <a16:creationId xmlns:a16="http://schemas.microsoft.com/office/drawing/2014/main" id="{00000000-0008-0000-0300-0000E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22</xdr:row>
          <xdr:rowOff>139700</xdr:rowOff>
        </xdr:from>
        <xdr:to>
          <xdr:col>15</xdr:col>
          <xdr:colOff>330200</xdr:colOff>
          <xdr:row>24</xdr:row>
          <xdr:rowOff>25400</xdr:rowOff>
        </xdr:to>
        <xdr:sp macro="" textlink="">
          <xdr:nvSpPr>
            <xdr:cNvPr id="172257" name="Check Box 225" hidden="1">
              <a:extLst>
                <a:ext uri="{63B3BB69-23CF-44E3-9099-C40C66FF867C}">
                  <a14:compatExt spid="_x0000_s172257"/>
                </a:ext>
                <a:ext uri="{FF2B5EF4-FFF2-40B4-BE49-F238E27FC236}">
                  <a16:creationId xmlns:a16="http://schemas.microsoft.com/office/drawing/2014/main" id="{00000000-0008-0000-0300-0000E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23</xdr:row>
          <xdr:rowOff>139700</xdr:rowOff>
        </xdr:from>
        <xdr:to>
          <xdr:col>15</xdr:col>
          <xdr:colOff>330200</xdr:colOff>
          <xdr:row>25</xdr:row>
          <xdr:rowOff>25400</xdr:rowOff>
        </xdr:to>
        <xdr:sp macro="" textlink="">
          <xdr:nvSpPr>
            <xdr:cNvPr id="172258" name="Check Box 226" hidden="1">
              <a:extLst>
                <a:ext uri="{63B3BB69-23CF-44E3-9099-C40C66FF867C}">
                  <a14:compatExt spid="_x0000_s172258"/>
                </a:ext>
                <a:ext uri="{FF2B5EF4-FFF2-40B4-BE49-F238E27FC236}">
                  <a16:creationId xmlns:a16="http://schemas.microsoft.com/office/drawing/2014/main" id="{00000000-0008-0000-0300-0000E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24</xdr:row>
          <xdr:rowOff>139700</xdr:rowOff>
        </xdr:from>
        <xdr:to>
          <xdr:col>15</xdr:col>
          <xdr:colOff>330200</xdr:colOff>
          <xdr:row>26</xdr:row>
          <xdr:rowOff>25400</xdr:rowOff>
        </xdr:to>
        <xdr:sp macro="" textlink="">
          <xdr:nvSpPr>
            <xdr:cNvPr id="172259" name="Check Box 227" hidden="1">
              <a:extLst>
                <a:ext uri="{63B3BB69-23CF-44E3-9099-C40C66FF867C}">
                  <a14:compatExt spid="_x0000_s172259"/>
                </a:ext>
                <a:ext uri="{FF2B5EF4-FFF2-40B4-BE49-F238E27FC236}">
                  <a16:creationId xmlns:a16="http://schemas.microsoft.com/office/drawing/2014/main" id="{00000000-0008-0000-0300-0000E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25</xdr:row>
          <xdr:rowOff>139700</xdr:rowOff>
        </xdr:from>
        <xdr:to>
          <xdr:col>15</xdr:col>
          <xdr:colOff>330200</xdr:colOff>
          <xdr:row>27</xdr:row>
          <xdr:rowOff>25400</xdr:rowOff>
        </xdr:to>
        <xdr:sp macro="" textlink="">
          <xdr:nvSpPr>
            <xdr:cNvPr id="172260" name="Check Box 228" hidden="1">
              <a:extLst>
                <a:ext uri="{63B3BB69-23CF-44E3-9099-C40C66FF867C}">
                  <a14:compatExt spid="_x0000_s172260"/>
                </a:ext>
                <a:ext uri="{FF2B5EF4-FFF2-40B4-BE49-F238E27FC236}">
                  <a16:creationId xmlns:a16="http://schemas.microsoft.com/office/drawing/2014/main" id="{00000000-0008-0000-0300-0000E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26</xdr:row>
          <xdr:rowOff>139700</xdr:rowOff>
        </xdr:from>
        <xdr:to>
          <xdr:col>15</xdr:col>
          <xdr:colOff>330200</xdr:colOff>
          <xdr:row>28</xdr:row>
          <xdr:rowOff>25400</xdr:rowOff>
        </xdr:to>
        <xdr:sp macro="" textlink="">
          <xdr:nvSpPr>
            <xdr:cNvPr id="172261" name="Check Box 229" hidden="1">
              <a:extLst>
                <a:ext uri="{63B3BB69-23CF-44E3-9099-C40C66FF867C}">
                  <a14:compatExt spid="_x0000_s172261"/>
                </a:ext>
                <a:ext uri="{FF2B5EF4-FFF2-40B4-BE49-F238E27FC236}">
                  <a16:creationId xmlns:a16="http://schemas.microsoft.com/office/drawing/2014/main" id="{00000000-0008-0000-0300-0000E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27</xdr:row>
          <xdr:rowOff>139700</xdr:rowOff>
        </xdr:from>
        <xdr:to>
          <xdr:col>15</xdr:col>
          <xdr:colOff>330200</xdr:colOff>
          <xdr:row>29</xdr:row>
          <xdr:rowOff>25400</xdr:rowOff>
        </xdr:to>
        <xdr:sp macro="" textlink="">
          <xdr:nvSpPr>
            <xdr:cNvPr id="172262" name="Check Box 230" hidden="1">
              <a:extLst>
                <a:ext uri="{63B3BB69-23CF-44E3-9099-C40C66FF867C}">
                  <a14:compatExt spid="_x0000_s172262"/>
                </a:ext>
                <a:ext uri="{FF2B5EF4-FFF2-40B4-BE49-F238E27FC236}">
                  <a16:creationId xmlns:a16="http://schemas.microsoft.com/office/drawing/2014/main" id="{00000000-0008-0000-0300-0000E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28</xdr:row>
          <xdr:rowOff>139700</xdr:rowOff>
        </xdr:from>
        <xdr:to>
          <xdr:col>15</xdr:col>
          <xdr:colOff>330200</xdr:colOff>
          <xdr:row>30</xdr:row>
          <xdr:rowOff>25400</xdr:rowOff>
        </xdr:to>
        <xdr:sp macro="" textlink="">
          <xdr:nvSpPr>
            <xdr:cNvPr id="172263" name="Check Box 231" hidden="1">
              <a:extLst>
                <a:ext uri="{63B3BB69-23CF-44E3-9099-C40C66FF867C}">
                  <a14:compatExt spid="_x0000_s172263"/>
                </a:ext>
                <a:ext uri="{FF2B5EF4-FFF2-40B4-BE49-F238E27FC236}">
                  <a16:creationId xmlns:a16="http://schemas.microsoft.com/office/drawing/2014/main" id="{00000000-0008-0000-0300-0000E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29</xdr:row>
          <xdr:rowOff>139700</xdr:rowOff>
        </xdr:from>
        <xdr:to>
          <xdr:col>15</xdr:col>
          <xdr:colOff>330200</xdr:colOff>
          <xdr:row>31</xdr:row>
          <xdr:rowOff>25400</xdr:rowOff>
        </xdr:to>
        <xdr:sp macro="" textlink="">
          <xdr:nvSpPr>
            <xdr:cNvPr id="172264" name="Check Box 232" hidden="1">
              <a:extLst>
                <a:ext uri="{63B3BB69-23CF-44E3-9099-C40C66FF867C}">
                  <a14:compatExt spid="_x0000_s172264"/>
                </a:ext>
                <a:ext uri="{FF2B5EF4-FFF2-40B4-BE49-F238E27FC236}">
                  <a16:creationId xmlns:a16="http://schemas.microsoft.com/office/drawing/2014/main" id="{00000000-0008-0000-0300-0000E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30</xdr:row>
          <xdr:rowOff>139700</xdr:rowOff>
        </xdr:from>
        <xdr:to>
          <xdr:col>15</xdr:col>
          <xdr:colOff>330200</xdr:colOff>
          <xdr:row>32</xdr:row>
          <xdr:rowOff>25400</xdr:rowOff>
        </xdr:to>
        <xdr:sp macro="" textlink="">
          <xdr:nvSpPr>
            <xdr:cNvPr id="172265" name="Check Box 233" hidden="1">
              <a:extLst>
                <a:ext uri="{63B3BB69-23CF-44E3-9099-C40C66FF867C}">
                  <a14:compatExt spid="_x0000_s172265"/>
                </a:ext>
                <a:ext uri="{FF2B5EF4-FFF2-40B4-BE49-F238E27FC236}">
                  <a16:creationId xmlns:a16="http://schemas.microsoft.com/office/drawing/2014/main" id="{00000000-0008-0000-0300-0000E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31</xdr:row>
          <xdr:rowOff>139700</xdr:rowOff>
        </xdr:from>
        <xdr:to>
          <xdr:col>15</xdr:col>
          <xdr:colOff>330200</xdr:colOff>
          <xdr:row>33</xdr:row>
          <xdr:rowOff>25400</xdr:rowOff>
        </xdr:to>
        <xdr:sp macro="" textlink="">
          <xdr:nvSpPr>
            <xdr:cNvPr id="172266" name="Check Box 234" hidden="1">
              <a:extLst>
                <a:ext uri="{63B3BB69-23CF-44E3-9099-C40C66FF867C}">
                  <a14:compatExt spid="_x0000_s172266"/>
                </a:ext>
                <a:ext uri="{FF2B5EF4-FFF2-40B4-BE49-F238E27FC236}">
                  <a16:creationId xmlns:a16="http://schemas.microsoft.com/office/drawing/2014/main" id="{00000000-0008-0000-0300-0000E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32</xdr:row>
          <xdr:rowOff>139700</xdr:rowOff>
        </xdr:from>
        <xdr:to>
          <xdr:col>15</xdr:col>
          <xdr:colOff>330200</xdr:colOff>
          <xdr:row>34</xdr:row>
          <xdr:rowOff>25400</xdr:rowOff>
        </xdr:to>
        <xdr:sp macro="" textlink="">
          <xdr:nvSpPr>
            <xdr:cNvPr id="172267" name="Check Box 235" hidden="1">
              <a:extLst>
                <a:ext uri="{63B3BB69-23CF-44E3-9099-C40C66FF867C}">
                  <a14:compatExt spid="_x0000_s172267"/>
                </a:ext>
                <a:ext uri="{FF2B5EF4-FFF2-40B4-BE49-F238E27FC236}">
                  <a16:creationId xmlns:a16="http://schemas.microsoft.com/office/drawing/2014/main" id="{00000000-0008-0000-0300-0000E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33</xdr:row>
          <xdr:rowOff>139700</xdr:rowOff>
        </xdr:from>
        <xdr:to>
          <xdr:col>15</xdr:col>
          <xdr:colOff>330200</xdr:colOff>
          <xdr:row>35</xdr:row>
          <xdr:rowOff>25400</xdr:rowOff>
        </xdr:to>
        <xdr:sp macro="" textlink="">
          <xdr:nvSpPr>
            <xdr:cNvPr id="172268" name="Check Box 236" hidden="1">
              <a:extLst>
                <a:ext uri="{63B3BB69-23CF-44E3-9099-C40C66FF867C}">
                  <a14:compatExt spid="_x0000_s172268"/>
                </a:ext>
                <a:ext uri="{FF2B5EF4-FFF2-40B4-BE49-F238E27FC236}">
                  <a16:creationId xmlns:a16="http://schemas.microsoft.com/office/drawing/2014/main" id="{00000000-0008-0000-0300-0000E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34</xdr:row>
          <xdr:rowOff>139700</xdr:rowOff>
        </xdr:from>
        <xdr:to>
          <xdr:col>15</xdr:col>
          <xdr:colOff>330200</xdr:colOff>
          <xdr:row>36</xdr:row>
          <xdr:rowOff>25400</xdr:rowOff>
        </xdr:to>
        <xdr:sp macro="" textlink="">
          <xdr:nvSpPr>
            <xdr:cNvPr id="172269" name="Check Box 237" hidden="1">
              <a:extLst>
                <a:ext uri="{63B3BB69-23CF-44E3-9099-C40C66FF867C}">
                  <a14:compatExt spid="_x0000_s172269"/>
                </a:ext>
                <a:ext uri="{FF2B5EF4-FFF2-40B4-BE49-F238E27FC236}">
                  <a16:creationId xmlns:a16="http://schemas.microsoft.com/office/drawing/2014/main" id="{00000000-0008-0000-0300-0000E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35</xdr:row>
          <xdr:rowOff>139700</xdr:rowOff>
        </xdr:from>
        <xdr:to>
          <xdr:col>15</xdr:col>
          <xdr:colOff>330200</xdr:colOff>
          <xdr:row>37</xdr:row>
          <xdr:rowOff>25400</xdr:rowOff>
        </xdr:to>
        <xdr:sp macro="" textlink="">
          <xdr:nvSpPr>
            <xdr:cNvPr id="172270" name="Check Box 238" hidden="1">
              <a:extLst>
                <a:ext uri="{63B3BB69-23CF-44E3-9099-C40C66FF867C}">
                  <a14:compatExt spid="_x0000_s172270"/>
                </a:ext>
                <a:ext uri="{FF2B5EF4-FFF2-40B4-BE49-F238E27FC236}">
                  <a16:creationId xmlns:a16="http://schemas.microsoft.com/office/drawing/2014/main" id="{00000000-0008-0000-0300-0000E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36</xdr:row>
          <xdr:rowOff>139700</xdr:rowOff>
        </xdr:from>
        <xdr:to>
          <xdr:col>15</xdr:col>
          <xdr:colOff>330200</xdr:colOff>
          <xdr:row>38</xdr:row>
          <xdr:rowOff>25400</xdr:rowOff>
        </xdr:to>
        <xdr:sp macro="" textlink="">
          <xdr:nvSpPr>
            <xdr:cNvPr id="172271" name="Check Box 239" hidden="1">
              <a:extLst>
                <a:ext uri="{63B3BB69-23CF-44E3-9099-C40C66FF867C}">
                  <a14:compatExt spid="_x0000_s172271"/>
                </a:ext>
                <a:ext uri="{FF2B5EF4-FFF2-40B4-BE49-F238E27FC236}">
                  <a16:creationId xmlns:a16="http://schemas.microsoft.com/office/drawing/2014/main" id="{00000000-0008-0000-0300-0000E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37</xdr:row>
          <xdr:rowOff>139700</xdr:rowOff>
        </xdr:from>
        <xdr:to>
          <xdr:col>15</xdr:col>
          <xdr:colOff>330200</xdr:colOff>
          <xdr:row>39</xdr:row>
          <xdr:rowOff>25400</xdr:rowOff>
        </xdr:to>
        <xdr:sp macro="" textlink="">
          <xdr:nvSpPr>
            <xdr:cNvPr id="172272" name="Check Box 240" hidden="1">
              <a:extLst>
                <a:ext uri="{63B3BB69-23CF-44E3-9099-C40C66FF867C}">
                  <a14:compatExt spid="_x0000_s172272"/>
                </a:ext>
                <a:ext uri="{FF2B5EF4-FFF2-40B4-BE49-F238E27FC236}">
                  <a16:creationId xmlns:a16="http://schemas.microsoft.com/office/drawing/2014/main" id="{00000000-0008-0000-0300-0000F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38</xdr:row>
          <xdr:rowOff>139700</xdr:rowOff>
        </xdr:from>
        <xdr:to>
          <xdr:col>15</xdr:col>
          <xdr:colOff>330200</xdr:colOff>
          <xdr:row>40</xdr:row>
          <xdr:rowOff>25400</xdr:rowOff>
        </xdr:to>
        <xdr:sp macro="" textlink="">
          <xdr:nvSpPr>
            <xdr:cNvPr id="172273" name="Check Box 241" hidden="1">
              <a:extLst>
                <a:ext uri="{63B3BB69-23CF-44E3-9099-C40C66FF867C}">
                  <a14:compatExt spid="_x0000_s172273"/>
                </a:ext>
                <a:ext uri="{FF2B5EF4-FFF2-40B4-BE49-F238E27FC236}">
                  <a16:creationId xmlns:a16="http://schemas.microsoft.com/office/drawing/2014/main" id="{00000000-0008-0000-0300-0000F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39</xdr:row>
          <xdr:rowOff>139700</xdr:rowOff>
        </xdr:from>
        <xdr:to>
          <xdr:col>15</xdr:col>
          <xdr:colOff>330200</xdr:colOff>
          <xdr:row>41</xdr:row>
          <xdr:rowOff>25400</xdr:rowOff>
        </xdr:to>
        <xdr:sp macro="" textlink="">
          <xdr:nvSpPr>
            <xdr:cNvPr id="172274" name="Check Box 242" hidden="1">
              <a:extLst>
                <a:ext uri="{63B3BB69-23CF-44E3-9099-C40C66FF867C}">
                  <a14:compatExt spid="_x0000_s172274"/>
                </a:ext>
                <a:ext uri="{FF2B5EF4-FFF2-40B4-BE49-F238E27FC236}">
                  <a16:creationId xmlns:a16="http://schemas.microsoft.com/office/drawing/2014/main" id="{00000000-0008-0000-0300-0000F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40</xdr:row>
          <xdr:rowOff>139700</xdr:rowOff>
        </xdr:from>
        <xdr:to>
          <xdr:col>15</xdr:col>
          <xdr:colOff>330200</xdr:colOff>
          <xdr:row>42</xdr:row>
          <xdr:rowOff>25400</xdr:rowOff>
        </xdr:to>
        <xdr:sp macro="" textlink="">
          <xdr:nvSpPr>
            <xdr:cNvPr id="172275" name="Check Box 243" hidden="1">
              <a:extLst>
                <a:ext uri="{63B3BB69-23CF-44E3-9099-C40C66FF867C}">
                  <a14:compatExt spid="_x0000_s172275"/>
                </a:ext>
                <a:ext uri="{FF2B5EF4-FFF2-40B4-BE49-F238E27FC236}">
                  <a16:creationId xmlns:a16="http://schemas.microsoft.com/office/drawing/2014/main" id="{00000000-0008-0000-0300-0000F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41</xdr:row>
          <xdr:rowOff>139700</xdr:rowOff>
        </xdr:from>
        <xdr:to>
          <xdr:col>15</xdr:col>
          <xdr:colOff>330200</xdr:colOff>
          <xdr:row>43</xdr:row>
          <xdr:rowOff>25400</xdr:rowOff>
        </xdr:to>
        <xdr:sp macro="" textlink="">
          <xdr:nvSpPr>
            <xdr:cNvPr id="172276" name="Check Box 244" hidden="1">
              <a:extLst>
                <a:ext uri="{63B3BB69-23CF-44E3-9099-C40C66FF867C}">
                  <a14:compatExt spid="_x0000_s172276"/>
                </a:ext>
                <a:ext uri="{FF2B5EF4-FFF2-40B4-BE49-F238E27FC236}">
                  <a16:creationId xmlns:a16="http://schemas.microsoft.com/office/drawing/2014/main" id="{00000000-0008-0000-0300-0000F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42</xdr:row>
          <xdr:rowOff>139700</xdr:rowOff>
        </xdr:from>
        <xdr:to>
          <xdr:col>15</xdr:col>
          <xdr:colOff>330200</xdr:colOff>
          <xdr:row>44</xdr:row>
          <xdr:rowOff>25400</xdr:rowOff>
        </xdr:to>
        <xdr:sp macro="" textlink="">
          <xdr:nvSpPr>
            <xdr:cNvPr id="172277" name="Check Box 245" hidden="1">
              <a:extLst>
                <a:ext uri="{63B3BB69-23CF-44E3-9099-C40C66FF867C}">
                  <a14:compatExt spid="_x0000_s172277"/>
                </a:ext>
                <a:ext uri="{FF2B5EF4-FFF2-40B4-BE49-F238E27FC236}">
                  <a16:creationId xmlns:a16="http://schemas.microsoft.com/office/drawing/2014/main" id="{00000000-0008-0000-0300-0000F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43</xdr:row>
          <xdr:rowOff>139700</xdr:rowOff>
        </xdr:from>
        <xdr:to>
          <xdr:col>15</xdr:col>
          <xdr:colOff>330200</xdr:colOff>
          <xdr:row>45</xdr:row>
          <xdr:rowOff>25400</xdr:rowOff>
        </xdr:to>
        <xdr:sp macro="" textlink="">
          <xdr:nvSpPr>
            <xdr:cNvPr id="172278" name="Check Box 246" hidden="1">
              <a:extLst>
                <a:ext uri="{63B3BB69-23CF-44E3-9099-C40C66FF867C}">
                  <a14:compatExt spid="_x0000_s172278"/>
                </a:ext>
                <a:ext uri="{FF2B5EF4-FFF2-40B4-BE49-F238E27FC236}">
                  <a16:creationId xmlns:a16="http://schemas.microsoft.com/office/drawing/2014/main" id="{00000000-0008-0000-0300-0000F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44</xdr:row>
          <xdr:rowOff>139700</xdr:rowOff>
        </xdr:from>
        <xdr:to>
          <xdr:col>15</xdr:col>
          <xdr:colOff>330200</xdr:colOff>
          <xdr:row>46</xdr:row>
          <xdr:rowOff>25400</xdr:rowOff>
        </xdr:to>
        <xdr:sp macro="" textlink="">
          <xdr:nvSpPr>
            <xdr:cNvPr id="172279" name="Check Box 247" hidden="1">
              <a:extLst>
                <a:ext uri="{63B3BB69-23CF-44E3-9099-C40C66FF867C}">
                  <a14:compatExt spid="_x0000_s172279"/>
                </a:ext>
                <a:ext uri="{FF2B5EF4-FFF2-40B4-BE49-F238E27FC236}">
                  <a16:creationId xmlns:a16="http://schemas.microsoft.com/office/drawing/2014/main" id="{00000000-0008-0000-0300-0000F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45</xdr:row>
          <xdr:rowOff>139700</xdr:rowOff>
        </xdr:from>
        <xdr:to>
          <xdr:col>15</xdr:col>
          <xdr:colOff>330200</xdr:colOff>
          <xdr:row>47</xdr:row>
          <xdr:rowOff>25400</xdr:rowOff>
        </xdr:to>
        <xdr:sp macro="" textlink="">
          <xdr:nvSpPr>
            <xdr:cNvPr id="172280" name="Check Box 248" hidden="1">
              <a:extLst>
                <a:ext uri="{63B3BB69-23CF-44E3-9099-C40C66FF867C}">
                  <a14:compatExt spid="_x0000_s172280"/>
                </a:ext>
                <a:ext uri="{FF2B5EF4-FFF2-40B4-BE49-F238E27FC236}">
                  <a16:creationId xmlns:a16="http://schemas.microsoft.com/office/drawing/2014/main" id="{00000000-0008-0000-0300-0000F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46</xdr:row>
          <xdr:rowOff>139700</xdr:rowOff>
        </xdr:from>
        <xdr:to>
          <xdr:col>15</xdr:col>
          <xdr:colOff>330200</xdr:colOff>
          <xdr:row>48</xdr:row>
          <xdr:rowOff>25400</xdr:rowOff>
        </xdr:to>
        <xdr:sp macro="" textlink="">
          <xdr:nvSpPr>
            <xdr:cNvPr id="172281" name="Check Box 249" hidden="1">
              <a:extLst>
                <a:ext uri="{63B3BB69-23CF-44E3-9099-C40C66FF867C}">
                  <a14:compatExt spid="_x0000_s172281"/>
                </a:ext>
                <a:ext uri="{FF2B5EF4-FFF2-40B4-BE49-F238E27FC236}">
                  <a16:creationId xmlns:a16="http://schemas.microsoft.com/office/drawing/2014/main" id="{00000000-0008-0000-0300-0000F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47</xdr:row>
          <xdr:rowOff>139700</xdr:rowOff>
        </xdr:from>
        <xdr:to>
          <xdr:col>15</xdr:col>
          <xdr:colOff>330200</xdr:colOff>
          <xdr:row>49</xdr:row>
          <xdr:rowOff>25400</xdr:rowOff>
        </xdr:to>
        <xdr:sp macro="" textlink="">
          <xdr:nvSpPr>
            <xdr:cNvPr id="172282" name="Check Box 250" hidden="1">
              <a:extLst>
                <a:ext uri="{63B3BB69-23CF-44E3-9099-C40C66FF867C}">
                  <a14:compatExt spid="_x0000_s172282"/>
                </a:ext>
                <a:ext uri="{FF2B5EF4-FFF2-40B4-BE49-F238E27FC236}">
                  <a16:creationId xmlns:a16="http://schemas.microsoft.com/office/drawing/2014/main" id="{00000000-0008-0000-0300-0000F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48</xdr:row>
          <xdr:rowOff>139700</xdr:rowOff>
        </xdr:from>
        <xdr:to>
          <xdr:col>15</xdr:col>
          <xdr:colOff>330200</xdr:colOff>
          <xdr:row>50</xdr:row>
          <xdr:rowOff>25400</xdr:rowOff>
        </xdr:to>
        <xdr:sp macro="" textlink="">
          <xdr:nvSpPr>
            <xdr:cNvPr id="172283" name="Check Box 251" hidden="1">
              <a:extLst>
                <a:ext uri="{63B3BB69-23CF-44E3-9099-C40C66FF867C}">
                  <a14:compatExt spid="_x0000_s172283"/>
                </a:ext>
                <a:ext uri="{FF2B5EF4-FFF2-40B4-BE49-F238E27FC236}">
                  <a16:creationId xmlns:a16="http://schemas.microsoft.com/office/drawing/2014/main" id="{00000000-0008-0000-0300-0000F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49</xdr:row>
          <xdr:rowOff>139700</xdr:rowOff>
        </xdr:from>
        <xdr:to>
          <xdr:col>15</xdr:col>
          <xdr:colOff>330200</xdr:colOff>
          <xdr:row>51</xdr:row>
          <xdr:rowOff>25400</xdr:rowOff>
        </xdr:to>
        <xdr:sp macro="" textlink="">
          <xdr:nvSpPr>
            <xdr:cNvPr id="172284" name="Check Box 252" hidden="1">
              <a:extLst>
                <a:ext uri="{63B3BB69-23CF-44E3-9099-C40C66FF867C}">
                  <a14:compatExt spid="_x0000_s172284"/>
                </a:ext>
                <a:ext uri="{FF2B5EF4-FFF2-40B4-BE49-F238E27FC236}">
                  <a16:creationId xmlns:a16="http://schemas.microsoft.com/office/drawing/2014/main" id="{00000000-0008-0000-0300-0000F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50</xdr:row>
          <xdr:rowOff>139700</xdr:rowOff>
        </xdr:from>
        <xdr:to>
          <xdr:col>15</xdr:col>
          <xdr:colOff>330200</xdr:colOff>
          <xdr:row>52</xdr:row>
          <xdr:rowOff>25400</xdr:rowOff>
        </xdr:to>
        <xdr:sp macro="" textlink="">
          <xdr:nvSpPr>
            <xdr:cNvPr id="172285" name="Check Box 253" hidden="1">
              <a:extLst>
                <a:ext uri="{63B3BB69-23CF-44E3-9099-C40C66FF867C}">
                  <a14:compatExt spid="_x0000_s172285"/>
                </a:ext>
                <a:ext uri="{FF2B5EF4-FFF2-40B4-BE49-F238E27FC236}">
                  <a16:creationId xmlns:a16="http://schemas.microsoft.com/office/drawing/2014/main" id="{00000000-0008-0000-0300-0000F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51</xdr:row>
          <xdr:rowOff>139700</xdr:rowOff>
        </xdr:from>
        <xdr:to>
          <xdr:col>15</xdr:col>
          <xdr:colOff>330200</xdr:colOff>
          <xdr:row>53</xdr:row>
          <xdr:rowOff>25400</xdr:rowOff>
        </xdr:to>
        <xdr:sp macro="" textlink="">
          <xdr:nvSpPr>
            <xdr:cNvPr id="172286" name="Check Box 254" hidden="1">
              <a:extLst>
                <a:ext uri="{63B3BB69-23CF-44E3-9099-C40C66FF867C}">
                  <a14:compatExt spid="_x0000_s172286"/>
                </a:ext>
                <a:ext uri="{FF2B5EF4-FFF2-40B4-BE49-F238E27FC236}">
                  <a16:creationId xmlns:a16="http://schemas.microsoft.com/office/drawing/2014/main" id="{00000000-0008-0000-0300-0000F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52</xdr:row>
          <xdr:rowOff>139700</xdr:rowOff>
        </xdr:from>
        <xdr:to>
          <xdr:col>15</xdr:col>
          <xdr:colOff>330200</xdr:colOff>
          <xdr:row>54</xdr:row>
          <xdr:rowOff>25400</xdr:rowOff>
        </xdr:to>
        <xdr:sp macro="" textlink="">
          <xdr:nvSpPr>
            <xdr:cNvPr id="172287" name="Check Box 255" hidden="1">
              <a:extLst>
                <a:ext uri="{63B3BB69-23CF-44E3-9099-C40C66FF867C}">
                  <a14:compatExt spid="_x0000_s172287"/>
                </a:ext>
                <a:ext uri="{FF2B5EF4-FFF2-40B4-BE49-F238E27FC236}">
                  <a16:creationId xmlns:a16="http://schemas.microsoft.com/office/drawing/2014/main" id="{00000000-0008-0000-0300-0000F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53</xdr:row>
          <xdr:rowOff>139700</xdr:rowOff>
        </xdr:from>
        <xdr:to>
          <xdr:col>15</xdr:col>
          <xdr:colOff>330200</xdr:colOff>
          <xdr:row>55</xdr:row>
          <xdr:rowOff>25400</xdr:rowOff>
        </xdr:to>
        <xdr:sp macro="" textlink="">
          <xdr:nvSpPr>
            <xdr:cNvPr id="172288" name="Check Box 256" hidden="1">
              <a:extLst>
                <a:ext uri="{63B3BB69-23CF-44E3-9099-C40C66FF867C}">
                  <a14:compatExt spid="_x0000_s172288"/>
                </a:ext>
                <a:ext uri="{FF2B5EF4-FFF2-40B4-BE49-F238E27FC236}">
                  <a16:creationId xmlns:a16="http://schemas.microsoft.com/office/drawing/2014/main" id="{00000000-0008-0000-0300-00000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54</xdr:row>
          <xdr:rowOff>139700</xdr:rowOff>
        </xdr:from>
        <xdr:to>
          <xdr:col>15</xdr:col>
          <xdr:colOff>330200</xdr:colOff>
          <xdr:row>56</xdr:row>
          <xdr:rowOff>25400</xdr:rowOff>
        </xdr:to>
        <xdr:sp macro="" textlink="">
          <xdr:nvSpPr>
            <xdr:cNvPr id="172289" name="Check Box 257" hidden="1">
              <a:extLst>
                <a:ext uri="{63B3BB69-23CF-44E3-9099-C40C66FF867C}">
                  <a14:compatExt spid="_x0000_s172289"/>
                </a:ext>
                <a:ext uri="{FF2B5EF4-FFF2-40B4-BE49-F238E27FC236}">
                  <a16:creationId xmlns:a16="http://schemas.microsoft.com/office/drawing/2014/main" id="{00000000-0008-0000-0300-00000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55</xdr:row>
          <xdr:rowOff>139700</xdr:rowOff>
        </xdr:from>
        <xdr:to>
          <xdr:col>15</xdr:col>
          <xdr:colOff>330200</xdr:colOff>
          <xdr:row>57</xdr:row>
          <xdr:rowOff>25400</xdr:rowOff>
        </xdr:to>
        <xdr:sp macro="" textlink="">
          <xdr:nvSpPr>
            <xdr:cNvPr id="172290" name="Check Box 258" hidden="1">
              <a:extLst>
                <a:ext uri="{63B3BB69-23CF-44E3-9099-C40C66FF867C}">
                  <a14:compatExt spid="_x0000_s172290"/>
                </a:ext>
                <a:ext uri="{FF2B5EF4-FFF2-40B4-BE49-F238E27FC236}">
                  <a16:creationId xmlns:a16="http://schemas.microsoft.com/office/drawing/2014/main" id="{00000000-0008-0000-0300-00000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56</xdr:row>
          <xdr:rowOff>139700</xdr:rowOff>
        </xdr:from>
        <xdr:to>
          <xdr:col>15</xdr:col>
          <xdr:colOff>330200</xdr:colOff>
          <xdr:row>58</xdr:row>
          <xdr:rowOff>25400</xdr:rowOff>
        </xdr:to>
        <xdr:sp macro="" textlink="">
          <xdr:nvSpPr>
            <xdr:cNvPr id="172291" name="Check Box 259" hidden="1">
              <a:extLst>
                <a:ext uri="{63B3BB69-23CF-44E3-9099-C40C66FF867C}">
                  <a14:compatExt spid="_x0000_s172291"/>
                </a:ext>
                <a:ext uri="{FF2B5EF4-FFF2-40B4-BE49-F238E27FC236}">
                  <a16:creationId xmlns:a16="http://schemas.microsoft.com/office/drawing/2014/main" id="{00000000-0008-0000-0300-00000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57</xdr:row>
          <xdr:rowOff>139700</xdr:rowOff>
        </xdr:from>
        <xdr:to>
          <xdr:col>15</xdr:col>
          <xdr:colOff>330200</xdr:colOff>
          <xdr:row>59</xdr:row>
          <xdr:rowOff>25400</xdr:rowOff>
        </xdr:to>
        <xdr:sp macro="" textlink="">
          <xdr:nvSpPr>
            <xdr:cNvPr id="172292" name="Check Box 260" hidden="1">
              <a:extLst>
                <a:ext uri="{63B3BB69-23CF-44E3-9099-C40C66FF867C}">
                  <a14:compatExt spid="_x0000_s172292"/>
                </a:ext>
                <a:ext uri="{FF2B5EF4-FFF2-40B4-BE49-F238E27FC236}">
                  <a16:creationId xmlns:a16="http://schemas.microsoft.com/office/drawing/2014/main" id="{00000000-0008-0000-0300-00000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58</xdr:row>
          <xdr:rowOff>139700</xdr:rowOff>
        </xdr:from>
        <xdr:to>
          <xdr:col>15</xdr:col>
          <xdr:colOff>330200</xdr:colOff>
          <xdr:row>60</xdr:row>
          <xdr:rowOff>25400</xdr:rowOff>
        </xdr:to>
        <xdr:sp macro="" textlink="">
          <xdr:nvSpPr>
            <xdr:cNvPr id="172293" name="Check Box 261" hidden="1">
              <a:extLst>
                <a:ext uri="{63B3BB69-23CF-44E3-9099-C40C66FF867C}">
                  <a14:compatExt spid="_x0000_s172293"/>
                </a:ext>
                <a:ext uri="{FF2B5EF4-FFF2-40B4-BE49-F238E27FC236}">
                  <a16:creationId xmlns:a16="http://schemas.microsoft.com/office/drawing/2014/main" id="{00000000-0008-0000-0300-00000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59</xdr:row>
          <xdr:rowOff>139700</xdr:rowOff>
        </xdr:from>
        <xdr:to>
          <xdr:col>15</xdr:col>
          <xdr:colOff>330200</xdr:colOff>
          <xdr:row>61</xdr:row>
          <xdr:rowOff>25400</xdr:rowOff>
        </xdr:to>
        <xdr:sp macro="" textlink="">
          <xdr:nvSpPr>
            <xdr:cNvPr id="172294" name="Check Box 262" hidden="1">
              <a:extLst>
                <a:ext uri="{63B3BB69-23CF-44E3-9099-C40C66FF867C}">
                  <a14:compatExt spid="_x0000_s172294"/>
                </a:ext>
                <a:ext uri="{FF2B5EF4-FFF2-40B4-BE49-F238E27FC236}">
                  <a16:creationId xmlns:a16="http://schemas.microsoft.com/office/drawing/2014/main" id="{00000000-0008-0000-0300-00000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60</xdr:row>
          <xdr:rowOff>139700</xdr:rowOff>
        </xdr:from>
        <xdr:to>
          <xdr:col>15</xdr:col>
          <xdr:colOff>330200</xdr:colOff>
          <xdr:row>62</xdr:row>
          <xdr:rowOff>25400</xdr:rowOff>
        </xdr:to>
        <xdr:sp macro="" textlink="">
          <xdr:nvSpPr>
            <xdr:cNvPr id="172295" name="Check Box 263" hidden="1">
              <a:extLst>
                <a:ext uri="{63B3BB69-23CF-44E3-9099-C40C66FF867C}">
                  <a14:compatExt spid="_x0000_s172295"/>
                </a:ext>
                <a:ext uri="{FF2B5EF4-FFF2-40B4-BE49-F238E27FC236}">
                  <a16:creationId xmlns:a16="http://schemas.microsoft.com/office/drawing/2014/main" id="{00000000-0008-0000-0300-00000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61</xdr:row>
          <xdr:rowOff>139700</xdr:rowOff>
        </xdr:from>
        <xdr:to>
          <xdr:col>15</xdr:col>
          <xdr:colOff>330200</xdr:colOff>
          <xdr:row>63</xdr:row>
          <xdr:rowOff>25400</xdr:rowOff>
        </xdr:to>
        <xdr:sp macro="" textlink="">
          <xdr:nvSpPr>
            <xdr:cNvPr id="172296" name="Check Box 264" hidden="1">
              <a:extLst>
                <a:ext uri="{63B3BB69-23CF-44E3-9099-C40C66FF867C}">
                  <a14:compatExt spid="_x0000_s172296"/>
                </a:ext>
                <a:ext uri="{FF2B5EF4-FFF2-40B4-BE49-F238E27FC236}">
                  <a16:creationId xmlns:a16="http://schemas.microsoft.com/office/drawing/2014/main" id="{00000000-0008-0000-0300-00000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62</xdr:row>
          <xdr:rowOff>139700</xdr:rowOff>
        </xdr:from>
        <xdr:to>
          <xdr:col>15</xdr:col>
          <xdr:colOff>330200</xdr:colOff>
          <xdr:row>64</xdr:row>
          <xdr:rowOff>25400</xdr:rowOff>
        </xdr:to>
        <xdr:sp macro="" textlink="">
          <xdr:nvSpPr>
            <xdr:cNvPr id="172297" name="Check Box 265" hidden="1">
              <a:extLst>
                <a:ext uri="{63B3BB69-23CF-44E3-9099-C40C66FF867C}">
                  <a14:compatExt spid="_x0000_s172297"/>
                </a:ext>
                <a:ext uri="{FF2B5EF4-FFF2-40B4-BE49-F238E27FC236}">
                  <a16:creationId xmlns:a16="http://schemas.microsoft.com/office/drawing/2014/main" id="{00000000-0008-0000-0300-00000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63</xdr:row>
          <xdr:rowOff>139700</xdr:rowOff>
        </xdr:from>
        <xdr:to>
          <xdr:col>15</xdr:col>
          <xdr:colOff>330200</xdr:colOff>
          <xdr:row>65</xdr:row>
          <xdr:rowOff>25400</xdr:rowOff>
        </xdr:to>
        <xdr:sp macro="" textlink="">
          <xdr:nvSpPr>
            <xdr:cNvPr id="172298" name="Check Box 266" hidden="1">
              <a:extLst>
                <a:ext uri="{63B3BB69-23CF-44E3-9099-C40C66FF867C}">
                  <a14:compatExt spid="_x0000_s172298"/>
                </a:ext>
                <a:ext uri="{FF2B5EF4-FFF2-40B4-BE49-F238E27FC236}">
                  <a16:creationId xmlns:a16="http://schemas.microsoft.com/office/drawing/2014/main" id="{00000000-0008-0000-0300-00000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64</xdr:row>
          <xdr:rowOff>139700</xdr:rowOff>
        </xdr:from>
        <xdr:to>
          <xdr:col>15</xdr:col>
          <xdr:colOff>330200</xdr:colOff>
          <xdr:row>66</xdr:row>
          <xdr:rowOff>25400</xdr:rowOff>
        </xdr:to>
        <xdr:sp macro="" textlink="">
          <xdr:nvSpPr>
            <xdr:cNvPr id="172299" name="Check Box 267" hidden="1">
              <a:extLst>
                <a:ext uri="{63B3BB69-23CF-44E3-9099-C40C66FF867C}">
                  <a14:compatExt spid="_x0000_s172299"/>
                </a:ext>
                <a:ext uri="{FF2B5EF4-FFF2-40B4-BE49-F238E27FC236}">
                  <a16:creationId xmlns:a16="http://schemas.microsoft.com/office/drawing/2014/main" id="{00000000-0008-0000-0300-00000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65</xdr:row>
          <xdr:rowOff>139700</xdr:rowOff>
        </xdr:from>
        <xdr:to>
          <xdr:col>15</xdr:col>
          <xdr:colOff>330200</xdr:colOff>
          <xdr:row>67</xdr:row>
          <xdr:rowOff>25400</xdr:rowOff>
        </xdr:to>
        <xdr:sp macro="" textlink="">
          <xdr:nvSpPr>
            <xdr:cNvPr id="172300" name="Check Box 268" hidden="1">
              <a:extLst>
                <a:ext uri="{63B3BB69-23CF-44E3-9099-C40C66FF867C}">
                  <a14:compatExt spid="_x0000_s172300"/>
                </a:ext>
                <a:ext uri="{FF2B5EF4-FFF2-40B4-BE49-F238E27FC236}">
                  <a16:creationId xmlns:a16="http://schemas.microsoft.com/office/drawing/2014/main" id="{00000000-0008-0000-0300-00000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66</xdr:row>
          <xdr:rowOff>139700</xdr:rowOff>
        </xdr:from>
        <xdr:to>
          <xdr:col>15</xdr:col>
          <xdr:colOff>330200</xdr:colOff>
          <xdr:row>68</xdr:row>
          <xdr:rowOff>25400</xdr:rowOff>
        </xdr:to>
        <xdr:sp macro="" textlink="">
          <xdr:nvSpPr>
            <xdr:cNvPr id="172301" name="Check Box 269" hidden="1">
              <a:extLst>
                <a:ext uri="{63B3BB69-23CF-44E3-9099-C40C66FF867C}">
                  <a14:compatExt spid="_x0000_s172301"/>
                </a:ext>
                <a:ext uri="{FF2B5EF4-FFF2-40B4-BE49-F238E27FC236}">
                  <a16:creationId xmlns:a16="http://schemas.microsoft.com/office/drawing/2014/main" id="{00000000-0008-0000-0300-00000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67</xdr:row>
          <xdr:rowOff>139700</xdr:rowOff>
        </xdr:from>
        <xdr:to>
          <xdr:col>15</xdr:col>
          <xdr:colOff>330200</xdr:colOff>
          <xdr:row>69</xdr:row>
          <xdr:rowOff>25400</xdr:rowOff>
        </xdr:to>
        <xdr:sp macro="" textlink="">
          <xdr:nvSpPr>
            <xdr:cNvPr id="172302" name="Check Box 270" hidden="1">
              <a:extLst>
                <a:ext uri="{63B3BB69-23CF-44E3-9099-C40C66FF867C}">
                  <a14:compatExt spid="_x0000_s172302"/>
                </a:ext>
                <a:ext uri="{FF2B5EF4-FFF2-40B4-BE49-F238E27FC236}">
                  <a16:creationId xmlns:a16="http://schemas.microsoft.com/office/drawing/2014/main" id="{00000000-0008-0000-0300-00000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68</xdr:row>
          <xdr:rowOff>139700</xdr:rowOff>
        </xdr:from>
        <xdr:to>
          <xdr:col>15</xdr:col>
          <xdr:colOff>330200</xdr:colOff>
          <xdr:row>70</xdr:row>
          <xdr:rowOff>25400</xdr:rowOff>
        </xdr:to>
        <xdr:sp macro="" textlink="">
          <xdr:nvSpPr>
            <xdr:cNvPr id="172303" name="Check Box 271" hidden="1">
              <a:extLst>
                <a:ext uri="{63B3BB69-23CF-44E3-9099-C40C66FF867C}">
                  <a14:compatExt spid="_x0000_s172303"/>
                </a:ext>
                <a:ext uri="{FF2B5EF4-FFF2-40B4-BE49-F238E27FC236}">
                  <a16:creationId xmlns:a16="http://schemas.microsoft.com/office/drawing/2014/main" id="{00000000-0008-0000-0300-00000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69</xdr:row>
          <xdr:rowOff>139700</xdr:rowOff>
        </xdr:from>
        <xdr:to>
          <xdr:col>15</xdr:col>
          <xdr:colOff>330200</xdr:colOff>
          <xdr:row>71</xdr:row>
          <xdr:rowOff>25400</xdr:rowOff>
        </xdr:to>
        <xdr:sp macro="" textlink="">
          <xdr:nvSpPr>
            <xdr:cNvPr id="172304" name="Check Box 272" hidden="1">
              <a:extLst>
                <a:ext uri="{63B3BB69-23CF-44E3-9099-C40C66FF867C}">
                  <a14:compatExt spid="_x0000_s172304"/>
                </a:ext>
                <a:ext uri="{FF2B5EF4-FFF2-40B4-BE49-F238E27FC236}">
                  <a16:creationId xmlns:a16="http://schemas.microsoft.com/office/drawing/2014/main" id="{00000000-0008-0000-0300-00001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70</xdr:row>
          <xdr:rowOff>139700</xdr:rowOff>
        </xdr:from>
        <xdr:to>
          <xdr:col>15</xdr:col>
          <xdr:colOff>330200</xdr:colOff>
          <xdr:row>72</xdr:row>
          <xdr:rowOff>25400</xdr:rowOff>
        </xdr:to>
        <xdr:sp macro="" textlink="">
          <xdr:nvSpPr>
            <xdr:cNvPr id="172305" name="Check Box 273" hidden="1">
              <a:extLst>
                <a:ext uri="{63B3BB69-23CF-44E3-9099-C40C66FF867C}">
                  <a14:compatExt spid="_x0000_s172305"/>
                </a:ext>
                <a:ext uri="{FF2B5EF4-FFF2-40B4-BE49-F238E27FC236}">
                  <a16:creationId xmlns:a16="http://schemas.microsoft.com/office/drawing/2014/main" id="{00000000-0008-0000-0300-00001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71</xdr:row>
          <xdr:rowOff>139700</xdr:rowOff>
        </xdr:from>
        <xdr:to>
          <xdr:col>15</xdr:col>
          <xdr:colOff>330200</xdr:colOff>
          <xdr:row>73</xdr:row>
          <xdr:rowOff>25400</xdr:rowOff>
        </xdr:to>
        <xdr:sp macro="" textlink="">
          <xdr:nvSpPr>
            <xdr:cNvPr id="172306" name="Check Box 274" hidden="1">
              <a:extLst>
                <a:ext uri="{63B3BB69-23CF-44E3-9099-C40C66FF867C}">
                  <a14:compatExt spid="_x0000_s172306"/>
                </a:ext>
                <a:ext uri="{FF2B5EF4-FFF2-40B4-BE49-F238E27FC236}">
                  <a16:creationId xmlns:a16="http://schemas.microsoft.com/office/drawing/2014/main" id="{00000000-0008-0000-0300-00001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72</xdr:row>
          <xdr:rowOff>139700</xdr:rowOff>
        </xdr:from>
        <xdr:to>
          <xdr:col>15</xdr:col>
          <xdr:colOff>330200</xdr:colOff>
          <xdr:row>74</xdr:row>
          <xdr:rowOff>25400</xdr:rowOff>
        </xdr:to>
        <xdr:sp macro="" textlink="">
          <xdr:nvSpPr>
            <xdr:cNvPr id="172307" name="Check Box 275" hidden="1">
              <a:extLst>
                <a:ext uri="{63B3BB69-23CF-44E3-9099-C40C66FF867C}">
                  <a14:compatExt spid="_x0000_s172307"/>
                </a:ext>
                <a:ext uri="{FF2B5EF4-FFF2-40B4-BE49-F238E27FC236}">
                  <a16:creationId xmlns:a16="http://schemas.microsoft.com/office/drawing/2014/main" id="{00000000-0008-0000-0300-00001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73</xdr:row>
          <xdr:rowOff>139700</xdr:rowOff>
        </xdr:from>
        <xdr:to>
          <xdr:col>15</xdr:col>
          <xdr:colOff>330200</xdr:colOff>
          <xdr:row>75</xdr:row>
          <xdr:rowOff>25400</xdr:rowOff>
        </xdr:to>
        <xdr:sp macro="" textlink="">
          <xdr:nvSpPr>
            <xdr:cNvPr id="172308" name="Check Box 276" hidden="1">
              <a:extLst>
                <a:ext uri="{63B3BB69-23CF-44E3-9099-C40C66FF867C}">
                  <a14:compatExt spid="_x0000_s172308"/>
                </a:ext>
                <a:ext uri="{FF2B5EF4-FFF2-40B4-BE49-F238E27FC236}">
                  <a16:creationId xmlns:a16="http://schemas.microsoft.com/office/drawing/2014/main" id="{00000000-0008-0000-0300-00001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74</xdr:row>
          <xdr:rowOff>139700</xdr:rowOff>
        </xdr:from>
        <xdr:to>
          <xdr:col>15</xdr:col>
          <xdr:colOff>330200</xdr:colOff>
          <xdr:row>76</xdr:row>
          <xdr:rowOff>25400</xdr:rowOff>
        </xdr:to>
        <xdr:sp macro="" textlink="">
          <xdr:nvSpPr>
            <xdr:cNvPr id="172309" name="Check Box 277" hidden="1">
              <a:extLst>
                <a:ext uri="{63B3BB69-23CF-44E3-9099-C40C66FF867C}">
                  <a14:compatExt spid="_x0000_s172309"/>
                </a:ext>
                <a:ext uri="{FF2B5EF4-FFF2-40B4-BE49-F238E27FC236}">
                  <a16:creationId xmlns:a16="http://schemas.microsoft.com/office/drawing/2014/main" id="{00000000-0008-0000-0300-00001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75</xdr:row>
          <xdr:rowOff>139700</xdr:rowOff>
        </xdr:from>
        <xdr:to>
          <xdr:col>15</xdr:col>
          <xdr:colOff>330200</xdr:colOff>
          <xdr:row>77</xdr:row>
          <xdr:rowOff>25400</xdr:rowOff>
        </xdr:to>
        <xdr:sp macro="" textlink="">
          <xdr:nvSpPr>
            <xdr:cNvPr id="172310" name="Check Box 278" hidden="1">
              <a:extLst>
                <a:ext uri="{63B3BB69-23CF-44E3-9099-C40C66FF867C}">
                  <a14:compatExt spid="_x0000_s172310"/>
                </a:ext>
                <a:ext uri="{FF2B5EF4-FFF2-40B4-BE49-F238E27FC236}">
                  <a16:creationId xmlns:a16="http://schemas.microsoft.com/office/drawing/2014/main" id="{00000000-0008-0000-0300-00001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76</xdr:row>
          <xdr:rowOff>139700</xdr:rowOff>
        </xdr:from>
        <xdr:to>
          <xdr:col>15</xdr:col>
          <xdr:colOff>330200</xdr:colOff>
          <xdr:row>78</xdr:row>
          <xdr:rowOff>25400</xdr:rowOff>
        </xdr:to>
        <xdr:sp macro="" textlink="">
          <xdr:nvSpPr>
            <xdr:cNvPr id="172311" name="Check Box 279" hidden="1">
              <a:extLst>
                <a:ext uri="{63B3BB69-23CF-44E3-9099-C40C66FF867C}">
                  <a14:compatExt spid="_x0000_s172311"/>
                </a:ext>
                <a:ext uri="{FF2B5EF4-FFF2-40B4-BE49-F238E27FC236}">
                  <a16:creationId xmlns:a16="http://schemas.microsoft.com/office/drawing/2014/main" id="{00000000-0008-0000-0300-00001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77</xdr:row>
          <xdr:rowOff>139700</xdr:rowOff>
        </xdr:from>
        <xdr:to>
          <xdr:col>15</xdr:col>
          <xdr:colOff>330200</xdr:colOff>
          <xdr:row>79</xdr:row>
          <xdr:rowOff>25400</xdr:rowOff>
        </xdr:to>
        <xdr:sp macro="" textlink="">
          <xdr:nvSpPr>
            <xdr:cNvPr id="172312" name="Check Box 280" hidden="1">
              <a:extLst>
                <a:ext uri="{63B3BB69-23CF-44E3-9099-C40C66FF867C}">
                  <a14:compatExt spid="_x0000_s172312"/>
                </a:ext>
                <a:ext uri="{FF2B5EF4-FFF2-40B4-BE49-F238E27FC236}">
                  <a16:creationId xmlns:a16="http://schemas.microsoft.com/office/drawing/2014/main" id="{00000000-0008-0000-0300-00001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78</xdr:row>
          <xdr:rowOff>139700</xdr:rowOff>
        </xdr:from>
        <xdr:to>
          <xdr:col>15</xdr:col>
          <xdr:colOff>330200</xdr:colOff>
          <xdr:row>80</xdr:row>
          <xdr:rowOff>25400</xdr:rowOff>
        </xdr:to>
        <xdr:sp macro="" textlink="">
          <xdr:nvSpPr>
            <xdr:cNvPr id="172313" name="Check Box 281" hidden="1">
              <a:extLst>
                <a:ext uri="{63B3BB69-23CF-44E3-9099-C40C66FF867C}">
                  <a14:compatExt spid="_x0000_s172313"/>
                </a:ext>
                <a:ext uri="{FF2B5EF4-FFF2-40B4-BE49-F238E27FC236}">
                  <a16:creationId xmlns:a16="http://schemas.microsoft.com/office/drawing/2014/main" id="{00000000-0008-0000-0300-00001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79</xdr:row>
          <xdr:rowOff>139700</xdr:rowOff>
        </xdr:from>
        <xdr:to>
          <xdr:col>15</xdr:col>
          <xdr:colOff>330200</xdr:colOff>
          <xdr:row>81</xdr:row>
          <xdr:rowOff>25400</xdr:rowOff>
        </xdr:to>
        <xdr:sp macro="" textlink="">
          <xdr:nvSpPr>
            <xdr:cNvPr id="172314" name="Check Box 282" hidden="1">
              <a:extLst>
                <a:ext uri="{63B3BB69-23CF-44E3-9099-C40C66FF867C}">
                  <a14:compatExt spid="_x0000_s172314"/>
                </a:ext>
                <a:ext uri="{FF2B5EF4-FFF2-40B4-BE49-F238E27FC236}">
                  <a16:creationId xmlns:a16="http://schemas.microsoft.com/office/drawing/2014/main" id="{00000000-0008-0000-0300-00001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80</xdr:row>
          <xdr:rowOff>139700</xdr:rowOff>
        </xdr:from>
        <xdr:to>
          <xdr:col>15</xdr:col>
          <xdr:colOff>330200</xdr:colOff>
          <xdr:row>82</xdr:row>
          <xdr:rowOff>25400</xdr:rowOff>
        </xdr:to>
        <xdr:sp macro="" textlink="">
          <xdr:nvSpPr>
            <xdr:cNvPr id="172315" name="Check Box 283" hidden="1">
              <a:extLst>
                <a:ext uri="{63B3BB69-23CF-44E3-9099-C40C66FF867C}">
                  <a14:compatExt spid="_x0000_s172315"/>
                </a:ext>
                <a:ext uri="{FF2B5EF4-FFF2-40B4-BE49-F238E27FC236}">
                  <a16:creationId xmlns:a16="http://schemas.microsoft.com/office/drawing/2014/main" id="{00000000-0008-0000-0300-00001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81</xdr:row>
          <xdr:rowOff>139700</xdr:rowOff>
        </xdr:from>
        <xdr:to>
          <xdr:col>15</xdr:col>
          <xdr:colOff>330200</xdr:colOff>
          <xdr:row>83</xdr:row>
          <xdr:rowOff>25400</xdr:rowOff>
        </xdr:to>
        <xdr:sp macro="" textlink="">
          <xdr:nvSpPr>
            <xdr:cNvPr id="172316" name="Check Box 284" hidden="1">
              <a:extLst>
                <a:ext uri="{63B3BB69-23CF-44E3-9099-C40C66FF867C}">
                  <a14:compatExt spid="_x0000_s172316"/>
                </a:ext>
                <a:ext uri="{FF2B5EF4-FFF2-40B4-BE49-F238E27FC236}">
                  <a16:creationId xmlns:a16="http://schemas.microsoft.com/office/drawing/2014/main" id="{00000000-0008-0000-0300-00001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82</xdr:row>
          <xdr:rowOff>139700</xdr:rowOff>
        </xdr:from>
        <xdr:to>
          <xdr:col>15</xdr:col>
          <xdr:colOff>330200</xdr:colOff>
          <xdr:row>84</xdr:row>
          <xdr:rowOff>25400</xdr:rowOff>
        </xdr:to>
        <xdr:sp macro="" textlink="">
          <xdr:nvSpPr>
            <xdr:cNvPr id="172317" name="Check Box 285" hidden="1">
              <a:extLst>
                <a:ext uri="{63B3BB69-23CF-44E3-9099-C40C66FF867C}">
                  <a14:compatExt spid="_x0000_s172317"/>
                </a:ext>
                <a:ext uri="{FF2B5EF4-FFF2-40B4-BE49-F238E27FC236}">
                  <a16:creationId xmlns:a16="http://schemas.microsoft.com/office/drawing/2014/main" id="{00000000-0008-0000-0300-00001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83</xdr:row>
          <xdr:rowOff>139700</xdr:rowOff>
        </xdr:from>
        <xdr:to>
          <xdr:col>15</xdr:col>
          <xdr:colOff>330200</xdr:colOff>
          <xdr:row>85</xdr:row>
          <xdr:rowOff>25400</xdr:rowOff>
        </xdr:to>
        <xdr:sp macro="" textlink="">
          <xdr:nvSpPr>
            <xdr:cNvPr id="172318" name="Check Box 286" hidden="1">
              <a:extLst>
                <a:ext uri="{63B3BB69-23CF-44E3-9099-C40C66FF867C}">
                  <a14:compatExt spid="_x0000_s172318"/>
                </a:ext>
                <a:ext uri="{FF2B5EF4-FFF2-40B4-BE49-F238E27FC236}">
                  <a16:creationId xmlns:a16="http://schemas.microsoft.com/office/drawing/2014/main" id="{00000000-0008-0000-0300-00001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84</xdr:row>
          <xdr:rowOff>139700</xdr:rowOff>
        </xdr:from>
        <xdr:to>
          <xdr:col>15</xdr:col>
          <xdr:colOff>330200</xdr:colOff>
          <xdr:row>86</xdr:row>
          <xdr:rowOff>25400</xdr:rowOff>
        </xdr:to>
        <xdr:sp macro="" textlink="">
          <xdr:nvSpPr>
            <xdr:cNvPr id="172319" name="Check Box 287" hidden="1">
              <a:extLst>
                <a:ext uri="{63B3BB69-23CF-44E3-9099-C40C66FF867C}">
                  <a14:compatExt spid="_x0000_s172319"/>
                </a:ext>
                <a:ext uri="{FF2B5EF4-FFF2-40B4-BE49-F238E27FC236}">
                  <a16:creationId xmlns:a16="http://schemas.microsoft.com/office/drawing/2014/main" id="{00000000-0008-0000-0300-00001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85</xdr:row>
          <xdr:rowOff>139700</xdr:rowOff>
        </xdr:from>
        <xdr:to>
          <xdr:col>15</xdr:col>
          <xdr:colOff>330200</xdr:colOff>
          <xdr:row>87</xdr:row>
          <xdr:rowOff>25400</xdr:rowOff>
        </xdr:to>
        <xdr:sp macro="" textlink="">
          <xdr:nvSpPr>
            <xdr:cNvPr id="172320" name="Check Box 288" hidden="1">
              <a:extLst>
                <a:ext uri="{63B3BB69-23CF-44E3-9099-C40C66FF867C}">
                  <a14:compatExt spid="_x0000_s172320"/>
                </a:ext>
                <a:ext uri="{FF2B5EF4-FFF2-40B4-BE49-F238E27FC236}">
                  <a16:creationId xmlns:a16="http://schemas.microsoft.com/office/drawing/2014/main" id="{00000000-0008-0000-0300-00002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86</xdr:row>
          <xdr:rowOff>139700</xdr:rowOff>
        </xdr:from>
        <xdr:to>
          <xdr:col>15</xdr:col>
          <xdr:colOff>330200</xdr:colOff>
          <xdr:row>88</xdr:row>
          <xdr:rowOff>25400</xdr:rowOff>
        </xdr:to>
        <xdr:sp macro="" textlink="">
          <xdr:nvSpPr>
            <xdr:cNvPr id="172321" name="Check Box 289" hidden="1">
              <a:extLst>
                <a:ext uri="{63B3BB69-23CF-44E3-9099-C40C66FF867C}">
                  <a14:compatExt spid="_x0000_s172321"/>
                </a:ext>
                <a:ext uri="{FF2B5EF4-FFF2-40B4-BE49-F238E27FC236}">
                  <a16:creationId xmlns:a16="http://schemas.microsoft.com/office/drawing/2014/main" id="{00000000-0008-0000-0300-00002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87</xdr:row>
          <xdr:rowOff>139700</xdr:rowOff>
        </xdr:from>
        <xdr:to>
          <xdr:col>15</xdr:col>
          <xdr:colOff>330200</xdr:colOff>
          <xdr:row>89</xdr:row>
          <xdr:rowOff>25400</xdr:rowOff>
        </xdr:to>
        <xdr:sp macro="" textlink="">
          <xdr:nvSpPr>
            <xdr:cNvPr id="172322" name="Check Box 290" hidden="1">
              <a:extLst>
                <a:ext uri="{63B3BB69-23CF-44E3-9099-C40C66FF867C}">
                  <a14:compatExt spid="_x0000_s172322"/>
                </a:ext>
                <a:ext uri="{FF2B5EF4-FFF2-40B4-BE49-F238E27FC236}">
                  <a16:creationId xmlns:a16="http://schemas.microsoft.com/office/drawing/2014/main" id="{00000000-0008-0000-0300-00002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88</xdr:row>
          <xdr:rowOff>139700</xdr:rowOff>
        </xdr:from>
        <xdr:to>
          <xdr:col>15</xdr:col>
          <xdr:colOff>330200</xdr:colOff>
          <xdr:row>90</xdr:row>
          <xdr:rowOff>25400</xdr:rowOff>
        </xdr:to>
        <xdr:sp macro="" textlink="">
          <xdr:nvSpPr>
            <xdr:cNvPr id="172323" name="Check Box 291" hidden="1">
              <a:extLst>
                <a:ext uri="{63B3BB69-23CF-44E3-9099-C40C66FF867C}">
                  <a14:compatExt spid="_x0000_s172323"/>
                </a:ext>
                <a:ext uri="{FF2B5EF4-FFF2-40B4-BE49-F238E27FC236}">
                  <a16:creationId xmlns:a16="http://schemas.microsoft.com/office/drawing/2014/main" id="{00000000-0008-0000-0300-00002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89</xdr:row>
          <xdr:rowOff>139700</xdr:rowOff>
        </xdr:from>
        <xdr:to>
          <xdr:col>15</xdr:col>
          <xdr:colOff>330200</xdr:colOff>
          <xdr:row>91</xdr:row>
          <xdr:rowOff>25400</xdr:rowOff>
        </xdr:to>
        <xdr:sp macro="" textlink="">
          <xdr:nvSpPr>
            <xdr:cNvPr id="172324" name="Check Box 292" hidden="1">
              <a:extLst>
                <a:ext uri="{63B3BB69-23CF-44E3-9099-C40C66FF867C}">
                  <a14:compatExt spid="_x0000_s172324"/>
                </a:ext>
                <a:ext uri="{FF2B5EF4-FFF2-40B4-BE49-F238E27FC236}">
                  <a16:creationId xmlns:a16="http://schemas.microsoft.com/office/drawing/2014/main" id="{00000000-0008-0000-0300-00002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90</xdr:row>
          <xdr:rowOff>139700</xdr:rowOff>
        </xdr:from>
        <xdr:to>
          <xdr:col>15</xdr:col>
          <xdr:colOff>330200</xdr:colOff>
          <xdr:row>92</xdr:row>
          <xdr:rowOff>25400</xdr:rowOff>
        </xdr:to>
        <xdr:sp macro="" textlink="">
          <xdr:nvSpPr>
            <xdr:cNvPr id="172325" name="Check Box 293" hidden="1">
              <a:extLst>
                <a:ext uri="{63B3BB69-23CF-44E3-9099-C40C66FF867C}">
                  <a14:compatExt spid="_x0000_s172325"/>
                </a:ext>
                <a:ext uri="{FF2B5EF4-FFF2-40B4-BE49-F238E27FC236}">
                  <a16:creationId xmlns:a16="http://schemas.microsoft.com/office/drawing/2014/main" id="{00000000-0008-0000-0300-00002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91</xdr:row>
          <xdr:rowOff>139700</xdr:rowOff>
        </xdr:from>
        <xdr:to>
          <xdr:col>15</xdr:col>
          <xdr:colOff>330200</xdr:colOff>
          <xdr:row>93</xdr:row>
          <xdr:rowOff>25400</xdr:rowOff>
        </xdr:to>
        <xdr:sp macro="" textlink="">
          <xdr:nvSpPr>
            <xdr:cNvPr id="172326" name="Check Box 294" hidden="1">
              <a:extLst>
                <a:ext uri="{63B3BB69-23CF-44E3-9099-C40C66FF867C}">
                  <a14:compatExt spid="_x0000_s172326"/>
                </a:ext>
                <a:ext uri="{FF2B5EF4-FFF2-40B4-BE49-F238E27FC236}">
                  <a16:creationId xmlns:a16="http://schemas.microsoft.com/office/drawing/2014/main" id="{00000000-0008-0000-0300-00002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92</xdr:row>
          <xdr:rowOff>139700</xdr:rowOff>
        </xdr:from>
        <xdr:to>
          <xdr:col>15</xdr:col>
          <xdr:colOff>330200</xdr:colOff>
          <xdr:row>94</xdr:row>
          <xdr:rowOff>25400</xdr:rowOff>
        </xdr:to>
        <xdr:sp macro="" textlink="">
          <xdr:nvSpPr>
            <xdr:cNvPr id="172327" name="Check Box 295" hidden="1">
              <a:extLst>
                <a:ext uri="{63B3BB69-23CF-44E3-9099-C40C66FF867C}">
                  <a14:compatExt spid="_x0000_s172327"/>
                </a:ext>
                <a:ext uri="{FF2B5EF4-FFF2-40B4-BE49-F238E27FC236}">
                  <a16:creationId xmlns:a16="http://schemas.microsoft.com/office/drawing/2014/main" id="{00000000-0008-0000-0300-00002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93</xdr:row>
          <xdr:rowOff>139700</xdr:rowOff>
        </xdr:from>
        <xdr:to>
          <xdr:col>15</xdr:col>
          <xdr:colOff>330200</xdr:colOff>
          <xdr:row>95</xdr:row>
          <xdr:rowOff>25400</xdr:rowOff>
        </xdr:to>
        <xdr:sp macro="" textlink="">
          <xdr:nvSpPr>
            <xdr:cNvPr id="172328" name="Check Box 296" hidden="1">
              <a:extLst>
                <a:ext uri="{63B3BB69-23CF-44E3-9099-C40C66FF867C}">
                  <a14:compatExt spid="_x0000_s172328"/>
                </a:ext>
                <a:ext uri="{FF2B5EF4-FFF2-40B4-BE49-F238E27FC236}">
                  <a16:creationId xmlns:a16="http://schemas.microsoft.com/office/drawing/2014/main" id="{00000000-0008-0000-0300-00002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94</xdr:row>
          <xdr:rowOff>139700</xdr:rowOff>
        </xdr:from>
        <xdr:to>
          <xdr:col>15</xdr:col>
          <xdr:colOff>330200</xdr:colOff>
          <xdr:row>96</xdr:row>
          <xdr:rowOff>25400</xdr:rowOff>
        </xdr:to>
        <xdr:sp macro="" textlink="">
          <xdr:nvSpPr>
            <xdr:cNvPr id="172329" name="Check Box 297" hidden="1">
              <a:extLst>
                <a:ext uri="{63B3BB69-23CF-44E3-9099-C40C66FF867C}">
                  <a14:compatExt spid="_x0000_s172329"/>
                </a:ext>
                <a:ext uri="{FF2B5EF4-FFF2-40B4-BE49-F238E27FC236}">
                  <a16:creationId xmlns:a16="http://schemas.microsoft.com/office/drawing/2014/main" id="{00000000-0008-0000-0300-00002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95</xdr:row>
          <xdr:rowOff>139700</xdr:rowOff>
        </xdr:from>
        <xdr:to>
          <xdr:col>15</xdr:col>
          <xdr:colOff>330200</xdr:colOff>
          <xdr:row>97</xdr:row>
          <xdr:rowOff>25400</xdr:rowOff>
        </xdr:to>
        <xdr:sp macro="" textlink="">
          <xdr:nvSpPr>
            <xdr:cNvPr id="172330" name="Check Box 298" hidden="1">
              <a:extLst>
                <a:ext uri="{63B3BB69-23CF-44E3-9099-C40C66FF867C}">
                  <a14:compatExt spid="_x0000_s172330"/>
                </a:ext>
                <a:ext uri="{FF2B5EF4-FFF2-40B4-BE49-F238E27FC236}">
                  <a16:creationId xmlns:a16="http://schemas.microsoft.com/office/drawing/2014/main" id="{00000000-0008-0000-0300-00002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96</xdr:row>
          <xdr:rowOff>139700</xdr:rowOff>
        </xdr:from>
        <xdr:to>
          <xdr:col>15</xdr:col>
          <xdr:colOff>330200</xdr:colOff>
          <xdr:row>98</xdr:row>
          <xdr:rowOff>25400</xdr:rowOff>
        </xdr:to>
        <xdr:sp macro="" textlink="">
          <xdr:nvSpPr>
            <xdr:cNvPr id="172331" name="Check Box 299" hidden="1">
              <a:extLst>
                <a:ext uri="{63B3BB69-23CF-44E3-9099-C40C66FF867C}">
                  <a14:compatExt spid="_x0000_s172331"/>
                </a:ext>
                <a:ext uri="{FF2B5EF4-FFF2-40B4-BE49-F238E27FC236}">
                  <a16:creationId xmlns:a16="http://schemas.microsoft.com/office/drawing/2014/main" id="{00000000-0008-0000-0300-00002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97</xdr:row>
          <xdr:rowOff>139700</xdr:rowOff>
        </xdr:from>
        <xdr:to>
          <xdr:col>15</xdr:col>
          <xdr:colOff>330200</xdr:colOff>
          <xdr:row>99</xdr:row>
          <xdr:rowOff>25400</xdr:rowOff>
        </xdr:to>
        <xdr:sp macro="" textlink="">
          <xdr:nvSpPr>
            <xdr:cNvPr id="172332" name="Check Box 300" hidden="1">
              <a:extLst>
                <a:ext uri="{63B3BB69-23CF-44E3-9099-C40C66FF867C}">
                  <a14:compatExt spid="_x0000_s172332"/>
                </a:ext>
                <a:ext uri="{FF2B5EF4-FFF2-40B4-BE49-F238E27FC236}">
                  <a16:creationId xmlns:a16="http://schemas.microsoft.com/office/drawing/2014/main" id="{00000000-0008-0000-0300-00002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98</xdr:row>
          <xdr:rowOff>139700</xdr:rowOff>
        </xdr:from>
        <xdr:to>
          <xdr:col>15</xdr:col>
          <xdr:colOff>330200</xdr:colOff>
          <xdr:row>100</xdr:row>
          <xdr:rowOff>25400</xdr:rowOff>
        </xdr:to>
        <xdr:sp macro="" textlink="">
          <xdr:nvSpPr>
            <xdr:cNvPr id="172333" name="Check Box 301" hidden="1">
              <a:extLst>
                <a:ext uri="{63B3BB69-23CF-44E3-9099-C40C66FF867C}">
                  <a14:compatExt spid="_x0000_s172333"/>
                </a:ext>
                <a:ext uri="{FF2B5EF4-FFF2-40B4-BE49-F238E27FC236}">
                  <a16:creationId xmlns:a16="http://schemas.microsoft.com/office/drawing/2014/main" id="{00000000-0008-0000-0300-00002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99</xdr:row>
          <xdr:rowOff>139700</xdr:rowOff>
        </xdr:from>
        <xdr:to>
          <xdr:col>15</xdr:col>
          <xdr:colOff>330200</xdr:colOff>
          <xdr:row>101</xdr:row>
          <xdr:rowOff>25400</xdr:rowOff>
        </xdr:to>
        <xdr:sp macro="" textlink="">
          <xdr:nvSpPr>
            <xdr:cNvPr id="172334" name="Check Box 302" hidden="1">
              <a:extLst>
                <a:ext uri="{63B3BB69-23CF-44E3-9099-C40C66FF867C}">
                  <a14:compatExt spid="_x0000_s172334"/>
                </a:ext>
                <a:ext uri="{FF2B5EF4-FFF2-40B4-BE49-F238E27FC236}">
                  <a16:creationId xmlns:a16="http://schemas.microsoft.com/office/drawing/2014/main" id="{00000000-0008-0000-0300-00002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100</xdr:row>
          <xdr:rowOff>139700</xdr:rowOff>
        </xdr:from>
        <xdr:to>
          <xdr:col>15</xdr:col>
          <xdr:colOff>330200</xdr:colOff>
          <xdr:row>102</xdr:row>
          <xdr:rowOff>25400</xdr:rowOff>
        </xdr:to>
        <xdr:sp macro="" textlink="">
          <xdr:nvSpPr>
            <xdr:cNvPr id="172335" name="Check Box 303" hidden="1">
              <a:extLst>
                <a:ext uri="{63B3BB69-23CF-44E3-9099-C40C66FF867C}">
                  <a14:compatExt spid="_x0000_s172335"/>
                </a:ext>
                <a:ext uri="{FF2B5EF4-FFF2-40B4-BE49-F238E27FC236}">
                  <a16:creationId xmlns:a16="http://schemas.microsoft.com/office/drawing/2014/main" id="{00000000-0008-0000-0300-00002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101</xdr:row>
          <xdr:rowOff>139700</xdr:rowOff>
        </xdr:from>
        <xdr:to>
          <xdr:col>15</xdr:col>
          <xdr:colOff>330200</xdr:colOff>
          <xdr:row>103</xdr:row>
          <xdr:rowOff>25400</xdr:rowOff>
        </xdr:to>
        <xdr:sp macro="" textlink="">
          <xdr:nvSpPr>
            <xdr:cNvPr id="172336" name="Check Box 304" hidden="1">
              <a:extLst>
                <a:ext uri="{63B3BB69-23CF-44E3-9099-C40C66FF867C}">
                  <a14:compatExt spid="_x0000_s172336"/>
                </a:ext>
                <a:ext uri="{FF2B5EF4-FFF2-40B4-BE49-F238E27FC236}">
                  <a16:creationId xmlns:a16="http://schemas.microsoft.com/office/drawing/2014/main" id="{00000000-0008-0000-0300-00003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xdr:row>
          <xdr:rowOff>139700</xdr:rowOff>
        </xdr:from>
        <xdr:to>
          <xdr:col>16</xdr:col>
          <xdr:colOff>330200</xdr:colOff>
          <xdr:row>4</xdr:row>
          <xdr:rowOff>25400</xdr:rowOff>
        </xdr:to>
        <xdr:sp macro="" textlink="">
          <xdr:nvSpPr>
            <xdr:cNvPr id="172337" name="Check Box 305" hidden="1">
              <a:extLst>
                <a:ext uri="{63B3BB69-23CF-44E3-9099-C40C66FF867C}">
                  <a14:compatExt spid="_x0000_s172337"/>
                </a:ext>
                <a:ext uri="{FF2B5EF4-FFF2-40B4-BE49-F238E27FC236}">
                  <a16:creationId xmlns:a16="http://schemas.microsoft.com/office/drawing/2014/main" id="{00000000-0008-0000-0300-00003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xdr:row>
          <xdr:rowOff>139700</xdr:rowOff>
        </xdr:from>
        <xdr:to>
          <xdr:col>16</xdr:col>
          <xdr:colOff>330200</xdr:colOff>
          <xdr:row>5</xdr:row>
          <xdr:rowOff>25400</xdr:rowOff>
        </xdr:to>
        <xdr:sp macro="" textlink="">
          <xdr:nvSpPr>
            <xdr:cNvPr id="172338" name="Check Box 306" hidden="1">
              <a:extLst>
                <a:ext uri="{63B3BB69-23CF-44E3-9099-C40C66FF867C}">
                  <a14:compatExt spid="_x0000_s172338"/>
                </a:ext>
                <a:ext uri="{FF2B5EF4-FFF2-40B4-BE49-F238E27FC236}">
                  <a16:creationId xmlns:a16="http://schemas.microsoft.com/office/drawing/2014/main" id="{00000000-0008-0000-0300-00003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xdr:row>
          <xdr:rowOff>139700</xdr:rowOff>
        </xdr:from>
        <xdr:to>
          <xdr:col>16</xdr:col>
          <xdr:colOff>330200</xdr:colOff>
          <xdr:row>6</xdr:row>
          <xdr:rowOff>25400</xdr:rowOff>
        </xdr:to>
        <xdr:sp macro="" textlink="">
          <xdr:nvSpPr>
            <xdr:cNvPr id="172339" name="Check Box 307" hidden="1">
              <a:extLst>
                <a:ext uri="{63B3BB69-23CF-44E3-9099-C40C66FF867C}">
                  <a14:compatExt spid="_x0000_s172339"/>
                </a:ext>
                <a:ext uri="{FF2B5EF4-FFF2-40B4-BE49-F238E27FC236}">
                  <a16:creationId xmlns:a16="http://schemas.microsoft.com/office/drawing/2014/main" id="{00000000-0008-0000-0300-00003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xdr:row>
          <xdr:rowOff>139700</xdr:rowOff>
        </xdr:from>
        <xdr:to>
          <xdr:col>16</xdr:col>
          <xdr:colOff>330200</xdr:colOff>
          <xdr:row>7</xdr:row>
          <xdr:rowOff>25400</xdr:rowOff>
        </xdr:to>
        <xdr:sp macro="" textlink="">
          <xdr:nvSpPr>
            <xdr:cNvPr id="172340" name="Check Box 308" hidden="1">
              <a:extLst>
                <a:ext uri="{63B3BB69-23CF-44E3-9099-C40C66FF867C}">
                  <a14:compatExt spid="_x0000_s172340"/>
                </a:ext>
                <a:ext uri="{FF2B5EF4-FFF2-40B4-BE49-F238E27FC236}">
                  <a16:creationId xmlns:a16="http://schemas.microsoft.com/office/drawing/2014/main" id="{00000000-0008-0000-0300-00003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xdr:row>
          <xdr:rowOff>139700</xdr:rowOff>
        </xdr:from>
        <xdr:to>
          <xdr:col>16</xdr:col>
          <xdr:colOff>330200</xdr:colOff>
          <xdr:row>8</xdr:row>
          <xdr:rowOff>25400</xdr:rowOff>
        </xdr:to>
        <xdr:sp macro="" textlink="">
          <xdr:nvSpPr>
            <xdr:cNvPr id="172341" name="Check Box 309" hidden="1">
              <a:extLst>
                <a:ext uri="{63B3BB69-23CF-44E3-9099-C40C66FF867C}">
                  <a14:compatExt spid="_x0000_s172341"/>
                </a:ext>
                <a:ext uri="{FF2B5EF4-FFF2-40B4-BE49-F238E27FC236}">
                  <a16:creationId xmlns:a16="http://schemas.microsoft.com/office/drawing/2014/main" id="{00000000-0008-0000-0300-00003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xdr:row>
          <xdr:rowOff>139700</xdr:rowOff>
        </xdr:from>
        <xdr:to>
          <xdr:col>16</xdr:col>
          <xdr:colOff>330200</xdr:colOff>
          <xdr:row>9</xdr:row>
          <xdr:rowOff>25400</xdr:rowOff>
        </xdr:to>
        <xdr:sp macro="" textlink="">
          <xdr:nvSpPr>
            <xdr:cNvPr id="172342" name="Check Box 310" hidden="1">
              <a:extLst>
                <a:ext uri="{63B3BB69-23CF-44E3-9099-C40C66FF867C}">
                  <a14:compatExt spid="_x0000_s172342"/>
                </a:ext>
                <a:ext uri="{FF2B5EF4-FFF2-40B4-BE49-F238E27FC236}">
                  <a16:creationId xmlns:a16="http://schemas.microsoft.com/office/drawing/2014/main" id="{00000000-0008-0000-0300-00003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xdr:row>
          <xdr:rowOff>139700</xdr:rowOff>
        </xdr:from>
        <xdr:to>
          <xdr:col>16</xdr:col>
          <xdr:colOff>330200</xdr:colOff>
          <xdr:row>10</xdr:row>
          <xdr:rowOff>25400</xdr:rowOff>
        </xdr:to>
        <xdr:sp macro="" textlink="">
          <xdr:nvSpPr>
            <xdr:cNvPr id="172343" name="Check Box 311" hidden="1">
              <a:extLst>
                <a:ext uri="{63B3BB69-23CF-44E3-9099-C40C66FF867C}">
                  <a14:compatExt spid="_x0000_s172343"/>
                </a:ext>
                <a:ext uri="{FF2B5EF4-FFF2-40B4-BE49-F238E27FC236}">
                  <a16:creationId xmlns:a16="http://schemas.microsoft.com/office/drawing/2014/main" id="{00000000-0008-0000-0300-00003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xdr:row>
          <xdr:rowOff>139700</xdr:rowOff>
        </xdr:from>
        <xdr:to>
          <xdr:col>16</xdr:col>
          <xdr:colOff>330200</xdr:colOff>
          <xdr:row>11</xdr:row>
          <xdr:rowOff>25400</xdr:rowOff>
        </xdr:to>
        <xdr:sp macro="" textlink="">
          <xdr:nvSpPr>
            <xdr:cNvPr id="172344" name="Check Box 312" hidden="1">
              <a:extLst>
                <a:ext uri="{63B3BB69-23CF-44E3-9099-C40C66FF867C}">
                  <a14:compatExt spid="_x0000_s172344"/>
                </a:ext>
                <a:ext uri="{FF2B5EF4-FFF2-40B4-BE49-F238E27FC236}">
                  <a16:creationId xmlns:a16="http://schemas.microsoft.com/office/drawing/2014/main" id="{00000000-0008-0000-0300-00003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xdr:row>
          <xdr:rowOff>139700</xdr:rowOff>
        </xdr:from>
        <xdr:to>
          <xdr:col>16</xdr:col>
          <xdr:colOff>330200</xdr:colOff>
          <xdr:row>12</xdr:row>
          <xdr:rowOff>25400</xdr:rowOff>
        </xdr:to>
        <xdr:sp macro="" textlink="">
          <xdr:nvSpPr>
            <xdr:cNvPr id="172345" name="Check Box 313" hidden="1">
              <a:extLst>
                <a:ext uri="{63B3BB69-23CF-44E3-9099-C40C66FF867C}">
                  <a14:compatExt spid="_x0000_s172345"/>
                </a:ext>
                <a:ext uri="{FF2B5EF4-FFF2-40B4-BE49-F238E27FC236}">
                  <a16:creationId xmlns:a16="http://schemas.microsoft.com/office/drawing/2014/main" id="{00000000-0008-0000-0300-00003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11</xdr:row>
          <xdr:rowOff>139700</xdr:rowOff>
        </xdr:from>
        <xdr:to>
          <xdr:col>16</xdr:col>
          <xdr:colOff>330200</xdr:colOff>
          <xdr:row>13</xdr:row>
          <xdr:rowOff>25400</xdr:rowOff>
        </xdr:to>
        <xdr:sp macro="" textlink="">
          <xdr:nvSpPr>
            <xdr:cNvPr id="172346" name="Check Box 314" hidden="1">
              <a:extLst>
                <a:ext uri="{63B3BB69-23CF-44E3-9099-C40C66FF867C}">
                  <a14:compatExt spid="_x0000_s172346"/>
                </a:ext>
                <a:ext uri="{FF2B5EF4-FFF2-40B4-BE49-F238E27FC236}">
                  <a16:creationId xmlns:a16="http://schemas.microsoft.com/office/drawing/2014/main" id="{00000000-0008-0000-0300-00003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12</xdr:row>
          <xdr:rowOff>139700</xdr:rowOff>
        </xdr:from>
        <xdr:to>
          <xdr:col>16</xdr:col>
          <xdr:colOff>330200</xdr:colOff>
          <xdr:row>14</xdr:row>
          <xdr:rowOff>25400</xdr:rowOff>
        </xdr:to>
        <xdr:sp macro="" textlink="">
          <xdr:nvSpPr>
            <xdr:cNvPr id="172347" name="Check Box 315" hidden="1">
              <a:extLst>
                <a:ext uri="{63B3BB69-23CF-44E3-9099-C40C66FF867C}">
                  <a14:compatExt spid="_x0000_s172347"/>
                </a:ext>
                <a:ext uri="{FF2B5EF4-FFF2-40B4-BE49-F238E27FC236}">
                  <a16:creationId xmlns:a16="http://schemas.microsoft.com/office/drawing/2014/main" id="{00000000-0008-0000-0300-00003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13</xdr:row>
          <xdr:rowOff>139700</xdr:rowOff>
        </xdr:from>
        <xdr:to>
          <xdr:col>16</xdr:col>
          <xdr:colOff>330200</xdr:colOff>
          <xdr:row>15</xdr:row>
          <xdr:rowOff>25400</xdr:rowOff>
        </xdr:to>
        <xdr:sp macro="" textlink="">
          <xdr:nvSpPr>
            <xdr:cNvPr id="172348" name="Check Box 316" hidden="1">
              <a:extLst>
                <a:ext uri="{63B3BB69-23CF-44E3-9099-C40C66FF867C}">
                  <a14:compatExt spid="_x0000_s172348"/>
                </a:ext>
                <a:ext uri="{FF2B5EF4-FFF2-40B4-BE49-F238E27FC236}">
                  <a16:creationId xmlns:a16="http://schemas.microsoft.com/office/drawing/2014/main" id="{00000000-0008-0000-0300-00003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14</xdr:row>
          <xdr:rowOff>139700</xdr:rowOff>
        </xdr:from>
        <xdr:to>
          <xdr:col>16</xdr:col>
          <xdr:colOff>330200</xdr:colOff>
          <xdr:row>16</xdr:row>
          <xdr:rowOff>25400</xdr:rowOff>
        </xdr:to>
        <xdr:sp macro="" textlink="">
          <xdr:nvSpPr>
            <xdr:cNvPr id="172349" name="Check Box 317" hidden="1">
              <a:extLst>
                <a:ext uri="{63B3BB69-23CF-44E3-9099-C40C66FF867C}">
                  <a14:compatExt spid="_x0000_s172349"/>
                </a:ext>
                <a:ext uri="{FF2B5EF4-FFF2-40B4-BE49-F238E27FC236}">
                  <a16:creationId xmlns:a16="http://schemas.microsoft.com/office/drawing/2014/main" id="{00000000-0008-0000-0300-00003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15</xdr:row>
          <xdr:rowOff>139700</xdr:rowOff>
        </xdr:from>
        <xdr:to>
          <xdr:col>16</xdr:col>
          <xdr:colOff>330200</xdr:colOff>
          <xdr:row>17</xdr:row>
          <xdr:rowOff>25400</xdr:rowOff>
        </xdr:to>
        <xdr:sp macro="" textlink="">
          <xdr:nvSpPr>
            <xdr:cNvPr id="172350" name="Check Box 318" hidden="1">
              <a:extLst>
                <a:ext uri="{63B3BB69-23CF-44E3-9099-C40C66FF867C}">
                  <a14:compatExt spid="_x0000_s172350"/>
                </a:ext>
                <a:ext uri="{FF2B5EF4-FFF2-40B4-BE49-F238E27FC236}">
                  <a16:creationId xmlns:a16="http://schemas.microsoft.com/office/drawing/2014/main" id="{00000000-0008-0000-0300-00003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16</xdr:row>
          <xdr:rowOff>139700</xdr:rowOff>
        </xdr:from>
        <xdr:to>
          <xdr:col>16</xdr:col>
          <xdr:colOff>330200</xdr:colOff>
          <xdr:row>18</xdr:row>
          <xdr:rowOff>25400</xdr:rowOff>
        </xdr:to>
        <xdr:sp macro="" textlink="">
          <xdr:nvSpPr>
            <xdr:cNvPr id="172351" name="Check Box 319" hidden="1">
              <a:extLst>
                <a:ext uri="{63B3BB69-23CF-44E3-9099-C40C66FF867C}">
                  <a14:compatExt spid="_x0000_s172351"/>
                </a:ext>
                <a:ext uri="{FF2B5EF4-FFF2-40B4-BE49-F238E27FC236}">
                  <a16:creationId xmlns:a16="http://schemas.microsoft.com/office/drawing/2014/main" id="{00000000-0008-0000-0300-00003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17</xdr:row>
          <xdr:rowOff>139700</xdr:rowOff>
        </xdr:from>
        <xdr:to>
          <xdr:col>16</xdr:col>
          <xdr:colOff>330200</xdr:colOff>
          <xdr:row>19</xdr:row>
          <xdr:rowOff>25400</xdr:rowOff>
        </xdr:to>
        <xdr:sp macro="" textlink="">
          <xdr:nvSpPr>
            <xdr:cNvPr id="172352" name="Check Box 320" hidden="1">
              <a:extLst>
                <a:ext uri="{63B3BB69-23CF-44E3-9099-C40C66FF867C}">
                  <a14:compatExt spid="_x0000_s172352"/>
                </a:ext>
                <a:ext uri="{FF2B5EF4-FFF2-40B4-BE49-F238E27FC236}">
                  <a16:creationId xmlns:a16="http://schemas.microsoft.com/office/drawing/2014/main" id="{00000000-0008-0000-0300-00004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18</xdr:row>
          <xdr:rowOff>139700</xdr:rowOff>
        </xdr:from>
        <xdr:to>
          <xdr:col>16</xdr:col>
          <xdr:colOff>330200</xdr:colOff>
          <xdr:row>20</xdr:row>
          <xdr:rowOff>25400</xdr:rowOff>
        </xdr:to>
        <xdr:sp macro="" textlink="">
          <xdr:nvSpPr>
            <xdr:cNvPr id="172353" name="Check Box 321" hidden="1">
              <a:extLst>
                <a:ext uri="{63B3BB69-23CF-44E3-9099-C40C66FF867C}">
                  <a14:compatExt spid="_x0000_s172353"/>
                </a:ext>
                <a:ext uri="{FF2B5EF4-FFF2-40B4-BE49-F238E27FC236}">
                  <a16:creationId xmlns:a16="http://schemas.microsoft.com/office/drawing/2014/main" id="{00000000-0008-0000-0300-00004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19</xdr:row>
          <xdr:rowOff>139700</xdr:rowOff>
        </xdr:from>
        <xdr:to>
          <xdr:col>16</xdr:col>
          <xdr:colOff>330200</xdr:colOff>
          <xdr:row>21</xdr:row>
          <xdr:rowOff>25400</xdr:rowOff>
        </xdr:to>
        <xdr:sp macro="" textlink="">
          <xdr:nvSpPr>
            <xdr:cNvPr id="172354" name="Check Box 322" hidden="1">
              <a:extLst>
                <a:ext uri="{63B3BB69-23CF-44E3-9099-C40C66FF867C}">
                  <a14:compatExt spid="_x0000_s172354"/>
                </a:ext>
                <a:ext uri="{FF2B5EF4-FFF2-40B4-BE49-F238E27FC236}">
                  <a16:creationId xmlns:a16="http://schemas.microsoft.com/office/drawing/2014/main" id="{00000000-0008-0000-0300-00004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20</xdr:row>
          <xdr:rowOff>139700</xdr:rowOff>
        </xdr:from>
        <xdr:to>
          <xdr:col>16</xdr:col>
          <xdr:colOff>330200</xdr:colOff>
          <xdr:row>22</xdr:row>
          <xdr:rowOff>25400</xdr:rowOff>
        </xdr:to>
        <xdr:sp macro="" textlink="">
          <xdr:nvSpPr>
            <xdr:cNvPr id="172355" name="Check Box 323" hidden="1">
              <a:extLst>
                <a:ext uri="{63B3BB69-23CF-44E3-9099-C40C66FF867C}">
                  <a14:compatExt spid="_x0000_s172355"/>
                </a:ext>
                <a:ext uri="{FF2B5EF4-FFF2-40B4-BE49-F238E27FC236}">
                  <a16:creationId xmlns:a16="http://schemas.microsoft.com/office/drawing/2014/main" id="{00000000-0008-0000-0300-00004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21</xdr:row>
          <xdr:rowOff>139700</xdr:rowOff>
        </xdr:from>
        <xdr:to>
          <xdr:col>16</xdr:col>
          <xdr:colOff>330200</xdr:colOff>
          <xdr:row>23</xdr:row>
          <xdr:rowOff>25400</xdr:rowOff>
        </xdr:to>
        <xdr:sp macro="" textlink="">
          <xdr:nvSpPr>
            <xdr:cNvPr id="172356" name="Check Box 324" hidden="1">
              <a:extLst>
                <a:ext uri="{63B3BB69-23CF-44E3-9099-C40C66FF867C}">
                  <a14:compatExt spid="_x0000_s172356"/>
                </a:ext>
                <a:ext uri="{FF2B5EF4-FFF2-40B4-BE49-F238E27FC236}">
                  <a16:creationId xmlns:a16="http://schemas.microsoft.com/office/drawing/2014/main" id="{00000000-0008-0000-0300-00004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22</xdr:row>
          <xdr:rowOff>139700</xdr:rowOff>
        </xdr:from>
        <xdr:to>
          <xdr:col>16</xdr:col>
          <xdr:colOff>330200</xdr:colOff>
          <xdr:row>24</xdr:row>
          <xdr:rowOff>25400</xdr:rowOff>
        </xdr:to>
        <xdr:sp macro="" textlink="">
          <xdr:nvSpPr>
            <xdr:cNvPr id="172357" name="Check Box 325" hidden="1">
              <a:extLst>
                <a:ext uri="{63B3BB69-23CF-44E3-9099-C40C66FF867C}">
                  <a14:compatExt spid="_x0000_s172357"/>
                </a:ext>
                <a:ext uri="{FF2B5EF4-FFF2-40B4-BE49-F238E27FC236}">
                  <a16:creationId xmlns:a16="http://schemas.microsoft.com/office/drawing/2014/main" id="{00000000-0008-0000-0300-00004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23</xdr:row>
          <xdr:rowOff>139700</xdr:rowOff>
        </xdr:from>
        <xdr:to>
          <xdr:col>16</xdr:col>
          <xdr:colOff>330200</xdr:colOff>
          <xdr:row>25</xdr:row>
          <xdr:rowOff>25400</xdr:rowOff>
        </xdr:to>
        <xdr:sp macro="" textlink="">
          <xdr:nvSpPr>
            <xdr:cNvPr id="172358" name="Check Box 326" hidden="1">
              <a:extLst>
                <a:ext uri="{63B3BB69-23CF-44E3-9099-C40C66FF867C}">
                  <a14:compatExt spid="_x0000_s172358"/>
                </a:ext>
                <a:ext uri="{FF2B5EF4-FFF2-40B4-BE49-F238E27FC236}">
                  <a16:creationId xmlns:a16="http://schemas.microsoft.com/office/drawing/2014/main" id="{00000000-0008-0000-0300-00004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24</xdr:row>
          <xdr:rowOff>139700</xdr:rowOff>
        </xdr:from>
        <xdr:to>
          <xdr:col>16</xdr:col>
          <xdr:colOff>330200</xdr:colOff>
          <xdr:row>26</xdr:row>
          <xdr:rowOff>25400</xdr:rowOff>
        </xdr:to>
        <xdr:sp macro="" textlink="">
          <xdr:nvSpPr>
            <xdr:cNvPr id="172359" name="Check Box 327" hidden="1">
              <a:extLst>
                <a:ext uri="{63B3BB69-23CF-44E3-9099-C40C66FF867C}">
                  <a14:compatExt spid="_x0000_s172359"/>
                </a:ext>
                <a:ext uri="{FF2B5EF4-FFF2-40B4-BE49-F238E27FC236}">
                  <a16:creationId xmlns:a16="http://schemas.microsoft.com/office/drawing/2014/main" id="{00000000-0008-0000-0300-00004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25</xdr:row>
          <xdr:rowOff>139700</xdr:rowOff>
        </xdr:from>
        <xdr:to>
          <xdr:col>16</xdr:col>
          <xdr:colOff>330200</xdr:colOff>
          <xdr:row>27</xdr:row>
          <xdr:rowOff>25400</xdr:rowOff>
        </xdr:to>
        <xdr:sp macro="" textlink="">
          <xdr:nvSpPr>
            <xdr:cNvPr id="172360" name="Check Box 328" hidden="1">
              <a:extLst>
                <a:ext uri="{63B3BB69-23CF-44E3-9099-C40C66FF867C}">
                  <a14:compatExt spid="_x0000_s172360"/>
                </a:ext>
                <a:ext uri="{FF2B5EF4-FFF2-40B4-BE49-F238E27FC236}">
                  <a16:creationId xmlns:a16="http://schemas.microsoft.com/office/drawing/2014/main" id="{00000000-0008-0000-0300-00004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26</xdr:row>
          <xdr:rowOff>139700</xdr:rowOff>
        </xdr:from>
        <xdr:to>
          <xdr:col>16</xdr:col>
          <xdr:colOff>330200</xdr:colOff>
          <xdr:row>28</xdr:row>
          <xdr:rowOff>25400</xdr:rowOff>
        </xdr:to>
        <xdr:sp macro="" textlink="">
          <xdr:nvSpPr>
            <xdr:cNvPr id="172361" name="Check Box 329" hidden="1">
              <a:extLst>
                <a:ext uri="{63B3BB69-23CF-44E3-9099-C40C66FF867C}">
                  <a14:compatExt spid="_x0000_s172361"/>
                </a:ext>
                <a:ext uri="{FF2B5EF4-FFF2-40B4-BE49-F238E27FC236}">
                  <a16:creationId xmlns:a16="http://schemas.microsoft.com/office/drawing/2014/main" id="{00000000-0008-0000-0300-00004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27</xdr:row>
          <xdr:rowOff>139700</xdr:rowOff>
        </xdr:from>
        <xdr:to>
          <xdr:col>16</xdr:col>
          <xdr:colOff>330200</xdr:colOff>
          <xdr:row>29</xdr:row>
          <xdr:rowOff>25400</xdr:rowOff>
        </xdr:to>
        <xdr:sp macro="" textlink="">
          <xdr:nvSpPr>
            <xdr:cNvPr id="172362" name="Check Box 330" hidden="1">
              <a:extLst>
                <a:ext uri="{63B3BB69-23CF-44E3-9099-C40C66FF867C}">
                  <a14:compatExt spid="_x0000_s172362"/>
                </a:ext>
                <a:ext uri="{FF2B5EF4-FFF2-40B4-BE49-F238E27FC236}">
                  <a16:creationId xmlns:a16="http://schemas.microsoft.com/office/drawing/2014/main" id="{00000000-0008-0000-0300-00004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28</xdr:row>
          <xdr:rowOff>139700</xdr:rowOff>
        </xdr:from>
        <xdr:to>
          <xdr:col>16</xdr:col>
          <xdr:colOff>330200</xdr:colOff>
          <xdr:row>30</xdr:row>
          <xdr:rowOff>25400</xdr:rowOff>
        </xdr:to>
        <xdr:sp macro="" textlink="">
          <xdr:nvSpPr>
            <xdr:cNvPr id="172363" name="Check Box 331" hidden="1">
              <a:extLst>
                <a:ext uri="{63B3BB69-23CF-44E3-9099-C40C66FF867C}">
                  <a14:compatExt spid="_x0000_s172363"/>
                </a:ext>
                <a:ext uri="{FF2B5EF4-FFF2-40B4-BE49-F238E27FC236}">
                  <a16:creationId xmlns:a16="http://schemas.microsoft.com/office/drawing/2014/main" id="{00000000-0008-0000-0300-00004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29</xdr:row>
          <xdr:rowOff>139700</xdr:rowOff>
        </xdr:from>
        <xdr:to>
          <xdr:col>16</xdr:col>
          <xdr:colOff>330200</xdr:colOff>
          <xdr:row>31</xdr:row>
          <xdr:rowOff>25400</xdr:rowOff>
        </xdr:to>
        <xdr:sp macro="" textlink="">
          <xdr:nvSpPr>
            <xdr:cNvPr id="172364" name="Check Box 332" hidden="1">
              <a:extLst>
                <a:ext uri="{63B3BB69-23CF-44E3-9099-C40C66FF867C}">
                  <a14:compatExt spid="_x0000_s172364"/>
                </a:ext>
                <a:ext uri="{FF2B5EF4-FFF2-40B4-BE49-F238E27FC236}">
                  <a16:creationId xmlns:a16="http://schemas.microsoft.com/office/drawing/2014/main" id="{00000000-0008-0000-0300-00004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30</xdr:row>
          <xdr:rowOff>139700</xdr:rowOff>
        </xdr:from>
        <xdr:to>
          <xdr:col>16</xdr:col>
          <xdr:colOff>330200</xdr:colOff>
          <xdr:row>32</xdr:row>
          <xdr:rowOff>25400</xdr:rowOff>
        </xdr:to>
        <xdr:sp macro="" textlink="">
          <xdr:nvSpPr>
            <xdr:cNvPr id="172365" name="Check Box 333" hidden="1">
              <a:extLst>
                <a:ext uri="{63B3BB69-23CF-44E3-9099-C40C66FF867C}">
                  <a14:compatExt spid="_x0000_s172365"/>
                </a:ext>
                <a:ext uri="{FF2B5EF4-FFF2-40B4-BE49-F238E27FC236}">
                  <a16:creationId xmlns:a16="http://schemas.microsoft.com/office/drawing/2014/main" id="{00000000-0008-0000-0300-00004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31</xdr:row>
          <xdr:rowOff>139700</xdr:rowOff>
        </xdr:from>
        <xdr:to>
          <xdr:col>16</xdr:col>
          <xdr:colOff>330200</xdr:colOff>
          <xdr:row>33</xdr:row>
          <xdr:rowOff>25400</xdr:rowOff>
        </xdr:to>
        <xdr:sp macro="" textlink="">
          <xdr:nvSpPr>
            <xdr:cNvPr id="172366" name="Check Box 334" hidden="1">
              <a:extLst>
                <a:ext uri="{63B3BB69-23CF-44E3-9099-C40C66FF867C}">
                  <a14:compatExt spid="_x0000_s172366"/>
                </a:ext>
                <a:ext uri="{FF2B5EF4-FFF2-40B4-BE49-F238E27FC236}">
                  <a16:creationId xmlns:a16="http://schemas.microsoft.com/office/drawing/2014/main" id="{00000000-0008-0000-0300-00004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32</xdr:row>
          <xdr:rowOff>139700</xdr:rowOff>
        </xdr:from>
        <xdr:to>
          <xdr:col>16</xdr:col>
          <xdr:colOff>330200</xdr:colOff>
          <xdr:row>34</xdr:row>
          <xdr:rowOff>25400</xdr:rowOff>
        </xdr:to>
        <xdr:sp macro="" textlink="">
          <xdr:nvSpPr>
            <xdr:cNvPr id="172367" name="Check Box 335" hidden="1">
              <a:extLst>
                <a:ext uri="{63B3BB69-23CF-44E3-9099-C40C66FF867C}">
                  <a14:compatExt spid="_x0000_s172367"/>
                </a:ext>
                <a:ext uri="{FF2B5EF4-FFF2-40B4-BE49-F238E27FC236}">
                  <a16:creationId xmlns:a16="http://schemas.microsoft.com/office/drawing/2014/main" id="{00000000-0008-0000-0300-00004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33</xdr:row>
          <xdr:rowOff>139700</xdr:rowOff>
        </xdr:from>
        <xdr:to>
          <xdr:col>16</xdr:col>
          <xdr:colOff>330200</xdr:colOff>
          <xdr:row>35</xdr:row>
          <xdr:rowOff>25400</xdr:rowOff>
        </xdr:to>
        <xdr:sp macro="" textlink="">
          <xdr:nvSpPr>
            <xdr:cNvPr id="172368" name="Check Box 336" hidden="1">
              <a:extLst>
                <a:ext uri="{63B3BB69-23CF-44E3-9099-C40C66FF867C}">
                  <a14:compatExt spid="_x0000_s172368"/>
                </a:ext>
                <a:ext uri="{FF2B5EF4-FFF2-40B4-BE49-F238E27FC236}">
                  <a16:creationId xmlns:a16="http://schemas.microsoft.com/office/drawing/2014/main" id="{00000000-0008-0000-0300-00005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34</xdr:row>
          <xdr:rowOff>139700</xdr:rowOff>
        </xdr:from>
        <xdr:to>
          <xdr:col>16</xdr:col>
          <xdr:colOff>330200</xdr:colOff>
          <xdr:row>36</xdr:row>
          <xdr:rowOff>25400</xdr:rowOff>
        </xdr:to>
        <xdr:sp macro="" textlink="">
          <xdr:nvSpPr>
            <xdr:cNvPr id="172369" name="Check Box 337" hidden="1">
              <a:extLst>
                <a:ext uri="{63B3BB69-23CF-44E3-9099-C40C66FF867C}">
                  <a14:compatExt spid="_x0000_s172369"/>
                </a:ext>
                <a:ext uri="{FF2B5EF4-FFF2-40B4-BE49-F238E27FC236}">
                  <a16:creationId xmlns:a16="http://schemas.microsoft.com/office/drawing/2014/main" id="{00000000-0008-0000-0300-00005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35</xdr:row>
          <xdr:rowOff>139700</xdr:rowOff>
        </xdr:from>
        <xdr:to>
          <xdr:col>16</xdr:col>
          <xdr:colOff>330200</xdr:colOff>
          <xdr:row>37</xdr:row>
          <xdr:rowOff>25400</xdr:rowOff>
        </xdr:to>
        <xdr:sp macro="" textlink="">
          <xdr:nvSpPr>
            <xdr:cNvPr id="172370" name="Check Box 338" hidden="1">
              <a:extLst>
                <a:ext uri="{63B3BB69-23CF-44E3-9099-C40C66FF867C}">
                  <a14:compatExt spid="_x0000_s172370"/>
                </a:ext>
                <a:ext uri="{FF2B5EF4-FFF2-40B4-BE49-F238E27FC236}">
                  <a16:creationId xmlns:a16="http://schemas.microsoft.com/office/drawing/2014/main" id="{00000000-0008-0000-0300-00005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36</xdr:row>
          <xdr:rowOff>139700</xdr:rowOff>
        </xdr:from>
        <xdr:to>
          <xdr:col>16</xdr:col>
          <xdr:colOff>330200</xdr:colOff>
          <xdr:row>38</xdr:row>
          <xdr:rowOff>25400</xdr:rowOff>
        </xdr:to>
        <xdr:sp macro="" textlink="">
          <xdr:nvSpPr>
            <xdr:cNvPr id="172371" name="Check Box 339" hidden="1">
              <a:extLst>
                <a:ext uri="{63B3BB69-23CF-44E3-9099-C40C66FF867C}">
                  <a14:compatExt spid="_x0000_s172371"/>
                </a:ext>
                <a:ext uri="{FF2B5EF4-FFF2-40B4-BE49-F238E27FC236}">
                  <a16:creationId xmlns:a16="http://schemas.microsoft.com/office/drawing/2014/main" id="{00000000-0008-0000-0300-00005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37</xdr:row>
          <xdr:rowOff>139700</xdr:rowOff>
        </xdr:from>
        <xdr:to>
          <xdr:col>16</xdr:col>
          <xdr:colOff>330200</xdr:colOff>
          <xdr:row>39</xdr:row>
          <xdr:rowOff>25400</xdr:rowOff>
        </xdr:to>
        <xdr:sp macro="" textlink="">
          <xdr:nvSpPr>
            <xdr:cNvPr id="172372" name="Check Box 340" hidden="1">
              <a:extLst>
                <a:ext uri="{63B3BB69-23CF-44E3-9099-C40C66FF867C}">
                  <a14:compatExt spid="_x0000_s172372"/>
                </a:ext>
                <a:ext uri="{FF2B5EF4-FFF2-40B4-BE49-F238E27FC236}">
                  <a16:creationId xmlns:a16="http://schemas.microsoft.com/office/drawing/2014/main" id="{00000000-0008-0000-0300-00005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38</xdr:row>
          <xdr:rowOff>139700</xdr:rowOff>
        </xdr:from>
        <xdr:to>
          <xdr:col>16</xdr:col>
          <xdr:colOff>330200</xdr:colOff>
          <xdr:row>40</xdr:row>
          <xdr:rowOff>25400</xdr:rowOff>
        </xdr:to>
        <xdr:sp macro="" textlink="">
          <xdr:nvSpPr>
            <xdr:cNvPr id="172373" name="Check Box 341" hidden="1">
              <a:extLst>
                <a:ext uri="{63B3BB69-23CF-44E3-9099-C40C66FF867C}">
                  <a14:compatExt spid="_x0000_s172373"/>
                </a:ext>
                <a:ext uri="{FF2B5EF4-FFF2-40B4-BE49-F238E27FC236}">
                  <a16:creationId xmlns:a16="http://schemas.microsoft.com/office/drawing/2014/main" id="{00000000-0008-0000-0300-00005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39</xdr:row>
          <xdr:rowOff>139700</xdr:rowOff>
        </xdr:from>
        <xdr:to>
          <xdr:col>16</xdr:col>
          <xdr:colOff>330200</xdr:colOff>
          <xdr:row>41</xdr:row>
          <xdr:rowOff>25400</xdr:rowOff>
        </xdr:to>
        <xdr:sp macro="" textlink="">
          <xdr:nvSpPr>
            <xdr:cNvPr id="172374" name="Check Box 342" hidden="1">
              <a:extLst>
                <a:ext uri="{63B3BB69-23CF-44E3-9099-C40C66FF867C}">
                  <a14:compatExt spid="_x0000_s172374"/>
                </a:ext>
                <a:ext uri="{FF2B5EF4-FFF2-40B4-BE49-F238E27FC236}">
                  <a16:creationId xmlns:a16="http://schemas.microsoft.com/office/drawing/2014/main" id="{00000000-0008-0000-0300-00005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40</xdr:row>
          <xdr:rowOff>139700</xdr:rowOff>
        </xdr:from>
        <xdr:to>
          <xdr:col>16</xdr:col>
          <xdr:colOff>330200</xdr:colOff>
          <xdr:row>42</xdr:row>
          <xdr:rowOff>25400</xdr:rowOff>
        </xdr:to>
        <xdr:sp macro="" textlink="">
          <xdr:nvSpPr>
            <xdr:cNvPr id="172375" name="Check Box 343" hidden="1">
              <a:extLst>
                <a:ext uri="{63B3BB69-23CF-44E3-9099-C40C66FF867C}">
                  <a14:compatExt spid="_x0000_s172375"/>
                </a:ext>
                <a:ext uri="{FF2B5EF4-FFF2-40B4-BE49-F238E27FC236}">
                  <a16:creationId xmlns:a16="http://schemas.microsoft.com/office/drawing/2014/main" id="{00000000-0008-0000-0300-00005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41</xdr:row>
          <xdr:rowOff>139700</xdr:rowOff>
        </xdr:from>
        <xdr:to>
          <xdr:col>16</xdr:col>
          <xdr:colOff>330200</xdr:colOff>
          <xdr:row>43</xdr:row>
          <xdr:rowOff>25400</xdr:rowOff>
        </xdr:to>
        <xdr:sp macro="" textlink="">
          <xdr:nvSpPr>
            <xdr:cNvPr id="172376" name="Check Box 344" hidden="1">
              <a:extLst>
                <a:ext uri="{63B3BB69-23CF-44E3-9099-C40C66FF867C}">
                  <a14:compatExt spid="_x0000_s172376"/>
                </a:ext>
                <a:ext uri="{FF2B5EF4-FFF2-40B4-BE49-F238E27FC236}">
                  <a16:creationId xmlns:a16="http://schemas.microsoft.com/office/drawing/2014/main" id="{00000000-0008-0000-0300-00005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42</xdr:row>
          <xdr:rowOff>139700</xdr:rowOff>
        </xdr:from>
        <xdr:to>
          <xdr:col>16</xdr:col>
          <xdr:colOff>330200</xdr:colOff>
          <xdr:row>44</xdr:row>
          <xdr:rowOff>25400</xdr:rowOff>
        </xdr:to>
        <xdr:sp macro="" textlink="">
          <xdr:nvSpPr>
            <xdr:cNvPr id="172377" name="Check Box 345" hidden="1">
              <a:extLst>
                <a:ext uri="{63B3BB69-23CF-44E3-9099-C40C66FF867C}">
                  <a14:compatExt spid="_x0000_s172377"/>
                </a:ext>
                <a:ext uri="{FF2B5EF4-FFF2-40B4-BE49-F238E27FC236}">
                  <a16:creationId xmlns:a16="http://schemas.microsoft.com/office/drawing/2014/main" id="{00000000-0008-0000-0300-00005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43</xdr:row>
          <xdr:rowOff>139700</xdr:rowOff>
        </xdr:from>
        <xdr:to>
          <xdr:col>16</xdr:col>
          <xdr:colOff>330200</xdr:colOff>
          <xdr:row>45</xdr:row>
          <xdr:rowOff>25400</xdr:rowOff>
        </xdr:to>
        <xdr:sp macro="" textlink="">
          <xdr:nvSpPr>
            <xdr:cNvPr id="172378" name="Check Box 346" hidden="1">
              <a:extLst>
                <a:ext uri="{63B3BB69-23CF-44E3-9099-C40C66FF867C}">
                  <a14:compatExt spid="_x0000_s172378"/>
                </a:ext>
                <a:ext uri="{FF2B5EF4-FFF2-40B4-BE49-F238E27FC236}">
                  <a16:creationId xmlns:a16="http://schemas.microsoft.com/office/drawing/2014/main" id="{00000000-0008-0000-0300-00005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44</xdr:row>
          <xdr:rowOff>139700</xdr:rowOff>
        </xdr:from>
        <xdr:to>
          <xdr:col>16</xdr:col>
          <xdr:colOff>330200</xdr:colOff>
          <xdr:row>46</xdr:row>
          <xdr:rowOff>25400</xdr:rowOff>
        </xdr:to>
        <xdr:sp macro="" textlink="">
          <xdr:nvSpPr>
            <xdr:cNvPr id="172379" name="Check Box 347" hidden="1">
              <a:extLst>
                <a:ext uri="{63B3BB69-23CF-44E3-9099-C40C66FF867C}">
                  <a14:compatExt spid="_x0000_s172379"/>
                </a:ext>
                <a:ext uri="{FF2B5EF4-FFF2-40B4-BE49-F238E27FC236}">
                  <a16:creationId xmlns:a16="http://schemas.microsoft.com/office/drawing/2014/main" id="{00000000-0008-0000-0300-00005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45</xdr:row>
          <xdr:rowOff>139700</xdr:rowOff>
        </xdr:from>
        <xdr:to>
          <xdr:col>16</xdr:col>
          <xdr:colOff>330200</xdr:colOff>
          <xdr:row>47</xdr:row>
          <xdr:rowOff>25400</xdr:rowOff>
        </xdr:to>
        <xdr:sp macro="" textlink="">
          <xdr:nvSpPr>
            <xdr:cNvPr id="172380" name="Check Box 348" hidden="1">
              <a:extLst>
                <a:ext uri="{63B3BB69-23CF-44E3-9099-C40C66FF867C}">
                  <a14:compatExt spid="_x0000_s172380"/>
                </a:ext>
                <a:ext uri="{FF2B5EF4-FFF2-40B4-BE49-F238E27FC236}">
                  <a16:creationId xmlns:a16="http://schemas.microsoft.com/office/drawing/2014/main" id="{00000000-0008-0000-0300-00005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46</xdr:row>
          <xdr:rowOff>139700</xdr:rowOff>
        </xdr:from>
        <xdr:to>
          <xdr:col>16</xdr:col>
          <xdr:colOff>330200</xdr:colOff>
          <xdr:row>48</xdr:row>
          <xdr:rowOff>25400</xdr:rowOff>
        </xdr:to>
        <xdr:sp macro="" textlink="">
          <xdr:nvSpPr>
            <xdr:cNvPr id="172381" name="Check Box 349" hidden="1">
              <a:extLst>
                <a:ext uri="{63B3BB69-23CF-44E3-9099-C40C66FF867C}">
                  <a14:compatExt spid="_x0000_s172381"/>
                </a:ext>
                <a:ext uri="{FF2B5EF4-FFF2-40B4-BE49-F238E27FC236}">
                  <a16:creationId xmlns:a16="http://schemas.microsoft.com/office/drawing/2014/main" id="{00000000-0008-0000-0300-00005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47</xdr:row>
          <xdr:rowOff>139700</xdr:rowOff>
        </xdr:from>
        <xdr:to>
          <xdr:col>16</xdr:col>
          <xdr:colOff>330200</xdr:colOff>
          <xdr:row>49</xdr:row>
          <xdr:rowOff>25400</xdr:rowOff>
        </xdr:to>
        <xdr:sp macro="" textlink="">
          <xdr:nvSpPr>
            <xdr:cNvPr id="172382" name="Check Box 350" hidden="1">
              <a:extLst>
                <a:ext uri="{63B3BB69-23CF-44E3-9099-C40C66FF867C}">
                  <a14:compatExt spid="_x0000_s172382"/>
                </a:ext>
                <a:ext uri="{FF2B5EF4-FFF2-40B4-BE49-F238E27FC236}">
                  <a16:creationId xmlns:a16="http://schemas.microsoft.com/office/drawing/2014/main" id="{00000000-0008-0000-0300-00005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48</xdr:row>
          <xdr:rowOff>139700</xdr:rowOff>
        </xdr:from>
        <xdr:to>
          <xdr:col>16</xdr:col>
          <xdr:colOff>330200</xdr:colOff>
          <xdr:row>50</xdr:row>
          <xdr:rowOff>25400</xdr:rowOff>
        </xdr:to>
        <xdr:sp macro="" textlink="">
          <xdr:nvSpPr>
            <xdr:cNvPr id="172383" name="Check Box 351" hidden="1">
              <a:extLst>
                <a:ext uri="{63B3BB69-23CF-44E3-9099-C40C66FF867C}">
                  <a14:compatExt spid="_x0000_s172383"/>
                </a:ext>
                <a:ext uri="{FF2B5EF4-FFF2-40B4-BE49-F238E27FC236}">
                  <a16:creationId xmlns:a16="http://schemas.microsoft.com/office/drawing/2014/main" id="{00000000-0008-0000-0300-00005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49</xdr:row>
          <xdr:rowOff>139700</xdr:rowOff>
        </xdr:from>
        <xdr:to>
          <xdr:col>16</xdr:col>
          <xdr:colOff>330200</xdr:colOff>
          <xdr:row>51</xdr:row>
          <xdr:rowOff>25400</xdr:rowOff>
        </xdr:to>
        <xdr:sp macro="" textlink="">
          <xdr:nvSpPr>
            <xdr:cNvPr id="172384" name="Check Box 352" hidden="1">
              <a:extLst>
                <a:ext uri="{63B3BB69-23CF-44E3-9099-C40C66FF867C}">
                  <a14:compatExt spid="_x0000_s172384"/>
                </a:ext>
                <a:ext uri="{FF2B5EF4-FFF2-40B4-BE49-F238E27FC236}">
                  <a16:creationId xmlns:a16="http://schemas.microsoft.com/office/drawing/2014/main" id="{00000000-0008-0000-0300-00006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50</xdr:row>
          <xdr:rowOff>139700</xdr:rowOff>
        </xdr:from>
        <xdr:to>
          <xdr:col>16</xdr:col>
          <xdr:colOff>330200</xdr:colOff>
          <xdr:row>52</xdr:row>
          <xdr:rowOff>25400</xdr:rowOff>
        </xdr:to>
        <xdr:sp macro="" textlink="">
          <xdr:nvSpPr>
            <xdr:cNvPr id="172385" name="Check Box 353" hidden="1">
              <a:extLst>
                <a:ext uri="{63B3BB69-23CF-44E3-9099-C40C66FF867C}">
                  <a14:compatExt spid="_x0000_s172385"/>
                </a:ext>
                <a:ext uri="{FF2B5EF4-FFF2-40B4-BE49-F238E27FC236}">
                  <a16:creationId xmlns:a16="http://schemas.microsoft.com/office/drawing/2014/main" id="{00000000-0008-0000-0300-00006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51</xdr:row>
          <xdr:rowOff>139700</xdr:rowOff>
        </xdr:from>
        <xdr:to>
          <xdr:col>16</xdr:col>
          <xdr:colOff>330200</xdr:colOff>
          <xdr:row>53</xdr:row>
          <xdr:rowOff>25400</xdr:rowOff>
        </xdr:to>
        <xdr:sp macro="" textlink="">
          <xdr:nvSpPr>
            <xdr:cNvPr id="172386" name="Check Box 354" hidden="1">
              <a:extLst>
                <a:ext uri="{63B3BB69-23CF-44E3-9099-C40C66FF867C}">
                  <a14:compatExt spid="_x0000_s172386"/>
                </a:ext>
                <a:ext uri="{FF2B5EF4-FFF2-40B4-BE49-F238E27FC236}">
                  <a16:creationId xmlns:a16="http://schemas.microsoft.com/office/drawing/2014/main" id="{00000000-0008-0000-0300-00006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52</xdr:row>
          <xdr:rowOff>139700</xdr:rowOff>
        </xdr:from>
        <xdr:to>
          <xdr:col>16</xdr:col>
          <xdr:colOff>330200</xdr:colOff>
          <xdr:row>54</xdr:row>
          <xdr:rowOff>25400</xdr:rowOff>
        </xdr:to>
        <xdr:sp macro="" textlink="">
          <xdr:nvSpPr>
            <xdr:cNvPr id="172387" name="Check Box 355" hidden="1">
              <a:extLst>
                <a:ext uri="{63B3BB69-23CF-44E3-9099-C40C66FF867C}">
                  <a14:compatExt spid="_x0000_s172387"/>
                </a:ext>
                <a:ext uri="{FF2B5EF4-FFF2-40B4-BE49-F238E27FC236}">
                  <a16:creationId xmlns:a16="http://schemas.microsoft.com/office/drawing/2014/main" id="{00000000-0008-0000-0300-00006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53</xdr:row>
          <xdr:rowOff>139700</xdr:rowOff>
        </xdr:from>
        <xdr:to>
          <xdr:col>16</xdr:col>
          <xdr:colOff>330200</xdr:colOff>
          <xdr:row>55</xdr:row>
          <xdr:rowOff>25400</xdr:rowOff>
        </xdr:to>
        <xdr:sp macro="" textlink="">
          <xdr:nvSpPr>
            <xdr:cNvPr id="172388" name="Check Box 356" hidden="1">
              <a:extLst>
                <a:ext uri="{63B3BB69-23CF-44E3-9099-C40C66FF867C}">
                  <a14:compatExt spid="_x0000_s172388"/>
                </a:ext>
                <a:ext uri="{FF2B5EF4-FFF2-40B4-BE49-F238E27FC236}">
                  <a16:creationId xmlns:a16="http://schemas.microsoft.com/office/drawing/2014/main" id="{00000000-0008-0000-0300-00006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54</xdr:row>
          <xdr:rowOff>139700</xdr:rowOff>
        </xdr:from>
        <xdr:to>
          <xdr:col>16</xdr:col>
          <xdr:colOff>330200</xdr:colOff>
          <xdr:row>56</xdr:row>
          <xdr:rowOff>25400</xdr:rowOff>
        </xdr:to>
        <xdr:sp macro="" textlink="">
          <xdr:nvSpPr>
            <xdr:cNvPr id="172389" name="Check Box 357" hidden="1">
              <a:extLst>
                <a:ext uri="{63B3BB69-23CF-44E3-9099-C40C66FF867C}">
                  <a14:compatExt spid="_x0000_s172389"/>
                </a:ext>
                <a:ext uri="{FF2B5EF4-FFF2-40B4-BE49-F238E27FC236}">
                  <a16:creationId xmlns:a16="http://schemas.microsoft.com/office/drawing/2014/main" id="{00000000-0008-0000-0300-00006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55</xdr:row>
          <xdr:rowOff>139700</xdr:rowOff>
        </xdr:from>
        <xdr:to>
          <xdr:col>16</xdr:col>
          <xdr:colOff>330200</xdr:colOff>
          <xdr:row>57</xdr:row>
          <xdr:rowOff>25400</xdr:rowOff>
        </xdr:to>
        <xdr:sp macro="" textlink="">
          <xdr:nvSpPr>
            <xdr:cNvPr id="172390" name="Check Box 358" hidden="1">
              <a:extLst>
                <a:ext uri="{63B3BB69-23CF-44E3-9099-C40C66FF867C}">
                  <a14:compatExt spid="_x0000_s172390"/>
                </a:ext>
                <a:ext uri="{FF2B5EF4-FFF2-40B4-BE49-F238E27FC236}">
                  <a16:creationId xmlns:a16="http://schemas.microsoft.com/office/drawing/2014/main" id="{00000000-0008-0000-0300-00006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56</xdr:row>
          <xdr:rowOff>139700</xdr:rowOff>
        </xdr:from>
        <xdr:to>
          <xdr:col>16</xdr:col>
          <xdr:colOff>330200</xdr:colOff>
          <xdr:row>58</xdr:row>
          <xdr:rowOff>25400</xdr:rowOff>
        </xdr:to>
        <xdr:sp macro="" textlink="">
          <xdr:nvSpPr>
            <xdr:cNvPr id="172391" name="Check Box 359" hidden="1">
              <a:extLst>
                <a:ext uri="{63B3BB69-23CF-44E3-9099-C40C66FF867C}">
                  <a14:compatExt spid="_x0000_s172391"/>
                </a:ext>
                <a:ext uri="{FF2B5EF4-FFF2-40B4-BE49-F238E27FC236}">
                  <a16:creationId xmlns:a16="http://schemas.microsoft.com/office/drawing/2014/main" id="{00000000-0008-0000-0300-00006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57</xdr:row>
          <xdr:rowOff>139700</xdr:rowOff>
        </xdr:from>
        <xdr:to>
          <xdr:col>16</xdr:col>
          <xdr:colOff>330200</xdr:colOff>
          <xdr:row>59</xdr:row>
          <xdr:rowOff>25400</xdr:rowOff>
        </xdr:to>
        <xdr:sp macro="" textlink="">
          <xdr:nvSpPr>
            <xdr:cNvPr id="172392" name="Check Box 360" hidden="1">
              <a:extLst>
                <a:ext uri="{63B3BB69-23CF-44E3-9099-C40C66FF867C}">
                  <a14:compatExt spid="_x0000_s172392"/>
                </a:ext>
                <a:ext uri="{FF2B5EF4-FFF2-40B4-BE49-F238E27FC236}">
                  <a16:creationId xmlns:a16="http://schemas.microsoft.com/office/drawing/2014/main" id="{00000000-0008-0000-0300-00006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58</xdr:row>
          <xdr:rowOff>139700</xdr:rowOff>
        </xdr:from>
        <xdr:to>
          <xdr:col>16</xdr:col>
          <xdr:colOff>330200</xdr:colOff>
          <xdr:row>60</xdr:row>
          <xdr:rowOff>25400</xdr:rowOff>
        </xdr:to>
        <xdr:sp macro="" textlink="">
          <xdr:nvSpPr>
            <xdr:cNvPr id="172393" name="Check Box 361" hidden="1">
              <a:extLst>
                <a:ext uri="{63B3BB69-23CF-44E3-9099-C40C66FF867C}">
                  <a14:compatExt spid="_x0000_s172393"/>
                </a:ext>
                <a:ext uri="{FF2B5EF4-FFF2-40B4-BE49-F238E27FC236}">
                  <a16:creationId xmlns:a16="http://schemas.microsoft.com/office/drawing/2014/main" id="{00000000-0008-0000-0300-00006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59</xdr:row>
          <xdr:rowOff>139700</xdr:rowOff>
        </xdr:from>
        <xdr:to>
          <xdr:col>16</xdr:col>
          <xdr:colOff>330200</xdr:colOff>
          <xdr:row>61</xdr:row>
          <xdr:rowOff>25400</xdr:rowOff>
        </xdr:to>
        <xdr:sp macro="" textlink="">
          <xdr:nvSpPr>
            <xdr:cNvPr id="172394" name="Check Box 362" hidden="1">
              <a:extLst>
                <a:ext uri="{63B3BB69-23CF-44E3-9099-C40C66FF867C}">
                  <a14:compatExt spid="_x0000_s172394"/>
                </a:ext>
                <a:ext uri="{FF2B5EF4-FFF2-40B4-BE49-F238E27FC236}">
                  <a16:creationId xmlns:a16="http://schemas.microsoft.com/office/drawing/2014/main" id="{00000000-0008-0000-0300-00006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60</xdr:row>
          <xdr:rowOff>139700</xdr:rowOff>
        </xdr:from>
        <xdr:to>
          <xdr:col>16</xdr:col>
          <xdr:colOff>330200</xdr:colOff>
          <xdr:row>62</xdr:row>
          <xdr:rowOff>25400</xdr:rowOff>
        </xdr:to>
        <xdr:sp macro="" textlink="">
          <xdr:nvSpPr>
            <xdr:cNvPr id="172395" name="Check Box 363" hidden="1">
              <a:extLst>
                <a:ext uri="{63B3BB69-23CF-44E3-9099-C40C66FF867C}">
                  <a14:compatExt spid="_x0000_s172395"/>
                </a:ext>
                <a:ext uri="{FF2B5EF4-FFF2-40B4-BE49-F238E27FC236}">
                  <a16:creationId xmlns:a16="http://schemas.microsoft.com/office/drawing/2014/main" id="{00000000-0008-0000-0300-00006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61</xdr:row>
          <xdr:rowOff>139700</xdr:rowOff>
        </xdr:from>
        <xdr:to>
          <xdr:col>16</xdr:col>
          <xdr:colOff>330200</xdr:colOff>
          <xdr:row>63</xdr:row>
          <xdr:rowOff>25400</xdr:rowOff>
        </xdr:to>
        <xdr:sp macro="" textlink="">
          <xdr:nvSpPr>
            <xdr:cNvPr id="172396" name="Check Box 364" hidden="1">
              <a:extLst>
                <a:ext uri="{63B3BB69-23CF-44E3-9099-C40C66FF867C}">
                  <a14:compatExt spid="_x0000_s172396"/>
                </a:ext>
                <a:ext uri="{FF2B5EF4-FFF2-40B4-BE49-F238E27FC236}">
                  <a16:creationId xmlns:a16="http://schemas.microsoft.com/office/drawing/2014/main" id="{00000000-0008-0000-0300-00006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62</xdr:row>
          <xdr:rowOff>139700</xdr:rowOff>
        </xdr:from>
        <xdr:to>
          <xdr:col>16</xdr:col>
          <xdr:colOff>330200</xdr:colOff>
          <xdr:row>64</xdr:row>
          <xdr:rowOff>25400</xdr:rowOff>
        </xdr:to>
        <xdr:sp macro="" textlink="">
          <xdr:nvSpPr>
            <xdr:cNvPr id="172397" name="Check Box 365" hidden="1">
              <a:extLst>
                <a:ext uri="{63B3BB69-23CF-44E3-9099-C40C66FF867C}">
                  <a14:compatExt spid="_x0000_s172397"/>
                </a:ext>
                <a:ext uri="{FF2B5EF4-FFF2-40B4-BE49-F238E27FC236}">
                  <a16:creationId xmlns:a16="http://schemas.microsoft.com/office/drawing/2014/main" id="{00000000-0008-0000-0300-00006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63</xdr:row>
          <xdr:rowOff>139700</xdr:rowOff>
        </xdr:from>
        <xdr:to>
          <xdr:col>16</xdr:col>
          <xdr:colOff>330200</xdr:colOff>
          <xdr:row>65</xdr:row>
          <xdr:rowOff>25400</xdr:rowOff>
        </xdr:to>
        <xdr:sp macro="" textlink="">
          <xdr:nvSpPr>
            <xdr:cNvPr id="172398" name="Check Box 366" hidden="1">
              <a:extLst>
                <a:ext uri="{63B3BB69-23CF-44E3-9099-C40C66FF867C}">
                  <a14:compatExt spid="_x0000_s172398"/>
                </a:ext>
                <a:ext uri="{FF2B5EF4-FFF2-40B4-BE49-F238E27FC236}">
                  <a16:creationId xmlns:a16="http://schemas.microsoft.com/office/drawing/2014/main" id="{00000000-0008-0000-0300-00006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64</xdr:row>
          <xdr:rowOff>139700</xdr:rowOff>
        </xdr:from>
        <xdr:to>
          <xdr:col>16</xdr:col>
          <xdr:colOff>330200</xdr:colOff>
          <xdr:row>66</xdr:row>
          <xdr:rowOff>25400</xdr:rowOff>
        </xdr:to>
        <xdr:sp macro="" textlink="">
          <xdr:nvSpPr>
            <xdr:cNvPr id="172399" name="Check Box 367" hidden="1">
              <a:extLst>
                <a:ext uri="{63B3BB69-23CF-44E3-9099-C40C66FF867C}">
                  <a14:compatExt spid="_x0000_s172399"/>
                </a:ext>
                <a:ext uri="{FF2B5EF4-FFF2-40B4-BE49-F238E27FC236}">
                  <a16:creationId xmlns:a16="http://schemas.microsoft.com/office/drawing/2014/main" id="{00000000-0008-0000-0300-00006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65</xdr:row>
          <xdr:rowOff>139700</xdr:rowOff>
        </xdr:from>
        <xdr:to>
          <xdr:col>16</xdr:col>
          <xdr:colOff>330200</xdr:colOff>
          <xdr:row>67</xdr:row>
          <xdr:rowOff>25400</xdr:rowOff>
        </xdr:to>
        <xdr:sp macro="" textlink="">
          <xdr:nvSpPr>
            <xdr:cNvPr id="172400" name="Check Box 368" hidden="1">
              <a:extLst>
                <a:ext uri="{63B3BB69-23CF-44E3-9099-C40C66FF867C}">
                  <a14:compatExt spid="_x0000_s172400"/>
                </a:ext>
                <a:ext uri="{FF2B5EF4-FFF2-40B4-BE49-F238E27FC236}">
                  <a16:creationId xmlns:a16="http://schemas.microsoft.com/office/drawing/2014/main" id="{00000000-0008-0000-0300-00007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66</xdr:row>
          <xdr:rowOff>139700</xdr:rowOff>
        </xdr:from>
        <xdr:to>
          <xdr:col>16</xdr:col>
          <xdr:colOff>330200</xdr:colOff>
          <xdr:row>68</xdr:row>
          <xdr:rowOff>25400</xdr:rowOff>
        </xdr:to>
        <xdr:sp macro="" textlink="">
          <xdr:nvSpPr>
            <xdr:cNvPr id="172401" name="Check Box 369" hidden="1">
              <a:extLst>
                <a:ext uri="{63B3BB69-23CF-44E3-9099-C40C66FF867C}">
                  <a14:compatExt spid="_x0000_s172401"/>
                </a:ext>
                <a:ext uri="{FF2B5EF4-FFF2-40B4-BE49-F238E27FC236}">
                  <a16:creationId xmlns:a16="http://schemas.microsoft.com/office/drawing/2014/main" id="{00000000-0008-0000-0300-00007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67</xdr:row>
          <xdr:rowOff>139700</xdr:rowOff>
        </xdr:from>
        <xdr:to>
          <xdr:col>16</xdr:col>
          <xdr:colOff>330200</xdr:colOff>
          <xdr:row>69</xdr:row>
          <xdr:rowOff>25400</xdr:rowOff>
        </xdr:to>
        <xdr:sp macro="" textlink="">
          <xdr:nvSpPr>
            <xdr:cNvPr id="172402" name="Check Box 370" hidden="1">
              <a:extLst>
                <a:ext uri="{63B3BB69-23CF-44E3-9099-C40C66FF867C}">
                  <a14:compatExt spid="_x0000_s172402"/>
                </a:ext>
                <a:ext uri="{FF2B5EF4-FFF2-40B4-BE49-F238E27FC236}">
                  <a16:creationId xmlns:a16="http://schemas.microsoft.com/office/drawing/2014/main" id="{00000000-0008-0000-0300-00007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68</xdr:row>
          <xdr:rowOff>139700</xdr:rowOff>
        </xdr:from>
        <xdr:to>
          <xdr:col>16</xdr:col>
          <xdr:colOff>330200</xdr:colOff>
          <xdr:row>70</xdr:row>
          <xdr:rowOff>25400</xdr:rowOff>
        </xdr:to>
        <xdr:sp macro="" textlink="">
          <xdr:nvSpPr>
            <xdr:cNvPr id="172403" name="Check Box 371" hidden="1">
              <a:extLst>
                <a:ext uri="{63B3BB69-23CF-44E3-9099-C40C66FF867C}">
                  <a14:compatExt spid="_x0000_s172403"/>
                </a:ext>
                <a:ext uri="{FF2B5EF4-FFF2-40B4-BE49-F238E27FC236}">
                  <a16:creationId xmlns:a16="http://schemas.microsoft.com/office/drawing/2014/main" id="{00000000-0008-0000-0300-00007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69</xdr:row>
          <xdr:rowOff>139700</xdr:rowOff>
        </xdr:from>
        <xdr:to>
          <xdr:col>16</xdr:col>
          <xdr:colOff>330200</xdr:colOff>
          <xdr:row>71</xdr:row>
          <xdr:rowOff>25400</xdr:rowOff>
        </xdr:to>
        <xdr:sp macro="" textlink="">
          <xdr:nvSpPr>
            <xdr:cNvPr id="172404" name="Check Box 372" hidden="1">
              <a:extLst>
                <a:ext uri="{63B3BB69-23CF-44E3-9099-C40C66FF867C}">
                  <a14:compatExt spid="_x0000_s172404"/>
                </a:ext>
                <a:ext uri="{FF2B5EF4-FFF2-40B4-BE49-F238E27FC236}">
                  <a16:creationId xmlns:a16="http://schemas.microsoft.com/office/drawing/2014/main" id="{00000000-0008-0000-0300-00007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70</xdr:row>
          <xdr:rowOff>139700</xdr:rowOff>
        </xdr:from>
        <xdr:to>
          <xdr:col>16</xdr:col>
          <xdr:colOff>330200</xdr:colOff>
          <xdr:row>72</xdr:row>
          <xdr:rowOff>25400</xdr:rowOff>
        </xdr:to>
        <xdr:sp macro="" textlink="">
          <xdr:nvSpPr>
            <xdr:cNvPr id="172405" name="Check Box 373" hidden="1">
              <a:extLst>
                <a:ext uri="{63B3BB69-23CF-44E3-9099-C40C66FF867C}">
                  <a14:compatExt spid="_x0000_s172405"/>
                </a:ext>
                <a:ext uri="{FF2B5EF4-FFF2-40B4-BE49-F238E27FC236}">
                  <a16:creationId xmlns:a16="http://schemas.microsoft.com/office/drawing/2014/main" id="{00000000-0008-0000-0300-00007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71</xdr:row>
          <xdr:rowOff>139700</xdr:rowOff>
        </xdr:from>
        <xdr:to>
          <xdr:col>16</xdr:col>
          <xdr:colOff>330200</xdr:colOff>
          <xdr:row>73</xdr:row>
          <xdr:rowOff>25400</xdr:rowOff>
        </xdr:to>
        <xdr:sp macro="" textlink="">
          <xdr:nvSpPr>
            <xdr:cNvPr id="172406" name="Check Box 374" hidden="1">
              <a:extLst>
                <a:ext uri="{63B3BB69-23CF-44E3-9099-C40C66FF867C}">
                  <a14:compatExt spid="_x0000_s172406"/>
                </a:ext>
                <a:ext uri="{FF2B5EF4-FFF2-40B4-BE49-F238E27FC236}">
                  <a16:creationId xmlns:a16="http://schemas.microsoft.com/office/drawing/2014/main" id="{00000000-0008-0000-0300-00007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72</xdr:row>
          <xdr:rowOff>139700</xdr:rowOff>
        </xdr:from>
        <xdr:to>
          <xdr:col>16</xdr:col>
          <xdr:colOff>330200</xdr:colOff>
          <xdr:row>74</xdr:row>
          <xdr:rowOff>25400</xdr:rowOff>
        </xdr:to>
        <xdr:sp macro="" textlink="">
          <xdr:nvSpPr>
            <xdr:cNvPr id="172407" name="Check Box 375" hidden="1">
              <a:extLst>
                <a:ext uri="{63B3BB69-23CF-44E3-9099-C40C66FF867C}">
                  <a14:compatExt spid="_x0000_s172407"/>
                </a:ext>
                <a:ext uri="{FF2B5EF4-FFF2-40B4-BE49-F238E27FC236}">
                  <a16:creationId xmlns:a16="http://schemas.microsoft.com/office/drawing/2014/main" id="{00000000-0008-0000-0300-00007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73</xdr:row>
          <xdr:rowOff>139700</xdr:rowOff>
        </xdr:from>
        <xdr:to>
          <xdr:col>16</xdr:col>
          <xdr:colOff>330200</xdr:colOff>
          <xdr:row>75</xdr:row>
          <xdr:rowOff>25400</xdr:rowOff>
        </xdr:to>
        <xdr:sp macro="" textlink="">
          <xdr:nvSpPr>
            <xdr:cNvPr id="172408" name="Check Box 376" hidden="1">
              <a:extLst>
                <a:ext uri="{63B3BB69-23CF-44E3-9099-C40C66FF867C}">
                  <a14:compatExt spid="_x0000_s172408"/>
                </a:ext>
                <a:ext uri="{FF2B5EF4-FFF2-40B4-BE49-F238E27FC236}">
                  <a16:creationId xmlns:a16="http://schemas.microsoft.com/office/drawing/2014/main" id="{00000000-0008-0000-0300-00007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74</xdr:row>
          <xdr:rowOff>139700</xdr:rowOff>
        </xdr:from>
        <xdr:to>
          <xdr:col>16</xdr:col>
          <xdr:colOff>330200</xdr:colOff>
          <xdr:row>76</xdr:row>
          <xdr:rowOff>25400</xdr:rowOff>
        </xdr:to>
        <xdr:sp macro="" textlink="">
          <xdr:nvSpPr>
            <xdr:cNvPr id="172409" name="Check Box 377" hidden="1">
              <a:extLst>
                <a:ext uri="{63B3BB69-23CF-44E3-9099-C40C66FF867C}">
                  <a14:compatExt spid="_x0000_s172409"/>
                </a:ext>
                <a:ext uri="{FF2B5EF4-FFF2-40B4-BE49-F238E27FC236}">
                  <a16:creationId xmlns:a16="http://schemas.microsoft.com/office/drawing/2014/main" id="{00000000-0008-0000-0300-00007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75</xdr:row>
          <xdr:rowOff>139700</xdr:rowOff>
        </xdr:from>
        <xdr:to>
          <xdr:col>16</xdr:col>
          <xdr:colOff>330200</xdr:colOff>
          <xdr:row>77</xdr:row>
          <xdr:rowOff>25400</xdr:rowOff>
        </xdr:to>
        <xdr:sp macro="" textlink="">
          <xdr:nvSpPr>
            <xdr:cNvPr id="172410" name="Check Box 378" hidden="1">
              <a:extLst>
                <a:ext uri="{63B3BB69-23CF-44E3-9099-C40C66FF867C}">
                  <a14:compatExt spid="_x0000_s172410"/>
                </a:ext>
                <a:ext uri="{FF2B5EF4-FFF2-40B4-BE49-F238E27FC236}">
                  <a16:creationId xmlns:a16="http://schemas.microsoft.com/office/drawing/2014/main" id="{00000000-0008-0000-0300-00007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76</xdr:row>
          <xdr:rowOff>139700</xdr:rowOff>
        </xdr:from>
        <xdr:to>
          <xdr:col>16</xdr:col>
          <xdr:colOff>330200</xdr:colOff>
          <xdr:row>78</xdr:row>
          <xdr:rowOff>25400</xdr:rowOff>
        </xdr:to>
        <xdr:sp macro="" textlink="">
          <xdr:nvSpPr>
            <xdr:cNvPr id="172411" name="Check Box 379" hidden="1">
              <a:extLst>
                <a:ext uri="{63B3BB69-23CF-44E3-9099-C40C66FF867C}">
                  <a14:compatExt spid="_x0000_s172411"/>
                </a:ext>
                <a:ext uri="{FF2B5EF4-FFF2-40B4-BE49-F238E27FC236}">
                  <a16:creationId xmlns:a16="http://schemas.microsoft.com/office/drawing/2014/main" id="{00000000-0008-0000-0300-00007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77</xdr:row>
          <xdr:rowOff>139700</xdr:rowOff>
        </xdr:from>
        <xdr:to>
          <xdr:col>16</xdr:col>
          <xdr:colOff>330200</xdr:colOff>
          <xdr:row>79</xdr:row>
          <xdr:rowOff>25400</xdr:rowOff>
        </xdr:to>
        <xdr:sp macro="" textlink="">
          <xdr:nvSpPr>
            <xdr:cNvPr id="172412" name="Check Box 380" hidden="1">
              <a:extLst>
                <a:ext uri="{63B3BB69-23CF-44E3-9099-C40C66FF867C}">
                  <a14:compatExt spid="_x0000_s172412"/>
                </a:ext>
                <a:ext uri="{FF2B5EF4-FFF2-40B4-BE49-F238E27FC236}">
                  <a16:creationId xmlns:a16="http://schemas.microsoft.com/office/drawing/2014/main" id="{00000000-0008-0000-0300-00007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78</xdr:row>
          <xdr:rowOff>139700</xdr:rowOff>
        </xdr:from>
        <xdr:to>
          <xdr:col>16</xdr:col>
          <xdr:colOff>330200</xdr:colOff>
          <xdr:row>80</xdr:row>
          <xdr:rowOff>25400</xdr:rowOff>
        </xdr:to>
        <xdr:sp macro="" textlink="">
          <xdr:nvSpPr>
            <xdr:cNvPr id="172413" name="Check Box 381" hidden="1">
              <a:extLst>
                <a:ext uri="{63B3BB69-23CF-44E3-9099-C40C66FF867C}">
                  <a14:compatExt spid="_x0000_s172413"/>
                </a:ext>
                <a:ext uri="{FF2B5EF4-FFF2-40B4-BE49-F238E27FC236}">
                  <a16:creationId xmlns:a16="http://schemas.microsoft.com/office/drawing/2014/main" id="{00000000-0008-0000-0300-00007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79</xdr:row>
          <xdr:rowOff>139700</xdr:rowOff>
        </xdr:from>
        <xdr:to>
          <xdr:col>16</xdr:col>
          <xdr:colOff>330200</xdr:colOff>
          <xdr:row>81</xdr:row>
          <xdr:rowOff>25400</xdr:rowOff>
        </xdr:to>
        <xdr:sp macro="" textlink="">
          <xdr:nvSpPr>
            <xdr:cNvPr id="172414" name="Check Box 382" hidden="1">
              <a:extLst>
                <a:ext uri="{63B3BB69-23CF-44E3-9099-C40C66FF867C}">
                  <a14:compatExt spid="_x0000_s172414"/>
                </a:ext>
                <a:ext uri="{FF2B5EF4-FFF2-40B4-BE49-F238E27FC236}">
                  <a16:creationId xmlns:a16="http://schemas.microsoft.com/office/drawing/2014/main" id="{00000000-0008-0000-0300-00007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80</xdr:row>
          <xdr:rowOff>139700</xdr:rowOff>
        </xdr:from>
        <xdr:to>
          <xdr:col>16</xdr:col>
          <xdr:colOff>330200</xdr:colOff>
          <xdr:row>82</xdr:row>
          <xdr:rowOff>25400</xdr:rowOff>
        </xdr:to>
        <xdr:sp macro="" textlink="">
          <xdr:nvSpPr>
            <xdr:cNvPr id="172415" name="Check Box 383" hidden="1">
              <a:extLst>
                <a:ext uri="{63B3BB69-23CF-44E3-9099-C40C66FF867C}">
                  <a14:compatExt spid="_x0000_s172415"/>
                </a:ext>
                <a:ext uri="{FF2B5EF4-FFF2-40B4-BE49-F238E27FC236}">
                  <a16:creationId xmlns:a16="http://schemas.microsoft.com/office/drawing/2014/main" id="{00000000-0008-0000-0300-00007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81</xdr:row>
          <xdr:rowOff>139700</xdr:rowOff>
        </xdr:from>
        <xdr:to>
          <xdr:col>16</xdr:col>
          <xdr:colOff>330200</xdr:colOff>
          <xdr:row>83</xdr:row>
          <xdr:rowOff>25400</xdr:rowOff>
        </xdr:to>
        <xdr:sp macro="" textlink="">
          <xdr:nvSpPr>
            <xdr:cNvPr id="172416" name="Check Box 384" hidden="1">
              <a:extLst>
                <a:ext uri="{63B3BB69-23CF-44E3-9099-C40C66FF867C}">
                  <a14:compatExt spid="_x0000_s172416"/>
                </a:ext>
                <a:ext uri="{FF2B5EF4-FFF2-40B4-BE49-F238E27FC236}">
                  <a16:creationId xmlns:a16="http://schemas.microsoft.com/office/drawing/2014/main" id="{00000000-0008-0000-0300-00008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82</xdr:row>
          <xdr:rowOff>139700</xdr:rowOff>
        </xdr:from>
        <xdr:to>
          <xdr:col>16</xdr:col>
          <xdr:colOff>330200</xdr:colOff>
          <xdr:row>84</xdr:row>
          <xdr:rowOff>25400</xdr:rowOff>
        </xdr:to>
        <xdr:sp macro="" textlink="">
          <xdr:nvSpPr>
            <xdr:cNvPr id="172417" name="Check Box 385" hidden="1">
              <a:extLst>
                <a:ext uri="{63B3BB69-23CF-44E3-9099-C40C66FF867C}">
                  <a14:compatExt spid="_x0000_s172417"/>
                </a:ext>
                <a:ext uri="{FF2B5EF4-FFF2-40B4-BE49-F238E27FC236}">
                  <a16:creationId xmlns:a16="http://schemas.microsoft.com/office/drawing/2014/main" id="{00000000-0008-0000-0300-00008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83</xdr:row>
          <xdr:rowOff>139700</xdr:rowOff>
        </xdr:from>
        <xdr:to>
          <xdr:col>16</xdr:col>
          <xdr:colOff>330200</xdr:colOff>
          <xdr:row>85</xdr:row>
          <xdr:rowOff>25400</xdr:rowOff>
        </xdr:to>
        <xdr:sp macro="" textlink="">
          <xdr:nvSpPr>
            <xdr:cNvPr id="172418" name="Check Box 386" hidden="1">
              <a:extLst>
                <a:ext uri="{63B3BB69-23CF-44E3-9099-C40C66FF867C}">
                  <a14:compatExt spid="_x0000_s172418"/>
                </a:ext>
                <a:ext uri="{FF2B5EF4-FFF2-40B4-BE49-F238E27FC236}">
                  <a16:creationId xmlns:a16="http://schemas.microsoft.com/office/drawing/2014/main" id="{00000000-0008-0000-0300-00008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84</xdr:row>
          <xdr:rowOff>139700</xdr:rowOff>
        </xdr:from>
        <xdr:to>
          <xdr:col>16</xdr:col>
          <xdr:colOff>330200</xdr:colOff>
          <xdr:row>86</xdr:row>
          <xdr:rowOff>25400</xdr:rowOff>
        </xdr:to>
        <xdr:sp macro="" textlink="">
          <xdr:nvSpPr>
            <xdr:cNvPr id="172419" name="Check Box 387" hidden="1">
              <a:extLst>
                <a:ext uri="{63B3BB69-23CF-44E3-9099-C40C66FF867C}">
                  <a14:compatExt spid="_x0000_s172419"/>
                </a:ext>
                <a:ext uri="{FF2B5EF4-FFF2-40B4-BE49-F238E27FC236}">
                  <a16:creationId xmlns:a16="http://schemas.microsoft.com/office/drawing/2014/main" id="{00000000-0008-0000-0300-00008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85</xdr:row>
          <xdr:rowOff>139700</xdr:rowOff>
        </xdr:from>
        <xdr:to>
          <xdr:col>16</xdr:col>
          <xdr:colOff>330200</xdr:colOff>
          <xdr:row>87</xdr:row>
          <xdr:rowOff>25400</xdr:rowOff>
        </xdr:to>
        <xdr:sp macro="" textlink="">
          <xdr:nvSpPr>
            <xdr:cNvPr id="172420" name="Check Box 388" hidden="1">
              <a:extLst>
                <a:ext uri="{63B3BB69-23CF-44E3-9099-C40C66FF867C}">
                  <a14:compatExt spid="_x0000_s172420"/>
                </a:ext>
                <a:ext uri="{FF2B5EF4-FFF2-40B4-BE49-F238E27FC236}">
                  <a16:creationId xmlns:a16="http://schemas.microsoft.com/office/drawing/2014/main" id="{00000000-0008-0000-0300-00008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86</xdr:row>
          <xdr:rowOff>139700</xdr:rowOff>
        </xdr:from>
        <xdr:to>
          <xdr:col>16</xdr:col>
          <xdr:colOff>330200</xdr:colOff>
          <xdr:row>88</xdr:row>
          <xdr:rowOff>25400</xdr:rowOff>
        </xdr:to>
        <xdr:sp macro="" textlink="">
          <xdr:nvSpPr>
            <xdr:cNvPr id="172421" name="Check Box 389" hidden="1">
              <a:extLst>
                <a:ext uri="{63B3BB69-23CF-44E3-9099-C40C66FF867C}">
                  <a14:compatExt spid="_x0000_s172421"/>
                </a:ext>
                <a:ext uri="{FF2B5EF4-FFF2-40B4-BE49-F238E27FC236}">
                  <a16:creationId xmlns:a16="http://schemas.microsoft.com/office/drawing/2014/main" id="{00000000-0008-0000-0300-00008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87</xdr:row>
          <xdr:rowOff>139700</xdr:rowOff>
        </xdr:from>
        <xdr:to>
          <xdr:col>16</xdr:col>
          <xdr:colOff>330200</xdr:colOff>
          <xdr:row>89</xdr:row>
          <xdr:rowOff>25400</xdr:rowOff>
        </xdr:to>
        <xdr:sp macro="" textlink="">
          <xdr:nvSpPr>
            <xdr:cNvPr id="172422" name="Check Box 390" hidden="1">
              <a:extLst>
                <a:ext uri="{63B3BB69-23CF-44E3-9099-C40C66FF867C}">
                  <a14:compatExt spid="_x0000_s172422"/>
                </a:ext>
                <a:ext uri="{FF2B5EF4-FFF2-40B4-BE49-F238E27FC236}">
                  <a16:creationId xmlns:a16="http://schemas.microsoft.com/office/drawing/2014/main" id="{00000000-0008-0000-0300-00008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88</xdr:row>
          <xdr:rowOff>139700</xdr:rowOff>
        </xdr:from>
        <xdr:to>
          <xdr:col>16</xdr:col>
          <xdr:colOff>330200</xdr:colOff>
          <xdr:row>90</xdr:row>
          <xdr:rowOff>25400</xdr:rowOff>
        </xdr:to>
        <xdr:sp macro="" textlink="">
          <xdr:nvSpPr>
            <xdr:cNvPr id="172423" name="Check Box 391" hidden="1">
              <a:extLst>
                <a:ext uri="{63B3BB69-23CF-44E3-9099-C40C66FF867C}">
                  <a14:compatExt spid="_x0000_s172423"/>
                </a:ext>
                <a:ext uri="{FF2B5EF4-FFF2-40B4-BE49-F238E27FC236}">
                  <a16:creationId xmlns:a16="http://schemas.microsoft.com/office/drawing/2014/main" id="{00000000-0008-0000-0300-00008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89</xdr:row>
          <xdr:rowOff>139700</xdr:rowOff>
        </xdr:from>
        <xdr:to>
          <xdr:col>16</xdr:col>
          <xdr:colOff>330200</xdr:colOff>
          <xdr:row>91</xdr:row>
          <xdr:rowOff>25400</xdr:rowOff>
        </xdr:to>
        <xdr:sp macro="" textlink="">
          <xdr:nvSpPr>
            <xdr:cNvPr id="172424" name="Check Box 392" hidden="1">
              <a:extLst>
                <a:ext uri="{63B3BB69-23CF-44E3-9099-C40C66FF867C}">
                  <a14:compatExt spid="_x0000_s172424"/>
                </a:ext>
                <a:ext uri="{FF2B5EF4-FFF2-40B4-BE49-F238E27FC236}">
                  <a16:creationId xmlns:a16="http://schemas.microsoft.com/office/drawing/2014/main" id="{00000000-0008-0000-0300-00008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90</xdr:row>
          <xdr:rowOff>139700</xdr:rowOff>
        </xdr:from>
        <xdr:to>
          <xdr:col>16</xdr:col>
          <xdr:colOff>330200</xdr:colOff>
          <xdr:row>92</xdr:row>
          <xdr:rowOff>25400</xdr:rowOff>
        </xdr:to>
        <xdr:sp macro="" textlink="">
          <xdr:nvSpPr>
            <xdr:cNvPr id="172425" name="Check Box 393" hidden="1">
              <a:extLst>
                <a:ext uri="{63B3BB69-23CF-44E3-9099-C40C66FF867C}">
                  <a14:compatExt spid="_x0000_s172425"/>
                </a:ext>
                <a:ext uri="{FF2B5EF4-FFF2-40B4-BE49-F238E27FC236}">
                  <a16:creationId xmlns:a16="http://schemas.microsoft.com/office/drawing/2014/main" id="{00000000-0008-0000-0300-00008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91</xdr:row>
          <xdr:rowOff>139700</xdr:rowOff>
        </xdr:from>
        <xdr:to>
          <xdr:col>16</xdr:col>
          <xdr:colOff>330200</xdr:colOff>
          <xdr:row>93</xdr:row>
          <xdr:rowOff>25400</xdr:rowOff>
        </xdr:to>
        <xdr:sp macro="" textlink="">
          <xdr:nvSpPr>
            <xdr:cNvPr id="172426" name="Check Box 394" hidden="1">
              <a:extLst>
                <a:ext uri="{63B3BB69-23CF-44E3-9099-C40C66FF867C}">
                  <a14:compatExt spid="_x0000_s172426"/>
                </a:ext>
                <a:ext uri="{FF2B5EF4-FFF2-40B4-BE49-F238E27FC236}">
                  <a16:creationId xmlns:a16="http://schemas.microsoft.com/office/drawing/2014/main" id="{00000000-0008-0000-0300-00008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92</xdr:row>
          <xdr:rowOff>139700</xdr:rowOff>
        </xdr:from>
        <xdr:to>
          <xdr:col>16</xdr:col>
          <xdr:colOff>330200</xdr:colOff>
          <xdr:row>94</xdr:row>
          <xdr:rowOff>25400</xdr:rowOff>
        </xdr:to>
        <xdr:sp macro="" textlink="">
          <xdr:nvSpPr>
            <xdr:cNvPr id="172427" name="Check Box 395" hidden="1">
              <a:extLst>
                <a:ext uri="{63B3BB69-23CF-44E3-9099-C40C66FF867C}">
                  <a14:compatExt spid="_x0000_s172427"/>
                </a:ext>
                <a:ext uri="{FF2B5EF4-FFF2-40B4-BE49-F238E27FC236}">
                  <a16:creationId xmlns:a16="http://schemas.microsoft.com/office/drawing/2014/main" id="{00000000-0008-0000-0300-00008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93</xdr:row>
          <xdr:rowOff>139700</xdr:rowOff>
        </xdr:from>
        <xdr:to>
          <xdr:col>16</xdr:col>
          <xdr:colOff>330200</xdr:colOff>
          <xdr:row>95</xdr:row>
          <xdr:rowOff>25400</xdr:rowOff>
        </xdr:to>
        <xdr:sp macro="" textlink="">
          <xdr:nvSpPr>
            <xdr:cNvPr id="172428" name="Check Box 396" hidden="1">
              <a:extLst>
                <a:ext uri="{63B3BB69-23CF-44E3-9099-C40C66FF867C}">
                  <a14:compatExt spid="_x0000_s172428"/>
                </a:ext>
                <a:ext uri="{FF2B5EF4-FFF2-40B4-BE49-F238E27FC236}">
                  <a16:creationId xmlns:a16="http://schemas.microsoft.com/office/drawing/2014/main" id="{00000000-0008-0000-0300-00008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94</xdr:row>
          <xdr:rowOff>139700</xdr:rowOff>
        </xdr:from>
        <xdr:to>
          <xdr:col>16</xdr:col>
          <xdr:colOff>330200</xdr:colOff>
          <xdr:row>96</xdr:row>
          <xdr:rowOff>25400</xdr:rowOff>
        </xdr:to>
        <xdr:sp macro="" textlink="">
          <xdr:nvSpPr>
            <xdr:cNvPr id="172429" name="Check Box 397" hidden="1">
              <a:extLst>
                <a:ext uri="{63B3BB69-23CF-44E3-9099-C40C66FF867C}">
                  <a14:compatExt spid="_x0000_s172429"/>
                </a:ext>
                <a:ext uri="{FF2B5EF4-FFF2-40B4-BE49-F238E27FC236}">
                  <a16:creationId xmlns:a16="http://schemas.microsoft.com/office/drawing/2014/main" id="{00000000-0008-0000-0300-00008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95</xdr:row>
          <xdr:rowOff>139700</xdr:rowOff>
        </xdr:from>
        <xdr:to>
          <xdr:col>16</xdr:col>
          <xdr:colOff>330200</xdr:colOff>
          <xdr:row>97</xdr:row>
          <xdr:rowOff>25400</xdr:rowOff>
        </xdr:to>
        <xdr:sp macro="" textlink="">
          <xdr:nvSpPr>
            <xdr:cNvPr id="172430" name="Check Box 398" hidden="1">
              <a:extLst>
                <a:ext uri="{63B3BB69-23CF-44E3-9099-C40C66FF867C}">
                  <a14:compatExt spid="_x0000_s172430"/>
                </a:ext>
                <a:ext uri="{FF2B5EF4-FFF2-40B4-BE49-F238E27FC236}">
                  <a16:creationId xmlns:a16="http://schemas.microsoft.com/office/drawing/2014/main" id="{00000000-0008-0000-0300-00008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96</xdr:row>
          <xdr:rowOff>139700</xdr:rowOff>
        </xdr:from>
        <xdr:to>
          <xdr:col>16</xdr:col>
          <xdr:colOff>330200</xdr:colOff>
          <xdr:row>98</xdr:row>
          <xdr:rowOff>25400</xdr:rowOff>
        </xdr:to>
        <xdr:sp macro="" textlink="">
          <xdr:nvSpPr>
            <xdr:cNvPr id="172431" name="Check Box 399" hidden="1">
              <a:extLst>
                <a:ext uri="{63B3BB69-23CF-44E3-9099-C40C66FF867C}">
                  <a14:compatExt spid="_x0000_s172431"/>
                </a:ext>
                <a:ext uri="{FF2B5EF4-FFF2-40B4-BE49-F238E27FC236}">
                  <a16:creationId xmlns:a16="http://schemas.microsoft.com/office/drawing/2014/main" id="{00000000-0008-0000-0300-00008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97</xdr:row>
          <xdr:rowOff>139700</xdr:rowOff>
        </xdr:from>
        <xdr:to>
          <xdr:col>16</xdr:col>
          <xdr:colOff>330200</xdr:colOff>
          <xdr:row>99</xdr:row>
          <xdr:rowOff>25400</xdr:rowOff>
        </xdr:to>
        <xdr:sp macro="" textlink="">
          <xdr:nvSpPr>
            <xdr:cNvPr id="172432" name="Check Box 400" hidden="1">
              <a:extLst>
                <a:ext uri="{63B3BB69-23CF-44E3-9099-C40C66FF867C}">
                  <a14:compatExt spid="_x0000_s172432"/>
                </a:ext>
                <a:ext uri="{FF2B5EF4-FFF2-40B4-BE49-F238E27FC236}">
                  <a16:creationId xmlns:a16="http://schemas.microsoft.com/office/drawing/2014/main" id="{00000000-0008-0000-0300-00009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98</xdr:row>
          <xdr:rowOff>139700</xdr:rowOff>
        </xdr:from>
        <xdr:to>
          <xdr:col>16</xdr:col>
          <xdr:colOff>330200</xdr:colOff>
          <xdr:row>100</xdr:row>
          <xdr:rowOff>25400</xdr:rowOff>
        </xdr:to>
        <xdr:sp macro="" textlink="">
          <xdr:nvSpPr>
            <xdr:cNvPr id="172433" name="Check Box 401" hidden="1">
              <a:extLst>
                <a:ext uri="{63B3BB69-23CF-44E3-9099-C40C66FF867C}">
                  <a14:compatExt spid="_x0000_s172433"/>
                </a:ext>
                <a:ext uri="{FF2B5EF4-FFF2-40B4-BE49-F238E27FC236}">
                  <a16:creationId xmlns:a16="http://schemas.microsoft.com/office/drawing/2014/main" id="{00000000-0008-0000-0300-00009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99</xdr:row>
          <xdr:rowOff>139700</xdr:rowOff>
        </xdr:from>
        <xdr:to>
          <xdr:col>16</xdr:col>
          <xdr:colOff>330200</xdr:colOff>
          <xdr:row>101</xdr:row>
          <xdr:rowOff>25400</xdr:rowOff>
        </xdr:to>
        <xdr:sp macro="" textlink="">
          <xdr:nvSpPr>
            <xdr:cNvPr id="172434" name="Check Box 402" hidden="1">
              <a:extLst>
                <a:ext uri="{63B3BB69-23CF-44E3-9099-C40C66FF867C}">
                  <a14:compatExt spid="_x0000_s172434"/>
                </a:ext>
                <a:ext uri="{FF2B5EF4-FFF2-40B4-BE49-F238E27FC236}">
                  <a16:creationId xmlns:a16="http://schemas.microsoft.com/office/drawing/2014/main" id="{00000000-0008-0000-0300-00009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100</xdr:row>
          <xdr:rowOff>139700</xdr:rowOff>
        </xdr:from>
        <xdr:to>
          <xdr:col>16</xdr:col>
          <xdr:colOff>330200</xdr:colOff>
          <xdr:row>102</xdr:row>
          <xdr:rowOff>25400</xdr:rowOff>
        </xdr:to>
        <xdr:sp macro="" textlink="">
          <xdr:nvSpPr>
            <xdr:cNvPr id="172435" name="Check Box 403" hidden="1">
              <a:extLst>
                <a:ext uri="{63B3BB69-23CF-44E3-9099-C40C66FF867C}">
                  <a14:compatExt spid="_x0000_s172435"/>
                </a:ext>
                <a:ext uri="{FF2B5EF4-FFF2-40B4-BE49-F238E27FC236}">
                  <a16:creationId xmlns:a16="http://schemas.microsoft.com/office/drawing/2014/main" id="{00000000-0008-0000-0300-00009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101</xdr:row>
          <xdr:rowOff>139700</xdr:rowOff>
        </xdr:from>
        <xdr:to>
          <xdr:col>16</xdr:col>
          <xdr:colOff>330200</xdr:colOff>
          <xdr:row>103</xdr:row>
          <xdr:rowOff>25400</xdr:rowOff>
        </xdr:to>
        <xdr:sp macro="" textlink="">
          <xdr:nvSpPr>
            <xdr:cNvPr id="172436" name="Check Box 404" hidden="1">
              <a:extLst>
                <a:ext uri="{63B3BB69-23CF-44E3-9099-C40C66FF867C}">
                  <a14:compatExt spid="_x0000_s172436"/>
                </a:ext>
                <a:ext uri="{FF2B5EF4-FFF2-40B4-BE49-F238E27FC236}">
                  <a16:creationId xmlns:a16="http://schemas.microsoft.com/office/drawing/2014/main" id="{00000000-0008-0000-0300-00009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xdr:row>
          <xdr:rowOff>139700</xdr:rowOff>
        </xdr:from>
        <xdr:to>
          <xdr:col>17</xdr:col>
          <xdr:colOff>330200</xdr:colOff>
          <xdr:row>4</xdr:row>
          <xdr:rowOff>25400</xdr:rowOff>
        </xdr:to>
        <xdr:sp macro="" textlink="">
          <xdr:nvSpPr>
            <xdr:cNvPr id="172437" name="Check Box 405" hidden="1">
              <a:extLst>
                <a:ext uri="{63B3BB69-23CF-44E3-9099-C40C66FF867C}">
                  <a14:compatExt spid="_x0000_s172437"/>
                </a:ext>
                <a:ext uri="{FF2B5EF4-FFF2-40B4-BE49-F238E27FC236}">
                  <a16:creationId xmlns:a16="http://schemas.microsoft.com/office/drawing/2014/main" id="{00000000-0008-0000-0300-00009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xdr:row>
          <xdr:rowOff>139700</xdr:rowOff>
        </xdr:from>
        <xdr:to>
          <xdr:col>17</xdr:col>
          <xdr:colOff>330200</xdr:colOff>
          <xdr:row>5</xdr:row>
          <xdr:rowOff>25400</xdr:rowOff>
        </xdr:to>
        <xdr:sp macro="" textlink="">
          <xdr:nvSpPr>
            <xdr:cNvPr id="172438" name="Check Box 406" hidden="1">
              <a:extLst>
                <a:ext uri="{63B3BB69-23CF-44E3-9099-C40C66FF867C}">
                  <a14:compatExt spid="_x0000_s172438"/>
                </a:ext>
                <a:ext uri="{FF2B5EF4-FFF2-40B4-BE49-F238E27FC236}">
                  <a16:creationId xmlns:a16="http://schemas.microsoft.com/office/drawing/2014/main" id="{00000000-0008-0000-0300-00009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xdr:row>
          <xdr:rowOff>139700</xdr:rowOff>
        </xdr:from>
        <xdr:to>
          <xdr:col>17</xdr:col>
          <xdr:colOff>330200</xdr:colOff>
          <xdr:row>6</xdr:row>
          <xdr:rowOff>25400</xdr:rowOff>
        </xdr:to>
        <xdr:sp macro="" textlink="">
          <xdr:nvSpPr>
            <xdr:cNvPr id="172439" name="Check Box 407" hidden="1">
              <a:extLst>
                <a:ext uri="{63B3BB69-23CF-44E3-9099-C40C66FF867C}">
                  <a14:compatExt spid="_x0000_s172439"/>
                </a:ext>
                <a:ext uri="{FF2B5EF4-FFF2-40B4-BE49-F238E27FC236}">
                  <a16:creationId xmlns:a16="http://schemas.microsoft.com/office/drawing/2014/main" id="{00000000-0008-0000-0300-00009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xdr:row>
          <xdr:rowOff>139700</xdr:rowOff>
        </xdr:from>
        <xdr:to>
          <xdr:col>17</xdr:col>
          <xdr:colOff>330200</xdr:colOff>
          <xdr:row>7</xdr:row>
          <xdr:rowOff>25400</xdr:rowOff>
        </xdr:to>
        <xdr:sp macro="" textlink="">
          <xdr:nvSpPr>
            <xdr:cNvPr id="172440" name="Check Box 408" hidden="1">
              <a:extLst>
                <a:ext uri="{63B3BB69-23CF-44E3-9099-C40C66FF867C}">
                  <a14:compatExt spid="_x0000_s172440"/>
                </a:ext>
                <a:ext uri="{FF2B5EF4-FFF2-40B4-BE49-F238E27FC236}">
                  <a16:creationId xmlns:a16="http://schemas.microsoft.com/office/drawing/2014/main" id="{00000000-0008-0000-0300-00009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xdr:row>
          <xdr:rowOff>139700</xdr:rowOff>
        </xdr:from>
        <xdr:to>
          <xdr:col>17</xdr:col>
          <xdr:colOff>330200</xdr:colOff>
          <xdr:row>8</xdr:row>
          <xdr:rowOff>25400</xdr:rowOff>
        </xdr:to>
        <xdr:sp macro="" textlink="">
          <xdr:nvSpPr>
            <xdr:cNvPr id="172441" name="Check Box 409" hidden="1">
              <a:extLst>
                <a:ext uri="{63B3BB69-23CF-44E3-9099-C40C66FF867C}">
                  <a14:compatExt spid="_x0000_s172441"/>
                </a:ext>
                <a:ext uri="{FF2B5EF4-FFF2-40B4-BE49-F238E27FC236}">
                  <a16:creationId xmlns:a16="http://schemas.microsoft.com/office/drawing/2014/main" id="{00000000-0008-0000-0300-00009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xdr:row>
          <xdr:rowOff>139700</xdr:rowOff>
        </xdr:from>
        <xdr:to>
          <xdr:col>17</xdr:col>
          <xdr:colOff>330200</xdr:colOff>
          <xdr:row>9</xdr:row>
          <xdr:rowOff>25400</xdr:rowOff>
        </xdr:to>
        <xdr:sp macro="" textlink="">
          <xdr:nvSpPr>
            <xdr:cNvPr id="172442" name="Check Box 410" hidden="1">
              <a:extLst>
                <a:ext uri="{63B3BB69-23CF-44E3-9099-C40C66FF867C}">
                  <a14:compatExt spid="_x0000_s172442"/>
                </a:ext>
                <a:ext uri="{FF2B5EF4-FFF2-40B4-BE49-F238E27FC236}">
                  <a16:creationId xmlns:a16="http://schemas.microsoft.com/office/drawing/2014/main" id="{00000000-0008-0000-0300-00009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xdr:row>
          <xdr:rowOff>139700</xdr:rowOff>
        </xdr:from>
        <xdr:to>
          <xdr:col>17</xdr:col>
          <xdr:colOff>330200</xdr:colOff>
          <xdr:row>10</xdr:row>
          <xdr:rowOff>25400</xdr:rowOff>
        </xdr:to>
        <xdr:sp macro="" textlink="">
          <xdr:nvSpPr>
            <xdr:cNvPr id="172443" name="Check Box 411" hidden="1">
              <a:extLst>
                <a:ext uri="{63B3BB69-23CF-44E3-9099-C40C66FF867C}">
                  <a14:compatExt spid="_x0000_s172443"/>
                </a:ext>
                <a:ext uri="{FF2B5EF4-FFF2-40B4-BE49-F238E27FC236}">
                  <a16:creationId xmlns:a16="http://schemas.microsoft.com/office/drawing/2014/main" id="{00000000-0008-0000-0300-00009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xdr:row>
          <xdr:rowOff>139700</xdr:rowOff>
        </xdr:from>
        <xdr:to>
          <xdr:col>17</xdr:col>
          <xdr:colOff>330200</xdr:colOff>
          <xdr:row>11</xdr:row>
          <xdr:rowOff>25400</xdr:rowOff>
        </xdr:to>
        <xdr:sp macro="" textlink="">
          <xdr:nvSpPr>
            <xdr:cNvPr id="172444" name="Check Box 412" hidden="1">
              <a:extLst>
                <a:ext uri="{63B3BB69-23CF-44E3-9099-C40C66FF867C}">
                  <a14:compatExt spid="_x0000_s172444"/>
                </a:ext>
                <a:ext uri="{FF2B5EF4-FFF2-40B4-BE49-F238E27FC236}">
                  <a16:creationId xmlns:a16="http://schemas.microsoft.com/office/drawing/2014/main" id="{00000000-0008-0000-0300-00009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xdr:row>
          <xdr:rowOff>139700</xdr:rowOff>
        </xdr:from>
        <xdr:to>
          <xdr:col>17</xdr:col>
          <xdr:colOff>330200</xdr:colOff>
          <xdr:row>12</xdr:row>
          <xdr:rowOff>25400</xdr:rowOff>
        </xdr:to>
        <xdr:sp macro="" textlink="">
          <xdr:nvSpPr>
            <xdr:cNvPr id="172445" name="Check Box 413" hidden="1">
              <a:extLst>
                <a:ext uri="{63B3BB69-23CF-44E3-9099-C40C66FF867C}">
                  <a14:compatExt spid="_x0000_s172445"/>
                </a:ext>
                <a:ext uri="{FF2B5EF4-FFF2-40B4-BE49-F238E27FC236}">
                  <a16:creationId xmlns:a16="http://schemas.microsoft.com/office/drawing/2014/main" id="{00000000-0008-0000-0300-00009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11</xdr:row>
          <xdr:rowOff>139700</xdr:rowOff>
        </xdr:from>
        <xdr:to>
          <xdr:col>17</xdr:col>
          <xdr:colOff>330200</xdr:colOff>
          <xdr:row>13</xdr:row>
          <xdr:rowOff>25400</xdr:rowOff>
        </xdr:to>
        <xdr:sp macro="" textlink="">
          <xdr:nvSpPr>
            <xdr:cNvPr id="172446" name="Check Box 414" hidden="1">
              <a:extLst>
                <a:ext uri="{63B3BB69-23CF-44E3-9099-C40C66FF867C}">
                  <a14:compatExt spid="_x0000_s172446"/>
                </a:ext>
                <a:ext uri="{FF2B5EF4-FFF2-40B4-BE49-F238E27FC236}">
                  <a16:creationId xmlns:a16="http://schemas.microsoft.com/office/drawing/2014/main" id="{00000000-0008-0000-0300-00009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12</xdr:row>
          <xdr:rowOff>139700</xdr:rowOff>
        </xdr:from>
        <xdr:to>
          <xdr:col>17</xdr:col>
          <xdr:colOff>330200</xdr:colOff>
          <xdr:row>14</xdr:row>
          <xdr:rowOff>25400</xdr:rowOff>
        </xdr:to>
        <xdr:sp macro="" textlink="">
          <xdr:nvSpPr>
            <xdr:cNvPr id="172447" name="Check Box 415" hidden="1">
              <a:extLst>
                <a:ext uri="{63B3BB69-23CF-44E3-9099-C40C66FF867C}">
                  <a14:compatExt spid="_x0000_s172447"/>
                </a:ext>
                <a:ext uri="{FF2B5EF4-FFF2-40B4-BE49-F238E27FC236}">
                  <a16:creationId xmlns:a16="http://schemas.microsoft.com/office/drawing/2014/main" id="{00000000-0008-0000-0300-00009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13</xdr:row>
          <xdr:rowOff>139700</xdr:rowOff>
        </xdr:from>
        <xdr:to>
          <xdr:col>17</xdr:col>
          <xdr:colOff>330200</xdr:colOff>
          <xdr:row>15</xdr:row>
          <xdr:rowOff>25400</xdr:rowOff>
        </xdr:to>
        <xdr:sp macro="" textlink="">
          <xdr:nvSpPr>
            <xdr:cNvPr id="172448" name="Check Box 416" hidden="1">
              <a:extLst>
                <a:ext uri="{63B3BB69-23CF-44E3-9099-C40C66FF867C}">
                  <a14:compatExt spid="_x0000_s172448"/>
                </a:ext>
                <a:ext uri="{FF2B5EF4-FFF2-40B4-BE49-F238E27FC236}">
                  <a16:creationId xmlns:a16="http://schemas.microsoft.com/office/drawing/2014/main" id="{00000000-0008-0000-0300-0000A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14</xdr:row>
          <xdr:rowOff>139700</xdr:rowOff>
        </xdr:from>
        <xdr:to>
          <xdr:col>17</xdr:col>
          <xdr:colOff>330200</xdr:colOff>
          <xdr:row>16</xdr:row>
          <xdr:rowOff>25400</xdr:rowOff>
        </xdr:to>
        <xdr:sp macro="" textlink="">
          <xdr:nvSpPr>
            <xdr:cNvPr id="172449" name="Check Box 417" hidden="1">
              <a:extLst>
                <a:ext uri="{63B3BB69-23CF-44E3-9099-C40C66FF867C}">
                  <a14:compatExt spid="_x0000_s172449"/>
                </a:ext>
                <a:ext uri="{FF2B5EF4-FFF2-40B4-BE49-F238E27FC236}">
                  <a16:creationId xmlns:a16="http://schemas.microsoft.com/office/drawing/2014/main" id="{00000000-0008-0000-0300-0000A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15</xdr:row>
          <xdr:rowOff>139700</xdr:rowOff>
        </xdr:from>
        <xdr:to>
          <xdr:col>17</xdr:col>
          <xdr:colOff>330200</xdr:colOff>
          <xdr:row>17</xdr:row>
          <xdr:rowOff>25400</xdr:rowOff>
        </xdr:to>
        <xdr:sp macro="" textlink="">
          <xdr:nvSpPr>
            <xdr:cNvPr id="172450" name="Check Box 418" hidden="1">
              <a:extLst>
                <a:ext uri="{63B3BB69-23CF-44E3-9099-C40C66FF867C}">
                  <a14:compatExt spid="_x0000_s172450"/>
                </a:ext>
                <a:ext uri="{FF2B5EF4-FFF2-40B4-BE49-F238E27FC236}">
                  <a16:creationId xmlns:a16="http://schemas.microsoft.com/office/drawing/2014/main" id="{00000000-0008-0000-0300-0000A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16</xdr:row>
          <xdr:rowOff>139700</xdr:rowOff>
        </xdr:from>
        <xdr:to>
          <xdr:col>17</xdr:col>
          <xdr:colOff>330200</xdr:colOff>
          <xdr:row>18</xdr:row>
          <xdr:rowOff>25400</xdr:rowOff>
        </xdr:to>
        <xdr:sp macro="" textlink="">
          <xdr:nvSpPr>
            <xdr:cNvPr id="172451" name="Check Box 419" hidden="1">
              <a:extLst>
                <a:ext uri="{63B3BB69-23CF-44E3-9099-C40C66FF867C}">
                  <a14:compatExt spid="_x0000_s172451"/>
                </a:ext>
                <a:ext uri="{FF2B5EF4-FFF2-40B4-BE49-F238E27FC236}">
                  <a16:creationId xmlns:a16="http://schemas.microsoft.com/office/drawing/2014/main" id="{00000000-0008-0000-0300-0000A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17</xdr:row>
          <xdr:rowOff>139700</xdr:rowOff>
        </xdr:from>
        <xdr:to>
          <xdr:col>17</xdr:col>
          <xdr:colOff>330200</xdr:colOff>
          <xdr:row>19</xdr:row>
          <xdr:rowOff>25400</xdr:rowOff>
        </xdr:to>
        <xdr:sp macro="" textlink="">
          <xdr:nvSpPr>
            <xdr:cNvPr id="172452" name="Check Box 420" hidden="1">
              <a:extLst>
                <a:ext uri="{63B3BB69-23CF-44E3-9099-C40C66FF867C}">
                  <a14:compatExt spid="_x0000_s172452"/>
                </a:ext>
                <a:ext uri="{FF2B5EF4-FFF2-40B4-BE49-F238E27FC236}">
                  <a16:creationId xmlns:a16="http://schemas.microsoft.com/office/drawing/2014/main" id="{00000000-0008-0000-0300-0000A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18</xdr:row>
          <xdr:rowOff>139700</xdr:rowOff>
        </xdr:from>
        <xdr:to>
          <xdr:col>17</xdr:col>
          <xdr:colOff>330200</xdr:colOff>
          <xdr:row>20</xdr:row>
          <xdr:rowOff>25400</xdr:rowOff>
        </xdr:to>
        <xdr:sp macro="" textlink="">
          <xdr:nvSpPr>
            <xdr:cNvPr id="172453" name="Check Box 421" hidden="1">
              <a:extLst>
                <a:ext uri="{63B3BB69-23CF-44E3-9099-C40C66FF867C}">
                  <a14:compatExt spid="_x0000_s172453"/>
                </a:ext>
                <a:ext uri="{FF2B5EF4-FFF2-40B4-BE49-F238E27FC236}">
                  <a16:creationId xmlns:a16="http://schemas.microsoft.com/office/drawing/2014/main" id="{00000000-0008-0000-0300-0000A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19</xdr:row>
          <xdr:rowOff>139700</xdr:rowOff>
        </xdr:from>
        <xdr:to>
          <xdr:col>17</xdr:col>
          <xdr:colOff>330200</xdr:colOff>
          <xdr:row>21</xdr:row>
          <xdr:rowOff>25400</xdr:rowOff>
        </xdr:to>
        <xdr:sp macro="" textlink="">
          <xdr:nvSpPr>
            <xdr:cNvPr id="172454" name="Check Box 422" hidden="1">
              <a:extLst>
                <a:ext uri="{63B3BB69-23CF-44E3-9099-C40C66FF867C}">
                  <a14:compatExt spid="_x0000_s172454"/>
                </a:ext>
                <a:ext uri="{FF2B5EF4-FFF2-40B4-BE49-F238E27FC236}">
                  <a16:creationId xmlns:a16="http://schemas.microsoft.com/office/drawing/2014/main" id="{00000000-0008-0000-0300-0000A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20</xdr:row>
          <xdr:rowOff>139700</xdr:rowOff>
        </xdr:from>
        <xdr:to>
          <xdr:col>17</xdr:col>
          <xdr:colOff>330200</xdr:colOff>
          <xdr:row>22</xdr:row>
          <xdr:rowOff>25400</xdr:rowOff>
        </xdr:to>
        <xdr:sp macro="" textlink="">
          <xdr:nvSpPr>
            <xdr:cNvPr id="172455" name="Check Box 423" hidden="1">
              <a:extLst>
                <a:ext uri="{63B3BB69-23CF-44E3-9099-C40C66FF867C}">
                  <a14:compatExt spid="_x0000_s172455"/>
                </a:ext>
                <a:ext uri="{FF2B5EF4-FFF2-40B4-BE49-F238E27FC236}">
                  <a16:creationId xmlns:a16="http://schemas.microsoft.com/office/drawing/2014/main" id="{00000000-0008-0000-0300-0000A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21</xdr:row>
          <xdr:rowOff>139700</xdr:rowOff>
        </xdr:from>
        <xdr:to>
          <xdr:col>17</xdr:col>
          <xdr:colOff>330200</xdr:colOff>
          <xdr:row>23</xdr:row>
          <xdr:rowOff>25400</xdr:rowOff>
        </xdr:to>
        <xdr:sp macro="" textlink="">
          <xdr:nvSpPr>
            <xdr:cNvPr id="172456" name="Check Box 424" hidden="1">
              <a:extLst>
                <a:ext uri="{63B3BB69-23CF-44E3-9099-C40C66FF867C}">
                  <a14:compatExt spid="_x0000_s172456"/>
                </a:ext>
                <a:ext uri="{FF2B5EF4-FFF2-40B4-BE49-F238E27FC236}">
                  <a16:creationId xmlns:a16="http://schemas.microsoft.com/office/drawing/2014/main" id="{00000000-0008-0000-0300-0000A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22</xdr:row>
          <xdr:rowOff>139700</xdr:rowOff>
        </xdr:from>
        <xdr:to>
          <xdr:col>17</xdr:col>
          <xdr:colOff>330200</xdr:colOff>
          <xdr:row>24</xdr:row>
          <xdr:rowOff>25400</xdr:rowOff>
        </xdr:to>
        <xdr:sp macro="" textlink="">
          <xdr:nvSpPr>
            <xdr:cNvPr id="172457" name="Check Box 425" hidden="1">
              <a:extLst>
                <a:ext uri="{63B3BB69-23CF-44E3-9099-C40C66FF867C}">
                  <a14:compatExt spid="_x0000_s172457"/>
                </a:ext>
                <a:ext uri="{FF2B5EF4-FFF2-40B4-BE49-F238E27FC236}">
                  <a16:creationId xmlns:a16="http://schemas.microsoft.com/office/drawing/2014/main" id="{00000000-0008-0000-0300-0000A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23</xdr:row>
          <xdr:rowOff>139700</xdr:rowOff>
        </xdr:from>
        <xdr:to>
          <xdr:col>17</xdr:col>
          <xdr:colOff>330200</xdr:colOff>
          <xdr:row>25</xdr:row>
          <xdr:rowOff>25400</xdr:rowOff>
        </xdr:to>
        <xdr:sp macro="" textlink="">
          <xdr:nvSpPr>
            <xdr:cNvPr id="172458" name="Check Box 426" hidden="1">
              <a:extLst>
                <a:ext uri="{63B3BB69-23CF-44E3-9099-C40C66FF867C}">
                  <a14:compatExt spid="_x0000_s172458"/>
                </a:ext>
                <a:ext uri="{FF2B5EF4-FFF2-40B4-BE49-F238E27FC236}">
                  <a16:creationId xmlns:a16="http://schemas.microsoft.com/office/drawing/2014/main" id="{00000000-0008-0000-0300-0000A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24</xdr:row>
          <xdr:rowOff>139700</xdr:rowOff>
        </xdr:from>
        <xdr:to>
          <xdr:col>17</xdr:col>
          <xdr:colOff>330200</xdr:colOff>
          <xdr:row>26</xdr:row>
          <xdr:rowOff>25400</xdr:rowOff>
        </xdr:to>
        <xdr:sp macro="" textlink="">
          <xdr:nvSpPr>
            <xdr:cNvPr id="172459" name="Check Box 427" hidden="1">
              <a:extLst>
                <a:ext uri="{63B3BB69-23CF-44E3-9099-C40C66FF867C}">
                  <a14:compatExt spid="_x0000_s172459"/>
                </a:ext>
                <a:ext uri="{FF2B5EF4-FFF2-40B4-BE49-F238E27FC236}">
                  <a16:creationId xmlns:a16="http://schemas.microsoft.com/office/drawing/2014/main" id="{00000000-0008-0000-0300-0000A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25</xdr:row>
          <xdr:rowOff>139700</xdr:rowOff>
        </xdr:from>
        <xdr:to>
          <xdr:col>17</xdr:col>
          <xdr:colOff>330200</xdr:colOff>
          <xdr:row>27</xdr:row>
          <xdr:rowOff>25400</xdr:rowOff>
        </xdr:to>
        <xdr:sp macro="" textlink="">
          <xdr:nvSpPr>
            <xdr:cNvPr id="172460" name="Check Box 428" hidden="1">
              <a:extLst>
                <a:ext uri="{63B3BB69-23CF-44E3-9099-C40C66FF867C}">
                  <a14:compatExt spid="_x0000_s172460"/>
                </a:ext>
                <a:ext uri="{FF2B5EF4-FFF2-40B4-BE49-F238E27FC236}">
                  <a16:creationId xmlns:a16="http://schemas.microsoft.com/office/drawing/2014/main" id="{00000000-0008-0000-0300-0000A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26</xdr:row>
          <xdr:rowOff>139700</xdr:rowOff>
        </xdr:from>
        <xdr:to>
          <xdr:col>17</xdr:col>
          <xdr:colOff>330200</xdr:colOff>
          <xdr:row>28</xdr:row>
          <xdr:rowOff>25400</xdr:rowOff>
        </xdr:to>
        <xdr:sp macro="" textlink="">
          <xdr:nvSpPr>
            <xdr:cNvPr id="172461" name="Check Box 429" hidden="1">
              <a:extLst>
                <a:ext uri="{63B3BB69-23CF-44E3-9099-C40C66FF867C}">
                  <a14:compatExt spid="_x0000_s172461"/>
                </a:ext>
                <a:ext uri="{FF2B5EF4-FFF2-40B4-BE49-F238E27FC236}">
                  <a16:creationId xmlns:a16="http://schemas.microsoft.com/office/drawing/2014/main" id="{00000000-0008-0000-0300-0000A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27</xdr:row>
          <xdr:rowOff>139700</xdr:rowOff>
        </xdr:from>
        <xdr:to>
          <xdr:col>17</xdr:col>
          <xdr:colOff>330200</xdr:colOff>
          <xdr:row>29</xdr:row>
          <xdr:rowOff>25400</xdr:rowOff>
        </xdr:to>
        <xdr:sp macro="" textlink="">
          <xdr:nvSpPr>
            <xdr:cNvPr id="172462" name="Check Box 430" hidden="1">
              <a:extLst>
                <a:ext uri="{63B3BB69-23CF-44E3-9099-C40C66FF867C}">
                  <a14:compatExt spid="_x0000_s172462"/>
                </a:ext>
                <a:ext uri="{FF2B5EF4-FFF2-40B4-BE49-F238E27FC236}">
                  <a16:creationId xmlns:a16="http://schemas.microsoft.com/office/drawing/2014/main" id="{00000000-0008-0000-0300-0000A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28</xdr:row>
          <xdr:rowOff>139700</xdr:rowOff>
        </xdr:from>
        <xdr:to>
          <xdr:col>17</xdr:col>
          <xdr:colOff>330200</xdr:colOff>
          <xdr:row>30</xdr:row>
          <xdr:rowOff>25400</xdr:rowOff>
        </xdr:to>
        <xdr:sp macro="" textlink="">
          <xdr:nvSpPr>
            <xdr:cNvPr id="172463" name="Check Box 431" hidden="1">
              <a:extLst>
                <a:ext uri="{63B3BB69-23CF-44E3-9099-C40C66FF867C}">
                  <a14:compatExt spid="_x0000_s172463"/>
                </a:ext>
                <a:ext uri="{FF2B5EF4-FFF2-40B4-BE49-F238E27FC236}">
                  <a16:creationId xmlns:a16="http://schemas.microsoft.com/office/drawing/2014/main" id="{00000000-0008-0000-0300-0000A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29</xdr:row>
          <xdr:rowOff>139700</xdr:rowOff>
        </xdr:from>
        <xdr:to>
          <xdr:col>17</xdr:col>
          <xdr:colOff>330200</xdr:colOff>
          <xdr:row>31</xdr:row>
          <xdr:rowOff>25400</xdr:rowOff>
        </xdr:to>
        <xdr:sp macro="" textlink="">
          <xdr:nvSpPr>
            <xdr:cNvPr id="172464" name="Check Box 432" hidden="1">
              <a:extLst>
                <a:ext uri="{63B3BB69-23CF-44E3-9099-C40C66FF867C}">
                  <a14:compatExt spid="_x0000_s172464"/>
                </a:ext>
                <a:ext uri="{FF2B5EF4-FFF2-40B4-BE49-F238E27FC236}">
                  <a16:creationId xmlns:a16="http://schemas.microsoft.com/office/drawing/2014/main" id="{00000000-0008-0000-0300-0000B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30</xdr:row>
          <xdr:rowOff>139700</xdr:rowOff>
        </xdr:from>
        <xdr:to>
          <xdr:col>17</xdr:col>
          <xdr:colOff>330200</xdr:colOff>
          <xdr:row>32</xdr:row>
          <xdr:rowOff>25400</xdr:rowOff>
        </xdr:to>
        <xdr:sp macro="" textlink="">
          <xdr:nvSpPr>
            <xdr:cNvPr id="172465" name="Check Box 433" hidden="1">
              <a:extLst>
                <a:ext uri="{63B3BB69-23CF-44E3-9099-C40C66FF867C}">
                  <a14:compatExt spid="_x0000_s172465"/>
                </a:ext>
                <a:ext uri="{FF2B5EF4-FFF2-40B4-BE49-F238E27FC236}">
                  <a16:creationId xmlns:a16="http://schemas.microsoft.com/office/drawing/2014/main" id="{00000000-0008-0000-0300-0000B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31</xdr:row>
          <xdr:rowOff>139700</xdr:rowOff>
        </xdr:from>
        <xdr:to>
          <xdr:col>17</xdr:col>
          <xdr:colOff>330200</xdr:colOff>
          <xdr:row>33</xdr:row>
          <xdr:rowOff>25400</xdr:rowOff>
        </xdr:to>
        <xdr:sp macro="" textlink="">
          <xdr:nvSpPr>
            <xdr:cNvPr id="172466" name="Check Box 434" hidden="1">
              <a:extLst>
                <a:ext uri="{63B3BB69-23CF-44E3-9099-C40C66FF867C}">
                  <a14:compatExt spid="_x0000_s172466"/>
                </a:ext>
                <a:ext uri="{FF2B5EF4-FFF2-40B4-BE49-F238E27FC236}">
                  <a16:creationId xmlns:a16="http://schemas.microsoft.com/office/drawing/2014/main" id="{00000000-0008-0000-0300-0000B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32</xdr:row>
          <xdr:rowOff>139700</xdr:rowOff>
        </xdr:from>
        <xdr:to>
          <xdr:col>17</xdr:col>
          <xdr:colOff>330200</xdr:colOff>
          <xdr:row>34</xdr:row>
          <xdr:rowOff>25400</xdr:rowOff>
        </xdr:to>
        <xdr:sp macro="" textlink="">
          <xdr:nvSpPr>
            <xdr:cNvPr id="172467" name="Check Box 435" hidden="1">
              <a:extLst>
                <a:ext uri="{63B3BB69-23CF-44E3-9099-C40C66FF867C}">
                  <a14:compatExt spid="_x0000_s172467"/>
                </a:ext>
                <a:ext uri="{FF2B5EF4-FFF2-40B4-BE49-F238E27FC236}">
                  <a16:creationId xmlns:a16="http://schemas.microsoft.com/office/drawing/2014/main" id="{00000000-0008-0000-0300-0000B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33</xdr:row>
          <xdr:rowOff>139700</xdr:rowOff>
        </xdr:from>
        <xdr:to>
          <xdr:col>17</xdr:col>
          <xdr:colOff>330200</xdr:colOff>
          <xdr:row>35</xdr:row>
          <xdr:rowOff>25400</xdr:rowOff>
        </xdr:to>
        <xdr:sp macro="" textlink="">
          <xdr:nvSpPr>
            <xdr:cNvPr id="172468" name="Check Box 436" hidden="1">
              <a:extLst>
                <a:ext uri="{63B3BB69-23CF-44E3-9099-C40C66FF867C}">
                  <a14:compatExt spid="_x0000_s172468"/>
                </a:ext>
                <a:ext uri="{FF2B5EF4-FFF2-40B4-BE49-F238E27FC236}">
                  <a16:creationId xmlns:a16="http://schemas.microsoft.com/office/drawing/2014/main" id="{00000000-0008-0000-0300-0000B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34</xdr:row>
          <xdr:rowOff>139700</xdr:rowOff>
        </xdr:from>
        <xdr:to>
          <xdr:col>17</xdr:col>
          <xdr:colOff>330200</xdr:colOff>
          <xdr:row>36</xdr:row>
          <xdr:rowOff>25400</xdr:rowOff>
        </xdr:to>
        <xdr:sp macro="" textlink="">
          <xdr:nvSpPr>
            <xdr:cNvPr id="172469" name="Check Box 437" hidden="1">
              <a:extLst>
                <a:ext uri="{63B3BB69-23CF-44E3-9099-C40C66FF867C}">
                  <a14:compatExt spid="_x0000_s172469"/>
                </a:ext>
                <a:ext uri="{FF2B5EF4-FFF2-40B4-BE49-F238E27FC236}">
                  <a16:creationId xmlns:a16="http://schemas.microsoft.com/office/drawing/2014/main" id="{00000000-0008-0000-0300-0000B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35</xdr:row>
          <xdr:rowOff>139700</xdr:rowOff>
        </xdr:from>
        <xdr:to>
          <xdr:col>17</xdr:col>
          <xdr:colOff>330200</xdr:colOff>
          <xdr:row>37</xdr:row>
          <xdr:rowOff>25400</xdr:rowOff>
        </xdr:to>
        <xdr:sp macro="" textlink="">
          <xdr:nvSpPr>
            <xdr:cNvPr id="172470" name="Check Box 438" hidden="1">
              <a:extLst>
                <a:ext uri="{63B3BB69-23CF-44E3-9099-C40C66FF867C}">
                  <a14:compatExt spid="_x0000_s172470"/>
                </a:ext>
                <a:ext uri="{FF2B5EF4-FFF2-40B4-BE49-F238E27FC236}">
                  <a16:creationId xmlns:a16="http://schemas.microsoft.com/office/drawing/2014/main" id="{00000000-0008-0000-0300-0000B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36</xdr:row>
          <xdr:rowOff>139700</xdr:rowOff>
        </xdr:from>
        <xdr:to>
          <xdr:col>17</xdr:col>
          <xdr:colOff>330200</xdr:colOff>
          <xdr:row>38</xdr:row>
          <xdr:rowOff>25400</xdr:rowOff>
        </xdr:to>
        <xdr:sp macro="" textlink="">
          <xdr:nvSpPr>
            <xdr:cNvPr id="172471" name="Check Box 439" hidden="1">
              <a:extLst>
                <a:ext uri="{63B3BB69-23CF-44E3-9099-C40C66FF867C}">
                  <a14:compatExt spid="_x0000_s172471"/>
                </a:ext>
                <a:ext uri="{FF2B5EF4-FFF2-40B4-BE49-F238E27FC236}">
                  <a16:creationId xmlns:a16="http://schemas.microsoft.com/office/drawing/2014/main" id="{00000000-0008-0000-0300-0000B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37</xdr:row>
          <xdr:rowOff>139700</xdr:rowOff>
        </xdr:from>
        <xdr:to>
          <xdr:col>17</xdr:col>
          <xdr:colOff>330200</xdr:colOff>
          <xdr:row>39</xdr:row>
          <xdr:rowOff>25400</xdr:rowOff>
        </xdr:to>
        <xdr:sp macro="" textlink="">
          <xdr:nvSpPr>
            <xdr:cNvPr id="172472" name="Check Box 440" hidden="1">
              <a:extLst>
                <a:ext uri="{63B3BB69-23CF-44E3-9099-C40C66FF867C}">
                  <a14:compatExt spid="_x0000_s172472"/>
                </a:ext>
                <a:ext uri="{FF2B5EF4-FFF2-40B4-BE49-F238E27FC236}">
                  <a16:creationId xmlns:a16="http://schemas.microsoft.com/office/drawing/2014/main" id="{00000000-0008-0000-0300-0000B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38</xdr:row>
          <xdr:rowOff>139700</xdr:rowOff>
        </xdr:from>
        <xdr:to>
          <xdr:col>17</xdr:col>
          <xdr:colOff>330200</xdr:colOff>
          <xdr:row>40</xdr:row>
          <xdr:rowOff>25400</xdr:rowOff>
        </xdr:to>
        <xdr:sp macro="" textlink="">
          <xdr:nvSpPr>
            <xdr:cNvPr id="172473" name="Check Box 441" hidden="1">
              <a:extLst>
                <a:ext uri="{63B3BB69-23CF-44E3-9099-C40C66FF867C}">
                  <a14:compatExt spid="_x0000_s172473"/>
                </a:ext>
                <a:ext uri="{FF2B5EF4-FFF2-40B4-BE49-F238E27FC236}">
                  <a16:creationId xmlns:a16="http://schemas.microsoft.com/office/drawing/2014/main" id="{00000000-0008-0000-0300-0000B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39</xdr:row>
          <xdr:rowOff>139700</xdr:rowOff>
        </xdr:from>
        <xdr:to>
          <xdr:col>17</xdr:col>
          <xdr:colOff>330200</xdr:colOff>
          <xdr:row>41</xdr:row>
          <xdr:rowOff>25400</xdr:rowOff>
        </xdr:to>
        <xdr:sp macro="" textlink="">
          <xdr:nvSpPr>
            <xdr:cNvPr id="172474" name="Check Box 442" hidden="1">
              <a:extLst>
                <a:ext uri="{63B3BB69-23CF-44E3-9099-C40C66FF867C}">
                  <a14:compatExt spid="_x0000_s172474"/>
                </a:ext>
                <a:ext uri="{FF2B5EF4-FFF2-40B4-BE49-F238E27FC236}">
                  <a16:creationId xmlns:a16="http://schemas.microsoft.com/office/drawing/2014/main" id="{00000000-0008-0000-0300-0000B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40</xdr:row>
          <xdr:rowOff>139700</xdr:rowOff>
        </xdr:from>
        <xdr:to>
          <xdr:col>17</xdr:col>
          <xdr:colOff>330200</xdr:colOff>
          <xdr:row>42</xdr:row>
          <xdr:rowOff>25400</xdr:rowOff>
        </xdr:to>
        <xdr:sp macro="" textlink="">
          <xdr:nvSpPr>
            <xdr:cNvPr id="172475" name="Check Box 443" hidden="1">
              <a:extLst>
                <a:ext uri="{63B3BB69-23CF-44E3-9099-C40C66FF867C}">
                  <a14:compatExt spid="_x0000_s172475"/>
                </a:ext>
                <a:ext uri="{FF2B5EF4-FFF2-40B4-BE49-F238E27FC236}">
                  <a16:creationId xmlns:a16="http://schemas.microsoft.com/office/drawing/2014/main" id="{00000000-0008-0000-0300-0000B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41</xdr:row>
          <xdr:rowOff>139700</xdr:rowOff>
        </xdr:from>
        <xdr:to>
          <xdr:col>17</xdr:col>
          <xdr:colOff>330200</xdr:colOff>
          <xdr:row>43</xdr:row>
          <xdr:rowOff>25400</xdr:rowOff>
        </xdr:to>
        <xdr:sp macro="" textlink="">
          <xdr:nvSpPr>
            <xdr:cNvPr id="172476" name="Check Box 444" hidden="1">
              <a:extLst>
                <a:ext uri="{63B3BB69-23CF-44E3-9099-C40C66FF867C}">
                  <a14:compatExt spid="_x0000_s172476"/>
                </a:ext>
                <a:ext uri="{FF2B5EF4-FFF2-40B4-BE49-F238E27FC236}">
                  <a16:creationId xmlns:a16="http://schemas.microsoft.com/office/drawing/2014/main" id="{00000000-0008-0000-0300-0000B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42</xdr:row>
          <xdr:rowOff>139700</xdr:rowOff>
        </xdr:from>
        <xdr:to>
          <xdr:col>17</xdr:col>
          <xdr:colOff>330200</xdr:colOff>
          <xdr:row>44</xdr:row>
          <xdr:rowOff>25400</xdr:rowOff>
        </xdr:to>
        <xdr:sp macro="" textlink="">
          <xdr:nvSpPr>
            <xdr:cNvPr id="172477" name="Check Box 445" hidden="1">
              <a:extLst>
                <a:ext uri="{63B3BB69-23CF-44E3-9099-C40C66FF867C}">
                  <a14:compatExt spid="_x0000_s172477"/>
                </a:ext>
                <a:ext uri="{FF2B5EF4-FFF2-40B4-BE49-F238E27FC236}">
                  <a16:creationId xmlns:a16="http://schemas.microsoft.com/office/drawing/2014/main" id="{00000000-0008-0000-0300-0000B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43</xdr:row>
          <xdr:rowOff>139700</xdr:rowOff>
        </xdr:from>
        <xdr:to>
          <xdr:col>17</xdr:col>
          <xdr:colOff>330200</xdr:colOff>
          <xdr:row>45</xdr:row>
          <xdr:rowOff>25400</xdr:rowOff>
        </xdr:to>
        <xdr:sp macro="" textlink="">
          <xdr:nvSpPr>
            <xdr:cNvPr id="172478" name="Check Box 446" hidden="1">
              <a:extLst>
                <a:ext uri="{63B3BB69-23CF-44E3-9099-C40C66FF867C}">
                  <a14:compatExt spid="_x0000_s172478"/>
                </a:ext>
                <a:ext uri="{FF2B5EF4-FFF2-40B4-BE49-F238E27FC236}">
                  <a16:creationId xmlns:a16="http://schemas.microsoft.com/office/drawing/2014/main" id="{00000000-0008-0000-0300-0000B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44</xdr:row>
          <xdr:rowOff>139700</xdr:rowOff>
        </xdr:from>
        <xdr:to>
          <xdr:col>17</xdr:col>
          <xdr:colOff>330200</xdr:colOff>
          <xdr:row>46</xdr:row>
          <xdr:rowOff>25400</xdr:rowOff>
        </xdr:to>
        <xdr:sp macro="" textlink="">
          <xdr:nvSpPr>
            <xdr:cNvPr id="172479" name="Check Box 447" hidden="1">
              <a:extLst>
                <a:ext uri="{63B3BB69-23CF-44E3-9099-C40C66FF867C}">
                  <a14:compatExt spid="_x0000_s172479"/>
                </a:ext>
                <a:ext uri="{FF2B5EF4-FFF2-40B4-BE49-F238E27FC236}">
                  <a16:creationId xmlns:a16="http://schemas.microsoft.com/office/drawing/2014/main" id="{00000000-0008-0000-0300-0000B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45</xdr:row>
          <xdr:rowOff>139700</xdr:rowOff>
        </xdr:from>
        <xdr:to>
          <xdr:col>17</xdr:col>
          <xdr:colOff>330200</xdr:colOff>
          <xdr:row>47</xdr:row>
          <xdr:rowOff>25400</xdr:rowOff>
        </xdr:to>
        <xdr:sp macro="" textlink="">
          <xdr:nvSpPr>
            <xdr:cNvPr id="172480" name="Check Box 448" hidden="1">
              <a:extLst>
                <a:ext uri="{63B3BB69-23CF-44E3-9099-C40C66FF867C}">
                  <a14:compatExt spid="_x0000_s172480"/>
                </a:ext>
                <a:ext uri="{FF2B5EF4-FFF2-40B4-BE49-F238E27FC236}">
                  <a16:creationId xmlns:a16="http://schemas.microsoft.com/office/drawing/2014/main" id="{00000000-0008-0000-0300-0000C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46</xdr:row>
          <xdr:rowOff>139700</xdr:rowOff>
        </xdr:from>
        <xdr:to>
          <xdr:col>17</xdr:col>
          <xdr:colOff>330200</xdr:colOff>
          <xdr:row>48</xdr:row>
          <xdr:rowOff>25400</xdr:rowOff>
        </xdr:to>
        <xdr:sp macro="" textlink="">
          <xdr:nvSpPr>
            <xdr:cNvPr id="172481" name="Check Box 449" hidden="1">
              <a:extLst>
                <a:ext uri="{63B3BB69-23CF-44E3-9099-C40C66FF867C}">
                  <a14:compatExt spid="_x0000_s172481"/>
                </a:ext>
                <a:ext uri="{FF2B5EF4-FFF2-40B4-BE49-F238E27FC236}">
                  <a16:creationId xmlns:a16="http://schemas.microsoft.com/office/drawing/2014/main" id="{00000000-0008-0000-0300-0000C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47</xdr:row>
          <xdr:rowOff>139700</xdr:rowOff>
        </xdr:from>
        <xdr:to>
          <xdr:col>17</xdr:col>
          <xdr:colOff>330200</xdr:colOff>
          <xdr:row>49</xdr:row>
          <xdr:rowOff>25400</xdr:rowOff>
        </xdr:to>
        <xdr:sp macro="" textlink="">
          <xdr:nvSpPr>
            <xdr:cNvPr id="172482" name="Check Box 450" hidden="1">
              <a:extLst>
                <a:ext uri="{63B3BB69-23CF-44E3-9099-C40C66FF867C}">
                  <a14:compatExt spid="_x0000_s172482"/>
                </a:ext>
                <a:ext uri="{FF2B5EF4-FFF2-40B4-BE49-F238E27FC236}">
                  <a16:creationId xmlns:a16="http://schemas.microsoft.com/office/drawing/2014/main" id="{00000000-0008-0000-0300-0000C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48</xdr:row>
          <xdr:rowOff>139700</xdr:rowOff>
        </xdr:from>
        <xdr:to>
          <xdr:col>17</xdr:col>
          <xdr:colOff>330200</xdr:colOff>
          <xdr:row>50</xdr:row>
          <xdr:rowOff>25400</xdr:rowOff>
        </xdr:to>
        <xdr:sp macro="" textlink="">
          <xdr:nvSpPr>
            <xdr:cNvPr id="172483" name="Check Box 451" hidden="1">
              <a:extLst>
                <a:ext uri="{63B3BB69-23CF-44E3-9099-C40C66FF867C}">
                  <a14:compatExt spid="_x0000_s172483"/>
                </a:ext>
                <a:ext uri="{FF2B5EF4-FFF2-40B4-BE49-F238E27FC236}">
                  <a16:creationId xmlns:a16="http://schemas.microsoft.com/office/drawing/2014/main" id="{00000000-0008-0000-0300-0000C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49</xdr:row>
          <xdr:rowOff>139700</xdr:rowOff>
        </xdr:from>
        <xdr:to>
          <xdr:col>17</xdr:col>
          <xdr:colOff>330200</xdr:colOff>
          <xdr:row>51</xdr:row>
          <xdr:rowOff>25400</xdr:rowOff>
        </xdr:to>
        <xdr:sp macro="" textlink="">
          <xdr:nvSpPr>
            <xdr:cNvPr id="172484" name="Check Box 452" hidden="1">
              <a:extLst>
                <a:ext uri="{63B3BB69-23CF-44E3-9099-C40C66FF867C}">
                  <a14:compatExt spid="_x0000_s172484"/>
                </a:ext>
                <a:ext uri="{FF2B5EF4-FFF2-40B4-BE49-F238E27FC236}">
                  <a16:creationId xmlns:a16="http://schemas.microsoft.com/office/drawing/2014/main" id="{00000000-0008-0000-0300-0000C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50</xdr:row>
          <xdr:rowOff>139700</xdr:rowOff>
        </xdr:from>
        <xdr:to>
          <xdr:col>17</xdr:col>
          <xdr:colOff>330200</xdr:colOff>
          <xdr:row>52</xdr:row>
          <xdr:rowOff>25400</xdr:rowOff>
        </xdr:to>
        <xdr:sp macro="" textlink="">
          <xdr:nvSpPr>
            <xdr:cNvPr id="172485" name="Check Box 453" hidden="1">
              <a:extLst>
                <a:ext uri="{63B3BB69-23CF-44E3-9099-C40C66FF867C}">
                  <a14:compatExt spid="_x0000_s172485"/>
                </a:ext>
                <a:ext uri="{FF2B5EF4-FFF2-40B4-BE49-F238E27FC236}">
                  <a16:creationId xmlns:a16="http://schemas.microsoft.com/office/drawing/2014/main" id="{00000000-0008-0000-0300-0000C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51</xdr:row>
          <xdr:rowOff>139700</xdr:rowOff>
        </xdr:from>
        <xdr:to>
          <xdr:col>17</xdr:col>
          <xdr:colOff>330200</xdr:colOff>
          <xdr:row>53</xdr:row>
          <xdr:rowOff>25400</xdr:rowOff>
        </xdr:to>
        <xdr:sp macro="" textlink="">
          <xdr:nvSpPr>
            <xdr:cNvPr id="172486" name="Check Box 454" hidden="1">
              <a:extLst>
                <a:ext uri="{63B3BB69-23CF-44E3-9099-C40C66FF867C}">
                  <a14:compatExt spid="_x0000_s172486"/>
                </a:ext>
                <a:ext uri="{FF2B5EF4-FFF2-40B4-BE49-F238E27FC236}">
                  <a16:creationId xmlns:a16="http://schemas.microsoft.com/office/drawing/2014/main" id="{00000000-0008-0000-0300-0000C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52</xdr:row>
          <xdr:rowOff>139700</xdr:rowOff>
        </xdr:from>
        <xdr:to>
          <xdr:col>17</xdr:col>
          <xdr:colOff>330200</xdr:colOff>
          <xdr:row>54</xdr:row>
          <xdr:rowOff>25400</xdr:rowOff>
        </xdr:to>
        <xdr:sp macro="" textlink="">
          <xdr:nvSpPr>
            <xdr:cNvPr id="172487" name="Check Box 455" hidden="1">
              <a:extLst>
                <a:ext uri="{63B3BB69-23CF-44E3-9099-C40C66FF867C}">
                  <a14:compatExt spid="_x0000_s172487"/>
                </a:ext>
                <a:ext uri="{FF2B5EF4-FFF2-40B4-BE49-F238E27FC236}">
                  <a16:creationId xmlns:a16="http://schemas.microsoft.com/office/drawing/2014/main" id="{00000000-0008-0000-0300-0000C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53</xdr:row>
          <xdr:rowOff>139700</xdr:rowOff>
        </xdr:from>
        <xdr:to>
          <xdr:col>17</xdr:col>
          <xdr:colOff>330200</xdr:colOff>
          <xdr:row>55</xdr:row>
          <xdr:rowOff>25400</xdr:rowOff>
        </xdr:to>
        <xdr:sp macro="" textlink="">
          <xdr:nvSpPr>
            <xdr:cNvPr id="172488" name="Check Box 456" hidden="1">
              <a:extLst>
                <a:ext uri="{63B3BB69-23CF-44E3-9099-C40C66FF867C}">
                  <a14:compatExt spid="_x0000_s172488"/>
                </a:ext>
                <a:ext uri="{FF2B5EF4-FFF2-40B4-BE49-F238E27FC236}">
                  <a16:creationId xmlns:a16="http://schemas.microsoft.com/office/drawing/2014/main" id="{00000000-0008-0000-0300-0000C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54</xdr:row>
          <xdr:rowOff>139700</xdr:rowOff>
        </xdr:from>
        <xdr:to>
          <xdr:col>17</xdr:col>
          <xdr:colOff>330200</xdr:colOff>
          <xdr:row>56</xdr:row>
          <xdr:rowOff>25400</xdr:rowOff>
        </xdr:to>
        <xdr:sp macro="" textlink="">
          <xdr:nvSpPr>
            <xdr:cNvPr id="172489" name="Check Box 457" hidden="1">
              <a:extLst>
                <a:ext uri="{63B3BB69-23CF-44E3-9099-C40C66FF867C}">
                  <a14:compatExt spid="_x0000_s172489"/>
                </a:ext>
                <a:ext uri="{FF2B5EF4-FFF2-40B4-BE49-F238E27FC236}">
                  <a16:creationId xmlns:a16="http://schemas.microsoft.com/office/drawing/2014/main" id="{00000000-0008-0000-0300-0000C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55</xdr:row>
          <xdr:rowOff>139700</xdr:rowOff>
        </xdr:from>
        <xdr:to>
          <xdr:col>17</xdr:col>
          <xdr:colOff>330200</xdr:colOff>
          <xdr:row>57</xdr:row>
          <xdr:rowOff>25400</xdr:rowOff>
        </xdr:to>
        <xdr:sp macro="" textlink="">
          <xdr:nvSpPr>
            <xdr:cNvPr id="172490" name="Check Box 458" hidden="1">
              <a:extLst>
                <a:ext uri="{63B3BB69-23CF-44E3-9099-C40C66FF867C}">
                  <a14:compatExt spid="_x0000_s172490"/>
                </a:ext>
                <a:ext uri="{FF2B5EF4-FFF2-40B4-BE49-F238E27FC236}">
                  <a16:creationId xmlns:a16="http://schemas.microsoft.com/office/drawing/2014/main" id="{00000000-0008-0000-0300-0000C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56</xdr:row>
          <xdr:rowOff>139700</xdr:rowOff>
        </xdr:from>
        <xdr:to>
          <xdr:col>17</xdr:col>
          <xdr:colOff>330200</xdr:colOff>
          <xdr:row>58</xdr:row>
          <xdr:rowOff>25400</xdr:rowOff>
        </xdr:to>
        <xdr:sp macro="" textlink="">
          <xdr:nvSpPr>
            <xdr:cNvPr id="172491" name="Check Box 459" hidden="1">
              <a:extLst>
                <a:ext uri="{63B3BB69-23CF-44E3-9099-C40C66FF867C}">
                  <a14:compatExt spid="_x0000_s172491"/>
                </a:ext>
                <a:ext uri="{FF2B5EF4-FFF2-40B4-BE49-F238E27FC236}">
                  <a16:creationId xmlns:a16="http://schemas.microsoft.com/office/drawing/2014/main" id="{00000000-0008-0000-0300-0000C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57</xdr:row>
          <xdr:rowOff>139700</xdr:rowOff>
        </xdr:from>
        <xdr:to>
          <xdr:col>17</xdr:col>
          <xdr:colOff>330200</xdr:colOff>
          <xdr:row>59</xdr:row>
          <xdr:rowOff>25400</xdr:rowOff>
        </xdr:to>
        <xdr:sp macro="" textlink="">
          <xdr:nvSpPr>
            <xdr:cNvPr id="172492" name="Check Box 460" hidden="1">
              <a:extLst>
                <a:ext uri="{63B3BB69-23CF-44E3-9099-C40C66FF867C}">
                  <a14:compatExt spid="_x0000_s172492"/>
                </a:ext>
                <a:ext uri="{FF2B5EF4-FFF2-40B4-BE49-F238E27FC236}">
                  <a16:creationId xmlns:a16="http://schemas.microsoft.com/office/drawing/2014/main" id="{00000000-0008-0000-0300-0000C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58</xdr:row>
          <xdr:rowOff>139700</xdr:rowOff>
        </xdr:from>
        <xdr:to>
          <xdr:col>17</xdr:col>
          <xdr:colOff>330200</xdr:colOff>
          <xdr:row>60</xdr:row>
          <xdr:rowOff>25400</xdr:rowOff>
        </xdr:to>
        <xdr:sp macro="" textlink="">
          <xdr:nvSpPr>
            <xdr:cNvPr id="172493" name="Check Box 461" hidden="1">
              <a:extLst>
                <a:ext uri="{63B3BB69-23CF-44E3-9099-C40C66FF867C}">
                  <a14:compatExt spid="_x0000_s172493"/>
                </a:ext>
                <a:ext uri="{FF2B5EF4-FFF2-40B4-BE49-F238E27FC236}">
                  <a16:creationId xmlns:a16="http://schemas.microsoft.com/office/drawing/2014/main" id="{00000000-0008-0000-0300-0000C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59</xdr:row>
          <xdr:rowOff>139700</xdr:rowOff>
        </xdr:from>
        <xdr:to>
          <xdr:col>17</xdr:col>
          <xdr:colOff>330200</xdr:colOff>
          <xdr:row>61</xdr:row>
          <xdr:rowOff>25400</xdr:rowOff>
        </xdr:to>
        <xdr:sp macro="" textlink="">
          <xdr:nvSpPr>
            <xdr:cNvPr id="172494" name="Check Box 462" hidden="1">
              <a:extLst>
                <a:ext uri="{63B3BB69-23CF-44E3-9099-C40C66FF867C}">
                  <a14:compatExt spid="_x0000_s172494"/>
                </a:ext>
                <a:ext uri="{FF2B5EF4-FFF2-40B4-BE49-F238E27FC236}">
                  <a16:creationId xmlns:a16="http://schemas.microsoft.com/office/drawing/2014/main" id="{00000000-0008-0000-0300-0000C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60</xdr:row>
          <xdr:rowOff>139700</xdr:rowOff>
        </xdr:from>
        <xdr:to>
          <xdr:col>17</xdr:col>
          <xdr:colOff>330200</xdr:colOff>
          <xdr:row>62</xdr:row>
          <xdr:rowOff>25400</xdr:rowOff>
        </xdr:to>
        <xdr:sp macro="" textlink="">
          <xdr:nvSpPr>
            <xdr:cNvPr id="172495" name="Check Box 463" hidden="1">
              <a:extLst>
                <a:ext uri="{63B3BB69-23CF-44E3-9099-C40C66FF867C}">
                  <a14:compatExt spid="_x0000_s172495"/>
                </a:ext>
                <a:ext uri="{FF2B5EF4-FFF2-40B4-BE49-F238E27FC236}">
                  <a16:creationId xmlns:a16="http://schemas.microsoft.com/office/drawing/2014/main" id="{00000000-0008-0000-0300-0000C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61</xdr:row>
          <xdr:rowOff>139700</xdr:rowOff>
        </xdr:from>
        <xdr:to>
          <xdr:col>17</xdr:col>
          <xdr:colOff>330200</xdr:colOff>
          <xdr:row>63</xdr:row>
          <xdr:rowOff>25400</xdr:rowOff>
        </xdr:to>
        <xdr:sp macro="" textlink="">
          <xdr:nvSpPr>
            <xdr:cNvPr id="172496" name="Check Box 464" hidden="1">
              <a:extLst>
                <a:ext uri="{63B3BB69-23CF-44E3-9099-C40C66FF867C}">
                  <a14:compatExt spid="_x0000_s172496"/>
                </a:ext>
                <a:ext uri="{FF2B5EF4-FFF2-40B4-BE49-F238E27FC236}">
                  <a16:creationId xmlns:a16="http://schemas.microsoft.com/office/drawing/2014/main" id="{00000000-0008-0000-0300-0000D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62</xdr:row>
          <xdr:rowOff>139700</xdr:rowOff>
        </xdr:from>
        <xdr:to>
          <xdr:col>17</xdr:col>
          <xdr:colOff>330200</xdr:colOff>
          <xdr:row>64</xdr:row>
          <xdr:rowOff>25400</xdr:rowOff>
        </xdr:to>
        <xdr:sp macro="" textlink="">
          <xdr:nvSpPr>
            <xdr:cNvPr id="172497" name="Check Box 465" hidden="1">
              <a:extLst>
                <a:ext uri="{63B3BB69-23CF-44E3-9099-C40C66FF867C}">
                  <a14:compatExt spid="_x0000_s172497"/>
                </a:ext>
                <a:ext uri="{FF2B5EF4-FFF2-40B4-BE49-F238E27FC236}">
                  <a16:creationId xmlns:a16="http://schemas.microsoft.com/office/drawing/2014/main" id="{00000000-0008-0000-0300-0000D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63</xdr:row>
          <xdr:rowOff>139700</xdr:rowOff>
        </xdr:from>
        <xdr:to>
          <xdr:col>17</xdr:col>
          <xdr:colOff>330200</xdr:colOff>
          <xdr:row>65</xdr:row>
          <xdr:rowOff>25400</xdr:rowOff>
        </xdr:to>
        <xdr:sp macro="" textlink="">
          <xdr:nvSpPr>
            <xdr:cNvPr id="172498" name="Check Box 466" hidden="1">
              <a:extLst>
                <a:ext uri="{63B3BB69-23CF-44E3-9099-C40C66FF867C}">
                  <a14:compatExt spid="_x0000_s172498"/>
                </a:ext>
                <a:ext uri="{FF2B5EF4-FFF2-40B4-BE49-F238E27FC236}">
                  <a16:creationId xmlns:a16="http://schemas.microsoft.com/office/drawing/2014/main" id="{00000000-0008-0000-0300-0000D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64</xdr:row>
          <xdr:rowOff>139700</xdr:rowOff>
        </xdr:from>
        <xdr:to>
          <xdr:col>17</xdr:col>
          <xdr:colOff>330200</xdr:colOff>
          <xdr:row>66</xdr:row>
          <xdr:rowOff>25400</xdr:rowOff>
        </xdr:to>
        <xdr:sp macro="" textlink="">
          <xdr:nvSpPr>
            <xdr:cNvPr id="172499" name="Check Box 467" hidden="1">
              <a:extLst>
                <a:ext uri="{63B3BB69-23CF-44E3-9099-C40C66FF867C}">
                  <a14:compatExt spid="_x0000_s172499"/>
                </a:ext>
                <a:ext uri="{FF2B5EF4-FFF2-40B4-BE49-F238E27FC236}">
                  <a16:creationId xmlns:a16="http://schemas.microsoft.com/office/drawing/2014/main" id="{00000000-0008-0000-0300-0000D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65</xdr:row>
          <xdr:rowOff>139700</xdr:rowOff>
        </xdr:from>
        <xdr:to>
          <xdr:col>17</xdr:col>
          <xdr:colOff>330200</xdr:colOff>
          <xdr:row>67</xdr:row>
          <xdr:rowOff>25400</xdr:rowOff>
        </xdr:to>
        <xdr:sp macro="" textlink="">
          <xdr:nvSpPr>
            <xdr:cNvPr id="172500" name="Check Box 468" hidden="1">
              <a:extLst>
                <a:ext uri="{63B3BB69-23CF-44E3-9099-C40C66FF867C}">
                  <a14:compatExt spid="_x0000_s172500"/>
                </a:ext>
                <a:ext uri="{FF2B5EF4-FFF2-40B4-BE49-F238E27FC236}">
                  <a16:creationId xmlns:a16="http://schemas.microsoft.com/office/drawing/2014/main" id="{00000000-0008-0000-0300-0000D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66</xdr:row>
          <xdr:rowOff>139700</xdr:rowOff>
        </xdr:from>
        <xdr:to>
          <xdr:col>17</xdr:col>
          <xdr:colOff>330200</xdr:colOff>
          <xdr:row>68</xdr:row>
          <xdr:rowOff>25400</xdr:rowOff>
        </xdr:to>
        <xdr:sp macro="" textlink="">
          <xdr:nvSpPr>
            <xdr:cNvPr id="172501" name="Check Box 469" hidden="1">
              <a:extLst>
                <a:ext uri="{63B3BB69-23CF-44E3-9099-C40C66FF867C}">
                  <a14:compatExt spid="_x0000_s172501"/>
                </a:ext>
                <a:ext uri="{FF2B5EF4-FFF2-40B4-BE49-F238E27FC236}">
                  <a16:creationId xmlns:a16="http://schemas.microsoft.com/office/drawing/2014/main" id="{00000000-0008-0000-0300-0000D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67</xdr:row>
          <xdr:rowOff>139700</xdr:rowOff>
        </xdr:from>
        <xdr:to>
          <xdr:col>17</xdr:col>
          <xdr:colOff>330200</xdr:colOff>
          <xdr:row>69</xdr:row>
          <xdr:rowOff>25400</xdr:rowOff>
        </xdr:to>
        <xdr:sp macro="" textlink="">
          <xdr:nvSpPr>
            <xdr:cNvPr id="172502" name="Check Box 470" hidden="1">
              <a:extLst>
                <a:ext uri="{63B3BB69-23CF-44E3-9099-C40C66FF867C}">
                  <a14:compatExt spid="_x0000_s172502"/>
                </a:ext>
                <a:ext uri="{FF2B5EF4-FFF2-40B4-BE49-F238E27FC236}">
                  <a16:creationId xmlns:a16="http://schemas.microsoft.com/office/drawing/2014/main" id="{00000000-0008-0000-0300-0000D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68</xdr:row>
          <xdr:rowOff>139700</xdr:rowOff>
        </xdr:from>
        <xdr:to>
          <xdr:col>17</xdr:col>
          <xdr:colOff>330200</xdr:colOff>
          <xdr:row>70</xdr:row>
          <xdr:rowOff>25400</xdr:rowOff>
        </xdr:to>
        <xdr:sp macro="" textlink="">
          <xdr:nvSpPr>
            <xdr:cNvPr id="172503" name="Check Box 471" hidden="1">
              <a:extLst>
                <a:ext uri="{63B3BB69-23CF-44E3-9099-C40C66FF867C}">
                  <a14:compatExt spid="_x0000_s172503"/>
                </a:ext>
                <a:ext uri="{FF2B5EF4-FFF2-40B4-BE49-F238E27FC236}">
                  <a16:creationId xmlns:a16="http://schemas.microsoft.com/office/drawing/2014/main" id="{00000000-0008-0000-0300-0000D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69</xdr:row>
          <xdr:rowOff>139700</xdr:rowOff>
        </xdr:from>
        <xdr:to>
          <xdr:col>17</xdr:col>
          <xdr:colOff>330200</xdr:colOff>
          <xdr:row>71</xdr:row>
          <xdr:rowOff>25400</xdr:rowOff>
        </xdr:to>
        <xdr:sp macro="" textlink="">
          <xdr:nvSpPr>
            <xdr:cNvPr id="172504" name="Check Box 472" hidden="1">
              <a:extLst>
                <a:ext uri="{63B3BB69-23CF-44E3-9099-C40C66FF867C}">
                  <a14:compatExt spid="_x0000_s172504"/>
                </a:ext>
                <a:ext uri="{FF2B5EF4-FFF2-40B4-BE49-F238E27FC236}">
                  <a16:creationId xmlns:a16="http://schemas.microsoft.com/office/drawing/2014/main" id="{00000000-0008-0000-0300-0000D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70</xdr:row>
          <xdr:rowOff>139700</xdr:rowOff>
        </xdr:from>
        <xdr:to>
          <xdr:col>17</xdr:col>
          <xdr:colOff>330200</xdr:colOff>
          <xdr:row>72</xdr:row>
          <xdr:rowOff>25400</xdr:rowOff>
        </xdr:to>
        <xdr:sp macro="" textlink="">
          <xdr:nvSpPr>
            <xdr:cNvPr id="172505" name="Check Box 473" hidden="1">
              <a:extLst>
                <a:ext uri="{63B3BB69-23CF-44E3-9099-C40C66FF867C}">
                  <a14:compatExt spid="_x0000_s172505"/>
                </a:ext>
                <a:ext uri="{FF2B5EF4-FFF2-40B4-BE49-F238E27FC236}">
                  <a16:creationId xmlns:a16="http://schemas.microsoft.com/office/drawing/2014/main" id="{00000000-0008-0000-0300-0000D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71</xdr:row>
          <xdr:rowOff>139700</xdr:rowOff>
        </xdr:from>
        <xdr:to>
          <xdr:col>17</xdr:col>
          <xdr:colOff>330200</xdr:colOff>
          <xdr:row>73</xdr:row>
          <xdr:rowOff>25400</xdr:rowOff>
        </xdr:to>
        <xdr:sp macro="" textlink="">
          <xdr:nvSpPr>
            <xdr:cNvPr id="172506" name="Check Box 474" hidden="1">
              <a:extLst>
                <a:ext uri="{63B3BB69-23CF-44E3-9099-C40C66FF867C}">
                  <a14:compatExt spid="_x0000_s172506"/>
                </a:ext>
                <a:ext uri="{FF2B5EF4-FFF2-40B4-BE49-F238E27FC236}">
                  <a16:creationId xmlns:a16="http://schemas.microsoft.com/office/drawing/2014/main" id="{00000000-0008-0000-0300-0000D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72</xdr:row>
          <xdr:rowOff>139700</xdr:rowOff>
        </xdr:from>
        <xdr:to>
          <xdr:col>17</xdr:col>
          <xdr:colOff>330200</xdr:colOff>
          <xdr:row>74</xdr:row>
          <xdr:rowOff>25400</xdr:rowOff>
        </xdr:to>
        <xdr:sp macro="" textlink="">
          <xdr:nvSpPr>
            <xdr:cNvPr id="172507" name="Check Box 475" hidden="1">
              <a:extLst>
                <a:ext uri="{63B3BB69-23CF-44E3-9099-C40C66FF867C}">
                  <a14:compatExt spid="_x0000_s172507"/>
                </a:ext>
                <a:ext uri="{FF2B5EF4-FFF2-40B4-BE49-F238E27FC236}">
                  <a16:creationId xmlns:a16="http://schemas.microsoft.com/office/drawing/2014/main" id="{00000000-0008-0000-0300-0000D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73</xdr:row>
          <xdr:rowOff>139700</xdr:rowOff>
        </xdr:from>
        <xdr:to>
          <xdr:col>17</xdr:col>
          <xdr:colOff>330200</xdr:colOff>
          <xdr:row>75</xdr:row>
          <xdr:rowOff>25400</xdr:rowOff>
        </xdr:to>
        <xdr:sp macro="" textlink="">
          <xdr:nvSpPr>
            <xdr:cNvPr id="172508" name="Check Box 476" hidden="1">
              <a:extLst>
                <a:ext uri="{63B3BB69-23CF-44E3-9099-C40C66FF867C}">
                  <a14:compatExt spid="_x0000_s172508"/>
                </a:ext>
                <a:ext uri="{FF2B5EF4-FFF2-40B4-BE49-F238E27FC236}">
                  <a16:creationId xmlns:a16="http://schemas.microsoft.com/office/drawing/2014/main" id="{00000000-0008-0000-0300-0000D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74</xdr:row>
          <xdr:rowOff>139700</xdr:rowOff>
        </xdr:from>
        <xdr:to>
          <xdr:col>17</xdr:col>
          <xdr:colOff>330200</xdr:colOff>
          <xdr:row>76</xdr:row>
          <xdr:rowOff>25400</xdr:rowOff>
        </xdr:to>
        <xdr:sp macro="" textlink="">
          <xdr:nvSpPr>
            <xdr:cNvPr id="172509" name="Check Box 477" hidden="1">
              <a:extLst>
                <a:ext uri="{63B3BB69-23CF-44E3-9099-C40C66FF867C}">
                  <a14:compatExt spid="_x0000_s172509"/>
                </a:ext>
                <a:ext uri="{FF2B5EF4-FFF2-40B4-BE49-F238E27FC236}">
                  <a16:creationId xmlns:a16="http://schemas.microsoft.com/office/drawing/2014/main" id="{00000000-0008-0000-0300-0000D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75</xdr:row>
          <xdr:rowOff>139700</xdr:rowOff>
        </xdr:from>
        <xdr:to>
          <xdr:col>17</xdr:col>
          <xdr:colOff>330200</xdr:colOff>
          <xdr:row>77</xdr:row>
          <xdr:rowOff>25400</xdr:rowOff>
        </xdr:to>
        <xdr:sp macro="" textlink="">
          <xdr:nvSpPr>
            <xdr:cNvPr id="172510" name="Check Box 478" hidden="1">
              <a:extLst>
                <a:ext uri="{63B3BB69-23CF-44E3-9099-C40C66FF867C}">
                  <a14:compatExt spid="_x0000_s172510"/>
                </a:ext>
                <a:ext uri="{FF2B5EF4-FFF2-40B4-BE49-F238E27FC236}">
                  <a16:creationId xmlns:a16="http://schemas.microsoft.com/office/drawing/2014/main" id="{00000000-0008-0000-0300-0000D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76</xdr:row>
          <xdr:rowOff>139700</xdr:rowOff>
        </xdr:from>
        <xdr:to>
          <xdr:col>17</xdr:col>
          <xdr:colOff>330200</xdr:colOff>
          <xdr:row>78</xdr:row>
          <xdr:rowOff>25400</xdr:rowOff>
        </xdr:to>
        <xdr:sp macro="" textlink="">
          <xdr:nvSpPr>
            <xdr:cNvPr id="172511" name="Check Box 479" hidden="1">
              <a:extLst>
                <a:ext uri="{63B3BB69-23CF-44E3-9099-C40C66FF867C}">
                  <a14:compatExt spid="_x0000_s172511"/>
                </a:ext>
                <a:ext uri="{FF2B5EF4-FFF2-40B4-BE49-F238E27FC236}">
                  <a16:creationId xmlns:a16="http://schemas.microsoft.com/office/drawing/2014/main" id="{00000000-0008-0000-0300-0000D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77</xdr:row>
          <xdr:rowOff>139700</xdr:rowOff>
        </xdr:from>
        <xdr:to>
          <xdr:col>17</xdr:col>
          <xdr:colOff>330200</xdr:colOff>
          <xdr:row>79</xdr:row>
          <xdr:rowOff>25400</xdr:rowOff>
        </xdr:to>
        <xdr:sp macro="" textlink="">
          <xdr:nvSpPr>
            <xdr:cNvPr id="172512" name="Check Box 480" hidden="1">
              <a:extLst>
                <a:ext uri="{63B3BB69-23CF-44E3-9099-C40C66FF867C}">
                  <a14:compatExt spid="_x0000_s172512"/>
                </a:ext>
                <a:ext uri="{FF2B5EF4-FFF2-40B4-BE49-F238E27FC236}">
                  <a16:creationId xmlns:a16="http://schemas.microsoft.com/office/drawing/2014/main" id="{00000000-0008-0000-0300-0000E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78</xdr:row>
          <xdr:rowOff>139700</xdr:rowOff>
        </xdr:from>
        <xdr:to>
          <xdr:col>17</xdr:col>
          <xdr:colOff>330200</xdr:colOff>
          <xdr:row>80</xdr:row>
          <xdr:rowOff>25400</xdr:rowOff>
        </xdr:to>
        <xdr:sp macro="" textlink="">
          <xdr:nvSpPr>
            <xdr:cNvPr id="172513" name="Check Box 481" hidden="1">
              <a:extLst>
                <a:ext uri="{63B3BB69-23CF-44E3-9099-C40C66FF867C}">
                  <a14:compatExt spid="_x0000_s172513"/>
                </a:ext>
                <a:ext uri="{FF2B5EF4-FFF2-40B4-BE49-F238E27FC236}">
                  <a16:creationId xmlns:a16="http://schemas.microsoft.com/office/drawing/2014/main" id="{00000000-0008-0000-0300-0000E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79</xdr:row>
          <xdr:rowOff>139700</xdr:rowOff>
        </xdr:from>
        <xdr:to>
          <xdr:col>17</xdr:col>
          <xdr:colOff>330200</xdr:colOff>
          <xdr:row>81</xdr:row>
          <xdr:rowOff>25400</xdr:rowOff>
        </xdr:to>
        <xdr:sp macro="" textlink="">
          <xdr:nvSpPr>
            <xdr:cNvPr id="172514" name="Check Box 482" hidden="1">
              <a:extLst>
                <a:ext uri="{63B3BB69-23CF-44E3-9099-C40C66FF867C}">
                  <a14:compatExt spid="_x0000_s172514"/>
                </a:ext>
                <a:ext uri="{FF2B5EF4-FFF2-40B4-BE49-F238E27FC236}">
                  <a16:creationId xmlns:a16="http://schemas.microsoft.com/office/drawing/2014/main" id="{00000000-0008-0000-0300-0000E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80</xdr:row>
          <xdr:rowOff>139700</xdr:rowOff>
        </xdr:from>
        <xdr:to>
          <xdr:col>17</xdr:col>
          <xdr:colOff>330200</xdr:colOff>
          <xdr:row>82</xdr:row>
          <xdr:rowOff>25400</xdr:rowOff>
        </xdr:to>
        <xdr:sp macro="" textlink="">
          <xdr:nvSpPr>
            <xdr:cNvPr id="172515" name="Check Box 483" hidden="1">
              <a:extLst>
                <a:ext uri="{63B3BB69-23CF-44E3-9099-C40C66FF867C}">
                  <a14:compatExt spid="_x0000_s172515"/>
                </a:ext>
                <a:ext uri="{FF2B5EF4-FFF2-40B4-BE49-F238E27FC236}">
                  <a16:creationId xmlns:a16="http://schemas.microsoft.com/office/drawing/2014/main" id="{00000000-0008-0000-0300-0000E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81</xdr:row>
          <xdr:rowOff>139700</xdr:rowOff>
        </xdr:from>
        <xdr:to>
          <xdr:col>17</xdr:col>
          <xdr:colOff>330200</xdr:colOff>
          <xdr:row>83</xdr:row>
          <xdr:rowOff>25400</xdr:rowOff>
        </xdr:to>
        <xdr:sp macro="" textlink="">
          <xdr:nvSpPr>
            <xdr:cNvPr id="172516" name="Check Box 484" hidden="1">
              <a:extLst>
                <a:ext uri="{63B3BB69-23CF-44E3-9099-C40C66FF867C}">
                  <a14:compatExt spid="_x0000_s172516"/>
                </a:ext>
                <a:ext uri="{FF2B5EF4-FFF2-40B4-BE49-F238E27FC236}">
                  <a16:creationId xmlns:a16="http://schemas.microsoft.com/office/drawing/2014/main" id="{00000000-0008-0000-0300-0000E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82</xdr:row>
          <xdr:rowOff>139700</xdr:rowOff>
        </xdr:from>
        <xdr:to>
          <xdr:col>17</xdr:col>
          <xdr:colOff>330200</xdr:colOff>
          <xdr:row>84</xdr:row>
          <xdr:rowOff>25400</xdr:rowOff>
        </xdr:to>
        <xdr:sp macro="" textlink="">
          <xdr:nvSpPr>
            <xdr:cNvPr id="172517" name="Check Box 485" hidden="1">
              <a:extLst>
                <a:ext uri="{63B3BB69-23CF-44E3-9099-C40C66FF867C}">
                  <a14:compatExt spid="_x0000_s172517"/>
                </a:ext>
                <a:ext uri="{FF2B5EF4-FFF2-40B4-BE49-F238E27FC236}">
                  <a16:creationId xmlns:a16="http://schemas.microsoft.com/office/drawing/2014/main" id="{00000000-0008-0000-0300-0000E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83</xdr:row>
          <xdr:rowOff>139700</xdr:rowOff>
        </xdr:from>
        <xdr:to>
          <xdr:col>17</xdr:col>
          <xdr:colOff>330200</xdr:colOff>
          <xdr:row>85</xdr:row>
          <xdr:rowOff>25400</xdr:rowOff>
        </xdr:to>
        <xdr:sp macro="" textlink="">
          <xdr:nvSpPr>
            <xdr:cNvPr id="172518" name="Check Box 486" hidden="1">
              <a:extLst>
                <a:ext uri="{63B3BB69-23CF-44E3-9099-C40C66FF867C}">
                  <a14:compatExt spid="_x0000_s172518"/>
                </a:ext>
                <a:ext uri="{FF2B5EF4-FFF2-40B4-BE49-F238E27FC236}">
                  <a16:creationId xmlns:a16="http://schemas.microsoft.com/office/drawing/2014/main" id="{00000000-0008-0000-0300-0000E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84</xdr:row>
          <xdr:rowOff>139700</xdr:rowOff>
        </xdr:from>
        <xdr:to>
          <xdr:col>17</xdr:col>
          <xdr:colOff>330200</xdr:colOff>
          <xdr:row>86</xdr:row>
          <xdr:rowOff>25400</xdr:rowOff>
        </xdr:to>
        <xdr:sp macro="" textlink="">
          <xdr:nvSpPr>
            <xdr:cNvPr id="172519" name="Check Box 487" hidden="1">
              <a:extLst>
                <a:ext uri="{63B3BB69-23CF-44E3-9099-C40C66FF867C}">
                  <a14:compatExt spid="_x0000_s172519"/>
                </a:ext>
                <a:ext uri="{FF2B5EF4-FFF2-40B4-BE49-F238E27FC236}">
                  <a16:creationId xmlns:a16="http://schemas.microsoft.com/office/drawing/2014/main" id="{00000000-0008-0000-0300-0000E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85</xdr:row>
          <xdr:rowOff>139700</xdr:rowOff>
        </xdr:from>
        <xdr:to>
          <xdr:col>17</xdr:col>
          <xdr:colOff>330200</xdr:colOff>
          <xdr:row>87</xdr:row>
          <xdr:rowOff>25400</xdr:rowOff>
        </xdr:to>
        <xdr:sp macro="" textlink="">
          <xdr:nvSpPr>
            <xdr:cNvPr id="172520" name="Check Box 488" hidden="1">
              <a:extLst>
                <a:ext uri="{63B3BB69-23CF-44E3-9099-C40C66FF867C}">
                  <a14:compatExt spid="_x0000_s172520"/>
                </a:ext>
                <a:ext uri="{FF2B5EF4-FFF2-40B4-BE49-F238E27FC236}">
                  <a16:creationId xmlns:a16="http://schemas.microsoft.com/office/drawing/2014/main" id="{00000000-0008-0000-0300-0000E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86</xdr:row>
          <xdr:rowOff>139700</xdr:rowOff>
        </xdr:from>
        <xdr:to>
          <xdr:col>17</xdr:col>
          <xdr:colOff>330200</xdr:colOff>
          <xdr:row>88</xdr:row>
          <xdr:rowOff>25400</xdr:rowOff>
        </xdr:to>
        <xdr:sp macro="" textlink="">
          <xdr:nvSpPr>
            <xdr:cNvPr id="172521" name="Check Box 489" hidden="1">
              <a:extLst>
                <a:ext uri="{63B3BB69-23CF-44E3-9099-C40C66FF867C}">
                  <a14:compatExt spid="_x0000_s172521"/>
                </a:ext>
                <a:ext uri="{FF2B5EF4-FFF2-40B4-BE49-F238E27FC236}">
                  <a16:creationId xmlns:a16="http://schemas.microsoft.com/office/drawing/2014/main" id="{00000000-0008-0000-0300-0000E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87</xdr:row>
          <xdr:rowOff>139700</xdr:rowOff>
        </xdr:from>
        <xdr:to>
          <xdr:col>17</xdr:col>
          <xdr:colOff>330200</xdr:colOff>
          <xdr:row>89</xdr:row>
          <xdr:rowOff>25400</xdr:rowOff>
        </xdr:to>
        <xdr:sp macro="" textlink="">
          <xdr:nvSpPr>
            <xdr:cNvPr id="172522" name="Check Box 490" hidden="1">
              <a:extLst>
                <a:ext uri="{63B3BB69-23CF-44E3-9099-C40C66FF867C}">
                  <a14:compatExt spid="_x0000_s172522"/>
                </a:ext>
                <a:ext uri="{FF2B5EF4-FFF2-40B4-BE49-F238E27FC236}">
                  <a16:creationId xmlns:a16="http://schemas.microsoft.com/office/drawing/2014/main" id="{00000000-0008-0000-0300-0000E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88</xdr:row>
          <xdr:rowOff>139700</xdr:rowOff>
        </xdr:from>
        <xdr:to>
          <xdr:col>17</xdr:col>
          <xdr:colOff>330200</xdr:colOff>
          <xdr:row>90</xdr:row>
          <xdr:rowOff>25400</xdr:rowOff>
        </xdr:to>
        <xdr:sp macro="" textlink="">
          <xdr:nvSpPr>
            <xdr:cNvPr id="172523" name="Check Box 491" hidden="1">
              <a:extLst>
                <a:ext uri="{63B3BB69-23CF-44E3-9099-C40C66FF867C}">
                  <a14:compatExt spid="_x0000_s172523"/>
                </a:ext>
                <a:ext uri="{FF2B5EF4-FFF2-40B4-BE49-F238E27FC236}">
                  <a16:creationId xmlns:a16="http://schemas.microsoft.com/office/drawing/2014/main" id="{00000000-0008-0000-0300-0000E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89</xdr:row>
          <xdr:rowOff>139700</xdr:rowOff>
        </xdr:from>
        <xdr:to>
          <xdr:col>17</xdr:col>
          <xdr:colOff>330200</xdr:colOff>
          <xdr:row>91</xdr:row>
          <xdr:rowOff>25400</xdr:rowOff>
        </xdr:to>
        <xdr:sp macro="" textlink="">
          <xdr:nvSpPr>
            <xdr:cNvPr id="172524" name="Check Box 492" hidden="1">
              <a:extLst>
                <a:ext uri="{63B3BB69-23CF-44E3-9099-C40C66FF867C}">
                  <a14:compatExt spid="_x0000_s172524"/>
                </a:ext>
                <a:ext uri="{FF2B5EF4-FFF2-40B4-BE49-F238E27FC236}">
                  <a16:creationId xmlns:a16="http://schemas.microsoft.com/office/drawing/2014/main" id="{00000000-0008-0000-0300-0000E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90</xdr:row>
          <xdr:rowOff>139700</xdr:rowOff>
        </xdr:from>
        <xdr:to>
          <xdr:col>17</xdr:col>
          <xdr:colOff>330200</xdr:colOff>
          <xdr:row>92</xdr:row>
          <xdr:rowOff>25400</xdr:rowOff>
        </xdr:to>
        <xdr:sp macro="" textlink="">
          <xdr:nvSpPr>
            <xdr:cNvPr id="172525" name="Check Box 493" hidden="1">
              <a:extLst>
                <a:ext uri="{63B3BB69-23CF-44E3-9099-C40C66FF867C}">
                  <a14:compatExt spid="_x0000_s172525"/>
                </a:ext>
                <a:ext uri="{FF2B5EF4-FFF2-40B4-BE49-F238E27FC236}">
                  <a16:creationId xmlns:a16="http://schemas.microsoft.com/office/drawing/2014/main" id="{00000000-0008-0000-0300-0000E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91</xdr:row>
          <xdr:rowOff>139700</xdr:rowOff>
        </xdr:from>
        <xdr:to>
          <xdr:col>17</xdr:col>
          <xdr:colOff>330200</xdr:colOff>
          <xdr:row>93</xdr:row>
          <xdr:rowOff>25400</xdr:rowOff>
        </xdr:to>
        <xdr:sp macro="" textlink="">
          <xdr:nvSpPr>
            <xdr:cNvPr id="172526" name="Check Box 494" hidden="1">
              <a:extLst>
                <a:ext uri="{63B3BB69-23CF-44E3-9099-C40C66FF867C}">
                  <a14:compatExt spid="_x0000_s172526"/>
                </a:ext>
                <a:ext uri="{FF2B5EF4-FFF2-40B4-BE49-F238E27FC236}">
                  <a16:creationId xmlns:a16="http://schemas.microsoft.com/office/drawing/2014/main" id="{00000000-0008-0000-0300-0000E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92</xdr:row>
          <xdr:rowOff>139700</xdr:rowOff>
        </xdr:from>
        <xdr:to>
          <xdr:col>17</xdr:col>
          <xdr:colOff>330200</xdr:colOff>
          <xdr:row>94</xdr:row>
          <xdr:rowOff>25400</xdr:rowOff>
        </xdr:to>
        <xdr:sp macro="" textlink="">
          <xdr:nvSpPr>
            <xdr:cNvPr id="172527" name="Check Box 495" hidden="1">
              <a:extLst>
                <a:ext uri="{63B3BB69-23CF-44E3-9099-C40C66FF867C}">
                  <a14:compatExt spid="_x0000_s172527"/>
                </a:ext>
                <a:ext uri="{FF2B5EF4-FFF2-40B4-BE49-F238E27FC236}">
                  <a16:creationId xmlns:a16="http://schemas.microsoft.com/office/drawing/2014/main" id="{00000000-0008-0000-0300-0000E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93</xdr:row>
          <xdr:rowOff>139700</xdr:rowOff>
        </xdr:from>
        <xdr:to>
          <xdr:col>17</xdr:col>
          <xdr:colOff>330200</xdr:colOff>
          <xdr:row>95</xdr:row>
          <xdr:rowOff>25400</xdr:rowOff>
        </xdr:to>
        <xdr:sp macro="" textlink="">
          <xdr:nvSpPr>
            <xdr:cNvPr id="172528" name="Check Box 496" hidden="1">
              <a:extLst>
                <a:ext uri="{63B3BB69-23CF-44E3-9099-C40C66FF867C}">
                  <a14:compatExt spid="_x0000_s172528"/>
                </a:ext>
                <a:ext uri="{FF2B5EF4-FFF2-40B4-BE49-F238E27FC236}">
                  <a16:creationId xmlns:a16="http://schemas.microsoft.com/office/drawing/2014/main" id="{00000000-0008-0000-0300-0000F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94</xdr:row>
          <xdr:rowOff>139700</xdr:rowOff>
        </xdr:from>
        <xdr:to>
          <xdr:col>17</xdr:col>
          <xdr:colOff>330200</xdr:colOff>
          <xdr:row>96</xdr:row>
          <xdr:rowOff>25400</xdr:rowOff>
        </xdr:to>
        <xdr:sp macro="" textlink="">
          <xdr:nvSpPr>
            <xdr:cNvPr id="172529" name="Check Box 497" hidden="1">
              <a:extLst>
                <a:ext uri="{63B3BB69-23CF-44E3-9099-C40C66FF867C}">
                  <a14:compatExt spid="_x0000_s172529"/>
                </a:ext>
                <a:ext uri="{FF2B5EF4-FFF2-40B4-BE49-F238E27FC236}">
                  <a16:creationId xmlns:a16="http://schemas.microsoft.com/office/drawing/2014/main" id="{00000000-0008-0000-0300-0000F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95</xdr:row>
          <xdr:rowOff>139700</xdr:rowOff>
        </xdr:from>
        <xdr:to>
          <xdr:col>17</xdr:col>
          <xdr:colOff>330200</xdr:colOff>
          <xdr:row>97</xdr:row>
          <xdr:rowOff>25400</xdr:rowOff>
        </xdr:to>
        <xdr:sp macro="" textlink="">
          <xdr:nvSpPr>
            <xdr:cNvPr id="172530" name="Check Box 498" hidden="1">
              <a:extLst>
                <a:ext uri="{63B3BB69-23CF-44E3-9099-C40C66FF867C}">
                  <a14:compatExt spid="_x0000_s172530"/>
                </a:ext>
                <a:ext uri="{FF2B5EF4-FFF2-40B4-BE49-F238E27FC236}">
                  <a16:creationId xmlns:a16="http://schemas.microsoft.com/office/drawing/2014/main" id="{00000000-0008-0000-0300-0000F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96</xdr:row>
          <xdr:rowOff>139700</xdr:rowOff>
        </xdr:from>
        <xdr:to>
          <xdr:col>17</xdr:col>
          <xdr:colOff>330200</xdr:colOff>
          <xdr:row>98</xdr:row>
          <xdr:rowOff>25400</xdr:rowOff>
        </xdr:to>
        <xdr:sp macro="" textlink="">
          <xdr:nvSpPr>
            <xdr:cNvPr id="172531" name="Check Box 499" hidden="1">
              <a:extLst>
                <a:ext uri="{63B3BB69-23CF-44E3-9099-C40C66FF867C}">
                  <a14:compatExt spid="_x0000_s172531"/>
                </a:ext>
                <a:ext uri="{FF2B5EF4-FFF2-40B4-BE49-F238E27FC236}">
                  <a16:creationId xmlns:a16="http://schemas.microsoft.com/office/drawing/2014/main" id="{00000000-0008-0000-0300-0000F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97</xdr:row>
          <xdr:rowOff>139700</xdr:rowOff>
        </xdr:from>
        <xdr:to>
          <xdr:col>17</xdr:col>
          <xdr:colOff>330200</xdr:colOff>
          <xdr:row>99</xdr:row>
          <xdr:rowOff>25400</xdr:rowOff>
        </xdr:to>
        <xdr:sp macro="" textlink="">
          <xdr:nvSpPr>
            <xdr:cNvPr id="172532" name="Check Box 500" hidden="1">
              <a:extLst>
                <a:ext uri="{63B3BB69-23CF-44E3-9099-C40C66FF867C}">
                  <a14:compatExt spid="_x0000_s172532"/>
                </a:ext>
                <a:ext uri="{FF2B5EF4-FFF2-40B4-BE49-F238E27FC236}">
                  <a16:creationId xmlns:a16="http://schemas.microsoft.com/office/drawing/2014/main" id="{00000000-0008-0000-0300-0000F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98</xdr:row>
          <xdr:rowOff>139700</xdr:rowOff>
        </xdr:from>
        <xdr:to>
          <xdr:col>17</xdr:col>
          <xdr:colOff>330200</xdr:colOff>
          <xdr:row>100</xdr:row>
          <xdr:rowOff>25400</xdr:rowOff>
        </xdr:to>
        <xdr:sp macro="" textlink="">
          <xdr:nvSpPr>
            <xdr:cNvPr id="172533" name="Check Box 501" hidden="1">
              <a:extLst>
                <a:ext uri="{63B3BB69-23CF-44E3-9099-C40C66FF867C}">
                  <a14:compatExt spid="_x0000_s172533"/>
                </a:ext>
                <a:ext uri="{FF2B5EF4-FFF2-40B4-BE49-F238E27FC236}">
                  <a16:creationId xmlns:a16="http://schemas.microsoft.com/office/drawing/2014/main" id="{00000000-0008-0000-0300-0000F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99</xdr:row>
          <xdr:rowOff>139700</xdr:rowOff>
        </xdr:from>
        <xdr:to>
          <xdr:col>17</xdr:col>
          <xdr:colOff>330200</xdr:colOff>
          <xdr:row>101</xdr:row>
          <xdr:rowOff>25400</xdr:rowOff>
        </xdr:to>
        <xdr:sp macro="" textlink="">
          <xdr:nvSpPr>
            <xdr:cNvPr id="172534" name="Check Box 502" hidden="1">
              <a:extLst>
                <a:ext uri="{63B3BB69-23CF-44E3-9099-C40C66FF867C}">
                  <a14:compatExt spid="_x0000_s172534"/>
                </a:ext>
                <a:ext uri="{FF2B5EF4-FFF2-40B4-BE49-F238E27FC236}">
                  <a16:creationId xmlns:a16="http://schemas.microsoft.com/office/drawing/2014/main" id="{00000000-0008-0000-0300-0000F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100</xdr:row>
          <xdr:rowOff>139700</xdr:rowOff>
        </xdr:from>
        <xdr:to>
          <xdr:col>17</xdr:col>
          <xdr:colOff>330200</xdr:colOff>
          <xdr:row>102</xdr:row>
          <xdr:rowOff>25400</xdr:rowOff>
        </xdr:to>
        <xdr:sp macro="" textlink="">
          <xdr:nvSpPr>
            <xdr:cNvPr id="172535" name="Check Box 503" hidden="1">
              <a:extLst>
                <a:ext uri="{63B3BB69-23CF-44E3-9099-C40C66FF867C}">
                  <a14:compatExt spid="_x0000_s172535"/>
                </a:ext>
                <a:ext uri="{FF2B5EF4-FFF2-40B4-BE49-F238E27FC236}">
                  <a16:creationId xmlns:a16="http://schemas.microsoft.com/office/drawing/2014/main" id="{00000000-0008-0000-0300-0000F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101</xdr:row>
          <xdr:rowOff>139700</xdr:rowOff>
        </xdr:from>
        <xdr:to>
          <xdr:col>17</xdr:col>
          <xdr:colOff>330200</xdr:colOff>
          <xdr:row>103</xdr:row>
          <xdr:rowOff>25400</xdr:rowOff>
        </xdr:to>
        <xdr:sp macro="" textlink="">
          <xdr:nvSpPr>
            <xdr:cNvPr id="172536" name="Check Box 504" hidden="1">
              <a:extLst>
                <a:ext uri="{63B3BB69-23CF-44E3-9099-C40C66FF867C}">
                  <a14:compatExt spid="_x0000_s172536"/>
                </a:ext>
                <a:ext uri="{FF2B5EF4-FFF2-40B4-BE49-F238E27FC236}">
                  <a16:creationId xmlns:a16="http://schemas.microsoft.com/office/drawing/2014/main" id="{00000000-0008-0000-0300-0000F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xdr:row>
          <xdr:rowOff>152400</xdr:rowOff>
        </xdr:from>
        <xdr:to>
          <xdr:col>18</xdr:col>
          <xdr:colOff>330200</xdr:colOff>
          <xdr:row>3</xdr:row>
          <xdr:rowOff>152400</xdr:rowOff>
        </xdr:to>
        <xdr:sp macro="" textlink="">
          <xdr:nvSpPr>
            <xdr:cNvPr id="172537" name="Check Box 505" hidden="1">
              <a:extLst>
                <a:ext uri="{63B3BB69-23CF-44E3-9099-C40C66FF867C}">
                  <a14:compatExt spid="_x0000_s172537"/>
                </a:ext>
                <a:ext uri="{FF2B5EF4-FFF2-40B4-BE49-F238E27FC236}">
                  <a16:creationId xmlns:a16="http://schemas.microsoft.com/office/drawing/2014/main" id="{00000000-0008-0000-0300-0000F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xdr:row>
          <xdr:rowOff>139700</xdr:rowOff>
        </xdr:from>
        <xdr:to>
          <xdr:col>18</xdr:col>
          <xdr:colOff>330200</xdr:colOff>
          <xdr:row>5</xdr:row>
          <xdr:rowOff>25400</xdr:rowOff>
        </xdr:to>
        <xdr:sp macro="" textlink="">
          <xdr:nvSpPr>
            <xdr:cNvPr id="172538" name="Check Box 506" hidden="1">
              <a:extLst>
                <a:ext uri="{63B3BB69-23CF-44E3-9099-C40C66FF867C}">
                  <a14:compatExt spid="_x0000_s172538"/>
                </a:ext>
                <a:ext uri="{FF2B5EF4-FFF2-40B4-BE49-F238E27FC236}">
                  <a16:creationId xmlns:a16="http://schemas.microsoft.com/office/drawing/2014/main" id="{00000000-0008-0000-0300-0000F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xdr:row>
          <xdr:rowOff>139700</xdr:rowOff>
        </xdr:from>
        <xdr:to>
          <xdr:col>18</xdr:col>
          <xdr:colOff>330200</xdr:colOff>
          <xdr:row>6</xdr:row>
          <xdr:rowOff>25400</xdr:rowOff>
        </xdr:to>
        <xdr:sp macro="" textlink="">
          <xdr:nvSpPr>
            <xdr:cNvPr id="172539" name="Check Box 507" hidden="1">
              <a:extLst>
                <a:ext uri="{63B3BB69-23CF-44E3-9099-C40C66FF867C}">
                  <a14:compatExt spid="_x0000_s172539"/>
                </a:ext>
                <a:ext uri="{FF2B5EF4-FFF2-40B4-BE49-F238E27FC236}">
                  <a16:creationId xmlns:a16="http://schemas.microsoft.com/office/drawing/2014/main" id="{00000000-0008-0000-0300-0000F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xdr:row>
          <xdr:rowOff>139700</xdr:rowOff>
        </xdr:from>
        <xdr:to>
          <xdr:col>18</xdr:col>
          <xdr:colOff>330200</xdr:colOff>
          <xdr:row>7</xdr:row>
          <xdr:rowOff>25400</xdr:rowOff>
        </xdr:to>
        <xdr:sp macro="" textlink="">
          <xdr:nvSpPr>
            <xdr:cNvPr id="172540" name="Check Box 508" hidden="1">
              <a:extLst>
                <a:ext uri="{63B3BB69-23CF-44E3-9099-C40C66FF867C}">
                  <a14:compatExt spid="_x0000_s172540"/>
                </a:ext>
                <a:ext uri="{FF2B5EF4-FFF2-40B4-BE49-F238E27FC236}">
                  <a16:creationId xmlns:a16="http://schemas.microsoft.com/office/drawing/2014/main" id="{00000000-0008-0000-0300-0000F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xdr:row>
          <xdr:rowOff>139700</xdr:rowOff>
        </xdr:from>
        <xdr:to>
          <xdr:col>18</xdr:col>
          <xdr:colOff>330200</xdr:colOff>
          <xdr:row>8</xdr:row>
          <xdr:rowOff>25400</xdr:rowOff>
        </xdr:to>
        <xdr:sp macro="" textlink="">
          <xdr:nvSpPr>
            <xdr:cNvPr id="172541" name="Check Box 509" hidden="1">
              <a:extLst>
                <a:ext uri="{63B3BB69-23CF-44E3-9099-C40C66FF867C}">
                  <a14:compatExt spid="_x0000_s172541"/>
                </a:ext>
                <a:ext uri="{FF2B5EF4-FFF2-40B4-BE49-F238E27FC236}">
                  <a16:creationId xmlns:a16="http://schemas.microsoft.com/office/drawing/2014/main" id="{00000000-0008-0000-0300-0000F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xdr:row>
          <xdr:rowOff>139700</xdr:rowOff>
        </xdr:from>
        <xdr:to>
          <xdr:col>18</xdr:col>
          <xdr:colOff>330200</xdr:colOff>
          <xdr:row>9</xdr:row>
          <xdr:rowOff>25400</xdr:rowOff>
        </xdr:to>
        <xdr:sp macro="" textlink="">
          <xdr:nvSpPr>
            <xdr:cNvPr id="172542" name="Check Box 510" hidden="1">
              <a:extLst>
                <a:ext uri="{63B3BB69-23CF-44E3-9099-C40C66FF867C}">
                  <a14:compatExt spid="_x0000_s172542"/>
                </a:ext>
                <a:ext uri="{FF2B5EF4-FFF2-40B4-BE49-F238E27FC236}">
                  <a16:creationId xmlns:a16="http://schemas.microsoft.com/office/drawing/2014/main" id="{00000000-0008-0000-0300-0000F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xdr:row>
          <xdr:rowOff>139700</xdr:rowOff>
        </xdr:from>
        <xdr:to>
          <xdr:col>18</xdr:col>
          <xdr:colOff>330200</xdr:colOff>
          <xdr:row>10</xdr:row>
          <xdr:rowOff>25400</xdr:rowOff>
        </xdr:to>
        <xdr:sp macro="" textlink="">
          <xdr:nvSpPr>
            <xdr:cNvPr id="172543" name="Check Box 511" hidden="1">
              <a:extLst>
                <a:ext uri="{63B3BB69-23CF-44E3-9099-C40C66FF867C}">
                  <a14:compatExt spid="_x0000_s172543"/>
                </a:ext>
                <a:ext uri="{FF2B5EF4-FFF2-40B4-BE49-F238E27FC236}">
                  <a16:creationId xmlns:a16="http://schemas.microsoft.com/office/drawing/2014/main" id="{00000000-0008-0000-0300-0000F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xdr:row>
          <xdr:rowOff>139700</xdr:rowOff>
        </xdr:from>
        <xdr:to>
          <xdr:col>18</xdr:col>
          <xdr:colOff>330200</xdr:colOff>
          <xdr:row>11</xdr:row>
          <xdr:rowOff>25400</xdr:rowOff>
        </xdr:to>
        <xdr:sp macro="" textlink="">
          <xdr:nvSpPr>
            <xdr:cNvPr id="172544" name="Check Box 512" hidden="1">
              <a:extLst>
                <a:ext uri="{63B3BB69-23CF-44E3-9099-C40C66FF867C}">
                  <a14:compatExt spid="_x0000_s172544"/>
                </a:ext>
                <a:ext uri="{FF2B5EF4-FFF2-40B4-BE49-F238E27FC236}">
                  <a16:creationId xmlns:a16="http://schemas.microsoft.com/office/drawing/2014/main" id="{00000000-0008-0000-0300-00000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xdr:row>
          <xdr:rowOff>139700</xdr:rowOff>
        </xdr:from>
        <xdr:to>
          <xdr:col>18</xdr:col>
          <xdr:colOff>330200</xdr:colOff>
          <xdr:row>12</xdr:row>
          <xdr:rowOff>25400</xdr:rowOff>
        </xdr:to>
        <xdr:sp macro="" textlink="">
          <xdr:nvSpPr>
            <xdr:cNvPr id="172545" name="Check Box 513" hidden="1">
              <a:extLst>
                <a:ext uri="{63B3BB69-23CF-44E3-9099-C40C66FF867C}">
                  <a14:compatExt spid="_x0000_s172545"/>
                </a:ext>
                <a:ext uri="{FF2B5EF4-FFF2-40B4-BE49-F238E27FC236}">
                  <a16:creationId xmlns:a16="http://schemas.microsoft.com/office/drawing/2014/main" id="{00000000-0008-0000-0300-00000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11</xdr:row>
          <xdr:rowOff>139700</xdr:rowOff>
        </xdr:from>
        <xdr:to>
          <xdr:col>18</xdr:col>
          <xdr:colOff>330200</xdr:colOff>
          <xdr:row>13</xdr:row>
          <xdr:rowOff>25400</xdr:rowOff>
        </xdr:to>
        <xdr:sp macro="" textlink="">
          <xdr:nvSpPr>
            <xdr:cNvPr id="172546" name="Check Box 514" hidden="1">
              <a:extLst>
                <a:ext uri="{63B3BB69-23CF-44E3-9099-C40C66FF867C}">
                  <a14:compatExt spid="_x0000_s172546"/>
                </a:ext>
                <a:ext uri="{FF2B5EF4-FFF2-40B4-BE49-F238E27FC236}">
                  <a16:creationId xmlns:a16="http://schemas.microsoft.com/office/drawing/2014/main" id="{00000000-0008-0000-0300-00000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12</xdr:row>
          <xdr:rowOff>139700</xdr:rowOff>
        </xdr:from>
        <xdr:to>
          <xdr:col>18</xdr:col>
          <xdr:colOff>330200</xdr:colOff>
          <xdr:row>14</xdr:row>
          <xdr:rowOff>25400</xdr:rowOff>
        </xdr:to>
        <xdr:sp macro="" textlink="">
          <xdr:nvSpPr>
            <xdr:cNvPr id="172547" name="Check Box 515" hidden="1">
              <a:extLst>
                <a:ext uri="{63B3BB69-23CF-44E3-9099-C40C66FF867C}">
                  <a14:compatExt spid="_x0000_s172547"/>
                </a:ext>
                <a:ext uri="{FF2B5EF4-FFF2-40B4-BE49-F238E27FC236}">
                  <a16:creationId xmlns:a16="http://schemas.microsoft.com/office/drawing/2014/main" id="{00000000-0008-0000-0300-00000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13</xdr:row>
          <xdr:rowOff>139700</xdr:rowOff>
        </xdr:from>
        <xdr:to>
          <xdr:col>18</xdr:col>
          <xdr:colOff>330200</xdr:colOff>
          <xdr:row>15</xdr:row>
          <xdr:rowOff>25400</xdr:rowOff>
        </xdr:to>
        <xdr:sp macro="" textlink="">
          <xdr:nvSpPr>
            <xdr:cNvPr id="172548" name="Check Box 516" hidden="1">
              <a:extLst>
                <a:ext uri="{63B3BB69-23CF-44E3-9099-C40C66FF867C}">
                  <a14:compatExt spid="_x0000_s172548"/>
                </a:ext>
                <a:ext uri="{FF2B5EF4-FFF2-40B4-BE49-F238E27FC236}">
                  <a16:creationId xmlns:a16="http://schemas.microsoft.com/office/drawing/2014/main" id="{00000000-0008-0000-0300-00000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14</xdr:row>
          <xdr:rowOff>139700</xdr:rowOff>
        </xdr:from>
        <xdr:to>
          <xdr:col>18</xdr:col>
          <xdr:colOff>330200</xdr:colOff>
          <xdr:row>16</xdr:row>
          <xdr:rowOff>25400</xdr:rowOff>
        </xdr:to>
        <xdr:sp macro="" textlink="">
          <xdr:nvSpPr>
            <xdr:cNvPr id="172549" name="Check Box 517" hidden="1">
              <a:extLst>
                <a:ext uri="{63B3BB69-23CF-44E3-9099-C40C66FF867C}">
                  <a14:compatExt spid="_x0000_s172549"/>
                </a:ext>
                <a:ext uri="{FF2B5EF4-FFF2-40B4-BE49-F238E27FC236}">
                  <a16:creationId xmlns:a16="http://schemas.microsoft.com/office/drawing/2014/main" id="{00000000-0008-0000-0300-00000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15</xdr:row>
          <xdr:rowOff>139700</xdr:rowOff>
        </xdr:from>
        <xdr:to>
          <xdr:col>18</xdr:col>
          <xdr:colOff>330200</xdr:colOff>
          <xdr:row>17</xdr:row>
          <xdr:rowOff>25400</xdr:rowOff>
        </xdr:to>
        <xdr:sp macro="" textlink="">
          <xdr:nvSpPr>
            <xdr:cNvPr id="172550" name="Check Box 518" hidden="1">
              <a:extLst>
                <a:ext uri="{63B3BB69-23CF-44E3-9099-C40C66FF867C}">
                  <a14:compatExt spid="_x0000_s172550"/>
                </a:ext>
                <a:ext uri="{FF2B5EF4-FFF2-40B4-BE49-F238E27FC236}">
                  <a16:creationId xmlns:a16="http://schemas.microsoft.com/office/drawing/2014/main" id="{00000000-0008-0000-0300-00000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16</xdr:row>
          <xdr:rowOff>139700</xdr:rowOff>
        </xdr:from>
        <xdr:to>
          <xdr:col>18</xdr:col>
          <xdr:colOff>330200</xdr:colOff>
          <xdr:row>18</xdr:row>
          <xdr:rowOff>25400</xdr:rowOff>
        </xdr:to>
        <xdr:sp macro="" textlink="">
          <xdr:nvSpPr>
            <xdr:cNvPr id="172551" name="Check Box 519" hidden="1">
              <a:extLst>
                <a:ext uri="{63B3BB69-23CF-44E3-9099-C40C66FF867C}">
                  <a14:compatExt spid="_x0000_s172551"/>
                </a:ext>
                <a:ext uri="{FF2B5EF4-FFF2-40B4-BE49-F238E27FC236}">
                  <a16:creationId xmlns:a16="http://schemas.microsoft.com/office/drawing/2014/main" id="{00000000-0008-0000-0300-00000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17</xdr:row>
          <xdr:rowOff>139700</xdr:rowOff>
        </xdr:from>
        <xdr:to>
          <xdr:col>18</xdr:col>
          <xdr:colOff>330200</xdr:colOff>
          <xdr:row>19</xdr:row>
          <xdr:rowOff>25400</xdr:rowOff>
        </xdr:to>
        <xdr:sp macro="" textlink="">
          <xdr:nvSpPr>
            <xdr:cNvPr id="172552" name="Check Box 520" hidden="1">
              <a:extLst>
                <a:ext uri="{63B3BB69-23CF-44E3-9099-C40C66FF867C}">
                  <a14:compatExt spid="_x0000_s172552"/>
                </a:ext>
                <a:ext uri="{FF2B5EF4-FFF2-40B4-BE49-F238E27FC236}">
                  <a16:creationId xmlns:a16="http://schemas.microsoft.com/office/drawing/2014/main" id="{00000000-0008-0000-0300-00000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18</xdr:row>
          <xdr:rowOff>139700</xdr:rowOff>
        </xdr:from>
        <xdr:to>
          <xdr:col>18</xdr:col>
          <xdr:colOff>330200</xdr:colOff>
          <xdr:row>20</xdr:row>
          <xdr:rowOff>25400</xdr:rowOff>
        </xdr:to>
        <xdr:sp macro="" textlink="">
          <xdr:nvSpPr>
            <xdr:cNvPr id="172553" name="Check Box 521" hidden="1">
              <a:extLst>
                <a:ext uri="{63B3BB69-23CF-44E3-9099-C40C66FF867C}">
                  <a14:compatExt spid="_x0000_s172553"/>
                </a:ext>
                <a:ext uri="{FF2B5EF4-FFF2-40B4-BE49-F238E27FC236}">
                  <a16:creationId xmlns:a16="http://schemas.microsoft.com/office/drawing/2014/main" id="{00000000-0008-0000-0300-00000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19</xdr:row>
          <xdr:rowOff>139700</xdr:rowOff>
        </xdr:from>
        <xdr:to>
          <xdr:col>18</xdr:col>
          <xdr:colOff>330200</xdr:colOff>
          <xdr:row>21</xdr:row>
          <xdr:rowOff>25400</xdr:rowOff>
        </xdr:to>
        <xdr:sp macro="" textlink="">
          <xdr:nvSpPr>
            <xdr:cNvPr id="172554" name="Check Box 522" hidden="1">
              <a:extLst>
                <a:ext uri="{63B3BB69-23CF-44E3-9099-C40C66FF867C}">
                  <a14:compatExt spid="_x0000_s172554"/>
                </a:ext>
                <a:ext uri="{FF2B5EF4-FFF2-40B4-BE49-F238E27FC236}">
                  <a16:creationId xmlns:a16="http://schemas.microsoft.com/office/drawing/2014/main" id="{00000000-0008-0000-0300-00000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20</xdr:row>
          <xdr:rowOff>139700</xdr:rowOff>
        </xdr:from>
        <xdr:to>
          <xdr:col>18</xdr:col>
          <xdr:colOff>330200</xdr:colOff>
          <xdr:row>22</xdr:row>
          <xdr:rowOff>25400</xdr:rowOff>
        </xdr:to>
        <xdr:sp macro="" textlink="">
          <xdr:nvSpPr>
            <xdr:cNvPr id="172555" name="Check Box 523" hidden="1">
              <a:extLst>
                <a:ext uri="{63B3BB69-23CF-44E3-9099-C40C66FF867C}">
                  <a14:compatExt spid="_x0000_s172555"/>
                </a:ext>
                <a:ext uri="{FF2B5EF4-FFF2-40B4-BE49-F238E27FC236}">
                  <a16:creationId xmlns:a16="http://schemas.microsoft.com/office/drawing/2014/main" id="{00000000-0008-0000-0300-00000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21</xdr:row>
          <xdr:rowOff>139700</xdr:rowOff>
        </xdr:from>
        <xdr:to>
          <xdr:col>18</xdr:col>
          <xdr:colOff>330200</xdr:colOff>
          <xdr:row>23</xdr:row>
          <xdr:rowOff>25400</xdr:rowOff>
        </xdr:to>
        <xdr:sp macro="" textlink="">
          <xdr:nvSpPr>
            <xdr:cNvPr id="172556" name="Check Box 524" hidden="1">
              <a:extLst>
                <a:ext uri="{63B3BB69-23CF-44E3-9099-C40C66FF867C}">
                  <a14:compatExt spid="_x0000_s172556"/>
                </a:ext>
                <a:ext uri="{FF2B5EF4-FFF2-40B4-BE49-F238E27FC236}">
                  <a16:creationId xmlns:a16="http://schemas.microsoft.com/office/drawing/2014/main" id="{00000000-0008-0000-0300-00000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22</xdr:row>
          <xdr:rowOff>139700</xdr:rowOff>
        </xdr:from>
        <xdr:to>
          <xdr:col>18</xdr:col>
          <xdr:colOff>330200</xdr:colOff>
          <xdr:row>24</xdr:row>
          <xdr:rowOff>25400</xdr:rowOff>
        </xdr:to>
        <xdr:sp macro="" textlink="">
          <xdr:nvSpPr>
            <xdr:cNvPr id="172557" name="Check Box 525" hidden="1">
              <a:extLst>
                <a:ext uri="{63B3BB69-23CF-44E3-9099-C40C66FF867C}">
                  <a14:compatExt spid="_x0000_s172557"/>
                </a:ext>
                <a:ext uri="{FF2B5EF4-FFF2-40B4-BE49-F238E27FC236}">
                  <a16:creationId xmlns:a16="http://schemas.microsoft.com/office/drawing/2014/main" id="{00000000-0008-0000-0300-00000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23</xdr:row>
          <xdr:rowOff>139700</xdr:rowOff>
        </xdr:from>
        <xdr:to>
          <xdr:col>18</xdr:col>
          <xdr:colOff>330200</xdr:colOff>
          <xdr:row>25</xdr:row>
          <xdr:rowOff>25400</xdr:rowOff>
        </xdr:to>
        <xdr:sp macro="" textlink="">
          <xdr:nvSpPr>
            <xdr:cNvPr id="172558" name="Check Box 526" hidden="1">
              <a:extLst>
                <a:ext uri="{63B3BB69-23CF-44E3-9099-C40C66FF867C}">
                  <a14:compatExt spid="_x0000_s172558"/>
                </a:ext>
                <a:ext uri="{FF2B5EF4-FFF2-40B4-BE49-F238E27FC236}">
                  <a16:creationId xmlns:a16="http://schemas.microsoft.com/office/drawing/2014/main" id="{00000000-0008-0000-0300-00000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24</xdr:row>
          <xdr:rowOff>139700</xdr:rowOff>
        </xdr:from>
        <xdr:to>
          <xdr:col>18</xdr:col>
          <xdr:colOff>330200</xdr:colOff>
          <xdr:row>26</xdr:row>
          <xdr:rowOff>25400</xdr:rowOff>
        </xdr:to>
        <xdr:sp macro="" textlink="">
          <xdr:nvSpPr>
            <xdr:cNvPr id="172559" name="Check Box 527" hidden="1">
              <a:extLst>
                <a:ext uri="{63B3BB69-23CF-44E3-9099-C40C66FF867C}">
                  <a14:compatExt spid="_x0000_s172559"/>
                </a:ext>
                <a:ext uri="{FF2B5EF4-FFF2-40B4-BE49-F238E27FC236}">
                  <a16:creationId xmlns:a16="http://schemas.microsoft.com/office/drawing/2014/main" id="{00000000-0008-0000-0300-00000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25</xdr:row>
          <xdr:rowOff>139700</xdr:rowOff>
        </xdr:from>
        <xdr:to>
          <xdr:col>18</xdr:col>
          <xdr:colOff>330200</xdr:colOff>
          <xdr:row>27</xdr:row>
          <xdr:rowOff>25400</xdr:rowOff>
        </xdr:to>
        <xdr:sp macro="" textlink="">
          <xdr:nvSpPr>
            <xdr:cNvPr id="172560" name="Check Box 528" hidden="1">
              <a:extLst>
                <a:ext uri="{63B3BB69-23CF-44E3-9099-C40C66FF867C}">
                  <a14:compatExt spid="_x0000_s172560"/>
                </a:ext>
                <a:ext uri="{FF2B5EF4-FFF2-40B4-BE49-F238E27FC236}">
                  <a16:creationId xmlns:a16="http://schemas.microsoft.com/office/drawing/2014/main" id="{00000000-0008-0000-0300-00001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26</xdr:row>
          <xdr:rowOff>139700</xdr:rowOff>
        </xdr:from>
        <xdr:to>
          <xdr:col>18</xdr:col>
          <xdr:colOff>330200</xdr:colOff>
          <xdr:row>28</xdr:row>
          <xdr:rowOff>25400</xdr:rowOff>
        </xdr:to>
        <xdr:sp macro="" textlink="">
          <xdr:nvSpPr>
            <xdr:cNvPr id="172561" name="Check Box 529" hidden="1">
              <a:extLst>
                <a:ext uri="{63B3BB69-23CF-44E3-9099-C40C66FF867C}">
                  <a14:compatExt spid="_x0000_s172561"/>
                </a:ext>
                <a:ext uri="{FF2B5EF4-FFF2-40B4-BE49-F238E27FC236}">
                  <a16:creationId xmlns:a16="http://schemas.microsoft.com/office/drawing/2014/main" id="{00000000-0008-0000-0300-00001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27</xdr:row>
          <xdr:rowOff>139700</xdr:rowOff>
        </xdr:from>
        <xdr:to>
          <xdr:col>18</xdr:col>
          <xdr:colOff>330200</xdr:colOff>
          <xdr:row>29</xdr:row>
          <xdr:rowOff>25400</xdr:rowOff>
        </xdr:to>
        <xdr:sp macro="" textlink="">
          <xdr:nvSpPr>
            <xdr:cNvPr id="172562" name="Check Box 530" hidden="1">
              <a:extLst>
                <a:ext uri="{63B3BB69-23CF-44E3-9099-C40C66FF867C}">
                  <a14:compatExt spid="_x0000_s172562"/>
                </a:ext>
                <a:ext uri="{FF2B5EF4-FFF2-40B4-BE49-F238E27FC236}">
                  <a16:creationId xmlns:a16="http://schemas.microsoft.com/office/drawing/2014/main" id="{00000000-0008-0000-0300-00001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28</xdr:row>
          <xdr:rowOff>139700</xdr:rowOff>
        </xdr:from>
        <xdr:to>
          <xdr:col>18</xdr:col>
          <xdr:colOff>330200</xdr:colOff>
          <xdr:row>30</xdr:row>
          <xdr:rowOff>25400</xdr:rowOff>
        </xdr:to>
        <xdr:sp macro="" textlink="">
          <xdr:nvSpPr>
            <xdr:cNvPr id="172563" name="Check Box 531" hidden="1">
              <a:extLst>
                <a:ext uri="{63B3BB69-23CF-44E3-9099-C40C66FF867C}">
                  <a14:compatExt spid="_x0000_s172563"/>
                </a:ext>
                <a:ext uri="{FF2B5EF4-FFF2-40B4-BE49-F238E27FC236}">
                  <a16:creationId xmlns:a16="http://schemas.microsoft.com/office/drawing/2014/main" id="{00000000-0008-0000-0300-00001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29</xdr:row>
          <xdr:rowOff>139700</xdr:rowOff>
        </xdr:from>
        <xdr:to>
          <xdr:col>18</xdr:col>
          <xdr:colOff>330200</xdr:colOff>
          <xdr:row>31</xdr:row>
          <xdr:rowOff>25400</xdr:rowOff>
        </xdr:to>
        <xdr:sp macro="" textlink="">
          <xdr:nvSpPr>
            <xdr:cNvPr id="172564" name="Check Box 532" hidden="1">
              <a:extLst>
                <a:ext uri="{63B3BB69-23CF-44E3-9099-C40C66FF867C}">
                  <a14:compatExt spid="_x0000_s172564"/>
                </a:ext>
                <a:ext uri="{FF2B5EF4-FFF2-40B4-BE49-F238E27FC236}">
                  <a16:creationId xmlns:a16="http://schemas.microsoft.com/office/drawing/2014/main" id="{00000000-0008-0000-0300-00001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30</xdr:row>
          <xdr:rowOff>139700</xdr:rowOff>
        </xdr:from>
        <xdr:to>
          <xdr:col>18</xdr:col>
          <xdr:colOff>330200</xdr:colOff>
          <xdr:row>32</xdr:row>
          <xdr:rowOff>25400</xdr:rowOff>
        </xdr:to>
        <xdr:sp macro="" textlink="">
          <xdr:nvSpPr>
            <xdr:cNvPr id="172565" name="Check Box 533" hidden="1">
              <a:extLst>
                <a:ext uri="{63B3BB69-23CF-44E3-9099-C40C66FF867C}">
                  <a14:compatExt spid="_x0000_s172565"/>
                </a:ext>
                <a:ext uri="{FF2B5EF4-FFF2-40B4-BE49-F238E27FC236}">
                  <a16:creationId xmlns:a16="http://schemas.microsoft.com/office/drawing/2014/main" id="{00000000-0008-0000-0300-00001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31</xdr:row>
          <xdr:rowOff>139700</xdr:rowOff>
        </xdr:from>
        <xdr:to>
          <xdr:col>18</xdr:col>
          <xdr:colOff>330200</xdr:colOff>
          <xdr:row>33</xdr:row>
          <xdr:rowOff>25400</xdr:rowOff>
        </xdr:to>
        <xdr:sp macro="" textlink="">
          <xdr:nvSpPr>
            <xdr:cNvPr id="172566" name="Check Box 534" hidden="1">
              <a:extLst>
                <a:ext uri="{63B3BB69-23CF-44E3-9099-C40C66FF867C}">
                  <a14:compatExt spid="_x0000_s172566"/>
                </a:ext>
                <a:ext uri="{FF2B5EF4-FFF2-40B4-BE49-F238E27FC236}">
                  <a16:creationId xmlns:a16="http://schemas.microsoft.com/office/drawing/2014/main" id="{00000000-0008-0000-0300-00001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32</xdr:row>
          <xdr:rowOff>139700</xdr:rowOff>
        </xdr:from>
        <xdr:to>
          <xdr:col>18</xdr:col>
          <xdr:colOff>330200</xdr:colOff>
          <xdr:row>34</xdr:row>
          <xdr:rowOff>25400</xdr:rowOff>
        </xdr:to>
        <xdr:sp macro="" textlink="">
          <xdr:nvSpPr>
            <xdr:cNvPr id="172567" name="Check Box 535" hidden="1">
              <a:extLst>
                <a:ext uri="{63B3BB69-23CF-44E3-9099-C40C66FF867C}">
                  <a14:compatExt spid="_x0000_s172567"/>
                </a:ext>
                <a:ext uri="{FF2B5EF4-FFF2-40B4-BE49-F238E27FC236}">
                  <a16:creationId xmlns:a16="http://schemas.microsoft.com/office/drawing/2014/main" id="{00000000-0008-0000-0300-00001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33</xdr:row>
          <xdr:rowOff>139700</xdr:rowOff>
        </xdr:from>
        <xdr:to>
          <xdr:col>18</xdr:col>
          <xdr:colOff>330200</xdr:colOff>
          <xdr:row>35</xdr:row>
          <xdr:rowOff>25400</xdr:rowOff>
        </xdr:to>
        <xdr:sp macro="" textlink="">
          <xdr:nvSpPr>
            <xdr:cNvPr id="172568" name="Check Box 536" hidden="1">
              <a:extLst>
                <a:ext uri="{63B3BB69-23CF-44E3-9099-C40C66FF867C}">
                  <a14:compatExt spid="_x0000_s172568"/>
                </a:ext>
                <a:ext uri="{FF2B5EF4-FFF2-40B4-BE49-F238E27FC236}">
                  <a16:creationId xmlns:a16="http://schemas.microsoft.com/office/drawing/2014/main" id="{00000000-0008-0000-0300-00001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34</xdr:row>
          <xdr:rowOff>139700</xdr:rowOff>
        </xdr:from>
        <xdr:to>
          <xdr:col>18</xdr:col>
          <xdr:colOff>330200</xdr:colOff>
          <xdr:row>36</xdr:row>
          <xdr:rowOff>25400</xdr:rowOff>
        </xdr:to>
        <xdr:sp macro="" textlink="">
          <xdr:nvSpPr>
            <xdr:cNvPr id="172569" name="Check Box 537" hidden="1">
              <a:extLst>
                <a:ext uri="{63B3BB69-23CF-44E3-9099-C40C66FF867C}">
                  <a14:compatExt spid="_x0000_s172569"/>
                </a:ext>
                <a:ext uri="{FF2B5EF4-FFF2-40B4-BE49-F238E27FC236}">
                  <a16:creationId xmlns:a16="http://schemas.microsoft.com/office/drawing/2014/main" id="{00000000-0008-0000-0300-00001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35</xdr:row>
          <xdr:rowOff>139700</xdr:rowOff>
        </xdr:from>
        <xdr:to>
          <xdr:col>18</xdr:col>
          <xdr:colOff>330200</xdr:colOff>
          <xdr:row>37</xdr:row>
          <xdr:rowOff>25400</xdr:rowOff>
        </xdr:to>
        <xdr:sp macro="" textlink="">
          <xdr:nvSpPr>
            <xdr:cNvPr id="172570" name="Check Box 538" hidden="1">
              <a:extLst>
                <a:ext uri="{63B3BB69-23CF-44E3-9099-C40C66FF867C}">
                  <a14:compatExt spid="_x0000_s172570"/>
                </a:ext>
                <a:ext uri="{FF2B5EF4-FFF2-40B4-BE49-F238E27FC236}">
                  <a16:creationId xmlns:a16="http://schemas.microsoft.com/office/drawing/2014/main" id="{00000000-0008-0000-0300-00001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36</xdr:row>
          <xdr:rowOff>139700</xdr:rowOff>
        </xdr:from>
        <xdr:to>
          <xdr:col>18</xdr:col>
          <xdr:colOff>330200</xdr:colOff>
          <xdr:row>38</xdr:row>
          <xdr:rowOff>25400</xdr:rowOff>
        </xdr:to>
        <xdr:sp macro="" textlink="">
          <xdr:nvSpPr>
            <xdr:cNvPr id="172571" name="Check Box 539" hidden="1">
              <a:extLst>
                <a:ext uri="{63B3BB69-23CF-44E3-9099-C40C66FF867C}">
                  <a14:compatExt spid="_x0000_s172571"/>
                </a:ext>
                <a:ext uri="{FF2B5EF4-FFF2-40B4-BE49-F238E27FC236}">
                  <a16:creationId xmlns:a16="http://schemas.microsoft.com/office/drawing/2014/main" id="{00000000-0008-0000-0300-00001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37</xdr:row>
          <xdr:rowOff>139700</xdr:rowOff>
        </xdr:from>
        <xdr:to>
          <xdr:col>18</xdr:col>
          <xdr:colOff>330200</xdr:colOff>
          <xdr:row>39</xdr:row>
          <xdr:rowOff>25400</xdr:rowOff>
        </xdr:to>
        <xdr:sp macro="" textlink="">
          <xdr:nvSpPr>
            <xdr:cNvPr id="172572" name="Check Box 540" hidden="1">
              <a:extLst>
                <a:ext uri="{63B3BB69-23CF-44E3-9099-C40C66FF867C}">
                  <a14:compatExt spid="_x0000_s172572"/>
                </a:ext>
                <a:ext uri="{FF2B5EF4-FFF2-40B4-BE49-F238E27FC236}">
                  <a16:creationId xmlns:a16="http://schemas.microsoft.com/office/drawing/2014/main" id="{00000000-0008-0000-0300-00001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38</xdr:row>
          <xdr:rowOff>139700</xdr:rowOff>
        </xdr:from>
        <xdr:to>
          <xdr:col>18</xdr:col>
          <xdr:colOff>330200</xdr:colOff>
          <xdr:row>40</xdr:row>
          <xdr:rowOff>25400</xdr:rowOff>
        </xdr:to>
        <xdr:sp macro="" textlink="">
          <xdr:nvSpPr>
            <xdr:cNvPr id="172573" name="Check Box 541" hidden="1">
              <a:extLst>
                <a:ext uri="{63B3BB69-23CF-44E3-9099-C40C66FF867C}">
                  <a14:compatExt spid="_x0000_s172573"/>
                </a:ext>
                <a:ext uri="{FF2B5EF4-FFF2-40B4-BE49-F238E27FC236}">
                  <a16:creationId xmlns:a16="http://schemas.microsoft.com/office/drawing/2014/main" id="{00000000-0008-0000-0300-00001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39</xdr:row>
          <xdr:rowOff>139700</xdr:rowOff>
        </xdr:from>
        <xdr:to>
          <xdr:col>18</xdr:col>
          <xdr:colOff>330200</xdr:colOff>
          <xdr:row>41</xdr:row>
          <xdr:rowOff>25400</xdr:rowOff>
        </xdr:to>
        <xdr:sp macro="" textlink="">
          <xdr:nvSpPr>
            <xdr:cNvPr id="172574" name="Check Box 542" hidden="1">
              <a:extLst>
                <a:ext uri="{63B3BB69-23CF-44E3-9099-C40C66FF867C}">
                  <a14:compatExt spid="_x0000_s172574"/>
                </a:ext>
                <a:ext uri="{FF2B5EF4-FFF2-40B4-BE49-F238E27FC236}">
                  <a16:creationId xmlns:a16="http://schemas.microsoft.com/office/drawing/2014/main" id="{00000000-0008-0000-0300-00001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40</xdr:row>
          <xdr:rowOff>139700</xdr:rowOff>
        </xdr:from>
        <xdr:to>
          <xdr:col>18</xdr:col>
          <xdr:colOff>330200</xdr:colOff>
          <xdr:row>42</xdr:row>
          <xdr:rowOff>25400</xdr:rowOff>
        </xdr:to>
        <xdr:sp macro="" textlink="">
          <xdr:nvSpPr>
            <xdr:cNvPr id="172575" name="Check Box 543" hidden="1">
              <a:extLst>
                <a:ext uri="{63B3BB69-23CF-44E3-9099-C40C66FF867C}">
                  <a14:compatExt spid="_x0000_s172575"/>
                </a:ext>
                <a:ext uri="{FF2B5EF4-FFF2-40B4-BE49-F238E27FC236}">
                  <a16:creationId xmlns:a16="http://schemas.microsoft.com/office/drawing/2014/main" id="{00000000-0008-0000-0300-00001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41</xdr:row>
          <xdr:rowOff>139700</xdr:rowOff>
        </xdr:from>
        <xdr:to>
          <xdr:col>18</xdr:col>
          <xdr:colOff>330200</xdr:colOff>
          <xdr:row>43</xdr:row>
          <xdr:rowOff>25400</xdr:rowOff>
        </xdr:to>
        <xdr:sp macro="" textlink="">
          <xdr:nvSpPr>
            <xdr:cNvPr id="172576" name="Check Box 544" hidden="1">
              <a:extLst>
                <a:ext uri="{63B3BB69-23CF-44E3-9099-C40C66FF867C}">
                  <a14:compatExt spid="_x0000_s172576"/>
                </a:ext>
                <a:ext uri="{FF2B5EF4-FFF2-40B4-BE49-F238E27FC236}">
                  <a16:creationId xmlns:a16="http://schemas.microsoft.com/office/drawing/2014/main" id="{00000000-0008-0000-0300-00002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42</xdr:row>
          <xdr:rowOff>139700</xdr:rowOff>
        </xdr:from>
        <xdr:to>
          <xdr:col>18</xdr:col>
          <xdr:colOff>330200</xdr:colOff>
          <xdr:row>44</xdr:row>
          <xdr:rowOff>25400</xdr:rowOff>
        </xdr:to>
        <xdr:sp macro="" textlink="">
          <xdr:nvSpPr>
            <xdr:cNvPr id="172577" name="Check Box 545" hidden="1">
              <a:extLst>
                <a:ext uri="{63B3BB69-23CF-44E3-9099-C40C66FF867C}">
                  <a14:compatExt spid="_x0000_s172577"/>
                </a:ext>
                <a:ext uri="{FF2B5EF4-FFF2-40B4-BE49-F238E27FC236}">
                  <a16:creationId xmlns:a16="http://schemas.microsoft.com/office/drawing/2014/main" id="{00000000-0008-0000-0300-00002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43</xdr:row>
          <xdr:rowOff>139700</xdr:rowOff>
        </xdr:from>
        <xdr:to>
          <xdr:col>18</xdr:col>
          <xdr:colOff>330200</xdr:colOff>
          <xdr:row>45</xdr:row>
          <xdr:rowOff>25400</xdr:rowOff>
        </xdr:to>
        <xdr:sp macro="" textlink="">
          <xdr:nvSpPr>
            <xdr:cNvPr id="172578" name="Check Box 546" hidden="1">
              <a:extLst>
                <a:ext uri="{63B3BB69-23CF-44E3-9099-C40C66FF867C}">
                  <a14:compatExt spid="_x0000_s172578"/>
                </a:ext>
                <a:ext uri="{FF2B5EF4-FFF2-40B4-BE49-F238E27FC236}">
                  <a16:creationId xmlns:a16="http://schemas.microsoft.com/office/drawing/2014/main" id="{00000000-0008-0000-0300-00002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44</xdr:row>
          <xdr:rowOff>139700</xdr:rowOff>
        </xdr:from>
        <xdr:to>
          <xdr:col>18</xdr:col>
          <xdr:colOff>330200</xdr:colOff>
          <xdr:row>46</xdr:row>
          <xdr:rowOff>25400</xdr:rowOff>
        </xdr:to>
        <xdr:sp macro="" textlink="">
          <xdr:nvSpPr>
            <xdr:cNvPr id="172579" name="Check Box 547" hidden="1">
              <a:extLst>
                <a:ext uri="{63B3BB69-23CF-44E3-9099-C40C66FF867C}">
                  <a14:compatExt spid="_x0000_s172579"/>
                </a:ext>
                <a:ext uri="{FF2B5EF4-FFF2-40B4-BE49-F238E27FC236}">
                  <a16:creationId xmlns:a16="http://schemas.microsoft.com/office/drawing/2014/main" id="{00000000-0008-0000-0300-00002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45</xdr:row>
          <xdr:rowOff>139700</xdr:rowOff>
        </xdr:from>
        <xdr:to>
          <xdr:col>18</xdr:col>
          <xdr:colOff>330200</xdr:colOff>
          <xdr:row>47</xdr:row>
          <xdr:rowOff>25400</xdr:rowOff>
        </xdr:to>
        <xdr:sp macro="" textlink="">
          <xdr:nvSpPr>
            <xdr:cNvPr id="172580" name="Check Box 548" hidden="1">
              <a:extLst>
                <a:ext uri="{63B3BB69-23CF-44E3-9099-C40C66FF867C}">
                  <a14:compatExt spid="_x0000_s172580"/>
                </a:ext>
                <a:ext uri="{FF2B5EF4-FFF2-40B4-BE49-F238E27FC236}">
                  <a16:creationId xmlns:a16="http://schemas.microsoft.com/office/drawing/2014/main" id="{00000000-0008-0000-0300-00002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46</xdr:row>
          <xdr:rowOff>139700</xdr:rowOff>
        </xdr:from>
        <xdr:to>
          <xdr:col>18</xdr:col>
          <xdr:colOff>330200</xdr:colOff>
          <xdr:row>48</xdr:row>
          <xdr:rowOff>25400</xdr:rowOff>
        </xdr:to>
        <xdr:sp macro="" textlink="">
          <xdr:nvSpPr>
            <xdr:cNvPr id="172581" name="Check Box 549" hidden="1">
              <a:extLst>
                <a:ext uri="{63B3BB69-23CF-44E3-9099-C40C66FF867C}">
                  <a14:compatExt spid="_x0000_s172581"/>
                </a:ext>
                <a:ext uri="{FF2B5EF4-FFF2-40B4-BE49-F238E27FC236}">
                  <a16:creationId xmlns:a16="http://schemas.microsoft.com/office/drawing/2014/main" id="{00000000-0008-0000-0300-00002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47</xdr:row>
          <xdr:rowOff>139700</xdr:rowOff>
        </xdr:from>
        <xdr:to>
          <xdr:col>18</xdr:col>
          <xdr:colOff>330200</xdr:colOff>
          <xdr:row>49</xdr:row>
          <xdr:rowOff>25400</xdr:rowOff>
        </xdr:to>
        <xdr:sp macro="" textlink="">
          <xdr:nvSpPr>
            <xdr:cNvPr id="172582" name="Check Box 550" hidden="1">
              <a:extLst>
                <a:ext uri="{63B3BB69-23CF-44E3-9099-C40C66FF867C}">
                  <a14:compatExt spid="_x0000_s172582"/>
                </a:ext>
                <a:ext uri="{FF2B5EF4-FFF2-40B4-BE49-F238E27FC236}">
                  <a16:creationId xmlns:a16="http://schemas.microsoft.com/office/drawing/2014/main" id="{00000000-0008-0000-0300-00002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48</xdr:row>
          <xdr:rowOff>139700</xdr:rowOff>
        </xdr:from>
        <xdr:to>
          <xdr:col>18</xdr:col>
          <xdr:colOff>330200</xdr:colOff>
          <xdr:row>50</xdr:row>
          <xdr:rowOff>25400</xdr:rowOff>
        </xdr:to>
        <xdr:sp macro="" textlink="">
          <xdr:nvSpPr>
            <xdr:cNvPr id="172583" name="Check Box 551" hidden="1">
              <a:extLst>
                <a:ext uri="{63B3BB69-23CF-44E3-9099-C40C66FF867C}">
                  <a14:compatExt spid="_x0000_s172583"/>
                </a:ext>
                <a:ext uri="{FF2B5EF4-FFF2-40B4-BE49-F238E27FC236}">
                  <a16:creationId xmlns:a16="http://schemas.microsoft.com/office/drawing/2014/main" id="{00000000-0008-0000-0300-00002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49</xdr:row>
          <xdr:rowOff>139700</xdr:rowOff>
        </xdr:from>
        <xdr:to>
          <xdr:col>18</xdr:col>
          <xdr:colOff>330200</xdr:colOff>
          <xdr:row>51</xdr:row>
          <xdr:rowOff>25400</xdr:rowOff>
        </xdr:to>
        <xdr:sp macro="" textlink="">
          <xdr:nvSpPr>
            <xdr:cNvPr id="172584" name="Check Box 552" hidden="1">
              <a:extLst>
                <a:ext uri="{63B3BB69-23CF-44E3-9099-C40C66FF867C}">
                  <a14:compatExt spid="_x0000_s172584"/>
                </a:ext>
                <a:ext uri="{FF2B5EF4-FFF2-40B4-BE49-F238E27FC236}">
                  <a16:creationId xmlns:a16="http://schemas.microsoft.com/office/drawing/2014/main" id="{00000000-0008-0000-0300-00002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50</xdr:row>
          <xdr:rowOff>139700</xdr:rowOff>
        </xdr:from>
        <xdr:to>
          <xdr:col>18</xdr:col>
          <xdr:colOff>330200</xdr:colOff>
          <xdr:row>52</xdr:row>
          <xdr:rowOff>25400</xdr:rowOff>
        </xdr:to>
        <xdr:sp macro="" textlink="">
          <xdr:nvSpPr>
            <xdr:cNvPr id="172585" name="Check Box 553" hidden="1">
              <a:extLst>
                <a:ext uri="{63B3BB69-23CF-44E3-9099-C40C66FF867C}">
                  <a14:compatExt spid="_x0000_s172585"/>
                </a:ext>
                <a:ext uri="{FF2B5EF4-FFF2-40B4-BE49-F238E27FC236}">
                  <a16:creationId xmlns:a16="http://schemas.microsoft.com/office/drawing/2014/main" id="{00000000-0008-0000-0300-00002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51</xdr:row>
          <xdr:rowOff>139700</xdr:rowOff>
        </xdr:from>
        <xdr:to>
          <xdr:col>18</xdr:col>
          <xdr:colOff>330200</xdr:colOff>
          <xdr:row>53</xdr:row>
          <xdr:rowOff>25400</xdr:rowOff>
        </xdr:to>
        <xdr:sp macro="" textlink="">
          <xdr:nvSpPr>
            <xdr:cNvPr id="172586" name="Check Box 554" hidden="1">
              <a:extLst>
                <a:ext uri="{63B3BB69-23CF-44E3-9099-C40C66FF867C}">
                  <a14:compatExt spid="_x0000_s172586"/>
                </a:ext>
                <a:ext uri="{FF2B5EF4-FFF2-40B4-BE49-F238E27FC236}">
                  <a16:creationId xmlns:a16="http://schemas.microsoft.com/office/drawing/2014/main" id="{00000000-0008-0000-0300-00002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52</xdr:row>
          <xdr:rowOff>139700</xdr:rowOff>
        </xdr:from>
        <xdr:to>
          <xdr:col>18</xdr:col>
          <xdr:colOff>330200</xdr:colOff>
          <xdr:row>54</xdr:row>
          <xdr:rowOff>25400</xdr:rowOff>
        </xdr:to>
        <xdr:sp macro="" textlink="">
          <xdr:nvSpPr>
            <xdr:cNvPr id="172587" name="Check Box 555" hidden="1">
              <a:extLst>
                <a:ext uri="{63B3BB69-23CF-44E3-9099-C40C66FF867C}">
                  <a14:compatExt spid="_x0000_s172587"/>
                </a:ext>
                <a:ext uri="{FF2B5EF4-FFF2-40B4-BE49-F238E27FC236}">
                  <a16:creationId xmlns:a16="http://schemas.microsoft.com/office/drawing/2014/main" id="{00000000-0008-0000-0300-00002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53</xdr:row>
          <xdr:rowOff>139700</xdr:rowOff>
        </xdr:from>
        <xdr:to>
          <xdr:col>18</xdr:col>
          <xdr:colOff>330200</xdr:colOff>
          <xdr:row>55</xdr:row>
          <xdr:rowOff>25400</xdr:rowOff>
        </xdr:to>
        <xdr:sp macro="" textlink="">
          <xdr:nvSpPr>
            <xdr:cNvPr id="172588" name="Check Box 556" hidden="1">
              <a:extLst>
                <a:ext uri="{63B3BB69-23CF-44E3-9099-C40C66FF867C}">
                  <a14:compatExt spid="_x0000_s172588"/>
                </a:ext>
                <a:ext uri="{FF2B5EF4-FFF2-40B4-BE49-F238E27FC236}">
                  <a16:creationId xmlns:a16="http://schemas.microsoft.com/office/drawing/2014/main" id="{00000000-0008-0000-0300-00002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54</xdr:row>
          <xdr:rowOff>139700</xdr:rowOff>
        </xdr:from>
        <xdr:to>
          <xdr:col>18</xdr:col>
          <xdr:colOff>330200</xdr:colOff>
          <xdr:row>56</xdr:row>
          <xdr:rowOff>25400</xdr:rowOff>
        </xdr:to>
        <xdr:sp macro="" textlink="">
          <xdr:nvSpPr>
            <xdr:cNvPr id="172589" name="Check Box 557" hidden="1">
              <a:extLst>
                <a:ext uri="{63B3BB69-23CF-44E3-9099-C40C66FF867C}">
                  <a14:compatExt spid="_x0000_s172589"/>
                </a:ext>
                <a:ext uri="{FF2B5EF4-FFF2-40B4-BE49-F238E27FC236}">
                  <a16:creationId xmlns:a16="http://schemas.microsoft.com/office/drawing/2014/main" id="{00000000-0008-0000-0300-00002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55</xdr:row>
          <xdr:rowOff>139700</xdr:rowOff>
        </xdr:from>
        <xdr:to>
          <xdr:col>18</xdr:col>
          <xdr:colOff>330200</xdr:colOff>
          <xdr:row>57</xdr:row>
          <xdr:rowOff>25400</xdr:rowOff>
        </xdr:to>
        <xdr:sp macro="" textlink="">
          <xdr:nvSpPr>
            <xdr:cNvPr id="172590" name="Check Box 558" hidden="1">
              <a:extLst>
                <a:ext uri="{63B3BB69-23CF-44E3-9099-C40C66FF867C}">
                  <a14:compatExt spid="_x0000_s172590"/>
                </a:ext>
                <a:ext uri="{FF2B5EF4-FFF2-40B4-BE49-F238E27FC236}">
                  <a16:creationId xmlns:a16="http://schemas.microsoft.com/office/drawing/2014/main" id="{00000000-0008-0000-0300-00002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56</xdr:row>
          <xdr:rowOff>139700</xdr:rowOff>
        </xdr:from>
        <xdr:to>
          <xdr:col>18</xdr:col>
          <xdr:colOff>330200</xdr:colOff>
          <xdr:row>58</xdr:row>
          <xdr:rowOff>25400</xdr:rowOff>
        </xdr:to>
        <xdr:sp macro="" textlink="">
          <xdr:nvSpPr>
            <xdr:cNvPr id="172591" name="Check Box 559" hidden="1">
              <a:extLst>
                <a:ext uri="{63B3BB69-23CF-44E3-9099-C40C66FF867C}">
                  <a14:compatExt spid="_x0000_s172591"/>
                </a:ext>
                <a:ext uri="{FF2B5EF4-FFF2-40B4-BE49-F238E27FC236}">
                  <a16:creationId xmlns:a16="http://schemas.microsoft.com/office/drawing/2014/main" id="{00000000-0008-0000-0300-00002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57</xdr:row>
          <xdr:rowOff>139700</xdr:rowOff>
        </xdr:from>
        <xdr:to>
          <xdr:col>18</xdr:col>
          <xdr:colOff>330200</xdr:colOff>
          <xdr:row>59</xdr:row>
          <xdr:rowOff>25400</xdr:rowOff>
        </xdr:to>
        <xdr:sp macro="" textlink="">
          <xdr:nvSpPr>
            <xdr:cNvPr id="172592" name="Check Box 560" hidden="1">
              <a:extLst>
                <a:ext uri="{63B3BB69-23CF-44E3-9099-C40C66FF867C}">
                  <a14:compatExt spid="_x0000_s172592"/>
                </a:ext>
                <a:ext uri="{FF2B5EF4-FFF2-40B4-BE49-F238E27FC236}">
                  <a16:creationId xmlns:a16="http://schemas.microsoft.com/office/drawing/2014/main" id="{00000000-0008-0000-0300-00003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58</xdr:row>
          <xdr:rowOff>139700</xdr:rowOff>
        </xdr:from>
        <xdr:to>
          <xdr:col>18</xdr:col>
          <xdr:colOff>330200</xdr:colOff>
          <xdr:row>60</xdr:row>
          <xdr:rowOff>25400</xdr:rowOff>
        </xdr:to>
        <xdr:sp macro="" textlink="">
          <xdr:nvSpPr>
            <xdr:cNvPr id="172593" name="Check Box 561" hidden="1">
              <a:extLst>
                <a:ext uri="{63B3BB69-23CF-44E3-9099-C40C66FF867C}">
                  <a14:compatExt spid="_x0000_s172593"/>
                </a:ext>
                <a:ext uri="{FF2B5EF4-FFF2-40B4-BE49-F238E27FC236}">
                  <a16:creationId xmlns:a16="http://schemas.microsoft.com/office/drawing/2014/main" id="{00000000-0008-0000-0300-00003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59</xdr:row>
          <xdr:rowOff>139700</xdr:rowOff>
        </xdr:from>
        <xdr:to>
          <xdr:col>18</xdr:col>
          <xdr:colOff>330200</xdr:colOff>
          <xdr:row>61</xdr:row>
          <xdr:rowOff>25400</xdr:rowOff>
        </xdr:to>
        <xdr:sp macro="" textlink="">
          <xdr:nvSpPr>
            <xdr:cNvPr id="172594" name="Check Box 562" hidden="1">
              <a:extLst>
                <a:ext uri="{63B3BB69-23CF-44E3-9099-C40C66FF867C}">
                  <a14:compatExt spid="_x0000_s172594"/>
                </a:ext>
                <a:ext uri="{FF2B5EF4-FFF2-40B4-BE49-F238E27FC236}">
                  <a16:creationId xmlns:a16="http://schemas.microsoft.com/office/drawing/2014/main" id="{00000000-0008-0000-0300-00003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60</xdr:row>
          <xdr:rowOff>139700</xdr:rowOff>
        </xdr:from>
        <xdr:to>
          <xdr:col>18</xdr:col>
          <xdr:colOff>330200</xdr:colOff>
          <xdr:row>62</xdr:row>
          <xdr:rowOff>25400</xdr:rowOff>
        </xdr:to>
        <xdr:sp macro="" textlink="">
          <xdr:nvSpPr>
            <xdr:cNvPr id="172595" name="Check Box 563" hidden="1">
              <a:extLst>
                <a:ext uri="{63B3BB69-23CF-44E3-9099-C40C66FF867C}">
                  <a14:compatExt spid="_x0000_s172595"/>
                </a:ext>
                <a:ext uri="{FF2B5EF4-FFF2-40B4-BE49-F238E27FC236}">
                  <a16:creationId xmlns:a16="http://schemas.microsoft.com/office/drawing/2014/main" id="{00000000-0008-0000-0300-00003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61</xdr:row>
          <xdr:rowOff>139700</xdr:rowOff>
        </xdr:from>
        <xdr:to>
          <xdr:col>18</xdr:col>
          <xdr:colOff>330200</xdr:colOff>
          <xdr:row>63</xdr:row>
          <xdr:rowOff>25400</xdr:rowOff>
        </xdr:to>
        <xdr:sp macro="" textlink="">
          <xdr:nvSpPr>
            <xdr:cNvPr id="172596" name="Check Box 564" hidden="1">
              <a:extLst>
                <a:ext uri="{63B3BB69-23CF-44E3-9099-C40C66FF867C}">
                  <a14:compatExt spid="_x0000_s172596"/>
                </a:ext>
                <a:ext uri="{FF2B5EF4-FFF2-40B4-BE49-F238E27FC236}">
                  <a16:creationId xmlns:a16="http://schemas.microsoft.com/office/drawing/2014/main" id="{00000000-0008-0000-0300-00003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62</xdr:row>
          <xdr:rowOff>139700</xdr:rowOff>
        </xdr:from>
        <xdr:to>
          <xdr:col>18</xdr:col>
          <xdr:colOff>330200</xdr:colOff>
          <xdr:row>64</xdr:row>
          <xdr:rowOff>25400</xdr:rowOff>
        </xdr:to>
        <xdr:sp macro="" textlink="">
          <xdr:nvSpPr>
            <xdr:cNvPr id="172597" name="Check Box 565" hidden="1">
              <a:extLst>
                <a:ext uri="{63B3BB69-23CF-44E3-9099-C40C66FF867C}">
                  <a14:compatExt spid="_x0000_s172597"/>
                </a:ext>
                <a:ext uri="{FF2B5EF4-FFF2-40B4-BE49-F238E27FC236}">
                  <a16:creationId xmlns:a16="http://schemas.microsoft.com/office/drawing/2014/main" id="{00000000-0008-0000-0300-00003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63</xdr:row>
          <xdr:rowOff>139700</xdr:rowOff>
        </xdr:from>
        <xdr:to>
          <xdr:col>18</xdr:col>
          <xdr:colOff>330200</xdr:colOff>
          <xdr:row>65</xdr:row>
          <xdr:rowOff>25400</xdr:rowOff>
        </xdr:to>
        <xdr:sp macro="" textlink="">
          <xdr:nvSpPr>
            <xdr:cNvPr id="172598" name="Check Box 566" hidden="1">
              <a:extLst>
                <a:ext uri="{63B3BB69-23CF-44E3-9099-C40C66FF867C}">
                  <a14:compatExt spid="_x0000_s172598"/>
                </a:ext>
                <a:ext uri="{FF2B5EF4-FFF2-40B4-BE49-F238E27FC236}">
                  <a16:creationId xmlns:a16="http://schemas.microsoft.com/office/drawing/2014/main" id="{00000000-0008-0000-0300-00003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64</xdr:row>
          <xdr:rowOff>139700</xdr:rowOff>
        </xdr:from>
        <xdr:to>
          <xdr:col>18</xdr:col>
          <xdr:colOff>330200</xdr:colOff>
          <xdr:row>66</xdr:row>
          <xdr:rowOff>25400</xdr:rowOff>
        </xdr:to>
        <xdr:sp macro="" textlink="">
          <xdr:nvSpPr>
            <xdr:cNvPr id="172599" name="Check Box 567" hidden="1">
              <a:extLst>
                <a:ext uri="{63B3BB69-23CF-44E3-9099-C40C66FF867C}">
                  <a14:compatExt spid="_x0000_s172599"/>
                </a:ext>
                <a:ext uri="{FF2B5EF4-FFF2-40B4-BE49-F238E27FC236}">
                  <a16:creationId xmlns:a16="http://schemas.microsoft.com/office/drawing/2014/main" id="{00000000-0008-0000-0300-00003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65</xdr:row>
          <xdr:rowOff>139700</xdr:rowOff>
        </xdr:from>
        <xdr:to>
          <xdr:col>18</xdr:col>
          <xdr:colOff>330200</xdr:colOff>
          <xdr:row>67</xdr:row>
          <xdr:rowOff>25400</xdr:rowOff>
        </xdr:to>
        <xdr:sp macro="" textlink="">
          <xdr:nvSpPr>
            <xdr:cNvPr id="172600" name="Check Box 568" hidden="1">
              <a:extLst>
                <a:ext uri="{63B3BB69-23CF-44E3-9099-C40C66FF867C}">
                  <a14:compatExt spid="_x0000_s172600"/>
                </a:ext>
                <a:ext uri="{FF2B5EF4-FFF2-40B4-BE49-F238E27FC236}">
                  <a16:creationId xmlns:a16="http://schemas.microsoft.com/office/drawing/2014/main" id="{00000000-0008-0000-0300-00003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66</xdr:row>
          <xdr:rowOff>139700</xdr:rowOff>
        </xdr:from>
        <xdr:to>
          <xdr:col>18</xdr:col>
          <xdr:colOff>330200</xdr:colOff>
          <xdr:row>68</xdr:row>
          <xdr:rowOff>25400</xdr:rowOff>
        </xdr:to>
        <xdr:sp macro="" textlink="">
          <xdr:nvSpPr>
            <xdr:cNvPr id="172601" name="Check Box 569" hidden="1">
              <a:extLst>
                <a:ext uri="{63B3BB69-23CF-44E3-9099-C40C66FF867C}">
                  <a14:compatExt spid="_x0000_s172601"/>
                </a:ext>
                <a:ext uri="{FF2B5EF4-FFF2-40B4-BE49-F238E27FC236}">
                  <a16:creationId xmlns:a16="http://schemas.microsoft.com/office/drawing/2014/main" id="{00000000-0008-0000-0300-00003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67</xdr:row>
          <xdr:rowOff>139700</xdr:rowOff>
        </xdr:from>
        <xdr:to>
          <xdr:col>18</xdr:col>
          <xdr:colOff>330200</xdr:colOff>
          <xdr:row>69</xdr:row>
          <xdr:rowOff>25400</xdr:rowOff>
        </xdr:to>
        <xdr:sp macro="" textlink="">
          <xdr:nvSpPr>
            <xdr:cNvPr id="172602" name="Check Box 570" hidden="1">
              <a:extLst>
                <a:ext uri="{63B3BB69-23CF-44E3-9099-C40C66FF867C}">
                  <a14:compatExt spid="_x0000_s172602"/>
                </a:ext>
                <a:ext uri="{FF2B5EF4-FFF2-40B4-BE49-F238E27FC236}">
                  <a16:creationId xmlns:a16="http://schemas.microsoft.com/office/drawing/2014/main" id="{00000000-0008-0000-0300-00003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68</xdr:row>
          <xdr:rowOff>139700</xdr:rowOff>
        </xdr:from>
        <xdr:to>
          <xdr:col>18</xdr:col>
          <xdr:colOff>330200</xdr:colOff>
          <xdr:row>70</xdr:row>
          <xdr:rowOff>25400</xdr:rowOff>
        </xdr:to>
        <xdr:sp macro="" textlink="">
          <xdr:nvSpPr>
            <xdr:cNvPr id="172603" name="Check Box 571" hidden="1">
              <a:extLst>
                <a:ext uri="{63B3BB69-23CF-44E3-9099-C40C66FF867C}">
                  <a14:compatExt spid="_x0000_s172603"/>
                </a:ext>
                <a:ext uri="{FF2B5EF4-FFF2-40B4-BE49-F238E27FC236}">
                  <a16:creationId xmlns:a16="http://schemas.microsoft.com/office/drawing/2014/main" id="{00000000-0008-0000-0300-00003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69</xdr:row>
          <xdr:rowOff>139700</xdr:rowOff>
        </xdr:from>
        <xdr:to>
          <xdr:col>18</xdr:col>
          <xdr:colOff>330200</xdr:colOff>
          <xdr:row>71</xdr:row>
          <xdr:rowOff>25400</xdr:rowOff>
        </xdr:to>
        <xdr:sp macro="" textlink="">
          <xdr:nvSpPr>
            <xdr:cNvPr id="172604" name="Check Box 572" hidden="1">
              <a:extLst>
                <a:ext uri="{63B3BB69-23CF-44E3-9099-C40C66FF867C}">
                  <a14:compatExt spid="_x0000_s172604"/>
                </a:ext>
                <a:ext uri="{FF2B5EF4-FFF2-40B4-BE49-F238E27FC236}">
                  <a16:creationId xmlns:a16="http://schemas.microsoft.com/office/drawing/2014/main" id="{00000000-0008-0000-0300-00003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70</xdr:row>
          <xdr:rowOff>139700</xdr:rowOff>
        </xdr:from>
        <xdr:to>
          <xdr:col>18</xdr:col>
          <xdr:colOff>330200</xdr:colOff>
          <xdr:row>72</xdr:row>
          <xdr:rowOff>25400</xdr:rowOff>
        </xdr:to>
        <xdr:sp macro="" textlink="">
          <xdr:nvSpPr>
            <xdr:cNvPr id="172605" name="Check Box 573" hidden="1">
              <a:extLst>
                <a:ext uri="{63B3BB69-23CF-44E3-9099-C40C66FF867C}">
                  <a14:compatExt spid="_x0000_s172605"/>
                </a:ext>
                <a:ext uri="{FF2B5EF4-FFF2-40B4-BE49-F238E27FC236}">
                  <a16:creationId xmlns:a16="http://schemas.microsoft.com/office/drawing/2014/main" id="{00000000-0008-0000-0300-00003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71</xdr:row>
          <xdr:rowOff>139700</xdr:rowOff>
        </xdr:from>
        <xdr:to>
          <xdr:col>18</xdr:col>
          <xdr:colOff>330200</xdr:colOff>
          <xdr:row>73</xdr:row>
          <xdr:rowOff>25400</xdr:rowOff>
        </xdr:to>
        <xdr:sp macro="" textlink="">
          <xdr:nvSpPr>
            <xdr:cNvPr id="172606" name="Check Box 574" hidden="1">
              <a:extLst>
                <a:ext uri="{63B3BB69-23CF-44E3-9099-C40C66FF867C}">
                  <a14:compatExt spid="_x0000_s172606"/>
                </a:ext>
                <a:ext uri="{FF2B5EF4-FFF2-40B4-BE49-F238E27FC236}">
                  <a16:creationId xmlns:a16="http://schemas.microsoft.com/office/drawing/2014/main" id="{00000000-0008-0000-0300-00003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72</xdr:row>
          <xdr:rowOff>139700</xdr:rowOff>
        </xdr:from>
        <xdr:to>
          <xdr:col>18</xdr:col>
          <xdr:colOff>330200</xdr:colOff>
          <xdr:row>74</xdr:row>
          <xdr:rowOff>25400</xdr:rowOff>
        </xdr:to>
        <xdr:sp macro="" textlink="">
          <xdr:nvSpPr>
            <xdr:cNvPr id="172607" name="Check Box 575" hidden="1">
              <a:extLst>
                <a:ext uri="{63B3BB69-23CF-44E3-9099-C40C66FF867C}">
                  <a14:compatExt spid="_x0000_s172607"/>
                </a:ext>
                <a:ext uri="{FF2B5EF4-FFF2-40B4-BE49-F238E27FC236}">
                  <a16:creationId xmlns:a16="http://schemas.microsoft.com/office/drawing/2014/main" id="{00000000-0008-0000-0300-00003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73</xdr:row>
          <xdr:rowOff>139700</xdr:rowOff>
        </xdr:from>
        <xdr:to>
          <xdr:col>18</xdr:col>
          <xdr:colOff>330200</xdr:colOff>
          <xdr:row>75</xdr:row>
          <xdr:rowOff>25400</xdr:rowOff>
        </xdr:to>
        <xdr:sp macro="" textlink="">
          <xdr:nvSpPr>
            <xdr:cNvPr id="172608" name="Check Box 576" hidden="1">
              <a:extLst>
                <a:ext uri="{63B3BB69-23CF-44E3-9099-C40C66FF867C}">
                  <a14:compatExt spid="_x0000_s172608"/>
                </a:ext>
                <a:ext uri="{FF2B5EF4-FFF2-40B4-BE49-F238E27FC236}">
                  <a16:creationId xmlns:a16="http://schemas.microsoft.com/office/drawing/2014/main" id="{00000000-0008-0000-0300-00004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74</xdr:row>
          <xdr:rowOff>139700</xdr:rowOff>
        </xdr:from>
        <xdr:to>
          <xdr:col>18</xdr:col>
          <xdr:colOff>330200</xdr:colOff>
          <xdr:row>76</xdr:row>
          <xdr:rowOff>25400</xdr:rowOff>
        </xdr:to>
        <xdr:sp macro="" textlink="">
          <xdr:nvSpPr>
            <xdr:cNvPr id="172609" name="Check Box 577" hidden="1">
              <a:extLst>
                <a:ext uri="{63B3BB69-23CF-44E3-9099-C40C66FF867C}">
                  <a14:compatExt spid="_x0000_s172609"/>
                </a:ext>
                <a:ext uri="{FF2B5EF4-FFF2-40B4-BE49-F238E27FC236}">
                  <a16:creationId xmlns:a16="http://schemas.microsoft.com/office/drawing/2014/main" id="{00000000-0008-0000-0300-00004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75</xdr:row>
          <xdr:rowOff>139700</xdr:rowOff>
        </xdr:from>
        <xdr:to>
          <xdr:col>18</xdr:col>
          <xdr:colOff>330200</xdr:colOff>
          <xdr:row>77</xdr:row>
          <xdr:rowOff>25400</xdr:rowOff>
        </xdr:to>
        <xdr:sp macro="" textlink="">
          <xdr:nvSpPr>
            <xdr:cNvPr id="172610" name="Check Box 578" hidden="1">
              <a:extLst>
                <a:ext uri="{63B3BB69-23CF-44E3-9099-C40C66FF867C}">
                  <a14:compatExt spid="_x0000_s172610"/>
                </a:ext>
                <a:ext uri="{FF2B5EF4-FFF2-40B4-BE49-F238E27FC236}">
                  <a16:creationId xmlns:a16="http://schemas.microsoft.com/office/drawing/2014/main" id="{00000000-0008-0000-0300-00004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76</xdr:row>
          <xdr:rowOff>139700</xdr:rowOff>
        </xdr:from>
        <xdr:to>
          <xdr:col>18</xdr:col>
          <xdr:colOff>330200</xdr:colOff>
          <xdr:row>78</xdr:row>
          <xdr:rowOff>25400</xdr:rowOff>
        </xdr:to>
        <xdr:sp macro="" textlink="">
          <xdr:nvSpPr>
            <xdr:cNvPr id="172611" name="Check Box 579" hidden="1">
              <a:extLst>
                <a:ext uri="{63B3BB69-23CF-44E3-9099-C40C66FF867C}">
                  <a14:compatExt spid="_x0000_s172611"/>
                </a:ext>
                <a:ext uri="{FF2B5EF4-FFF2-40B4-BE49-F238E27FC236}">
                  <a16:creationId xmlns:a16="http://schemas.microsoft.com/office/drawing/2014/main" id="{00000000-0008-0000-0300-00004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77</xdr:row>
          <xdr:rowOff>139700</xdr:rowOff>
        </xdr:from>
        <xdr:to>
          <xdr:col>18</xdr:col>
          <xdr:colOff>330200</xdr:colOff>
          <xdr:row>79</xdr:row>
          <xdr:rowOff>25400</xdr:rowOff>
        </xdr:to>
        <xdr:sp macro="" textlink="">
          <xdr:nvSpPr>
            <xdr:cNvPr id="172612" name="Check Box 580" hidden="1">
              <a:extLst>
                <a:ext uri="{63B3BB69-23CF-44E3-9099-C40C66FF867C}">
                  <a14:compatExt spid="_x0000_s172612"/>
                </a:ext>
                <a:ext uri="{FF2B5EF4-FFF2-40B4-BE49-F238E27FC236}">
                  <a16:creationId xmlns:a16="http://schemas.microsoft.com/office/drawing/2014/main" id="{00000000-0008-0000-0300-00004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78</xdr:row>
          <xdr:rowOff>139700</xdr:rowOff>
        </xdr:from>
        <xdr:to>
          <xdr:col>18</xdr:col>
          <xdr:colOff>330200</xdr:colOff>
          <xdr:row>80</xdr:row>
          <xdr:rowOff>25400</xdr:rowOff>
        </xdr:to>
        <xdr:sp macro="" textlink="">
          <xdr:nvSpPr>
            <xdr:cNvPr id="172613" name="Check Box 581" hidden="1">
              <a:extLst>
                <a:ext uri="{63B3BB69-23CF-44E3-9099-C40C66FF867C}">
                  <a14:compatExt spid="_x0000_s172613"/>
                </a:ext>
                <a:ext uri="{FF2B5EF4-FFF2-40B4-BE49-F238E27FC236}">
                  <a16:creationId xmlns:a16="http://schemas.microsoft.com/office/drawing/2014/main" id="{00000000-0008-0000-0300-00004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79</xdr:row>
          <xdr:rowOff>139700</xdr:rowOff>
        </xdr:from>
        <xdr:to>
          <xdr:col>18</xdr:col>
          <xdr:colOff>330200</xdr:colOff>
          <xdr:row>81</xdr:row>
          <xdr:rowOff>25400</xdr:rowOff>
        </xdr:to>
        <xdr:sp macro="" textlink="">
          <xdr:nvSpPr>
            <xdr:cNvPr id="172614" name="Check Box 582" hidden="1">
              <a:extLst>
                <a:ext uri="{63B3BB69-23CF-44E3-9099-C40C66FF867C}">
                  <a14:compatExt spid="_x0000_s172614"/>
                </a:ext>
                <a:ext uri="{FF2B5EF4-FFF2-40B4-BE49-F238E27FC236}">
                  <a16:creationId xmlns:a16="http://schemas.microsoft.com/office/drawing/2014/main" id="{00000000-0008-0000-0300-00004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80</xdr:row>
          <xdr:rowOff>139700</xdr:rowOff>
        </xdr:from>
        <xdr:to>
          <xdr:col>18</xdr:col>
          <xdr:colOff>330200</xdr:colOff>
          <xdr:row>82</xdr:row>
          <xdr:rowOff>25400</xdr:rowOff>
        </xdr:to>
        <xdr:sp macro="" textlink="">
          <xdr:nvSpPr>
            <xdr:cNvPr id="172615" name="Check Box 583" hidden="1">
              <a:extLst>
                <a:ext uri="{63B3BB69-23CF-44E3-9099-C40C66FF867C}">
                  <a14:compatExt spid="_x0000_s172615"/>
                </a:ext>
                <a:ext uri="{FF2B5EF4-FFF2-40B4-BE49-F238E27FC236}">
                  <a16:creationId xmlns:a16="http://schemas.microsoft.com/office/drawing/2014/main" id="{00000000-0008-0000-0300-00004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81</xdr:row>
          <xdr:rowOff>139700</xdr:rowOff>
        </xdr:from>
        <xdr:to>
          <xdr:col>18</xdr:col>
          <xdr:colOff>330200</xdr:colOff>
          <xdr:row>83</xdr:row>
          <xdr:rowOff>25400</xdr:rowOff>
        </xdr:to>
        <xdr:sp macro="" textlink="">
          <xdr:nvSpPr>
            <xdr:cNvPr id="172616" name="Check Box 584" hidden="1">
              <a:extLst>
                <a:ext uri="{63B3BB69-23CF-44E3-9099-C40C66FF867C}">
                  <a14:compatExt spid="_x0000_s172616"/>
                </a:ext>
                <a:ext uri="{FF2B5EF4-FFF2-40B4-BE49-F238E27FC236}">
                  <a16:creationId xmlns:a16="http://schemas.microsoft.com/office/drawing/2014/main" id="{00000000-0008-0000-0300-00004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82</xdr:row>
          <xdr:rowOff>139700</xdr:rowOff>
        </xdr:from>
        <xdr:to>
          <xdr:col>18</xdr:col>
          <xdr:colOff>330200</xdr:colOff>
          <xdr:row>84</xdr:row>
          <xdr:rowOff>25400</xdr:rowOff>
        </xdr:to>
        <xdr:sp macro="" textlink="">
          <xdr:nvSpPr>
            <xdr:cNvPr id="172617" name="Check Box 585" hidden="1">
              <a:extLst>
                <a:ext uri="{63B3BB69-23CF-44E3-9099-C40C66FF867C}">
                  <a14:compatExt spid="_x0000_s172617"/>
                </a:ext>
                <a:ext uri="{FF2B5EF4-FFF2-40B4-BE49-F238E27FC236}">
                  <a16:creationId xmlns:a16="http://schemas.microsoft.com/office/drawing/2014/main" id="{00000000-0008-0000-0300-00004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83</xdr:row>
          <xdr:rowOff>139700</xdr:rowOff>
        </xdr:from>
        <xdr:to>
          <xdr:col>18</xdr:col>
          <xdr:colOff>330200</xdr:colOff>
          <xdr:row>85</xdr:row>
          <xdr:rowOff>25400</xdr:rowOff>
        </xdr:to>
        <xdr:sp macro="" textlink="">
          <xdr:nvSpPr>
            <xdr:cNvPr id="172618" name="Check Box 586" hidden="1">
              <a:extLst>
                <a:ext uri="{63B3BB69-23CF-44E3-9099-C40C66FF867C}">
                  <a14:compatExt spid="_x0000_s172618"/>
                </a:ext>
                <a:ext uri="{FF2B5EF4-FFF2-40B4-BE49-F238E27FC236}">
                  <a16:creationId xmlns:a16="http://schemas.microsoft.com/office/drawing/2014/main" id="{00000000-0008-0000-0300-00004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84</xdr:row>
          <xdr:rowOff>139700</xdr:rowOff>
        </xdr:from>
        <xdr:to>
          <xdr:col>18</xdr:col>
          <xdr:colOff>330200</xdr:colOff>
          <xdr:row>86</xdr:row>
          <xdr:rowOff>25400</xdr:rowOff>
        </xdr:to>
        <xdr:sp macro="" textlink="">
          <xdr:nvSpPr>
            <xdr:cNvPr id="172619" name="Check Box 587" hidden="1">
              <a:extLst>
                <a:ext uri="{63B3BB69-23CF-44E3-9099-C40C66FF867C}">
                  <a14:compatExt spid="_x0000_s172619"/>
                </a:ext>
                <a:ext uri="{FF2B5EF4-FFF2-40B4-BE49-F238E27FC236}">
                  <a16:creationId xmlns:a16="http://schemas.microsoft.com/office/drawing/2014/main" id="{00000000-0008-0000-0300-00004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85</xdr:row>
          <xdr:rowOff>139700</xdr:rowOff>
        </xdr:from>
        <xdr:to>
          <xdr:col>18</xdr:col>
          <xdr:colOff>330200</xdr:colOff>
          <xdr:row>87</xdr:row>
          <xdr:rowOff>25400</xdr:rowOff>
        </xdr:to>
        <xdr:sp macro="" textlink="">
          <xdr:nvSpPr>
            <xdr:cNvPr id="172620" name="Check Box 588" hidden="1">
              <a:extLst>
                <a:ext uri="{63B3BB69-23CF-44E3-9099-C40C66FF867C}">
                  <a14:compatExt spid="_x0000_s172620"/>
                </a:ext>
                <a:ext uri="{FF2B5EF4-FFF2-40B4-BE49-F238E27FC236}">
                  <a16:creationId xmlns:a16="http://schemas.microsoft.com/office/drawing/2014/main" id="{00000000-0008-0000-0300-00004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86</xdr:row>
          <xdr:rowOff>139700</xdr:rowOff>
        </xdr:from>
        <xdr:to>
          <xdr:col>18</xdr:col>
          <xdr:colOff>330200</xdr:colOff>
          <xdr:row>88</xdr:row>
          <xdr:rowOff>25400</xdr:rowOff>
        </xdr:to>
        <xdr:sp macro="" textlink="">
          <xdr:nvSpPr>
            <xdr:cNvPr id="172621" name="Check Box 589" hidden="1">
              <a:extLst>
                <a:ext uri="{63B3BB69-23CF-44E3-9099-C40C66FF867C}">
                  <a14:compatExt spid="_x0000_s172621"/>
                </a:ext>
                <a:ext uri="{FF2B5EF4-FFF2-40B4-BE49-F238E27FC236}">
                  <a16:creationId xmlns:a16="http://schemas.microsoft.com/office/drawing/2014/main" id="{00000000-0008-0000-0300-00004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87</xdr:row>
          <xdr:rowOff>139700</xdr:rowOff>
        </xdr:from>
        <xdr:to>
          <xdr:col>18</xdr:col>
          <xdr:colOff>330200</xdr:colOff>
          <xdr:row>89</xdr:row>
          <xdr:rowOff>25400</xdr:rowOff>
        </xdr:to>
        <xdr:sp macro="" textlink="">
          <xdr:nvSpPr>
            <xdr:cNvPr id="172622" name="Check Box 590" hidden="1">
              <a:extLst>
                <a:ext uri="{63B3BB69-23CF-44E3-9099-C40C66FF867C}">
                  <a14:compatExt spid="_x0000_s172622"/>
                </a:ext>
                <a:ext uri="{FF2B5EF4-FFF2-40B4-BE49-F238E27FC236}">
                  <a16:creationId xmlns:a16="http://schemas.microsoft.com/office/drawing/2014/main" id="{00000000-0008-0000-0300-00004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88</xdr:row>
          <xdr:rowOff>139700</xdr:rowOff>
        </xdr:from>
        <xdr:to>
          <xdr:col>18</xdr:col>
          <xdr:colOff>330200</xdr:colOff>
          <xdr:row>90</xdr:row>
          <xdr:rowOff>25400</xdr:rowOff>
        </xdr:to>
        <xdr:sp macro="" textlink="">
          <xdr:nvSpPr>
            <xdr:cNvPr id="172623" name="Check Box 591" hidden="1">
              <a:extLst>
                <a:ext uri="{63B3BB69-23CF-44E3-9099-C40C66FF867C}">
                  <a14:compatExt spid="_x0000_s172623"/>
                </a:ext>
                <a:ext uri="{FF2B5EF4-FFF2-40B4-BE49-F238E27FC236}">
                  <a16:creationId xmlns:a16="http://schemas.microsoft.com/office/drawing/2014/main" id="{00000000-0008-0000-0300-00004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89</xdr:row>
          <xdr:rowOff>139700</xdr:rowOff>
        </xdr:from>
        <xdr:to>
          <xdr:col>18</xdr:col>
          <xdr:colOff>330200</xdr:colOff>
          <xdr:row>91</xdr:row>
          <xdr:rowOff>25400</xdr:rowOff>
        </xdr:to>
        <xdr:sp macro="" textlink="">
          <xdr:nvSpPr>
            <xdr:cNvPr id="172624" name="Check Box 592" hidden="1">
              <a:extLst>
                <a:ext uri="{63B3BB69-23CF-44E3-9099-C40C66FF867C}">
                  <a14:compatExt spid="_x0000_s172624"/>
                </a:ext>
                <a:ext uri="{FF2B5EF4-FFF2-40B4-BE49-F238E27FC236}">
                  <a16:creationId xmlns:a16="http://schemas.microsoft.com/office/drawing/2014/main" id="{00000000-0008-0000-0300-00005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90</xdr:row>
          <xdr:rowOff>139700</xdr:rowOff>
        </xdr:from>
        <xdr:to>
          <xdr:col>18</xdr:col>
          <xdr:colOff>330200</xdr:colOff>
          <xdr:row>92</xdr:row>
          <xdr:rowOff>25400</xdr:rowOff>
        </xdr:to>
        <xdr:sp macro="" textlink="">
          <xdr:nvSpPr>
            <xdr:cNvPr id="172625" name="Check Box 593" hidden="1">
              <a:extLst>
                <a:ext uri="{63B3BB69-23CF-44E3-9099-C40C66FF867C}">
                  <a14:compatExt spid="_x0000_s172625"/>
                </a:ext>
                <a:ext uri="{FF2B5EF4-FFF2-40B4-BE49-F238E27FC236}">
                  <a16:creationId xmlns:a16="http://schemas.microsoft.com/office/drawing/2014/main" id="{00000000-0008-0000-0300-00005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91</xdr:row>
          <xdr:rowOff>139700</xdr:rowOff>
        </xdr:from>
        <xdr:to>
          <xdr:col>18</xdr:col>
          <xdr:colOff>330200</xdr:colOff>
          <xdr:row>93</xdr:row>
          <xdr:rowOff>25400</xdr:rowOff>
        </xdr:to>
        <xdr:sp macro="" textlink="">
          <xdr:nvSpPr>
            <xdr:cNvPr id="172626" name="Check Box 594" hidden="1">
              <a:extLst>
                <a:ext uri="{63B3BB69-23CF-44E3-9099-C40C66FF867C}">
                  <a14:compatExt spid="_x0000_s172626"/>
                </a:ext>
                <a:ext uri="{FF2B5EF4-FFF2-40B4-BE49-F238E27FC236}">
                  <a16:creationId xmlns:a16="http://schemas.microsoft.com/office/drawing/2014/main" id="{00000000-0008-0000-0300-00005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92</xdr:row>
          <xdr:rowOff>139700</xdr:rowOff>
        </xdr:from>
        <xdr:to>
          <xdr:col>18</xdr:col>
          <xdr:colOff>330200</xdr:colOff>
          <xdr:row>94</xdr:row>
          <xdr:rowOff>25400</xdr:rowOff>
        </xdr:to>
        <xdr:sp macro="" textlink="">
          <xdr:nvSpPr>
            <xdr:cNvPr id="172627" name="Check Box 595" hidden="1">
              <a:extLst>
                <a:ext uri="{63B3BB69-23CF-44E3-9099-C40C66FF867C}">
                  <a14:compatExt spid="_x0000_s172627"/>
                </a:ext>
                <a:ext uri="{FF2B5EF4-FFF2-40B4-BE49-F238E27FC236}">
                  <a16:creationId xmlns:a16="http://schemas.microsoft.com/office/drawing/2014/main" id="{00000000-0008-0000-0300-00005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93</xdr:row>
          <xdr:rowOff>139700</xdr:rowOff>
        </xdr:from>
        <xdr:to>
          <xdr:col>18</xdr:col>
          <xdr:colOff>330200</xdr:colOff>
          <xdr:row>95</xdr:row>
          <xdr:rowOff>25400</xdr:rowOff>
        </xdr:to>
        <xdr:sp macro="" textlink="">
          <xdr:nvSpPr>
            <xdr:cNvPr id="172628" name="Check Box 596" hidden="1">
              <a:extLst>
                <a:ext uri="{63B3BB69-23CF-44E3-9099-C40C66FF867C}">
                  <a14:compatExt spid="_x0000_s172628"/>
                </a:ext>
                <a:ext uri="{FF2B5EF4-FFF2-40B4-BE49-F238E27FC236}">
                  <a16:creationId xmlns:a16="http://schemas.microsoft.com/office/drawing/2014/main" id="{00000000-0008-0000-0300-00005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94</xdr:row>
          <xdr:rowOff>139700</xdr:rowOff>
        </xdr:from>
        <xdr:to>
          <xdr:col>18</xdr:col>
          <xdr:colOff>330200</xdr:colOff>
          <xdr:row>96</xdr:row>
          <xdr:rowOff>25400</xdr:rowOff>
        </xdr:to>
        <xdr:sp macro="" textlink="">
          <xdr:nvSpPr>
            <xdr:cNvPr id="172629" name="Check Box 597" hidden="1">
              <a:extLst>
                <a:ext uri="{63B3BB69-23CF-44E3-9099-C40C66FF867C}">
                  <a14:compatExt spid="_x0000_s172629"/>
                </a:ext>
                <a:ext uri="{FF2B5EF4-FFF2-40B4-BE49-F238E27FC236}">
                  <a16:creationId xmlns:a16="http://schemas.microsoft.com/office/drawing/2014/main" id="{00000000-0008-0000-0300-00005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95</xdr:row>
          <xdr:rowOff>139700</xdr:rowOff>
        </xdr:from>
        <xdr:to>
          <xdr:col>18</xdr:col>
          <xdr:colOff>330200</xdr:colOff>
          <xdr:row>97</xdr:row>
          <xdr:rowOff>25400</xdr:rowOff>
        </xdr:to>
        <xdr:sp macro="" textlink="">
          <xdr:nvSpPr>
            <xdr:cNvPr id="172630" name="Check Box 598" hidden="1">
              <a:extLst>
                <a:ext uri="{63B3BB69-23CF-44E3-9099-C40C66FF867C}">
                  <a14:compatExt spid="_x0000_s172630"/>
                </a:ext>
                <a:ext uri="{FF2B5EF4-FFF2-40B4-BE49-F238E27FC236}">
                  <a16:creationId xmlns:a16="http://schemas.microsoft.com/office/drawing/2014/main" id="{00000000-0008-0000-0300-00005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96</xdr:row>
          <xdr:rowOff>139700</xdr:rowOff>
        </xdr:from>
        <xdr:to>
          <xdr:col>18</xdr:col>
          <xdr:colOff>330200</xdr:colOff>
          <xdr:row>98</xdr:row>
          <xdr:rowOff>25400</xdr:rowOff>
        </xdr:to>
        <xdr:sp macro="" textlink="">
          <xdr:nvSpPr>
            <xdr:cNvPr id="172631" name="Check Box 599" hidden="1">
              <a:extLst>
                <a:ext uri="{63B3BB69-23CF-44E3-9099-C40C66FF867C}">
                  <a14:compatExt spid="_x0000_s172631"/>
                </a:ext>
                <a:ext uri="{FF2B5EF4-FFF2-40B4-BE49-F238E27FC236}">
                  <a16:creationId xmlns:a16="http://schemas.microsoft.com/office/drawing/2014/main" id="{00000000-0008-0000-0300-00005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97</xdr:row>
          <xdr:rowOff>139700</xdr:rowOff>
        </xdr:from>
        <xdr:to>
          <xdr:col>18</xdr:col>
          <xdr:colOff>330200</xdr:colOff>
          <xdr:row>99</xdr:row>
          <xdr:rowOff>25400</xdr:rowOff>
        </xdr:to>
        <xdr:sp macro="" textlink="">
          <xdr:nvSpPr>
            <xdr:cNvPr id="172632" name="Check Box 600" hidden="1">
              <a:extLst>
                <a:ext uri="{63B3BB69-23CF-44E3-9099-C40C66FF867C}">
                  <a14:compatExt spid="_x0000_s172632"/>
                </a:ext>
                <a:ext uri="{FF2B5EF4-FFF2-40B4-BE49-F238E27FC236}">
                  <a16:creationId xmlns:a16="http://schemas.microsoft.com/office/drawing/2014/main" id="{00000000-0008-0000-0300-00005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98</xdr:row>
          <xdr:rowOff>139700</xdr:rowOff>
        </xdr:from>
        <xdr:to>
          <xdr:col>18</xdr:col>
          <xdr:colOff>330200</xdr:colOff>
          <xdr:row>100</xdr:row>
          <xdr:rowOff>25400</xdr:rowOff>
        </xdr:to>
        <xdr:sp macro="" textlink="">
          <xdr:nvSpPr>
            <xdr:cNvPr id="172633" name="Check Box 601" hidden="1">
              <a:extLst>
                <a:ext uri="{63B3BB69-23CF-44E3-9099-C40C66FF867C}">
                  <a14:compatExt spid="_x0000_s172633"/>
                </a:ext>
                <a:ext uri="{FF2B5EF4-FFF2-40B4-BE49-F238E27FC236}">
                  <a16:creationId xmlns:a16="http://schemas.microsoft.com/office/drawing/2014/main" id="{00000000-0008-0000-0300-00005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99</xdr:row>
          <xdr:rowOff>139700</xdr:rowOff>
        </xdr:from>
        <xdr:to>
          <xdr:col>18</xdr:col>
          <xdr:colOff>330200</xdr:colOff>
          <xdr:row>101</xdr:row>
          <xdr:rowOff>25400</xdr:rowOff>
        </xdr:to>
        <xdr:sp macro="" textlink="">
          <xdr:nvSpPr>
            <xdr:cNvPr id="172634" name="Check Box 602" hidden="1">
              <a:extLst>
                <a:ext uri="{63B3BB69-23CF-44E3-9099-C40C66FF867C}">
                  <a14:compatExt spid="_x0000_s172634"/>
                </a:ext>
                <a:ext uri="{FF2B5EF4-FFF2-40B4-BE49-F238E27FC236}">
                  <a16:creationId xmlns:a16="http://schemas.microsoft.com/office/drawing/2014/main" id="{00000000-0008-0000-0300-00005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100</xdr:row>
          <xdr:rowOff>139700</xdr:rowOff>
        </xdr:from>
        <xdr:to>
          <xdr:col>18</xdr:col>
          <xdr:colOff>330200</xdr:colOff>
          <xdr:row>102</xdr:row>
          <xdr:rowOff>25400</xdr:rowOff>
        </xdr:to>
        <xdr:sp macro="" textlink="">
          <xdr:nvSpPr>
            <xdr:cNvPr id="172635" name="Check Box 603" hidden="1">
              <a:extLst>
                <a:ext uri="{63B3BB69-23CF-44E3-9099-C40C66FF867C}">
                  <a14:compatExt spid="_x0000_s172635"/>
                </a:ext>
                <a:ext uri="{FF2B5EF4-FFF2-40B4-BE49-F238E27FC236}">
                  <a16:creationId xmlns:a16="http://schemas.microsoft.com/office/drawing/2014/main" id="{00000000-0008-0000-0300-00005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101</xdr:row>
          <xdr:rowOff>139700</xdr:rowOff>
        </xdr:from>
        <xdr:to>
          <xdr:col>18</xdr:col>
          <xdr:colOff>330200</xdr:colOff>
          <xdr:row>103</xdr:row>
          <xdr:rowOff>25400</xdr:rowOff>
        </xdr:to>
        <xdr:sp macro="" textlink="">
          <xdr:nvSpPr>
            <xdr:cNvPr id="172636" name="Check Box 604" hidden="1">
              <a:extLst>
                <a:ext uri="{63B3BB69-23CF-44E3-9099-C40C66FF867C}">
                  <a14:compatExt spid="_x0000_s172636"/>
                </a:ext>
                <a:ext uri="{FF2B5EF4-FFF2-40B4-BE49-F238E27FC236}">
                  <a16:creationId xmlns:a16="http://schemas.microsoft.com/office/drawing/2014/main" id="{00000000-0008-0000-0300-00005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xdr:row>
          <xdr:rowOff>152400</xdr:rowOff>
        </xdr:from>
        <xdr:to>
          <xdr:col>19</xdr:col>
          <xdr:colOff>330200</xdr:colOff>
          <xdr:row>3</xdr:row>
          <xdr:rowOff>152400</xdr:rowOff>
        </xdr:to>
        <xdr:sp macro="" textlink="">
          <xdr:nvSpPr>
            <xdr:cNvPr id="172637" name="Check Box 605" hidden="1">
              <a:extLst>
                <a:ext uri="{63B3BB69-23CF-44E3-9099-C40C66FF867C}">
                  <a14:compatExt spid="_x0000_s172637"/>
                </a:ext>
                <a:ext uri="{FF2B5EF4-FFF2-40B4-BE49-F238E27FC236}">
                  <a16:creationId xmlns:a16="http://schemas.microsoft.com/office/drawing/2014/main" id="{00000000-0008-0000-0300-00005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xdr:row>
          <xdr:rowOff>139700</xdr:rowOff>
        </xdr:from>
        <xdr:to>
          <xdr:col>19</xdr:col>
          <xdr:colOff>330200</xdr:colOff>
          <xdr:row>5</xdr:row>
          <xdr:rowOff>25400</xdr:rowOff>
        </xdr:to>
        <xdr:sp macro="" textlink="">
          <xdr:nvSpPr>
            <xdr:cNvPr id="172638" name="Check Box 606" hidden="1">
              <a:extLst>
                <a:ext uri="{63B3BB69-23CF-44E3-9099-C40C66FF867C}">
                  <a14:compatExt spid="_x0000_s172638"/>
                </a:ext>
                <a:ext uri="{FF2B5EF4-FFF2-40B4-BE49-F238E27FC236}">
                  <a16:creationId xmlns:a16="http://schemas.microsoft.com/office/drawing/2014/main" id="{00000000-0008-0000-0300-00005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xdr:row>
          <xdr:rowOff>139700</xdr:rowOff>
        </xdr:from>
        <xdr:to>
          <xdr:col>19</xdr:col>
          <xdr:colOff>330200</xdr:colOff>
          <xdr:row>6</xdr:row>
          <xdr:rowOff>25400</xdr:rowOff>
        </xdr:to>
        <xdr:sp macro="" textlink="">
          <xdr:nvSpPr>
            <xdr:cNvPr id="172639" name="Check Box 607" hidden="1">
              <a:extLst>
                <a:ext uri="{63B3BB69-23CF-44E3-9099-C40C66FF867C}">
                  <a14:compatExt spid="_x0000_s172639"/>
                </a:ext>
                <a:ext uri="{FF2B5EF4-FFF2-40B4-BE49-F238E27FC236}">
                  <a16:creationId xmlns:a16="http://schemas.microsoft.com/office/drawing/2014/main" id="{00000000-0008-0000-0300-00005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xdr:row>
          <xdr:rowOff>139700</xdr:rowOff>
        </xdr:from>
        <xdr:to>
          <xdr:col>19</xdr:col>
          <xdr:colOff>330200</xdr:colOff>
          <xdr:row>7</xdr:row>
          <xdr:rowOff>25400</xdr:rowOff>
        </xdr:to>
        <xdr:sp macro="" textlink="">
          <xdr:nvSpPr>
            <xdr:cNvPr id="172640" name="Check Box 608" hidden="1">
              <a:extLst>
                <a:ext uri="{63B3BB69-23CF-44E3-9099-C40C66FF867C}">
                  <a14:compatExt spid="_x0000_s172640"/>
                </a:ext>
                <a:ext uri="{FF2B5EF4-FFF2-40B4-BE49-F238E27FC236}">
                  <a16:creationId xmlns:a16="http://schemas.microsoft.com/office/drawing/2014/main" id="{00000000-0008-0000-0300-00006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xdr:row>
          <xdr:rowOff>139700</xdr:rowOff>
        </xdr:from>
        <xdr:to>
          <xdr:col>19</xdr:col>
          <xdr:colOff>330200</xdr:colOff>
          <xdr:row>8</xdr:row>
          <xdr:rowOff>25400</xdr:rowOff>
        </xdr:to>
        <xdr:sp macro="" textlink="">
          <xdr:nvSpPr>
            <xdr:cNvPr id="172641" name="Check Box 609" hidden="1">
              <a:extLst>
                <a:ext uri="{63B3BB69-23CF-44E3-9099-C40C66FF867C}">
                  <a14:compatExt spid="_x0000_s172641"/>
                </a:ext>
                <a:ext uri="{FF2B5EF4-FFF2-40B4-BE49-F238E27FC236}">
                  <a16:creationId xmlns:a16="http://schemas.microsoft.com/office/drawing/2014/main" id="{00000000-0008-0000-0300-00006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xdr:row>
          <xdr:rowOff>139700</xdr:rowOff>
        </xdr:from>
        <xdr:to>
          <xdr:col>19</xdr:col>
          <xdr:colOff>330200</xdr:colOff>
          <xdr:row>9</xdr:row>
          <xdr:rowOff>25400</xdr:rowOff>
        </xdr:to>
        <xdr:sp macro="" textlink="">
          <xdr:nvSpPr>
            <xdr:cNvPr id="172642" name="Check Box 610" hidden="1">
              <a:extLst>
                <a:ext uri="{63B3BB69-23CF-44E3-9099-C40C66FF867C}">
                  <a14:compatExt spid="_x0000_s172642"/>
                </a:ext>
                <a:ext uri="{FF2B5EF4-FFF2-40B4-BE49-F238E27FC236}">
                  <a16:creationId xmlns:a16="http://schemas.microsoft.com/office/drawing/2014/main" id="{00000000-0008-0000-0300-00006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xdr:row>
          <xdr:rowOff>139700</xdr:rowOff>
        </xdr:from>
        <xdr:to>
          <xdr:col>19</xdr:col>
          <xdr:colOff>330200</xdr:colOff>
          <xdr:row>10</xdr:row>
          <xdr:rowOff>25400</xdr:rowOff>
        </xdr:to>
        <xdr:sp macro="" textlink="">
          <xdr:nvSpPr>
            <xdr:cNvPr id="172643" name="Check Box 611" hidden="1">
              <a:extLst>
                <a:ext uri="{63B3BB69-23CF-44E3-9099-C40C66FF867C}">
                  <a14:compatExt spid="_x0000_s172643"/>
                </a:ext>
                <a:ext uri="{FF2B5EF4-FFF2-40B4-BE49-F238E27FC236}">
                  <a16:creationId xmlns:a16="http://schemas.microsoft.com/office/drawing/2014/main" id="{00000000-0008-0000-0300-00006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xdr:row>
          <xdr:rowOff>139700</xdr:rowOff>
        </xdr:from>
        <xdr:to>
          <xdr:col>19</xdr:col>
          <xdr:colOff>330200</xdr:colOff>
          <xdr:row>11</xdr:row>
          <xdr:rowOff>25400</xdr:rowOff>
        </xdr:to>
        <xdr:sp macro="" textlink="">
          <xdr:nvSpPr>
            <xdr:cNvPr id="172644" name="Check Box 612" hidden="1">
              <a:extLst>
                <a:ext uri="{63B3BB69-23CF-44E3-9099-C40C66FF867C}">
                  <a14:compatExt spid="_x0000_s172644"/>
                </a:ext>
                <a:ext uri="{FF2B5EF4-FFF2-40B4-BE49-F238E27FC236}">
                  <a16:creationId xmlns:a16="http://schemas.microsoft.com/office/drawing/2014/main" id="{00000000-0008-0000-0300-00006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xdr:row>
          <xdr:rowOff>139700</xdr:rowOff>
        </xdr:from>
        <xdr:to>
          <xdr:col>19</xdr:col>
          <xdr:colOff>330200</xdr:colOff>
          <xdr:row>12</xdr:row>
          <xdr:rowOff>25400</xdr:rowOff>
        </xdr:to>
        <xdr:sp macro="" textlink="">
          <xdr:nvSpPr>
            <xdr:cNvPr id="172645" name="Check Box 613" hidden="1">
              <a:extLst>
                <a:ext uri="{63B3BB69-23CF-44E3-9099-C40C66FF867C}">
                  <a14:compatExt spid="_x0000_s172645"/>
                </a:ext>
                <a:ext uri="{FF2B5EF4-FFF2-40B4-BE49-F238E27FC236}">
                  <a16:creationId xmlns:a16="http://schemas.microsoft.com/office/drawing/2014/main" id="{00000000-0008-0000-0300-00006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11</xdr:row>
          <xdr:rowOff>139700</xdr:rowOff>
        </xdr:from>
        <xdr:to>
          <xdr:col>19</xdr:col>
          <xdr:colOff>330200</xdr:colOff>
          <xdr:row>13</xdr:row>
          <xdr:rowOff>25400</xdr:rowOff>
        </xdr:to>
        <xdr:sp macro="" textlink="">
          <xdr:nvSpPr>
            <xdr:cNvPr id="172646" name="Check Box 614" hidden="1">
              <a:extLst>
                <a:ext uri="{63B3BB69-23CF-44E3-9099-C40C66FF867C}">
                  <a14:compatExt spid="_x0000_s172646"/>
                </a:ext>
                <a:ext uri="{FF2B5EF4-FFF2-40B4-BE49-F238E27FC236}">
                  <a16:creationId xmlns:a16="http://schemas.microsoft.com/office/drawing/2014/main" id="{00000000-0008-0000-0300-00006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12</xdr:row>
          <xdr:rowOff>139700</xdr:rowOff>
        </xdr:from>
        <xdr:to>
          <xdr:col>19</xdr:col>
          <xdr:colOff>330200</xdr:colOff>
          <xdr:row>14</xdr:row>
          <xdr:rowOff>25400</xdr:rowOff>
        </xdr:to>
        <xdr:sp macro="" textlink="">
          <xdr:nvSpPr>
            <xdr:cNvPr id="172647" name="Check Box 615" hidden="1">
              <a:extLst>
                <a:ext uri="{63B3BB69-23CF-44E3-9099-C40C66FF867C}">
                  <a14:compatExt spid="_x0000_s172647"/>
                </a:ext>
                <a:ext uri="{FF2B5EF4-FFF2-40B4-BE49-F238E27FC236}">
                  <a16:creationId xmlns:a16="http://schemas.microsoft.com/office/drawing/2014/main" id="{00000000-0008-0000-0300-00006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13</xdr:row>
          <xdr:rowOff>139700</xdr:rowOff>
        </xdr:from>
        <xdr:to>
          <xdr:col>19</xdr:col>
          <xdr:colOff>330200</xdr:colOff>
          <xdr:row>15</xdr:row>
          <xdr:rowOff>25400</xdr:rowOff>
        </xdr:to>
        <xdr:sp macro="" textlink="">
          <xdr:nvSpPr>
            <xdr:cNvPr id="172648" name="Check Box 616" hidden="1">
              <a:extLst>
                <a:ext uri="{63B3BB69-23CF-44E3-9099-C40C66FF867C}">
                  <a14:compatExt spid="_x0000_s172648"/>
                </a:ext>
                <a:ext uri="{FF2B5EF4-FFF2-40B4-BE49-F238E27FC236}">
                  <a16:creationId xmlns:a16="http://schemas.microsoft.com/office/drawing/2014/main" id="{00000000-0008-0000-0300-00006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14</xdr:row>
          <xdr:rowOff>139700</xdr:rowOff>
        </xdr:from>
        <xdr:to>
          <xdr:col>19</xdr:col>
          <xdr:colOff>330200</xdr:colOff>
          <xdr:row>16</xdr:row>
          <xdr:rowOff>25400</xdr:rowOff>
        </xdr:to>
        <xdr:sp macro="" textlink="">
          <xdr:nvSpPr>
            <xdr:cNvPr id="172649" name="Check Box 617" hidden="1">
              <a:extLst>
                <a:ext uri="{63B3BB69-23CF-44E3-9099-C40C66FF867C}">
                  <a14:compatExt spid="_x0000_s172649"/>
                </a:ext>
                <a:ext uri="{FF2B5EF4-FFF2-40B4-BE49-F238E27FC236}">
                  <a16:creationId xmlns:a16="http://schemas.microsoft.com/office/drawing/2014/main" id="{00000000-0008-0000-0300-00006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15</xdr:row>
          <xdr:rowOff>139700</xdr:rowOff>
        </xdr:from>
        <xdr:to>
          <xdr:col>19</xdr:col>
          <xdr:colOff>330200</xdr:colOff>
          <xdr:row>17</xdr:row>
          <xdr:rowOff>25400</xdr:rowOff>
        </xdr:to>
        <xdr:sp macro="" textlink="">
          <xdr:nvSpPr>
            <xdr:cNvPr id="172650" name="Check Box 618" hidden="1">
              <a:extLst>
                <a:ext uri="{63B3BB69-23CF-44E3-9099-C40C66FF867C}">
                  <a14:compatExt spid="_x0000_s172650"/>
                </a:ext>
                <a:ext uri="{FF2B5EF4-FFF2-40B4-BE49-F238E27FC236}">
                  <a16:creationId xmlns:a16="http://schemas.microsoft.com/office/drawing/2014/main" id="{00000000-0008-0000-0300-00006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16</xdr:row>
          <xdr:rowOff>139700</xdr:rowOff>
        </xdr:from>
        <xdr:to>
          <xdr:col>19</xdr:col>
          <xdr:colOff>330200</xdr:colOff>
          <xdr:row>18</xdr:row>
          <xdr:rowOff>25400</xdr:rowOff>
        </xdr:to>
        <xdr:sp macro="" textlink="">
          <xdr:nvSpPr>
            <xdr:cNvPr id="172651" name="Check Box 619" hidden="1">
              <a:extLst>
                <a:ext uri="{63B3BB69-23CF-44E3-9099-C40C66FF867C}">
                  <a14:compatExt spid="_x0000_s172651"/>
                </a:ext>
                <a:ext uri="{FF2B5EF4-FFF2-40B4-BE49-F238E27FC236}">
                  <a16:creationId xmlns:a16="http://schemas.microsoft.com/office/drawing/2014/main" id="{00000000-0008-0000-0300-00006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17</xdr:row>
          <xdr:rowOff>139700</xdr:rowOff>
        </xdr:from>
        <xdr:to>
          <xdr:col>19</xdr:col>
          <xdr:colOff>330200</xdr:colOff>
          <xdr:row>19</xdr:row>
          <xdr:rowOff>25400</xdr:rowOff>
        </xdr:to>
        <xdr:sp macro="" textlink="">
          <xdr:nvSpPr>
            <xdr:cNvPr id="172652" name="Check Box 620" hidden="1">
              <a:extLst>
                <a:ext uri="{63B3BB69-23CF-44E3-9099-C40C66FF867C}">
                  <a14:compatExt spid="_x0000_s172652"/>
                </a:ext>
                <a:ext uri="{FF2B5EF4-FFF2-40B4-BE49-F238E27FC236}">
                  <a16:creationId xmlns:a16="http://schemas.microsoft.com/office/drawing/2014/main" id="{00000000-0008-0000-0300-00006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18</xdr:row>
          <xdr:rowOff>139700</xdr:rowOff>
        </xdr:from>
        <xdr:to>
          <xdr:col>19</xdr:col>
          <xdr:colOff>330200</xdr:colOff>
          <xdr:row>20</xdr:row>
          <xdr:rowOff>25400</xdr:rowOff>
        </xdr:to>
        <xdr:sp macro="" textlink="">
          <xdr:nvSpPr>
            <xdr:cNvPr id="172653" name="Check Box 621" hidden="1">
              <a:extLst>
                <a:ext uri="{63B3BB69-23CF-44E3-9099-C40C66FF867C}">
                  <a14:compatExt spid="_x0000_s172653"/>
                </a:ext>
                <a:ext uri="{FF2B5EF4-FFF2-40B4-BE49-F238E27FC236}">
                  <a16:creationId xmlns:a16="http://schemas.microsoft.com/office/drawing/2014/main" id="{00000000-0008-0000-0300-00006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19</xdr:row>
          <xdr:rowOff>139700</xdr:rowOff>
        </xdr:from>
        <xdr:to>
          <xdr:col>19</xdr:col>
          <xdr:colOff>330200</xdr:colOff>
          <xdr:row>21</xdr:row>
          <xdr:rowOff>25400</xdr:rowOff>
        </xdr:to>
        <xdr:sp macro="" textlink="">
          <xdr:nvSpPr>
            <xdr:cNvPr id="172654" name="Check Box 622" hidden="1">
              <a:extLst>
                <a:ext uri="{63B3BB69-23CF-44E3-9099-C40C66FF867C}">
                  <a14:compatExt spid="_x0000_s172654"/>
                </a:ext>
                <a:ext uri="{FF2B5EF4-FFF2-40B4-BE49-F238E27FC236}">
                  <a16:creationId xmlns:a16="http://schemas.microsoft.com/office/drawing/2014/main" id="{00000000-0008-0000-0300-00006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20</xdr:row>
          <xdr:rowOff>139700</xdr:rowOff>
        </xdr:from>
        <xdr:to>
          <xdr:col>19</xdr:col>
          <xdr:colOff>330200</xdr:colOff>
          <xdr:row>22</xdr:row>
          <xdr:rowOff>25400</xdr:rowOff>
        </xdr:to>
        <xdr:sp macro="" textlink="">
          <xdr:nvSpPr>
            <xdr:cNvPr id="172655" name="Check Box 623" hidden="1">
              <a:extLst>
                <a:ext uri="{63B3BB69-23CF-44E3-9099-C40C66FF867C}">
                  <a14:compatExt spid="_x0000_s172655"/>
                </a:ext>
                <a:ext uri="{FF2B5EF4-FFF2-40B4-BE49-F238E27FC236}">
                  <a16:creationId xmlns:a16="http://schemas.microsoft.com/office/drawing/2014/main" id="{00000000-0008-0000-0300-00006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21</xdr:row>
          <xdr:rowOff>139700</xdr:rowOff>
        </xdr:from>
        <xdr:to>
          <xdr:col>19</xdr:col>
          <xdr:colOff>330200</xdr:colOff>
          <xdr:row>23</xdr:row>
          <xdr:rowOff>25400</xdr:rowOff>
        </xdr:to>
        <xdr:sp macro="" textlink="">
          <xdr:nvSpPr>
            <xdr:cNvPr id="172656" name="Check Box 624" hidden="1">
              <a:extLst>
                <a:ext uri="{63B3BB69-23CF-44E3-9099-C40C66FF867C}">
                  <a14:compatExt spid="_x0000_s172656"/>
                </a:ext>
                <a:ext uri="{FF2B5EF4-FFF2-40B4-BE49-F238E27FC236}">
                  <a16:creationId xmlns:a16="http://schemas.microsoft.com/office/drawing/2014/main" id="{00000000-0008-0000-0300-00007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22</xdr:row>
          <xdr:rowOff>139700</xdr:rowOff>
        </xdr:from>
        <xdr:to>
          <xdr:col>19</xdr:col>
          <xdr:colOff>330200</xdr:colOff>
          <xdr:row>24</xdr:row>
          <xdr:rowOff>25400</xdr:rowOff>
        </xdr:to>
        <xdr:sp macro="" textlink="">
          <xdr:nvSpPr>
            <xdr:cNvPr id="172657" name="Check Box 625" hidden="1">
              <a:extLst>
                <a:ext uri="{63B3BB69-23CF-44E3-9099-C40C66FF867C}">
                  <a14:compatExt spid="_x0000_s172657"/>
                </a:ext>
                <a:ext uri="{FF2B5EF4-FFF2-40B4-BE49-F238E27FC236}">
                  <a16:creationId xmlns:a16="http://schemas.microsoft.com/office/drawing/2014/main" id="{00000000-0008-0000-0300-00007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23</xdr:row>
          <xdr:rowOff>139700</xdr:rowOff>
        </xdr:from>
        <xdr:to>
          <xdr:col>19</xdr:col>
          <xdr:colOff>330200</xdr:colOff>
          <xdr:row>25</xdr:row>
          <xdr:rowOff>25400</xdr:rowOff>
        </xdr:to>
        <xdr:sp macro="" textlink="">
          <xdr:nvSpPr>
            <xdr:cNvPr id="172658" name="Check Box 626" hidden="1">
              <a:extLst>
                <a:ext uri="{63B3BB69-23CF-44E3-9099-C40C66FF867C}">
                  <a14:compatExt spid="_x0000_s172658"/>
                </a:ext>
                <a:ext uri="{FF2B5EF4-FFF2-40B4-BE49-F238E27FC236}">
                  <a16:creationId xmlns:a16="http://schemas.microsoft.com/office/drawing/2014/main" id="{00000000-0008-0000-0300-00007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24</xdr:row>
          <xdr:rowOff>139700</xdr:rowOff>
        </xdr:from>
        <xdr:to>
          <xdr:col>19</xdr:col>
          <xdr:colOff>330200</xdr:colOff>
          <xdr:row>26</xdr:row>
          <xdr:rowOff>25400</xdr:rowOff>
        </xdr:to>
        <xdr:sp macro="" textlink="">
          <xdr:nvSpPr>
            <xdr:cNvPr id="172659" name="Check Box 627" hidden="1">
              <a:extLst>
                <a:ext uri="{63B3BB69-23CF-44E3-9099-C40C66FF867C}">
                  <a14:compatExt spid="_x0000_s172659"/>
                </a:ext>
                <a:ext uri="{FF2B5EF4-FFF2-40B4-BE49-F238E27FC236}">
                  <a16:creationId xmlns:a16="http://schemas.microsoft.com/office/drawing/2014/main" id="{00000000-0008-0000-0300-00007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25</xdr:row>
          <xdr:rowOff>139700</xdr:rowOff>
        </xdr:from>
        <xdr:to>
          <xdr:col>19</xdr:col>
          <xdr:colOff>330200</xdr:colOff>
          <xdr:row>27</xdr:row>
          <xdr:rowOff>25400</xdr:rowOff>
        </xdr:to>
        <xdr:sp macro="" textlink="">
          <xdr:nvSpPr>
            <xdr:cNvPr id="172660" name="Check Box 628" hidden="1">
              <a:extLst>
                <a:ext uri="{63B3BB69-23CF-44E3-9099-C40C66FF867C}">
                  <a14:compatExt spid="_x0000_s172660"/>
                </a:ext>
                <a:ext uri="{FF2B5EF4-FFF2-40B4-BE49-F238E27FC236}">
                  <a16:creationId xmlns:a16="http://schemas.microsoft.com/office/drawing/2014/main" id="{00000000-0008-0000-0300-00007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26</xdr:row>
          <xdr:rowOff>139700</xdr:rowOff>
        </xdr:from>
        <xdr:to>
          <xdr:col>19</xdr:col>
          <xdr:colOff>330200</xdr:colOff>
          <xdr:row>28</xdr:row>
          <xdr:rowOff>25400</xdr:rowOff>
        </xdr:to>
        <xdr:sp macro="" textlink="">
          <xdr:nvSpPr>
            <xdr:cNvPr id="172661" name="Check Box 629" hidden="1">
              <a:extLst>
                <a:ext uri="{63B3BB69-23CF-44E3-9099-C40C66FF867C}">
                  <a14:compatExt spid="_x0000_s172661"/>
                </a:ext>
                <a:ext uri="{FF2B5EF4-FFF2-40B4-BE49-F238E27FC236}">
                  <a16:creationId xmlns:a16="http://schemas.microsoft.com/office/drawing/2014/main" id="{00000000-0008-0000-0300-00007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27</xdr:row>
          <xdr:rowOff>139700</xdr:rowOff>
        </xdr:from>
        <xdr:to>
          <xdr:col>19</xdr:col>
          <xdr:colOff>330200</xdr:colOff>
          <xdr:row>29</xdr:row>
          <xdr:rowOff>25400</xdr:rowOff>
        </xdr:to>
        <xdr:sp macro="" textlink="">
          <xdr:nvSpPr>
            <xdr:cNvPr id="172662" name="Check Box 630" hidden="1">
              <a:extLst>
                <a:ext uri="{63B3BB69-23CF-44E3-9099-C40C66FF867C}">
                  <a14:compatExt spid="_x0000_s172662"/>
                </a:ext>
                <a:ext uri="{FF2B5EF4-FFF2-40B4-BE49-F238E27FC236}">
                  <a16:creationId xmlns:a16="http://schemas.microsoft.com/office/drawing/2014/main" id="{00000000-0008-0000-0300-00007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28</xdr:row>
          <xdr:rowOff>139700</xdr:rowOff>
        </xdr:from>
        <xdr:to>
          <xdr:col>19</xdr:col>
          <xdr:colOff>330200</xdr:colOff>
          <xdr:row>30</xdr:row>
          <xdr:rowOff>25400</xdr:rowOff>
        </xdr:to>
        <xdr:sp macro="" textlink="">
          <xdr:nvSpPr>
            <xdr:cNvPr id="172663" name="Check Box 631" hidden="1">
              <a:extLst>
                <a:ext uri="{63B3BB69-23CF-44E3-9099-C40C66FF867C}">
                  <a14:compatExt spid="_x0000_s172663"/>
                </a:ext>
                <a:ext uri="{FF2B5EF4-FFF2-40B4-BE49-F238E27FC236}">
                  <a16:creationId xmlns:a16="http://schemas.microsoft.com/office/drawing/2014/main" id="{00000000-0008-0000-0300-00007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29</xdr:row>
          <xdr:rowOff>139700</xdr:rowOff>
        </xdr:from>
        <xdr:to>
          <xdr:col>19</xdr:col>
          <xdr:colOff>330200</xdr:colOff>
          <xdr:row>31</xdr:row>
          <xdr:rowOff>25400</xdr:rowOff>
        </xdr:to>
        <xdr:sp macro="" textlink="">
          <xdr:nvSpPr>
            <xdr:cNvPr id="172664" name="Check Box 632" hidden="1">
              <a:extLst>
                <a:ext uri="{63B3BB69-23CF-44E3-9099-C40C66FF867C}">
                  <a14:compatExt spid="_x0000_s172664"/>
                </a:ext>
                <a:ext uri="{FF2B5EF4-FFF2-40B4-BE49-F238E27FC236}">
                  <a16:creationId xmlns:a16="http://schemas.microsoft.com/office/drawing/2014/main" id="{00000000-0008-0000-0300-00007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30</xdr:row>
          <xdr:rowOff>139700</xdr:rowOff>
        </xdr:from>
        <xdr:to>
          <xdr:col>19</xdr:col>
          <xdr:colOff>330200</xdr:colOff>
          <xdr:row>32</xdr:row>
          <xdr:rowOff>25400</xdr:rowOff>
        </xdr:to>
        <xdr:sp macro="" textlink="">
          <xdr:nvSpPr>
            <xdr:cNvPr id="172665" name="Check Box 633" hidden="1">
              <a:extLst>
                <a:ext uri="{63B3BB69-23CF-44E3-9099-C40C66FF867C}">
                  <a14:compatExt spid="_x0000_s172665"/>
                </a:ext>
                <a:ext uri="{FF2B5EF4-FFF2-40B4-BE49-F238E27FC236}">
                  <a16:creationId xmlns:a16="http://schemas.microsoft.com/office/drawing/2014/main" id="{00000000-0008-0000-0300-00007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31</xdr:row>
          <xdr:rowOff>139700</xdr:rowOff>
        </xdr:from>
        <xdr:to>
          <xdr:col>19</xdr:col>
          <xdr:colOff>330200</xdr:colOff>
          <xdr:row>33</xdr:row>
          <xdr:rowOff>25400</xdr:rowOff>
        </xdr:to>
        <xdr:sp macro="" textlink="">
          <xdr:nvSpPr>
            <xdr:cNvPr id="172666" name="Check Box 634" hidden="1">
              <a:extLst>
                <a:ext uri="{63B3BB69-23CF-44E3-9099-C40C66FF867C}">
                  <a14:compatExt spid="_x0000_s172666"/>
                </a:ext>
                <a:ext uri="{FF2B5EF4-FFF2-40B4-BE49-F238E27FC236}">
                  <a16:creationId xmlns:a16="http://schemas.microsoft.com/office/drawing/2014/main" id="{00000000-0008-0000-0300-00007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32</xdr:row>
          <xdr:rowOff>139700</xdr:rowOff>
        </xdr:from>
        <xdr:to>
          <xdr:col>19</xdr:col>
          <xdr:colOff>330200</xdr:colOff>
          <xdr:row>34</xdr:row>
          <xdr:rowOff>25400</xdr:rowOff>
        </xdr:to>
        <xdr:sp macro="" textlink="">
          <xdr:nvSpPr>
            <xdr:cNvPr id="172667" name="Check Box 635" hidden="1">
              <a:extLst>
                <a:ext uri="{63B3BB69-23CF-44E3-9099-C40C66FF867C}">
                  <a14:compatExt spid="_x0000_s172667"/>
                </a:ext>
                <a:ext uri="{FF2B5EF4-FFF2-40B4-BE49-F238E27FC236}">
                  <a16:creationId xmlns:a16="http://schemas.microsoft.com/office/drawing/2014/main" id="{00000000-0008-0000-0300-00007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33</xdr:row>
          <xdr:rowOff>139700</xdr:rowOff>
        </xdr:from>
        <xdr:to>
          <xdr:col>19</xdr:col>
          <xdr:colOff>330200</xdr:colOff>
          <xdr:row>35</xdr:row>
          <xdr:rowOff>25400</xdr:rowOff>
        </xdr:to>
        <xdr:sp macro="" textlink="">
          <xdr:nvSpPr>
            <xdr:cNvPr id="172668" name="Check Box 636" hidden="1">
              <a:extLst>
                <a:ext uri="{63B3BB69-23CF-44E3-9099-C40C66FF867C}">
                  <a14:compatExt spid="_x0000_s172668"/>
                </a:ext>
                <a:ext uri="{FF2B5EF4-FFF2-40B4-BE49-F238E27FC236}">
                  <a16:creationId xmlns:a16="http://schemas.microsoft.com/office/drawing/2014/main" id="{00000000-0008-0000-0300-00007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34</xdr:row>
          <xdr:rowOff>139700</xdr:rowOff>
        </xdr:from>
        <xdr:to>
          <xdr:col>19</xdr:col>
          <xdr:colOff>330200</xdr:colOff>
          <xdr:row>36</xdr:row>
          <xdr:rowOff>25400</xdr:rowOff>
        </xdr:to>
        <xdr:sp macro="" textlink="">
          <xdr:nvSpPr>
            <xdr:cNvPr id="172669" name="Check Box 637" hidden="1">
              <a:extLst>
                <a:ext uri="{63B3BB69-23CF-44E3-9099-C40C66FF867C}">
                  <a14:compatExt spid="_x0000_s172669"/>
                </a:ext>
                <a:ext uri="{FF2B5EF4-FFF2-40B4-BE49-F238E27FC236}">
                  <a16:creationId xmlns:a16="http://schemas.microsoft.com/office/drawing/2014/main" id="{00000000-0008-0000-0300-00007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35</xdr:row>
          <xdr:rowOff>139700</xdr:rowOff>
        </xdr:from>
        <xdr:to>
          <xdr:col>19</xdr:col>
          <xdr:colOff>330200</xdr:colOff>
          <xdr:row>37</xdr:row>
          <xdr:rowOff>25400</xdr:rowOff>
        </xdr:to>
        <xdr:sp macro="" textlink="">
          <xdr:nvSpPr>
            <xdr:cNvPr id="172670" name="Check Box 638" hidden="1">
              <a:extLst>
                <a:ext uri="{63B3BB69-23CF-44E3-9099-C40C66FF867C}">
                  <a14:compatExt spid="_x0000_s172670"/>
                </a:ext>
                <a:ext uri="{FF2B5EF4-FFF2-40B4-BE49-F238E27FC236}">
                  <a16:creationId xmlns:a16="http://schemas.microsoft.com/office/drawing/2014/main" id="{00000000-0008-0000-0300-00007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36</xdr:row>
          <xdr:rowOff>139700</xdr:rowOff>
        </xdr:from>
        <xdr:to>
          <xdr:col>19</xdr:col>
          <xdr:colOff>330200</xdr:colOff>
          <xdr:row>38</xdr:row>
          <xdr:rowOff>25400</xdr:rowOff>
        </xdr:to>
        <xdr:sp macro="" textlink="">
          <xdr:nvSpPr>
            <xdr:cNvPr id="172671" name="Check Box 639" hidden="1">
              <a:extLst>
                <a:ext uri="{63B3BB69-23CF-44E3-9099-C40C66FF867C}">
                  <a14:compatExt spid="_x0000_s172671"/>
                </a:ext>
                <a:ext uri="{FF2B5EF4-FFF2-40B4-BE49-F238E27FC236}">
                  <a16:creationId xmlns:a16="http://schemas.microsoft.com/office/drawing/2014/main" id="{00000000-0008-0000-0300-00007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37</xdr:row>
          <xdr:rowOff>139700</xdr:rowOff>
        </xdr:from>
        <xdr:to>
          <xdr:col>19</xdr:col>
          <xdr:colOff>330200</xdr:colOff>
          <xdr:row>39</xdr:row>
          <xdr:rowOff>25400</xdr:rowOff>
        </xdr:to>
        <xdr:sp macro="" textlink="">
          <xdr:nvSpPr>
            <xdr:cNvPr id="172672" name="Check Box 640" hidden="1">
              <a:extLst>
                <a:ext uri="{63B3BB69-23CF-44E3-9099-C40C66FF867C}">
                  <a14:compatExt spid="_x0000_s172672"/>
                </a:ext>
                <a:ext uri="{FF2B5EF4-FFF2-40B4-BE49-F238E27FC236}">
                  <a16:creationId xmlns:a16="http://schemas.microsoft.com/office/drawing/2014/main" id="{00000000-0008-0000-0300-00008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38</xdr:row>
          <xdr:rowOff>139700</xdr:rowOff>
        </xdr:from>
        <xdr:to>
          <xdr:col>19</xdr:col>
          <xdr:colOff>330200</xdr:colOff>
          <xdr:row>40</xdr:row>
          <xdr:rowOff>25400</xdr:rowOff>
        </xdr:to>
        <xdr:sp macro="" textlink="">
          <xdr:nvSpPr>
            <xdr:cNvPr id="172673" name="Check Box 641" hidden="1">
              <a:extLst>
                <a:ext uri="{63B3BB69-23CF-44E3-9099-C40C66FF867C}">
                  <a14:compatExt spid="_x0000_s172673"/>
                </a:ext>
                <a:ext uri="{FF2B5EF4-FFF2-40B4-BE49-F238E27FC236}">
                  <a16:creationId xmlns:a16="http://schemas.microsoft.com/office/drawing/2014/main" id="{00000000-0008-0000-0300-00008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39</xdr:row>
          <xdr:rowOff>139700</xdr:rowOff>
        </xdr:from>
        <xdr:to>
          <xdr:col>19</xdr:col>
          <xdr:colOff>330200</xdr:colOff>
          <xdr:row>41</xdr:row>
          <xdr:rowOff>25400</xdr:rowOff>
        </xdr:to>
        <xdr:sp macro="" textlink="">
          <xdr:nvSpPr>
            <xdr:cNvPr id="172674" name="Check Box 642" hidden="1">
              <a:extLst>
                <a:ext uri="{63B3BB69-23CF-44E3-9099-C40C66FF867C}">
                  <a14:compatExt spid="_x0000_s172674"/>
                </a:ext>
                <a:ext uri="{FF2B5EF4-FFF2-40B4-BE49-F238E27FC236}">
                  <a16:creationId xmlns:a16="http://schemas.microsoft.com/office/drawing/2014/main" id="{00000000-0008-0000-0300-00008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40</xdr:row>
          <xdr:rowOff>139700</xdr:rowOff>
        </xdr:from>
        <xdr:to>
          <xdr:col>19</xdr:col>
          <xdr:colOff>330200</xdr:colOff>
          <xdr:row>42</xdr:row>
          <xdr:rowOff>25400</xdr:rowOff>
        </xdr:to>
        <xdr:sp macro="" textlink="">
          <xdr:nvSpPr>
            <xdr:cNvPr id="172675" name="Check Box 643" hidden="1">
              <a:extLst>
                <a:ext uri="{63B3BB69-23CF-44E3-9099-C40C66FF867C}">
                  <a14:compatExt spid="_x0000_s172675"/>
                </a:ext>
                <a:ext uri="{FF2B5EF4-FFF2-40B4-BE49-F238E27FC236}">
                  <a16:creationId xmlns:a16="http://schemas.microsoft.com/office/drawing/2014/main" id="{00000000-0008-0000-0300-00008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41</xdr:row>
          <xdr:rowOff>139700</xdr:rowOff>
        </xdr:from>
        <xdr:to>
          <xdr:col>19</xdr:col>
          <xdr:colOff>330200</xdr:colOff>
          <xdr:row>43</xdr:row>
          <xdr:rowOff>25400</xdr:rowOff>
        </xdr:to>
        <xdr:sp macro="" textlink="">
          <xdr:nvSpPr>
            <xdr:cNvPr id="172676" name="Check Box 644" hidden="1">
              <a:extLst>
                <a:ext uri="{63B3BB69-23CF-44E3-9099-C40C66FF867C}">
                  <a14:compatExt spid="_x0000_s172676"/>
                </a:ext>
                <a:ext uri="{FF2B5EF4-FFF2-40B4-BE49-F238E27FC236}">
                  <a16:creationId xmlns:a16="http://schemas.microsoft.com/office/drawing/2014/main" id="{00000000-0008-0000-0300-00008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42</xdr:row>
          <xdr:rowOff>139700</xdr:rowOff>
        </xdr:from>
        <xdr:to>
          <xdr:col>19</xdr:col>
          <xdr:colOff>330200</xdr:colOff>
          <xdr:row>44</xdr:row>
          <xdr:rowOff>25400</xdr:rowOff>
        </xdr:to>
        <xdr:sp macro="" textlink="">
          <xdr:nvSpPr>
            <xdr:cNvPr id="172677" name="Check Box 645" hidden="1">
              <a:extLst>
                <a:ext uri="{63B3BB69-23CF-44E3-9099-C40C66FF867C}">
                  <a14:compatExt spid="_x0000_s172677"/>
                </a:ext>
                <a:ext uri="{FF2B5EF4-FFF2-40B4-BE49-F238E27FC236}">
                  <a16:creationId xmlns:a16="http://schemas.microsoft.com/office/drawing/2014/main" id="{00000000-0008-0000-0300-00008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43</xdr:row>
          <xdr:rowOff>139700</xdr:rowOff>
        </xdr:from>
        <xdr:to>
          <xdr:col>19</xdr:col>
          <xdr:colOff>330200</xdr:colOff>
          <xdr:row>45</xdr:row>
          <xdr:rowOff>25400</xdr:rowOff>
        </xdr:to>
        <xdr:sp macro="" textlink="">
          <xdr:nvSpPr>
            <xdr:cNvPr id="172678" name="Check Box 646" hidden="1">
              <a:extLst>
                <a:ext uri="{63B3BB69-23CF-44E3-9099-C40C66FF867C}">
                  <a14:compatExt spid="_x0000_s172678"/>
                </a:ext>
                <a:ext uri="{FF2B5EF4-FFF2-40B4-BE49-F238E27FC236}">
                  <a16:creationId xmlns:a16="http://schemas.microsoft.com/office/drawing/2014/main" id="{00000000-0008-0000-0300-00008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44</xdr:row>
          <xdr:rowOff>139700</xdr:rowOff>
        </xdr:from>
        <xdr:to>
          <xdr:col>19</xdr:col>
          <xdr:colOff>330200</xdr:colOff>
          <xdr:row>46</xdr:row>
          <xdr:rowOff>25400</xdr:rowOff>
        </xdr:to>
        <xdr:sp macro="" textlink="">
          <xdr:nvSpPr>
            <xdr:cNvPr id="172679" name="Check Box 647" hidden="1">
              <a:extLst>
                <a:ext uri="{63B3BB69-23CF-44E3-9099-C40C66FF867C}">
                  <a14:compatExt spid="_x0000_s172679"/>
                </a:ext>
                <a:ext uri="{FF2B5EF4-FFF2-40B4-BE49-F238E27FC236}">
                  <a16:creationId xmlns:a16="http://schemas.microsoft.com/office/drawing/2014/main" id="{00000000-0008-0000-0300-00008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45</xdr:row>
          <xdr:rowOff>139700</xdr:rowOff>
        </xdr:from>
        <xdr:to>
          <xdr:col>19</xdr:col>
          <xdr:colOff>330200</xdr:colOff>
          <xdr:row>47</xdr:row>
          <xdr:rowOff>25400</xdr:rowOff>
        </xdr:to>
        <xdr:sp macro="" textlink="">
          <xdr:nvSpPr>
            <xdr:cNvPr id="172680" name="Check Box 648" hidden="1">
              <a:extLst>
                <a:ext uri="{63B3BB69-23CF-44E3-9099-C40C66FF867C}">
                  <a14:compatExt spid="_x0000_s172680"/>
                </a:ext>
                <a:ext uri="{FF2B5EF4-FFF2-40B4-BE49-F238E27FC236}">
                  <a16:creationId xmlns:a16="http://schemas.microsoft.com/office/drawing/2014/main" id="{00000000-0008-0000-0300-00008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46</xdr:row>
          <xdr:rowOff>139700</xdr:rowOff>
        </xdr:from>
        <xdr:to>
          <xdr:col>19</xdr:col>
          <xdr:colOff>330200</xdr:colOff>
          <xdr:row>48</xdr:row>
          <xdr:rowOff>25400</xdr:rowOff>
        </xdr:to>
        <xdr:sp macro="" textlink="">
          <xdr:nvSpPr>
            <xdr:cNvPr id="172681" name="Check Box 649" hidden="1">
              <a:extLst>
                <a:ext uri="{63B3BB69-23CF-44E3-9099-C40C66FF867C}">
                  <a14:compatExt spid="_x0000_s172681"/>
                </a:ext>
                <a:ext uri="{FF2B5EF4-FFF2-40B4-BE49-F238E27FC236}">
                  <a16:creationId xmlns:a16="http://schemas.microsoft.com/office/drawing/2014/main" id="{00000000-0008-0000-0300-00008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47</xdr:row>
          <xdr:rowOff>139700</xdr:rowOff>
        </xdr:from>
        <xdr:to>
          <xdr:col>19</xdr:col>
          <xdr:colOff>330200</xdr:colOff>
          <xdr:row>49</xdr:row>
          <xdr:rowOff>25400</xdr:rowOff>
        </xdr:to>
        <xdr:sp macro="" textlink="">
          <xdr:nvSpPr>
            <xdr:cNvPr id="172682" name="Check Box 650" hidden="1">
              <a:extLst>
                <a:ext uri="{63B3BB69-23CF-44E3-9099-C40C66FF867C}">
                  <a14:compatExt spid="_x0000_s172682"/>
                </a:ext>
                <a:ext uri="{FF2B5EF4-FFF2-40B4-BE49-F238E27FC236}">
                  <a16:creationId xmlns:a16="http://schemas.microsoft.com/office/drawing/2014/main" id="{00000000-0008-0000-0300-00008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48</xdr:row>
          <xdr:rowOff>139700</xdr:rowOff>
        </xdr:from>
        <xdr:to>
          <xdr:col>19</xdr:col>
          <xdr:colOff>330200</xdr:colOff>
          <xdr:row>50</xdr:row>
          <xdr:rowOff>25400</xdr:rowOff>
        </xdr:to>
        <xdr:sp macro="" textlink="">
          <xdr:nvSpPr>
            <xdr:cNvPr id="172683" name="Check Box 651" hidden="1">
              <a:extLst>
                <a:ext uri="{63B3BB69-23CF-44E3-9099-C40C66FF867C}">
                  <a14:compatExt spid="_x0000_s172683"/>
                </a:ext>
                <a:ext uri="{FF2B5EF4-FFF2-40B4-BE49-F238E27FC236}">
                  <a16:creationId xmlns:a16="http://schemas.microsoft.com/office/drawing/2014/main" id="{00000000-0008-0000-0300-00008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49</xdr:row>
          <xdr:rowOff>139700</xdr:rowOff>
        </xdr:from>
        <xdr:to>
          <xdr:col>19</xdr:col>
          <xdr:colOff>330200</xdr:colOff>
          <xdr:row>51</xdr:row>
          <xdr:rowOff>25400</xdr:rowOff>
        </xdr:to>
        <xdr:sp macro="" textlink="">
          <xdr:nvSpPr>
            <xdr:cNvPr id="172684" name="Check Box 652" hidden="1">
              <a:extLst>
                <a:ext uri="{63B3BB69-23CF-44E3-9099-C40C66FF867C}">
                  <a14:compatExt spid="_x0000_s172684"/>
                </a:ext>
                <a:ext uri="{FF2B5EF4-FFF2-40B4-BE49-F238E27FC236}">
                  <a16:creationId xmlns:a16="http://schemas.microsoft.com/office/drawing/2014/main" id="{00000000-0008-0000-0300-00008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50</xdr:row>
          <xdr:rowOff>139700</xdr:rowOff>
        </xdr:from>
        <xdr:to>
          <xdr:col>19</xdr:col>
          <xdr:colOff>330200</xdr:colOff>
          <xdr:row>52</xdr:row>
          <xdr:rowOff>25400</xdr:rowOff>
        </xdr:to>
        <xdr:sp macro="" textlink="">
          <xdr:nvSpPr>
            <xdr:cNvPr id="172685" name="Check Box 653" hidden="1">
              <a:extLst>
                <a:ext uri="{63B3BB69-23CF-44E3-9099-C40C66FF867C}">
                  <a14:compatExt spid="_x0000_s172685"/>
                </a:ext>
                <a:ext uri="{FF2B5EF4-FFF2-40B4-BE49-F238E27FC236}">
                  <a16:creationId xmlns:a16="http://schemas.microsoft.com/office/drawing/2014/main" id="{00000000-0008-0000-0300-00008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51</xdr:row>
          <xdr:rowOff>139700</xdr:rowOff>
        </xdr:from>
        <xdr:to>
          <xdr:col>19</xdr:col>
          <xdr:colOff>330200</xdr:colOff>
          <xdr:row>53</xdr:row>
          <xdr:rowOff>25400</xdr:rowOff>
        </xdr:to>
        <xdr:sp macro="" textlink="">
          <xdr:nvSpPr>
            <xdr:cNvPr id="172686" name="Check Box 654" hidden="1">
              <a:extLst>
                <a:ext uri="{63B3BB69-23CF-44E3-9099-C40C66FF867C}">
                  <a14:compatExt spid="_x0000_s172686"/>
                </a:ext>
                <a:ext uri="{FF2B5EF4-FFF2-40B4-BE49-F238E27FC236}">
                  <a16:creationId xmlns:a16="http://schemas.microsoft.com/office/drawing/2014/main" id="{00000000-0008-0000-0300-00008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52</xdr:row>
          <xdr:rowOff>139700</xdr:rowOff>
        </xdr:from>
        <xdr:to>
          <xdr:col>19</xdr:col>
          <xdr:colOff>330200</xdr:colOff>
          <xdr:row>54</xdr:row>
          <xdr:rowOff>25400</xdr:rowOff>
        </xdr:to>
        <xdr:sp macro="" textlink="">
          <xdr:nvSpPr>
            <xdr:cNvPr id="172687" name="Check Box 655" hidden="1">
              <a:extLst>
                <a:ext uri="{63B3BB69-23CF-44E3-9099-C40C66FF867C}">
                  <a14:compatExt spid="_x0000_s172687"/>
                </a:ext>
                <a:ext uri="{FF2B5EF4-FFF2-40B4-BE49-F238E27FC236}">
                  <a16:creationId xmlns:a16="http://schemas.microsoft.com/office/drawing/2014/main" id="{00000000-0008-0000-0300-00008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53</xdr:row>
          <xdr:rowOff>139700</xdr:rowOff>
        </xdr:from>
        <xdr:to>
          <xdr:col>19</xdr:col>
          <xdr:colOff>330200</xdr:colOff>
          <xdr:row>55</xdr:row>
          <xdr:rowOff>25400</xdr:rowOff>
        </xdr:to>
        <xdr:sp macro="" textlink="">
          <xdr:nvSpPr>
            <xdr:cNvPr id="172688" name="Check Box 656" hidden="1">
              <a:extLst>
                <a:ext uri="{63B3BB69-23CF-44E3-9099-C40C66FF867C}">
                  <a14:compatExt spid="_x0000_s172688"/>
                </a:ext>
                <a:ext uri="{FF2B5EF4-FFF2-40B4-BE49-F238E27FC236}">
                  <a16:creationId xmlns:a16="http://schemas.microsoft.com/office/drawing/2014/main" id="{00000000-0008-0000-0300-00009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54</xdr:row>
          <xdr:rowOff>139700</xdr:rowOff>
        </xdr:from>
        <xdr:to>
          <xdr:col>19</xdr:col>
          <xdr:colOff>330200</xdr:colOff>
          <xdr:row>56</xdr:row>
          <xdr:rowOff>25400</xdr:rowOff>
        </xdr:to>
        <xdr:sp macro="" textlink="">
          <xdr:nvSpPr>
            <xdr:cNvPr id="172689" name="Check Box 657" hidden="1">
              <a:extLst>
                <a:ext uri="{63B3BB69-23CF-44E3-9099-C40C66FF867C}">
                  <a14:compatExt spid="_x0000_s172689"/>
                </a:ext>
                <a:ext uri="{FF2B5EF4-FFF2-40B4-BE49-F238E27FC236}">
                  <a16:creationId xmlns:a16="http://schemas.microsoft.com/office/drawing/2014/main" id="{00000000-0008-0000-0300-00009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55</xdr:row>
          <xdr:rowOff>139700</xdr:rowOff>
        </xdr:from>
        <xdr:to>
          <xdr:col>19</xdr:col>
          <xdr:colOff>330200</xdr:colOff>
          <xdr:row>57</xdr:row>
          <xdr:rowOff>25400</xdr:rowOff>
        </xdr:to>
        <xdr:sp macro="" textlink="">
          <xdr:nvSpPr>
            <xdr:cNvPr id="172690" name="Check Box 658" hidden="1">
              <a:extLst>
                <a:ext uri="{63B3BB69-23CF-44E3-9099-C40C66FF867C}">
                  <a14:compatExt spid="_x0000_s172690"/>
                </a:ext>
                <a:ext uri="{FF2B5EF4-FFF2-40B4-BE49-F238E27FC236}">
                  <a16:creationId xmlns:a16="http://schemas.microsoft.com/office/drawing/2014/main" id="{00000000-0008-0000-0300-00009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56</xdr:row>
          <xdr:rowOff>139700</xdr:rowOff>
        </xdr:from>
        <xdr:to>
          <xdr:col>19</xdr:col>
          <xdr:colOff>330200</xdr:colOff>
          <xdr:row>58</xdr:row>
          <xdr:rowOff>25400</xdr:rowOff>
        </xdr:to>
        <xdr:sp macro="" textlink="">
          <xdr:nvSpPr>
            <xdr:cNvPr id="172691" name="Check Box 659" hidden="1">
              <a:extLst>
                <a:ext uri="{63B3BB69-23CF-44E3-9099-C40C66FF867C}">
                  <a14:compatExt spid="_x0000_s172691"/>
                </a:ext>
                <a:ext uri="{FF2B5EF4-FFF2-40B4-BE49-F238E27FC236}">
                  <a16:creationId xmlns:a16="http://schemas.microsoft.com/office/drawing/2014/main" id="{00000000-0008-0000-0300-00009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57</xdr:row>
          <xdr:rowOff>139700</xdr:rowOff>
        </xdr:from>
        <xdr:to>
          <xdr:col>19</xdr:col>
          <xdr:colOff>330200</xdr:colOff>
          <xdr:row>59</xdr:row>
          <xdr:rowOff>25400</xdr:rowOff>
        </xdr:to>
        <xdr:sp macro="" textlink="">
          <xdr:nvSpPr>
            <xdr:cNvPr id="172692" name="Check Box 660" hidden="1">
              <a:extLst>
                <a:ext uri="{63B3BB69-23CF-44E3-9099-C40C66FF867C}">
                  <a14:compatExt spid="_x0000_s172692"/>
                </a:ext>
                <a:ext uri="{FF2B5EF4-FFF2-40B4-BE49-F238E27FC236}">
                  <a16:creationId xmlns:a16="http://schemas.microsoft.com/office/drawing/2014/main" id="{00000000-0008-0000-0300-00009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58</xdr:row>
          <xdr:rowOff>139700</xdr:rowOff>
        </xdr:from>
        <xdr:to>
          <xdr:col>19</xdr:col>
          <xdr:colOff>330200</xdr:colOff>
          <xdr:row>60</xdr:row>
          <xdr:rowOff>25400</xdr:rowOff>
        </xdr:to>
        <xdr:sp macro="" textlink="">
          <xdr:nvSpPr>
            <xdr:cNvPr id="172693" name="Check Box 661" hidden="1">
              <a:extLst>
                <a:ext uri="{63B3BB69-23CF-44E3-9099-C40C66FF867C}">
                  <a14:compatExt spid="_x0000_s172693"/>
                </a:ext>
                <a:ext uri="{FF2B5EF4-FFF2-40B4-BE49-F238E27FC236}">
                  <a16:creationId xmlns:a16="http://schemas.microsoft.com/office/drawing/2014/main" id="{00000000-0008-0000-0300-00009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59</xdr:row>
          <xdr:rowOff>139700</xdr:rowOff>
        </xdr:from>
        <xdr:to>
          <xdr:col>19</xdr:col>
          <xdr:colOff>330200</xdr:colOff>
          <xdr:row>61</xdr:row>
          <xdr:rowOff>25400</xdr:rowOff>
        </xdr:to>
        <xdr:sp macro="" textlink="">
          <xdr:nvSpPr>
            <xdr:cNvPr id="172694" name="Check Box 662" hidden="1">
              <a:extLst>
                <a:ext uri="{63B3BB69-23CF-44E3-9099-C40C66FF867C}">
                  <a14:compatExt spid="_x0000_s172694"/>
                </a:ext>
                <a:ext uri="{FF2B5EF4-FFF2-40B4-BE49-F238E27FC236}">
                  <a16:creationId xmlns:a16="http://schemas.microsoft.com/office/drawing/2014/main" id="{00000000-0008-0000-0300-00009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60</xdr:row>
          <xdr:rowOff>139700</xdr:rowOff>
        </xdr:from>
        <xdr:to>
          <xdr:col>19</xdr:col>
          <xdr:colOff>330200</xdr:colOff>
          <xdr:row>62</xdr:row>
          <xdr:rowOff>25400</xdr:rowOff>
        </xdr:to>
        <xdr:sp macro="" textlink="">
          <xdr:nvSpPr>
            <xdr:cNvPr id="172695" name="Check Box 663" hidden="1">
              <a:extLst>
                <a:ext uri="{63B3BB69-23CF-44E3-9099-C40C66FF867C}">
                  <a14:compatExt spid="_x0000_s172695"/>
                </a:ext>
                <a:ext uri="{FF2B5EF4-FFF2-40B4-BE49-F238E27FC236}">
                  <a16:creationId xmlns:a16="http://schemas.microsoft.com/office/drawing/2014/main" id="{00000000-0008-0000-0300-00009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61</xdr:row>
          <xdr:rowOff>139700</xdr:rowOff>
        </xdr:from>
        <xdr:to>
          <xdr:col>19</xdr:col>
          <xdr:colOff>330200</xdr:colOff>
          <xdr:row>63</xdr:row>
          <xdr:rowOff>25400</xdr:rowOff>
        </xdr:to>
        <xdr:sp macro="" textlink="">
          <xdr:nvSpPr>
            <xdr:cNvPr id="172696" name="Check Box 664" hidden="1">
              <a:extLst>
                <a:ext uri="{63B3BB69-23CF-44E3-9099-C40C66FF867C}">
                  <a14:compatExt spid="_x0000_s172696"/>
                </a:ext>
                <a:ext uri="{FF2B5EF4-FFF2-40B4-BE49-F238E27FC236}">
                  <a16:creationId xmlns:a16="http://schemas.microsoft.com/office/drawing/2014/main" id="{00000000-0008-0000-0300-00009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62</xdr:row>
          <xdr:rowOff>139700</xdr:rowOff>
        </xdr:from>
        <xdr:to>
          <xdr:col>19</xdr:col>
          <xdr:colOff>330200</xdr:colOff>
          <xdr:row>64</xdr:row>
          <xdr:rowOff>25400</xdr:rowOff>
        </xdr:to>
        <xdr:sp macro="" textlink="">
          <xdr:nvSpPr>
            <xdr:cNvPr id="172697" name="Check Box 665" hidden="1">
              <a:extLst>
                <a:ext uri="{63B3BB69-23CF-44E3-9099-C40C66FF867C}">
                  <a14:compatExt spid="_x0000_s172697"/>
                </a:ext>
                <a:ext uri="{FF2B5EF4-FFF2-40B4-BE49-F238E27FC236}">
                  <a16:creationId xmlns:a16="http://schemas.microsoft.com/office/drawing/2014/main" id="{00000000-0008-0000-0300-00009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63</xdr:row>
          <xdr:rowOff>139700</xdr:rowOff>
        </xdr:from>
        <xdr:to>
          <xdr:col>19</xdr:col>
          <xdr:colOff>330200</xdr:colOff>
          <xdr:row>65</xdr:row>
          <xdr:rowOff>25400</xdr:rowOff>
        </xdr:to>
        <xdr:sp macro="" textlink="">
          <xdr:nvSpPr>
            <xdr:cNvPr id="172698" name="Check Box 666" hidden="1">
              <a:extLst>
                <a:ext uri="{63B3BB69-23CF-44E3-9099-C40C66FF867C}">
                  <a14:compatExt spid="_x0000_s172698"/>
                </a:ext>
                <a:ext uri="{FF2B5EF4-FFF2-40B4-BE49-F238E27FC236}">
                  <a16:creationId xmlns:a16="http://schemas.microsoft.com/office/drawing/2014/main" id="{00000000-0008-0000-0300-00009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64</xdr:row>
          <xdr:rowOff>139700</xdr:rowOff>
        </xdr:from>
        <xdr:to>
          <xdr:col>19</xdr:col>
          <xdr:colOff>330200</xdr:colOff>
          <xdr:row>66</xdr:row>
          <xdr:rowOff>25400</xdr:rowOff>
        </xdr:to>
        <xdr:sp macro="" textlink="">
          <xdr:nvSpPr>
            <xdr:cNvPr id="172699" name="Check Box 667" hidden="1">
              <a:extLst>
                <a:ext uri="{63B3BB69-23CF-44E3-9099-C40C66FF867C}">
                  <a14:compatExt spid="_x0000_s172699"/>
                </a:ext>
                <a:ext uri="{FF2B5EF4-FFF2-40B4-BE49-F238E27FC236}">
                  <a16:creationId xmlns:a16="http://schemas.microsoft.com/office/drawing/2014/main" id="{00000000-0008-0000-0300-00009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65</xdr:row>
          <xdr:rowOff>139700</xdr:rowOff>
        </xdr:from>
        <xdr:to>
          <xdr:col>19</xdr:col>
          <xdr:colOff>330200</xdr:colOff>
          <xdr:row>67</xdr:row>
          <xdr:rowOff>25400</xdr:rowOff>
        </xdr:to>
        <xdr:sp macro="" textlink="">
          <xdr:nvSpPr>
            <xdr:cNvPr id="172700" name="Check Box 668" hidden="1">
              <a:extLst>
                <a:ext uri="{63B3BB69-23CF-44E3-9099-C40C66FF867C}">
                  <a14:compatExt spid="_x0000_s172700"/>
                </a:ext>
                <a:ext uri="{FF2B5EF4-FFF2-40B4-BE49-F238E27FC236}">
                  <a16:creationId xmlns:a16="http://schemas.microsoft.com/office/drawing/2014/main" id="{00000000-0008-0000-0300-00009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66</xdr:row>
          <xdr:rowOff>139700</xdr:rowOff>
        </xdr:from>
        <xdr:to>
          <xdr:col>19</xdr:col>
          <xdr:colOff>330200</xdr:colOff>
          <xdr:row>68</xdr:row>
          <xdr:rowOff>25400</xdr:rowOff>
        </xdr:to>
        <xdr:sp macro="" textlink="">
          <xdr:nvSpPr>
            <xdr:cNvPr id="172701" name="Check Box 669" hidden="1">
              <a:extLst>
                <a:ext uri="{63B3BB69-23CF-44E3-9099-C40C66FF867C}">
                  <a14:compatExt spid="_x0000_s172701"/>
                </a:ext>
                <a:ext uri="{FF2B5EF4-FFF2-40B4-BE49-F238E27FC236}">
                  <a16:creationId xmlns:a16="http://schemas.microsoft.com/office/drawing/2014/main" id="{00000000-0008-0000-0300-00009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67</xdr:row>
          <xdr:rowOff>139700</xdr:rowOff>
        </xdr:from>
        <xdr:to>
          <xdr:col>19</xdr:col>
          <xdr:colOff>330200</xdr:colOff>
          <xdr:row>69</xdr:row>
          <xdr:rowOff>25400</xdr:rowOff>
        </xdr:to>
        <xdr:sp macro="" textlink="">
          <xdr:nvSpPr>
            <xdr:cNvPr id="172702" name="Check Box 670" hidden="1">
              <a:extLst>
                <a:ext uri="{63B3BB69-23CF-44E3-9099-C40C66FF867C}">
                  <a14:compatExt spid="_x0000_s172702"/>
                </a:ext>
                <a:ext uri="{FF2B5EF4-FFF2-40B4-BE49-F238E27FC236}">
                  <a16:creationId xmlns:a16="http://schemas.microsoft.com/office/drawing/2014/main" id="{00000000-0008-0000-0300-00009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68</xdr:row>
          <xdr:rowOff>139700</xdr:rowOff>
        </xdr:from>
        <xdr:to>
          <xdr:col>19</xdr:col>
          <xdr:colOff>330200</xdr:colOff>
          <xdr:row>70</xdr:row>
          <xdr:rowOff>25400</xdr:rowOff>
        </xdr:to>
        <xdr:sp macro="" textlink="">
          <xdr:nvSpPr>
            <xdr:cNvPr id="172703" name="Check Box 671" hidden="1">
              <a:extLst>
                <a:ext uri="{63B3BB69-23CF-44E3-9099-C40C66FF867C}">
                  <a14:compatExt spid="_x0000_s172703"/>
                </a:ext>
                <a:ext uri="{FF2B5EF4-FFF2-40B4-BE49-F238E27FC236}">
                  <a16:creationId xmlns:a16="http://schemas.microsoft.com/office/drawing/2014/main" id="{00000000-0008-0000-0300-00009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69</xdr:row>
          <xdr:rowOff>139700</xdr:rowOff>
        </xdr:from>
        <xdr:to>
          <xdr:col>19</xdr:col>
          <xdr:colOff>330200</xdr:colOff>
          <xdr:row>71</xdr:row>
          <xdr:rowOff>25400</xdr:rowOff>
        </xdr:to>
        <xdr:sp macro="" textlink="">
          <xdr:nvSpPr>
            <xdr:cNvPr id="172704" name="Check Box 672" hidden="1">
              <a:extLst>
                <a:ext uri="{63B3BB69-23CF-44E3-9099-C40C66FF867C}">
                  <a14:compatExt spid="_x0000_s172704"/>
                </a:ext>
                <a:ext uri="{FF2B5EF4-FFF2-40B4-BE49-F238E27FC236}">
                  <a16:creationId xmlns:a16="http://schemas.microsoft.com/office/drawing/2014/main" id="{00000000-0008-0000-0300-0000A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70</xdr:row>
          <xdr:rowOff>139700</xdr:rowOff>
        </xdr:from>
        <xdr:to>
          <xdr:col>19</xdr:col>
          <xdr:colOff>330200</xdr:colOff>
          <xdr:row>72</xdr:row>
          <xdr:rowOff>25400</xdr:rowOff>
        </xdr:to>
        <xdr:sp macro="" textlink="">
          <xdr:nvSpPr>
            <xdr:cNvPr id="172705" name="Check Box 673" hidden="1">
              <a:extLst>
                <a:ext uri="{63B3BB69-23CF-44E3-9099-C40C66FF867C}">
                  <a14:compatExt spid="_x0000_s172705"/>
                </a:ext>
                <a:ext uri="{FF2B5EF4-FFF2-40B4-BE49-F238E27FC236}">
                  <a16:creationId xmlns:a16="http://schemas.microsoft.com/office/drawing/2014/main" id="{00000000-0008-0000-0300-0000A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71</xdr:row>
          <xdr:rowOff>139700</xdr:rowOff>
        </xdr:from>
        <xdr:to>
          <xdr:col>19</xdr:col>
          <xdr:colOff>330200</xdr:colOff>
          <xdr:row>73</xdr:row>
          <xdr:rowOff>25400</xdr:rowOff>
        </xdr:to>
        <xdr:sp macro="" textlink="">
          <xdr:nvSpPr>
            <xdr:cNvPr id="172706" name="Check Box 674" hidden="1">
              <a:extLst>
                <a:ext uri="{63B3BB69-23CF-44E3-9099-C40C66FF867C}">
                  <a14:compatExt spid="_x0000_s172706"/>
                </a:ext>
                <a:ext uri="{FF2B5EF4-FFF2-40B4-BE49-F238E27FC236}">
                  <a16:creationId xmlns:a16="http://schemas.microsoft.com/office/drawing/2014/main" id="{00000000-0008-0000-0300-0000A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72</xdr:row>
          <xdr:rowOff>139700</xdr:rowOff>
        </xdr:from>
        <xdr:to>
          <xdr:col>19</xdr:col>
          <xdr:colOff>330200</xdr:colOff>
          <xdr:row>74</xdr:row>
          <xdr:rowOff>25400</xdr:rowOff>
        </xdr:to>
        <xdr:sp macro="" textlink="">
          <xdr:nvSpPr>
            <xdr:cNvPr id="172707" name="Check Box 675" hidden="1">
              <a:extLst>
                <a:ext uri="{63B3BB69-23CF-44E3-9099-C40C66FF867C}">
                  <a14:compatExt spid="_x0000_s172707"/>
                </a:ext>
                <a:ext uri="{FF2B5EF4-FFF2-40B4-BE49-F238E27FC236}">
                  <a16:creationId xmlns:a16="http://schemas.microsoft.com/office/drawing/2014/main" id="{00000000-0008-0000-0300-0000A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73</xdr:row>
          <xdr:rowOff>139700</xdr:rowOff>
        </xdr:from>
        <xdr:to>
          <xdr:col>19</xdr:col>
          <xdr:colOff>330200</xdr:colOff>
          <xdr:row>75</xdr:row>
          <xdr:rowOff>25400</xdr:rowOff>
        </xdr:to>
        <xdr:sp macro="" textlink="">
          <xdr:nvSpPr>
            <xdr:cNvPr id="172708" name="Check Box 676" hidden="1">
              <a:extLst>
                <a:ext uri="{63B3BB69-23CF-44E3-9099-C40C66FF867C}">
                  <a14:compatExt spid="_x0000_s172708"/>
                </a:ext>
                <a:ext uri="{FF2B5EF4-FFF2-40B4-BE49-F238E27FC236}">
                  <a16:creationId xmlns:a16="http://schemas.microsoft.com/office/drawing/2014/main" id="{00000000-0008-0000-0300-0000A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74</xdr:row>
          <xdr:rowOff>139700</xdr:rowOff>
        </xdr:from>
        <xdr:to>
          <xdr:col>19</xdr:col>
          <xdr:colOff>330200</xdr:colOff>
          <xdr:row>76</xdr:row>
          <xdr:rowOff>25400</xdr:rowOff>
        </xdr:to>
        <xdr:sp macro="" textlink="">
          <xdr:nvSpPr>
            <xdr:cNvPr id="172709" name="Check Box 677" hidden="1">
              <a:extLst>
                <a:ext uri="{63B3BB69-23CF-44E3-9099-C40C66FF867C}">
                  <a14:compatExt spid="_x0000_s172709"/>
                </a:ext>
                <a:ext uri="{FF2B5EF4-FFF2-40B4-BE49-F238E27FC236}">
                  <a16:creationId xmlns:a16="http://schemas.microsoft.com/office/drawing/2014/main" id="{00000000-0008-0000-0300-0000A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75</xdr:row>
          <xdr:rowOff>139700</xdr:rowOff>
        </xdr:from>
        <xdr:to>
          <xdr:col>19</xdr:col>
          <xdr:colOff>330200</xdr:colOff>
          <xdr:row>77</xdr:row>
          <xdr:rowOff>25400</xdr:rowOff>
        </xdr:to>
        <xdr:sp macro="" textlink="">
          <xdr:nvSpPr>
            <xdr:cNvPr id="172710" name="Check Box 678" hidden="1">
              <a:extLst>
                <a:ext uri="{63B3BB69-23CF-44E3-9099-C40C66FF867C}">
                  <a14:compatExt spid="_x0000_s172710"/>
                </a:ext>
                <a:ext uri="{FF2B5EF4-FFF2-40B4-BE49-F238E27FC236}">
                  <a16:creationId xmlns:a16="http://schemas.microsoft.com/office/drawing/2014/main" id="{00000000-0008-0000-0300-0000A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76</xdr:row>
          <xdr:rowOff>139700</xdr:rowOff>
        </xdr:from>
        <xdr:to>
          <xdr:col>19</xdr:col>
          <xdr:colOff>330200</xdr:colOff>
          <xdr:row>78</xdr:row>
          <xdr:rowOff>25400</xdr:rowOff>
        </xdr:to>
        <xdr:sp macro="" textlink="">
          <xdr:nvSpPr>
            <xdr:cNvPr id="172711" name="Check Box 679" hidden="1">
              <a:extLst>
                <a:ext uri="{63B3BB69-23CF-44E3-9099-C40C66FF867C}">
                  <a14:compatExt spid="_x0000_s172711"/>
                </a:ext>
                <a:ext uri="{FF2B5EF4-FFF2-40B4-BE49-F238E27FC236}">
                  <a16:creationId xmlns:a16="http://schemas.microsoft.com/office/drawing/2014/main" id="{00000000-0008-0000-0300-0000A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77</xdr:row>
          <xdr:rowOff>139700</xdr:rowOff>
        </xdr:from>
        <xdr:to>
          <xdr:col>19</xdr:col>
          <xdr:colOff>330200</xdr:colOff>
          <xdr:row>79</xdr:row>
          <xdr:rowOff>25400</xdr:rowOff>
        </xdr:to>
        <xdr:sp macro="" textlink="">
          <xdr:nvSpPr>
            <xdr:cNvPr id="172712" name="Check Box 680" hidden="1">
              <a:extLst>
                <a:ext uri="{63B3BB69-23CF-44E3-9099-C40C66FF867C}">
                  <a14:compatExt spid="_x0000_s172712"/>
                </a:ext>
                <a:ext uri="{FF2B5EF4-FFF2-40B4-BE49-F238E27FC236}">
                  <a16:creationId xmlns:a16="http://schemas.microsoft.com/office/drawing/2014/main" id="{00000000-0008-0000-0300-0000A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78</xdr:row>
          <xdr:rowOff>139700</xdr:rowOff>
        </xdr:from>
        <xdr:to>
          <xdr:col>19</xdr:col>
          <xdr:colOff>330200</xdr:colOff>
          <xdr:row>80</xdr:row>
          <xdr:rowOff>25400</xdr:rowOff>
        </xdr:to>
        <xdr:sp macro="" textlink="">
          <xdr:nvSpPr>
            <xdr:cNvPr id="172713" name="Check Box 681" hidden="1">
              <a:extLst>
                <a:ext uri="{63B3BB69-23CF-44E3-9099-C40C66FF867C}">
                  <a14:compatExt spid="_x0000_s172713"/>
                </a:ext>
                <a:ext uri="{FF2B5EF4-FFF2-40B4-BE49-F238E27FC236}">
                  <a16:creationId xmlns:a16="http://schemas.microsoft.com/office/drawing/2014/main" id="{00000000-0008-0000-0300-0000A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79</xdr:row>
          <xdr:rowOff>139700</xdr:rowOff>
        </xdr:from>
        <xdr:to>
          <xdr:col>19</xdr:col>
          <xdr:colOff>330200</xdr:colOff>
          <xdr:row>81</xdr:row>
          <xdr:rowOff>25400</xdr:rowOff>
        </xdr:to>
        <xdr:sp macro="" textlink="">
          <xdr:nvSpPr>
            <xdr:cNvPr id="172714" name="Check Box 682" hidden="1">
              <a:extLst>
                <a:ext uri="{63B3BB69-23CF-44E3-9099-C40C66FF867C}">
                  <a14:compatExt spid="_x0000_s172714"/>
                </a:ext>
                <a:ext uri="{FF2B5EF4-FFF2-40B4-BE49-F238E27FC236}">
                  <a16:creationId xmlns:a16="http://schemas.microsoft.com/office/drawing/2014/main" id="{00000000-0008-0000-0300-0000A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80</xdr:row>
          <xdr:rowOff>139700</xdr:rowOff>
        </xdr:from>
        <xdr:to>
          <xdr:col>19</xdr:col>
          <xdr:colOff>330200</xdr:colOff>
          <xdr:row>82</xdr:row>
          <xdr:rowOff>25400</xdr:rowOff>
        </xdr:to>
        <xdr:sp macro="" textlink="">
          <xdr:nvSpPr>
            <xdr:cNvPr id="172715" name="Check Box 683" hidden="1">
              <a:extLst>
                <a:ext uri="{63B3BB69-23CF-44E3-9099-C40C66FF867C}">
                  <a14:compatExt spid="_x0000_s172715"/>
                </a:ext>
                <a:ext uri="{FF2B5EF4-FFF2-40B4-BE49-F238E27FC236}">
                  <a16:creationId xmlns:a16="http://schemas.microsoft.com/office/drawing/2014/main" id="{00000000-0008-0000-0300-0000A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81</xdr:row>
          <xdr:rowOff>139700</xdr:rowOff>
        </xdr:from>
        <xdr:to>
          <xdr:col>19</xdr:col>
          <xdr:colOff>330200</xdr:colOff>
          <xdr:row>83</xdr:row>
          <xdr:rowOff>25400</xdr:rowOff>
        </xdr:to>
        <xdr:sp macro="" textlink="">
          <xdr:nvSpPr>
            <xdr:cNvPr id="172716" name="Check Box 684" hidden="1">
              <a:extLst>
                <a:ext uri="{63B3BB69-23CF-44E3-9099-C40C66FF867C}">
                  <a14:compatExt spid="_x0000_s172716"/>
                </a:ext>
                <a:ext uri="{FF2B5EF4-FFF2-40B4-BE49-F238E27FC236}">
                  <a16:creationId xmlns:a16="http://schemas.microsoft.com/office/drawing/2014/main" id="{00000000-0008-0000-0300-0000A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82</xdr:row>
          <xdr:rowOff>139700</xdr:rowOff>
        </xdr:from>
        <xdr:to>
          <xdr:col>19</xdr:col>
          <xdr:colOff>330200</xdr:colOff>
          <xdr:row>84</xdr:row>
          <xdr:rowOff>25400</xdr:rowOff>
        </xdr:to>
        <xdr:sp macro="" textlink="">
          <xdr:nvSpPr>
            <xdr:cNvPr id="172717" name="Check Box 685" hidden="1">
              <a:extLst>
                <a:ext uri="{63B3BB69-23CF-44E3-9099-C40C66FF867C}">
                  <a14:compatExt spid="_x0000_s172717"/>
                </a:ext>
                <a:ext uri="{FF2B5EF4-FFF2-40B4-BE49-F238E27FC236}">
                  <a16:creationId xmlns:a16="http://schemas.microsoft.com/office/drawing/2014/main" id="{00000000-0008-0000-0300-0000A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83</xdr:row>
          <xdr:rowOff>139700</xdr:rowOff>
        </xdr:from>
        <xdr:to>
          <xdr:col>19</xdr:col>
          <xdr:colOff>330200</xdr:colOff>
          <xdr:row>85</xdr:row>
          <xdr:rowOff>25400</xdr:rowOff>
        </xdr:to>
        <xdr:sp macro="" textlink="">
          <xdr:nvSpPr>
            <xdr:cNvPr id="172718" name="Check Box 686" hidden="1">
              <a:extLst>
                <a:ext uri="{63B3BB69-23CF-44E3-9099-C40C66FF867C}">
                  <a14:compatExt spid="_x0000_s172718"/>
                </a:ext>
                <a:ext uri="{FF2B5EF4-FFF2-40B4-BE49-F238E27FC236}">
                  <a16:creationId xmlns:a16="http://schemas.microsoft.com/office/drawing/2014/main" id="{00000000-0008-0000-0300-0000A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84</xdr:row>
          <xdr:rowOff>139700</xdr:rowOff>
        </xdr:from>
        <xdr:to>
          <xdr:col>19</xdr:col>
          <xdr:colOff>330200</xdr:colOff>
          <xdr:row>86</xdr:row>
          <xdr:rowOff>25400</xdr:rowOff>
        </xdr:to>
        <xdr:sp macro="" textlink="">
          <xdr:nvSpPr>
            <xdr:cNvPr id="172719" name="Check Box 687" hidden="1">
              <a:extLst>
                <a:ext uri="{63B3BB69-23CF-44E3-9099-C40C66FF867C}">
                  <a14:compatExt spid="_x0000_s172719"/>
                </a:ext>
                <a:ext uri="{FF2B5EF4-FFF2-40B4-BE49-F238E27FC236}">
                  <a16:creationId xmlns:a16="http://schemas.microsoft.com/office/drawing/2014/main" id="{00000000-0008-0000-0300-0000A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85</xdr:row>
          <xdr:rowOff>139700</xdr:rowOff>
        </xdr:from>
        <xdr:to>
          <xdr:col>19</xdr:col>
          <xdr:colOff>330200</xdr:colOff>
          <xdr:row>87</xdr:row>
          <xdr:rowOff>25400</xdr:rowOff>
        </xdr:to>
        <xdr:sp macro="" textlink="">
          <xdr:nvSpPr>
            <xdr:cNvPr id="172720" name="Check Box 688" hidden="1">
              <a:extLst>
                <a:ext uri="{63B3BB69-23CF-44E3-9099-C40C66FF867C}">
                  <a14:compatExt spid="_x0000_s172720"/>
                </a:ext>
                <a:ext uri="{FF2B5EF4-FFF2-40B4-BE49-F238E27FC236}">
                  <a16:creationId xmlns:a16="http://schemas.microsoft.com/office/drawing/2014/main" id="{00000000-0008-0000-0300-0000B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86</xdr:row>
          <xdr:rowOff>139700</xdr:rowOff>
        </xdr:from>
        <xdr:to>
          <xdr:col>19</xdr:col>
          <xdr:colOff>330200</xdr:colOff>
          <xdr:row>88</xdr:row>
          <xdr:rowOff>25400</xdr:rowOff>
        </xdr:to>
        <xdr:sp macro="" textlink="">
          <xdr:nvSpPr>
            <xdr:cNvPr id="172721" name="Check Box 689" hidden="1">
              <a:extLst>
                <a:ext uri="{63B3BB69-23CF-44E3-9099-C40C66FF867C}">
                  <a14:compatExt spid="_x0000_s172721"/>
                </a:ext>
                <a:ext uri="{FF2B5EF4-FFF2-40B4-BE49-F238E27FC236}">
                  <a16:creationId xmlns:a16="http://schemas.microsoft.com/office/drawing/2014/main" id="{00000000-0008-0000-0300-0000B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87</xdr:row>
          <xdr:rowOff>139700</xdr:rowOff>
        </xdr:from>
        <xdr:to>
          <xdr:col>19</xdr:col>
          <xdr:colOff>330200</xdr:colOff>
          <xdr:row>89</xdr:row>
          <xdr:rowOff>25400</xdr:rowOff>
        </xdr:to>
        <xdr:sp macro="" textlink="">
          <xdr:nvSpPr>
            <xdr:cNvPr id="172722" name="Check Box 690" hidden="1">
              <a:extLst>
                <a:ext uri="{63B3BB69-23CF-44E3-9099-C40C66FF867C}">
                  <a14:compatExt spid="_x0000_s172722"/>
                </a:ext>
                <a:ext uri="{FF2B5EF4-FFF2-40B4-BE49-F238E27FC236}">
                  <a16:creationId xmlns:a16="http://schemas.microsoft.com/office/drawing/2014/main" id="{00000000-0008-0000-0300-0000B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88</xdr:row>
          <xdr:rowOff>139700</xdr:rowOff>
        </xdr:from>
        <xdr:to>
          <xdr:col>19</xdr:col>
          <xdr:colOff>330200</xdr:colOff>
          <xdr:row>90</xdr:row>
          <xdr:rowOff>25400</xdr:rowOff>
        </xdr:to>
        <xdr:sp macro="" textlink="">
          <xdr:nvSpPr>
            <xdr:cNvPr id="172723" name="Check Box 691" hidden="1">
              <a:extLst>
                <a:ext uri="{63B3BB69-23CF-44E3-9099-C40C66FF867C}">
                  <a14:compatExt spid="_x0000_s172723"/>
                </a:ext>
                <a:ext uri="{FF2B5EF4-FFF2-40B4-BE49-F238E27FC236}">
                  <a16:creationId xmlns:a16="http://schemas.microsoft.com/office/drawing/2014/main" id="{00000000-0008-0000-0300-0000B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89</xdr:row>
          <xdr:rowOff>139700</xdr:rowOff>
        </xdr:from>
        <xdr:to>
          <xdr:col>19</xdr:col>
          <xdr:colOff>330200</xdr:colOff>
          <xdr:row>91</xdr:row>
          <xdr:rowOff>25400</xdr:rowOff>
        </xdr:to>
        <xdr:sp macro="" textlink="">
          <xdr:nvSpPr>
            <xdr:cNvPr id="172724" name="Check Box 692" hidden="1">
              <a:extLst>
                <a:ext uri="{63B3BB69-23CF-44E3-9099-C40C66FF867C}">
                  <a14:compatExt spid="_x0000_s172724"/>
                </a:ext>
                <a:ext uri="{FF2B5EF4-FFF2-40B4-BE49-F238E27FC236}">
                  <a16:creationId xmlns:a16="http://schemas.microsoft.com/office/drawing/2014/main" id="{00000000-0008-0000-0300-0000B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90</xdr:row>
          <xdr:rowOff>139700</xdr:rowOff>
        </xdr:from>
        <xdr:to>
          <xdr:col>19</xdr:col>
          <xdr:colOff>330200</xdr:colOff>
          <xdr:row>92</xdr:row>
          <xdr:rowOff>25400</xdr:rowOff>
        </xdr:to>
        <xdr:sp macro="" textlink="">
          <xdr:nvSpPr>
            <xdr:cNvPr id="172725" name="Check Box 693" hidden="1">
              <a:extLst>
                <a:ext uri="{63B3BB69-23CF-44E3-9099-C40C66FF867C}">
                  <a14:compatExt spid="_x0000_s172725"/>
                </a:ext>
                <a:ext uri="{FF2B5EF4-FFF2-40B4-BE49-F238E27FC236}">
                  <a16:creationId xmlns:a16="http://schemas.microsoft.com/office/drawing/2014/main" id="{00000000-0008-0000-0300-0000B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91</xdr:row>
          <xdr:rowOff>139700</xdr:rowOff>
        </xdr:from>
        <xdr:to>
          <xdr:col>19</xdr:col>
          <xdr:colOff>330200</xdr:colOff>
          <xdr:row>93</xdr:row>
          <xdr:rowOff>25400</xdr:rowOff>
        </xdr:to>
        <xdr:sp macro="" textlink="">
          <xdr:nvSpPr>
            <xdr:cNvPr id="172726" name="Check Box 694" hidden="1">
              <a:extLst>
                <a:ext uri="{63B3BB69-23CF-44E3-9099-C40C66FF867C}">
                  <a14:compatExt spid="_x0000_s172726"/>
                </a:ext>
                <a:ext uri="{FF2B5EF4-FFF2-40B4-BE49-F238E27FC236}">
                  <a16:creationId xmlns:a16="http://schemas.microsoft.com/office/drawing/2014/main" id="{00000000-0008-0000-0300-0000B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92</xdr:row>
          <xdr:rowOff>139700</xdr:rowOff>
        </xdr:from>
        <xdr:to>
          <xdr:col>19</xdr:col>
          <xdr:colOff>330200</xdr:colOff>
          <xdr:row>94</xdr:row>
          <xdr:rowOff>25400</xdr:rowOff>
        </xdr:to>
        <xdr:sp macro="" textlink="">
          <xdr:nvSpPr>
            <xdr:cNvPr id="172727" name="Check Box 695" hidden="1">
              <a:extLst>
                <a:ext uri="{63B3BB69-23CF-44E3-9099-C40C66FF867C}">
                  <a14:compatExt spid="_x0000_s172727"/>
                </a:ext>
                <a:ext uri="{FF2B5EF4-FFF2-40B4-BE49-F238E27FC236}">
                  <a16:creationId xmlns:a16="http://schemas.microsoft.com/office/drawing/2014/main" id="{00000000-0008-0000-0300-0000B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93</xdr:row>
          <xdr:rowOff>139700</xdr:rowOff>
        </xdr:from>
        <xdr:to>
          <xdr:col>19</xdr:col>
          <xdr:colOff>330200</xdr:colOff>
          <xdr:row>95</xdr:row>
          <xdr:rowOff>25400</xdr:rowOff>
        </xdr:to>
        <xdr:sp macro="" textlink="">
          <xdr:nvSpPr>
            <xdr:cNvPr id="172728" name="Check Box 696" hidden="1">
              <a:extLst>
                <a:ext uri="{63B3BB69-23CF-44E3-9099-C40C66FF867C}">
                  <a14:compatExt spid="_x0000_s172728"/>
                </a:ext>
                <a:ext uri="{FF2B5EF4-FFF2-40B4-BE49-F238E27FC236}">
                  <a16:creationId xmlns:a16="http://schemas.microsoft.com/office/drawing/2014/main" id="{00000000-0008-0000-0300-0000B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94</xdr:row>
          <xdr:rowOff>139700</xdr:rowOff>
        </xdr:from>
        <xdr:to>
          <xdr:col>19</xdr:col>
          <xdr:colOff>330200</xdr:colOff>
          <xdr:row>96</xdr:row>
          <xdr:rowOff>25400</xdr:rowOff>
        </xdr:to>
        <xdr:sp macro="" textlink="">
          <xdr:nvSpPr>
            <xdr:cNvPr id="172729" name="Check Box 697" hidden="1">
              <a:extLst>
                <a:ext uri="{63B3BB69-23CF-44E3-9099-C40C66FF867C}">
                  <a14:compatExt spid="_x0000_s172729"/>
                </a:ext>
                <a:ext uri="{FF2B5EF4-FFF2-40B4-BE49-F238E27FC236}">
                  <a16:creationId xmlns:a16="http://schemas.microsoft.com/office/drawing/2014/main" id="{00000000-0008-0000-0300-0000B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95</xdr:row>
          <xdr:rowOff>139700</xdr:rowOff>
        </xdr:from>
        <xdr:to>
          <xdr:col>19</xdr:col>
          <xdr:colOff>330200</xdr:colOff>
          <xdr:row>97</xdr:row>
          <xdr:rowOff>25400</xdr:rowOff>
        </xdr:to>
        <xdr:sp macro="" textlink="">
          <xdr:nvSpPr>
            <xdr:cNvPr id="172730" name="Check Box 698" hidden="1">
              <a:extLst>
                <a:ext uri="{63B3BB69-23CF-44E3-9099-C40C66FF867C}">
                  <a14:compatExt spid="_x0000_s172730"/>
                </a:ext>
                <a:ext uri="{FF2B5EF4-FFF2-40B4-BE49-F238E27FC236}">
                  <a16:creationId xmlns:a16="http://schemas.microsoft.com/office/drawing/2014/main" id="{00000000-0008-0000-0300-0000B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96</xdr:row>
          <xdr:rowOff>139700</xdr:rowOff>
        </xdr:from>
        <xdr:to>
          <xdr:col>19</xdr:col>
          <xdr:colOff>330200</xdr:colOff>
          <xdr:row>98</xdr:row>
          <xdr:rowOff>25400</xdr:rowOff>
        </xdr:to>
        <xdr:sp macro="" textlink="">
          <xdr:nvSpPr>
            <xdr:cNvPr id="172731" name="Check Box 699" hidden="1">
              <a:extLst>
                <a:ext uri="{63B3BB69-23CF-44E3-9099-C40C66FF867C}">
                  <a14:compatExt spid="_x0000_s172731"/>
                </a:ext>
                <a:ext uri="{FF2B5EF4-FFF2-40B4-BE49-F238E27FC236}">
                  <a16:creationId xmlns:a16="http://schemas.microsoft.com/office/drawing/2014/main" id="{00000000-0008-0000-0300-0000B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97</xdr:row>
          <xdr:rowOff>139700</xdr:rowOff>
        </xdr:from>
        <xdr:to>
          <xdr:col>19</xdr:col>
          <xdr:colOff>330200</xdr:colOff>
          <xdr:row>99</xdr:row>
          <xdr:rowOff>25400</xdr:rowOff>
        </xdr:to>
        <xdr:sp macro="" textlink="">
          <xdr:nvSpPr>
            <xdr:cNvPr id="172732" name="Check Box 700" hidden="1">
              <a:extLst>
                <a:ext uri="{63B3BB69-23CF-44E3-9099-C40C66FF867C}">
                  <a14:compatExt spid="_x0000_s172732"/>
                </a:ext>
                <a:ext uri="{FF2B5EF4-FFF2-40B4-BE49-F238E27FC236}">
                  <a16:creationId xmlns:a16="http://schemas.microsoft.com/office/drawing/2014/main" id="{00000000-0008-0000-0300-0000B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98</xdr:row>
          <xdr:rowOff>139700</xdr:rowOff>
        </xdr:from>
        <xdr:to>
          <xdr:col>19</xdr:col>
          <xdr:colOff>330200</xdr:colOff>
          <xdr:row>100</xdr:row>
          <xdr:rowOff>25400</xdr:rowOff>
        </xdr:to>
        <xdr:sp macro="" textlink="">
          <xdr:nvSpPr>
            <xdr:cNvPr id="172733" name="Check Box 701" hidden="1">
              <a:extLst>
                <a:ext uri="{63B3BB69-23CF-44E3-9099-C40C66FF867C}">
                  <a14:compatExt spid="_x0000_s172733"/>
                </a:ext>
                <a:ext uri="{FF2B5EF4-FFF2-40B4-BE49-F238E27FC236}">
                  <a16:creationId xmlns:a16="http://schemas.microsoft.com/office/drawing/2014/main" id="{00000000-0008-0000-0300-0000B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99</xdr:row>
          <xdr:rowOff>139700</xdr:rowOff>
        </xdr:from>
        <xdr:to>
          <xdr:col>19</xdr:col>
          <xdr:colOff>330200</xdr:colOff>
          <xdr:row>101</xdr:row>
          <xdr:rowOff>25400</xdr:rowOff>
        </xdr:to>
        <xdr:sp macro="" textlink="">
          <xdr:nvSpPr>
            <xdr:cNvPr id="172734" name="Check Box 702" hidden="1">
              <a:extLst>
                <a:ext uri="{63B3BB69-23CF-44E3-9099-C40C66FF867C}">
                  <a14:compatExt spid="_x0000_s172734"/>
                </a:ext>
                <a:ext uri="{FF2B5EF4-FFF2-40B4-BE49-F238E27FC236}">
                  <a16:creationId xmlns:a16="http://schemas.microsoft.com/office/drawing/2014/main" id="{00000000-0008-0000-0300-0000B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100</xdr:row>
          <xdr:rowOff>139700</xdr:rowOff>
        </xdr:from>
        <xdr:to>
          <xdr:col>19</xdr:col>
          <xdr:colOff>330200</xdr:colOff>
          <xdr:row>102</xdr:row>
          <xdr:rowOff>25400</xdr:rowOff>
        </xdr:to>
        <xdr:sp macro="" textlink="">
          <xdr:nvSpPr>
            <xdr:cNvPr id="172735" name="Check Box 703" hidden="1">
              <a:extLst>
                <a:ext uri="{63B3BB69-23CF-44E3-9099-C40C66FF867C}">
                  <a14:compatExt spid="_x0000_s172735"/>
                </a:ext>
                <a:ext uri="{FF2B5EF4-FFF2-40B4-BE49-F238E27FC236}">
                  <a16:creationId xmlns:a16="http://schemas.microsoft.com/office/drawing/2014/main" id="{00000000-0008-0000-0300-0000B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101</xdr:row>
          <xdr:rowOff>139700</xdr:rowOff>
        </xdr:from>
        <xdr:to>
          <xdr:col>19</xdr:col>
          <xdr:colOff>330200</xdr:colOff>
          <xdr:row>103</xdr:row>
          <xdr:rowOff>25400</xdr:rowOff>
        </xdr:to>
        <xdr:sp macro="" textlink="">
          <xdr:nvSpPr>
            <xdr:cNvPr id="172736" name="Check Box 704" hidden="1">
              <a:extLst>
                <a:ext uri="{63B3BB69-23CF-44E3-9099-C40C66FF867C}">
                  <a14:compatExt spid="_x0000_s172736"/>
                </a:ext>
                <a:ext uri="{FF2B5EF4-FFF2-40B4-BE49-F238E27FC236}">
                  <a16:creationId xmlns:a16="http://schemas.microsoft.com/office/drawing/2014/main" id="{00000000-0008-0000-0300-0000C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xdr:row>
          <xdr:rowOff>152400</xdr:rowOff>
        </xdr:from>
        <xdr:to>
          <xdr:col>20</xdr:col>
          <xdr:colOff>330200</xdr:colOff>
          <xdr:row>3</xdr:row>
          <xdr:rowOff>152400</xdr:rowOff>
        </xdr:to>
        <xdr:sp macro="" textlink="">
          <xdr:nvSpPr>
            <xdr:cNvPr id="172737" name="Check Box 705" hidden="1">
              <a:extLst>
                <a:ext uri="{63B3BB69-23CF-44E3-9099-C40C66FF867C}">
                  <a14:compatExt spid="_x0000_s172737"/>
                </a:ext>
                <a:ext uri="{FF2B5EF4-FFF2-40B4-BE49-F238E27FC236}">
                  <a16:creationId xmlns:a16="http://schemas.microsoft.com/office/drawing/2014/main" id="{00000000-0008-0000-0300-0000C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xdr:row>
          <xdr:rowOff>139700</xdr:rowOff>
        </xdr:from>
        <xdr:to>
          <xdr:col>20</xdr:col>
          <xdr:colOff>330200</xdr:colOff>
          <xdr:row>5</xdr:row>
          <xdr:rowOff>25400</xdr:rowOff>
        </xdr:to>
        <xdr:sp macro="" textlink="">
          <xdr:nvSpPr>
            <xdr:cNvPr id="172738" name="Check Box 706" hidden="1">
              <a:extLst>
                <a:ext uri="{63B3BB69-23CF-44E3-9099-C40C66FF867C}">
                  <a14:compatExt spid="_x0000_s172738"/>
                </a:ext>
                <a:ext uri="{FF2B5EF4-FFF2-40B4-BE49-F238E27FC236}">
                  <a16:creationId xmlns:a16="http://schemas.microsoft.com/office/drawing/2014/main" id="{00000000-0008-0000-0300-0000C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xdr:row>
          <xdr:rowOff>139700</xdr:rowOff>
        </xdr:from>
        <xdr:to>
          <xdr:col>20</xdr:col>
          <xdr:colOff>330200</xdr:colOff>
          <xdr:row>6</xdr:row>
          <xdr:rowOff>25400</xdr:rowOff>
        </xdr:to>
        <xdr:sp macro="" textlink="">
          <xdr:nvSpPr>
            <xdr:cNvPr id="172739" name="Check Box 707" hidden="1">
              <a:extLst>
                <a:ext uri="{63B3BB69-23CF-44E3-9099-C40C66FF867C}">
                  <a14:compatExt spid="_x0000_s172739"/>
                </a:ext>
                <a:ext uri="{FF2B5EF4-FFF2-40B4-BE49-F238E27FC236}">
                  <a16:creationId xmlns:a16="http://schemas.microsoft.com/office/drawing/2014/main" id="{00000000-0008-0000-0300-0000C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xdr:row>
          <xdr:rowOff>139700</xdr:rowOff>
        </xdr:from>
        <xdr:to>
          <xdr:col>20</xdr:col>
          <xdr:colOff>330200</xdr:colOff>
          <xdr:row>7</xdr:row>
          <xdr:rowOff>25400</xdr:rowOff>
        </xdr:to>
        <xdr:sp macro="" textlink="">
          <xdr:nvSpPr>
            <xdr:cNvPr id="172740" name="Check Box 708" hidden="1">
              <a:extLst>
                <a:ext uri="{63B3BB69-23CF-44E3-9099-C40C66FF867C}">
                  <a14:compatExt spid="_x0000_s172740"/>
                </a:ext>
                <a:ext uri="{FF2B5EF4-FFF2-40B4-BE49-F238E27FC236}">
                  <a16:creationId xmlns:a16="http://schemas.microsoft.com/office/drawing/2014/main" id="{00000000-0008-0000-0300-0000C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xdr:row>
          <xdr:rowOff>139700</xdr:rowOff>
        </xdr:from>
        <xdr:to>
          <xdr:col>20</xdr:col>
          <xdr:colOff>330200</xdr:colOff>
          <xdr:row>8</xdr:row>
          <xdr:rowOff>25400</xdr:rowOff>
        </xdr:to>
        <xdr:sp macro="" textlink="">
          <xdr:nvSpPr>
            <xdr:cNvPr id="172741" name="Check Box 709" hidden="1">
              <a:extLst>
                <a:ext uri="{63B3BB69-23CF-44E3-9099-C40C66FF867C}">
                  <a14:compatExt spid="_x0000_s172741"/>
                </a:ext>
                <a:ext uri="{FF2B5EF4-FFF2-40B4-BE49-F238E27FC236}">
                  <a16:creationId xmlns:a16="http://schemas.microsoft.com/office/drawing/2014/main" id="{00000000-0008-0000-0300-0000C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xdr:row>
          <xdr:rowOff>139700</xdr:rowOff>
        </xdr:from>
        <xdr:to>
          <xdr:col>20</xdr:col>
          <xdr:colOff>330200</xdr:colOff>
          <xdr:row>9</xdr:row>
          <xdr:rowOff>25400</xdr:rowOff>
        </xdr:to>
        <xdr:sp macro="" textlink="">
          <xdr:nvSpPr>
            <xdr:cNvPr id="172742" name="Check Box 710" hidden="1">
              <a:extLst>
                <a:ext uri="{63B3BB69-23CF-44E3-9099-C40C66FF867C}">
                  <a14:compatExt spid="_x0000_s172742"/>
                </a:ext>
                <a:ext uri="{FF2B5EF4-FFF2-40B4-BE49-F238E27FC236}">
                  <a16:creationId xmlns:a16="http://schemas.microsoft.com/office/drawing/2014/main" id="{00000000-0008-0000-0300-0000C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xdr:row>
          <xdr:rowOff>139700</xdr:rowOff>
        </xdr:from>
        <xdr:to>
          <xdr:col>20</xdr:col>
          <xdr:colOff>330200</xdr:colOff>
          <xdr:row>10</xdr:row>
          <xdr:rowOff>25400</xdr:rowOff>
        </xdr:to>
        <xdr:sp macro="" textlink="">
          <xdr:nvSpPr>
            <xdr:cNvPr id="172743" name="Check Box 711" hidden="1">
              <a:extLst>
                <a:ext uri="{63B3BB69-23CF-44E3-9099-C40C66FF867C}">
                  <a14:compatExt spid="_x0000_s172743"/>
                </a:ext>
                <a:ext uri="{FF2B5EF4-FFF2-40B4-BE49-F238E27FC236}">
                  <a16:creationId xmlns:a16="http://schemas.microsoft.com/office/drawing/2014/main" id="{00000000-0008-0000-0300-0000C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xdr:row>
          <xdr:rowOff>139700</xdr:rowOff>
        </xdr:from>
        <xdr:to>
          <xdr:col>20</xdr:col>
          <xdr:colOff>330200</xdr:colOff>
          <xdr:row>11</xdr:row>
          <xdr:rowOff>25400</xdr:rowOff>
        </xdr:to>
        <xdr:sp macro="" textlink="">
          <xdr:nvSpPr>
            <xdr:cNvPr id="172744" name="Check Box 712" hidden="1">
              <a:extLst>
                <a:ext uri="{63B3BB69-23CF-44E3-9099-C40C66FF867C}">
                  <a14:compatExt spid="_x0000_s172744"/>
                </a:ext>
                <a:ext uri="{FF2B5EF4-FFF2-40B4-BE49-F238E27FC236}">
                  <a16:creationId xmlns:a16="http://schemas.microsoft.com/office/drawing/2014/main" id="{00000000-0008-0000-0300-0000C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xdr:row>
          <xdr:rowOff>139700</xdr:rowOff>
        </xdr:from>
        <xdr:to>
          <xdr:col>20</xdr:col>
          <xdr:colOff>330200</xdr:colOff>
          <xdr:row>12</xdr:row>
          <xdr:rowOff>25400</xdr:rowOff>
        </xdr:to>
        <xdr:sp macro="" textlink="">
          <xdr:nvSpPr>
            <xdr:cNvPr id="172745" name="Check Box 713" hidden="1">
              <a:extLst>
                <a:ext uri="{63B3BB69-23CF-44E3-9099-C40C66FF867C}">
                  <a14:compatExt spid="_x0000_s172745"/>
                </a:ext>
                <a:ext uri="{FF2B5EF4-FFF2-40B4-BE49-F238E27FC236}">
                  <a16:creationId xmlns:a16="http://schemas.microsoft.com/office/drawing/2014/main" id="{00000000-0008-0000-0300-0000C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11</xdr:row>
          <xdr:rowOff>139700</xdr:rowOff>
        </xdr:from>
        <xdr:to>
          <xdr:col>20</xdr:col>
          <xdr:colOff>330200</xdr:colOff>
          <xdr:row>13</xdr:row>
          <xdr:rowOff>25400</xdr:rowOff>
        </xdr:to>
        <xdr:sp macro="" textlink="">
          <xdr:nvSpPr>
            <xdr:cNvPr id="172746" name="Check Box 714" hidden="1">
              <a:extLst>
                <a:ext uri="{63B3BB69-23CF-44E3-9099-C40C66FF867C}">
                  <a14:compatExt spid="_x0000_s172746"/>
                </a:ext>
                <a:ext uri="{FF2B5EF4-FFF2-40B4-BE49-F238E27FC236}">
                  <a16:creationId xmlns:a16="http://schemas.microsoft.com/office/drawing/2014/main" id="{00000000-0008-0000-0300-0000C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12</xdr:row>
          <xdr:rowOff>139700</xdr:rowOff>
        </xdr:from>
        <xdr:to>
          <xdr:col>20</xdr:col>
          <xdr:colOff>330200</xdr:colOff>
          <xdr:row>14</xdr:row>
          <xdr:rowOff>25400</xdr:rowOff>
        </xdr:to>
        <xdr:sp macro="" textlink="">
          <xdr:nvSpPr>
            <xdr:cNvPr id="172747" name="Check Box 715" hidden="1">
              <a:extLst>
                <a:ext uri="{63B3BB69-23CF-44E3-9099-C40C66FF867C}">
                  <a14:compatExt spid="_x0000_s172747"/>
                </a:ext>
                <a:ext uri="{FF2B5EF4-FFF2-40B4-BE49-F238E27FC236}">
                  <a16:creationId xmlns:a16="http://schemas.microsoft.com/office/drawing/2014/main" id="{00000000-0008-0000-0300-0000C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13</xdr:row>
          <xdr:rowOff>139700</xdr:rowOff>
        </xdr:from>
        <xdr:to>
          <xdr:col>20</xdr:col>
          <xdr:colOff>330200</xdr:colOff>
          <xdr:row>15</xdr:row>
          <xdr:rowOff>25400</xdr:rowOff>
        </xdr:to>
        <xdr:sp macro="" textlink="">
          <xdr:nvSpPr>
            <xdr:cNvPr id="172748" name="Check Box 716" hidden="1">
              <a:extLst>
                <a:ext uri="{63B3BB69-23CF-44E3-9099-C40C66FF867C}">
                  <a14:compatExt spid="_x0000_s172748"/>
                </a:ext>
                <a:ext uri="{FF2B5EF4-FFF2-40B4-BE49-F238E27FC236}">
                  <a16:creationId xmlns:a16="http://schemas.microsoft.com/office/drawing/2014/main" id="{00000000-0008-0000-0300-0000C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14</xdr:row>
          <xdr:rowOff>139700</xdr:rowOff>
        </xdr:from>
        <xdr:to>
          <xdr:col>20</xdr:col>
          <xdr:colOff>330200</xdr:colOff>
          <xdr:row>16</xdr:row>
          <xdr:rowOff>25400</xdr:rowOff>
        </xdr:to>
        <xdr:sp macro="" textlink="">
          <xdr:nvSpPr>
            <xdr:cNvPr id="172749" name="Check Box 717" hidden="1">
              <a:extLst>
                <a:ext uri="{63B3BB69-23CF-44E3-9099-C40C66FF867C}">
                  <a14:compatExt spid="_x0000_s172749"/>
                </a:ext>
                <a:ext uri="{FF2B5EF4-FFF2-40B4-BE49-F238E27FC236}">
                  <a16:creationId xmlns:a16="http://schemas.microsoft.com/office/drawing/2014/main" id="{00000000-0008-0000-0300-0000C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15</xdr:row>
          <xdr:rowOff>139700</xdr:rowOff>
        </xdr:from>
        <xdr:to>
          <xdr:col>20</xdr:col>
          <xdr:colOff>330200</xdr:colOff>
          <xdr:row>17</xdr:row>
          <xdr:rowOff>25400</xdr:rowOff>
        </xdr:to>
        <xdr:sp macro="" textlink="">
          <xdr:nvSpPr>
            <xdr:cNvPr id="172750" name="Check Box 718" hidden="1">
              <a:extLst>
                <a:ext uri="{63B3BB69-23CF-44E3-9099-C40C66FF867C}">
                  <a14:compatExt spid="_x0000_s172750"/>
                </a:ext>
                <a:ext uri="{FF2B5EF4-FFF2-40B4-BE49-F238E27FC236}">
                  <a16:creationId xmlns:a16="http://schemas.microsoft.com/office/drawing/2014/main" id="{00000000-0008-0000-0300-0000C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16</xdr:row>
          <xdr:rowOff>139700</xdr:rowOff>
        </xdr:from>
        <xdr:to>
          <xdr:col>20</xdr:col>
          <xdr:colOff>330200</xdr:colOff>
          <xdr:row>18</xdr:row>
          <xdr:rowOff>25400</xdr:rowOff>
        </xdr:to>
        <xdr:sp macro="" textlink="">
          <xdr:nvSpPr>
            <xdr:cNvPr id="172751" name="Check Box 719" hidden="1">
              <a:extLst>
                <a:ext uri="{63B3BB69-23CF-44E3-9099-C40C66FF867C}">
                  <a14:compatExt spid="_x0000_s172751"/>
                </a:ext>
                <a:ext uri="{FF2B5EF4-FFF2-40B4-BE49-F238E27FC236}">
                  <a16:creationId xmlns:a16="http://schemas.microsoft.com/office/drawing/2014/main" id="{00000000-0008-0000-0300-0000C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17</xdr:row>
          <xdr:rowOff>139700</xdr:rowOff>
        </xdr:from>
        <xdr:to>
          <xdr:col>20</xdr:col>
          <xdr:colOff>330200</xdr:colOff>
          <xdr:row>19</xdr:row>
          <xdr:rowOff>25400</xdr:rowOff>
        </xdr:to>
        <xdr:sp macro="" textlink="">
          <xdr:nvSpPr>
            <xdr:cNvPr id="172752" name="Check Box 720" hidden="1">
              <a:extLst>
                <a:ext uri="{63B3BB69-23CF-44E3-9099-C40C66FF867C}">
                  <a14:compatExt spid="_x0000_s172752"/>
                </a:ext>
                <a:ext uri="{FF2B5EF4-FFF2-40B4-BE49-F238E27FC236}">
                  <a16:creationId xmlns:a16="http://schemas.microsoft.com/office/drawing/2014/main" id="{00000000-0008-0000-0300-0000D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18</xdr:row>
          <xdr:rowOff>139700</xdr:rowOff>
        </xdr:from>
        <xdr:to>
          <xdr:col>20</xdr:col>
          <xdr:colOff>330200</xdr:colOff>
          <xdr:row>20</xdr:row>
          <xdr:rowOff>25400</xdr:rowOff>
        </xdr:to>
        <xdr:sp macro="" textlink="">
          <xdr:nvSpPr>
            <xdr:cNvPr id="172753" name="Check Box 721" hidden="1">
              <a:extLst>
                <a:ext uri="{63B3BB69-23CF-44E3-9099-C40C66FF867C}">
                  <a14:compatExt spid="_x0000_s172753"/>
                </a:ext>
                <a:ext uri="{FF2B5EF4-FFF2-40B4-BE49-F238E27FC236}">
                  <a16:creationId xmlns:a16="http://schemas.microsoft.com/office/drawing/2014/main" id="{00000000-0008-0000-0300-0000D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19</xdr:row>
          <xdr:rowOff>139700</xdr:rowOff>
        </xdr:from>
        <xdr:to>
          <xdr:col>20</xdr:col>
          <xdr:colOff>330200</xdr:colOff>
          <xdr:row>21</xdr:row>
          <xdr:rowOff>25400</xdr:rowOff>
        </xdr:to>
        <xdr:sp macro="" textlink="">
          <xdr:nvSpPr>
            <xdr:cNvPr id="172754" name="Check Box 722" hidden="1">
              <a:extLst>
                <a:ext uri="{63B3BB69-23CF-44E3-9099-C40C66FF867C}">
                  <a14:compatExt spid="_x0000_s172754"/>
                </a:ext>
                <a:ext uri="{FF2B5EF4-FFF2-40B4-BE49-F238E27FC236}">
                  <a16:creationId xmlns:a16="http://schemas.microsoft.com/office/drawing/2014/main" id="{00000000-0008-0000-0300-0000D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20</xdr:row>
          <xdr:rowOff>139700</xdr:rowOff>
        </xdr:from>
        <xdr:to>
          <xdr:col>20</xdr:col>
          <xdr:colOff>330200</xdr:colOff>
          <xdr:row>22</xdr:row>
          <xdr:rowOff>25400</xdr:rowOff>
        </xdr:to>
        <xdr:sp macro="" textlink="">
          <xdr:nvSpPr>
            <xdr:cNvPr id="172755" name="Check Box 723" hidden="1">
              <a:extLst>
                <a:ext uri="{63B3BB69-23CF-44E3-9099-C40C66FF867C}">
                  <a14:compatExt spid="_x0000_s172755"/>
                </a:ext>
                <a:ext uri="{FF2B5EF4-FFF2-40B4-BE49-F238E27FC236}">
                  <a16:creationId xmlns:a16="http://schemas.microsoft.com/office/drawing/2014/main" id="{00000000-0008-0000-0300-0000D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21</xdr:row>
          <xdr:rowOff>139700</xdr:rowOff>
        </xdr:from>
        <xdr:to>
          <xdr:col>20</xdr:col>
          <xdr:colOff>330200</xdr:colOff>
          <xdr:row>23</xdr:row>
          <xdr:rowOff>25400</xdr:rowOff>
        </xdr:to>
        <xdr:sp macro="" textlink="">
          <xdr:nvSpPr>
            <xdr:cNvPr id="172756" name="Check Box 724" hidden="1">
              <a:extLst>
                <a:ext uri="{63B3BB69-23CF-44E3-9099-C40C66FF867C}">
                  <a14:compatExt spid="_x0000_s172756"/>
                </a:ext>
                <a:ext uri="{FF2B5EF4-FFF2-40B4-BE49-F238E27FC236}">
                  <a16:creationId xmlns:a16="http://schemas.microsoft.com/office/drawing/2014/main" id="{00000000-0008-0000-0300-0000D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22</xdr:row>
          <xdr:rowOff>139700</xdr:rowOff>
        </xdr:from>
        <xdr:to>
          <xdr:col>20</xdr:col>
          <xdr:colOff>330200</xdr:colOff>
          <xdr:row>24</xdr:row>
          <xdr:rowOff>25400</xdr:rowOff>
        </xdr:to>
        <xdr:sp macro="" textlink="">
          <xdr:nvSpPr>
            <xdr:cNvPr id="172757" name="Check Box 725" hidden="1">
              <a:extLst>
                <a:ext uri="{63B3BB69-23CF-44E3-9099-C40C66FF867C}">
                  <a14:compatExt spid="_x0000_s172757"/>
                </a:ext>
                <a:ext uri="{FF2B5EF4-FFF2-40B4-BE49-F238E27FC236}">
                  <a16:creationId xmlns:a16="http://schemas.microsoft.com/office/drawing/2014/main" id="{00000000-0008-0000-0300-0000D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23</xdr:row>
          <xdr:rowOff>139700</xdr:rowOff>
        </xdr:from>
        <xdr:to>
          <xdr:col>20</xdr:col>
          <xdr:colOff>330200</xdr:colOff>
          <xdr:row>25</xdr:row>
          <xdr:rowOff>25400</xdr:rowOff>
        </xdr:to>
        <xdr:sp macro="" textlink="">
          <xdr:nvSpPr>
            <xdr:cNvPr id="172758" name="Check Box 726" hidden="1">
              <a:extLst>
                <a:ext uri="{63B3BB69-23CF-44E3-9099-C40C66FF867C}">
                  <a14:compatExt spid="_x0000_s172758"/>
                </a:ext>
                <a:ext uri="{FF2B5EF4-FFF2-40B4-BE49-F238E27FC236}">
                  <a16:creationId xmlns:a16="http://schemas.microsoft.com/office/drawing/2014/main" id="{00000000-0008-0000-0300-0000D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24</xdr:row>
          <xdr:rowOff>139700</xdr:rowOff>
        </xdr:from>
        <xdr:to>
          <xdr:col>20</xdr:col>
          <xdr:colOff>330200</xdr:colOff>
          <xdr:row>26</xdr:row>
          <xdr:rowOff>25400</xdr:rowOff>
        </xdr:to>
        <xdr:sp macro="" textlink="">
          <xdr:nvSpPr>
            <xdr:cNvPr id="172759" name="Check Box 727" hidden="1">
              <a:extLst>
                <a:ext uri="{63B3BB69-23CF-44E3-9099-C40C66FF867C}">
                  <a14:compatExt spid="_x0000_s172759"/>
                </a:ext>
                <a:ext uri="{FF2B5EF4-FFF2-40B4-BE49-F238E27FC236}">
                  <a16:creationId xmlns:a16="http://schemas.microsoft.com/office/drawing/2014/main" id="{00000000-0008-0000-0300-0000D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25</xdr:row>
          <xdr:rowOff>139700</xdr:rowOff>
        </xdr:from>
        <xdr:to>
          <xdr:col>20</xdr:col>
          <xdr:colOff>330200</xdr:colOff>
          <xdr:row>27</xdr:row>
          <xdr:rowOff>25400</xdr:rowOff>
        </xdr:to>
        <xdr:sp macro="" textlink="">
          <xdr:nvSpPr>
            <xdr:cNvPr id="172760" name="Check Box 728" hidden="1">
              <a:extLst>
                <a:ext uri="{63B3BB69-23CF-44E3-9099-C40C66FF867C}">
                  <a14:compatExt spid="_x0000_s172760"/>
                </a:ext>
                <a:ext uri="{FF2B5EF4-FFF2-40B4-BE49-F238E27FC236}">
                  <a16:creationId xmlns:a16="http://schemas.microsoft.com/office/drawing/2014/main" id="{00000000-0008-0000-0300-0000D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26</xdr:row>
          <xdr:rowOff>139700</xdr:rowOff>
        </xdr:from>
        <xdr:to>
          <xdr:col>20</xdr:col>
          <xdr:colOff>330200</xdr:colOff>
          <xdr:row>28</xdr:row>
          <xdr:rowOff>25400</xdr:rowOff>
        </xdr:to>
        <xdr:sp macro="" textlink="">
          <xdr:nvSpPr>
            <xdr:cNvPr id="172761" name="Check Box 729" hidden="1">
              <a:extLst>
                <a:ext uri="{63B3BB69-23CF-44E3-9099-C40C66FF867C}">
                  <a14:compatExt spid="_x0000_s172761"/>
                </a:ext>
                <a:ext uri="{FF2B5EF4-FFF2-40B4-BE49-F238E27FC236}">
                  <a16:creationId xmlns:a16="http://schemas.microsoft.com/office/drawing/2014/main" id="{00000000-0008-0000-0300-0000D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27</xdr:row>
          <xdr:rowOff>139700</xdr:rowOff>
        </xdr:from>
        <xdr:to>
          <xdr:col>20</xdr:col>
          <xdr:colOff>330200</xdr:colOff>
          <xdr:row>29</xdr:row>
          <xdr:rowOff>25400</xdr:rowOff>
        </xdr:to>
        <xdr:sp macro="" textlink="">
          <xdr:nvSpPr>
            <xdr:cNvPr id="172762" name="Check Box 730" hidden="1">
              <a:extLst>
                <a:ext uri="{63B3BB69-23CF-44E3-9099-C40C66FF867C}">
                  <a14:compatExt spid="_x0000_s172762"/>
                </a:ext>
                <a:ext uri="{FF2B5EF4-FFF2-40B4-BE49-F238E27FC236}">
                  <a16:creationId xmlns:a16="http://schemas.microsoft.com/office/drawing/2014/main" id="{00000000-0008-0000-0300-0000D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28</xdr:row>
          <xdr:rowOff>139700</xdr:rowOff>
        </xdr:from>
        <xdr:to>
          <xdr:col>20</xdr:col>
          <xdr:colOff>330200</xdr:colOff>
          <xdr:row>30</xdr:row>
          <xdr:rowOff>25400</xdr:rowOff>
        </xdr:to>
        <xdr:sp macro="" textlink="">
          <xdr:nvSpPr>
            <xdr:cNvPr id="172763" name="Check Box 731" hidden="1">
              <a:extLst>
                <a:ext uri="{63B3BB69-23CF-44E3-9099-C40C66FF867C}">
                  <a14:compatExt spid="_x0000_s172763"/>
                </a:ext>
                <a:ext uri="{FF2B5EF4-FFF2-40B4-BE49-F238E27FC236}">
                  <a16:creationId xmlns:a16="http://schemas.microsoft.com/office/drawing/2014/main" id="{00000000-0008-0000-0300-0000D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29</xdr:row>
          <xdr:rowOff>139700</xdr:rowOff>
        </xdr:from>
        <xdr:to>
          <xdr:col>20</xdr:col>
          <xdr:colOff>330200</xdr:colOff>
          <xdr:row>31</xdr:row>
          <xdr:rowOff>25400</xdr:rowOff>
        </xdr:to>
        <xdr:sp macro="" textlink="">
          <xdr:nvSpPr>
            <xdr:cNvPr id="172764" name="Check Box 732" hidden="1">
              <a:extLst>
                <a:ext uri="{63B3BB69-23CF-44E3-9099-C40C66FF867C}">
                  <a14:compatExt spid="_x0000_s172764"/>
                </a:ext>
                <a:ext uri="{FF2B5EF4-FFF2-40B4-BE49-F238E27FC236}">
                  <a16:creationId xmlns:a16="http://schemas.microsoft.com/office/drawing/2014/main" id="{00000000-0008-0000-0300-0000D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30</xdr:row>
          <xdr:rowOff>139700</xdr:rowOff>
        </xdr:from>
        <xdr:to>
          <xdr:col>20</xdr:col>
          <xdr:colOff>330200</xdr:colOff>
          <xdr:row>32</xdr:row>
          <xdr:rowOff>25400</xdr:rowOff>
        </xdr:to>
        <xdr:sp macro="" textlink="">
          <xdr:nvSpPr>
            <xdr:cNvPr id="172765" name="Check Box 733" hidden="1">
              <a:extLst>
                <a:ext uri="{63B3BB69-23CF-44E3-9099-C40C66FF867C}">
                  <a14:compatExt spid="_x0000_s172765"/>
                </a:ext>
                <a:ext uri="{FF2B5EF4-FFF2-40B4-BE49-F238E27FC236}">
                  <a16:creationId xmlns:a16="http://schemas.microsoft.com/office/drawing/2014/main" id="{00000000-0008-0000-0300-0000D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31</xdr:row>
          <xdr:rowOff>139700</xdr:rowOff>
        </xdr:from>
        <xdr:to>
          <xdr:col>20</xdr:col>
          <xdr:colOff>330200</xdr:colOff>
          <xdr:row>33</xdr:row>
          <xdr:rowOff>25400</xdr:rowOff>
        </xdr:to>
        <xdr:sp macro="" textlink="">
          <xdr:nvSpPr>
            <xdr:cNvPr id="172766" name="Check Box 734" hidden="1">
              <a:extLst>
                <a:ext uri="{63B3BB69-23CF-44E3-9099-C40C66FF867C}">
                  <a14:compatExt spid="_x0000_s172766"/>
                </a:ext>
                <a:ext uri="{FF2B5EF4-FFF2-40B4-BE49-F238E27FC236}">
                  <a16:creationId xmlns:a16="http://schemas.microsoft.com/office/drawing/2014/main" id="{00000000-0008-0000-0300-0000D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32</xdr:row>
          <xdr:rowOff>139700</xdr:rowOff>
        </xdr:from>
        <xdr:to>
          <xdr:col>20</xdr:col>
          <xdr:colOff>330200</xdr:colOff>
          <xdr:row>34</xdr:row>
          <xdr:rowOff>25400</xdr:rowOff>
        </xdr:to>
        <xdr:sp macro="" textlink="">
          <xdr:nvSpPr>
            <xdr:cNvPr id="172767" name="Check Box 735" hidden="1">
              <a:extLst>
                <a:ext uri="{63B3BB69-23CF-44E3-9099-C40C66FF867C}">
                  <a14:compatExt spid="_x0000_s172767"/>
                </a:ext>
                <a:ext uri="{FF2B5EF4-FFF2-40B4-BE49-F238E27FC236}">
                  <a16:creationId xmlns:a16="http://schemas.microsoft.com/office/drawing/2014/main" id="{00000000-0008-0000-0300-0000D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33</xdr:row>
          <xdr:rowOff>139700</xdr:rowOff>
        </xdr:from>
        <xdr:to>
          <xdr:col>20</xdr:col>
          <xdr:colOff>330200</xdr:colOff>
          <xdr:row>35</xdr:row>
          <xdr:rowOff>25400</xdr:rowOff>
        </xdr:to>
        <xdr:sp macro="" textlink="">
          <xdr:nvSpPr>
            <xdr:cNvPr id="172768" name="Check Box 736" hidden="1">
              <a:extLst>
                <a:ext uri="{63B3BB69-23CF-44E3-9099-C40C66FF867C}">
                  <a14:compatExt spid="_x0000_s172768"/>
                </a:ext>
                <a:ext uri="{FF2B5EF4-FFF2-40B4-BE49-F238E27FC236}">
                  <a16:creationId xmlns:a16="http://schemas.microsoft.com/office/drawing/2014/main" id="{00000000-0008-0000-0300-0000E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34</xdr:row>
          <xdr:rowOff>139700</xdr:rowOff>
        </xdr:from>
        <xdr:to>
          <xdr:col>20</xdr:col>
          <xdr:colOff>330200</xdr:colOff>
          <xdr:row>36</xdr:row>
          <xdr:rowOff>25400</xdr:rowOff>
        </xdr:to>
        <xdr:sp macro="" textlink="">
          <xdr:nvSpPr>
            <xdr:cNvPr id="172769" name="Check Box 737" hidden="1">
              <a:extLst>
                <a:ext uri="{63B3BB69-23CF-44E3-9099-C40C66FF867C}">
                  <a14:compatExt spid="_x0000_s172769"/>
                </a:ext>
                <a:ext uri="{FF2B5EF4-FFF2-40B4-BE49-F238E27FC236}">
                  <a16:creationId xmlns:a16="http://schemas.microsoft.com/office/drawing/2014/main" id="{00000000-0008-0000-0300-0000E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35</xdr:row>
          <xdr:rowOff>139700</xdr:rowOff>
        </xdr:from>
        <xdr:to>
          <xdr:col>20</xdr:col>
          <xdr:colOff>330200</xdr:colOff>
          <xdr:row>37</xdr:row>
          <xdr:rowOff>25400</xdr:rowOff>
        </xdr:to>
        <xdr:sp macro="" textlink="">
          <xdr:nvSpPr>
            <xdr:cNvPr id="172770" name="Check Box 738" hidden="1">
              <a:extLst>
                <a:ext uri="{63B3BB69-23CF-44E3-9099-C40C66FF867C}">
                  <a14:compatExt spid="_x0000_s172770"/>
                </a:ext>
                <a:ext uri="{FF2B5EF4-FFF2-40B4-BE49-F238E27FC236}">
                  <a16:creationId xmlns:a16="http://schemas.microsoft.com/office/drawing/2014/main" id="{00000000-0008-0000-0300-0000E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36</xdr:row>
          <xdr:rowOff>139700</xdr:rowOff>
        </xdr:from>
        <xdr:to>
          <xdr:col>20</xdr:col>
          <xdr:colOff>330200</xdr:colOff>
          <xdr:row>38</xdr:row>
          <xdr:rowOff>25400</xdr:rowOff>
        </xdr:to>
        <xdr:sp macro="" textlink="">
          <xdr:nvSpPr>
            <xdr:cNvPr id="172771" name="Check Box 739" hidden="1">
              <a:extLst>
                <a:ext uri="{63B3BB69-23CF-44E3-9099-C40C66FF867C}">
                  <a14:compatExt spid="_x0000_s172771"/>
                </a:ext>
                <a:ext uri="{FF2B5EF4-FFF2-40B4-BE49-F238E27FC236}">
                  <a16:creationId xmlns:a16="http://schemas.microsoft.com/office/drawing/2014/main" id="{00000000-0008-0000-0300-0000E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37</xdr:row>
          <xdr:rowOff>139700</xdr:rowOff>
        </xdr:from>
        <xdr:to>
          <xdr:col>20</xdr:col>
          <xdr:colOff>330200</xdr:colOff>
          <xdr:row>39</xdr:row>
          <xdr:rowOff>25400</xdr:rowOff>
        </xdr:to>
        <xdr:sp macro="" textlink="">
          <xdr:nvSpPr>
            <xdr:cNvPr id="172772" name="Check Box 740" hidden="1">
              <a:extLst>
                <a:ext uri="{63B3BB69-23CF-44E3-9099-C40C66FF867C}">
                  <a14:compatExt spid="_x0000_s172772"/>
                </a:ext>
                <a:ext uri="{FF2B5EF4-FFF2-40B4-BE49-F238E27FC236}">
                  <a16:creationId xmlns:a16="http://schemas.microsoft.com/office/drawing/2014/main" id="{00000000-0008-0000-0300-0000E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38</xdr:row>
          <xdr:rowOff>139700</xdr:rowOff>
        </xdr:from>
        <xdr:to>
          <xdr:col>20</xdr:col>
          <xdr:colOff>330200</xdr:colOff>
          <xdr:row>40</xdr:row>
          <xdr:rowOff>25400</xdr:rowOff>
        </xdr:to>
        <xdr:sp macro="" textlink="">
          <xdr:nvSpPr>
            <xdr:cNvPr id="172773" name="Check Box 741" hidden="1">
              <a:extLst>
                <a:ext uri="{63B3BB69-23CF-44E3-9099-C40C66FF867C}">
                  <a14:compatExt spid="_x0000_s172773"/>
                </a:ext>
                <a:ext uri="{FF2B5EF4-FFF2-40B4-BE49-F238E27FC236}">
                  <a16:creationId xmlns:a16="http://schemas.microsoft.com/office/drawing/2014/main" id="{00000000-0008-0000-0300-0000E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39</xdr:row>
          <xdr:rowOff>139700</xdr:rowOff>
        </xdr:from>
        <xdr:to>
          <xdr:col>20</xdr:col>
          <xdr:colOff>330200</xdr:colOff>
          <xdr:row>41</xdr:row>
          <xdr:rowOff>25400</xdr:rowOff>
        </xdr:to>
        <xdr:sp macro="" textlink="">
          <xdr:nvSpPr>
            <xdr:cNvPr id="172774" name="Check Box 742" hidden="1">
              <a:extLst>
                <a:ext uri="{63B3BB69-23CF-44E3-9099-C40C66FF867C}">
                  <a14:compatExt spid="_x0000_s172774"/>
                </a:ext>
                <a:ext uri="{FF2B5EF4-FFF2-40B4-BE49-F238E27FC236}">
                  <a16:creationId xmlns:a16="http://schemas.microsoft.com/office/drawing/2014/main" id="{00000000-0008-0000-0300-0000E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40</xdr:row>
          <xdr:rowOff>139700</xdr:rowOff>
        </xdr:from>
        <xdr:to>
          <xdr:col>20</xdr:col>
          <xdr:colOff>330200</xdr:colOff>
          <xdr:row>42</xdr:row>
          <xdr:rowOff>25400</xdr:rowOff>
        </xdr:to>
        <xdr:sp macro="" textlink="">
          <xdr:nvSpPr>
            <xdr:cNvPr id="172775" name="Check Box 743" hidden="1">
              <a:extLst>
                <a:ext uri="{63B3BB69-23CF-44E3-9099-C40C66FF867C}">
                  <a14:compatExt spid="_x0000_s172775"/>
                </a:ext>
                <a:ext uri="{FF2B5EF4-FFF2-40B4-BE49-F238E27FC236}">
                  <a16:creationId xmlns:a16="http://schemas.microsoft.com/office/drawing/2014/main" id="{00000000-0008-0000-0300-0000E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41</xdr:row>
          <xdr:rowOff>139700</xdr:rowOff>
        </xdr:from>
        <xdr:to>
          <xdr:col>20</xdr:col>
          <xdr:colOff>330200</xdr:colOff>
          <xdr:row>43</xdr:row>
          <xdr:rowOff>25400</xdr:rowOff>
        </xdr:to>
        <xdr:sp macro="" textlink="">
          <xdr:nvSpPr>
            <xdr:cNvPr id="172776" name="Check Box 744" hidden="1">
              <a:extLst>
                <a:ext uri="{63B3BB69-23CF-44E3-9099-C40C66FF867C}">
                  <a14:compatExt spid="_x0000_s172776"/>
                </a:ext>
                <a:ext uri="{FF2B5EF4-FFF2-40B4-BE49-F238E27FC236}">
                  <a16:creationId xmlns:a16="http://schemas.microsoft.com/office/drawing/2014/main" id="{00000000-0008-0000-0300-0000E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42</xdr:row>
          <xdr:rowOff>139700</xdr:rowOff>
        </xdr:from>
        <xdr:to>
          <xdr:col>20</xdr:col>
          <xdr:colOff>330200</xdr:colOff>
          <xdr:row>44</xdr:row>
          <xdr:rowOff>25400</xdr:rowOff>
        </xdr:to>
        <xdr:sp macro="" textlink="">
          <xdr:nvSpPr>
            <xdr:cNvPr id="172777" name="Check Box 745" hidden="1">
              <a:extLst>
                <a:ext uri="{63B3BB69-23CF-44E3-9099-C40C66FF867C}">
                  <a14:compatExt spid="_x0000_s172777"/>
                </a:ext>
                <a:ext uri="{FF2B5EF4-FFF2-40B4-BE49-F238E27FC236}">
                  <a16:creationId xmlns:a16="http://schemas.microsoft.com/office/drawing/2014/main" id="{00000000-0008-0000-0300-0000E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43</xdr:row>
          <xdr:rowOff>139700</xdr:rowOff>
        </xdr:from>
        <xdr:to>
          <xdr:col>20</xdr:col>
          <xdr:colOff>330200</xdr:colOff>
          <xdr:row>45</xdr:row>
          <xdr:rowOff>25400</xdr:rowOff>
        </xdr:to>
        <xdr:sp macro="" textlink="">
          <xdr:nvSpPr>
            <xdr:cNvPr id="172778" name="Check Box 746" hidden="1">
              <a:extLst>
                <a:ext uri="{63B3BB69-23CF-44E3-9099-C40C66FF867C}">
                  <a14:compatExt spid="_x0000_s172778"/>
                </a:ext>
                <a:ext uri="{FF2B5EF4-FFF2-40B4-BE49-F238E27FC236}">
                  <a16:creationId xmlns:a16="http://schemas.microsoft.com/office/drawing/2014/main" id="{00000000-0008-0000-0300-0000E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44</xdr:row>
          <xdr:rowOff>139700</xdr:rowOff>
        </xdr:from>
        <xdr:to>
          <xdr:col>20</xdr:col>
          <xdr:colOff>330200</xdr:colOff>
          <xdr:row>46</xdr:row>
          <xdr:rowOff>25400</xdr:rowOff>
        </xdr:to>
        <xdr:sp macro="" textlink="">
          <xdr:nvSpPr>
            <xdr:cNvPr id="172779" name="Check Box 747" hidden="1">
              <a:extLst>
                <a:ext uri="{63B3BB69-23CF-44E3-9099-C40C66FF867C}">
                  <a14:compatExt spid="_x0000_s172779"/>
                </a:ext>
                <a:ext uri="{FF2B5EF4-FFF2-40B4-BE49-F238E27FC236}">
                  <a16:creationId xmlns:a16="http://schemas.microsoft.com/office/drawing/2014/main" id="{00000000-0008-0000-0300-0000E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45</xdr:row>
          <xdr:rowOff>139700</xdr:rowOff>
        </xdr:from>
        <xdr:to>
          <xdr:col>20</xdr:col>
          <xdr:colOff>330200</xdr:colOff>
          <xdr:row>47</xdr:row>
          <xdr:rowOff>25400</xdr:rowOff>
        </xdr:to>
        <xdr:sp macro="" textlink="">
          <xdr:nvSpPr>
            <xdr:cNvPr id="172780" name="Check Box 748" hidden="1">
              <a:extLst>
                <a:ext uri="{63B3BB69-23CF-44E3-9099-C40C66FF867C}">
                  <a14:compatExt spid="_x0000_s172780"/>
                </a:ext>
                <a:ext uri="{FF2B5EF4-FFF2-40B4-BE49-F238E27FC236}">
                  <a16:creationId xmlns:a16="http://schemas.microsoft.com/office/drawing/2014/main" id="{00000000-0008-0000-0300-0000E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46</xdr:row>
          <xdr:rowOff>139700</xdr:rowOff>
        </xdr:from>
        <xdr:to>
          <xdr:col>20</xdr:col>
          <xdr:colOff>330200</xdr:colOff>
          <xdr:row>48</xdr:row>
          <xdr:rowOff>25400</xdr:rowOff>
        </xdr:to>
        <xdr:sp macro="" textlink="">
          <xdr:nvSpPr>
            <xdr:cNvPr id="172781" name="Check Box 749" hidden="1">
              <a:extLst>
                <a:ext uri="{63B3BB69-23CF-44E3-9099-C40C66FF867C}">
                  <a14:compatExt spid="_x0000_s172781"/>
                </a:ext>
                <a:ext uri="{FF2B5EF4-FFF2-40B4-BE49-F238E27FC236}">
                  <a16:creationId xmlns:a16="http://schemas.microsoft.com/office/drawing/2014/main" id="{00000000-0008-0000-0300-0000E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47</xdr:row>
          <xdr:rowOff>139700</xdr:rowOff>
        </xdr:from>
        <xdr:to>
          <xdr:col>20</xdr:col>
          <xdr:colOff>330200</xdr:colOff>
          <xdr:row>49</xdr:row>
          <xdr:rowOff>25400</xdr:rowOff>
        </xdr:to>
        <xdr:sp macro="" textlink="">
          <xdr:nvSpPr>
            <xdr:cNvPr id="172782" name="Check Box 750" hidden="1">
              <a:extLst>
                <a:ext uri="{63B3BB69-23CF-44E3-9099-C40C66FF867C}">
                  <a14:compatExt spid="_x0000_s172782"/>
                </a:ext>
                <a:ext uri="{FF2B5EF4-FFF2-40B4-BE49-F238E27FC236}">
                  <a16:creationId xmlns:a16="http://schemas.microsoft.com/office/drawing/2014/main" id="{00000000-0008-0000-0300-0000E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48</xdr:row>
          <xdr:rowOff>139700</xdr:rowOff>
        </xdr:from>
        <xdr:to>
          <xdr:col>20</xdr:col>
          <xdr:colOff>330200</xdr:colOff>
          <xdr:row>50</xdr:row>
          <xdr:rowOff>25400</xdr:rowOff>
        </xdr:to>
        <xdr:sp macro="" textlink="">
          <xdr:nvSpPr>
            <xdr:cNvPr id="172783" name="Check Box 751" hidden="1">
              <a:extLst>
                <a:ext uri="{63B3BB69-23CF-44E3-9099-C40C66FF867C}">
                  <a14:compatExt spid="_x0000_s172783"/>
                </a:ext>
                <a:ext uri="{FF2B5EF4-FFF2-40B4-BE49-F238E27FC236}">
                  <a16:creationId xmlns:a16="http://schemas.microsoft.com/office/drawing/2014/main" id="{00000000-0008-0000-0300-0000E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49</xdr:row>
          <xdr:rowOff>139700</xdr:rowOff>
        </xdr:from>
        <xdr:to>
          <xdr:col>20</xdr:col>
          <xdr:colOff>330200</xdr:colOff>
          <xdr:row>51</xdr:row>
          <xdr:rowOff>25400</xdr:rowOff>
        </xdr:to>
        <xdr:sp macro="" textlink="">
          <xdr:nvSpPr>
            <xdr:cNvPr id="172784" name="Check Box 752" hidden="1">
              <a:extLst>
                <a:ext uri="{63B3BB69-23CF-44E3-9099-C40C66FF867C}">
                  <a14:compatExt spid="_x0000_s172784"/>
                </a:ext>
                <a:ext uri="{FF2B5EF4-FFF2-40B4-BE49-F238E27FC236}">
                  <a16:creationId xmlns:a16="http://schemas.microsoft.com/office/drawing/2014/main" id="{00000000-0008-0000-0300-0000F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50</xdr:row>
          <xdr:rowOff>139700</xdr:rowOff>
        </xdr:from>
        <xdr:to>
          <xdr:col>20</xdr:col>
          <xdr:colOff>330200</xdr:colOff>
          <xdr:row>52</xdr:row>
          <xdr:rowOff>25400</xdr:rowOff>
        </xdr:to>
        <xdr:sp macro="" textlink="">
          <xdr:nvSpPr>
            <xdr:cNvPr id="172785" name="Check Box 753" hidden="1">
              <a:extLst>
                <a:ext uri="{63B3BB69-23CF-44E3-9099-C40C66FF867C}">
                  <a14:compatExt spid="_x0000_s172785"/>
                </a:ext>
                <a:ext uri="{FF2B5EF4-FFF2-40B4-BE49-F238E27FC236}">
                  <a16:creationId xmlns:a16="http://schemas.microsoft.com/office/drawing/2014/main" id="{00000000-0008-0000-0300-0000F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51</xdr:row>
          <xdr:rowOff>139700</xdr:rowOff>
        </xdr:from>
        <xdr:to>
          <xdr:col>20</xdr:col>
          <xdr:colOff>330200</xdr:colOff>
          <xdr:row>53</xdr:row>
          <xdr:rowOff>25400</xdr:rowOff>
        </xdr:to>
        <xdr:sp macro="" textlink="">
          <xdr:nvSpPr>
            <xdr:cNvPr id="172786" name="Check Box 754" hidden="1">
              <a:extLst>
                <a:ext uri="{63B3BB69-23CF-44E3-9099-C40C66FF867C}">
                  <a14:compatExt spid="_x0000_s172786"/>
                </a:ext>
                <a:ext uri="{FF2B5EF4-FFF2-40B4-BE49-F238E27FC236}">
                  <a16:creationId xmlns:a16="http://schemas.microsoft.com/office/drawing/2014/main" id="{00000000-0008-0000-0300-0000F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52</xdr:row>
          <xdr:rowOff>139700</xdr:rowOff>
        </xdr:from>
        <xdr:to>
          <xdr:col>20</xdr:col>
          <xdr:colOff>330200</xdr:colOff>
          <xdr:row>54</xdr:row>
          <xdr:rowOff>25400</xdr:rowOff>
        </xdr:to>
        <xdr:sp macro="" textlink="">
          <xdr:nvSpPr>
            <xdr:cNvPr id="172787" name="Check Box 755" hidden="1">
              <a:extLst>
                <a:ext uri="{63B3BB69-23CF-44E3-9099-C40C66FF867C}">
                  <a14:compatExt spid="_x0000_s172787"/>
                </a:ext>
                <a:ext uri="{FF2B5EF4-FFF2-40B4-BE49-F238E27FC236}">
                  <a16:creationId xmlns:a16="http://schemas.microsoft.com/office/drawing/2014/main" id="{00000000-0008-0000-0300-0000F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53</xdr:row>
          <xdr:rowOff>139700</xdr:rowOff>
        </xdr:from>
        <xdr:to>
          <xdr:col>20</xdr:col>
          <xdr:colOff>330200</xdr:colOff>
          <xdr:row>55</xdr:row>
          <xdr:rowOff>25400</xdr:rowOff>
        </xdr:to>
        <xdr:sp macro="" textlink="">
          <xdr:nvSpPr>
            <xdr:cNvPr id="172788" name="Check Box 756" hidden="1">
              <a:extLst>
                <a:ext uri="{63B3BB69-23CF-44E3-9099-C40C66FF867C}">
                  <a14:compatExt spid="_x0000_s172788"/>
                </a:ext>
                <a:ext uri="{FF2B5EF4-FFF2-40B4-BE49-F238E27FC236}">
                  <a16:creationId xmlns:a16="http://schemas.microsoft.com/office/drawing/2014/main" id="{00000000-0008-0000-0300-0000F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54</xdr:row>
          <xdr:rowOff>139700</xdr:rowOff>
        </xdr:from>
        <xdr:to>
          <xdr:col>20</xdr:col>
          <xdr:colOff>330200</xdr:colOff>
          <xdr:row>56</xdr:row>
          <xdr:rowOff>25400</xdr:rowOff>
        </xdr:to>
        <xdr:sp macro="" textlink="">
          <xdr:nvSpPr>
            <xdr:cNvPr id="172789" name="Check Box 757" hidden="1">
              <a:extLst>
                <a:ext uri="{63B3BB69-23CF-44E3-9099-C40C66FF867C}">
                  <a14:compatExt spid="_x0000_s172789"/>
                </a:ext>
                <a:ext uri="{FF2B5EF4-FFF2-40B4-BE49-F238E27FC236}">
                  <a16:creationId xmlns:a16="http://schemas.microsoft.com/office/drawing/2014/main" id="{00000000-0008-0000-0300-0000F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55</xdr:row>
          <xdr:rowOff>139700</xdr:rowOff>
        </xdr:from>
        <xdr:to>
          <xdr:col>20</xdr:col>
          <xdr:colOff>330200</xdr:colOff>
          <xdr:row>57</xdr:row>
          <xdr:rowOff>25400</xdr:rowOff>
        </xdr:to>
        <xdr:sp macro="" textlink="">
          <xdr:nvSpPr>
            <xdr:cNvPr id="172790" name="Check Box 758" hidden="1">
              <a:extLst>
                <a:ext uri="{63B3BB69-23CF-44E3-9099-C40C66FF867C}">
                  <a14:compatExt spid="_x0000_s172790"/>
                </a:ext>
                <a:ext uri="{FF2B5EF4-FFF2-40B4-BE49-F238E27FC236}">
                  <a16:creationId xmlns:a16="http://schemas.microsoft.com/office/drawing/2014/main" id="{00000000-0008-0000-0300-0000F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56</xdr:row>
          <xdr:rowOff>139700</xdr:rowOff>
        </xdr:from>
        <xdr:to>
          <xdr:col>20</xdr:col>
          <xdr:colOff>330200</xdr:colOff>
          <xdr:row>58</xdr:row>
          <xdr:rowOff>25400</xdr:rowOff>
        </xdr:to>
        <xdr:sp macro="" textlink="">
          <xdr:nvSpPr>
            <xdr:cNvPr id="172791" name="Check Box 759" hidden="1">
              <a:extLst>
                <a:ext uri="{63B3BB69-23CF-44E3-9099-C40C66FF867C}">
                  <a14:compatExt spid="_x0000_s172791"/>
                </a:ext>
                <a:ext uri="{FF2B5EF4-FFF2-40B4-BE49-F238E27FC236}">
                  <a16:creationId xmlns:a16="http://schemas.microsoft.com/office/drawing/2014/main" id="{00000000-0008-0000-0300-0000F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57</xdr:row>
          <xdr:rowOff>139700</xdr:rowOff>
        </xdr:from>
        <xdr:to>
          <xdr:col>20</xdr:col>
          <xdr:colOff>330200</xdr:colOff>
          <xdr:row>59</xdr:row>
          <xdr:rowOff>25400</xdr:rowOff>
        </xdr:to>
        <xdr:sp macro="" textlink="">
          <xdr:nvSpPr>
            <xdr:cNvPr id="172792" name="Check Box 760" hidden="1">
              <a:extLst>
                <a:ext uri="{63B3BB69-23CF-44E3-9099-C40C66FF867C}">
                  <a14:compatExt spid="_x0000_s172792"/>
                </a:ext>
                <a:ext uri="{FF2B5EF4-FFF2-40B4-BE49-F238E27FC236}">
                  <a16:creationId xmlns:a16="http://schemas.microsoft.com/office/drawing/2014/main" id="{00000000-0008-0000-0300-0000F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58</xdr:row>
          <xdr:rowOff>139700</xdr:rowOff>
        </xdr:from>
        <xdr:to>
          <xdr:col>20</xdr:col>
          <xdr:colOff>330200</xdr:colOff>
          <xdr:row>60</xdr:row>
          <xdr:rowOff>25400</xdr:rowOff>
        </xdr:to>
        <xdr:sp macro="" textlink="">
          <xdr:nvSpPr>
            <xdr:cNvPr id="172793" name="Check Box 761" hidden="1">
              <a:extLst>
                <a:ext uri="{63B3BB69-23CF-44E3-9099-C40C66FF867C}">
                  <a14:compatExt spid="_x0000_s172793"/>
                </a:ext>
                <a:ext uri="{FF2B5EF4-FFF2-40B4-BE49-F238E27FC236}">
                  <a16:creationId xmlns:a16="http://schemas.microsoft.com/office/drawing/2014/main" id="{00000000-0008-0000-0300-0000F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59</xdr:row>
          <xdr:rowOff>139700</xdr:rowOff>
        </xdr:from>
        <xdr:to>
          <xdr:col>20</xdr:col>
          <xdr:colOff>330200</xdr:colOff>
          <xdr:row>61</xdr:row>
          <xdr:rowOff>25400</xdr:rowOff>
        </xdr:to>
        <xdr:sp macro="" textlink="">
          <xdr:nvSpPr>
            <xdr:cNvPr id="172794" name="Check Box 762" hidden="1">
              <a:extLst>
                <a:ext uri="{63B3BB69-23CF-44E3-9099-C40C66FF867C}">
                  <a14:compatExt spid="_x0000_s172794"/>
                </a:ext>
                <a:ext uri="{FF2B5EF4-FFF2-40B4-BE49-F238E27FC236}">
                  <a16:creationId xmlns:a16="http://schemas.microsoft.com/office/drawing/2014/main" id="{00000000-0008-0000-0300-0000F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60</xdr:row>
          <xdr:rowOff>139700</xdr:rowOff>
        </xdr:from>
        <xdr:to>
          <xdr:col>20</xdr:col>
          <xdr:colOff>330200</xdr:colOff>
          <xdr:row>62</xdr:row>
          <xdr:rowOff>25400</xdr:rowOff>
        </xdr:to>
        <xdr:sp macro="" textlink="">
          <xdr:nvSpPr>
            <xdr:cNvPr id="172795" name="Check Box 763" hidden="1">
              <a:extLst>
                <a:ext uri="{63B3BB69-23CF-44E3-9099-C40C66FF867C}">
                  <a14:compatExt spid="_x0000_s172795"/>
                </a:ext>
                <a:ext uri="{FF2B5EF4-FFF2-40B4-BE49-F238E27FC236}">
                  <a16:creationId xmlns:a16="http://schemas.microsoft.com/office/drawing/2014/main" id="{00000000-0008-0000-0300-0000F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61</xdr:row>
          <xdr:rowOff>139700</xdr:rowOff>
        </xdr:from>
        <xdr:to>
          <xdr:col>20</xdr:col>
          <xdr:colOff>330200</xdr:colOff>
          <xdr:row>63</xdr:row>
          <xdr:rowOff>25400</xdr:rowOff>
        </xdr:to>
        <xdr:sp macro="" textlink="">
          <xdr:nvSpPr>
            <xdr:cNvPr id="172796" name="Check Box 764" hidden="1">
              <a:extLst>
                <a:ext uri="{63B3BB69-23CF-44E3-9099-C40C66FF867C}">
                  <a14:compatExt spid="_x0000_s172796"/>
                </a:ext>
                <a:ext uri="{FF2B5EF4-FFF2-40B4-BE49-F238E27FC236}">
                  <a16:creationId xmlns:a16="http://schemas.microsoft.com/office/drawing/2014/main" id="{00000000-0008-0000-0300-0000F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62</xdr:row>
          <xdr:rowOff>139700</xdr:rowOff>
        </xdr:from>
        <xdr:to>
          <xdr:col>20</xdr:col>
          <xdr:colOff>330200</xdr:colOff>
          <xdr:row>64</xdr:row>
          <xdr:rowOff>25400</xdr:rowOff>
        </xdr:to>
        <xdr:sp macro="" textlink="">
          <xdr:nvSpPr>
            <xdr:cNvPr id="172797" name="Check Box 765" hidden="1">
              <a:extLst>
                <a:ext uri="{63B3BB69-23CF-44E3-9099-C40C66FF867C}">
                  <a14:compatExt spid="_x0000_s172797"/>
                </a:ext>
                <a:ext uri="{FF2B5EF4-FFF2-40B4-BE49-F238E27FC236}">
                  <a16:creationId xmlns:a16="http://schemas.microsoft.com/office/drawing/2014/main" id="{00000000-0008-0000-0300-0000F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63</xdr:row>
          <xdr:rowOff>139700</xdr:rowOff>
        </xdr:from>
        <xdr:to>
          <xdr:col>20</xdr:col>
          <xdr:colOff>330200</xdr:colOff>
          <xdr:row>65</xdr:row>
          <xdr:rowOff>25400</xdr:rowOff>
        </xdr:to>
        <xdr:sp macro="" textlink="">
          <xdr:nvSpPr>
            <xdr:cNvPr id="172798" name="Check Box 766" hidden="1">
              <a:extLst>
                <a:ext uri="{63B3BB69-23CF-44E3-9099-C40C66FF867C}">
                  <a14:compatExt spid="_x0000_s172798"/>
                </a:ext>
                <a:ext uri="{FF2B5EF4-FFF2-40B4-BE49-F238E27FC236}">
                  <a16:creationId xmlns:a16="http://schemas.microsoft.com/office/drawing/2014/main" id="{00000000-0008-0000-0300-0000F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64</xdr:row>
          <xdr:rowOff>139700</xdr:rowOff>
        </xdr:from>
        <xdr:to>
          <xdr:col>20</xdr:col>
          <xdr:colOff>330200</xdr:colOff>
          <xdr:row>66</xdr:row>
          <xdr:rowOff>25400</xdr:rowOff>
        </xdr:to>
        <xdr:sp macro="" textlink="">
          <xdr:nvSpPr>
            <xdr:cNvPr id="172799" name="Check Box 767" hidden="1">
              <a:extLst>
                <a:ext uri="{63B3BB69-23CF-44E3-9099-C40C66FF867C}">
                  <a14:compatExt spid="_x0000_s172799"/>
                </a:ext>
                <a:ext uri="{FF2B5EF4-FFF2-40B4-BE49-F238E27FC236}">
                  <a16:creationId xmlns:a16="http://schemas.microsoft.com/office/drawing/2014/main" id="{00000000-0008-0000-0300-0000F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65</xdr:row>
          <xdr:rowOff>139700</xdr:rowOff>
        </xdr:from>
        <xdr:to>
          <xdr:col>20</xdr:col>
          <xdr:colOff>330200</xdr:colOff>
          <xdr:row>67</xdr:row>
          <xdr:rowOff>25400</xdr:rowOff>
        </xdr:to>
        <xdr:sp macro="" textlink="">
          <xdr:nvSpPr>
            <xdr:cNvPr id="172800" name="Check Box 768" hidden="1">
              <a:extLst>
                <a:ext uri="{63B3BB69-23CF-44E3-9099-C40C66FF867C}">
                  <a14:compatExt spid="_x0000_s172800"/>
                </a:ext>
                <a:ext uri="{FF2B5EF4-FFF2-40B4-BE49-F238E27FC236}">
                  <a16:creationId xmlns:a16="http://schemas.microsoft.com/office/drawing/2014/main" id="{00000000-0008-0000-0300-00000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66</xdr:row>
          <xdr:rowOff>139700</xdr:rowOff>
        </xdr:from>
        <xdr:to>
          <xdr:col>20</xdr:col>
          <xdr:colOff>330200</xdr:colOff>
          <xdr:row>68</xdr:row>
          <xdr:rowOff>25400</xdr:rowOff>
        </xdr:to>
        <xdr:sp macro="" textlink="">
          <xdr:nvSpPr>
            <xdr:cNvPr id="172801" name="Check Box 769" hidden="1">
              <a:extLst>
                <a:ext uri="{63B3BB69-23CF-44E3-9099-C40C66FF867C}">
                  <a14:compatExt spid="_x0000_s172801"/>
                </a:ext>
                <a:ext uri="{FF2B5EF4-FFF2-40B4-BE49-F238E27FC236}">
                  <a16:creationId xmlns:a16="http://schemas.microsoft.com/office/drawing/2014/main" id="{00000000-0008-0000-0300-00000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67</xdr:row>
          <xdr:rowOff>139700</xdr:rowOff>
        </xdr:from>
        <xdr:to>
          <xdr:col>20</xdr:col>
          <xdr:colOff>330200</xdr:colOff>
          <xdr:row>69</xdr:row>
          <xdr:rowOff>25400</xdr:rowOff>
        </xdr:to>
        <xdr:sp macro="" textlink="">
          <xdr:nvSpPr>
            <xdr:cNvPr id="172802" name="Check Box 770" hidden="1">
              <a:extLst>
                <a:ext uri="{63B3BB69-23CF-44E3-9099-C40C66FF867C}">
                  <a14:compatExt spid="_x0000_s172802"/>
                </a:ext>
                <a:ext uri="{FF2B5EF4-FFF2-40B4-BE49-F238E27FC236}">
                  <a16:creationId xmlns:a16="http://schemas.microsoft.com/office/drawing/2014/main" id="{00000000-0008-0000-0300-00000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68</xdr:row>
          <xdr:rowOff>139700</xdr:rowOff>
        </xdr:from>
        <xdr:to>
          <xdr:col>20</xdr:col>
          <xdr:colOff>330200</xdr:colOff>
          <xdr:row>70</xdr:row>
          <xdr:rowOff>25400</xdr:rowOff>
        </xdr:to>
        <xdr:sp macro="" textlink="">
          <xdr:nvSpPr>
            <xdr:cNvPr id="172803" name="Check Box 771" hidden="1">
              <a:extLst>
                <a:ext uri="{63B3BB69-23CF-44E3-9099-C40C66FF867C}">
                  <a14:compatExt spid="_x0000_s172803"/>
                </a:ext>
                <a:ext uri="{FF2B5EF4-FFF2-40B4-BE49-F238E27FC236}">
                  <a16:creationId xmlns:a16="http://schemas.microsoft.com/office/drawing/2014/main" id="{00000000-0008-0000-0300-00000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69</xdr:row>
          <xdr:rowOff>139700</xdr:rowOff>
        </xdr:from>
        <xdr:to>
          <xdr:col>20</xdr:col>
          <xdr:colOff>330200</xdr:colOff>
          <xdr:row>71</xdr:row>
          <xdr:rowOff>25400</xdr:rowOff>
        </xdr:to>
        <xdr:sp macro="" textlink="">
          <xdr:nvSpPr>
            <xdr:cNvPr id="172804" name="Check Box 772" hidden="1">
              <a:extLst>
                <a:ext uri="{63B3BB69-23CF-44E3-9099-C40C66FF867C}">
                  <a14:compatExt spid="_x0000_s172804"/>
                </a:ext>
                <a:ext uri="{FF2B5EF4-FFF2-40B4-BE49-F238E27FC236}">
                  <a16:creationId xmlns:a16="http://schemas.microsoft.com/office/drawing/2014/main" id="{00000000-0008-0000-0300-00000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70</xdr:row>
          <xdr:rowOff>139700</xdr:rowOff>
        </xdr:from>
        <xdr:to>
          <xdr:col>20</xdr:col>
          <xdr:colOff>330200</xdr:colOff>
          <xdr:row>72</xdr:row>
          <xdr:rowOff>25400</xdr:rowOff>
        </xdr:to>
        <xdr:sp macro="" textlink="">
          <xdr:nvSpPr>
            <xdr:cNvPr id="172805" name="Check Box 773" hidden="1">
              <a:extLst>
                <a:ext uri="{63B3BB69-23CF-44E3-9099-C40C66FF867C}">
                  <a14:compatExt spid="_x0000_s172805"/>
                </a:ext>
                <a:ext uri="{FF2B5EF4-FFF2-40B4-BE49-F238E27FC236}">
                  <a16:creationId xmlns:a16="http://schemas.microsoft.com/office/drawing/2014/main" id="{00000000-0008-0000-0300-00000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71</xdr:row>
          <xdr:rowOff>139700</xdr:rowOff>
        </xdr:from>
        <xdr:to>
          <xdr:col>20</xdr:col>
          <xdr:colOff>330200</xdr:colOff>
          <xdr:row>73</xdr:row>
          <xdr:rowOff>25400</xdr:rowOff>
        </xdr:to>
        <xdr:sp macro="" textlink="">
          <xdr:nvSpPr>
            <xdr:cNvPr id="172806" name="Check Box 774" hidden="1">
              <a:extLst>
                <a:ext uri="{63B3BB69-23CF-44E3-9099-C40C66FF867C}">
                  <a14:compatExt spid="_x0000_s172806"/>
                </a:ext>
                <a:ext uri="{FF2B5EF4-FFF2-40B4-BE49-F238E27FC236}">
                  <a16:creationId xmlns:a16="http://schemas.microsoft.com/office/drawing/2014/main" id="{00000000-0008-0000-0300-00000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72</xdr:row>
          <xdr:rowOff>139700</xdr:rowOff>
        </xdr:from>
        <xdr:to>
          <xdr:col>20</xdr:col>
          <xdr:colOff>330200</xdr:colOff>
          <xdr:row>74</xdr:row>
          <xdr:rowOff>25400</xdr:rowOff>
        </xdr:to>
        <xdr:sp macro="" textlink="">
          <xdr:nvSpPr>
            <xdr:cNvPr id="172807" name="Check Box 775" hidden="1">
              <a:extLst>
                <a:ext uri="{63B3BB69-23CF-44E3-9099-C40C66FF867C}">
                  <a14:compatExt spid="_x0000_s172807"/>
                </a:ext>
                <a:ext uri="{FF2B5EF4-FFF2-40B4-BE49-F238E27FC236}">
                  <a16:creationId xmlns:a16="http://schemas.microsoft.com/office/drawing/2014/main" id="{00000000-0008-0000-0300-00000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73</xdr:row>
          <xdr:rowOff>139700</xdr:rowOff>
        </xdr:from>
        <xdr:to>
          <xdr:col>20</xdr:col>
          <xdr:colOff>330200</xdr:colOff>
          <xdr:row>75</xdr:row>
          <xdr:rowOff>25400</xdr:rowOff>
        </xdr:to>
        <xdr:sp macro="" textlink="">
          <xdr:nvSpPr>
            <xdr:cNvPr id="172808" name="Check Box 776" hidden="1">
              <a:extLst>
                <a:ext uri="{63B3BB69-23CF-44E3-9099-C40C66FF867C}">
                  <a14:compatExt spid="_x0000_s172808"/>
                </a:ext>
                <a:ext uri="{FF2B5EF4-FFF2-40B4-BE49-F238E27FC236}">
                  <a16:creationId xmlns:a16="http://schemas.microsoft.com/office/drawing/2014/main" id="{00000000-0008-0000-0300-00000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74</xdr:row>
          <xdr:rowOff>139700</xdr:rowOff>
        </xdr:from>
        <xdr:to>
          <xdr:col>20</xdr:col>
          <xdr:colOff>330200</xdr:colOff>
          <xdr:row>76</xdr:row>
          <xdr:rowOff>25400</xdr:rowOff>
        </xdr:to>
        <xdr:sp macro="" textlink="">
          <xdr:nvSpPr>
            <xdr:cNvPr id="172809" name="Check Box 777" hidden="1">
              <a:extLst>
                <a:ext uri="{63B3BB69-23CF-44E3-9099-C40C66FF867C}">
                  <a14:compatExt spid="_x0000_s172809"/>
                </a:ext>
                <a:ext uri="{FF2B5EF4-FFF2-40B4-BE49-F238E27FC236}">
                  <a16:creationId xmlns:a16="http://schemas.microsoft.com/office/drawing/2014/main" id="{00000000-0008-0000-0300-00000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75</xdr:row>
          <xdr:rowOff>139700</xdr:rowOff>
        </xdr:from>
        <xdr:to>
          <xdr:col>20</xdr:col>
          <xdr:colOff>330200</xdr:colOff>
          <xdr:row>77</xdr:row>
          <xdr:rowOff>25400</xdr:rowOff>
        </xdr:to>
        <xdr:sp macro="" textlink="">
          <xdr:nvSpPr>
            <xdr:cNvPr id="172810" name="Check Box 778" hidden="1">
              <a:extLst>
                <a:ext uri="{63B3BB69-23CF-44E3-9099-C40C66FF867C}">
                  <a14:compatExt spid="_x0000_s172810"/>
                </a:ext>
                <a:ext uri="{FF2B5EF4-FFF2-40B4-BE49-F238E27FC236}">
                  <a16:creationId xmlns:a16="http://schemas.microsoft.com/office/drawing/2014/main" id="{00000000-0008-0000-0300-00000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76</xdr:row>
          <xdr:rowOff>139700</xdr:rowOff>
        </xdr:from>
        <xdr:to>
          <xdr:col>20</xdr:col>
          <xdr:colOff>330200</xdr:colOff>
          <xdr:row>78</xdr:row>
          <xdr:rowOff>25400</xdr:rowOff>
        </xdr:to>
        <xdr:sp macro="" textlink="">
          <xdr:nvSpPr>
            <xdr:cNvPr id="172811" name="Check Box 779" hidden="1">
              <a:extLst>
                <a:ext uri="{63B3BB69-23CF-44E3-9099-C40C66FF867C}">
                  <a14:compatExt spid="_x0000_s172811"/>
                </a:ext>
                <a:ext uri="{FF2B5EF4-FFF2-40B4-BE49-F238E27FC236}">
                  <a16:creationId xmlns:a16="http://schemas.microsoft.com/office/drawing/2014/main" id="{00000000-0008-0000-0300-00000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77</xdr:row>
          <xdr:rowOff>139700</xdr:rowOff>
        </xdr:from>
        <xdr:to>
          <xdr:col>20</xdr:col>
          <xdr:colOff>330200</xdr:colOff>
          <xdr:row>79</xdr:row>
          <xdr:rowOff>25400</xdr:rowOff>
        </xdr:to>
        <xdr:sp macro="" textlink="">
          <xdr:nvSpPr>
            <xdr:cNvPr id="172812" name="Check Box 780" hidden="1">
              <a:extLst>
                <a:ext uri="{63B3BB69-23CF-44E3-9099-C40C66FF867C}">
                  <a14:compatExt spid="_x0000_s172812"/>
                </a:ext>
                <a:ext uri="{FF2B5EF4-FFF2-40B4-BE49-F238E27FC236}">
                  <a16:creationId xmlns:a16="http://schemas.microsoft.com/office/drawing/2014/main" id="{00000000-0008-0000-0300-00000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78</xdr:row>
          <xdr:rowOff>139700</xdr:rowOff>
        </xdr:from>
        <xdr:to>
          <xdr:col>20</xdr:col>
          <xdr:colOff>330200</xdr:colOff>
          <xdr:row>80</xdr:row>
          <xdr:rowOff>25400</xdr:rowOff>
        </xdr:to>
        <xdr:sp macro="" textlink="">
          <xdr:nvSpPr>
            <xdr:cNvPr id="172813" name="Check Box 781" hidden="1">
              <a:extLst>
                <a:ext uri="{63B3BB69-23CF-44E3-9099-C40C66FF867C}">
                  <a14:compatExt spid="_x0000_s172813"/>
                </a:ext>
                <a:ext uri="{FF2B5EF4-FFF2-40B4-BE49-F238E27FC236}">
                  <a16:creationId xmlns:a16="http://schemas.microsoft.com/office/drawing/2014/main" id="{00000000-0008-0000-0300-00000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79</xdr:row>
          <xdr:rowOff>139700</xdr:rowOff>
        </xdr:from>
        <xdr:to>
          <xdr:col>20</xdr:col>
          <xdr:colOff>330200</xdr:colOff>
          <xdr:row>81</xdr:row>
          <xdr:rowOff>25400</xdr:rowOff>
        </xdr:to>
        <xdr:sp macro="" textlink="">
          <xdr:nvSpPr>
            <xdr:cNvPr id="172814" name="Check Box 782" hidden="1">
              <a:extLst>
                <a:ext uri="{63B3BB69-23CF-44E3-9099-C40C66FF867C}">
                  <a14:compatExt spid="_x0000_s172814"/>
                </a:ext>
                <a:ext uri="{FF2B5EF4-FFF2-40B4-BE49-F238E27FC236}">
                  <a16:creationId xmlns:a16="http://schemas.microsoft.com/office/drawing/2014/main" id="{00000000-0008-0000-0300-00000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80</xdr:row>
          <xdr:rowOff>139700</xdr:rowOff>
        </xdr:from>
        <xdr:to>
          <xdr:col>20</xdr:col>
          <xdr:colOff>330200</xdr:colOff>
          <xdr:row>82</xdr:row>
          <xdr:rowOff>25400</xdr:rowOff>
        </xdr:to>
        <xdr:sp macro="" textlink="">
          <xdr:nvSpPr>
            <xdr:cNvPr id="172815" name="Check Box 783" hidden="1">
              <a:extLst>
                <a:ext uri="{63B3BB69-23CF-44E3-9099-C40C66FF867C}">
                  <a14:compatExt spid="_x0000_s172815"/>
                </a:ext>
                <a:ext uri="{FF2B5EF4-FFF2-40B4-BE49-F238E27FC236}">
                  <a16:creationId xmlns:a16="http://schemas.microsoft.com/office/drawing/2014/main" id="{00000000-0008-0000-0300-00000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81</xdr:row>
          <xdr:rowOff>139700</xdr:rowOff>
        </xdr:from>
        <xdr:to>
          <xdr:col>20</xdr:col>
          <xdr:colOff>330200</xdr:colOff>
          <xdr:row>83</xdr:row>
          <xdr:rowOff>25400</xdr:rowOff>
        </xdr:to>
        <xdr:sp macro="" textlink="">
          <xdr:nvSpPr>
            <xdr:cNvPr id="172816" name="Check Box 784" hidden="1">
              <a:extLst>
                <a:ext uri="{63B3BB69-23CF-44E3-9099-C40C66FF867C}">
                  <a14:compatExt spid="_x0000_s172816"/>
                </a:ext>
                <a:ext uri="{FF2B5EF4-FFF2-40B4-BE49-F238E27FC236}">
                  <a16:creationId xmlns:a16="http://schemas.microsoft.com/office/drawing/2014/main" id="{00000000-0008-0000-0300-00001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82</xdr:row>
          <xdr:rowOff>139700</xdr:rowOff>
        </xdr:from>
        <xdr:to>
          <xdr:col>20</xdr:col>
          <xdr:colOff>330200</xdr:colOff>
          <xdr:row>84</xdr:row>
          <xdr:rowOff>25400</xdr:rowOff>
        </xdr:to>
        <xdr:sp macro="" textlink="">
          <xdr:nvSpPr>
            <xdr:cNvPr id="172817" name="Check Box 785" hidden="1">
              <a:extLst>
                <a:ext uri="{63B3BB69-23CF-44E3-9099-C40C66FF867C}">
                  <a14:compatExt spid="_x0000_s172817"/>
                </a:ext>
                <a:ext uri="{FF2B5EF4-FFF2-40B4-BE49-F238E27FC236}">
                  <a16:creationId xmlns:a16="http://schemas.microsoft.com/office/drawing/2014/main" id="{00000000-0008-0000-0300-00001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83</xdr:row>
          <xdr:rowOff>139700</xdr:rowOff>
        </xdr:from>
        <xdr:to>
          <xdr:col>20</xdr:col>
          <xdr:colOff>330200</xdr:colOff>
          <xdr:row>85</xdr:row>
          <xdr:rowOff>25400</xdr:rowOff>
        </xdr:to>
        <xdr:sp macro="" textlink="">
          <xdr:nvSpPr>
            <xdr:cNvPr id="172818" name="Check Box 786" hidden="1">
              <a:extLst>
                <a:ext uri="{63B3BB69-23CF-44E3-9099-C40C66FF867C}">
                  <a14:compatExt spid="_x0000_s172818"/>
                </a:ext>
                <a:ext uri="{FF2B5EF4-FFF2-40B4-BE49-F238E27FC236}">
                  <a16:creationId xmlns:a16="http://schemas.microsoft.com/office/drawing/2014/main" id="{00000000-0008-0000-0300-00001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84</xdr:row>
          <xdr:rowOff>139700</xdr:rowOff>
        </xdr:from>
        <xdr:to>
          <xdr:col>20</xdr:col>
          <xdr:colOff>330200</xdr:colOff>
          <xdr:row>86</xdr:row>
          <xdr:rowOff>25400</xdr:rowOff>
        </xdr:to>
        <xdr:sp macro="" textlink="">
          <xdr:nvSpPr>
            <xdr:cNvPr id="172819" name="Check Box 787" hidden="1">
              <a:extLst>
                <a:ext uri="{63B3BB69-23CF-44E3-9099-C40C66FF867C}">
                  <a14:compatExt spid="_x0000_s172819"/>
                </a:ext>
                <a:ext uri="{FF2B5EF4-FFF2-40B4-BE49-F238E27FC236}">
                  <a16:creationId xmlns:a16="http://schemas.microsoft.com/office/drawing/2014/main" id="{00000000-0008-0000-0300-00001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85</xdr:row>
          <xdr:rowOff>139700</xdr:rowOff>
        </xdr:from>
        <xdr:to>
          <xdr:col>20</xdr:col>
          <xdr:colOff>330200</xdr:colOff>
          <xdr:row>87</xdr:row>
          <xdr:rowOff>25400</xdr:rowOff>
        </xdr:to>
        <xdr:sp macro="" textlink="">
          <xdr:nvSpPr>
            <xdr:cNvPr id="172820" name="Check Box 788" hidden="1">
              <a:extLst>
                <a:ext uri="{63B3BB69-23CF-44E3-9099-C40C66FF867C}">
                  <a14:compatExt spid="_x0000_s172820"/>
                </a:ext>
                <a:ext uri="{FF2B5EF4-FFF2-40B4-BE49-F238E27FC236}">
                  <a16:creationId xmlns:a16="http://schemas.microsoft.com/office/drawing/2014/main" id="{00000000-0008-0000-0300-00001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86</xdr:row>
          <xdr:rowOff>139700</xdr:rowOff>
        </xdr:from>
        <xdr:to>
          <xdr:col>20</xdr:col>
          <xdr:colOff>330200</xdr:colOff>
          <xdr:row>88</xdr:row>
          <xdr:rowOff>25400</xdr:rowOff>
        </xdr:to>
        <xdr:sp macro="" textlink="">
          <xdr:nvSpPr>
            <xdr:cNvPr id="172821" name="Check Box 789" hidden="1">
              <a:extLst>
                <a:ext uri="{63B3BB69-23CF-44E3-9099-C40C66FF867C}">
                  <a14:compatExt spid="_x0000_s172821"/>
                </a:ext>
                <a:ext uri="{FF2B5EF4-FFF2-40B4-BE49-F238E27FC236}">
                  <a16:creationId xmlns:a16="http://schemas.microsoft.com/office/drawing/2014/main" id="{00000000-0008-0000-0300-00001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87</xdr:row>
          <xdr:rowOff>139700</xdr:rowOff>
        </xdr:from>
        <xdr:to>
          <xdr:col>20</xdr:col>
          <xdr:colOff>330200</xdr:colOff>
          <xdr:row>89</xdr:row>
          <xdr:rowOff>25400</xdr:rowOff>
        </xdr:to>
        <xdr:sp macro="" textlink="">
          <xdr:nvSpPr>
            <xdr:cNvPr id="172822" name="Check Box 790" hidden="1">
              <a:extLst>
                <a:ext uri="{63B3BB69-23CF-44E3-9099-C40C66FF867C}">
                  <a14:compatExt spid="_x0000_s172822"/>
                </a:ext>
                <a:ext uri="{FF2B5EF4-FFF2-40B4-BE49-F238E27FC236}">
                  <a16:creationId xmlns:a16="http://schemas.microsoft.com/office/drawing/2014/main" id="{00000000-0008-0000-0300-00001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88</xdr:row>
          <xdr:rowOff>139700</xdr:rowOff>
        </xdr:from>
        <xdr:to>
          <xdr:col>20</xdr:col>
          <xdr:colOff>330200</xdr:colOff>
          <xdr:row>90</xdr:row>
          <xdr:rowOff>25400</xdr:rowOff>
        </xdr:to>
        <xdr:sp macro="" textlink="">
          <xdr:nvSpPr>
            <xdr:cNvPr id="172823" name="Check Box 791" hidden="1">
              <a:extLst>
                <a:ext uri="{63B3BB69-23CF-44E3-9099-C40C66FF867C}">
                  <a14:compatExt spid="_x0000_s172823"/>
                </a:ext>
                <a:ext uri="{FF2B5EF4-FFF2-40B4-BE49-F238E27FC236}">
                  <a16:creationId xmlns:a16="http://schemas.microsoft.com/office/drawing/2014/main" id="{00000000-0008-0000-0300-00001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89</xdr:row>
          <xdr:rowOff>139700</xdr:rowOff>
        </xdr:from>
        <xdr:to>
          <xdr:col>20</xdr:col>
          <xdr:colOff>330200</xdr:colOff>
          <xdr:row>91</xdr:row>
          <xdr:rowOff>25400</xdr:rowOff>
        </xdr:to>
        <xdr:sp macro="" textlink="">
          <xdr:nvSpPr>
            <xdr:cNvPr id="172824" name="Check Box 792" hidden="1">
              <a:extLst>
                <a:ext uri="{63B3BB69-23CF-44E3-9099-C40C66FF867C}">
                  <a14:compatExt spid="_x0000_s172824"/>
                </a:ext>
                <a:ext uri="{FF2B5EF4-FFF2-40B4-BE49-F238E27FC236}">
                  <a16:creationId xmlns:a16="http://schemas.microsoft.com/office/drawing/2014/main" id="{00000000-0008-0000-0300-00001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90</xdr:row>
          <xdr:rowOff>139700</xdr:rowOff>
        </xdr:from>
        <xdr:to>
          <xdr:col>20</xdr:col>
          <xdr:colOff>330200</xdr:colOff>
          <xdr:row>92</xdr:row>
          <xdr:rowOff>25400</xdr:rowOff>
        </xdr:to>
        <xdr:sp macro="" textlink="">
          <xdr:nvSpPr>
            <xdr:cNvPr id="172825" name="Check Box 793" hidden="1">
              <a:extLst>
                <a:ext uri="{63B3BB69-23CF-44E3-9099-C40C66FF867C}">
                  <a14:compatExt spid="_x0000_s172825"/>
                </a:ext>
                <a:ext uri="{FF2B5EF4-FFF2-40B4-BE49-F238E27FC236}">
                  <a16:creationId xmlns:a16="http://schemas.microsoft.com/office/drawing/2014/main" id="{00000000-0008-0000-0300-00001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91</xdr:row>
          <xdr:rowOff>139700</xdr:rowOff>
        </xdr:from>
        <xdr:to>
          <xdr:col>20</xdr:col>
          <xdr:colOff>330200</xdr:colOff>
          <xdr:row>93</xdr:row>
          <xdr:rowOff>25400</xdr:rowOff>
        </xdr:to>
        <xdr:sp macro="" textlink="">
          <xdr:nvSpPr>
            <xdr:cNvPr id="172826" name="Check Box 794" hidden="1">
              <a:extLst>
                <a:ext uri="{63B3BB69-23CF-44E3-9099-C40C66FF867C}">
                  <a14:compatExt spid="_x0000_s172826"/>
                </a:ext>
                <a:ext uri="{FF2B5EF4-FFF2-40B4-BE49-F238E27FC236}">
                  <a16:creationId xmlns:a16="http://schemas.microsoft.com/office/drawing/2014/main" id="{00000000-0008-0000-0300-00001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92</xdr:row>
          <xdr:rowOff>139700</xdr:rowOff>
        </xdr:from>
        <xdr:to>
          <xdr:col>20</xdr:col>
          <xdr:colOff>330200</xdr:colOff>
          <xdr:row>94</xdr:row>
          <xdr:rowOff>25400</xdr:rowOff>
        </xdr:to>
        <xdr:sp macro="" textlink="">
          <xdr:nvSpPr>
            <xdr:cNvPr id="172827" name="Check Box 795" hidden="1">
              <a:extLst>
                <a:ext uri="{63B3BB69-23CF-44E3-9099-C40C66FF867C}">
                  <a14:compatExt spid="_x0000_s172827"/>
                </a:ext>
                <a:ext uri="{FF2B5EF4-FFF2-40B4-BE49-F238E27FC236}">
                  <a16:creationId xmlns:a16="http://schemas.microsoft.com/office/drawing/2014/main" id="{00000000-0008-0000-0300-00001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93</xdr:row>
          <xdr:rowOff>139700</xdr:rowOff>
        </xdr:from>
        <xdr:to>
          <xdr:col>20</xdr:col>
          <xdr:colOff>330200</xdr:colOff>
          <xdr:row>95</xdr:row>
          <xdr:rowOff>25400</xdr:rowOff>
        </xdr:to>
        <xdr:sp macro="" textlink="">
          <xdr:nvSpPr>
            <xdr:cNvPr id="172828" name="Check Box 796" hidden="1">
              <a:extLst>
                <a:ext uri="{63B3BB69-23CF-44E3-9099-C40C66FF867C}">
                  <a14:compatExt spid="_x0000_s172828"/>
                </a:ext>
                <a:ext uri="{FF2B5EF4-FFF2-40B4-BE49-F238E27FC236}">
                  <a16:creationId xmlns:a16="http://schemas.microsoft.com/office/drawing/2014/main" id="{00000000-0008-0000-0300-00001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94</xdr:row>
          <xdr:rowOff>139700</xdr:rowOff>
        </xdr:from>
        <xdr:to>
          <xdr:col>20</xdr:col>
          <xdr:colOff>330200</xdr:colOff>
          <xdr:row>96</xdr:row>
          <xdr:rowOff>25400</xdr:rowOff>
        </xdr:to>
        <xdr:sp macro="" textlink="">
          <xdr:nvSpPr>
            <xdr:cNvPr id="172829" name="Check Box 797" hidden="1">
              <a:extLst>
                <a:ext uri="{63B3BB69-23CF-44E3-9099-C40C66FF867C}">
                  <a14:compatExt spid="_x0000_s172829"/>
                </a:ext>
                <a:ext uri="{FF2B5EF4-FFF2-40B4-BE49-F238E27FC236}">
                  <a16:creationId xmlns:a16="http://schemas.microsoft.com/office/drawing/2014/main" id="{00000000-0008-0000-0300-00001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95</xdr:row>
          <xdr:rowOff>139700</xdr:rowOff>
        </xdr:from>
        <xdr:to>
          <xdr:col>20</xdr:col>
          <xdr:colOff>330200</xdr:colOff>
          <xdr:row>97</xdr:row>
          <xdr:rowOff>25400</xdr:rowOff>
        </xdr:to>
        <xdr:sp macro="" textlink="">
          <xdr:nvSpPr>
            <xdr:cNvPr id="172830" name="Check Box 798" hidden="1">
              <a:extLst>
                <a:ext uri="{63B3BB69-23CF-44E3-9099-C40C66FF867C}">
                  <a14:compatExt spid="_x0000_s172830"/>
                </a:ext>
                <a:ext uri="{FF2B5EF4-FFF2-40B4-BE49-F238E27FC236}">
                  <a16:creationId xmlns:a16="http://schemas.microsoft.com/office/drawing/2014/main" id="{00000000-0008-0000-0300-00001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96</xdr:row>
          <xdr:rowOff>139700</xdr:rowOff>
        </xdr:from>
        <xdr:to>
          <xdr:col>20</xdr:col>
          <xdr:colOff>330200</xdr:colOff>
          <xdr:row>98</xdr:row>
          <xdr:rowOff>25400</xdr:rowOff>
        </xdr:to>
        <xdr:sp macro="" textlink="">
          <xdr:nvSpPr>
            <xdr:cNvPr id="172831" name="Check Box 799" hidden="1">
              <a:extLst>
                <a:ext uri="{63B3BB69-23CF-44E3-9099-C40C66FF867C}">
                  <a14:compatExt spid="_x0000_s172831"/>
                </a:ext>
                <a:ext uri="{FF2B5EF4-FFF2-40B4-BE49-F238E27FC236}">
                  <a16:creationId xmlns:a16="http://schemas.microsoft.com/office/drawing/2014/main" id="{00000000-0008-0000-0300-00001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97</xdr:row>
          <xdr:rowOff>139700</xdr:rowOff>
        </xdr:from>
        <xdr:to>
          <xdr:col>20</xdr:col>
          <xdr:colOff>330200</xdr:colOff>
          <xdr:row>99</xdr:row>
          <xdr:rowOff>25400</xdr:rowOff>
        </xdr:to>
        <xdr:sp macro="" textlink="">
          <xdr:nvSpPr>
            <xdr:cNvPr id="172832" name="Check Box 800" hidden="1">
              <a:extLst>
                <a:ext uri="{63B3BB69-23CF-44E3-9099-C40C66FF867C}">
                  <a14:compatExt spid="_x0000_s172832"/>
                </a:ext>
                <a:ext uri="{FF2B5EF4-FFF2-40B4-BE49-F238E27FC236}">
                  <a16:creationId xmlns:a16="http://schemas.microsoft.com/office/drawing/2014/main" id="{00000000-0008-0000-0300-00002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98</xdr:row>
          <xdr:rowOff>139700</xdr:rowOff>
        </xdr:from>
        <xdr:to>
          <xdr:col>20</xdr:col>
          <xdr:colOff>330200</xdr:colOff>
          <xdr:row>100</xdr:row>
          <xdr:rowOff>25400</xdr:rowOff>
        </xdr:to>
        <xdr:sp macro="" textlink="">
          <xdr:nvSpPr>
            <xdr:cNvPr id="172833" name="Check Box 801" hidden="1">
              <a:extLst>
                <a:ext uri="{63B3BB69-23CF-44E3-9099-C40C66FF867C}">
                  <a14:compatExt spid="_x0000_s172833"/>
                </a:ext>
                <a:ext uri="{FF2B5EF4-FFF2-40B4-BE49-F238E27FC236}">
                  <a16:creationId xmlns:a16="http://schemas.microsoft.com/office/drawing/2014/main" id="{00000000-0008-0000-0300-00002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99</xdr:row>
          <xdr:rowOff>139700</xdr:rowOff>
        </xdr:from>
        <xdr:to>
          <xdr:col>20</xdr:col>
          <xdr:colOff>330200</xdr:colOff>
          <xdr:row>101</xdr:row>
          <xdr:rowOff>25400</xdr:rowOff>
        </xdr:to>
        <xdr:sp macro="" textlink="">
          <xdr:nvSpPr>
            <xdr:cNvPr id="172834" name="Check Box 802" hidden="1">
              <a:extLst>
                <a:ext uri="{63B3BB69-23CF-44E3-9099-C40C66FF867C}">
                  <a14:compatExt spid="_x0000_s172834"/>
                </a:ext>
                <a:ext uri="{FF2B5EF4-FFF2-40B4-BE49-F238E27FC236}">
                  <a16:creationId xmlns:a16="http://schemas.microsoft.com/office/drawing/2014/main" id="{00000000-0008-0000-0300-00002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100</xdr:row>
          <xdr:rowOff>139700</xdr:rowOff>
        </xdr:from>
        <xdr:to>
          <xdr:col>20</xdr:col>
          <xdr:colOff>330200</xdr:colOff>
          <xdr:row>102</xdr:row>
          <xdr:rowOff>25400</xdr:rowOff>
        </xdr:to>
        <xdr:sp macro="" textlink="">
          <xdr:nvSpPr>
            <xdr:cNvPr id="172835" name="Check Box 803" hidden="1">
              <a:extLst>
                <a:ext uri="{63B3BB69-23CF-44E3-9099-C40C66FF867C}">
                  <a14:compatExt spid="_x0000_s172835"/>
                </a:ext>
                <a:ext uri="{FF2B5EF4-FFF2-40B4-BE49-F238E27FC236}">
                  <a16:creationId xmlns:a16="http://schemas.microsoft.com/office/drawing/2014/main" id="{00000000-0008-0000-0300-00002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101</xdr:row>
          <xdr:rowOff>139700</xdr:rowOff>
        </xdr:from>
        <xdr:to>
          <xdr:col>20</xdr:col>
          <xdr:colOff>330200</xdr:colOff>
          <xdr:row>103</xdr:row>
          <xdr:rowOff>25400</xdr:rowOff>
        </xdr:to>
        <xdr:sp macro="" textlink="">
          <xdr:nvSpPr>
            <xdr:cNvPr id="172836" name="Check Box 804" hidden="1">
              <a:extLst>
                <a:ext uri="{63B3BB69-23CF-44E3-9099-C40C66FF867C}">
                  <a14:compatExt spid="_x0000_s172836"/>
                </a:ext>
                <a:ext uri="{FF2B5EF4-FFF2-40B4-BE49-F238E27FC236}">
                  <a16:creationId xmlns:a16="http://schemas.microsoft.com/office/drawing/2014/main" id="{00000000-0008-0000-0300-00002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xdr:row>
          <xdr:rowOff>152400</xdr:rowOff>
        </xdr:from>
        <xdr:to>
          <xdr:col>21</xdr:col>
          <xdr:colOff>330200</xdr:colOff>
          <xdr:row>3</xdr:row>
          <xdr:rowOff>152400</xdr:rowOff>
        </xdr:to>
        <xdr:sp macro="" textlink="">
          <xdr:nvSpPr>
            <xdr:cNvPr id="172837" name="Check Box 805" hidden="1">
              <a:extLst>
                <a:ext uri="{63B3BB69-23CF-44E3-9099-C40C66FF867C}">
                  <a14:compatExt spid="_x0000_s172837"/>
                </a:ext>
                <a:ext uri="{FF2B5EF4-FFF2-40B4-BE49-F238E27FC236}">
                  <a16:creationId xmlns:a16="http://schemas.microsoft.com/office/drawing/2014/main" id="{00000000-0008-0000-0300-00002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xdr:row>
          <xdr:rowOff>139700</xdr:rowOff>
        </xdr:from>
        <xdr:to>
          <xdr:col>21</xdr:col>
          <xdr:colOff>330200</xdr:colOff>
          <xdr:row>5</xdr:row>
          <xdr:rowOff>25400</xdr:rowOff>
        </xdr:to>
        <xdr:sp macro="" textlink="">
          <xdr:nvSpPr>
            <xdr:cNvPr id="172838" name="Check Box 806" hidden="1">
              <a:extLst>
                <a:ext uri="{63B3BB69-23CF-44E3-9099-C40C66FF867C}">
                  <a14:compatExt spid="_x0000_s172838"/>
                </a:ext>
                <a:ext uri="{FF2B5EF4-FFF2-40B4-BE49-F238E27FC236}">
                  <a16:creationId xmlns:a16="http://schemas.microsoft.com/office/drawing/2014/main" id="{00000000-0008-0000-0300-00002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xdr:row>
          <xdr:rowOff>139700</xdr:rowOff>
        </xdr:from>
        <xdr:to>
          <xdr:col>21</xdr:col>
          <xdr:colOff>330200</xdr:colOff>
          <xdr:row>6</xdr:row>
          <xdr:rowOff>25400</xdr:rowOff>
        </xdr:to>
        <xdr:sp macro="" textlink="">
          <xdr:nvSpPr>
            <xdr:cNvPr id="172839" name="Check Box 807" hidden="1">
              <a:extLst>
                <a:ext uri="{63B3BB69-23CF-44E3-9099-C40C66FF867C}">
                  <a14:compatExt spid="_x0000_s172839"/>
                </a:ext>
                <a:ext uri="{FF2B5EF4-FFF2-40B4-BE49-F238E27FC236}">
                  <a16:creationId xmlns:a16="http://schemas.microsoft.com/office/drawing/2014/main" id="{00000000-0008-0000-0300-00002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xdr:row>
          <xdr:rowOff>139700</xdr:rowOff>
        </xdr:from>
        <xdr:to>
          <xdr:col>21</xdr:col>
          <xdr:colOff>330200</xdr:colOff>
          <xdr:row>7</xdr:row>
          <xdr:rowOff>25400</xdr:rowOff>
        </xdr:to>
        <xdr:sp macro="" textlink="">
          <xdr:nvSpPr>
            <xdr:cNvPr id="172840" name="Check Box 808" hidden="1">
              <a:extLst>
                <a:ext uri="{63B3BB69-23CF-44E3-9099-C40C66FF867C}">
                  <a14:compatExt spid="_x0000_s172840"/>
                </a:ext>
                <a:ext uri="{FF2B5EF4-FFF2-40B4-BE49-F238E27FC236}">
                  <a16:creationId xmlns:a16="http://schemas.microsoft.com/office/drawing/2014/main" id="{00000000-0008-0000-0300-00002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xdr:row>
          <xdr:rowOff>139700</xdr:rowOff>
        </xdr:from>
        <xdr:to>
          <xdr:col>21</xdr:col>
          <xdr:colOff>330200</xdr:colOff>
          <xdr:row>8</xdr:row>
          <xdr:rowOff>25400</xdr:rowOff>
        </xdr:to>
        <xdr:sp macro="" textlink="">
          <xdr:nvSpPr>
            <xdr:cNvPr id="172841" name="Check Box 809" hidden="1">
              <a:extLst>
                <a:ext uri="{63B3BB69-23CF-44E3-9099-C40C66FF867C}">
                  <a14:compatExt spid="_x0000_s172841"/>
                </a:ext>
                <a:ext uri="{FF2B5EF4-FFF2-40B4-BE49-F238E27FC236}">
                  <a16:creationId xmlns:a16="http://schemas.microsoft.com/office/drawing/2014/main" id="{00000000-0008-0000-0300-00002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xdr:row>
          <xdr:rowOff>139700</xdr:rowOff>
        </xdr:from>
        <xdr:to>
          <xdr:col>21</xdr:col>
          <xdr:colOff>330200</xdr:colOff>
          <xdr:row>9</xdr:row>
          <xdr:rowOff>25400</xdr:rowOff>
        </xdr:to>
        <xdr:sp macro="" textlink="">
          <xdr:nvSpPr>
            <xdr:cNvPr id="172842" name="Check Box 810" hidden="1">
              <a:extLst>
                <a:ext uri="{63B3BB69-23CF-44E3-9099-C40C66FF867C}">
                  <a14:compatExt spid="_x0000_s172842"/>
                </a:ext>
                <a:ext uri="{FF2B5EF4-FFF2-40B4-BE49-F238E27FC236}">
                  <a16:creationId xmlns:a16="http://schemas.microsoft.com/office/drawing/2014/main" id="{00000000-0008-0000-0300-00002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xdr:row>
          <xdr:rowOff>139700</xdr:rowOff>
        </xdr:from>
        <xdr:to>
          <xdr:col>21</xdr:col>
          <xdr:colOff>330200</xdr:colOff>
          <xdr:row>10</xdr:row>
          <xdr:rowOff>25400</xdr:rowOff>
        </xdr:to>
        <xdr:sp macro="" textlink="">
          <xdr:nvSpPr>
            <xdr:cNvPr id="172843" name="Check Box 811" hidden="1">
              <a:extLst>
                <a:ext uri="{63B3BB69-23CF-44E3-9099-C40C66FF867C}">
                  <a14:compatExt spid="_x0000_s172843"/>
                </a:ext>
                <a:ext uri="{FF2B5EF4-FFF2-40B4-BE49-F238E27FC236}">
                  <a16:creationId xmlns:a16="http://schemas.microsoft.com/office/drawing/2014/main" id="{00000000-0008-0000-0300-00002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xdr:row>
          <xdr:rowOff>139700</xdr:rowOff>
        </xdr:from>
        <xdr:to>
          <xdr:col>21</xdr:col>
          <xdr:colOff>330200</xdr:colOff>
          <xdr:row>11</xdr:row>
          <xdr:rowOff>25400</xdr:rowOff>
        </xdr:to>
        <xdr:sp macro="" textlink="">
          <xdr:nvSpPr>
            <xdr:cNvPr id="172844" name="Check Box 812" hidden="1">
              <a:extLst>
                <a:ext uri="{63B3BB69-23CF-44E3-9099-C40C66FF867C}">
                  <a14:compatExt spid="_x0000_s172844"/>
                </a:ext>
                <a:ext uri="{FF2B5EF4-FFF2-40B4-BE49-F238E27FC236}">
                  <a16:creationId xmlns:a16="http://schemas.microsoft.com/office/drawing/2014/main" id="{00000000-0008-0000-0300-00002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xdr:row>
          <xdr:rowOff>139700</xdr:rowOff>
        </xdr:from>
        <xdr:to>
          <xdr:col>21</xdr:col>
          <xdr:colOff>330200</xdr:colOff>
          <xdr:row>12</xdr:row>
          <xdr:rowOff>25400</xdr:rowOff>
        </xdr:to>
        <xdr:sp macro="" textlink="">
          <xdr:nvSpPr>
            <xdr:cNvPr id="172845" name="Check Box 813" hidden="1">
              <a:extLst>
                <a:ext uri="{63B3BB69-23CF-44E3-9099-C40C66FF867C}">
                  <a14:compatExt spid="_x0000_s172845"/>
                </a:ext>
                <a:ext uri="{FF2B5EF4-FFF2-40B4-BE49-F238E27FC236}">
                  <a16:creationId xmlns:a16="http://schemas.microsoft.com/office/drawing/2014/main" id="{00000000-0008-0000-0300-00002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11</xdr:row>
          <xdr:rowOff>139700</xdr:rowOff>
        </xdr:from>
        <xdr:to>
          <xdr:col>21</xdr:col>
          <xdr:colOff>330200</xdr:colOff>
          <xdr:row>13</xdr:row>
          <xdr:rowOff>25400</xdr:rowOff>
        </xdr:to>
        <xdr:sp macro="" textlink="">
          <xdr:nvSpPr>
            <xdr:cNvPr id="172846" name="Check Box 814" hidden="1">
              <a:extLst>
                <a:ext uri="{63B3BB69-23CF-44E3-9099-C40C66FF867C}">
                  <a14:compatExt spid="_x0000_s172846"/>
                </a:ext>
                <a:ext uri="{FF2B5EF4-FFF2-40B4-BE49-F238E27FC236}">
                  <a16:creationId xmlns:a16="http://schemas.microsoft.com/office/drawing/2014/main" id="{00000000-0008-0000-0300-00002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12</xdr:row>
          <xdr:rowOff>139700</xdr:rowOff>
        </xdr:from>
        <xdr:to>
          <xdr:col>21</xdr:col>
          <xdr:colOff>330200</xdr:colOff>
          <xdr:row>14</xdr:row>
          <xdr:rowOff>25400</xdr:rowOff>
        </xdr:to>
        <xdr:sp macro="" textlink="">
          <xdr:nvSpPr>
            <xdr:cNvPr id="172847" name="Check Box 815" hidden="1">
              <a:extLst>
                <a:ext uri="{63B3BB69-23CF-44E3-9099-C40C66FF867C}">
                  <a14:compatExt spid="_x0000_s172847"/>
                </a:ext>
                <a:ext uri="{FF2B5EF4-FFF2-40B4-BE49-F238E27FC236}">
                  <a16:creationId xmlns:a16="http://schemas.microsoft.com/office/drawing/2014/main" id="{00000000-0008-0000-0300-00002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13</xdr:row>
          <xdr:rowOff>139700</xdr:rowOff>
        </xdr:from>
        <xdr:to>
          <xdr:col>21</xdr:col>
          <xdr:colOff>330200</xdr:colOff>
          <xdr:row>15</xdr:row>
          <xdr:rowOff>25400</xdr:rowOff>
        </xdr:to>
        <xdr:sp macro="" textlink="">
          <xdr:nvSpPr>
            <xdr:cNvPr id="172848" name="Check Box 816" hidden="1">
              <a:extLst>
                <a:ext uri="{63B3BB69-23CF-44E3-9099-C40C66FF867C}">
                  <a14:compatExt spid="_x0000_s172848"/>
                </a:ext>
                <a:ext uri="{FF2B5EF4-FFF2-40B4-BE49-F238E27FC236}">
                  <a16:creationId xmlns:a16="http://schemas.microsoft.com/office/drawing/2014/main" id="{00000000-0008-0000-0300-00003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14</xdr:row>
          <xdr:rowOff>139700</xdr:rowOff>
        </xdr:from>
        <xdr:to>
          <xdr:col>21</xdr:col>
          <xdr:colOff>330200</xdr:colOff>
          <xdr:row>16</xdr:row>
          <xdr:rowOff>25400</xdr:rowOff>
        </xdr:to>
        <xdr:sp macro="" textlink="">
          <xdr:nvSpPr>
            <xdr:cNvPr id="172849" name="Check Box 817" hidden="1">
              <a:extLst>
                <a:ext uri="{63B3BB69-23CF-44E3-9099-C40C66FF867C}">
                  <a14:compatExt spid="_x0000_s172849"/>
                </a:ext>
                <a:ext uri="{FF2B5EF4-FFF2-40B4-BE49-F238E27FC236}">
                  <a16:creationId xmlns:a16="http://schemas.microsoft.com/office/drawing/2014/main" id="{00000000-0008-0000-0300-00003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15</xdr:row>
          <xdr:rowOff>139700</xdr:rowOff>
        </xdr:from>
        <xdr:to>
          <xdr:col>21</xdr:col>
          <xdr:colOff>330200</xdr:colOff>
          <xdr:row>17</xdr:row>
          <xdr:rowOff>25400</xdr:rowOff>
        </xdr:to>
        <xdr:sp macro="" textlink="">
          <xdr:nvSpPr>
            <xdr:cNvPr id="172850" name="Check Box 818" hidden="1">
              <a:extLst>
                <a:ext uri="{63B3BB69-23CF-44E3-9099-C40C66FF867C}">
                  <a14:compatExt spid="_x0000_s172850"/>
                </a:ext>
                <a:ext uri="{FF2B5EF4-FFF2-40B4-BE49-F238E27FC236}">
                  <a16:creationId xmlns:a16="http://schemas.microsoft.com/office/drawing/2014/main" id="{00000000-0008-0000-0300-00003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16</xdr:row>
          <xdr:rowOff>139700</xdr:rowOff>
        </xdr:from>
        <xdr:to>
          <xdr:col>21</xdr:col>
          <xdr:colOff>330200</xdr:colOff>
          <xdr:row>18</xdr:row>
          <xdr:rowOff>25400</xdr:rowOff>
        </xdr:to>
        <xdr:sp macro="" textlink="">
          <xdr:nvSpPr>
            <xdr:cNvPr id="172851" name="Check Box 819" hidden="1">
              <a:extLst>
                <a:ext uri="{63B3BB69-23CF-44E3-9099-C40C66FF867C}">
                  <a14:compatExt spid="_x0000_s172851"/>
                </a:ext>
                <a:ext uri="{FF2B5EF4-FFF2-40B4-BE49-F238E27FC236}">
                  <a16:creationId xmlns:a16="http://schemas.microsoft.com/office/drawing/2014/main" id="{00000000-0008-0000-0300-00003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17</xdr:row>
          <xdr:rowOff>139700</xdr:rowOff>
        </xdr:from>
        <xdr:to>
          <xdr:col>21</xdr:col>
          <xdr:colOff>330200</xdr:colOff>
          <xdr:row>19</xdr:row>
          <xdr:rowOff>25400</xdr:rowOff>
        </xdr:to>
        <xdr:sp macro="" textlink="">
          <xdr:nvSpPr>
            <xdr:cNvPr id="172852" name="Check Box 820" hidden="1">
              <a:extLst>
                <a:ext uri="{63B3BB69-23CF-44E3-9099-C40C66FF867C}">
                  <a14:compatExt spid="_x0000_s172852"/>
                </a:ext>
                <a:ext uri="{FF2B5EF4-FFF2-40B4-BE49-F238E27FC236}">
                  <a16:creationId xmlns:a16="http://schemas.microsoft.com/office/drawing/2014/main" id="{00000000-0008-0000-0300-00003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18</xdr:row>
          <xdr:rowOff>139700</xdr:rowOff>
        </xdr:from>
        <xdr:to>
          <xdr:col>21</xdr:col>
          <xdr:colOff>330200</xdr:colOff>
          <xdr:row>20</xdr:row>
          <xdr:rowOff>25400</xdr:rowOff>
        </xdr:to>
        <xdr:sp macro="" textlink="">
          <xdr:nvSpPr>
            <xdr:cNvPr id="172853" name="Check Box 821" hidden="1">
              <a:extLst>
                <a:ext uri="{63B3BB69-23CF-44E3-9099-C40C66FF867C}">
                  <a14:compatExt spid="_x0000_s172853"/>
                </a:ext>
                <a:ext uri="{FF2B5EF4-FFF2-40B4-BE49-F238E27FC236}">
                  <a16:creationId xmlns:a16="http://schemas.microsoft.com/office/drawing/2014/main" id="{00000000-0008-0000-0300-00003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19</xdr:row>
          <xdr:rowOff>139700</xdr:rowOff>
        </xdr:from>
        <xdr:to>
          <xdr:col>21</xdr:col>
          <xdr:colOff>330200</xdr:colOff>
          <xdr:row>21</xdr:row>
          <xdr:rowOff>25400</xdr:rowOff>
        </xdr:to>
        <xdr:sp macro="" textlink="">
          <xdr:nvSpPr>
            <xdr:cNvPr id="172854" name="Check Box 822" hidden="1">
              <a:extLst>
                <a:ext uri="{63B3BB69-23CF-44E3-9099-C40C66FF867C}">
                  <a14:compatExt spid="_x0000_s172854"/>
                </a:ext>
                <a:ext uri="{FF2B5EF4-FFF2-40B4-BE49-F238E27FC236}">
                  <a16:creationId xmlns:a16="http://schemas.microsoft.com/office/drawing/2014/main" id="{00000000-0008-0000-0300-00003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20</xdr:row>
          <xdr:rowOff>139700</xdr:rowOff>
        </xdr:from>
        <xdr:to>
          <xdr:col>21</xdr:col>
          <xdr:colOff>330200</xdr:colOff>
          <xdr:row>22</xdr:row>
          <xdr:rowOff>25400</xdr:rowOff>
        </xdr:to>
        <xdr:sp macro="" textlink="">
          <xdr:nvSpPr>
            <xdr:cNvPr id="172855" name="Check Box 823" hidden="1">
              <a:extLst>
                <a:ext uri="{63B3BB69-23CF-44E3-9099-C40C66FF867C}">
                  <a14:compatExt spid="_x0000_s172855"/>
                </a:ext>
                <a:ext uri="{FF2B5EF4-FFF2-40B4-BE49-F238E27FC236}">
                  <a16:creationId xmlns:a16="http://schemas.microsoft.com/office/drawing/2014/main" id="{00000000-0008-0000-0300-00003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21</xdr:row>
          <xdr:rowOff>139700</xdr:rowOff>
        </xdr:from>
        <xdr:to>
          <xdr:col>21</xdr:col>
          <xdr:colOff>330200</xdr:colOff>
          <xdr:row>23</xdr:row>
          <xdr:rowOff>25400</xdr:rowOff>
        </xdr:to>
        <xdr:sp macro="" textlink="">
          <xdr:nvSpPr>
            <xdr:cNvPr id="172856" name="Check Box 824" hidden="1">
              <a:extLst>
                <a:ext uri="{63B3BB69-23CF-44E3-9099-C40C66FF867C}">
                  <a14:compatExt spid="_x0000_s172856"/>
                </a:ext>
                <a:ext uri="{FF2B5EF4-FFF2-40B4-BE49-F238E27FC236}">
                  <a16:creationId xmlns:a16="http://schemas.microsoft.com/office/drawing/2014/main" id="{00000000-0008-0000-0300-00003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22</xdr:row>
          <xdr:rowOff>139700</xdr:rowOff>
        </xdr:from>
        <xdr:to>
          <xdr:col>21</xdr:col>
          <xdr:colOff>330200</xdr:colOff>
          <xdr:row>24</xdr:row>
          <xdr:rowOff>25400</xdr:rowOff>
        </xdr:to>
        <xdr:sp macro="" textlink="">
          <xdr:nvSpPr>
            <xdr:cNvPr id="172857" name="Check Box 825" hidden="1">
              <a:extLst>
                <a:ext uri="{63B3BB69-23CF-44E3-9099-C40C66FF867C}">
                  <a14:compatExt spid="_x0000_s172857"/>
                </a:ext>
                <a:ext uri="{FF2B5EF4-FFF2-40B4-BE49-F238E27FC236}">
                  <a16:creationId xmlns:a16="http://schemas.microsoft.com/office/drawing/2014/main" id="{00000000-0008-0000-0300-00003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23</xdr:row>
          <xdr:rowOff>139700</xdr:rowOff>
        </xdr:from>
        <xdr:to>
          <xdr:col>21</xdr:col>
          <xdr:colOff>330200</xdr:colOff>
          <xdr:row>25</xdr:row>
          <xdr:rowOff>25400</xdr:rowOff>
        </xdr:to>
        <xdr:sp macro="" textlink="">
          <xdr:nvSpPr>
            <xdr:cNvPr id="172858" name="Check Box 826" hidden="1">
              <a:extLst>
                <a:ext uri="{63B3BB69-23CF-44E3-9099-C40C66FF867C}">
                  <a14:compatExt spid="_x0000_s172858"/>
                </a:ext>
                <a:ext uri="{FF2B5EF4-FFF2-40B4-BE49-F238E27FC236}">
                  <a16:creationId xmlns:a16="http://schemas.microsoft.com/office/drawing/2014/main" id="{00000000-0008-0000-0300-00003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24</xdr:row>
          <xdr:rowOff>139700</xdr:rowOff>
        </xdr:from>
        <xdr:to>
          <xdr:col>21</xdr:col>
          <xdr:colOff>330200</xdr:colOff>
          <xdr:row>26</xdr:row>
          <xdr:rowOff>25400</xdr:rowOff>
        </xdr:to>
        <xdr:sp macro="" textlink="">
          <xdr:nvSpPr>
            <xdr:cNvPr id="172859" name="Check Box 827" hidden="1">
              <a:extLst>
                <a:ext uri="{63B3BB69-23CF-44E3-9099-C40C66FF867C}">
                  <a14:compatExt spid="_x0000_s172859"/>
                </a:ext>
                <a:ext uri="{FF2B5EF4-FFF2-40B4-BE49-F238E27FC236}">
                  <a16:creationId xmlns:a16="http://schemas.microsoft.com/office/drawing/2014/main" id="{00000000-0008-0000-0300-00003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25</xdr:row>
          <xdr:rowOff>139700</xdr:rowOff>
        </xdr:from>
        <xdr:to>
          <xdr:col>21</xdr:col>
          <xdr:colOff>330200</xdr:colOff>
          <xdr:row>27</xdr:row>
          <xdr:rowOff>25400</xdr:rowOff>
        </xdr:to>
        <xdr:sp macro="" textlink="">
          <xdr:nvSpPr>
            <xdr:cNvPr id="172860" name="Check Box 828" hidden="1">
              <a:extLst>
                <a:ext uri="{63B3BB69-23CF-44E3-9099-C40C66FF867C}">
                  <a14:compatExt spid="_x0000_s172860"/>
                </a:ext>
                <a:ext uri="{FF2B5EF4-FFF2-40B4-BE49-F238E27FC236}">
                  <a16:creationId xmlns:a16="http://schemas.microsoft.com/office/drawing/2014/main" id="{00000000-0008-0000-0300-00003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26</xdr:row>
          <xdr:rowOff>139700</xdr:rowOff>
        </xdr:from>
        <xdr:to>
          <xdr:col>21</xdr:col>
          <xdr:colOff>330200</xdr:colOff>
          <xdr:row>28</xdr:row>
          <xdr:rowOff>25400</xdr:rowOff>
        </xdr:to>
        <xdr:sp macro="" textlink="">
          <xdr:nvSpPr>
            <xdr:cNvPr id="172861" name="Check Box 829" hidden="1">
              <a:extLst>
                <a:ext uri="{63B3BB69-23CF-44E3-9099-C40C66FF867C}">
                  <a14:compatExt spid="_x0000_s172861"/>
                </a:ext>
                <a:ext uri="{FF2B5EF4-FFF2-40B4-BE49-F238E27FC236}">
                  <a16:creationId xmlns:a16="http://schemas.microsoft.com/office/drawing/2014/main" id="{00000000-0008-0000-0300-00003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27</xdr:row>
          <xdr:rowOff>139700</xdr:rowOff>
        </xdr:from>
        <xdr:to>
          <xdr:col>21</xdr:col>
          <xdr:colOff>330200</xdr:colOff>
          <xdr:row>29</xdr:row>
          <xdr:rowOff>25400</xdr:rowOff>
        </xdr:to>
        <xdr:sp macro="" textlink="">
          <xdr:nvSpPr>
            <xdr:cNvPr id="172862" name="Check Box 830" hidden="1">
              <a:extLst>
                <a:ext uri="{63B3BB69-23CF-44E3-9099-C40C66FF867C}">
                  <a14:compatExt spid="_x0000_s172862"/>
                </a:ext>
                <a:ext uri="{FF2B5EF4-FFF2-40B4-BE49-F238E27FC236}">
                  <a16:creationId xmlns:a16="http://schemas.microsoft.com/office/drawing/2014/main" id="{00000000-0008-0000-0300-00003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28</xdr:row>
          <xdr:rowOff>139700</xdr:rowOff>
        </xdr:from>
        <xdr:to>
          <xdr:col>21</xdr:col>
          <xdr:colOff>330200</xdr:colOff>
          <xdr:row>30</xdr:row>
          <xdr:rowOff>25400</xdr:rowOff>
        </xdr:to>
        <xdr:sp macro="" textlink="">
          <xdr:nvSpPr>
            <xdr:cNvPr id="172863" name="Check Box 831" hidden="1">
              <a:extLst>
                <a:ext uri="{63B3BB69-23CF-44E3-9099-C40C66FF867C}">
                  <a14:compatExt spid="_x0000_s172863"/>
                </a:ext>
                <a:ext uri="{FF2B5EF4-FFF2-40B4-BE49-F238E27FC236}">
                  <a16:creationId xmlns:a16="http://schemas.microsoft.com/office/drawing/2014/main" id="{00000000-0008-0000-0300-00003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29</xdr:row>
          <xdr:rowOff>139700</xdr:rowOff>
        </xdr:from>
        <xdr:to>
          <xdr:col>21</xdr:col>
          <xdr:colOff>330200</xdr:colOff>
          <xdr:row>31</xdr:row>
          <xdr:rowOff>25400</xdr:rowOff>
        </xdr:to>
        <xdr:sp macro="" textlink="">
          <xdr:nvSpPr>
            <xdr:cNvPr id="172864" name="Check Box 832" hidden="1">
              <a:extLst>
                <a:ext uri="{63B3BB69-23CF-44E3-9099-C40C66FF867C}">
                  <a14:compatExt spid="_x0000_s172864"/>
                </a:ext>
                <a:ext uri="{FF2B5EF4-FFF2-40B4-BE49-F238E27FC236}">
                  <a16:creationId xmlns:a16="http://schemas.microsoft.com/office/drawing/2014/main" id="{00000000-0008-0000-0300-00004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30</xdr:row>
          <xdr:rowOff>139700</xdr:rowOff>
        </xdr:from>
        <xdr:to>
          <xdr:col>21</xdr:col>
          <xdr:colOff>330200</xdr:colOff>
          <xdr:row>32</xdr:row>
          <xdr:rowOff>25400</xdr:rowOff>
        </xdr:to>
        <xdr:sp macro="" textlink="">
          <xdr:nvSpPr>
            <xdr:cNvPr id="172865" name="Check Box 833" hidden="1">
              <a:extLst>
                <a:ext uri="{63B3BB69-23CF-44E3-9099-C40C66FF867C}">
                  <a14:compatExt spid="_x0000_s172865"/>
                </a:ext>
                <a:ext uri="{FF2B5EF4-FFF2-40B4-BE49-F238E27FC236}">
                  <a16:creationId xmlns:a16="http://schemas.microsoft.com/office/drawing/2014/main" id="{00000000-0008-0000-0300-00004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31</xdr:row>
          <xdr:rowOff>139700</xdr:rowOff>
        </xdr:from>
        <xdr:to>
          <xdr:col>21</xdr:col>
          <xdr:colOff>330200</xdr:colOff>
          <xdr:row>33</xdr:row>
          <xdr:rowOff>25400</xdr:rowOff>
        </xdr:to>
        <xdr:sp macro="" textlink="">
          <xdr:nvSpPr>
            <xdr:cNvPr id="172866" name="Check Box 834" hidden="1">
              <a:extLst>
                <a:ext uri="{63B3BB69-23CF-44E3-9099-C40C66FF867C}">
                  <a14:compatExt spid="_x0000_s172866"/>
                </a:ext>
                <a:ext uri="{FF2B5EF4-FFF2-40B4-BE49-F238E27FC236}">
                  <a16:creationId xmlns:a16="http://schemas.microsoft.com/office/drawing/2014/main" id="{00000000-0008-0000-0300-00004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32</xdr:row>
          <xdr:rowOff>139700</xdr:rowOff>
        </xdr:from>
        <xdr:to>
          <xdr:col>21</xdr:col>
          <xdr:colOff>330200</xdr:colOff>
          <xdr:row>34</xdr:row>
          <xdr:rowOff>25400</xdr:rowOff>
        </xdr:to>
        <xdr:sp macro="" textlink="">
          <xdr:nvSpPr>
            <xdr:cNvPr id="172867" name="Check Box 835" hidden="1">
              <a:extLst>
                <a:ext uri="{63B3BB69-23CF-44E3-9099-C40C66FF867C}">
                  <a14:compatExt spid="_x0000_s172867"/>
                </a:ext>
                <a:ext uri="{FF2B5EF4-FFF2-40B4-BE49-F238E27FC236}">
                  <a16:creationId xmlns:a16="http://schemas.microsoft.com/office/drawing/2014/main" id="{00000000-0008-0000-0300-00004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33</xdr:row>
          <xdr:rowOff>139700</xdr:rowOff>
        </xdr:from>
        <xdr:to>
          <xdr:col>21</xdr:col>
          <xdr:colOff>330200</xdr:colOff>
          <xdr:row>35</xdr:row>
          <xdr:rowOff>25400</xdr:rowOff>
        </xdr:to>
        <xdr:sp macro="" textlink="">
          <xdr:nvSpPr>
            <xdr:cNvPr id="172868" name="Check Box 836" hidden="1">
              <a:extLst>
                <a:ext uri="{63B3BB69-23CF-44E3-9099-C40C66FF867C}">
                  <a14:compatExt spid="_x0000_s172868"/>
                </a:ext>
                <a:ext uri="{FF2B5EF4-FFF2-40B4-BE49-F238E27FC236}">
                  <a16:creationId xmlns:a16="http://schemas.microsoft.com/office/drawing/2014/main" id="{00000000-0008-0000-0300-00004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34</xdr:row>
          <xdr:rowOff>139700</xdr:rowOff>
        </xdr:from>
        <xdr:to>
          <xdr:col>21</xdr:col>
          <xdr:colOff>330200</xdr:colOff>
          <xdr:row>36</xdr:row>
          <xdr:rowOff>25400</xdr:rowOff>
        </xdr:to>
        <xdr:sp macro="" textlink="">
          <xdr:nvSpPr>
            <xdr:cNvPr id="172869" name="Check Box 837" hidden="1">
              <a:extLst>
                <a:ext uri="{63B3BB69-23CF-44E3-9099-C40C66FF867C}">
                  <a14:compatExt spid="_x0000_s172869"/>
                </a:ext>
                <a:ext uri="{FF2B5EF4-FFF2-40B4-BE49-F238E27FC236}">
                  <a16:creationId xmlns:a16="http://schemas.microsoft.com/office/drawing/2014/main" id="{00000000-0008-0000-0300-00004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35</xdr:row>
          <xdr:rowOff>139700</xdr:rowOff>
        </xdr:from>
        <xdr:to>
          <xdr:col>21</xdr:col>
          <xdr:colOff>330200</xdr:colOff>
          <xdr:row>37</xdr:row>
          <xdr:rowOff>25400</xdr:rowOff>
        </xdr:to>
        <xdr:sp macro="" textlink="">
          <xdr:nvSpPr>
            <xdr:cNvPr id="172870" name="Check Box 838" hidden="1">
              <a:extLst>
                <a:ext uri="{63B3BB69-23CF-44E3-9099-C40C66FF867C}">
                  <a14:compatExt spid="_x0000_s172870"/>
                </a:ext>
                <a:ext uri="{FF2B5EF4-FFF2-40B4-BE49-F238E27FC236}">
                  <a16:creationId xmlns:a16="http://schemas.microsoft.com/office/drawing/2014/main" id="{00000000-0008-0000-0300-00004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36</xdr:row>
          <xdr:rowOff>139700</xdr:rowOff>
        </xdr:from>
        <xdr:to>
          <xdr:col>21</xdr:col>
          <xdr:colOff>330200</xdr:colOff>
          <xdr:row>38</xdr:row>
          <xdr:rowOff>25400</xdr:rowOff>
        </xdr:to>
        <xdr:sp macro="" textlink="">
          <xdr:nvSpPr>
            <xdr:cNvPr id="172871" name="Check Box 839" hidden="1">
              <a:extLst>
                <a:ext uri="{63B3BB69-23CF-44E3-9099-C40C66FF867C}">
                  <a14:compatExt spid="_x0000_s172871"/>
                </a:ext>
                <a:ext uri="{FF2B5EF4-FFF2-40B4-BE49-F238E27FC236}">
                  <a16:creationId xmlns:a16="http://schemas.microsoft.com/office/drawing/2014/main" id="{00000000-0008-0000-0300-00004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37</xdr:row>
          <xdr:rowOff>139700</xdr:rowOff>
        </xdr:from>
        <xdr:to>
          <xdr:col>21</xdr:col>
          <xdr:colOff>330200</xdr:colOff>
          <xdr:row>39</xdr:row>
          <xdr:rowOff>25400</xdr:rowOff>
        </xdr:to>
        <xdr:sp macro="" textlink="">
          <xdr:nvSpPr>
            <xdr:cNvPr id="172872" name="Check Box 840" hidden="1">
              <a:extLst>
                <a:ext uri="{63B3BB69-23CF-44E3-9099-C40C66FF867C}">
                  <a14:compatExt spid="_x0000_s172872"/>
                </a:ext>
                <a:ext uri="{FF2B5EF4-FFF2-40B4-BE49-F238E27FC236}">
                  <a16:creationId xmlns:a16="http://schemas.microsoft.com/office/drawing/2014/main" id="{00000000-0008-0000-0300-00004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38</xdr:row>
          <xdr:rowOff>139700</xdr:rowOff>
        </xdr:from>
        <xdr:to>
          <xdr:col>21</xdr:col>
          <xdr:colOff>330200</xdr:colOff>
          <xdr:row>40</xdr:row>
          <xdr:rowOff>25400</xdr:rowOff>
        </xdr:to>
        <xdr:sp macro="" textlink="">
          <xdr:nvSpPr>
            <xdr:cNvPr id="172873" name="Check Box 841" hidden="1">
              <a:extLst>
                <a:ext uri="{63B3BB69-23CF-44E3-9099-C40C66FF867C}">
                  <a14:compatExt spid="_x0000_s172873"/>
                </a:ext>
                <a:ext uri="{FF2B5EF4-FFF2-40B4-BE49-F238E27FC236}">
                  <a16:creationId xmlns:a16="http://schemas.microsoft.com/office/drawing/2014/main" id="{00000000-0008-0000-0300-00004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39</xdr:row>
          <xdr:rowOff>139700</xdr:rowOff>
        </xdr:from>
        <xdr:to>
          <xdr:col>21</xdr:col>
          <xdr:colOff>330200</xdr:colOff>
          <xdr:row>41</xdr:row>
          <xdr:rowOff>25400</xdr:rowOff>
        </xdr:to>
        <xdr:sp macro="" textlink="">
          <xdr:nvSpPr>
            <xdr:cNvPr id="172874" name="Check Box 842" hidden="1">
              <a:extLst>
                <a:ext uri="{63B3BB69-23CF-44E3-9099-C40C66FF867C}">
                  <a14:compatExt spid="_x0000_s172874"/>
                </a:ext>
                <a:ext uri="{FF2B5EF4-FFF2-40B4-BE49-F238E27FC236}">
                  <a16:creationId xmlns:a16="http://schemas.microsoft.com/office/drawing/2014/main" id="{00000000-0008-0000-0300-00004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40</xdr:row>
          <xdr:rowOff>139700</xdr:rowOff>
        </xdr:from>
        <xdr:to>
          <xdr:col>21</xdr:col>
          <xdr:colOff>330200</xdr:colOff>
          <xdr:row>42</xdr:row>
          <xdr:rowOff>25400</xdr:rowOff>
        </xdr:to>
        <xdr:sp macro="" textlink="">
          <xdr:nvSpPr>
            <xdr:cNvPr id="172875" name="Check Box 843" hidden="1">
              <a:extLst>
                <a:ext uri="{63B3BB69-23CF-44E3-9099-C40C66FF867C}">
                  <a14:compatExt spid="_x0000_s172875"/>
                </a:ext>
                <a:ext uri="{FF2B5EF4-FFF2-40B4-BE49-F238E27FC236}">
                  <a16:creationId xmlns:a16="http://schemas.microsoft.com/office/drawing/2014/main" id="{00000000-0008-0000-0300-00004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41</xdr:row>
          <xdr:rowOff>139700</xdr:rowOff>
        </xdr:from>
        <xdr:to>
          <xdr:col>21</xdr:col>
          <xdr:colOff>330200</xdr:colOff>
          <xdr:row>43</xdr:row>
          <xdr:rowOff>25400</xdr:rowOff>
        </xdr:to>
        <xdr:sp macro="" textlink="">
          <xdr:nvSpPr>
            <xdr:cNvPr id="172876" name="Check Box 844" hidden="1">
              <a:extLst>
                <a:ext uri="{63B3BB69-23CF-44E3-9099-C40C66FF867C}">
                  <a14:compatExt spid="_x0000_s172876"/>
                </a:ext>
                <a:ext uri="{FF2B5EF4-FFF2-40B4-BE49-F238E27FC236}">
                  <a16:creationId xmlns:a16="http://schemas.microsoft.com/office/drawing/2014/main" id="{00000000-0008-0000-0300-00004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42</xdr:row>
          <xdr:rowOff>139700</xdr:rowOff>
        </xdr:from>
        <xdr:to>
          <xdr:col>21</xdr:col>
          <xdr:colOff>330200</xdr:colOff>
          <xdr:row>44</xdr:row>
          <xdr:rowOff>25400</xdr:rowOff>
        </xdr:to>
        <xdr:sp macro="" textlink="">
          <xdr:nvSpPr>
            <xdr:cNvPr id="172877" name="Check Box 845" hidden="1">
              <a:extLst>
                <a:ext uri="{63B3BB69-23CF-44E3-9099-C40C66FF867C}">
                  <a14:compatExt spid="_x0000_s172877"/>
                </a:ext>
                <a:ext uri="{FF2B5EF4-FFF2-40B4-BE49-F238E27FC236}">
                  <a16:creationId xmlns:a16="http://schemas.microsoft.com/office/drawing/2014/main" id="{00000000-0008-0000-0300-00004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43</xdr:row>
          <xdr:rowOff>139700</xdr:rowOff>
        </xdr:from>
        <xdr:to>
          <xdr:col>21</xdr:col>
          <xdr:colOff>330200</xdr:colOff>
          <xdr:row>45</xdr:row>
          <xdr:rowOff>25400</xdr:rowOff>
        </xdr:to>
        <xdr:sp macro="" textlink="">
          <xdr:nvSpPr>
            <xdr:cNvPr id="172878" name="Check Box 846" hidden="1">
              <a:extLst>
                <a:ext uri="{63B3BB69-23CF-44E3-9099-C40C66FF867C}">
                  <a14:compatExt spid="_x0000_s172878"/>
                </a:ext>
                <a:ext uri="{FF2B5EF4-FFF2-40B4-BE49-F238E27FC236}">
                  <a16:creationId xmlns:a16="http://schemas.microsoft.com/office/drawing/2014/main" id="{00000000-0008-0000-0300-00004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44</xdr:row>
          <xdr:rowOff>139700</xdr:rowOff>
        </xdr:from>
        <xdr:to>
          <xdr:col>21</xdr:col>
          <xdr:colOff>330200</xdr:colOff>
          <xdr:row>46</xdr:row>
          <xdr:rowOff>25400</xdr:rowOff>
        </xdr:to>
        <xdr:sp macro="" textlink="">
          <xdr:nvSpPr>
            <xdr:cNvPr id="172879" name="Check Box 847" hidden="1">
              <a:extLst>
                <a:ext uri="{63B3BB69-23CF-44E3-9099-C40C66FF867C}">
                  <a14:compatExt spid="_x0000_s172879"/>
                </a:ext>
                <a:ext uri="{FF2B5EF4-FFF2-40B4-BE49-F238E27FC236}">
                  <a16:creationId xmlns:a16="http://schemas.microsoft.com/office/drawing/2014/main" id="{00000000-0008-0000-0300-00004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45</xdr:row>
          <xdr:rowOff>139700</xdr:rowOff>
        </xdr:from>
        <xdr:to>
          <xdr:col>21</xdr:col>
          <xdr:colOff>330200</xdr:colOff>
          <xdr:row>47</xdr:row>
          <xdr:rowOff>25400</xdr:rowOff>
        </xdr:to>
        <xdr:sp macro="" textlink="">
          <xdr:nvSpPr>
            <xdr:cNvPr id="172880" name="Check Box 848" hidden="1">
              <a:extLst>
                <a:ext uri="{63B3BB69-23CF-44E3-9099-C40C66FF867C}">
                  <a14:compatExt spid="_x0000_s172880"/>
                </a:ext>
                <a:ext uri="{FF2B5EF4-FFF2-40B4-BE49-F238E27FC236}">
                  <a16:creationId xmlns:a16="http://schemas.microsoft.com/office/drawing/2014/main" id="{00000000-0008-0000-0300-00005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46</xdr:row>
          <xdr:rowOff>139700</xdr:rowOff>
        </xdr:from>
        <xdr:to>
          <xdr:col>21</xdr:col>
          <xdr:colOff>330200</xdr:colOff>
          <xdr:row>48</xdr:row>
          <xdr:rowOff>25400</xdr:rowOff>
        </xdr:to>
        <xdr:sp macro="" textlink="">
          <xdr:nvSpPr>
            <xdr:cNvPr id="172881" name="Check Box 849" hidden="1">
              <a:extLst>
                <a:ext uri="{63B3BB69-23CF-44E3-9099-C40C66FF867C}">
                  <a14:compatExt spid="_x0000_s172881"/>
                </a:ext>
                <a:ext uri="{FF2B5EF4-FFF2-40B4-BE49-F238E27FC236}">
                  <a16:creationId xmlns:a16="http://schemas.microsoft.com/office/drawing/2014/main" id="{00000000-0008-0000-0300-00005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47</xdr:row>
          <xdr:rowOff>139700</xdr:rowOff>
        </xdr:from>
        <xdr:to>
          <xdr:col>21</xdr:col>
          <xdr:colOff>330200</xdr:colOff>
          <xdr:row>49</xdr:row>
          <xdr:rowOff>25400</xdr:rowOff>
        </xdr:to>
        <xdr:sp macro="" textlink="">
          <xdr:nvSpPr>
            <xdr:cNvPr id="172882" name="Check Box 850" hidden="1">
              <a:extLst>
                <a:ext uri="{63B3BB69-23CF-44E3-9099-C40C66FF867C}">
                  <a14:compatExt spid="_x0000_s172882"/>
                </a:ext>
                <a:ext uri="{FF2B5EF4-FFF2-40B4-BE49-F238E27FC236}">
                  <a16:creationId xmlns:a16="http://schemas.microsoft.com/office/drawing/2014/main" id="{00000000-0008-0000-0300-00005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48</xdr:row>
          <xdr:rowOff>139700</xdr:rowOff>
        </xdr:from>
        <xdr:to>
          <xdr:col>21</xdr:col>
          <xdr:colOff>330200</xdr:colOff>
          <xdr:row>50</xdr:row>
          <xdr:rowOff>25400</xdr:rowOff>
        </xdr:to>
        <xdr:sp macro="" textlink="">
          <xdr:nvSpPr>
            <xdr:cNvPr id="172883" name="Check Box 851" hidden="1">
              <a:extLst>
                <a:ext uri="{63B3BB69-23CF-44E3-9099-C40C66FF867C}">
                  <a14:compatExt spid="_x0000_s172883"/>
                </a:ext>
                <a:ext uri="{FF2B5EF4-FFF2-40B4-BE49-F238E27FC236}">
                  <a16:creationId xmlns:a16="http://schemas.microsoft.com/office/drawing/2014/main" id="{00000000-0008-0000-0300-00005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49</xdr:row>
          <xdr:rowOff>139700</xdr:rowOff>
        </xdr:from>
        <xdr:to>
          <xdr:col>21</xdr:col>
          <xdr:colOff>330200</xdr:colOff>
          <xdr:row>51</xdr:row>
          <xdr:rowOff>25400</xdr:rowOff>
        </xdr:to>
        <xdr:sp macro="" textlink="">
          <xdr:nvSpPr>
            <xdr:cNvPr id="172884" name="Check Box 852" hidden="1">
              <a:extLst>
                <a:ext uri="{63B3BB69-23CF-44E3-9099-C40C66FF867C}">
                  <a14:compatExt spid="_x0000_s172884"/>
                </a:ext>
                <a:ext uri="{FF2B5EF4-FFF2-40B4-BE49-F238E27FC236}">
                  <a16:creationId xmlns:a16="http://schemas.microsoft.com/office/drawing/2014/main" id="{00000000-0008-0000-0300-00005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50</xdr:row>
          <xdr:rowOff>139700</xdr:rowOff>
        </xdr:from>
        <xdr:to>
          <xdr:col>21</xdr:col>
          <xdr:colOff>330200</xdr:colOff>
          <xdr:row>52</xdr:row>
          <xdr:rowOff>25400</xdr:rowOff>
        </xdr:to>
        <xdr:sp macro="" textlink="">
          <xdr:nvSpPr>
            <xdr:cNvPr id="172885" name="Check Box 853" hidden="1">
              <a:extLst>
                <a:ext uri="{63B3BB69-23CF-44E3-9099-C40C66FF867C}">
                  <a14:compatExt spid="_x0000_s172885"/>
                </a:ext>
                <a:ext uri="{FF2B5EF4-FFF2-40B4-BE49-F238E27FC236}">
                  <a16:creationId xmlns:a16="http://schemas.microsoft.com/office/drawing/2014/main" id="{00000000-0008-0000-0300-00005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51</xdr:row>
          <xdr:rowOff>139700</xdr:rowOff>
        </xdr:from>
        <xdr:to>
          <xdr:col>21</xdr:col>
          <xdr:colOff>330200</xdr:colOff>
          <xdr:row>53</xdr:row>
          <xdr:rowOff>25400</xdr:rowOff>
        </xdr:to>
        <xdr:sp macro="" textlink="">
          <xdr:nvSpPr>
            <xdr:cNvPr id="172886" name="Check Box 854" hidden="1">
              <a:extLst>
                <a:ext uri="{63B3BB69-23CF-44E3-9099-C40C66FF867C}">
                  <a14:compatExt spid="_x0000_s172886"/>
                </a:ext>
                <a:ext uri="{FF2B5EF4-FFF2-40B4-BE49-F238E27FC236}">
                  <a16:creationId xmlns:a16="http://schemas.microsoft.com/office/drawing/2014/main" id="{00000000-0008-0000-0300-00005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52</xdr:row>
          <xdr:rowOff>139700</xdr:rowOff>
        </xdr:from>
        <xdr:to>
          <xdr:col>21</xdr:col>
          <xdr:colOff>330200</xdr:colOff>
          <xdr:row>54</xdr:row>
          <xdr:rowOff>25400</xdr:rowOff>
        </xdr:to>
        <xdr:sp macro="" textlink="">
          <xdr:nvSpPr>
            <xdr:cNvPr id="172887" name="Check Box 855" hidden="1">
              <a:extLst>
                <a:ext uri="{63B3BB69-23CF-44E3-9099-C40C66FF867C}">
                  <a14:compatExt spid="_x0000_s172887"/>
                </a:ext>
                <a:ext uri="{FF2B5EF4-FFF2-40B4-BE49-F238E27FC236}">
                  <a16:creationId xmlns:a16="http://schemas.microsoft.com/office/drawing/2014/main" id="{00000000-0008-0000-0300-00005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53</xdr:row>
          <xdr:rowOff>139700</xdr:rowOff>
        </xdr:from>
        <xdr:to>
          <xdr:col>21</xdr:col>
          <xdr:colOff>330200</xdr:colOff>
          <xdr:row>55</xdr:row>
          <xdr:rowOff>25400</xdr:rowOff>
        </xdr:to>
        <xdr:sp macro="" textlink="">
          <xdr:nvSpPr>
            <xdr:cNvPr id="172888" name="Check Box 856" hidden="1">
              <a:extLst>
                <a:ext uri="{63B3BB69-23CF-44E3-9099-C40C66FF867C}">
                  <a14:compatExt spid="_x0000_s172888"/>
                </a:ext>
                <a:ext uri="{FF2B5EF4-FFF2-40B4-BE49-F238E27FC236}">
                  <a16:creationId xmlns:a16="http://schemas.microsoft.com/office/drawing/2014/main" id="{00000000-0008-0000-0300-00005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54</xdr:row>
          <xdr:rowOff>139700</xdr:rowOff>
        </xdr:from>
        <xdr:to>
          <xdr:col>21</xdr:col>
          <xdr:colOff>330200</xdr:colOff>
          <xdr:row>56</xdr:row>
          <xdr:rowOff>25400</xdr:rowOff>
        </xdr:to>
        <xdr:sp macro="" textlink="">
          <xdr:nvSpPr>
            <xdr:cNvPr id="172889" name="Check Box 857" hidden="1">
              <a:extLst>
                <a:ext uri="{63B3BB69-23CF-44E3-9099-C40C66FF867C}">
                  <a14:compatExt spid="_x0000_s172889"/>
                </a:ext>
                <a:ext uri="{FF2B5EF4-FFF2-40B4-BE49-F238E27FC236}">
                  <a16:creationId xmlns:a16="http://schemas.microsoft.com/office/drawing/2014/main" id="{00000000-0008-0000-0300-00005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55</xdr:row>
          <xdr:rowOff>139700</xdr:rowOff>
        </xdr:from>
        <xdr:to>
          <xdr:col>21</xdr:col>
          <xdr:colOff>330200</xdr:colOff>
          <xdr:row>57</xdr:row>
          <xdr:rowOff>25400</xdr:rowOff>
        </xdr:to>
        <xdr:sp macro="" textlink="">
          <xdr:nvSpPr>
            <xdr:cNvPr id="172890" name="Check Box 858" hidden="1">
              <a:extLst>
                <a:ext uri="{63B3BB69-23CF-44E3-9099-C40C66FF867C}">
                  <a14:compatExt spid="_x0000_s172890"/>
                </a:ext>
                <a:ext uri="{FF2B5EF4-FFF2-40B4-BE49-F238E27FC236}">
                  <a16:creationId xmlns:a16="http://schemas.microsoft.com/office/drawing/2014/main" id="{00000000-0008-0000-0300-00005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56</xdr:row>
          <xdr:rowOff>139700</xdr:rowOff>
        </xdr:from>
        <xdr:to>
          <xdr:col>21</xdr:col>
          <xdr:colOff>330200</xdr:colOff>
          <xdr:row>58</xdr:row>
          <xdr:rowOff>25400</xdr:rowOff>
        </xdr:to>
        <xdr:sp macro="" textlink="">
          <xdr:nvSpPr>
            <xdr:cNvPr id="172891" name="Check Box 859" hidden="1">
              <a:extLst>
                <a:ext uri="{63B3BB69-23CF-44E3-9099-C40C66FF867C}">
                  <a14:compatExt spid="_x0000_s172891"/>
                </a:ext>
                <a:ext uri="{FF2B5EF4-FFF2-40B4-BE49-F238E27FC236}">
                  <a16:creationId xmlns:a16="http://schemas.microsoft.com/office/drawing/2014/main" id="{00000000-0008-0000-0300-00005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57</xdr:row>
          <xdr:rowOff>139700</xdr:rowOff>
        </xdr:from>
        <xdr:to>
          <xdr:col>21</xdr:col>
          <xdr:colOff>330200</xdr:colOff>
          <xdr:row>59</xdr:row>
          <xdr:rowOff>25400</xdr:rowOff>
        </xdr:to>
        <xdr:sp macro="" textlink="">
          <xdr:nvSpPr>
            <xdr:cNvPr id="172892" name="Check Box 860" hidden="1">
              <a:extLst>
                <a:ext uri="{63B3BB69-23CF-44E3-9099-C40C66FF867C}">
                  <a14:compatExt spid="_x0000_s172892"/>
                </a:ext>
                <a:ext uri="{FF2B5EF4-FFF2-40B4-BE49-F238E27FC236}">
                  <a16:creationId xmlns:a16="http://schemas.microsoft.com/office/drawing/2014/main" id="{00000000-0008-0000-0300-00005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58</xdr:row>
          <xdr:rowOff>139700</xdr:rowOff>
        </xdr:from>
        <xdr:to>
          <xdr:col>21</xdr:col>
          <xdr:colOff>330200</xdr:colOff>
          <xdr:row>60</xdr:row>
          <xdr:rowOff>25400</xdr:rowOff>
        </xdr:to>
        <xdr:sp macro="" textlink="">
          <xdr:nvSpPr>
            <xdr:cNvPr id="172893" name="Check Box 861" hidden="1">
              <a:extLst>
                <a:ext uri="{63B3BB69-23CF-44E3-9099-C40C66FF867C}">
                  <a14:compatExt spid="_x0000_s172893"/>
                </a:ext>
                <a:ext uri="{FF2B5EF4-FFF2-40B4-BE49-F238E27FC236}">
                  <a16:creationId xmlns:a16="http://schemas.microsoft.com/office/drawing/2014/main" id="{00000000-0008-0000-0300-00005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59</xdr:row>
          <xdr:rowOff>139700</xdr:rowOff>
        </xdr:from>
        <xdr:to>
          <xdr:col>21</xdr:col>
          <xdr:colOff>330200</xdr:colOff>
          <xdr:row>61</xdr:row>
          <xdr:rowOff>25400</xdr:rowOff>
        </xdr:to>
        <xdr:sp macro="" textlink="">
          <xdr:nvSpPr>
            <xdr:cNvPr id="172894" name="Check Box 862" hidden="1">
              <a:extLst>
                <a:ext uri="{63B3BB69-23CF-44E3-9099-C40C66FF867C}">
                  <a14:compatExt spid="_x0000_s172894"/>
                </a:ext>
                <a:ext uri="{FF2B5EF4-FFF2-40B4-BE49-F238E27FC236}">
                  <a16:creationId xmlns:a16="http://schemas.microsoft.com/office/drawing/2014/main" id="{00000000-0008-0000-0300-00005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60</xdr:row>
          <xdr:rowOff>139700</xdr:rowOff>
        </xdr:from>
        <xdr:to>
          <xdr:col>21</xdr:col>
          <xdr:colOff>330200</xdr:colOff>
          <xdr:row>62</xdr:row>
          <xdr:rowOff>25400</xdr:rowOff>
        </xdr:to>
        <xdr:sp macro="" textlink="">
          <xdr:nvSpPr>
            <xdr:cNvPr id="172895" name="Check Box 863" hidden="1">
              <a:extLst>
                <a:ext uri="{63B3BB69-23CF-44E3-9099-C40C66FF867C}">
                  <a14:compatExt spid="_x0000_s172895"/>
                </a:ext>
                <a:ext uri="{FF2B5EF4-FFF2-40B4-BE49-F238E27FC236}">
                  <a16:creationId xmlns:a16="http://schemas.microsoft.com/office/drawing/2014/main" id="{00000000-0008-0000-0300-00005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61</xdr:row>
          <xdr:rowOff>139700</xdr:rowOff>
        </xdr:from>
        <xdr:to>
          <xdr:col>21</xdr:col>
          <xdr:colOff>330200</xdr:colOff>
          <xdr:row>63</xdr:row>
          <xdr:rowOff>25400</xdr:rowOff>
        </xdr:to>
        <xdr:sp macro="" textlink="">
          <xdr:nvSpPr>
            <xdr:cNvPr id="172896" name="Check Box 864" hidden="1">
              <a:extLst>
                <a:ext uri="{63B3BB69-23CF-44E3-9099-C40C66FF867C}">
                  <a14:compatExt spid="_x0000_s172896"/>
                </a:ext>
                <a:ext uri="{FF2B5EF4-FFF2-40B4-BE49-F238E27FC236}">
                  <a16:creationId xmlns:a16="http://schemas.microsoft.com/office/drawing/2014/main" id="{00000000-0008-0000-0300-00006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62</xdr:row>
          <xdr:rowOff>139700</xdr:rowOff>
        </xdr:from>
        <xdr:to>
          <xdr:col>21</xdr:col>
          <xdr:colOff>330200</xdr:colOff>
          <xdr:row>64</xdr:row>
          <xdr:rowOff>25400</xdr:rowOff>
        </xdr:to>
        <xdr:sp macro="" textlink="">
          <xdr:nvSpPr>
            <xdr:cNvPr id="172897" name="Check Box 865" hidden="1">
              <a:extLst>
                <a:ext uri="{63B3BB69-23CF-44E3-9099-C40C66FF867C}">
                  <a14:compatExt spid="_x0000_s172897"/>
                </a:ext>
                <a:ext uri="{FF2B5EF4-FFF2-40B4-BE49-F238E27FC236}">
                  <a16:creationId xmlns:a16="http://schemas.microsoft.com/office/drawing/2014/main" id="{00000000-0008-0000-0300-00006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63</xdr:row>
          <xdr:rowOff>139700</xdr:rowOff>
        </xdr:from>
        <xdr:to>
          <xdr:col>21</xdr:col>
          <xdr:colOff>330200</xdr:colOff>
          <xdr:row>65</xdr:row>
          <xdr:rowOff>25400</xdr:rowOff>
        </xdr:to>
        <xdr:sp macro="" textlink="">
          <xdr:nvSpPr>
            <xdr:cNvPr id="172898" name="Check Box 866" hidden="1">
              <a:extLst>
                <a:ext uri="{63B3BB69-23CF-44E3-9099-C40C66FF867C}">
                  <a14:compatExt spid="_x0000_s172898"/>
                </a:ext>
                <a:ext uri="{FF2B5EF4-FFF2-40B4-BE49-F238E27FC236}">
                  <a16:creationId xmlns:a16="http://schemas.microsoft.com/office/drawing/2014/main" id="{00000000-0008-0000-0300-00006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64</xdr:row>
          <xdr:rowOff>139700</xdr:rowOff>
        </xdr:from>
        <xdr:to>
          <xdr:col>21</xdr:col>
          <xdr:colOff>330200</xdr:colOff>
          <xdr:row>66</xdr:row>
          <xdr:rowOff>25400</xdr:rowOff>
        </xdr:to>
        <xdr:sp macro="" textlink="">
          <xdr:nvSpPr>
            <xdr:cNvPr id="172899" name="Check Box 867" hidden="1">
              <a:extLst>
                <a:ext uri="{63B3BB69-23CF-44E3-9099-C40C66FF867C}">
                  <a14:compatExt spid="_x0000_s172899"/>
                </a:ext>
                <a:ext uri="{FF2B5EF4-FFF2-40B4-BE49-F238E27FC236}">
                  <a16:creationId xmlns:a16="http://schemas.microsoft.com/office/drawing/2014/main" id="{00000000-0008-0000-0300-00006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65</xdr:row>
          <xdr:rowOff>139700</xdr:rowOff>
        </xdr:from>
        <xdr:to>
          <xdr:col>21</xdr:col>
          <xdr:colOff>330200</xdr:colOff>
          <xdr:row>67</xdr:row>
          <xdr:rowOff>25400</xdr:rowOff>
        </xdr:to>
        <xdr:sp macro="" textlink="">
          <xdr:nvSpPr>
            <xdr:cNvPr id="172900" name="Check Box 868" hidden="1">
              <a:extLst>
                <a:ext uri="{63B3BB69-23CF-44E3-9099-C40C66FF867C}">
                  <a14:compatExt spid="_x0000_s172900"/>
                </a:ext>
                <a:ext uri="{FF2B5EF4-FFF2-40B4-BE49-F238E27FC236}">
                  <a16:creationId xmlns:a16="http://schemas.microsoft.com/office/drawing/2014/main" id="{00000000-0008-0000-0300-00006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66</xdr:row>
          <xdr:rowOff>139700</xdr:rowOff>
        </xdr:from>
        <xdr:to>
          <xdr:col>21</xdr:col>
          <xdr:colOff>330200</xdr:colOff>
          <xdr:row>68</xdr:row>
          <xdr:rowOff>25400</xdr:rowOff>
        </xdr:to>
        <xdr:sp macro="" textlink="">
          <xdr:nvSpPr>
            <xdr:cNvPr id="172901" name="Check Box 869" hidden="1">
              <a:extLst>
                <a:ext uri="{63B3BB69-23CF-44E3-9099-C40C66FF867C}">
                  <a14:compatExt spid="_x0000_s172901"/>
                </a:ext>
                <a:ext uri="{FF2B5EF4-FFF2-40B4-BE49-F238E27FC236}">
                  <a16:creationId xmlns:a16="http://schemas.microsoft.com/office/drawing/2014/main" id="{00000000-0008-0000-0300-00006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67</xdr:row>
          <xdr:rowOff>139700</xdr:rowOff>
        </xdr:from>
        <xdr:to>
          <xdr:col>21</xdr:col>
          <xdr:colOff>330200</xdr:colOff>
          <xdr:row>69</xdr:row>
          <xdr:rowOff>25400</xdr:rowOff>
        </xdr:to>
        <xdr:sp macro="" textlink="">
          <xdr:nvSpPr>
            <xdr:cNvPr id="172902" name="Check Box 870" hidden="1">
              <a:extLst>
                <a:ext uri="{63B3BB69-23CF-44E3-9099-C40C66FF867C}">
                  <a14:compatExt spid="_x0000_s172902"/>
                </a:ext>
                <a:ext uri="{FF2B5EF4-FFF2-40B4-BE49-F238E27FC236}">
                  <a16:creationId xmlns:a16="http://schemas.microsoft.com/office/drawing/2014/main" id="{00000000-0008-0000-0300-00006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68</xdr:row>
          <xdr:rowOff>139700</xdr:rowOff>
        </xdr:from>
        <xdr:to>
          <xdr:col>21</xdr:col>
          <xdr:colOff>330200</xdr:colOff>
          <xdr:row>70</xdr:row>
          <xdr:rowOff>25400</xdr:rowOff>
        </xdr:to>
        <xdr:sp macro="" textlink="">
          <xdr:nvSpPr>
            <xdr:cNvPr id="172903" name="Check Box 871" hidden="1">
              <a:extLst>
                <a:ext uri="{63B3BB69-23CF-44E3-9099-C40C66FF867C}">
                  <a14:compatExt spid="_x0000_s172903"/>
                </a:ext>
                <a:ext uri="{FF2B5EF4-FFF2-40B4-BE49-F238E27FC236}">
                  <a16:creationId xmlns:a16="http://schemas.microsoft.com/office/drawing/2014/main" id="{00000000-0008-0000-0300-00006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69</xdr:row>
          <xdr:rowOff>139700</xdr:rowOff>
        </xdr:from>
        <xdr:to>
          <xdr:col>21</xdr:col>
          <xdr:colOff>330200</xdr:colOff>
          <xdr:row>71</xdr:row>
          <xdr:rowOff>25400</xdr:rowOff>
        </xdr:to>
        <xdr:sp macro="" textlink="">
          <xdr:nvSpPr>
            <xdr:cNvPr id="172904" name="Check Box 872" hidden="1">
              <a:extLst>
                <a:ext uri="{63B3BB69-23CF-44E3-9099-C40C66FF867C}">
                  <a14:compatExt spid="_x0000_s172904"/>
                </a:ext>
                <a:ext uri="{FF2B5EF4-FFF2-40B4-BE49-F238E27FC236}">
                  <a16:creationId xmlns:a16="http://schemas.microsoft.com/office/drawing/2014/main" id="{00000000-0008-0000-0300-00006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70</xdr:row>
          <xdr:rowOff>139700</xdr:rowOff>
        </xdr:from>
        <xdr:to>
          <xdr:col>21</xdr:col>
          <xdr:colOff>330200</xdr:colOff>
          <xdr:row>72</xdr:row>
          <xdr:rowOff>25400</xdr:rowOff>
        </xdr:to>
        <xdr:sp macro="" textlink="">
          <xdr:nvSpPr>
            <xdr:cNvPr id="172905" name="Check Box 873" hidden="1">
              <a:extLst>
                <a:ext uri="{63B3BB69-23CF-44E3-9099-C40C66FF867C}">
                  <a14:compatExt spid="_x0000_s172905"/>
                </a:ext>
                <a:ext uri="{FF2B5EF4-FFF2-40B4-BE49-F238E27FC236}">
                  <a16:creationId xmlns:a16="http://schemas.microsoft.com/office/drawing/2014/main" id="{00000000-0008-0000-0300-00006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71</xdr:row>
          <xdr:rowOff>139700</xdr:rowOff>
        </xdr:from>
        <xdr:to>
          <xdr:col>21</xdr:col>
          <xdr:colOff>330200</xdr:colOff>
          <xdr:row>73</xdr:row>
          <xdr:rowOff>25400</xdr:rowOff>
        </xdr:to>
        <xdr:sp macro="" textlink="">
          <xdr:nvSpPr>
            <xdr:cNvPr id="172906" name="Check Box 874" hidden="1">
              <a:extLst>
                <a:ext uri="{63B3BB69-23CF-44E3-9099-C40C66FF867C}">
                  <a14:compatExt spid="_x0000_s172906"/>
                </a:ext>
                <a:ext uri="{FF2B5EF4-FFF2-40B4-BE49-F238E27FC236}">
                  <a16:creationId xmlns:a16="http://schemas.microsoft.com/office/drawing/2014/main" id="{00000000-0008-0000-0300-00006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72</xdr:row>
          <xdr:rowOff>139700</xdr:rowOff>
        </xdr:from>
        <xdr:to>
          <xdr:col>21</xdr:col>
          <xdr:colOff>330200</xdr:colOff>
          <xdr:row>74</xdr:row>
          <xdr:rowOff>25400</xdr:rowOff>
        </xdr:to>
        <xdr:sp macro="" textlink="">
          <xdr:nvSpPr>
            <xdr:cNvPr id="172907" name="Check Box 875" hidden="1">
              <a:extLst>
                <a:ext uri="{63B3BB69-23CF-44E3-9099-C40C66FF867C}">
                  <a14:compatExt spid="_x0000_s172907"/>
                </a:ext>
                <a:ext uri="{FF2B5EF4-FFF2-40B4-BE49-F238E27FC236}">
                  <a16:creationId xmlns:a16="http://schemas.microsoft.com/office/drawing/2014/main" id="{00000000-0008-0000-0300-00006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73</xdr:row>
          <xdr:rowOff>139700</xdr:rowOff>
        </xdr:from>
        <xdr:to>
          <xdr:col>21</xdr:col>
          <xdr:colOff>330200</xdr:colOff>
          <xdr:row>75</xdr:row>
          <xdr:rowOff>25400</xdr:rowOff>
        </xdr:to>
        <xdr:sp macro="" textlink="">
          <xdr:nvSpPr>
            <xdr:cNvPr id="172908" name="Check Box 876" hidden="1">
              <a:extLst>
                <a:ext uri="{63B3BB69-23CF-44E3-9099-C40C66FF867C}">
                  <a14:compatExt spid="_x0000_s172908"/>
                </a:ext>
                <a:ext uri="{FF2B5EF4-FFF2-40B4-BE49-F238E27FC236}">
                  <a16:creationId xmlns:a16="http://schemas.microsoft.com/office/drawing/2014/main" id="{00000000-0008-0000-0300-00006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74</xdr:row>
          <xdr:rowOff>139700</xdr:rowOff>
        </xdr:from>
        <xdr:to>
          <xdr:col>21</xdr:col>
          <xdr:colOff>330200</xdr:colOff>
          <xdr:row>76</xdr:row>
          <xdr:rowOff>25400</xdr:rowOff>
        </xdr:to>
        <xdr:sp macro="" textlink="">
          <xdr:nvSpPr>
            <xdr:cNvPr id="172909" name="Check Box 877" hidden="1">
              <a:extLst>
                <a:ext uri="{63B3BB69-23CF-44E3-9099-C40C66FF867C}">
                  <a14:compatExt spid="_x0000_s172909"/>
                </a:ext>
                <a:ext uri="{FF2B5EF4-FFF2-40B4-BE49-F238E27FC236}">
                  <a16:creationId xmlns:a16="http://schemas.microsoft.com/office/drawing/2014/main" id="{00000000-0008-0000-0300-00006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75</xdr:row>
          <xdr:rowOff>139700</xdr:rowOff>
        </xdr:from>
        <xdr:to>
          <xdr:col>21</xdr:col>
          <xdr:colOff>330200</xdr:colOff>
          <xdr:row>77</xdr:row>
          <xdr:rowOff>25400</xdr:rowOff>
        </xdr:to>
        <xdr:sp macro="" textlink="">
          <xdr:nvSpPr>
            <xdr:cNvPr id="172910" name="Check Box 878" hidden="1">
              <a:extLst>
                <a:ext uri="{63B3BB69-23CF-44E3-9099-C40C66FF867C}">
                  <a14:compatExt spid="_x0000_s172910"/>
                </a:ext>
                <a:ext uri="{FF2B5EF4-FFF2-40B4-BE49-F238E27FC236}">
                  <a16:creationId xmlns:a16="http://schemas.microsoft.com/office/drawing/2014/main" id="{00000000-0008-0000-0300-00006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76</xdr:row>
          <xdr:rowOff>139700</xdr:rowOff>
        </xdr:from>
        <xdr:to>
          <xdr:col>21</xdr:col>
          <xdr:colOff>330200</xdr:colOff>
          <xdr:row>78</xdr:row>
          <xdr:rowOff>25400</xdr:rowOff>
        </xdr:to>
        <xdr:sp macro="" textlink="">
          <xdr:nvSpPr>
            <xdr:cNvPr id="172911" name="Check Box 879" hidden="1">
              <a:extLst>
                <a:ext uri="{63B3BB69-23CF-44E3-9099-C40C66FF867C}">
                  <a14:compatExt spid="_x0000_s172911"/>
                </a:ext>
                <a:ext uri="{FF2B5EF4-FFF2-40B4-BE49-F238E27FC236}">
                  <a16:creationId xmlns:a16="http://schemas.microsoft.com/office/drawing/2014/main" id="{00000000-0008-0000-0300-00006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77</xdr:row>
          <xdr:rowOff>139700</xdr:rowOff>
        </xdr:from>
        <xdr:to>
          <xdr:col>21</xdr:col>
          <xdr:colOff>330200</xdr:colOff>
          <xdr:row>79</xdr:row>
          <xdr:rowOff>25400</xdr:rowOff>
        </xdr:to>
        <xdr:sp macro="" textlink="">
          <xdr:nvSpPr>
            <xdr:cNvPr id="172912" name="Check Box 880" hidden="1">
              <a:extLst>
                <a:ext uri="{63B3BB69-23CF-44E3-9099-C40C66FF867C}">
                  <a14:compatExt spid="_x0000_s172912"/>
                </a:ext>
                <a:ext uri="{FF2B5EF4-FFF2-40B4-BE49-F238E27FC236}">
                  <a16:creationId xmlns:a16="http://schemas.microsoft.com/office/drawing/2014/main" id="{00000000-0008-0000-0300-00007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78</xdr:row>
          <xdr:rowOff>139700</xdr:rowOff>
        </xdr:from>
        <xdr:to>
          <xdr:col>21</xdr:col>
          <xdr:colOff>330200</xdr:colOff>
          <xdr:row>80</xdr:row>
          <xdr:rowOff>25400</xdr:rowOff>
        </xdr:to>
        <xdr:sp macro="" textlink="">
          <xdr:nvSpPr>
            <xdr:cNvPr id="172913" name="Check Box 881" hidden="1">
              <a:extLst>
                <a:ext uri="{63B3BB69-23CF-44E3-9099-C40C66FF867C}">
                  <a14:compatExt spid="_x0000_s172913"/>
                </a:ext>
                <a:ext uri="{FF2B5EF4-FFF2-40B4-BE49-F238E27FC236}">
                  <a16:creationId xmlns:a16="http://schemas.microsoft.com/office/drawing/2014/main" id="{00000000-0008-0000-0300-00007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79</xdr:row>
          <xdr:rowOff>139700</xdr:rowOff>
        </xdr:from>
        <xdr:to>
          <xdr:col>21</xdr:col>
          <xdr:colOff>330200</xdr:colOff>
          <xdr:row>81</xdr:row>
          <xdr:rowOff>25400</xdr:rowOff>
        </xdr:to>
        <xdr:sp macro="" textlink="">
          <xdr:nvSpPr>
            <xdr:cNvPr id="172914" name="Check Box 882" hidden="1">
              <a:extLst>
                <a:ext uri="{63B3BB69-23CF-44E3-9099-C40C66FF867C}">
                  <a14:compatExt spid="_x0000_s172914"/>
                </a:ext>
                <a:ext uri="{FF2B5EF4-FFF2-40B4-BE49-F238E27FC236}">
                  <a16:creationId xmlns:a16="http://schemas.microsoft.com/office/drawing/2014/main" id="{00000000-0008-0000-0300-00007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80</xdr:row>
          <xdr:rowOff>139700</xdr:rowOff>
        </xdr:from>
        <xdr:to>
          <xdr:col>21</xdr:col>
          <xdr:colOff>330200</xdr:colOff>
          <xdr:row>82</xdr:row>
          <xdr:rowOff>25400</xdr:rowOff>
        </xdr:to>
        <xdr:sp macro="" textlink="">
          <xdr:nvSpPr>
            <xdr:cNvPr id="172915" name="Check Box 883" hidden="1">
              <a:extLst>
                <a:ext uri="{63B3BB69-23CF-44E3-9099-C40C66FF867C}">
                  <a14:compatExt spid="_x0000_s172915"/>
                </a:ext>
                <a:ext uri="{FF2B5EF4-FFF2-40B4-BE49-F238E27FC236}">
                  <a16:creationId xmlns:a16="http://schemas.microsoft.com/office/drawing/2014/main" id="{00000000-0008-0000-0300-00007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81</xdr:row>
          <xdr:rowOff>139700</xdr:rowOff>
        </xdr:from>
        <xdr:to>
          <xdr:col>21</xdr:col>
          <xdr:colOff>330200</xdr:colOff>
          <xdr:row>83</xdr:row>
          <xdr:rowOff>25400</xdr:rowOff>
        </xdr:to>
        <xdr:sp macro="" textlink="">
          <xdr:nvSpPr>
            <xdr:cNvPr id="172916" name="Check Box 884" hidden="1">
              <a:extLst>
                <a:ext uri="{63B3BB69-23CF-44E3-9099-C40C66FF867C}">
                  <a14:compatExt spid="_x0000_s172916"/>
                </a:ext>
                <a:ext uri="{FF2B5EF4-FFF2-40B4-BE49-F238E27FC236}">
                  <a16:creationId xmlns:a16="http://schemas.microsoft.com/office/drawing/2014/main" id="{00000000-0008-0000-0300-00007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82</xdr:row>
          <xdr:rowOff>139700</xdr:rowOff>
        </xdr:from>
        <xdr:to>
          <xdr:col>21</xdr:col>
          <xdr:colOff>330200</xdr:colOff>
          <xdr:row>84</xdr:row>
          <xdr:rowOff>25400</xdr:rowOff>
        </xdr:to>
        <xdr:sp macro="" textlink="">
          <xdr:nvSpPr>
            <xdr:cNvPr id="172917" name="Check Box 885" hidden="1">
              <a:extLst>
                <a:ext uri="{63B3BB69-23CF-44E3-9099-C40C66FF867C}">
                  <a14:compatExt spid="_x0000_s172917"/>
                </a:ext>
                <a:ext uri="{FF2B5EF4-FFF2-40B4-BE49-F238E27FC236}">
                  <a16:creationId xmlns:a16="http://schemas.microsoft.com/office/drawing/2014/main" id="{00000000-0008-0000-0300-00007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83</xdr:row>
          <xdr:rowOff>139700</xdr:rowOff>
        </xdr:from>
        <xdr:to>
          <xdr:col>21</xdr:col>
          <xdr:colOff>330200</xdr:colOff>
          <xdr:row>85</xdr:row>
          <xdr:rowOff>25400</xdr:rowOff>
        </xdr:to>
        <xdr:sp macro="" textlink="">
          <xdr:nvSpPr>
            <xdr:cNvPr id="172918" name="Check Box 886" hidden="1">
              <a:extLst>
                <a:ext uri="{63B3BB69-23CF-44E3-9099-C40C66FF867C}">
                  <a14:compatExt spid="_x0000_s172918"/>
                </a:ext>
                <a:ext uri="{FF2B5EF4-FFF2-40B4-BE49-F238E27FC236}">
                  <a16:creationId xmlns:a16="http://schemas.microsoft.com/office/drawing/2014/main" id="{00000000-0008-0000-0300-00007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84</xdr:row>
          <xdr:rowOff>139700</xdr:rowOff>
        </xdr:from>
        <xdr:to>
          <xdr:col>21</xdr:col>
          <xdr:colOff>330200</xdr:colOff>
          <xdr:row>86</xdr:row>
          <xdr:rowOff>25400</xdr:rowOff>
        </xdr:to>
        <xdr:sp macro="" textlink="">
          <xdr:nvSpPr>
            <xdr:cNvPr id="172919" name="Check Box 887" hidden="1">
              <a:extLst>
                <a:ext uri="{63B3BB69-23CF-44E3-9099-C40C66FF867C}">
                  <a14:compatExt spid="_x0000_s172919"/>
                </a:ext>
                <a:ext uri="{FF2B5EF4-FFF2-40B4-BE49-F238E27FC236}">
                  <a16:creationId xmlns:a16="http://schemas.microsoft.com/office/drawing/2014/main" id="{00000000-0008-0000-0300-00007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85</xdr:row>
          <xdr:rowOff>139700</xdr:rowOff>
        </xdr:from>
        <xdr:to>
          <xdr:col>21</xdr:col>
          <xdr:colOff>330200</xdr:colOff>
          <xdr:row>87</xdr:row>
          <xdr:rowOff>25400</xdr:rowOff>
        </xdr:to>
        <xdr:sp macro="" textlink="">
          <xdr:nvSpPr>
            <xdr:cNvPr id="172920" name="Check Box 888" hidden="1">
              <a:extLst>
                <a:ext uri="{63B3BB69-23CF-44E3-9099-C40C66FF867C}">
                  <a14:compatExt spid="_x0000_s172920"/>
                </a:ext>
                <a:ext uri="{FF2B5EF4-FFF2-40B4-BE49-F238E27FC236}">
                  <a16:creationId xmlns:a16="http://schemas.microsoft.com/office/drawing/2014/main" id="{00000000-0008-0000-0300-00007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86</xdr:row>
          <xdr:rowOff>139700</xdr:rowOff>
        </xdr:from>
        <xdr:to>
          <xdr:col>21</xdr:col>
          <xdr:colOff>330200</xdr:colOff>
          <xdr:row>88</xdr:row>
          <xdr:rowOff>25400</xdr:rowOff>
        </xdr:to>
        <xdr:sp macro="" textlink="">
          <xdr:nvSpPr>
            <xdr:cNvPr id="172921" name="Check Box 889" hidden="1">
              <a:extLst>
                <a:ext uri="{63B3BB69-23CF-44E3-9099-C40C66FF867C}">
                  <a14:compatExt spid="_x0000_s172921"/>
                </a:ext>
                <a:ext uri="{FF2B5EF4-FFF2-40B4-BE49-F238E27FC236}">
                  <a16:creationId xmlns:a16="http://schemas.microsoft.com/office/drawing/2014/main" id="{00000000-0008-0000-0300-00007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87</xdr:row>
          <xdr:rowOff>139700</xdr:rowOff>
        </xdr:from>
        <xdr:to>
          <xdr:col>21</xdr:col>
          <xdr:colOff>330200</xdr:colOff>
          <xdr:row>89</xdr:row>
          <xdr:rowOff>25400</xdr:rowOff>
        </xdr:to>
        <xdr:sp macro="" textlink="">
          <xdr:nvSpPr>
            <xdr:cNvPr id="172922" name="Check Box 890" hidden="1">
              <a:extLst>
                <a:ext uri="{63B3BB69-23CF-44E3-9099-C40C66FF867C}">
                  <a14:compatExt spid="_x0000_s172922"/>
                </a:ext>
                <a:ext uri="{FF2B5EF4-FFF2-40B4-BE49-F238E27FC236}">
                  <a16:creationId xmlns:a16="http://schemas.microsoft.com/office/drawing/2014/main" id="{00000000-0008-0000-0300-00007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88</xdr:row>
          <xdr:rowOff>139700</xdr:rowOff>
        </xdr:from>
        <xdr:to>
          <xdr:col>21</xdr:col>
          <xdr:colOff>330200</xdr:colOff>
          <xdr:row>90</xdr:row>
          <xdr:rowOff>25400</xdr:rowOff>
        </xdr:to>
        <xdr:sp macro="" textlink="">
          <xdr:nvSpPr>
            <xdr:cNvPr id="172923" name="Check Box 891" hidden="1">
              <a:extLst>
                <a:ext uri="{63B3BB69-23CF-44E3-9099-C40C66FF867C}">
                  <a14:compatExt spid="_x0000_s172923"/>
                </a:ext>
                <a:ext uri="{FF2B5EF4-FFF2-40B4-BE49-F238E27FC236}">
                  <a16:creationId xmlns:a16="http://schemas.microsoft.com/office/drawing/2014/main" id="{00000000-0008-0000-0300-00007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89</xdr:row>
          <xdr:rowOff>139700</xdr:rowOff>
        </xdr:from>
        <xdr:to>
          <xdr:col>21</xdr:col>
          <xdr:colOff>330200</xdr:colOff>
          <xdr:row>91</xdr:row>
          <xdr:rowOff>25400</xdr:rowOff>
        </xdr:to>
        <xdr:sp macro="" textlink="">
          <xdr:nvSpPr>
            <xdr:cNvPr id="172924" name="Check Box 892" hidden="1">
              <a:extLst>
                <a:ext uri="{63B3BB69-23CF-44E3-9099-C40C66FF867C}">
                  <a14:compatExt spid="_x0000_s172924"/>
                </a:ext>
                <a:ext uri="{FF2B5EF4-FFF2-40B4-BE49-F238E27FC236}">
                  <a16:creationId xmlns:a16="http://schemas.microsoft.com/office/drawing/2014/main" id="{00000000-0008-0000-0300-00007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90</xdr:row>
          <xdr:rowOff>139700</xdr:rowOff>
        </xdr:from>
        <xdr:to>
          <xdr:col>21</xdr:col>
          <xdr:colOff>330200</xdr:colOff>
          <xdr:row>92</xdr:row>
          <xdr:rowOff>25400</xdr:rowOff>
        </xdr:to>
        <xdr:sp macro="" textlink="">
          <xdr:nvSpPr>
            <xdr:cNvPr id="172925" name="Check Box 893" hidden="1">
              <a:extLst>
                <a:ext uri="{63B3BB69-23CF-44E3-9099-C40C66FF867C}">
                  <a14:compatExt spid="_x0000_s172925"/>
                </a:ext>
                <a:ext uri="{FF2B5EF4-FFF2-40B4-BE49-F238E27FC236}">
                  <a16:creationId xmlns:a16="http://schemas.microsoft.com/office/drawing/2014/main" id="{00000000-0008-0000-0300-00007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91</xdr:row>
          <xdr:rowOff>139700</xdr:rowOff>
        </xdr:from>
        <xdr:to>
          <xdr:col>21</xdr:col>
          <xdr:colOff>330200</xdr:colOff>
          <xdr:row>93</xdr:row>
          <xdr:rowOff>25400</xdr:rowOff>
        </xdr:to>
        <xdr:sp macro="" textlink="">
          <xdr:nvSpPr>
            <xdr:cNvPr id="172926" name="Check Box 894" hidden="1">
              <a:extLst>
                <a:ext uri="{63B3BB69-23CF-44E3-9099-C40C66FF867C}">
                  <a14:compatExt spid="_x0000_s172926"/>
                </a:ext>
                <a:ext uri="{FF2B5EF4-FFF2-40B4-BE49-F238E27FC236}">
                  <a16:creationId xmlns:a16="http://schemas.microsoft.com/office/drawing/2014/main" id="{00000000-0008-0000-0300-00007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92</xdr:row>
          <xdr:rowOff>139700</xdr:rowOff>
        </xdr:from>
        <xdr:to>
          <xdr:col>21</xdr:col>
          <xdr:colOff>330200</xdr:colOff>
          <xdr:row>94</xdr:row>
          <xdr:rowOff>25400</xdr:rowOff>
        </xdr:to>
        <xdr:sp macro="" textlink="">
          <xdr:nvSpPr>
            <xdr:cNvPr id="172927" name="Check Box 895" hidden="1">
              <a:extLst>
                <a:ext uri="{63B3BB69-23CF-44E3-9099-C40C66FF867C}">
                  <a14:compatExt spid="_x0000_s172927"/>
                </a:ext>
                <a:ext uri="{FF2B5EF4-FFF2-40B4-BE49-F238E27FC236}">
                  <a16:creationId xmlns:a16="http://schemas.microsoft.com/office/drawing/2014/main" id="{00000000-0008-0000-0300-00007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93</xdr:row>
          <xdr:rowOff>139700</xdr:rowOff>
        </xdr:from>
        <xdr:to>
          <xdr:col>21</xdr:col>
          <xdr:colOff>330200</xdr:colOff>
          <xdr:row>95</xdr:row>
          <xdr:rowOff>25400</xdr:rowOff>
        </xdr:to>
        <xdr:sp macro="" textlink="">
          <xdr:nvSpPr>
            <xdr:cNvPr id="172928" name="Check Box 896" hidden="1">
              <a:extLst>
                <a:ext uri="{63B3BB69-23CF-44E3-9099-C40C66FF867C}">
                  <a14:compatExt spid="_x0000_s172928"/>
                </a:ext>
                <a:ext uri="{FF2B5EF4-FFF2-40B4-BE49-F238E27FC236}">
                  <a16:creationId xmlns:a16="http://schemas.microsoft.com/office/drawing/2014/main" id="{00000000-0008-0000-0300-00008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94</xdr:row>
          <xdr:rowOff>139700</xdr:rowOff>
        </xdr:from>
        <xdr:to>
          <xdr:col>21</xdr:col>
          <xdr:colOff>330200</xdr:colOff>
          <xdr:row>96</xdr:row>
          <xdr:rowOff>25400</xdr:rowOff>
        </xdr:to>
        <xdr:sp macro="" textlink="">
          <xdr:nvSpPr>
            <xdr:cNvPr id="172929" name="Check Box 897" hidden="1">
              <a:extLst>
                <a:ext uri="{63B3BB69-23CF-44E3-9099-C40C66FF867C}">
                  <a14:compatExt spid="_x0000_s172929"/>
                </a:ext>
                <a:ext uri="{FF2B5EF4-FFF2-40B4-BE49-F238E27FC236}">
                  <a16:creationId xmlns:a16="http://schemas.microsoft.com/office/drawing/2014/main" id="{00000000-0008-0000-0300-00008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95</xdr:row>
          <xdr:rowOff>139700</xdr:rowOff>
        </xdr:from>
        <xdr:to>
          <xdr:col>21</xdr:col>
          <xdr:colOff>330200</xdr:colOff>
          <xdr:row>97</xdr:row>
          <xdr:rowOff>25400</xdr:rowOff>
        </xdr:to>
        <xdr:sp macro="" textlink="">
          <xdr:nvSpPr>
            <xdr:cNvPr id="172930" name="Check Box 898" hidden="1">
              <a:extLst>
                <a:ext uri="{63B3BB69-23CF-44E3-9099-C40C66FF867C}">
                  <a14:compatExt spid="_x0000_s172930"/>
                </a:ext>
                <a:ext uri="{FF2B5EF4-FFF2-40B4-BE49-F238E27FC236}">
                  <a16:creationId xmlns:a16="http://schemas.microsoft.com/office/drawing/2014/main" id="{00000000-0008-0000-0300-00008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96</xdr:row>
          <xdr:rowOff>139700</xdr:rowOff>
        </xdr:from>
        <xdr:to>
          <xdr:col>21</xdr:col>
          <xdr:colOff>330200</xdr:colOff>
          <xdr:row>98</xdr:row>
          <xdr:rowOff>25400</xdr:rowOff>
        </xdr:to>
        <xdr:sp macro="" textlink="">
          <xdr:nvSpPr>
            <xdr:cNvPr id="172931" name="Check Box 899" hidden="1">
              <a:extLst>
                <a:ext uri="{63B3BB69-23CF-44E3-9099-C40C66FF867C}">
                  <a14:compatExt spid="_x0000_s172931"/>
                </a:ext>
                <a:ext uri="{FF2B5EF4-FFF2-40B4-BE49-F238E27FC236}">
                  <a16:creationId xmlns:a16="http://schemas.microsoft.com/office/drawing/2014/main" id="{00000000-0008-0000-0300-00008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97</xdr:row>
          <xdr:rowOff>139700</xdr:rowOff>
        </xdr:from>
        <xdr:to>
          <xdr:col>21</xdr:col>
          <xdr:colOff>330200</xdr:colOff>
          <xdr:row>99</xdr:row>
          <xdr:rowOff>25400</xdr:rowOff>
        </xdr:to>
        <xdr:sp macro="" textlink="">
          <xdr:nvSpPr>
            <xdr:cNvPr id="172932" name="Check Box 900" hidden="1">
              <a:extLst>
                <a:ext uri="{63B3BB69-23CF-44E3-9099-C40C66FF867C}">
                  <a14:compatExt spid="_x0000_s172932"/>
                </a:ext>
                <a:ext uri="{FF2B5EF4-FFF2-40B4-BE49-F238E27FC236}">
                  <a16:creationId xmlns:a16="http://schemas.microsoft.com/office/drawing/2014/main" id="{00000000-0008-0000-0300-00008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98</xdr:row>
          <xdr:rowOff>139700</xdr:rowOff>
        </xdr:from>
        <xdr:to>
          <xdr:col>21</xdr:col>
          <xdr:colOff>330200</xdr:colOff>
          <xdr:row>100</xdr:row>
          <xdr:rowOff>25400</xdr:rowOff>
        </xdr:to>
        <xdr:sp macro="" textlink="">
          <xdr:nvSpPr>
            <xdr:cNvPr id="172933" name="Check Box 901" hidden="1">
              <a:extLst>
                <a:ext uri="{63B3BB69-23CF-44E3-9099-C40C66FF867C}">
                  <a14:compatExt spid="_x0000_s172933"/>
                </a:ext>
                <a:ext uri="{FF2B5EF4-FFF2-40B4-BE49-F238E27FC236}">
                  <a16:creationId xmlns:a16="http://schemas.microsoft.com/office/drawing/2014/main" id="{00000000-0008-0000-0300-00008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99</xdr:row>
          <xdr:rowOff>139700</xdr:rowOff>
        </xdr:from>
        <xdr:to>
          <xdr:col>21</xdr:col>
          <xdr:colOff>330200</xdr:colOff>
          <xdr:row>101</xdr:row>
          <xdr:rowOff>25400</xdr:rowOff>
        </xdr:to>
        <xdr:sp macro="" textlink="">
          <xdr:nvSpPr>
            <xdr:cNvPr id="172934" name="Check Box 902" hidden="1">
              <a:extLst>
                <a:ext uri="{63B3BB69-23CF-44E3-9099-C40C66FF867C}">
                  <a14:compatExt spid="_x0000_s172934"/>
                </a:ext>
                <a:ext uri="{FF2B5EF4-FFF2-40B4-BE49-F238E27FC236}">
                  <a16:creationId xmlns:a16="http://schemas.microsoft.com/office/drawing/2014/main" id="{00000000-0008-0000-0300-00008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100</xdr:row>
          <xdr:rowOff>139700</xdr:rowOff>
        </xdr:from>
        <xdr:to>
          <xdr:col>21</xdr:col>
          <xdr:colOff>330200</xdr:colOff>
          <xdr:row>102</xdr:row>
          <xdr:rowOff>25400</xdr:rowOff>
        </xdr:to>
        <xdr:sp macro="" textlink="">
          <xdr:nvSpPr>
            <xdr:cNvPr id="172935" name="Check Box 903" hidden="1">
              <a:extLst>
                <a:ext uri="{63B3BB69-23CF-44E3-9099-C40C66FF867C}">
                  <a14:compatExt spid="_x0000_s172935"/>
                </a:ext>
                <a:ext uri="{FF2B5EF4-FFF2-40B4-BE49-F238E27FC236}">
                  <a16:creationId xmlns:a16="http://schemas.microsoft.com/office/drawing/2014/main" id="{00000000-0008-0000-0300-00008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101</xdr:row>
          <xdr:rowOff>139700</xdr:rowOff>
        </xdr:from>
        <xdr:to>
          <xdr:col>21</xdr:col>
          <xdr:colOff>330200</xdr:colOff>
          <xdr:row>103</xdr:row>
          <xdr:rowOff>25400</xdr:rowOff>
        </xdr:to>
        <xdr:sp macro="" textlink="">
          <xdr:nvSpPr>
            <xdr:cNvPr id="172936" name="Check Box 904" hidden="1">
              <a:extLst>
                <a:ext uri="{63B3BB69-23CF-44E3-9099-C40C66FF867C}">
                  <a14:compatExt spid="_x0000_s172936"/>
                </a:ext>
                <a:ext uri="{FF2B5EF4-FFF2-40B4-BE49-F238E27FC236}">
                  <a16:creationId xmlns:a16="http://schemas.microsoft.com/office/drawing/2014/main" id="{00000000-0008-0000-0300-00008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xdr:row>
          <xdr:rowOff>152400</xdr:rowOff>
        </xdr:from>
        <xdr:to>
          <xdr:col>22</xdr:col>
          <xdr:colOff>330200</xdr:colOff>
          <xdr:row>3</xdr:row>
          <xdr:rowOff>152400</xdr:rowOff>
        </xdr:to>
        <xdr:sp macro="" textlink="">
          <xdr:nvSpPr>
            <xdr:cNvPr id="172937" name="Check Box 905" hidden="1">
              <a:extLst>
                <a:ext uri="{63B3BB69-23CF-44E3-9099-C40C66FF867C}">
                  <a14:compatExt spid="_x0000_s172937"/>
                </a:ext>
                <a:ext uri="{FF2B5EF4-FFF2-40B4-BE49-F238E27FC236}">
                  <a16:creationId xmlns:a16="http://schemas.microsoft.com/office/drawing/2014/main" id="{00000000-0008-0000-0300-00008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xdr:row>
          <xdr:rowOff>139700</xdr:rowOff>
        </xdr:from>
        <xdr:to>
          <xdr:col>22</xdr:col>
          <xdr:colOff>330200</xdr:colOff>
          <xdr:row>5</xdr:row>
          <xdr:rowOff>25400</xdr:rowOff>
        </xdr:to>
        <xdr:sp macro="" textlink="">
          <xdr:nvSpPr>
            <xdr:cNvPr id="172938" name="Check Box 906" hidden="1">
              <a:extLst>
                <a:ext uri="{63B3BB69-23CF-44E3-9099-C40C66FF867C}">
                  <a14:compatExt spid="_x0000_s172938"/>
                </a:ext>
                <a:ext uri="{FF2B5EF4-FFF2-40B4-BE49-F238E27FC236}">
                  <a16:creationId xmlns:a16="http://schemas.microsoft.com/office/drawing/2014/main" id="{00000000-0008-0000-0300-00008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xdr:row>
          <xdr:rowOff>139700</xdr:rowOff>
        </xdr:from>
        <xdr:to>
          <xdr:col>22</xdr:col>
          <xdr:colOff>330200</xdr:colOff>
          <xdr:row>6</xdr:row>
          <xdr:rowOff>25400</xdr:rowOff>
        </xdr:to>
        <xdr:sp macro="" textlink="">
          <xdr:nvSpPr>
            <xdr:cNvPr id="172939" name="Check Box 907" hidden="1">
              <a:extLst>
                <a:ext uri="{63B3BB69-23CF-44E3-9099-C40C66FF867C}">
                  <a14:compatExt spid="_x0000_s172939"/>
                </a:ext>
                <a:ext uri="{FF2B5EF4-FFF2-40B4-BE49-F238E27FC236}">
                  <a16:creationId xmlns:a16="http://schemas.microsoft.com/office/drawing/2014/main" id="{00000000-0008-0000-0300-00008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xdr:row>
          <xdr:rowOff>139700</xdr:rowOff>
        </xdr:from>
        <xdr:to>
          <xdr:col>22</xdr:col>
          <xdr:colOff>330200</xdr:colOff>
          <xdr:row>7</xdr:row>
          <xdr:rowOff>25400</xdr:rowOff>
        </xdr:to>
        <xdr:sp macro="" textlink="">
          <xdr:nvSpPr>
            <xdr:cNvPr id="172940" name="Check Box 908" hidden="1">
              <a:extLst>
                <a:ext uri="{63B3BB69-23CF-44E3-9099-C40C66FF867C}">
                  <a14:compatExt spid="_x0000_s172940"/>
                </a:ext>
                <a:ext uri="{FF2B5EF4-FFF2-40B4-BE49-F238E27FC236}">
                  <a16:creationId xmlns:a16="http://schemas.microsoft.com/office/drawing/2014/main" id="{00000000-0008-0000-0300-00008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xdr:row>
          <xdr:rowOff>139700</xdr:rowOff>
        </xdr:from>
        <xdr:to>
          <xdr:col>22</xdr:col>
          <xdr:colOff>330200</xdr:colOff>
          <xdr:row>8</xdr:row>
          <xdr:rowOff>25400</xdr:rowOff>
        </xdr:to>
        <xdr:sp macro="" textlink="">
          <xdr:nvSpPr>
            <xdr:cNvPr id="172941" name="Check Box 909" hidden="1">
              <a:extLst>
                <a:ext uri="{63B3BB69-23CF-44E3-9099-C40C66FF867C}">
                  <a14:compatExt spid="_x0000_s172941"/>
                </a:ext>
                <a:ext uri="{FF2B5EF4-FFF2-40B4-BE49-F238E27FC236}">
                  <a16:creationId xmlns:a16="http://schemas.microsoft.com/office/drawing/2014/main" id="{00000000-0008-0000-0300-00008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xdr:row>
          <xdr:rowOff>139700</xdr:rowOff>
        </xdr:from>
        <xdr:to>
          <xdr:col>22</xdr:col>
          <xdr:colOff>330200</xdr:colOff>
          <xdr:row>9</xdr:row>
          <xdr:rowOff>25400</xdr:rowOff>
        </xdr:to>
        <xdr:sp macro="" textlink="">
          <xdr:nvSpPr>
            <xdr:cNvPr id="172942" name="Check Box 910" hidden="1">
              <a:extLst>
                <a:ext uri="{63B3BB69-23CF-44E3-9099-C40C66FF867C}">
                  <a14:compatExt spid="_x0000_s172942"/>
                </a:ext>
                <a:ext uri="{FF2B5EF4-FFF2-40B4-BE49-F238E27FC236}">
                  <a16:creationId xmlns:a16="http://schemas.microsoft.com/office/drawing/2014/main" id="{00000000-0008-0000-0300-00008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xdr:row>
          <xdr:rowOff>139700</xdr:rowOff>
        </xdr:from>
        <xdr:to>
          <xdr:col>22</xdr:col>
          <xdr:colOff>330200</xdr:colOff>
          <xdr:row>10</xdr:row>
          <xdr:rowOff>25400</xdr:rowOff>
        </xdr:to>
        <xdr:sp macro="" textlink="">
          <xdr:nvSpPr>
            <xdr:cNvPr id="172943" name="Check Box 911" hidden="1">
              <a:extLst>
                <a:ext uri="{63B3BB69-23CF-44E3-9099-C40C66FF867C}">
                  <a14:compatExt spid="_x0000_s172943"/>
                </a:ext>
                <a:ext uri="{FF2B5EF4-FFF2-40B4-BE49-F238E27FC236}">
                  <a16:creationId xmlns:a16="http://schemas.microsoft.com/office/drawing/2014/main" id="{00000000-0008-0000-0300-00008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xdr:row>
          <xdr:rowOff>139700</xdr:rowOff>
        </xdr:from>
        <xdr:to>
          <xdr:col>22</xdr:col>
          <xdr:colOff>330200</xdr:colOff>
          <xdr:row>11</xdr:row>
          <xdr:rowOff>25400</xdr:rowOff>
        </xdr:to>
        <xdr:sp macro="" textlink="">
          <xdr:nvSpPr>
            <xdr:cNvPr id="172944" name="Check Box 912" hidden="1">
              <a:extLst>
                <a:ext uri="{63B3BB69-23CF-44E3-9099-C40C66FF867C}">
                  <a14:compatExt spid="_x0000_s172944"/>
                </a:ext>
                <a:ext uri="{FF2B5EF4-FFF2-40B4-BE49-F238E27FC236}">
                  <a16:creationId xmlns:a16="http://schemas.microsoft.com/office/drawing/2014/main" id="{00000000-0008-0000-0300-00009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xdr:row>
          <xdr:rowOff>139700</xdr:rowOff>
        </xdr:from>
        <xdr:to>
          <xdr:col>22</xdr:col>
          <xdr:colOff>330200</xdr:colOff>
          <xdr:row>12</xdr:row>
          <xdr:rowOff>25400</xdr:rowOff>
        </xdr:to>
        <xdr:sp macro="" textlink="">
          <xdr:nvSpPr>
            <xdr:cNvPr id="172945" name="Check Box 913" hidden="1">
              <a:extLst>
                <a:ext uri="{63B3BB69-23CF-44E3-9099-C40C66FF867C}">
                  <a14:compatExt spid="_x0000_s172945"/>
                </a:ext>
                <a:ext uri="{FF2B5EF4-FFF2-40B4-BE49-F238E27FC236}">
                  <a16:creationId xmlns:a16="http://schemas.microsoft.com/office/drawing/2014/main" id="{00000000-0008-0000-0300-00009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11</xdr:row>
          <xdr:rowOff>139700</xdr:rowOff>
        </xdr:from>
        <xdr:to>
          <xdr:col>22</xdr:col>
          <xdr:colOff>330200</xdr:colOff>
          <xdr:row>13</xdr:row>
          <xdr:rowOff>25400</xdr:rowOff>
        </xdr:to>
        <xdr:sp macro="" textlink="">
          <xdr:nvSpPr>
            <xdr:cNvPr id="172946" name="Check Box 914" hidden="1">
              <a:extLst>
                <a:ext uri="{63B3BB69-23CF-44E3-9099-C40C66FF867C}">
                  <a14:compatExt spid="_x0000_s172946"/>
                </a:ext>
                <a:ext uri="{FF2B5EF4-FFF2-40B4-BE49-F238E27FC236}">
                  <a16:creationId xmlns:a16="http://schemas.microsoft.com/office/drawing/2014/main" id="{00000000-0008-0000-0300-00009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12</xdr:row>
          <xdr:rowOff>139700</xdr:rowOff>
        </xdr:from>
        <xdr:to>
          <xdr:col>22</xdr:col>
          <xdr:colOff>330200</xdr:colOff>
          <xdr:row>14</xdr:row>
          <xdr:rowOff>25400</xdr:rowOff>
        </xdr:to>
        <xdr:sp macro="" textlink="">
          <xdr:nvSpPr>
            <xdr:cNvPr id="172947" name="Check Box 915" hidden="1">
              <a:extLst>
                <a:ext uri="{63B3BB69-23CF-44E3-9099-C40C66FF867C}">
                  <a14:compatExt spid="_x0000_s172947"/>
                </a:ext>
                <a:ext uri="{FF2B5EF4-FFF2-40B4-BE49-F238E27FC236}">
                  <a16:creationId xmlns:a16="http://schemas.microsoft.com/office/drawing/2014/main" id="{00000000-0008-0000-0300-00009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13</xdr:row>
          <xdr:rowOff>139700</xdr:rowOff>
        </xdr:from>
        <xdr:to>
          <xdr:col>22</xdr:col>
          <xdr:colOff>330200</xdr:colOff>
          <xdr:row>15</xdr:row>
          <xdr:rowOff>25400</xdr:rowOff>
        </xdr:to>
        <xdr:sp macro="" textlink="">
          <xdr:nvSpPr>
            <xdr:cNvPr id="172948" name="Check Box 916" hidden="1">
              <a:extLst>
                <a:ext uri="{63B3BB69-23CF-44E3-9099-C40C66FF867C}">
                  <a14:compatExt spid="_x0000_s172948"/>
                </a:ext>
                <a:ext uri="{FF2B5EF4-FFF2-40B4-BE49-F238E27FC236}">
                  <a16:creationId xmlns:a16="http://schemas.microsoft.com/office/drawing/2014/main" id="{00000000-0008-0000-0300-00009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14</xdr:row>
          <xdr:rowOff>139700</xdr:rowOff>
        </xdr:from>
        <xdr:to>
          <xdr:col>22</xdr:col>
          <xdr:colOff>330200</xdr:colOff>
          <xdr:row>16</xdr:row>
          <xdr:rowOff>25400</xdr:rowOff>
        </xdr:to>
        <xdr:sp macro="" textlink="">
          <xdr:nvSpPr>
            <xdr:cNvPr id="172949" name="Check Box 917" hidden="1">
              <a:extLst>
                <a:ext uri="{63B3BB69-23CF-44E3-9099-C40C66FF867C}">
                  <a14:compatExt spid="_x0000_s172949"/>
                </a:ext>
                <a:ext uri="{FF2B5EF4-FFF2-40B4-BE49-F238E27FC236}">
                  <a16:creationId xmlns:a16="http://schemas.microsoft.com/office/drawing/2014/main" id="{00000000-0008-0000-0300-00009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15</xdr:row>
          <xdr:rowOff>139700</xdr:rowOff>
        </xdr:from>
        <xdr:to>
          <xdr:col>22</xdr:col>
          <xdr:colOff>330200</xdr:colOff>
          <xdr:row>17</xdr:row>
          <xdr:rowOff>25400</xdr:rowOff>
        </xdr:to>
        <xdr:sp macro="" textlink="">
          <xdr:nvSpPr>
            <xdr:cNvPr id="172950" name="Check Box 918" hidden="1">
              <a:extLst>
                <a:ext uri="{63B3BB69-23CF-44E3-9099-C40C66FF867C}">
                  <a14:compatExt spid="_x0000_s172950"/>
                </a:ext>
                <a:ext uri="{FF2B5EF4-FFF2-40B4-BE49-F238E27FC236}">
                  <a16:creationId xmlns:a16="http://schemas.microsoft.com/office/drawing/2014/main" id="{00000000-0008-0000-0300-00009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16</xdr:row>
          <xdr:rowOff>139700</xdr:rowOff>
        </xdr:from>
        <xdr:to>
          <xdr:col>22</xdr:col>
          <xdr:colOff>330200</xdr:colOff>
          <xdr:row>18</xdr:row>
          <xdr:rowOff>25400</xdr:rowOff>
        </xdr:to>
        <xdr:sp macro="" textlink="">
          <xdr:nvSpPr>
            <xdr:cNvPr id="172951" name="Check Box 919" hidden="1">
              <a:extLst>
                <a:ext uri="{63B3BB69-23CF-44E3-9099-C40C66FF867C}">
                  <a14:compatExt spid="_x0000_s172951"/>
                </a:ext>
                <a:ext uri="{FF2B5EF4-FFF2-40B4-BE49-F238E27FC236}">
                  <a16:creationId xmlns:a16="http://schemas.microsoft.com/office/drawing/2014/main" id="{00000000-0008-0000-0300-00009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17</xdr:row>
          <xdr:rowOff>139700</xdr:rowOff>
        </xdr:from>
        <xdr:to>
          <xdr:col>22</xdr:col>
          <xdr:colOff>330200</xdr:colOff>
          <xdr:row>19</xdr:row>
          <xdr:rowOff>25400</xdr:rowOff>
        </xdr:to>
        <xdr:sp macro="" textlink="">
          <xdr:nvSpPr>
            <xdr:cNvPr id="172952" name="Check Box 920" hidden="1">
              <a:extLst>
                <a:ext uri="{63B3BB69-23CF-44E3-9099-C40C66FF867C}">
                  <a14:compatExt spid="_x0000_s172952"/>
                </a:ext>
                <a:ext uri="{FF2B5EF4-FFF2-40B4-BE49-F238E27FC236}">
                  <a16:creationId xmlns:a16="http://schemas.microsoft.com/office/drawing/2014/main" id="{00000000-0008-0000-0300-00009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18</xdr:row>
          <xdr:rowOff>139700</xdr:rowOff>
        </xdr:from>
        <xdr:to>
          <xdr:col>22</xdr:col>
          <xdr:colOff>330200</xdr:colOff>
          <xdr:row>20</xdr:row>
          <xdr:rowOff>25400</xdr:rowOff>
        </xdr:to>
        <xdr:sp macro="" textlink="">
          <xdr:nvSpPr>
            <xdr:cNvPr id="172953" name="Check Box 921" hidden="1">
              <a:extLst>
                <a:ext uri="{63B3BB69-23CF-44E3-9099-C40C66FF867C}">
                  <a14:compatExt spid="_x0000_s172953"/>
                </a:ext>
                <a:ext uri="{FF2B5EF4-FFF2-40B4-BE49-F238E27FC236}">
                  <a16:creationId xmlns:a16="http://schemas.microsoft.com/office/drawing/2014/main" id="{00000000-0008-0000-0300-00009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19</xdr:row>
          <xdr:rowOff>139700</xdr:rowOff>
        </xdr:from>
        <xdr:to>
          <xdr:col>22</xdr:col>
          <xdr:colOff>330200</xdr:colOff>
          <xdr:row>21</xdr:row>
          <xdr:rowOff>25400</xdr:rowOff>
        </xdr:to>
        <xdr:sp macro="" textlink="">
          <xdr:nvSpPr>
            <xdr:cNvPr id="172954" name="Check Box 922" hidden="1">
              <a:extLst>
                <a:ext uri="{63B3BB69-23CF-44E3-9099-C40C66FF867C}">
                  <a14:compatExt spid="_x0000_s172954"/>
                </a:ext>
                <a:ext uri="{FF2B5EF4-FFF2-40B4-BE49-F238E27FC236}">
                  <a16:creationId xmlns:a16="http://schemas.microsoft.com/office/drawing/2014/main" id="{00000000-0008-0000-0300-00009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20</xdr:row>
          <xdr:rowOff>139700</xdr:rowOff>
        </xdr:from>
        <xdr:to>
          <xdr:col>22</xdr:col>
          <xdr:colOff>330200</xdr:colOff>
          <xdr:row>22</xdr:row>
          <xdr:rowOff>25400</xdr:rowOff>
        </xdr:to>
        <xdr:sp macro="" textlink="">
          <xdr:nvSpPr>
            <xdr:cNvPr id="172955" name="Check Box 923" hidden="1">
              <a:extLst>
                <a:ext uri="{63B3BB69-23CF-44E3-9099-C40C66FF867C}">
                  <a14:compatExt spid="_x0000_s172955"/>
                </a:ext>
                <a:ext uri="{FF2B5EF4-FFF2-40B4-BE49-F238E27FC236}">
                  <a16:creationId xmlns:a16="http://schemas.microsoft.com/office/drawing/2014/main" id="{00000000-0008-0000-0300-00009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21</xdr:row>
          <xdr:rowOff>139700</xdr:rowOff>
        </xdr:from>
        <xdr:to>
          <xdr:col>22</xdr:col>
          <xdr:colOff>330200</xdr:colOff>
          <xdr:row>23</xdr:row>
          <xdr:rowOff>25400</xdr:rowOff>
        </xdr:to>
        <xdr:sp macro="" textlink="">
          <xdr:nvSpPr>
            <xdr:cNvPr id="172956" name="Check Box 924" hidden="1">
              <a:extLst>
                <a:ext uri="{63B3BB69-23CF-44E3-9099-C40C66FF867C}">
                  <a14:compatExt spid="_x0000_s172956"/>
                </a:ext>
                <a:ext uri="{FF2B5EF4-FFF2-40B4-BE49-F238E27FC236}">
                  <a16:creationId xmlns:a16="http://schemas.microsoft.com/office/drawing/2014/main" id="{00000000-0008-0000-0300-00009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22</xdr:row>
          <xdr:rowOff>139700</xdr:rowOff>
        </xdr:from>
        <xdr:to>
          <xdr:col>22</xdr:col>
          <xdr:colOff>330200</xdr:colOff>
          <xdr:row>24</xdr:row>
          <xdr:rowOff>25400</xdr:rowOff>
        </xdr:to>
        <xdr:sp macro="" textlink="">
          <xdr:nvSpPr>
            <xdr:cNvPr id="172957" name="Check Box 925" hidden="1">
              <a:extLst>
                <a:ext uri="{63B3BB69-23CF-44E3-9099-C40C66FF867C}">
                  <a14:compatExt spid="_x0000_s172957"/>
                </a:ext>
                <a:ext uri="{FF2B5EF4-FFF2-40B4-BE49-F238E27FC236}">
                  <a16:creationId xmlns:a16="http://schemas.microsoft.com/office/drawing/2014/main" id="{00000000-0008-0000-0300-00009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23</xdr:row>
          <xdr:rowOff>139700</xdr:rowOff>
        </xdr:from>
        <xdr:to>
          <xdr:col>22</xdr:col>
          <xdr:colOff>330200</xdr:colOff>
          <xdr:row>25</xdr:row>
          <xdr:rowOff>25400</xdr:rowOff>
        </xdr:to>
        <xdr:sp macro="" textlink="">
          <xdr:nvSpPr>
            <xdr:cNvPr id="172958" name="Check Box 926" hidden="1">
              <a:extLst>
                <a:ext uri="{63B3BB69-23CF-44E3-9099-C40C66FF867C}">
                  <a14:compatExt spid="_x0000_s172958"/>
                </a:ext>
                <a:ext uri="{FF2B5EF4-FFF2-40B4-BE49-F238E27FC236}">
                  <a16:creationId xmlns:a16="http://schemas.microsoft.com/office/drawing/2014/main" id="{00000000-0008-0000-0300-00009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24</xdr:row>
          <xdr:rowOff>139700</xdr:rowOff>
        </xdr:from>
        <xdr:to>
          <xdr:col>22</xdr:col>
          <xdr:colOff>330200</xdr:colOff>
          <xdr:row>26</xdr:row>
          <xdr:rowOff>25400</xdr:rowOff>
        </xdr:to>
        <xdr:sp macro="" textlink="">
          <xdr:nvSpPr>
            <xdr:cNvPr id="172959" name="Check Box 927" hidden="1">
              <a:extLst>
                <a:ext uri="{63B3BB69-23CF-44E3-9099-C40C66FF867C}">
                  <a14:compatExt spid="_x0000_s172959"/>
                </a:ext>
                <a:ext uri="{FF2B5EF4-FFF2-40B4-BE49-F238E27FC236}">
                  <a16:creationId xmlns:a16="http://schemas.microsoft.com/office/drawing/2014/main" id="{00000000-0008-0000-0300-00009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25</xdr:row>
          <xdr:rowOff>139700</xdr:rowOff>
        </xdr:from>
        <xdr:to>
          <xdr:col>22</xdr:col>
          <xdr:colOff>330200</xdr:colOff>
          <xdr:row>27</xdr:row>
          <xdr:rowOff>25400</xdr:rowOff>
        </xdr:to>
        <xdr:sp macro="" textlink="">
          <xdr:nvSpPr>
            <xdr:cNvPr id="172960" name="Check Box 928" hidden="1">
              <a:extLst>
                <a:ext uri="{63B3BB69-23CF-44E3-9099-C40C66FF867C}">
                  <a14:compatExt spid="_x0000_s172960"/>
                </a:ext>
                <a:ext uri="{FF2B5EF4-FFF2-40B4-BE49-F238E27FC236}">
                  <a16:creationId xmlns:a16="http://schemas.microsoft.com/office/drawing/2014/main" id="{00000000-0008-0000-0300-0000A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26</xdr:row>
          <xdr:rowOff>139700</xdr:rowOff>
        </xdr:from>
        <xdr:to>
          <xdr:col>22</xdr:col>
          <xdr:colOff>330200</xdr:colOff>
          <xdr:row>28</xdr:row>
          <xdr:rowOff>25400</xdr:rowOff>
        </xdr:to>
        <xdr:sp macro="" textlink="">
          <xdr:nvSpPr>
            <xdr:cNvPr id="172961" name="Check Box 929" hidden="1">
              <a:extLst>
                <a:ext uri="{63B3BB69-23CF-44E3-9099-C40C66FF867C}">
                  <a14:compatExt spid="_x0000_s172961"/>
                </a:ext>
                <a:ext uri="{FF2B5EF4-FFF2-40B4-BE49-F238E27FC236}">
                  <a16:creationId xmlns:a16="http://schemas.microsoft.com/office/drawing/2014/main" id="{00000000-0008-0000-0300-0000A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27</xdr:row>
          <xdr:rowOff>139700</xdr:rowOff>
        </xdr:from>
        <xdr:to>
          <xdr:col>22</xdr:col>
          <xdr:colOff>330200</xdr:colOff>
          <xdr:row>29</xdr:row>
          <xdr:rowOff>25400</xdr:rowOff>
        </xdr:to>
        <xdr:sp macro="" textlink="">
          <xdr:nvSpPr>
            <xdr:cNvPr id="172962" name="Check Box 930" hidden="1">
              <a:extLst>
                <a:ext uri="{63B3BB69-23CF-44E3-9099-C40C66FF867C}">
                  <a14:compatExt spid="_x0000_s172962"/>
                </a:ext>
                <a:ext uri="{FF2B5EF4-FFF2-40B4-BE49-F238E27FC236}">
                  <a16:creationId xmlns:a16="http://schemas.microsoft.com/office/drawing/2014/main" id="{00000000-0008-0000-0300-0000A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28</xdr:row>
          <xdr:rowOff>139700</xdr:rowOff>
        </xdr:from>
        <xdr:to>
          <xdr:col>22</xdr:col>
          <xdr:colOff>330200</xdr:colOff>
          <xdr:row>30</xdr:row>
          <xdr:rowOff>25400</xdr:rowOff>
        </xdr:to>
        <xdr:sp macro="" textlink="">
          <xdr:nvSpPr>
            <xdr:cNvPr id="172963" name="Check Box 931" hidden="1">
              <a:extLst>
                <a:ext uri="{63B3BB69-23CF-44E3-9099-C40C66FF867C}">
                  <a14:compatExt spid="_x0000_s172963"/>
                </a:ext>
                <a:ext uri="{FF2B5EF4-FFF2-40B4-BE49-F238E27FC236}">
                  <a16:creationId xmlns:a16="http://schemas.microsoft.com/office/drawing/2014/main" id="{00000000-0008-0000-0300-0000A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29</xdr:row>
          <xdr:rowOff>139700</xdr:rowOff>
        </xdr:from>
        <xdr:to>
          <xdr:col>22</xdr:col>
          <xdr:colOff>330200</xdr:colOff>
          <xdr:row>31</xdr:row>
          <xdr:rowOff>25400</xdr:rowOff>
        </xdr:to>
        <xdr:sp macro="" textlink="">
          <xdr:nvSpPr>
            <xdr:cNvPr id="172964" name="Check Box 932" hidden="1">
              <a:extLst>
                <a:ext uri="{63B3BB69-23CF-44E3-9099-C40C66FF867C}">
                  <a14:compatExt spid="_x0000_s172964"/>
                </a:ext>
                <a:ext uri="{FF2B5EF4-FFF2-40B4-BE49-F238E27FC236}">
                  <a16:creationId xmlns:a16="http://schemas.microsoft.com/office/drawing/2014/main" id="{00000000-0008-0000-0300-0000A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30</xdr:row>
          <xdr:rowOff>139700</xdr:rowOff>
        </xdr:from>
        <xdr:to>
          <xdr:col>22</xdr:col>
          <xdr:colOff>330200</xdr:colOff>
          <xdr:row>32</xdr:row>
          <xdr:rowOff>25400</xdr:rowOff>
        </xdr:to>
        <xdr:sp macro="" textlink="">
          <xdr:nvSpPr>
            <xdr:cNvPr id="172965" name="Check Box 933" hidden="1">
              <a:extLst>
                <a:ext uri="{63B3BB69-23CF-44E3-9099-C40C66FF867C}">
                  <a14:compatExt spid="_x0000_s172965"/>
                </a:ext>
                <a:ext uri="{FF2B5EF4-FFF2-40B4-BE49-F238E27FC236}">
                  <a16:creationId xmlns:a16="http://schemas.microsoft.com/office/drawing/2014/main" id="{00000000-0008-0000-0300-0000A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31</xdr:row>
          <xdr:rowOff>139700</xdr:rowOff>
        </xdr:from>
        <xdr:to>
          <xdr:col>22</xdr:col>
          <xdr:colOff>330200</xdr:colOff>
          <xdr:row>33</xdr:row>
          <xdr:rowOff>25400</xdr:rowOff>
        </xdr:to>
        <xdr:sp macro="" textlink="">
          <xdr:nvSpPr>
            <xdr:cNvPr id="172966" name="Check Box 934" hidden="1">
              <a:extLst>
                <a:ext uri="{63B3BB69-23CF-44E3-9099-C40C66FF867C}">
                  <a14:compatExt spid="_x0000_s172966"/>
                </a:ext>
                <a:ext uri="{FF2B5EF4-FFF2-40B4-BE49-F238E27FC236}">
                  <a16:creationId xmlns:a16="http://schemas.microsoft.com/office/drawing/2014/main" id="{00000000-0008-0000-0300-0000A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32</xdr:row>
          <xdr:rowOff>139700</xdr:rowOff>
        </xdr:from>
        <xdr:to>
          <xdr:col>22</xdr:col>
          <xdr:colOff>330200</xdr:colOff>
          <xdr:row>34</xdr:row>
          <xdr:rowOff>25400</xdr:rowOff>
        </xdr:to>
        <xdr:sp macro="" textlink="">
          <xdr:nvSpPr>
            <xdr:cNvPr id="172967" name="Check Box 935" hidden="1">
              <a:extLst>
                <a:ext uri="{63B3BB69-23CF-44E3-9099-C40C66FF867C}">
                  <a14:compatExt spid="_x0000_s172967"/>
                </a:ext>
                <a:ext uri="{FF2B5EF4-FFF2-40B4-BE49-F238E27FC236}">
                  <a16:creationId xmlns:a16="http://schemas.microsoft.com/office/drawing/2014/main" id="{00000000-0008-0000-0300-0000A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33</xdr:row>
          <xdr:rowOff>139700</xdr:rowOff>
        </xdr:from>
        <xdr:to>
          <xdr:col>22</xdr:col>
          <xdr:colOff>330200</xdr:colOff>
          <xdr:row>35</xdr:row>
          <xdr:rowOff>25400</xdr:rowOff>
        </xdr:to>
        <xdr:sp macro="" textlink="">
          <xdr:nvSpPr>
            <xdr:cNvPr id="172968" name="Check Box 936" hidden="1">
              <a:extLst>
                <a:ext uri="{63B3BB69-23CF-44E3-9099-C40C66FF867C}">
                  <a14:compatExt spid="_x0000_s172968"/>
                </a:ext>
                <a:ext uri="{FF2B5EF4-FFF2-40B4-BE49-F238E27FC236}">
                  <a16:creationId xmlns:a16="http://schemas.microsoft.com/office/drawing/2014/main" id="{00000000-0008-0000-0300-0000A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34</xdr:row>
          <xdr:rowOff>139700</xdr:rowOff>
        </xdr:from>
        <xdr:to>
          <xdr:col>22</xdr:col>
          <xdr:colOff>330200</xdr:colOff>
          <xdr:row>36</xdr:row>
          <xdr:rowOff>25400</xdr:rowOff>
        </xdr:to>
        <xdr:sp macro="" textlink="">
          <xdr:nvSpPr>
            <xdr:cNvPr id="172969" name="Check Box 937" hidden="1">
              <a:extLst>
                <a:ext uri="{63B3BB69-23CF-44E3-9099-C40C66FF867C}">
                  <a14:compatExt spid="_x0000_s172969"/>
                </a:ext>
                <a:ext uri="{FF2B5EF4-FFF2-40B4-BE49-F238E27FC236}">
                  <a16:creationId xmlns:a16="http://schemas.microsoft.com/office/drawing/2014/main" id="{00000000-0008-0000-0300-0000A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35</xdr:row>
          <xdr:rowOff>139700</xdr:rowOff>
        </xdr:from>
        <xdr:to>
          <xdr:col>22</xdr:col>
          <xdr:colOff>330200</xdr:colOff>
          <xdr:row>37</xdr:row>
          <xdr:rowOff>25400</xdr:rowOff>
        </xdr:to>
        <xdr:sp macro="" textlink="">
          <xdr:nvSpPr>
            <xdr:cNvPr id="172970" name="Check Box 938" hidden="1">
              <a:extLst>
                <a:ext uri="{63B3BB69-23CF-44E3-9099-C40C66FF867C}">
                  <a14:compatExt spid="_x0000_s172970"/>
                </a:ext>
                <a:ext uri="{FF2B5EF4-FFF2-40B4-BE49-F238E27FC236}">
                  <a16:creationId xmlns:a16="http://schemas.microsoft.com/office/drawing/2014/main" id="{00000000-0008-0000-0300-0000A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36</xdr:row>
          <xdr:rowOff>139700</xdr:rowOff>
        </xdr:from>
        <xdr:to>
          <xdr:col>22</xdr:col>
          <xdr:colOff>330200</xdr:colOff>
          <xdr:row>38</xdr:row>
          <xdr:rowOff>25400</xdr:rowOff>
        </xdr:to>
        <xdr:sp macro="" textlink="">
          <xdr:nvSpPr>
            <xdr:cNvPr id="172971" name="Check Box 939" hidden="1">
              <a:extLst>
                <a:ext uri="{63B3BB69-23CF-44E3-9099-C40C66FF867C}">
                  <a14:compatExt spid="_x0000_s172971"/>
                </a:ext>
                <a:ext uri="{FF2B5EF4-FFF2-40B4-BE49-F238E27FC236}">
                  <a16:creationId xmlns:a16="http://schemas.microsoft.com/office/drawing/2014/main" id="{00000000-0008-0000-0300-0000A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37</xdr:row>
          <xdr:rowOff>139700</xdr:rowOff>
        </xdr:from>
        <xdr:to>
          <xdr:col>22</xdr:col>
          <xdr:colOff>330200</xdr:colOff>
          <xdr:row>39</xdr:row>
          <xdr:rowOff>25400</xdr:rowOff>
        </xdr:to>
        <xdr:sp macro="" textlink="">
          <xdr:nvSpPr>
            <xdr:cNvPr id="172972" name="Check Box 940" hidden="1">
              <a:extLst>
                <a:ext uri="{63B3BB69-23CF-44E3-9099-C40C66FF867C}">
                  <a14:compatExt spid="_x0000_s172972"/>
                </a:ext>
                <a:ext uri="{FF2B5EF4-FFF2-40B4-BE49-F238E27FC236}">
                  <a16:creationId xmlns:a16="http://schemas.microsoft.com/office/drawing/2014/main" id="{00000000-0008-0000-0300-0000A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38</xdr:row>
          <xdr:rowOff>139700</xdr:rowOff>
        </xdr:from>
        <xdr:to>
          <xdr:col>22</xdr:col>
          <xdr:colOff>330200</xdr:colOff>
          <xdr:row>40</xdr:row>
          <xdr:rowOff>25400</xdr:rowOff>
        </xdr:to>
        <xdr:sp macro="" textlink="">
          <xdr:nvSpPr>
            <xdr:cNvPr id="172973" name="Check Box 941" hidden="1">
              <a:extLst>
                <a:ext uri="{63B3BB69-23CF-44E3-9099-C40C66FF867C}">
                  <a14:compatExt spid="_x0000_s172973"/>
                </a:ext>
                <a:ext uri="{FF2B5EF4-FFF2-40B4-BE49-F238E27FC236}">
                  <a16:creationId xmlns:a16="http://schemas.microsoft.com/office/drawing/2014/main" id="{00000000-0008-0000-0300-0000A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39</xdr:row>
          <xdr:rowOff>139700</xdr:rowOff>
        </xdr:from>
        <xdr:to>
          <xdr:col>22</xdr:col>
          <xdr:colOff>330200</xdr:colOff>
          <xdr:row>41</xdr:row>
          <xdr:rowOff>25400</xdr:rowOff>
        </xdr:to>
        <xdr:sp macro="" textlink="">
          <xdr:nvSpPr>
            <xdr:cNvPr id="172974" name="Check Box 942" hidden="1">
              <a:extLst>
                <a:ext uri="{63B3BB69-23CF-44E3-9099-C40C66FF867C}">
                  <a14:compatExt spid="_x0000_s172974"/>
                </a:ext>
                <a:ext uri="{FF2B5EF4-FFF2-40B4-BE49-F238E27FC236}">
                  <a16:creationId xmlns:a16="http://schemas.microsoft.com/office/drawing/2014/main" id="{00000000-0008-0000-0300-0000A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40</xdr:row>
          <xdr:rowOff>139700</xdr:rowOff>
        </xdr:from>
        <xdr:to>
          <xdr:col>22</xdr:col>
          <xdr:colOff>330200</xdr:colOff>
          <xdr:row>42</xdr:row>
          <xdr:rowOff>25400</xdr:rowOff>
        </xdr:to>
        <xdr:sp macro="" textlink="">
          <xdr:nvSpPr>
            <xdr:cNvPr id="172975" name="Check Box 943" hidden="1">
              <a:extLst>
                <a:ext uri="{63B3BB69-23CF-44E3-9099-C40C66FF867C}">
                  <a14:compatExt spid="_x0000_s172975"/>
                </a:ext>
                <a:ext uri="{FF2B5EF4-FFF2-40B4-BE49-F238E27FC236}">
                  <a16:creationId xmlns:a16="http://schemas.microsoft.com/office/drawing/2014/main" id="{00000000-0008-0000-0300-0000A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41</xdr:row>
          <xdr:rowOff>139700</xdr:rowOff>
        </xdr:from>
        <xdr:to>
          <xdr:col>22</xdr:col>
          <xdr:colOff>330200</xdr:colOff>
          <xdr:row>43</xdr:row>
          <xdr:rowOff>25400</xdr:rowOff>
        </xdr:to>
        <xdr:sp macro="" textlink="">
          <xdr:nvSpPr>
            <xdr:cNvPr id="172976" name="Check Box 944" hidden="1">
              <a:extLst>
                <a:ext uri="{63B3BB69-23CF-44E3-9099-C40C66FF867C}">
                  <a14:compatExt spid="_x0000_s172976"/>
                </a:ext>
                <a:ext uri="{FF2B5EF4-FFF2-40B4-BE49-F238E27FC236}">
                  <a16:creationId xmlns:a16="http://schemas.microsoft.com/office/drawing/2014/main" id="{00000000-0008-0000-0300-0000B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42</xdr:row>
          <xdr:rowOff>139700</xdr:rowOff>
        </xdr:from>
        <xdr:to>
          <xdr:col>22</xdr:col>
          <xdr:colOff>330200</xdr:colOff>
          <xdr:row>44</xdr:row>
          <xdr:rowOff>25400</xdr:rowOff>
        </xdr:to>
        <xdr:sp macro="" textlink="">
          <xdr:nvSpPr>
            <xdr:cNvPr id="172977" name="Check Box 945" hidden="1">
              <a:extLst>
                <a:ext uri="{63B3BB69-23CF-44E3-9099-C40C66FF867C}">
                  <a14:compatExt spid="_x0000_s172977"/>
                </a:ext>
                <a:ext uri="{FF2B5EF4-FFF2-40B4-BE49-F238E27FC236}">
                  <a16:creationId xmlns:a16="http://schemas.microsoft.com/office/drawing/2014/main" id="{00000000-0008-0000-0300-0000B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43</xdr:row>
          <xdr:rowOff>139700</xdr:rowOff>
        </xdr:from>
        <xdr:to>
          <xdr:col>22</xdr:col>
          <xdr:colOff>330200</xdr:colOff>
          <xdr:row>45</xdr:row>
          <xdr:rowOff>25400</xdr:rowOff>
        </xdr:to>
        <xdr:sp macro="" textlink="">
          <xdr:nvSpPr>
            <xdr:cNvPr id="172978" name="Check Box 946" hidden="1">
              <a:extLst>
                <a:ext uri="{63B3BB69-23CF-44E3-9099-C40C66FF867C}">
                  <a14:compatExt spid="_x0000_s172978"/>
                </a:ext>
                <a:ext uri="{FF2B5EF4-FFF2-40B4-BE49-F238E27FC236}">
                  <a16:creationId xmlns:a16="http://schemas.microsoft.com/office/drawing/2014/main" id="{00000000-0008-0000-0300-0000B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44</xdr:row>
          <xdr:rowOff>139700</xdr:rowOff>
        </xdr:from>
        <xdr:to>
          <xdr:col>22</xdr:col>
          <xdr:colOff>330200</xdr:colOff>
          <xdr:row>46</xdr:row>
          <xdr:rowOff>25400</xdr:rowOff>
        </xdr:to>
        <xdr:sp macro="" textlink="">
          <xdr:nvSpPr>
            <xdr:cNvPr id="172979" name="Check Box 947" hidden="1">
              <a:extLst>
                <a:ext uri="{63B3BB69-23CF-44E3-9099-C40C66FF867C}">
                  <a14:compatExt spid="_x0000_s172979"/>
                </a:ext>
                <a:ext uri="{FF2B5EF4-FFF2-40B4-BE49-F238E27FC236}">
                  <a16:creationId xmlns:a16="http://schemas.microsoft.com/office/drawing/2014/main" id="{00000000-0008-0000-0300-0000B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45</xdr:row>
          <xdr:rowOff>139700</xdr:rowOff>
        </xdr:from>
        <xdr:to>
          <xdr:col>22</xdr:col>
          <xdr:colOff>330200</xdr:colOff>
          <xdr:row>47</xdr:row>
          <xdr:rowOff>25400</xdr:rowOff>
        </xdr:to>
        <xdr:sp macro="" textlink="">
          <xdr:nvSpPr>
            <xdr:cNvPr id="172980" name="Check Box 948" hidden="1">
              <a:extLst>
                <a:ext uri="{63B3BB69-23CF-44E3-9099-C40C66FF867C}">
                  <a14:compatExt spid="_x0000_s172980"/>
                </a:ext>
                <a:ext uri="{FF2B5EF4-FFF2-40B4-BE49-F238E27FC236}">
                  <a16:creationId xmlns:a16="http://schemas.microsoft.com/office/drawing/2014/main" id="{00000000-0008-0000-0300-0000B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46</xdr:row>
          <xdr:rowOff>139700</xdr:rowOff>
        </xdr:from>
        <xdr:to>
          <xdr:col>22</xdr:col>
          <xdr:colOff>330200</xdr:colOff>
          <xdr:row>48</xdr:row>
          <xdr:rowOff>25400</xdr:rowOff>
        </xdr:to>
        <xdr:sp macro="" textlink="">
          <xdr:nvSpPr>
            <xdr:cNvPr id="172981" name="Check Box 949" hidden="1">
              <a:extLst>
                <a:ext uri="{63B3BB69-23CF-44E3-9099-C40C66FF867C}">
                  <a14:compatExt spid="_x0000_s172981"/>
                </a:ext>
                <a:ext uri="{FF2B5EF4-FFF2-40B4-BE49-F238E27FC236}">
                  <a16:creationId xmlns:a16="http://schemas.microsoft.com/office/drawing/2014/main" id="{00000000-0008-0000-0300-0000B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47</xdr:row>
          <xdr:rowOff>139700</xdr:rowOff>
        </xdr:from>
        <xdr:to>
          <xdr:col>22</xdr:col>
          <xdr:colOff>330200</xdr:colOff>
          <xdr:row>49</xdr:row>
          <xdr:rowOff>25400</xdr:rowOff>
        </xdr:to>
        <xdr:sp macro="" textlink="">
          <xdr:nvSpPr>
            <xdr:cNvPr id="172982" name="Check Box 950" hidden="1">
              <a:extLst>
                <a:ext uri="{63B3BB69-23CF-44E3-9099-C40C66FF867C}">
                  <a14:compatExt spid="_x0000_s172982"/>
                </a:ext>
                <a:ext uri="{FF2B5EF4-FFF2-40B4-BE49-F238E27FC236}">
                  <a16:creationId xmlns:a16="http://schemas.microsoft.com/office/drawing/2014/main" id="{00000000-0008-0000-0300-0000B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48</xdr:row>
          <xdr:rowOff>139700</xdr:rowOff>
        </xdr:from>
        <xdr:to>
          <xdr:col>22</xdr:col>
          <xdr:colOff>330200</xdr:colOff>
          <xdr:row>50</xdr:row>
          <xdr:rowOff>25400</xdr:rowOff>
        </xdr:to>
        <xdr:sp macro="" textlink="">
          <xdr:nvSpPr>
            <xdr:cNvPr id="172983" name="Check Box 951" hidden="1">
              <a:extLst>
                <a:ext uri="{63B3BB69-23CF-44E3-9099-C40C66FF867C}">
                  <a14:compatExt spid="_x0000_s172983"/>
                </a:ext>
                <a:ext uri="{FF2B5EF4-FFF2-40B4-BE49-F238E27FC236}">
                  <a16:creationId xmlns:a16="http://schemas.microsoft.com/office/drawing/2014/main" id="{00000000-0008-0000-0300-0000B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49</xdr:row>
          <xdr:rowOff>139700</xdr:rowOff>
        </xdr:from>
        <xdr:to>
          <xdr:col>22</xdr:col>
          <xdr:colOff>330200</xdr:colOff>
          <xdr:row>51</xdr:row>
          <xdr:rowOff>25400</xdr:rowOff>
        </xdr:to>
        <xdr:sp macro="" textlink="">
          <xdr:nvSpPr>
            <xdr:cNvPr id="172984" name="Check Box 952" hidden="1">
              <a:extLst>
                <a:ext uri="{63B3BB69-23CF-44E3-9099-C40C66FF867C}">
                  <a14:compatExt spid="_x0000_s172984"/>
                </a:ext>
                <a:ext uri="{FF2B5EF4-FFF2-40B4-BE49-F238E27FC236}">
                  <a16:creationId xmlns:a16="http://schemas.microsoft.com/office/drawing/2014/main" id="{00000000-0008-0000-0300-0000B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50</xdr:row>
          <xdr:rowOff>139700</xdr:rowOff>
        </xdr:from>
        <xdr:to>
          <xdr:col>22</xdr:col>
          <xdr:colOff>330200</xdr:colOff>
          <xdr:row>52</xdr:row>
          <xdr:rowOff>25400</xdr:rowOff>
        </xdr:to>
        <xdr:sp macro="" textlink="">
          <xdr:nvSpPr>
            <xdr:cNvPr id="172985" name="Check Box 953" hidden="1">
              <a:extLst>
                <a:ext uri="{63B3BB69-23CF-44E3-9099-C40C66FF867C}">
                  <a14:compatExt spid="_x0000_s172985"/>
                </a:ext>
                <a:ext uri="{FF2B5EF4-FFF2-40B4-BE49-F238E27FC236}">
                  <a16:creationId xmlns:a16="http://schemas.microsoft.com/office/drawing/2014/main" id="{00000000-0008-0000-0300-0000B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51</xdr:row>
          <xdr:rowOff>139700</xdr:rowOff>
        </xdr:from>
        <xdr:to>
          <xdr:col>22</xdr:col>
          <xdr:colOff>330200</xdr:colOff>
          <xdr:row>53</xdr:row>
          <xdr:rowOff>25400</xdr:rowOff>
        </xdr:to>
        <xdr:sp macro="" textlink="">
          <xdr:nvSpPr>
            <xdr:cNvPr id="172986" name="Check Box 954" hidden="1">
              <a:extLst>
                <a:ext uri="{63B3BB69-23CF-44E3-9099-C40C66FF867C}">
                  <a14:compatExt spid="_x0000_s172986"/>
                </a:ext>
                <a:ext uri="{FF2B5EF4-FFF2-40B4-BE49-F238E27FC236}">
                  <a16:creationId xmlns:a16="http://schemas.microsoft.com/office/drawing/2014/main" id="{00000000-0008-0000-0300-0000B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52</xdr:row>
          <xdr:rowOff>139700</xdr:rowOff>
        </xdr:from>
        <xdr:to>
          <xdr:col>22</xdr:col>
          <xdr:colOff>330200</xdr:colOff>
          <xdr:row>54</xdr:row>
          <xdr:rowOff>25400</xdr:rowOff>
        </xdr:to>
        <xdr:sp macro="" textlink="">
          <xdr:nvSpPr>
            <xdr:cNvPr id="172987" name="Check Box 955" hidden="1">
              <a:extLst>
                <a:ext uri="{63B3BB69-23CF-44E3-9099-C40C66FF867C}">
                  <a14:compatExt spid="_x0000_s172987"/>
                </a:ext>
                <a:ext uri="{FF2B5EF4-FFF2-40B4-BE49-F238E27FC236}">
                  <a16:creationId xmlns:a16="http://schemas.microsoft.com/office/drawing/2014/main" id="{00000000-0008-0000-0300-0000B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53</xdr:row>
          <xdr:rowOff>139700</xdr:rowOff>
        </xdr:from>
        <xdr:to>
          <xdr:col>22</xdr:col>
          <xdr:colOff>330200</xdr:colOff>
          <xdr:row>55</xdr:row>
          <xdr:rowOff>25400</xdr:rowOff>
        </xdr:to>
        <xdr:sp macro="" textlink="">
          <xdr:nvSpPr>
            <xdr:cNvPr id="172988" name="Check Box 956" hidden="1">
              <a:extLst>
                <a:ext uri="{63B3BB69-23CF-44E3-9099-C40C66FF867C}">
                  <a14:compatExt spid="_x0000_s172988"/>
                </a:ext>
                <a:ext uri="{FF2B5EF4-FFF2-40B4-BE49-F238E27FC236}">
                  <a16:creationId xmlns:a16="http://schemas.microsoft.com/office/drawing/2014/main" id="{00000000-0008-0000-0300-0000B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54</xdr:row>
          <xdr:rowOff>139700</xdr:rowOff>
        </xdr:from>
        <xdr:to>
          <xdr:col>22</xdr:col>
          <xdr:colOff>330200</xdr:colOff>
          <xdr:row>56</xdr:row>
          <xdr:rowOff>25400</xdr:rowOff>
        </xdr:to>
        <xdr:sp macro="" textlink="">
          <xdr:nvSpPr>
            <xdr:cNvPr id="172989" name="Check Box 957" hidden="1">
              <a:extLst>
                <a:ext uri="{63B3BB69-23CF-44E3-9099-C40C66FF867C}">
                  <a14:compatExt spid="_x0000_s172989"/>
                </a:ext>
                <a:ext uri="{FF2B5EF4-FFF2-40B4-BE49-F238E27FC236}">
                  <a16:creationId xmlns:a16="http://schemas.microsoft.com/office/drawing/2014/main" id="{00000000-0008-0000-0300-0000B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55</xdr:row>
          <xdr:rowOff>139700</xdr:rowOff>
        </xdr:from>
        <xdr:to>
          <xdr:col>22</xdr:col>
          <xdr:colOff>330200</xdr:colOff>
          <xdr:row>57</xdr:row>
          <xdr:rowOff>25400</xdr:rowOff>
        </xdr:to>
        <xdr:sp macro="" textlink="">
          <xdr:nvSpPr>
            <xdr:cNvPr id="172990" name="Check Box 958" hidden="1">
              <a:extLst>
                <a:ext uri="{63B3BB69-23CF-44E3-9099-C40C66FF867C}">
                  <a14:compatExt spid="_x0000_s172990"/>
                </a:ext>
                <a:ext uri="{FF2B5EF4-FFF2-40B4-BE49-F238E27FC236}">
                  <a16:creationId xmlns:a16="http://schemas.microsoft.com/office/drawing/2014/main" id="{00000000-0008-0000-0300-0000B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56</xdr:row>
          <xdr:rowOff>139700</xdr:rowOff>
        </xdr:from>
        <xdr:to>
          <xdr:col>22</xdr:col>
          <xdr:colOff>330200</xdr:colOff>
          <xdr:row>58</xdr:row>
          <xdr:rowOff>25400</xdr:rowOff>
        </xdr:to>
        <xdr:sp macro="" textlink="">
          <xdr:nvSpPr>
            <xdr:cNvPr id="172991" name="Check Box 959" hidden="1">
              <a:extLst>
                <a:ext uri="{63B3BB69-23CF-44E3-9099-C40C66FF867C}">
                  <a14:compatExt spid="_x0000_s172991"/>
                </a:ext>
                <a:ext uri="{FF2B5EF4-FFF2-40B4-BE49-F238E27FC236}">
                  <a16:creationId xmlns:a16="http://schemas.microsoft.com/office/drawing/2014/main" id="{00000000-0008-0000-0300-0000B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57</xdr:row>
          <xdr:rowOff>139700</xdr:rowOff>
        </xdr:from>
        <xdr:to>
          <xdr:col>22</xdr:col>
          <xdr:colOff>330200</xdr:colOff>
          <xdr:row>59</xdr:row>
          <xdr:rowOff>25400</xdr:rowOff>
        </xdr:to>
        <xdr:sp macro="" textlink="">
          <xdr:nvSpPr>
            <xdr:cNvPr id="172992" name="Check Box 960" hidden="1">
              <a:extLst>
                <a:ext uri="{63B3BB69-23CF-44E3-9099-C40C66FF867C}">
                  <a14:compatExt spid="_x0000_s172992"/>
                </a:ext>
                <a:ext uri="{FF2B5EF4-FFF2-40B4-BE49-F238E27FC236}">
                  <a16:creationId xmlns:a16="http://schemas.microsoft.com/office/drawing/2014/main" id="{00000000-0008-0000-0300-0000C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58</xdr:row>
          <xdr:rowOff>139700</xdr:rowOff>
        </xdr:from>
        <xdr:to>
          <xdr:col>22</xdr:col>
          <xdr:colOff>330200</xdr:colOff>
          <xdr:row>60</xdr:row>
          <xdr:rowOff>25400</xdr:rowOff>
        </xdr:to>
        <xdr:sp macro="" textlink="">
          <xdr:nvSpPr>
            <xdr:cNvPr id="172993" name="Check Box 961" hidden="1">
              <a:extLst>
                <a:ext uri="{63B3BB69-23CF-44E3-9099-C40C66FF867C}">
                  <a14:compatExt spid="_x0000_s172993"/>
                </a:ext>
                <a:ext uri="{FF2B5EF4-FFF2-40B4-BE49-F238E27FC236}">
                  <a16:creationId xmlns:a16="http://schemas.microsoft.com/office/drawing/2014/main" id="{00000000-0008-0000-0300-0000C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59</xdr:row>
          <xdr:rowOff>139700</xdr:rowOff>
        </xdr:from>
        <xdr:to>
          <xdr:col>22</xdr:col>
          <xdr:colOff>330200</xdr:colOff>
          <xdr:row>61</xdr:row>
          <xdr:rowOff>25400</xdr:rowOff>
        </xdr:to>
        <xdr:sp macro="" textlink="">
          <xdr:nvSpPr>
            <xdr:cNvPr id="172994" name="Check Box 962" hidden="1">
              <a:extLst>
                <a:ext uri="{63B3BB69-23CF-44E3-9099-C40C66FF867C}">
                  <a14:compatExt spid="_x0000_s172994"/>
                </a:ext>
                <a:ext uri="{FF2B5EF4-FFF2-40B4-BE49-F238E27FC236}">
                  <a16:creationId xmlns:a16="http://schemas.microsoft.com/office/drawing/2014/main" id="{00000000-0008-0000-0300-0000C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60</xdr:row>
          <xdr:rowOff>139700</xdr:rowOff>
        </xdr:from>
        <xdr:to>
          <xdr:col>22</xdr:col>
          <xdr:colOff>330200</xdr:colOff>
          <xdr:row>62</xdr:row>
          <xdr:rowOff>25400</xdr:rowOff>
        </xdr:to>
        <xdr:sp macro="" textlink="">
          <xdr:nvSpPr>
            <xdr:cNvPr id="172995" name="Check Box 963" hidden="1">
              <a:extLst>
                <a:ext uri="{63B3BB69-23CF-44E3-9099-C40C66FF867C}">
                  <a14:compatExt spid="_x0000_s172995"/>
                </a:ext>
                <a:ext uri="{FF2B5EF4-FFF2-40B4-BE49-F238E27FC236}">
                  <a16:creationId xmlns:a16="http://schemas.microsoft.com/office/drawing/2014/main" id="{00000000-0008-0000-0300-0000C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61</xdr:row>
          <xdr:rowOff>139700</xdr:rowOff>
        </xdr:from>
        <xdr:to>
          <xdr:col>22</xdr:col>
          <xdr:colOff>330200</xdr:colOff>
          <xdr:row>63</xdr:row>
          <xdr:rowOff>25400</xdr:rowOff>
        </xdr:to>
        <xdr:sp macro="" textlink="">
          <xdr:nvSpPr>
            <xdr:cNvPr id="172996" name="Check Box 964" hidden="1">
              <a:extLst>
                <a:ext uri="{63B3BB69-23CF-44E3-9099-C40C66FF867C}">
                  <a14:compatExt spid="_x0000_s172996"/>
                </a:ext>
                <a:ext uri="{FF2B5EF4-FFF2-40B4-BE49-F238E27FC236}">
                  <a16:creationId xmlns:a16="http://schemas.microsoft.com/office/drawing/2014/main" id="{00000000-0008-0000-0300-0000C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62</xdr:row>
          <xdr:rowOff>139700</xdr:rowOff>
        </xdr:from>
        <xdr:to>
          <xdr:col>22</xdr:col>
          <xdr:colOff>330200</xdr:colOff>
          <xdr:row>64</xdr:row>
          <xdr:rowOff>25400</xdr:rowOff>
        </xdr:to>
        <xdr:sp macro="" textlink="">
          <xdr:nvSpPr>
            <xdr:cNvPr id="172997" name="Check Box 965" hidden="1">
              <a:extLst>
                <a:ext uri="{63B3BB69-23CF-44E3-9099-C40C66FF867C}">
                  <a14:compatExt spid="_x0000_s172997"/>
                </a:ext>
                <a:ext uri="{FF2B5EF4-FFF2-40B4-BE49-F238E27FC236}">
                  <a16:creationId xmlns:a16="http://schemas.microsoft.com/office/drawing/2014/main" id="{00000000-0008-0000-0300-0000C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63</xdr:row>
          <xdr:rowOff>139700</xdr:rowOff>
        </xdr:from>
        <xdr:to>
          <xdr:col>22</xdr:col>
          <xdr:colOff>330200</xdr:colOff>
          <xdr:row>65</xdr:row>
          <xdr:rowOff>25400</xdr:rowOff>
        </xdr:to>
        <xdr:sp macro="" textlink="">
          <xdr:nvSpPr>
            <xdr:cNvPr id="172998" name="Check Box 966" hidden="1">
              <a:extLst>
                <a:ext uri="{63B3BB69-23CF-44E3-9099-C40C66FF867C}">
                  <a14:compatExt spid="_x0000_s172998"/>
                </a:ext>
                <a:ext uri="{FF2B5EF4-FFF2-40B4-BE49-F238E27FC236}">
                  <a16:creationId xmlns:a16="http://schemas.microsoft.com/office/drawing/2014/main" id="{00000000-0008-0000-0300-0000C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64</xdr:row>
          <xdr:rowOff>139700</xdr:rowOff>
        </xdr:from>
        <xdr:to>
          <xdr:col>22</xdr:col>
          <xdr:colOff>330200</xdr:colOff>
          <xdr:row>66</xdr:row>
          <xdr:rowOff>25400</xdr:rowOff>
        </xdr:to>
        <xdr:sp macro="" textlink="">
          <xdr:nvSpPr>
            <xdr:cNvPr id="172999" name="Check Box 967" hidden="1">
              <a:extLst>
                <a:ext uri="{63B3BB69-23CF-44E3-9099-C40C66FF867C}">
                  <a14:compatExt spid="_x0000_s172999"/>
                </a:ext>
                <a:ext uri="{FF2B5EF4-FFF2-40B4-BE49-F238E27FC236}">
                  <a16:creationId xmlns:a16="http://schemas.microsoft.com/office/drawing/2014/main" id="{00000000-0008-0000-0300-0000C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65</xdr:row>
          <xdr:rowOff>139700</xdr:rowOff>
        </xdr:from>
        <xdr:to>
          <xdr:col>22</xdr:col>
          <xdr:colOff>330200</xdr:colOff>
          <xdr:row>67</xdr:row>
          <xdr:rowOff>25400</xdr:rowOff>
        </xdr:to>
        <xdr:sp macro="" textlink="">
          <xdr:nvSpPr>
            <xdr:cNvPr id="173000" name="Check Box 968" hidden="1">
              <a:extLst>
                <a:ext uri="{63B3BB69-23CF-44E3-9099-C40C66FF867C}">
                  <a14:compatExt spid="_x0000_s173000"/>
                </a:ext>
                <a:ext uri="{FF2B5EF4-FFF2-40B4-BE49-F238E27FC236}">
                  <a16:creationId xmlns:a16="http://schemas.microsoft.com/office/drawing/2014/main" id="{00000000-0008-0000-0300-0000C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66</xdr:row>
          <xdr:rowOff>139700</xdr:rowOff>
        </xdr:from>
        <xdr:to>
          <xdr:col>22</xdr:col>
          <xdr:colOff>330200</xdr:colOff>
          <xdr:row>68</xdr:row>
          <xdr:rowOff>25400</xdr:rowOff>
        </xdr:to>
        <xdr:sp macro="" textlink="">
          <xdr:nvSpPr>
            <xdr:cNvPr id="173001" name="Check Box 969" hidden="1">
              <a:extLst>
                <a:ext uri="{63B3BB69-23CF-44E3-9099-C40C66FF867C}">
                  <a14:compatExt spid="_x0000_s173001"/>
                </a:ext>
                <a:ext uri="{FF2B5EF4-FFF2-40B4-BE49-F238E27FC236}">
                  <a16:creationId xmlns:a16="http://schemas.microsoft.com/office/drawing/2014/main" id="{00000000-0008-0000-0300-0000C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67</xdr:row>
          <xdr:rowOff>139700</xdr:rowOff>
        </xdr:from>
        <xdr:to>
          <xdr:col>22</xdr:col>
          <xdr:colOff>330200</xdr:colOff>
          <xdr:row>69</xdr:row>
          <xdr:rowOff>25400</xdr:rowOff>
        </xdr:to>
        <xdr:sp macro="" textlink="">
          <xdr:nvSpPr>
            <xdr:cNvPr id="173002" name="Check Box 970" hidden="1">
              <a:extLst>
                <a:ext uri="{63B3BB69-23CF-44E3-9099-C40C66FF867C}">
                  <a14:compatExt spid="_x0000_s173002"/>
                </a:ext>
                <a:ext uri="{FF2B5EF4-FFF2-40B4-BE49-F238E27FC236}">
                  <a16:creationId xmlns:a16="http://schemas.microsoft.com/office/drawing/2014/main" id="{00000000-0008-0000-0300-0000C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68</xdr:row>
          <xdr:rowOff>139700</xdr:rowOff>
        </xdr:from>
        <xdr:to>
          <xdr:col>22</xdr:col>
          <xdr:colOff>330200</xdr:colOff>
          <xdr:row>70</xdr:row>
          <xdr:rowOff>25400</xdr:rowOff>
        </xdr:to>
        <xdr:sp macro="" textlink="">
          <xdr:nvSpPr>
            <xdr:cNvPr id="173003" name="Check Box 971" hidden="1">
              <a:extLst>
                <a:ext uri="{63B3BB69-23CF-44E3-9099-C40C66FF867C}">
                  <a14:compatExt spid="_x0000_s173003"/>
                </a:ext>
                <a:ext uri="{FF2B5EF4-FFF2-40B4-BE49-F238E27FC236}">
                  <a16:creationId xmlns:a16="http://schemas.microsoft.com/office/drawing/2014/main" id="{00000000-0008-0000-0300-0000C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69</xdr:row>
          <xdr:rowOff>139700</xdr:rowOff>
        </xdr:from>
        <xdr:to>
          <xdr:col>22</xdr:col>
          <xdr:colOff>330200</xdr:colOff>
          <xdr:row>71</xdr:row>
          <xdr:rowOff>25400</xdr:rowOff>
        </xdr:to>
        <xdr:sp macro="" textlink="">
          <xdr:nvSpPr>
            <xdr:cNvPr id="173004" name="Check Box 972" hidden="1">
              <a:extLst>
                <a:ext uri="{63B3BB69-23CF-44E3-9099-C40C66FF867C}">
                  <a14:compatExt spid="_x0000_s173004"/>
                </a:ext>
                <a:ext uri="{FF2B5EF4-FFF2-40B4-BE49-F238E27FC236}">
                  <a16:creationId xmlns:a16="http://schemas.microsoft.com/office/drawing/2014/main" id="{00000000-0008-0000-0300-0000C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70</xdr:row>
          <xdr:rowOff>139700</xdr:rowOff>
        </xdr:from>
        <xdr:to>
          <xdr:col>22</xdr:col>
          <xdr:colOff>330200</xdr:colOff>
          <xdr:row>72</xdr:row>
          <xdr:rowOff>25400</xdr:rowOff>
        </xdr:to>
        <xdr:sp macro="" textlink="">
          <xdr:nvSpPr>
            <xdr:cNvPr id="173005" name="Check Box 973" hidden="1">
              <a:extLst>
                <a:ext uri="{63B3BB69-23CF-44E3-9099-C40C66FF867C}">
                  <a14:compatExt spid="_x0000_s173005"/>
                </a:ext>
                <a:ext uri="{FF2B5EF4-FFF2-40B4-BE49-F238E27FC236}">
                  <a16:creationId xmlns:a16="http://schemas.microsoft.com/office/drawing/2014/main" id="{00000000-0008-0000-0300-0000C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71</xdr:row>
          <xdr:rowOff>139700</xdr:rowOff>
        </xdr:from>
        <xdr:to>
          <xdr:col>22</xdr:col>
          <xdr:colOff>330200</xdr:colOff>
          <xdr:row>73</xdr:row>
          <xdr:rowOff>25400</xdr:rowOff>
        </xdr:to>
        <xdr:sp macro="" textlink="">
          <xdr:nvSpPr>
            <xdr:cNvPr id="173006" name="Check Box 974" hidden="1">
              <a:extLst>
                <a:ext uri="{63B3BB69-23CF-44E3-9099-C40C66FF867C}">
                  <a14:compatExt spid="_x0000_s173006"/>
                </a:ext>
                <a:ext uri="{FF2B5EF4-FFF2-40B4-BE49-F238E27FC236}">
                  <a16:creationId xmlns:a16="http://schemas.microsoft.com/office/drawing/2014/main" id="{00000000-0008-0000-0300-0000C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72</xdr:row>
          <xdr:rowOff>139700</xdr:rowOff>
        </xdr:from>
        <xdr:to>
          <xdr:col>22</xdr:col>
          <xdr:colOff>330200</xdr:colOff>
          <xdr:row>74</xdr:row>
          <xdr:rowOff>25400</xdr:rowOff>
        </xdr:to>
        <xdr:sp macro="" textlink="">
          <xdr:nvSpPr>
            <xdr:cNvPr id="173007" name="Check Box 975" hidden="1">
              <a:extLst>
                <a:ext uri="{63B3BB69-23CF-44E3-9099-C40C66FF867C}">
                  <a14:compatExt spid="_x0000_s173007"/>
                </a:ext>
                <a:ext uri="{FF2B5EF4-FFF2-40B4-BE49-F238E27FC236}">
                  <a16:creationId xmlns:a16="http://schemas.microsoft.com/office/drawing/2014/main" id="{00000000-0008-0000-0300-0000C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73</xdr:row>
          <xdr:rowOff>139700</xdr:rowOff>
        </xdr:from>
        <xdr:to>
          <xdr:col>22</xdr:col>
          <xdr:colOff>330200</xdr:colOff>
          <xdr:row>75</xdr:row>
          <xdr:rowOff>25400</xdr:rowOff>
        </xdr:to>
        <xdr:sp macro="" textlink="">
          <xdr:nvSpPr>
            <xdr:cNvPr id="173008" name="Check Box 976" hidden="1">
              <a:extLst>
                <a:ext uri="{63B3BB69-23CF-44E3-9099-C40C66FF867C}">
                  <a14:compatExt spid="_x0000_s173008"/>
                </a:ext>
                <a:ext uri="{FF2B5EF4-FFF2-40B4-BE49-F238E27FC236}">
                  <a16:creationId xmlns:a16="http://schemas.microsoft.com/office/drawing/2014/main" id="{00000000-0008-0000-0300-0000D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74</xdr:row>
          <xdr:rowOff>139700</xdr:rowOff>
        </xdr:from>
        <xdr:to>
          <xdr:col>22</xdr:col>
          <xdr:colOff>330200</xdr:colOff>
          <xdr:row>76</xdr:row>
          <xdr:rowOff>25400</xdr:rowOff>
        </xdr:to>
        <xdr:sp macro="" textlink="">
          <xdr:nvSpPr>
            <xdr:cNvPr id="173009" name="Check Box 977" hidden="1">
              <a:extLst>
                <a:ext uri="{63B3BB69-23CF-44E3-9099-C40C66FF867C}">
                  <a14:compatExt spid="_x0000_s173009"/>
                </a:ext>
                <a:ext uri="{FF2B5EF4-FFF2-40B4-BE49-F238E27FC236}">
                  <a16:creationId xmlns:a16="http://schemas.microsoft.com/office/drawing/2014/main" id="{00000000-0008-0000-0300-0000D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75</xdr:row>
          <xdr:rowOff>139700</xdr:rowOff>
        </xdr:from>
        <xdr:to>
          <xdr:col>22</xdr:col>
          <xdr:colOff>330200</xdr:colOff>
          <xdr:row>77</xdr:row>
          <xdr:rowOff>25400</xdr:rowOff>
        </xdr:to>
        <xdr:sp macro="" textlink="">
          <xdr:nvSpPr>
            <xdr:cNvPr id="173010" name="Check Box 978" hidden="1">
              <a:extLst>
                <a:ext uri="{63B3BB69-23CF-44E3-9099-C40C66FF867C}">
                  <a14:compatExt spid="_x0000_s173010"/>
                </a:ext>
                <a:ext uri="{FF2B5EF4-FFF2-40B4-BE49-F238E27FC236}">
                  <a16:creationId xmlns:a16="http://schemas.microsoft.com/office/drawing/2014/main" id="{00000000-0008-0000-0300-0000D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76</xdr:row>
          <xdr:rowOff>139700</xdr:rowOff>
        </xdr:from>
        <xdr:to>
          <xdr:col>22</xdr:col>
          <xdr:colOff>330200</xdr:colOff>
          <xdr:row>78</xdr:row>
          <xdr:rowOff>25400</xdr:rowOff>
        </xdr:to>
        <xdr:sp macro="" textlink="">
          <xdr:nvSpPr>
            <xdr:cNvPr id="173011" name="Check Box 979" hidden="1">
              <a:extLst>
                <a:ext uri="{63B3BB69-23CF-44E3-9099-C40C66FF867C}">
                  <a14:compatExt spid="_x0000_s173011"/>
                </a:ext>
                <a:ext uri="{FF2B5EF4-FFF2-40B4-BE49-F238E27FC236}">
                  <a16:creationId xmlns:a16="http://schemas.microsoft.com/office/drawing/2014/main" id="{00000000-0008-0000-0300-0000D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77</xdr:row>
          <xdr:rowOff>139700</xdr:rowOff>
        </xdr:from>
        <xdr:to>
          <xdr:col>22</xdr:col>
          <xdr:colOff>330200</xdr:colOff>
          <xdr:row>79</xdr:row>
          <xdr:rowOff>25400</xdr:rowOff>
        </xdr:to>
        <xdr:sp macro="" textlink="">
          <xdr:nvSpPr>
            <xdr:cNvPr id="173012" name="Check Box 980" hidden="1">
              <a:extLst>
                <a:ext uri="{63B3BB69-23CF-44E3-9099-C40C66FF867C}">
                  <a14:compatExt spid="_x0000_s173012"/>
                </a:ext>
                <a:ext uri="{FF2B5EF4-FFF2-40B4-BE49-F238E27FC236}">
                  <a16:creationId xmlns:a16="http://schemas.microsoft.com/office/drawing/2014/main" id="{00000000-0008-0000-0300-0000D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78</xdr:row>
          <xdr:rowOff>139700</xdr:rowOff>
        </xdr:from>
        <xdr:to>
          <xdr:col>22</xdr:col>
          <xdr:colOff>330200</xdr:colOff>
          <xdr:row>80</xdr:row>
          <xdr:rowOff>25400</xdr:rowOff>
        </xdr:to>
        <xdr:sp macro="" textlink="">
          <xdr:nvSpPr>
            <xdr:cNvPr id="173013" name="Check Box 981" hidden="1">
              <a:extLst>
                <a:ext uri="{63B3BB69-23CF-44E3-9099-C40C66FF867C}">
                  <a14:compatExt spid="_x0000_s173013"/>
                </a:ext>
                <a:ext uri="{FF2B5EF4-FFF2-40B4-BE49-F238E27FC236}">
                  <a16:creationId xmlns:a16="http://schemas.microsoft.com/office/drawing/2014/main" id="{00000000-0008-0000-0300-0000D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79</xdr:row>
          <xdr:rowOff>139700</xdr:rowOff>
        </xdr:from>
        <xdr:to>
          <xdr:col>22</xdr:col>
          <xdr:colOff>330200</xdr:colOff>
          <xdr:row>81</xdr:row>
          <xdr:rowOff>25400</xdr:rowOff>
        </xdr:to>
        <xdr:sp macro="" textlink="">
          <xdr:nvSpPr>
            <xdr:cNvPr id="173014" name="Check Box 982" hidden="1">
              <a:extLst>
                <a:ext uri="{63B3BB69-23CF-44E3-9099-C40C66FF867C}">
                  <a14:compatExt spid="_x0000_s173014"/>
                </a:ext>
                <a:ext uri="{FF2B5EF4-FFF2-40B4-BE49-F238E27FC236}">
                  <a16:creationId xmlns:a16="http://schemas.microsoft.com/office/drawing/2014/main" id="{00000000-0008-0000-0300-0000D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80</xdr:row>
          <xdr:rowOff>139700</xdr:rowOff>
        </xdr:from>
        <xdr:to>
          <xdr:col>22</xdr:col>
          <xdr:colOff>330200</xdr:colOff>
          <xdr:row>82</xdr:row>
          <xdr:rowOff>25400</xdr:rowOff>
        </xdr:to>
        <xdr:sp macro="" textlink="">
          <xdr:nvSpPr>
            <xdr:cNvPr id="173015" name="Check Box 983" hidden="1">
              <a:extLst>
                <a:ext uri="{63B3BB69-23CF-44E3-9099-C40C66FF867C}">
                  <a14:compatExt spid="_x0000_s173015"/>
                </a:ext>
                <a:ext uri="{FF2B5EF4-FFF2-40B4-BE49-F238E27FC236}">
                  <a16:creationId xmlns:a16="http://schemas.microsoft.com/office/drawing/2014/main" id="{00000000-0008-0000-0300-0000D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81</xdr:row>
          <xdr:rowOff>139700</xdr:rowOff>
        </xdr:from>
        <xdr:to>
          <xdr:col>22</xdr:col>
          <xdr:colOff>330200</xdr:colOff>
          <xdr:row>83</xdr:row>
          <xdr:rowOff>25400</xdr:rowOff>
        </xdr:to>
        <xdr:sp macro="" textlink="">
          <xdr:nvSpPr>
            <xdr:cNvPr id="173016" name="Check Box 984" hidden="1">
              <a:extLst>
                <a:ext uri="{63B3BB69-23CF-44E3-9099-C40C66FF867C}">
                  <a14:compatExt spid="_x0000_s173016"/>
                </a:ext>
                <a:ext uri="{FF2B5EF4-FFF2-40B4-BE49-F238E27FC236}">
                  <a16:creationId xmlns:a16="http://schemas.microsoft.com/office/drawing/2014/main" id="{00000000-0008-0000-0300-0000D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82</xdr:row>
          <xdr:rowOff>139700</xdr:rowOff>
        </xdr:from>
        <xdr:to>
          <xdr:col>22</xdr:col>
          <xdr:colOff>330200</xdr:colOff>
          <xdr:row>84</xdr:row>
          <xdr:rowOff>25400</xdr:rowOff>
        </xdr:to>
        <xdr:sp macro="" textlink="">
          <xdr:nvSpPr>
            <xdr:cNvPr id="173017" name="Check Box 985" hidden="1">
              <a:extLst>
                <a:ext uri="{63B3BB69-23CF-44E3-9099-C40C66FF867C}">
                  <a14:compatExt spid="_x0000_s173017"/>
                </a:ext>
                <a:ext uri="{FF2B5EF4-FFF2-40B4-BE49-F238E27FC236}">
                  <a16:creationId xmlns:a16="http://schemas.microsoft.com/office/drawing/2014/main" id="{00000000-0008-0000-0300-0000D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83</xdr:row>
          <xdr:rowOff>139700</xdr:rowOff>
        </xdr:from>
        <xdr:to>
          <xdr:col>22</xdr:col>
          <xdr:colOff>330200</xdr:colOff>
          <xdr:row>85</xdr:row>
          <xdr:rowOff>25400</xdr:rowOff>
        </xdr:to>
        <xdr:sp macro="" textlink="">
          <xdr:nvSpPr>
            <xdr:cNvPr id="173018" name="Check Box 986" hidden="1">
              <a:extLst>
                <a:ext uri="{63B3BB69-23CF-44E3-9099-C40C66FF867C}">
                  <a14:compatExt spid="_x0000_s173018"/>
                </a:ext>
                <a:ext uri="{FF2B5EF4-FFF2-40B4-BE49-F238E27FC236}">
                  <a16:creationId xmlns:a16="http://schemas.microsoft.com/office/drawing/2014/main" id="{00000000-0008-0000-0300-0000D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84</xdr:row>
          <xdr:rowOff>139700</xdr:rowOff>
        </xdr:from>
        <xdr:to>
          <xdr:col>22</xdr:col>
          <xdr:colOff>330200</xdr:colOff>
          <xdr:row>86</xdr:row>
          <xdr:rowOff>25400</xdr:rowOff>
        </xdr:to>
        <xdr:sp macro="" textlink="">
          <xdr:nvSpPr>
            <xdr:cNvPr id="173019" name="Check Box 987" hidden="1">
              <a:extLst>
                <a:ext uri="{63B3BB69-23CF-44E3-9099-C40C66FF867C}">
                  <a14:compatExt spid="_x0000_s173019"/>
                </a:ext>
                <a:ext uri="{FF2B5EF4-FFF2-40B4-BE49-F238E27FC236}">
                  <a16:creationId xmlns:a16="http://schemas.microsoft.com/office/drawing/2014/main" id="{00000000-0008-0000-0300-0000D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85</xdr:row>
          <xdr:rowOff>139700</xdr:rowOff>
        </xdr:from>
        <xdr:to>
          <xdr:col>22</xdr:col>
          <xdr:colOff>330200</xdr:colOff>
          <xdr:row>87</xdr:row>
          <xdr:rowOff>25400</xdr:rowOff>
        </xdr:to>
        <xdr:sp macro="" textlink="">
          <xdr:nvSpPr>
            <xdr:cNvPr id="173020" name="Check Box 988" hidden="1">
              <a:extLst>
                <a:ext uri="{63B3BB69-23CF-44E3-9099-C40C66FF867C}">
                  <a14:compatExt spid="_x0000_s173020"/>
                </a:ext>
                <a:ext uri="{FF2B5EF4-FFF2-40B4-BE49-F238E27FC236}">
                  <a16:creationId xmlns:a16="http://schemas.microsoft.com/office/drawing/2014/main" id="{00000000-0008-0000-0300-0000D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86</xdr:row>
          <xdr:rowOff>139700</xdr:rowOff>
        </xdr:from>
        <xdr:to>
          <xdr:col>22</xdr:col>
          <xdr:colOff>330200</xdr:colOff>
          <xdr:row>88</xdr:row>
          <xdr:rowOff>25400</xdr:rowOff>
        </xdr:to>
        <xdr:sp macro="" textlink="">
          <xdr:nvSpPr>
            <xdr:cNvPr id="173021" name="Check Box 989" hidden="1">
              <a:extLst>
                <a:ext uri="{63B3BB69-23CF-44E3-9099-C40C66FF867C}">
                  <a14:compatExt spid="_x0000_s173021"/>
                </a:ext>
                <a:ext uri="{FF2B5EF4-FFF2-40B4-BE49-F238E27FC236}">
                  <a16:creationId xmlns:a16="http://schemas.microsoft.com/office/drawing/2014/main" id="{00000000-0008-0000-0300-0000D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87</xdr:row>
          <xdr:rowOff>139700</xdr:rowOff>
        </xdr:from>
        <xdr:to>
          <xdr:col>22</xdr:col>
          <xdr:colOff>330200</xdr:colOff>
          <xdr:row>89</xdr:row>
          <xdr:rowOff>25400</xdr:rowOff>
        </xdr:to>
        <xdr:sp macro="" textlink="">
          <xdr:nvSpPr>
            <xdr:cNvPr id="173022" name="Check Box 990" hidden="1">
              <a:extLst>
                <a:ext uri="{63B3BB69-23CF-44E3-9099-C40C66FF867C}">
                  <a14:compatExt spid="_x0000_s173022"/>
                </a:ext>
                <a:ext uri="{FF2B5EF4-FFF2-40B4-BE49-F238E27FC236}">
                  <a16:creationId xmlns:a16="http://schemas.microsoft.com/office/drawing/2014/main" id="{00000000-0008-0000-0300-0000D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88</xdr:row>
          <xdr:rowOff>139700</xdr:rowOff>
        </xdr:from>
        <xdr:to>
          <xdr:col>22</xdr:col>
          <xdr:colOff>330200</xdr:colOff>
          <xdr:row>90</xdr:row>
          <xdr:rowOff>25400</xdr:rowOff>
        </xdr:to>
        <xdr:sp macro="" textlink="">
          <xdr:nvSpPr>
            <xdr:cNvPr id="173023" name="Check Box 991" hidden="1">
              <a:extLst>
                <a:ext uri="{63B3BB69-23CF-44E3-9099-C40C66FF867C}">
                  <a14:compatExt spid="_x0000_s173023"/>
                </a:ext>
                <a:ext uri="{FF2B5EF4-FFF2-40B4-BE49-F238E27FC236}">
                  <a16:creationId xmlns:a16="http://schemas.microsoft.com/office/drawing/2014/main" id="{00000000-0008-0000-0300-0000D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89</xdr:row>
          <xdr:rowOff>139700</xdr:rowOff>
        </xdr:from>
        <xdr:to>
          <xdr:col>22</xdr:col>
          <xdr:colOff>330200</xdr:colOff>
          <xdr:row>91</xdr:row>
          <xdr:rowOff>25400</xdr:rowOff>
        </xdr:to>
        <xdr:sp macro="" textlink="">
          <xdr:nvSpPr>
            <xdr:cNvPr id="173024" name="Check Box 992" hidden="1">
              <a:extLst>
                <a:ext uri="{63B3BB69-23CF-44E3-9099-C40C66FF867C}">
                  <a14:compatExt spid="_x0000_s173024"/>
                </a:ext>
                <a:ext uri="{FF2B5EF4-FFF2-40B4-BE49-F238E27FC236}">
                  <a16:creationId xmlns:a16="http://schemas.microsoft.com/office/drawing/2014/main" id="{00000000-0008-0000-0300-0000E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90</xdr:row>
          <xdr:rowOff>139700</xdr:rowOff>
        </xdr:from>
        <xdr:to>
          <xdr:col>22</xdr:col>
          <xdr:colOff>330200</xdr:colOff>
          <xdr:row>92</xdr:row>
          <xdr:rowOff>25400</xdr:rowOff>
        </xdr:to>
        <xdr:sp macro="" textlink="">
          <xdr:nvSpPr>
            <xdr:cNvPr id="173025" name="Check Box 993" hidden="1">
              <a:extLst>
                <a:ext uri="{63B3BB69-23CF-44E3-9099-C40C66FF867C}">
                  <a14:compatExt spid="_x0000_s173025"/>
                </a:ext>
                <a:ext uri="{FF2B5EF4-FFF2-40B4-BE49-F238E27FC236}">
                  <a16:creationId xmlns:a16="http://schemas.microsoft.com/office/drawing/2014/main" id="{00000000-0008-0000-0300-0000E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91</xdr:row>
          <xdr:rowOff>139700</xdr:rowOff>
        </xdr:from>
        <xdr:to>
          <xdr:col>22</xdr:col>
          <xdr:colOff>330200</xdr:colOff>
          <xdr:row>93</xdr:row>
          <xdr:rowOff>25400</xdr:rowOff>
        </xdr:to>
        <xdr:sp macro="" textlink="">
          <xdr:nvSpPr>
            <xdr:cNvPr id="173026" name="Check Box 994" hidden="1">
              <a:extLst>
                <a:ext uri="{63B3BB69-23CF-44E3-9099-C40C66FF867C}">
                  <a14:compatExt spid="_x0000_s173026"/>
                </a:ext>
                <a:ext uri="{FF2B5EF4-FFF2-40B4-BE49-F238E27FC236}">
                  <a16:creationId xmlns:a16="http://schemas.microsoft.com/office/drawing/2014/main" id="{00000000-0008-0000-0300-0000E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92</xdr:row>
          <xdr:rowOff>139700</xdr:rowOff>
        </xdr:from>
        <xdr:to>
          <xdr:col>22</xdr:col>
          <xdr:colOff>330200</xdr:colOff>
          <xdr:row>94</xdr:row>
          <xdr:rowOff>25400</xdr:rowOff>
        </xdr:to>
        <xdr:sp macro="" textlink="">
          <xdr:nvSpPr>
            <xdr:cNvPr id="173027" name="Check Box 995" hidden="1">
              <a:extLst>
                <a:ext uri="{63B3BB69-23CF-44E3-9099-C40C66FF867C}">
                  <a14:compatExt spid="_x0000_s173027"/>
                </a:ext>
                <a:ext uri="{FF2B5EF4-FFF2-40B4-BE49-F238E27FC236}">
                  <a16:creationId xmlns:a16="http://schemas.microsoft.com/office/drawing/2014/main" id="{00000000-0008-0000-0300-0000E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93</xdr:row>
          <xdr:rowOff>139700</xdr:rowOff>
        </xdr:from>
        <xdr:to>
          <xdr:col>22</xdr:col>
          <xdr:colOff>330200</xdr:colOff>
          <xdr:row>95</xdr:row>
          <xdr:rowOff>25400</xdr:rowOff>
        </xdr:to>
        <xdr:sp macro="" textlink="">
          <xdr:nvSpPr>
            <xdr:cNvPr id="173028" name="Check Box 996" hidden="1">
              <a:extLst>
                <a:ext uri="{63B3BB69-23CF-44E3-9099-C40C66FF867C}">
                  <a14:compatExt spid="_x0000_s173028"/>
                </a:ext>
                <a:ext uri="{FF2B5EF4-FFF2-40B4-BE49-F238E27FC236}">
                  <a16:creationId xmlns:a16="http://schemas.microsoft.com/office/drawing/2014/main" id="{00000000-0008-0000-0300-0000E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94</xdr:row>
          <xdr:rowOff>139700</xdr:rowOff>
        </xdr:from>
        <xdr:to>
          <xdr:col>22</xdr:col>
          <xdr:colOff>330200</xdr:colOff>
          <xdr:row>96</xdr:row>
          <xdr:rowOff>25400</xdr:rowOff>
        </xdr:to>
        <xdr:sp macro="" textlink="">
          <xdr:nvSpPr>
            <xdr:cNvPr id="173029" name="Check Box 997" hidden="1">
              <a:extLst>
                <a:ext uri="{63B3BB69-23CF-44E3-9099-C40C66FF867C}">
                  <a14:compatExt spid="_x0000_s173029"/>
                </a:ext>
                <a:ext uri="{FF2B5EF4-FFF2-40B4-BE49-F238E27FC236}">
                  <a16:creationId xmlns:a16="http://schemas.microsoft.com/office/drawing/2014/main" id="{00000000-0008-0000-0300-0000E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95</xdr:row>
          <xdr:rowOff>139700</xdr:rowOff>
        </xdr:from>
        <xdr:to>
          <xdr:col>22</xdr:col>
          <xdr:colOff>330200</xdr:colOff>
          <xdr:row>97</xdr:row>
          <xdr:rowOff>25400</xdr:rowOff>
        </xdr:to>
        <xdr:sp macro="" textlink="">
          <xdr:nvSpPr>
            <xdr:cNvPr id="173030" name="Check Box 998" hidden="1">
              <a:extLst>
                <a:ext uri="{63B3BB69-23CF-44E3-9099-C40C66FF867C}">
                  <a14:compatExt spid="_x0000_s173030"/>
                </a:ext>
                <a:ext uri="{FF2B5EF4-FFF2-40B4-BE49-F238E27FC236}">
                  <a16:creationId xmlns:a16="http://schemas.microsoft.com/office/drawing/2014/main" id="{00000000-0008-0000-0300-0000E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96</xdr:row>
          <xdr:rowOff>139700</xdr:rowOff>
        </xdr:from>
        <xdr:to>
          <xdr:col>22</xdr:col>
          <xdr:colOff>330200</xdr:colOff>
          <xdr:row>98</xdr:row>
          <xdr:rowOff>25400</xdr:rowOff>
        </xdr:to>
        <xdr:sp macro="" textlink="">
          <xdr:nvSpPr>
            <xdr:cNvPr id="173031" name="Check Box 999" hidden="1">
              <a:extLst>
                <a:ext uri="{63B3BB69-23CF-44E3-9099-C40C66FF867C}">
                  <a14:compatExt spid="_x0000_s173031"/>
                </a:ext>
                <a:ext uri="{FF2B5EF4-FFF2-40B4-BE49-F238E27FC236}">
                  <a16:creationId xmlns:a16="http://schemas.microsoft.com/office/drawing/2014/main" id="{00000000-0008-0000-0300-0000E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97</xdr:row>
          <xdr:rowOff>139700</xdr:rowOff>
        </xdr:from>
        <xdr:to>
          <xdr:col>22</xdr:col>
          <xdr:colOff>330200</xdr:colOff>
          <xdr:row>99</xdr:row>
          <xdr:rowOff>25400</xdr:rowOff>
        </xdr:to>
        <xdr:sp macro="" textlink="">
          <xdr:nvSpPr>
            <xdr:cNvPr id="173032" name="Check Box 1000" hidden="1">
              <a:extLst>
                <a:ext uri="{63B3BB69-23CF-44E3-9099-C40C66FF867C}">
                  <a14:compatExt spid="_x0000_s173032"/>
                </a:ext>
                <a:ext uri="{FF2B5EF4-FFF2-40B4-BE49-F238E27FC236}">
                  <a16:creationId xmlns:a16="http://schemas.microsoft.com/office/drawing/2014/main" id="{00000000-0008-0000-0300-0000E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98</xdr:row>
          <xdr:rowOff>139700</xdr:rowOff>
        </xdr:from>
        <xdr:to>
          <xdr:col>22</xdr:col>
          <xdr:colOff>330200</xdr:colOff>
          <xdr:row>100</xdr:row>
          <xdr:rowOff>25400</xdr:rowOff>
        </xdr:to>
        <xdr:sp macro="" textlink="">
          <xdr:nvSpPr>
            <xdr:cNvPr id="173033" name="Check Box 1001" hidden="1">
              <a:extLst>
                <a:ext uri="{63B3BB69-23CF-44E3-9099-C40C66FF867C}">
                  <a14:compatExt spid="_x0000_s173033"/>
                </a:ext>
                <a:ext uri="{FF2B5EF4-FFF2-40B4-BE49-F238E27FC236}">
                  <a16:creationId xmlns:a16="http://schemas.microsoft.com/office/drawing/2014/main" id="{00000000-0008-0000-0300-0000E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99</xdr:row>
          <xdr:rowOff>139700</xdr:rowOff>
        </xdr:from>
        <xdr:to>
          <xdr:col>22</xdr:col>
          <xdr:colOff>330200</xdr:colOff>
          <xdr:row>101</xdr:row>
          <xdr:rowOff>25400</xdr:rowOff>
        </xdr:to>
        <xdr:sp macro="" textlink="">
          <xdr:nvSpPr>
            <xdr:cNvPr id="173034" name="Check Box 1002" hidden="1">
              <a:extLst>
                <a:ext uri="{63B3BB69-23CF-44E3-9099-C40C66FF867C}">
                  <a14:compatExt spid="_x0000_s173034"/>
                </a:ext>
                <a:ext uri="{FF2B5EF4-FFF2-40B4-BE49-F238E27FC236}">
                  <a16:creationId xmlns:a16="http://schemas.microsoft.com/office/drawing/2014/main" id="{00000000-0008-0000-0300-0000E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100</xdr:row>
          <xdr:rowOff>139700</xdr:rowOff>
        </xdr:from>
        <xdr:to>
          <xdr:col>22</xdr:col>
          <xdr:colOff>330200</xdr:colOff>
          <xdr:row>102</xdr:row>
          <xdr:rowOff>25400</xdr:rowOff>
        </xdr:to>
        <xdr:sp macro="" textlink="">
          <xdr:nvSpPr>
            <xdr:cNvPr id="173035" name="Check Box 1003" hidden="1">
              <a:extLst>
                <a:ext uri="{63B3BB69-23CF-44E3-9099-C40C66FF867C}">
                  <a14:compatExt spid="_x0000_s173035"/>
                </a:ext>
                <a:ext uri="{FF2B5EF4-FFF2-40B4-BE49-F238E27FC236}">
                  <a16:creationId xmlns:a16="http://schemas.microsoft.com/office/drawing/2014/main" id="{00000000-0008-0000-0300-0000E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101</xdr:row>
          <xdr:rowOff>139700</xdr:rowOff>
        </xdr:from>
        <xdr:to>
          <xdr:col>22</xdr:col>
          <xdr:colOff>330200</xdr:colOff>
          <xdr:row>103</xdr:row>
          <xdr:rowOff>25400</xdr:rowOff>
        </xdr:to>
        <xdr:sp macro="" textlink="">
          <xdr:nvSpPr>
            <xdr:cNvPr id="173036" name="Check Box 1004" hidden="1">
              <a:extLst>
                <a:ext uri="{63B3BB69-23CF-44E3-9099-C40C66FF867C}">
                  <a14:compatExt spid="_x0000_s173036"/>
                </a:ext>
                <a:ext uri="{FF2B5EF4-FFF2-40B4-BE49-F238E27FC236}">
                  <a16:creationId xmlns:a16="http://schemas.microsoft.com/office/drawing/2014/main" id="{00000000-0008-0000-0300-0000E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406400</xdr:colOff>
          <xdr:row>0</xdr:row>
          <xdr:rowOff>63500</xdr:rowOff>
        </xdr:from>
        <xdr:to>
          <xdr:col>10</xdr:col>
          <xdr:colOff>520700</xdr:colOff>
          <xdr:row>1</xdr:row>
          <xdr:rowOff>1701800</xdr:rowOff>
        </xdr:to>
        <xdr:sp macro="" textlink="">
          <xdr:nvSpPr>
            <xdr:cNvPr id="173037" name="List Box 1005" hidden="1">
              <a:extLst>
                <a:ext uri="{63B3BB69-23CF-44E3-9099-C40C66FF867C}">
                  <a14:compatExt spid="_x0000_s173037"/>
                </a:ext>
                <a:ext uri="{FF2B5EF4-FFF2-40B4-BE49-F238E27FC236}">
                  <a16:creationId xmlns:a16="http://schemas.microsoft.com/office/drawing/2014/main" id="{00000000-0008-0000-0300-0000EDA3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xdr:row>
          <xdr:rowOff>152400</xdr:rowOff>
        </xdr:from>
        <xdr:to>
          <xdr:col>23</xdr:col>
          <xdr:colOff>330200</xdr:colOff>
          <xdr:row>3</xdr:row>
          <xdr:rowOff>152400</xdr:rowOff>
        </xdr:to>
        <xdr:sp macro="" textlink="">
          <xdr:nvSpPr>
            <xdr:cNvPr id="173040" name="Check Box 1008" hidden="1">
              <a:extLst>
                <a:ext uri="{63B3BB69-23CF-44E3-9099-C40C66FF867C}">
                  <a14:compatExt spid="_x0000_s173040"/>
                </a:ext>
                <a:ext uri="{FF2B5EF4-FFF2-40B4-BE49-F238E27FC236}">
                  <a16:creationId xmlns:a16="http://schemas.microsoft.com/office/drawing/2014/main" id="{00000000-0008-0000-0300-0000F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xdr:row>
          <xdr:rowOff>139700</xdr:rowOff>
        </xdr:from>
        <xdr:to>
          <xdr:col>23</xdr:col>
          <xdr:colOff>330200</xdr:colOff>
          <xdr:row>5</xdr:row>
          <xdr:rowOff>25400</xdr:rowOff>
        </xdr:to>
        <xdr:sp macro="" textlink="">
          <xdr:nvSpPr>
            <xdr:cNvPr id="173041" name="Check Box 1009" hidden="1">
              <a:extLst>
                <a:ext uri="{63B3BB69-23CF-44E3-9099-C40C66FF867C}">
                  <a14:compatExt spid="_x0000_s173041"/>
                </a:ext>
                <a:ext uri="{FF2B5EF4-FFF2-40B4-BE49-F238E27FC236}">
                  <a16:creationId xmlns:a16="http://schemas.microsoft.com/office/drawing/2014/main" id="{00000000-0008-0000-0300-0000F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xdr:row>
          <xdr:rowOff>139700</xdr:rowOff>
        </xdr:from>
        <xdr:to>
          <xdr:col>23</xdr:col>
          <xdr:colOff>330200</xdr:colOff>
          <xdr:row>6</xdr:row>
          <xdr:rowOff>25400</xdr:rowOff>
        </xdr:to>
        <xdr:sp macro="" textlink="">
          <xdr:nvSpPr>
            <xdr:cNvPr id="173042" name="Check Box 1010" hidden="1">
              <a:extLst>
                <a:ext uri="{63B3BB69-23CF-44E3-9099-C40C66FF867C}">
                  <a14:compatExt spid="_x0000_s173042"/>
                </a:ext>
                <a:ext uri="{FF2B5EF4-FFF2-40B4-BE49-F238E27FC236}">
                  <a16:creationId xmlns:a16="http://schemas.microsoft.com/office/drawing/2014/main" id="{00000000-0008-0000-0300-0000F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xdr:row>
          <xdr:rowOff>139700</xdr:rowOff>
        </xdr:from>
        <xdr:to>
          <xdr:col>23</xdr:col>
          <xdr:colOff>330200</xdr:colOff>
          <xdr:row>7</xdr:row>
          <xdr:rowOff>25400</xdr:rowOff>
        </xdr:to>
        <xdr:sp macro="" textlink="">
          <xdr:nvSpPr>
            <xdr:cNvPr id="173043" name="Check Box 1011" hidden="1">
              <a:extLst>
                <a:ext uri="{63B3BB69-23CF-44E3-9099-C40C66FF867C}">
                  <a14:compatExt spid="_x0000_s173043"/>
                </a:ext>
                <a:ext uri="{FF2B5EF4-FFF2-40B4-BE49-F238E27FC236}">
                  <a16:creationId xmlns:a16="http://schemas.microsoft.com/office/drawing/2014/main" id="{00000000-0008-0000-0300-0000F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xdr:row>
          <xdr:rowOff>139700</xdr:rowOff>
        </xdr:from>
        <xdr:to>
          <xdr:col>23</xdr:col>
          <xdr:colOff>330200</xdr:colOff>
          <xdr:row>8</xdr:row>
          <xdr:rowOff>25400</xdr:rowOff>
        </xdr:to>
        <xdr:sp macro="" textlink="">
          <xdr:nvSpPr>
            <xdr:cNvPr id="173044" name="Check Box 1012" hidden="1">
              <a:extLst>
                <a:ext uri="{63B3BB69-23CF-44E3-9099-C40C66FF867C}">
                  <a14:compatExt spid="_x0000_s173044"/>
                </a:ext>
                <a:ext uri="{FF2B5EF4-FFF2-40B4-BE49-F238E27FC236}">
                  <a16:creationId xmlns:a16="http://schemas.microsoft.com/office/drawing/2014/main" id="{00000000-0008-0000-0300-0000F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xdr:row>
          <xdr:rowOff>139700</xdr:rowOff>
        </xdr:from>
        <xdr:to>
          <xdr:col>23</xdr:col>
          <xdr:colOff>330200</xdr:colOff>
          <xdr:row>9</xdr:row>
          <xdr:rowOff>25400</xdr:rowOff>
        </xdr:to>
        <xdr:sp macro="" textlink="">
          <xdr:nvSpPr>
            <xdr:cNvPr id="173045" name="Check Box 1013" hidden="1">
              <a:extLst>
                <a:ext uri="{63B3BB69-23CF-44E3-9099-C40C66FF867C}">
                  <a14:compatExt spid="_x0000_s173045"/>
                </a:ext>
                <a:ext uri="{FF2B5EF4-FFF2-40B4-BE49-F238E27FC236}">
                  <a16:creationId xmlns:a16="http://schemas.microsoft.com/office/drawing/2014/main" id="{00000000-0008-0000-0300-0000F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xdr:row>
          <xdr:rowOff>139700</xdr:rowOff>
        </xdr:from>
        <xdr:to>
          <xdr:col>23</xdr:col>
          <xdr:colOff>330200</xdr:colOff>
          <xdr:row>10</xdr:row>
          <xdr:rowOff>25400</xdr:rowOff>
        </xdr:to>
        <xdr:sp macro="" textlink="">
          <xdr:nvSpPr>
            <xdr:cNvPr id="173046" name="Check Box 1014" hidden="1">
              <a:extLst>
                <a:ext uri="{63B3BB69-23CF-44E3-9099-C40C66FF867C}">
                  <a14:compatExt spid="_x0000_s173046"/>
                </a:ext>
                <a:ext uri="{FF2B5EF4-FFF2-40B4-BE49-F238E27FC236}">
                  <a16:creationId xmlns:a16="http://schemas.microsoft.com/office/drawing/2014/main" id="{00000000-0008-0000-0300-0000F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xdr:row>
          <xdr:rowOff>139700</xdr:rowOff>
        </xdr:from>
        <xdr:to>
          <xdr:col>23</xdr:col>
          <xdr:colOff>330200</xdr:colOff>
          <xdr:row>11</xdr:row>
          <xdr:rowOff>25400</xdr:rowOff>
        </xdr:to>
        <xdr:sp macro="" textlink="">
          <xdr:nvSpPr>
            <xdr:cNvPr id="173047" name="Check Box 1015" hidden="1">
              <a:extLst>
                <a:ext uri="{63B3BB69-23CF-44E3-9099-C40C66FF867C}">
                  <a14:compatExt spid="_x0000_s173047"/>
                </a:ext>
                <a:ext uri="{FF2B5EF4-FFF2-40B4-BE49-F238E27FC236}">
                  <a16:creationId xmlns:a16="http://schemas.microsoft.com/office/drawing/2014/main" id="{00000000-0008-0000-0300-0000F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xdr:row>
          <xdr:rowOff>139700</xdr:rowOff>
        </xdr:from>
        <xdr:to>
          <xdr:col>23</xdr:col>
          <xdr:colOff>330200</xdr:colOff>
          <xdr:row>12</xdr:row>
          <xdr:rowOff>25400</xdr:rowOff>
        </xdr:to>
        <xdr:sp macro="" textlink="">
          <xdr:nvSpPr>
            <xdr:cNvPr id="173048" name="Check Box 1016" hidden="1">
              <a:extLst>
                <a:ext uri="{63B3BB69-23CF-44E3-9099-C40C66FF867C}">
                  <a14:compatExt spid="_x0000_s173048"/>
                </a:ext>
                <a:ext uri="{FF2B5EF4-FFF2-40B4-BE49-F238E27FC236}">
                  <a16:creationId xmlns:a16="http://schemas.microsoft.com/office/drawing/2014/main" id="{00000000-0008-0000-0300-0000F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11</xdr:row>
          <xdr:rowOff>139700</xdr:rowOff>
        </xdr:from>
        <xdr:to>
          <xdr:col>23</xdr:col>
          <xdr:colOff>330200</xdr:colOff>
          <xdr:row>13</xdr:row>
          <xdr:rowOff>25400</xdr:rowOff>
        </xdr:to>
        <xdr:sp macro="" textlink="">
          <xdr:nvSpPr>
            <xdr:cNvPr id="173049" name="Check Box 1017" hidden="1">
              <a:extLst>
                <a:ext uri="{63B3BB69-23CF-44E3-9099-C40C66FF867C}">
                  <a14:compatExt spid="_x0000_s173049"/>
                </a:ext>
                <a:ext uri="{FF2B5EF4-FFF2-40B4-BE49-F238E27FC236}">
                  <a16:creationId xmlns:a16="http://schemas.microsoft.com/office/drawing/2014/main" id="{00000000-0008-0000-0300-0000F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12</xdr:row>
          <xdr:rowOff>139700</xdr:rowOff>
        </xdr:from>
        <xdr:to>
          <xdr:col>23</xdr:col>
          <xdr:colOff>330200</xdr:colOff>
          <xdr:row>14</xdr:row>
          <xdr:rowOff>25400</xdr:rowOff>
        </xdr:to>
        <xdr:sp macro="" textlink="">
          <xdr:nvSpPr>
            <xdr:cNvPr id="173050" name="Check Box 1018" hidden="1">
              <a:extLst>
                <a:ext uri="{63B3BB69-23CF-44E3-9099-C40C66FF867C}">
                  <a14:compatExt spid="_x0000_s173050"/>
                </a:ext>
                <a:ext uri="{FF2B5EF4-FFF2-40B4-BE49-F238E27FC236}">
                  <a16:creationId xmlns:a16="http://schemas.microsoft.com/office/drawing/2014/main" id="{00000000-0008-0000-0300-0000F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13</xdr:row>
          <xdr:rowOff>139700</xdr:rowOff>
        </xdr:from>
        <xdr:to>
          <xdr:col>23</xdr:col>
          <xdr:colOff>330200</xdr:colOff>
          <xdr:row>15</xdr:row>
          <xdr:rowOff>25400</xdr:rowOff>
        </xdr:to>
        <xdr:sp macro="" textlink="">
          <xdr:nvSpPr>
            <xdr:cNvPr id="173051" name="Check Box 1019" hidden="1">
              <a:extLst>
                <a:ext uri="{63B3BB69-23CF-44E3-9099-C40C66FF867C}">
                  <a14:compatExt spid="_x0000_s173051"/>
                </a:ext>
                <a:ext uri="{FF2B5EF4-FFF2-40B4-BE49-F238E27FC236}">
                  <a16:creationId xmlns:a16="http://schemas.microsoft.com/office/drawing/2014/main" id="{00000000-0008-0000-0300-0000F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14</xdr:row>
          <xdr:rowOff>139700</xdr:rowOff>
        </xdr:from>
        <xdr:to>
          <xdr:col>23</xdr:col>
          <xdr:colOff>330200</xdr:colOff>
          <xdr:row>16</xdr:row>
          <xdr:rowOff>25400</xdr:rowOff>
        </xdr:to>
        <xdr:sp macro="" textlink="">
          <xdr:nvSpPr>
            <xdr:cNvPr id="173052" name="Check Box 1020" hidden="1">
              <a:extLst>
                <a:ext uri="{63B3BB69-23CF-44E3-9099-C40C66FF867C}">
                  <a14:compatExt spid="_x0000_s173052"/>
                </a:ext>
                <a:ext uri="{FF2B5EF4-FFF2-40B4-BE49-F238E27FC236}">
                  <a16:creationId xmlns:a16="http://schemas.microsoft.com/office/drawing/2014/main" id="{00000000-0008-0000-0300-0000F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15</xdr:row>
          <xdr:rowOff>139700</xdr:rowOff>
        </xdr:from>
        <xdr:to>
          <xdr:col>23</xdr:col>
          <xdr:colOff>330200</xdr:colOff>
          <xdr:row>17</xdr:row>
          <xdr:rowOff>25400</xdr:rowOff>
        </xdr:to>
        <xdr:sp macro="" textlink="">
          <xdr:nvSpPr>
            <xdr:cNvPr id="173053" name="Check Box 1021" hidden="1">
              <a:extLst>
                <a:ext uri="{63B3BB69-23CF-44E3-9099-C40C66FF867C}">
                  <a14:compatExt spid="_x0000_s173053"/>
                </a:ext>
                <a:ext uri="{FF2B5EF4-FFF2-40B4-BE49-F238E27FC236}">
                  <a16:creationId xmlns:a16="http://schemas.microsoft.com/office/drawing/2014/main" id="{00000000-0008-0000-0300-0000F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16</xdr:row>
          <xdr:rowOff>139700</xdr:rowOff>
        </xdr:from>
        <xdr:to>
          <xdr:col>23</xdr:col>
          <xdr:colOff>330200</xdr:colOff>
          <xdr:row>18</xdr:row>
          <xdr:rowOff>25400</xdr:rowOff>
        </xdr:to>
        <xdr:sp macro="" textlink="">
          <xdr:nvSpPr>
            <xdr:cNvPr id="173054" name="Check Box 1022" hidden="1">
              <a:extLst>
                <a:ext uri="{63B3BB69-23CF-44E3-9099-C40C66FF867C}">
                  <a14:compatExt spid="_x0000_s173054"/>
                </a:ext>
                <a:ext uri="{FF2B5EF4-FFF2-40B4-BE49-F238E27FC236}">
                  <a16:creationId xmlns:a16="http://schemas.microsoft.com/office/drawing/2014/main" id="{00000000-0008-0000-0300-0000F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17</xdr:row>
          <xdr:rowOff>139700</xdr:rowOff>
        </xdr:from>
        <xdr:to>
          <xdr:col>23</xdr:col>
          <xdr:colOff>330200</xdr:colOff>
          <xdr:row>19</xdr:row>
          <xdr:rowOff>25400</xdr:rowOff>
        </xdr:to>
        <xdr:sp macro="" textlink="">
          <xdr:nvSpPr>
            <xdr:cNvPr id="173055" name="Check Box 1023" hidden="1">
              <a:extLst>
                <a:ext uri="{63B3BB69-23CF-44E3-9099-C40C66FF867C}">
                  <a14:compatExt spid="_x0000_s173055"/>
                </a:ext>
                <a:ext uri="{FF2B5EF4-FFF2-40B4-BE49-F238E27FC236}">
                  <a16:creationId xmlns:a16="http://schemas.microsoft.com/office/drawing/2014/main" id="{00000000-0008-0000-0300-0000F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18</xdr:row>
          <xdr:rowOff>139700</xdr:rowOff>
        </xdr:from>
        <xdr:to>
          <xdr:col>23</xdr:col>
          <xdr:colOff>330200</xdr:colOff>
          <xdr:row>20</xdr:row>
          <xdr:rowOff>25400</xdr:rowOff>
        </xdr:to>
        <xdr:sp macro="" textlink="">
          <xdr:nvSpPr>
            <xdr:cNvPr id="224256" name="Check Box 1024" hidden="1">
              <a:extLst>
                <a:ext uri="{63B3BB69-23CF-44E3-9099-C40C66FF867C}">
                  <a14:compatExt spid="_x0000_s224256"/>
                </a:ext>
                <a:ext uri="{FF2B5EF4-FFF2-40B4-BE49-F238E27FC236}">
                  <a16:creationId xmlns:a16="http://schemas.microsoft.com/office/drawing/2014/main" id="{00000000-0008-0000-0300-00000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19</xdr:row>
          <xdr:rowOff>139700</xdr:rowOff>
        </xdr:from>
        <xdr:to>
          <xdr:col>23</xdr:col>
          <xdr:colOff>330200</xdr:colOff>
          <xdr:row>21</xdr:row>
          <xdr:rowOff>25400</xdr:rowOff>
        </xdr:to>
        <xdr:sp macro="" textlink="">
          <xdr:nvSpPr>
            <xdr:cNvPr id="224257" name="Check Box 1025" hidden="1">
              <a:extLst>
                <a:ext uri="{63B3BB69-23CF-44E3-9099-C40C66FF867C}">
                  <a14:compatExt spid="_x0000_s224257"/>
                </a:ext>
                <a:ext uri="{FF2B5EF4-FFF2-40B4-BE49-F238E27FC236}">
                  <a16:creationId xmlns:a16="http://schemas.microsoft.com/office/drawing/2014/main" id="{00000000-0008-0000-0300-00000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20</xdr:row>
          <xdr:rowOff>139700</xdr:rowOff>
        </xdr:from>
        <xdr:to>
          <xdr:col>23</xdr:col>
          <xdr:colOff>330200</xdr:colOff>
          <xdr:row>22</xdr:row>
          <xdr:rowOff>25400</xdr:rowOff>
        </xdr:to>
        <xdr:sp macro="" textlink="">
          <xdr:nvSpPr>
            <xdr:cNvPr id="224258" name="Check Box 1026" hidden="1">
              <a:extLst>
                <a:ext uri="{63B3BB69-23CF-44E3-9099-C40C66FF867C}">
                  <a14:compatExt spid="_x0000_s224258"/>
                </a:ext>
                <a:ext uri="{FF2B5EF4-FFF2-40B4-BE49-F238E27FC236}">
                  <a16:creationId xmlns:a16="http://schemas.microsoft.com/office/drawing/2014/main" id="{00000000-0008-0000-0300-00000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21</xdr:row>
          <xdr:rowOff>139700</xdr:rowOff>
        </xdr:from>
        <xdr:to>
          <xdr:col>23</xdr:col>
          <xdr:colOff>330200</xdr:colOff>
          <xdr:row>23</xdr:row>
          <xdr:rowOff>25400</xdr:rowOff>
        </xdr:to>
        <xdr:sp macro="" textlink="">
          <xdr:nvSpPr>
            <xdr:cNvPr id="224259" name="Check Box 1027" hidden="1">
              <a:extLst>
                <a:ext uri="{63B3BB69-23CF-44E3-9099-C40C66FF867C}">
                  <a14:compatExt spid="_x0000_s224259"/>
                </a:ext>
                <a:ext uri="{FF2B5EF4-FFF2-40B4-BE49-F238E27FC236}">
                  <a16:creationId xmlns:a16="http://schemas.microsoft.com/office/drawing/2014/main" id="{00000000-0008-0000-0300-00000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22</xdr:row>
          <xdr:rowOff>139700</xdr:rowOff>
        </xdr:from>
        <xdr:to>
          <xdr:col>23</xdr:col>
          <xdr:colOff>330200</xdr:colOff>
          <xdr:row>24</xdr:row>
          <xdr:rowOff>25400</xdr:rowOff>
        </xdr:to>
        <xdr:sp macro="" textlink="">
          <xdr:nvSpPr>
            <xdr:cNvPr id="224260" name="Check Box 1028" hidden="1">
              <a:extLst>
                <a:ext uri="{63B3BB69-23CF-44E3-9099-C40C66FF867C}">
                  <a14:compatExt spid="_x0000_s224260"/>
                </a:ext>
                <a:ext uri="{FF2B5EF4-FFF2-40B4-BE49-F238E27FC236}">
                  <a16:creationId xmlns:a16="http://schemas.microsoft.com/office/drawing/2014/main" id="{00000000-0008-0000-0300-00000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23</xdr:row>
          <xdr:rowOff>139700</xdr:rowOff>
        </xdr:from>
        <xdr:to>
          <xdr:col>23</xdr:col>
          <xdr:colOff>330200</xdr:colOff>
          <xdr:row>25</xdr:row>
          <xdr:rowOff>25400</xdr:rowOff>
        </xdr:to>
        <xdr:sp macro="" textlink="">
          <xdr:nvSpPr>
            <xdr:cNvPr id="224261" name="Check Box 1029" hidden="1">
              <a:extLst>
                <a:ext uri="{63B3BB69-23CF-44E3-9099-C40C66FF867C}">
                  <a14:compatExt spid="_x0000_s224261"/>
                </a:ext>
                <a:ext uri="{FF2B5EF4-FFF2-40B4-BE49-F238E27FC236}">
                  <a16:creationId xmlns:a16="http://schemas.microsoft.com/office/drawing/2014/main" id="{00000000-0008-0000-0300-00000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24</xdr:row>
          <xdr:rowOff>139700</xdr:rowOff>
        </xdr:from>
        <xdr:to>
          <xdr:col>23</xdr:col>
          <xdr:colOff>330200</xdr:colOff>
          <xdr:row>26</xdr:row>
          <xdr:rowOff>25400</xdr:rowOff>
        </xdr:to>
        <xdr:sp macro="" textlink="">
          <xdr:nvSpPr>
            <xdr:cNvPr id="224262" name="Check Box 1030" hidden="1">
              <a:extLst>
                <a:ext uri="{63B3BB69-23CF-44E3-9099-C40C66FF867C}">
                  <a14:compatExt spid="_x0000_s224262"/>
                </a:ext>
                <a:ext uri="{FF2B5EF4-FFF2-40B4-BE49-F238E27FC236}">
                  <a16:creationId xmlns:a16="http://schemas.microsoft.com/office/drawing/2014/main" id="{00000000-0008-0000-0300-00000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25</xdr:row>
          <xdr:rowOff>139700</xdr:rowOff>
        </xdr:from>
        <xdr:to>
          <xdr:col>23</xdr:col>
          <xdr:colOff>330200</xdr:colOff>
          <xdr:row>27</xdr:row>
          <xdr:rowOff>25400</xdr:rowOff>
        </xdr:to>
        <xdr:sp macro="" textlink="">
          <xdr:nvSpPr>
            <xdr:cNvPr id="224263" name="Check Box 1031" hidden="1">
              <a:extLst>
                <a:ext uri="{63B3BB69-23CF-44E3-9099-C40C66FF867C}">
                  <a14:compatExt spid="_x0000_s224263"/>
                </a:ext>
                <a:ext uri="{FF2B5EF4-FFF2-40B4-BE49-F238E27FC236}">
                  <a16:creationId xmlns:a16="http://schemas.microsoft.com/office/drawing/2014/main" id="{00000000-0008-0000-0300-00000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26</xdr:row>
          <xdr:rowOff>139700</xdr:rowOff>
        </xdr:from>
        <xdr:to>
          <xdr:col>23</xdr:col>
          <xdr:colOff>330200</xdr:colOff>
          <xdr:row>28</xdr:row>
          <xdr:rowOff>25400</xdr:rowOff>
        </xdr:to>
        <xdr:sp macro="" textlink="">
          <xdr:nvSpPr>
            <xdr:cNvPr id="224264" name="Check Box 1032" hidden="1">
              <a:extLst>
                <a:ext uri="{63B3BB69-23CF-44E3-9099-C40C66FF867C}">
                  <a14:compatExt spid="_x0000_s224264"/>
                </a:ext>
                <a:ext uri="{FF2B5EF4-FFF2-40B4-BE49-F238E27FC236}">
                  <a16:creationId xmlns:a16="http://schemas.microsoft.com/office/drawing/2014/main" id="{00000000-0008-0000-0300-00000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27</xdr:row>
          <xdr:rowOff>139700</xdr:rowOff>
        </xdr:from>
        <xdr:to>
          <xdr:col>23</xdr:col>
          <xdr:colOff>330200</xdr:colOff>
          <xdr:row>29</xdr:row>
          <xdr:rowOff>25400</xdr:rowOff>
        </xdr:to>
        <xdr:sp macro="" textlink="">
          <xdr:nvSpPr>
            <xdr:cNvPr id="224265" name="Check Box 1033" hidden="1">
              <a:extLst>
                <a:ext uri="{63B3BB69-23CF-44E3-9099-C40C66FF867C}">
                  <a14:compatExt spid="_x0000_s224265"/>
                </a:ext>
                <a:ext uri="{FF2B5EF4-FFF2-40B4-BE49-F238E27FC236}">
                  <a16:creationId xmlns:a16="http://schemas.microsoft.com/office/drawing/2014/main" id="{00000000-0008-0000-0300-00000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28</xdr:row>
          <xdr:rowOff>139700</xdr:rowOff>
        </xdr:from>
        <xdr:to>
          <xdr:col>23</xdr:col>
          <xdr:colOff>330200</xdr:colOff>
          <xdr:row>30</xdr:row>
          <xdr:rowOff>25400</xdr:rowOff>
        </xdr:to>
        <xdr:sp macro="" textlink="">
          <xdr:nvSpPr>
            <xdr:cNvPr id="224266" name="Check Box 1034" hidden="1">
              <a:extLst>
                <a:ext uri="{63B3BB69-23CF-44E3-9099-C40C66FF867C}">
                  <a14:compatExt spid="_x0000_s224266"/>
                </a:ext>
                <a:ext uri="{FF2B5EF4-FFF2-40B4-BE49-F238E27FC236}">
                  <a16:creationId xmlns:a16="http://schemas.microsoft.com/office/drawing/2014/main" id="{00000000-0008-0000-0300-00000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29</xdr:row>
          <xdr:rowOff>139700</xdr:rowOff>
        </xdr:from>
        <xdr:to>
          <xdr:col>23</xdr:col>
          <xdr:colOff>330200</xdr:colOff>
          <xdr:row>31</xdr:row>
          <xdr:rowOff>25400</xdr:rowOff>
        </xdr:to>
        <xdr:sp macro="" textlink="">
          <xdr:nvSpPr>
            <xdr:cNvPr id="224267" name="Check Box 1035" hidden="1">
              <a:extLst>
                <a:ext uri="{63B3BB69-23CF-44E3-9099-C40C66FF867C}">
                  <a14:compatExt spid="_x0000_s224267"/>
                </a:ext>
                <a:ext uri="{FF2B5EF4-FFF2-40B4-BE49-F238E27FC236}">
                  <a16:creationId xmlns:a16="http://schemas.microsoft.com/office/drawing/2014/main" id="{00000000-0008-0000-0300-00000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30</xdr:row>
          <xdr:rowOff>139700</xdr:rowOff>
        </xdr:from>
        <xdr:to>
          <xdr:col>23</xdr:col>
          <xdr:colOff>330200</xdr:colOff>
          <xdr:row>32</xdr:row>
          <xdr:rowOff>25400</xdr:rowOff>
        </xdr:to>
        <xdr:sp macro="" textlink="">
          <xdr:nvSpPr>
            <xdr:cNvPr id="224268" name="Check Box 1036" hidden="1">
              <a:extLst>
                <a:ext uri="{63B3BB69-23CF-44E3-9099-C40C66FF867C}">
                  <a14:compatExt spid="_x0000_s224268"/>
                </a:ext>
                <a:ext uri="{FF2B5EF4-FFF2-40B4-BE49-F238E27FC236}">
                  <a16:creationId xmlns:a16="http://schemas.microsoft.com/office/drawing/2014/main" id="{00000000-0008-0000-0300-00000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31</xdr:row>
          <xdr:rowOff>139700</xdr:rowOff>
        </xdr:from>
        <xdr:to>
          <xdr:col>23</xdr:col>
          <xdr:colOff>330200</xdr:colOff>
          <xdr:row>33</xdr:row>
          <xdr:rowOff>25400</xdr:rowOff>
        </xdr:to>
        <xdr:sp macro="" textlink="">
          <xdr:nvSpPr>
            <xdr:cNvPr id="224269" name="Check Box 1037" hidden="1">
              <a:extLst>
                <a:ext uri="{63B3BB69-23CF-44E3-9099-C40C66FF867C}">
                  <a14:compatExt spid="_x0000_s224269"/>
                </a:ext>
                <a:ext uri="{FF2B5EF4-FFF2-40B4-BE49-F238E27FC236}">
                  <a16:creationId xmlns:a16="http://schemas.microsoft.com/office/drawing/2014/main" id="{00000000-0008-0000-0300-00000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32</xdr:row>
          <xdr:rowOff>139700</xdr:rowOff>
        </xdr:from>
        <xdr:to>
          <xdr:col>23</xdr:col>
          <xdr:colOff>330200</xdr:colOff>
          <xdr:row>34</xdr:row>
          <xdr:rowOff>25400</xdr:rowOff>
        </xdr:to>
        <xdr:sp macro="" textlink="">
          <xdr:nvSpPr>
            <xdr:cNvPr id="224270" name="Check Box 1038" hidden="1">
              <a:extLst>
                <a:ext uri="{63B3BB69-23CF-44E3-9099-C40C66FF867C}">
                  <a14:compatExt spid="_x0000_s224270"/>
                </a:ext>
                <a:ext uri="{FF2B5EF4-FFF2-40B4-BE49-F238E27FC236}">
                  <a16:creationId xmlns:a16="http://schemas.microsoft.com/office/drawing/2014/main" id="{00000000-0008-0000-0300-00000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33</xdr:row>
          <xdr:rowOff>139700</xdr:rowOff>
        </xdr:from>
        <xdr:to>
          <xdr:col>23</xdr:col>
          <xdr:colOff>330200</xdr:colOff>
          <xdr:row>35</xdr:row>
          <xdr:rowOff>25400</xdr:rowOff>
        </xdr:to>
        <xdr:sp macro="" textlink="">
          <xdr:nvSpPr>
            <xdr:cNvPr id="224271" name="Check Box 1039" hidden="1">
              <a:extLst>
                <a:ext uri="{63B3BB69-23CF-44E3-9099-C40C66FF867C}">
                  <a14:compatExt spid="_x0000_s224271"/>
                </a:ext>
                <a:ext uri="{FF2B5EF4-FFF2-40B4-BE49-F238E27FC236}">
                  <a16:creationId xmlns:a16="http://schemas.microsoft.com/office/drawing/2014/main" id="{00000000-0008-0000-0300-00000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34</xdr:row>
          <xdr:rowOff>139700</xdr:rowOff>
        </xdr:from>
        <xdr:to>
          <xdr:col>23</xdr:col>
          <xdr:colOff>330200</xdr:colOff>
          <xdr:row>36</xdr:row>
          <xdr:rowOff>25400</xdr:rowOff>
        </xdr:to>
        <xdr:sp macro="" textlink="">
          <xdr:nvSpPr>
            <xdr:cNvPr id="224272" name="Check Box 1040" hidden="1">
              <a:extLst>
                <a:ext uri="{63B3BB69-23CF-44E3-9099-C40C66FF867C}">
                  <a14:compatExt spid="_x0000_s224272"/>
                </a:ext>
                <a:ext uri="{FF2B5EF4-FFF2-40B4-BE49-F238E27FC236}">
                  <a16:creationId xmlns:a16="http://schemas.microsoft.com/office/drawing/2014/main" id="{00000000-0008-0000-0300-00001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35</xdr:row>
          <xdr:rowOff>139700</xdr:rowOff>
        </xdr:from>
        <xdr:to>
          <xdr:col>23</xdr:col>
          <xdr:colOff>330200</xdr:colOff>
          <xdr:row>37</xdr:row>
          <xdr:rowOff>25400</xdr:rowOff>
        </xdr:to>
        <xdr:sp macro="" textlink="">
          <xdr:nvSpPr>
            <xdr:cNvPr id="224273" name="Check Box 1041" hidden="1">
              <a:extLst>
                <a:ext uri="{63B3BB69-23CF-44E3-9099-C40C66FF867C}">
                  <a14:compatExt spid="_x0000_s224273"/>
                </a:ext>
                <a:ext uri="{FF2B5EF4-FFF2-40B4-BE49-F238E27FC236}">
                  <a16:creationId xmlns:a16="http://schemas.microsoft.com/office/drawing/2014/main" id="{00000000-0008-0000-0300-00001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36</xdr:row>
          <xdr:rowOff>139700</xdr:rowOff>
        </xdr:from>
        <xdr:to>
          <xdr:col>23</xdr:col>
          <xdr:colOff>330200</xdr:colOff>
          <xdr:row>38</xdr:row>
          <xdr:rowOff>25400</xdr:rowOff>
        </xdr:to>
        <xdr:sp macro="" textlink="">
          <xdr:nvSpPr>
            <xdr:cNvPr id="224274" name="Check Box 1042" hidden="1">
              <a:extLst>
                <a:ext uri="{63B3BB69-23CF-44E3-9099-C40C66FF867C}">
                  <a14:compatExt spid="_x0000_s224274"/>
                </a:ext>
                <a:ext uri="{FF2B5EF4-FFF2-40B4-BE49-F238E27FC236}">
                  <a16:creationId xmlns:a16="http://schemas.microsoft.com/office/drawing/2014/main" id="{00000000-0008-0000-0300-00001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37</xdr:row>
          <xdr:rowOff>139700</xdr:rowOff>
        </xdr:from>
        <xdr:to>
          <xdr:col>23</xdr:col>
          <xdr:colOff>330200</xdr:colOff>
          <xdr:row>39</xdr:row>
          <xdr:rowOff>25400</xdr:rowOff>
        </xdr:to>
        <xdr:sp macro="" textlink="">
          <xdr:nvSpPr>
            <xdr:cNvPr id="224275" name="Check Box 1043" hidden="1">
              <a:extLst>
                <a:ext uri="{63B3BB69-23CF-44E3-9099-C40C66FF867C}">
                  <a14:compatExt spid="_x0000_s224275"/>
                </a:ext>
                <a:ext uri="{FF2B5EF4-FFF2-40B4-BE49-F238E27FC236}">
                  <a16:creationId xmlns:a16="http://schemas.microsoft.com/office/drawing/2014/main" id="{00000000-0008-0000-0300-00001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38</xdr:row>
          <xdr:rowOff>139700</xdr:rowOff>
        </xdr:from>
        <xdr:to>
          <xdr:col>23</xdr:col>
          <xdr:colOff>330200</xdr:colOff>
          <xdr:row>40</xdr:row>
          <xdr:rowOff>25400</xdr:rowOff>
        </xdr:to>
        <xdr:sp macro="" textlink="">
          <xdr:nvSpPr>
            <xdr:cNvPr id="224276" name="Check Box 1044" hidden="1">
              <a:extLst>
                <a:ext uri="{63B3BB69-23CF-44E3-9099-C40C66FF867C}">
                  <a14:compatExt spid="_x0000_s224276"/>
                </a:ext>
                <a:ext uri="{FF2B5EF4-FFF2-40B4-BE49-F238E27FC236}">
                  <a16:creationId xmlns:a16="http://schemas.microsoft.com/office/drawing/2014/main" id="{00000000-0008-0000-0300-00001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39</xdr:row>
          <xdr:rowOff>139700</xdr:rowOff>
        </xdr:from>
        <xdr:to>
          <xdr:col>23</xdr:col>
          <xdr:colOff>330200</xdr:colOff>
          <xdr:row>41</xdr:row>
          <xdr:rowOff>25400</xdr:rowOff>
        </xdr:to>
        <xdr:sp macro="" textlink="">
          <xdr:nvSpPr>
            <xdr:cNvPr id="224277" name="Check Box 1045" hidden="1">
              <a:extLst>
                <a:ext uri="{63B3BB69-23CF-44E3-9099-C40C66FF867C}">
                  <a14:compatExt spid="_x0000_s224277"/>
                </a:ext>
                <a:ext uri="{FF2B5EF4-FFF2-40B4-BE49-F238E27FC236}">
                  <a16:creationId xmlns:a16="http://schemas.microsoft.com/office/drawing/2014/main" id="{00000000-0008-0000-0300-00001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40</xdr:row>
          <xdr:rowOff>139700</xdr:rowOff>
        </xdr:from>
        <xdr:to>
          <xdr:col>23</xdr:col>
          <xdr:colOff>330200</xdr:colOff>
          <xdr:row>42</xdr:row>
          <xdr:rowOff>25400</xdr:rowOff>
        </xdr:to>
        <xdr:sp macro="" textlink="">
          <xdr:nvSpPr>
            <xdr:cNvPr id="224278" name="Check Box 1046" hidden="1">
              <a:extLst>
                <a:ext uri="{63B3BB69-23CF-44E3-9099-C40C66FF867C}">
                  <a14:compatExt spid="_x0000_s224278"/>
                </a:ext>
                <a:ext uri="{FF2B5EF4-FFF2-40B4-BE49-F238E27FC236}">
                  <a16:creationId xmlns:a16="http://schemas.microsoft.com/office/drawing/2014/main" id="{00000000-0008-0000-0300-00001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41</xdr:row>
          <xdr:rowOff>139700</xdr:rowOff>
        </xdr:from>
        <xdr:to>
          <xdr:col>23</xdr:col>
          <xdr:colOff>330200</xdr:colOff>
          <xdr:row>43</xdr:row>
          <xdr:rowOff>25400</xdr:rowOff>
        </xdr:to>
        <xdr:sp macro="" textlink="">
          <xdr:nvSpPr>
            <xdr:cNvPr id="224279" name="Check Box 1047" hidden="1">
              <a:extLst>
                <a:ext uri="{63B3BB69-23CF-44E3-9099-C40C66FF867C}">
                  <a14:compatExt spid="_x0000_s224279"/>
                </a:ext>
                <a:ext uri="{FF2B5EF4-FFF2-40B4-BE49-F238E27FC236}">
                  <a16:creationId xmlns:a16="http://schemas.microsoft.com/office/drawing/2014/main" id="{00000000-0008-0000-0300-00001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42</xdr:row>
          <xdr:rowOff>139700</xdr:rowOff>
        </xdr:from>
        <xdr:to>
          <xdr:col>23</xdr:col>
          <xdr:colOff>330200</xdr:colOff>
          <xdr:row>44</xdr:row>
          <xdr:rowOff>25400</xdr:rowOff>
        </xdr:to>
        <xdr:sp macro="" textlink="">
          <xdr:nvSpPr>
            <xdr:cNvPr id="224280" name="Check Box 1048" hidden="1">
              <a:extLst>
                <a:ext uri="{63B3BB69-23CF-44E3-9099-C40C66FF867C}">
                  <a14:compatExt spid="_x0000_s224280"/>
                </a:ext>
                <a:ext uri="{FF2B5EF4-FFF2-40B4-BE49-F238E27FC236}">
                  <a16:creationId xmlns:a16="http://schemas.microsoft.com/office/drawing/2014/main" id="{00000000-0008-0000-0300-00001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43</xdr:row>
          <xdr:rowOff>139700</xdr:rowOff>
        </xdr:from>
        <xdr:to>
          <xdr:col>23</xdr:col>
          <xdr:colOff>330200</xdr:colOff>
          <xdr:row>45</xdr:row>
          <xdr:rowOff>25400</xdr:rowOff>
        </xdr:to>
        <xdr:sp macro="" textlink="">
          <xdr:nvSpPr>
            <xdr:cNvPr id="224281" name="Check Box 1049" hidden="1">
              <a:extLst>
                <a:ext uri="{63B3BB69-23CF-44E3-9099-C40C66FF867C}">
                  <a14:compatExt spid="_x0000_s224281"/>
                </a:ext>
                <a:ext uri="{FF2B5EF4-FFF2-40B4-BE49-F238E27FC236}">
                  <a16:creationId xmlns:a16="http://schemas.microsoft.com/office/drawing/2014/main" id="{00000000-0008-0000-0300-00001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44</xdr:row>
          <xdr:rowOff>139700</xdr:rowOff>
        </xdr:from>
        <xdr:to>
          <xdr:col>23</xdr:col>
          <xdr:colOff>330200</xdr:colOff>
          <xdr:row>46</xdr:row>
          <xdr:rowOff>25400</xdr:rowOff>
        </xdr:to>
        <xdr:sp macro="" textlink="">
          <xdr:nvSpPr>
            <xdr:cNvPr id="224282" name="Check Box 1050" hidden="1">
              <a:extLst>
                <a:ext uri="{63B3BB69-23CF-44E3-9099-C40C66FF867C}">
                  <a14:compatExt spid="_x0000_s224282"/>
                </a:ext>
                <a:ext uri="{FF2B5EF4-FFF2-40B4-BE49-F238E27FC236}">
                  <a16:creationId xmlns:a16="http://schemas.microsoft.com/office/drawing/2014/main" id="{00000000-0008-0000-0300-00001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45</xdr:row>
          <xdr:rowOff>139700</xdr:rowOff>
        </xdr:from>
        <xdr:to>
          <xdr:col>23</xdr:col>
          <xdr:colOff>330200</xdr:colOff>
          <xdr:row>47</xdr:row>
          <xdr:rowOff>25400</xdr:rowOff>
        </xdr:to>
        <xdr:sp macro="" textlink="">
          <xdr:nvSpPr>
            <xdr:cNvPr id="224283" name="Check Box 1051" hidden="1">
              <a:extLst>
                <a:ext uri="{63B3BB69-23CF-44E3-9099-C40C66FF867C}">
                  <a14:compatExt spid="_x0000_s224283"/>
                </a:ext>
                <a:ext uri="{FF2B5EF4-FFF2-40B4-BE49-F238E27FC236}">
                  <a16:creationId xmlns:a16="http://schemas.microsoft.com/office/drawing/2014/main" id="{00000000-0008-0000-0300-00001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46</xdr:row>
          <xdr:rowOff>139700</xdr:rowOff>
        </xdr:from>
        <xdr:to>
          <xdr:col>23</xdr:col>
          <xdr:colOff>330200</xdr:colOff>
          <xdr:row>48</xdr:row>
          <xdr:rowOff>25400</xdr:rowOff>
        </xdr:to>
        <xdr:sp macro="" textlink="">
          <xdr:nvSpPr>
            <xdr:cNvPr id="224284" name="Check Box 1052" hidden="1">
              <a:extLst>
                <a:ext uri="{63B3BB69-23CF-44E3-9099-C40C66FF867C}">
                  <a14:compatExt spid="_x0000_s224284"/>
                </a:ext>
                <a:ext uri="{FF2B5EF4-FFF2-40B4-BE49-F238E27FC236}">
                  <a16:creationId xmlns:a16="http://schemas.microsoft.com/office/drawing/2014/main" id="{00000000-0008-0000-0300-00001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47</xdr:row>
          <xdr:rowOff>139700</xdr:rowOff>
        </xdr:from>
        <xdr:to>
          <xdr:col>23</xdr:col>
          <xdr:colOff>330200</xdr:colOff>
          <xdr:row>49</xdr:row>
          <xdr:rowOff>25400</xdr:rowOff>
        </xdr:to>
        <xdr:sp macro="" textlink="">
          <xdr:nvSpPr>
            <xdr:cNvPr id="224285" name="Check Box 1053" hidden="1">
              <a:extLst>
                <a:ext uri="{63B3BB69-23CF-44E3-9099-C40C66FF867C}">
                  <a14:compatExt spid="_x0000_s224285"/>
                </a:ext>
                <a:ext uri="{FF2B5EF4-FFF2-40B4-BE49-F238E27FC236}">
                  <a16:creationId xmlns:a16="http://schemas.microsoft.com/office/drawing/2014/main" id="{00000000-0008-0000-0300-00001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48</xdr:row>
          <xdr:rowOff>139700</xdr:rowOff>
        </xdr:from>
        <xdr:to>
          <xdr:col>23</xdr:col>
          <xdr:colOff>330200</xdr:colOff>
          <xdr:row>50</xdr:row>
          <xdr:rowOff>25400</xdr:rowOff>
        </xdr:to>
        <xdr:sp macro="" textlink="">
          <xdr:nvSpPr>
            <xdr:cNvPr id="224286" name="Check Box 1054" hidden="1">
              <a:extLst>
                <a:ext uri="{63B3BB69-23CF-44E3-9099-C40C66FF867C}">
                  <a14:compatExt spid="_x0000_s224286"/>
                </a:ext>
                <a:ext uri="{FF2B5EF4-FFF2-40B4-BE49-F238E27FC236}">
                  <a16:creationId xmlns:a16="http://schemas.microsoft.com/office/drawing/2014/main" id="{00000000-0008-0000-0300-00001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49</xdr:row>
          <xdr:rowOff>139700</xdr:rowOff>
        </xdr:from>
        <xdr:to>
          <xdr:col>23</xdr:col>
          <xdr:colOff>330200</xdr:colOff>
          <xdr:row>51</xdr:row>
          <xdr:rowOff>25400</xdr:rowOff>
        </xdr:to>
        <xdr:sp macro="" textlink="">
          <xdr:nvSpPr>
            <xdr:cNvPr id="224287" name="Check Box 1055" hidden="1">
              <a:extLst>
                <a:ext uri="{63B3BB69-23CF-44E3-9099-C40C66FF867C}">
                  <a14:compatExt spid="_x0000_s224287"/>
                </a:ext>
                <a:ext uri="{FF2B5EF4-FFF2-40B4-BE49-F238E27FC236}">
                  <a16:creationId xmlns:a16="http://schemas.microsoft.com/office/drawing/2014/main" id="{00000000-0008-0000-0300-00001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50</xdr:row>
          <xdr:rowOff>139700</xdr:rowOff>
        </xdr:from>
        <xdr:to>
          <xdr:col>23</xdr:col>
          <xdr:colOff>330200</xdr:colOff>
          <xdr:row>52</xdr:row>
          <xdr:rowOff>25400</xdr:rowOff>
        </xdr:to>
        <xdr:sp macro="" textlink="">
          <xdr:nvSpPr>
            <xdr:cNvPr id="224288" name="Check Box 1056" hidden="1">
              <a:extLst>
                <a:ext uri="{63B3BB69-23CF-44E3-9099-C40C66FF867C}">
                  <a14:compatExt spid="_x0000_s224288"/>
                </a:ext>
                <a:ext uri="{FF2B5EF4-FFF2-40B4-BE49-F238E27FC236}">
                  <a16:creationId xmlns:a16="http://schemas.microsoft.com/office/drawing/2014/main" id="{00000000-0008-0000-0300-00002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51</xdr:row>
          <xdr:rowOff>139700</xdr:rowOff>
        </xdr:from>
        <xdr:to>
          <xdr:col>23</xdr:col>
          <xdr:colOff>330200</xdr:colOff>
          <xdr:row>53</xdr:row>
          <xdr:rowOff>25400</xdr:rowOff>
        </xdr:to>
        <xdr:sp macro="" textlink="">
          <xdr:nvSpPr>
            <xdr:cNvPr id="224289" name="Check Box 1057" hidden="1">
              <a:extLst>
                <a:ext uri="{63B3BB69-23CF-44E3-9099-C40C66FF867C}">
                  <a14:compatExt spid="_x0000_s224289"/>
                </a:ext>
                <a:ext uri="{FF2B5EF4-FFF2-40B4-BE49-F238E27FC236}">
                  <a16:creationId xmlns:a16="http://schemas.microsoft.com/office/drawing/2014/main" id="{00000000-0008-0000-0300-00002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52</xdr:row>
          <xdr:rowOff>139700</xdr:rowOff>
        </xdr:from>
        <xdr:to>
          <xdr:col>23</xdr:col>
          <xdr:colOff>330200</xdr:colOff>
          <xdr:row>54</xdr:row>
          <xdr:rowOff>25400</xdr:rowOff>
        </xdr:to>
        <xdr:sp macro="" textlink="">
          <xdr:nvSpPr>
            <xdr:cNvPr id="224290" name="Check Box 1058" hidden="1">
              <a:extLst>
                <a:ext uri="{63B3BB69-23CF-44E3-9099-C40C66FF867C}">
                  <a14:compatExt spid="_x0000_s224290"/>
                </a:ext>
                <a:ext uri="{FF2B5EF4-FFF2-40B4-BE49-F238E27FC236}">
                  <a16:creationId xmlns:a16="http://schemas.microsoft.com/office/drawing/2014/main" id="{00000000-0008-0000-0300-00002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53</xdr:row>
          <xdr:rowOff>139700</xdr:rowOff>
        </xdr:from>
        <xdr:to>
          <xdr:col>23</xdr:col>
          <xdr:colOff>330200</xdr:colOff>
          <xdr:row>55</xdr:row>
          <xdr:rowOff>25400</xdr:rowOff>
        </xdr:to>
        <xdr:sp macro="" textlink="">
          <xdr:nvSpPr>
            <xdr:cNvPr id="224291" name="Check Box 1059" hidden="1">
              <a:extLst>
                <a:ext uri="{63B3BB69-23CF-44E3-9099-C40C66FF867C}">
                  <a14:compatExt spid="_x0000_s224291"/>
                </a:ext>
                <a:ext uri="{FF2B5EF4-FFF2-40B4-BE49-F238E27FC236}">
                  <a16:creationId xmlns:a16="http://schemas.microsoft.com/office/drawing/2014/main" id="{00000000-0008-0000-0300-00002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54</xdr:row>
          <xdr:rowOff>139700</xdr:rowOff>
        </xdr:from>
        <xdr:to>
          <xdr:col>23</xdr:col>
          <xdr:colOff>330200</xdr:colOff>
          <xdr:row>56</xdr:row>
          <xdr:rowOff>25400</xdr:rowOff>
        </xdr:to>
        <xdr:sp macro="" textlink="">
          <xdr:nvSpPr>
            <xdr:cNvPr id="224292" name="Check Box 1060" hidden="1">
              <a:extLst>
                <a:ext uri="{63B3BB69-23CF-44E3-9099-C40C66FF867C}">
                  <a14:compatExt spid="_x0000_s224292"/>
                </a:ext>
                <a:ext uri="{FF2B5EF4-FFF2-40B4-BE49-F238E27FC236}">
                  <a16:creationId xmlns:a16="http://schemas.microsoft.com/office/drawing/2014/main" id="{00000000-0008-0000-0300-00002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55</xdr:row>
          <xdr:rowOff>139700</xdr:rowOff>
        </xdr:from>
        <xdr:to>
          <xdr:col>23</xdr:col>
          <xdr:colOff>330200</xdr:colOff>
          <xdr:row>57</xdr:row>
          <xdr:rowOff>25400</xdr:rowOff>
        </xdr:to>
        <xdr:sp macro="" textlink="">
          <xdr:nvSpPr>
            <xdr:cNvPr id="224293" name="Check Box 1061" hidden="1">
              <a:extLst>
                <a:ext uri="{63B3BB69-23CF-44E3-9099-C40C66FF867C}">
                  <a14:compatExt spid="_x0000_s224293"/>
                </a:ext>
                <a:ext uri="{FF2B5EF4-FFF2-40B4-BE49-F238E27FC236}">
                  <a16:creationId xmlns:a16="http://schemas.microsoft.com/office/drawing/2014/main" id="{00000000-0008-0000-0300-00002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56</xdr:row>
          <xdr:rowOff>139700</xdr:rowOff>
        </xdr:from>
        <xdr:to>
          <xdr:col>23</xdr:col>
          <xdr:colOff>330200</xdr:colOff>
          <xdr:row>58</xdr:row>
          <xdr:rowOff>25400</xdr:rowOff>
        </xdr:to>
        <xdr:sp macro="" textlink="">
          <xdr:nvSpPr>
            <xdr:cNvPr id="224294" name="Check Box 1062" hidden="1">
              <a:extLst>
                <a:ext uri="{63B3BB69-23CF-44E3-9099-C40C66FF867C}">
                  <a14:compatExt spid="_x0000_s224294"/>
                </a:ext>
                <a:ext uri="{FF2B5EF4-FFF2-40B4-BE49-F238E27FC236}">
                  <a16:creationId xmlns:a16="http://schemas.microsoft.com/office/drawing/2014/main" id="{00000000-0008-0000-0300-00002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57</xdr:row>
          <xdr:rowOff>139700</xdr:rowOff>
        </xdr:from>
        <xdr:to>
          <xdr:col>23</xdr:col>
          <xdr:colOff>330200</xdr:colOff>
          <xdr:row>59</xdr:row>
          <xdr:rowOff>25400</xdr:rowOff>
        </xdr:to>
        <xdr:sp macro="" textlink="">
          <xdr:nvSpPr>
            <xdr:cNvPr id="224295" name="Check Box 1063" hidden="1">
              <a:extLst>
                <a:ext uri="{63B3BB69-23CF-44E3-9099-C40C66FF867C}">
                  <a14:compatExt spid="_x0000_s224295"/>
                </a:ext>
                <a:ext uri="{FF2B5EF4-FFF2-40B4-BE49-F238E27FC236}">
                  <a16:creationId xmlns:a16="http://schemas.microsoft.com/office/drawing/2014/main" id="{00000000-0008-0000-0300-00002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58</xdr:row>
          <xdr:rowOff>139700</xdr:rowOff>
        </xdr:from>
        <xdr:to>
          <xdr:col>23</xdr:col>
          <xdr:colOff>330200</xdr:colOff>
          <xdr:row>60</xdr:row>
          <xdr:rowOff>25400</xdr:rowOff>
        </xdr:to>
        <xdr:sp macro="" textlink="">
          <xdr:nvSpPr>
            <xdr:cNvPr id="224296" name="Check Box 1064" hidden="1">
              <a:extLst>
                <a:ext uri="{63B3BB69-23CF-44E3-9099-C40C66FF867C}">
                  <a14:compatExt spid="_x0000_s224296"/>
                </a:ext>
                <a:ext uri="{FF2B5EF4-FFF2-40B4-BE49-F238E27FC236}">
                  <a16:creationId xmlns:a16="http://schemas.microsoft.com/office/drawing/2014/main" id="{00000000-0008-0000-0300-00002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59</xdr:row>
          <xdr:rowOff>139700</xdr:rowOff>
        </xdr:from>
        <xdr:to>
          <xdr:col>23</xdr:col>
          <xdr:colOff>330200</xdr:colOff>
          <xdr:row>61</xdr:row>
          <xdr:rowOff>25400</xdr:rowOff>
        </xdr:to>
        <xdr:sp macro="" textlink="">
          <xdr:nvSpPr>
            <xdr:cNvPr id="224297" name="Check Box 1065" hidden="1">
              <a:extLst>
                <a:ext uri="{63B3BB69-23CF-44E3-9099-C40C66FF867C}">
                  <a14:compatExt spid="_x0000_s224297"/>
                </a:ext>
                <a:ext uri="{FF2B5EF4-FFF2-40B4-BE49-F238E27FC236}">
                  <a16:creationId xmlns:a16="http://schemas.microsoft.com/office/drawing/2014/main" id="{00000000-0008-0000-0300-00002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60</xdr:row>
          <xdr:rowOff>139700</xdr:rowOff>
        </xdr:from>
        <xdr:to>
          <xdr:col>23</xdr:col>
          <xdr:colOff>330200</xdr:colOff>
          <xdr:row>62</xdr:row>
          <xdr:rowOff>25400</xdr:rowOff>
        </xdr:to>
        <xdr:sp macro="" textlink="">
          <xdr:nvSpPr>
            <xdr:cNvPr id="224298" name="Check Box 1066" hidden="1">
              <a:extLst>
                <a:ext uri="{63B3BB69-23CF-44E3-9099-C40C66FF867C}">
                  <a14:compatExt spid="_x0000_s224298"/>
                </a:ext>
                <a:ext uri="{FF2B5EF4-FFF2-40B4-BE49-F238E27FC236}">
                  <a16:creationId xmlns:a16="http://schemas.microsoft.com/office/drawing/2014/main" id="{00000000-0008-0000-0300-00002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61</xdr:row>
          <xdr:rowOff>139700</xdr:rowOff>
        </xdr:from>
        <xdr:to>
          <xdr:col>23</xdr:col>
          <xdr:colOff>330200</xdr:colOff>
          <xdr:row>63</xdr:row>
          <xdr:rowOff>25400</xdr:rowOff>
        </xdr:to>
        <xdr:sp macro="" textlink="">
          <xdr:nvSpPr>
            <xdr:cNvPr id="224299" name="Check Box 1067" hidden="1">
              <a:extLst>
                <a:ext uri="{63B3BB69-23CF-44E3-9099-C40C66FF867C}">
                  <a14:compatExt spid="_x0000_s224299"/>
                </a:ext>
                <a:ext uri="{FF2B5EF4-FFF2-40B4-BE49-F238E27FC236}">
                  <a16:creationId xmlns:a16="http://schemas.microsoft.com/office/drawing/2014/main" id="{00000000-0008-0000-0300-00002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62</xdr:row>
          <xdr:rowOff>139700</xdr:rowOff>
        </xdr:from>
        <xdr:to>
          <xdr:col>23</xdr:col>
          <xdr:colOff>330200</xdr:colOff>
          <xdr:row>64</xdr:row>
          <xdr:rowOff>25400</xdr:rowOff>
        </xdr:to>
        <xdr:sp macro="" textlink="">
          <xdr:nvSpPr>
            <xdr:cNvPr id="224300" name="Check Box 1068" hidden="1">
              <a:extLst>
                <a:ext uri="{63B3BB69-23CF-44E3-9099-C40C66FF867C}">
                  <a14:compatExt spid="_x0000_s224300"/>
                </a:ext>
                <a:ext uri="{FF2B5EF4-FFF2-40B4-BE49-F238E27FC236}">
                  <a16:creationId xmlns:a16="http://schemas.microsoft.com/office/drawing/2014/main" id="{00000000-0008-0000-0300-00002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63</xdr:row>
          <xdr:rowOff>139700</xdr:rowOff>
        </xdr:from>
        <xdr:to>
          <xdr:col>23</xdr:col>
          <xdr:colOff>330200</xdr:colOff>
          <xdr:row>65</xdr:row>
          <xdr:rowOff>25400</xdr:rowOff>
        </xdr:to>
        <xdr:sp macro="" textlink="">
          <xdr:nvSpPr>
            <xdr:cNvPr id="224301" name="Check Box 1069" hidden="1">
              <a:extLst>
                <a:ext uri="{63B3BB69-23CF-44E3-9099-C40C66FF867C}">
                  <a14:compatExt spid="_x0000_s224301"/>
                </a:ext>
                <a:ext uri="{FF2B5EF4-FFF2-40B4-BE49-F238E27FC236}">
                  <a16:creationId xmlns:a16="http://schemas.microsoft.com/office/drawing/2014/main" id="{00000000-0008-0000-0300-00002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64</xdr:row>
          <xdr:rowOff>139700</xdr:rowOff>
        </xdr:from>
        <xdr:to>
          <xdr:col>23</xdr:col>
          <xdr:colOff>330200</xdr:colOff>
          <xdr:row>66</xdr:row>
          <xdr:rowOff>25400</xdr:rowOff>
        </xdr:to>
        <xdr:sp macro="" textlink="">
          <xdr:nvSpPr>
            <xdr:cNvPr id="224302" name="Check Box 1070" hidden="1">
              <a:extLst>
                <a:ext uri="{63B3BB69-23CF-44E3-9099-C40C66FF867C}">
                  <a14:compatExt spid="_x0000_s224302"/>
                </a:ext>
                <a:ext uri="{FF2B5EF4-FFF2-40B4-BE49-F238E27FC236}">
                  <a16:creationId xmlns:a16="http://schemas.microsoft.com/office/drawing/2014/main" id="{00000000-0008-0000-0300-00002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65</xdr:row>
          <xdr:rowOff>139700</xdr:rowOff>
        </xdr:from>
        <xdr:to>
          <xdr:col>23</xdr:col>
          <xdr:colOff>330200</xdr:colOff>
          <xdr:row>67</xdr:row>
          <xdr:rowOff>25400</xdr:rowOff>
        </xdr:to>
        <xdr:sp macro="" textlink="">
          <xdr:nvSpPr>
            <xdr:cNvPr id="224303" name="Check Box 1071" hidden="1">
              <a:extLst>
                <a:ext uri="{63B3BB69-23CF-44E3-9099-C40C66FF867C}">
                  <a14:compatExt spid="_x0000_s224303"/>
                </a:ext>
                <a:ext uri="{FF2B5EF4-FFF2-40B4-BE49-F238E27FC236}">
                  <a16:creationId xmlns:a16="http://schemas.microsoft.com/office/drawing/2014/main" id="{00000000-0008-0000-0300-00002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66</xdr:row>
          <xdr:rowOff>139700</xdr:rowOff>
        </xdr:from>
        <xdr:to>
          <xdr:col>23</xdr:col>
          <xdr:colOff>330200</xdr:colOff>
          <xdr:row>68</xdr:row>
          <xdr:rowOff>25400</xdr:rowOff>
        </xdr:to>
        <xdr:sp macro="" textlink="">
          <xdr:nvSpPr>
            <xdr:cNvPr id="224304" name="Check Box 1072" hidden="1">
              <a:extLst>
                <a:ext uri="{63B3BB69-23CF-44E3-9099-C40C66FF867C}">
                  <a14:compatExt spid="_x0000_s224304"/>
                </a:ext>
                <a:ext uri="{FF2B5EF4-FFF2-40B4-BE49-F238E27FC236}">
                  <a16:creationId xmlns:a16="http://schemas.microsoft.com/office/drawing/2014/main" id="{00000000-0008-0000-0300-00003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67</xdr:row>
          <xdr:rowOff>139700</xdr:rowOff>
        </xdr:from>
        <xdr:to>
          <xdr:col>23</xdr:col>
          <xdr:colOff>330200</xdr:colOff>
          <xdr:row>69</xdr:row>
          <xdr:rowOff>25400</xdr:rowOff>
        </xdr:to>
        <xdr:sp macro="" textlink="">
          <xdr:nvSpPr>
            <xdr:cNvPr id="224305" name="Check Box 1073" hidden="1">
              <a:extLst>
                <a:ext uri="{63B3BB69-23CF-44E3-9099-C40C66FF867C}">
                  <a14:compatExt spid="_x0000_s224305"/>
                </a:ext>
                <a:ext uri="{FF2B5EF4-FFF2-40B4-BE49-F238E27FC236}">
                  <a16:creationId xmlns:a16="http://schemas.microsoft.com/office/drawing/2014/main" id="{00000000-0008-0000-0300-00003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68</xdr:row>
          <xdr:rowOff>139700</xdr:rowOff>
        </xdr:from>
        <xdr:to>
          <xdr:col>23</xdr:col>
          <xdr:colOff>330200</xdr:colOff>
          <xdr:row>70</xdr:row>
          <xdr:rowOff>25400</xdr:rowOff>
        </xdr:to>
        <xdr:sp macro="" textlink="">
          <xdr:nvSpPr>
            <xdr:cNvPr id="224306" name="Check Box 1074" hidden="1">
              <a:extLst>
                <a:ext uri="{63B3BB69-23CF-44E3-9099-C40C66FF867C}">
                  <a14:compatExt spid="_x0000_s224306"/>
                </a:ext>
                <a:ext uri="{FF2B5EF4-FFF2-40B4-BE49-F238E27FC236}">
                  <a16:creationId xmlns:a16="http://schemas.microsoft.com/office/drawing/2014/main" id="{00000000-0008-0000-0300-00003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69</xdr:row>
          <xdr:rowOff>139700</xdr:rowOff>
        </xdr:from>
        <xdr:to>
          <xdr:col>23</xdr:col>
          <xdr:colOff>330200</xdr:colOff>
          <xdr:row>71</xdr:row>
          <xdr:rowOff>25400</xdr:rowOff>
        </xdr:to>
        <xdr:sp macro="" textlink="">
          <xdr:nvSpPr>
            <xdr:cNvPr id="224307" name="Check Box 1075" hidden="1">
              <a:extLst>
                <a:ext uri="{63B3BB69-23CF-44E3-9099-C40C66FF867C}">
                  <a14:compatExt spid="_x0000_s224307"/>
                </a:ext>
                <a:ext uri="{FF2B5EF4-FFF2-40B4-BE49-F238E27FC236}">
                  <a16:creationId xmlns:a16="http://schemas.microsoft.com/office/drawing/2014/main" id="{00000000-0008-0000-0300-00003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70</xdr:row>
          <xdr:rowOff>139700</xdr:rowOff>
        </xdr:from>
        <xdr:to>
          <xdr:col>23</xdr:col>
          <xdr:colOff>330200</xdr:colOff>
          <xdr:row>72</xdr:row>
          <xdr:rowOff>25400</xdr:rowOff>
        </xdr:to>
        <xdr:sp macro="" textlink="">
          <xdr:nvSpPr>
            <xdr:cNvPr id="224308" name="Check Box 1076" hidden="1">
              <a:extLst>
                <a:ext uri="{63B3BB69-23CF-44E3-9099-C40C66FF867C}">
                  <a14:compatExt spid="_x0000_s224308"/>
                </a:ext>
                <a:ext uri="{FF2B5EF4-FFF2-40B4-BE49-F238E27FC236}">
                  <a16:creationId xmlns:a16="http://schemas.microsoft.com/office/drawing/2014/main" id="{00000000-0008-0000-0300-00003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71</xdr:row>
          <xdr:rowOff>139700</xdr:rowOff>
        </xdr:from>
        <xdr:to>
          <xdr:col>23</xdr:col>
          <xdr:colOff>330200</xdr:colOff>
          <xdr:row>73</xdr:row>
          <xdr:rowOff>25400</xdr:rowOff>
        </xdr:to>
        <xdr:sp macro="" textlink="">
          <xdr:nvSpPr>
            <xdr:cNvPr id="224309" name="Check Box 1077" hidden="1">
              <a:extLst>
                <a:ext uri="{63B3BB69-23CF-44E3-9099-C40C66FF867C}">
                  <a14:compatExt spid="_x0000_s224309"/>
                </a:ext>
                <a:ext uri="{FF2B5EF4-FFF2-40B4-BE49-F238E27FC236}">
                  <a16:creationId xmlns:a16="http://schemas.microsoft.com/office/drawing/2014/main" id="{00000000-0008-0000-0300-00003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72</xdr:row>
          <xdr:rowOff>139700</xdr:rowOff>
        </xdr:from>
        <xdr:to>
          <xdr:col>23</xdr:col>
          <xdr:colOff>330200</xdr:colOff>
          <xdr:row>74</xdr:row>
          <xdr:rowOff>25400</xdr:rowOff>
        </xdr:to>
        <xdr:sp macro="" textlink="">
          <xdr:nvSpPr>
            <xdr:cNvPr id="224310" name="Check Box 1078" hidden="1">
              <a:extLst>
                <a:ext uri="{63B3BB69-23CF-44E3-9099-C40C66FF867C}">
                  <a14:compatExt spid="_x0000_s224310"/>
                </a:ext>
                <a:ext uri="{FF2B5EF4-FFF2-40B4-BE49-F238E27FC236}">
                  <a16:creationId xmlns:a16="http://schemas.microsoft.com/office/drawing/2014/main" id="{00000000-0008-0000-0300-00003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73</xdr:row>
          <xdr:rowOff>139700</xdr:rowOff>
        </xdr:from>
        <xdr:to>
          <xdr:col>23</xdr:col>
          <xdr:colOff>330200</xdr:colOff>
          <xdr:row>75</xdr:row>
          <xdr:rowOff>25400</xdr:rowOff>
        </xdr:to>
        <xdr:sp macro="" textlink="">
          <xdr:nvSpPr>
            <xdr:cNvPr id="224311" name="Check Box 1079" hidden="1">
              <a:extLst>
                <a:ext uri="{63B3BB69-23CF-44E3-9099-C40C66FF867C}">
                  <a14:compatExt spid="_x0000_s224311"/>
                </a:ext>
                <a:ext uri="{FF2B5EF4-FFF2-40B4-BE49-F238E27FC236}">
                  <a16:creationId xmlns:a16="http://schemas.microsoft.com/office/drawing/2014/main" id="{00000000-0008-0000-0300-00003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74</xdr:row>
          <xdr:rowOff>139700</xdr:rowOff>
        </xdr:from>
        <xdr:to>
          <xdr:col>23</xdr:col>
          <xdr:colOff>330200</xdr:colOff>
          <xdr:row>76</xdr:row>
          <xdr:rowOff>25400</xdr:rowOff>
        </xdr:to>
        <xdr:sp macro="" textlink="">
          <xdr:nvSpPr>
            <xdr:cNvPr id="224312" name="Check Box 1080" hidden="1">
              <a:extLst>
                <a:ext uri="{63B3BB69-23CF-44E3-9099-C40C66FF867C}">
                  <a14:compatExt spid="_x0000_s224312"/>
                </a:ext>
                <a:ext uri="{FF2B5EF4-FFF2-40B4-BE49-F238E27FC236}">
                  <a16:creationId xmlns:a16="http://schemas.microsoft.com/office/drawing/2014/main" id="{00000000-0008-0000-0300-00003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75</xdr:row>
          <xdr:rowOff>139700</xdr:rowOff>
        </xdr:from>
        <xdr:to>
          <xdr:col>23</xdr:col>
          <xdr:colOff>330200</xdr:colOff>
          <xdr:row>77</xdr:row>
          <xdr:rowOff>25400</xdr:rowOff>
        </xdr:to>
        <xdr:sp macro="" textlink="">
          <xdr:nvSpPr>
            <xdr:cNvPr id="224313" name="Check Box 1081" hidden="1">
              <a:extLst>
                <a:ext uri="{63B3BB69-23CF-44E3-9099-C40C66FF867C}">
                  <a14:compatExt spid="_x0000_s224313"/>
                </a:ext>
                <a:ext uri="{FF2B5EF4-FFF2-40B4-BE49-F238E27FC236}">
                  <a16:creationId xmlns:a16="http://schemas.microsoft.com/office/drawing/2014/main" id="{00000000-0008-0000-0300-00003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76</xdr:row>
          <xdr:rowOff>139700</xdr:rowOff>
        </xdr:from>
        <xdr:to>
          <xdr:col>23</xdr:col>
          <xdr:colOff>330200</xdr:colOff>
          <xdr:row>78</xdr:row>
          <xdr:rowOff>25400</xdr:rowOff>
        </xdr:to>
        <xdr:sp macro="" textlink="">
          <xdr:nvSpPr>
            <xdr:cNvPr id="224314" name="Check Box 1082" hidden="1">
              <a:extLst>
                <a:ext uri="{63B3BB69-23CF-44E3-9099-C40C66FF867C}">
                  <a14:compatExt spid="_x0000_s224314"/>
                </a:ext>
                <a:ext uri="{FF2B5EF4-FFF2-40B4-BE49-F238E27FC236}">
                  <a16:creationId xmlns:a16="http://schemas.microsoft.com/office/drawing/2014/main" id="{00000000-0008-0000-0300-00003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77</xdr:row>
          <xdr:rowOff>139700</xdr:rowOff>
        </xdr:from>
        <xdr:to>
          <xdr:col>23</xdr:col>
          <xdr:colOff>330200</xdr:colOff>
          <xdr:row>79</xdr:row>
          <xdr:rowOff>25400</xdr:rowOff>
        </xdr:to>
        <xdr:sp macro="" textlink="">
          <xdr:nvSpPr>
            <xdr:cNvPr id="224315" name="Check Box 1083" hidden="1">
              <a:extLst>
                <a:ext uri="{63B3BB69-23CF-44E3-9099-C40C66FF867C}">
                  <a14:compatExt spid="_x0000_s224315"/>
                </a:ext>
                <a:ext uri="{FF2B5EF4-FFF2-40B4-BE49-F238E27FC236}">
                  <a16:creationId xmlns:a16="http://schemas.microsoft.com/office/drawing/2014/main" id="{00000000-0008-0000-0300-00003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78</xdr:row>
          <xdr:rowOff>139700</xdr:rowOff>
        </xdr:from>
        <xdr:to>
          <xdr:col>23</xdr:col>
          <xdr:colOff>330200</xdr:colOff>
          <xdr:row>80</xdr:row>
          <xdr:rowOff>25400</xdr:rowOff>
        </xdr:to>
        <xdr:sp macro="" textlink="">
          <xdr:nvSpPr>
            <xdr:cNvPr id="224316" name="Check Box 1084" hidden="1">
              <a:extLst>
                <a:ext uri="{63B3BB69-23CF-44E3-9099-C40C66FF867C}">
                  <a14:compatExt spid="_x0000_s224316"/>
                </a:ext>
                <a:ext uri="{FF2B5EF4-FFF2-40B4-BE49-F238E27FC236}">
                  <a16:creationId xmlns:a16="http://schemas.microsoft.com/office/drawing/2014/main" id="{00000000-0008-0000-0300-00003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79</xdr:row>
          <xdr:rowOff>139700</xdr:rowOff>
        </xdr:from>
        <xdr:to>
          <xdr:col>23</xdr:col>
          <xdr:colOff>330200</xdr:colOff>
          <xdr:row>81</xdr:row>
          <xdr:rowOff>25400</xdr:rowOff>
        </xdr:to>
        <xdr:sp macro="" textlink="">
          <xdr:nvSpPr>
            <xdr:cNvPr id="224317" name="Check Box 1085" hidden="1">
              <a:extLst>
                <a:ext uri="{63B3BB69-23CF-44E3-9099-C40C66FF867C}">
                  <a14:compatExt spid="_x0000_s224317"/>
                </a:ext>
                <a:ext uri="{FF2B5EF4-FFF2-40B4-BE49-F238E27FC236}">
                  <a16:creationId xmlns:a16="http://schemas.microsoft.com/office/drawing/2014/main" id="{00000000-0008-0000-0300-00003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80</xdr:row>
          <xdr:rowOff>139700</xdr:rowOff>
        </xdr:from>
        <xdr:to>
          <xdr:col>23</xdr:col>
          <xdr:colOff>330200</xdr:colOff>
          <xdr:row>82</xdr:row>
          <xdr:rowOff>25400</xdr:rowOff>
        </xdr:to>
        <xdr:sp macro="" textlink="">
          <xdr:nvSpPr>
            <xdr:cNvPr id="224318" name="Check Box 1086" hidden="1">
              <a:extLst>
                <a:ext uri="{63B3BB69-23CF-44E3-9099-C40C66FF867C}">
                  <a14:compatExt spid="_x0000_s224318"/>
                </a:ext>
                <a:ext uri="{FF2B5EF4-FFF2-40B4-BE49-F238E27FC236}">
                  <a16:creationId xmlns:a16="http://schemas.microsoft.com/office/drawing/2014/main" id="{00000000-0008-0000-0300-00003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81</xdr:row>
          <xdr:rowOff>139700</xdr:rowOff>
        </xdr:from>
        <xdr:to>
          <xdr:col>23</xdr:col>
          <xdr:colOff>330200</xdr:colOff>
          <xdr:row>83</xdr:row>
          <xdr:rowOff>25400</xdr:rowOff>
        </xdr:to>
        <xdr:sp macro="" textlink="">
          <xdr:nvSpPr>
            <xdr:cNvPr id="224319" name="Check Box 1087" hidden="1">
              <a:extLst>
                <a:ext uri="{63B3BB69-23CF-44E3-9099-C40C66FF867C}">
                  <a14:compatExt spid="_x0000_s224319"/>
                </a:ext>
                <a:ext uri="{FF2B5EF4-FFF2-40B4-BE49-F238E27FC236}">
                  <a16:creationId xmlns:a16="http://schemas.microsoft.com/office/drawing/2014/main" id="{00000000-0008-0000-0300-00003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82</xdr:row>
          <xdr:rowOff>139700</xdr:rowOff>
        </xdr:from>
        <xdr:to>
          <xdr:col>23</xdr:col>
          <xdr:colOff>330200</xdr:colOff>
          <xdr:row>84</xdr:row>
          <xdr:rowOff>25400</xdr:rowOff>
        </xdr:to>
        <xdr:sp macro="" textlink="">
          <xdr:nvSpPr>
            <xdr:cNvPr id="224320" name="Check Box 1088" hidden="1">
              <a:extLst>
                <a:ext uri="{63B3BB69-23CF-44E3-9099-C40C66FF867C}">
                  <a14:compatExt spid="_x0000_s224320"/>
                </a:ext>
                <a:ext uri="{FF2B5EF4-FFF2-40B4-BE49-F238E27FC236}">
                  <a16:creationId xmlns:a16="http://schemas.microsoft.com/office/drawing/2014/main" id="{00000000-0008-0000-0300-00004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83</xdr:row>
          <xdr:rowOff>139700</xdr:rowOff>
        </xdr:from>
        <xdr:to>
          <xdr:col>23</xdr:col>
          <xdr:colOff>330200</xdr:colOff>
          <xdr:row>85</xdr:row>
          <xdr:rowOff>25400</xdr:rowOff>
        </xdr:to>
        <xdr:sp macro="" textlink="">
          <xdr:nvSpPr>
            <xdr:cNvPr id="224321" name="Check Box 1089" hidden="1">
              <a:extLst>
                <a:ext uri="{63B3BB69-23CF-44E3-9099-C40C66FF867C}">
                  <a14:compatExt spid="_x0000_s224321"/>
                </a:ext>
                <a:ext uri="{FF2B5EF4-FFF2-40B4-BE49-F238E27FC236}">
                  <a16:creationId xmlns:a16="http://schemas.microsoft.com/office/drawing/2014/main" id="{00000000-0008-0000-0300-00004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84</xdr:row>
          <xdr:rowOff>139700</xdr:rowOff>
        </xdr:from>
        <xdr:to>
          <xdr:col>23</xdr:col>
          <xdr:colOff>330200</xdr:colOff>
          <xdr:row>86</xdr:row>
          <xdr:rowOff>25400</xdr:rowOff>
        </xdr:to>
        <xdr:sp macro="" textlink="">
          <xdr:nvSpPr>
            <xdr:cNvPr id="224322" name="Check Box 1090" hidden="1">
              <a:extLst>
                <a:ext uri="{63B3BB69-23CF-44E3-9099-C40C66FF867C}">
                  <a14:compatExt spid="_x0000_s224322"/>
                </a:ext>
                <a:ext uri="{FF2B5EF4-FFF2-40B4-BE49-F238E27FC236}">
                  <a16:creationId xmlns:a16="http://schemas.microsoft.com/office/drawing/2014/main" id="{00000000-0008-0000-0300-00004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85</xdr:row>
          <xdr:rowOff>139700</xdr:rowOff>
        </xdr:from>
        <xdr:to>
          <xdr:col>23</xdr:col>
          <xdr:colOff>330200</xdr:colOff>
          <xdr:row>87</xdr:row>
          <xdr:rowOff>25400</xdr:rowOff>
        </xdr:to>
        <xdr:sp macro="" textlink="">
          <xdr:nvSpPr>
            <xdr:cNvPr id="224323" name="Check Box 1091" hidden="1">
              <a:extLst>
                <a:ext uri="{63B3BB69-23CF-44E3-9099-C40C66FF867C}">
                  <a14:compatExt spid="_x0000_s224323"/>
                </a:ext>
                <a:ext uri="{FF2B5EF4-FFF2-40B4-BE49-F238E27FC236}">
                  <a16:creationId xmlns:a16="http://schemas.microsoft.com/office/drawing/2014/main" id="{00000000-0008-0000-0300-00004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86</xdr:row>
          <xdr:rowOff>139700</xdr:rowOff>
        </xdr:from>
        <xdr:to>
          <xdr:col>23</xdr:col>
          <xdr:colOff>330200</xdr:colOff>
          <xdr:row>88</xdr:row>
          <xdr:rowOff>25400</xdr:rowOff>
        </xdr:to>
        <xdr:sp macro="" textlink="">
          <xdr:nvSpPr>
            <xdr:cNvPr id="224324" name="Check Box 1092" hidden="1">
              <a:extLst>
                <a:ext uri="{63B3BB69-23CF-44E3-9099-C40C66FF867C}">
                  <a14:compatExt spid="_x0000_s224324"/>
                </a:ext>
                <a:ext uri="{FF2B5EF4-FFF2-40B4-BE49-F238E27FC236}">
                  <a16:creationId xmlns:a16="http://schemas.microsoft.com/office/drawing/2014/main" id="{00000000-0008-0000-0300-00004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87</xdr:row>
          <xdr:rowOff>139700</xdr:rowOff>
        </xdr:from>
        <xdr:to>
          <xdr:col>23</xdr:col>
          <xdr:colOff>330200</xdr:colOff>
          <xdr:row>89</xdr:row>
          <xdr:rowOff>25400</xdr:rowOff>
        </xdr:to>
        <xdr:sp macro="" textlink="">
          <xdr:nvSpPr>
            <xdr:cNvPr id="224325" name="Check Box 1093" hidden="1">
              <a:extLst>
                <a:ext uri="{63B3BB69-23CF-44E3-9099-C40C66FF867C}">
                  <a14:compatExt spid="_x0000_s224325"/>
                </a:ext>
                <a:ext uri="{FF2B5EF4-FFF2-40B4-BE49-F238E27FC236}">
                  <a16:creationId xmlns:a16="http://schemas.microsoft.com/office/drawing/2014/main" id="{00000000-0008-0000-0300-00004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88</xdr:row>
          <xdr:rowOff>139700</xdr:rowOff>
        </xdr:from>
        <xdr:to>
          <xdr:col>23</xdr:col>
          <xdr:colOff>330200</xdr:colOff>
          <xdr:row>90</xdr:row>
          <xdr:rowOff>25400</xdr:rowOff>
        </xdr:to>
        <xdr:sp macro="" textlink="">
          <xdr:nvSpPr>
            <xdr:cNvPr id="224326" name="Check Box 1094" hidden="1">
              <a:extLst>
                <a:ext uri="{63B3BB69-23CF-44E3-9099-C40C66FF867C}">
                  <a14:compatExt spid="_x0000_s224326"/>
                </a:ext>
                <a:ext uri="{FF2B5EF4-FFF2-40B4-BE49-F238E27FC236}">
                  <a16:creationId xmlns:a16="http://schemas.microsoft.com/office/drawing/2014/main" id="{00000000-0008-0000-0300-00004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89</xdr:row>
          <xdr:rowOff>139700</xdr:rowOff>
        </xdr:from>
        <xdr:to>
          <xdr:col>23</xdr:col>
          <xdr:colOff>330200</xdr:colOff>
          <xdr:row>91</xdr:row>
          <xdr:rowOff>25400</xdr:rowOff>
        </xdr:to>
        <xdr:sp macro="" textlink="">
          <xdr:nvSpPr>
            <xdr:cNvPr id="224327" name="Check Box 1095" hidden="1">
              <a:extLst>
                <a:ext uri="{63B3BB69-23CF-44E3-9099-C40C66FF867C}">
                  <a14:compatExt spid="_x0000_s224327"/>
                </a:ext>
                <a:ext uri="{FF2B5EF4-FFF2-40B4-BE49-F238E27FC236}">
                  <a16:creationId xmlns:a16="http://schemas.microsoft.com/office/drawing/2014/main" id="{00000000-0008-0000-0300-00004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90</xdr:row>
          <xdr:rowOff>139700</xdr:rowOff>
        </xdr:from>
        <xdr:to>
          <xdr:col>23</xdr:col>
          <xdr:colOff>330200</xdr:colOff>
          <xdr:row>92</xdr:row>
          <xdr:rowOff>25400</xdr:rowOff>
        </xdr:to>
        <xdr:sp macro="" textlink="">
          <xdr:nvSpPr>
            <xdr:cNvPr id="224328" name="Check Box 1096" hidden="1">
              <a:extLst>
                <a:ext uri="{63B3BB69-23CF-44E3-9099-C40C66FF867C}">
                  <a14:compatExt spid="_x0000_s224328"/>
                </a:ext>
                <a:ext uri="{FF2B5EF4-FFF2-40B4-BE49-F238E27FC236}">
                  <a16:creationId xmlns:a16="http://schemas.microsoft.com/office/drawing/2014/main" id="{00000000-0008-0000-0300-00004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91</xdr:row>
          <xdr:rowOff>139700</xdr:rowOff>
        </xdr:from>
        <xdr:to>
          <xdr:col>23</xdr:col>
          <xdr:colOff>330200</xdr:colOff>
          <xdr:row>93</xdr:row>
          <xdr:rowOff>25400</xdr:rowOff>
        </xdr:to>
        <xdr:sp macro="" textlink="">
          <xdr:nvSpPr>
            <xdr:cNvPr id="224329" name="Check Box 1097" hidden="1">
              <a:extLst>
                <a:ext uri="{63B3BB69-23CF-44E3-9099-C40C66FF867C}">
                  <a14:compatExt spid="_x0000_s224329"/>
                </a:ext>
                <a:ext uri="{FF2B5EF4-FFF2-40B4-BE49-F238E27FC236}">
                  <a16:creationId xmlns:a16="http://schemas.microsoft.com/office/drawing/2014/main" id="{00000000-0008-0000-0300-00004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92</xdr:row>
          <xdr:rowOff>139700</xdr:rowOff>
        </xdr:from>
        <xdr:to>
          <xdr:col>23</xdr:col>
          <xdr:colOff>330200</xdr:colOff>
          <xdr:row>94</xdr:row>
          <xdr:rowOff>25400</xdr:rowOff>
        </xdr:to>
        <xdr:sp macro="" textlink="">
          <xdr:nvSpPr>
            <xdr:cNvPr id="224330" name="Check Box 1098" hidden="1">
              <a:extLst>
                <a:ext uri="{63B3BB69-23CF-44E3-9099-C40C66FF867C}">
                  <a14:compatExt spid="_x0000_s224330"/>
                </a:ext>
                <a:ext uri="{FF2B5EF4-FFF2-40B4-BE49-F238E27FC236}">
                  <a16:creationId xmlns:a16="http://schemas.microsoft.com/office/drawing/2014/main" id="{00000000-0008-0000-0300-00004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93</xdr:row>
          <xdr:rowOff>139700</xdr:rowOff>
        </xdr:from>
        <xdr:to>
          <xdr:col>23</xdr:col>
          <xdr:colOff>330200</xdr:colOff>
          <xdr:row>95</xdr:row>
          <xdr:rowOff>25400</xdr:rowOff>
        </xdr:to>
        <xdr:sp macro="" textlink="">
          <xdr:nvSpPr>
            <xdr:cNvPr id="224331" name="Check Box 1099" hidden="1">
              <a:extLst>
                <a:ext uri="{63B3BB69-23CF-44E3-9099-C40C66FF867C}">
                  <a14:compatExt spid="_x0000_s224331"/>
                </a:ext>
                <a:ext uri="{FF2B5EF4-FFF2-40B4-BE49-F238E27FC236}">
                  <a16:creationId xmlns:a16="http://schemas.microsoft.com/office/drawing/2014/main" id="{00000000-0008-0000-0300-00004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94</xdr:row>
          <xdr:rowOff>139700</xdr:rowOff>
        </xdr:from>
        <xdr:to>
          <xdr:col>23</xdr:col>
          <xdr:colOff>330200</xdr:colOff>
          <xdr:row>96</xdr:row>
          <xdr:rowOff>25400</xdr:rowOff>
        </xdr:to>
        <xdr:sp macro="" textlink="">
          <xdr:nvSpPr>
            <xdr:cNvPr id="224332" name="Check Box 1100" hidden="1">
              <a:extLst>
                <a:ext uri="{63B3BB69-23CF-44E3-9099-C40C66FF867C}">
                  <a14:compatExt spid="_x0000_s224332"/>
                </a:ext>
                <a:ext uri="{FF2B5EF4-FFF2-40B4-BE49-F238E27FC236}">
                  <a16:creationId xmlns:a16="http://schemas.microsoft.com/office/drawing/2014/main" id="{00000000-0008-0000-0300-00004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95</xdr:row>
          <xdr:rowOff>139700</xdr:rowOff>
        </xdr:from>
        <xdr:to>
          <xdr:col>23</xdr:col>
          <xdr:colOff>330200</xdr:colOff>
          <xdr:row>97</xdr:row>
          <xdr:rowOff>25400</xdr:rowOff>
        </xdr:to>
        <xdr:sp macro="" textlink="">
          <xdr:nvSpPr>
            <xdr:cNvPr id="224333" name="Check Box 1101" hidden="1">
              <a:extLst>
                <a:ext uri="{63B3BB69-23CF-44E3-9099-C40C66FF867C}">
                  <a14:compatExt spid="_x0000_s224333"/>
                </a:ext>
                <a:ext uri="{FF2B5EF4-FFF2-40B4-BE49-F238E27FC236}">
                  <a16:creationId xmlns:a16="http://schemas.microsoft.com/office/drawing/2014/main" id="{00000000-0008-0000-0300-00004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96</xdr:row>
          <xdr:rowOff>139700</xdr:rowOff>
        </xdr:from>
        <xdr:to>
          <xdr:col>23</xdr:col>
          <xdr:colOff>330200</xdr:colOff>
          <xdr:row>98</xdr:row>
          <xdr:rowOff>25400</xdr:rowOff>
        </xdr:to>
        <xdr:sp macro="" textlink="">
          <xdr:nvSpPr>
            <xdr:cNvPr id="224334" name="Check Box 1102" hidden="1">
              <a:extLst>
                <a:ext uri="{63B3BB69-23CF-44E3-9099-C40C66FF867C}">
                  <a14:compatExt spid="_x0000_s224334"/>
                </a:ext>
                <a:ext uri="{FF2B5EF4-FFF2-40B4-BE49-F238E27FC236}">
                  <a16:creationId xmlns:a16="http://schemas.microsoft.com/office/drawing/2014/main" id="{00000000-0008-0000-0300-00004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97</xdr:row>
          <xdr:rowOff>139700</xdr:rowOff>
        </xdr:from>
        <xdr:to>
          <xdr:col>23</xdr:col>
          <xdr:colOff>330200</xdr:colOff>
          <xdr:row>99</xdr:row>
          <xdr:rowOff>25400</xdr:rowOff>
        </xdr:to>
        <xdr:sp macro="" textlink="">
          <xdr:nvSpPr>
            <xdr:cNvPr id="224335" name="Check Box 1103" hidden="1">
              <a:extLst>
                <a:ext uri="{63B3BB69-23CF-44E3-9099-C40C66FF867C}">
                  <a14:compatExt spid="_x0000_s224335"/>
                </a:ext>
                <a:ext uri="{FF2B5EF4-FFF2-40B4-BE49-F238E27FC236}">
                  <a16:creationId xmlns:a16="http://schemas.microsoft.com/office/drawing/2014/main" id="{00000000-0008-0000-0300-00004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98</xdr:row>
          <xdr:rowOff>139700</xdr:rowOff>
        </xdr:from>
        <xdr:to>
          <xdr:col>23</xdr:col>
          <xdr:colOff>330200</xdr:colOff>
          <xdr:row>100</xdr:row>
          <xdr:rowOff>25400</xdr:rowOff>
        </xdr:to>
        <xdr:sp macro="" textlink="">
          <xdr:nvSpPr>
            <xdr:cNvPr id="224336" name="Check Box 1104" hidden="1">
              <a:extLst>
                <a:ext uri="{63B3BB69-23CF-44E3-9099-C40C66FF867C}">
                  <a14:compatExt spid="_x0000_s224336"/>
                </a:ext>
                <a:ext uri="{FF2B5EF4-FFF2-40B4-BE49-F238E27FC236}">
                  <a16:creationId xmlns:a16="http://schemas.microsoft.com/office/drawing/2014/main" id="{00000000-0008-0000-0300-00005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99</xdr:row>
          <xdr:rowOff>139700</xdr:rowOff>
        </xdr:from>
        <xdr:to>
          <xdr:col>23</xdr:col>
          <xdr:colOff>330200</xdr:colOff>
          <xdr:row>101</xdr:row>
          <xdr:rowOff>25400</xdr:rowOff>
        </xdr:to>
        <xdr:sp macro="" textlink="">
          <xdr:nvSpPr>
            <xdr:cNvPr id="224337" name="Check Box 1105" hidden="1">
              <a:extLst>
                <a:ext uri="{63B3BB69-23CF-44E3-9099-C40C66FF867C}">
                  <a14:compatExt spid="_x0000_s224337"/>
                </a:ext>
                <a:ext uri="{FF2B5EF4-FFF2-40B4-BE49-F238E27FC236}">
                  <a16:creationId xmlns:a16="http://schemas.microsoft.com/office/drawing/2014/main" id="{00000000-0008-0000-0300-00005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100</xdr:row>
          <xdr:rowOff>139700</xdr:rowOff>
        </xdr:from>
        <xdr:to>
          <xdr:col>23</xdr:col>
          <xdr:colOff>330200</xdr:colOff>
          <xdr:row>102</xdr:row>
          <xdr:rowOff>25400</xdr:rowOff>
        </xdr:to>
        <xdr:sp macro="" textlink="">
          <xdr:nvSpPr>
            <xdr:cNvPr id="224338" name="Check Box 1106" hidden="1">
              <a:extLst>
                <a:ext uri="{63B3BB69-23CF-44E3-9099-C40C66FF867C}">
                  <a14:compatExt spid="_x0000_s224338"/>
                </a:ext>
                <a:ext uri="{FF2B5EF4-FFF2-40B4-BE49-F238E27FC236}">
                  <a16:creationId xmlns:a16="http://schemas.microsoft.com/office/drawing/2014/main" id="{00000000-0008-0000-0300-00005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101</xdr:row>
          <xdr:rowOff>139700</xdr:rowOff>
        </xdr:from>
        <xdr:to>
          <xdr:col>23</xdr:col>
          <xdr:colOff>330200</xdr:colOff>
          <xdr:row>103</xdr:row>
          <xdr:rowOff>25400</xdr:rowOff>
        </xdr:to>
        <xdr:sp macro="" textlink="">
          <xdr:nvSpPr>
            <xdr:cNvPr id="224339" name="Check Box 1107" hidden="1">
              <a:extLst>
                <a:ext uri="{63B3BB69-23CF-44E3-9099-C40C66FF867C}">
                  <a14:compatExt spid="_x0000_s224339"/>
                </a:ext>
                <a:ext uri="{FF2B5EF4-FFF2-40B4-BE49-F238E27FC236}">
                  <a16:creationId xmlns:a16="http://schemas.microsoft.com/office/drawing/2014/main" id="{00000000-0008-0000-0300-00005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xdr:row>
          <xdr:rowOff>152400</xdr:rowOff>
        </xdr:from>
        <xdr:to>
          <xdr:col>24</xdr:col>
          <xdr:colOff>330200</xdr:colOff>
          <xdr:row>3</xdr:row>
          <xdr:rowOff>152400</xdr:rowOff>
        </xdr:to>
        <xdr:sp macro="" textlink="">
          <xdr:nvSpPr>
            <xdr:cNvPr id="224340" name="Check Box 1108" hidden="1">
              <a:extLst>
                <a:ext uri="{63B3BB69-23CF-44E3-9099-C40C66FF867C}">
                  <a14:compatExt spid="_x0000_s224340"/>
                </a:ext>
                <a:ext uri="{FF2B5EF4-FFF2-40B4-BE49-F238E27FC236}">
                  <a16:creationId xmlns:a16="http://schemas.microsoft.com/office/drawing/2014/main" id="{00000000-0008-0000-0300-00005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xdr:row>
          <xdr:rowOff>139700</xdr:rowOff>
        </xdr:from>
        <xdr:to>
          <xdr:col>24</xdr:col>
          <xdr:colOff>330200</xdr:colOff>
          <xdr:row>5</xdr:row>
          <xdr:rowOff>25400</xdr:rowOff>
        </xdr:to>
        <xdr:sp macro="" textlink="">
          <xdr:nvSpPr>
            <xdr:cNvPr id="224341" name="Check Box 1109" hidden="1">
              <a:extLst>
                <a:ext uri="{63B3BB69-23CF-44E3-9099-C40C66FF867C}">
                  <a14:compatExt spid="_x0000_s224341"/>
                </a:ext>
                <a:ext uri="{FF2B5EF4-FFF2-40B4-BE49-F238E27FC236}">
                  <a16:creationId xmlns:a16="http://schemas.microsoft.com/office/drawing/2014/main" id="{00000000-0008-0000-0300-00005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xdr:row>
          <xdr:rowOff>139700</xdr:rowOff>
        </xdr:from>
        <xdr:to>
          <xdr:col>24</xdr:col>
          <xdr:colOff>330200</xdr:colOff>
          <xdr:row>6</xdr:row>
          <xdr:rowOff>25400</xdr:rowOff>
        </xdr:to>
        <xdr:sp macro="" textlink="">
          <xdr:nvSpPr>
            <xdr:cNvPr id="224342" name="Check Box 1110" hidden="1">
              <a:extLst>
                <a:ext uri="{63B3BB69-23CF-44E3-9099-C40C66FF867C}">
                  <a14:compatExt spid="_x0000_s224342"/>
                </a:ext>
                <a:ext uri="{FF2B5EF4-FFF2-40B4-BE49-F238E27FC236}">
                  <a16:creationId xmlns:a16="http://schemas.microsoft.com/office/drawing/2014/main" id="{00000000-0008-0000-0300-00005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xdr:row>
          <xdr:rowOff>139700</xdr:rowOff>
        </xdr:from>
        <xdr:to>
          <xdr:col>24</xdr:col>
          <xdr:colOff>330200</xdr:colOff>
          <xdr:row>7</xdr:row>
          <xdr:rowOff>25400</xdr:rowOff>
        </xdr:to>
        <xdr:sp macro="" textlink="">
          <xdr:nvSpPr>
            <xdr:cNvPr id="224343" name="Check Box 1111" hidden="1">
              <a:extLst>
                <a:ext uri="{63B3BB69-23CF-44E3-9099-C40C66FF867C}">
                  <a14:compatExt spid="_x0000_s224343"/>
                </a:ext>
                <a:ext uri="{FF2B5EF4-FFF2-40B4-BE49-F238E27FC236}">
                  <a16:creationId xmlns:a16="http://schemas.microsoft.com/office/drawing/2014/main" id="{00000000-0008-0000-0300-00005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xdr:row>
          <xdr:rowOff>139700</xdr:rowOff>
        </xdr:from>
        <xdr:to>
          <xdr:col>24</xdr:col>
          <xdr:colOff>330200</xdr:colOff>
          <xdr:row>8</xdr:row>
          <xdr:rowOff>25400</xdr:rowOff>
        </xdr:to>
        <xdr:sp macro="" textlink="">
          <xdr:nvSpPr>
            <xdr:cNvPr id="224344" name="Check Box 1112" hidden="1">
              <a:extLst>
                <a:ext uri="{63B3BB69-23CF-44E3-9099-C40C66FF867C}">
                  <a14:compatExt spid="_x0000_s224344"/>
                </a:ext>
                <a:ext uri="{FF2B5EF4-FFF2-40B4-BE49-F238E27FC236}">
                  <a16:creationId xmlns:a16="http://schemas.microsoft.com/office/drawing/2014/main" id="{00000000-0008-0000-0300-00005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xdr:row>
          <xdr:rowOff>139700</xdr:rowOff>
        </xdr:from>
        <xdr:to>
          <xdr:col>24</xdr:col>
          <xdr:colOff>330200</xdr:colOff>
          <xdr:row>9</xdr:row>
          <xdr:rowOff>25400</xdr:rowOff>
        </xdr:to>
        <xdr:sp macro="" textlink="">
          <xdr:nvSpPr>
            <xdr:cNvPr id="224345" name="Check Box 1113" hidden="1">
              <a:extLst>
                <a:ext uri="{63B3BB69-23CF-44E3-9099-C40C66FF867C}">
                  <a14:compatExt spid="_x0000_s224345"/>
                </a:ext>
                <a:ext uri="{FF2B5EF4-FFF2-40B4-BE49-F238E27FC236}">
                  <a16:creationId xmlns:a16="http://schemas.microsoft.com/office/drawing/2014/main" id="{00000000-0008-0000-0300-00005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xdr:row>
          <xdr:rowOff>139700</xdr:rowOff>
        </xdr:from>
        <xdr:to>
          <xdr:col>24</xdr:col>
          <xdr:colOff>330200</xdr:colOff>
          <xdr:row>10</xdr:row>
          <xdr:rowOff>25400</xdr:rowOff>
        </xdr:to>
        <xdr:sp macro="" textlink="">
          <xdr:nvSpPr>
            <xdr:cNvPr id="224346" name="Check Box 1114" hidden="1">
              <a:extLst>
                <a:ext uri="{63B3BB69-23CF-44E3-9099-C40C66FF867C}">
                  <a14:compatExt spid="_x0000_s224346"/>
                </a:ext>
                <a:ext uri="{FF2B5EF4-FFF2-40B4-BE49-F238E27FC236}">
                  <a16:creationId xmlns:a16="http://schemas.microsoft.com/office/drawing/2014/main" id="{00000000-0008-0000-0300-00005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xdr:row>
          <xdr:rowOff>139700</xdr:rowOff>
        </xdr:from>
        <xdr:to>
          <xdr:col>24</xdr:col>
          <xdr:colOff>330200</xdr:colOff>
          <xdr:row>11</xdr:row>
          <xdr:rowOff>25400</xdr:rowOff>
        </xdr:to>
        <xdr:sp macro="" textlink="">
          <xdr:nvSpPr>
            <xdr:cNvPr id="224347" name="Check Box 1115" hidden="1">
              <a:extLst>
                <a:ext uri="{63B3BB69-23CF-44E3-9099-C40C66FF867C}">
                  <a14:compatExt spid="_x0000_s224347"/>
                </a:ext>
                <a:ext uri="{FF2B5EF4-FFF2-40B4-BE49-F238E27FC236}">
                  <a16:creationId xmlns:a16="http://schemas.microsoft.com/office/drawing/2014/main" id="{00000000-0008-0000-0300-00005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xdr:row>
          <xdr:rowOff>139700</xdr:rowOff>
        </xdr:from>
        <xdr:to>
          <xdr:col>24</xdr:col>
          <xdr:colOff>330200</xdr:colOff>
          <xdr:row>12</xdr:row>
          <xdr:rowOff>25400</xdr:rowOff>
        </xdr:to>
        <xdr:sp macro="" textlink="">
          <xdr:nvSpPr>
            <xdr:cNvPr id="224348" name="Check Box 1116" hidden="1">
              <a:extLst>
                <a:ext uri="{63B3BB69-23CF-44E3-9099-C40C66FF867C}">
                  <a14:compatExt spid="_x0000_s224348"/>
                </a:ext>
                <a:ext uri="{FF2B5EF4-FFF2-40B4-BE49-F238E27FC236}">
                  <a16:creationId xmlns:a16="http://schemas.microsoft.com/office/drawing/2014/main" id="{00000000-0008-0000-0300-00005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11</xdr:row>
          <xdr:rowOff>139700</xdr:rowOff>
        </xdr:from>
        <xdr:to>
          <xdr:col>24</xdr:col>
          <xdr:colOff>330200</xdr:colOff>
          <xdr:row>13</xdr:row>
          <xdr:rowOff>25400</xdr:rowOff>
        </xdr:to>
        <xdr:sp macro="" textlink="">
          <xdr:nvSpPr>
            <xdr:cNvPr id="224349" name="Check Box 1117" hidden="1">
              <a:extLst>
                <a:ext uri="{63B3BB69-23CF-44E3-9099-C40C66FF867C}">
                  <a14:compatExt spid="_x0000_s224349"/>
                </a:ext>
                <a:ext uri="{FF2B5EF4-FFF2-40B4-BE49-F238E27FC236}">
                  <a16:creationId xmlns:a16="http://schemas.microsoft.com/office/drawing/2014/main" id="{00000000-0008-0000-0300-00005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12</xdr:row>
          <xdr:rowOff>139700</xdr:rowOff>
        </xdr:from>
        <xdr:to>
          <xdr:col>24</xdr:col>
          <xdr:colOff>330200</xdr:colOff>
          <xdr:row>14</xdr:row>
          <xdr:rowOff>25400</xdr:rowOff>
        </xdr:to>
        <xdr:sp macro="" textlink="">
          <xdr:nvSpPr>
            <xdr:cNvPr id="224350" name="Check Box 1118" hidden="1">
              <a:extLst>
                <a:ext uri="{63B3BB69-23CF-44E3-9099-C40C66FF867C}">
                  <a14:compatExt spid="_x0000_s224350"/>
                </a:ext>
                <a:ext uri="{FF2B5EF4-FFF2-40B4-BE49-F238E27FC236}">
                  <a16:creationId xmlns:a16="http://schemas.microsoft.com/office/drawing/2014/main" id="{00000000-0008-0000-0300-00005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13</xdr:row>
          <xdr:rowOff>139700</xdr:rowOff>
        </xdr:from>
        <xdr:to>
          <xdr:col>24</xdr:col>
          <xdr:colOff>330200</xdr:colOff>
          <xdr:row>15</xdr:row>
          <xdr:rowOff>25400</xdr:rowOff>
        </xdr:to>
        <xdr:sp macro="" textlink="">
          <xdr:nvSpPr>
            <xdr:cNvPr id="224351" name="Check Box 1119" hidden="1">
              <a:extLst>
                <a:ext uri="{63B3BB69-23CF-44E3-9099-C40C66FF867C}">
                  <a14:compatExt spid="_x0000_s224351"/>
                </a:ext>
                <a:ext uri="{FF2B5EF4-FFF2-40B4-BE49-F238E27FC236}">
                  <a16:creationId xmlns:a16="http://schemas.microsoft.com/office/drawing/2014/main" id="{00000000-0008-0000-0300-00005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14</xdr:row>
          <xdr:rowOff>139700</xdr:rowOff>
        </xdr:from>
        <xdr:to>
          <xdr:col>24</xdr:col>
          <xdr:colOff>330200</xdr:colOff>
          <xdr:row>16</xdr:row>
          <xdr:rowOff>25400</xdr:rowOff>
        </xdr:to>
        <xdr:sp macro="" textlink="">
          <xdr:nvSpPr>
            <xdr:cNvPr id="224352" name="Check Box 1120" hidden="1">
              <a:extLst>
                <a:ext uri="{63B3BB69-23CF-44E3-9099-C40C66FF867C}">
                  <a14:compatExt spid="_x0000_s224352"/>
                </a:ext>
                <a:ext uri="{FF2B5EF4-FFF2-40B4-BE49-F238E27FC236}">
                  <a16:creationId xmlns:a16="http://schemas.microsoft.com/office/drawing/2014/main" id="{00000000-0008-0000-0300-00006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15</xdr:row>
          <xdr:rowOff>139700</xdr:rowOff>
        </xdr:from>
        <xdr:to>
          <xdr:col>24</xdr:col>
          <xdr:colOff>330200</xdr:colOff>
          <xdr:row>17</xdr:row>
          <xdr:rowOff>25400</xdr:rowOff>
        </xdr:to>
        <xdr:sp macro="" textlink="">
          <xdr:nvSpPr>
            <xdr:cNvPr id="224353" name="Check Box 1121" hidden="1">
              <a:extLst>
                <a:ext uri="{63B3BB69-23CF-44E3-9099-C40C66FF867C}">
                  <a14:compatExt spid="_x0000_s224353"/>
                </a:ext>
                <a:ext uri="{FF2B5EF4-FFF2-40B4-BE49-F238E27FC236}">
                  <a16:creationId xmlns:a16="http://schemas.microsoft.com/office/drawing/2014/main" id="{00000000-0008-0000-0300-00006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16</xdr:row>
          <xdr:rowOff>139700</xdr:rowOff>
        </xdr:from>
        <xdr:to>
          <xdr:col>24</xdr:col>
          <xdr:colOff>330200</xdr:colOff>
          <xdr:row>18</xdr:row>
          <xdr:rowOff>25400</xdr:rowOff>
        </xdr:to>
        <xdr:sp macro="" textlink="">
          <xdr:nvSpPr>
            <xdr:cNvPr id="224354" name="Check Box 1122" hidden="1">
              <a:extLst>
                <a:ext uri="{63B3BB69-23CF-44E3-9099-C40C66FF867C}">
                  <a14:compatExt spid="_x0000_s224354"/>
                </a:ext>
                <a:ext uri="{FF2B5EF4-FFF2-40B4-BE49-F238E27FC236}">
                  <a16:creationId xmlns:a16="http://schemas.microsoft.com/office/drawing/2014/main" id="{00000000-0008-0000-0300-00006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17</xdr:row>
          <xdr:rowOff>139700</xdr:rowOff>
        </xdr:from>
        <xdr:to>
          <xdr:col>24</xdr:col>
          <xdr:colOff>330200</xdr:colOff>
          <xdr:row>19</xdr:row>
          <xdr:rowOff>25400</xdr:rowOff>
        </xdr:to>
        <xdr:sp macro="" textlink="">
          <xdr:nvSpPr>
            <xdr:cNvPr id="224355" name="Check Box 1123" hidden="1">
              <a:extLst>
                <a:ext uri="{63B3BB69-23CF-44E3-9099-C40C66FF867C}">
                  <a14:compatExt spid="_x0000_s224355"/>
                </a:ext>
                <a:ext uri="{FF2B5EF4-FFF2-40B4-BE49-F238E27FC236}">
                  <a16:creationId xmlns:a16="http://schemas.microsoft.com/office/drawing/2014/main" id="{00000000-0008-0000-0300-00006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18</xdr:row>
          <xdr:rowOff>139700</xdr:rowOff>
        </xdr:from>
        <xdr:to>
          <xdr:col>24</xdr:col>
          <xdr:colOff>330200</xdr:colOff>
          <xdr:row>20</xdr:row>
          <xdr:rowOff>25400</xdr:rowOff>
        </xdr:to>
        <xdr:sp macro="" textlink="">
          <xdr:nvSpPr>
            <xdr:cNvPr id="224356" name="Check Box 1124" hidden="1">
              <a:extLst>
                <a:ext uri="{63B3BB69-23CF-44E3-9099-C40C66FF867C}">
                  <a14:compatExt spid="_x0000_s224356"/>
                </a:ext>
                <a:ext uri="{FF2B5EF4-FFF2-40B4-BE49-F238E27FC236}">
                  <a16:creationId xmlns:a16="http://schemas.microsoft.com/office/drawing/2014/main" id="{00000000-0008-0000-0300-00006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19</xdr:row>
          <xdr:rowOff>139700</xdr:rowOff>
        </xdr:from>
        <xdr:to>
          <xdr:col>24</xdr:col>
          <xdr:colOff>330200</xdr:colOff>
          <xdr:row>21</xdr:row>
          <xdr:rowOff>25400</xdr:rowOff>
        </xdr:to>
        <xdr:sp macro="" textlink="">
          <xdr:nvSpPr>
            <xdr:cNvPr id="224357" name="Check Box 1125" hidden="1">
              <a:extLst>
                <a:ext uri="{63B3BB69-23CF-44E3-9099-C40C66FF867C}">
                  <a14:compatExt spid="_x0000_s224357"/>
                </a:ext>
                <a:ext uri="{FF2B5EF4-FFF2-40B4-BE49-F238E27FC236}">
                  <a16:creationId xmlns:a16="http://schemas.microsoft.com/office/drawing/2014/main" id="{00000000-0008-0000-0300-00006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20</xdr:row>
          <xdr:rowOff>139700</xdr:rowOff>
        </xdr:from>
        <xdr:to>
          <xdr:col>24</xdr:col>
          <xdr:colOff>330200</xdr:colOff>
          <xdr:row>22</xdr:row>
          <xdr:rowOff>25400</xdr:rowOff>
        </xdr:to>
        <xdr:sp macro="" textlink="">
          <xdr:nvSpPr>
            <xdr:cNvPr id="224358" name="Check Box 1126" hidden="1">
              <a:extLst>
                <a:ext uri="{63B3BB69-23CF-44E3-9099-C40C66FF867C}">
                  <a14:compatExt spid="_x0000_s224358"/>
                </a:ext>
                <a:ext uri="{FF2B5EF4-FFF2-40B4-BE49-F238E27FC236}">
                  <a16:creationId xmlns:a16="http://schemas.microsoft.com/office/drawing/2014/main" id="{00000000-0008-0000-0300-00006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21</xdr:row>
          <xdr:rowOff>139700</xdr:rowOff>
        </xdr:from>
        <xdr:to>
          <xdr:col>24</xdr:col>
          <xdr:colOff>330200</xdr:colOff>
          <xdr:row>23</xdr:row>
          <xdr:rowOff>25400</xdr:rowOff>
        </xdr:to>
        <xdr:sp macro="" textlink="">
          <xdr:nvSpPr>
            <xdr:cNvPr id="224359" name="Check Box 1127" hidden="1">
              <a:extLst>
                <a:ext uri="{63B3BB69-23CF-44E3-9099-C40C66FF867C}">
                  <a14:compatExt spid="_x0000_s224359"/>
                </a:ext>
                <a:ext uri="{FF2B5EF4-FFF2-40B4-BE49-F238E27FC236}">
                  <a16:creationId xmlns:a16="http://schemas.microsoft.com/office/drawing/2014/main" id="{00000000-0008-0000-0300-00006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22</xdr:row>
          <xdr:rowOff>139700</xdr:rowOff>
        </xdr:from>
        <xdr:to>
          <xdr:col>24</xdr:col>
          <xdr:colOff>330200</xdr:colOff>
          <xdr:row>24</xdr:row>
          <xdr:rowOff>25400</xdr:rowOff>
        </xdr:to>
        <xdr:sp macro="" textlink="">
          <xdr:nvSpPr>
            <xdr:cNvPr id="224360" name="Check Box 1128" hidden="1">
              <a:extLst>
                <a:ext uri="{63B3BB69-23CF-44E3-9099-C40C66FF867C}">
                  <a14:compatExt spid="_x0000_s224360"/>
                </a:ext>
                <a:ext uri="{FF2B5EF4-FFF2-40B4-BE49-F238E27FC236}">
                  <a16:creationId xmlns:a16="http://schemas.microsoft.com/office/drawing/2014/main" id="{00000000-0008-0000-0300-00006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23</xdr:row>
          <xdr:rowOff>139700</xdr:rowOff>
        </xdr:from>
        <xdr:to>
          <xdr:col>24</xdr:col>
          <xdr:colOff>330200</xdr:colOff>
          <xdr:row>25</xdr:row>
          <xdr:rowOff>25400</xdr:rowOff>
        </xdr:to>
        <xdr:sp macro="" textlink="">
          <xdr:nvSpPr>
            <xdr:cNvPr id="224361" name="Check Box 1129" hidden="1">
              <a:extLst>
                <a:ext uri="{63B3BB69-23CF-44E3-9099-C40C66FF867C}">
                  <a14:compatExt spid="_x0000_s224361"/>
                </a:ext>
                <a:ext uri="{FF2B5EF4-FFF2-40B4-BE49-F238E27FC236}">
                  <a16:creationId xmlns:a16="http://schemas.microsoft.com/office/drawing/2014/main" id="{00000000-0008-0000-0300-00006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24</xdr:row>
          <xdr:rowOff>139700</xdr:rowOff>
        </xdr:from>
        <xdr:to>
          <xdr:col>24</xdr:col>
          <xdr:colOff>330200</xdr:colOff>
          <xdr:row>26</xdr:row>
          <xdr:rowOff>25400</xdr:rowOff>
        </xdr:to>
        <xdr:sp macro="" textlink="">
          <xdr:nvSpPr>
            <xdr:cNvPr id="224362" name="Check Box 1130" hidden="1">
              <a:extLst>
                <a:ext uri="{63B3BB69-23CF-44E3-9099-C40C66FF867C}">
                  <a14:compatExt spid="_x0000_s224362"/>
                </a:ext>
                <a:ext uri="{FF2B5EF4-FFF2-40B4-BE49-F238E27FC236}">
                  <a16:creationId xmlns:a16="http://schemas.microsoft.com/office/drawing/2014/main" id="{00000000-0008-0000-0300-00006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25</xdr:row>
          <xdr:rowOff>139700</xdr:rowOff>
        </xdr:from>
        <xdr:to>
          <xdr:col>24</xdr:col>
          <xdr:colOff>330200</xdr:colOff>
          <xdr:row>27</xdr:row>
          <xdr:rowOff>25400</xdr:rowOff>
        </xdr:to>
        <xdr:sp macro="" textlink="">
          <xdr:nvSpPr>
            <xdr:cNvPr id="224363" name="Check Box 1131" hidden="1">
              <a:extLst>
                <a:ext uri="{63B3BB69-23CF-44E3-9099-C40C66FF867C}">
                  <a14:compatExt spid="_x0000_s224363"/>
                </a:ext>
                <a:ext uri="{FF2B5EF4-FFF2-40B4-BE49-F238E27FC236}">
                  <a16:creationId xmlns:a16="http://schemas.microsoft.com/office/drawing/2014/main" id="{00000000-0008-0000-0300-00006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26</xdr:row>
          <xdr:rowOff>139700</xdr:rowOff>
        </xdr:from>
        <xdr:to>
          <xdr:col>24</xdr:col>
          <xdr:colOff>330200</xdr:colOff>
          <xdr:row>28</xdr:row>
          <xdr:rowOff>25400</xdr:rowOff>
        </xdr:to>
        <xdr:sp macro="" textlink="">
          <xdr:nvSpPr>
            <xdr:cNvPr id="224364" name="Check Box 1132" hidden="1">
              <a:extLst>
                <a:ext uri="{63B3BB69-23CF-44E3-9099-C40C66FF867C}">
                  <a14:compatExt spid="_x0000_s224364"/>
                </a:ext>
                <a:ext uri="{FF2B5EF4-FFF2-40B4-BE49-F238E27FC236}">
                  <a16:creationId xmlns:a16="http://schemas.microsoft.com/office/drawing/2014/main" id="{00000000-0008-0000-0300-00006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27</xdr:row>
          <xdr:rowOff>139700</xdr:rowOff>
        </xdr:from>
        <xdr:to>
          <xdr:col>24</xdr:col>
          <xdr:colOff>330200</xdr:colOff>
          <xdr:row>29</xdr:row>
          <xdr:rowOff>25400</xdr:rowOff>
        </xdr:to>
        <xdr:sp macro="" textlink="">
          <xdr:nvSpPr>
            <xdr:cNvPr id="224365" name="Check Box 1133" hidden="1">
              <a:extLst>
                <a:ext uri="{63B3BB69-23CF-44E3-9099-C40C66FF867C}">
                  <a14:compatExt spid="_x0000_s224365"/>
                </a:ext>
                <a:ext uri="{FF2B5EF4-FFF2-40B4-BE49-F238E27FC236}">
                  <a16:creationId xmlns:a16="http://schemas.microsoft.com/office/drawing/2014/main" id="{00000000-0008-0000-0300-00006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28</xdr:row>
          <xdr:rowOff>139700</xdr:rowOff>
        </xdr:from>
        <xdr:to>
          <xdr:col>24</xdr:col>
          <xdr:colOff>330200</xdr:colOff>
          <xdr:row>30</xdr:row>
          <xdr:rowOff>25400</xdr:rowOff>
        </xdr:to>
        <xdr:sp macro="" textlink="">
          <xdr:nvSpPr>
            <xdr:cNvPr id="224366" name="Check Box 1134" hidden="1">
              <a:extLst>
                <a:ext uri="{63B3BB69-23CF-44E3-9099-C40C66FF867C}">
                  <a14:compatExt spid="_x0000_s224366"/>
                </a:ext>
                <a:ext uri="{FF2B5EF4-FFF2-40B4-BE49-F238E27FC236}">
                  <a16:creationId xmlns:a16="http://schemas.microsoft.com/office/drawing/2014/main" id="{00000000-0008-0000-0300-00006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29</xdr:row>
          <xdr:rowOff>139700</xdr:rowOff>
        </xdr:from>
        <xdr:to>
          <xdr:col>24</xdr:col>
          <xdr:colOff>330200</xdr:colOff>
          <xdr:row>31</xdr:row>
          <xdr:rowOff>25400</xdr:rowOff>
        </xdr:to>
        <xdr:sp macro="" textlink="">
          <xdr:nvSpPr>
            <xdr:cNvPr id="224367" name="Check Box 1135" hidden="1">
              <a:extLst>
                <a:ext uri="{63B3BB69-23CF-44E3-9099-C40C66FF867C}">
                  <a14:compatExt spid="_x0000_s224367"/>
                </a:ext>
                <a:ext uri="{FF2B5EF4-FFF2-40B4-BE49-F238E27FC236}">
                  <a16:creationId xmlns:a16="http://schemas.microsoft.com/office/drawing/2014/main" id="{00000000-0008-0000-0300-00006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30</xdr:row>
          <xdr:rowOff>139700</xdr:rowOff>
        </xdr:from>
        <xdr:to>
          <xdr:col>24</xdr:col>
          <xdr:colOff>330200</xdr:colOff>
          <xdr:row>32</xdr:row>
          <xdr:rowOff>25400</xdr:rowOff>
        </xdr:to>
        <xdr:sp macro="" textlink="">
          <xdr:nvSpPr>
            <xdr:cNvPr id="224368" name="Check Box 1136" hidden="1">
              <a:extLst>
                <a:ext uri="{63B3BB69-23CF-44E3-9099-C40C66FF867C}">
                  <a14:compatExt spid="_x0000_s224368"/>
                </a:ext>
                <a:ext uri="{FF2B5EF4-FFF2-40B4-BE49-F238E27FC236}">
                  <a16:creationId xmlns:a16="http://schemas.microsoft.com/office/drawing/2014/main" id="{00000000-0008-0000-0300-00007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31</xdr:row>
          <xdr:rowOff>139700</xdr:rowOff>
        </xdr:from>
        <xdr:to>
          <xdr:col>24</xdr:col>
          <xdr:colOff>330200</xdr:colOff>
          <xdr:row>33</xdr:row>
          <xdr:rowOff>25400</xdr:rowOff>
        </xdr:to>
        <xdr:sp macro="" textlink="">
          <xdr:nvSpPr>
            <xdr:cNvPr id="224369" name="Check Box 1137" hidden="1">
              <a:extLst>
                <a:ext uri="{63B3BB69-23CF-44E3-9099-C40C66FF867C}">
                  <a14:compatExt spid="_x0000_s224369"/>
                </a:ext>
                <a:ext uri="{FF2B5EF4-FFF2-40B4-BE49-F238E27FC236}">
                  <a16:creationId xmlns:a16="http://schemas.microsoft.com/office/drawing/2014/main" id="{00000000-0008-0000-0300-00007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32</xdr:row>
          <xdr:rowOff>139700</xdr:rowOff>
        </xdr:from>
        <xdr:to>
          <xdr:col>24</xdr:col>
          <xdr:colOff>330200</xdr:colOff>
          <xdr:row>34</xdr:row>
          <xdr:rowOff>25400</xdr:rowOff>
        </xdr:to>
        <xdr:sp macro="" textlink="">
          <xdr:nvSpPr>
            <xdr:cNvPr id="224370" name="Check Box 1138" hidden="1">
              <a:extLst>
                <a:ext uri="{63B3BB69-23CF-44E3-9099-C40C66FF867C}">
                  <a14:compatExt spid="_x0000_s224370"/>
                </a:ext>
                <a:ext uri="{FF2B5EF4-FFF2-40B4-BE49-F238E27FC236}">
                  <a16:creationId xmlns:a16="http://schemas.microsoft.com/office/drawing/2014/main" id="{00000000-0008-0000-0300-00007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33</xdr:row>
          <xdr:rowOff>139700</xdr:rowOff>
        </xdr:from>
        <xdr:to>
          <xdr:col>24</xdr:col>
          <xdr:colOff>330200</xdr:colOff>
          <xdr:row>35</xdr:row>
          <xdr:rowOff>25400</xdr:rowOff>
        </xdr:to>
        <xdr:sp macro="" textlink="">
          <xdr:nvSpPr>
            <xdr:cNvPr id="224371" name="Check Box 1139" hidden="1">
              <a:extLst>
                <a:ext uri="{63B3BB69-23CF-44E3-9099-C40C66FF867C}">
                  <a14:compatExt spid="_x0000_s224371"/>
                </a:ext>
                <a:ext uri="{FF2B5EF4-FFF2-40B4-BE49-F238E27FC236}">
                  <a16:creationId xmlns:a16="http://schemas.microsoft.com/office/drawing/2014/main" id="{00000000-0008-0000-0300-00007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34</xdr:row>
          <xdr:rowOff>139700</xdr:rowOff>
        </xdr:from>
        <xdr:to>
          <xdr:col>24</xdr:col>
          <xdr:colOff>330200</xdr:colOff>
          <xdr:row>36</xdr:row>
          <xdr:rowOff>25400</xdr:rowOff>
        </xdr:to>
        <xdr:sp macro="" textlink="">
          <xdr:nvSpPr>
            <xdr:cNvPr id="224372" name="Check Box 1140" hidden="1">
              <a:extLst>
                <a:ext uri="{63B3BB69-23CF-44E3-9099-C40C66FF867C}">
                  <a14:compatExt spid="_x0000_s224372"/>
                </a:ext>
                <a:ext uri="{FF2B5EF4-FFF2-40B4-BE49-F238E27FC236}">
                  <a16:creationId xmlns:a16="http://schemas.microsoft.com/office/drawing/2014/main" id="{00000000-0008-0000-0300-00007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35</xdr:row>
          <xdr:rowOff>139700</xdr:rowOff>
        </xdr:from>
        <xdr:to>
          <xdr:col>24</xdr:col>
          <xdr:colOff>330200</xdr:colOff>
          <xdr:row>37</xdr:row>
          <xdr:rowOff>25400</xdr:rowOff>
        </xdr:to>
        <xdr:sp macro="" textlink="">
          <xdr:nvSpPr>
            <xdr:cNvPr id="224373" name="Check Box 1141" hidden="1">
              <a:extLst>
                <a:ext uri="{63B3BB69-23CF-44E3-9099-C40C66FF867C}">
                  <a14:compatExt spid="_x0000_s224373"/>
                </a:ext>
                <a:ext uri="{FF2B5EF4-FFF2-40B4-BE49-F238E27FC236}">
                  <a16:creationId xmlns:a16="http://schemas.microsoft.com/office/drawing/2014/main" id="{00000000-0008-0000-0300-00007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36</xdr:row>
          <xdr:rowOff>139700</xdr:rowOff>
        </xdr:from>
        <xdr:to>
          <xdr:col>24</xdr:col>
          <xdr:colOff>330200</xdr:colOff>
          <xdr:row>38</xdr:row>
          <xdr:rowOff>25400</xdr:rowOff>
        </xdr:to>
        <xdr:sp macro="" textlink="">
          <xdr:nvSpPr>
            <xdr:cNvPr id="224374" name="Check Box 1142" hidden="1">
              <a:extLst>
                <a:ext uri="{63B3BB69-23CF-44E3-9099-C40C66FF867C}">
                  <a14:compatExt spid="_x0000_s224374"/>
                </a:ext>
                <a:ext uri="{FF2B5EF4-FFF2-40B4-BE49-F238E27FC236}">
                  <a16:creationId xmlns:a16="http://schemas.microsoft.com/office/drawing/2014/main" id="{00000000-0008-0000-0300-00007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37</xdr:row>
          <xdr:rowOff>139700</xdr:rowOff>
        </xdr:from>
        <xdr:to>
          <xdr:col>24</xdr:col>
          <xdr:colOff>330200</xdr:colOff>
          <xdr:row>39</xdr:row>
          <xdr:rowOff>25400</xdr:rowOff>
        </xdr:to>
        <xdr:sp macro="" textlink="">
          <xdr:nvSpPr>
            <xdr:cNvPr id="224375" name="Check Box 1143" hidden="1">
              <a:extLst>
                <a:ext uri="{63B3BB69-23CF-44E3-9099-C40C66FF867C}">
                  <a14:compatExt spid="_x0000_s224375"/>
                </a:ext>
                <a:ext uri="{FF2B5EF4-FFF2-40B4-BE49-F238E27FC236}">
                  <a16:creationId xmlns:a16="http://schemas.microsoft.com/office/drawing/2014/main" id="{00000000-0008-0000-0300-00007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38</xdr:row>
          <xdr:rowOff>139700</xdr:rowOff>
        </xdr:from>
        <xdr:to>
          <xdr:col>24</xdr:col>
          <xdr:colOff>330200</xdr:colOff>
          <xdr:row>40</xdr:row>
          <xdr:rowOff>25400</xdr:rowOff>
        </xdr:to>
        <xdr:sp macro="" textlink="">
          <xdr:nvSpPr>
            <xdr:cNvPr id="224376" name="Check Box 1144" hidden="1">
              <a:extLst>
                <a:ext uri="{63B3BB69-23CF-44E3-9099-C40C66FF867C}">
                  <a14:compatExt spid="_x0000_s224376"/>
                </a:ext>
                <a:ext uri="{FF2B5EF4-FFF2-40B4-BE49-F238E27FC236}">
                  <a16:creationId xmlns:a16="http://schemas.microsoft.com/office/drawing/2014/main" id="{00000000-0008-0000-0300-00007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39</xdr:row>
          <xdr:rowOff>139700</xdr:rowOff>
        </xdr:from>
        <xdr:to>
          <xdr:col>24</xdr:col>
          <xdr:colOff>330200</xdr:colOff>
          <xdr:row>41</xdr:row>
          <xdr:rowOff>25400</xdr:rowOff>
        </xdr:to>
        <xdr:sp macro="" textlink="">
          <xdr:nvSpPr>
            <xdr:cNvPr id="224377" name="Check Box 1145" hidden="1">
              <a:extLst>
                <a:ext uri="{63B3BB69-23CF-44E3-9099-C40C66FF867C}">
                  <a14:compatExt spid="_x0000_s224377"/>
                </a:ext>
                <a:ext uri="{FF2B5EF4-FFF2-40B4-BE49-F238E27FC236}">
                  <a16:creationId xmlns:a16="http://schemas.microsoft.com/office/drawing/2014/main" id="{00000000-0008-0000-0300-00007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40</xdr:row>
          <xdr:rowOff>139700</xdr:rowOff>
        </xdr:from>
        <xdr:to>
          <xdr:col>24</xdr:col>
          <xdr:colOff>330200</xdr:colOff>
          <xdr:row>42</xdr:row>
          <xdr:rowOff>25400</xdr:rowOff>
        </xdr:to>
        <xdr:sp macro="" textlink="">
          <xdr:nvSpPr>
            <xdr:cNvPr id="224378" name="Check Box 1146" hidden="1">
              <a:extLst>
                <a:ext uri="{63B3BB69-23CF-44E3-9099-C40C66FF867C}">
                  <a14:compatExt spid="_x0000_s224378"/>
                </a:ext>
                <a:ext uri="{FF2B5EF4-FFF2-40B4-BE49-F238E27FC236}">
                  <a16:creationId xmlns:a16="http://schemas.microsoft.com/office/drawing/2014/main" id="{00000000-0008-0000-0300-00007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41</xdr:row>
          <xdr:rowOff>139700</xdr:rowOff>
        </xdr:from>
        <xdr:to>
          <xdr:col>24</xdr:col>
          <xdr:colOff>330200</xdr:colOff>
          <xdr:row>43</xdr:row>
          <xdr:rowOff>25400</xdr:rowOff>
        </xdr:to>
        <xdr:sp macro="" textlink="">
          <xdr:nvSpPr>
            <xdr:cNvPr id="224379" name="Check Box 1147" hidden="1">
              <a:extLst>
                <a:ext uri="{63B3BB69-23CF-44E3-9099-C40C66FF867C}">
                  <a14:compatExt spid="_x0000_s224379"/>
                </a:ext>
                <a:ext uri="{FF2B5EF4-FFF2-40B4-BE49-F238E27FC236}">
                  <a16:creationId xmlns:a16="http://schemas.microsoft.com/office/drawing/2014/main" id="{00000000-0008-0000-0300-00007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42</xdr:row>
          <xdr:rowOff>139700</xdr:rowOff>
        </xdr:from>
        <xdr:to>
          <xdr:col>24</xdr:col>
          <xdr:colOff>330200</xdr:colOff>
          <xdr:row>44</xdr:row>
          <xdr:rowOff>25400</xdr:rowOff>
        </xdr:to>
        <xdr:sp macro="" textlink="">
          <xdr:nvSpPr>
            <xdr:cNvPr id="224380" name="Check Box 1148" hidden="1">
              <a:extLst>
                <a:ext uri="{63B3BB69-23CF-44E3-9099-C40C66FF867C}">
                  <a14:compatExt spid="_x0000_s224380"/>
                </a:ext>
                <a:ext uri="{FF2B5EF4-FFF2-40B4-BE49-F238E27FC236}">
                  <a16:creationId xmlns:a16="http://schemas.microsoft.com/office/drawing/2014/main" id="{00000000-0008-0000-0300-00007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43</xdr:row>
          <xdr:rowOff>139700</xdr:rowOff>
        </xdr:from>
        <xdr:to>
          <xdr:col>24</xdr:col>
          <xdr:colOff>330200</xdr:colOff>
          <xdr:row>45</xdr:row>
          <xdr:rowOff>25400</xdr:rowOff>
        </xdr:to>
        <xdr:sp macro="" textlink="">
          <xdr:nvSpPr>
            <xdr:cNvPr id="224381" name="Check Box 1149" hidden="1">
              <a:extLst>
                <a:ext uri="{63B3BB69-23CF-44E3-9099-C40C66FF867C}">
                  <a14:compatExt spid="_x0000_s224381"/>
                </a:ext>
                <a:ext uri="{FF2B5EF4-FFF2-40B4-BE49-F238E27FC236}">
                  <a16:creationId xmlns:a16="http://schemas.microsoft.com/office/drawing/2014/main" id="{00000000-0008-0000-0300-00007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44</xdr:row>
          <xdr:rowOff>139700</xdr:rowOff>
        </xdr:from>
        <xdr:to>
          <xdr:col>24</xdr:col>
          <xdr:colOff>330200</xdr:colOff>
          <xdr:row>46</xdr:row>
          <xdr:rowOff>25400</xdr:rowOff>
        </xdr:to>
        <xdr:sp macro="" textlink="">
          <xdr:nvSpPr>
            <xdr:cNvPr id="224382" name="Check Box 1150" hidden="1">
              <a:extLst>
                <a:ext uri="{63B3BB69-23CF-44E3-9099-C40C66FF867C}">
                  <a14:compatExt spid="_x0000_s224382"/>
                </a:ext>
                <a:ext uri="{FF2B5EF4-FFF2-40B4-BE49-F238E27FC236}">
                  <a16:creationId xmlns:a16="http://schemas.microsoft.com/office/drawing/2014/main" id="{00000000-0008-0000-0300-00007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45</xdr:row>
          <xdr:rowOff>139700</xdr:rowOff>
        </xdr:from>
        <xdr:to>
          <xdr:col>24</xdr:col>
          <xdr:colOff>330200</xdr:colOff>
          <xdr:row>47</xdr:row>
          <xdr:rowOff>25400</xdr:rowOff>
        </xdr:to>
        <xdr:sp macro="" textlink="">
          <xdr:nvSpPr>
            <xdr:cNvPr id="224383" name="Check Box 1151" hidden="1">
              <a:extLst>
                <a:ext uri="{63B3BB69-23CF-44E3-9099-C40C66FF867C}">
                  <a14:compatExt spid="_x0000_s224383"/>
                </a:ext>
                <a:ext uri="{FF2B5EF4-FFF2-40B4-BE49-F238E27FC236}">
                  <a16:creationId xmlns:a16="http://schemas.microsoft.com/office/drawing/2014/main" id="{00000000-0008-0000-0300-00007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46</xdr:row>
          <xdr:rowOff>139700</xdr:rowOff>
        </xdr:from>
        <xdr:to>
          <xdr:col>24</xdr:col>
          <xdr:colOff>330200</xdr:colOff>
          <xdr:row>48</xdr:row>
          <xdr:rowOff>25400</xdr:rowOff>
        </xdr:to>
        <xdr:sp macro="" textlink="">
          <xdr:nvSpPr>
            <xdr:cNvPr id="224384" name="Check Box 1152" hidden="1">
              <a:extLst>
                <a:ext uri="{63B3BB69-23CF-44E3-9099-C40C66FF867C}">
                  <a14:compatExt spid="_x0000_s224384"/>
                </a:ext>
                <a:ext uri="{FF2B5EF4-FFF2-40B4-BE49-F238E27FC236}">
                  <a16:creationId xmlns:a16="http://schemas.microsoft.com/office/drawing/2014/main" id="{00000000-0008-0000-0300-00008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47</xdr:row>
          <xdr:rowOff>139700</xdr:rowOff>
        </xdr:from>
        <xdr:to>
          <xdr:col>24</xdr:col>
          <xdr:colOff>330200</xdr:colOff>
          <xdr:row>49</xdr:row>
          <xdr:rowOff>25400</xdr:rowOff>
        </xdr:to>
        <xdr:sp macro="" textlink="">
          <xdr:nvSpPr>
            <xdr:cNvPr id="224385" name="Check Box 1153" hidden="1">
              <a:extLst>
                <a:ext uri="{63B3BB69-23CF-44E3-9099-C40C66FF867C}">
                  <a14:compatExt spid="_x0000_s224385"/>
                </a:ext>
                <a:ext uri="{FF2B5EF4-FFF2-40B4-BE49-F238E27FC236}">
                  <a16:creationId xmlns:a16="http://schemas.microsoft.com/office/drawing/2014/main" id="{00000000-0008-0000-0300-00008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48</xdr:row>
          <xdr:rowOff>139700</xdr:rowOff>
        </xdr:from>
        <xdr:to>
          <xdr:col>24</xdr:col>
          <xdr:colOff>330200</xdr:colOff>
          <xdr:row>50</xdr:row>
          <xdr:rowOff>25400</xdr:rowOff>
        </xdr:to>
        <xdr:sp macro="" textlink="">
          <xdr:nvSpPr>
            <xdr:cNvPr id="224386" name="Check Box 1154" hidden="1">
              <a:extLst>
                <a:ext uri="{63B3BB69-23CF-44E3-9099-C40C66FF867C}">
                  <a14:compatExt spid="_x0000_s224386"/>
                </a:ext>
                <a:ext uri="{FF2B5EF4-FFF2-40B4-BE49-F238E27FC236}">
                  <a16:creationId xmlns:a16="http://schemas.microsoft.com/office/drawing/2014/main" id="{00000000-0008-0000-0300-00008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49</xdr:row>
          <xdr:rowOff>139700</xdr:rowOff>
        </xdr:from>
        <xdr:to>
          <xdr:col>24</xdr:col>
          <xdr:colOff>330200</xdr:colOff>
          <xdr:row>51</xdr:row>
          <xdr:rowOff>25400</xdr:rowOff>
        </xdr:to>
        <xdr:sp macro="" textlink="">
          <xdr:nvSpPr>
            <xdr:cNvPr id="224387" name="Check Box 1155" hidden="1">
              <a:extLst>
                <a:ext uri="{63B3BB69-23CF-44E3-9099-C40C66FF867C}">
                  <a14:compatExt spid="_x0000_s224387"/>
                </a:ext>
                <a:ext uri="{FF2B5EF4-FFF2-40B4-BE49-F238E27FC236}">
                  <a16:creationId xmlns:a16="http://schemas.microsoft.com/office/drawing/2014/main" id="{00000000-0008-0000-0300-00008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50</xdr:row>
          <xdr:rowOff>139700</xdr:rowOff>
        </xdr:from>
        <xdr:to>
          <xdr:col>24</xdr:col>
          <xdr:colOff>330200</xdr:colOff>
          <xdr:row>52</xdr:row>
          <xdr:rowOff>25400</xdr:rowOff>
        </xdr:to>
        <xdr:sp macro="" textlink="">
          <xdr:nvSpPr>
            <xdr:cNvPr id="224388" name="Check Box 1156" hidden="1">
              <a:extLst>
                <a:ext uri="{63B3BB69-23CF-44E3-9099-C40C66FF867C}">
                  <a14:compatExt spid="_x0000_s224388"/>
                </a:ext>
                <a:ext uri="{FF2B5EF4-FFF2-40B4-BE49-F238E27FC236}">
                  <a16:creationId xmlns:a16="http://schemas.microsoft.com/office/drawing/2014/main" id="{00000000-0008-0000-0300-00008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51</xdr:row>
          <xdr:rowOff>139700</xdr:rowOff>
        </xdr:from>
        <xdr:to>
          <xdr:col>24</xdr:col>
          <xdr:colOff>330200</xdr:colOff>
          <xdr:row>53</xdr:row>
          <xdr:rowOff>25400</xdr:rowOff>
        </xdr:to>
        <xdr:sp macro="" textlink="">
          <xdr:nvSpPr>
            <xdr:cNvPr id="224389" name="Check Box 1157" hidden="1">
              <a:extLst>
                <a:ext uri="{63B3BB69-23CF-44E3-9099-C40C66FF867C}">
                  <a14:compatExt spid="_x0000_s224389"/>
                </a:ext>
                <a:ext uri="{FF2B5EF4-FFF2-40B4-BE49-F238E27FC236}">
                  <a16:creationId xmlns:a16="http://schemas.microsoft.com/office/drawing/2014/main" id="{00000000-0008-0000-0300-00008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52</xdr:row>
          <xdr:rowOff>139700</xdr:rowOff>
        </xdr:from>
        <xdr:to>
          <xdr:col>24</xdr:col>
          <xdr:colOff>330200</xdr:colOff>
          <xdr:row>54</xdr:row>
          <xdr:rowOff>25400</xdr:rowOff>
        </xdr:to>
        <xdr:sp macro="" textlink="">
          <xdr:nvSpPr>
            <xdr:cNvPr id="224390" name="Check Box 1158" hidden="1">
              <a:extLst>
                <a:ext uri="{63B3BB69-23CF-44E3-9099-C40C66FF867C}">
                  <a14:compatExt spid="_x0000_s224390"/>
                </a:ext>
                <a:ext uri="{FF2B5EF4-FFF2-40B4-BE49-F238E27FC236}">
                  <a16:creationId xmlns:a16="http://schemas.microsoft.com/office/drawing/2014/main" id="{00000000-0008-0000-0300-00008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53</xdr:row>
          <xdr:rowOff>139700</xdr:rowOff>
        </xdr:from>
        <xdr:to>
          <xdr:col>24</xdr:col>
          <xdr:colOff>330200</xdr:colOff>
          <xdr:row>55</xdr:row>
          <xdr:rowOff>25400</xdr:rowOff>
        </xdr:to>
        <xdr:sp macro="" textlink="">
          <xdr:nvSpPr>
            <xdr:cNvPr id="224391" name="Check Box 1159" hidden="1">
              <a:extLst>
                <a:ext uri="{63B3BB69-23CF-44E3-9099-C40C66FF867C}">
                  <a14:compatExt spid="_x0000_s224391"/>
                </a:ext>
                <a:ext uri="{FF2B5EF4-FFF2-40B4-BE49-F238E27FC236}">
                  <a16:creationId xmlns:a16="http://schemas.microsoft.com/office/drawing/2014/main" id="{00000000-0008-0000-0300-00008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54</xdr:row>
          <xdr:rowOff>139700</xdr:rowOff>
        </xdr:from>
        <xdr:to>
          <xdr:col>24</xdr:col>
          <xdr:colOff>330200</xdr:colOff>
          <xdr:row>56</xdr:row>
          <xdr:rowOff>25400</xdr:rowOff>
        </xdr:to>
        <xdr:sp macro="" textlink="">
          <xdr:nvSpPr>
            <xdr:cNvPr id="224392" name="Check Box 1160" hidden="1">
              <a:extLst>
                <a:ext uri="{63B3BB69-23CF-44E3-9099-C40C66FF867C}">
                  <a14:compatExt spid="_x0000_s224392"/>
                </a:ext>
                <a:ext uri="{FF2B5EF4-FFF2-40B4-BE49-F238E27FC236}">
                  <a16:creationId xmlns:a16="http://schemas.microsoft.com/office/drawing/2014/main" id="{00000000-0008-0000-0300-00008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55</xdr:row>
          <xdr:rowOff>139700</xdr:rowOff>
        </xdr:from>
        <xdr:to>
          <xdr:col>24</xdr:col>
          <xdr:colOff>330200</xdr:colOff>
          <xdr:row>57</xdr:row>
          <xdr:rowOff>25400</xdr:rowOff>
        </xdr:to>
        <xdr:sp macro="" textlink="">
          <xdr:nvSpPr>
            <xdr:cNvPr id="224393" name="Check Box 1161" hidden="1">
              <a:extLst>
                <a:ext uri="{63B3BB69-23CF-44E3-9099-C40C66FF867C}">
                  <a14:compatExt spid="_x0000_s224393"/>
                </a:ext>
                <a:ext uri="{FF2B5EF4-FFF2-40B4-BE49-F238E27FC236}">
                  <a16:creationId xmlns:a16="http://schemas.microsoft.com/office/drawing/2014/main" id="{00000000-0008-0000-0300-00008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56</xdr:row>
          <xdr:rowOff>139700</xdr:rowOff>
        </xdr:from>
        <xdr:to>
          <xdr:col>24</xdr:col>
          <xdr:colOff>330200</xdr:colOff>
          <xdr:row>58</xdr:row>
          <xdr:rowOff>25400</xdr:rowOff>
        </xdr:to>
        <xdr:sp macro="" textlink="">
          <xdr:nvSpPr>
            <xdr:cNvPr id="224394" name="Check Box 1162" hidden="1">
              <a:extLst>
                <a:ext uri="{63B3BB69-23CF-44E3-9099-C40C66FF867C}">
                  <a14:compatExt spid="_x0000_s224394"/>
                </a:ext>
                <a:ext uri="{FF2B5EF4-FFF2-40B4-BE49-F238E27FC236}">
                  <a16:creationId xmlns:a16="http://schemas.microsoft.com/office/drawing/2014/main" id="{00000000-0008-0000-0300-00008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57</xdr:row>
          <xdr:rowOff>139700</xdr:rowOff>
        </xdr:from>
        <xdr:to>
          <xdr:col>24</xdr:col>
          <xdr:colOff>330200</xdr:colOff>
          <xdr:row>59</xdr:row>
          <xdr:rowOff>25400</xdr:rowOff>
        </xdr:to>
        <xdr:sp macro="" textlink="">
          <xdr:nvSpPr>
            <xdr:cNvPr id="224395" name="Check Box 1163" hidden="1">
              <a:extLst>
                <a:ext uri="{63B3BB69-23CF-44E3-9099-C40C66FF867C}">
                  <a14:compatExt spid="_x0000_s224395"/>
                </a:ext>
                <a:ext uri="{FF2B5EF4-FFF2-40B4-BE49-F238E27FC236}">
                  <a16:creationId xmlns:a16="http://schemas.microsoft.com/office/drawing/2014/main" id="{00000000-0008-0000-0300-00008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58</xdr:row>
          <xdr:rowOff>139700</xdr:rowOff>
        </xdr:from>
        <xdr:to>
          <xdr:col>24</xdr:col>
          <xdr:colOff>330200</xdr:colOff>
          <xdr:row>60</xdr:row>
          <xdr:rowOff>25400</xdr:rowOff>
        </xdr:to>
        <xdr:sp macro="" textlink="">
          <xdr:nvSpPr>
            <xdr:cNvPr id="224396" name="Check Box 1164" hidden="1">
              <a:extLst>
                <a:ext uri="{63B3BB69-23CF-44E3-9099-C40C66FF867C}">
                  <a14:compatExt spid="_x0000_s224396"/>
                </a:ext>
                <a:ext uri="{FF2B5EF4-FFF2-40B4-BE49-F238E27FC236}">
                  <a16:creationId xmlns:a16="http://schemas.microsoft.com/office/drawing/2014/main" id="{00000000-0008-0000-0300-00008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59</xdr:row>
          <xdr:rowOff>139700</xdr:rowOff>
        </xdr:from>
        <xdr:to>
          <xdr:col>24</xdr:col>
          <xdr:colOff>330200</xdr:colOff>
          <xdr:row>61</xdr:row>
          <xdr:rowOff>25400</xdr:rowOff>
        </xdr:to>
        <xdr:sp macro="" textlink="">
          <xdr:nvSpPr>
            <xdr:cNvPr id="224397" name="Check Box 1165" hidden="1">
              <a:extLst>
                <a:ext uri="{63B3BB69-23CF-44E3-9099-C40C66FF867C}">
                  <a14:compatExt spid="_x0000_s224397"/>
                </a:ext>
                <a:ext uri="{FF2B5EF4-FFF2-40B4-BE49-F238E27FC236}">
                  <a16:creationId xmlns:a16="http://schemas.microsoft.com/office/drawing/2014/main" id="{00000000-0008-0000-0300-00008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60</xdr:row>
          <xdr:rowOff>139700</xdr:rowOff>
        </xdr:from>
        <xdr:to>
          <xdr:col>24</xdr:col>
          <xdr:colOff>330200</xdr:colOff>
          <xdr:row>62</xdr:row>
          <xdr:rowOff>25400</xdr:rowOff>
        </xdr:to>
        <xdr:sp macro="" textlink="">
          <xdr:nvSpPr>
            <xdr:cNvPr id="224398" name="Check Box 1166" hidden="1">
              <a:extLst>
                <a:ext uri="{63B3BB69-23CF-44E3-9099-C40C66FF867C}">
                  <a14:compatExt spid="_x0000_s224398"/>
                </a:ext>
                <a:ext uri="{FF2B5EF4-FFF2-40B4-BE49-F238E27FC236}">
                  <a16:creationId xmlns:a16="http://schemas.microsoft.com/office/drawing/2014/main" id="{00000000-0008-0000-0300-00008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61</xdr:row>
          <xdr:rowOff>139700</xdr:rowOff>
        </xdr:from>
        <xdr:to>
          <xdr:col>24</xdr:col>
          <xdr:colOff>330200</xdr:colOff>
          <xdr:row>63</xdr:row>
          <xdr:rowOff>25400</xdr:rowOff>
        </xdr:to>
        <xdr:sp macro="" textlink="">
          <xdr:nvSpPr>
            <xdr:cNvPr id="224399" name="Check Box 1167" hidden="1">
              <a:extLst>
                <a:ext uri="{63B3BB69-23CF-44E3-9099-C40C66FF867C}">
                  <a14:compatExt spid="_x0000_s224399"/>
                </a:ext>
                <a:ext uri="{FF2B5EF4-FFF2-40B4-BE49-F238E27FC236}">
                  <a16:creationId xmlns:a16="http://schemas.microsoft.com/office/drawing/2014/main" id="{00000000-0008-0000-0300-00008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62</xdr:row>
          <xdr:rowOff>139700</xdr:rowOff>
        </xdr:from>
        <xdr:to>
          <xdr:col>24</xdr:col>
          <xdr:colOff>330200</xdr:colOff>
          <xdr:row>64</xdr:row>
          <xdr:rowOff>25400</xdr:rowOff>
        </xdr:to>
        <xdr:sp macro="" textlink="">
          <xdr:nvSpPr>
            <xdr:cNvPr id="224400" name="Check Box 1168" hidden="1">
              <a:extLst>
                <a:ext uri="{63B3BB69-23CF-44E3-9099-C40C66FF867C}">
                  <a14:compatExt spid="_x0000_s224400"/>
                </a:ext>
                <a:ext uri="{FF2B5EF4-FFF2-40B4-BE49-F238E27FC236}">
                  <a16:creationId xmlns:a16="http://schemas.microsoft.com/office/drawing/2014/main" id="{00000000-0008-0000-0300-00009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63</xdr:row>
          <xdr:rowOff>139700</xdr:rowOff>
        </xdr:from>
        <xdr:to>
          <xdr:col>24</xdr:col>
          <xdr:colOff>330200</xdr:colOff>
          <xdr:row>65</xdr:row>
          <xdr:rowOff>25400</xdr:rowOff>
        </xdr:to>
        <xdr:sp macro="" textlink="">
          <xdr:nvSpPr>
            <xdr:cNvPr id="224401" name="Check Box 1169" hidden="1">
              <a:extLst>
                <a:ext uri="{63B3BB69-23CF-44E3-9099-C40C66FF867C}">
                  <a14:compatExt spid="_x0000_s224401"/>
                </a:ext>
                <a:ext uri="{FF2B5EF4-FFF2-40B4-BE49-F238E27FC236}">
                  <a16:creationId xmlns:a16="http://schemas.microsoft.com/office/drawing/2014/main" id="{00000000-0008-0000-0300-00009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64</xdr:row>
          <xdr:rowOff>139700</xdr:rowOff>
        </xdr:from>
        <xdr:to>
          <xdr:col>24</xdr:col>
          <xdr:colOff>330200</xdr:colOff>
          <xdr:row>66</xdr:row>
          <xdr:rowOff>25400</xdr:rowOff>
        </xdr:to>
        <xdr:sp macro="" textlink="">
          <xdr:nvSpPr>
            <xdr:cNvPr id="224402" name="Check Box 1170" hidden="1">
              <a:extLst>
                <a:ext uri="{63B3BB69-23CF-44E3-9099-C40C66FF867C}">
                  <a14:compatExt spid="_x0000_s224402"/>
                </a:ext>
                <a:ext uri="{FF2B5EF4-FFF2-40B4-BE49-F238E27FC236}">
                  <a16:creationId xmlns:a16="http://schemas.microsoft.com/office/drawing/2014/main" id="{00000000-0008-0000-0300-00009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65</xdr:row>
          <xdr:rowOff>139700</xdr:rowOff>
        </xdr:from>
        <xdr:to>
          <xdr:col>24</xdr:col>
          <xdr:colOff>330200</xdr:colOff>
          <xdr:row>67</xdr:row>
          <xdr:rowOff>25400</xdr:rowOff>
        </xdr:to>
        <xdr:sp macro="" textlink="">
          <xdr:nvSpPr>
            <xdr:cNvPr id="224403" name="Check Box 1171" hidden="1">
              <a:extLst>
                <a:ext uri="{63B3BB69-23CF-44E3-9099-C40C66FF867C}">
                  <a14:compatExt spid="_x0000_s224403"/>
                </a:ext>
                <a:ext uri="{FF2B5EF4-FFF2-40B4-BE49-F238E27FC236}">
                  <a16:creationId xmlns:a16="http://schemas.microsoft.com/office/drawing/2014/main" id="{00000000-0008-0000-0300-00009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66</xdr:row>
          <xdr:rowOff>139700</xdr:rowOff>
        </xdr:from>
        <xdr:to>
          <xdr:col>24</xdr:col>
          <xdr:colOff>330200</xdr:colOff>
          <xdr:row>68</xdr:row>
          <xdr:rowOff>25400</xdr:rowOff>
        </xdr:to>
        <xdr:sp macro="" textlink="">
          <xdr:nvSpPr>
            <xdr:cNvPr id="224404" name="Check Box 1172" hidden="1">
              <a:extLst>
                <a:ext uri="{63B3BB69-23CF-44E3-9099-C40C66FF867C}">
                  <a14:compatExt spid="_x0000_s224404"/>
                </a:ext>
                <a:ext uri="{FF2B5EF4-FFF2-40B4-BE49-F238E27FC236}">
                  <a16:creationId xmlns:a16="http://schemas.microsoft.com/office/drawing/2014/main" id="{00000000-0008-0000-0300-00009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67</xdr:row>
          <xdr:rowOff>139700</xdr:rowOff>
        </xdr:from>
        <xdr:to>
          <xdr:col>24</xdr:col>
          <xdr:colOff>330200</xdr:colOff>
          <xdr:row>69</xdr:row>
          <xdr:rowOff>25400</xdr:rowOff>
        </xdr:to>
        <xdr:sp macro="" textlink="">
          <xdr:nvSpPr>
            <xdr:cNvPr id="224405" name="Check Box 1173" hidden="1">
              <a:extLst>
                <a:ext uri="{63B3BB69-23CF-44E3-9099-C40C66FF867C}">
                  <a14:compatExt spid="_x0000_s224405"/>
                </a:ext>
                <a:ext uri="{FF2B5EF4-FFF2-40B4-BE49-F238E27FC236}">
                  <a16:creationId xmlns:a16="http://schemas.microsoft.com/office/drawing/2014/main" id="{00000000-0008-0000-0300-00009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68</xdr:row>
          <xdr:rowOff>139700</xdr:rowOff>
        </xdr:from>
        <xdr:to>
          <xdr:col>24</xdr:col>
          <xdr:colOff>330200</xdr:colOff>
          <xdr:row>70</xdr:row>
          <xdr:rowOff>25400</xdr:rowOff>
        </xdr:to>
        <xdr:sp macro="" textlink="">
          <xdr:nvSpPr>
            <xdr:cNvPr id="224406" name="Check Box 1174" hidden="1">
              <a:extLst>
                <a:ext uri="{63B3BB69-23CF-44E3-9099-C40C66FF867C}">
                  <a14:compatExt spid="_x0000_s224406"/>
                </a:ext>
                <a:ext uri="{FF2B5EF4-FFF2-40B4-BE49-F238E27FC236}">
                  <a16:creationId xmlns:a16="http://schemas.microsoft.com/office/drawing/2014/main" id="{00000000-0008-0000-0300-00009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69</xdr:row>
          <xdr:rowOff>139700</xdr:rowOff>
        </xdr:from>
        <xdr:to>
          <xdr:col>24</xdr:col>
          <xdr:colOff>330200</xdr:colOff>
          <xdr:row>71</xdr:row>
          <xdr:rowOff>25400</xdr:rowOff>
        </xdr:to>
        <xdr:sp macro="" textlink="">
          <xdr:nvSpPr>
            <xdr:cNvPr id="224407" name="Check Box 1175" hidden="1">
              <a:extLst>
                <a:ext uri="{63B3BB69-23CF-44E3-9099-C40C66FF867C}">
                  <a14:compatExt spid="_x0000_s224407"/>
                </a:ext>
                <a:ext uri="{FF2B5EF4-FFF2-40B4-BE49-F238E27FC236}">
                  <a16:creationId xmlns:a16="http://schemas.microsoft.com/office/drawing/2014/main" id="{00000000-0008-0000-0300-00009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70</xdr:row>
          <xdr:rowOff>139700</xdr:rowOff>
        </xdr:from>
        <xdr:to>
          <xdr:col>24</xdr:col>
          <xdr:colOff>330200</xdr:colOff>
          <xdr:row>72</xdr:row>
          <xdr:rowOff>25400</xdr:rowOff>
        </xdr:to>
        <xdr:sp macro="" textlink="">
          <xdr:nvSpPr>
            <xdr:cNvPr id="224408" name="Check Box 1176" hidden="1">
              <a:extLst>
                <a:ext uri="{63B3BB69-23CF-44E3-9099-C40C66FF867C}">
                  <a14:compatExt spid="_x0000_s224408"/>
                </a:ext>
                <a:ext uri="{FF2B5EF4-FFF2-40B4-BE49-F238E27FC236}">
                  <a16:creationId xmlns:a16="http://schemas.microsoft.com/office/drawing/2014/main" id="{00000000-0008-0000-0300-00009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71</xdr:row>
          <xdr:rowOff>139700</xdr:rowOff>
        </xdr:from>
        <xdr:to>
          <xdr:col>24</xdr:col>
          <xdr:colOff>330200</xdr:colOff>
          <xdr:row>73</xdr:row>
          <xdr:rowOff>25400</xdr:rowOff>
        </xdr:to>
        <xdr:sp macro="" textlink="">
          <xdr:nvSpPr>
            <xdr:cNvPr id="224409" name="Check Box 1177" hidden="1">
              <a:extLst>
                <a:ext uri="{63B3BB69-23CF-44E3-9099-C40C66FF867C}">
                  <a14:compatExt spid="_x0000_s224409"/>
                </a:ext>
                <a:ext uri="{FF2B5EF4-FFF2-40B4-BE49-F238E27FC236}">
                  <a16:creationId xmlns:a16="http://schemas.microsoft.com/office/drawing/2014/main" id="{00000000-0008-0000-0300-00009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72</xdr:row>
          <xdr:rowOff>139700</xdr:rowOff>
        </xdr:from>
        <xdr:to>
          <xdr:col>24</xdr:col>
          <xdr:colOff>330200</xdr:colOff>
          <xdr:row>74</xdr:row>
          <xdr:rowOff>25400</xdr:rowOff>
        </xdr:to>
        <xdr:sp macro="" textlink="">
          <xdr:nvSpPr>
            <xdr:cNvPr id="224410" name="Check Box 1178" hidden="1">
              <a:extLst>
                <a:ext uri="{63B3BB69-23CF-44E3-9099-C40C66FF867C}">
                  <a14:compatExt spid="_x0000_s224410"/>
                </a:ext>
                <a:ext uri="{FF2B5EF4-FFF2-40B4-BE49-F238E27FC236}">
                  <a16:creationId xmlns:a16="http://schemas.microsoft.com/office/drawing/2014/main" id="{00000000-0008-0000-0300-00009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73</xdr:row>
          <xdr:rowOff>139700</xdr:rowOff>
        </xdr:from>
        <xdr:to>
          <xdr:col>24</xdr:col>
          <xdr:colOff>330200</xdr:colOff>
          <xdr:row>75</xdr:row>
          <xdr:rowOff>25400</xdr:rowOff>
        </xdr:to>
        <xdr:sp macro="" textlink="">
          <xdr:nvSpPr>
            <xdr:cNvPr id="224411" name="Check Box 1179" hidden="1">
              <a:extLst>
                <a:ext uri="{63B3BB69-23CF-44E3-9099-C40C66FF867C}">
                  <a14:compatExt spid="_x0000_s224411"/>
                </a:ext>
                <a:ext uri="{FF2B5EF4-FFF2-40B4-BE49-F238E27FC236}">
                  <a16:creationId xmlns:a16="http://schemas.microsoft.com/office/drawing/2014/main" id="{00000000-0008-0000-0300-00009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74</xdr:row>
          <xdr:rowOff>139700</xdr:rowOff>
        </xdr:from>
        <xdr:to>
          <xdr:col>24</xdr:col>
          <xdr:colOff>330200</xdr:colOff>
          <xdr:row>76</xdr:row>
          <xdr:rowOff>25400</xdr:rowOff>
        </xdr:to>
        <xdr:sp macro="" textlink="">
          <xdr:nvSpPr>
            <xdr:cNvPr id="224412" name="Check Box 1180" hidden="1">
              <a:extLst>
                <a:ext uri="{63B3BB69-23CF-44E3-9099-C40C66FF867C}">
                  <a14:compatExt spid="_x0000_s224412"/>
                </a:ext>
                <a:ext uri="{FF2B5EF4-FFF2-40B4-BE49-F238E27FC236}">
                  <a16:creationId xmlns:a16="http://schemas.microsoft.com/office/drawing/2014/main" id="{00000000-0008-0000-0300-00009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75</xdr:row>
          <xdr:rowOff>139700</xdr:rowOff>
        </xdr:from>
        <xdr:to>
          <xdr:col>24</xdr:col>
          <xdr:colOff>330200</xdr:colOff>
          <xdr:row>77</xdr:row>
          <xdr:rowOff>25400</xdr:rowOff>
        </xdr:to>
        <xdr:sp macro="" textlink="">
          <xdr:nvSpPr>
            <xdr:cNvPr id="224413" name="Check Box 1181" hidden="1">
              <a:extLst>
                <a:ext uri="{63B3BB69-23CF-44E3-9099-C40C66FF867C}">
                  <a14:compatExt spid="_x0000_s224413"/>
                </a:ext>
                <a:ext uri="{FF2B5EF4-FFF2-40B4-BE49-F238E27FC236}">
                  <a16:creationId xmlns:a16="http://schemas.microsoft.com/office/drawing/2014/main" id="{00000000-0008-0000-0300-00009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76</xdr:row>
          <xdr:rowOff>139700</xdr:rowOff>
        </xdr:from>
        <xdr:to>
          <xdr:col>24</xdr:col>
          <xdr:colOff>330200</xdr:colOff>
          <xdr:row>78</xdr:row>
          <xdr:rowOff>25400</xdr:rowOff>
        </xdr:to>
        <xdr:sp macro="" textlink="">
          <xdr:nvSpPr>
            <xdr:cNvPr id="224414" name="Check Box 1182" hidden="1">
              <a:extLst>
                <a:ext uri="{63B3BB69-23CF-44E3-9099-C40C66FF867C}">
                  <a14:compatExt spid="_x0000_s224414"/>
                </a:ext>
                <a:ext uri="{FF2B5EF4-FFF2-40B4-BE49-F238E27FC236}">
                  <a16:creationId xmlns:a16="http://schemas.microsoft.com/office/drawing/2014/main" id="{00000000-0008-0000-0300-00009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77</xdr:row>
          <xdr:rowOff>139700</xdr:rowOff>
        </xdr:from>
        <xdr:to>
          <xdr:col>24</xdr:col>
          <xdr:colOff>330200</xdr:colOff>
          <xdr:row>79</xdr:row>
          <xdr:rowOff>25400</xdr:rowOff>
        </xdr:to>
        <xdr:sp macro="" textlink="">
          <xdr:nvSpPr>
            <xdr:cNvPr id="224415" name="Check Box 1183" hidden="1">
              <a:extLst>
                <a:ext uri="{63B3BB69-23CF-44E3-9099-C40C66FF867C}">
                  <a14:compatExt spid="_x0000_s224415"/>
                </a:ext>
                <a:ext uri="{FF2B5EF4-FFF2-40B4-BE49-F238E27FC236}">
                  <a16:creationId xmlns:a16="http://schemas.microsoft.com/office/drawing/2014/main" id="{00000000-0008-0000-0300-00009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78</xdr:row>
          <xdr:rowOff>139700</xdr:rowOff>
        </xdr:from>
        <xdr:to>
          <xdr:col>24</xdr:col>
          <xdr:colOff>330200</xdr:colOff>
          <xdr:row>80</xdr:row>
          <xdr:rowOff>25400</xdr:rowOff>
        </xdr:to>
        <xdr:sp macro="" textlink="">
          <xdr:nvSpPr>
            <xdr:cNvPr id="224416" name="Check Box 1184" hidden="1">
              <a:extLst>
                <a:ext uri="{63B3BB69-23CF-44E3-9099-C40C66FF867C}">
                  <a14:compatExt spid="_x0000_s224416"/>
                </a:ext>
                <a:ext uri="{FF2B5EF4-FFF2-40B4-BE49-F238E27FC236}">
                  <a16:creationId xmlns:a16="http://schemas.microsoft.com/office/drawing/2014/main" id="{00000000-0008-0000-0300-0000A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79</xdr:row>
          <xdr:rowOff>139700</xdr:rowOff>
        </xdr:from>
        <xdr:to>
          <xdr:col>24</xdr:col>
          <xdr:colOff>330200</xdr:colOff>
          <xdr:row>81</xdr:row>
          <xdr:rowOff>25400</xdr:rowOff>
        </xdr:to>
        <xdr:sp macro="" textlink="">
          <xdr:nvSpPr>
            <xdr:cNvPr id="224417" name="Check Box 1185" hidden="1">
              <a:extLst>
                <a:ext uri="{63B3BB69-23CF-44E3-9099-C40C66FF867C}">
                  <a14:compatExt spid="_x0000_s224417"/>
                </a:ext>
                <a:ext uri="{FF2B5EF4-FFF2-40B4-BE49-F238E27FC236}">
                  <a16:creationId xmlns:a16="http://schemas.microsoft.com/office/drawing/2014/main" id="{00000000-0008-0000-0300-0000A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80</xdr:row>
          <xdr:rowOff>139700</xdr:rowOff>
        </xdr:from>
        <xdr:to>
          <xdr:col>24</xdr:col>
          <xdr:colOff>330200</xdr:colOff>
          <xdr:row>82</xdr:row>
          <xdr:rowOff>25400</xdr:rowOff>
        </xdr:to>
        <xdr:sp macro="" textlink="">
          <xdr:nvSpPr>
            <xdr:cNvPr id="224418" name="Check Box 1186" hidden="1">
              <a:extLst>
                <a:ext uri="{63B3BB69-23CF-44E3-9099-C40C66FF867C}">
                  <a14:compatExt spid="_x0000_s224418"/>
                </a:ext>
                <a:ext uri="{FF2B5EF4-FFF2-40B4-BE49-F238E27FC236}">
                  <a16:creationId xmlns:a16="http://schemas.microsoft.com/office/drawing/2014/main" id="{00000000-0008-0000-0300-0000A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81</xdr:row>
          <xdr:rowOff>139700</xdr:rowOff>
        </xdr:from>
        <xdr:to>
          <xdr:col>24</xdr:col>
          <xdr:colOff>330200</xdr:colOff>
          <xdr:row>83</xdr:row>
          <xdr:rowOff>25400</xdr:rowOff>
        </xdr:to>
        <xdr:sp macro="" textlink="">
          <xdr:nvSpPr>
            <xdr:cNvPr id="224419" name="Check Box 1187" hidden="1">
              <a:extLst>
                <a:ext uri="{63B3BB69-23CF-44E3-9099-C40C66FF867C}">
                  <a14:compatExt spid="_x0000_s224419"/>
                </a:ext>
                <a:ext uri="{FF2B5EF4-FFF2-40B4-BE49-F238E27FC236}">
                  <a16:creationId xmlns:a16="http://schemas.microsoft.com/office/drawing/2014/main" id="{00000000-0008-0000-0300-0000A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82</xdr:row>
          <xdr:rowOff>139700</xdr:rowOff>
        </xdr:from>
        <xdr:to>
          <xdr:col>24</xdr:col>
          <xdr:colOff>330200</xdr:colOff>
          <xdr:row>84</xdr:row>
          <xdr:rowOff>25400</xdr:rowOff>
        </xdr:to>
        <xdr:sp macro="" textlink="">
          <xdr:nvSpPr>
            <xdr:cNvPr id="224420" name="Check Box 1188" hidden="1">
              <a:extLst>
                <a:ext uri="{63B3BB69-23CF-44E3-9099-C40C66FF867C}">
                  <a14:compatExt spid="_x0000_s224420"/>
                </a:ext>
                <a:ext uri="{FF2B5EF4-FFF2-40B4-BE49-F238E27FC236}">
                  <a16:creationId xmlns:a16="http://schemas.microsoft.com/office/drawing/2014/main" id="{00000000-0008-0000-0300-0000A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83</xdr:row>
          <xdr:rowOff>139700</xdr:rowOff>
        </xdr:from>
        <xdr:to>
          <xdr:col>24</xdr:col>
          <xdr:colOff>330200</xdr:colOff>
          <xdr:row>85</xdr:row>
          <xdr:rowOff>25400</xdr:rowOff>
        </xdr:to>
        <xdr:sp macro="" textlink="">
          <xdr:nvSpPr>
            <xdr:cNvPr id="224421" name="Check Box 1189" hidden="1">
              <a:extLst>
                <a:ext uri="{63B3BB69-23CF-44E3-9099-C40C66FF867C}">
                  <a14:compatExt spid="_x0000_s224421"/>
                </a:ext>
                <a:ext uri="{FF2B5EF4-FFF2-40B4-BE49-F238E27FC236}">
                  <a16:creationId xmlns:a16="http://schemas.microsoft.com/office/drawing/2014/main" id="{00000000-0008-0000-0300-0000A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84</xdr:row>
          <xdr:rowOff>139700</xdr:rowOff>
        </xdr:from>
        <xdr:to>
          <xdr:col>24</xdr:col>
          <xdr:colOff>330200</xdr:colOff>
          <xdr:row>86</xdr:row>
          <xdr:rowOff>25400</xdr:rowOff>
        </xdr:to>
        <xdr:sp macro="" textlink="">
          <xdr:nvSpPr>
            <xdr:cNvPr id="224422" name="Check Box 1190" hidden="1">
              <a:extLst>
                <a:ext uri="{63B3BB69-23CF-44E3-9099-C40C66FF867C}">
                  <a14:compatExt spid="_x0000_s224422"/>
                </a:ext>
                <a:ext uri="{FF2B5EF4-FFF2-40B4-BE49-F238E27FC236}">
                  <a16:creationId xmlns:a16="http://schemas.microsoft.com/office/drawing/2014/main" id="{00000000-0008-0000-0300-0000A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85</xdr:row>
          <xdr:rowOff>139700</xdr:rowOff>
        </xdr:from>
        <xdr:to>
          <xdr:col>24</xdr:col>
          <xdr:colOff>330200</xdr:colOff>
          <xdr:row>87</xdr:row>
          <xdr:rowOff>25400</xdr:rowOff>
        </xdr:to>
        <xdr:sp macro="" textlink="">
          <xdr:nvSpPr>
            <xdr:cNvPr id="224423" name="Check Box 1191" hidden="1">
              <a:extLst>
                <a:ext uri="{63B3BB69-23CF-44E3-9099-C40C66FF867C}">
                  <a14:compatExt spid="_x0000_s224423"/>
                </a:ext>
                <a:ext uri="{FF2B5EF4-FFF2-40B4-BE49-F238E27FC236}">
                  <a16:creationId xmlns:a16="http://schemas.microsoft.com/office/drawing/2014/main" id="{00000000-0008-0000-0300-0000A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86</xdr:row>
          <xdr:rowOff>139700</xdr:rowOff>
        </xdr:from>
        <xdr:to>
          <xdr:col>24</xdr:col>
          <xdr:colOff>330200</xdr:colOff>
          <xdr:row>88</xdr:row>
          <xdr:rowOff>25400</xdr:rowOff>
        </xdr:to>
        <xdr:sp macro="" textlink="">
          <xdr:nvSpPr>
            <xdr:cNvPr id="224424" name="Check Box 1192" hidden="1">
              <a:extLst>
                <a:ext uri="{63B3BB69-23CF-44E3-9099-C40C66FF867C}">
                  <a14:compatExt spid="_x0000_s224424"/>
                </a:ext>
                <a:ext uri="{FF2B5EF4-FFF2-40B4-BE49-F238E27FC236}">
                  <a16:creationId xmlns:a16="http://schemas.microsoft.com/office/drawing/2014/main" id="{00000000-0008-0000-0300-0000A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87</xdr:row>
          <xdr:rowOff>139700</xdr:rowOff>
        </xdr:from>
        <xdr:to>
          <xdr:col>24</xdr:col>
          <xdr:colOff>330200</xdr:colOff>
          <xdr:row>89</xdr:row>
          <xdr:rowOff>25400</xdr:rowOff>
        </xdr:to>
        <xdr:sp macro="" textlink="">
          <xdr:nvSpPr>
            <xdr:cNvPr id="224425" name="Check Box 1193" hidden="1">
              <a:extLst>
                <a:ext uri="{63B3BB69-23CF-44E3-9099-C40C66FF867C}">
                  <a14:compatExt spid="_x0000_s224425"/>
                </a:ext>
                <a:ext uri="{FF2B5EF4-FFF2-40B4-BE49-F238E27FC236}">
                  <a16:creationId xmlns:a16="http://schemas.microsoft.com/office/drawing/2014/main" id="{00000000-0008-0000-0300-0000A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88</xdr:row>
          <xdr:rowOff>139700</xdr:rowOff>
        </xdr:from>
        <xdr:to>
          <xdr:col>24</xdr:col>
          <xdr:colOff>330200</xdr:colOff>
          <xdr:row>90</xdr:row>
          <xdr:rowOff>25400</xdr:rowOff>
        </xdr:to>
        <xdr:sp macro="" textlink="">
          <xdr:nvSpPr>
            <xdr:cNvPr id="224426" name="Check Box 1194" hidden="1">
              <a:extLst>
                <a:ext uri="{63B3BB69-23CF-44E3-9099-C40C66FF867C}">
                  <a14:compatExt spid="_x0000_s224426"/>
                </a:ext>
                <a:ext uri="{FF2B5EF4-FFF2-40B4-BE49-F238E27FC236}">
                  <a16:creationId xmlns:a16="http://schemas.microsoft.com/office/drawing/2014/main" id="{00000000-0008-0000-0300-0000A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89</xdr:row>
          <xdr:rowOff>139700</xdr:rowOff>
        </xdr:from>
        <xdr:to>
          <xdr:col>24</xdr:col>
          <xdr:colOff>330200</xdr:colOff>
          <xdr:row>91</xdr:row>
          <xdr:rowOff>25400</xdr:rowOff>
        </xdr:to>
        <xdr:sp macro="" textlink="">
          <xdr:nvSpPr>
            <xdr:cNvPr id="224427" name="Check Box 1195" hidden="1">
              <a:extLst>
                <a:ext uri="{63B3BB69-23CF-44E3-9099-C40C66FF867C}">
                  <a14:compatExt spid="_x0000_s224427"/>
                </a:ext>
                <a:ext uri="{FF2B5EF4-FFF2-40B4-BE49-F238E27FC236}">
                  <a16:creationId xmlns:a16="http://schemas.microsoft.com/office/drawing/2014/main" id="{00000000-0008-0000-0300-0000A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90</xdr:row>
          <xdr:rowOff>139700</xdr:rowOff>
        </xdr:from>
        <xdr:to>
          <xdr:col>24</xdr:col>
          <xdr:colOff>330200</xdr:colOff>
          <xdr:row>92</xdr:row>
          <xdr:rowOff>25400</xdr:rowOff>
        </xdr:to>
        <xdr:sp macro="" textlink="">
          <xdr:nvSpPr>
            <xdr:cNvPr id="224428" name="Check Box 1196" hidden="1">
              <a:extLst>
                <a:ext uri="{63B3BB69-23CF-44E3-9099-C40C66FF867C}">
                  <a14:compatExt spid="_x0000_s224428"/>
                </a:ext>
                <a:ext uri="{FF2B5EF4-FFF2-40B4-BE49-F238E27FC236}">
                  <a16:creationId xmlns:a16="http://schemas.microsoft.com/office/drawing/2014/main" id="{00000000-0008-0000-0300-0000A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91</xdr:row>
          <xdr:rowOff>139700</xdr:rowOff>
        </xdr:from>
        <xdr:to>
          <xdr:col>24</xdr:col>
          <xdr:colOff>330200</xdr:colOff>
          <xdr:row>93</xdr:row>
          <xdr:rowOff>25400</xdr:rowOff>
        </xdr:to>
        <xdr:sp macro="" textlink="">
          <xdr:nvSpPr>
            <xdr:cNvPr id="224429" name="Check Box 1197" hidden="1">
              <a:extLst>
                <a:ext uri="{63B3BB69-23CF-44E3-9099-C40C66FF867C}">
                  <a14:compatExt spid="_x0000_s224429"/>
                </a:ext>
                <a:ext uri="{FF2B5EF4-FFF2-40B4-BE49-F238E27FC236}">
                  <a16:creationId xmlns:a16="http://schemas.microsoft.com/office/drawing/2014/main" id="{00000000-0008-0000-0300-0000A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92</xdr:row>
          <xdr:rowOff>139700</xdr:rowOff>
        </xdr:from>
        <xdr:to>
          <xdr:col>24</xdr:col>
          <xdr:colOff>330200</xdr:colOff>
          <xdr:row>94</xdr:row>
          <xdr:rowOff>25400</xdr:rowOff>
        </xdr:to>
        <xdr:sp macro="" textlink="">
          <xdr:nvSpPr>
            <xdr:cNvPr id="224430" name="Check Box 1198" hidden="1">
              <a:extLst>
                <a:ext uri="{63B3BB69-23CF-44E3-9099-C40C66FF867C}">
                  <a14:compatExt spid="_x0000_s224430"/>
                </a:ext>
                <a:ext uri="{FF2B5EF4-FFF2-40B4-BE49-F238E27FC236}">
                  <a16:creationId xmlns:a16="http://schemas.microsoft.com/office/drawing/2014/main" id="{00000000-0008-0000-0300-0000A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93</xdr:row>
          <xdr:rowOff>139700</xdr:rowOff>
        </xdr:from>
        <xdr:to>
          <xdr:col>24</xdr:col>
          <xdr:colOff>330200</xdr:colOff>
          <xdr:row>95</xdr:row>
          <xdr:rowOff>25400</xdr:rowOff>
        </xdr:to>
        <xdr:sp macro="" textlink="">
          <xdr:nvSpPr>
            <xdr:cNvPr id="224431" name="Check Box 1199" hidden="1">
              <a:extLst>
                <a:ext uri="{63B3BB69-23CF-44E3-9099-C40C66FF867C}">
                  <a14:compatExt spid="_x0000_s224431"/>
                </a:ext>
                <a:ext uri="{FF2B5EF4-FFF2-40B4-BE49-F238E27FC236}">
                  <a16:creationId xmlns:a16="http://schemas.microsoft.com/office/drawing/2014/main" id="{00000000-0008-0000-0300-0000A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94</xdr:row>
          <xdr:rowOff>139700</xdr:rowOff>
        </xdr:from>
        <xdr:to>
          <xdr:col>24</xdr:col>
          <xdr:colOff>330200</xdr:colOff>
          <xdr:row>96</xdr:row>
          <xdr:rowOff>25400</xdr:rowOff>
        </xdr:to>
        <xdr:sp macro="" textlink="">
          <xdr:nvSpPr>
            <xdr:cNvPr id="224432" name="Check Box 1200" hidden="1">
              <a:extLst>
                <a:ext uri="{63B3BB69-23CF-44E3-9099-C40C66FF867C}">
                  <a14:compatExt spid="_x0000_s224432"/>
                </a:ext>
                <a:ext uri="{FF2B5EF4-FFF2-40B4-BE49-F238E27FC236}">
                  <a16:creationId xmlns:a16="http://schemas.microsoft.com/office/drawing/2014/main" id="{00000000-0008-0000-0300-0000B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95</xdr:row>
          <xdr:rowOff>139700</xdr:rowOff>
        </xdr:from>
        <xdr:to>
          <xdr:col>24</xdr:col>
          <xdr:colOff>330200</xdr:colOff>
          <xdr:row>97</xdr:row>
          <xdr:rowOff>25400</xdr:rowOff>
        </xdr:to>
        <xdr:sp macro="" textlink="">
          <xdr:nvSpPr>
            <xdr:cNvPr id="224433" name="Check Box 1201" hidden="1">
              <a:extLst>
                <a:ext uri="{63B3BB69-23CF-44E3-9099-C40C66FF867C}">
                  <a14:compatExt spid="_x0000_s224433"/>
                </a:ext>
                <a:ext uri="{FF2B5EF4-FFF2-40B4-BE49-F238E27FC236}">
                  <a16:creationId xmlns:a16="http://schemas.microsoft.com/office/drawing/2014/main" id="{00000000-0008-0000-0300-0000B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96</xdr:row>
          <xdr:rowOff>139700</xdr:rowOff>
        </xdr:from>
        <xdr:to>
          <xdr:col>24</xdr:col>
          <xdr:colOff>330200</xdr:colOff>
          <xdr:row>98</xdr:row>
          <xdr:rowOff>25400</xdr:rowOff>
        </xdr:to>
        <xdr:sp macro="" textlink="">
          <xdr:nvSpPr>
            <xdr:cNvPr id="224434" name="Check Box 1202" hidden="1">
              <a:extLst>
                <a:ext uri="{63B3BB69-23CF-44E3-9099-C40C66FF867C}">
                  <a14:compatExt spid="_x0000_s224434"/>
                </a:ext>
                <a:ext uri="{FF2B5EF4-FFF2-40B4-BE49-F238E27FC236}">
                  <a16:creationId xmlns:a16="http://schemas.microsoft.com/office/drawing/2014/main" id="{00000000-0008-0000-0300-0000B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97</xdr:row>
          <xdr:rowOff>139700</xdr:rowOff>
        </xdr:from>
        <xdr:to>
          <xdr:col>24</xdr:col>
          <xdr:colOff>330200</xdr:colOff>
          <xdr:row>99</xdr:row>
          <xdr:rowOff>25400</xdr:rowOff>
        </xdr:to>
        <xdr:sp macro="" textlink="">
          <xdr:nvSpPr>
            <xdr:cNvPr id="224435" name="Check Box 1203" hidden="1">
              <a:extLst>
                <a:ext uri="{63B3BB69-23CF-44E3-9099-C40C66FF867C}">
                  <a14:compatExt spid="_x0000_s224435"/>
                </a:ext>
                <a:ext uri="{FF2B5EF4-FFF2-40B4-BE49-F238E27FC236}">
                  <a16:creationId xmlns:a16="http://schemas.microsoft.com/office/drawing/2014/main" id="{00000000-0008-0000-0300-0000B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98</xdr:row>
          <xdr:rowOff>139700</xdr:rowOff>
        </xdr:from>
        <xdr:to>
          <xdr:col>24</xdr:col>
          <xdr:colOff>330200</xdr:colOff>
          <xdr:row>100</xdr:row>
          <xdr:rowOff>25400</xdr:rowOff>
        </xdr:to>
        <xdr:sp macro="" textlink="">
          <xdr:nvSpPr>
            <xdr:cNvPr id="224436" name="Check Box 1204" hidden="1">
              <a:extLst>
                <a:ext uri="{63B3BB69-23CF-44E3-9099-C40C66FF867C}">
                  <a14:compatExt spid="_x0000_s224436"/>
                </a:ext>
                <a:ext uri="{FF2B5EF4-FFF2-40B4-BE49-F238E27FC236}">
                  <a16:creationId xmlns:a16="http://schemas.microsoft.com/office/drawing/2014/main" id="{00000000-0008-0000-0300-0000B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99</xdr:row>
          <xdr:rowOff>139700</xdr:rowOff>
        </xdr:from>
        <xdr:to>
          <xdr:col>24</xdr:col>
          <xdr:colOff>330200</xdr:colOff>
          <xdr:row>101</xdr:row>
          <xdr:rowOff>25400</xdr:rowOff>
        </xdr:to>
        <xdr:sp macro="" textlink="">
          <xdr:nvSpPr>
            <xdr:cNvPr id="224437" name="Check Box 1205" hidden="1">
              <a:extLst>
                <a:ext uri="{63B3BB69-23CF-44E3-9099-C40C66FF867C}">
                  <a14:compatExt spid="_x0000_s224437"/>
                </a:ext>
                <a:ext uri="{FF2B5EF4-FFF2-40B4-BE49-F238E27FC236}">
                  <a16:creationId xmlns:a16="http://schemas.microsoft.com/office/drawing/2014/main" id="{00000000-0008-0000-0300-0000B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100</xdr:row>
          <xdr:rowOff>139700</xdr:rowOff>
        </xdr:from>
        <xdr:to>
          <xdr:col>24</xdr:col>
          <xdr:colOff>330200</xdr:colOff>
          <xdr:row>102</xdr:row>
          <xdr:rowOff>25400</xdr:rowOff>
        </xdr:to>
        <xdr:sp macro="" textlink="">
          <xdr:nvSpPr>
            <xdr:cNvPr id="224438" name="Check Box 1206" hidden="1">
              <a:extLst>
                <a:ext uri="{63B3BB69-23CF-44E3-9099-C40C66FF867C}">
                  <a14:compatExt spid="_x0000_s224438"/>
                </a:ext>
                <a:ext uri="{FF2B5EF4-FFF2-40B4-BE49-F238E27FC236}">
                  <a16:creationId xmlns:a16="http://schemas.microsoft.com/office/drawing/2014/main" id="{00000000-0008-0000-0300-0000B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101</xdr:row>
          <xdr:rowOff>139700</xdr:rowOff>
        </xdr:from>
        <xdr:to>
          <xdr:col>24</xdr:col>
          <xdr:colOff>330200</xdr:colOff>
          <xdr:row>103</xdr:row>
          <xdr:rowOff>25400</xdr:rowOff>
        </xdr:to>
        <xdr:sp macro="" textlink="">
          <xdr:nvSpPr>
            <xdr:cNvPr id="224439" name="Check Box 1207" hidden="1">
              <a:extLst>
                <a:ext uri="{63B3BB69-23CF-44E3-9099-C40C66FF867C}">
                  <a14:compatExt spid="_x0000_s224439"/>
                </a:ext>
                <a:ext uri="{FF2B5EF4-FFF2-40B4-BE49-F238E27FC236}">
                  <a16:creationId xmlns:a16="http://schemas.microsoft.com/office/drawing/2014/main" id="{00000000-0008-0000-0300-0000B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xdr:row>
          <xdr:rowOff>152400</xdr:rowOff>
        </xdr:from>
        <xdr:to>
          <xdr:col>25</xdr:col>
          <xdr:colOff>330200</xdr:colOff>
          <xdr:row>3</xdr:row>
          <xdr:rowOff>152400</xdr:rowOff>
        </xdr:to>
        <xdr:sp macro="" textlink="">
          <xdr:nvSpPr>
            <xdr:cNvPr id="224440" name="Check Box 1208" hidden="1">
              <a:extLst>
                <a:ext uri="{63B3BB69-23CF-44E3-9099-C40C66FF867C}">
                  <a14:compatExt spid="_x0000_s224440"/>
                </a:ext>
                <a:ext uri="{FF2B5EF4-FFF2-40B4-BE49-F238E27FC236}">
                  <a16:creationId xmlns:a16="http://schemas.microsoft.com/office/drawing/2014/main" id="{00000000-0008-0000-0300-0000B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xdr:row>
          <xdr:rowOff>139700</xdr:rowOff>
        </xdr:from>
        <xdr:to>
          <xdr:col>25</xdr:col>
          <xdr:colOff>330200</xdr:colOff>
          <xdr:row>5</xdr:row>
          <xdr:rowOff>25400</xdr:rowOff>
        </xdr:to>
        <xdr:sp macro="" textlink="">
          <xdr:nvSpPr>
            <xdr:cNvPr id="224441" name="Check Box 1209" hidden="1">
              <a:extLst>
                <a:ext uri="{63B3BB69-23CF-44E3-9099-C40C66FF867C}">
                  <a14:compatExt spid="_x0000_s224441"/>
                </a:ext>
                <a:ext uri="{FF2B5EF4-FFF2-40B4-BE49-F238E27FC236}">
                  <a16:creationId xmlns:a16="http://schemas.microsoft.com/office/drawing/2014/main" id="{00000000-0008-0000-0300-0000B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xdr:row>
          <xdr:rowOff>139700</xdr:rowOff>
        </xdr:from>
        <xdr:to>
          <xdr:col>25</xdr:col>
          <xdr:colOff>330200</xdr:colOff>
          <xdr:row>6</xdr:row>
          <xdr:rowOff>25400</xdr:rowOff>
        </xdr:to>
        <xdr:sp macro="" textlink="">
          <xdr:nvSpPr>
            <xdr:cNvPr id="224442" name="Check Box 1210" hidden="1">
              <a:extLst>
                <a:ext uri="{63B3BB69-23CF-44E3-9099-C40C66FF867C}">
                  <a14:compatExt spid="_x0000_s224442"/>
                </a:ext>
                <a:ext uri="{FF2B5EF4-FFF2-40B4-BE49-F238E27FC236}">
                  <a16:creationId xmlns:a16="http://schemas.microsoft.com/office/drawing/2014/main" id="{00000000-0008-0000-0300-0000B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xdr:row>
          <xdr:rowOff>139700</xdr:rowOff>
        </xdr:from>
        <xdr:to>
          <xdr:col>25</xdr:col>
          <xdr:colOff>330200</xdr:colOff>
          <xdr:row>7</xdr:row>
          <xdr:rowOff>25400</xdr:rowOff>
        </xdr:to>
        <xdr:sp macro="" textlink="">
          <xdr:nvSpPr>
            <xdr:cNvPr id="224443" name="Check Box 1211" hidden="1">
              <a:extLst>
                <a:ext uri="{63B3BB69-23CF-44E3-9099-C40C66FF867C}">
                  <a14:compatExt spid="_x0000_s224443"/>
                </a:ext>
                <a:ext uri="{FF2B5EF4-FFF2-40B4-BE49-F238E27FC236}">
                  <a16:creationId xmlns:a16="http://schemas.microsoft.com/office/drawing/2014/main" id="{00000000-0008-0000-0300-0000B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xdr:row>
          <xdr:rowOff>139700</xdr:rowOff>
        </xdr:from>
        <xdr:to>
          <xdr:col>25</xdr:col>
          <xdr:colOff>330200</xdr:colOff>
          <xdr:row>8</xdr:row>
          <xdr:rowOff>25400</xdr:rowOff>
        </xdr:to>
        <xdr:sp macro="" textlink="">
          <xdr:nvSpPr>
            <xdr:cNvPr id="224444" name="Check Box 1212" hidden="1">
              <a:extLst>
                <a:ext uri="{63B3BB69-23CF-44E3-9099-C40C66FF867C}">
                  <a14:compatExt spid="_x0000_s224444"/>
                </a:ext>
                <a:ext uri="{FF2B5EF4-FFF2-40B4-BE49-F238E27FC236}">
                  <a16:creationId xmlns:a16="http://schemas.microsoft.com/office/drawing/2014/main" id="{00000000-0008-0000-0300-0000B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xdr:row>
          <xdr:rowOff>139700</xdr:rowOff>
        </xdr:from>
        <xdr:to>
          <xdr:col>25</xdr:col>
          <xdr:colOff>330200</xdr:colOff>
          <xdr:row>9</xdr:row>
          <xdr:rowOff>25400</xdr:rowOff>
        </xdr:to>
        <xdr:sp macro="" textlink="">
          <xdr:nvSpPr>
            <xdr:cNvPr id="224445" name="Check Box 1213" hidden="1">
              <a:extLst>
                <a:ext uri="{63B3BB69-23CF-44E3-9099-C40C66FF867C}">
                  <a14:compatExt spid="_x0000_s224445"/>
                </a:ext>
                <a:ext uri="{FF2B5EF4-FFF2-40B4-BE49-F238E27FC236}">
                  <a16:creationId xmlns:a16="http://schemas.microsoft.com/office/drawing/2014/main" id="{00000000-0008-0000-0300-0000B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xdr:row>
          <xdr:rowOff>139700</xdr:rowOff>
        </xdr:from>
        <xdr:to>
          <xdr:col>25</xdr:col>
          <xdr:colOff>330200</xdr:colOff>
          <xdr:row>10</xdr:row>
          <xdr:rowOff>25400</xdr:rowOff>
        </xdr:to>
        <xdr:sp macro="" textlink="">
          <xdr:nvSpPr>
            <xdr:cNvPr id="224446" name="Check Box 1214" hidden="1">
              <a:extLst>
                <a:ext uri="{63B3BB69-23CF-44E3-9099-C40C66FF867C}">
                  <a14:compatExt spid="_x0000_s224446"/>
                </a:ext>
                <a:ext uri="{FF2B5EF4-FFF2-40B4-BE49-F238E27FC236}">
                  <a16:creationId xmlns:a16="http://schemas.microsoft.com/office/drawing/2014/main" id="{00000000-0008-0000-0300-0000B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xdr:row>
          <xdr:rowOff>139700</xdr:rowOff>
        </xdr:from>
        <xdr:to>
          <xdr:col>25</xdr:col>
          <xdr:colOff>330200</xdr:colOff>
          <xdr:row>11</xdr:row>
          <xdr:rowOff>25400</xdr:rowOff>
        </xdr:to>
        <xdr:sp macro="" textlink="">
          <xdr:nvSpPr>
            <xdr:cNvPr id="224447" name="Check Box 1215" hidden="1">
              <a:extLst>
                <a:ext uri="{63B3BB69-23CF-44E3-9099-C40C66FF867C}">
                  <a14:compatExt spid="_x0000_s224447"/>
                </a:ext>
                <a:ext uri="{FF2B5EF4-FFF2-40B4-BE49-F238E27FC236}">
                  <a16:creationId xmlns:a16="http://schemas.microsoft.com/office/drawing/2014/main" id="{00000000-0008-0000-0300-0000B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xdr:row>
          <xdr:rowOff>139700</xdr:rowOff>
        </xdr:from>
        <xdr:to>
          <xdr:col>25</xdr:col>
          <xdr:colOff>330200</xdr:colOff>
          <xdr:row>12</xdr:row>
          <xdr:rowOff>25400</xdr:rowOff>
        </xdr:to>
        <xdr:sp macro="" textlink="">
          <xdr:nvSpPr>
            <xdr:cNvPr id="224448" name="Check Box 1216" hidden="1">
              <a:extLst>
                <a:ext uri="{63B3BB69-23CF-44E3-9099-C40C66FF867C}">
                  <a14:compatExt spid="_x0000_s224448"/>
                </a:ext>
                <a:ext uri="{FF2B5EF4-FFF2-40B4-BE49-F238E27FC236}">
                  <a16:creationId xmlns:a16="http://schemas.microsoft.com/office/drawing/2014/main" id="{00000000-0008-0000-0300-0000C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11</xdr:row>
          <xdr:rowOff>139700</xdr:rowOff>
        </xdr:from>
        <xdr:to>
          <xdr:col>25</xdr:col>
          <xdr:colOff>330200</xdr:colOff>
          <xdr:row>13</xdr:row>
          <xdr:rowOff>25400</xdr:rowOff>
        </xdr:to>
        <xdr:sp macro="" textlink="">
          <xdr:nvSpPr>
            <xdr:cNvPr id="224449" name="Check Box 1217" hidden="1">
              <a:extLst>
                <a:ext uri="{63B3BB69-23CF-44E3-9099-C40C66FF867C}">
                  <a14:compatExt spid="_x0000_s224449"/>
                </a:ext>
                <a:ext uri="{FF2B5EF4-FFF2-40B4-BE49-F238E27FC236}">
                  <a16:creationId xmlns:a16="http://schemas.microsoft.com/office/drawing/2014/main" id="{00000000-0008-0000-0300-0000C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12</xdr:row>
          <xdr:rowOff>139700</xdr:rowOff>
        </xdr:from>
        <xdr:to>
          <xdr:col>25</xdr:col>
          <xdr:colOff>330200</xdr:colOff>
          <xdr:row>14</xdr:row>
          <xdr:rowOff>25400</xdr:rowOff>
        </xdr:to>
        <xdr:sp macro="" textlink="">
          <xdr:nvSpPr>
            <xdr:cNvPr id="224450" name="Check Box 1218" hidden="1">
              <a:extLst>
                <a:ext uri="{63B3BB69-23CF-44E3-9099-C40C66FF867C}">
                  <a14:compatExt spid="_x0000_s224450"/>
                </a:ext>
                <a:ext uri="{FF2B5EF4-FFF2-40B4-BE49-F238E27FC236}">
                  <a16:creationId xmlns:a16="http://schemas.microsoft.com/office/drawing/2014/main" id="{00000000-0008-0000-0300-0000C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13</xdr:row>
          <xdr:rowOff>139700</xdr:rowOff>
        </xdr:from>
        <xdr:to>
          <xdr:col>25</xdr:col>
          <xdr:colOff>330200</xdr:colOff>
          <xdr:row>15</xdr:row>
          <xdr:rowOff>25400</xdr:rowOff>
        </xdr:to>
        <xdr:sp macro="" textlink="">
          <xdr:nvSpPr>
            <xdr:cNvPr id="224451" name="Check Box 1219" hidden="1">
              <a:extLst>
                <a:ext uri="{63B3BB69-23CF-44E3-9099-C40C66FF867C}">
                  <a14:compatExt spid="_x0000_s224451"/>
                </a:ext>
                <a:ext uri="{FF2B5EF4-FFF2-40B4-BE49-F238E27FC236}">
                  <a16:creationId xmlns:a16="http://schemas.microsoft.com/office/drawing/2014/main" id="{00000000-0008-0000-0300-0000C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14</xdr:row>
          <xdr:rowOff>139700</xdr:rowOff>
        </xdr:from>
        <xdr:to>
          <xdr:col>25</xdr:col>
          <xdr:colOff>330200</xdr:colOff>
          <xdr:row>16</xdr:row>
          <xdr:rowOff>25400</xdr:rowOff>
        </xdr:to>
        <xdr:sp macro="" textlink="">
          <xdr:nvSpPr>
            <xdr:cNvPr id="224452" name="Check Box 1220" hidden="1">
              <a:extLst>
                <a:ext uri="{63B3BB69-23CF-44E3-9099-C40C66FF867C}">
                  <a14:compatExt spid="_x0000_s224452"/>
                </a:ext>
                <a:ext uri="{FF2B5EF4-FFF2-40B4-BE49-F238E27FC236}">
                  <a16:creationId xmlns:a16="http://schemas.microsoft.com/office/drawing/2014/main" id="{00000000-0008-0000-0300-0000C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15</xdr:row>
          <xdr:rowOff>139700</xdr:rowOff>
        </xdr:from>
        <xdr:to>
          <xdr:col>25</xdr:col>
          <xdr:colOff>330200</xdr:colOff>
          <xdr:row>17</xdr:row>
          <xdr:rowOff>25400</xdr:rowOff>
        </xdr:to>
        <xdr:sp macro="" textlink="">
          <xdr:nvSpPr>
            <xdr:cNvPr id="224453" name="Check Box 1221" hidden="1">
              <a:extLst>
                <a:ext uri="{63B3BB69-23CF-44E3-9099-C40C66FF867C}">
                  <a14:compatExt spid="_x0000_s224453"/>
                </a:ext>
                <a:ext uri="{FF2B5EF4-FFF2-40B4-BE49-F238E27FC236}">
                  <a16:creationId xmlns:a16="http://schemas.microsoft.com/office/drawing/2014/main" id="{00000000-0008-0000-0300-0000C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16</xdr:row>
          <xdr:rowOff>139700</xdr:rowOff>
        </xdr:from>
        <xdr:to>
          <xdr:col>25</xdr:col>
          <xdr:colOff>330200</xdr:colOff>
          <xdr:row>18</xdr:row>
          <xdr:rowOff>25400</xdr:rowOff>
        </xdr:to>
        <xdr:sp macro="" textlink="">
          <xdr:nvSpPr>
            <xdr:cNvPr id="224454" name="Check Box 1222" hidden="1">
              <a:extLst>
                <a:ext uri="{63B3BB69-23CF-44E3-9099-C40C66FF867C}">
                  <a14:compatExt spid="_x0000_s224454"/>
                </a:ext>
                <a:ext uri="{FF2B5EF4-FFF2-40B4-BE49-F238E27FC236}">
                  <a16:creationId xmlns:a16="http://schemas.microsoft.com/office/drawing/2014/main" id="{00000000-0008-0000-0300-0000C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17</xdr:row>
          <xdr:rowOff>139700</xdr:rowOff>
        </xdr:from>
        <xdr:to>
          <xdr:col>25</xdr:col>
          <xdr:colOff>330200</xdr:colOff>
          <xdr:row>19</xdr:row>
          <xdr:rowOff>25400</xdr:rowOff>
        </xdr:to>
        <xdr:sp macro="" textlink="">
          <xdr:nvSpPr>
            <xdr:cNvPr id="224455" name="Check Box 1223" hidden="1">
              <a:extLst>
                <a:ext uri="{63B3BB69-23CF-44E3-9099-C40C66FF867C}">
                  <a14:compatExt spid="_x0000_s224455"/>
                </a:ext>
                <a:ext uri="{FF2B5EF4-FFF2-40B4-BE49-F238E27FC236}">
                  <a16:creationId xmlns:a16="http://schemas.microsoft.com/office/drawing/2014/main" id="{00000000-0008-0000-0300-0000C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18</xdr:row>
          <xdr:rowOff>139700</xdr:rowOff>
        </xdr:from>
        <xdr:to>
          <xdr:col>25</xdr:col>
          <xdr:colOff>330200</xdr:colOff>
          <xdr:row>20</xdr:row>
          <xdr:rowOff>25400</xdr:rowOff>
        </xdr:to>
        <xdr:sp macro="" textlink="">
          <xdr:nvSpPr>
            <xdr:cNvPr id="224456" name="Check Box 1224" hidden="1">
              <a:extLst>
                <a:ext uri="{63B3BB69-23CF-44E3-9099-C40C66FF867C}">
                  <a14:compatExt spid="_x0000_s224456"/>
                </a:ext>
                <a:ext uri="{FF2B5EF4-FFF2-40B4-BE49-F238E27FC236}">
                  <a16:creationId xmlns:a16="http://schemas.microsoft.com/office/drawing/2014/main" id="{00000000-0008-0000-0300-0000C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19</xdr:row>
          <xdr:rowOff>139700</xdr:rowOff>
        </xdr:from>
        <xdr:to>
          <xdr:col>25</xdr:col>
          <xdr:colOff>330200</xdr:colOff>
          <xdr:row>21</xdr:row>
          <xdr:rowOff>25400</xdr:rowOff>
        </xdr:to>
        <xdr:sp macro="" textlink="">
          <xdr:nvSpPr>
            <xdr:cNvPr id="224457" name="Check Box 1225" hidden="1">
              <a:extLst>
                <a:ext uri="{63B3BB69-23CF-44E3-9099-C40C66FF867C}">
                  <a14:compatExt spid="_x0000_s224457"/>
                </a:ext>
                <a:ext uri="{FF2B5EF4-FFF2-40B4-BE49-F238E27FC236}">
                  <a16:creationId xmlns:a16="http://schemas.microsoft.com/office/drawing/2014/main" id="{00000000-0008-0000-0300-0000C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20</xdr:row>
          <xdr:rowOff>139700</xdr:rowOff>
        </xdr:from>
        <xdr:to>
          <xdr:col>25</xdr:col>
          <xdr:colOff>330200</xdr:colOff>
          <xdr:row>22</xdr:row>
          <xdr:rowOff>25400</xdr:rowOff>
        </xdr:to>
        <xdr:sp macro="" textlink="">
          <xdr:nvSpPr>
            <xdr:cNvPr id="224458" name="Check Box 1226" hidden="1">
              <a:extLst>
                <a:ext uri="{63B3BB69-23CF-44E3-9099-C40C66FF867C}">
                  <a14:compatExt spid="_x0000_s224458"/>
                </a:ext>
                <a:ext uri="{FF2B5EF4-FFF2-40B4-BE49-F238E27FC236}">
                  <a16:creationId xmlns:a16="http://schemas.microsoft.com/office/drawing/2014/main" id="{00000000-0008-0000-0300-0000C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21</xdr:row>
          <xdr:rowOff>139700</xdr:rowOff>
        </xdr:from>
        <xdr:to>
          <xdr:col>25</xdr:col>
          <xdr:colOff>330200</xdr:colOff>
          <xdr:row>23</xdr:row>
          <xdr:rowOff>25400</xdr:rowOff>
        </xdr:to>
        <xdr:sp macro="" textlink="">
          <xdr:nvSpPr>
            <xdr:cNvPr id="224459" name="Check Box 1227" hidden="1">
              <a:extLst>
                <a:ext uri="{63B3BB69-23CF-44E3-9099-C40C66FF867C}">
                  <a14:compatExt spid="_x0000_s224459"/>
                </a:ext>
                <a:ext uri="{FF2B5EF4-FFF2-40B4-BE49-F238E27FC236}">
                  <a16:creationId xmlns:a16="http://schemas.microsoft.com/office/drawing/2014/main" id="{00000000-0008-0000-0300-0000C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22</xdr:row>
          <xdr:rowOff>139700</xdr:rowOff>
        </xdr:from>
        <xdr:to>
          <xdr:col>25</xdr:col>
          <xdr:colOff>330200</xdr:colOff>
          <xdr:row>24</xdr:row>
          <xdr:rowOff>25400</xdr:rowOff>
        </xdr:to>
        <xdr:sp macro="" textlink="">
          <xdr:nvSpPr>
            <xdr:cNvPr id="224460" name="Check Box 1228" hidden="1">
              <a:extLst>
                <a:ext uri="{63B3BB69-23CF-44E3-9099-C40C66FF867C}">
                  <a14:compatExt spid="_x0000_s224460"/>
                </a:ext>
                <a:ext uri="{FF2B5EF4-FFF2-40B4-BE49-F238E27FC236}">
                  <a16:creationId xmlns:a16="http://schemas.microsoft.com/office/drawing/2014/main" id="{00000000-0008-0000-0300-0000C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23</xdr:row>
          <xdr:rowOff>139700</xdr:rowOff>
        </xdr:from>
        <xdr:to>
          <xdr:col>25</xdr:col>
          <xdr:colOff>330200</xdr:colOff>
          <xdr:row>25</xdr:row>
          <xdr:rowOff>25400</xdr:rowOff>
        </xdr:to>
        <xdr:sp macro="" textlink="">
          <xdr:nvSpPr>
            <xdr:cNvPr id="224461" name="Check Box 1229" hidden="1">
              <a:extLst>
                <a:ext uri="{63B3BB69-23CF-44E3-9099-C40C66FF867C}">
                  <a14:compatExt spid="_x0000_s224461"/>
                </a:ext>
                <a:ext uri="{FF2B5EF4-FFF2-40B4-BE49-F238E27FC236}">
                  <a16:creationId xmlns:a16="http://schemas.microsoft.com/office/drawing/2014/main" id="{00000000-0008-0000-0300-0000C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24</xdr:row>
          <xdr:rowOff>139700</xdr:rowOff>
        </xdr:from>
        <xdr:to>
          <xdr:col>25</xdr:col>
          <xdr:colOff>330200</xdr:colOff>
          <xdr:row>26</xdr:row>
          <xdr:rowOff>25400</xdr:rowOff>
        </xdr:to>
        <xdr:sp macro="" textlink="">
          <xdr:nvSpPr>
            <xdr:cNvPr id="224462" name="Check Box 1230" hidden="1">
              <a:extLst>
                <a:ext uri="{63B3BB69-23CF-44E3-9099-C40C66FF867C}">
                  <a14:compatExt spid="_x0000_s224462"/>
                </a:ext>
                <a:ext uri="{FF2B5EF4-FFF2-40B4-BE49-F238E27FC236}">
                  <a16:creationId xmlns:a16="http://schemas.microsoft.com/office/drawing/2014/main" id="{00000000-0008-0000-0300-0000C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25</xdr:row>
          <xdr:rowOff>139700</xdr:rowOff>
        </xdr:from>
        <xdr:to>
          <xdr:col>25</xdr:col>
          <xdr:colOff>330200</xdr:colOff>
          <xdr:row>27</xdr:row>
          <xdr:rowOff>25400</xdr:rowOff>
        </xdr:to>
        <xdr:sp macro="" textlink="">
          <xdr:nvSpPr>
            <xdr:cNvPr id="224463" name="Check Box 1231" hidden="1">
              <a:extLst>
                <a:ext uri="{63B3BB69-23CF-44E3-9099-C40C66FF867C}">
                  <a14:compatExt spid="_x0000_s224463"/>
                </a:ext>
                <a:ext uri="{FF2B5EF4-FFF2-40B4-BE49-F238E27FC236}">
                  <a16:creationId xmlns:a16="http://schemas.microsoft.com/office/drawing/2014/main" id="{00000000-0008-0000-0300-0000C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26</xdr:row>
          <xdr:rowOff>139700</xdr:rowOff>
        </xdr:from>
        <xdr:to>
          <xdr:col>25</xdr:col>
          <xdr:colOff>330200</xdr:colOff>
          <xdr:row>28</xdr:row>
          <xdr:rowOff>25400</xdr:rowOff>
        </xdr:to>
        <xdr:sp macro="" textlink="">
          <xdr:nvSpPr>
            <xdr:cNvPr id="224464" name="Check Box 1232" hidden="1">
              <a:extLst>
                <a:ext uri="{63B3BB69-23CF-44E3-9099-C40C66FF867C}">
                  <a14:compatExt spid="_x0000_s224464"/>
                </a:ext>
                <a:ext uri="{FF2B5EF4-FFF2-40B4-BE49-F238E27FC236}">
                  <a16:creationId xmlns:a16="http://schemas.microsoft.com/office/drawing/2014/main" id="{00000000-0008-0000-0300-0000D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27</xdr:row>
          <xdr:rowOff>139700</xdr:rowOff>
        </xdr:from>
        <xdr:to>
          <xdr:col>25</xdr:col>
          <xdr:colOff>330200</xdr:colOff>
          <xdr:row>29</xdr:row>
          <xdr:rowOff>25400</xdr:rowOff>
        </xdr:to>
        <xdr:sp macro="" textlink="">
          <xdr:nvSpPr>
            <xdr:cNvPr id="224465" name="Check Box 1233" hidden="1">
              <a:extLst>
                <a:ext uri="{63B3BB69-23CF-44E3-9099-C40C66FF867C}">
                  <a14:compatExt spid="_x0000_s224465"/>
                </a:ext>
                <a:ext uri="{FF2B5EF4-FFF2-40B4-BE49-F238E27FC236}">
                  <a16:creationId xmlns:a16="http://schemas.microsoft.com/office/drawing/2014/main" id="{00000000-0008-0000-0300-0000D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28</xdr:row>
          <xdr:rowOff>139700</xdr:rowOff>
        </xdr:from>
        <xdr:to>
          <xdr:col>25</xdr:col>
          <xdr:colOff>330200</xdr:colOff>
          <xdr:row>30</xdr:row>
          <xdr:rowOff>25400</xdr:rowOff>
        </xdr:to>
        <xdr:sp macro="" textlink="">
          <xdr:nvSpPr>
            <xdr:cNvPr id="224466" name="Check Box 1234" hidden="1">
              <a:extLst>
                <a:ext uri="{63B3BB69-23CF-44E3-9099-C40C66FF867C}">
                  <a14:compatExt spid="_x0000_s224466"/>
                </a:ext>
                <a:ext uri="{FF2B5EF4-FFF2-40B4-BE49-F238E27FC236}">
                  <a16:creationId xmlns:a16="http://schemas.microsoft.com/office/drawing/2014/main" id="{00000000-0008-0000-0300-0000D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29</xdr:row>
          <xdr:rowOff>139700</xdr:rowOff>
        </xdr:from>
        <xdr:to>
          <xdr:col>25</xdr:col>
          <xdr:colOff>330200</xdr:colOff>
          <xdr:row>31</xdr:row>
          <xdr:rowOff>25400</xdr:rowOff>
        </xdr:to>
        <xdr:sp macro="" textlink="">
          <xdr:nvSpPr>
            <xdr:cNvPr id="224467" name="Check Box 1235" hidden="1">
              <a:extLst>
                <a:ext uri="{63B3BB69-23CF-44E3-9099-C40C66FF867C}">
                  <a14:compatExt spid="_x0000_s224467"/>
                </a:ext>
                <a:ext uri="{FF2B5EF4-FFF2-40B4-BE49-F238E27FC236}">
                  <a16:creationId xmlns:a16="http://schemas.microsoft.com/office/drawing/2014/main" id="{00000000-0008-0000-0300-0000D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30</xdr:row>
          <xdr:rowOff>139700</xdr:rowOff>
        </xdr:from>
        <xdr:to>
          <xdr:col>25</xdr:col>
          <xdr:colOff>330200</xdr:colOff>
          <xdr:row>32</xdr:row>
          <xdr:rowOff>25400</xdr:rowOff>
        </xdr:to>
        <xdr:sp macro="" textlink="">
          <xdr:nvSpPr>
            <xdr:cNvPr id="224468" name="Check Box 1236" hidden="1">
              <a:extLst>
                <a:ext uri="{63B3BB69-23CF-44E3-9099-C40C66FF867C}">
                  <a14:compatExt spid="_x0000_s224468"/>
                </a:ext>
                <a:ext uri="{FF2B5EF4-FFF2-40B4-BE49-F238E27FC236}">
                  <a16:creationId xmlns:a16="http://schemas.microsoft.com/office/drawing/2014/main" id="{00000000-0008-0000-0300-0000D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31</xdr:row>
          <xdr:rowOff>139700</xdr:rowOff>
        </xdr:from>
        <xdr:to>
          <xdr:col>25</xdr:col>
          <xdr:colOff>330200</xdr:colOff>
          <xdr:row>33</xdr:row>
          <xdr:rowOff>25400</xdr:rowOff>
        </xdr:to>
        <xdr:sp macro="" textlink="">
          <xdr:nvSpPr>
            <xdr:cNvPr id="224469" name="Check Box 1237" hidden="1">
              <a:extLst>
                <a:ext uri="{63B3BB69-23CF-44E3-9099-C40C66FF867C}">
                  <a14:compatExt spid="_x0000_s224469"/>
                </a:ext>
                <a:ext uri="{FF2B5EF4-FFF2-40B4-BE49-F238E27FC236}">
                  <a16:creationId xmlns:a16="http://schemas.microsoft.com/office/drawing/2014/main" id="{00000000-0008-0000-0300-0000D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32</xdr:row>
          <xdr:rowOff>139700</xdr:rowOff>
        </xdr:from>
        <xdr:to>
          <xdr:col>25</xdr:col>
          <xdr:colOff>330200</xdr:colOff>
          <xdr:row>34</xdr:row>
          <xdr:rowOff>25400</xdr:rowOff>
        </xdr:to>
        <xdr:sp macro="" textlink="">
          <xdr:nvSpPr>
            <xdr:cNvPr id="224470" name="Check Box 1238" hidden="1">
              <a:extLst>
                <a:ext uri="{63B3BB69-23CF-44E3-9099-C40C66FF867C}">
                  <a14:compatExt spid="_x0000_s224470"/>
                </a:ext>
                <a:ext uri="{FF2B5EF4-FFF2-40B4-BE49-F238E27FC236}">
                  <a16:creationId xmlns:a16="http://schemas.microsoft.com/office/drawing/2014/main" id="{00000000-0008-0000-0300-0000D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33</xdr:row>
          <xdr:rowOff>139700</xdr:rowOff>
        </xdr:from>
        <xdr:to>
          <xdr:col>25</xdr:col>
          <xdr:colOff>330200</xdr:colOff>
          <xdr:row>35</xdr:row>
          <xdr:rowOff>25400</xdr:rowOff>
        </xdr:to>
        <xdr:sp macro="" textlink="">
          <xdr:nvSpPr>
            <xdr:cNvPr id="224471" name="Check Box 1239" hidden="1">
              <a:extLst>
                <a:ext uri="{63B3BB69-23CF-44E3-9099-C40C66FF867C}">
                  <a14:compatExt spid="_x0000_s224471"/>
                </a:ext>
                <a:ext uri="{FF2B5EF4-FFF2-40B4-BE49-F238E27FC236}">
                  <a16:creationId xmlns:a16="http://schemas.microsoft.com/office/drawing/2014/main" id="{00000000-0008-0000-0300-0000D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34</xdr:row>
          <xdr:rowOff>139700</xdr:rowOff>
        </xdr:from>
        <xdr:to>
          <xdr:col>25</xdr:col>
          <xdr:colOff>330200</xdr:colOff>
          <xdr:row>36</xdr:row>
          <xdr:rowOff>25400</xdr:rowOff>
        </xdr:to>
        <xdr:sp macro="" textlink="">
          <xdr:nvSpPr>
            <xdr:cNvPr id="224472" name="Check Box 1240" hidden="1">
              <a:extLst>
                <a:ext uri="{63B3BB69-23CF-44E3-9099-C40C66FF867C}">
                  <a14:compatExt spid="_x0000_s224472"/>
                </a:ext>
                <a:ext uri="{FF2B5EF4-FFF2-40B4-BE49-F238E27FC236}">
                  <a16:creationId xmlns:a16="http://schemas.microsoft.com/office/drawing/2014/main" id="{00000000-0008-0000-0300-0000D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35</xdr:row>
          <xdr:rowOff>139700</xdr:rowOff>
        </xdr:from>
        <xdr:to>
          <xdr:col>25</xdr:col>
          <xdr:colOff>330200</xdr:colOff>
          <xdr:row>37</xdr:row>
          <xdr:rowOff>25400</xdr:rowOff>
        </xdr:to>
        <xdr:sp macro="" textlink="">
          <xdr:nvSpPr>
            <xdr:cNvPr id="224473" name="Check Box 1241" hidden="1">
              <a:extLst>
                <a:ext uri="{63B3BB69-23CF-44E3-9099-C40C66FF867C}">
                  <a14:compatExt spid="_x0000_s224473"/>
                </a:ext>
                <a:ext uri="{FF2B5EF4-FFF2-40B4-BE49-F238E27FC236}">
                  <a16:creationId xmlns:a16="http://schemas.microsoft.com/office/drawing/2014/main" id="{00000000-0008-0000-0300-0000D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36</xdr:row>
          <xdr:rowOff>139700</xdr:rowOff>
        </xdr:from>
        <xdr:to>
          <xdr:col>25</xdr:col>
          <xdr:colOff>330200</xdr:colOff>
          <xdr:row>38</xdr:row>
          <xdr:rowOff>25400</xdr:rowOff>
        </xdr:to>
        <xdr:sp macro="" textlink="">
          <xdr:nvSpPr>
            <xdr:cNvPr id="224474" name="Check Box 1242" hidden="1">
              <a:extLst>
                <a:ext uri="{63B3BB69-23CF-44E3-9099-C40C66FF867C}">
                  <a14:compatExt spid="_x0000_s224474"/>
                </a:ext>
                <a:ext uri="{FF2B5EF4-FFF2-40B4-BE49-F238E27FC236}">
                  <a16:creationId xmlns:a16="http://schemas.microsoft.com/office/drawing/2014/main" id="{00000000-0008-0000-0300-0000D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37</xdr:row>
          <xdr:rowOff>139700</xdr:rowOff>
        </xdr:from>
        <xdr:to>
          <xdr:col>25</xdr:col>
          <xdr:colOff>330200</xdr:colOff>
          <xdr:row>39</xdr:row>
          <xdr:rowOff>25400</xdr:rowOff>
        </xdr:to>
        <xdr:sp macro="" textlink="">
          <xdr:nvSpPr>
            <xdr:cNvPr id="224475" name="Check Box 1243" hidden="1">
              <a:extLst>
                <a:ext uri="{63B3BB69-23CF-44E3-9099-C40C66FF867C}">
                  <a14:compatExt spid="_x0000_s224475"/>
                </a:ext>
                <a:ext uri="{FF2B5EF4-FFF2-40B4-BE49-F238E27FC236}">
                  <a16:creationId xmlns:a16="http://schemas.microsoft.com/office/drawing/2014/main" id="{00000000-0008-0000-0300-0000D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38</xdr:row>
          <xdr:rowOff>139700</xdr:rowOff>
        </xdr:from>
        <xdr:to>
          <xdr:col>25</xdr:col>
          <xdr:colOff>330200</xdr:colOff>
          <xdr:row>40</xdr:row>
          <xdr:rowOff>25400</xdr:rowOff>
        </xdr:to>
        <xdr:sp macro="" textlink="">
          <xdr:nvSpPr>
            <xdr:cNvPr id="224476" name="Check Box 1244" hidden="1">
              <a:extLst>
                <a:ext uri="{63B3BB69-23CF-44E3-9099-C40C66FF867C}">
                  <a14:compatExt spid="_x0000_s224476"/>
                </a:ext>
                <a:ext uri="{FF2B5EF4-FFF2-40B4-BE49-F238E27FC236}">
                  <a16:creationId xmlns:a16="http://schemas.microsoft.com/office/drawing/2014/main" id="{00000000-0008-0000-0300-0000D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39</xdr:row>
          <xdr:rowOff>139700</xdr:rowOff>
        </xdr:from>
        <xdr:to>
          <xdr:col>25</xdr:col>
          <xdr:colOff>330200</xdr:colOff>
          <xdr:row>41</xdr:row>
          <xdr:rowOff>25400</xdr:rowOff>
        </xdr:to>
        <xdr:sp macro="" textlink="">
          <xdr:nvSpPr>
            <xdr:cNvPr id="224477" name="Check Box 1245" hidden="1">
              <a:extLst>
                <a:ext uri="{63B3BB69-23CF-44E3-9099-C40C66FF867C}">
                  <a14:compatExt spid="_x0000_s224477"/>
                </a:ext>
                <a:ext uri="{FF2B5EF4-FFF2-40B4-BE49-F238E27FC236}">
                  <a16:creationId xmlns:a16="http://schemas.microsoft.com/office/drawing/2014/main" id="{00000000-0008-0000-0300-0000D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40</xdr:row>
          <xdr:rowOff>139700</xdr:rowOff>
        </xdr:from>
        <xdr:to>
          <xdr:col>25</xdr:col>
          <xdr:colOff>330200</xdr:colOff>
          <xdr:row>42</xdr:row>
          <xdr:rowOff>25400</xdr:rowOff>
        </xdr:to>
        <xdr:sp macro="" textlink="">
          <xdr:nvSpPr>
            <xdr:cNvPr id="224478" name="Check Box 1246" hidden="1">
              <a:extLst>
                <a:ext uri="{63B3BB69-23CF-44E3-9099-C40C66FF867C}">
                  <a14:compatExt spid="_x0000_s224478"/>
                </a:ext>
                <a:ext uri="{FF2B5EF4-FFF2-40B4-BE49-F238E27FC236}">
                  <a16:creationId xmlns:a16="http://schemas.microsoft.com/office/drawing/2014/main" id="{00000000-0008-0000-0300-0000D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41</xdr:row>
          <xdr:rowOff>139700</xdr:rowOff>
        </xdr:from>
        <xdr:to>
          <xdr:col>25</xdr:col>
          <xdr:colOff>330200</xdr:colOff>
          <xdr:row>43</xdr:row>
          <xdr:rowOff>25400</xdr:rowOff>
        </xdr:to>
        <xdr:sp macro="" textlink="">
          <xdr:nvSpPr>
            <xdr:cNvPr id="224479" name="Check Box 1247" hidden="1">
              <a:extLst>
                <a:ext uri="{63B3BB69-23CF-44E3-9099-C40C66FF867C}">
                  <a14:compatExt spid="_x0000_s224479"/>
                </a:ext>
                <a:ext uri="{FF2B5EF4-FFF2-40B4-BE49-F238E27FC236}">
                  <a16:creationId xmlns:a16="http://schemas.microsoft.com/office/drawing/2014/main" id="{00000000-0008-0000-0300-0000D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42</xdr:row>
          <xdr:rowOff>139700</xdr:rowOff>
        </xdr:from>
        <xdr:to>
          <xdr:col>25</xdr:col>
          <xdr:colOff>330200</xdr:colOff>
          <xdr:row>44</xdr:row>
          <xdr:rowOff>25400</xdr:rowOff>
        </xdr:to>
        <xdr:sp macro="" textlink="">
          <xdr:nvSpPr>
            <xdr:cNvPr id="224480" name="Check Box 1248" hidden="1">
              <a:extLst>
                <a:ext uri="{63B3BB69-23CF-44E3-9099-C40C66FF867C}">
                  <a14:compatExt spid="_x0000_s224480"/>
                </a:ext>
                <a:ext uri="{FF2B5EF4-FFF2-40B4-BE49-F238E27FC236}">
                  <a16:creationId xmlns:a16="http://schemas.microsoft.com/office/drawing/2014/main" id="{00000000-0008-0000-0300-0000E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43</xdr:row>
          <xdr:rowOff>139700</xdr:rowOff>
        </xdr:from>
        <xdr:to>
          <xdr:col>25</xdr:col>
          <xdr:colOff>330200</xdr:colOff>
          <xdr:row>45</xdr:row>
          <xdr:rowOff>25400</xdr:rowOff>
        </xdr:to>
        <xdr:sp macro="" textlink="">
          <xdr:nvSpPr>
            <xdr:cNvPr id="224481" name="Check Box 1249" hidden="1">
              <a:extLst>
                <a:ext uri="{63B3BB69-23CF-44E3-9099-C40C66FF867C}">
                  <a14:compatExt spid="_x0000_s224481"/>
                </a:ext>
                <a:ext uri="{FF2B5EF4-FFF2-40B4-BE49-F238E27FC236}">
                  <a16:creationId xmlns:a16="http://schemas.microsoft.com/office/drawing/2014/main" id="{00000000-0008-0000-0300-0000E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44</xdr:row>
          <xdr:rowOff>139700</xdr:rowOff>
        </xdr:from>
        <xdr:to>
          <xdr:col>25</xdr:col>
          <xdr:colOff>330200</xdr:colOff>
          <xdr:row>46</xdr:row>
          <xdr:rowOff>25400</xdr:rowOff>
        </xdr:to>
        <xdr:sp macro="" textlink="">
          <xdr:nvSpPr>
            <xdr:cNvPr id="224482" name="Check Box 1250" hidden="1">
              <a:extLst>
                <a:ext uri="{63B3BB69-23CF-44E3-9099-C40C66FF867C}">
                  <a14:compatExt spid="_x0000_s224482"/>
                </a:ext>
                <a:ext uri="{FF2B5EF4-FFF2-40B4-BE49-F238E27FC236}">
                  <a16:creationId xmlns:a16="http://schemas.microsoft.com/office/drawing/2014/main" id="{00000000-0008-0000-0300-0000E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45</xdr:row>
          <xdr:rowOff>139700</xdr:rowOff>
        </xdr:from>
        <xdr:to>
          <xdr:col>25</xdr:col>
          <xdr:colOff>330200</xdr:colOff>
          <xdr:row>47</xdr:row>
          <xdr:rowOff>25400</xdr:rowOff>
        </xdr:to>
        <xdr:sp macro="" textlink="">
          <xdr:nvSpPr>
            <xdr:cNvPr id="224483" name="Check Box 1251" hidden="1">
              <a:extLst>
                <a:ext uri="{63B3BB69-23CF-44E3-9099-C40C66FF867C}">
                  <a14:compatExt spid="_x0000_s224483"/>
                </a:ext>
                <a:ext uri="{FF2B5EF4-FFF2-40B4-BE49-F238E27FC236}">
                  <a16:creationId xmlns:a16="http://schemas.microsoft.com/office/drawing/2014/main" id="{00000000-0008-0000-0300-0000E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46</xdr:row>
          <xdr:rowOff>139700</xdr:rowOff>
        </xdr:from>
        <xdr:to>
          <xdr:col>25</xdr:col>
          <xdr:colOff>330200</xdr:colOff>
          <xdr:row>48</xdr:row>
          <xdr:rowOff>25400</xdr:rowOff>
        </xdr:to>
        <xdr:sp macro="" textlink="">
          <xdr:nvSpPr>
            <xdr:cNvPr id="224484" name="Check Box 1252" hidden="1">
              <a:extLst>
                <a:ext uri="{63B3BB69-23CF-44E3-9099-C40C66FF867C}">
                  <a14:compatExt spid="_x0000_s224484"/>
                </a:ext>
                <a:ext uri="{FF2B5EF4-FFF2-40B4-BE49-F238E27FC236}">
                  <a16:creationId xmlns:a16="http://schemas.microsoft.com/office/drawing/2014/main" id="{00000000-0008-0000-0300-0000E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47</xdr:row>
          <xdr:rowOff>139700</xdr:rowOff>
        </xdr:from>
        <xdr:to>
          <xdr:col>25</xdr:col>
          <xdr:colOff>330200</xdr:colOff>
          <xdr:row>49</xdr:row>
          <xdr:rowOff>25400</xdr:rowOff>
        </xdr:to>
        <xdr:sp macro="" textlink="">
          <xdr:nvSpPr>
            <xdr:cNvPr id="224485" name="Check Box 1253" hidden="1">
              <a:extLst>
                <a:ext uri="{63B3BB69-23CF-44E3-9099-C40C66FF867C}">
                  <a14:compatExt spid="_x0000_s224485"/>
                </a:ext>
                <a:ext uri="{FF2B5EF4-FFF2-40B4-BE49-F238E27FC236}">
                  <a16:creationId xmlns:a16="http://schemas.microsoft.com/office/drawing/2014/main" id="{00000000-0008-0000-0300-0000E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48</xdr:row>
          <xdr:rowOff>139700</xdr:rowOff>
        </xdr:from>
        <xdr:to>
          <xdr:col>25</xdr:col>
          <xdr:colOff>330200</xdr:colOff>
          <xdr:row>50</xdr:row>
          <xdr:rowOff>25400</xdr:rowOff>
        </xdr:to>
        <xdr:sp macro="" textlink="">
          <xdr:nvSpPr>
            <xdr:cNvPr id="224486" name="Check Box 1254" hidden="1">
              <a:extLst>
                <a:ext uri="{63B3BB69-23CF-44E3-9099-C40C66FF867C}">
                  <a14:compatExt spid="_x0000_s224486"/>
                </a:ext>
                <a:ext uri="{FF2B5EF4-FFF2-40B4-BE49-F238E27FC236}">
                  <a16:creationId xmlns:a16="http://schemas.microsoft.com/office/drawing/2014/main" id="{00000000-0008-0000-0300-0000E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49</xdr:row>
          <xdr:rowOff>139700</xdr:rowOff>
        </xdr:from>
        <xdr:to>
          <xdr:col>25</xdr:col>
          <xdr:colOff>330200</xdr:colOff>
          <xdr:row>51</xdr:row>
          <xdr:rowOff>25400</xdr:rowOff>
        </xdr:to>
        <xdr:sp macro="" textlink="">
          <xdr:nvSpPr>
            <xdr:cNvPr id="224487" name="Check Box 1255" hidden="1">
              <a:extLst>
                <a:ext uri="{63B3BB69-23CF-44E3-9099-C40C66FF867C}">
                  <a14:compatExt spid="_x0000_s224487"/>
                </a:ext>
                <a:ext uri="{FF2B5EF4-FFF2-40B4-BE49-F238E27FC236}">
                  <a16:creationId xmlns:a16="http://schemas.microsoft.com/office/drawing/2014/main" id="{00000000-0008-0000-0300-0000E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50</xdr:row>
          <xdr:rowOff>139700</xdr:rowOff>
        </xdr:from>
        <xdr:to>
          <xdr:col>25</xdr:col>
          <xdr:colOff>330200</xdr:colOff>
          <xdr:row>52</xdr:row>
          <xdr:rowOff>25400</xdr:rowOff>
        </xdr:to>
        <xdr:sp macro="" textlink="">
          <xdr:nvSpPr>
            <xdr:cNvPr id="224488" name="Check Box 1256" hidden="1">
              <a:extLst>
                <a:ext uri="{63B3BB69-23CF-44E3-9099-C40C66FF867C}">
                  <a14:compatExt spid="_x0000_s224488"/>
                </a:ext>
                <a:ext uri="{FF2B5EF4-FFF2-40B4-BE49-F238E27FC236}">
                  <a16:creationId xmlns:a16="http://schemas.microsoft.com/office/drawing/2014/main" id="{00000000-0008-0000-0300-0000E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51</xdr:row>
          <xdr:rowOff>139700</xdr:rowOff>
        </xdr:from>
        <xdr:to>
          <xdr:col>25</xdr:col>
          <xdr:colOff>330200</xdr:colOff>
          <xdr:row>53</xdr:row>
          <xdr:rowOff>25400</xdr:rowOff>
        </xdr:to>
        <xdr:sp macro="" textlink="">
          <xdr:nvSpPr>
            <xdr:cNvPr id="224489" name="Check Box 1257" hidden="1">
              <a:extLst>
                <a:ext uri="{63B3BB69-23CF-44E3-9099-C40C66FF867C}">
                  <a14:compatExt spid="_x0000_s224489"/>
                </a:ext>
                <a:ext uri="{FF2B5EF4-FFF2-40B4-BE49-F238E27FC236}">
                  <a16:creationId xmlns:a16="http://schemas.microsoft.com/office/drawing/2014/main" id="{00000000-0008-0000-0300-0000E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52</xdr:row>
          <xdr:rowOff>139700</xdr:rowOff>
        </xdr:from>
        <xdr:to>
          <xdr:col>25</xdr:col>
          <xdr:colOff>330200</xdr:colOff>
          <xdr:row>54</xdr:row>
          <xdr:rowOff>25400</xdr:rowOff>
        </xdr:to>
        <xdr:sp macro="" textlink="">
          <xdr:nvSpPr>
            <xdr:cNvPr id="224490" name="Check Box 1258" hidden="1">
              <a:extLst>
                <a:ext uri="{63B3BB69-23CF-44E3-9099-C40C66FF867C}">
                  <a14:compatExt spid="_x0000_s224490"/>
                </a:ext>
                <a:ext uri="{FF2B5EF4-FFF2-40B4-BE49-F238E27FC236}">
                  <a16:creationId xmlns:a16="http://schemas.microsoft.com/office/drawing/2014/main" id="{00000000-0008-0000-0300-0000E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53</xdr:row>
          <xdr:rowOff>139700</xdr:rowOff>
        </xdr:from>
        <xdr:to>
          <xdr:col>25</xdr:col>
          <xdr:colOff>330200</xdr:colOff>
          <xdr:row>55</xdr:row>
          <xdr:rowOff>25400</xdr:rowOff>
        </xdr:to>
        <xdr:sp macro="" textlink="">
          <xdr:nvSpPr>
            <xdr:cNvPr id="224491" name="Check Box 1259" hidden="1">
              <a:extLst>
                <a:ext uri="{63B3BB69-23CF-44E3-9099-C40C66FF867C}">
                  <a14:compatExt spid="_x0000_s224491"/>
                </a:ext>
                <a:ext uri="{FF2B5EF4-FFF2-40B4-BE49-F238E27FC236}">
                  <a16:creationId xmlns:a16="http://schemas.microsoft.com/office/drawing/2014/main" id="{00000000-0008-0000-0300-0000E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54</xdr:row>
          <xdr:rowOff>139700</xdr:rowOff>
        </xdr:from>
        <xdr:to>
          <xdr:col>25</xdr:col>
          <xdr:colOff>330200</xdr:colOff>
          <xdr:row>56</xdr:row>
          <xdr:rowOff>25400</xdr:rowOff>
        </xdr:to>
        <xdr:sp macro="" textlink="">
          <xdr:nvSpPr>
            <xdr:cNvPr id="224492" name="Check Box 1260" hidden="1">
              <a:extLst>
                <a:ext uri="{63B3BB69-23CF-44E3-9099-C40C66FF867C}">
                  <a14:compatExt spid="_x0000_s224492"/>
                </a:ext>
                <a:ext uri="{FF2B5EF4-FFF2-40B4-BE49-F238E27FC236}">
                  <a16:creationId xmlns:a16="http://schemas.microsoft.com/office/drawing/2014/main" id="{00000000-0008-0000-0300-0000E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55</xdr:row>
          <xdr:rowOff>139700</xdr:rowOff>
        </xdr:from>
        <xdr:to>
          <xdr:col>25</xdr:col>
          <xdr:colOff>330200</xdr:colOff>
          <xdr:row>57</xdr:row>
          <xdr:rowOff>25400</xdr:rowOff>
        </xdr:to>
        <xdr:sp macro="" textlink="">
          <xdr:nvSpPr>
            <xdr:cNvPr id="224493" name="Check Box 1261" hidden="1">
              <a:extLst>
                <a:ext uri="{63B3BB69-23CF-44E3-9099-C40C66FF867C}">
                  <a14:compatExt spid="_x0000_s224493"/>
                </a:ext>
                <a:ext uri="{FF2B5EF4-FFF2-40B4-BE49-F238E27FC236}">
                  <a16:creationId xmlns:a16="http://schemas.microsoft.com/office/drawing/2014/main" id="{00000000-0008-0000-0300-0000E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56</xdr:row>
          <xdr:rowOff>139700</xdr:rowOff>
        </xdr:from>
        <xdr:to>
          <xdr:col>25</xdr:col>
          <xdr:colOff>330200</xdr:colOff>
          <xdr:row>58</xdr:row>
          <xdr:rowOff>25400</xdr:rowOff>
        </xdr:to>
        <xdr:sp macro="" textlink="">
          <xdr:nvSpPr>
            <xdr:cNvPr id="224494" name="Check Box 1262" hidden="1">
              <a:extLst>
                <a:ext uri="{63B3BB69-23CF-44E3-9099-C40C66FF867C}">
                  <a14:compatExt spid="_x0000_s224494"/>
                </a:ext>
                <a:ext uri="{FF2B5EF4-FFF2-40B4-BE49-F238E27FC236}">
                  <a16:creationId xmlns:a16="http://schemas.microsoft.com/office/drawing/2014/main" id="{00000000-0008-0000-0300-0000E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57</xdr:row>
          <xdr:rowOff>139700</xdr:rowOff>
        </xdr:from>
        <xdr:to>
          <xdr:col>25</xdr:col>
          <xdr:colOff>330200</xdr:colOff>
          <xdr:row>59</xdr:row>
          <xdr:rowOff>25400</xdr:rowOff>
        </xdr:to>
        <xdr:sp macro="" textlink="">
          <xdr:nvSpPr>
            <xdr:cNvPr id="224495" name="Check Box 1263" hidden="1">
              <a:extLst>
                <a:ext uri="{63B3BB69-23CF-44E3-9099-C40C66FF867C}">
                  <a14:compatExt spid="_x0000_s224495"/>
                </a:ext>
                <a:ext uri="{FF2B5EF4-FFF2-40B4-BE49-F238E27FC236}">
                  <a16:creationId xmlns:a16="http://schemas.microsoft.com/office/drawing/2014/main" id="{00000000-0008-0000-0300-0000E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58</xdr:row>
          <xdr:rowOff>139700</xdr:rowOff>
        </xdr:from>
        <xdr:to>
          <xdr:col>25</xdr:col>
          <xdr:colOff>330200</xdr:colOff>
          <xdr:row>60</xdr:row>
          <xdr:rowOff>25400</xdr:rowOff>
        </xdr:to>
        <xdr:sp macro="" textlink="">
          <xdr:nvSpPr>
            <xdr:cNvPr id="224496" name="Check Box 1264" hidden="1">
              <a:extLst>
                <a:ext uri="{63B3BB69-23CF-44E3-9099-C40C66FF867C}">
                  <a14:compatExt spid="_x0000_s224496"/>
                </a:ext>
                <a:ext uri="{FF2B5EF4-FFF2-40B4-BE49-F238E27FC236}">
                  <a16:creationId xmlns:a16="http://schemas.microsoft.com/office/drawing/2014/main" id="{00000000-0008-0000-0300-0000F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59</xdr:row>
          <xdr:rowOff>139700</xdr:rowOff>
        </xdr:from>
        <xdr:to>
          <xdr:col>25</xdr:col>
          <xdr:colOff>330200</xdr:colOff>
          <xdr:row>61</xdr:row>
          <xdr:rowOff>25400</xdr:rowOff>
        </xdr:to>
        <xdr:sp macro="" textlink="">
          <xdr:nvSpPr>
            <xdr:cNvPr id="224497" name="Check Box 1265" hidden="1">
              <a:extLst>
                <a:ext uri="{63B3BB69-23CF-44E3-9099-C40C66FF867C}">
                  <a14:compatExt spid="_x0000_s224497"/>
                </a:ext>
                <a:ext uri="{FF2B5EF4-FFF2-40B4-BE49-F238E27FC236}">
                  <a16:creationId xmlns:a16="http://schemas.microsoft.com/office/drawing/2014/main" id="{00000000-0008-0000-0300-0000F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60</xdr:row>
          <xdr:rowOff>139700</xdr:rowOff>
        </xdr:from>
        <xdr:to>
          <xdr:col>25</xdr:col>
          <xdr:colOff>330200</xdr:colOff>
          <xdr:row>62</xdr:row>
          <xdr:rowOff>25400</xdr:rowOff>
        </xdr:to>
        <xdr:sp macro="" textlink="">
          <xdr:nvSpPr>
            <xdr:cNvPr id="224498" name="Check Box 1266" hidden="1">
              <a:extLst>
                <a:ext uri="{63B3BB69-23CF-44E3-9099-C40C66FF867C}">
                  <a14:compatExt spid="_x0000_s224498"/>
                </a:ext>
                <a:ext uri="{FF2B5EF4-FFF2-40B4-BE49-F238E27FC236}">
                  <a16:creationId xmlns:a16="http://schemas.microsoft.com/office/drawing/2014/main" id="{00000000-0008-0000-0300-0000F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61</xdr:row>
          <xdr:rowOff>139700</xdr:rowOff>
        </xdr:from>
        <xdr:to>
          <xdr:col>25</xdr:col>
          <xdr:colOff>330200</xdr:colOff>
          <xdr:row>63</xdr:row>
          <xdr:rowOff>25400</xdr:rowOff>
        </xdr:to>
        <xdr:sp macro="" textlink="">
          <xdr:nvSpPr>
            <xdr:cNvPr id="224499" name="Check Box 1267" hidden="1">
              <a:extLst>
                <a:ext uri="{63B3BB69-23CF-44E3-9099-C40C66FF867C}">
                  <a14:compatExt spid="_x0000_s224499"/>
                </a:ext>
                <a:ext uri="{FF2B5EF4-FFF2-40B4-BE49-F238E27FC236}">
                  <a16:creationId xmlns:a16="http://schemas.microsoft.com/office/drawing/2014/main" id="{00000000-0008-0000-0300-0000F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62</xdr:row>
          <xdr:rowOff>139700</xdr:rowOff>
        </xdr:from>
        <xdr:to>
          <xdr:col>25</xdr:col>
          <xdr:colOff>330200</xdr:colOff>
          <xdr:row>64</xdr:row>
          <xdr:rowOff>25400</xdr:rowOff>
        </xdr:to>
        <xdr:sp macro="" textlink="">
          <xdr:nvSpPr>
            <xdr:cNvPr id="224500" name="Check Box 1268" hidden="1">
              <a:extLst>
                <a:ext uri="{63B3BB69-23CF-44E3-9099-C40C66FF867C}">
                  <a14:compatExt spid="_x0000_s224500"/>
                </a:ext>
                <a:ext uri="{FF2B5EF4-FFF2-40B4-BE49-F238E27FC236}">
                  <a16:creationId xmlns:a16="http://schemas.microsoft.com/office/drawing/2014/main" id="{00000000-0008-0000-0300-0000F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63</xdr:row>
          <xdr:rowOff>139700</xdr:rowOff>
        </xdr:from>
        <xdr:to>
          <xdr:col>25</xdr:col>
          <xdr:colOff>330200</xdr:colOff>
          <xdr:row>65</xdr:row>
          <xdr:rowOff>25400</xdr:rowOff>
        </xdr:to>
        <xdr:sp macro="" textlink="">
          <xdr:nvSpPr>
            <xdr:cNvPr id="224501" name="Check Box 1269" hidden="1">
              <a:extLst>
                <a:ext uri="{63B3BB69-23CF-44E3-9099-C40C66FF867C}">
                  <a14:compatExt spid="_x0000_s224501"/>
                </a:ext>
                <a:ext uri="{FF2B5EF4-FFF2-40B4-BE49-F238E27FC236}">
                  <a16:creationId xmlns:a16="http://schemas.microsoft.com/office/drawing/2014/main" id="{00000000-0008-0000-0300-0000F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64</xdr:row>
          <xdr:rowOff>139700</xdr:rowOff>
        </xdr:from>
        <xdr:to>
          <xdr:col>25</xdr:col>
          <xdr:colOff>330200</xdr:colOff>
          <xdr:row>66</xdr:row>
          <xdr:rowOff>25400</xdr:rowOff>
        </xdr:to>
        <xdr:sp macro="" textlink="">
          <xdr:nvSpPr>
            <xdr:cNvPr id="224502" name="Check Box 1270" hidden="1">
              <a:extLst>
                <a:ext uri="{63B3BB69-23CF-44E3-9099-C40C66FF867C}">
                  <a14:compatExt spid="_x0000_s224502"/>
                </a:ext>
                <a:ext uri="{FF2B5EF4-FFF2-40B4-BE49-F238E27FC236}">
                  <a16:creationId xmlns:a16="http://schemas.microsoft.com/office/drawing/2014/main" id="{00000000-0008-0000-0300-0000F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65</xdr:row>
          <xdr:rowOff>139700</xdr:rowOff>
        </xdr:from>
        <xdr:to>
          <xdr:col>25</xdr:col>
          <xdr:colOff>330200</xdr:colOff>
          <xdr:row>67</xdr:row>
          <xdr:rowOff>25400</xdr:rowOff>
        </xdr:to>
        <xdr:sp macro="" textlink="">
          <xdr:nvSpPr>
            <xdr:cNvPr id="224503" name="Check Box 1271" hidden="1">
              <a:extLst>
                <a:ext uri="{63B3BB69-23CF-44E3-9099-C40C66FF867C}">
                  <a14:compatExt spid="_x0000_s224503"/>
                </a:ext>
                <a:ext uri="{FF2B5EF4-FFF2-40B4-BE49-F238E27FC236}">
                  <a16:creationId xmlns:a16="http://schemas.microsoft.com/office/drawing/2014/main" id="{00000000-0008-0000-0300-0000F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66</xdr:row>
          <xdr:rowOff>139700</xdr:rowOff>
        </xdr:from>
        <xdr:to>
          <xdr:col>25</xdr:col>
          <xdr:colOff>330200</xdr:colOff>
          <xdr:row>68</xdr:row>
          <xdr:rowOff>25400</xdr:rowOff>
        </xdr:to>
        <xdr:sp macro="" textlink="">
          <xdr:nvSpPr>
            <xdr:cNvPr id="224504" name="Check Box 1272" hidden="1">
              <a:extLst>
                <a:ext uri="{63B3BB69-23CF-44E3-9099-C40C66FF867C}">
                  <a14:compatExt spid="_x0000_s224504"/>
                </a:ext>
                <a:ext uri="{FF2B5EF4-FFF2-40B4-BE49-F238E27FC236}">
                  <a16:creationId xmlns:a16="http://schemas.microsoft.com/office/drawing/2014/main" id="{00000000-0008-0000-0300-0000F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67</xdr:row>
          <xdr:rowOff>139700</xdr:rowOff>
        </xdr:from>
        <xdr:to>
          <xdr:col>25</xdr:col>
          <xdr:colOff>330200</xdr:colOff>
          <xdr:row>69</xdr:row>
          <xdr:rowOff>25400</xdr:rowOff>
        </xdr:to>
        <xdr:sp macro="" textlink="">
          <xdr:nvSpPr>
            <xdr:cNvPr id="224505" name="Check Box 1273" hidden="1">
              <a:extLst>
                <a:ext uri="{63B3BB69-23CF-44E3-9099-C40C66FF867C}">
                  <a14:compatExt spid="_x0000_s224505"/>
                </a:ext>
                <a:ext uri="{FF2B5EF4-FFF2-40B4-BE49-F238E27FC236}">
                  <a16:creationId xmlns:a16="http://schemas.microsoft.com/office/drawing/2014/main" id="{00000000-0008-0000-0300-0000F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68</xdr:row>
          <xdr:rowOff>139700</xdr:rowOff>
        </xdr:from>
        <xdr:to>
          <xdr:col>25</xdr:col>
          <xdr:colOff>330200</xdr:colOff>
          <xdr:row>70</xdr:row>
          <xdr:rowOff>25400</xdr:rowOff>
        </xdr:to>
        <xdr:sp macro="" textlink="">
          <xdr:nvSpPr>
            <xdr:cNvPr id="224506" name="Check Box 1274" hidden="1">
              <a:extLst>
                <a:ext uri="{63B3BB69-23CF-44E3-9099-C40C66FF867C}">
                  <a14:compatExt spid="_x0000_s224506"/>
                </a:ext>
                <a:ext uri="{FF2B5EF4-FFF2-40B4-BE49-F238E27FC236}">
                  <a16:creationId xmlns:a16="http://schemas.microsoft.com/office/drawing/2014/main" id="{00000000-0008-0000-0300-0000F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69</xdr:row>
          <xdr:rowOff>139700</xdr:rowOff>
        </xdr:from>
        <xdr:to>
          <xdr:col>25</xdr:col>
          <xdr:colOff>330200</xdr:colOff>
          <xdr:row>71</xdr:row>
          <xdr:rowOff>25400</xdr:rowOff>
        </xdr:to>
        <xdr:sp macro="" textlink="">
          <xdr:nvSpPr>
            <xdr:cNvPr id="224507" name="Check Box 1275" hidden="1">
              <a:extLst>
                <a:ext uri="{63B3BB69-23CF-44E3-9099-C40C66FF867C}">
                  <a14:compatExt spid="_x0000_s224507"/>
                </a:ext>
                <a:ext uri="{FF2B5EF4-FFF2-40B4-BE49-F238E27FC236}">
                  <a16:creationId xmlns:a16="http://schemas.microsoft.com/office/drawing/2014/main" id="{00000000-0008-0000-0300-0000F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70</xdr:row>
          <xdr:rowOff>139700</xdr:rowOff>
        </xdr:from>
        <xdr:to>
          <xdr:col>25</xdr:col>
          <xdr:colOff>330200</xdr:colOff>
          <xdr:row>72</xdr:row>
          <xdr:rowOff>25400</xdr:rowOff>
        </xdr:to>
        <xdr:sp macro="" textlink="">
          <xdr:nvSpPr>
            <xdr:cNvPr id="224508" name="Check Box 1276" hidden="1">
              <a:extLst>
                <a:ext uri="{63B3BB69-23CF-44E3-9099-C40C66FF867C}">
                  <a14:compatExt spid="_x0000_s224508"/>
                </a:ext>
                <a:ext uri="{FF2B5EF4-FFF2-40B4-BE49-F238E27FC236}">
                  <a16:creationId xmlns:a16="http://schemas.microsoft.com/office/drawing/2014/main" id="{00000000-0008-0000-0300-0000F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71</xdr:row>
          <xdr:rowOff>139700</xdr:rowOff>
        </xdr:from>
        <xdr:to>
          <xdr:col>25</xdr:col>
          <xdr:colOff>330200</xdr:colOff>
          <xdr:row>73</xdr:row>
          <xdr:rowOff>25400</xdr:rowOff>
        </xdr:to>
        <xdr:sp macro="" textlink="">
          <xdr:nvSpPr>
            <xdr:cNvPr id="224509" name="Check Box 1277" hidden="1">
              <a:extLst>
                <a:ext uri="{63B3BB69-23CF-44E3-9099-C40C66FF867C}">
                  <a14:compatExt spid="_x0000_s224509"/>
                </a:ext>
                <a:ext uri="{FF2B5EF4-FFF2-40B4-BE49-F238E27FC236}">
                  <a16:creationId xmlns:a16="http://schemas.microsoft.com/office/drawing/2014/main" id="{00000000-0008-0000-0300-0000F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72</xdr:row>
          <xdr:rowOff>139700</xdr:rowOff>
        </xdr:from>
        <xdr:to>
          <xdr:col>25</xdr:col>
          <xdr:colOff>330200</xdr:colOff>
          <xdr:row>74</xdr:row>
          <xdr:rowOff>25400</xdr:rowOff>
        </xdr:to>
        <xdr:sp macro="" textlink="">
          <xdr:nvSpPr>
            <xdr:cNvPr id="224510" name="Check Box 1278" hidden="1">
              <a:extLst>
                <a:ext uri="{63B3BB69-23CF-44E3-9099-C40C66FF867C}">
                  <a14:compatExt spid="_x0000_s224510"/>
                </a:ext>
                <a:ext uri="{FF2B5EF4-FFF2-40B4-BE49-F238E27FC236}">
                  <a16:creationId xmlns:a16="http://schemas.microsoft.com/office/drawing/2014/main" id="{00000000-0008-0000-0300-0000F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73</xdr:row>
          <xdr:rowOff>139700</xdr:rowOff>
        </xdr:from>
        <xdr:to>
          <xdr:col>25</xdr:col>
          <xdr:colOff>330200</xdr:colOff>
          <xdr:row>75</xdr:row>
          <xdr:rowOff>25400</xdr:rowOff>
        </xdr:to>
        <xdr:sp macro="" textlink="">
          <xdr:nvSpPr>
            <xdr:cNvPr id="224511" name="Check Box 1279" hidden="1">
              <a:extLst>
                <a:ext uri="{63B3BB69-23CF-44E3-9099-C40C66FF867C}">
                  <a14:compatExt spid="_x0000_s224511"/>
                </a:ext>
                <a:ext uri="{FF2B5EF4-FFF2-40B4-BE49-F238E27FC236}">
                  <a16:creationId xmlns:a16="http://schemas.microsoft.com/office/drawing/2014/main" id="{00000000-0008-0000-0300-0000F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74</xdr:row>
          <xdr:rowOff>139700</xdr:rowOff>
        </xdr:from>
        <xdr:to>
          <xdr:col>25</xdr:col>
          <xdr:colOff>330200</xdr:colOff>
          <xdr:row>76</xdr:row>
          <xdr:rowOff>25400</xdr:rowOff>
        </xdr:to>
        <xdr:sp macro="" textlink="">
          <xdr:nvSpPr>
            <xdr:cNvPr id="224512" name="Check Box 1280" hidden="1">
              <a:extLst>
                <a:ext uri="{63B3BB69-23CF-44E3-9099-C40C66FF867C}">
                  <a14:compatExt spid="_x0000_s224512"/>
                </a:ext>
                <a:ext uri="{FF2B5EF4-FFF2-40B4-BE49-F238E27FC236}">
                  <a16:creationId xmlns:a16="http://schemas.microsoft.com/office/drawing/2014/main" id="{00000000-0008-0000-0300-00000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75</xdr:row>
          <xdr:rowOff>139700</xdr:rowOff>
        </xdr:from>
        <xdr:to>
          <xdr:col>25</xdr:col>
          <xdr:colOff>330200</xdr:colOff>
          <xdr:row>77</xdr:row>
          <xdr:rowOff>25400</xdr:rowOff>
        </xdr:to>
        <xdr:sp macro="" textlink="">
          <xdr:nvSpPr>
            <xdr:cNvPr id="224513" name="Check Box 1281" hidden="1">
              <a:extLst>
                <a:ext uri="{63B3BB69-23CF-44E3-9099-C40C66FF867C}">
                  <a14:compatExt spid="_x0000_s224513"/>
                </a:ext>
                <a:ext uri="{FF2B5EF4-FFF2-40B4-BE49-F238E27FC236}">
                  <a16:creationId xmlns:a16="http://schemas.microsoft.com/office/drawing/2014/main" id="{00000000-0008-0000-0300-00000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76</xdr:row>
          <xdr:rowOff>139700</xdr:rowOff>
        </xdr:from>
        <xdr:to>
          <xdr:col>25</xdr:col>
          <xdr:colOff>330200</xdr:colOff>
          <xdr:row>78</xdr:row>
          <xdr:rowOff>25400</xdr:rowOff>
        </xdr:to>
        <xdr:sp macro="" textlink="">
          <xdr:nvSpPr>
            <xdr:cNvPr id="224514" name="Check Box 1282" hidden="1">
              <a:extLst>
                <a:ext uri="{63B3BB69-23CF-44E3-9099-C40C66FF867C}">
                  <a14:compatExt spid="_x0000_s224514"/>
                </a:ext>
                <a:ext uri="{FF2B5EF4-FFF2-40B4-BE49-F238E27FC236}">
                  <a16:creationId xmlns:a16="http://schemas.microsoft.com/office/drawing/2014/main" id="{00000000-0008-0000-0300-00000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77</xdr:row>
          <xdr:rowOff>139700</xdr:rowOff>
        </xdr:from>
        <xdr:to>
          <xdr:col>25</xdr:col>
          <xdr:colOff>330200</xdr:colOff>
          <xdr:row>79</xdr:row>
          <xdr:rowOff>25400</xdr:rowOff>
        </xdr:to>
        <xdr:sp macro="" textlink="">
          <xdr:nvSpPr>
            <xdr:cNvPr id="224515" name="Check Box 1283" hidden="1">
              <a:extLst>
                <a:ext uri="{63B3BB69-23CF-44E3-9099-C40C66FF867C}">
                  <a14:compatExt spid="_x0000_s224515"/>
                </a:ext>
                <a:ext uri="{FF2B5EF4-FFF2-40B4-BE49-F238E27FC236}">
                  <a16:creationId xmlns:a16="http://schemas.microsoft.com/office/drawing/2014/main" id="{00000000-0008-0000-0300-00000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78</xdr:row>
          <xdr:rowOff>139700</xdr:rowOff>
        </xdr:from>
        <xdr:to>
          <xdr:col>25</xdr:col>
          <xdr:colOff>330200</xdr:colOff>
          <xdr:row>80</xdr:row>
          <xdr:rowOff>25400</xdr:rowOff>
        </xdr:to>
        <xdr:sp macro="" textlink="">
          <xdr:nvSpPr>
            <xdr:cNvPr id="224516" name="Check Box 1284" hidden="1">
              <a:extLst>
                <a:ext uri="{63B3BB69-23CF-44E3-9099-C40C66FF867C}">
                  <a14:compatExt spid="_x0000_s224516"/>
                </a:ext>
                <a:ext uri="{FF2B5EF4-FFF2-40B4-BE49-F238E27FC236}">
                  <a16:creationId xmlns:a16="http://schemas.microsoft.com/office/drawing/2014/main" id="{00000000-0008-0000-0300-00000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79</xdr:row>
          <xdr:rowOff>139700</xdr:rowOff>
        </xdr:from>
        <xdr:to>
          <xdr:col>25</xdr:col>
          <xdr:colOff>330200</xdr:colOff>
          <xdr:row>81</xdr:row>
          <xdr:rowOff>25400</xdr:rowOff>
        </xdr:to>
        <xdr:sp macro="" textlink="">
          <xdr:nvSpPr>
            <xdr:cNvPr id="224517" name="Check Box 1285" hidden="1">
              <a:extLst>
                <a:ext uri="{63B3BB69-23CF-44E3-9099-C40C66FF867C}">
                  <a14:compatExt spid="_x0000_s224517"/>
                </a:ext>
                <a:ext uri="{FF2B5EF4-FFF2-40B4-BE49-F238E27FC236}">
                  <a16:creationId xmlns:a16="http://schemas.microsoft.com/office/drawing/2014/main" id="{00000000-0008-0000-0300-00000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80</xdr:row>
          <xdr:rowOff>139700</xdr:rowOff>
        </xdr:from>
        <xdr:to>
          <xdr:col>25</xdr:col>
          <xdr:colOff>330200</xdr:colOff>
          <xdr:row>82</xdr:row>
          <xdr:rowOff>25400</xdr:rowOff>
        </xdr:to>
        <xdr:sp macro="" textlink="">
          <xdr:nvSpPr>
            <xdr:cNvPr id="224518" name="Check Box 1286" hidden="1">
              <a:extLst>
                <a:ext uri="{63B3BB69-23CF-44E3-9099-C40C66FF867C}">
                  <a14:compatExt spid="_x0000_s224518"/>
                </a:ext>
                <a:ext uri="{FF2B5EF4-FFF2-40B4-BE49-F238E27FC236}">
                  <a16:creationId xmlns:a16="http://schemas.microsoft.com/office/drawing/2014/main" id="{00000000-0008-0000-0300-00000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81</xdr:row>
          <xdr:rowOff>139700</xdr:rowOff>
        </xdr:from>
        <xdr:to>
          <xdr:col>25</xdr:col>
          <xdr:colOff>330200</xdr:colOff>
          <xdr:row>83</xdr:row>
          <xdr:rowOff>25400</xdr:rowOff>
        </xdr:to>
        <xdr:sp macro="" textlink="">
          <xdr:nvSpPr>
            <xdr:cNvPr id="224519" name="Check Box 1287" hidden="1">
              <a:extLst>
                <a:ext uri="{63B3BB69-23CF-44E3-9099-C40C66FF867C}">
                  <a14:compatExt spid="_x0000_s224519"/>
                </a:ext>
                <a:ext uri="{FF2B5EF4-FFF2-40B4-BE49-F238E27FC236}">
                  <a16:creationId xmlns:a16="http://schemas.microsoft.com/office/drawing/2014/main" id="{00000000-0008-0000-0300-00000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82</xdr:row>
          <xdr:rowOff>139700</xdr:rowOff>
        </xdr:from>
        <xdr:to>
          <xdr:col>25</xdr:col>
          <xdr:colOff>330200</xdr:colOff>
          <xdr:row>84</xdr:row>
          <xdr:rowOff>25400</xdr:rowOff>
        </xdr:to>
        <xdr:sp macro="" textlink="">
          <xdr:nvSpPr>
            <xdr:cNvPr id="224520" name="Check Box 1288" hidden="1">
              <a:extLst>
                <a:ext uri="{63B3BB69-23CF-44E3-9099-C40C66FF867C}">
                  <a14:compatExt spid="_x0000_s224520"/>
                </a:ext>
                <a:ext uri="{FF2B5EF4-FFF2-40B4-BE49-F238E27FC236}">
                  <a16:creationId xmlns:a16="http://schemas.microsoft.com/office/drawing/2014/main" id="{00000000-0008-0000-0300-00000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83</xdr:row>
          <xdr:rowOff>139700</xdr:rowOff>
        </xdr:from>
        <xdr:to>
          <xdr:col>25</xdr:col>
          <xdr:colOff>330200</xdr:colOff>
          <xdr:row>85</xdr:row>
          <xdr:rowOff>25400</xdr:rowOff>
        </xdr:to>
        <xdr:sp macro="" textlink="">
          <xdr:nvSpPr>
            <xdr:cNvPr id="224521" name="Check Box 1289" hidden="1">
              <a:extLst>
                <a:ext uri="{63B3BB69-23CF-44E3-9099-C40C66FF867C}">
                  <a14:compatExt spid="_x0000_s224521"/>
                </a:ext>
                <a:ext uri="{FF2B5EF4-FFF2-40B4-BE49-F238E27FC236}">
                  <a16:creationId xmlns:a16="http://schemas.microsoft.com/office/drawing/2014/main" id="{00000000-0008-0000-0300-00000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84</xdr:row>
          <xdr:rowOff>139700</xdr:rowOff>
        </xdr:from>
        <xdr:to>
          <xdr:col>25</xdr:col>
          <xdr:colOff>330200</xdr:colOff>
          <xdr:row>86</xdr:row>
          <xdr:rowOff>25400</xdr:rowOff>
        </xdr:to>
        <xdr:sp macro="" textlink="">
          <xdr:nvSpPr>
            <xdr:cNvPr id="224522" name="Check Box 1290" hidden="1">
              <a:extLst>
                <a:ext uri="{63B3BB69-23CF-44E3-9099-C40C66FF867C}">
                  <a14:compatExt spid="_x0000_s224522"/>
                </a:ext>
                <a:ext uri="{FF2B5EF4-FFF2-40B4-BE49-F238E27FC236}">
                  <a16:creationId xmlns:a16="http://schemas.microsoft.com/office/drawing/2014/main" id="{00000000-0008-0000-0300-00000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85</xdr:row>
          <xdr:rowOff>139700</xdr:rowOff>
        </xdr:from>
        <xdr:to>
          <xdr:col>25</xdr:col>
          <xdr:colOff>330200</xdr:colOff>
          <xdr:row>87</xdr:row>
          <xdr:rowOff>25400</xdr:rowOff>
        </xdr:to>
        <xdr:sp macro="" textlink="">
          <xdr:nvSpPr>
            <xdr:cNvPr id="224523" name="Check Box 1291" hidden="1">
              <a:extLst>
                <a:ext uri="{63B3BB69-23CF-44E3-9099-C40C66FF867C}">
                  <a14:compatExt spid="_x0000_s224523"/>
                </a:ext>
                <a:ext uri="{FF2B5EF4-FFF2-40B4-BE49-F238E27FC236}">
                  <a16:creationId xmlns:a16="http://schemas.microsoft.com/office/drawing/2014/main" id="{00000000-0008-0000-0300-00000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86</xdr:row>
          <xdr:rowOff>139700</xdr:rowOff>
        </xdr:from>
        <xdr:to>
          <xdr:col>25</xdr:col>
          <xdr:colOff>330200</xdr:colOff>
          <xdr:row>88</xdr:row>
          <xdr:rowOff>25400</xdr:rowOff>
        </xdr:to>
        <xdr:sp macro="" textlink="">
          <xdr:nvSpPr>
            <xdr:cNvPr id="224524" name="Check Box 1292" hidden="1">
              <a:extLst>
                <a:ext uri="{63B3BB69-23CF-44E3-9099-C40C66FF867C}">
                  <a14:compatExt spid="_x0000_s224524"/>
                </a:ext>
                <a:ext uri="{FF2B5EF4-FFF2-40B4-BE49-F238E27FC236}">
                  <a16:creationId xmlns:a16="http://schemas.microsoft.com/office/drawing/2014/main" id="{00000000-0008-0000-0300-00000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87</xdr:row>
          <xdr:rowOff>139700</xdr:rowOff>
        </xdr:from>
        <xdr:to>
          <xdr:col>25</xdr:col>
          <xdr:colOff>330200</xdr:colOff>
          <xdr:row>89</xdr:row>
          <xdr:rowOff>25400</xdr:rowOff>
        </xdr:to>
        <xdr:sp macro="" textlink="">
          <xdr:nvSpPr>
            <xdr:cNvPr id="224525" name="Check Box 1293" hidden="1">
              <a:extLst>
                <a:ext uri="{63B3BB69-23CF-44E3-9099-C40C66FF867C}">
                  <a14:compatExt spid="_x0000_s224525"/>
                </a:ext>
                <a:ext uri="{FF2B5EF4-FFF2-40B4-BE49-F238E27FC236}">
                  <a16:creationId xmlns:a16="http://schemas.microsoft.com/office/drawing/2014/main" id="{00000000-0008-0000-0300-00000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88</xdr:row>
          <xdr:rowOff>139700</xdr:rowOff>
        </xdr:from>
        <xdr:to>
          <xdr:col>25</xdr:col>
          <xdr:colOff>330200</xdr:colOff>
          <xdr:row>90</xdr:row>
          <xdr:rowOff>25400</xdr:rowOff>
        </xdr:to>
        <xdr:sp macro="" textlink="">
          <xdr:nvSpPr>
            <xdr:cNvPr id="224526" name="Check Box 1294" hidden="1">
              <a:extLst>
                <a:ext uri="{63B3BB69-23CF-44E3-9099-C40C66FF867C}">
                  <a14:compatExt spid="_x0000_s224526"/>
                </a:ext>
                <a:ext uri="{FF2B5EF4-FFF2-40B4-BE49-F238E27FC236}">
                  <a16:creationId xmlns:a16="http://schemas.microsoft.com/office/drawing/2014/main" id="{00000000-0008-0000-0300-00000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89</xdr:row>
          <xdr:rowOff>139700</xdr:rowOff>
        </xdr:from>
        <xdr:to>
          <xdr:col>25</xdr:col>
          <xdr:colOff>330200</xdr:colOff>
          <xdr:row>91</xdr:row>
          <xdr:rowOff>25400</xdr:rowOff>
        </xdr:to>
        <xdr:sp macro="" textlink="">
          <xdr:nvSpPr>
            <xdr:cNvPr id="224527" name="Check Box 1295" hidden="1">
              <a:extLst>
                <a:ext uri="{63B3BB69-23CF-44E3-9099-C40C66FF867C}">
                  <a14:compatExt spid="_x0000_s224527"/>
                </a:ext>
                <a:ext uri="{FF2B5EF4-FFF2-40B4-BE49-F238E27FC236}">
                  <a16:creationId xmlns:a16="http://schemas.microsoft.com/office/drawing/2014/main" id="{00000000-0008-0000-0300-00000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90</xdr:row>
          <xdr:rowOff>139700</xdr:rowOff>
        </xdr:from>
        <xdr:to>
          <xdr:col>25</xdr:col>
          <xdr:colOff>330200</xdr:colOff>
          <xdr:row>92</xdr:row>
          <xdr:rowOff>25400</xdr:rowOff>
        </xdr:to>
        <xdr:sp macro="" textlink="">
          <xdr:nvSpPr>
            <xdr:cNvPr id="224528" name="Check Box 1296" hidden="1">
              <a:extLst>
                <a:ext uri="{63B3BB69-23CF-44E3-9099-C40C66FF867C}">
                  <a14:compatExt spid="_x0000_s224528"/>
                </a:ext>
                <a:ext uri="{FF2B5EF4-FFF2-40B4-BE49-F238E27FC236}">
                  <a16:creationId xmlns:a16="http://schemas.microsoft.com/office/drawing/2014/main" id="{00000000-0008-0000-0300-00001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91</xdr:row>
          <xdr:rowOff>139700</xdr:rowOff>
        </xdr:from>
        <xdr:to>
          <xdr:col>25</xdr:col>
          <xdr:colOff>330200</xdr:colOff>
          <xdr:row>93</xdr:row>
          <xdr:rowOff>25400</xdr:rowOff>
        </xdr:to>
        <xdr:sp macro="" textlink="">
          <xdr:nvSpPr>
            <xdr:cNvPr id="224529" name="Check Box 1297" hidden="1">
              <a:extLst>
                <a:ext uri="{63B3BB69-23CF-44E3-9099-C40C66FF867C}">
                  <a14:compatExt spid="_x0000_s224529"/>
                </a:ext>
                <a:ext uri="{FF2B5EF4-FFF2-40B4-BE49-F238E27FC236}">
                  <a16:creationId xmlns:a16="http://schemas.microsoft.com/office/drawing/2014/main" id="{00000000-0008-0000-0300-00001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92</xdr:row>
          <xdr:rowOff>139700</xdr:rowOff>
        </xdr:from>
        <xdr:to>
          <xdr:col>25</xdr:col>
          <xdr:colOff>330200</xdr:colOff>
          <xdr:row>94</xdr:row>
          <xdr:rowOff>25400</xdr:rowOff>
        </xdr:to>
        <xdr:sp macro="" textlink="">
          <xdr:nvSpPr>
            <xdr:cNvPr id="224530" name="Check Box 1298" hidden="1">
              <a:extLst>
                <a:ext uri="{63B3BB69-23CF-44E3-9099-C40C66FF867C}">
                  <a14:compatExt spid="_x0000_s224530"/>
                </a:ext>
                <a:ext uri="{FF2B5EF4-FFF2-40B4-BE49-F238E27FC236}">
                  <a16:creationId xmlns:a16="http://schemas.microsoft.com/office/drawing/2014/main" id="{00000000-0008-0000-0300-00001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93</xdr:row>
          <xdr:rowOff>139700</xdr:rowOff>
        </xdr:from>
        <xdr:to>
          <xdr:col>25</xdr:col>
          <xdr:colOff>330200</xdr:colOff>
          <xdr:row>95</xdr:row>
          <xdr:rowOff>25400</xdr:rowOff>
        </xdr:to>
        <xdr:sp macro="" textlink="">
          <xdr:nvSpPr>
            <xdr:cNvPr id="224531" name="Check Box 1299" hidden="1">
              <a:extLst>
                <a:ext uri="{63B3BB69-23CF-44E3-9099-C40C66FF867C}">
                  <a14:compatExt spid="_x0000_s224531"/>
                </a:ext>
                <a:ext uri="{FF2B5EF4-FFF2-40B4-BE49-F238E27FC236}">
                  <a16:creationId xmlns:a16="http://schemas.microsoft.com/office/drawing/2014/main" id="{00000000-0008-0000-0300-00001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94</xdr:row>
          <xdr:rowOff>139700</xdr:rowOff>
        </xdr:from>
        <xdr:to>
          <xdr:col>25</xdr:col>
          <xdr:colOff>330200</xdr:colOff>
          <xdr:row>96</xdr:row>
          <xdr:rowOff>25400</xdr:rowOff>
        </xdr:to>
        <xdr:sp macro="" textlink="">
          <xdr:nvSpPr>
            <xdr:cNvPr id="224532" name="Check Box 1300" hidden="1">
              <a:extLst>
                <a:ext uri="{63B3BB69-23CF-44E3-9099-C40C66FF867C}">
                  <a14:compatExt spid="_x0000_s224532"/>
                </a:ext>
                <a:ext uri="{FF2B5EF4-FFF2-40B4-BE49-F238E27FC236}">
                  <a16:creationId xmlns:a16="http://schemas.microsoft.com/office/drawing/2014/main" id="{00000000-0008-0000-0300-00001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95</xdr:row>
          <xdr:rowOff>139700</xdr:rowOff>
        </xdr:from>
        <xdr:to>
          <xdr:col>25</xdr:col>
          <xdr:colOff>330200</xdr:colOff>
          <xdr:row>97</xdr:row>
          <xdr:rowOff>25400</xdr:rowOff>
        </xdr:to>
        <xdr:sp macro="" textlink="">
          <xdr:nvSpPr>
            <xdr:cNvPr id="224533" name="Check Box 1301" hidden="1">
              <a:extLst>
                <a:ext uri="{63B3BB69-23CF-44E3-9099-C40C66FF867C}">
                  <a14:compatExt spid="_x0000_s224533"/>
                </a:ext>
                <a:ext uri="{FF2B5EF4-FFF2-40B4-BE49-F238E27FC236}">
                  <a16:creationId xmlns:a16="http://schemas.microsoft.com/office/drawing/2014/main" id="{00000000-0008-0000-0300-00001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96</xdr:row>
          <xdr:rowOff>139700</xdr:rowOff>
        </xdr:from>
        <xdr:to>
          <xdr:col>25</xdr:col>
          <xdr:colOff>330200</xdr:colOff>
          <xdr:row>98</xdr:row>
          <xdr:rowOff>25400</xdr:rowOff>
        </xdr:to>
        <xdr:sp macro="" textlink="">
          <xdr:nvSpPr>
            <xdr:cNvPr id="224534" name="Check Box 1302" hidden="1">
              <a:extLst>
                <a:ext uri="{63B3BB69-23CF-44E3-9099-C40C66FF867C}">
                  <a14:compatExt spid="_x0000_s224534"/>
                </a:ext>
                <a:ext uri="{FF2B5EF4-FFF2-40B4-BE49-F238E27FC236}">
                  <a16:creationId xmlns:a16="http://schemas.microsoft.com/office/drawing/2014/main" id="{00000000-0008-0000-0300-00001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97</xdr:row>
          <xdr:rowOff>139700</xdr:rowOff>
        </xdr:from>
        <xdr:to>
          <xdr:col>25</xdr:col>
          <xdr:colOff>330200</xdr:colOff>
          <xdr:row>99</xdr:row>
          <xdr:rowOff>25400</xdr:rowOff>
        </xdr:to>
        <xdr:sp macro="" textlink="">
          <xdr:nvSpPr>
            <xdr:cNvPr id="224535" name="Check Box 1303" hidden="1">
              <a:extLst>
                <a:ext uri="{63B3BB69-23CF-44E3-9099-C40C66FF867C}">
                  <a14:compatExt spid="_x0000_s224535"/>
                </a:ext>
                <a:ext uri="{FF2B5EF4-FFF2-40B4-BE49-F238E27FC236}">
                  <a16:creationId xmlns:a16="http://schemas.microsoft.com/office/drawing/2014/main" id="{00000000-0008-0000-0300-00001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98</xdr:row>
          <xdr:rowOff>139700</xdr:rowOff>
        </xdr:from>
        <xdr:to>
          <xdr:col>25</xdr:col>
          <xdr:colOff>330200</xdr:colOff>
          <xdr:row>100</xdr:row>
          <xdr:rowOff>25400</xdr:rowOff>
        </xdr:to>
        <xdr:sp macro="" textlink="">
          <xdr:nvSpPr>
            <xdr:cNvPr id="224536" name="Check Box 1304" hidden="1">
              <a:extLst>
                <a:ext uri="{63B3BB69-23CF-44E3-9099-C40C66FF867C}">
                  <a14:compatExt spid="_x0000_s224536"/>
                </a:ext>
                <a:ext uri="{FF2B5EF4-FFF2-40B4-BE49-F238E27FC236}">
                  <a16:creationId xmlns:a16="http://schemas.microsoft.com/office/drawing/2014/main" id="{00000000-0008-0000-0300-00001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99</xdr:row>
          <xdr:rowOff>139700</xdr:rowOff>
        </xdr:from>
        <xdr:to>
          <xdr:col>25</xdr:col>
          <xdr:colOff>330200</xdr:colOff>
          <xdr:row>101</xdr:row>
          <xdr:rowOff>25400</xdr:rowOff>
        </xdr:to>
        <xdr:sp macro="" textlink="">
          <xdr:nvSpPr>
            <xdr:cNvPr id="224537" name="Check Box 1305" hidden="1">
              <a:extLst>
                <a:ext uri="{63B3BB69-23CF-44E3-9099-C40C66FF867C}">
                  <a14:compatExt spid="_x0000_s224537"/>
                </a:ext>
                <a:ext uri="{FF2B5EF4-FFF2-40B4-BE49-F238E27FC236}">
                  <a16:creationId xmlns:a16="http://schemas.microsoft.com/office/drawing/2014/main" id="{00000000-0008-0000-0300-00001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100</xdr:row>
          <xdr:rowOff>139700</xdr:rowOff>
        </xdr:from>
        <xdr:to>
          <xdr:col>25</xdr:col>
          <xdr:colOff>330200</xdr:colOff>
          <xdr:row>102</xdr:row>
          <xdr:rowOff>25400</xdr:rowOff>
        </xdr:to>
        <xdr:sp macro="" textlink="">
          <xdr:nvSpPr>
            <xdr:cNvPr id="224538" name="Check Box 1306" hidden="1">
              <a:extLst>
                <a:ext uri="{63B3BB69-23CF-44E3-9099-C40C66FF867C}">
                  <a14:compatExt spid="_x0000_s224538"/>
                </a:ext>
                <a:ext uri="{FF2B5EF4-FFF2-40B4-BE49-F238E27FC236}">
                  <a16:creationId xmlns:a16="http://schemas.microsoft.com/office/drawing/2014/main" id="{00000000-0008-0000-0300-00001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101</xdr:row>
          <xdr:rowOff>139700</xdr:rowOff>
        </xdr:from>
        <xdr:to>
          <xdr:col>25</xdr:col>
          <xdr:colOff>330200</xdr:colOff>
          <xdr:row>103</xdr:row>
          <xdr:rowOff>25400</xdr:rowOff>
        </xdr:to>
        <xdr:sp macro="" textlink="">
          <xdr:nvSpPr>
            <xdr:cNvPr id="224539" name="Check Box 1307" hidden="1">
              <a:extLst>
                <a:ext uri="{63B3BB69-23CF-44E3-9099-C40C66FF867C}">
                  <a14:compatExt spid="_x0000_s224539"/>
                </a:ext>
                <a:ext uri="{FF2B5EF4-FFF2-40B4-BE49-F238E27FC236}">
                  <a16:creationId xmlns:a16="http://schemas.microsoft.com/office/drawing/2014/main" id="{00000000-0008-0000-0300-00001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xdr:row>
          <xdr:rowOff>152400</xdr:rowOff>
        </xdr:from>
        <xdr:to>
          <xdr:col>26</xdr:col>
          <xdr:colOff>330200</xdr:colOff>
          <xdr:row>3</xdr:row>
          <xdr:rowOff>152400</xdr:rowOff>
        </xdr:to>
        <xdr:sp macro="" textlink="">
          <xdr:nvSpPr>
            <xdr:cNvPr id="224540" name="Check Box 1308" hidden="1">
              <a:extLst>
                <a:ext uri="{63B3BB69-23CF-44E3-9099-C40C66FF867C}">
                  <a14:compatExt spid="_x0000_s224540"/>
                </a:ext>
                <a:ext uri="{FF2B5EF4-FFF2-40B4-BE49-F238E27FC236}">
                  <a16:creationId xmlns:a16="http://schemas.microsoft.com/office/drawing/2014/main" id="{00000000-0008-0000-0300-00001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xdr:row>
          <xdr:rowOff>139700</xdr:rowOff>
        </xdr:from>
        <xdr:to>
          <xdr:col>26</xdr:col>
          <xdr:colOff>330200</xdr:colOff>
          <xdr:row>5</xdr:row>
          <xdr:rowOff>25400</xdr:rowOff>
        </xdr:to>
        <xdr:sp macro="" textlink="">
          <xdr:nvSpPr>
            <xdr:cNvPr id="224541" name="Check Box 1309" hidden="1">
              <a:extLst>
                <a:ext uri="{63B3BB69-23CF-44E3-9099-C40C66FF867C}">
                  <a14:compatExt spid="_x0000_s224541"/>
                </a:ext>
                <a:ext uri="{FF2B5EF4-FFF2-40B4-BE49-F238E27FC236}">
                  <a16:creationId xmlns:a16="http://schemas.microsoft.com/office/drawing/2014/main" id="{00000000-0008-0000-0300-00001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xdr:row>
          <xdr:rowOff>139700</xdr:rowOff>
        </xdr:from>
        <xdr:to>
          <xdr:col>26</xdr:col>
          <xdr:colOff>330200</xdr:colOff>
          <xdr:row>6</xdr:row>
          <xdr:rowOff>25400</xdr:rowOff>
        </xdr:to>
        <xdr:sp macro="" textlink="">
          <xdr:nvSpPr>
            <xdr:cNvPr id="224542" name="Check Box 1310" hidden="1">
              <a:extLst>
                <a:ext uri="{63B3BB69-23CF-44E3-9099-C40C66FF867C}">
                  <a14:compatExt spid="_x0000_s224542"/>
                </a:ext>
                <a:ext uri="{FF2B5EF4-FFF2-40B4-BE49-F238E27FC236}">
                  <a16:creationId xmlns:a16="http://schemas.microsoft.com/office/drawing/2014/main" id="{00000000-0008-0000-0300-00001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xdr:row>
          <xdr:rowOff>139700</xdr:rowOff>
        </xdr:from>
        <xdr:to>
          <xdr:col>26</xdr:col>
          <xdr:colOff>330200</xdr:colOff>
          <xdr:row>7</xdr:row>
          <xdr:rowOff>25400</xdr:rowOff>
        </xdr:to>
        <xdr:sp macro="" textlink="">
          <xdr:nvSpPr>
            <xdr:cNvPr id="224543" name="Check Box 1311" hidden="1">
              <a:extLst>
                <a:ext uri="{63B3BB69-23CF-44E3-9099-C40C66FF867C}">
                  <a14:compatExt spid="_x0000_s224543"/>
                </a:ext>
                <a:ext uri="{FF2B5EF4-FFF2-40B4-BE49-F238E27FC236}">
                  <a16:creationId xmlns:a16="http://schemas.microsoft.com/office/drawing/2014/main" id="{00000000-0008-0000-0300-00001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xdr:row>
          <xdr:rowOff>139700</xdr:rowOff>
        </xdr:from>
        <xdr:to>
          <xdr:col>26</xdr:col>
          <xdr:colOff>330200</xdr:colOff>
          <xdr:row>8</xdr:row>
          <xdr:rowOff>25400</xdr:rowOff>
        </xdr:to>
        <xdr:sp macro="" textlink="">
          <xdr:nvSpPr>
            <xdr:cNvPr id="224544" name="Check Box 1312" hidden="1">
              <a:extLst>
                <a:ext uri="{63B3BB69-23CF-44E3-9099-C40C66FF867C}">
                  <a14:compatExt spid="_x0000_s224544"/>
                </a:ext>
                <a:ext uri="{FF2B5EF4-FFF2-40B4-BE49-F238E27FC236}">
                  <a16:creationId xmlns:a16="http://schemas.microsoft.com/office/drawing/2014/main" id="{00000000-0008-0000-0300-00002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xdr:row>
          <xdr:rowOff>139700</xdr:rowOff>
        </xdr:from>
        <xdr:to>
          <xdr:col>26</xdr:col>
          <xdr:colOff>330200</xdr:colOff>
          <xdr:row>9</xdr:row>
          <xdr:rowOff>25400</xdr:rowOff>
        </xdr:to>
        <xdr:sp macro="" textlink="">
          <xdr:nvSpPr>
            <xdr:cNvPr id="224545" name="Check Box 1313" hidden="1">
              <a:extLst>
                <a:ext uri="{63B3BB69-23CF-44E3-9099-C40C66FF867C}">
                  <a14:compatExt spid="_x0000_s224545"/>
                </a:ext>
                <a:ext uri="{FF2B5EF4-FFF2-40B4-BE49-F238E27FC236}">
                  <a16:creationId xmlns:a16="http://schemas.microsoft.com/office/drawing/2014/main" id="{00000000-0008-0000-0300-00002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xdr:row>
          <xdr:rowOff>139700</xdr:rowOff>
        </xdr:from>
        <xdr:to>
          <xdr:col>26</xdr:col>
          <xdr:colOff>330200</xdr:colOff>
          <xdr:row>10</xdr:row>
          <xdr:rowOff>25400</xdr:rowOff>
        </xdr:to>
        <xdr:sp macro="" textlink="">
          <xdr:nvSpPr>
            <xdr:cNvPr id="224546" name="Check Box 1314" hidden="1">
              <a:extLst>
                <a:ext uri="{63B3BB69-23CF-44E3-9099-C40C66FF867C}">
                  <a14:compatExt spid="_x0000_s224546"/>
                </a:ext>
                <a:ext uri="{FF2B5EF4-FFF2-40B4-BE49-F238E27FC236}">
                  <a16:creationId xmlns:a16="http://schemas.microsoft.com/office/drawing/2014/main" id="{00000000-0008-0000-0300-00002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xdr:row>
          <xdr:rowOff>139700</xdr:rowOff>
        </xdr:from>
        <xdr:to>
          <xdr:col>26</xdr:col>
          <xdr:colOff>330200</xdr:colOff>
          <xdr:row>11</xdr:row>
          <xdr:rowOff>25400</xdr:rowOff>
        </xdr:to>
        <xdr:sp macro="" textlink="">
          <xdr:nvSpPr>
            <xdr:cNvPr id="224547" name="Check Box 1315" hidden="1">
              <a:extLst>
                <a:ext uri="{63B3BB69-23CF-44E3-9099-C40C66FF867C}">
                  <a14:compatExt spid="_x0000_s224547"/>
                </a:ext>
                <a:ext uri="{FF2B5EF4-FFF2-40B4-BE49-F238E27FC236}">
                  <a16:creationId xmlns:a16="http://schemas.microsoft.com/office/drawing/2014/main" id="{00000000-0008-0000-0300-00002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xdr:row>
          <xdr:rowOff>139700</xdr:rowOff>
        </xdr:from>
        <xdr:to>
          <xdr:col>26</xdr:col>
          <xdr:colOff>330200</xdr:colOff>
          <xdr:row>12</xdr:row>
          <xdr:rowOff>25400</xdr:rowOff>
        </xdr:to>
        <xdr:sp macro="" textlink="">
          <xdr:nvSpPr>
            <xdr:cNvPr id="224548" name="Check Box 1316" hidden="1">
              <a:extLst>
                <a:ext uri="{63B3BB69-23CF-44E3-9099-C40C66FF867C}">
                  <a14:compatExt spid="_x0000_s224548"/>
                </a:ext>
                <a:ext uri="{FF2B5EF4-FFF2-40B4-BE49-F238E27FC236}">
                  <a16:creationId xmlns:a16="http://schemas.microsoft.com/office/drawing/2014/main" id="{00000000-0008-0000-0300-00002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11</xdr:row>
          <xdr:rowOff>139700</xdr:rowOff>
        </xdr:from>
        <xdr:to>
          <xdr:col>26</xdr:col>
          <xdr:colOff>330200</xdr:colOff>
          <xdr:row>13</xdr:row>
          <xdr:rowOff>25400</xdr:rowOff>
        </xdr:to>
        <xdr:sp macro="" textlink="">
          <xdr:nvSpPr>
            <xdr:cNvPr id="224549" name="Check Box 1317" hidden="1">
              <a:extLst>
                <a:ext uri="{63B3BB69-23CF-44E3-9099-C40C66FF867C}">
                  <a14:compatExt spid="_x0000_s224549"/>
                </a:ext>
                <a:ext uri="{FF2B5EF4-FFF2-40B4-BE49-F238E27FC236}">
                  <a16:creationId xmlns:a16="http://schemas.microsoft.com/office/drawing/2014/main" id="{00000000-0008-0000-0300-00002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12</xdr:row>
          <xdr:rowOff>139700</xdr:rowOff>
        </xdr:from>
        <xdr:to>
          <xdr:col>26</xdr:col>
          <xdr:colOff>330200</xdr:colOff>
          <xdr:row>14</xdr:row>
          <xdr:rowOff>25400</xdr:rowOff>
        </xdr:to>
        <xdr:sp macro="" textlink="">
          <xdr:nvSpPr>
            <xdr:cNvPr id="224550" name="Check Box 1318" hidden="1">
              <a:extLst>
                <a:ext uri="{63B3BB69-23CF-44E3-9099-C40C66FF867C}">
                  <a14:compatExt spid="_x0000_s224550"/>
                </a:ext>
                <a:ext uri="{FF2B5EF4-FFF2-40B4-BE49-F238E27FC236}">
                  <a16:creationId xmlns:a16="http://schemas.microsoft.com/office/drawing/2014/main" id="{00000000-0008-0000-0300-00002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13</xdr:row>
          <xdr:rowOff>139700</xdr:rowOff>
        </xdr:from>
        <xdr:to>
          <xdr:col>26</xdr:col>
          <xdr:colOff>330200</xdr:colOff>
          <xdr:row>15</xdr:row>
          <xdr:rowOff>25400</xdr:rowOff>
        </xdr:to>
        <xdr:sp macro="" textlink="">
          <xdr:nvSpPr>
            <xdr:cNvPr id="224551" name="Check Box 1319" hidden="1">
              <a:extLst>
                <a:ext uri="{63B3BB69-23CF-44E3-9099-C40C66FF867C}">
                  <a14:compatExt spid="_x0000_s224551"/>
                </a:ext>
                <a:ext uri="{FF2B5EF4-FFF2-40B4-BE49-F238E27FC236}">
                  <a16:creationId xmlns:a16="http://schemas.microsoft.com/office/drawing/2014/main" id="{00000000-0008-0000-0300-00002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14</xdr:row>
          <xdr:rowOff>139700</xdr:rowOff>
        </xdr:from>
        <xdr:to>
          <xdr:col>26</xdr:col>
          <xdr:colOff>330200</xdr:colOff>
          <xdr:row>16</xdr:row>
          <xdr:rowOff>25400</xdr:rowOff>
        </xdr:to>
        <xdr:sp macro="" textlink="">
          <xdr:nvSpPr>
            <xdr:cNvPr id="224552" name="Check Box 1320" hidden="1">
              <a:extLst>
                <a:ext uri="{63B3BB69-23CF-44E3-9099-C40C66FF867C}">
                  <a14:compatExt spid="_x0000_s224552"/>
                </a:ext>
                <a:ext uri="{FF2B5EF4-FFF2-40B4-BE49-F238E27FC236}">
                  <a16:creationId xmlns:a16="http://schemas.microsoft.com/office/drawing/2014/main" id="{00000000-0008-0000-0300-00002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15</xdr:row>
          <xdr:rowOff>139700</xdr:rowOff>
        </xdr:from>
        <xdr:to>
          <xdr:col>26</xdr:col>
          <xdr:colOff>330200</xdr:colOff>
          <xdr:row>17</xdr:row>
          <xdr:rowOff>25400</xdr:rowOff>
        </xdr:to>
        <xdr:sp macro="" textlink="">
          <xdr:nvSpPr>
            <xdr:cNvPr id="224553" name="Check Box 1321" hidden="1">
              <a:extLst>
                <a:ext uri="{63B3BB69-23CF-44E3-9099-C40C66FF867C}">
                  <a14:compatExt spid="_x0000_s224553"/>
                </a:ext>
                <a:ext uri="{FF2B5EF4-FFF2-40B4-BE49-F238E27FC236}">
                  <a16:creationId xmlns:a16="http://schemas.microsoft.com/office/drawing/2014/main" id="{00000000-0008-0000-0300-00002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16</xdr:row>
          <xdr:rowOff>139700</xdr:rowOff>
        </xdr:from>
        <xdr:to>
          <xdr:col>26</xdr:col>
          <xdr:colOff>330200</xdr:colOff>
          <xdr:row>18</xdr:row>
          <xdr:rowOff>25400</xdr:rowOff>
        </xdr:to>
        <xdr:sp macro="" textlink="">
          <xdr:nvSpPr>
            <xdr:cNvPr id="224554" name="Check Box 1322" hidden="1">
              <a:extLst>
                <a:ext uri="{63B3BB69-23CF-44E3-9099-C40C66FF867C}">
                  <a14:compatExt spid="_x0000_s224554"/>
                </a:ext>
                <a:ext uri="{FF2B5EF4-FFF2-40B4-BE49-F238E27FC236}">
                  <a16:creationId xmlns:a16="http://schemas.microsoft.com/office/drawing/2014/main" id="{00000000-0008-0000-0300-00002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17</xdr:row>
          <xdr:rowOff>139700</xdr:rowOff>
        </xdr:from>
        <xdr:to>
          <xdr:col>26</xdr:col>
          <xdr:colOff>330200</xdr:colOff>
          <xdr:row>19</xdr:row>
          <xdr:rowOff>25400</xdr:rowOff>
        </xdr:to>
        <xdr:sp macro="" textlink="">
          <xdr:nvSpPr>
            <xdr:cNvPr id="224555" name="Check Box 1323" hidden="1">
              <a:extLst>
                <a:ext uri="{63B3BB69-23CF-44E3-9099-C40C66FF867C}">
                  <a14:compatExt spid="_x0000_s224555"/>
                </a:ext>
                <a:ext uri="{FF2B5EF4-FFF2-40B4-BE49-F238E27FC236}">
                  <a16:creationId xmlns:a16="http://schemas.microsoft.com/office/drawing/2014/main" id="{00000000-0008-0000-0300-00002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18</xdr:row>
          <xdr:rowOff>139700</xdr:rowOff>
        </xdr:from>
        <xdr:to>
          <xdr:col>26</xdr:col>
          <xdr:colOff>330200</xdr:colOff>
          <xdr:row>20</xdr:row>
          <xdr:rowOff>25400</xdr:rowOff>
        </xdr:to>
        <xdr:sp macro="" textlink="">
          <xdr:nvSpPr>
            <xdr:cNvPr id="224556" name="Check Box 1324" hidden="1">
              <a:extLst>
                <a:ext uri="{63B3BB69-23CF-44E3-9099-C40C66FF867C}">
                  <a14:compatExt spid="_x0000_s224556"/>
                </a:ext>
                <a:ext uri="{FF2B5EF4-FFF2-40B4-BE49-F238E27FC236}">
                  <a16:creationId xmlns:a16="http://schemas.microsoft.com/office/drawing/2014/main" id="{00000000-0008-0000-0300-00002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19</xdr:row>
          <xdr:rowOff>139700</xdr:rowOff>
        </xdr:from>
        <xdr:to>
          <xdr:col>26</xdr:col>
          <xdr:colOff>330200</xdr:colOff>
          <xdr:row>21</xdr:row>
          <xdr:rowOff>25400</xdr:rowOff>
        </xdr:to>
        <xdr:sp macro="" textlink="">
          <xdr:nvSpPr>
            <xdr:cNvPr id="224557" name="Check Box 1325" hidden="1">
              <a:extLst>
                <a:ext uri="{63B3BB69-23CF-44E3-9099-C40C66FF867C}">
                  <a14:compatExt spid="_x0000_s224557"/>
                </a:ext>
                <a:ext uri="{FF2B5EF4-FFF2-40B4-BE49-F238E27FC236}">
                  <a16:creationId xmlns:a16="http://schemas.microsoft.com/office/drawing/2014/main" id="{00000000-0008-0000-0300-00002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20</xdr:row>
          <xdr:rowOff>139700</xdr:rowOff>
        </xdr:from>
        <xdr:to>
          <xdr:col>26</xdr:col>
          <xdr:colOff>330200</xdr:colOff>
          <xdr:row>22</xdr:row>
          <xdr:rowOff>25400</xdr:rowOff>
        </xdr:to>
        <xdr:sp macro="" textlink="">
          <xdr:nvSpPr>
            <xdr:cNvPr id="224558" name="Check Box 1326" hidden="1">
              <a:extLst>
                <a:ext uri="{63B3BB69-23CF-44E3-9099-C40C66FF867C}">
                  <a14:compatExt spid="_x0000_s224558"/>
                </a:ext>
                <a:ext uri="{FF2B5EF4-FFF2-40B4-BE49-F238E27FC236}">
                  <a16:creationId xmlns:a16="http://schemas.microsoft.com/office/drawing/2014/main" id="{00000000-0008-0000-0300-00002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21</xdr:row>
          <xdr:rowOff>139700</xdr:rowOff>
        </xdr:from>
        <xdr:to>
          <xdr:col>26</xdr:col>
          <xdr:colOff>330200</xdr:colOff>
          <xdr:row>23</xdr:row>
          <xdr:rowOff>25400</xdr:rowOff>
        </xdr:to>
        <xdr:sp macro="" textlink="">
          <xdr:nvSpPr>
            <xdr:cNvPr id="224559" name="Check Box 1327" hidden="1">
              <a:extLst>
                <a:ext uri="{63B3BB69-23CF-44E3-9099-C40C66FF867C}">
                  <a14:compatExt spid="_x0000_s224559"/>
                </a:ext>
                <a:ext uri="{FF2B5EF4-FFF2-40B4-BE49-F238E27FC236}">
                  <a16:creationId xmlns:a16="http://schemas.microsoft.com/office/drawing/2014/main" id="{00000000-0008-0000-0300-00002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22</xdr:row>
          <xdr:rowOff>139700</xdr:rowOff>
        </xdr:from>
        <xdr:to>
          <xdr:col>26</xdr:col>
          <xdr:colOff>330200</xdr:colOff>
          <xdr:row>24</xdr:row>
          <xdr:rowOff>25400</xdr:rowOff>
        </xdr:to>
        <xdr:sp macro="" textlink="">
          <xdr:nvSpPr>
            <xdr:cNvPr id="224560" name="Check Box 1328" hidden="1">
              <a:extLst>
                <a:ext uri="{63B3BB69-23CF-44E3-9099-C40C66FF867C}">
                  <a14:compatExt spid="_x0000_s224560"/>
                </a:ext>
                <a:ext uri="{FF2B5EF4-FFF2-40B4-BE49-F238E27FC236}">
                  <a16:creationId xmlns:a16="http://schemas.microsoft.com/office/drawing/2014/main" id="{00000000-0008-0000-0300-00003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23</xdr:row>
          <xdr:rowOff>139700</xdr:rowOff>
        </xdr:from>
        <xdr:to>
          <xdr:col>26</xdr:col>
          <xdr:colOff>330200</xdr:colOff>
          <xdr:row>25</xdr:row>
          <xdr:rowOff>25400</xdr:rowOff>
        </xdr:to>
        <xdr:sp macro="" textlink="">
          <xdr:nvSpPr>
            <xdr:cNvPr id="224561" name="Check Box 1329" hidden="1">
              <a:extLst>
                <a:ext uri="{63B3BB69-23CF-44E3-9099-C40C66FF867C}">
                  <a14:compatExt spid="_x0000_s224561"/>
                </a:ext>
                <a:ext uri="{FF2B5EF4-FFF2-40B4-BE49-F238E27FC236}">
                  <a16:creationId xmlns:a16="http://schemas.microsoft.com/office/drawing/2014/main" id="{00000000-0008-0000-0300-00003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24</xdr:row>
          <xdr:rowOff>139700</xdr:rowOff>
        </xdr:from>
        <xdr:to>
          <xdr:col>26</xdr:col>
          <xdr:colOff>330200</xdr:colOff>
          <xdr:row>26</xdr:row>
          <xdr:rowOff>25400</xdr:rowOff>
        </xdr:to>
        <xdr:sp macro="" textlink="">
          <xdr:nvSpPr>
            <xdr:cNvPr id="224562" name="Check Box 1330" hidden="1">
              <a:extLst>
                <a:ext uri="{63B3BB69-23CF-44E3-9099-C40C66FF867C}">
                  <a14:compatExt spid="_x0000_s224562"/>
                </a:ext>
                <a:ext uri="{FF2B5EF4-FFF2-40B4-BE49-F238E27FC236}">
                  <a16:creationId xmlns:a16="http://schemas.microsoft.com/office/drawing/2014/main" id="{00000000-0008-0000-0300-00003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25</xdr:row>
          <xdr:rowOff>139700</xdr:rowOff>
        </xdr:from>
        <xdr:to>
          <xdr:col>26</xdr:col>
          <xdr:colOff>330200</xdr:colOff>
          <xdr:row>27</xdr:row>
          <xdr:rowOff>25400</xdr:rowOff>
        </xdr:to>
        <xdr:sp macro="" textlink="">
          <xdr:nvSpPr>
            <xdr:cNvPr id="224563" name="Check Box 1331" hidden="1">
              <a:extLst>
                <a:ext uri="{63B3BB69-23CF-44E3-9099-C40C66FF867C}">
                  <a14:compatExt spid="_x0000_s224563"/>
                </a:ext>
                <a:ext uri="{FF2B5EF4-FFF2-40B4-BE49-F238E27FC236}">
                  <a16:creationId xmlns:a16="http://schemas.microsoft.com/office/drawing/2014/main" id="{00000000-0008-0000-0300-00003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26</xdr:row>
          <xdr:rowOff>139700</xdr:rowOff>
        </xdr:from>
        <xdr:to>
          <xdr:col>26</xdr:col>
          <xdr:colOff>330200</xdr:colOff>
          <xdr:row>28</xdr:row>
          <xdr:rowOff>25400</xdr:rowOff>
        </xdr:to>
        <xdr:sp macro="" textlink="">
          <xdr:nvSpPr>
            <xdr:cNvPr id="224564" name="Check Box 1332" hidden="1">
              <a:extLst>
                <a:ext uri="{63B3BB69-23CF-44E3-9099-C40C66FF867C}">
                  <a14:compatExt spid="_x0000_s224564"/>
                </a:ext>
                <a:ext uri="{FF2B5EF4-FFF2-40B4-BE49-F238E27FC236}">
                  <a16:creationId xmlns:a16="http://schemas.microsoft.com/office/drawing/2014/main" id="{00000000-0008-0000-0300-00003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27</xdr:row>
          <xdr:rowOff>139700</xdr:rowOff>
        </xdr:from>
        <xdr:to>
          <xdr:col>26</xdr:col>
          <xdr:colOff>330200</xdr:colOff>
          <xdr:row>29</xdr:row>
          <xdr:rowOff>25400</xdr:rowOff>
        </xdr:to>
        <xdr:sp macro="" textlink="">
          <xdr:nvSpPr>
            <xdr:cNvPr id="224565" name="Check Box 1333" hidden="1">
              <a:extLst>
                <a:ext uri="{63B3BB69-23CF-44E3-9099-C40C66FF867C}">
                  <a14:compatExt spid="_x0000_s224565"/>
                </a:ext>
                <a:ext uri="{FF2B5EF4-FFF2-40B4-BE49-F238E27FC236}">
                  <a16:creationId xmlns:a16="http://schemas.microsoft.com/office/drawing/2014/main" id="{00000000-0008-0000-0300-00003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28</xdr:row>
          <xdr:rowOff>139700</xdr:rowOff>
        </xdr:from>
        <xdr:to>
          <xdr:col>26</xdr:col>
          <xdr:colOff>330200</xdr:colOff>
          <xdr:row>30</xdr:row>
          <xdr:rowOff>25400</xdr:rowOff>
        </xdr:to>
        <xdr:sp macro="" textlink="">
          <xdr:nvSpPr>
            <xdr:cNvPr id="224566" name="Check Box 1334" hidden="1">
              <a:extLst>
                <a:ext uri="{63B3BB69-23CF-44E3-9099-C40C66FF867C}">
                  <a14:compatExt spid="_x0000_s224566"/>
                </a:ext>
                <a:ext uri="{FF2B5EF4-FFF2-40B4-BE49-F238E27FC236}">
                  <a16:creationId xmlns:a16="http://schemas.microsoft.com/office/drawing/2014/main" id="{00000000-0008-0000-0300-00003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29</xdr:row>
          <xdr:rowOff>139700</xdr:rowOff>
        </xdr:from>
        <xdr:to>
          <xdr:col>26</xdr:col>
          <xdr:colOff>330200</xdr:colOff>
          <xdr:row>31</xdr:row>
          <xdr:rowOff>25400</xdr:rowOff>
        </xdr:to>
        <xdr:sp macro="" textlink="">
          <xdr:nvSpPr>
            <xdr:cNvPr id="224567" name="Check Box 1335" hidden="1">
              <a:extLst>
                <a:ext uri="{63B3BB69-23CF-44E3-9099-C40C66FF867C}">
                  <a14:compatExt spid="_x0000_s224567"/>
                </a:ext>
                <a:ext uri="{FF2B5EF4-FFF2-40B4-BE49-F238E27FC236}">
                  <a16:creationId xmlns:a16="http://schemas.microsoft.com/office/drawing/2014/main" id="{00000000-0008-0000-0300-00003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30</xdr:row>
          <xdr:rowOff>139700</xdr:rowOff>
        </xdr:from>
        <xdr:to>
          <xdr:col>26</xdr:col>
          <xdr:colOff>330200</xdr:colOff>
          <xdr:row>32</xdr:row>
          <xdr:rowOff>25400</xdr:rowOff>
        </xdr:to>
        <xdr:sp macro="" textlink="">
          <xdr:nvSpPr>
            <xdr:cNvPr id="224568" name="Check Box 1336" hidden="1">
              <a:extLst>
                <a:ext uri="{63B3BB69-23CF-44E3-9099-C40C66FF867C}">
                  <a14:compatExt spid="_x0000_s224568"/>
                </a:ext>
                <a:ext uri="{FF2B5EF4-FFF2-40B4-BE49-F238E27FC236}">
                  <a16:creationId xmlns:a16="http://schemas.microsoft.com/office/drawing/2014/main" id="{00000000-0008-0000-0300-00003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31</xdr:row>
          <xdr:rowOff>139700</xdr:rowOff>
        </xdr:from>
        <xdr:to>
          <xdr:col>26</xdr:col>
          <xdr:colOff>330200</xdr:colOff>
          <xdr:row>33</xdr:row>
          <xdr:rowOff>25400</xdr:rowOff>
        </xdr:to>
        <xdr:sp macro="" textlink="">
          <xdr:nvSpPr>
            <xdr:cNvPr id="224569" name="Check Box 1337" hidden="1">
              <a:extLst>
                <a:ext uri="{63B3BB69-23CF-44E3-9099-C40C66FF867C}">
                  <a14:compatExt spid="_x0000_s224569"/>
                </a:ext>
                <a:ext uri="{FF2B5EF4-FFF2-40B4-BE49-F238E27FC236}">
                  <a16:creationId xmlns:a16="http://schemas.microsoft.com/office/drawing/2014/main" id="{00000000-0008-0000-0300-00003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32</xdr:row>
          <xdr:rowOff>139700</xdr:rowOff>
        </xdr:from>
        <xdr:to>
          <xdr:col>26</xdr:col>
          <xdr:colOff>330200</xdr:colOff>
          <xdr:row>34</xdr:row>
          <xdr:rowOff>25400</xdr:rowOff>
        </xdr:to>
        <xdr:sp macro="" textlink="">
          <xdr:nvSpPr>
            <xdr:cNvPr id="224570" name="Check Box 1338" hidden="1">
              <a:extLst>
                <a:ext uri="{63B3BB69-23CF-44E3-9099-C40C66FF867C}">
                  <a14:compatExt spid="_x0000_s224570"/>
                </a:ext>
                <a:ext uri="{FF2B5EF4-FFF2-40B4-BE49-F238E27FC236}">
                  <a16:creationId xmlns:a16="http://schemas.microsoft.com/office/drawing/2014/main" id="{00000000-0008-0000-0300-00003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33</xdr:row>
          <xdr:rowOff>139700</xdr:rowOff>
        </xdr:from>
        <xdr:to>
          <xdr:col>26</xdr:col>
          <xdr:colOff>330200</xdr:colOff>
          <xdr:row>35</xdr:row>
          <xdr:rowOff>25400</xdr:rowOff>
        </xdr:to>
        <xdr:sp macro="" textlink="">
          <xdr:nvSpPr>
            <xdr:cNvPr id="224571" name="Check Box 1339" hidden="1">
              <a:extLst>
                <a:ext uri="{63B3BB69-23CF-44E3-9099-C40C66FF867C}">
                  <a14:compatExt spid="_x0000_s224571"/>
                </a:ext>
                <a:ext uri="{FF2B5EF4-FFF2-40B4-BE49-F238E27FC236}">
                  <a16:creationId xmlns:a16="http://schemas.microsoft.com/office/drawing/2014/main" id="{00000000-0008-0000-0300-00003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34</xdr:row>
          <xdr:rowOff>139700</xdr:rowOff>
        </xdr:from>
        <xdr:to>
          <xdr:col>26</xdr:col>
          <xdr:colOff>330200</xdr:colOff>
          <xdr:row>36</xdr:row>
          <xdr:rowOff>25400</xdr:rowOff>
        </xdr:to>
        <xdr:sp macro="" textlink="">
          <xdr:nvSpPr>
            <xdr:cNvPr id="224572" name="Check Box 1340" hidden="1">
              <a:extLst>
                <a:ext uri="{63B3BB69-23CF-44E3-9099-C40C66FF867C}">
                  <a14:compatExt spid="_x0000_s224572"/>
                </a:ext>
                <a:ext uri="{FF2B5EF4-FFF2-40B4-BE49-F238E27FC236}">
                  <a16:creationId xmlns:a16="http://schemas.microsoft.com/office/drawing/2014/main" id="{00000000-0008-0000-0300-00003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35</xdr:row>
          <xdr:rowOff>139700</xdr:rowOff>
        </xdr:from>
        <xdr:to>
          <xdr:col>26</xdr:col>
          <xdr:colOff>330200</xdr:colOff>
          <xdr:row>37</xdr:row>
          <xdr:rowOff>25400</xdr:rowOff>
        </xdr:to>
        <xdr:sp macro="" textlink="">
          <xdr:nvSpPr>
            <xdr:cNvPr id="224573" name="Check Box 1341" hidden="1">
              <a:extLst>
                <a:ext uri="{63B3BB69-23CF-44E3-9099-C40C66FF867C}">
                  <a14:compatExt spid="_x0000_s224573"/>
                </a:ext>
                <a:ext uri="{FF2B5EF4-FFF2-40B4-BE49-F238E27FC236}">
                  <a16:creationId xmlns:a16="http://schemas.microsoft.com/office/drawing/2014/main" id="{00000000-0008-0000-0300-00003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36</xdr:row>
          <xdr:rowOff>139700</xdr:rowOff>
        </xdr:from>
        <xdr:to>
          <xdr:col>26</xdr:col>
          <xdr:colOff>330200</xdr:colOff>
          <xdr:row>38</xdr:row>
          <xdr:rowOff>25400</xdr:rowOff>
        </xdr:to>
        <xdr:sp macro="" textlink="">
          <xdr:nvSpPr>
            <xdr:cNvPr id="224574" name="Check Box 1342" hidden="1">
              <a:extLst>
                <a:ext uri="{63B3BB69-23CF-44E3-9099-C40C66FF867C}">
                  <a14:compatExt spid="_x0000_s224574"/>
                </a:ext>
                <a:ext uri="{FF2B5EF4-FFF2-40B4-BE49-F238E27FC236}">
                  <a16:creationId xmlns:a16="http://schemas.microsoft.com/office/drawing/2014/main" id="{00000000-0008-0000-0300-00003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37</xdr:row>
          <xdr:rowOff>139700</xdr:rowOff>
        </xdr:from>
        <xdr:to>
          <xdr:col>26</xdr:col>
          <xdr:colOff>330200</xdr:colOff>
          <xdr:row>39</xdr:row>
          <xdr:rowOff>25400</xdr:rowOff>
        </xdr:to>
        <xdr:sp macro="" textlink="">
          <xdr:nvSpPr>
            <xdr:cNvPr id="224575" name="Check Box 1343" hidden="1">
              <a:extLst>
                <a:ext uri="{63B3BB69-23CF-44E3-9099-C40C66FF867C}">
                  <a14:compatExt spid="_x0000_s224575"/>
                </a:ext>
                <a:ext uri="{FF2B5EF4-FFF2-40B4-BE49-F238E27FC236}">
                  <a16:creationId xmlns:a16="http://schemas.microsoft.com/office/drawing/2014/main" id="{00000000-0008-0000-0300-00003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38</xdr:row>
          <xdr:rowOff>139700</xdr:rowOff>
        </xdr:from>
        <xdr:to>
          <xdr:col>26</xdr:col>
          <xdr:colOff>330200</xdr:colOff>
          <xdr:row>40</xdr:row>
          <xdr:rowOff>25400</xdr:rowOff>
        </xdr:to>
        <xdr:sp macro="" textlink="">
          <xdr:nvSpPr>
            <xdr:cNvPr id="224576" name="Check Box 1344" hidden="1">
              <a:extLst>
                <a:ext uri="{63B3BB69-23CF-44E3-9099-C40C66FF867C}">
                  <a14:compatExt spid="_x0000_s224576"/>
                </a:ext>
                <a:ext uri="{FF2B5EF4-FFF2-40B4-BE49-F238E27FC236}">
                  <a16:creationId xmlns:a16="http://schemas.microsoft.com/office/drawing/2014/main" id="{00000000-0008-0000-0300-00004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39</xdr:row>
          <xdr:rowOff>139700</xdr:rowOff>
        </xdr:from>
        <xdr:to>
          <xdr:col>26</xdr:col>
          <xdr:colOff>330200</xdr:colOff>
          <xdr:row>41</xdr:row>
          <xdr:rowOff>25400</xdr:rowOff>
        </xdr:to>
        <xdr:sp macro="" textlink="">
          <xdr:nvSpPr>
            <xdr:cNvPr id="224577" name="Check Box 1345" hidden="1">
              <a:extLst>
                <a:ext uri="{63B3BB69-23CF-44E3-9099-C40C66FF867C}">
                  <a14:compatExt spid="_x0000_s224577"/>
                </a:ext>
                <a:ext uri="{FF2B5EF4-FFF2-40B4-BE49-F238E27FC236}">
                  <a16:creationId xmlns:a16="http://schemas.microsoft.com/office/drawing/2014/main" id="{00000000-0008-0000-0300-00004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40</xdr:row>
          <xdr:rowOff>139700</xdr:rowOff>
        </xdr:from>
        <xdr:to>
          <xdr:col>26</xdr:col>
          <xdr:colOff>330200</xdr:colOff>
          <xdr:row>42</xdr:row>
          <xdr:rowOff>25400</xdr:rowOff>
        </xdr:to>
        <xdr:sp macro="" textlink="">
          <xdr:nvSpPr>
            <xdr:cNvPr id="224578" name="Check Box 1346" hidden="1">
              <a:extLst>
                <a:ext uri="{63B3BB69-23CF-44E3-9099-C40C66FF867C}">
                  <a14:compatExt spid="_x0000_s224578"/>
                </a:ext>
                <a:ext uri="{FF2B5EF4-FFF2-40B4-BE49-F238E27FC236}">
                  <a16:creationId xmlns:a16="http://schemas.microsoft.com/office/drawing/2014/main" id="{00000000-0008-0000-0300-00004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41</xdr:row>
          <xdr:rowOff>139700</xdr:rowOff>
        </xdr:from>
        <xdr:to>
          <xdr:col>26</xdr:col>
          <xdr:colOff>330200</xdr:colOff>
          <xdr:row>43</xdr:row>
          <xdr:rowOff>25400</xdr:rowOff>
        </xdr:to>
        <xdr:sp macro="" textlink="">
          <xdr:nvSpPr>
            <xdr:cNvPr id="224579" name="Check Box 1347" hidden="1">
              <a:extLst>
                <a:ext uri="{63B3BB69-23CF-44E3-9099-C40C66FF867C}">
                  <a14:compatExt spid="_x0000_s224579"/>
                </a:ext>
                <a:ext uri="{FF2B5EF4-FFF2-40B4-BE49-F238E27FC236}">
                  <a16:creationId xmlns:a16="http://schemas.microsoft.com/office/drawing/2014/main" id="{00000000-0008-0000-0300-00004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42</xdr:row>
          <xdr:rowOff>139700</xdr:rowOff>
        </xdr:from>
        <xdr:to>
          <xdr:col>26</xdr:col>
          <xdr:colOff>330200</xdr:colOff>
          <xdr:row>44</xdr:row>
          <xdr:rowOff>25400</xdr:rowOff>
        </xdr:to>
        <xdr:sp macro="" textlink="">
          <xdr:nvSpPr>
            <xdr:cNvPr id="224580" name="Check Box 1348" hidden="1">
              <a:extLst>
                <a:ext uri="{63B3BB69-23CF-44E3-9099-C40C66FF867C}">
                  <a14:compatExt spid="_x0000_s224580"/>
                </a:ext>
                <a:ext uri="{FF2B5EF4-FFF2-40B4-BE49-F238E27FC236}">
                  <a16:creationId xmlns:a16="http://schemas.microsoft.com/office/drawing/2014/main" id="{00000000-0008-0000-0300-00004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43</xdr:row>
          <xdr:rowOff>139700</xdr:rowOff>
        </xdr:from>
        <xdr:to>
          <xdr:col>26</xdr:col>
          <xdr:colOff>330200</xdr:colOff>
          <xdr:row>45</xdr:row>
          <xdr:rowOff>25400</xdr:rowOff>
        </xdr:to>
        <xdr:sp macro="" textlink="">
          <xdr:nvSpPr>
            <xdr:cNvPr id="224581" name="Check Box 1349" hidden="1">
              <a:extLst>
                <a:ext uri="{63B3BB69-23CF-44E3-9099-C40C66FF867C}">
                  <a14:compatExt spid="_x0000_s224581"/>
                </a:ext>
                <a:ext uri="{FF2B5EF4-FFF2-40B4-BE49-F238E27FC236}">
                  <a16:creationId xmlns:a16="http://schemas.microsoft.com/office/drawing/2014/main" id="{00000000-0008-0000-0300-00004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44</xdr:row>
          <xdr:rowOff>139700</xdr:rowOff>
        </xdr:from>
        <xdr:to>
          <xdr:col>26</xdr:col>
          <xdr:colOff>330200</xdr:colOff>
          <xdr:row>46</xdr:row>
          <xdr:rowOff>25400</xdr:rowOff>
        </xdr:to>
        <xdr:sp macro="" textlink="">
          <xdr:nvSpPr>
            <xdr:cNvPr id="224582" name="Check Box 1350" hidden="1">
              <a:extLst>
                <a:ext uri="{63B3BB69-23CF-44E3-9099-C40C66FF867C}">
                  <a14:compatExt spid="_x0000_s224582"/>
                </a:ext>
                <a:ext uri="{FF2B5EF4-FFF2-40B4-BE49-F238E27FC236}">
                  <a16:creationId xmlns:a16="http://schemas.microsoft.com/office/drawing/2014/main" id="{00000000-0008-0000-0300-00004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45</xdr:row>
          <xdr:rowOff>139700</xdr:rowOff>
        </xdr:from>
        <xdr:to>
          <xdr:col>26</xdr:col>
          <xdr:colOff>330200</xdr:colOff>
          <xdr:row>47</xdr:row>
          <xdr:rowOff>25400</xdr:rowOff>
        </xdr:to>
        <xdr:sp macro="" textlink="">
          <xdr:nvSpPr>
            <xdr:cNvPr id="224583" name="Check Box 1351" hidden="1">
              <a:extLst>
                <a:ext uri="{63B3BB69-23CF-44E3-9099-C40C66FF867C}">
                  <a14:compatExt spid="_x0000_s224583"/>
                </a:ext>
                <a:ext uri="{FF2B5EF4-FFF2-40B4-BE49-F238E27FC236}">
                  <a16:creationId xmlns:a16="http://schemas.microsoft.com/office/drawing/2014/main" id="{00000000-0008-0000-0300-00004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46</xdr:row>
          <xdr:rowOff>139700</xdr:rowOff>
        </xdr:from>
        <xdr:to>
          <xdr:col>26</xdr:col>
          <xdr:colOff>330200</xdr:colOff>
          <xdr:row>48</xdr:row>
          <xdr:rowOff>25400</xdr:rowOff>
        </xdr:to>
        <xdr:sp macro="" textlink="">
          <xdr:nvSpPr>
            <xdr:cNvPr id="224584" name="Check Box 1352" hidden="1">
              <a:extLst>
                <a:ext uri="{63B3BB69-23CF-44E3-9099-C40C66FF867C}">
                  <a14:compatExt spid="_x0000_s224584"/>
                </a:ext>
                <a:ext uri="{FF2B5EF4-FFF2-40B4-BE49-F238E27FC236}">
                  <a16:creationId xmlns:a16="http://schemas.microsoft.com/office/drawing/2014/main" id="{00000000-0008-0000-0300-00004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47</xdr:row>
          <xdr:rowOff>139700</xdr:rowOff>
        </xdr:from>
        <xdr:to>
          <xdr:col>26</xdr:col>
          <xdr:colOff>330200</xdr:colOff>
          <xdr:row>49</xdr:row>
          <xdr:rowOff>25400</xdr:rowOff>
        </xdr:to>
        <xdr:sp macro="" textlink="">
          <xdr:nvSpPr>
            <xdr:cNvPr id="224585" name="Check Box 1353" hidden="1">
              <a:extLst>
                <a:ext uri="{63B3BB69-23CF-44E3-9099-C40C66FF867C}">
                  <a14:compatExt spid="_x0000_s224585"/>
                </a:ext>
                <a:ext uri="{FF2B5EF4-FFF2-40B4-BE49-F238E27FC236}">
                  <a16:creationId xmlns:a16="http://schemas.microsoft.com/office/drawing/2014/main" id="{00000000-0008-0000-0300-00004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48</xdr:row>
          <xdr:rowOff>139700</xdr:rowOff>
        </xdr:from>
        <xdr:to>
          <xdr:col>26</xdr:col>
          <xdr:colOff>330200</xdr:colOff>
          <xdr:row>50</xdr:row>
          <xdr:rowOff>25400</xdr:rowOff>
        </xdr:to>
        <xdr:sp macro="" textlink="">
          <xdr:nvSpPr>
            <xdr:cNvPr id="224586" name="Check Box 1354" hidden="1">
              <a:extLst>
                <a:ext uri="{63B3BB69-23CF-44E3-9099-C40C66FF867C}">
                  <a14:compatExt spid="_x0000_s224586"/>
                </a:ext>
                <a:ext uri="{FF2B5EF4-FFF2-40B4-BE49-F238E27FC236}">
                  <a16:creationId xmlns:a16="http://schemas.microsoft.com/office/drawing/2014/main" id="{00000000-0008-0000-0300-00004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49</xdr:row>
          <xdr:rowOff>139700</xdr:rowOff>
        </xdr:from>
        <xdr:to>
          <xdr:col>26</xdr:col>
          <xdr:colOff>330200</xdr:colOff>
          <xdr:row>51</xdr:row>
          <xdr:rowOff>25400</xdr:rowOff>
        </xdr:to>
        <xdr:sp macro="" textlink="">
          <xdr:nvSpPr>
            <xdr:cNvPr id="224587" name="Check Box 1355" hidden="1">
              <a:extLst>
                <a:ext uri="{63B3BB69-23CF-44E3-9099-C40C66FF867C}">
                  <a14:compatExt spid="_x0000_s224587"/>
                </a:ext>
                <a:ext uri="{FF2B5EF4-FFF2-40B4-BE49-F238E27FC236}">
                  <a16:creationId xmlns:a16="http://schemas.microsoft.com/office/drawing/2014/main" id="{00000000-0008-0000-0300-00004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50</xdr:row>
          <xdr:rowOff>139700</xdr:rowOff>
        </xdr:from>
        <xdr:to>
          <xdr:col>26</xdr:col>
          <xdr:colOff>330200</xdr:colOff>
          <xdr:row>52</xdr:row>
          <xdr:rowOff>25400</xdr:rowOff>
        </xdr:to>
        <xdr:sp macro="" textlink="">
          <xdr:nvSpPr>
            <xdr:cNvPr id="224588" name="Check Box 1356" hidden="1">
              <a:extLst>
                <a:ext uri="{63B3BB69-23CF-44E3-9099-C40C66FF867C}">
                  <a14:compatExt spid="_x0000_s224588"/>
                </a:ext>
                <a:ext uri="{FF2B5EF4-FFF2-40B4-BE49-F238E27FC236}">
                  <a16:creationId xmlns:a16="http://schemas.microsoft.com/office/drawing/2014/main" id="{00000000-0008-0000-0300-00004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51</xdr:row>
          <xdr:rowOff>139700</xdr:rowOff>
        </xdr:from>
        <xdr:to>
          <xdr:col>26</xdr:col>
          <xdr:colOff>330200</xdr:colOff>
          <xdr:row>53</xdr:row>
          <xdr:rowOff>25400</xdr:rowOff>
        </xdr:to>
        <xdr:sp macro="" textlink="">
          <xdr:nvSpPr>
            <xdr:cNvPr id="224589" name="Check Box 1357" hidden="1">
              <a:extLst>
                <a:ext uri="{63B3BB69-23CF-44E3-9099-C40C66FF867C}">
                  <a14:compatExt spid="_x0000_s224589"/>
                </a:ext>
                <a:ext uri="{FF2B5EF4-FFF2-40B4-BE49-F238E27FC236}">
                  <a16:creationId xmlns:a16="http://schemas.microsoft.com/office/drawing/2014/main" id="{00000000-0008-0000-0300-00004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52</xdr:row>
          <xdr:rowOff>139700</xdr:rowOff>
        </xdr:from>
        <xdr:to>
          <xdr:col>26</xdr:col>
          <xdr:colOff>330200</xdr:colOff>
          <xdr:row>54</xdr:row>
          <xdr:rowOff>25400</xdr:rowOff>
        </xdr:to>
        <xdr:sp macro="" textlink="">
          <xdr:nvSpPr>
            <xdr:cNvPr id="224590" name="Check Box 1358" hidden="1">
              <a:extLst>
                <a:ext uri="{63B3BB69-23CF-44E3-9099-C40C66FF867C}">
                  <a14:compatExt spid="_x0000_s224590"/>
                </a:ext>
                <a:ext uri="{FF2B5EF4-FFF2-40B4-BE49-F238E27FC236}">
                  <a16:creationId xmlns:a16="http://schemas.microsoft.com/office/drawing/2014/main" id="{00000000-0008-0000-0300-00004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53</xdr:row>
          <xdr:rowOff>139700</xdr:rowOff>
        </xdr:from>
        <xdr:to>
          <xdr:col>26</xdr:col>
          <xdr:colOff>330200</xdr:colOff>
          <xdr:row>55</xdr:row>
          <xdr:rowOff>25400</xdr:rowOff>
        </xdr:to>
        <xdr:sp macro="" textlink="">
          <xdr:nvSpPr>
            <xdr:cNvPr id="224591" name="Check Box 1359" hidden="1">
              <a:extLst>
                <a:ext uri="{63B3BB69-23CF-44E3-9099-C40C66FF867C}">
                  <a14:compatExt spid="_x0000_s224591"/>
                </a:ext>
                <a:ext uri="{FF2B5EF4-FFF2-40B4-BE49-F238E27FC236}">
                  <a16:creationId xmlns:a16="http://schemas.microsoft.com/office/drawing/2014/main" id="{00000000-0008-0000-0300-00004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54</xdr:row>
          <xdr:rowOff>139700</xdr:rowOff>
        </xdr:from>
        <xdr:to>
          <xdr:col>26</xdr:col>
          <xdr:colOff>330200</xdr:colOff>
          <xdr:row>56</xdr:row>
          <xdr:rowOff>25400</xdr:rowOff>
        </xdr:to>
        <xdr:sp macro="" textlink="">
          <xdr:nvSpPr>
            <xdr:cNvPr id="224592" name="Check Box 1360" hidden="1">
              <a:extLst>
                <a:ext uri="{63B3BB69-23CF-44E3-9099-C40C66FF867C}">
                  <a14:compatExt spid="_x0000_s224592"/>
                </a:ext>
                <a:ext uri="{FF2B5EF4-FFF2-40B4-BE49-F238E27FC236}">
                  <a16:creationId xmlns:a16="http://schemas.microsoft.com/office/drawing/2014/main" id="{00000000-0008-0000-0300-00005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55</xdr:row>
          <xdr:rowOff>139700</xdr:rowOff>
        </xdr:from>
        <xdr:to>
          <xdr:col>26</xdr:col>
          <xdr:colOff>330200</xdr:colOff>
          <xdr:row>57</xdr:row>
          <xdr:rowOff>25400</xdr:rowOff>
        </xdr:to>
        <xdr:sp macro="" textlink="">
          <xdr:nvSpPr>
            <xdr:cNvPr id="224593" name="Check Box 1361" hidden="1">
              <a:extLst>
                <a:ext uri="{63B3BB69-23CF-44E3-9099-C40C66FF867C}">
                  <a14:compatExt spid="_x0000_s224593"/>
                </a:ext>
                <a:ext uri="{FF2B5EF4-FFF2-40B4-BE49-F238E27FC236}">
                  <a16:creationId xmlns:a16="http://schemas.microsoft.com/office/drawing/2014/main" id="{00000000-0008-0000-0300-00005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56</xdr:row>
          <xdr:rowOff>139700</xdr:rowOff>
        </xdr:from>
        <xdr:to>
          <xdr:col>26</xdr:col>
          <xdr:colOff>330200</xdr:colOff>
          <xdr:row>58</xdr:row>
          <xdr:rowOff>25400</xdr:rowOff>
        </xdr:to>
        <xdr:sp macro="" textlink="">
          <xdr:nvSpPr>
            <xdr:cNvPr id="224594" name="Check Box 1362" hidden="1">
              <a:extLst>
                <a:ext uri="{63B3BB69-23CF-44E3-9099-C40C66FF867C}">
                  <a14:compatExt spid="_x0000_s224594"/>
                </a:ext>
                <a:ext uri="{FF2B5EF4-FFF2-40B4-BE49-F238E27FC236}">
                  <a16:creationId xmlns:a16="http://schemas.microsoft.com/office/drawing/2014/main" id="{00000000-0008-0000-0300-00005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57</xdr:row>
          <xdr:rowOff>139700</xdr:rowOff>
        </xdr:from>
        <xdr:to>
          <xdr:col>26</xdr:col>
          <xdr:colOff>330200</xdr:colOff>
          <xdr:row>59</xdr:row>
          <xdr:rowOff>25400</xdr:rowOff>
        </xdr:to>
        <xdr:sp macro="" textlink="">
          <xdr:nvSpPr>
            <xdr:cNvPr id="224595" name="Check Box 1363" hidden="1">
              <a:extLst>
                <a:ext uri="{63B3BB69-23CF-44E3-9099-C40C66FF867C}">
                  <a14:compatExt spid="_x0000_s224595"/>
                </a:ext>
                <a:ext uri="{FF2B5EF4-FFF2-40B4-BE49-F238E27FC236}">
                  <a16:creationId xmlns:a16="http://schemas.microsoft.com/office/drawing/2014/main" id="{00000000-0008-0000-0300-00005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58</xdr:row>
          <xdr:rowOff>139700</xdr:rowOff>
        </xdr:from>
        <xdr:to>
          <xdr:col>26</xdr:col>
          <xdr:colOff>330200</xdr:colOff>
          <xdr:row>60</xdr:row>
          <xdr:rowOff>25400</xdr:rowOff>
        </xdr:to>
        <xdr:sp macro="" textlink="">
          <xdr:nvSpPr>
            <xdr:cNvPr id="224596" name="Check Box 1364" hidden="1">
              <a:extLst>
                <a:ext uri="{63B3BB69-23CF-44E3-9099-C40C66FF867C}">
                  <a14:compatExt spid="_x0000_s224596"/>
                </a:ext>
                <a:ext uri="{FF2B5EF4-FFF2-40B4-BE49-F238E27FC236}">
                  <a16:creationId xmlns:a16="http://schemas.microsoft.com/office/drawing/2014/main" id="{00000000-0008-0000-0300-00005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59</xdr:row>
          <xdr:rowOff>139700</xdr:rowOff>
        </xdr:from>
        <xdr:to>
          <xdr:col>26</xdr:col>
          <xdr:colOff>330200</xdr:colOff>
          <xdr:row>61</xdr:row>
          <xdr:rowOff>25400</xdr:rowOff>
        </xdr:to>
        <xdr:sp macro="" textlink="">
          <xdr:nvSpPr>
            <xdr:cNvPr id="224597" name="Check Box 1365" hidden="1">
              <a:extLst>
                <a:ext uri="{63B3BB69-23CF-44E3-9099-C40C66FF867C}">
                  <a14:compatExt spid="_x0000_s224597"/>
                </a:ext>
                <a:ext uri="{FF2B5EF4-FFF2-40B4-BE49-F238E27FC236}">
                  <a16:creationId xmlns:a16="http://schemas.microsoft.com/office/drawing/2014/main" id="{00000000-0008-0000-0300-00005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60</xdr:row>
          <xdr:rowOff>139700</xdr:rowOff>
        </xdr:from>
        <xdr:to>
          <xdr:col>26</xdr:col>
          <xdr:colOff>330200</xdr:colOff>
          <xdr:row>62</xdr:row>
          <xdr:rowOff>25400</xdr:rowOff>
        </xdr:to>
        <xdr:sp macro="" textlink="">
          <xdr:nvSpPr>
            <xdr:cNvPr id="224598" name="Check Box 1366" hidden="1">
              <a:extLst>
                <a:ext uri="{63B3BB69-23CF-44E3-9099-C40C66FF867C}">
                  <a14:compatExt spid="_x0000_s224598"/>
                </a:ext>
                <a:ext uri="{FF2B5EF4-FFF2-40B4-BE49-F238E27FC236}">
                  <a16:creationId xmlns:a16="http://schemas.microsoft.com/office/drawing/2014/main" id="{00000000-0008-0000-0300-00005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61</xdr:row>
          <xdr:rowOff>139700</xdr:rowOff>
        </xdr:from>
        <xdr:to>
          <xdr:col>26</xdr:col>
          <xdr:colOff>330200</xdr:colOff>
          <xdr:row>63</xdr:row>
          <xdr:rowOff>25400</xdr:rowOff>
        </xdr:to>
        <xdr:sp macro="" textlink="">
          <xdr:nvSpPr>
            <xdr:cNvPr id="224599" name="Check Box 1367" hidden="1">
              <a:extLst>
                <a:ext uri="{63B3BB69-23CF-44E3-9099-C40C66FF867C}">
                  <a14:compatExt spid="_x0000_s224599"/>
                </a:ext>
                <a:ext uri="{FF2B5EF4-FFF2-40B4-BE49-F238E27FC236}">
                  <a16:creationId xmlns:a16="http://schemas.microsoft.com/office/drawing/2014/main" id="{00000000-0008-0000-0300-00005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62</xdr:row>
          <xdr:rowOff>139700</xdr:rowOff>
        </xdr:from>
        <xdr:to>
          <xdr:col>26</xdr:col>
          <xdr:colOff>330200</xdr:colOff>
          <xdr:row>64</xdr:row>
          <xdr:rowOff>25400</xdr:rowOff>
        </xdr:to>
        <xdr:sp macro="" textlink="">
          <xdr:nvSpPr>
            <xdr:cNvPr id="224600" name="Check Box 1368" hidden="1">
              <a:extLst>
                <a:ext uri="{63B3BB69-23CF-44E3-9099-C40C66FF867C}">
                  <a14:compatExt spid="_x0000_s224600"/>
                </a:ext>
                <a:ext uri="{FF2B5EF4-FFF2-40B4-BE49-F238E27FC236}">
                  <a16:creationId xmlns:a16="http://schemas.microsoft.com/office/drawing/2014/main" id="{00000000-0008-0000-0300-00005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63</xdr:row>
          <xdr:rowOff>139700</xdr:rowOff>
        </xdr:from>
        <xdr:to>
          <xdr:col>26</xdr:col>
          <xdr:colOff>330200</xdr:colOff>
          <xdr:row>65</xdr:row>
          <xdr:rowOff>25400</xdr:rowOff>
        </xdr:to>
        <xdr:sp macro="" textlink="">
          <xdr:nvSpPr>
            <xdr:cNvPr id="224601" name="Check Box 1369" hidden="1">
              <a:extLst>
                <a:ext uri="{63B3BB69-23CF-44E3-9099-C40C66FF867C}">
                  <a14:compatExt spid="_x0000_s224601"/>
                </a:ext>
                <a:ext uri="{FF2B5EF4-FFF2-40B4-BE49-F238E27FC236}">
                  <a16:creationId xmlns:a16="http://schemas.microsoft.com/office/drawing/2014/main" id="{00000000-0008-0000-0300-00005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64</xdr:row>
          <xdr:rowOff>139700</xdr:rowOff>
        </xdr:from>
        <xdr:to>
          <xdr:col>26</xdr:col>
          <xdr:colOff>330200</xdr:colOff>
          <xdr:row>66</xdr:row>
          <xdr:rowOff>25400</xdr:rowOff>
        </xdr:to>
        <xdr:sp macro="" textlink="">
          <xdr:nvSpPr>
            <xdr:cNvPr id="224602" name="Check Box 1370" hidden="1">
              <a:extLst>
                <a:ext uri="{63B3BB69-23CF-44E3-9099-C40C66FF867C}">
                  <a14:compatExt spid="_x0000_s224602"/>
                </a:ext>
                <a:ext uri="{FF2B5EF4-FFF2-40B4-BE49-F238E27FC236}">
                  <a16:creationId xmlns:a16="http://schemas.microsoft.com/office/drawing/2014/main" id="{00000000-0008-0000-0300-00005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65</xdr:row>
          <xdr:rowOff>139700</xdr:rowOff>
        </xdr:from>
        <xdr:to>
          <xdr:col>26</xdr:col>
          <xdr:colOff>330200</xdr:colOff>
          <xdr:row>67</xdr:row>
          <xdr:rowOff>25400</xdr:rowOff>
        </xdr:to>
        <xdr:sp macro="" textlink="">
          <xdr:nvSpPr>
            <xdr:cNvPr id="224603" name="Check Box 1371" hidden="1">
              <a:extLst>
                <a:ext uri="{63B3BB69-23CF-44E3-9099-C40C66FF867C}">
                  <a14:compatExt spid="_x0000_s224603"/>
                </a:ext>
                <a:ext uri="{FF2B5EF4-FFF2-40B4-BE49-F238E27FC236}">
                  <a16:creationId xmlns:a16="http://schemas.microsoft.com/office/drawing/2014/main" id="{00000000-0008-0000-0300-00005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66</xdr:row>
          <xdr:rowOff>139700</xdr:rowOff>
        </xdr:from>
        <xdr:to>
          <xdr:col>26</xdr:col>
          <xdr:colOff>330200</xdr:colOff>
          <xdr:row>68</xdr:row>
          <xdr:rowOff>25400</xdr:rowOff>
        </xdr:to>
        <xdr:sp macro="" textlink="">
          <xdr:nvSpPr>
            <xdr:cNvPr id="224604" name="Check Box 1372" hidden="1">
              <a:extLst>
                <a:ext uri="{63B3BB69-23CF-44E3-9099-C40C66FF867C}">
                  <a14:compatExt spid="_x0000_s224604"/>
                </a:ext>
                <a:ext uri="{FF2B5EF4-FFF2-40B4-BE49-F238E27FC236}">
                  <a16:creationId xmlns:a16="http://schemas.microsoft.com/office/drawing/2014/main" id="{00000000-0008-0000-0300-00005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67</xdr:row>
          <xdr:rowOff>139700</xdr:rowOff>
        </xdr:from>
        <xdr:to>
          <xdr:col>26</xdr:col>
          <xdr:colOff>330200</xdr:colOff>
          <xdr:row>69</xdr:row>
          <xdr:rowOff>25400</xdr:rowOff>
        </xdr:to>
        <xdr:sp macro="" textlink="">
          <xdr:nvSpPr>
            <xdr:cNvPr id="224605" name="Check Box 1373" hidden="1">
              <a:extLst>
                <a:ext uri="{63B3BB69-23CF-44E3-9099-C40C66FF867C}">
                  <a14:compatExt spid="_x0000_s224605"/>
                </a:ext>
                <a:ext uri="{FF2B5EF4-FFF2-40B4-BE49-F238E27FC236}">
                  <a16:creationId xmlns:a16="http://schemas.microsoft.com/office/drawing/2014/main" id="{00000000-0008-0000-0300-00005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68</xdr:row>
          <xdr:rowOff>139700</xdr:rowOff>
        </xdr:from>
        <xdr:to>
          <xdr:col>26</xdr:col>
          <xdr:colOff>330200</xdr:colOff>
          <xdr:row>70</xdr:row>
          <xdr:rowOff>25400</xdr:rowOff>
        </xdr:to>
        <xdr:sp macro="" textlink="">
          <xdr:nvSpPr>
            <xdr:cNvPr id="224606" name="Check Box 1374" hidden="1">
              <a:extLst>
                <a:ext uri="{63B3BB69-23CF-44E3-9099-C40C66FF867C}">
                  <a14:compatExt spid="_x0000_s224606"/>
                </a:ext>
                <a:ext uri="{FF2B5EF4-FFF2-40B4-BE49-F238E27FC236}">
                  <a16:creationId xmlns:a16="http://schemas.microsoft.com/office/drawing/2014/main" id="{00000000-0008-0000-0300-00005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69</xdr:row>
          <xdr:rowOff>139700</xdr:rowOff>
        </xdr:from>
        <xdr:to>
          <xdr:col>26</xdr:col>
          <xdr:colOff>330200</xdr:colOff>
          <xdr:row>71</xdr:row>
          <xdr:rowOff>25400</xdr:rowOff>
        </xdr:to>
        <xdr:sp macro="" textlink="">
          <xdr:nvSpPr>
            <xdr:cNvPr id="224607" name="Check Box 1375" hidden="1">
              <a:extLst>
                <a:ext uri="{63B3BB69-23CF-44E3-9099-C40C66FF867C}">
                  <a14:compatExt spid="_x0000_s224607"/>
                </a:ext>
                <a:ext uri="{FF2B5EF4-FFF2-40B4-BE49-F238E27FC236}">
                  <a16:creationId xmlns:a16="http://schemas.microsoft.com/office/drawing/2014/main" id="{00000000-0008-0000-0300-00005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70</xdr:row>
          <xdr:rowOff>139700</xdr:rowOff>
        </xdr:from>
        <xdr:to>
          <xdr:col>26</xdr:col>
          <xdr:colOff>330200</xdr:colOff>
          <xdr:row>72</xdr:row>
          <xdr:rowOff>25400</xdr:rowOff>
        </xdr:to>
        <xdr:sp macro="" textlink="">
          <xdr:nvSpPr>
            <xdr:cNvPr id="224608" name="Check Box 1376" hidden="1">
              <a:extLst>
                <a:ext uri="{63B3BB69-23CF-44E3-9099-C40C66FF867C}">
                  <a14:compatExt spid="_x0000_s224608"/>
                </a:ext>
                <a:ext uri="{FF2B5EF4-FFF2-40B4-BE49-F238E27FC236}">
                  <a16:creationId xmlns:a16="http://schemas.microsoft.com/office/drawing/2014/main" id="{00000000-0008-0000-0300-00006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71</xdr:row>
          <xdr:rowOff>139700</xdr:rowOff>
        </xdr:from>
        <xdr:to>
          <xdr:col>26</xdr:col>
          <xdr:colOff>330200</xdr:colOff>
          <xdr:row>73</xdr:row>
          <xdr:rowOff>25400</xdr:rowOff>
        </xdr:to>
        <xdr:sp macro="" textlink="">
          <xdr:nvSpPr>
            <xdr:cNvPr id="224609" name="Check Box 1377" hidden="1">
              <a:extLst>
                <a:ext uri="{63B3BB69-23CF-44E3-9099-C40C66FF867C}">
                  <a14:compatExt spid="_x0000_s224609"/>
                </a:ext>
                <a:ext uri="{FF2B5EF4-FFF2-40B4-BE49-F238E27FC236}">
                  <a16:creationId xmlns:a16="http://schemas.microsoft.com/office/drawing/2014/main" id="{00000000-0008-0000-0300-00006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72</xdr:row>
          <xdr:rowOff>139700</xdr:rowOff>
        </xdr:from>
        <xdr:to>
          <xdr:col>26</xdr:col>
          <xdr:colOff>330200</xdr:colOff>
          <xdr:row>74</xdr:row>
          <xdr:rowOff>25400</xdr:rowOff>
        </xdr:to>
        <xdr:sp macro="" textlink="">
          <xdr:nvSpPr>
            <xdr:cNvPr id="224610" name="Check Box 1378" hidden="1">
              <a:extLst>
                <a:ext uri="{63B3BB69-23CF-44E3-9099-C40C66FF867C}">
                  <a14:compatExt spid="_x0000_s224610"/>
                </a:ext>
                <a:ext uri="{FF2B5EF4-FFF2-40B4-BE49-F238E27FC236}">
                  <a16:creationId xmlns:a16="http://schemas.microsoft.com/office/drawing/2014/main" id="{00000000-0008-0000-0300-00006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73</xdr:row>
          <xdr:rowOff>139700</xdr:rowOff>
        </xdr:from>
        <xdr:to>
          <xdr:col>26</xdr:col>
          <xdr:colOff>330200</xdr:colOff>
          <xdr:row>75</xdr:row>
          <xdr:rowOff>25400</xdr:rowOff>
        </xdr:to>
        <xdr:sp macro="" textlink="">
          <xdr:nvSpPr>
            <xdr:cNvPr id="224611" name="Check Box 1379" hidden="1">
              <a:extLst>
                <a:ext uri="{63B3BB69-23CF-44E3-9099-C40C66FF867C}">
                  <a14:compatExt spid="_x0000_s224611"/>
                </a:ext>
                <a:ext uri="{FF2B5EF4-FFF2-40B4-BE49-F238E27FC236}">
                  <a16:creationId xmlns:a16="http://schemas.microsoft.com/office/drawing/2014/main" id="{00000000-0008-0000-0300-00006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74</xdr:row>
          <xdr:rowOff>139700</xdr:rowOff>
        </xdr:from>
        <xdr:to>
          <xdr:col>26</xdr:col>
          <xdr:colOff>330200</xdr:colOff>
          <xdr:row>76</xdr:row>
          <xdr:rowOff>25400</xdr:rowOff>
        </xdr:to>
        <xdr:sp macro="" textlink="">
          <xdr:nvSpPr>
            <xdr:cNvPr id="224612" name="Check Box 1380" hidden="1">
              <a:extLst>
                <a:ext uri="{63B3BB69-23CF-44E3-9099-C40C66FF867C}">
                  <a14:compatExt spid="_x0000_s224612"/>
                </a:ext>
                <a:ext uri="{FF2B5EF4-FFF2-40B4-BE49-F238E27FC236}">
                  <a16:creationId xmlns:a16="http://schemas.microsoft.com/office/drawing/2014/main" id="{00000000-0008-0000-0300-00006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75</xdr:row>
          <xdr:rowOff>139700</xdr:rowOff>
        </xdr:from>
        <xdr:to>
          <xdr:col>26</xdr:col>
          <xdr:colOff>330200</xdr:colOff>
          <xdr:row>77</xdr:row>
          <xdr:rowOff>25400</xdr:rowOff>
        </xdr:to>
        <xdr:sp macro="" textlink="">
          <xdr:nvSpPr>
            <xdr:cNvPr id="224613" name="Check Box 1381" hidden="1">
              <a:extLst>
                <a:ext uri="{63B3BB69-23CF-44E3-9099-C40C66FF867C}">
                  <a14:compatExt spid="_x0000_s224613"/>
                </a:ext>
                <a:ext uri="{FF2B5EF4-FFF2-40B4-BE49-F238E27FC236}">
                  <a16:creationId xmlns:a16="http://schemas.microsoft.com/office/drawing/2014/main" id="{00000000-0008-0000-0300-00006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76</xdr:row>
          <xdr:rowOff>139700</xdr:rowOff>
        </xdr:from>
        <xdr:to>
          <xdr:col>26</xdr:col>
          <xdr:colOff>330200</xdr:colOff>
          <xdr:row>78</xdr:row>
          <xdr:rowOff>25400</xdr:rowOff>
        </xdr:to>
        <xdr:sp macro="" textlink="">
          <xdr:nvSpPr>
            <xdr:cNvPr id="224614" name="Check Box 1382" hidden="1">
              <a:extLst>
                <a:ext uri="{63B3BB69-23CF-44E3-9099-C40C66FF867C}">
                  <a14:compatExt spid="_x0000_s224614"/>
                </a:ext>
                <a:ext uri="{FF2B5EF4-FFF2-40B4-BE49-F238E27FC236}">
                  <a16:creationId xmlns:a16="http://schemas.microsoft.com/office/drawing/2014/main" id="{00000000-0008-0000-0300-00006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77</xdr:row>
          <xdr:rowOff>139700</xdr:rowOff>
        </xdr:from>
        <xdr:to>
          <xdr:col>26</xdr:col>
          <xdr:colOff>330200</xdr:colOff>
          <xdr:row>79</xdr:row>
          <xdr:rowOff>25400</xdr:rowOff>
        </xdr:to>
        <xdr:sp macro="" textlink="">
          <xdr:nvSpPr>
            <xdr:cNvPr id="224615" name="Check Box 1383" hidden="1">
              <a:extLst>
                <a:ext uri="{63B3BB69-23CF-44E3-9099-C40C66FF867C}">
                  <a14:compatExt spid="_x0000_s224615"/>
                </a:ext>
                <a:ext uri="{FF2B5EF4-FFF2-40B4-BE49-F238E27FC236}">
                  <a16:creationId xmlns:a16="http://schemas.microsoft.com/office/drawing/2014/main" id="{00000000-0008-0000-0300-00006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78</xdr:row>
          <xdr:rowOff>139700</xdr:rowOff>
        </xdr:from>
        <xdr:to>
          <xdr:col>26</xdr:col>
          <xdr:colOff>330200</xdr:colOff>
          <xdr:row>80</xdr:row>
          <xdr:rowOff>25400</xdr:rowOff>
        </xdr:to>
        <xdr:sp macro="" textlink="">
          <xdr:nvSpPr>
            <xdr:cNvPr id="224616" name="Check Box 1384" hidden="1">
              <a:extLst>
                <a:ext uri="{63B3BB69-23CF-44E3-9099-C40C66FF867C}">
                  <a14:compatExt spid="_x0000_s224616"/>
                </a:ext>
                <a:ext uri="{FF2B5EF4-FFF2-40B4-BE49-F238E27FC236}">
                  <a16:creationId xmlns:a16="http://schemas.microsoft.com/office/drawing/2014/main" id="{00000000-0008-0000-0300-00006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79</xdr:row>
          <xdr:rowOff>139700</xdr:rowOff>
        </xdr:from>
        <xdr:to>
          <xdr:col>26</xdr:col>
          <xdr:colOff>330200</xdr:colOff>
          <xdr:row>81</xdr:row>
          <xdr:rowOff>25400</xdr:rowOff>
        </xdr:to>
        <xdr:sp macro="" textlink="">
          <xdr:nvSpPr>
            <xdr:cNvPr id="224617" name="Check Box 1385" hidden="1">
              <a:extLst>
                <a:ext uri="{63B3BB69-23CF-44E3-9099-C40C66FF867C}">
                  <a14:compatExt spid="_x0000_s224617"/>
                </a:ext>
                <a:ext uri="{FF2B5EF4-FFF2-40B4-BE49-F238E27FC236}">
                  <a16:creationId xmlns:a16="http://schemas.microsoft.com/office/drawing/2014/main" id="{00000000-0008-0000-0300-00006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80</xdr:row>
          <xdr:rowOff>139700</xdr:rowOff>
        </xdr:from>
        <xdr:to>
          <xdr:col>26</xdr:col>
          <xdr:colOff>330200</xdr:colOff>
          <xdr:row>82</xdr:row>
          <xdr:rowOff>25400</xdr:rowOff>
        </xdr:to>
        <xdr:sp macro="" textlink="">
          <xdr:nvSpPr>
            <xdr:cNvPr id="224618" name="Check Box 1386" hidden="1">
              <a:extLst>
                <a:ext uri="{63B3BB69-23CF-44E3-9099-C40C66FF867C}">
                  <a14:compatExt spid="_x0000_s224618"/>
                </a:ext>
                <a:ext uri="{FF2B5EF4-FFF2-40B4-BE49-F238E27FC236}">
                  <a16:creationId xmlns:a16="http://schemas.microsoft.com/office/drawing/2014/main" id="{00000000-0008-0000-0300-00006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81</xdr:row>
          <xdr:rowOff>139700</xdr:rowOff>
        </xdr:from>
        <xdr:to>
          <xdr:col>26</xdr:col>
          <xdr:colOff>330200</xdr:colOff>
          <xdr:row>83</xdr:row>
          <xdr:rowOff>25400</xdr:rowOff>
        </xdr:to>
        <xdr:sp macro="" textlink="">
          <xdr:nvSpPr>
            <xdr:cNvPr id="224619" name="Check Box 1387" hidden="1">
              <a:extLst>
                <a:ext uri="{63B3BB69-23CF-44E3-9099-C40C66FF867C}">
                  <a14:compatExt spid="_x0000_s224619"/>
                </a:ext>
                <a:ext uri="{FF2B5EF4-FFF2-40B4-BE49-F238E27FC236}">
                  <a16:creationId xmlns:a16="http://schemas.microsoft.com/office/drawing/2014/main" id="{00000000-0008-0000-0300-00006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82</xdr:row>
          <xdr:rowOff>139700</xdr:rowOff>
        </xdr:from>
        <xdr:to>
          <xdr:col>26</xdr:col>
          <xdr:colOff>330200</xdr:colOff>
          <xdr:row>84</xdr:row>
          <xdr:rowOff>25400</xdr:rowOff>
        </xdr:to>
        <xdr:sp macro="" textlink="">
          <xdr:nvSpPr>
            <xdr:cNvPr id="224620" name="Check Box 1388" hidden="1">
              <a:extLst>
                <a:ext uri="{63B3BB69-23CF-44E3-9099-C40C66FF867C}">
                  <a14:compatExt spid="_x0000_s224620"/>
                </a:ext>
                <a:ext uri="{FF2B5EF4-FFF2-40B4-BE49-F238E27FC236}">
                  <a16:creationId xmlns:a16="http://schemas.microsoft.com/office/drawing/2014/main" id="{00000000-0008-0000-0300-00006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83</xdr:row>
          <xdr:rowOff>139700</xdr:rowOff>
        </xdr:from>
        <xdr:to>
          <xdr:col>26</xdr:col>
          <xdr:colOff>330200</xdr:colOff>
          <xdr:row>85</xdr:row>
          <xdr:rowOff>25400</xdr:rowOff>
        </xdr:to>
        <xdr:sp macro="" textlink="">
          <xdr:nvSpPr>
            <xdr:cNvPr id="224621" name="Check Box 1389" hidden="1">
              <a:extLst>
                <a:ext uri="{63B3BB69-23CF-44E3-9099-C40C66FF867C}">
                  <a14:compatExt spid="_x0000_s224621"/>
                </a:ext>
                <a:ext uri="{FF2B5EF4-FFF2-40B4-BE49-F238E27FC236}">
                  <a16:creationId xmlns:a16="http://schemas.microsoft.com/office/drawing/2014/main" id="{00000000-0008-0000-0300-00006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84</xdr:row>
          <xdr:rowOff>139700</xdr:rowOff>
        </xdr:from>
        <xdr:to>
          <xdr:col>26</xdr:col>
          <xdr:colOff>330200</xdr:colOff>
          <xdr:row>86</xdr:row>
          <xdr:rowOff>25400</xdr:rowOff>
        </xdr:to>
        <xdr:sp macro="" textlink="">
          <xdr:nvSpPr>
            <xdr:cNvPr id="224622" name="Check Box 1390" hidden="1">
              <a:extLst>
                <a:ext uri="{63B3BB69-23CF-44E3-9099-C40C66FF867C}">
                  <a14:compatExt spid="_x0000_s224622"/>
                </a:ext>
                <a:ext uri="{FF2B5EF4-FFF2-40B4-BE49-F238E27FC236}">
                  <a16:creationId xmlns:a16="http://schemas.microsoft.com/office/drawing/2014/main" id="{00000000-0008-0000-0300-00006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85</xdr:row>
          <xdr:rowOff>139700</xdr:rowOff>
        </xdr:from>
        <xdr:to>
          <xdr:col>26</xdr:col>
          <xdr:colOff>330200</xdr:colOff>
          <xdr:row>87</xdr:row>
          <xdr:rowOff>25400</xdr:rowOff>
        </xdr:to>
        <xdr:sp macro="" textlink="">
          <xdr:nvSpPr>
            <xdr:cNvPr id="224623" name="Check Box 1391" hidden="1">
              <a:extLst>
                <a:ext uri="{63B3BB69-23CF-44E3-9099-C40C66FF867C}">
                  <a14:compatExt spid="_x0000_s224623"/>
                </a:ext>
                <a:ext uri="{FF2B5EF4-FFF2-40B4-BE49-F238E27FC236}">
                  <a16:creationId xmlns:a16="http://schemas.microsoft.com/office/drawing/2014/main" id="{00000000-0008-0000-0300-00006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86</xdr:row>
          <xdr:rowOff>139700</xdr:rowOff>
        </xdr:from>
        <xdr:to>
          <xdr:col>26</xdr:col>
          <xdr:colOff>330200</xdr:colOff>
          <xdr:row>88</xdr:row>
          <xdr:rowOff>25400</xdr:rowOff>
        </xdr:to>
        <xdr:sp macro="" textlink="">
          <xdr:nvSpPr>
            <xdr:cNvPr id="224624" name="Check Box 1392" hidden="1">
              <a:extLst>
                <a:ext uri="{63B3BB69-23CF-44E3-9099-C40C66FF867C}">
                  <a14:compatExt spid="_x0000_s224624"/>
                </a:ext>
                <a:ext uri="{FF2B5EF4-FFF2-40B4-BE49-F238E27FC236}">
                  <a16:creationId xmlns:a16="http://schemas.microsoft.com/office/drawing/2014/main" id="{00000000-0008-0000-0300-00007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87</xdr:row>
          <xdr:rowOff>139700</xdr:rowOff>
        </xdr:from>
        <xdr:to>
          <xdr:col>26</xdr:col>
          <xdr:colOff>330200</xdr:colOff>
          <xdr:row>89</xdr:row>
          <xdr:rowOff>25400</xdr:rowOff>
        </xdr:to>
        <xdr:sp macro="" textlink="">
          <xdr:nvSpPr>
            <xdr:cNvPr id="224625" name="Check Box 1393" hidden="1">
              <a:extLst>
                <a:ext uri="{63B3BB69-23CF-44E3-9099-C40C66FF867C}">
                  <a14:compatExt spid="_x0000_s224625"/>
                </a:ext>
                <a:ext uri="{FF2B5EF4-FFF2-40B4-BE49-F238E27FC236}">
                  <a16:creationId xmlns:a16="http://schemas.microsoft.com/office/drawing/2014/main" id="{00000000-0008-0000-0300-00007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88</xdr:row>
          <xdr:rowOff>139700</xdr:rowOff>
        </xdr:from>
        <xdr:to>
          <xdr:col>26</xdr:col>
          <xdr:colOff>330200</xdr:colOff>
          <xdr:row>90</xdr:row>
          <xdr:rowOff>25400</xdr:rowOff>
        </xdr:to>
        <xdr:sp macro="" textlink="">
          <xdr:nvSpPr>
            <xdr:cNvPr id="224626" name="Check Box 1394" hidden="1">
              <a:extLst>
                <a:ext uri="{63B3BB69-23CF-44E3-9099-C40C66FF867C}">
                  <a14:compatExt spid="_x0000_s224626"/>
                </a:ext>
                <a:ext uri="{FF2B5EF4-FFF2-40B4-BE49-F238E27FC236}">
                  <a16:creationId xmlns:a16="http://schemas.microsoft.com/office/drawing/2014/main" id="{00000000-0008-0000-0300-00007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89</xdr:row>
          <xdr:rowOff>139700</xdr:rowOff>
        </xdr:from>
        <xdr:to>
          <xdr:col>26</xdr:col>
          <xdr:colOff>330200</xdr:colOff>
          <xdr:row>91</xdr:row>
          <xdr:rowOff>25400</xdr:rowOff>
        </xdr:to>
        <xdr:sp macro="" textlink="">
          <xdr:nvSpPr>
            <xdr:cNvPr id="224627" name="Check Box 1395" hidden="1">
              <a:extLst>
                <a:ext uri="{63B3BB69-23CF-44E3-9099-C40C66FF867C}">
                  <a14:compatExt spid="_x0000_s224627"/>
                </a:ext>
                <a:ext uri="{FF2B5EF4-FFF2-40B4-BE49-F238E27FC236}">
                  <a16:creationId xmlns:a16="http://schemas.microsoft.com/office/drawing/2014/main" id="{00000000-0008-0000-0300-00007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90</xdr:row>
          <xdr:rowOff>139700</xdr:rowOff>
        </xdr:from>
        <xdr:to>
          <xdr:col>26</xdr:col>
          <xdr:colOff>330200</xdr:colOff>
          <xdr:row>92</xdr:row>
          <xdr:rowOff>25400</xdr:rowOff>
        </xdr:to>
        <xdr:sp macro="" textlink="">
          <xdr:nvSpPr>
            <xdr:cNvPr id="224628" name="Check Box 1396" hidden="1">
              <a:extLst>
                <a:ext uri="{63B3BB69-23CF-44E3-9099-C40C66FF867C}">
                  <a14:compatExt spid="_x0000_s224628"/>
                </a:ext>
                <a:ext uri="{FF2B5EF4-FFF2-40B4-BE49-F238E27FC236}">
                  <a16:creationId xmlns:a16="http://schemas.microsoft.com/office/drawing/2014/main" id="{00000000-0008-0000-0300-00007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91</xdr:row>
          <xdr:rowOff>139700</xdr:rowOff>
        </xdr:from>
        <xdr:to>
          <xdr:col>26</xdr:col>
          <xdr:colOff>330200</xdr:colOff>
          <xdr:row>93</xdr:row>
          <xdr:rowOff>25400</xdr:rowOff>
        </xdr:to>
        <xdr:sp macro="" textlink="">
          <xdr:nvSpPr>
            <xdr:cNvPr id="224629" name="Check Box 1397" hidden="1">
              <a:extLst>
                <a:ext uri="{63B3BB69-23CF-44E3-9099-C40C66FF867C}">
                  <a14:compatExt spid="_x0000_s224629"/>
                </a:ext>
                <a:ext uri="{FF2B5EF4-FFF2-40B4-BE49-F238E27FC236}">
                  <a16:creationId xmlns:a16="http://schemas.microsoft.com/office/drawing/2014/main" id="{00000000-0008-0000-0300-00007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92</xdr:row>
          <xdr:rowOff>139700</xdr:rowOff>
        </xdr:from>
        <xdr:to>
          <xdr:col>26</xdr:col>
          <xdr:colOff>330200</xdr:colOff>
          <xdr:row>94</xdr:row>
          <xdr:rowOff>25400</xdr:rowOff>
        </xdr:to>
        <xdr:sp macro="" textlink="">
          <xdr:nvSpPr>
            <xdr:cNvPr id="224630" name="Check Box 1398" hidden="1">
              <a:extLst>
                <a:ext uri="{63B3BB69-23CF-44E3-9099-C40C66FF867C}">
                  <a14:compatExt spid="_x0000_s224630"/>
                </a:ext>
                <a:ext uri="{FF2B5EF4-FFF2-40B4-BE49-F238E27FC236}">
                  <a16:creationId xmlns:a16="http://schemas.microsoft.com/office/drawing/2014/main" id="{00000000-0008-0000-0300-00007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93</xdr:row>
          <xdr:rowOff>139700</xdr:rowOff>
        </xdr:from>
        <xdr:to>
          <xdr:col>26</xdr:col>
          <xdr:colOff>330200</xdr:colOff>
          <xdr:row>95</xdr:row>
          <xdr:rowOff>25400</xdr:rowOff>
        </xdr:to>
        <xdr:sp macro="" textlink="">
          <xdr:nvSpPr>
            <xdr:cNvPr id="224631" name="Check Box 1399" hidden="1">
              <a:extLst>
                <a:ext uri="{63B3BB69-23CF-44E3-9099-C40C66FF867C}">
                  <a14:compatExt spid="_x0000_s224631"/>
                </a:ext>
                <a:ext uri="{FF2B5EF4-FFF2-40B4-BE49-F238E27FC236}">
                  <a16:creationId xmlns:a16="http://schemas.microsoft.com/office/drawing/2014/main" id="{00000000-0008-0000-0300-00007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94</xdr:row>
          <xdr:rowOff>139700</xdr:rowOff>
        </xdr:from>
        <xdr:to>
          <xdr:col>26</xdr:col>
          <xdr:colOff>330200</xdr:colOff>
          <xdr:row>96</xdr:row>
          <xdr:rowOff>25400</xdr:rowOff>
        </xdr:to>
        <xdr:sp macro="" textlink="">
          <xdr:nvSpPr>
            <xdr:cNvPr id="224632" name="Check Box 1400" hidden="1">
              <a:extLst>
                <a:ext uri="{63B3BB69-23CF-44E3-9099-C40C66FF867C}">
                  <a14:compatExt spid="_x0000_s224632"/>
                </a:ext>
                <a:ext uri="{FF2B5EF4-FFF2-40B4-BE49-F238E27FC236}">
                  <a16:creationId xmlns:a16="http://schemas.microsoft.com/office/drawing/2014/main" id="{00000000-0008-0000-0300-00007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95</xdr:row>
          <xdr:rowOff>139700</xdr:rowOff>
        </xdr:from>
        <xdr:to>
          <xdr:col>26</xdr:col>
          <xdr:colOff>330200</xdr:colOff>
          <xdr:row>97</xdr:row>
          <xdr:rowOff>25400</xdr:rowOff>
        </xdr:to>
        <xdr:sp macro="" textlink="">
          <xdr:nvSpPr>
            <xdr:cNvPr id="224633" name="Check Box 1401" hidden="1">
              <a:extLst>
                <a:ext uri="{63B3BB69-23CF-44E3-9099-C40C66FF867C}">
                  <a14:compatExt spid="_x0000_s224633"/>
                </a:ext>
                <a:ext uri="{FF2B5EF4-FFF2-40B4-BE49-F238E27FC236}">
                  <a16:creationId xmlns:a16="http://schemas.microsoft.com/office/drawing/2014/main" id="{00000000-0008-0000-0300-00007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96</xdr:row>
          <xdr:rowOff>139700</xdr:rowOff>
        </xdr:from>
        <xdr:to>
          <xdr:col>26</xdr:col>
          <xdr:colOff>330200</xdr:colOff>
          <xdr:row>98</xdr:row>
          <xdr:rowOff>25400</xdr:rowOff>
        </xdr:to>
        <xdr:sp macro="" textlink="">
          <xdr:nvSpPr>
            <xdr:cNvPr id="224634" name="Check Box 1402" hidden="1">
              <a:extLst>
                <a:ext uri="{63B3BB69-23CF-44E3-9099-C40C66FF867C}">
                  <a14:compatExt spid="_x0000_s224634"/>
                </a:ext>
                <a:ext uri="{FF2B5EF4-FFF2-40B4-BE49-F238E27FC236}">
                  <a16:creationId xmlns:a16="http://schemas.microsoft.com/office/drawing/2014/main" id="{00000000-0008-0000-0300-00007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97</xdr:row>
          <xdr:rowOff>139700</xdr:rowOff>
        </xdr:from>
        <xdr:to>
          <xdr:col>26</xdr:col>
          <xdr:colOff>330200</xdr:colOff>
          <xdr:row>99</xdr:row>
          <xdr:rowOff>25400</xdr:rowOff>
        </xdr:to>
        <xdr:sp macro="" textlink="">
          <xdr:nvSpPr>
            <xdr:cNvPr id="224635" name="Check Box 1403" hidden="1">
              <a:extLst>
                <a:ext uri="{63B3BB69-23CF-44E3-9099-C40C66FF867C}">
                  <a14:compatExt spid="_x0000_s224635"/>
                </a:ext>
                <a:ext uri="{FF2B5EF4-FFF2-40B4-BE49-F238E27FC236}">
                  <a16:creationId xmlns:a16="http://schemas.microsoft.com/office/drawing/2014/main" id="{00000000-0008-0000-0300-00007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98</xdr:row>
          <xdr:rowOff>139700</xdr:rowOff>
        </xdr:from>
        <xdr:to>
          <xdr:col>26</xdr:col>
          <xdr:colOff>330200</xdr:colOff>
          <xdr:row>100</xdr:row>
          <xdr:rowOff>25400</xdr:rowOff>
        </xdr:to>
        <xdr:sp macro="" textlink="">
          <xdr:nvSpPr>
            <xdr:cNvPr id="224636" name="Check Box 1404" hidden="1">
              <a:extLst>
                <a:ext uri="{63B3BB69-23CF-44E3-9099-C40C66FF867C}">
                  <a14:compatExt spid="_x0000_s224636"/>
                </a:ext>
                <a:ext uri="{FF2B5EF4-FFF2-40B4-BE49-F238E27FC236}">
                  <a16:creationId xmlns:a16="http://schemas.microsoft.com/office/drawing/2014/main" id="{00000000-0008-0000-0300-00007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99</xdr:row>
          <xdr:rowOff>139700</xdr:rowOff>
        </xdr:from>
        <xdr:to>
          <xdr:col>26</xdr:col>
          <xdr:colOff>330200</xdr:colOff>
          <xdr:row>101</xdr:row>
          <xdr:rowOff>25400</xdr:rowOff>
        </xdr:to>
        <xdr:sp macro="" textlink="">
          <xdr:nvSpPr>
            <xdr:cNvPr id="224637" name="Check Box 1405" hidden="1">
              <a:extLst>
                <a:ext uri="{63B3BB69-23CF-44E3-9099-C40C66FF867C}">
                  <a14:compatExt spid="_x0000_s224637"/>
                </a:ext>
                <a:ext uri="{FF2B5EF4-FFF2-40B4-BE49-F238E27FC236}">
                  <a16:creationId xmlns:a16="http://schemas.microsoft.com/office/drawing/2014/main" id="{00000000-0008-0000-0300-00007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100</xdr:row>
          <xdr:rowOff>139700</xdr:rowOff>
        </xdr:from>
        <xdr:to>
          <xdr:col>26</xdr:col>
          <xdr:colOff>330200</xdr:colOff>
          <xdr:row>102</xdr:row>
          <xdr:rowOff>25400</xdr:rowOff>
        </xdr:to>
        <xdr:sp macro="" textlink="">
          <xdr:nvSpPr>
            <xdr:cNvPr id="224638" name="Check Box 1406" hidden="1">
              <a:extLst>
                <a:ext uri="{63B3BB69-23CF-44E3-9099-C40C66FF867C}">
                  <a14:compatExt spid="_x0000_s224638"/>
                </a:ext>
                <a:ext uri="{FF2B5EF4-FFF2-40B4-BE49-F238E27FC236}">
                  <a16:creationId xmlns:a16="http://schemas.microsoft.com/office/drawing/2014/main" id="{00000000-0008-0000-0300-00007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101</xdr:row>
          <xdr:rowOff>139700</xdr:rowOff>
        </xdr:from>
        <xdr:to>
          <xdr:col>26</xdr:col>
          <xdr:colOff>330200</xdr:colOff>
          <xdr:row>103</xdr:row>
          <xdr:rowOff>25400</xdr:rowOff>
        </xdr:to>
        <xdr:sp macro="" textlink="">
          <xdr:nvSpPr>
            <xdr:cNvPr id="224639" name="Check Box 1407" hidden="1">
              <a:extLst>
                <a:ext uri="{63B3BB69-23CF-44E3-9099-C40C66FF867C}">
                  <a14:compatExt spid="_x0000_s224639"/>
                </a:ext>
                <a:ext uri="{FF2B5EF4-FFF2-40B4-BE49-F238E27FC236}">
                  <a16:creationId xmlns:a16="http://schemas.microsoft.com/office/drawing/2014/main" id="{00000000-0008-0000-0300-00007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xdr:row>
          <xdr:rowOff>152400</xdr:rowOff>
        </xdr:from>
        <xdr:to>
          <xdr:col>27</xdr:col>
          <xdr:colOff>330200</xdr:colOff>
          <xdr:row>3</xdr:row>
          <xdr:rowOff>152400</xdr:rowOff>
        </xdr:to>
        <xdr:sp macro="" textlink="">
          <xdr:nvSpPr>
            <xdr:cNvPr id="224640" name="Check Box 1408" hidden="1">
              <a:extLst>
                <a:ext uri="{63B3BB69-23CF-44E3-9099-C40C66FF867C}">
                  <a14:compatExt spid="_x0000_s224640"/>
                </a:ext>
                <a:ext uri="{FF2B5EF4-FFF2-40B4-BE49-F238E27FC236}">
                  <a16:creationId xmlns:a16="http://schemas.microsoft.com/office/drawing/2014/main" id="{00000000-0008-0000-0300-00008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xdr:row>
          <xdr:rowOff>139700</xdr:rowOff>
        </xdr:from>
        <xdr:to>
          <xdr:col>27</xdr:col>
          <xdr:colOff>330200</xdr:colOff>
          <xdr:row>5</xdr:row>
          <xdr:rowOff>25400</xdr:rowOff>
        </xdr:to>
        <xdr:sp macro="" textlink="">
          <xdr:nvSpPr>
            <xdr:cNvPr id="224641" name="Check Box 1409" hidden="1">
              <a:extLst>
                <a:ext uri="{63B3BB69-23CF-44E3-9099-C40C66FF867C}">
                  <a14:compatExt spid="_x0000_s224641"/>
                </a:ext>
                <a:ext uri="{FF2B5EF4-FFF2-40B4-BE49-F238E27FC236}">
                  <a16:creationId xmlns:a16="http://schemas.microsoft.com/office/drawing/2014/main" id="{00000000-0008-0000-0300-00008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xdr:row>
          <xdr:rowOff>139700</xdr:rowOff>
        </xdr:from>
        <xdr:to>
          <xdr:col>27</xdr:col>
          <xdr:colOff>330200</xdr:colOff>
          <xdr:row>6</xdr:row>
          <xdr:rowOff>25400</xdr:rowOff>
        </xdr:to>
        <xdr:sp macro="" textlink="">
          <xdr:nvSpPr>
            <xdr:cNvPr id="224642" name="Check Box 1410" hidden="1">
              <a:extLst>
                <a:ext uri="{63B3BB69-23CF-44E3-9099-C40C66FF867C}">
                  <a14:compatExt spid="_x0000_s224642"/>
                </a:ext>
                <a:ext uri="{FF2B5EF4-FFF2-40B4-BE49-F238E27FC236}">
                  <a16:creationId xmlns:a16="http://schemas.microsoft.com/office/drawing/2014/main" id="{00000000-0008-0000-0300-00008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xdr:row>
          <xdr:rowOff>139700</xdr:rowOff>
        </xdr:from>
        <xdr:to>
          <xdr:col>27</xdr:col>
          <xdr:colOff>330200</xdr:colOff>
          <xdr:row>7</xdr:row>
          <xdr:rowOff>25400</xdr:rowOff>
        </xdr:to>
        <xdr:sp macro="" textlink="">
          <xdr:nvSpPr>
            <xdr:cNvPr id="224643" name="Check Box 1411" hidden="1">
              <a:extLst>
                <a:ext uri="{63B3BB69-23CF-44E3-9099-C40C66FF867C}">
                  <a14:compatExt spid="_x0000_s224643"/>
                </a:ext>
                <a:ext uri="{FF2B5EF4-FFF2-40B4-BE49-F238E27FC236}">
                  <a16:creationId xmlns:a16="http://schemas.microsoft.com/office/drawing/2014/main" id="{00000000-0008-0000-0300-00008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xdr:row>
          <xdr:rowOff>139700</xdr:rowOff>
        </xdr:from>
        <xdr:to>
          <xdr:col>27</xdr:col>
          <xdr:colOff>330200</xdr:colOff>
          <xdr:row>8</xdr:row>
          <xdr:rowOff>25400</xdr:rowOff>
        </xdr:to>
        <xdr:sp macro="" textlink="">
          <xdr:nvSpPr>
            <xdr:cNvPr id="224644" name="Check Box 1412" hidden="1">
              <a:extLst>
                <a:ext uri="{63B3BB69-23CF-44E3-9099-C40C66FF867C}">
                  <a14:compatExt spid="_x0000_s224644"/>
                </a:ext>
                <a:ext uri="{FF2B5EF4-FFF2-40B4-BE49-F238E27FC236}">
                  <a16:creationId xmlns:a16="http://schemas.microsoft.com/office/drawing/2014/main" id="{00000000-0008-0000-0300-00008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xdr:row>
          <xdr:rowOff>139700</xdr:rowOff>
        </xdr:from>
        <xdr:to>
          <xdr:col>27</xdr:col>
          <xdr:colOff>330200</xdr:colOff>
          <xdr:row>9</xdr:row>
          <xdr:rowOff>25400</xdr:rowOff>
        </xdr:to>
        <xdr:sp macro="" textlink="">
          <xdr:nvSpPr>
            <xdr:cNvPr id="224645" name="Check Box 1413" hidden="1">
              <a:extLst>
                <a:ext uri="{63B3BB69-23CF-44E3-9099-C40C66FF867C}">
                  <a14:compatExt spid="_x0000_s224645"/>
                </a:ext>
                <a:ext uri="{FF2B5EF4-FFF2-40B4-BE49-F238E27FC236}">
                  <a16:creationId xmlns:a16="http://schemas.microsoft.com/office/drawing/2014/main" id="{00000000-0008-0000-0300-00008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xdr:row>
          <xdr:rowOff>139700</xdr:rowOff>
        </xdr:from>
        <xdr:to>
          <xdr:col>27</xdr:col>
          <xdr:colOff>330200</xdr:colOff>
          <xdr:row>10</xdr:row>
          <xdr:rowOff>25400</xdr:rowOff>
        </xdr:to>
        <xdr:sp macro="" textlink="">
          <xdr:nvSpPr>
            <xdr:cNvPr id="224646" name="Check Box 1414" hidden="1">
              <a:extLst>
                <a:ext uri="{63B3BB69-23CF-44E3-9099-C40C66FF867C}">
                  <a14:compatExt spid="_x0000_s224646"/>
                </a:ext>
                <a:ext uri="{FF2B5EF4-FFF2-40B4-BE49-F238E27FC236}">
                  <a16:creationId xmlns:a16="http://schemas.microsoft.com/office/drawing/2014/main" id="{00000000-0008-0000-0300-00008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xdr:row>
          <xdr:rowOff>139700</xdr:rowOff>
        </xdr:from>
        <xdr:to>
          <xdr:col>27</xdr:col>
          <xdr:colOff>330200</xdr:colOff>
          <xdr:row>11</xdr:row>
          <xdr:rowOff>25400</xdr:rowOff>
        </xdr:to>
        <xdr:sp macro="" textlink="">
          <xdr:nvSpPr>
            <xdr:cNvPr id="224647" name="Check Box 1415" hidden="1">
              <a:extLst>
                <a:ext uri="{63B3BB69-23CF-44E3-9099-C40C66FF867C}">
                  <a14:compatExt spid="_x0000_s224647"/>
                </a:ext>
                <a:ext uri="{FF2B5EF4-FFF2-40B4-BE49-F238E27FC236}">
                  <a16:creationId xmlns:a16="http://schemas.microsoft.com/office/drawing/2014/main" id="{00000000-0008-0000-0300-00008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xdr:row>
          <xdr:rowOff>139700</xdr:rowOff>
        </xdr:from>
        <xdr:to>
          <xdr:col>27</xdr:col>
          <xdr:colOff>330200</xdr:colOff>
          <xdr:row>12</xdr:row>
          <xdr:rowOff>25400</xdr:rowOff>
        </xdr:to>
        <xdr:sp macro="" textlink="">
          <xdr:nvSpPr>
            <xdr:cNvPr id="224648" name="Check Box 1416" hidden="1">
              <a:extLst>
                <a:ext uri="{63B3BB69-23CF-44E3-9099-C40C66FF867C}">
                  <a14:compatExt spid="_x0000_s224648"/>
                </a:ext>
                <a:ext uri="{FF2B5EF4-FFF2-40B4-BE49-F238E27FC236}">
                  <a16:creationId xmlns:a16="http://schemas.microsoft.com/office/drawing/2014/main" id="{00000000-0008-0000-0300-00008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11</xdr:row>
          <xdr:rowOff>139700</xdr:rowOff>
        </xdr:from>
        <xdr:to>
          <xdr:col>27</xdr:col>
          <xdr:colOff>330200</xdr:colOff>
          <xdr:row>13</xdr:row>
          <xdr:rowOff>25400</xdr:rowOff>
        </xdr:to>
        <xdr:sp macro="" textlink="">
          <xdr:nvSpPr>
            <xdr:cNvPr id="224649" name="Check Box 1417" hidden="1">
              <a:extLst>
                <a:ext uri="{63B3BB69-23CF-44E3-9099-C40C66FF867C}">
                  <a14:compatExt spid="_x0000_s224649"/>
                </a:ext>
                <a:ext uri="{FF2B5EF4-FFF2-40B4-BE49-F238E27FC236}">
                  <a16:creationId xmlns:a16="http://schemas.microsoft.com/office/drawing/2014/main" id="{00000000-0008-0000-0300-00008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12</xdr:row>
          <xdr:rowOff>139700</xdr:rowOff>
        </xdr:from>
        <xdr:to>
          <xdr:col>27</xdr:col>
          <xdr:colOff>330200</xdr:colOff>
          <xdr:row>14</xdr:row>
          <xdr:rowOff>25400</xdr:rowOff>
        </xdr:to>
        <xdr:sp macro="" textlink="">
          <xdr:nvSpPr>
            <xdr:cNvPr id="224650" name="Check Box 1418" hidden="1">
              <a:extLst>
                <a:ext uri="{63B3BB69-23CF-44E3-9099-C40C66FF867C}">
                  <a14:compatExt spid="_x0000_s224650"/>
                </a:ext>
                <a:ext uri="{FF2B5EF4-FFF2-40B4-BE49-F238E27FC236}">
                  <a16:creationId xmlns:a16="http://schemas.microsoft.com/office/drawing/2014/main" id="{00000000-0008-0000-0300-00008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13</xdr:row>
          <xdr:rowOff>139700</xdr:rowOff>
        </xdr:from>
        <xdr:to>
          <xdr:col>27</xdr:col>
          <xdr:colOff>330200</xdr:colOff>
          <xdr:row>15</xdr:row>
          <xdr:rowOff>25400</xdr:rowOff>
        </xdr:to>
        <xdr:sp macro="" textlink="">
          <xdr:nvSpPr>
            <xdr:cNvPr id="224651" name="Check Box 1419" hidden="1">
              <a:extLst>
                <a:ext uri="{63B3BB69-23CF-44E3-9099-C40C66FF867C}">
                  <a14:compatExt spid="_x0000_s224651"/>
                </a:ext>
                <a:ext uri="{FF2B5EF4-FFF2-40B4-BE49-F238E27FC236}">
                  <a16:creationId xmlns:a16="http://schemas.microsoft.com/office/drawing/2014/main" id="{00000000-0008-0000-0300-00008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14</xdr:row>
          <xdr:rowOff>139700</xdr:rowOff>
        </xdr:from>
        <xdr:to>
          <xdr:col>27</xdr:col>
          <xdr:colOff>330200</xdr:colOff>
          <xdr:row>16</xdr:row>
          <xdr:rowOff>25400</xdr:rowOff>
        </xdr:to>
        <xdr:sp macro="" textlink="">
          <xdr:nvSpPr>
            <xdr:cNvPr id="224652" name="Check Box 1420" hidden="1">
              <a:extLst>
                <a:ext uri="{63B3BB69-23CF-44E3-9099-C40C66FF867C}">
                  <a14:compatExt spid="_x0000_s224652"/>
                </a:ext>
                <a:ext uri="{FF2B5EF4-FFF2-40B4-BE49-F238E27FC236}">
                  <a16:creationId xmlns:a16="http://schemas.microsoft.com/office/drawing/2014/main" id="{00000000-0008-0000-0300-00008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15</xdr:row>
          <xdr:rowOff>139700</xdr:rowOff>
        </xdr:from>
        <xdr:to>
          <xdr:col>27</xdr:col>
          <xdr:colOff>330200</xdr:colOff>
          <xdr:row>17</xdr:row>
          <xdr:rowOff>25400</xdr:rowOff>
        </xdr:to>
        <xdr:sp macro="" textlink="">
          <xdr:nvSpPr>
            <xdr:cNvPr id="224653" name="Check Box 1421" hidden="1">
              <a:extLst>
                <a:ext uri="{63B3BB69-23CF-44E3-9099-C40C66FF867C}">
                  <a14:compatExt spid="_x0000_s224653"/>
                </a:ext>
                <a:ext uri="{FF2B5EF4-FFF2-40B4-BE49-F238E27FC236}">
                  <a16:creationId xmlns:a16="http://schemas.microsoft.com/office/drawing/2014/main" id="{00000000-0008-0000-0300-00008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16</xdr:row>
          <xdr:rowOff>139700</xdr:rowOff>
        </xdr:from>
        <xdr:to>
          <xdr:col>27</xdr:col>
          <xdr:colOff>330200</xdr:colOff>
          <xdr:row>18</xdr:row>
          <xdr:rowOff>25400</xdr:rowOff>
        </xdr:to>
        <xdr:sp macro="" textlink="">
          <xdr:nvSpPr>
            <xdr:cNvPr id="224654" name="Check Box 1422" hidden="1">
              <a:extLst>
                <a:ext uri="{63B3BB69-23CF-44E3-9099-C40C66FF867C}">
                  <a14:compatExt spid="_x0000_s224654"/>
                </a:ext>
                <a:ext uri="{FF2B5EF4-FFF2-40B4-BE49-F238E27FC236}">
                  <a16:creationId xmlns:a16="http://schemas.microsoft.com/office/drawing/2014/main" id="{00000000-0008-0000-0300-00008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17</xdr:row>
          <xdr:rowOff>139700</xdr:rowOff>
        </xdr:from>
        <xdr:to>
          <xdr:col>27</xdr:col>
          <xdr:colOff>330200</xdr:colOff>
          <xdr:row>19</xdr:row>
          <xdr:rowOff>25400</xdr:rowOff>
        </xdr:to>
        <xdr:sp macro="" textlink="">
          <xdr:nvSpPr>
            <xdr:cNvPr id="224655" name="Check Box 1423" hidden="1">
              <a:extLst>
                <a:ext uri="{63B3BB69-23CF-44E3-9099-C40C66FF867C}">
                  <a14:compatExt spid="_x0000_s224655"/>
                </a:ext>
                <a:ext uri="{FF2B5EF4-FFF2-40B4-BE49-F238E27FC236}">
                  <a16:creationId xmlns:a16="http://schemas.microsoft.com/office/drawing/2014/main" id="{00000000-0008-0000-0300-00008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18</xdr:row>
          <xdr:rowOff>139700</xdr:rowOff>
        </xdr:from>
        <xdr:to>
          <xdr:col>27</xdr:col>
          <xdr:colOff>330200</xdr:colOff>
          <xdr:row>20</xdr:row>
          <xdr:rowOff>25400</xdr:rowOff>
        </xdr:to>
        <xdr:sp macro="" textlink="">
          <xdr:nvSpPr>
            <xdr:cNvPr id="224656" name="Check Box 1424" hidden="1">
              <a:extLst>
                <a:ext uri="{63B3BB69-23CF-44E3-9099-C40C66FF867C}">
                  <a14:compatExt spid="_x0000_s224656"/>
                </a:ext>
                <a:ext uri="{FF2B5EF4-FFF2-40B4-BE49-F238E27FC236}">
                  <a16:creationId xmlns:a16="http://schemas.microsoft.com/office/drawing/2014/main" id="{00000000-0008-0000-0300-00009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19</xdr:row>
          <xdr:rowOff>139700</xdr:rowOff>
        </xdr:from>
        <xdr:to>
          <xdr:col>27</xdr:col>
          <xdr:colOff>330200</xdr:colOff>
          <xdr:row>21</xdr:row>
          <xdr:rowOff>25400</xdr:rowOff>
        </xdr:to>
        <xdr:sp macro="" textlink="">
          <xdr:nvSpPr>
            <xdr:cNvPr id="224657" name="Check Box 1425" hidden="1">
              <a:extLst>
                <a:ext uri="{63B3BB69-23CF-44E3-9099-C40C66FF867C}">
                  <a14:compatExt spid="_x0000_s224657"/>
                </a:ext>
                <a:ext uri="{FF2B5EF4-FFF2-40B4-BE49-F238E27FC236}">
                  <a16:creationId xmlns:a16="http://schemas.microsoft.com/office/drawing/2014/main" id="{00000000-0008-0000-0300-00009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20</xdr:row>
          <xdr:rowOff>139700</xdr:rowOff>
        </xdr:from>
        <xdr:to>
          <xdr:col>27</xdr:col>
          <xdr:colOff>330200</xdr:colOff>
          <xdr:row>22</xdr:row>
          <xdr:rowOff>25400</xdr:rowOff>
        </xdr:to>
        <xdr:sp macro="" textlink="">
          <xdr:nvSpPr>
            <xdr:cNvPr id="224658" name="Check Box 1426" hidden="1">
              <a:extLst>
                <a:ext uri="{63B3BB69-23CF-44E3-9099-C40C66FF867C}">
                  <a14:compatExt spid="_x0000_s224658"/>
                </a:ext>
                <a:ext uri="{FF2B5EF4-FFF2-40B4-BE49-F238E27FC236}">
                  <a16:creationId xmlns:a16="http://schemas.microsoft.com/office/drawing/2014/main" id="{00000000-0008-0000-0300-00009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21</xdr:row>
          <xdr:rowOff>139700</xdr:rowOff>
        </xdr:from>
        <xdr:to>
          <xdr:col>27</xdr:col>
          <xdr:colOff>330200</xdr:colOff>
          <xdr:row>23</xdr:row>
          <xdr:rowOff>25400</xdr:rowOff>
        </xdr:to>
        <xdr:sp macro="" textlink="">
          <xdr:nvSpPr>
            <xdr:cNvPr id="224659" name="Check Box 1427" hidden="1">
              <a:extLst>
                <a:ext uri="{63B3BB69-23CF-44E3-9099-C40C66FF867C}">
                  <a14:compatExt spid="_x0000_s224659"/>
                </a:ext>
                <a:ext uri="{FF2B5EF4-FFF2-40B4-BE49-F238E27FC236}">
                  <a16:creationId xmlns:a16="http://schemas.microsoft.com/office/drawing/2014/main" id="{00000000-0008-0000-0300-00009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22</xdr:row>
          <xdr:rowOff>139700</xdr:rowOff>
        </xdr:from>
        <xdr:to>
          <xdr:col>27</xdr:col>
          <xdr:colOff>330200</xdr:colOff>
          <xdr:row>24</xdr:row>
          <xdr:rowOff>25400</xdr:rowOff>
        </xdr:to>
        <xdr:sp macro="" textlink="">
          <xdr:nvSpPr>
            <xdr:cNvPr id="224660" name="Check Box 1428" hidden="1">
              <a:extLst>
                <a:ext uri="{63B3BB69-23CF-44E3-9099-C40C66FF867C}">
                  <a14:compatExt spid="_x0000_s224660"/>
                </a:ext>
                <a:ext uri="{FF2B5EF4-FFF2-40B4-BE49-F238E27FC236}">
                  <a16:creationId xmlns:a16="http://schemas.microsoft.com/office/drawing/2014/main" id="{00000000-0008-0000-0300-00009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23</xdr:row>
          <xdr:rowOff>139700</xdr:rowOff>
        </xdr:from>
        <xdr:to>
          <xdr:col>27</xdr:col>
          <xdr:colOff>330200</xdr:colOff>
          <xdr:row>25</xdr:row>
          <xdr:rowOff>25400</xdr:rowOff>
        </xdr:to>
        <xdr:sp macro="" textlink="">
          <xdr:nvSpPr>
            <xdr:cNvPr id="224661" name="Check Box 1429" hidden="1">
              <a:extLst>
                <a:ext uri="{63B3BB69-23CF-44E3-9099-C40C66FF867C}">
                  <a14:compatExt spid="_x0000_s224661"/>
                </a:ext>
                <a:ext uri="{FF2B5EF4-FFF2-40B4-BE49-F238E27FC236}">
                  <a16:creationId xmlns:a16="http://schemas.microsoft.com/office/drawing/2014/main" id="{00000000-0008-0000-0300-00009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24</xdr:row>
          <xdr:rowOff>139700</xdr:rowOff>
        </xdr:from>
        <xdr:to>
          <xdr:col>27</xdr:col>
          <xdr:colOff>330200</xdr:colOff>
          <xdr:row>26</xdr:row>
          <xdr:rowOff>25400</xdr:rowOff>
        </xdr:to>
        <xdr:sp macro="" textlink="">
          <xdr:nvSpPr>
            <xdr:cNvPr id="224662" name="Check Box 1430" hidden="1">
              <a:extLst>
                <a:ext uri="{63B3BB69-23CF-44E3-9099-C40C66FF867C}">
                  <a14:compatExt spid="_x0000_s224662"/>
                </a:ext>
                <a:ext uri="{FF2B5EF4-FFF2-40B4-BE49-F238E27FC236}">
                  <a16:creationId xmlns:a16="http://schemas.microsoft.com/office/drawing/2014/main" id="{00000000-0008-0000-0300-00009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25</xdr:row>
          <xdr:rowOff>139700</xdr:rowOff>
        </xdr:from>
        <xdr:to>
          <xdr:col>27</xdr:col>
          <xdr:colOff>330200</xdr:colOff>
          <xdr:row>27</xdr:row>
          <xdr:rowOff>25400</xdr:rowOff>
        </xdr:to>
        <xdr:sp macro="" textlink="">
          <xdr:nvSpPr>
            <xdr:cNvPr id="224663" name="Check Box 1431" hidden="1">
              <a:extLst>
                <a:ext uri="{63B3BB69-23CF-44E3-9099-C40C66FF867C}">
                  <a14:compatExt spid="_x0000_s224663"/>
                </a:ext>
                <a:ext uri="{FF2B5EF4-FFF2-40B4-BE49-F238E27FC236}">
                  <a16:creationId xmlns:a16="http://schemas.microsoft.com/office/drawing/2014/main" id="{00000000-0008-0000-0300-00009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26</xdr:row>
          <xdr:rowOff>139700</xdr:rowOff>
        </xdr:from>
        <xdr:to>
          <xdr:col>27</xdr:col>
          <xdr:colOff>330200</xdr:colOff>
          <xdr:row>28</xdr:row>
          <xdr:rowOff>25400</xdr:rowOff>
        </xdr:to>
        <xdr:sp macro="" textlink="">
          <xdr:nvSpPr>
            <xdr:cNvPr id="224664" name="Check Box 1432" hidden="1">
              <a:extLst>
                <a:ext uri="{63B3BB69-23CF-44E3-9099-C40C66FF867C}">
                  <a14:compatExt spid="_x0000_s224664"/>
                </a:ext>
                <a:ext uri="{FF2B5EF4-FFF2-40B4-BE49-F238E27FC236}">
                  <a16:creationId xmlns:a16="http://schemas.microsoft.com/office/drawing/2014/main" id="{00000000-0008-0000-0300-00009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27</xdr:row>
          <xdr:rowOff>139700</xdr:rowOff>
        </xdr:from>
        <xdr:to>
          <xdr:col>27</xdr:col>
          <xdr:colOff>330200</xdr:colOff>
          <xdr:row>29</xdr:row>
          <xdr:rowOff>25400</xdr:rowOff>
        </xdr:to>
        <xdr:sp macro="" textlink="">
          <xdr:nvSpPr>
            <xdr:cNvPr id="224665" name="Check Box 1433" hidden="1">
              <a:extLst>
                <a:ext uri="{63B3BB69-23CF-44E3-9099-C40C66FF867C}">
                  <a14:compatExt spid="_x0000_s224665"/>
                </a:ext>
                <a:ext uri="{FF2B5EF4-FFF2-40B4-BE49-F238E27FC236}">
                  <a16:creationId xmlns:a16="http://schemas.microsoft.com/office/drawing/2014/main" id="{00000000-0008-0000-0300-00009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28</xdr:row>
          <xdr:rowOff>139700</xdr:rowOff>
        </xdr:from>
        <xdr:to>
          <xdr:col>27</xdr:col>
          <xdr:colOff>330200</xdr:colOff>
          <xdr:row>30</xdr:row>
          <xdr:rowOff>25400</xdr:rowOff>
        </xdr:to>
        <xdr:sp macro="" textlink="">
          <xdr:nvSpPr>
            <xdr:cNvPr id="224666" name="Check Box 1434" hidden="1">
              <a:extLst>
                <a:ext uri="{63B3BB69-23CF-44E3-9099-C40C66FF867C}">
                  <a14:compatExt spid="_x0000_s224666"/>
                </a:ext>
                <a:ext uri="{FF2B5EF4-FFF2-40B4-BE49-F238E27FC236}">
                  <a16:creationId xmlns:a16="http://schemas.microsoft.com/office/drawing/2014/main" id="{00000000-0008-0000-0300-00009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29</xdr:row>
          <xdr:rowOff>139700</xdr:rowOff>
        </xdr:from>
        <xdr:to>
          <xdr:col>27</xdr:col>
          <xdr:colOff>330200</xdr:colOff>
          <xdr:row>31</xdr:row>
          <xdr:rowOff>25400</xdr:rowOff>
        </xdr:to>
        <xdr:sp macro="" textlink="">
          <xdr:nvSpPr>
            <xdr:cNvPr id="224667" name="Check Box 1435" hidden="1">
              <a:extLst>
                <a:ext uri="{63B3BB69-23CF-44E3-9099-C40C66FF867C}">
                  <a14:compatExt spid="_x0000_s224667"/>
                </a:ext>
                <a:ext uri="{FF2B5EF4-FFF2-40B4-BE49-F238E27FC236}">
                  <a16:creationId xmlns:a16="http://schemas.microsoft.com/office/drawing/2014/main" id="{00000000-0008-0000-0300-00009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30</xdr:row>
          <xdr:rowOff>139700</xdr:rowOff>
        </xdr:from>
        <xdr:to>
          <xdr:col>27</xdr:col>
          <xdr:colOff>330200</xdr:colOff>
          <xdr:row>32</xdr:row>
          <xdr:rowOff>25400</xdr:rowOff>
        </xdr:to>
        <xdr:sp macro="" textlink="">
          <xdr:nvSpPr>
            <xdr:cNvPr id="224668" name="Check Box 1436" hidden="1">
              <a:extLst>
                <a:ext uri="{63B3BB69-23CF-44E3-9099-C40C66FF867C}">
                  <a14:compatExt spid="_x0000_s224668"/>
                </a:ext>
                <a:ext uri="{FF2B5EF4-FFF2-40B4-BE49-F238E27FC236}">
                  <a16:creationId xmlns:a16="http://schemas.microsoft.com/office/drawing/2014/main" id="{00000000-0008-0000-0300-00009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31</xdr:row>
          <xdr:rowOff>139700</xdr:rowOff>
        </xdr:from>
        <xdr:to>
          <xdr:col>27</xdr:col>
          <xdr:colOff>330200</xdr:colOff>
          <xdr:row>33</xdr:row>
          <xdr:rowOff>25400</xdr:rowOff>
        </xdr:to>
        <xdr:sp macro="" textlink="">
          <xdr:nvSpPr>
            <xdr:cNvPr id="224669" name="Check Box 1437" hidden="1">
              <a:extLst>
                <a:ext uri="{63B3BB69-23CF-44E3-9099-C40C66FF867C}">
                  <a14:compatExt spid="_x0000_s224669"/>
                </a:ext>
                <a:ext uri="{FF2B5EF4-FFF2-40B4-BE49-F238E27FC236}">
                  <a16:creationId xmlns:a16="http://schemas.microsoft.com/office/drawing/2014/main" id="{00000000-0008-0000-0300-00009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32</xdr:row>
          <xdr:rowOff>139700</xdr:rowOff>
        </xdr:from>
        <xdr:to>
          <xdr:col>27</xdr:col>
          <xdr:colOff>330200</xdr:colOff>
          <xdr:row>34</xdr:row>
          <xdr:rowOff>25400</xdr:rowOff>
        </xdr:to>
        <xdr:sp macro="" textlink="">
          <xdr:nvSpPr>
            <xdr:cNvPr id="224670" name="Check Box 1438" hidden="1">
              <a:extLst>
                <a:ext uri="{63B3BB69-23CF-44E3-9099-C40C66FF867C}">
                  <a14:compatExt spid="_x0000_s224670"/>
                </a:ext>
                <a:ext uri="{FF2B5EF4-FFF2-40B4-BE49-F238E27FC236}">
                  <a16:creationId xmlns:a16="http://schemas.microsoft.com/office/drawing/2014/main" id="{00000000-0008-0000-0300-00009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33</xdr:row>
          <xdr:rowOff>139700</xdr:rowOff>
        </xdr:from>
        <xdr:to>
          <xdr:col>27</xdr:col>
          <xdr:colOff>330200</xdr:colOff>
          <xdr:row>35</xdr:row>
          <xdr:rowOff>25400</xdr:rowOff>
        </xdr:to>
        <xdr:sp macro="" textlink="">
          <xdr:nvSpPr>
            <xdr:cNvPr id="224671" name="Check Box 1439" hidden="1">
              <a:extLst>
                <a:ext uri="{63B3BB69-23CF-44E3-9099-C40C66FF867C}">
                  <a14:compatExt spid="_x0000_s224671"/>
                </a:ext>
                <a:ext uri="{FF2B5EF4-FFF2-40B4-BE49-F238E27FC236}">
                  <a16:creationId xmlns:a16="http://schemas.microsoft.com/office/drawing/2014/main" id="{00000000-0008-0000-0300-00009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34</xdr:row>
          <xdr:rowOff>139700</xdr:rowOff>
        </xdr:from>
        <xdr:to>
          <xdr:col>27</xdr:col>
          <xdr:colOff>330200</xdr:colOff>
          <xdr:row>36</xdr:row>
          <xdr:rowOff>25400</xdr:rowOff>
        </xdr:to>
        <xdr:sp macro="" textlink="">
          <xdr:nvSpPr>
            <xdr:cNvPr id="224672" name="Check Box 1440" hidden="1">
              <a:extLst>
                <a:ext uri="{63B3BB69-23CF-44E3-9099-C40C66FF867C}">
                  <a14:compatExt spid="_x0000_s224672"/>
                </a:ext>
                <a:ext uri="{FF2B5EF4-FFF2-40B4-BE49-F238E27FC236}">
                  <a16:creationId xmlns:a16="http://schemas.microsoft.com/office/drawing/2014/main" id="{00000000-0008-0000-0300-0000A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35</xdr:row>
          <xdr:rowOff>139700</xdr:rowOff>
        </xdr:from>
        <xdr:to>
          <xdr:col>27</xdr:col>
          <xdr:colOff>330200</xdr:colOff>
          <xdr:row>37</xdr:row>
          <xdr:rowOff>25400</xdr:rowOff>
        </xdr:to>
        <xdr:sp macro="" textlink="">
          <xdr:nvSpPr>
            <xdr:cNvPr id="224673" name="Check Box 1441" hidden="1">
              <a:extLst>
                <a:ext uri="{63B3BB69-23CF-44E3-9099-C40C66FF867C}">
                  <a14:compatExt spid="_x0000_s224673"/>
                </a:ext>
                <a:ext uri="{FF2B5EF4-FFF2-40B4-BE49-F238E27FC236}">
                  <a16:creationId xmlns:a16="http://schemas.microsoft.com/office/drawing/2014/main" id="{00000000-0008-0000-0300-0000A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36</xdr:row>
          <xdr:rowOff>139700</xdr:rowOff>
        </xdr:from>
        <xdr:to>
          <xdr:col>27</xdr:col>
          <xdr:colOff>330200</xdr:colOff>
          <xdr:row>38</xdr:row>
          <xdr:rowOff>25400</xdr:rowOff>
        </xdr:to>
        <xdr:sp macro="" textlink="">
          <xdr:nvSpPr>
            <xdr:cNvPr id="224674" name="Check Box 1442" hidden="1">
              <a:extLst>
                <a:ext uri="{63B3BB69-23CF-44E3-9099-C40C66FF867C}">
                  <a14:compatExt spid="_x0000_s224674"/>
                </a:ext>
                <a:ext uri="{FF2B5EF4-FFF2-40B4-BE49-F238E27FC236}">
                  <a16:creationId xmlns:a16="http://schemas.microsoft.com/office/drawing/2014/main" id="{00000000-0008-0000-0300-0000A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37</xdr:row>
          <xdr:rowOff>139700</xdr:rowOff>
        </xdr:from>
        <xdr:to>
          <xdr:col>27</xdr:col>
          <xdr:colOff>330200</xdr:colOff>
          <xdr:row>39</xdr:row>
          <xdr:rowOff>25400</xdr:rowOff>
        </xdr:to>
        <xdr:sp macro="" textlink="">
          <xdr:nvSpPr>
            <xdr:cNvPr id="224675" name="Check Box 1443" hidden="1">
              <a:extLst>
                <a:ext uri="{63B3BB69-23CF-44E3-9099-C40C66FF867C}">
                  <a14:compatExt spid="_x0000_s224675"/>
                </a:ext>
                <a:ext uri="{FF2B5EF4-FFF2-40B4-BE49-F238E27FC236}">
                  <a16:creationId xmlns:a16="http://schemas.microsoft.com/office/drawing/2014/main" id="{00000000-0008-0000-0300-0000A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38</xdr:row>
          <xdr:rowOff>139700</xdr:rowOff>
        </xdr:from>
        <xdr:to>
          <xdr:col>27</xdr:col>
          <xdr:colOff>330200</xdr:colOff>
          <xdr:row>40</xdr:row>
          <xdr:rowOff>25400</xdr:rowOff>
        </xdr:to>
        <xdr:sp macro="" textlink="">
          <xdr:nvSpPr>
            <xdr:cNvPr id="224676" name="Check Box 1444" hidden="1">
              <a:extLst>
                <a:ext uri="{63B3BB69-23CF-44E3-9099-C40C66FF867C}">
                  <a14:compatExt spid="_x0000_s224676"/>
                </a:ext>
                <a:ext uri="{FF2B5EF4-FFF2-40B4-BE49-F238E27FC236}">
                  <a16:creationId xmlns:a16="http://schemas.microsoft.com/office/drawing/2014/main" id="{00000000-0008-0000-0300-0000A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39</xdr:row>
          <xdr:rowOff>139700</xdr:rowOff>
        </xdr:from>
        <xdr:to>
          <xdr:col>27</xdr:col>
          <xdr:colOff>330200</xdr:colOff>
          <xdr:row>41</xdr:row>
          <xdr:rowOff>25400</xdr:rowOff>
        </xdr:to>
        <xdr:sp macro="" textlink="">
          <xdr:nvSpPr>
            <xdr:cNvPr id="224677" name="Check Box 1445" hidden="1">
              <a:extLst>
                <a:ext uri="{63B3BB69-23CF-44E3-9099-C40C66FF867C}">
                  <a14:compatExt spid="_x0000_s224677"/>
                </a:ext>
                <a:ext uri="{FF2B5EF4-FFF2-40B4-BE49-F238E27FC236}">
                  <a16:creationId xmlns:a16="http://schemas.microsoft.com/office/drawing/2014/main" id="{00000000-0008-0000-0300-0000A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40</xdr:row>
          <xdr:rowOff>139700</xdr:rowOff>
        </xdr:from>
        <xdr:to>
          <xdr:col>27</xdr:col>
          <xdr:colOff>330200</xdr:colOff>
          <xdr:row>42</xdr:row>
          <xdr:rowOff>25400</xdr:rowOff>
        </xdr:to>
        <xdr:sp macro="" textlink="">
          <xdr:nvSpPr>
            <xdr:cNvPr id="224678" name="Check Box 1446" hidden="1">
              <a:extLst>
                <a:ext uri="{63B3BB69-23CF-44E3-9099-C40C66FF867C}">
                  <a14:compatExt spid="_x0000_s224678"/>
                </a:ext>
                <a:ext uri="{FF2B5EF4-FFF2-40B4-BE49-F238E27FC236}">
                  <a16:creationId xmlns:a16="http://schemas.microsoft.com/office/drawing/2014/main" id="{00000000-0008-0000-0300-0000A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41</xdr:row>
          <xdr:rowOff>139700</xdr:rowOff>
        </xdr:from>
        <xdr:to>
          <xdr:col>27</xdr:col>
          <xdr:colOff>330200</xdr:colOff>
          <xdr:row>43</xdr:row>
          <xdr:rowOff>25400</xdr:rowOff>
        </xdr:to>
        <xdr:sp macro="" textlink="">
          <xdr:nvSpPr>
            <xdr:cNvPr id="224679" name="Check Box 1447" hidden="1">
              <a:extLst>
                <a:ext uri="{63B3BB69-23CF-44E3-9099-C40C66FF867C}">
                  <a14:compatExt spid="_x0000_s224679"/>
                </a:ext>
                <a:ext uri="{FF2B5EF4-FFF2-40B4-BE49-F238E27FC236}">
                  <a16:creationId xmlns:a16="http://schemas.microsoft.com/office/drawing/2014/main" id="{00000000-0008-0000-0300-0000A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42</xdr:row>
          <xdr:rowOff>139700</xdr:rowOff>
        </xdr:from>
        <xdr:to>
          <xdr:col>27</xdr:col>
          <xdr:colOff>330200</xdr:colOff>
          <xdr:row>44</xdr:row>
          <xdr:rowOff>25400</xdr:rowOff>
        </xdr:to>
        <xdr:sp macro="" textlink="">
          <xdr:nvSpPr>
            <xdr:cNvPr id="224680" name="Check Box 1448" hidden="1">
              <a:extLst>
                <a:ext uri="{63B3BB69-23CF-44E3-9099-C40C66FF867C}">
                  <a14:compatExt spid="_x0000_s224680"/>
                </a:ext>
                <a:ext uri="{FF2B5EF4-FFF2-40B4-BE49-F238E27FC236}">
                  <a16:creationId xmlns:a16="http://schemas.microsoft.com/office/drawing/2014/main" id="{00000000-0008-0000-0300-0000A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43</xdr:row>
          <xdr:rowOff>139700</xdr:rowOff>
        </xdr:from>
        <xdr:to>
          <xdr:col>27</xdr:col>
          <xdr:colOff>330200</xdr:colOff>
          <xdr:row>45</xdr:row>
          <xdr:rowOff>25400</xdr:rowOff>
        </xdr:to>
        <xdr:sp macro="" textlink="">
          <xdr:nvSpPr>
            <xdr:cNvPr id="224681" name="Check Box 1449" hidden="1">
              <a:extLst>
                <a:ext uri="{63B3BB69-23CF-44E3-9099-C40C66FF867C}">
                  <a14:compatExt spid="_x0000_s224681"/>
                </a:ext>
                <a:ext uri="{FF2B5EF4-FFF2-40B4-BE49-F238E27FC236}">
                  <a16:creationId xmlns:a16="http://schemas.microsoft.com/office/drawing/2014/main" id="{00000000-0008-0000-0300-0000A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44</xdr:row>
          <xdr:rowOff>139700</xdr:rowOff>
        </xdr:from>
        <xdr:to>
          <xdr:col>27</xdr:col>
          <xdr:colOff>330200</xdr:colOff>
          <xdr:row>46</xdr:row>
          <xdr:rowOff>25400</xdr:rowOff>
        </xdr:to>
        <xdr:sp macro="" textlink="">
          <xdr:nvSpPr>
            <xdr:cNvPr id="224682" name="Check Box 1450" hidden="1">
              <a:extLst>
                <a:ext uri="{63B3BB69-23CF-44E3-9099-C40C66FF867C}">
                  <a14:compatExt spid="_x0000_s224682"/>
                </a:ext>
                <a:ext uri="{FF2B5EF4-FFF2-40B4-BE49-F238E27FC236}">
                  <a16:creationId xmlns:a16="http://schemas.microsoft.com/office/drawing/2014/main" id="{00000000-0008-0000-0300-0000A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45</xdr:row>
          <xdr:rowOff>139700</xdr:rowOff>
        </xdr:from>
        <xdr:to>
          <xdr:col>27</xdr:col>
          <xdr:colOff>330200</xdr:colOff>
          <xdr:row>47</xdr:row>
          <xdr:rowOff>25400</xdr:rowOff>
        </xdr:to>
        <xdr:sp macro="" textlink="">
          <xdr:nvSpPr>
            <xdr:cNvPr id="224683" name="Check Box 1451" hidden="1">
              <a:extLst>
                <a:ext uri="{63B3BB69-23CF-44E3-9099-C40C66FF867C}">
                  <a14:compatExt spid="_x0000_s224683"/>
                </a:ext>
                <a:ext uri="{FF2B5EF4-FFF2-40B4-BE49-F238E27FC236}">
                  <a16:creationId xmlns:a16="http://schemas.microsoft.com/office/drawing/2014/main" id="{00000000-0008-0000-0300-0000A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46</xdr:row>
          <xdr:rowOff>139700</xdr:rowOff>
        </xdr:from>
        <xdr:to>
          <xdr:col>27</xdr:col>
          <xdr:colOff>330200</xdr:colOff>
          <xdr:row>48</xdr:row>
          <xdr:rowOff>25400</xdr:rowOff>
        </xdr:to>
        <xdr:sp macro="" textlink="">
          <xdr:nvSpPr>
            <xdr:cNvPr id="224684" name="Check Box 1452" hidden="1">
              <a:extLst>
                <a:ext uri="{63B3BB69-23CF-44E3-9099-C40C66FF867C}">
                  <a14:compatExt spid="_x0000_s224684"/>
                </a:ext>
                <a:ext uri="{FF2B5EF4-FFF2-40B4-BE49-F238E27FC236}">
                  <a16:creationId xmlns:a16="http://schemas.microsoft.com/office/drawing/2014/main" id="{00000000-0008-0000-0300-0000A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47</xdr:row>
          <xdr:rowOff>139700</xdr:rowOff>
        </xdr:from>
        <xdr:to>
          <xdr:col>27</xdr:col>
          <xdr:colOff>330200</xdr:colOff>
          <xdr:row>49</xdr:row>
          <xdr:rowOff>25400</xdr:rowOff>
        </xdr:to>
        <xdr:sp macro="" textlink="">
          <xdr:nvSpPr>
            <xdr:cNvPr id="224685" name="Check Box 1453" hidden="1">
              <a:extLst>
                <a:ext uri="{63B3BB69-23CF-44E3-9099-C40C66FF867C}">
                  <a14:compatExt spid="_x0000_s224685"/>
                </a:ext>
                <a:ext uri="{FF2B5EF4-FFF2-40B4-BE49-F238E27FC236}">
                  <a16:creationId xmlns:a16="http://schemas.microsoft.com/office/drawing/2014/main" id="{00000000-0008-0000-0300-0000A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48</xdr:row>
          <xdr:rowOff>139700</xdr:rowOff>
        </xdr:from>
        <xdr:to>
          <xdr:col>27</xdr:col>
          <xdr:colOff>330200</xdr:colOff>
          <xdr:row>50</xdr:row>
          <xdr:rowOff>25400</xdr:rowOff>
        </xdr:to>
        <xdr:sp macro="" textlink="">
          <xdr:nvSpPr>
            <xdr:cNvPr id="224686" name="Check Box 1454" hidden="1">
              <a:extLst>
                <a:ext uri="{63B3BB69-23CF-44E3-9099-C40C66FF867C}">
                  <a14:compatExt spid="_x0000_s224686"/>
                </a:ext>
                <a:ext uri="{FF2B5EF4-FFF2-40B4-BE49-F238E27FC236}">
                  <a16:creationId xmlns:a16="http://schemas.microsoft.com/office/drawing/2014/main" id="{00000000-0008-0000-0300-0000A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49</xdr:row>
          <xdr:rowOff>139700</xdr:rowOff>
        </xdr:from>
        <xdr:to>
          <xdr:col>27</xdr:col>
          <xdr:colOff>330200</xdr:colOff>
          <xdr:row>51</xdr:row>
          <xdr:rowOff>25400</xdr:rowOff>
        </xdr:to>
        <xdr:sp macro="" textlink="">
          <xdr:nvSpPr>
            <xdr:cNvPr id="224687" name="Check Box 1455" hidden="1">
              <a:extLst>
                <a:ext uri="{63B3BB69-23CF-44E3-9099-C40C66FF867C}">
                  <a14:compatExt spid="_x0000_s224687"/>
                </a:ext>
                <a:ext uri="{FF2B5EF4-FFF2-40B4-BE49-F238E27FC236}">
                  <a16:creationId xmlns:a16="http://schemas.microsoft.com/office/drawing/2014/main" id="{00000000-0008-0000-0300-0000A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50</xdr:row>
          <xdr:rowOff>139700</xdr:rowOff>
        </xdr:from>
        <xdr:to>
          <xdr:col>27</xdr:col>
          <xdr:colOff>330200</xdr:colOff>
          <xdr:row>52</xdr:row>
          <xdr:rowOff>25400</xdr:rowOff>
        </xdr:to>
        <xdr:sp macro="" textlink="">
          <xdr:nvSpPr>
            <xdr:cNvPr id="224688" name="Check Box 1456" hidden="1">
              <a:extLst>
                <a:ext uri="{63B3BB69-23CF-44E3-9099-C40C66FF867C}">
                  <a14:compatExt spid="_x0000_s224688"/>
                </a:ext>
                <a:ext uri="{FF2B5EF4-FFF2-40B4-BE49-F238E27FC236}">
                  <a16:creationId xmlns:a16="http://schemas.microsoft.com/office/drawing/2014/main" id="{00000000-0008-0000-0300-0000B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51</xdr:row>
          <xdr:rowOff>139700</xdr:rowOff>
        </xdr:from>
        <xdr:to>
          <xdr:col>27</xdr:col>
          <xdr:colOff>330200</xdr:colOff>
          <xdr:row>53</xdr:row>
          <xdr:rowOff>25400</xdr:rowOff>
        </xdr:to>
        <xdr:sp macro="" textlink="">
          <xdr:nvSpPr>
            <xdr:cNvPr id="224689" name="Check Box 1457" hidden="1">
              <a:extLst>
                <a:ext uri="{63B3BB69-23CF-44E3-9099-C40C66FF867C}">
                  <a14:compatExt spid="_x0000_s224689"/>
                </a:ext>
                <a:ext uri="{FF2B5EF4-FFF2-40B4-BE49-F238E27FC236}">
                  <a16:creationId xmlns:a16="http://schemas.microsoft.com/office/drawing/2014/main" id="{00000000-0008-0000-0300-0000B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52</xdr:row>
          <xdr:rowOff>139700</xdr:rowOff>
        </xdr:from>
        <xdr:to>
          <xdr:col>27</xdr:col>
          <xdr:colOff>330200</xdr:colOff>
          <xdr:row>54</xdr:row>
          <xdr:rowOff>25400</xdr:rowOff>
        </xdr:to>
        <xdr:sp macro="" textlink="">
          <xdr:nvSpPr>
            <xdr:cNvPr id="224690" name="Check Box 1458" hidden="1">
              <a:extLst>
                <a:ext uri="{63B3BB69-23CF-44E3-9099-C40C66FF867C}">
                  <a14:compatExt spid="_x0000_s224690"/>
                </a:ext>
                <a:ext uri="{FF2B5EF4-FFF2-40B4-BE49-F238E27FC236}">
                  <a16:creationId xmlns:a16="http://schemas.microsoft.com/office/drawing/2014/main" id="{00000000-0008-0000-0300-0000B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53</xdr:row>
          <xdr:rowOff>139700</xdr:rowOff>
        </xdr:from>
        <xdr:to>
          <xdr:col>27</xdr:col>
          <xdr:colOff>330200</xdr:colOff>
          <xdr:row>55</xdr:row>
          <xdr:rowOff>25400</xdr:rowOff>
        </xdr:to>
        <xdr:sp macro="" textlink="">
          <xdr:nvSpPr>
            <xdr:cNvPr id="224691" name="Check Box 1459" hidden="1">
              <a:extLst>
                <a:ext uri="{63B3BB69-23CF-44E3-9099-C40C66FF867C}">
                  <a14:compatExt spid="_x0000_s224691"/>
                </a:ext>
                <a:ext uri="{FF2B5EF4-FFF2-40B4-BE49-F238E27FC236}">
                  <a16:creationId xmlns:a16="http://schemas.microsoft.com/office/drawing/2014/main" id="{00000000-0008-0000-0300-0000B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54</xdr:row>
          <xdr:rowOff>139700</xdr:rowOff>
        </xdr:from>
        <xdr:to>
          <xdr:col>27</xdr:col>
          <xdr:colOff>330200</xdr:colOff>
          <xdr:row>56</xdr:row>
          <xdr:rowOff>25400</xdr:rowOff>
        </xdr:to>
        <xdr:sp macro="" textlink="">
          <xdr:nvSpPr>
            <xdr:cNvPr id="224692" name="Check Box 1460" hidden="1">
              <a:extLst>
                <a:ext uri="{63B3BB69-23CF-44E3-9099-C40C66FF867C}">
                  <a14:compatExt spid="_x0000_s224692"/>
                </a:ext>
                <a:ext uri="{FF2B5EF4-FFF2-40B4-BE49-F238E27FC236}">
                  <a16:creationId xmlns:a16="http://schemas.microsoft.com/office/drawing/2014/main" id="{00000000-0008-0000-0300-0000B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55</xdr:row>
          <xdr:rowOff>139700</xdr:rowOff>
        </xdr:from>
        <xdr:to>
          <xdr:col>27</xdr:col>
          <xdr:colOff>330200</xdr:colOff>
          <xdr:row>57</xdr:row>
          <xdr:rowOff>25400</xdr:rowOff>
        </xdr:to>
        <xdr:sp macro="" textlink="">
          <xdr:nvSpPr>
            <xdr:cNvPr id="224693" name="Check Box 1461" hidden="1">
              <a:extLst>
                <a:ext uri="{63B3BB69-23CF-44E3-9099-C40C66FF867C}">
                  <a14:compatExt spid="_x0000_s224693"/>
                </a:ext>
                <a:ext uri="{FF2B5EF4-FFF2-40B4-BE49-F238E27FC236}">
                  <a16:creationId xmlns:a16="http://schemas.microsoft.com/office/drawing/2014/main" id="{00000000-0008-0000-0300-0000B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56</xdr:row>
          <xdr:rowOff>139700</xdr:rowOff>
        </xdr:from>
        <xdr:to>
          <xdr:col>27</xdr:col>
          <xdr:colOff>330200</xdr:colOff>
          <xdr:row>58</xdr:row>
          <xdr:rowOff>25400</xdr:rowOff>
        </xdr:to>
        <xdr:sp macro="" textlink="">
          <xdr:nvSpPr>
            <xdr:cNvPr id="224694" name="Check Box 1462" hidden="1">
              <a:extLst>
                <a:ext uri="{63B3BB69-23CF-44E3-9099-C40C66FF867C}">
                  <a14:compatExt spid="_x0000_s224694"/>
                </a:ext>
                <a:ext uri="{FF2B5EF4-FFF2-40B4-BE49-F238E27FC236}">
                  <a16:creationId xmlns:a16="http://schemas.microsoft.com/office/drawing/2014/main" id="{00000000-0008-0000-0300-0000B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57</xdr:row>
          <xdr:rowOff>139700</xdr:rowOff>
        </xdr:from>
        <xdr:to>
          <xdr:col>27</xdr:col>
          <xdr:colOff>330200</xdr:colOff>
          <xdr:row>59</xdr:row>
          <xdr:rowOff>25400</xdr:rowOff>
        </xdr:to>
        <xdr:sp macro="" textlink="">
          <xdr:nvSpPr>
            <xdr:cNvPr id="224695" name="Check Box 1463" hidden="1">
              <a:extLst>
                <a:ext uri="{63B3BB69-23CF-44E3-9099-C40C66FF867C}">
                  <a14:compatExt spid="_x0000_s224695"/>
                </a:ext>
                <a:ext uri="{FF2B5EF4-FFF2-40B4-BE49-F238E27FC236}">
                  <a16:creationId xmlns:a16="http://schemas.microsoft.com/office/drawing/2014/main" id="{00000000-0008-0000-0300-0000B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58</xdr:row>
          <xdr:rowOff>139700</xdr:rowOff>
        </xdr:from>
        <xdr:to>
          <xdr:col>27</xdr:col>
          <xdr:colOff>330200</xdr:colOff>
          <xdr:row>60</xdr:row>
          <xdr:rowOff>25400</xdr:rowOff>
        </xdr:to>
        <xdr:sp macro="" textlink="">
          <xdr:nvSpPr>
            <xdr:cNvPr id="224696" name="Check Box 1464" hidden="1">
              <a:extLst>
                <a:ext uri="{63B3BB69-23CF-44E3-9099-C40C66FF867C}">
                  <a14:compatExt spid="_x0000_s224696"/>
                </a:ext>
                <a:ext uri="{FF2B5EF4-FFF2-40B4-BE49-F238E27FC236}">
                  <a16:creationId xmlns:a16="http://schemas.microsoft.com/office/drawing/2014/main" id="{00000000-0008-0000-0300-0000B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59</xdr:row>
          <xdr:rowOff>139700</xdr:rowOff>
        </xdr:from>
        <xdr:to>
          <xdr:col>27</xdr:col>
          <xdr:colOff>330200</xdr:colOff>
          <xdr:row>61</xdr:row>
          <xdr:rowOff>25400</xdr:rowOff>
        </xdr:to>
        <xdr:sp macro="" textlink="">
          <xdr:nvSpPr>
            <xdr:cNvPr id="224697" name="Check Box 1465" hidden="1">
              <a:extLst>
                <a:ext uri="{63B3BB69-23CF-44E3-9099-C40C66FF867C}">
                  <a14:compatExt spid="_x0000_s224697"/>
                </a:ext>
                <a:ext uri="{FF2B5EF4-FFF2-40B4-BE49-F238E27FC236}">
                  <a16:creationId xmlns:a16="http://schemas.microsoft.com/office/drawing/2014/main" id="{00000000-0008-0000-0300-0000B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60</xdr:row>
          <xdr:rowOff>139700</xdr:rowOff>
        </xdr:from>
        <xdr:to>
          <xdr:col>27</xdr:col>
          <xdr:colOff>330200</xdr:colOff>
          <xdr:row>62</xdr:row>
          <xdr:rowOff>25400</xdr:rowOff>
        </xdr:to>
        <xdr:sp macro="" textlink="">
          <xdr:nvSpPr>
            <xdr:cNvPr id="224698" name="Check Box 1466" hidden="1">
              <a:extLst>
                <a:ext uri="{63B3BB69-23CF-44E3-9099-C40C66FF867C}">
                  <a14:compatExt spid="_x0000_s224698"/>
                </a:ext>
                <a:ext uri="{FF2B5EF4-FFF2-40B4-BE49-F238E27FC236}">
                  <a16:creationId xmlns:a16="http://schemas.microsoft.com/office/drawing/2014/main" id="{00000000-0008-0000-0300-0000B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61</xdr:row>
          <xdr:rowOff>139700</xdr:rowOff>
        </xdr:from>
        <xdr:to>
          <xdr:col>27</xdr:col>
          <xdr:colOff>330200</xdr:colOff>
          <xdr:row>63</xdr:row>
          <xdr:rowOff>25400</xdr:rowOff>
        </xdr:to>
        <xdr:sp macro="" textlink="">
          <xdr:nvSpPr>
            <xdr:cNvPr id="224699" name="Check Box 1467" hidden="1">
              <a:extLst>
                <a:ext uri="{63B3BB69-23CF-44E3-9099-C40C66FF867C}">
                  <a14:compatExt spid="_x0000_s224699"/>
                </a:ext>
                <a:ext uri="{FF2B5EF4-FFF2-40B4-BE49-F238E27FC236}">
                  <a16:creationId xmlns:a16="http://schemas.microsoft.com/office/drawing/2014/main" id="{00000000-0008-0000-0300-0000B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62</xdr:row>
          <xdr:rowOff>139700</xdr:rowOff>
        </xdr:from>
        <xdr:to>
          <xdr:col>27</xdr:col>
          <xdr:colOff>330200</xdr:colOff>
          <xdr:row>64</xdr:row>
          <xdr:rowOff>25400</xdr:rowOff>
        </xdr:to>
        <xdr:sp macro="" textlink="">
          <xdr:nvSpPr>
            <xdr:cNvPr id="224700" name="Check Box 1468" hidden="1">
              <a:extLst>
                <a:ext uri="{63B3BB69-23CF-44E3-9099-C40C66FF867C}">
                  <a14:compatExt spid="_x0000_s224700"/>
                </a:ext>
                <a:ext uri="{FF2B5EF4-FFF2-40B4-BE49-F238E27FC236}">
                  <a16:creationId xmlns:a16="http://schemas.microsoft.com/office/drawing/2014/main" id="{00000000-0008-0000-0300-0000B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63</xdr:row>
          <xdr:rowOff>139700</xdr:rowOff>
        </xdr:from>
        <xdr:to>
          <xdr:col>27</xdr:col>
          <xdr:colOff>330200</xdr:colOff>
          <xdr:row>65</xdr:row>
          <xdr:rowOff>25400</xdr:rowOff>
        </xdr:to>
        <xdr:sp macro="" textlink="">
          <xdr:nvSpPr>
            <xdr:cNvPr id="224701" name="Check Box 1469" hidden="1">
              <a:extLst>
                <a:ext uri="{63B3BB69-23CF-44E3-9099-C40C66FF867C}">
                  <a14:compatExt spid="_x0000_s224701"/>
                </a:ext>
                <a:ext uri="{FF2B5EF4-FFF2-40B4-BE49-F238E27FC236}">
                  <a16:creationId xmlns:a16="http://schemas.microsoft.com/office/drawing/2014/main" id="{00000000-0008-0000-0300-0000B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64</xdr:row>
          <xdr:rowOff>139700</xdr:rowOff>
        </xdr:from>
        <xdr:to>
          <xdr:col>27</xdr:col>
          <xdr:colOff>330200</xdr:colOff>
          <xdr:row>66</xdr:row>
          <xdr:rowOff>25400</xdr:rowOff>
        </xdr:to>
        <xdr:sp macro="" textlink="">
          <xdr:nvSpPr>
            <xdr:cNvPr id="224702" name="Check Box 1470" hidden="1">
              <a:extLst>
                <a:ext uri="{63B3BB69-23CF-44E3-9099-C40C66FF867C}">
                  <a14:compatExt spid="_x0000_s224702"/>
                </a:ext>
                <a:ext uri="{FF2B5EF4-FFF2-40B4-BE49-F238E27FC236}">
                  <a16:creationId xmlns:a16="http://schemas.microsoft.com/office/drawing/2014/main" id="{00000000-0008-0000-0300-0000B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65</xdr:row>
          <xdr:rowOff>139700</xdr:rowOff>
        </xdr:from>
        <xdr:to>
          <xdr:col>27</xdr:col>
          <xdr:colOff>330200</xdr:colOff>
          <xdr:row>67</xdr:row>
          <xdr:rowOff>25400</xdr:rowOff>
        </xdr:to>
        <xdr:sp macro="" textlink="">
          <xdr:nvSpPr>
            <xdr:cNvPr id="224703" name="Check Box 1471" hidden="1">
              <a:extLst>
                <a:ext uri="{63B3BB69-23CF-44E3-9099-C40C66FF867C}">
                  <a14:compatExt spid="_x0000_s224703"/>
                </a:ext>
                <a:ext uri="{FF2B5EF4-FFF2-40B4-BE49-F238E27FC236}">
                  <a16:creationId xmlns:a16="http://schemas.microsoft.com/office/drawing/2014/main" id="{00000000-0008-0000-0300-0000B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66</xdr:row>
          <xdr:rowOff>139700</xdr:rowOff>
        </xdr:from>
        <xdr:to>
          <xdr:col>27</xdr:col>
          <xdr:colOff>330200</xdr:colOff>
          <xdr:row>68</xdr:row>
          <xdr:rowOff>25400</xdr:rowOff>
        </xdr:to>
        <xdr:sp macro="" textlink="">
          <xdr:nvSpPr>
            <xdr:cNvPr id="224704" name="Check Box 1472" hidden="1">
              <a:extLst>
                <a:ext uri="{63B3BB69-23CF-44E3-9099-C40C66FF867C}">
                  <a14:compatExt spid="_x0000_s224704"/>
                </a:ext>
                <a:ext uri="{FF2B5EF4-FFF2-40B4-BE49-F238E27FC236}">
                  <a16:creationId xmlns:a16="http://schemas.microsoft.com/office/drawing/2014/main" id="{00000000-0008-0000-0300-0000C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67</xdr:row>
          <xdr:rowOff>139700</xdr:rowOff>
        </xdr:from>
        <xdr:to>
          <xdr:col>27</xdr:col>
          <xdr:colOff>330200</xdr:colOff>
          <xdr:row>69</xdr:row>
          <xdr:rowOff>25400</xdr:rowOff>
        </xdr:to>
        <xdr:sp macro="" textlink="">
          <xdr:nvSpPr>
            <xdr:cNvPr id="224705" name="Check Box 1473" hidden="1">
              <a:extLst>
                <a:ext uri="{63B3BB69-23CF-44E3-9099-C40C66FF867C}">
                  <a14:compatExt spid="_x0000_s224705"/>
                </a:ext>
                <a:ext uri="{FF2B5EF4-FFF2-40B4-BE49-F238E27FC236}">
                  <a16:creationId xmlns:a16="http://schemas.microsoft.com/office/drawing/2014/main" id="{00000000-0008-0000-0300-0000C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68</xdr:row>
          <xdr:rowOff>139700</xdr:rowOff>
        </xdr:from>
        <xdr:to>
          <xdr:col>27</xdr:col>
          <xdr:colOff>330200</xdr:colOff>
          <xdr:row>70</xdr:row>
          <xdr:rowOff>25400</xdr:rowOff>
        </xdr:to>
        <xdr:sp macro="" textlink="">
          <xdr:nvSpPr>
            <xdr:cNvPr id="224706" name="Check Box 1474" hidden="1">
              <a:extLst>
                <a:ext uri="{63B3BB69-23CF-44E3-9099-C40C66FF867C}">
                  <a14:compatExt spid="_x0000_s224706"/>
                </a:ext>
                <a:ext uri="{FF2B5EF4-FFF2-40B4-BE49-F238E27FC236}">
                  <a16:creationId xmlns:a16="http://schemas.microsoft.com/office/drawing/2014/main" id="{00000000-0008-0000-0300-0000C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69</xdr:row>
          <xdr:rowOff>139700</xdr:rowOff>
        </xdr:from>
        <xdr:to>
          <xdr:col>27</xdr:col>
          <xdr:colOff>330200</xdr:colOff>
          <xdr:row>71</xdr:row>
          <xdr:rowOff>25400</xdr:rowOff>
        </xdr:to>
        <xdr:sp macro="" textlink="">
          <xdr:nvSpPr>
            <xdr:cNvPr id="224707" name="Check Box 1475" hidden="1">
              <a:extLst>
                <a:ext uri="{63B3BB69-23CF-44E3-9099-C40C66FF867C}">
                  <a14:compatExt spid="_x0000_s224707"/>
                </a:ext>
                <a:ext uri="{FF2B5EF4-FFF2-40B4-BE49-F238E27FC236}">
                  <a16:creationId xmlns:a16="http://schemas.microsoft.com/office/drawing/2014/main" id="{00000000-0008-0000-0300-0000C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70</xdr:row>
          <xdr:rowOff>139700</xdr:rowOff>
        </xdr:from>
        <xdr:to>
          <xdr:col>27</xdr:col>
          <xdr:colOff>330200</xdr:colOff>
          <xdr:row>72</xdr:row>
          <xdr:rowOff>25400</xdr:rowOff>
        </xdr:to>
        <xdr:sp macro="" textlink="">
          <xdr:nvSpPr>
            <xdr:cNvPr id="224708" name="Check Box 1476" hidden="1">
              <a:extLst>
                <a:ext uri="{63B3BB69-23CF-44E3-9099-C40C66FF867C}">
                  <a14:compatExt spid="_x0000_s224708"/>
                </a:ext>
                <a:ext uri="{FF2B5EF4-FFF2-40B4-BE49-F238E27FC236}">
                  <a16:creationId xmlns:a16="http://schemas.microsoft.com/office/drawing/2014/main" id="{00000000-0008-0000-0300-0000C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71</xdr:row>
          <xdr:rowOff>139700</xdr:rowOff>
        </xdr:from>
        <xdr:to>
          <xdr:col>27</xdr:col>
          <xdr:colOff>330200</xdr:colOff>
          <xdr:row>73</xdr:row>
          <xdr:rowOff>25400</xdr:rowOff>
        </xdr:to>
        <xdr:sp macro="" textlink="">
          <xdr:nvSpPr>
            <xdr:cNvPr id="224709" name="Check Box 1477" hidden="1">
              <a:extLst>
                <a:ext uri="{63B3BB69-23CF-44E3-9099-C40C66FF867C}">
                  <a14:compatExt spid="_x0000_s224709"/>
                </a:ext>
                <a:ext uri="{FF2B5EF4-FFF2-40B4-BE49-F238E27FC236}">
                  <a16:creationId xmlns:a16="http://schemas.microsoft.com/office/drawing/2014/main" id="{00000000-0008-0000-0300-0000C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72</xdr:row>
          <xdr:rowOff>139700</xdr:rowOff>
        </xdr:from>
        <xdr:to>
          <xdr:col>27</xdr:col>
          <xdr:colOff>330200</xdr:colOff>
          <xdr:row>74</xdr:row>
          <xdr:rowOff>25400</xdr:rowOff>
        </xdr:to>
        <xdr:sp macro="" textlink="">
          <xdr:nvSpPr>
            <xdr:cNvPr id="224710" name="Check Box 1478" hidden="1">
              <a:extLst>
                <a:ext uri="{63B3BB69-23CF-44E3-9099-C40C66FF867C}">
                  <a14:compatExt spid="_x0000_s224710"/>
                </a:ext>
                <a:ext uri="{FF2B5EF4-FFF2-40B4-BE49-F238E27FC236}">
                  <a16:creationId xmlns:a16="http://schemas.microsoft.com/office/drawing/2014/main" id="{00000000-0008-0000-0300-0000C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73</xdr:row>
          <xdr:rowOff>139700</xdr:rowOff>
        </xdr:from>
        <xdr:to>
          <xdr:col>27</xdr:col>
          <xdr:colOff>330200</xdr:colOff>
          <xdr:row>75</xdr:row>
          <xdr:rowOff>25400</xdr:rowOff>
        </xdr:to>
        <xdr:sp macro="" textlink="">
          <xdr:nvSpPr>
            <xdr:cNvPr id="224711" name="Check Box 1479" hidden="1">
              <a:extLst>
                <a:ext uri="{63B3BB69-23CF-44E3-9099-C40C66FF867C}">
                  <a14:compatExt spid="_x0000_s224711"/>
                </a:ext>
                <a:ext uri="{FF2B5EF4-FFF2-40B4-BE49-F238E27FC236}">
                  <a16:creationId xmlns:a16="http://schemas.microsoft.com/office/drawing/2014/main" id="{00000000-0008-0000-0300-0000C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74</xdr:row>
          <xdr:rowOff>139700</xdr:rowOff>
        </xdr:from>
        <xdr:to>
          <xdr:col>27</xdr:col>
          <xdr:colOff>330200</xdr:colOff>
          <xdr:row>76</xdr:row>
          <xdr:rowOff>25400</xdr:rowOff>
        </xdr:to>
        <xdr:sp macro="" textlink="">
          <xdr:nvSpPr>
            <xdr:cNvPr id="224712" name="Check Box 1480" hidden="1">
              <a:extLst>
                <a:ext uri="{63B3BB69-23CF-44E3-9099-C40C66FF867C}">
                  <a14:compatExt spid="_x0000_s224712"/>
                </a:ext>
                <a:ext uri="{FF2B5EF4-FFF2-40B4-BE49-F238E27FC236}">
                  <a16:creationId xmlns:a16="http://schemas.microsoft.com/office/drawing/2014/main" id="{00000000-0008-0000-0300-0000C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75</xdr:row>
          <xdr:rowOff>139700</xdr:rowOff>
        </xdr:from>
        <xdr:to>
          <xdr:col>27</xdr:col>
          <xdr:colOff>330200</xdr:colOff>
          <xdr:row>77</xdr:row>
          <xdr:rowOff>25400</xdr:rowOff>
        </xdr:to>
        <xdr:sp macro="" textlink="">
          <xdr:nvSpPr>
            <xdr:cNvPr id="224713" name="Check Box 1481" hidden="1">
              <a:extLst>
                <a:ext uri="{63B3BB69-23CF-44E3-9099-C40C66FF867C}">
                  <a14:compatExt spid="_x0000_s224713"/>
                </a:ext>
                <a:ext uri="{FF2B5EF4-FFF2-40B4-BE49-F238E27FC236}">
                  <a16:creationId xmlns:a16="http://schemas.microsoft.com/office/drawing/2014/main" id="{00000000-0008-0000-0300-0000C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76</xdr:row>
          <xdr:rowOff>139700</xdr:rowOff>
        </xdr:from>
        <xdr:to>
          <xdr:col>27</xdr:col>
          <xdr:colOff>330200</xdr:colOff>
          <xdr:row>78</xdr:row>
          <xdr:rowOff>25400</xdr:rowOff>
        </xdr:to>
        <xdr:sp macro="" textlink="">
          <xdr:nvSpPr>
            <xdr:cNvPr id="224714" name="Check Box 1482" hidden="1">
              <a:extLst>
                <a:ext uri="{63B3BB69-23CF-44E3-9099-C40C66FF867C}">
                  <a14:compatExt spid="_x0000_s224714"/>
                </a:ext>
                <a:ext uri="{FF2B5EF4-FFF2-40B4-BE49-F238E27FC236}">
                  <a16:creationId xmlns:a16="http://schemas.microsoft.com/office/drawing/2014/main" id="{00000000-0008-0000-0300-0000C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77</xdr:row>
          <xdr:rowOff>139700</xdr:rowOff>
        </xdr:from>
        <xdr:to>
          <xdr:col>27</xdr:col>
          <xdr:colOff>330200</xdr:colOff>
          <xdr:row>79</xdr:row>
          <xdr:rowOff>25400</xdr:rowOff>
        </xdr:to>
        <xdr:sp macro="" textlink="">
          <xdr:nvSpPr>
            <xdr:cNvPr id="224715" name="Check Box 1483" hidden="1">
              <a:extLst>
                <a:ext uri="{63B3BB69-23CF-44E3-9099-C40C66FF867C}">
                  <a14:compatExt spid="_x0000_s224715"/>
                </a:ext>
                <a:ext uri="{FF2B5EF4-FFF2-40B4-BE49-F238E27FC236}">
                  <a16:creationId xmlns:a16="http://schemas.microsoft.com/office/drawing/2014/main" id="{00000000-0008-0000-0300-0000C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78</xdr:row>
          <xdr:rowOff>139700</xdr:rowOff>
        </xdr:from>
        <xdr:to>
          <xdr:col>27</xdr:col>
          <xdr:colOff>330200</xdr:colOff>
          <xdr:row>80</xdr:row>
          <xdr:rowOff>25400</xdr:rowOff>
        </xdr:to>
        <xdr:sp macro="" textlink="">
          <xdr:nvSpPr>
            <xdr:cNvPr id="224716" name="Check Box 1484" hidden="1">
              <a:extLst>
                <a:ext uri="{63B3BB69-23CF-44E3-9099-C40C66FF867C}">
                  <a14:compatExt spid="_x0000_s224716"/>
                </a:ext>
                <a:ext uri="{FF2B5EF4-FFF2-40B4-BE49-F238E27FC236}">
                  <a16:creationId xmlns:a16="http://schemas.microsoft.com/office/drawing/2014/main" id="{00000000-0008-0000-0300-0000C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79</xdr:row>
          <xdr:rowOff>139700</xdr:rowOff>
        </xdr:from>
        <xdr:to>
          <xdr:col>27</xdr:col>
          <xdr:colOff>330200</xdr:colOff>
          <xdr:row>81</xdr:row>
          <xdr:rowOff>25400</xdr:rowOff>
        </xdr:to>
        <xdr:sp macro="" textlink="">
          <xdr:nvSpPr>
            <xdr:cNvPr id="224717" name="Check Box 1485" hidden="1">
              <a:extLst>
                <a:ext uri="{63B3BB69-23CF-44E3-9099-C40C66FF867C}">
                  <a14:compatExt spid="_x0000_s224717"/>
                </a:ext>
                <a:ext uri="{FF2B5EF4-FFF2-40B4-BE49-F238E27FC236}">
                  <a16:creationId xmlns:a16="http://schemas.microsoft.com/office/drawing/2014/main" id="{00000000-0008-0000-0300-0000C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80</xdr:row>
          <xdr:rowOff>139700</xdr:rowOff>
        </xdr:from>
        <xdr:to>
          <xdr:col>27</xdr:col>
          <xdr:colOff>330200</xdr:colOff>
          <xdr:row>82</xdr:row>
          <xdr:rowOff>25400</xdr:rowOff>
        </xdr:to>
        <xdr:sp macro="" textlink="">
          <xdr:nvSpPr>
            <xdr:cNvPr id="224718" name="Check Box 1486" hidden="1">
              <a:extLst>
                <a:ext uri="{63B3BB69-23CF-44E3-9099-C40C66FF867C}">
                  <a14:compatExt spid="_x0000_s224718"/>
                </a:ext>
                <a:ext uri="{FF2B5EF4-FFF2-40B4-BE49-F238E27FC236}">
                  <a16:creationId xmlns:a16="http://schemas.microsoft.com/office/drawing/2014/main" id="{00000000-0008-0000-0300-0000C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81</xdr:row>
          <xdr:rowOff>139700</xdr:rowOff>
        </xdr:from>
        <xdr:to>
          <xdr:col>27</xdr:col>
          <xdr:colOff>330200</xdr:colOff>
          <xdr:row>83</xdr:row>
          <xdr:rowOff>25400</xdr:rowOff>
        </xdr:to>
        <xdr:sp macro="" textlink="">
          <xdr:nvSpPr>
            <xdr:cNvPr id="224719" name="Check Box 1487" hidden="1">
              <a:extLst>
                <a:ext uri="{63B3BB69-23CF-44E3-9099-C40C66FF867C}">
                  <a14:compatExt spid="_x0000_s224719"/>
                </a:ext>
                <a:ext uri="{FF2B5EF4-FFF2-40B4-BE49-F238E27FC236}">
                  <a16:creationId xmlns:a16="http://schemas.microsoft.com/office/drawing/2014/main" id="{00000000-0008-0000-0300-0000C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82</xdr:row>
          <xdr:rowOff>139700</xdr:rowOff>
        </xdr:from>
        <xdr:to>
          <xdr:col>27</xdr:col>
          <xdr:colOff>330200</xdr:colOff>
          <xdr:row>84</xdr:row>
          <xdr:rowOff>25400</xdr:rowOff>
        </xdr:to>
        <xdr:sp macro="" textlink="">
          <xdr:nvSpPr>
            <xdr:cNvPr id="224720" name="Check Box 1488" hidden="1">
              <a:extLst>
                <a:ext uri="{63B3BB69-23CF-44E3-9099-C40C66FF867C}">
                  <a14:compatExt spid="_x0000_s224720"/>
                </a:ext>
                <a:ext uri="{FF2B5EF4-FFF2-40B4-BE49-F238E27FC236}">
                  <a16:creationId xmlns:a16="http://schemas.microsoft.com/office/drawing/2014/main" id="{00000000-0008-0000-0300-0000D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83</xdr:row>
          <xdr:rowOff>139700</xdr:rowOff>
        </xdr:from>
        <xdr:to>
          <xdr:col>27</xdr:col>
          <xdr:colOff>330200</xdr:colOff>
          <xdr:row>85</xdr:row>
          <xdr:rowOff>25400</xdr:rowOff>
        </xdr:to>
        <xdr:sp macro="" textlink="">
          <xdr:nvSpPr>
            <xdr:cNvPr id="224721" name="Check Box 1489" hidden="1">
              <a:extLst>
                <a:ext uri="{63B3BB69-23CF-44E3-9099-C40C66FF867C}">
                  <a14:compatExt spid="_x0000_s224721"/>
                </a:ext>
                <a:ext uri="{FF2B5EF4-FFF2-40B4-BE49-F238E27FC236}">
                  <a16:creationId xmlns:a16="http://schemas.microsoft.com/office/drawing/2014/main" id="{00000000-0008-0000-0300-0000D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84</xdr:row>
          <xdr:rowOff>139700</xdr:rowOff>
        </xdr:from>
        <xdr:to>
          <xdr:col>27</xdr:col>
          <xdr:colOff>330200</xdr:colOff>
          <xdr:row>86</xdr:row>
          <xdr:rowOff>25400</xdr:rowOff>
        </xdr:to>
        <xdr:sp macro="" textlink="">
          <xdr:nvSpPr>
            <xdr:cNvPr id="224722" name="Check Box 1490" hidden="1">
              <a:extLst>
                <a:ext uri="{63B3BB69-23CF-44E3-9099-C40C66FF867C}">
                  <a14:compatExt spid="_x0000_s224722"/>
                </a:ext>
                <a:ext uri="{FF2B5EF4-FFF2-40B4-BE49-F238E27FC236}">
                  <a16:creationId xmlns:a16="http://schemas.microsoft.com/office/drawing/2014/main" id="{00000000-0008-0000-0300-0000D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85</xdr:row>
          <xdr:rowOff>139700</xdr:rowOff>
        </xdr:from>
        <xdr:to>
          <xdr:col>27</xdr:col>
          <xdr:colOff>330200</xdr:colOff>
          <xdr:row>87</xdr:row>
          <xdr:rowOff>25400</xdr:rowOff>
        </xdr:to>
        <xdr:sp macro="" textlink="">
          <xdr:nvSpPr>
            <xdr:cNvPr id="224723" name="Check Box 1491" hidden="1">
              <a:extLst>
                <a:ext uri="{63B3BB69-23CF-44E3-9099-C40C66FF867C}">
                  <a14:compatExt spid="_x0000_s224723"/>
                </a:ext>
                <a:ext uri="{FF2B5EF4-FFF2-40B4-BE49-F238E27FC236}">
                  <a16:creationId xmlns:a16="http://schemas.microsoft.com/office/drawing/2014/main" id="{00000000-0008-0000-0300-0000D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86</xdr:row>
          <xdr:rowOff>139700</xdr:rowOff>
        </xdr:from>
        <xdr:to>
          <xdr:col>27</xdr:col>
          <xdr:colOff>330200</xdr:colOff>
          <xdr:row>88</xdr:row>
          <xdr:rowOff>25400</xdr:rowOff>
        </xdr:to>
        <xdr:sp macro="" textlink="">
          <xdr:nvSpPr>
            <xdr:cNvPr id="224724" name="Check Box 1492" hidden="1">
              <a:extLst>
                <a:ext uri="{63B3BB69-23CF-44E3-9099-C40C66FF867C}">
                  <a14:compatExt spid="_x0000_s224724"/>
                </a:ext>
                <a:ext uri="{FF2B5EF4-FFF2-40B4-BE49-F238E27FC236}">
                  <a16:creationId xmlns:a16="http://schemas.microsoft.com/office/drawing/2014/main" id="{00000000-0008-0000-0300-0000D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87</xdr:row>
          <xdr:rowOff>139700</xdr:rowOff>
        </xdr:from>
        <xdr:to>
          <xdr:col>27</xdr:col>
          <xdr:colOff>330200</xdr:colOff>
          <xdr:row>89</xdr:row>
          <xdr:rowOff>25400</xdr:rowOff>
        </xdr:to>
        <xdr:sp macro="" textlink="">
          <xdr:nvSpPr>
            <xdr:cNvPr id="224725" name="Check Box 1493" hidden="1">
              <a:extLst>
                <a:ext uri="{63B3BB69-23CF-44E3-9099-C40C66FF867C}">
                  <a14:compatExt spid="_x0000_s224725"/>
                </a:ext>
                <a:ext uri="{FF2B5EF4-FFF2-40B4-BE49-F238E27FC236}">
                  <a16:creationId xmlns:a16="http://schemas.microsoft.com/office/drawing/2014/main" id="{00000000-0008-0000-0300-0000D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88</xdr:row>
          <xdr:rowOff>139700</xdr:rowOff>
        </xdr:from>
        <xdr:to>
          <xdr:col>27</xdr:col>
          <xdr:colOff>330200</xdr:colOff>
          <xdr:row>90</xdr:row>
          <xdr:rowOff>25400</xdr:rowOff>
        </xdr:to>
        <xdr:sp macro="" textlink="">
          <xdr:nvSpPr>
            <xdr:cNvPr id="224726" name="Check Box 1494" hidden="1">
              <a:extLst>
                <a:ext uri="{63B3BB69-23CF-44E3-9099-C40C66FF867C}">
                  <a14:compatExt spid="_x0000_s224726"/>
                </a:ext>
                <a:ext uri="{FF2B5EF4-FFF2-40B4-BE49-F238E27FC236}">
                  <a16:creationId xmlns:a16="http://schemas.microsoft.com/office/drawing/2014/main" id="{00000000-0008-0000-0300-0000D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89</xdr:row>
          <xdr:rowOff>139700</xdr:rowOff>
        </xdr:from>
        <xdr:to>
          <xdr:col>27</xdr:col>
          <xdr:colOff>330200</xdr:colOff>
          <xdr:row>91</xdr:row>
          <xdr:rowOff>25400</xdr:rowOff>
        </xdr:to>
        <xdr:sp macro="" textlink="">
          <xdr:nvSpPr>
            <xdr:cNvPr id="224727" name="Check Box 1495" hidden="1">
              <a:extLst>
                <a:ext uri="{63B3BB69-23CF-44E3-9099-C40C66FF867C}">
                  <a14:compatExt spid="_x0000_s224727"/>
                </a:ext>
                <a:ext uri="{FF2B5EF4-FFF2-40B4-BE49-F238E27FC236}">
                  <a16:creationId xmlns:a16="http://schemas.microsoft.com/office/drawing/2014/main" id="{00000000-0008-0000-0300-0000D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90</xdr:row>
          <xdr:rowOff>139700</xdr:rowOff>
        </xdr:from>
        <xdr:to>
          <xdr:col>27</xdr:col>
          <xdr:colOff>330200</xdr:colOff>
          <xdr:row>92</xdr:row>
          <xdr:rowOff>25400</xdr:rowOff>
        </xdr:to>
        <xdr:sp macro="" textlink="">
          <xdr:nvSpPr>
            <xdr:cNvPr id="224728" name="Check Box 1496" hidden="1">
              <a:extLst>
                <a:ext uri="{63B3BB69-23CF-44E3-9099-C40C66FF867C}">
                  <a14:compatExt spid="_x0000_s224728"/>
                </a:ext>
                <a:ext uri="{FF2B5EF4-FFF2-40B4-BE49-F238E27FC236}">
                  <a16:creationId xmlns:a16="http://schemas.microsoft.com/office/drawing/2014/main" id="{00000000-0008-0000-0300-0000D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91</xdr:row>
          <xdr:rowOff>139700</xdr:rowOff>
        </xdr:from>
        <xdr:to>
          <xdr:col>27</xdr:col>
          <xdr:colOff>330200</xdr:colOff>
          <xdr:row>93</xdr:row>
          <xdr:rowOff>25400</xdr:rowOff>
        </xdr:to>
        <xdr:sp macro="" textlink="">
          <xdr:nvSpPr>
            <xdr:cNvPr id="224729" name="Check Box 1497" hidden="1">
              <a:extLst>
                <a:ext uri="{63B3BB69-23CF-44E3-9099-C40C66FF867C}">
                  <a14:compatExt spid="_x0000_s224729"/>
                </a:ext>
                <a:ext uri="{FF2B5EF4-FFF2-40B4-BE49-F238E27FC236}">
                  <a16:creationId xmlns:a16="http://schemas.microsoft.com/office/drawing/2014/main" id="{00000000-0008-0000-0300-0000D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92</xdr:row>
          <xdr:rowOff>139700</xdr:rowOff>
        </xdr:from>
        <xdr:to>
          <xdr:col>27</xdr:col>
          <xdr:colOff>330200</xdr:colOff>
          <xdr:row>94</xdr:row>
          <xdr:rowOff>25400</xdr:rowOff>
        </xdr:to>
        <xdr:sp macro="" textlink="">
          <xdr:nvSpPr>
            <xdr:cNvPr id="224730" name="Check Box 1498" hidden="1">
              <a:extLst>
                <a:ext uri="{63B3BB69-23CF-44E3-9099-C40C66FF867C}">
                  <a14:compatExt spid="_x0000_s224730"/>
                </a:ext>
                <a:ext uri="{FF2B5EF4-FFF2-40B4-BE49-F238E27FC236}">
                  <a16:creationId xmlns:a16="http://schemas.microsoft.com/office/drawing/2014/main" id="{00000000-0008-0000-0300-0000D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93</xdr:row>
          <xdr:rowOff>139700</xdr:rowOff>
        </xdr:from>
        <xdr:to>
          <xdr:col>27</xdr:col>
          <xdr:colOff>330200</xdr:colOff>
          <xdr:row>95</xdr:row>
          <xdr:rowOff>25400</xdr:rowOff>
        </xdr:to>
        <xdr:sp macro="" textlink="">
          <xdr:nvSpPr>
            <xdr:cNvPr id="224731" name="Check Box 1499" hidden="1">
              <a:extLst>
                <a:ext uri="{63B3BB69-23CF-44E3-9099-C40C66FF867C}">
                  <a14:compatExt spid="_x0000_s224731"/>
                </a:ext>
                <a:ext uri="{FF2B5EF4-FFF2-40B4-BE49-F238E27FC236}">
                  <a16:creationId xmlns:a16="http://schemas.microsoft.com/office/drawing/2014/main" id="{00000000-0008-0000-0300-0000D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94</xdr:row>
          <xdr:rowOff>139700</xdr:rowOff>
        </xdr:from>
        <xdr:to>
          <xdr:col>27</xdr:col>
          <xdr:colOff>330200</xdr:colOff>
          <xdr:row>96</xdr:row>
          <xdr:rowOff>25400</xdr:rowOff>
        </xdr:to>
        <xdr:sp macro="" textlink="">
          <xdr:nvSpPr>
            <xdr:cNvPr id="224732" name="Check Box 1500" hidden="1">
              <a:extLst>
                <a:ext uri="{63B3BB69-23CF-44E3-9099-C40C66FF867C}">
                  <a14:compatExt spid="_x0000_s224732"/>
                </a:ext>
                <a:ext uri="{FF2B5EF4-FFF2-40B4-BE49-F238E27FC236}">
                  <a16:creationId xmlns:a16="http://schemas.microsoft.com/office/drawing/2014/main" id="{00000000-0008-0000-0300-0000D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95</xdr:row>
          <xdr:rowOff>139700</xdr:rowOff>
        </xdr:from>
        <xdr:to>
          <xdr:col>27</xdr:col>
          <xdr:colOff>330200</xdr:colOff>
          <xdr:row>97</xdr:row>
          <xdr:rowOff>25400</xdr:rowOff>
        </xdr:to>
        <xdr:sp macro="" textlink="">
          <xdr:nvSpPr>
            <xdr:cNvPr id="224733" name="Check Box 1501" hidden="1">
              <a:extLst>
                <a:ext uri="{63B3BB69-23CF-44E3-9099-C40C66FF867C}">
                  <a14:compatExt spid="_x0000_s224733"/>
                </a:ext>
                <a:ext uri="{FF2B5EF4-FFF2-40B4-BE49-F238E27FC236}">
                  <a16:creationId xmlns:a16="http://schemas.microsoft.com/office/drawing/2014/main" id="{00000000-0008-0000-0300-0000D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96</xdr:row>
          <xdr:rowOff>139700</xdr:rowOff>
        </xdr:from>
        <xdr:to>
          <xdr:col>27</xdr:col>
          <xdr:colOff>330200</xdr:colOff>
          <xdr:row>98</xdr:row>
          <xdr:rowOff>25400</xdr:rowOff>
        </xdr:to>
        <xdr:sp macro="" textlink="">
          <xdr:nvSpPr>
            <xdr:cNvPr id="224734" name="Check Box 1502" hidden="1">
              <a:extLst>
                <a:ext uri="{63B3BB69-23CF-44E3-9099-C40C66FF867C}">
                  <a14:compatExt spid="_x0000_s224734"/>
                </a:ext>
                <a:ext uri="{FF2B5EF4-FFF2-40B4-BE49-F238E27FC236}">
                  <a16:creationId xmlns:a16="http://schemas.microsoft.com/office/drawing/2014/main" id="{00000000-0008-0000-0300-0000D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97</xdr:row>
          <xdr:rowOff>139700</xdr:rowOff>
        </xdr:from>
        <xdr:to>
          <xdr:col>27</xdr:col>
          <xdr:colOff>330200</xdr:colOff>
          <xdr:row>99</xdr:row>
          <xdr:rowOff>25400</xdr:rowOff>
        </xdr:to>
        <xdr:sp macro="" textlink="">
          <xdr:nvSpPr>
            <xdr:cNvPr id="224735" name="Check Box 1503" hidden="1">
              <a:extLst>
                <a:ext uri="{63B3BB69-23CF-44E3-9099-C40C66FF867C}">
                  <a14:compatExt spid="_x0000_s224735"/>
                </a:ext>
                <a:ext uri="{FF2B5EF4-FFF2-40B4-BE49-F238E27FC236}">
                  <a16:creationId xmlns:a16="http://schemas.microsoft.com/office/drawing/2014/main" id="{00000000-0008-0000-0300-0000D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98</xdr:row>
          <xdr:rowOff>139700</xdr:rowOff>
        </xdr:from>
        <xdr:to>
          <xdr:col>27</xdr:col>
          <xdr:colOff>330200</xdr:colOff>
          <xdr:row>100</xdr:row>
          <xdr:rowOff>25400</xdr:rowOff>
        </xdr:to>
        <xdr:sp macro="" textlink="">
          <xdr:nvSpPr>
            <xdr:cNvPr id="224736" name="Check Box 1504" hidden="1">
              <a:extLst>
                <a:ext uri="{63B3BB69-23CF-44E3-9099-C40C66FF867C}">
                  <a14:compatExt spid="_x0000_s224736"/>
                </a:ext>
                <a:ext uri="{FF2B5EF4-FFF2-40B4-BE49-F238E27FC236}">
                  <a16:creationId xmlns:a16="http://schemas.microsoft.com/office/drawing/2014/main" id="{00000000-0008-0000-0300-0000E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99</xdr:row>
          <xdr:rowOff>139700</xdr:rowOff>
        </xdr:from>
        <xdr:to>
          <xdr:col>27</xdr:col>
          <xdr:colOff>330200</xdr:colOff>
          <xdr:row>101</xdr:row>
          <xdr:rowOff>25400</xdr:rowOff>
        </xdr:to>
        <xdr:sp macro="" textlink="">
          <xdr:nvSpPr>
            <xdr:cNvPr id="224737" name="Check Box 1505" hidden="1">
              <a:extLst>
                <a:ext uri="{63B3BB69-23CF-44E3-9099-C40C66FF867C}">
                  <a14:compatExt spid="_x0000_s224737"/>
                </a:ext>
                <a:ext uri="{FF2B5EF4-FFF2-40B4-BE49-F238E27FC236}">
                  <a16:creationId xmlns:a16="http://schemas.microsoft.com/office/drawing/2014/main" id="{00000000-0008-0000-0300-0000E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100</xdr:row>
          <xdr:rowOff>139700</xdr:rowOff>
        </xdr:from>
        <xdr:to>
          <xdr:col>27</xdr:col>
          <xdr:colOff>330200</xdr:colOff>
          <xdr:row>102</xdr:row>
          <xdr:rowOff>25400</xdr:rowOff>
        </xdr:to>
        <xdr:sp macro="" textlink="">
          <xdr:nvSpPr>
            <xdr:cNvPr id="224738" name="Check Box 1506" hidden="1">
              <a:extLst>
                <a:ext uri="{63B3BB69-23CF-44E3-9099-C40C66FF867C}">
                  <a14:compatExt spid="_x0000_s224738"/>
                </a:ext>
                <a:ext uri="{FF2B5EF4-FFF2-40B4-BE49-F238E27FC236}">
                  <a16:creationId xmlns:a16="http://schemas.microsoft.com/office/drawing/2014/main" id="{00000000-0008-0000-0300-0000E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101</xdr:row>
          <xdr:rowOff>139700</xdr:rowOff>
        </xdr:from>
        <xdr:to>
          <xdr:col>27</xdr:col>
          <xdr:colOff>330200</xdr:colOff>
          <xdr:row>103</xdr:row>
          <xdr:rowOff>25400</xdr:rowOff>
        </xdr:to>
        <xdr:sp macro="" textlink="">
          <xdr:nvSpPr>
            <xdr:cNvPr id="224739" name="Check Box 1507" hidden="1">
              <a:extLst>
                <a:ext uri="{63B3BB69-23CF-44E3-9099-C40C66FF867C}">
                  <a14:compatExt spid="_x0000_s224739"/>
                </a:ext>
                <a:ext uri="{FF2B5EF4-FFF2-40B4-BE49-F238E27FC236}">
                  <a16:creationId xmlns:a16="http://schemas.microsoft.com/office/drawing/2014/main" id="{00000000-0008-0000-0300-0000E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xdr:row>
          <xdr:rowOff>152400</xdr:rowOff>
        </xdr:from>
        <xdr:to>
          <xdr:col>28</xdr:col>
          <xdr:colOff>330200</xdr:colOff>
          <xdr:row>3</xdr:row>
          <xdr:rowOff>152400</xdr:rowOff>
        </xdr:to>
        <xdr:sp macro="" textlink="">
          <xdr:nvSpPr>
            <xdr:cNvPr id="224740" name="Check Box 1508" hidden="1">
              <a:extLst>
                <a:ext uri="{63B3BB69-23CF-44E3-9099-C40C66FF867C}">
                  <a14:compatExt spid="_x0000_s224740"/>
                </a:ext>
                <a:ext uri="{FF2B5EF4-FFF2-40B4-BE49-F238E27FC236}">
                  <a16:creationId xmlns:a16="http://schemas.microsoft.com/office/drawing/2014/main" id="{00000000-0008-0000-0300-0000E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xdr:row>
          <xdr:rowOff>139700</xdr:rowOff>
        </xdr:from>
        <xdr:to>
          <xdr:col>28</xdr:col>
          <xdr:colOff>330200</xdr:colOff>
          <xdr:row>5</xdr:row>
          <xdr:rowOff>25400</xdr:rowOff>
        </xdr:to>
        <xdr:sp macro="" textlink="">
          <xdr:nvSpPr>
            <xdr:cNvPr id="224741" name="Check Box 1509" hidden="1">
              <a:extLst>
                <a:ext uri="{63B3BB69-23CF-44E3-9099-C40C66FF867C}">
                  <a14:compatExt spid="_x0000_s224741"/>
                </a:ext>
                <a:ext uri="{FF2B5EF4-FFF2-40B4-BE49-F238E27FC236}">
                  <a16:creationId xmlns:a16="http://schemas.microsoft.com/office/drawing/2014/main" id="{00000000-0008-0000-0300-0000E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xdr:row>
          <xdr:rowOff>139700</xdr:rowOff>
        </xdr:from>
        <xdr:to>
          <xdr:col>28</xdr:col>
          <xdr:colOff>330200</xdr:colOff>
          <xdr:row>6</xdr:row>
          <xdr:rowOff>25400</xdr:rowOff>
        </xdr:to>
        <xdr:sp macro="" textlink="">
          <xdr:nvSpPr>
            <xdr:cNvPr id="224742" name="Check Box 1510" hidden="1">
              <a:extLst>
                <a:ext uri="{63B3BB69-23CF-44E3-9099-C40C66FF867C}">
                  <a14:compatExt spid="_x0000_s224742"/>
                </a:ext>
                <a:ext uri="{FF2B5EF4-FFF2-40B4-BE49-F238E27FC236}">
                  <a16:creationId xmlns:a16="http://schemas.microsoft.com/office/drawing/2014/main" id="{00000000-0008-0000-0300-0000E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xdr:row>
          <xdr:rowOff>139700</xdr:rowOff>
        </xdr:from>
        <xdr:to>
          <xdr:col>28</xdr:col>
          <xdr:colOff>330200</xdr:colOff>
          <xdr:row>7</xdr:row>
          <xdr:rowOff>25400</xdr:rowOff>
        </xdr:to>
        <xdr:sp macro="" textlink="">
          <xdr:nvSpPr>
            <xdr:cNvPr id="224743" name="Check Box 1511" hidden="1">
              <a:extLst>
                <a:ext uri="{63B3BB69-23CF-44E3-9099-C40C66FF867C}">
                  <a14:compatExt spid="_x0000_s224743"/>
                </a:ext>
                <a:ext uri="{FF2B5EF4-FFF2-40B4-BE49-F238E27FC236}">
                  <a16:creationId xmlns:a16="http://schemas.microsoft.com/office/drawing/2014/main" id="{00000000-0008-0000-0300-0000E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xdr:row>
          <xdr:rowOff>139700</xdr:rowOff>
        </xdr:from>
        <xdr:to>
          <xdr:col>28</xdr:col>
          <xdr:colOff>330200</xdr:colOff>
          <xdr:row>8</xdr:row>
          <xdr:rowOff>25400</xdr:rowOff>
        </xdr:to>
        <xdr:sp macro="" textlink="">
          <xdr:nvSpPr>
            <xdr:cNvPr id="224744" name="Check Box 1512" hidden="1">
              <a:extLst>
                <a:ext uri="{63B3BB69-23CF-44E3-9099-C40C66FF867C}">
                  <a14:compatExt spid="_x0000_s224744"/>
                </a:ext>
                <a:ext uri="{FF2B5EF4-FFF2-40B4-BE49-F238E27FC236}">
                  <a16:creationId xmlns:a16="http://schemas.microsoft.com/office/drawing/2014/main" id="{00000000-0008-0000-0300-0000E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xdr:row>
          <xdr:rowOff>139700</xdr:rowOff>
        </xdr:from>
        <xdr:to>
          <xdr:col>28</xdr:col>
          <xdr:colOff>330200</xdr:colOff>
          <xdr:row>9</xdr:row>
          <xdr:rowOff>25400</xdr:rowOff>
        </xdr:to>
        <xdr:sp macro="" textlink="">
          <xdr:nvSpPr>
            <xdr:cNvPr id="224745" name="Check Box 1513" hidden="1">
              <a:extLst>
                <a:ext uri="{63B3BB69-23CF-44E3-9099-C40C66FF867C}">
                  <a14:compatExt spid="_x0000_s224745"/>
                </a:ext>
                <a:ext uri="{FF2B5EF4-FFF2-40B4-BE49-F238E27FC236}">
                  <a16:creationId xmlns:a16="http://schemas.microsoft.com/office/drawing/2014/main" id="{00000000-0008-0000-0300-0000E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xdr:row>
          <xdr:rowOff>139700</xdr:rowOff>
        </xdr:from>
        <xdr:to>
          <xdr:col>28</xdr:col>
          <xdr:colOff>330200</xdr:colOff>
          <xdr:row>10</xdr:row>
          <xdr:rowOff>25400</xdr:rowOff>
        </xdr:to>
        <xdr:sp macro="" textlink="">
          <xdr:nvSpPr>
            <xdr:cNvPr id="224746" name="Check Box 1514" hidden="1">
              <a:extLst>
                <a:ext uri="{63B3BB69-23CF-44E3-9099-C40C66FF867C}">
                  <a14:compatExt spid="_x0000_s224746"/>
                </a:ext>
                <a:ext uri="{FF2B5EF4-FFF2-40B4-BE49-F238E27FC236}">
                  <a16:creationId xmlns:a16="http://schemas.microsoft.com/office/drawing/2014/main" id="{00000000-0008-0000-0300-0000E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xdr:row>
          <xdr:rowOff>139700</xdr:rowOff>
        </xdr:from>
        <xdr:to>
          <xdr:col>28</xdr:col>
          <xdr:colOff>330200</xdr:colOff>
          <xdr:row>11</xdr:row>
          <xdr:rowOff>25400</xdr:rowOff>
        </xdr:to>
        <xdr:sp macro="" textlink="">
          <xdr:nvSpPr>
            <xdr:cNvPr id="224747" name="Check Box 1515" hidden="1">
              <a:extLst>
                <a:ext uri="{63B3BB69-23CF-44E3-9099-C40C66FF867C}">
                  <a14:compatExt spid="_x0000_s224747"/>
                </a:ext>
                <a:ext uri="{FF2B5EF4-FFF2-40B4-BE49-F238E27FC236}">
                  <a16:creationId xmlns:a16="http://schemas.microsoft.com/office/drawing/2014/main" id="{00000000-0008-0000-0300-0000E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xdr:row>
          <xdr:rowOff>139700</xdr:rowOff>
        </xdr:from>
        <xdr:to>
          <xdr:col>28</xdr:col>
          <xdr:colOff>330200</xdr:colOff>
          <xdr:row>12</xdr:row>
          <xdr:rowOff>25400</xdr:rowOff>
        </xdr:to>
        <xdr:sp macro="" textlink="">
          <xdr:nvSpPr>
            <xdr:cNvPr id="224748" name="Check Box 1516" hidden="1">
              <a:extLst>
                <a:ext uri="{63B3BB69-23CF-44E3-9099-C40C66FF867C}">
                  <a14:compatExt spid="_x0000_s224748"/>
                </a:ext>
                <a:ext uri="{FF2B5EF4-FFF2-40B4-BE49-F238E27FC236}">
                  <a16:creationId xmlns:a16="http://schemas.microsoft.com/office/drawing/2014/main" id="{00000000-0008-0000-0300-0000E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11</xdr:row>
          <xdr:rowOff>139700</xdr:rowOff>
        </xdr:from>
        <xdr:to>
          <xdr:col>28</xdr:col>
          <xdr:colOff>330200</xdr:colOff>
          <xdr:row>13</xdr:row>
          <xdr:rowOff>25400</xdr:rowOff>
        </xdr:to>
        <xdr:sp macro="" textlink="">
          <xdr:nvSpPr>
            <xdr:cNvPr id="224749" name="Check Box 1517" hidden="1">
              <a:extLst>
                <a:ext uri="{63B3BB69-23CF-44E3-9099-C40C66FF867C}">
                  <a14:compatExt spid="_x0000_s224749"/>
                </a:ext>
                <a:ext uri="{FF2B5EF4-FFF2-40B4-BE49-F238E27FC236}">
                  <a16:creationId xmlns:a16="http://schemas.microsoft.com/office/drawing/2014/main" id="{00000000-0008-0000-0300-0000E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12</xdr:row>
          <xdr:rowOff>139700</xdr:rowOff>
        </xdr:from>
        <xdr:to>
          <xdr:col>28</xdr:col>
          <xdr:colOff>330200</xdr:colOff>
          <xdr:row>14</xdr:row>
          <xdr:rowOff>25400</xdr:rowOff>
        </xdr:to>
        <xdr:sp macro="" textlink="">
          <xdr:nvSpPr>
            <xdr:cNvPr id="224750" name="Check Box 1518" hidden="1">
              <a:extLst>
                <a:ext uri="{63B3BB69-23CF-44E3-9099-C40C66FF867C}">
                  <a14:compatExt spid="_x0000_s224750"/>
                </a:ext>
                <a:ext uri="{FF2B5EF4-FFF2-40B4-BE49-F238E27FC236}">
                  <a16:creationId xmlns:a16="http://schemas.microsoft.com/office/drawing/2014/main" id="{00000000-0008-0000-0300-0000E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13</xdr:row>
          <xdr:rowOff>139700</xdr:rowOff>
        </xdr:from>
        <xdr:to>
          <xdr:col>28</xdr:col>
          <xdr:colOff>330200</xdr:colOff>
          <xdr:row>15</xdr:row>
          <xdr:rowOff>25400</xdr:rowOff>
        </xdr:to>
        <xdr:sp macro="" textlink="">
          <xdr:nvSpPr>
            <xdr:cNvPr id="224751" name="Check Box 1519" hidden="1">
              <a:extLst>
                <a:ext uri="{63B3BB69-23CF-44E3-9099-C40C66FF867C}">
                  <a14:compatExt spid="_x0000_s224751"/>
                </a:ext>
                <a:ext uri="{FF2B5EF4-FFF2-40B4-BE49-F238E27FC236}">
                  <a16:creationId xmlns:a16="http://schemas.microsoft.com/office/drawing/2014/main" id="{00000000-0008-0000-0300-0000E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14</xdr:row>
          <xdr:rowOff>139700</xdr:rowOff>
        </xdr:from>
        <xdr:to>
          <xdr:col>28</xdr:col>
          <xdr:colOff>330200</xdr:colOff>
          <xdr:row>16</xdr:row>
          <xdr:rowOff>25400</xdr:rowOff>
        </xdr:to>
        <xdr:sp macro="" textlink="">
          <xdr:nvSpPr>
            <xdr:cNvPr id="224752" name="Check Box 1520" hidden="1">
              <a:extLst>
                <a:ext uri="{63B3BB69-23CF-44E3-9099-C40C66FF867C}">
                  <a14:compatExt spid="_x0000_s224752"/>
                </a:ext>
                <a:ext uri="{FF2B5EF4-FFF2-40B4-BE49-F238E27FC236}">
                  <a16:creationId xmlns:a16="http://schemas.microsoft.com/office/drawing/2014/main" id="{00000000-0008-0000-0300-0000F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15</xdr:row>
          <xdr:rowOff>139700</xdr:rowOff>
        </xdr:from>
        <xdr:to>
          <xdr:col>28</xdr:col>
          <xdr:colOff>330200</xdr:colOff>
          <xdr:row>17</xdr:row>
          <xdr:rowOff>25400</xdr:rowOff>
        </xdr:to>
        <xdr:sp macro="" textlink="">
          <xdr:nvSpPr>
            <xdr:cNvPr id="224753" name="Check Box 1521" hidden="1">
              <a:extLst>
                <a:ext uri="{63B3BB69-23CF-44E3-9099-C40C66FF867C}">
                  <a14:compatExt spid="_x0000_s224753"/>
                </a:ext>
                <a:ext uri="{FF2B5EF4-FFF2-40B4-BE49-F238E27FC236}">
                  <a16:creationId xmlns:a16="http://schemas.microsoft.com/office/drawing/2014/main" id="{00000000-0008-0000-0300-0000F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16</xdr:row>
          <xdr:rowOff>139700</xdr:rowOff>
        </xdr:from>
        <xdr:to>
          <xdr:col>28</xdr:col>
          <xdr:colOff>330200</xdr:colOff>
          <xdr:row>18</xdr:row>
          <xdr:rowOff>25400</xdr:rowOff>
        </xdr:to>
        <xdr:sp macro="" textlink="">
          <xdr:nvSpPr>
            <xdr:cNvPr id="224754" name="Check Box 1522" hidden="1">
              <a:extLst>
                <a:ext uri="{63B3BB69-23CF-44E3-9099-C40C66FF867C}">
                  <a14:compatExt spid="_x0000_s224754"/>
                </a:ext>
                <a:ext uri="{FF2B5EF4-FFF2-40B4-BE49-F238E27FC236}">
                  <a16:creationId xmlns:a16="http://schemas.microsoft.com/office/drawing/2014/main" id="{00000000-0008-0000-0300-0000F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17</xdr:row>
          <xdr:rowOff>139700</xdr:rowOff>
        </xdr:from>
        <xdr:to>
          <xdr:col>28</xdr:col>
          <xdr:colOff>330200</xdr:colOff>
          <xdr:row>19</xdr:row>
          <xdr:rowOff>25400</xdr:rowOff>
        </xdr:to>
        <xdr:sp macro="" textlink="">
          <xdr:nvSpPr>
            <xdr:cNvPr id="224755" name="Check Box 1523" hidden="1">
              <a:extLst>
                <a:ext uri="{63B3BB69-23CF-44E3-9099-C40C66FF867C}">
                  <a14:compatExt spid="_x0000_s224755"/>
                </a:ext>
                <a:ext uri="{FF2B5EF4-FFF2-40B4-BE49-F238E27FC236}">
                  <a16:creationId xmlns:a16="http://schemas.microsoft.com/office/drawing/2014/main" id="{00000000-0008-0000-0300-0000F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18</xdr:row>
          <xdr:rowOff>139700</xdr:rowOff>
        </xdr:from>
        <xdr:to>
          <xdr:col>28</xdr:col>
          <xdr:colOff>330200</xdr:colOff>
          <xdr:row>20</xdr:row>
          <xdr:rowOff>25400</xdr:rowOff>
        </xdr:to>
        <xdr:sp macro="" textlink="">
          <xdr:nvSpPr>
            <xdr:cNvPr id="224756" name="Check Box 1524" hidden="1">
              <a:extLst>
                <a:ext uri="{63B3BB69-23CF-44E3-9099-C40C66FF867C}">
                  <a14:compatExt spid="_x0000_s224756"/>
                </a:ext>
                <a:ext uri="{FF2B5EF4-FFF2-40B4-BE49-F238E27FC236}">
                  <a16:creationId xmlns:a16="http://schemas.microsoft.com/office/drawing/2014/main" id="{00000000-0008-0000-0300-0000F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19</xdr:row>
          <xdr:rowOff>139700</xdr:rowOff>
        </xdr:from>
        <xdr:to>
          <xdr:col>28</xdr:col>
          <xdr:colOff>330200</xdr:colOff>
          <xdr:row>21</xdr:row>
          <xdr:rowOff>25400</xdr:rowOff>
        </xdr:to>
        <xdr:sp macro="" textlink="">
          <xdr:nvSpPr>
            <xdr:cNvPr id="224757" name="Check Box 1525" hidden="1">
              <a:extLst>
                <a:ext uri="{63B3BB69-23CF-44E3-9099-C40C66FF867C}">
                  <a14:compatExt spid="_x0000_s224757"/>
                </a:ext>
                <a:ext uri="{FF2B5EF4-FFF2-40B4-BE49-F238E27FC236}">
                  <a16:creationId xmlns:a16="http://schemas.microsoft.com/office/drawing/2014/main" id="{00000000-0008-0000-0300-0000F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20</xdr:row>
          <xdr:rowOff>139700</xdr:rowOff>
        </xdr:from>
        <xdr:to>
          <xdr:col>28</xdr:col>
          <xdr:colOff>330200</xdr:colOff>
          <xdr:row>22</xdr:row>
          <xdr:rowOff>25400</xdr:rowOff>
        </xdr:to>
        <xdr:sp macro="" textlink="">
          <xdr:nvSpPr>
            <xdr:cNvPr id="224758" name="Check Box 1526" hidden="1">
              <a:extLst>
                <a:ext uri="{63B3BB69-23CF-44E3-9099-C40C66FF867C}">
                  <a14:compatExt spid="_x0000_s224758"/>
                </a:ext>
                <a:ext uri="{FF2B5EF4-FFF2-40B4-BE49-F238E27FC236}">
                  <a16:creationId xmlns:a16="http://schemas.microsoft.com/office/drawing/2014/main" id="{00000000-0008-0000-0300-0000F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21</xdr:row>
          <xdr:rowOff>139700</xdr:rowOff>
        </xdr:from>
        <xdr:to>
          <xdr:col>28</xdr:col>
          <xdr:colOff>330200</xdr:colOff>
          <xdr:row>23</xdr:row>
          <xdr:rowOff>25400</xdr:rowOff>
        </xdr:to>
        <xdr:sp macro="" textlink="">
          <xdr:nvSpPr>
            <xdr:cNvPr id="224759" name="Check Box 1527" hidden="1">
              <a:extLst>
                <a:ext uri="{63B3BB69-23CF-44E3-9099-C40C66FF867C}">
                  <a14:compatExt spid="_x0000_s224759"/>
                </a:ext>
                <a:ext uri="{FF2B5EF4-FFF2-40B4-BE49-F238E27FC236}">
                  <a16:creationId xmlns:a16="http://schemas.microsoft.com/office/drawing/2014/main" id="{00000000-0008-0000-0300-0000F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22</xdr:row>
          <xdr:rowOff>139700</xdr:rowOff>
        </xdr:from>
        <xdr:to>
          <xdr:col>28</xdr:col>
          <xdr:colOff>330200</xdr:colOff>
          <xdr:row>24</xdr:row>
          <xdr:rowOff>25400</xdr:rowOff>
        </xdr:to>
        <xdr:sp macro="" textlink="">
          <xdr:nvSpPr>
            <xdr:cNvPr id="224760" name="Check Box 1528" hidden="1">
              <a:extLst>
                <a:ext uri="{63B3BB69-23CF-44E3-9099-C40C66FF867C}">
                  <a14:compatExt spid="_x0000_s224760"/>
                </a:ext>
                <a:ext uri="{FF2B5EF4-FFF2-40B4-BE49-F238E27FC236}">
                  <a16:creationId xmlns:a16="http://schemas.microsoft.com/office/drawing/2014/main" id="{00000000-0008-0000-0300-0000F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23</xdr:row>
          <xdr:rowOff>139700</xdr:rowOff>
        </xdr:from>
        <xdr:to>
          <xdr:col>28</xdr:col>
          <xdr:colOff>330200</xdr:colOff>
          <xdr:row>25</xdr:row>
          <xdr:rowOff>25400</xdr:rowOff>
        </xdr:to>
        <xdr:sp macro="" textlink="">
          <xdr:nvSpPr>
            <xdr:cNvPr id="224761" name="Check Box 1529" hidden="1">
              <a:extLst>
                <a:ext uri="{63B3BB69-23CF-44E3-9099-C40C66FF867C}">
                  <a14:compatExt spid="_x0000_s224761"/>
                </a:ext>
                <a:ext uri="{FF2B5EF4-FFF2-40B4-BE49-F238E27FC236}">
                  <a16:creationId xmlns:a16="http://schemas.microsoft.com/office/drawing/2014/main" id="{00000000-0008-0000-0300-0000F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24</xdr:row>
          <xdr:rowOff>139700</xdr:rowOff>
        </xdr:from>
        <xdr:to>
          <xdr:col>28</xdr:col>
          <xdr:colOff>330200</xdr:colOff>
          <xdr:row>26</xdr:row>
          <xdr:rowOff>25400</xdr:rowOff>
        </xdr:to>
        <xdr:sp macro="" textlink="">
          <xdr:nvSpPr>
            <xdr:cNvPr id="224762" name="Check Box 1530" hidden="1">
              <a:extLst>
                <a:ext uri="{63B3BB69-23CF-44E3-9099-C40C66FF867C}">
                  <a14:compatExt spid="_x0000_s224762"/>
                </a:ext>
                <a:ext uri="{FF2B5EF4-FFF2-40B4-BE49-F238E27FC236}">
                  <a16:creationId xmlns:a16="http://schemas.microsoft.com/office/drawing/2014/main" id="{00000000-0008-0000-0300-0000F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25</xdr:row>
          <xdr:rowOff>139700</xdr:rowOff>
        </xdr:from>
        <xdr:to>
          <xdr:col>28</xdr:col>
          <xdr:colOff>330200</xdr:colOff>
          <xdr:row>27</xdr:row>
          <xdr:rowOff>25400</xdr:rowOff>
        </xdr:to>
        <xdr:sp macro="" textlink="">
          <xdr:nvSpPr>
            <xdr:cNvPr id="224763" name="Check Box 1531" hidden="1">
              <a:extLst>
                <a:ext uri="{63B3BB69-23CF-44E3-9099-C40C66FF867C}">
                  <a14:compatExt spid="_x0000_s224763"/>
                </a:ext>
                <a:ext uri="{FF2B5EF4-FFF2-40B4-BE49-F238E27FC236}">
                  <a16:creationId xmlns:a16="http://schemas.microsoft.com/office/drawing/2014/main" id="{00000000-0008-0000-0300-0000F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26</xdr:row>
          <xdr:rowOff>139700</xdr:rowOff>
        </xdr:from>
        <xdr:to>
          <xdr:col>28</xdr:col>
          <xdr:colOff>330200</xdr:colOff>
          <xdr:row>28</xdr:row>
          <xdr:rowOff>25400</xdr:rowOff>
        </xdr:to>
        <xdr:sp macro="" textlink="">
          <xdr:nvSpPr>
            <xdr:cNvPr id="224764" name="Check Box 1532" hidden="1">
              <a:extLst>
                <a:ext uri="{63B3BB69-23CF-44E3-9099-C40C66FF867C}">
                  <a14:compatExt spid="_x0000_s224764"/>
                </a:ext>
                <a:ext uri="{FF2B5EF4-FFF2-40B4-BE49-F238E27FC236}">
                  <a16:creationId xmlns:a16="http://schemas.microsoft.com/office/drawing/2014/main" id="{00000000-0008-0000-0300-0000F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27</xdr:row>
          <xdr:rowOff>139700</xdr:rowOff>
        </xdr:from>
        <xdr:to>
          <xdr:col>28</xdr:col>
          <xdr:colOff>330200</xdr:colOff>
          <xdr:row>29</xdr:row>
          <xdr:rowOff>25400</xdr:rowOff>
        </xdr:to>
        <xdr:sp macro="" textlink="">
          <xdr:nvSpPr>
            <xdr:cNvPr id="224765" name="Check Box 1533" hidden="1">
              <a:extLst>
                <a:ext uri="{63B3BB69-23CF-44E3-9099-C40C66FF867C}">
                  <a14:compatExt spid="_x0000_s224765"/>
                </a:ext>
                <a:ext uri="{FF2B5EF4-FFF2-40B4-BE49-F238E27FC236}">
                  <a16:creationId xmlns:a16="http://schemas.microsoft.com/office/drawing/2014/main" id="{00000000-0008-0000-0300-0000F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28</xdr:row>
          <xdr:rowOff>139700</xdr:rowOff>
        </xdr:from>
        <xdr:to>
          <xdr:col>28</xdr:col>
          <xdr:colOff>330200</xdr:colOff>
          <xdr:row>30</xdr:row>
          <xdr:rowOff>25400</xdr:rowOff>
        </xdr:to>
        <xdr:sp macro="" textlink="">
          <xdr:nvSpPr>
            <xdr:cNvPr id="224766" name="Check Box 1534" hidden="1">
              <a:extLst>
                <a:ext uri="{63B3BB69-23CF-44E3-9099-C40C66FF867C}">
                  <a14:compatExt spid="_x0000_s224766"/>
                </a:ext>
                <a:ext uri="{FF2B5EF4-FFF2-40B4-BE49-F238E27FC236}">
                  <a16:creationId xmlns:a16="http://schemas.microsoft.com/office/drawing/2014/main" id="{00000000-0008-0000-0300-0000F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29</xdr:row>
          <xdr:rowOff>139700</xdr:rowOff>
        </xdr:from>
        <xdr:to>
          <xdr:col>28</xdr:col>
          <xdr:colOff>330200</xdr:colOff>
          <xdr:row>31</xdr:row>
          <xdr:rowOff>25400</xdr:rowOff>
        </xdr:to>
        <xdr:sp macro="" textlink="">
          <xdr:nvSpPr>
            <xdr:cNvPr id="224767" name="Check Box 1535" hidden="1">
              <a:extLst>
                <a:ext uri="{63B3BB69-23CF-44E3-9099-C40C66FF867C}">
                  <a14:compatExt spid="_x0000_s224767"/>
                </a:ext>
                <a:ext uri="{FF2B5EF4-FFF2-40B4-BE49-F238E27FC236}">
                  <a16:creationId xmlns:a16="http://schemas.microsoft.com/office/drawing/2014/main" id="{00000000-0008-0000-0300-0000F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30</xdr:row>
          <xdr:rowOff>139700</xdr:rowOff>
        </xdr:from>
        <xdr:to>
          <xdr:col>28</xdr:col>
          <xdr:colOff>330200</xdr:colOff>
          <xdr:row>32</xdr:row>
          <xdr:rowOff>25400</xdr:rowOff>
        </xdr:to>
        <xdr:sp macro="" textlink="">
          <xdr:nvSpPr>
            <xdr:cNvPr id="224768" name="Check Box 1536" hidden="1">
              <a:extLst>
                <a:ext uri="{63B3BB69-23CF-44E3-9099-C40C66FF867C}">
                  <a14:compatExt spid="_x0000_s224768"/>
                </a:ext>
                <a:ext uri="{FF2B5EF4-FFF2-40B4-BE49-F238E27FC236}">
                  <a16:creationId xmlns:a16="http://schemas.microsoft.com/office/drawing/2014/main" id="{00000000-0008-0000-0300-00000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31</xdr:row>
          <xdr:rowOff>139700</xdr:rowOff>
        </xdr:from>
        <xdr:to>
          <xdr:col>28</xdr:col>
          <xdr:colOff>330200</xdr:colOff>
          <xdr:row>33</xdr:row>
          <xdr:rowOff>25400</xdr:rowOff>
        </xdr:to>
        <xdr:sp macro="" textlink="">
          <xdr:nvSpPr>
            <xdr:cNvPr id="224769" name="Check Box 1537" hidden="1">
              <a:extLst>
                <a:ext uri="{63B3BB69-23CF-44E3-9099-C40C66FF867C}">
                  <a14:compatExt spid="_x0000_s224769"/>
                </a:ext>
                <a:ext uri="{FF2B5EF4-FFF2-40B4-BE49-F238E27FC236}">
                  <a16:creationId xmlns:a16="http://schemas.microsoft.com/office/drawing/2014/main" id="{00000000-0008-0000-0300-00000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32</xdr:row>
          <xdr:rowOff>139700</xdr:rowOff>
        </xdr:from>
        <xdr:to>
          <xdr:col>28</xdr:col>
          <xdr:colOff>330200</xdr:colOff>
          <xdr:row>34</xdr:row>
          <xdr:rowOff>25400</xdr:rowOff>
        </xdr:to>
        <xdr:sp macro="" textlink="">
          <xdr:nvSpPr>
            <xdr:cNvPr id="224770" name="Check Box 1538" hidden="1">
              <a:extLst>
                <a:ext uri="{63B3BB69-23CF-44E3-9099-C40C66FF867C}">
                  <a14:compatExt spid="_x0000_s224770"/>
                </a:ext>
                <a:ext uri="{FF2B5EF4-FFF2-40B4-BE49-F238E27FC236}">
                  <a16:creationId xmlns:a16="http://schemas.microsoft.com/office/drawing/2014/main" id="{00000000-0008-0000-0300-00000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33</xdr:row>
          <xdr:rowOff>139700</xdr:rowOff>
        </xdr:from>
        <xdr:to>
          <xdr:col>28</xdr:col>
          <xdr:colOff>330200</xdr:colOff>
          <xdr:row>35</xdr:row>
          <xdr:rowOff>25400</xdr:rowOff>
        </xdr:to>
        <xdr:sp macro="" textlink="">
          <xdr:nvSpPr>
            <xdr:cNvPr id="224771" name="Check Box 1539" hidden="1">
              <a:extLst>
                <a:ext uri="{63B3BB69-23CF-44E3-9099-C40C66FF867C}">
                  <a14:compatExt spid="_x0000_s224771"/>
                </a:ext>
                <a:ext uri="{FF2B5EF4-FFF2-40B4-BE49-F238E27FC236}">
                  <a16:creationId xmlns:a16="http://schemas.microsoft.com/office/drawing/2014/main" id="{00000000-0008-0000-0300-00000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34</xdr:row>
          <xdr:rowOff>139700</xdr:rowOff>
        </xdr:from>
        <xdr:to>
          <xdr:col>28</xdr:col>
          <xdr:colOff>330200</xdr:colOff>
          <xdr:row>36</xdr:row>
          <xdr:rowOff>25400</xdr:rowOff>
        </xdr:to>
        <xdr:sp macro="" textlink="">
          <xdr:nvSpPr>
            <xdr:cNvPr id="224772" name="Check Box 1540" hidden="1">
              <a:extLst>
                <a:ext uri="{63B3BB69-23CF-44E3-9099-C40C66FF867C}">
                  <a14:compatExt spid="_x0000_s224772"/>
                </a:ext>
                <a:ext uri="{FF2B5EF4-FFF2-40B4-BE49-F238E27FC236}">
                  <a16:creationId xmlns:a16="http://schemas.microsoft.com/office/drawing/2014/main" id="{00000000-0008-0000-0300-00000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35</xdr:row>
          <xdr:rowOff>139700</xdr:rowOff>
        </xdr:from>
        <xdr:to>
          <xdr:col>28</xdr:col>
          <xdr:colOff>330200</xdr:colOff>
          <xdr:row>37</xdr:row>
          <xdr:rowOff>25400</xdr:rowOff>
        </xdr:to>
        <xdr:sp macro="" textlink="">
          <xdr:nvSpPr>
            <xdr:cNvPr id="224773" name="Check Box 1541" hidden="1">
              <a:extLst>
                <a:ext uri="{63B3BB69-23CF-44E3-9099-C40C66FF867C}">
                  <a14:compatExt spid="_x0000_s224773"/>
                </a:ext>
                <a:ext uri="{FF2B5EF4-FFF2-40B4-BE49-F238E27FC236}">
                  <a16:creationId xmlns:a16="http://schemas.microsoft.com/office/drawing/2014/main" id="{00000000-0008-0000-0300-00000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36</xdr:row>
          <xdr:rowOff>139700</xdr:rowOff>
        </xdr:from>
        <xdr:to>
          <xdr:col>28</xdr:col>
          <xdr:colOff>330200</xdr:colOff>
          <xdr:row>38</xdr:row>
          <xdr:rowOff>25400</xdr:rowOff>
        </xdr:to>
        <xdr:sp macro="" textlink="">
          <xdr:nvSpPr>
            <xdr:cNvPr id="224774" name="Check Box 1542" hidden="1">
              <a:extLst>
                <a:ext uri="{63B3BB69-23CF-44E3-9099-C40C66FF867C}">
                  <a14:compatExt spid="_x0000_s224774"/>
                </a:ext>
                <a:ext uri="{FF2B5EF4-FFF2-40B4-BE49-F238E27FC236}">
                  <a16:creationId xmlns:a16="http://schemas.microsoft.com/office/drawing/2014/main" id="{00000000-0008-0000-0300-00000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37</xdr:row>
          <xdr:rowOff>139700</xdr:rowOff>
        </xdr:from>
        <xdr:to>
          <xdr:col>28</xdr:col>
          <xdr:colOff>330200</xdr:colOff>
          <xdr:row>39</xdr:row>
          <xdr:rowOff>25400</xdr:rowOff>
        </xdr:to>
        <xdr:sp macro="" textlink="">
          <xdr:nvSpPr>
            <xdr:cNvPr id="224775" name="Check Box 1543" hidden="1">
              <a:extLst>
                <a:ext uri="{63B3BB69-23CF-44E3-9099-C40C66FF867C}">
                  <a14:compatExt spid="_x0000_s224775"/>
                </a:ext>
                <a:ext uri="{FF2B5EF4-FFF2-40B4-BE49-F238E27FC236}">
                  <a16:creationId xmlns:a16="http://schemas.microsoft.com/office/drawing/2014/main" id="{00000000-0008-0000-0300-00000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38</xdr:row>
          <xdr:rowOff>139700</xdr:rowOff>
        </xdr:from>
        <xdr:to>
          <xdr:col>28</xdr:col>
          <xdr:colOff>330200</xdr:colOff>
          <xdr:row>40</xdr:row>
          <xdr:rowOff>25400</xdr:rowOff>
        </xdr:to>
        <xdr:sp macro="" textlink="">
          <xdr:nvSpPr>
            <xdr:cNvPr id="224776" name="Check Box 1544" hidden="1">
              <a:extLst>
                <a:ext uri="{63B3BB69-23CF-44E3-9099-C40C66FF867C}">
                  <a14:compatExt spid="_x0000_s224776"/>
                </a:ext>
                <a:ext uri="{FF2B5EF4-FFF2-40B4-BE49-F238E27FC236}">
                  <a16:creationId xmlns:a16="http://schemas.microsoft.com/office/drawing/2014/main" id="{00000000-0008-0000-0300-00000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39</xdr:row>
          <xdr:rowOff>139700</xdr:rowOff>
        </xdr:from>
        <xdr:to>
          <xdr:col>28</xdr:col>
          <xdr:colOff>330200</xdr:colOff>
          <xdr:row>41</xdr:row>
          <xdr:rowOff>25400</xdr:rowOff>
        </xdr:to>
        <xdr:sp macro="" textlink="">
          <xdr:nvSpPr>
            <xdr:cNvPr id="224777" name="Check Box 1545" hidden="1">
              <a:extLst>
                <a:ext uri="{63B3BB69-23CF-44E3-9099-C40C66FF867C}">
                  <a14:compatExt spid="_x0000_s224777"/>
                </a:ext>
                <a:ext uri="{FF2B5EF4-FFF2-40B4-BE49-F238E27FC236}">
                  <a16:creationId xmlns:a16="http://schemas.microsoft.com/office/drawing/2014/main" id="{00000000-0008-0000-0300-00000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40</xdr:row>
          <xdr:rowOff>139700</xdr:rowOff>
        </xdr:from>
        <xdr:to>
          <xdr:col>28</xdr:col>
          <xdr:colOff>330200</xdr:colOff>
          <xdr:row>42</xdr:row>
          <xdr:rowOff>25400</xdr:rowOff>
        </xdr:to>
        <xdr:sp macro="" textlink="">
          <xdr:nvSpPr>
            <xdr:cNvPr id="224778" name="Check Box 1546" hidden="1">
              <a:extLst>
                <a:ext uri="{63B3BB69-23CF-44E3-9099-C40C66FF867C}">
                  <a14:compatExt spid="_x0000_s224778"/>
                </a:ext>
                <a:ext uri="{FF2B5EF4-FFF2-40B4-BE49-F238E27FC236}">
                  <a16:creationId xmlns:a16="http://schemas.microsoft.com/office/drawing/2014/main" id="{00000000-0008-0000-0300-00000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41</xdr:row>
          <xdr:rowOff>139700</xdr:rowOff>
        </xdr:from>
        <xdr:to>
          <xdr:col>28</xdr:col>
          <xdr:colOff>330200</xdr:colOff>
          <xdr:row>43</xdr:row>
          <xdr:rowOff>25400</xdr:rowOff>
        </xdr:to>
        <xdr:sp macro="" textlink="">
          <xdr:nvSpPr>
            <xdr:cNvPr id="224779" name="Check Box 1547" hidden="1">
              <a:extLst>
                <a:ext uri="{63B3BB69-23CF-44E3-9099-C40C66FF867C}">
                  <a14:compatExt spid="_x0000_s224779"/>
                </a:ext>
                <a:ext uri="{FF2B5EF4-FFF2-40B4-BE49-F238E27FC236}">
                  <a16:creationId xmlns:a16="http://schemas.microsoft.com/office/drawing/2014/main" id="{00000000-0008-0000-0300-00000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42</xdr:row>
          <xdr:rowOff>139700</xdr:rowOff>
        </xdr:from>
        <xdr:to>
          <xdr:col>28</xdr:col>
          <xdr:colOff>330200</xdr:colOff>
          <xdr:row>44</xdr:row>
          <xdr:rowOff>25400</xdr:rowOff>
        </xdr:to>
        <xdr:sp macro="" textlink="">
          <xdr:nvSpPr>
            <xdr:cNvPr id="224780" name="Check Box 1548" hidden="1">
              <a:extLst>
                <a:ext uri="{63B3BB69-23CF-44E3-9099-C40C66FF867C}">
                  <a14:compatExt spid="_x0000_s224780"/>
                </a:ext>
                <a:ext uri="{FF2B5EF4-FFF2-40B4-BE49-F238E27FC236}">
                  <a16:creationId xmlns:a16="http://schemas.microsoft.com/office/drawing/2014/main" id="{00000000-0008-0000-0300-00000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43</xdr:row>
          <xdr:rowOff>139700</xdr:rowOff>
        </xdr:from>
        <xdr:to>
          <xdr:col>28</xdr:col>
          <xdr:colOff>330200</xdr:colOff>
          <xdr:row>45</xdr:row>
          <xdr:rowOff>25400</xdr:rowOff>
        </xdr:to>
        <xdr:sp macro="" textlink="">
          <xdr:nvSpPr>
            <xdr:cNvPr id="224781" name="Check Box 1549" hidden="1">
              <a:extLst>
                <a:ext uri="{63B3BB69-23CF-44E3-9099-C40C66FF867C}">
                  <a14:compatExt spid="_x0000_s224781"/>
                </a:ext>
                <a:ext uri="{FF2B5EF4-FFF2-40B4-BE49-F238E27FC236}">
                  <a16:creationId xmlns:a16="http://schemas.microsoft.com/office/drawing/2014/main" id="{00000000-0008-0000-0300-00000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44</xdr:row>
          <xdr:rowOff>139700</xdr:rowOff>
        </xdr:from>
        <xdr:to>
          <xdr:col>28</xdr:col>
          <xdr:colOff>330200</xdr:colOff>
          <xdr:row>46</xdr:row>
          <xdr:rowOff>25400</xdr:rowOff>
        </xdr:to>
        <xdr:sp macro="" textlink="">
          <xdr:nvSpPr>
            <xdr:cNvPr id="224782" name="Check Box 1550" hidden="1">
              <a:extLst>
                <a:ext uri="{63B3BB69-23CF-44E3-9099-C40C66FF867C}">
                  <a14:compatExt spid="_x0000_s224782"/>
                </a:ext>
                <a:ext uri="{FF2B5EF4-FFF2-40B4-BE49-F238E27FC236}">
                  <a16:creationId xmlns:a16="http://schemas.microsoft.com/office/drawing/2014/main" id="{00000000-0008-0000-0300-00000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45</xdr:row>
          <xdr:rowOff>139700</xdr:rowOff>
        </xdr:from>
        <xdr:to>
          <xdr:col>28</xdr:col>
          <xdr:colOff>330200</xdr:colOff>
          <xdr:row>47</xdr:row>
          <xdr:rowOff>25400</xdr:rowOff>
        </xdr:to>
        <xdr:sp macro="" textlink="">
          <xdr:nvSpPr>
            <xdr:cNvPr id="224783" name="Check Box 1551" hidden="1">
              <a:extLst>
                <a:ext uri="{63B3BB69-23CF-44E3-9099-C40C66FF867C}">
                  <a14:compatExt spid="_x0000_s224783"/>
                </a:ext>
                <a:ext uri="{FF2B5EF4-FFF2-40B4-BE49-F238E27FC236}">
                  <a16:creationId xmlns:a16="http://schemas.microsoft.com/office/drawing/2014/main" id="{00000000-0008-0000-0300-00000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46</xdr:row>
          <xdr:rowOff>139700</xdr:rowOff>
        </xdr:from>
        <xdr:to>
          <xdr:col>28</xdr:col>
          <xdr:colOff>330200</xdr:colOff>
          <xdr:row>48</xdr:row>
          <xdr:rowOff>25400</xdr:rowOff>
        </xdr:to>
        <xdr:sp macro="" textlink="">
          <xdr:nvSpPr>
            <xdr:cNvPr id="224784" name="Check Box 1552" hidden="1">
              <a:extLst>
                <a:ext uri="{63B3BB69-23CF-44E3-9099-C40C66FF867C}">
                  <a14:compatExt spid="_x0000_s224784"/>
                </a:ext>
                <a:ext uri="{FF2B5EF4-FFF2-40B4-BE49-F238E27FC236}">
                  <a16:creationId xmlns:a16="http://schemas.microsoft.com/office/drawing/2014/main" id="{00000000-0008-0000-0300-00001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47</xdr:row>
          <xdr:rowOff>139700</xdr:rowOff>
        </xdr:from>
        <xdr:to>
          <xdr:col>28</xdr:col>
          <xdr:colOff>330200</xdr:colOff>
          <xdr:row>49</xdr:row>
          <xdr:rowOff>25400</xdr:rowOff>
        </xdr:to>
        <xdr:sp macro="" textlink="">
          <xdr:nvSpPr>
            <xdr:cNvPr id="224785" name="Check Box 1553" hidden="1">
              <a:extLst>
                <a:ext uri="{63B3BB69-23CF-44E3-9099-C40C66FF867C}">
                  <a14:compatExt spid="_x0000_s224785"/>
                </a:ext>
                <a:ext uri="{FF2B5EF4-FFF2-40B4-BE49-F238E27FC236}">
                  <a16:creationId xmlns:a16="http://schemas.microsoft.com/office/drawing/2014/main" id="{00000000-0008-0000-0300-00001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48</xdr:row>
          <xdr:rowOff>139700</xdr:rowOff>
        </xdr:from>
        <xdr:to>
          <xdr:col>28</xdr:col>
          <xdr:colOff>330200</xdr:colOff>
          <xdr:row>50</xdr:row>
          <xdr:rowOff>25400</xdr:rowOff>
        </xdr:to>
        <xdr:sp macro="" textlink="">
          <xdr:nvSpPr>
            <xdr:cNvPr id="224786" name="Check Box 1554" hidden="1">
              <a:extLst>
                <a:ext uri="{63B3BB69-23CF-44E3-9099-C40C66FF867C}">
                  <a14:compatExt spid="_x0000_s224786"/>
                </a:ext>
                <a:ext uri="{FF2B5EF4-FFF2-40B4-BE49-F238E27FC236}">
                  <a16:creationId xmlns:a16="http://schemas.microsoft.com/office/drawing/2014/main" id="{00000000-0008-0000-0300-00001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49</xdr:row>
          <xdr:rowOff>139700</xdr:rowOff>
        </xdr:from>
        <xdr:to>
          <xdr:col>28</xdr:col>
          <xdr:colOff>330200</xdr:colOff>
          <xdr:row>51</xdr:row>
          <xdr:rowOff>25400</xdr:rowOff>
        </xdr:to>
        <xdr:sp macro="" textlink="">
          <xdr:nvSpPr>
            <xdr:cNvPr id="224787" name="Check Box 1555" hidden="1">
              <a:extLst>
                <a:ext uri="{63B3BB69-23CF-44E3-9099-C40C66FF867C}">
                  <a14:compatExt spid="_x0000_s224787"/>
                </a:ext>
                <a:ext uri="{FF2B5EF4-FFF2-40B4-BE49-F238E27FC236}">
                  <a16:creationId xmlns:a16="http://schemas.microsoft.com/office/drawing/2014/main" id="{00000000-0008-0000-0300-00001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50</xdr:row>
          <xdr:rowOff>139700</xdr:rowOff>
        </xdr:from>
        <xdr:to>
          <xdr:col>28</xdr:col>
          <xdr:colOff>330200</xdr:colOff>
          <xdr:row>52</xdr:row>
          <xdr:rowOff>25400</xdr:rowOff>
        </xdr:to>
        <xdr:sp macro="" textlink="">
          <xdr:nvSpPr>
            <xdr:cNvPr id="224788" name="Check Box 1556" hidden="1">
              <a:extLst>
                <a:ext uri="{63B3BB69-23CF-44E3-9099-C40C66FF867C}">
                  <a14:compatExt spid="_x0000_s224788"/>
                </a:ext>
                <a:ext uri="{FF2B5EF4-FFF2-40B4-BE49-F238E27FC236}">
                  <a16:creationId xmlns:a16="http://schemas.microsoft.com/office/drawing/2014/main" id="{00000000-0008-0000-0300-00001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51</xdr:row>
          <xdr:rowOff>139700</xdr:rowOff>
        </xdr:from>
        <xdr:to>
          <xdr:col>28</xdr:col>
          <xdr:colOff>330200</xdr:colOff>
          <xdr:row>53</xdr:row>
          <xdr:rowOff>25400</xdr:rowOff>
        </xdr:to>
        <xdr:sp macro="" textlink="">
          <xdr:nvSpPr>
            <xdr:cNvPr id="224789" name="Check Box 1557" hidden="1">
              <a:extLst>
                <a:ext uri="{63B3BB69-23CF-44E3-9099-C40C66FF867C}">
                  <a14:compatExt spid="_x0000_s224789"/>
                </a:ext>
                <a:ext uri="{FF2B5EF4-FFF2-40B4-BE49-F238E27FC236}">
                  <a16:creationId xmlns:a16="http://schemas.microsoft.com/office/drawing/2014/main" id="{00000000-0008-0000-0300-00001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52</xdr:row>
          <xdr:rowOff>139700</xdr:rowOff>
        </xdr:from>
        <xdr:to>
          <xdr:col>28</xdr:col>
          <xdr:colOff>330200</xdr:colOff>
          <xdr:row>54</xdr:row>
          <xdr:rowOff>25400</xdr:rowOff>
        </xdr:to>
        <xdr:sp macro="" textlink="">
          <xdr:nvSpPr>
            <xdr:cNvPr id="224790" name="Check Box 1558" hidden="1">
              <a:extLst>
                <a:ext uri="{63B3BB69-23CF-44E3-9099-C40C66FF867C}">
                  <a14:compatExt spid="_x0000_s224790"/>
                </a:ext>
                <a:ext uri="{FF2B5EF4-FFF2-40B4-BE49-F238E27FC236}">
                  <a16:creationId xmlns:a16="http://schemas.microsoft.com/office/drawing/2014/main" id="{00000000-0008-0000-0300-00001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53</xdr:row>
          <xdr:rowOff>139700</xdr:rowOff>
        </xdr:from>
        <xdr:to>
          <xdr:col>28</xdr:col>
          <xdr:colOff>330200</xdr:colOff>
          <xdr:row>55</xdr:row>
          <xdr:rowOff>25400</xdr:rowOff>
        </xdr:to>
        <xdr:sp macro="" textlink="">
          <xdr:nvSpPr>
            <xdr:cNvPr id="224791" name="Check Box 1559" hidden="1">
              <a:extLst>
                <a:ext uri="{63B3BB69-23CF-44E3-9099-C40C66FF867C}">
                  <a14:compatExt spid="_x0000_s224791"/>
                </a:ext>
                <a:ext uri="{FF2B5EF4-FFF2-40B4-BE49-F238E27FC236}">
                  <a16:creationId xmlns:a16="http://schemas.microsoft.com/office/drawing/2014/main" id="{00000000-0008-0000-0300-00001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54</xdr:row>
          <xdr:rowOff>139700</xdr:rowOff>
        </xdr:from>
        <xdr:to>
          <xdr:col>28</xdr:col>
          <xdr:colOff>330200</xdr:colOff>
          <xdr:row>56</xdr:row>
          <xdr:rowOff>25400</xdr:rowOff>
        </xdr:to>
        <xdr:sp macro="" textlink="">
          <xdr:nvSpPr>
            <xdr:cNvPr id="224792" name="Check Box 1560" hidden="1">
              <a:extLst>
                <a:ext uri="{63B3BB69-23CF-44E3-9099-C40C66FF867C}">
                  <a14:compatExt spid="_x0000_s224792"/>
                </a:ext>
                <a:ext uri="{FF2B5EF4-FFF2-40B4-BE49-F238E27FC236}">
                  <a16:creationId xmlns:a16="http://schemas.microsoft.com/office/drawing/2014/main" id="{00000000-0008-0000-0300-00001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55</xdr:row>
          <xdr:rowOff>139700</xdr:rowOff>
        </xdr:from>
        <xdr:to>
          <xdr:col>28</xdr:col>
          <xdr:colOff>330200</xdr:colOff>
          <xdr:row>57</xdr:row>
          <xdr:rowOff>25400</xdr:rowOff>
        </xdr:to>
        <xdr:sp macro="" textlink="">
          <xdr:nvSpPr>
            <xdr:cNvPr id="224793" name="Check Box 1561" hidden="1">
              <a:extLst>
                <a:ext uri="{63B3BB69-23CF-44E3-9099-C40C66FF867C}">
                  <a14:compatExt spid="_x0000_s224793"/>
                </a:ext>
                <a:ext uri="{FF2B5EF4-FFF2-40B4-BE49-F238E27FC236}">
                  <a16:creationId xmlns:a16="http://schemas.microsoft.com/office/drawing/2014/main" id="{00000000-0008-0000-0300-00001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56</xdr:row>
          <xdr:rowOff>139700</xdr:rowOff>
        </xdr:from>
        <xdr:to>
          <xdr:col>28</xdr:col>
          <xdr:colOff>330200</xdr:colOff>
          <xdr:row>58</xdr:row>
          <xdr:rowOff>25400</xdr:rowOff>
        </xdr:to>
        <xdr:sp macro="" textlink="">
          <xdr:nvSpPr>
            <xdr:cNvPr id="224794" name="Check Box 1562" hidden="1">
              <a:extLst>
                <a:ext uri="{63B3BB69-23CF-44E3-9099-C40C66FF867C}">
                  <a14:compatExt spid="_x0000_s224794"/>
                </a:ext>
                <a:ext uri="{FF2B5EF4-FFF2-40B4-BE49-F238E27FC236}">
                  <a16:creationId xmlns:a16="http://schemas.microsoft.com/office/drawing/2014/main" id="{00000000-0008-0000-0300-00001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57</xdr:row>
          <xdr:rowOff>139700</xdr:rowOff>
        </xdr:from>
        <xdr:to>
          <xdr:col>28</xdr:col>
          <xdr:colOff>330200</xdr:colOff>
          <xdr:row>59</xdr:row>
          <xdr:rowOff>25400</xdr:rowOff>
        </xdr:to>
        <xdr:sp macro="" textlink="">
          <xdr:nvSpPr>
            <xdr:cNvPr id="224795" name="Check Box 1563" hidden="1">
              <a:extLst>
                <a:ext uri="{63B3BB69-23CF-44E3-9099-C40C66FF867C}">
                  <a14:compatExt spid="_x0000_s224795"/>
                </a:ext>
                <a:ext uri="{FF2B5EF4-FFF2-40B4-BE49-F238E27FC236}">
                  <a16:creationId xmlns:a16="http://schemas.microsoft.com/office/drawing/2014/main" id="{00000000-0008-0000-0300-00001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58</xdr:row>
          <xdr:rowOff>139700</xdr:rowOff>
        </xdr:from>
        <xdr:to>
          <xdr:col>28</xdr:col>
          <xdr:colOff>330200</xdr:colOff>
          <xdr:row>60</xdr:row>
          <xdr:rowOff>25400</xdr:rowOff>
        </xdr:to>
        <xdr:sp macro="" textlink="">
          <xdr:nvSpPr>
            <xdr:cNvPr id="224796" name="Check Box 1564" hidden="1">
              <a:extLst>
                <a:ext uri="{63B3BB69-23CF-44E3-9099-C40C66FF867C}">
                  <a14:compatExt spid="_x0000_s224796"/>
                </a:ext>
                <a:ext uri="{FF2B5EF4-FFF2-40B4-BE49-F238E27FC236}">
                  <a16:creationId xmlns:a16="http://schemas.microsoft.com/office/drawing/2014/main" id="{00000000-0008-0000-0300-00001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59</xdr:row>
          <xdr:rowOff>139700</xdr:rowOff>
        </xdr:from>
        <xdr:to>
          <xdr:col>28</xdr:col>
          <xdr:colOff>330200</xdr:colOff>
          <xdr:row>61</xdr:row>
          <xdr:rowOff>25400</xdr:rowOff>
        </xdr:to>
        <xdr:sp macro="" textlink="">
          <xdr:nvSpPr>
            <xdr:cNvPr id="224797" name="Check Box 1565" hidden="1">
              <a:extLst>
                <a:ext uri="{63B3BB69-23CF-44E3-9099-C40C66FF867C}">
                  <a14:compatExt spid="_x0000_s224797"/>
                </a:ext>
                <a:ext uri="{FF2B5EF4-FFF2-40B4-BE49-F238E27FC236}">
                  <a16:creationId xmlns:a16="http://schemas.microsoft.com/office/drawing/2014/main" id="{00000000-0008-0000-0300-00001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60</xdr:row>
          <xdr:rowOff>139700</xdr:rowOff>
        </xdr:from>
        <xdr:to>
          <xdr:col>28</xdr:col>
          <xdr:colOff>330200</xdr:colOff>
          <xdr:row>62</xdr:row>
          <xdr:rowOff>25400</xdr:rowOff>
        </xdr:to>
        <xdr:sp macro="" textlink="">
          <xdr:nvSpPr>
            <xdr:cNvPr id="224798" name="Check Box 1566" hidden="1">
              <a:extLst>
                <a:ext uri="{63B3BB69-23CF-44E3-9099-C40C66FF867C}">
                  <a14:compatExt spid="_x0000_s224798"/>
                </a:ext>
                <a:ext uri="{FF2B5EF4-FFF2-40B4-BE49-F238E27FC236}">
                  <a16:creationId xmlns:a16="http://schemas.microsoft.com/office/drawing/2014/main" id="{00000000-0008-0000-0300-00001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61</xdr:row>
          <xdr:rowOff>139700</xdr:rowOff>
        </xdr:from>
        <xdr:to>
          <xdr:col>28</xdr:col>
          <xdr:colOff>330200</xdr:colOff>
          <xdr:row>63</xdr:row>
          <xdr:rowOff>25400</xdr:rowOff>
        </xdr:to>
        <xdr:sp macro="" textlink="">
          <xdr:nvSpPr>
            <xdr:cNvPr id="224799" name="Check Box 1567" hidden="1">
              <a:extLst>
                <a:ext uri="{63B3BB69-23CF-44E3-9099-C40C66FF867C}">
                  <a14:compatExt spid="_x0000_s224799"/>
                </a:ext>
                <a:ext uri="{FF2B5EF4-FFF2-40B4-BE49-F238E27FC236}">
                  <a16:creationId xmlns:a16="http://schemas.microsoft.com/office/drawing/2014/main" id="{00000000-0008-0000-0300-00001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62</xdr:row>
          <xdr:rowOff>139700</xdr:rowOff>
        </xdr:from>
        <xdr:to>
          <xdr:col>28</xdr:col>
          <xdr:colOff>330200</xdr:colOff>
          <xdr:row>64</xdr:row>
          <xdr:rowOff>25400</xdr:rowOff>
        </xdr:to>
        <xdr:sp macro="" textlink="">
          <xdr:nvSpPr>
            <xdr:cNvPr id="224800" name="Check Box 1568" hidden="1">
              <a:extLst>
                <a:ext uri="{63B3BB69-23CF-44E3-9099-C40C66FF867C}">
                  <a14:compatExt spid="_x0000_s224800"/>
                </a:ext>
                <a:ext uri="{FF2B5EF4-FFF2-40B4-BE49-F238E27FC236}">
                  <a16:creationId xmlns:a16="http://schemas.microsoft.com/office/drawing/2014/main" id="{00000000-0008-0000-0300-00002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63</xdr:row>
          <xdr:rowOff>139700</xdr:rowOff>
        </xdr:from>
        <xdr:to>
          <xdr:col>28</xdr:col>
          <xdr:colOff>330200</xdr:colOff>
          <xdr:row>65</xdr:row>
          <xdr:rowOff>25400</xdr:rowOff>
        </xdr:to>
        <xdr:sp macro="" textlink="">
          <xdr:nvSpPr>
            <xdr:cNvPr id="224801" name="Check Box 1569" hidden="1">
              <a:extLst>
                <a:ext uri="{63B3BB69-23CF-44E3-9099-C40C66FF867C}">
                  <a14:compatExt spid="_x0000_s224801"/>
                </a:ext>
                <a:ext uri="{FF2B5EF4-FFF2-40B4-BE49-F238E27FC236}">
                  <a16:creationId xmlns:a16="http://schemas.microsoft.com/office/drawing/2014/main" id="{00000000-0008-0000-0300-00002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64</xdr:row>
          <xdr:rowOff>139700</xdr:rowOff>
        </xdr:from>
        <xdr:to>
          <xdr:col>28</xdr:col>
          <xdr:colOff>330200</xdr:colOff>
          <xdr:row>66</xdr:row>
          <xdr:rowOff>25400</xdr:rowOff>
        </xdr:to>
        <xdr:sp macro="" textlink="">
          <xdr:nvSpPr>
            <xdr:cNvPr id="224802" name="Check Box 1570" hidden="1">
              <a:extLst>
                <a:ext uri="{63B3BB69-23CF-44E3-9099-C40C66FF867C}">
                  <a14:compatExt spid="_x0000_s224802"/>
                </a:ext>
                <a:ext uri="{FF2B5EF4-FFF2-40B4-BE49-F238E27FC236}">
                  <a16:creationId xmlns:a16="http://schemas.microsoft.com/office/drawing/2014/main" id="{00000000-0008-0000-0300-00002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65</xdr:row>
          <xdr:rowOff>139700</xdr:rowOff>
        </xdr:from>
        <xdr:to>
          <xdr:col>28</xdr:col>
          <xdr:colOff>330200</xdr:colOff>
          <xdr:row>67</xdr:row>
          <xdr:rowOff>25400</xdr:rowOff>
        </xdr:to>
        <xdr:sp macro="" textlink="">
          <xdr:nvSpPr>
            <xdr:cNvPr id="224803" name="Check Box 1571" hidden="1">
              <a:extLst>
                <a:ext uri="{63B3BB69-23CF-44E3-9099-C40C66FF867C}">
                  <a14:compatExt spid="_x0000_s224803"/>
                </a:ext>
                <a:ext uri="{FF2B5EF4-FFF2-40B4-BE49-F238E27FC236}">
                  <a16:creationId xmlns:a16="http://schemas.microsoft.com/office/drawing/2014/main" id="{00000000-0008-0000-0300-00002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66</xdr:row>
          <xdr:rowOff>139700</xdr:rowOff>
        </xdr:from>
        <xdr:to>
          <xdr:col>28</xdr:col>
          <xdr:colOff>330200</xdr:colOff>
          <xdr:row>68</xdr:row>
          <xdr:rowOff>25400</xdr:rowOff>
        </xdr:to>
        <xdr:sp macro="" textlink="">
          <xdr:nvSpPr>
            <xdr:cNvPr id="224804" name="Check Box 1572" hidden="1">
              <a:extLst>
                <a:ext uri="{63B3BB69-23CF-44E3-9099-C40C66FF867C}">
                  <a14:compatExt spid="_x0000_s224804"/>
                </a:ext>
                <a:ext uri="{FF2B5EF4-FFF2-40B4-BE49-F238E27FC236}">
                  <a16:creationId xmlns:a16="http://schemas.microsoft.com/office/drawing/2014/main" id="{00000000-0008-0000-0300-00002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67</xdr:row>
          <xdr:rowOff>139700</xdr:rowOff>
        </xdr:from>
        <xdr:to>
          <xdr:col>28</xdr:col>
          <xdr:colOff>330200</xdr:colOff>
          <xdr:row>69</xdr:row>
          <xdr:rowOff>25400</xdr:rowOff>
        </xdr:to>
        <xdr:sp macro="" textlink="">
          <xdr:nvSpPr>
            <xdr:cNvPr id="224805" name="Check Box 1573" hidden="1">
              <a:extLst>
                <a:ext uri="{63B3BB69-23CF-44E3-9099-C40C66FF867C}">
                  <a14:compatExt spid="_x0000_s224805"/>
                </a:ext>
                <a:ext uri="{FF2B5EF4-FFF2-40B4-BE49-F238E27FC236}">
                  <a16:creationId xmlns:a16="http://schemas.microsoft.com/office/drawing/2014/main" id="{00000000-0008-0000-0300-00002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68</xdr:row>
          <xdr:rowOff>139700</xdr:rowOff>
        </xdr:from>
        <xdr:to>
          <xdr:col>28</xdr:col>
          <xdr:colOff>330200</xdr:colOff>
          <xdr:row>70</xdr:row>
          <xdr:rowOff>25400</xdr:rowOff>
        </xdr:to>
        <xdr:sp macro="" textlink="">
          <xdr:nvSpPr>
            <xdr:cNvPr id="224806" name="Check Box 1574" hidden="1">
              <a:extLst>
                <a:ext uri="{63B3BB69-23CF-44E3-9099-C40C66FF867C}">
                  <a14:compatExt spid="_x0000_s224806"/>
                </a:ext>
                <a:ext uri="{FF2B5EF4-FFF2-40B4-BE49-F238E27FC236}">
                  <a16:creationId xmlns:a16="http://schemas.microsoft.com/office/drawing/2014/main" id="{00000000-0008-0000-0300-00002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69</xdr:row>
          <xdr:rowOff>139700</xdr:rowOff>
        </xdr:from>
        <xdr:to>
          <xdr:col>28</xdr:col>
          <xdr:colOff>330200</xdr:colOff>
          <xdr:row>71</xdr:row>
          <xdr:rowOff>25400</xdr:rowOff>
        </xdr:to>
        <xdr:sp macro="" textlink="">
          <xdr:nvSpPr>
            <xdr:cNvPr id="224807" name="Check Box 1575" hidden="1">
              <a:extLst>
                <a:ext uri="{63B3BB69-23CF-44E3-9099-C40C66FF867C}">
                  <a14:compatExt spid="_x0000_s224807"/>
                </a:ext>
                <a:ext uri="{FF2B5EF4-FFF2-40B4-BE49-F238E27FC236}">
                  <a16:creationId xmlns:a16="http://schemas.microsoft.com/office/drawing/2014/main" id="{00000000-0008-0000-0300-00002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70</xdr:row>
          <xdr:rowOff>139700</xdr:rowOff>
        </xdr:from>
        <xdr:to>
          <xdr:col>28</xdr:col>
          <xdr:colOff>330200</xdr:colOff>
          <xdr:row>72</xdr:row>
          <xdr:rowOff>25400</xdr:rowOff>
        </xdr:to>
        <xdr:sp macro="" textlink="">
          <xdr:nvSpPr>
            <xdr:cNvPr id="224808" name="Check Box 1576" hidden="1">
              <a:extLst>
                <a:ext uri="{63B3BB69-23CF-44E3-9099-C40C66FF867C}">
                  <a14:compatExt spid="_x0000_s224808"/>
                </a:ext>
                <a:ext uri="{FF2B5EF4-FFF2-40B4-BE49-F238E27FC236}">
                  <a16:creationId xmlns:a16="http://schemas.microsoft.com/office/drawing/2014/main" id="{00000000-0008-0000-0300-00002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71</xdr:row>
          <xdr:rowOff>139700</xdr:rowOff>
        </xdr:from>
        <xdr:to>
          <xdr:col>28</xdr:col>
          <xdr:colOff>330200</xdr:colOff>
          <xdr:row>73</xdr:row>
          <xdr:rowOff>25400</xdr:rowOff>
        </xdr:to>
        <xdr:sp macro="" textlink="">
          <xdr:nvSpPr>
            <xdr:cNvPr id="224809" name="Check Box 1577" hidden="1">
              <a:extLst>
                <a:ext uri="{63B3BB69-23CF-44E3-9099-C40C66FF867C}">
                  <a14:compatExt spid="_x0000_s224809"/>
                </a:ext>
                <a:ext uri="{FF2B5EF4-FFF2-40B4-BE49-F238E27FC236}">
                  <a16:creationId xmlns:a16="http://schemas.microsoft.com/office/drawing/2014/main" id="{00000000-0008-0000-0300-00002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72</xdr:row>
          <xdr:rowOff>139700</xdr:rowOff>
        </xdr:from>
        <xdr:to>
          <xdr:col>28</xdr:col>
          <xdr:colOff>330200</xdr:colOff>
          <xdr:row>74</xdr:row>
          <xdr:rowOff>25400</xdr:rowOff>
        </xdr:to>
        <xdr:sp macro="" textlink="">
          <xdr:nvSpPr>
            <xdr:cNvPr id="224810" name="Check Box 1578" hidden="1">
              <a:extLst>
                <a:ext uri="{63B3BB69-23CF-44E3-9099-C40C66FF867C}">
                  <a14:compatExt spid="_x0000_s224810"/>
                </a:ext>
                <a:ext uri="{FF2B5EF4-FFF2-40B4-BE49-F238E27FC236}">
                  <a16:creationId xmlns:a16="http://schemas.microsoft.com/office/drawing/2014/main" id="{00000000-0008-0000-0300-00002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73</xdr:row>
          <xdr:rowOff>139700</xdr:rowOff>
        </xdr:from>
        <xdr:to>
          <xdr:col>28</xdr:col>
          <xdr:colOff>330200</xdr:colOff>
          <xdr:row>75</xdr:row>
          <xdr:rowOff>25400</xdr:rowOff>
        </xdr:to>
        <xdr:sp macro="" textlink="">
          <xdr:nvSpPr>
            <xdr:cNvPr id="224811" name="Check Box 1579" hidden="1">
              <a:extLst>
                <a:ext uri="{63B3BB69-23CF-44E3-9099-C40C66FF867C}">
                  <a14:compatExt spid="_x0000_s224811"/>
                </a:ext>
                <a:ext uri="{FF2B5EF4-FFF2-40B4-BE49-F238E27FC236}">
                  <a16:creationId xmlns:a16="http://schemas.microsoft.com/office/drawing/2014/main" id="{00000000-0008-0000-0300-00002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74</xdr:row>
          <xdr:rowOff>139700</xdr:rowOff>
        </xdr:from>
        <xdr:to>
          <xdr:col>28</xdr:col>
          <xdr:colOff>330200</xdr:colOff>
          <xdr:row>76</xdr:row>
          <xdr:rowOff>25400</xdr:rowOff>
        </xdr:to>
        <xdr:sp macro="" textlink="">
          <xdr:nvSpPr>
            <xdr:cNvPr id="224812" name="Check Box 1580" hidden="1">
              <a:extLst>
                <a:ext uri="{63B3BB69-23CF-44E3-9099-C40C66FF867C}">
                  <a14:compatExt spid="_x0000_s224812"/>
                </a:ext>
                <a:ext uri="{FF2B5EF4-FFF2-40B4-BE49-F238E27FC236}">
                  <a16:creationId xmlns:a16="http://schemas.microsoft.com/office/drawing/2014/main" id="{00000000-0008-0000-0300-00002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75</xdr:row>
          <xdr:rowOff>139700</xdr:rowOff>
        </xdr:from>
        <xdr:to>
          <xdr:col>28</xdr:col>
          <xdr:colOff>330200</xdr:colOff>
          <xdr:row>77</xdr:row>
          <xdr:rowOff>25400</xdr:rowOff>
        </xdr:to>
        <xdr:sp macro="" textlink="">
          <xdr:nvSpPr>
            <xdr:cNvPr id="224813" name="Check Box 1581" hidden="1">
              <a:extLst>
                <a:ext uri="{63B3BB69-23CF-44E3-9099-C40C66FF867C}">
                  <a14:compatExt spid="_x0000_s224813"/>
                </a:ext>
                <a:ext uri="{FF2B5EF4-FFF2-40B4-BE49-F238E27FC236}">
                  <a16:creationId xmlns:a16="http://schemas.microsoft.com/office/drawing/2014/main" id="{00000000-0008-0000-0300-00002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76</xdr:row>
          <xdr:rowOff>139700</xdr:rowOff>
        </xdr:from>
        <xdr:to>
          <xdr:col>28</xdr:col>
          <xdr:colOff>330200</xdr:colOff>
          <xdr:row>78</xdr:row>
          <xdr:rowOff>25400</xdr:rowOff>
        </xdr:to>
        <xdr:sp macro="" textlink="">
          <xdr:nvSpPr>
            <xdr:cNvPr id="224814" name="Check Box 1582" hidden="1">
              <a:extLst>
                <a:ext uri="{63B3BB69-23CF-44E3-9099-C40C66FF867C}">
                  <a14:compatExt spid="_x0000_s224814"/>
                </a:ext>
                <a:ext uri="{FF2B5EF4-FFF2-40B4-BE49-F238E27FC236}">
                  <a16:creationId xmlns:a16="http://schemas.microsoft.com/office/drawing/2014/main" id="{00000000-0008-0000-0300-00002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77</xdr:row>
          <xdr:rowOff>139700</xdr:rowOff>
        </xdr:from>
        <xdr:to>
          <xdr:col>28</xdr:col>
          <xdr:colOff>330200</xdr:colOff>
          <xdr:row>79</xdr:row>
          <xdr:rowOff>25400</xdr:rowOff>
        </xdr:to>
        <xdr:sp macro="" textlink="">
          <xdr:nvSpPr>
            <xdr:cNvPr id="224815" name="Check Box 1583" hidden="1">
              <a:extLst>
                <a:ext uri="{63B3BB69-23CF-44E3-9099-C40C66FF867C}">
                  <a14:compatExt spid="_x0000_s224815"/>
                </a:ext>
                <a:ext uri="{FF2B5EF4-FFF2-40B4-BE49-F238E27FC236}">
                  <a16:creationId xmlns:a16="http://schemas.microsoft.com/office/drawing/2014/main" id="{00000000-0008-0000-0300-00002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78</xdr:row>
          <xdr:rowOff>139700</xdr:rowOff>
        </xdr:from>
        <xdr:to>
          <xdr:col>28</xdr:col>
          <xdr:colOff>330200</xdr:colOff>
          <xdr:row>80</xdr:row>
          <xdr:rowOff>25400</xdr:rowOff>
        </xdr:to>
        <xdr:sp macro="" textlink="">
          <xdr:nvSpPr>
            <xdr:cNvPr id="224816" name="Check Box 1584" hidden="1">
              <a:extLst>
                <a:ext uri="{63B3BB69-23CF-44E3-9099-C40C66FF867C}">
                  <a14:compatExt spid="_x0000_s224816"/>
                </a:ext>
                <a:ext uri="{FF2B5EF4-FFF2-40B4-BE49-F238E27FC236}">
                  <a16:creationId xmlns:a16="http://schemas.microsoft.com/office/drawing/2014/main" id="{00000000-0008-0000-0300-00003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79</xdr:row>
          <xdr:rowOff>139700</xdr:rowOff>
        </xdr:from>
        <xdr:to>
          <xdr:col>28</xdr:col>
          <xdr:colOff>330200</xdr:colOff>
          <xdr:row>81</xdr:row>
          <xdr:rowOff>25400</xdr:rowOff>
        </xdr:to>
        <xdr:sp macro="" textlink="">
          <xdr:nvSpPr>
            <xdr:cNvPr id="224817" name="Check Box 1585" hidden="1">
              <a:extLst>
                <a:ext uri="{63B3BB69-23CF-44E3-9099-C40C66FF867C}">
                  <a14:compatExt spid="_x0000_s224817"/>
                </a:ext>
                <a:ext uri="{FF2B5EF4-FFF2-40B4-BE49-F238E27FC236}">
                  <a16:creationId xmlns:a16="http://schemas.microsoft.com/office/drawing/2014/main" id="{00000000-0008-0000-0300-00003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80</xdr:row>
          <xdr:rowOff>139700</xdr:rowOff>
        </xdr:from>
        <xdr:to>
          <xdr:col>28</xdr:col>
          <xdr:colOff>330200</xdr:colOff>
          <xdr:row>82</xdr:row>
          <xdr:rowOff>25400</xdr:rowOff>
        </xdr:to>
        <xdr:sp macro="" textlink="">
          <xdr:nvSpPr>
            <xdr:cNvPr id="224818" name="Check Box 1586" hidden="1">
              <a:extLst>
                <a:ext uri="{63B3BB69-23CF-44E3-9099-C40C66FF867C}">
                  <a14:compatExt spid="_x0000_s224818"/>
                </a:ext>
                <a:ext uri="{FF2B5EF4-FFF2-40B4-BE49-F238E27FC236}">
                  <a16:creationId xmlns:a16="http://schemas.microsoft.com/office/drawing/2014/main" id="{00000000-0008-0000-0300-00003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81</xdr:row>
          <xdr:rowOff>139700</xdr:rowOff>
        </xdr:from>
        <xdr:to>
          <xdr:col>28</xdr:col>
          <xdr:colOff>330200</xdr:colOff>
          <xdr:row>83</xdr:row>
          <xdr:rowOff>25400</xdr:rowOff>
        </xdr:to>
        <xdr:sp macro="" textlink="">
          <xdr:nvSpPr>
            <xdr:cNvPr id="224819" name="Check Box 1587" hidden="1">
              <a:extLst>
                <a:ext uri="{63B3BB69-23CF-44E3-9099-C40C66FF867C}">
                  <a14:compatExt spid="_x0000_s224819"/>
                </a:ext>
                <a:ext uri="{FF2B5EF4-FFF2-40B4-BE49-F238E27FC236}">
                  <a16:creationId xmlns:a16="http://schemas.microsoft.com/office/drawing/2014/main" id="{00000000-0008-0000-0300-00003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82</xdr:row>
          <xdr:rowOff>139700</xdr:rowOff>
        </xdr:from>
        <xdr:to>
          <xdr:col>28</xdr:col>
          <xdr:colOff>330200</xdr:colOff>
          <xdr:row>84</xdr:row>
          <xdr:rowOff>25400</xdr:rowOff>
        </xdr:to>
        <xdr:sp macro="" textlink="">
          <xdr:nvSpPr>
            <xdr:cNvPr id="224820" name="Check Box 1588" hidden="1">
              <a:extLst>
                <a:ext uri="{63B3BB69-23CF-44E3-9099-C40C66FF867C}">
                  <a14:compatExt spid="_x0000_s224820"/>
                </a:ext>
                <a:ext uri="{FF2B5EF4-FFF2-40B4-BE49-F238E27FC236}">
                  <a16:creationId xmlns:a16="http://schemas.microsoft.com/office/drawing/2014/main" id="{00000000-0008-0000-0300-00003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83</xdr:row>
          <xdr:rowOff>139700</xdr:rowOff>
        </xdr:from>
        <xdr:to>
          <xdr:col>28</xdr:col>
          <xdr:colOff>330200</xdr:colOff>
          <xdr:row>85</xdr:row>
          <xdr:rowOff>25400</xdr:rowOff>
        </xdr:to>
        <xdr:sp macro="" textlink="">
          <xdr:nvSpPr>
            <xdr:cNvPr id="224821" name="Check Box 1589" hidden="1">
              <a:extLst>
                <a:ext uri="{63B3BB69-23CF-44E3-9099-C40C66FF867C}">
                  <a14:compatExt spid="_x0000_s224821"/>
                </a:ext>
                <a:ext uri="{FF2B5EF4-FFF2-40B4-BE49-F238E27FC236}">
                  <a16:creationId xmlns:a16="http://schemas.microsoft.com/office/drawing/2014/main" id="{00000000-0008-0000-0300-00003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84</xdr:row>
          <xdr:rowOff>139700</xdr:rowOff>
        </xdr:from>
        <xdr:to>
          <xdr:col>28</xdr:col>
          <xdr:colOff>330200</xdr:colOff>
          <xdr:row>86</xdr:row>
          <xdr:rowOff>25400</xdr:rowOff>
        </xdr:to>
        <xdr:sp macro="" textlink="">
          <xdr:nvSpPr>
            <xdr:cNvPr id="224822" name="Check Box 1590" hidden="1">
              <a:extLst>
                <a:ext uri="{63B3BB69-23CF-44E3-9099-C40C66FF867C}">
                  <a14:compatExt spid="_x0000_s224822"/>
                </a:ext>
                <a:ext uri="{FF2B5EF4-FFF2-40B4-BE49-F238E27FC236}">
                  <a16:creationId xmlns:a16="http://schemas.microsoft.com/office/drawing/2014/main" id="{00000000-0008-0000-0300-00003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85</xdr:row>
          <xdr:rowOff>139700</xdr:rowOff>
        </xdr:from>
        <xdr:to>
          <xdr:col>28</xdr:col>
          <xdr:colOff>330200</xdr:colOff>
          <xdr:row>87</xdr:row>
          <xdr:rowOff>25400</xdr:rowOff>
        </xdr:to>
        <xdr:sp macro="" textlink="">
          <xdr:nvSpPr>
            <xdr:cNvPr id="224823" name="Check Box 1591" hidden="1">
              <a:extLst>
                <a:ext uri="{63B3BB69-23CF-44E3-9099-C40C66FF867C}">
                  <a14:compatExt spid="_x0000_s224823"/>
                </a:ext>
                <a:ext uri="{FF2B5EF4-FFF2-40B4-BE49-F238E27FC236}">
                  <a16:creationId xmlns:a16="http://schemas.microsoft.com/office/drawing/2014/main" id="{00000000-0008-0000-0300-00003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86</xdr:row>
          <xdr:rowOff>139700</xdr:rowOff>
        </xdr:from>
        <xdr:to>
          <xdr:col>28</xdr:col>
          <xdr:colOff>330200</xdr:colOff>
          <xdr:row>88</xdr:row>
          <xdr:rowOff>25400</xdr:rowOff>
        </xdr:to>
        <xdr:sp macro="" textlink="">
          <xdr:nvSpPr>
            <xdr:cNvPr id="224824" name="Check Box 1592" hidden="1">
              <a:extLst>
                <a:ext uri="{63B3BB69-23CF-44E3-9099-C40C66FF867C}">
                  <a14:compatExt spid="_x0000_s224824"/>
                </a:ext>
                <a:ext uri="{FF2B5EF4-FFF2-40B4-BE49-F238E27FC236}">
                  <a16:creationId xmlns:a16="http://schemas.microsoft.com/office/drawing/2014/main" id="{00000000-0008-0000-0300-00003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87</xdr:row>
          <xdr:rowOff>139700</xdr:rowOff>
        </xdr:from>
        <xdr:to>
          <xdr:col>28</xdr:col>
          <xdr:colOff>330200</xdr:colOff>
          <xdr:row>89</xdr:row>
          <xdr:rowOff>25400</xdr:rowOff>
        </xdr:to>
        <xdr:sp macro="" textlink="">
          <xdr:nvSpPr>
            <xdr:cNvPr id="224825" name="Check Box 1593" hidden="1">
              <a:extLst>
                <a:ext uri="{63B3BB69-23CF-44E3-9099-C40C66FF867C}">
                  <a14:compatExt spid="_x0000_s224825"/>
                </a:ext>
                <a:ext uri="{FF2B5EF4-FFF2-40B4-BE49-F238E27FC236}">
                  <a16:creationId xmlns:a16="http://schemas.microsoft.com/office/drawing/2014/main" id="{00000000-0008-0000-0300-00003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88</xdr:row>
          <xdr:rowOff>139700</xdr:rowOff>
        </xdr:from>
        <xdr:to>
          <xdr:col>28</xdr:col>
          <xdr:colOff>330200</xdr:colOff>
          <xdr:row>90</xdr:row>
          <xdr:rowOff>25400</xdr:rowOff>
        </xdr:to>
        <xdr:sp macro="" textlink="">
          <xdr:nvSpPr>
            <xdr:cNvPr id="224826" name="Check Box 1594" hidden="1">
              <a:extLst>
                <a:ext uri="{63B3BB69-23CF-44E3-9099-C40C66FF867C}">
                  <a14:compatExt spid="_x0000_s224826"/>
                </a:ext>
                <a:ext uri="{FF2B5EF4-FFF2-40B4-BE49-F238E27FC236}">
                  <a16:creationId xmlns:a16="http://schemas.microsoft.com/office/drawing/2014/main" id="{00000000-0008-0000-0300-00003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89</xdr:row>
          <xdr:rowOff>139700</xdr:rowOff>
        </xdr:from>
        <xdr:to>
          <xdr:col>28</xdr:col>
          <xdr:colOff>330200</xdr:colOff>
          <xdr:row>91</xdr:row>
          <xdr:rowOff>25400</xdr:rowOff>
        </xdr:to>
        <xdr:sp macro="" textlink="">
          <xdr:nvSpPr>
            <xdr:cNvPr id="224827" name="Check Box 1595" hidden="1">
              <a:extLst>
                <a:ext uri="{63B3BB69-23CF-44E3-9099-C40C66FF867C}">
                  <a14:compatExt spid="_x0000_s224827"/>
                </a:ext>
                <a:ext uri="{FF2B5EF4-FFF2-40B4-BE49-F238E27FC236}">
                  <a16:creationId xmlns:a16="http://schemas.microsoft.com/office/drawing/2014/main" id="{00000000-0008-0000-0300-00003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90</xdr:row>
          <xdr:rowOff>139700</xdr:rowOff>
        </xdr:from>
        <xdr:to>
          <xdr:col>28</xdr:col>
          <xdr:colOff>330200</xdr:colOff>
          <xdr:row>92</xdr:row>
          <xdr:rowOff>25400</xdr:rowOff>
        </xdr:to>
        <xdr:sp macro="" textlink="">
          <xdr:nvSpPr>
            <xdr:cNvPr id="224828" name="Check Box 1596" hidden="1">
              <a:extLst>
                <a:ext uri="{63B3BB69-23CF-44E3-9099-C40C66FF867C}">
                  <a14:compatExt spid="_x0000_s224828"/>
                </a:ext>
                <a:ext uri="{FF2B5EF4-FFF2-40B4-BE49-F238E27FC236}">
                  <a16:creationId xmlns:a16="http://schemas.microsoft.com/office/drawing/2014/main" id="{00000000-0008-0000-0300-00003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91</xdr:row>
          <xdr:rowOff>139700</xdr:rowOff>
        </xdr:from>
        <xdr:to>
          <xdr:col>28</xdr:col>
          <xdr:colOff>330200</xdr:colOff>
          <xdr:row>93</xdr:row>
          <xdr:rowOff>25400</xdr:rowOff>
        </xdr:to>
        <xdr:sp macro="" textlink="">
          <xdr:nvSpPr>
            <xdr:cNvPr id="224829" name="Check Box 1597" hidden="1">
              <a:extLst>
                <a:ext uri="{63B3BB69-23CF-44E3-9099-C40C66FF867C}">
                  <a14:compatExt spid="_x0000_s224829"/>
                </a:ext>
                <a:ext uri="{FF2B5EF4-FFF2-40B4-BE49-F238E27FC236}">
                  <a16:creationId xmlns:a16="http://schemas.microsoft.com/office/drawing/2014/main" id="{00000000-0008-0000-0300-00003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92</xdr:row>
          <xdr:rowOff>139700</xdr:rowOff>
        </xdr:from>
        <xdr:to>
          <xdr:col>28</xdr:col>
          <xdr:colOff>330200</xdr:colOff>
          <xdr:row>94</xdr:row>
          <xdr:rowOff>25400</xdr:rowOff>
        </xdr:to>
        <xdr:sp macro="" textlink="">
          <xdr:nvSpPr>
            <xdr:cNvPr id="224830" name="Check Box 1598" hidden="1">
              <a:extLst>
                <a:ext uri="{63B3BB69-23CF-44E3-9099-C40C66FF867C}">
                  <a14:compatExt spid="_x0000_s224830"/>
                </a:ext>
                <a:ext uri="{FF2B5EF4-FFF2-40B4-BE49-F238E27FC236}">
                  <a16:creationId xmlns:a16="http://schemas.microsoft.com/office/drawing/2014/main" id="{00000000-0008-0000-0300-00003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93</xdr:row>
          <xdr:rowOff>139700</xdr:rowOff>
        </xdr:from>
        <xdr:to>
          <xdr:col>28</xdr:col>
          <xdr:colOff>330200</xdr:colOff>
          <xdr:row>95</xdr:row>
          <xdr:rowOff>25400</xdr:rowOff>
        </xdr:to>
        <xdr:sp macro="" textlink="">
          <xdr:nvSpPr>
            <xdr:cNvPr id="224831" name="Check Box 1599" hidden="1">
              <a:extLst>
                <a:ext uri="{63B3BB69-23CF-44E3-9099-C40C66FF867C}">
                  <a14:compatExt spid="_x0000_s224831"/>
                </a:ext>
                <a:ext uri="{FF2B5EF4-FFF2-40B4-BE49-F238E27FC236}">
                  <a16:creationId xmlns:a16="http://schemas.microsoft.com/office/drawing/2014/main" id="{00000000-0008-0000-0300-00003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94</xdr:row>
          <xdr:rowOff>139700</xdr:rowOff>
        </xdr:from>
        <xdr:to>
          <xdr:col>28</xdr:col>
          <xdr:colOff>330200</xdr:colOff>
          <xdr:row>96</xdr:row>
          <xdr:rowOff>25400</xdr:rowOff>
        </xdr:to>
        <xdr:sp macro="" textlink="">
          <xdr:nvSpPr>
            <xdr:cNvPr id="224832" name="Check Box 1600" hidden="1">
              <a:extLst>
                <a:ext uri="{63B3BB69-23CF-44E3-9099-C40C66FF867C}">
                  <a14:compatExt spid="_x0000_s224832"/>
                </a:ext>
                <a:ext uri="{FF2B5EF4-FFF2-40B4-BE49-F238E27FC236}">
                  <a16:creationId xmlns:a16="http://schemas.microsoft.com/office/drawing/2014/main" id="{00000000-0008-0000-0300-00004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95</xdr:row>
          <xdr:rowOff>139700</xdr:rowOff>
        </xdr:from>
        <xdr:to>
          <xdr:col>28</xdr:col>
          <xdr:colOff>330200</xdr:colOff>
          <xdr:row>97</xdr:row>
          <xdr:rowOff>25400</xdr:rowOff>
        </xdr:to>
        <xdr:sp macro="" textlink="">
          <xdr:nvSpPr>
            <xdr:cNvPr id="224833" name="Check Box 1601" hidden="1">
              <a:extLst>
                <a:ext uri="{63B3BB69-23CF-44E3-9099-C40C66FF867C}">
                  <a14:compatExt spid="_x0000_s224833"/>
                </a:ext>
                <a:ext uri="{FF2B5EF4-FFF2-40B4-BE49-F238E27FC236}">
                  <a16:creationId xmlns:a16="http://schemas.microsoft.com/office/drawing/2014/main" id="{00000000-0008-0000-0300-00004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96</xdr:row>
          <xdr:rowOff>139700</xdr:rowOff>
        </xdr:from>
        <xdr:to>
          <xdr:col>28</xdr:col>
          <xdr:colOff>330200</xdr:colOff>
          <xdr:row>98</xdr:row>
          <xdr:rowOff>25400</xdr:rowOff>
        </xdr:to>
        <xdr:sp macro="" textlink="">
          <xdr:nvSpPr>
            <xdr:cNvPr id="224834" name="Check Box 1602" hidden="1">
              <a:extLst>
                <a:ext uri="{63B3BB69-23CF-44E3-9099-C40C66FF867C}">
                  <a14:compatExt spid="_x0000_s224834"/>
                </a:ext>
                <a:ext uri="{FF2B5EF4-FFF2-40B4-BE49-F238E27FC236}">
                  <a16:creationId xmlns:a16="http://schemas.microsoft.com/office/drawing/2014/main" id="{00000000-0008-0000-0300-00004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97</xdr:row>
          <xdr:rowOff>139700</xdr:rowOff>
        </xdr:from>
        <xdr:to>
          <xdr:col>28</xdr:col>
          <xdr:colOff>330200</xdr:colOff>
          <xdr:row>99</xdr:row>
          <xdr:rowOff>25400</xdr:rowOff>
        </xdr:to>
        <xdr:sp macro="" textlink="">
          <xdr:nvSpPr>
            <xdr:cNvPr id="224835" name="Check Box 1603" hidden="1">
              <a:extLst>
                <a:ext uri="{63B3BB69-23CF-44E3-9099-C40C66FF867C}">
                  <a14:compatExt spid="_x0000_s224835"/>
                </a:ext>
                <a:ext uri="{FF2B5EF4-FFF2-40B4-BE49-F238E27FC236}">
                  <a16:creationId xmlns:a16="http://schemas.microsoft.com/office/drawing/2014/main" id="{00000000-0008-0000-0300-00004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98</xdr:row>
          <xdr:rowOff>139700</xdr:rowOff>
        </xdr:from>
        <xdr:to>
          <xdr:col>28</xdr:col>
          <xdr:colOff>330200</xdr:colOff>
          <xdr:row>100</xdr:row>
          <xdr:rowOff>25400</xdr:rowOff>
        </xdr:to>
        <xdr:sp macro="" textlink="">
          <xdr:nvSpPr>
            <xdr:cNvPr id="224836" name="Check Box 1604" hidden="1">
              <a:extLst>
                <a:ext uri="{63B3BB69-23CF-44E3-9099-C40C66FF867C}">
                  <a14:compatExt spid="_x0000_s224836"/>
                </a:ext>
                <a:ext uri="{FF2B5EF4-FFF2-40B4-BE49-F238E27FC236}">
                  <a16:creationId xmlns:a16="http://schemas.microsoft.com/office/drawing/2014/main" id="{00000000-0008-0000-0300-00004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99</xdr:row>
          <xdr:rowOff>139700</xdr:rowOff>
        </xdr:from>
        <xdr:to>
          <xdr:col>28</xdr:col>
          <xdr:colOff>330200</xdr:colOff>
          <xdr:row>101</xdr:row>
          <xdr:rowOff>25400</xdr:rowOff>
        </xdr:to>
        <xdr:sp macro="" textlink="">
          <xdr:nvSpPr>
            <xdr:cNvPr id="224837" name="Check Box 1605" hidden="1">
              <a:extLst>
                <a:ext uri="{63B3BB69-23CF-44E3-9099-C40C66FF867C}">
                  <a14:compatExt spid="_x0000_s224837"/>
                </a:ext>
                <a:ext uri="{FF2B5EF4-FFF2-40B4-BE49-F238E27FC236}">
                  <a16:creationId xmlns:a16="http://schemas.microsoft.com/office/drawing/2014/main" id="{00000000-0008-0000-0300-00004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100</xdr:row>
          <xdr:rowOff>139700</xdr:rowOff>
        </xdr:from>
        <xdr:to>
          <xdr:col>28</xdr:col>
          <xdr:colOff>330200</xdr:colOff>
          <xdr:row>102</xdr:row>
          <xdr:rowOff>25400</xdr:rowOff>
        </xdr:to>
        <xdr:sp macro="" textlink="">
          <xdr:nvSpPr>
            <xdr:cNvPr id="224838" name="Check Box 1606" hidden="1">
              <a:extLst>
                <a:ext uri="{63B3BB69-23CF-44E3-9099-C40C66FF867C}">
                  <a14:compatExt spid="_x0000_s224838"/>
                </a:ext>
                <a:ext uri="{FF2B5EF4-FFF2-40B4-BE49-F238E27FC236}">
                  <a16:creationId xmlns:a16="http://schemas.microsoft.com/office/drawing/2014/main" id="{00000000-0008-0000-0300-00004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101</xdr:row>
          <xdr:rowOff>139700</xdr:rowOff>
        </xdr:from>
        <xdr:to>
          <xdr:col>28</xdr:col>
          <xdr:colOff>330200</xdr:colOff>
          <xdr:row>103</xdr:row>
          <xdr:rowOff>25400</xdr:rowOff>
        </xdr:to>
        <xdr:sp macro="" textlink="">
          <xdr:nvSpPr>
            <xdr:cNvPr id="224839" name="Check Box 1607" hidden="1">
              <a:extLst>
                <a:ext uri="{63B3BB69-23CF-44E3-9099-C40C66FF867C}">
                  <a14:compatExt spid="_x0000_s224839"/>
                </a:ext>
                <a:ext uri="{FF2B5EF4-FFF2-40B4-BE49-F238E27FC236}">
                  <a16:creationId xmlns:a16="http://schemas.microsoft.com/office/drawing/2014/main" id="{00000000-0008-0000-0300-00004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xdr:row>
          <xdr:rowOff>152400</xdr:rowOff>
        </xdr:from>
        <xdr:to>
          <xdr:col>29</xdr:col>
          <xdr:colOff>330200</xdr:colOff>
          <xdr:row>3</xdr:row>
          <xdr:rowOff>152400</xdr:rowOff>
        </xdr:to>
        <xdr:sp macro="" textlink="">
          <xdr:nvSpPr>
            <xdr:cNvPr id="224840" name="Check Box 1608" hidden="1">
              <a:extLst>
                <a:ext uri="{63B3BB69-23CF-44E3-9099-C40C66FF867C}">
                  <a14:compatExt spid="_x0000_s224840"/>
                </a:ext>
                <a:ext uri="{FF2B5EF4-FFF2-40B4-BE49-F238E27FC236}">
                  <a16:creationId xmlns:a16="http://schemas.microsoft.com/office/drawing/2014/main" id="{00000000-0008-0000-0300-00004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xdr:row>
          <xdr:rowOff>139700</xdr:rowOff>
        </xdr:from>
        <xdr:to>
          <xdr:col>29</xdr:col>
          <xdr:colOff>330200</xdr:colOff>
          <xdr:row>5</xdr:row>
          <xdr:rowOff>25400</xdr:rowOff>
        </xdr:to>
        <xdr:sp macro="" textlink="">
          <xdr:nvSpPr>
            <xdr:cNvPr id="224841" name="Check Box 1609" hidden="1">
              <a:extLst>
                <a:ext uri="{63B3BB69-23CF-44E3-9099-C40C66FF867C}">
                  <a14:compatExt spid="_x0000_s224841"/>
                </a:ext>
                <a:ext uri="{FF2B5EF4-FFF2-40B4-BE49-F238E27FC236}">
                  <a16:creationId xmlns:a16="http://schemas.microsoft.com/office/drawing/2014/main" id="{00000000-0008-0000-0300-00004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xdr:row>
          <xdr:rowOff>139700</xdr:rowOff>
        </xdr:from>
        <xdr:to>
          <xdr:col>29</xdr:col>
          <xdr:colOff>330200</xdr:colOff>
          <xdr:row>6</xdr:row>
          <xdr:rowOff>25400</xdr:rowOff>
        </xdr:to>
        <xdr:sp macro="" textlink="">
          <xdr:nvSpPr>
            <xdr:cNvPr id="224842" name="Check Box 1610" hidden="1">
              <a:extLst>
                <a:ext uri="{63B3BB69-23CF-44E3-9099-C40C66FF867C}">
                  <a14:compatExt spid="_x0000_s224842"/>
                </a:ext>
                <a:ext uri="{FF2B5EF4-FFF2-40B4-BE49-F238E27FC236}">
                  <a16:creationId xmlns:a16="http://schemas.microsoft.com/office/drawing/2014/main" id="{00000000-0008-0000-0300-00004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xdr:row>
          <xdr:rowOff>139700</xdr:rowOff>
        </xdr:from>
        <xdr:to>
          <xdr:col>29</xdr:col>
          <xdr:colOff>330200</xdr:colOff>
          <xdr:row>7</xdr:row>
          <xdr:rowOff>25400</xdr:rowOff>
        </xdr:to>
        <xdr:sp macro="" textlink="">
          <xdr:nvSpPr>
            <xdr:cNvPr id="224843" name="Check Box 1611" hidden="1">
              <a:extLst>
                <a:ext uri="{63B3BB69-23CF-44E3-9099-C40C66FF867C}">
                  <a14:compatExt spid="_x0000_s224843"/>
                </a:ext>
                <a:ext uri="{FF2B5EF4-FFF2-40B4-BE49-F238E27FC236}">
                  <a16:creationId xmlns:a16="http://schemas.microsoft.com/office/drawing/2014/main" id="{00000000-0008-0000-0300-00004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xdr:row>
          <xdr:rowOff>139700</xdr:rowOff>
        </xdr:from>
        <xdr:to>
          <xdr:col>29</xdr:col>
          <xdr:colOff>330200</xdr:colOff>
          <xdr:row>8</xdr:row>
          <xdr:rowOff>25400</xdr:rowOff>
        </xdr:to>
        <xdr:sp macro="" textlink="">
          <xdr:nvSpPr>
            <xdr:cNvPr id="224844" name="Check Box 1612" hidden="1">
              <a:extLst>
                <a:ext uri="{63B3BB69-23CF-44E3-9099-C40C66FF867C}">
                  <a14:compatExt spid="_x0000_s224844"/>
                </a:ext>
                <a:ext uri="{FF2B5EF4-FFF2-40B4-BE49-F238E27FC236}">
                  <a16:creationId xmlns:a16="http://schemas.microsoft.com/office/drawing/2014/main" id="{00000000-0008-0000-0300-00004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xdr:row>
          <xdr:rowOff>139700</xdr:rowOff>
        </xdr:from>
        <xdr:to>
          <xdr:col>29</xdr:col>
          <xdr:colOff>330200</xdr:colOff>
          <xdr:row>9</xdr:row>
          <xdr:rowOff>25400</xdr:rowOff>
        </xdr:to>
        <xdr:sp macro="" textlink="">
          <xdr:nvSpPr>
            <xdr:cNvPr id="224845" name="Check Box 1613" hidden="1">
              <a:extLst>
                <a:ext uri="{63B3BB69-23CF-44E3-9099-C40C66FF867C}">
                  <a14:compatExt spid="_x0000_s224845"/>
                </a:ext>
                <a:ext uri="{FF2B5EF4-FFF2-40B4-BE49-F238E27FC236}">
                  <a16:creationId xmlns:a16="http://schemas.microsoft.com/office/drawing/2014/main" id="{00000000-0008-0000-0300-00004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xdr:row>
          <xdr:rowOff>139700</xdr:rowOff>
        </xdr:from>
        <xdr:to>
          <xdr:col>29</xdr:col>
          <xdr:colOff>330200</xdr:colOff>
          <xdr:row>10</xdr:row>
          <xdr:rowOff>25400</xdr:rowOff>
        </xdr:to>
        <xdr:sp macro="" textlink="">
          <xdr:nvSpPr>
            <xdr:cNvPr id="224846" name="Check Box 1614" hidden="1">
              <a:extLst>
                <a:ext uri="{63B3BB69-23CF-44E3-9099-C40C66FF867C}">
                  <a14:compatExt spid="_x0000_s224846"/>
                </a:ext>
                <a:ext uri="{FF2B5EF4-FFF2-40B4-BE49-F238E27FC236}">
                  <a16:creationId xmlns:a16="http://schemas.microsoft.com/office/drawing/2014/main" id="{00000000-0008-0000-0300-00004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xdr:row>
          <xdr:rowOff>139700</xdr:rowOff>
        </xdr:from>
        <xdr:to>
          <xdr:col>29</xdr:col>
          <xdr:colOff>330200</xdr:colOff>
          <xdr:row>11</xdr:row>
          <xdr:rowOff>25400</xdr:rowOff>
        </xdr:to>
        <xdr:sp macro="" textlink="">
          <xdr:nvSpPr>
            <xdr:cNvPr id="224847" name="Check Box 1615" hidden="1">
              <a:extLst>
                <a:ext uri="{63B3BB69-23CF-44E3-9099-C40C66FF867C}">
                  <a14:compatExt spid="_x0000_s224847"/>
                </a:ext>
                <a:ext uri="{FF2B5EF4-FFF2-40B4-BE49-F238E27FC236}">
                  <a16:creationId xmlns:a16="http://schemas.microsoft.com/office/drawing/2014/main" id="{00000000-0008-0000-0300-00004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xdr:row>
          <xdr:rowOff>139700</xdr:rowOff>
        </xdr:from>
        <xdr:to>
          <xdr:col>29</xdr:col>
          <xdr:colOff>330200</xdr:colOff>
          <xdr:row>12</xdr:row>
          <xdr:rowOff>25400</xdr:rowOff>
        </xdr:to>
        <xdr:sp macro="" textlink="">
          <xdr:nvSpPr>
            <xdr:cNvPr id="224848" name="Check Box 1616" hidden="1">
              <a:extLst>
                <a:ext uri="{63B3BB69-23CF-44E3-9099-C40C66FF867C}">
                  <a14:compatExt spid="_x0000_s224848"/>
                </a:ext>
                <a:ext uri="{FF2B5EF4-FFF2-40B4-BE49-F238E27FC236}">
                  <a16:creationId xmlns:a16="http://schemas.microsoft.com/office/drawing/2014/main" id="{00000000-0008-0000-0300-00005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11</xdr:row>
          <xdr:rowOff>139700</xdr:rowOff>
        </xdr:from>
        <xdr:to>
          <xdr:col>29</xdr:col>
          <xdr:colOff>330200</xdr:colOff>
          <xdr:row>13</xdr:row>
          <xdr:rowOff>25400</xdr:rowOff>
        </xdr:to>
        <xdr:sp macro="" textlink="">
          <xdr:nvSpPr>
            <xdr:cNvPr id="224849" name="Check Box 1617" hidden="1">
              <a:extLst>
                <a:ext uri="{63B3BB69-23CF-44E3-9099-C40C66FF867C}">
                  <a14:compatExt spid="_x0000_s224849"/>
                </a:ext>
                <a:ext uri="{FF2B5EF4-FFF2-40B4-BE49-F238E27FC236}">
                  <a16:creationId xmlns:a16="http://schemas.microsoft.com/office/drawing/2014/main" id="{00000000-0008-0000-0300-00005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12</xdr:row>
          <xdr:rowOff>139700</xdr:rowOff>
        </xdr:from>
        <xdr:to>
          <xdr:col>29</xdr:col>
          <xdr:colOff>330200</xdr:colOff>
          <xdr:row>14</xdr:row>
          <xdr:rowOff>25400</xdr:rowOff>
        </xdr:to>
        <xdr:sp macro="" textlink="">
          <xdr:nvSpPr>
            <xdr:cNvPr id="224850" name="Check Box 1618" hidden="1">
              <a:extLst>
                <a:ext uri="{63B3BB69-23CF-44E3-9099-C40C66FF867C}">
                  <a14:compatExt spid="_x0000_s224850"/>
                </a:ext>
                <a:ext uri="{FF2B5EF4-FFF2-40B4-BE49-F238E27FC236}">
                  <a16:creationId xmlns:a16="http://schemas.microsoft.com/office/drawing/2014/main" id="{00000000-0008-0000-0300-00005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13</xdr:row>
          <xdr:rowOff>139700</xdr:rowOff>
        </xdr:from>
        <xdr:to>
          <xdr:col>29</xdr:col>
          <xdr:colOff>330200</xdr:colOff>
          <xdr:row>15</xdr:row>
          <xdr:rowOff>25400</xdr:rowOff>
        </xdr:to>
        <xdr:sp macro="" textlink="">
          <xdr:nvSpPr>
            <xdr:cNvPr id="224851" name="Check Box 1619" hidden="1">
              <a:extLst>
                <a:ext uri="{63B3BB69-23CF-44E3-9099-C40C66FF867C}">
                  <a14:compatExt spid="_x0000_s224851"/>
                </a:ext>
                <a:ext uri="{FF2B5EF4-FFF2-40B4-BE49-F238E27FC236}">
                  <a16:creationId xmlns:a16="http://schemas.microsoft.com/office/drawing/2014/main" id="{00000000-0008-0000-0300-00005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14</xdr:row>
          <xdr:rowOff>139700</xdr:rowOff>
        </xdr:from>
        <xdr:to>
          <xdr:col>29</xdr:col>
          <xdr:colOff>330200</xdr:colOff>
          <xdr:row>16</xdr:row>
          <xdr:rowOff>25400</xdr:rowOff>
        </xdr:to>
        <xdr:sp macro="" textlink="">
          <xdr:nvSpPr>
            <xdr:cNvPr id="224852" name="Check Box 1620" hidden="1">
              <a:extLst>
                <a:ext uri="{63B3BB69-23CF-44E3-9099-C40C66FF867C}">
                  <a14:compatExt spid="_x0000_s224852"/>
                </a:ext>
                <a:ext uri="{FF2B5EF4-FFF2-40B4-BE49-F238E27FC236}">
                  <a16:creationId xmlns:a16="http://schemas.microsoft.com/office/drawing/2014/main" id="{00000000-0008-0000-0300-00005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15</xdr:row>
          <xdr:rowOff>139700</xdr:rowOff>
        </xdr:from>
        <xdr:to>
          <xdr:col>29</xdr:col>
          <xdr:colOff>330200</xdr:colOff>
          <xdr:row>17</xdr:row>
          <xdr:rowOff>25400</xdr:rowOff>
        </xdr:to>
        <xdr:sp macro="" textlink="">
          <xdr:nvSpPr>
            <xdr:cNvPr id="224853" name="Check Box 1621" hidden="1">
              <a:extLst>
                <a:ext uri="{63B3BB69-23CF-44E3-9099-C40C66FF867C}">
                  <a14:compatExt spid="_x0000_s224853"/>
                </a:ext>
                <a:ext uri="{FF2B5EF4-FFF2-40B4-BE49-F238E27FC236}">
                  <a16:creationId xmlns:a16="http://schemas.microsoft.com/office/drawing/2014/main" id="{00000000-0008-0000-0300-00005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16</xdr:row>
          <xdr:rowOff>139700</xdr:rowOff>
        </xdr:from>
        <xdr:to>
          <xdr:col>29</xdr:col>
          <xdr:colOff>330200</xdr:colOff>
          <xdr:row>18</xdr:row>
          <xdr:rowOff>25400</xdr:rowOff>
        </xdr:to>
        <xdr:sp macro="" textlink="">
          <xdr:nvSpPr>
            <xdr:cNvPr id="224854" name="Check Box 1622" hidden="1">
              <a:extLst>
                <a:ext uri="{63B3BB69-23CF-44E3-9099-C40C66FF867C}">
                  <a14:compatExt spid="_x0000_s224854"/>
                </a:ext>
                <a:ext uri="{FF2B5EF4-FFF2-40B4-BE49-F238E27FC236}">
                  <a16:creationId xmlns:a16="http://schemas.microsoft.com/office/drawing/2014/main" id="{00000000-0008-0000-0300-00005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17</xdr:row>
          <xdr:rowOff>139700</xdr:rowOff>
        </xdr:from>
        <xdr:to>
          <xdr:col>29</xdr:col>
          <xdr:colOff>330200</xdr:colOff>
          <xdr:row>19</xdr:row>
          <xdr:rowOff>25400</xdr:rowOff>
        </xdr:to>
        <xdr:sp macro="" textlink="">
          <xdr:nvSpPr>
            <xdr:cNvPr id="224855" name="Check Box 1623" hidden="1">
              <a:extLst>
                <a:ext uri="{63B3BB69-23CF-44E3-9099-C40C66FF867C}">
                  <a14:compatExt spid="_x0000_s224855"/>
                </a:ext>
                <a:ext uri="{FF2B5EF4-FFF2-40B4-BE49-F238E27FC236}">
                  <a16:creationId xmlns:a16="http://schemas.microsoft.com/office/drawing/2014/main" id="{00000000-0008-0000-0300-00005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18</xdr:row>
          <xdr:rowOff>139700</xdr:rowOff>
        </xdr:from>
        <xdr:to>
          <xdr:col>29</xdr:col>
          <xdr:colOff>330200</xdr:colOff>
          <xdr:row>20</xdr:row>
          <xdr:rowOff>25400</xdr:rowOff>
        </xdr:to>
        <xdr:sp macro="" textlink="">
          <xdr:nvSpPr>
            <xdr:cNvPr id="224856" name="Check Box 1624" hidden="1">
              <a:extLst>
                <a:ext uri="{63B3BB69-23CF-44E3-9099-C40C66FF867C}">
                  <a14:compatExt spid="_x0000_s224856"/>
                </a:ext>
                <a:ext uri="{FF2B5EF4-FFF2-40B4-BE49-F238E27FC236}">
                  <a16:creationId xmlns:a16="http://schemas.microsoft.com/office/drawing/2014/main" id="{00000000-0008-0000-0300-00005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19</xdr:row>
          <xdr:rowOff>139700</xdr:rowOff>
        </xdr:from>
        <xdr:to>
          <xdr:col>29</xdr:col>
          <xdr:colOff>330200</xdr:colOff>
          <xdr:row>21</xdr:row>
          <xdr:rowOff>25400</xdr:rowOff>
        </xdr:to>
        <xdr:sp macro="" textlink="">
          <xdr:nvSpPr>
            <xdr:cNvPr id="224857" name="Check Box 1625" hidden="1">
              <a:extLst>
                <a:ext uri="{63B3BB69-23CF-44E3-9099-C40C66FF867C}">
                  <a14:compatExt spid="_x0000_s224857"/>
                </a:ext>
                <a:ext uri="{FF2B5EF4-FFF2-40B4-BE49-F238E27FC236}">
                  <a16:creationId xmlns:a16="http://schemas.microsoft.com/office/drawing/2014/main" id="{00000000-0008-0000-0300-00005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20</xdr:row>
          <xdr:rowOff>139700</xdr:rowOff>
        </xdr:from>
        <xdr:to>
          <xdr:col>29</xdr:col>
          <xdr:colOff>330200</xdr:colOff>
          <xdr:row>22</xdr:row>
          <xdr:rowOff>25400</xdr:rowOff>
        </xdr:to>
        <xdr:sp macro="" textlink="">
          <xdr:nvSpPr>
            <xdr:cNvPr id="224858" name="Check Box 1626" hidden="1">
              <a:extLst>
                <a:ext uri="{63B3BB69-23CF-44E3-9099-C40C66FF867C}">
                  <a14:compatExt spid="_x0000_s224858"/>
                </a:ext>
                <a:ext uri="{FF2B5EF4-FFF2-40B4-BE49-F238E27FC236}">
                  <a16:creationId xmlns:a16="http://schemas.microsoft.com/office/drawing/2014/main" id="{00000000-0008-0000-0300-00005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21</xdr:row>
          <xdr:rowOff>139700</xdr:rowOff>
        </xdr:from>
        <xdr:to>
          <xdr:col>29</xdr:col>
          <xdr:colOff>330200</xdr:colOff>
          <xdr:row>23</xdr:row>
          <xdr:rowOff>25400</xdr:rowOff>
        </xdr:to>
        <xdr:sp macro="" textlink="">
          <xdr:nvSpPr>
            <xdr:cNvPr id="224859" name="Check Box 1627" hidden="1">
              <a:extLst>
                <a:ext uri="{63B3BB69-23CF-44E3-9099-C40C66FF867C}">
                  <a14:compatExt spid="_x0000_s224859"/>
                </a:ext>
                <a:ext uri="{FF2B5EF4-FFF2-40B4-BE49-F238E27FC236}">
                  <a16:creationId xmlns:a16="http://schemas.microsoft.com/office/drawing/2014/main" id="{00000000-0008-0000-0300-00005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22</xdr:row>
          <xdr:rowOff>139700</xdr:rowOff>
        </xdr:from>
        <xdr:to>
          <xdr:col>29</xdr:col>
          <xdr:colOff>330200</xdr:colOff>
          <xdr:row>24</xdr:row>
          <xdr:rowOff>25400</xdr:rowOff>
        </xdr:to>
        <xdr:sp macro="" textlink="">
          <xdr:nvSpPr>
            <xdr:cNvPr id="224860" name="Check Box 1628" hidden="1">
              <a:extLst>
                <a:ext uri="{63B3BB69-23CF-44E3-9099-C40C66FF867C}">
                  <a14:compatExt spid="_x0000_s224860"/>
                </a:ext>
                <a:ext uri="{FF2B5EF4-FFF2-40B4-BE49-F238E27FC236}">
                  <a16:creationId xmlns:a16="http://schemas.microsoft.com/office/drawing/2014/main" id="{00000000-0008-0000-0300-00005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23</xdr:row>
          <xdr:rowOff>139700</xdr:rowOff>
        </xdr:from>
        <xdr:to>
          <xdr:col>29</xdr:col>
          <xdr:colOff>330200</xdr:colOff>
          <xdr:row>25</xdr:row>
          <xdr:rowOff>25400</xdr:rowOff>
        </xdr:to>
        <xdr:sp macro="" textlink="">
          <xdr:nvSpPr>
            <xdr:cNvPr id="224861" name="Check Box 1629" hidden="1">
              <a:extLst>
                <a:ext uri="{63B3BB69-23CF-44E3-9099-C40C66FF867C}">
                  <a14:compatExt spid="_x0000_s224861"/>
                </a:ext>
                <a:ext uri="{FF2B5EF4-FFF2-40B4-BE49-F238E27FC236}">
                  <a16:creationId xmlns:a16="http://schemas.microsoft.com/office/drawing/2014/main" id="{00000000-0008-0000-0300-00005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24</xdr:row>
          <xdr:rowOff>139700</xdr:rowOff>
        </xdr:from>
        <xdr:to>
          <xdr:col>29</xdr:col>
          <xdr:colOff>330200</xdr:colOff>
          <xdr:row>26</xdr:row>
          <xdr:rowOff>25400</xdr:rowOff>
        </xdr:to>
        <xdr:sp macro="" textlink="">
          <xdr:nvSpPr>
            <xdr:cNvPr id="224862" name="Check Box 1630" hidden="1">
              <a:extLst>
                <a:ext uri="{63B3BB69-23CF-44E3-9099-C40C66FF867C}">
                  <a14:compatExt spid="_x0000_s224862"/>
                </a:ext>
                <a:ext uri="{FF2B5EF4-FFF2-40B4-BE49-F238E27FC236}">
                  <a16:creationId xmlns:a16="http://schemas.microsoft.com/office/drawing/2014/main" id="{00000000-0008-0000-0300-00005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25</xdr:row>
          <xdr:rowOff>139700</xdr:rowOff>
        </xdr:from>
        <xdr:to>
          <xdr:col>29</xdr:col>
          <xdr:colOff>330200</xdr:colOff>
          <xdr:row>27</xdr:row>
          <xdr:rowOff>25400</xdr:rowOff>
        </xdr:to>
        <xdr:sp macro="" textlink="">
          <xdr:nvSpPr>
            <xdr:cNvPr id="224863" name="Check Box 1631" hidden="1">
              <a:extLst>
                <a:ext uri="{63B3BB69-23CF-44E3-9099-C40C66FF867C}">
                  <a14:compatExt spid="_x0000_s224863"/>
                </a:ext>
                <a:ext uri="{FF2B5EF4-FFF2-40B4-BE49-F238E27FC236}">
                  <a16:creationId xmlns:a16="http://schemas.microsoft.com/office/drawing/2014/main" id="{00000000-0008-0000-0300-00005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26</xdr:row>
          <xdr:rowOff>139700</xdr:rowOff>
        </xdr:from>
        <xdr:to>
          <xdr:col>29</xdr:col>
          <xdr:colOff>330200</xdr:colOff>
          <xdr:row>28</xdr:row>
          <xdr:rowOff>25400</xdr:rowOff>
        </xdr:to>
        <xdr:sp macro="" textlink="">
          <xdr:nvSpPr>
            <xdr:cNvPr id="224864" name="Check Box 1632" hidden="1">
              <a:extLst>
                <a:ext uri="{63B3BB69-23CF-44E3-9099-C40C66FF867C}">
                  <a14:compatExt spid="_x0000_s224864"/>
                </a:ext>
                <a:ext uri="{FF2B5EF4-FFF2-40B4-BE49-F238E27FC236}">
                  <a16:creationId xmlns:a16="http://schemas.microsoft.com/office/drawing/2014/main" id="{00000000-0008-0000-0300-00006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27</xdr:row>
          <xdr:rowOff>139700</xdr:rowOff>
        </xdr:from>
        <xdr:to>
          <xdr:col>29</xdr:col>
          <xdr:colOff>330200</xdr:colOff>
          <xdr:row>29</xdr:row>
          <xdr:rowOff>25400</xdr:rowOff>
        </xdr:to>
        <xdr:sp macro="" textlink="">
          <xdr:nvSpPr>
            <xdr:cNvPr id="224865" name="Check Box 1633" hidden="1">
              <a:extLst>
                <a:ext uri="{63B3BB69-23CF-44E3-9099-C40C66FF867C}">
                  <a14:compatExt spid="_x0000_s224865"/>
                </a:ext>
                <a:ext uri="{FF2B5EF4-FFF2-40B4-BE49-F238E27FC236}">
                  <a16:creationId xmlns:a16="http://schemas.microsoft.com/office/drawing/2014/main" id="{00000000-0008-0000-0300-00006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28</xdr:row>
          <xdr:rowOff>139700</xdr:rowOff>
        </xdr:from>
        <xdr:to>
          <xdr:col>29</xdr:col>
          <xdr:colOff>330200</xdr:colOff>
          <xdr:row>30</xdr:row>
          <xdr:rowOff>25400</xdr:rowOff>
        </xdr:to>
        <xdr:sp macro="" textlink="">
          <xdr:nvSpPr>
            <xdr:cNvPr id="224866" name="Check Box 1634" hidden="1">
              <a:extLst>
                <a:ext uri="{63B3BB69-23CF-44E3-9099-C40C66FF867C}">
                  <a14:compatExt spid="_x0000_s224866"/>
                </a:ext>
                <a:ext uri="{FF2B5EF4-FFF2-40B4-BE49-F238E27FC236}">
                  <a16:creationId xmlns:a16="http://schemas.microsoft.com/office/drawing/2014/main" id="{00000000-0008-0000-0300-00006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29</xdr:row>
          <xdr:rowOff>139700</xdr:rowOff>
        </xdr:from>
        <xdr:to>
          <xdr:col>29</xdr:col>
          <xdr:colOff>330200</xdr:colOff>
          <xdr:row>31</xdr:row>
          <xdr:rowOff>25400</xdr:rowOff>
        </xdr:to>
        <xdr:sp macro="" textlink="">
          <xdr:nvSpPr>
            <xdr:cNvPr id="224867" name="Check Box 1635" hidden="1">
              <a:extLst>
                <a:ext uri="{63B3BB69-23CF-44E3-9099-C40C66FF867C}">
                  <a14:compatExt spid="_x0000_s224867"/>
                </a:ext>
                <a:ext uri="{FF2B5EF4-FFF2-40B4-BE49-F238E27FC236}">
                  <a16:creationId xmlns:a16="http://schemas.microsoft.com/office/drawing/2014/main" id="{00000000-0008-0000-0300-00006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30</xdr:row>
          <xdr:rowOff>139700</xdr:rowOff>
        </xdr:from>
        <xdr:to>
          <xdr:col>29</xdr:col>
          <xdr:colOff>330200</xdr:colOff>
          <xdr:row>32</xdr:row>
          <xdr:rowOff>25400</xdr:rowOff>
        </xdr:to>
        <xdr:sp macro="" textlink="">
          <xdr:nvSpPr>
            <xdr:cNvPr id="224868" name="Check Box 1636" hidden="1">
              <a:extLst>
                <a:ext uri="{63B3BB69-23CF-44E3-9099-C40C66FF867C}">
                  <a14:compatExt spid="_x0000_s224868"/>
                </a:ext>
                <a:ext uri="{FF2B5EF4-FFF2-40B4-BE49-F238E27FC236}">
                  <a16:creationId xmlns:a16="http://schemas.microsoft.com/office/drawing/2014/main" id="{00000000-0008-0000-0300-00006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31</xdr:row>
          <xdr:rowOff>139700</xdr:rowOff>
        </xdr:from>
        <xdr:to>
          <xdr:col>29</xdr:col>
          <xdr:colOff>330200</xdr:colOff>
          <xdr:row>33</xdr:row>
          <xdr:rowOff>25400</xdr:rowOff>
        </xdr:to>
        <xdr:sp macro="" textlink="">
          <xdr:nvSpPr>
            <xdr:cNvPr id="224869" name="Check Box 1637" hidden="1">
              <a:extLst>
                <a:ext uri="{63B3BB69-23CF-44E3-9099-C40C66FF867C}">
                  <a14:compatExt spid="_x0000_s224869"/>
                </a:ext>
                <a:ext uri="{FF2B5EF4-FFF2-40B4-BE49-F238E27FC236}">
                  <a16:creationId xmlns:a16="http://schemas.microsoft.com/office/drawing/2014/main" id="{00000000-0008-0000-0300-00006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32</xdr:row>
          <xdr:rowOff>139700</xdr:rowOff>
        </xdr:from>
        <xdr:to>
          <xdr:col>29</xdr:col>
          <xdr:colOff>330200</xdr:colOff>
          <xdr:row>34</xdr:row>
          <xdr:rowOff>25400</xdr:rowOff>
        </xdr:to>
        <xdr:sp macro="" textlink="">
          <xdr:nvSpPr>
            <xdr:cNvPr id="224870" name="Check Box 1638" hidden="1">
              <a:extLst>
                <a:ext uri="{63B3BB69-23CF-44E3-9099-C40C66FF867C}">
                  <a14:compatExt spid="_x0000_s224870"/>
                </a:ext>
                <a:ext uri="{FF2B5EF4-FFF2-40B4-BE49-F238E27FC236}">
                  <a16:creationId xmlns:a16="http://schemas.microsoft.com/office/drawing/2014/main" id="{00000000-0008-0000-0300-00006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33</xdr:row>
          <xdr:rowOff>139700</xdr:rowOff>
        </xdr:from>
        <xdr:to>
          <xdr:col>29</xdr:col>
          <xdr:colOff>330200</xdr:colOff>
          <xdr:row>35</xdr:row>
          <xdr:rowOff>25400</xdr:rowOff>
        </xdr:to>
        <xdr:sp macro="" textlink="">
          <xdr:nvSpPr>
            <xdr:cNvPr id="224871" name="Check Box 1639" hidden="1">
              <a:extLst>
                <a:ext uri="{63B3BB69-23CF-44E3-9099-C40C66FF867C}">
                  <a14:compatExt spid="_x0000_s224871"/>
                </a:ext>
                <a:ext uri="{FF2B5EF4-FFF2-40B4-BE49-F238E27FC236}">
                  <a16:creationId xmlns:a16="http://schemas.microsoft.com/office/drawing/2014/main" id="{00000000-0008-0000-0300-00006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34</xdr:row>
          <xdr:rowOff>139700</xdr:rowOff>
        </xdr:from>
        <xdr:to>
          <xdr:col>29</xdr:col>
          <xdr:colOff>330200</xdr:colOff>
          <xdr:row>36</xdr:row>
          <xdr:rowOff>25400</xdr:rowOff>
        </xdr:to>
        <xdr:sp macro="" textlink="">
          <xdr:nvSpPr>
            <xdr:cNvPr id="224872" name="Check Box 1640" hidden="1">
              <a:extLst>
                <a:ext uri="{63B3BB69-23CF-44E3-9099-C40C66FF867C}">
                  <a14:compatExt spid="_x0000_s224872"/>
                </a:ext>
                <a:ext uri="{FF2B5EF4-FFF2-40B4-BE49-F238E27FC236}">
                  <a16:creationId xmlns:a16="http://schemas.microsoft.com/office/drawing/2014/main" id="{00000000-0008-0000-0300-00006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35</xdr:row>
          <xdr:rowOff>139700</xdr:rowOff>
        </xdr:from>
        <xdr:to>
          <xdr:col>29</xdr:col>
          <xdr:colOff>330200</xdr:colOff>
          <xdr:row>37</xdr:row>
          <xdr:rowOff>25400</xdr:rowOff>
        </xdr:to>
        <xdr:sp macro="" textlink="">
          <xdr:nvSpPr>
            <xdr:cNvPr id="224873" name="Check Box 1641" hidden="1">
              <a:extLst>
                <a:ext uri="{63B3BB69-23CF-44E3-9099-C40C66FF867C}">
                  <a14:compatExt spid="_x0000_s224873"/>
                </a:ext>
                <a:ext uri="{FF2B5EF4-FFF2-40B4-BE49-F238E27FC236}">
                  <a16:creationId xmlns:a16="http://schemas.microsoft.com/office/drawing/2014/main" id="{00000000-0008-0000-0300-00006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36</xdr:row>
          <xdr:rowOff>139700</xdr:rowOff>
        </xdr:from>
        <xdr:to>
          <xdr:col>29</xdr:col>
          <xdr:colOff>330200</xdr:colOff>
          <xdr:row>38</xdr:row>
          <xdr:rowOff>25400</xdr:rowOff>
        </xdr:to>
        <xdr:sp macro="" textlink="">
          <xdr:nvSpPr>
            <xdr:cNvPr id="224874" name="Check Box 1642" hidden="1">
              <a:extLst>
                <a:ext uri="{63B3BB69-23CF-44E3-9099-C40C66FF867C}">
                  <a14:compatExt spid="_x0000_s224874"/>
                </a:ext>
                <a:ext uri="{FF2B5EF4-FFF2-40B4-BE49-F238E27FC236}">
                  <a16:creationId xmlns:a16="http://schemas.microsoft.com/office/drawing/2014/main" id="{00000000-0008-0000-0300-00006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37</xdr:row>
          <xdr:rowOff>139700</xdr:rowOff>
        </xdr:from>
        <xdr:to>
          <xdr:col>29</xdr:col>
          <xdr:colOff>330200</xdr:colOff>
          <xdr:row>39</xdr:row>
          <xdr:rowOff>25400</xdr:rowOff>
        </xdr:to>
        <xdr:sp macro="" textlink="">
          <xdr:nvSpPr>
            <xdr:cNvPr id="224875" name="Check Box 1643" hidden="1">
              <a:extLst>
                <a:ext uri="{63B3BB69-23CF-44E3-9099-C40C66FF867C}">
                  <a14:compatExt spid="_x0000_s224875"/>
                </a:ext>
                <a:ext uri="{FF2B5EF4-FFF2-40B4-BE49-F238E27FC236}">
                  <a16:creationId xmlns:a16="http://schemas.microsoft.com/office/drawing/2014/main" id="{00000000-0008-0000-0300-00006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38</xdr:row>
          <xdr:rowOff>139700</xdr:rowOff>
        </xdr:from>
        <xdr:to>
          <xdr:col>29</xdr:col>
          <xdr:colOff>330200</xdr:colOff>
          <xdr:row>40</xdr:row>
          <xdr:rowOff>25400</xdr:rowOff>
        </xdr:to>
        <xdr:sp macro="" textlink="">
          <xdr:nvSpPr>
            <xdr:cNvPr id="224876" name="Check Box 1644" hidden="1">
              <a:extLst>
                <a:ext uri="{63B3BB69-23CF-44E3-9099-C40C66FF867C}">
                  <a14:compatExt spid="_x0000_s224876"/>
                </a:ext>
                <a:ext uri="{FF2B5EF4-FFF2-40B4-BE49-F238E27FC236}">
                  <a16:creationId xmlns:a16="http://schemas.microsoft.com/office/drawing/2014/main" id="{00000000-0008-0000-0300-00006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39</xdr:row>
          <xdr:rowOff>139700</xdr:rowOff>
        </xdr:from>
        <xdr:to>
          <xdr:col>29</xdr:col>
          <xdr:colOff>330200</xdr:colOff>
          <xdr:row>41</xdr:row>
          <xdr:rowOff>25400</xdr:rowOff>
        </xdr:to>
        <xdr:sp macro="" textlink="">
          <xdr:nvSpPr>
            <xdr:cNvPr id="224877" name="Check Box 1645" hidden="1">
              <a:extLst>
                <a:ext uri="{63B3BB69-23CF-44E3-9099-C40C66FF867C}">
                  <a14:compatExt spid="_x0000_s224877"/>
                </a:ext>
                <a:ext uri="{FF2B5EF4-FFF2-40B4-BE49-F238E27FC236}">
                  <a16:creationId xmlns:a16="http://schemas.microsoft.com/office/drawing/2014/main" id="{00000000-0008-0000-0300-00006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40</xdr:row>
          <xdr:rowOff>139700</xdr:rowOff>
        </xdr:from>
        <xdr:to>
          <xdr:col>29</xdr:col>
          <xdr:colOff>330200</xdr:colOff>
          <xdr:row>42</xdr:row>
          <xdr:rowOff>25400</xdr:rowOff>
        </xdr:to>
        <xdr:sp macro="" textlink="">
          <xdr:nvSpPr>
            <xdr:cNvPr id="224878" name="Check Box 1646" hidden="1">
              <a:extLst>
                <a:ext uri="{63B3BB69-23CF-44E3-9099-C40C66FF867C}">
                  <a14:compatExt spid="_x0000_s224878"/>
                </a:ext>
                <a:ext uri="{FF2B5EF4-FFF2-40B4-BE49-F238E27FC236}">
                  <a16:creationId xmlns:a16="http://schemas.microsoft.com/office/drawing/2014/main" id="{00000000-0008-0000-0300-00006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41</xdr:row>
          <xdr:rowOff>139700</xdr:rowOff>
        </xdr:from>
        <xdr:to>
          <xdr:col>29</xdr:col>
          <xdr:colOff>330200</xdr:colOff>
          <xdr:row>43</xdr:row>
          <xdr:rowOff>25400</xdr:rowOff>
        </xdr:to>
        <xdr:sp macro="" textlink="">
          <xdr:nvSpPr>
            <xdr:cNvPr id="224879" name="Check Box 1647" hidden="1">
              <a:extLst>
                <a:ext uri="{63B3BB69-23CF-44E3-9099-C40C66FF867C}">
                  <a14:compatExt spid="_x0000_s224879"/>
                </a:ext>
                <a:ext uri="{FF2B5EF4-FFF2-40B4-BE49-F238E27FC236}">
                  <a16:creationId xmlns:a16="http://schemas.microsoft.com/office/drawing/2014/main" id="{00000000-0008-0000-0300-00006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42</xdr:row>
          <xdr:rowOff>139700</xdr:rowOff>
        </xdr:from>
        <xdr:to>
          <xdr:col>29</xdr:col>
          <xdr:colOff>330200</xdr:colOff>
          <xdr:row>44</xdr:row>
          <xdr:rowOff>25400</xdr:rowOff>
        </xdr:to>
        <xdr:sp macro="" textlink="">
          <xdr:nvSpPr>
            <xdr:cNvPr id="224880" name="Check Box 1648" hidden="1">
              <a:extLst>
                <a:ext uri="{63B3BB69-23CF-44E3-9099-C40C66FF867C}">
                  <a14:compatExt spid="_x0000_s224880"/>
                </a:ext>
                <a:ext uri="{FF2B5EF4-FFF2-40B4-BE49-F238E27FC236}">
                  <a16:creationId xmlns:a16="http://schemas.microsoft.com/office/drawing/2014/main" id="{00000000-0008-0000-0300-00007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43</xdr:row>
          <xdr:rowOff>139700</xdr:rowOff>
        </xdr:from>
        <xdr:to>
          <xdr:col>29</xdr:col>
          <xdr:colOff>330200</xdr:colOff>
          <xdr:row>45</xdr:row>
          <xdr:rowOff>25400</xdr:rowOff>
        </xdr:to>
        <xdr:sp macro="" textlink="">
          <xdr:nvSpPr>
            <xdr:cNvPr id="224881" name="Check Box 1649" hidden="1">
              <a:extLst>
                <a:ext uri="{63B3BB69-23CF-44E3-9099-C40C66FF867C}">
                  <a14:compatExt spid="_x0000_s224881"/>
                </a:ext>
                <a:ext uri="{FF2B5EF4-FFF2-40B4-BE49-F238E27FC236}">
                  <a16:creationId xmlns:a16="http://schemas.microsoft.com/office/drawing/2014/main" id="{00000000-0008-0000-0300-00007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44</xdr:row>
          <xdr:rowOff>139700</xdr:rowOff>
        </xdr:from>
        <xdr:to>
          <xdr:col>29</xdr:col>
          <xdr:colOff>330200</xdr:colOff>
          <xdr:row>46</xdr:row>
          <xdr:rowOff>25400</xdr:rowOff>
        </xdr:to>
        <xdr:sp macro="" textlink="">
          <xdr:nvSpPr>
            <xdr:cNvPr id="224882" name="Check Box 1650" hidden="1">
              <a:extLst>
                <a:ext uri="{63B3BB69-23CF-44E3-9099-C40C66FF867C}">
                  <a14:compatExt spid="_x0000_s224882"/>
                </a:ext>
                <a:ext uri="{FF2B5EF4-FFF2-40B4-BE49-F238E27FC236}">
                  <a16:creationId xmlns:a16="http://schemas.microsoft.com/office/drawing/2014/main" id="{00000000-0008-0000-0300-00007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45</xdr:row>
          <xdr:rowOff>139700</xdr:rowOff>
        </xdr:from>
        <xdr:to>
          <xdr:col>29</xdr:col>
          <xdr:colOff>330200</xdr:colOff>
          <xdr:row>47</xdr:row>
          <xdr:rowOff>25400</xdr:rowOff>
        </xdr:to>
        <xdr:sp macro="" textlink="">
          <xdr:nvSpPr>
            <xdr:cNvPr id="224883" name="Check Box 1651" hidden="1">
              <a:extLst>
                <a:ext uri="{63B3BB69-23CF-44E3-9099-C40C66FF867C}">
                  <a14:compatExt spid="_x0000_s224883"/>
                </a:ext>
                <a:ext uri="{FF2B5EF4-FFF2-40B4-BE49-F238E27FC236}">
                  <a16:creationId xmlns:a16="http://schemas.microsoft.com/office/drawing/2014/main" id="{00000000-0008-0000-0300-00007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46</xdr:row>
          <xdr:rowOff>139700</xdr:rowOff>
        </xdr:from>
        <xdr:to>
          <xdr:col>29</xdr:col>
          <xdr:colOff>330200</xdr:colOff>
          <xdr:row>48</xdr:row>
          <xdr:rowOff>25400</xdr:rowOff>
        </xdr:to>
        <xdr:sp macro="" textlink="">
          <xdr:nvSpPr>
            <xdr:cNvPr id="224884" name="Check Box 1652" hidden="1">
              <a:extLst>
                <a:ext uri="{63B3BB69-23CF-44E3-9099-C40C66FF867C}">
                  <a14:compatExt spid="_x0000_s224884"/>
                </a:ext>
                <a:ext uri="{FF2B5EF4-FFF2-40B4-BE49-F238E27FC236}">
                  <a16:creationId xmlns:a16="http://schemas.microsoft.com/office/drawing/2014/main" id="{00000000-0008-0000-0300-00007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47</xdr:row>
          <xdr:rowOff>139700</xdr:rowOff>
        </xdr:from>
        <xdr:to>
          <xdr:col>29</xdr:col>
          <xdr:colOff>330200</xdr:colOff>
          <xdr:row>49</xdr:row>
          <xdr:rowOff>25400</xdr:rowOff>
        </xdr:to>
        <xdr:sp macro="" textlink="">
          <xdr:nvSpPr>
            <xdr:cNvPr id="224885" name="Check Box 1653" hidden="1">
              <a:extLst>
                <a:ext uri="{63B3BB69-23CF-44E3-9099-C40C66FF867C}">
                  <a14:compatExt spid="_x0000_s224885"/>
                </a:ext>
                <a:ext uri="{FF2B5EF4-FFF2-40B4-BE49-F238E27FC236}">
                  <a16:creationId xmlns:a16="http://schemas.microsoft.com/office/drawing/2014/main" id="{00000000-0008-0000-0300-00007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48</xdr:row>
          <xdr:rowOff>139700</xdr:rowOff>
        </xdr:from>
        <xdr:to>
          <xdr:col>29</xdr:col>
          <xdr:colOff>330200</xdr:colOff>
          <xdr:row>50</xdr:row>
          <xdr:rowOff>25400</xdr:rowOff>
        </xdr:to>
        <xdr:sp macro="" textlink="">
          <xdr:nvSpPr>
            <xdr:cNvPr id="224886" name="Check Box 1654" hidden="1">
              <a:extLst>
                <a:ext uri="{63B3BB69-23CF-44E3-9099-C40C66FF867C}">
                  <a14:compatExt spid="_x0000_s224886"/>
                </a:ext>
                <a:ext uri="{FF2B5EF4-FFF2-40B4-BE49-F238E27FC236}">
                  <a16:creationId xmlns:a16="http://schemas.microsoft.com/office/drawing/2014/main" id="{00000000-0008-0000-0300-00007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49</xdr:row>
          <xdr:rowOff>139700</xdr:rowOff>
        </xdr:from>
        <xdr:to>
          <xdr:col>29</xdr:col>
          <xdr:colOff>330200</xdr:colOff>
          <xdr:row>51</xdr:row>
          <xdr:rowOff>25400</xdr:rowOff>
        </xdr:to>
        <xdr:sp macro="" textlink="">
          <xdr:nvSpPr>
            <xdr:cNvPr id="224887" name="Check Box 1655" hidden="1">
              <a:extLst>
                <a:ext uri="{63B3BB69-23CF-44E3-9099-C40C66FF867C}">
                  <a14:compatExt spid="_x0000_s224887"/>
                </a:ext>
                <a:ext uri="{FF2B5EF4-FFF2-40B4-BE49-F238E27FC236}">
                  <a16:creationId xmlns:a16="http://schemas.microsoft.com/office/drawing/2014/main" id="{00000000-0008-0000-0300-00007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50</xdr:row>
          <xdr:rowOff>139700</xdr:rowOff>
        </xdr:from>
        <xdr:to>
          <xdr:col>29</xdr:col>
          <xdr:colOff>330200</xdr:colOff>
          <xdr:row>52</xdr:row>
          <xdr:rowOff>25400</xdr:rowOff>
        </xdr:to>
        <xdr:sp macro="" textlink="">
          <xdr:nvSpPr>
            <xdr:cNvPr id="224888" name="Check Box 1656" hidden="1">
              <a:extLst>
                <a:ext uri="{63B3BB69-23CF-44E3-9099-C40C66FF867C}">
                  <a14:compatExt spid="_x0000_s224888"/>
                </a:ext>
                <a:ext uri="{FF2B5EF4-FFF2-40B4-BE49-F238E27FC236}">
                  <a16:creationId xmlns:a16="http://schemas.microsoft.com/office/drawing/2014/main" id="{00000000-0008-0000-0300-00007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51</xdr:row>
          <xdr:rowOff>139700</xdr:rowOff>
        </xdr:from>
        <xdr:to>
          <xdr:col>29</xdr:col>
          <xdr:colOff>330200</xdr:colOff>
          <xdr:row>53</xdr:row>
          <xdr:rowOff>25400</xdr:rowOff>
        </xdr:to>
        <xdr:sp macro="" textlink="">
          <xdr:nvSpPr>
            <xdr:cNvPr id="224889" name="Check Box 1657" hidden="1">
              <a:extLst>
                <a:ext uri="{63B3BB69-23CF-44E3-9099-C40C66FF867C}">
                  <a14:compatExt spid="_x0000_s224889"/>
                </a:ext>
                <a:ext uri="{FF2B5EF4-FFF2-40B4-BE49-F238E27FC236}">
                  <a16:creationId xmlns:a16="http://schemas.microsoft.com/office/drawing/2014/main" id="{00000000-0008-0000-0300-00007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52</xdr:row>
          <xdr:rowOff>139700</xdr:rowOff>
        </xdr:from>
        <xdr:to>
          <xdr:col>29</xdr:col>
          <xdr:colOff>330200</xdr:colOff>
          <xdr:row>54</xdr:row>
          <xdr:rowOff>25400</xdr:rowOff>
        </xdr:to>
        <xdr:sp macro="" textlink="">
          <xdr:nvSpPr>
            <xdr:cNvPr id="224890" name="Check Box 1658" hidden="1">
              <a:extLst>
                <a:ext uri="{63B3BB69-23CF-44E3-9099-C40C66FF867C}">
                  <a14:compatExt spid="_x0000_s224890"/>
                </a:ext>
                <a:ext uri="{FF2B5EF4-FFF2-40B4-BE49-F238E27FC236}">
                  <a16:creationId xmlns:a16="http://schemas.microsoft.com/office/drawing/2014/main" id="{00000000-0008-0000-0300-00007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53</xdr:row>
          <xdr:rowOff>139700</xdr:rowOff>
        </xdr:from>
        <xdr:to>
          <xdr:col>29</xdr:col>
          <xdr:colOff>330200</xdr:colOff>
          <xdr:row>55</xdr:row>
          <xdr:rowOff>25400</xdr:rowOff>
        </xdr:to>
        <xdr:sp macro="" textlink="">
          <xdr:nvSpPr>
            <xdr:cNvPr id="224891" name="Check Box 1659" hidden="1">
              <a:extLst>
                <a:ext uri="{63B3BB69-23CF-44E3-9099-C40C66FF867C}">
                  <a14:compatExt spid="_x0000_s224891"/>
                </a:ext>
                <a:ext uri="{FF2B5EF4-FFF2-40B4-BE49-F238E27FC236}">
                  <a16:creationId xmlns:a16="http://schemas.microsoft.com/office/drawing/2014/main" id="{00000000-0008-0000-0300-00007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54</xdr:row>
          <xdr:rowOff>139700</xdr:rowOff>
        </xdr:from>
        <xdr:to>
          <xdr:col>29</xdr:col>
          <xdr:colOff>330200</xdr:colOff>
          <xdr:row>56</xdr:row>
          <xdr:rowOff>25400</xdr:rowOff>
        </xdr:to>
        <xdr:sp macro="" textlink="">
          <xdr:nvSpPr>
            <xdr:cNvPr id="224892" name="Check Box 1660" hidden="1">
              <a:extLst>
                <a:ext uri="{63B3BB69-23CF-44E3-9099-C40C66FF867C}">
                  <a14:compatExt spid="_x0000_s224892"/>
                </a:ext>
                <a:ext uri="{FF2B5EF4-FFF2-40B4-BE49-F238E27FC236}">
                  <a16:creationId xmlns:a16="http://schemas.microsoft.com/office/drawing/2014/main" id="{00000000-0008-0000-0300-00007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55</xdr:row>
          <xdr:rowOff>139700</xdr:rowOff>
        </xdr:from>
        <xdr:to>
          <xdr:col>29</xdr:col>
          <xdr:colOff>330200</xdr:colOff>
          <xdr:row>57</xdr:row>
          <xdr:rowOff>25400</xdr:rowOff>
        </xdr:to>
        <xdr:sp macro="" textlink="">
          <xdr:nvSpPr>
            <xdr:cNvPr id="224893" name="Check Box 1661" hidden="1">
              <a:extLst>
                <a:ext uri="{63B3BB69-23CF-44E3-9099-C40C66FF867C}">
                  <a14:compatExt spid="_x0000_s224893"/>
                </a:ext>
                <a:ext uri="{FF2B5EF4-FFF2-40B4-BE49-F238E27FC236}">
                  <a16:creationId xmlns:a16="http://schemas.microsoft.com/office/drawing/2014/main" id="{00000000-0008-0000-0300-00007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56</xdr:row>
          <xdr:rowOff>139700</xdr:rowOff>
        </xdr:from>
        <xdr:to>
          <xdr:col>29</xdr:col>
          <xdr:colOff>330200</xdr:colOff>
          <xdr:row>58</xdr:row>
          <xdr:rowOff>25400</xdr:rowOff>
        </xdr:to>
        <xdr:sp macro="" textlink="">
          <xdr:nvSpPr>
            <xdr:cNvPr id="224894" name="Check Box 1662" hidden="1">
              <a:extLst>
                <a:ext uri="{63B3BB69-23CF-44E3-9099-C40C66FF867C}">
                  <a14:compatExt spid="_x0000_s224894"/>
                </a:ext>
                <a:ext uri="{FF2B5EF4-FFF2-40B4-BE49-F238E27FC236}">
                  <a16:creationId xmlns:a16="http://schemas.microsoft.com/office/drawing/2014/main" id="{00000000-0008-0000-0300-00007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57</xdr:row>
          <xdr:rowOff>139700</xdr:rowOff>
        </xdr:from>
        <xdr:to>
          <xdr:col>29</xdr:col>
          <xdr:colOff>330200</xdr:colOff>
          <xdr:row>59</xdr:row>
          <xdr:rowOff>25400</xdr:rowOff>
        </xdr:to>
        <xdr:sp macro="" textlink="">
          <xdr:nvSpPr>
            <xdr:cNvPr id="224895" name="Check Box 1663" hidden="1">
              <a:extLst>
                <a:ext uri="{63B3BB69-23CF-44E3-9099-C40C66FF867C}">
                  <a14:compatExt spid="_x0000_s224895"/>
                </a:ext>
                <a:ext uri="{FF2B5EF4-FFF2-40B4-BE49-F238E27FC236}">
                  <a16:creationId xmlns:a16="http://schemas.microsoft.com/office/drawing/2014/main" id="{00000000-0008-0000-0300-00007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58</xdr:row>
          <xdr:rowOff>139700</xdr:rowOff>
        </xdr:from>
        <xdr:to>
          <xdr:col>29</xdr:col>
          <xdr:colOff>330200</xdr:colOff>
          <xdr:row>60</xdr:row>
          <xdr:rowOff>25400</xdr:rowOff>
        </xdr:to>
        <xdr:sp macro="" textlink="">
          <xdr:nvSpPr>
            <xdr:cNvPr id="224896" name="Check Box 1664" hidden="1">
              <a:extLst>
                <a:ext uri="{63B3BB69-23CF-44E3-9099-C40C66FF867C}">
                  <a14:compatExt spid="_x0000_s224896"/>
                </a:ext>
                <a:ext uri="{FF2B5EF4-FFF2-40B4-BE49-F238E27FC236}">
                  <a16:creationId xmlns:a16="http://schemas.microsoft.com/office/drawing/2014/main" id="{00000000-0008-0000-0300-00008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59</xdr:row>
          <xdr:rowOff>139700</xdr:rowOff>
        </xdr:from>
        <xdr:to>
          <xdr:col>29</xdr:col>
          <xdr:colOff>330200</xdr:colOff>
          <xdr:row>61</xdr:row>
          <xdr:rowOff>25400</xdr:rowOff>
        </xdr:to>
        <xdr:sp macro="" textlink="">
          <xdr:nvSpPr>
            <xdr:cNvPr id="224897" name="Check Box 1665" hidden="1">
              <a:extLst>
                <a:ext uri="{63B3BB69-23CF-44E3-9099-C40C66FF867C}">
                  <a14:compatExt spid="_x0000_s224897"/>
                </a:ext>
                <a:ext uri="{FF2B5EF4-FFF2-40B4-BE49-F238E27FC236}">
                  <a16:creationId xmlns:a16="http://schemas.microsoft.com/office/drawing/2014/main" id="{00000000-0008-0000-0300-00008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60</xdr:row>
          <xdr:rowOff>139700</xdr:rowOff>
        </xdr:from>
        <xdr:to>
          <xdr:col>29</xdr:col>
          <xdr:colOff>330200</xdr:colOff>
          <xdr:row>62</xdr:row>
          <xdr:rowOff>25400</xdr:rowOff>
        </xdr:to>
        <xdr:sp macro="" textlink="">
          <xdr:nvSpPr>
            <xdr:cNvPr id="224898" name="Check Box 1666" hidden="1">
              <a:extLst>
                <a:ext uri="{63B3BB69-23CF-44E3-9099-C40C66FF867C}">
                  <a14:compatExt spid="_x0000_s224898"/>
                </a:ext>
                <a:ext uri="{FF2B5EF4-FFF2-40B4-BE49-F238E27FC236}">
                  <a16:creationId xmlns:a16="http://schemas.microsoft.com/office/drawing/2014/main" id="{00000000-0008-0000-0300-00008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61</xdr:row>
          <xdr:rowOff>139700</xdr:rowOff>
        </xdr:from>
        <xdr:to>
          <xdr:col>29</xdr:col>
          <xdr:colOff>330200</xdr:colOff>
          <xdr:row>63</xdr:row>
          <xdr:rowOff>25400</xdr:rowOff>
        </xdr:to>
        <xdr:sp macro="" textlink="">
          <xdr:nvSpPr>
            <xdr:cNvPr id="224899" name="Check Box 1667" hidden="1">
              <a:extLst>
                <a:ext uri="{63B3BB69-23CF-44E3-9099-C40C66FF867C}">
                  <a14:compatExt spid="_x0000_s224899"/>
                </a:ext>
                <a:ext uri="{FF2B5EF4-FFF2-40B4-BE49-F238E27FC236}">
                  <a16:creationId xmlns:a16="http://schemas.microsoft.com/office/drawing/2014/main" id="{00000000-0008-0000-0300-00008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62</xdr:row>
          <xdr:rowOff>139700</xdr:rowOff>
        </xdr:from>
        <xdr:to>
          <xdr:col>29</xdr:col>
          <xdr:colOff>330200</xdr:colOff>
          <xdr:row>64</xdr:row>
          <xdr:rowOff>25400</xdr:rowOff>
        </xdr:to>
        <xdr:sp macro="" textlink="">
          <xdr:nvSpPr>
            <xdr:cNvPr id="224900" name="Check Box 1668" hidden="1">
              <a:extLst>
                <a:ext uri="{63B3BB69-23CF-44E3-9099-C40C66FF867C}">
                  <a14:compatExt spid="_x0000_s224900"/>
                </a:ext>
                <a:ext uri="{FF2B5EF4-FFF2-40B4-BE49-F238E27FC236}">
                  <a16:creationId xmlns:a16="http://schemas.microsoft.com/office/drawing/2014/main" id="{00000000-0008-0000-0300-00008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63</xdr:row>
          <xdr:rowOff>139700</xdr:rowOff>
        </xdr:from>
        <xdr:to>
          <xdr:col>29</xdr:col>
          <xdr:colOff>330200</xdr:colOff>
          <xdr:row>65</xdr:row>
          <xdr:rowOff>25400</xdr:rowOff>
        </xdr:to>
        <xdr:sp macro="" textlink="">
          <xdr:nvSpPr>
            <xdr:cNvPr id="224901" name="Check Box 1669" hidden="1">
              <a:extLst>
                <a:ext uri="{63B3BB69-23CF-44E3-9099-C40C66FF867C}">
                  <a14:compatExt spid="_x0000_s224901"/>
                </a:ext>
                <a:ext uri="{FF2B5EF4-FFF2-40B4-BE49-F238E27FC236}">
                  <a16:creationId xmlns:a16="http://schemas.microsoft.com/office/drawing/2014/main" id="{00000000-0008-0000-0300-00008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64</xdr:row>
          <xdr:rowOff>139700</xdr:rowOff>
        </xdr:from>
        <xdr:to>
          <xdr:col>29</xdr:col>
          <xdr:colOff>330200</xdr:colOff>
          <xdr:row>66</xdr:row>
          <xdr:rowOff>25400</xdr:rowOff>
        </xdr:to>
        <xdr:sp macro="" textlink="">
          <xdr:nvSpPr>
            <xdr:cNvPr id="224902" name="Check Box 1670" hidden="1">
              <a:extLst>
                <a:ext uri="{63B3BB69-23CF-44E3-9099-C40C66FF867C}">
                  <a14:compatExt spid="_x0000_s224902"/>
                </a:ext>
                <a:ext uri="{FF2B5EF4-FFF2-40B4-BE49-F238E27FC236}">
                  <a16:creationId xmlns:a16="http://schemas.microsoft.com/office/drawing/2014/main" id="{00000000-0008-0000-0300-00008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65</xdr:row>
          <xdr:rowOff>139700</xdr:rowOff>
        </xdr:from>
        <xdr:to>
          <xdr:col>29</xdr:col>
          <xdr:colOff>330200</xdr:colOff>
          <xdr:row>67</xdr:row>
          <xdr:rowOff>25400</xdr:rowOff>
        </xdr:to>
        <xdr:sp macro="" textlink="">
          <xdr:nvSpPr>
            <xdr:cNvPr id="224903" name="Check Box 1671" hidden="1">
              <a:extLst>
                <a:ext uri="{63B3BB69-23CF-44E3-9099-C40C66FF867C}">
                  <a14:compatExt spid="_x0000_s224903"/>
                </a:ext>
                <a:ext uri="{FF2B5EF4-FFF2-40B4-BE49-F238E27FC236}">
                  <a16:creationId xmlns:a16="http://schemas.microsoft.com/office/drawing/2014/main" id="{00000000-0008-0000-0300-00008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66</xdr:row>
          <xdr:rowOff>139700</xdr:rowOff>
        </xdr:from>
        <xdr:to>
          <xdr:col>29</xdr:col>
          <xdr:colOff>330200</xdr:colOff>
          <xdr:row>68</xdr:row>
          <xdr:rowOff>25400</xdr:rowOff>
        </xdr:to>
        <xdr:sp macro="" textlink="">
          <xdr:nvSpPr>
            <xdr:cNvPr id="224904" name="Check Box 1672" hidden="1">
              <a:extLst>
                <a:ext uri="{63B3BB69-23CF-44E3-9099-C40C66FF867C}">
                  <a14:compatExt spid="_x0000_s224904"/>
                </a:ext>
                <a:ext uri="{FF2B5EF4-FFF2-40B4-BE49-F238E27FC236}">
                  <a16:creationId xmlns:a16="http://schemas.microsoft.com/office/drawing/2014/main" id="{00000000-0008-0000-0300-00008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67</xdr:row>
          <xdr:rowOff>139700</xdr:rowOff>
        </xdr:from>
        <xdr:to>
          <xdr:col>29</xdr:col>
          <xdr:colOff>330200</xdr:colOff>
          <xdr:row>69</xdr:row>
          <xdr:rowOff>25400</xdr:rowOff>
        </xdr:to>
        <xdr:sp macro="" textlink="">
          <xdr:nvSpPr>
            <xdr:cNvPr id="224905" name="Check Box 1673" hidden="1">
              <a:extLst>
                <a:ext uri="{63B3BB69-23CF-44E3-9099-C40C66FF867C}">
                  <a14:compatExt spid="_x0000_s224905"/>
                </a:ext>
                <a:ext uri="{FF2B5EF4-FFF2-40B4-BE49-F238E27FC236}">
                  <a16:creationId xmlns:a16="http://schemas.microsoft.com/office/drawing/2014/main" id="{00000000-0008-0000-0300-00008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68</xdr:row>
          <xdr:rowOff>139700</xdr:rowOff>
        </xdr:from>
        <xdr:to>
          <xdr:col>29</xdr:col>
          <xdr:colOff>330200</xdr:colOff>
          <xdr:row>70</xdr:row>
          <xdr:rowOff>25400</xdr:rowOff>
        </xdr:to>
        <xdr:sp macro="" textlink="">
          <xdr:nvSpPr>
            <xdr:cNvPr id="224906" name="Check Box 1674" hidden="1">
              <a:extLst>
                <a:ext uri="{63B3BB69-23CF-44E3-9099-C40C66FF867C}">
                  <a14:compatExt spid="_x0000_s224906"/>
                </a:ext>
                <a:ext uri="{FF2B5EF4-FFF2-40B4-BE49-F238E27FC236}">
                  <a16:creationId xmlns:a16="http://schemas.microsoft.com/office/drawing/2014/main" id="{00000000-0008-0000-0300-00008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69</xdr:row>
          <xdr:rowOff>139700</xdr:rowOff>
        </xdr:from>
        <xdr:to>
          <xdr:col>29</xdr:col>
          <xdr:colOff>330200</xdr:colOff>
          <xdr:row>71</xdr:row>
          <xdr:rowOff>25400</xdr:rowOff>
        </xdr:to>
        <xdr:sp macro="" textlink="">
          <xdr:nvSpPr>
            <xdr:cNvPr id="224907" name="Check Box 1675" hidden="1">
              <a:extLst>
                <a:ext uri="{63B3BB69-23CF-44E3-9099-C40C66FF867C}">
                  <a14:compatExt spid="_x0000_s224907"/>
                </a:ext>
                <a:ext uri="{FF2B5EF4-FFF2-40B4-BE49-F238E27FC236}">
                  <a16:creationId xmlns:a16="http://schemas.microsoft.com/office/drawing/2014/main" id="{00000000-0008-0000-0300-00008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70</xdr:row>
          <xdr:rowOff>139700</xdr:rowOff>
        </xdr:from>
        <xdr:to>
          <xdr:col>29</xdr:col>
          <xdr:colOff>330200</xdr:colOff>
          <xdr:row>72</xdr:row>
          <xdr:rowOff>25400</xdr:rowOff>
        </xdr:to>
        <xdr:sp macro="" textlink="">
          <xdr:nvSpPr>
            <xdr:cNvPr id="224908" name="Check Box 1676" hidden="1">
              <a:extLst>
                <a:ext uri="{63B3BB69-23CF-44E3-9099-C40C66FF867C}">
                  <a14:compatExt spid="_x0000_s224908"/>
                </a:ext>
                <a:ext uri="{FF2B5EF4-FFF2-40B4-BE49-F238E27FC236}">
                  <a16:creationId xmlns:a16="http://schemas.microsoft.com/office/drawing/2014/main" id="{00000000-0008-0000-0300-00008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71</xdr:row>
          <xdr:rowOff>139700</xdr:rowOff>
        </xdr:from>
        <xdr:to>
          <xdr:col>29</xdr:col>
          <xdr:colOff>330200</xdr:colOff>
          <xdr:row>73</xdr:row>
          <xdr:rowOff>25400</xdr:rowOff>
        </xdr:to>
        <xdr:sp macro="" textlink="">
          <xdr:nvSpPr>
            <xdr:cNvPr id="224909" name="Check Box 1677" hidden="1">
              <a:extLst>
                <a:ext uri="{63B3BB69-23CF-44E3-9099-C40C66FF867C}">
                  <a14:compatExt spid="_x0000_s224909"/>
                </a:ext>
                <a:ext uri="{FF2B5EF4-FFF2-40B4-BE49-F238E27FC236}">
                  <a16:creationId xmlns:a16="http://schemas.microsoft.com/office/drawing/2014/main" id="{00000000-0008-0000-0300-00008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72</xdr:row>
          <xdr:rowOff>139700</xdr:rowOff>
        </xdr:from>
        <xdr:to>
          <xdr:col>29</xdr:col>
          <xdr:colOff>330200</xdr:colOff>
          <xdr:row>74</xdr:row>
          <xdr:rowOff>25400</xdr:rowOff>
        </xdr:to>
        <xdr:sp macro="" textlink="">
          <xdr:nvSpPr>
            <xdr:cNvPr id="224910" name="Check Box 1678" hidden="1">
              <a:extLst>
                <a:ext uri="{63B3BB69-23CF-44E3-9099-C40C66FF867C}">
                  <a14:compatExt spid="_x0000_s224910"/>
                </a:ext>
                <a:ext uri="{FF2B5EF4-FFF2-40B4-BE49-F238E27FC236}">
                  <a16:creationId xmlns:a16="http://schemas.microsoft.com/office/drawing/2014/main" id="{00000000-0008-0000-0300-00008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73</xdr:row>
          <xdr:rowOff>139700</xdr:rowOff>
        </xdr:from>
        <xdr:to>
          <xdr:col>29</xdr:col>
          <xdr:colOff>330200</xdr:colOff>
          <xdr:row>75</xdr:row>
          <xdr:rowOff>25400</xdr:rowOff>
        </xdr:to>
        <xdr:sp macro="" textlink="">
          <xdr:nvSpPr>
            <xdr:cNvPr id="224911" name="Check Box 1679" hidden="1">
              <a:extLst>
                <a:ext uri="{63B3BB69-23CF-44E3-9099-C40C66FF867C}">
                  <a14:compatExt spid="_x0000_s224911"/>
                </a:ext>
                <a:ext uri="{FF2B5EF4-FFF2-40B4-BE49-F238E27FC236}">
                  <a16:creationId xmlns:a16="http://schemas.microsoft.com/office/drawing/2014/main" id="{00000000-0008-0000-0300-00008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74</xdr:row>
          <xdr:rowOff>139700</xdr:rowOff>
        </xdr:from>
        <xdr:to>
          <xdr:col>29</xdr:col>
          <xdr:colOff>330200</xdr:colOff>
          <xdr:row>76</xdr:row>
          <xdr:rowOff>25400</xdr:rowOff>
        </xdr:to>
        <xdr:sp macro="" textlink="">
          <xdr:nvSpPr>
            <xdr:cNvPr id="224912" name="Check Box 1680" hidden="1">
              <a:extLst>
                <a:ext uri="{63B3BB69-23CF-44E3-9099-C40C66FF867C}">
                  <a14:compatExt spid="_x0000_s224912"/>
                </a:ext>
                <a:ext uri="{FF2B5EF4-FFF2-40B4-BE49-F238E27FC236}">
                  <a16:creationId xmlns:a16="http://schemas.microsoft.com/office/drawing/2014/main" id="{00000000-0008-0000-0300-00009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75</xdr:row>
          <xdr:rowOff>139700</xdr:rowOff>
        </xdr:from>
        <xdr:to>
          <xdr:col>29</xdr:col>
          <xdr:colOff>330200</xdr:colOff>
          <xdr:row>77</xdr:row>
          <xdr:rowOff>25400</xdr:rowOff>
        </xdr:to>
        <xdr:sp macro="" textlink="">
          <xdr:nvSpPr>
            <xdr:cNvPr id="224913" name="Check Box 1681" hidden="1">
              <a:extLst>
                <a:ext uri="{63B3BB69-23CF-44E3-9099-C40C66FF867C}">
                  <a14:compatExt spid="_x0000_s224913"/>
                </a:ext>
                <a:ext uri="{FF2B5EF4-FFF2-40B4-BE49-F238E27FC236}">
                  <a16:creationId xmlns:a16="http://schemas.microsoft.com/office/drawing/2014/main" id="{00000000-0008-0000-0300-00009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76</xdr:row>
          <xdr:rowOff>139700</xdr:rowOff>
        </xdr:from>
        <xdr:to>
          <xdr:col>29</xdr:col>
          <xdr:colOff>330200</xdr:colOff>
          <xdr:row>78</xdr:row>
          <xdr:rowOff>25400</xdr:rowOff>
        </xdr:to>
        <xdr:sp macro="" textlink="">
          <xdr:nvSpPr>
            <xdr:cNvPr id="224914" name="Check Box 1682" hidden="1">
              <a:extLst>
                <a:ext uri="{63B3BB69-23CF-44E3-9099-C40C66FF867C}">
                  <a14:compatExt spid="_x0000_s224914"/>
                </a:ext>
                <a:ext uri="{FF2B5EF4-FFF2-40B4-BE49-F238E27FC236}">
                  <a16:creationId xmlns:a16="http://schemas.microsoft.com/office/drawing/2014/main" id="{00000000-0008-0000-0300-00009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77</xdr:row>
          <xdr:rowOff>139700</xdr:rowOff>
        </xdr:from>
        <xdr:to>
          <xdr:col>29</xdr:col>
          <xdr:colOff>330200</xdr:colOff>
          <xdr:row>79</xdr:row>
          <xdr:rowOff>25400</xdr:rowOff>
        </xdr:to>
        <xdr:sp macro="" textlink="">
          <xdr:nvSpPr>
            <xdr:cNvPr id="224915" name="Check Box 1683" hidden="1">
              <a:extLst>
                <a:ext uri="{63B3BB69-23CF-44E3-9099-C40C66FF867C}">
                  <a14:compatExt spid="_x0000_s224915"/>
                </a:ext>
                <a:ext uri="{FF2B5EF4-FFF2-40B4-BE49-F238E27FC236}">
                  <a16:creationId xmlns:a16="http://schemas.microsoft.com/office/drawing/2014/main" id="{00000000-0008-0000-0300-00009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78</xdr:row>
          <xdr:rowOff>139700</xdr:rowOff>
        </xdr:from>
        <xdr:to>
          <xdr:col>29</xdr:col>
          <xdr:colOff>330200</xdr:colOff>
          <xdr:row>80</xdr:row>
          <xdr:rowOff>25400</xdr:rowOff>
        </xdr:to>
        <xdr:sp macro="" textlink="">
          <xdr:nvSpPr>
            <xdr:cNvPr id="224916" name="Check Box 1684" hidden="1">
              <a:extLst>
                <a:ext uri="{63B3BB69-23CF-44E3-9099-C40C66FF867C}">
                  <a14:compatExt spid="_x0000_s224916"/>
                </a:ext>
                <a:ext uri="{FF2B5EF4-FFF2-40B4-BE49-F238E27FC236}">
                  <a16:creationId xmlns:a16="http://schemas.microsoft.com/office/drawing/2014/main" id="{00000000-0008-0000-0300-00009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79</xdr:row>
          <xdr:rowOff>139700</xdr:rowOff>
        </xdr:from>
        <xdr:to>
          <xdr:col>29</xdr:col>
          <xdr:colOff>330200</xdr:colOff>
          <xdr:row>81</xdr:row>
          <xdr:rowOff>25400</xdr:rowOff>
        </xdr:to>
        <xdr:sp macro="" textlink="">
          <xdr:nvSpPr>
            <xdr:cNvPr id="224917" name="Check Box 1685" hidden="1">
              <a:extLst>
                <a:ext uri="{63B3BB69-23CF-44E3-9099-C40C66FF867C}">
                  <a14:compatExt spid="_x0000_s224917"/>
                </a:ext>
                <a:ext uri="{FF2B5EF4-FFF2-40B4-BE49-F238E27FC236}">
                  <a16:creationId xmlns:a16="http://schemas.microsoft.com/office/drawing/2014/main" id="{00000000-0008-0000-0300-00009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80</xdr:row>
          <xdr:rowOff>139700</xdr:rowOff>
        </xdr:from>
        <xdr:to>
          <xdr:col>29</xdr:col>
          <xdr:colOff>330200</xdr:colOff>
          <xdr:row>82</xdr:row>
          <xdr:rowOff>25400</xdr:rowOff>
        </xdr:to>
        <xdr:sp macro="" textlink="">
          <xdr:nvSpPr>
            <xdr:cNvPr id="224918" name="Check Box 1686" hidden="1">
              <a:extLst>
                <a:ext uri="{63B3BB69-23CF-44E3-9099-C40C66FF867C}">
                  <a14:compatExt spid="_x0000_s224918"/>
                </a:ext>
                <a:ext uri="{FF2B5EF4-FFF2-40B4-BE49-F238E27FC236}">
                  <a16:creationId xmlns:a16="http://schemas.microsoft.com/office/drawing/2014/main" id="{00000000-0008-0000-0300-00009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81</xdr:row>
          <xdr:rowOff>139700</xdr:rowOff>
        </xdr:from>
        <xdr:to>
          <xdr:col>29</xdr:col>
          <xdr:colOff>330200</xdr:colOff>
          <xdr:row>83</xdr:row>
          <xdr:rowOff>25400</xdr:rowOff>
        </xdr:to>
        <xdr:sp macro="" textlink="">
          <xdr:nvSpPr>
            <xdr:cNvPr id="224919" name="Check Box 1687" hidden="1">
              <a:extLst>
                <a:ext uri="{63B3BB69-23CF-44E3-9099-C40C66FF867C}">
                  <a14:compatExt spid="_x0000_s224919"/>
                </a:ext>
                <a:ext uri="{FF2B5EF4-FFF2-40B4-BE49-F238E27FC236}">
                  <a16:creationId xmlns:a16="http://schemas.microsoft.com/office/drawing/2014/main" id="{00000000-0008-0000-0300-00009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82</xdr:row>
          <xdr:rowOff>139700</xdr:rowOff>
        </xdr:from>
        <xdr:to>
          <xdr:col>29</xdr:col>
          <xdr:colOff>330200</xdr:colOff>
          <xdr:row>84</xdr:row>
          <xdr:rowOff>25400</xdr:rowOff>
        </xdr:to>
        <xdr:sp macro="" textlink="">
          <xdr:nvSpPr>
            <xdr:cNvPr id="224920" name="Check Box 1688" hidden="1">
              <a:extLst>
                <a:ext uri="{63B3BB69-23CF-44E3-9099-C40C66FF867C}">
                  <a14:compatExt spid="_x0000_s224920"/>
                </a:ext>
                <a:ext uri="{FF2B5EF4-FFF2-40B4-BE49-F238E27FC236}">
                  <a16:creationId xmlns:a16="http://schemas.microsoft.com/office/drawing/2014/main" id="{00000000-0008-0000-0300-00009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83</xdr:row>
          <xdr:rowOff>139700</xdr:rowOff>
        </xdr:from>
        <xdr:to>
          <xdr:col>29</xdr:col>
          <xdr:colOff>330200</xdr:colOff>
          <xdr:row>85</xdr:row>
          <xdr:rowOff>25400</xdr:rowOff>
        </xdr:to>
        <xdr:sp macro="" textlink="">
          <xdr:nvSpPr>
            <xdr:cNvPr id="224921" name="Check Box 1689" hidden="1">
              <a:extLst>
                <a:ext uri="{63B3BB69-23CF-44E3-9099-C40C66FF867C}">
                  <a14:compatExt spid="_x0000_s224921"/>
                </a:ext>
                <a:ext uri="{FF2B5EF4-FFF2-40B4-BE49-F238E27FC236}">
                  <a16:creationId xmlns:a16="http://schemas.microsoft.com/office/drawing/2014/main" id="{00000000-0008-0000-0300-00009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84</xdr:row>
          <xdr:rowOff>139700</xdr:rowOff>
        </xdr:from>
        <xdr:to>
          <xdr:col>29</xdr:col>
          <xdr:colOff>330200</xdr:colOff>
          <xdr:row>86</xdr:row>
          <xdr:rowOff>25400</xdr:rowOff>
        </xdr:to>
        <xdr:sp macro="" textlink="">
          <xdr:nvSpPr>
            <xdr:cNvPr id="224922" name="Check Box 1690" hidden="1">
              <a:extLst>
                <a:ext uri="{63B3BB69-23CF-44E3-9099-C40C66FF867C}">
                  <a14:compatExt spid="_x0000_s224922"/>
                </a:ext>
                <a:ext uri="{FF2B5EF4-FFF2-40B4-BE49-F238E27FC236}">
                  <a16:creationId xmlns:a16="http://schemas.microsoft.com/office/drawing/2014/main" id="{00000000-0008-0000-0300-00009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85</xdr:row>
          <xdr:rowOff>139700</xdr:rowOff>
        </xdr:from>
        <xdr:to>
          <xdr:col>29</xdr:col>
          <xdr:colOff>330200</xdr:colOff>
          <xdr:row>87</xdr:row>
          <xdr:rowOff>25400</xdr:rowOff>
        </xdr:to>
        <xdr:sp macro="" textlink="">
          <xdr:nvSpPr>
            <xdr:cNvPr id="224923" name="Check Box 1691" hidden="1">
              <a:extLst>
                <a:ext uri="{63B3BB69-23CF-44E3-9099-C40C66FF867C}">
                  <a14:compatExt spid="_x0000_s224923"/>
                </a:ext>
                <a:ext uri="{FF2B5EF4-FFF2-40B4-BE49-F238E27FC236}">
                  <a16:creationId xmlns:a16="http://schemas.microsoft.com/office/drawing/2014/main" id="{00000000-0008-0000-0300-00009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86</xdr:row>
          <xdr:rowOff>139700</xdr:rowOff>
        </xdr:from>
        <xdr:to>
          <xdr:col>29</xdr:col>
          <xdr:colOff>330200</xdr:colOff>
          <xdr:row>88</xdr:row>
          <xdr:rowOff>25400</xdr:rowOff>
        </xdr:to>
        <xdr:sp macro="" textlink="">
          <xdr:nvSpPr>
            <xdr:cNvPr id="224924" name="Check Box 1692" hidden="1">
              <a:extLst>
                <a:ext uri="{63B3BB69-23CF-44E3-9099-C40C66FF867C}">
                  <a14:compatExt spid="_x0000_s224924"/>
                </a:ext>
                <a:ext uri="{FF2B5EF4-FFF2-40B4-BE49-F238E27FC236}">
                  <a16:creationId xmlns:a16="http://schemas.microsoft.com/office/drawing/2014/main" id="{00000000-0008-0000-0300-00009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87</xdr:row>
          <xdr:rowOff>139700</xdr:rowOff>
        </xdr:from>
        <xdr:to>
          <xdr:col>29</xdr:col>
          <xdr:colOff>330200</xdr:colOff>
          <xdr:row>89</xdr:row>
          <xdr:rowOff>25400</xdr:rowOff>
        </xdr:to>
        <xdr:sp macro="" textlink="">
          <xdr:nvSpPr>
            <xdr:cNvPr id="224925" name="Check Box 1693" hidden="1">
              <a:extLst>
                <a:ext uri="{63B3BB69-23CF-44E3-9099-C40C66FF867C}">
                  <a14:compatExt spid="_x0000_s224925"/>
                </a:ext>
                <a:ext uri="{FF2B5EF4-FFF2-40B4-BE49-F238E27FC236}">
                  <a16:creationId xmlns:a16="http://schemas.microsoft.com/office/drawing/2014/main" id="{00000000-0008-0000-0300-00009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88</xdr:row>
          <xdr:rowOff>139700</xdr:rowOff>
        </xdr:from>
        <xdr:to>
          <xdr:col>29</xdr:col>
          <xdr:colOff>330200</xdr:colOff>
          <xdr:row>90</xdr:row>
          <xdr:rowOff>25400</xdr:rowOff>
        </xdr:to>
        <xdr:sp macro="" textlink="">
          <xdr:nvSpPr>
            <xdr:cNvPr id="224926" name="Check Box 1694" hidden="1">
              <a:extLst>
                <a:ext uri="{63B3BB69-23CF-44E3-9099-C40C66FF867C}">
                  <a14:compatExt spid="_x0000_s224926"/>
                </a:ext>
                <a:ext uri="{FF2B5EF4-FFF2-40B4-BE49-F238E27FC236}">
                  <a16:creationId xmlns:a16="http://schemas.microsoft.com/office/drawing/2014/main" id="{00000000-0008-0000-0300-00009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89</xdr:row>
          <xdr:rowOff>139700</xdr:rowOff>
        </xdr:from>
        <xdr:to>
          <xdr:col>29</xdr:col>
          <xdr:colOff>330200</xdr:colOff>
          <xdr:row>91</xdr:row>
          <xdr:rowOff>25400</xdr:rowOff>
        </xdr:to>
        <xdr:sp macro="" textlink="">
          <xdr:nvSpPr>
            <xdr:cNvPr id="224927" name="Check Box 1695" hidden="1">
              <a:extLst>
                <a:ext uri="{63B3BB69-23CF-44E3-9099-C40C66FF867C}">
                  <a14:compatExt spid="_x0000_s224927"/>
                </a:ext>
                <a:ext uri="{FF2B5EF4-FFF2-40B4-BE49-F238E27FC236}">
                  <a16:creationId xmlns:a16="http://schemas.microsoft.com/office/drawing/2014/main" id="{00000000-0008-0000-0300-00009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90</xdr:row>
          <xdr:rowOff>139700</xdr:rowOff>
        </xdr:from>
        <xdr:to>
          <xdr:col>29</xdr:col>
          <xdr:colOff>330200</xdr:colOff>
          <xdr:row>92</xdr:row>
          <xdr:rowOff>25400</xdr:rowOff>
        </xdr:to>
        <xdr:sp macro="" textlink="">
          <xdr:nvSpPr>
            <xdr:cNvPr id="224928" name="Check Box 1696" hidden="1">
              <a:extLst>
                <a:ext uri="{63B3BB69-23CF-44E3-9099-C40C66FF867C}">
                  <a14:compatExt spid="_x0000_s224928"/>
                </a:ext>
                <a:ext uri="{FF2B5EF4-FFF2-40B4-BE49-F238E27FC236}">
                  <a16:creationId xmlns:a16="http://schemas.microsoft.com/office/drawing/2014/main" id="{00000000-0008-0000-0300-0000A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91</xdr:row>
          <xdr:rowOff>139700</xdr:rowOff>
        </xdr:from>
        <xdr:to>
          <xdr:col>29</xdr:col>
          <xdr:colOff>330200</xdr:colOff>
          <xdr:row>93</xdr:row>
          <xdr:rowOff>25400</xdr:rowOff>
        </xdr:to>
        <xdr:sp macro="" textlink="">
          <xdr:nvSpPr>
            <xdr:cNvPr id="224929" name="Check Box 1697" hidden="1">
              <a:extLst>
                <a:ext uri="{63B3BB69-23CF-44E3-9099-C40C66FF867C}">
                  <a14:compatExt spid="_x0000_s224929"/>
                </a:ext>
                <a:ext uri="{FF2B5EF4-FFF2-40B4-BE49-F238E27FC236}">
                  <a16:creationId xmlns:a16="http://schemas.microsoft.com/office/drawing/2014/main" id="{00000000-0008-0000-0300-0000A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92</xdr:row>
          <xdr:rowOff>139700</xdr:rowOff>
        </xdr:from>
        <xdr:to>
          <xdr:col>29</xdr:col>
          <xdr:colOff>330200</xdr:colOff>
          <xdr:row>94</xdr:row>
          <xdr:rowOff>25400</xdr:rowOff>
        </xdr:to>
        <xdr:sp macro="" textlink="">
          <xdr:nvSpPr>
            <xdr:cNvPr id="224930" name="Check Box 1698" hidden="1">
              <a:extLst>
                <a:ext uri="{63B3BB69-23CF-44E3-9099-C40C66FF867C}">
                  <a14:compatExt spid="_x0000_s224930"/>
                </a:ext>
                <a:ext uri="{FF2B5EF4-FFF2-40B4-BE49-F238E27FC236}">
                  <a16:creationId xmlns:a16="http://schemas.microsoft.com/office/drawing/2014/main" id="{00000000-0008-0000-0300-0000A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93</xdr:row>
          <xdr:rowOff>139700</xdr:rowOff>
        </xdr:from>
        <xdr:to>
          <xdr:col>29</xdr:col>
          <xdr:colOff>330200</xdr:colOff>
          <xdr:row>95</xdr:row>
          <xdr:rowOff>25400</xdr:rowOff>
        </xdr:to>
        <xdr:sp macro="" textlink="">
          <xdr:nvSpPr>
            <xdr:cNvPr id="224931" name="Check Box 1699" hidden="1">
              <a:extLst>
                <a:ext uri="{63B3BB69-23CF-44E3-9099-C40C66FF867C}">
                  <a14:compatExt spid="_x0000_s224931"/>
                </a:ext>
                <a:ext uri="{FF2B5EF4-FFF2-40B4-BE49-F238E27FC236}">
                  <a16:creationId xmlns:a16="http://schemas.microsoft.com/office/drawing/2014/main" id="{00000000-0008-0000-0300-0000A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94</xdr:row>
          <xdr:rowOff>139700</xdr:rowOff>
        </xdr:from>
        <xdr:to>
          <xdr:col>29</xdr:col>
          <xdr:colOff>330200</xdr:colOff>
          <xdr:row>96</xdr:row>
          <xdr:rowOff>25400</xdr:rowOff>
        </xdr:to>
        <xdr:sp macro="" textlink="">
          <xdr:nvSpPr>
            <xdr:cNvPr id="224932" name="Check Box 1700" hidden="1">
              <a:extLst>
                <a:ext uri="{63B3BB69-23CF-44E3-9099-C40C66FF867C}">
                  <a14:compatExt spid="_x0000_s224932"/>
                </a:ext>
                <a:ext uri="{FF2B5EF4-FFF2-40B4-BE49-F238E27FC236}">
                  <a16:creationId xmlns:a16="http://schemas.microsoft.com/office/drawing/2014/main" id="{00000000-0008-0000-0300-0000A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95</xdr:row>
          <xdr:rowOff>139700</xdr:rowOff>
        </xdr:from>
        <xdr:to>
          <xdr:col>29</xdr:col>
          <xdr:colOff>330200</xdr:colOff>
          <xdr:row>97</xdr:row>
          <xdr:rowOff>25400</xdr:rowOff>
        </xdr:to>
        <xdr:sp macro="" textlink="">
          <xdr:nvSpPr>
            <xdr:cNvPr id="224933" name="Check Box 1701" hidden="1">
              <a:extLst>
                <a:ext uri="{63B3BB69-23CF-44E3-9099-C40C66FF867C}">
                  <a14:compatExt spid="_x0000_s224933"/>
                </a:ext>
                <a:ext uri="{FF2B5EF4-FFF2-40B4-BE49-F238E27FC236}">
                  <a16:creationId xmlns:a16="http://schemas.microsoft.com/office/drawing/2014/main" id="{00000000-0008-0000-0300-0000A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96</xdr:row>
          <xdr:rowOff>139700</xdr:rowOff>
        </xdr:from>
        <xdr:to>
          <xdr:col>29</xdr:col>
          <xdr:colOff>330200</xdr:colOff>
          <xdr:row>98</xdr:row>
          <xdr:rowOff>25400</xdr:rowOff>
        </xdr:to>
        <xdr:sp macro="" textlink="">
          <xdr:nvSpPr>
            <xdr:cNvPr id="224934" name="Check Box 1702" hidden="1">
              <a:extLst>
                <a:ext uri="{63B3BB69-23CF-44E3-9099-C40C66FF867C}">
                  <a14:compatExt spid="_x0000_s224934"/>
                </a:ext>
                <a:ext uri="{FF2B5EF4-FFF2-40B4-BE49-F238E27FC236}">
                  <a16:creationId xmlns:a16="http://schemas.microsoft.com/office/drawing/2014/main" id="{00000000-0008-0000-0300-0000A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97</xdr:row>
          <xdr:rowOff>139700</xdr:rowOff>
        </xdr:from>
        <xdr:to>
          <xdr:col>29</xdr:col>
          <xdr:colOff>330200</xdr:colOff>
          <xdr:row>99</xdr:row>
          <xdr:rowOff>25400</xdr:rowOff>
        </xdr:to>
        <xdr:sp macro="" textlink="">
          <xdr:nvSpPr>
            <xdr:cNvPr id="224935" name="Check Box 1703" hidden="1">
              <a:extLst>
                <a:ext uri="{63B3BB69-23CF-44E3-9099-C40C66FF867C}">
                  <a14:compatExt spid="_x0000_s224935"/>
                </a:ext>
                <a:ext uri="{FF2B5EF4-FFF2-40B4-BE49-F238E27FC236}">
                  <a16:creationId xmlns:a16="http://schemas.microsoft.com/office/drawing/2014/main" id="{00000000-0008-0000-0300-0000A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98</xdr:row>
          <xdr:rowOff>139700</xdr:rowOff>
        </xdr:from>
        <xdr:to>
          <xdr:col>29</xdr:col>
          <xdr:colOff>330200</xdr:colOff>
          <xdr:row>100</xdr:row>
          <xdr:rowOff>25400</xdr:rowOff>
        </xdr:to>
        <xdr:sp macro="" textlink="">
          <xdr:nvSpPr>
            <xdr:cNvPr id="224936" name="Check Box 1704" hidden="1">
              <a:extLst>
                <a:ext uri="{63B3BB69-23CF-44E3-9099-C40C66FF867C}">
                  <a14:compatExt spid="_x0000_s224936"/>
                </a:ext>
                <a:ext uri="{FF2B5EF4-FFF2-40B4-BE49-F238E27FC236}">
                  <a16:creationId xmlns:a16="http://schemas.microsoft.com/office/drawing/2014/main" id="{00000000-0008-0000-0300-0000A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99</xdr:row>
          <xdr:rowOff>139700</xdr:rowOff>
        </xdr:from>
        <xdr:to>
          <xdr:col>29</xdr:col>
          <xdr:colOff>330200</xdr:colOff>
          <xdr:row>101</xdr:row>
          <xdr:rowOff>25400</xdr:rowOff>
        </xdr:to>
        <xdr:sp macro="" textlink="">
          <xdr:nvSpPr>
            <xdr:cNvPr id="224937" name="Check Box 1705" hidden="1">
              <a:extLst>
                <a:ext uri="{63B3BB69-23CF-44E3-9099-C40C66FF867C}">
                  <a14:compatExt spid="_x0000_s224937"/>
                </a:ext>
                <a:ext uri="{FF2B5EF4-FFF2-40B4-BE49-F238E27FC236}">
                  <a16:creationId xmlns:a16="http://schemas.microsoft.com/office/drawing/2014/main" id="{00000000-0008-0000-0300-0000A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100</xdr:row>
          <xdr:rowOff>139700</xdr:rowOff>
        </xdr:from>
        <xdr:to>
          <xdr:col>29</xdr:col>
          <xdr:colOff>330200</xdr:colOff>
          <xdr:row>102</xdr:row>
          <xdr:rowOff>25400</xdr:rowOff>
        </xdr:to>
        <xdr:sp macro="" textlink="">
          <xdr:nvSpPr>
            <xdr:cNvPr id="224938" name="Check Box 1706" hidden="1">
              <a:extLst>
                <a:ext uri="{63B3BB69-23CF-44E3-9099-C40C66FF867C}">
                  <a14:compatExt spid="_x0000_s224938"/>
                </a:ext>
                <a:ext uri="{FF2B5EF4-FFF2-40B4-BE49-F238E27FC236}">
                  <a16:creationId xmlns:a16="http://schemas.microsoft.com/office/drawing/2014/main" id="{00000000-0008-0000-0300-0000A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101</xdr:row>
          <xdr:rowOff>139700</xdr:rowOff>
        </xdr:from>
        <xdr:to>
          <xdr:col>29</xdr:col>
          <xdr:colOff>330200</xdr:colOff>
          <xdr:row>103</xdr:row>
          <xdr:rowOff>25400</xdr:rowOff>
        </xdr:to>
        <xdr:sp macro="" textlink="">
          <xdr:nvSpPr>
            <xdr:cNvPr id="224939" name="Check Box 1707" hidden="1">
              <a:extLst>
                <a:ext uri="{63B3BB69-23CF-44E3-9099-C40C66FF867C}">
                  <a14:compatExt spid="_x0000_s224939"/>
                </a:ext>
                <a:ext uri="{FF2B5EF4-FFF2-40B4-BE49-F238E27FC236}">
                  <a16:creationId xmlns:a16="http://schemas.microsoft.com/office/drawing/2014/main" id="{00000000-0008-0000-0300-0000A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xdr:row>
          <xdr:rowOff>152400</xdr:rowOff>
        </xdr:from>
        <xdr:to>
          <xdr:col>30</xdr:col>
          <xdr:colOff>330200</xdr:colOff>
          <xdr:row>3</xdr:row>
          <xdr:rowOff>152400</xdr:rowOff>
        </xdr:to>
        <xdr:sp macro="" textlink="">
          <xdr:nvSpPr>
            <xdr:cNvPr id="224940" name="Check Box 1708" hidden="1">
              <a:extLst>
                <a:ext uri="{63B3BB69-23CF-44E3-9099-C40C66FF867C}">
                  <a14:compatExt spid="_x0000_s224940"/>
                </a:ext>
                <a:ext uri="{FF2B5EF4-FFF2-40B4-BE49-F238E27FC236}">
                  <a16:creationId xmlns:a16="http://schemas.microsoft.com/office/drawing/2014/main" id="{00000000-0008-0000-0300-0000A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xdr:row>
          <xdr:rowOff>139700</xdr:rowOff>
        </xdr:from>
        <xdr:to>
          <xdr:col>30</xdr:col>
          <xdr:colOff>330200</xdr:colOff>
          <xdr:row>5</xdr:row>
          <xdr:rowOff>25400</xdr:rowOff>
        </xdr:to>
        <xdr:sp macro="" textlink="">
          <xdr:nvSpPr>
            <xdr:cNvPr id="224941" name="Check Box 1709" hidden="1">
              <a:extLst>
                <a:ext uri="{63B3BB69-23CF-44E3-9099-C40C66FF867C}">
                  <a14:compatExt spid="_x0000_s224941"/>
                </a:ext>
                <a:ext uri="{FF2B5EF4-FFF2-40B4-BE49-F238E27FC236}">
                  <a16:creationId xmlns:a16="http://schemas.microsoft.com/office/drawing/2014/main" id="{00000000-0008-0000-0300-0000A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xdr:row>
          <xdr:rowOff>139700</xdr:rowOff>
        </xdr:from>
        <xdr:to>
          <xdr:col>30</xdr:col>
          <xdr:colOff>330200</xdr:colOff>
          <xdr:row>6</xdr:row>
          <xdr:rowOff>25400</xdr:rowOff>
        </xdr:to>
        <xdr:sp macro="" textlink="">
          <xdr:nvSpPr>
            <xdr:cNvPr id="224942" name="Check Box 1710" hidden="1">
              <a:extLst>
                <a:ext uri="{63B3BB69-23CF-44E3-9099-C40C66FF867C}">
                  <a14:compatExt spid="_x0000_s224942"/>
                </a:ext>
                <a:ext uri="{FF2B5EF4-FFF2-40B4-BE49-F238E27FC236}">
                  <a16:creationId xmlns:a16="http://schemas.microsoft.com/office/drawing/2014/main" id="{00000000-0008-0000-0300-0000A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xdr:row>
          <xdr:rowOff>139700</xdr:rowOff>
        </xdr:from>
        <xdr:to>
          <xdr:col>30</xdr:col>
          <xdr:colOff>330200</xdr:colOff>
          <xdr:row>7</xdr:row>
          <xdr:rowOff>25400</xdr:rowOff>
        </xdr:to>
        <xdr:sp macro="" textlink="">
          <xdr:nvSpPr>
            <xdr:cNvPr id="224943" name="Check Box 1711" hidden="1">
              <a:extLst>
                <a:ext uri="{63B3BB69-23CF-44E3-9099-C40C66FF867C}">
                  <a14:compatExt spid="_x0000_s224943"/>
                </a:ext>
                <a:ext uri="{FF2B5EF4-FFF2-40B4-BE49-F238E27FC236}">
                  <a16:creationId xmlns:a16="http://schemas.microsoft.com/office/drawing/2014/main" id="{00000000-0008-0000-0300-0000A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xdr:row>
          <xdr:rowOff>139700</xdr:rowOff>
        </xdr:from>
        <xdr:to>
          <xdr:col>30</xdr:col>
          <xdr:colOff>330200</xdr:colOff>
          <xdr:row>8</xdr:row>
          <xdr:rowOff>25400</xdr:rowOff>
        </xdr:to>
        <xdr:sp macro="" textlink="">
          <xdr:nvSpPr>
            <xdr:cNvPr id="224944" name="Check Box 1712" hidden="1">
              <a:extLst>
                <a:ext uri="{63B3BB69-23CF-44E3-9099-C40C66FF867C}">
                  <a14:compatExt spid="_x0000_s224944"/>
                </a:ext>
                <a:ext uri="{FF2B5EF4-FFF2-40B4-BE49-F238E27FC236}">
                  <a16:creationId xmlns:a16="http://schemas.microsoft.com/office/drawing/2014/main" id="{00000000-0008-0000-0300-0000B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xdr:row>
          <xdr:rowOff>139700</xdr:rowOff>
        </xdr:from>
        <xdr:to>
          <xdr:col>30</xdr:col>
          <xdr:colOff>330200</xdr:colOff>
          <xdr:row>9</xdr:row>
          <xdr:rowOff>25400</xdr:rowOff>
        </xdr:to>
        <xdr:sp macro="" textlink="">
          <xdr:nvSpPr>
            <xdr:cNvPr id="224945" name="Check Box 1713" hidden="1">
              <a:extLst>
                <a:ext uri="{63B3BB69-23CF-44E3-9099-C40C66FF867C}">
                  <a14:compatExt spid="_x0000_s224945"/>
                </a:ext>
                <a:ext uri="{FF2B5EF4-FFF2-40B4-BE49-F238E27FC236}">
                  <a16:creationId xmlns:a16="http://schemas.microsoft.com/office/drawing/2014/main" id="{00000000-0008-0000-0300-0000B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xdr:row>
          <xdr:rowOff>139700</xdr:rowOff>
        </xdr:from>
        <xdr:to>
          <xdr:col>30</xdr:col>
          <xdr:colOff>330200</xdr:colOff>
          <xdr:row>10</xdr:row>
          <xdr:rowOff>25400</xdr:rowOff>
        </xdr:to>
        <xdr:sp macro="" textlink="">
          <xdr:nvSpPr>
            <xdr:cNvPr id="224946" name="Check Box 1714" hidden="1">
              <a:extLst>
                <a:ext uri="{63B3BB69-23CF-44E3-9099-C40C66FF867C}">
                  <a14:compatExt spid="_x0000_s224946"/>
                </a:ext>
                <a:ext uri="{FF2B5EF4-FFF2-40B4-BE49-F238E27FC236}">
                  <a16:creationId xmlns:a16="http://schemas.microsoft.com/office/drawing/2014/main" id="{00000000-0008-0000-0300-0000B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xdr:row>
          <xdr:rowOff>139700</xdr:rowOff>
        </xdr:from>
        <xdr:to>
          <xdr:col>30</xdr:col>
          <xdr:colOff>330200</xdr:colOff>
          <xdr:row>11</xdr:row>
          <xdr:rowOff>25400</xdr:rowOff>
        </xdr:to>
        <xdr:sp macro="" textlink="">
          <xdr:nvSpPr>
            <xdr:cNvPr id="224947" name="Check Box 1715" hidden="1">
              <a:extLst>
                <a:ext uri="{63B3BB69-23CF-44E3-9099-C40C66FF867C}">
                  <a14:compatExt spid="_x0000_s224947"/>
                </a:ext>
                <a:ext uri="{FF2B5EF4-FFF2-40B4-BE49-F238E27FC236}">
                  <a16:creationId xmlns:a16="http://schemas.microsoft.com/office/drawing/2014/main" id="{00000000-0008-0000-0300-0000B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xdr:row>
          <xdr:rowOff>139700</xdr:rowOff>
        </xdr:from>
        <xdr:to>
          <xdr:col>30</xdr:col>
          <xdr:colOff>330200</xdr:colOff>
          <xdr:row>12</xdr:row>
          <xdr:rowOff>25400</xdr:rowOff>
        </xdr:to>
        <xdr:sp macro="" textlink="">
          <xdr:nvSpPr>
            <xdr:cNvPr id="224948" name="Check Box 1716" hidden="1">
              <a:extLst>
                <a:ext uri="{63B3BB69-23CF-44E3-9099-C40C66FF867C}">
                  <a14:compatExt spid="_x0000_s224948"/>
                </a:ext>
                <a:ext uri="{FF2B5EF4-FFF2-40B4-BE49-F238E27FC236}">
                  <a16:creationId xmlns:a16="http://schemas.microsoft.com/office/drawing/2014/main" id="{00000000-0008-0000-0300-0000B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11</xdr:row>
          <xdr:rowOff>139700</xdr:rowOff>
        </xdr:from>
        <xdr:to>
          <xdr:col>30</xdr:col>
          <xdr:colOff>330200</xdr:colOff>
          <xdr:row>13</xdr:row>
          <xdr:rowOff>25400</xdr:rowOff>
        </xdr:to>
        <xdr:sp macro="" textlink="">
          <xdr:nvSpPr>
            <xdr:cNvPr id="224949" name="Check Box 1717" hidden="1">
              <a:extLst>
                <a:ext uri="{63B3BB69-23CF-44E3-9099-C40C66FF867C}">
                  <a14:compatExt spid="_x0000_s224949"/>
                </a:ext>
                <a:ext uri="{FF2B5EF4-FFF2-40B4-BE49-F238E27FC236}">
                  <a16:creationId xmlns:a16="http://schemas.microsoft.com/office/drawing/2014/main" id="{00000000-0008-0000-0300-0000B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12</xdr:row>
          <xdr:rowOff>139700</xdr:rowOff>
        </xdr:from>
        <xdr:to>
          <xdr:col>30</xdr:col>
          <xdr:colOff>330200</xdr:colOff>
          <xdr:row>14</xdr:row>
          <xdr:rowOff>25400</xdr:rowOff>
        </xdr:to>
        <xdr:sp macro="" textlink="">
          <xdr:nvSpPr>
            <xdr:cNvPr id="224950" name="Check Box 1718" hidden="1">
              <a:extLst>
                <a:ext uri="{63B3BB69-23CF-44E3-9099-C40C66FF867C}">
                  <a14:compatExt spid="_x0000_s224950"/>
                </a:ext>
                <a:ext uri="{FF2B5EF4-FFF2-40B4-BE49-F238E27FC236}">
                  <a16:creationId xmlns:a16="http://schemas.microsoft.com/office/drawing/2014/main" id="{00000000-0008-0000-0300-0000B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13</xdr:row>
          <xdr:rowOff>139700</xdr:rowOff>
        </xdr:from>
        <xdr:to>
          <xdr:col>30</xdr:col>
          <xdr:colOff>330200</xdr:colOff>
          <xdr:row>15</xdr:row>
          <xdr:rowOff>25400</xdr:rowOff>
        </xdr:to>
        <xdr:sp macro="" textlink="">
          <xdr:nvSpPr>
            <xdr:cNvPr id="224951" name="Check Box 1719" hidden="1">
              <a:extLst>
                <a:ext uri="{63B3BB69-23CF-44E3-9099-C40C66FF867C}">
                  <a14:compatExt spid="_x0000_s224951"/>
                </a:ext>
                <a:ext uri="{FF2B5EF4-FFF2-40B4-BE49-F238E27FC236}">
                  <a16:creationId xmlns:a16="http://schemas.microsoft.com/office/drawing/2014/main" id="{00000000-0008-0000-0300-0000B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14</xdr:row>
          <xdr:rowOff>139700</xdr:rowOff>
        </xdr:from>
        <xdr:to>
          <xdr:col>30</xdr:col>
          <xdr:colOff>330200</xdr:colOff>
          <xdr:row>16</xdr:row>
          <xdr:rowOff>25400</xdr:rowOff>
        </xdr:to>
        <xdr:sp macro="" textlink="">
          <xdr:nvSpPr>
            <xdr:cNvPr id="224952" name="Check Box 1720" hidden="1">
              <a:extLst>
                <a:ext uri="{63B3BB69-23CF-44E3-9099-C40C66FF867C}">
                  <a14:compatExt spid="_x0000_s224952"/>
                </a:ext>
                <a:ext uri="{FF2B5EF4-FFF2-40B4-BE49-F238E27FC236}">
                  <a16:creationId xmlns:a16="http://schemas.microsoft.com/office/drawing/2014/main" id="{00000000-0008-0000-0300-0000B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15</xdr:row>
          <xdr:rowOff>139700</xdr:rowOff>
        </xdr:from>
        <xdr:to>
          <xdr:col>30</xdr:col>
          <xdr:colOff>330200</xdr:colOff>
          <xdr:row>17</xdr:row>
          <xdr:rowOff>25400</xdr:rowOff>
        </xdr:to>
        <xdr:sp macro="" textlink="">
          <xdr:nvSpPr>
            <xdr:cNvPr id="224953" name="Check Box 1721" hidden="1">
              <a:extLst>
                <a:ext uri="{63B3BB69-23CF-44E3-9099-C40C66FF867C}">
                  <a14:compatExt spid="_x0000_s224953"/>
                </a:ext>
                <a:ext uri="{FF2B5EF4-FFF2-40B4-BE49-F238E27FC236}">
                  <a16:creationId xmlns:a16="http://schemas.microsoft.com/office/drawing/2014/main" id="{00000000-0008-0000-0300-0000B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16</xdr:row>
          <xdr:rowOff>139700</xdr:rowOff>
        </xdr:from>
        <xdr:to>
          <xdr:col>30</xdr:col>
          <xdr:colOff>330200</xdr:colOff>
          <xdr:row>18</xdr:row>
          <xdr:rowOff>25400</xdr:rowOff>
        </xdr:to>
        <xdr:sp macro="" textlink="">
          <xdr:nvSpPr>
            <xdr:cNvPr id="224954" name="Check Box 1722" hidden="1">
              <a:extLst>
                <a:ext uri="{63B3BB69-23CF-44E3-9099-C40C66FF867C}">
                  <a14:compatExt spid="_x0000_s224954"/>
                </a:ext>
                <a:ext uri="{FF2B5EF4-FFF2-40B4-BE49-F238E27FC236}">
                  <a16:creationId xmlns:a16="http://schemas.microsoft.com/office/drawing/2014/main" id="{00000000-0008-0000-0300-0000B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17</xdr:row>
          <xdr:rowOff>139700</xdr:rowOff>
        </xdr:from>
        <xdr:to>
          <xdr:col>30</xdr:col>
          <xdr:colOff>330200</xdr:colOff>
          <xdr:row>19</xdr:row>
          <xdr:rowOff>25400</xdr:rowOff>
        </xdr:to>
        <xdr:sp macro="" textlink="">
          <xdr:nvSpPr>
            <xdr:cNvPr id="224955" name="Check Box 1723" hidden="1">
              <a:extLst>
                <a:ext uri="{63B3BB69-23CF-44E3-9099-C40C66FF867C}">
                  <a14:compatExt spid="_x0000_s224955"/>
                </a:ext>
                <a:ext uri="{FF2B5EF4-FFF2-40B4-BE49-F238E27FC236}">
                  <a16:creationId xmlns:a16="http://schemas.microsoft.com/office/drawing/2014/main" id="{00000000-0008-0000-0300-0000B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18</xdr:row>
          <xdr:rowOff>139700</xdr:rowOff>
        </xdr:from>
        <xdr:to>
          <xdr:col>30</xdr:col>
          <xdr:colOff>330200</xdr:colOff>
          <xdr:row>20</xdr:row>
          <xdr:rowOff>25400</xdr:rowOff>
        </xdr:to>
        <xdr:sp macro="" textlink="">
          <xdr:nvSpPr>
            <xdr:cNvPr id="224956" name="Check Box 1724" hidden="1">
              <a:extLst>
                <a:ext uri="{63B3BB69-23CF-44E3-9099-C40C66FF867C}">
                  <a14:compatExt spid="_x0000_s224956"/>
                </a:ext>
                <a:ext uri="{FF2B5EF4-FFF2-40B4-BE49-F238E27FC236}">
                  <a16:creationId xmlns:a16="http://schemas.microsoft.com/office/drawing/2014/main" id="{00000000-0008-0000-0300-0000B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19</xdr:row>
          <xdr:rowOff>139700</xdr:rowOff>
        </xdr:from>
        <xdr:to>
          <xdr:col>30</xdr:col>
          <xdr:colOff>330200</xdr:colOff>
          <xdr:row>21</xdr:row>
          <xdr:rowOff>25400</xdr:rowOff>
        </xdr:to>
        <xdr:sp macro="" textlink="">
          <xdr:nvSpPr>
            <xdr:cNvPr id="224957" name="Check Box 1725" hidden="1">
              <a:extLst>
                <a:ext uri="{63B3BB69-23CF-44E3-9099-C40C66FF867C}">
                  <a14:compatExt spid="_x0000_s224957"/>
                </a:ext>
                <a:ext uri="{FF2B5EF4-FFF2-40B4-BE49-F238E27FC236}">
                  <a16:creationId xmlns:a16="http://schemas.microsoft.com/office/drawing/2014/main" id="{00000000-0008-0000-0300-0000B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20</xdr:row>
          <xdr:rowOff>139700</xdr:rowOff>
        </xdr:from>
        <xdr:to>
          <xdr:col>30</xdr:col>
          <xdr:colOff>330200</xdr:colOff>
          <xdr:row>22</xdr:row>
          <xdr:rowOff>25400</xdr:rowOff>
        </xdr:to>
        <xdr:sp macro="" textlink="">
          <xdr:nvSpPr>
            <xdr:cNvPr id="224958" name="Check Box 1726" hidden="1">
              <a:extLst>
                <a:ext uri="{63B3BB69-23CF-44E3-9099-C40C66FF867C}">
                  <a14:compatExt spid="_x0000_s224958"/>
                </a:ext>
                <a:ext uri="{FF2B5EF4-FFF2-40B4-BE49-F238E27FC236}">
                  <a16:creationId xmlns:a16="http://schemas.microsoft.com/office/drawing/2014/main" id="{00000000-0008-0000-0300-0000B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21</xdr:row>
          <xdr:rowOff>139700</xdr:rowOff>
        </xdr:from>
        <xdr:to>
          <xdr:col>30</xdr:col>
          <xdr:colOff>330200</xdr:colOff>
          <xdr:row>23</xdr:row>
          <xdr:rowOff>25400</xdr:rowOff>
        </xdr:to>
        <xdr:sp macro="" textlink="">
          <xdr:nvSpPr>
            <xdr:cNvPr id="224959" name="Check Box 1727" hidden="1">
              <a:extLst>
                <a:ext uri="{63B3BB69-23CF-44E3-9099-C40C66FF867C}">
                  <a14:compatExt spid="_x0000_s224959"/>
                </a:ext>
                <a:ext uri="{FF2B5EF4-FFF2-40B4-BE49-F238E27FC236}">
                  <a16:creationId xmlns:a16="http://schemas.microsoft.com/office/drawing/2014/main" id="{00000000-0008-0000-0300-0000B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22</xdr:row>
          <xdr:rowOff>139700</xdr:rowOff>
        </xdr:from>
        <xdr:to>
          <xdr:col>30</xdr:col>
          <xdr:colOff>330200</xdr:colOff>
          <xdr:row>24</xdr:row>
          <xdr:rowOff>25400</xdr:rowOff>
        </xdr:to>
        <xdr:sp macro="" textlink="">
          <xdr:nvSpPr>
            <xdr:cNvPr id="224960" name="Check Box 1728" hidden="1">
              <a:extLst>
                <a:ext uri="{63B3BB69-23CF-44E3-9099-C40C66FF867C}">
                  <a14:compatExt spid="_x0000_s224960"/>
                </a:ext>
                <a:ext uri="{FF2B5EF4-FFF2-40B4-BE49-F238E27FC236}">
                  <a16:creationId xmlns:a16="http://schemas.microsoft.com/office/drawing/2014/main" id="{00000000-0008-0000-0300-0000C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23</xdr:row>
          <xdr:rowOff>139700</xdr:rowOff>
        </xdr:from>
        <xdr:to>
          <xdr:col>30</xdr:col>
          <xdr:colOff>330200</xdr:colOff>
          <xdr:row>25</xdr:row>
          <xdr:rowOff>25400</xdr:rowOff>
        </xdr:to>
        <xdr:sp macro="" textlink="">
          <xdr:nvSpPr>
            <xdr:cNvPr id="224961" name="Check Box 1729" hidden="1">
              <a:extLst>
                <a:ext uri="{63B3BB69-23CF-44E3-9099-C40C66FF867C}">
                  <a14:compatExt spid="_x0000_s224961"/>
                </a:ext>
                <a:ext uri="{FF2B5EF4-FFF2-40B4-BE49-F238E27FC236}">
                  <a16:creationId xmlns:a16="http://schemas.microsoft.com/office/drawing/2014/main" id="{00000000-0008-0000-0300-0000C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24</xdr:row>
          <xdr:rowOff>139700</xdr:rowOff>
        </xdr:from>
        <xdr:to>
          <xdr:col>30</xdr:col>
          <xdr:colOff>330200</xdr:colOff>
          <xdr:row>26</xdr:row>
          <xdr:rowOff>25400</xdr:rowOff>
        </xdr:to>
        <xdr:sp macro="" textlink="">
          <xdr:nvSpPr>
            <xdr:cNvPr id="224962" name="Check Box 1730" hidden="1">
              <a:extLst>
                <a:ext uri="{63B3BB69-23CF-44E3-9099-C40C66FF867C}">
                  <a14:compatExt spid="_x0000_s224962"/>
                </a:ext>
                <a:ext uri="{FF2B5EF4-FFF2-40B4-BE49-F238E27FC236}">
                  <a16:creationId xmlns:a16="http://schemas.microsoft.com/office/drawing/2014/main" id="{00000000-0008-0000-0300-0000C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25</xdr:row>
          <xdr:rowOff>139700</xdr:rowOff>
        </xdr:from>
        <xdr:to>
          <xdr:col>30</xdr:col>
          <xdr:colOff>330200</xdr:colOff>
          <xdr:row>27</xdr:row>
          <xdr:rowOff>25400</xdr:rowOff>
        </xdr:to>
        <xdr:sp macro="" textlink="">
          <xdr:nvSpPr>
            <xdr:cNvPr id="224963" name="Check Box 1731" hidden="1">
              <a:extLst>
                <a:ext uri="{63B3BB69-23CF-44E3-9099-C40C66FF867C}">
                  <a14:compatExt spid="_x0000_s224963"/>
                </a:ext>
                <a:ext uri="{FF2B5EF4-FFF2-40B4-BE49-F238E27FC236}">
                  <a16:creationId xmlns:a16="http://schemas.microsoft.com/office/drawing/2014/main" id="{00000000-0008-0000-0300-0000C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26</xdr:row>
          <xdr:rowOff>139700</xdr:rowOff>
        </xdr:from>
        <xdr:to>
          <xdr:col>30</xdr:col>
          <xdr:colOff>330200</xdr:colOff>
          <xdr:row>28</xdr:row>
          <xdr:rowOff>25400</xdr:rowOff>
        </xdr:to>
        <xdr:sp macro="" textlink="">
          <xdr:nvSpPr>
            <xdr:cNvPr id="224964" name="Check Box 1732" hidden="1">
              <a:extLst>
                <a:ext uri="{63B3BB69-23CF-44E3-9099-C40C66FF867C}">
                  <a14:compatExt spid="_x0000_s224964"/>
                </a:ext>
                <a:ext uri="{FF2B5EF4-FFF2-40B4-BE49-F238E27FC236}">
                  <a16:creationId xmlns:a16="http://schemas.microsoft.com/office/drawing/2014/main" id="{00000000-0008-0000-0300-0000C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27</xdr:row>
          <xdr:rowOff>139700</xdr:rowOff>
        </xdr:from>
        <xdr:to>
          <xdr:col>30</xdr:col>
          <xdr:colOff>330200</xdr:colOff>
          <xdr:row>29</xdr:row>
          <xdr:rowOff>25400</xdr:rowOff>
        </xdr:to>
        <xdr:sp macro="" textlink="">
          <xdr:nvSpPr>
            <xdr:cNvPr id="224965" name="Check Box 1733" hidden="1">
              <a:extLst>
                <a:ext uri="{63B3BB69-23CF-44E3-9099-C40C66FF867C}">
                  <a14:compatExt spid="_x0000_s224965"/>
                </a:ext>
                <a:ext uri="{FF2B5EF4-FFF2-40B4-BE49-F238E27FC236}">
                  <a16:creationId xmlns:a16="http://schemas.microsoft.com/office/drawing/2014/main" id="{00000000-0008-0000-0300-0000C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28</xdr:row>
          <xdr:rowOff>139700</xdr:rowOff>
        </xdr:from>
        <xdr:to>
          <xdr:col>30</xdr:col>
          <xdr:colOff>330200</xdr:colOff>
          <xdr:row>30</xdr:row>
          <xdr:rowOff>25400</xdr:rowOff>
        </xdr:to>
        <xdr:sp macro="" textlink="">
          <xdr:nvSpPr>
            <xdr:cNvPr id="224966" name="Check Box 1734" hidden="1">
              <a:extLst>
                <a:ext uri="{63B3BB69-23CF-44E3-9099-C40C66FF867C}">
                  <a14:compatExt spid="_x0000_s224966"/>
                </a:ext>
                <a:ext uri="{FF2B5EF4-FFF2-40B4-BE49-F238E27FC236}">
                  <a16:creationId xmlns:a16="http://schemas.microsoft.com/office/drawing/2014/main" id="{00000000-0008-0000-0300-0000C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29</xdr:row>
          <xdr:rowOff>139700</xdr:rowOff>
        </xdr:from>
        <xdr:to>
          <xdr:col>30</xdr:col>
          <xdr:colOff>330200</xdr:colOff>
          <xdr:row>31</xdr:row>
          <xdr:rowOff>25400</xdr:rowOff>
        </xdr:to>
        <xdr:sp macro="" textlink="">
          <xdr:nvSpPr>
            <xdr:cNvPr id="224967" name="Check Box 1735" hidden="1">
              <a:extLst>
                <a:ext uri="{63B3BB69-23CF-44E3-9099-C40C66FF867C}">
                  <a14:compatExt spid="_x0000_s224967"/>
                </a:ext>
                <a:ext uri="{FF2B5EF4-FFF2-40B4-BE49-F238E27FC236}">
                  <a16:creationId xmlns:a16="http://schemas.microsoft.com/office/drawing/2014/main" id="{00000000-0008-0000-0300-0000C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30</xdr:row>
          <xdr:rowOff>139700</xdr:rowOff>
        </xdr:from>
        <xdr:to>
          <xdr:col>30</xdr:col>
          <xdr:colOff>330200</xdr:colOff>
          <xdr:row>32</xdr:row>
          <xdr:rowOff>25400</xdr:rowOff>
        </xdr:to>
        <xdr:sp macro="" textlink="">
          <xdr:nvSpPr>
            <xdr:cNvPr id="224968" name="Check Box 1736" hidden="1">
              <a:extLst>
                <a:ext uri="{63B3BB69-23CF-44E3-9099-C40C66FF867C}">
                  <a14:compatExt spid="_x0000_s224968"/>
                </a:ext>
                <a:ext uri="{FF2B5EF4-FFF2-40B4-BE49-F238E27FC236}">
                  <a16:creationId xmlns:a16="http://schemas.microsoft.com/office/drawing/2014/main" id="{00000000-0008-0000-0300-0000C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31</xdr:row>
          <xdr:rowOff>139700</xdr:rowOff>
        </xdr:from>
        <xdr:to>
          <xdr:col>30</xdr:col>
          <xdr:colOff>330200</xdr:colOff>
          <xdr:row>33</xdr:row>
          <xdr:rowOff>25400</xdr:rowOff>
        </xdr:to>
        <xdr:sp macro="" textlink="">
          <xdr:nvSpPr>
            <xdr:cNvPr id="224969" name="Check Box 1737" hidden="1">
              <a:extLst>
                <a:ext uri="{63B3BB69-23CF-44E3-9099-C40C66FF867C}">
                  <a14:compatExt spid="_x0000_s224969"/>
                </a:ext>
                <a:ext uri="{FF2B5EF4-FFF2-40B4-BE49-F238E27FC236}">
                  <a16:creationId xmlns:a16="http://schemas.microsoft.com/office/drawing/2014/main" id="{00000000-0008-0000-0300-0000C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32</xdr:row>
          <xdr:rowOff>139700</xdr:rowOff>
        </xdr:from>
        <xdr:to>
          <xdr:col>30</xdr:col>
          <xdr:colOff>330200</xdr:colOff>
          <xdr:row>34</xdr:row>
          <xdr:rowOff>25400</xdr:rowOff>
        </xdr:to>
        <xdr:sp macro="" textlink="">
          <xdr:nvSpPr>
            <xdr:cNvPr id="224970" name="Check Box 1738" hidden="1">
              <a:extLst>
                <a:ext uri="{63B3BB69-23CF-44E3-9099-C40C66FF867C}">
                  <a14:compatExt spid="_x0000_s224970"/>
                </a:ext>
                <a:ext uri="{FF2B5EF4-FFF2-40B4-BE49-F238E27FC236}">
                  <a16:creationId xmlns:a16="http://schemas.microsoft.com/office/drawing/2014/main" id="{00000000-0008-0000-0300-0000C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33</xdr:row>
          <xdr:rowOff>139700</xdr:rowOff>
        </xdr:from>
        <xdr:to>
          <xdr:col>30</xdr:col>
          <xdr:colOff>330200</xdr:colOff>
          <xdr:row>35</xdr:row>
          <xdr:rowOff>25400</xdr:rowOff>
        </xdr:to>
        <xdr:sp macro="" textlink="">
          <xdr:nvSpPr>
            <xdr:cNvPr id="224971" name="Check Box 1739" hidden="1">
              <a:extLst>
                <a:ext uri="{63B3BB69-23CF-44E3-9099-C40C66FF867C}">
                  <a14:compatExt spid="_x0000_s224971"/>
                </a:ext>
                <a:ext uri="{FF2B5EF4-FFF2-40B4-BE49-F238E27FC236}">
                  <a16:creationId xmlns:a16="http://schemas.microsoft.com/office/drawing/2014/main" id="{00000000-0008-0000-0300-0000C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34</xdr:row>
          <xdr:rowOff>139700</xdr:rowOff>
        </xdr:from>
        <xdr:to>
          <xdr:col>30</xdr:col>
          <xdr:colOff>330200</xdr:colOff>
          <xdr:row>36</xdr:row>
          <xdr:rowOff>25400</xdr:rowOff>
        </xdr:to>
        <xdr:sp macro="" textlink="">
          <xdr:nvSpPr>
            <xdr:cNvPr id="224972" name="Check Box 1740" hidden="1">
              <a:extLst>
                <a:ext uri="{63B3BB69-23CF-44E3-9099-C40C66FF867C}">
                  <a14:compatExt spid="_x0000_s224972"/>
                </a:ext>
                <a:ext uri="{FF2B5EF4-FFF2-40B4-BE49-F238E27FC236}">
                  <a16:creationId xmlns:a16="http://schemas.microsoft.com/office/drawing/2014/main" id="{00000000-0008-0000-0300-0000C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35</xdr:row>
          <xdr:rowOff>139700</xdr:rowOff>
        </xdr:from>
        <xdr:to>
          <xdr:col>30</xdr:col>
          <xdr:colOff>330200</xdr:colOff>
          <xdr:row>37</xdr:row>
          <xdr:rowOff>25400</xdr:rowOff>
        </xdr:to>
        <xdr:sp macro="" textlink="">
          <xdr:nvSpPr>
            <xdr:cNvPr id="224973" name="Check Box 1741" hidden="1">
              <a:extLst>
                <a:ext uri="{63B3BB69-23CF-44E3-9099-C40C66FF867C}">
                  <a14:compatExt spid="_x0000_s224973"/>
                </a:ext>
                <a:ext uri="{FF2B5EF4-FFF2-40B4-BE49-F238E27FC236}">
                  <a16:creationId xmlns:a16="http://schemas.microsoft.com/office/drawing/2014/main" id="{00000000-0008-0000-0300-0000C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36</xdr:row>
          <xdr:rowOff>139700</xdr:rowOff>
        </xdr:from>
        <xdr:to>
          <xdr:col>30</xdr:col>
          <xdr:colOff>330200</xdr:colOff>
          <xdr:row>38</xdr:row>
          <xdr:rowOff>25400</xdr:rowOff>
        </xdr:to>
        <xdr:sp macro="" textlink="">
          <xdr:nvSpPr>
            <xdr:cNvPr id="224974" name="Check Box 1742" hidden="1">
              <a:extLst>
                <a:ext uri="{63B3BB69-23CF-44E3-9099-C40C66FF867C}">
                  <a14:compatExt spid="_x0000_s224974"/>
                </a:ext>
                <a:ext uri="{FF2B5EF4-FFF2-40B4-BE49-F238E27FC236}">
                  <a16:creationId xmlns:a16="http://schemas.microsoft.com/office/drawing/2014/main" id="{00000000-0008-0000-0300-0000C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37</xdr:row>
          <xdr:rowOff>139700</xdr:rowOff>
        </xdr:from>
        <xdr:to>
          <xdr:col>30</xdr:col>
          <xdr:colOff>330200</xdr:colOff>
          <xdr:row>39</xdr:row>
          <xdr:rowOff>25400</xdr:rowOff>
        </xdr:to>
        <xdr:sp macro="" textlink="">
          <xdr:nvSpPr>
            <xdr:cNvPr id="224975" name="Check Box 1743" hidden="1">
              <a:extLst>
                <a:ext uri="{63B3BB69-23CF-44E3-9099-C40C66FF867C}">
                  <a14:compatExt spid="_x0000_s224975"/>
                </a:ext>
                <a:ext uri="{FF2B5EF4-FFF2-40B4-BE49-F238E27FC236}">
                  <a16:creationId xmlns:a16="http://schemas.microsoft.com/office/drawing/2014/main" id="{00000000-0008-0000-0300-0000C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38</xdr:row>
          <xdr:rowOff>139700</xdr:rowOff>
        </xdr:from>
        <xdr:to>
          <xdr:col>30</xdr:col>
          <xdr:colOff>330200</xdr:colOff>
          <xdr:row>40</xdr:row>
          <xdr:rowOff>25400</xdr:rowOff>
        </xdr:to>
        <xdr:sp macro="" textlink="">
          <xdr:nvSpPr>
            <xdr:cNvPr id="224976" name="Check Box 1744" hidden="1">
              <a:extLst>
                <a:ext uri="{63B3BB69-23CF-44E3-9099-C40C66FF867C}">
                  <a14:compatExt spid="_x0000_s224976"/>
                </a:ext>
                <a:ext uri="{FF2B5EF4-FFF2-40B4-BE49-F238E27FC236}">
                  <a16:creationId xmlns:a16="http://schemas.microsoft.com/office/drawing/2014/main" id="{00000000-0008-0000-0300-0000D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39</xdr:row>
          <xdr:rowOff>139700</xdr:rowOff>
        </xdr:from>
        <xdr:to>
          <xdr:col>30</xdr:col>
          <xdr:colOff>330200</xdr:colOff>
          <xdr:row>41</xdr:row>
          <xdr:rowOff>25400</xdr:rowOff>
        </xdr:to>
        <xdr:sp macro="" textlink="">
          <xdr:nvSpPr>
            <xdr:cNvPr id="224977" name="Check Box 1745" hidden="1">
              <a:extLst>
                <a:ext uri="{63B3BB69-23CF-44E3-9099-C40C66FF867C}">
                  <a14:compatExt spid="_x0000_s224977"/>
                </a:ext>
                <a:ext uri="{FF2B5EF4-FFF2-40B4-BE49-F238E27FC236}">
                  <a16:creationId xmlns:a16="http://schemas.microsoft.com/office/drawing/2014/main" id="{00000000-0008-0000-0300-0000D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40</xdr:row>
          <xdr:rowOff>139700</xdr:rowOff>
        </xdr:from>
        <xdr:to>
          <xdr:col>30</xdr:col>
          <xdr:colOff>330200</xdr:colOff>
          <xdr:row>42</xdr:row>
          <xdr:rowOff>25400</xdr:rowOff>
        </xdr:to>
        <xdr:sp macro="" textlink="">
          <xdr:nvSpPr>
            <xdr:cNvPr id="224978" name="Check Box 1746" hidden="1">
              <a:extLst>
                <a:ext uri="{63B3BB69-23CF-44E3-9099-C40C66FF867C}">
                  <a14:compatExt spid="_x0000_s224978"/>
                </a:ext>
                <a:ext uri="{FF2B5EF4-FFF2-40B4-BE49-F238E27FC236}">
                  <a16:creationId xmlns:a16="http://schemas.microsoft.com/office/drawing/2014/main" id="{00000000-0008-0000-0300-0000D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41</xdr:row>
          <xdr:rowOff>139700</xdr:rowOff>
        </xdr:from>
        <xdr:to>
          <xdr:col>30</xdr:col>
          <xdr:colOff>330200</xdr:colOff>
          <xdr:row>43</xdr:row>
          <xdr:rowOff>25400</xdr:rowOff>
        </xdr:to>
        <xdr:sp macro="" textlink="">
          <xdr:nvSpPr>
            <xdr:cNvPr id="224979" name="Check Box 1747" hidden="1">
              <a:extLst>
                <a:ext uri="{63B3BB69-23CF-44E3-9099-C40C66FF867C}">
                  <a14:compatExt spid="_x0000_s224979"/>
                </a:ext>
                <a:ext uri="{FF2B5EF4-FFF2-40B4-BE49-F238E27FC236}">
                  <a16:creationId xmlns:a16="http://schemas.microsoft.com/office/drawing/2014/main" id="{00000000-0008-0000-0300-0000D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42</xdr:row>
          <xdr:rowOff>139700</xdr:rowOff>
        </xdr:from>
        <xdr:to>
          <xdr:col>30</xdr:col>
          <xdr:colOff>330200</xdr:colOff>
          <xdr:row>44</xdr:row>
          <xdr:rowOff>25400</xdr:rowOff>
        </xdr:to>
        <xdr:sp macro="" textlink="">
          <xdr:nvSpPr>
            <xdr:cNvPr id="224980" name="Check Box 1748" hidden="1">
              <a:extLst>
                <a:ext uri="{63B3BB69-23CF-44E3-9099-C40C66FF867C}">
                  <a14:compatExt spid="_x0000_s224980"/>
                </a:ext>
                <a:ext uri="{FF2B5EF4-FFF2-40B4-BE49-F238E27FC236}">
                  <a16:creationId xmlns:a16="http://schemas.microsoft.com/office/drawing/2014/main" id="{00000000-0008-0000-0300-0000D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43</xdr:row>
          <xdr:rowOff>139700</xdr:rowOff>
        </xdr:from>
        <xdr:to>
          <xdr:col>30</xdr:col>
          <xdr:colOff>330200</xdr:colOff>
          <xdr:row>45</xdr:row>
          <xdr:rowOff>25400</xdr:rowOff>
        </xdr:to>
        <xdr:sp macro="" textlink="">
          <xdr:nvSpPr>
            <xdr:cNvPr id="224981" name="Check Box 1749" hidden="1">
              <a:extLst>
                <a:ext uri="{63B3BB69-23CF-44E3-9099-C40C66FF867C}">
                  <a14:compatExt spid="_x0000_s224981"/>
                </a:ext>
                <a:ext uri="{FF2B5EF4-FFF2-40B4-BE49-F238E27FC236}">
                  <a16:creationId xmlns:a16="http://schemas.microsoft.com/office/drawing/2014/main" id="{00000000-0008-0000-0300-0000D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44</xdr:row>
          <xdr:rowOff>139700</xdr:rowOff>
        </xdr:from>
        <xdr:to>
          <xdr:col>30</xdr:col>
          <xdr:colOff>330200</xdr:colOff>
          <xdr:row>46</xdr:row>
          <xdr:rowOff>25400</xdr:rowOff>
        </xdr:to>
        <xdr:sp macro="" textlink="">
          <xdr:nvSpPr>
            <xdr:cNvPr id="224982" name="Check Box 1750" hidden="1">
              <a:extLst>
                <a:ext uri="{63B3BB69-23CF-44E3-9099-C40C66FF867C}">
                  <a14:compatExt spid="_x0000_s224982"/>
                </a:ext>
                <a:ext uri="{FF2B5EF4-FFF2-40B4-BE49-F238E27FC236}">
                  <a16:creationId xmlns:a16="http://schemas.microsoft.com/office/drawing/2014/main" id="{00000000-0008-0000-0300-0000D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45</xdr:row>
          <xdr:rowOff>139700</xdr:rowOff>
        </xdr:from>
        <xdr:to>
          <xdr:col>30</xdr:col>
          <xdr:colOff>330200</xdr:colOff>
          <xdr:row>47</xdr:row>
          <xdr:rowOff>25400</xdr:rowOff>
        </xdr:to>
        <xdr:sp macro="" textlink="">
          <xdr:nvSpPr>
            <xdr:cNvPr id="224983" name="Check Box 1751" hidden="1">
              <a:extLst>
                <a:ext uri="{63B3BB69-23CF-44E3-9099-C40C66FF867C}">
                  <a14:compatExt spid="_x0000_s224983"/>
                </a:ext>
                <a:ext uri="{FF2B5EF4-FFF2-40B4-BE49-F238E27FC236}">
                  <a16:creationId xmlns:a16="http://schemas.microsoft.com/office/drawing/2014/main" id="{00000000-0008-0000-0300-0000D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46</xdr:row>
          <xdr:rowOff>139700</xdr:rowOff>
        </xdr:from>
        <xdr:to>
          <xdr:col>30</xdr:col>
          <xdr:colOff>330200</xdr:colOff>
          <xdr:row>48</xdr:row>
          <xdr:rowOff>25400</xdr:rowOff>
        </xdr:to>
        <xdr:sp macro="" textlink="">
          <xdr:nvSpPr>
            <xdr:cNvPr id="224984" name="Check Box 1752" hidden="1">
              <a:extLst>
                <a:ext uri="{63B3BB69-23CF-44E3-9099-C40C66FF867C}">
                  <a14:compatExt spid="_x0000_s224984"/>
                </a:ext>
                <a:ext uri="{FF2B5EF4-FFF2-40B4-BE49-F238E27FC236}">
                  <a16:creationId xmlns:a16="http://schemas.microsoft.com/office/drawing/2014/main" id="{00000000-0008-0000-0300-0000D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47</xdr:row>
          <xdr:rowOff>139700</xdr:rowOff>
        </xdr:from>
        <xdr:to>
          <xdr:col>30</xdr:col>
          <xdr:colOff>330200</xdr:colOff>
          <xdr:row>49</xdr:row>
          <xdr:rowOff>25400</xdr:rowOff>
        </xdr:to>
        <xdr:sp macro="" textlink="">
          <xdr:nvSpPr>
            <xdr:cNvPr id="224985" name="Check Box 1753" hidden="1">
              <a:extLst>
                <a:ext uri="{63B3BB69-23CF-44E3-9099-C40C66FF867C}">
                  <a14:compatExt spid="_x0000_s224985"/>
                </a:ext>
                <a:ext uri="{FF2B5EF4-FFF2-40B4-BE49-F238E27FC236}">
                  <a16:creationId xmlns:a16="http://schemas.microsoft.com/office/drawing/2014/main" id="{00000000-0008-0000-0300-0000D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48</xdr:row>
          <xdr:rowOff>139700</xdr:rowOff>
        </xdr:from>
        <xdr:to>
          <xdr:col>30</xdr:col>
          <xdr:colOff>330200</xdr:colOff>
          <xdr:row>50</xdr:row>
          <xdr:rowOff>25400</xdr:rowOff>
        </xdr:to>
        <xdr:sp macro="" textlink="">
          <xdr:nvSpPr>
            <xdr:cNvPr id="224986" name="Check Box 1754" hidden="1">
              <a:extLst>
                <a:ext uri="{63B3BB69-23CF-44E3-9099-C40C66FF867C}">
                  <a14:compatExt spid="_x0000_s224986"/>
                </a:ext>
                <a:ext uri="{FF2B5EF4-FFF2-40B4-BE49-F238E27FC236}">
                  <a16:creationId xmlns:a16="http://schemas.microsoft.com/office/drawing/2014/main" id="{00000000-0008-0000-0300-0000D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49</xdr:row>
          <xdr:rowOff>139700</xdr:rowOff>
        </xdr:from>
        <xdr:to>
          <xdr:col>30</xdr:col>
          <xdr:colOff>330200</xdr:colOff>
          <xdr:row>51</xdr:row>
          <xdr:rowOff>25400</xdr:rowOff>
        </xdr:to>
        <xdr:sp macro="" textlink="">
          <xdr:nvSpPr>
            <xdr:cNvPr id="224987" name="Check Box 1755" hidden="1">
              <a:extLst>
                <a:ext uri="{63B3BB69-23CF-44E3-9099-C40C66FF867C}">
                  <a14:compatExt spid="_x0000_s224987"/>
                </a:ext>
                <a:ext uri="{FF2B5EF4-FFF2-40B4-BE49-F238E27FC236}">
                  <a16:creationId xmlns:a16="http://schemas.microsoft.com/office/drawing/2014/main" id="{00000000-0008-0000-0300-0000D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50</xdr:row>
          <xdr:rowOff>139700</xdr:rowOff>
        </xdr:from>
        <xdr:to>
          <xdr:col>30</xdr:col>
          <xdr:colOff>330200</xdr:colOff>
          <xdr:row>52</xdr:row>
          <xdr:rowOff>25400</xdr:rowOff>
        </xdr:to>
        <xdr:sp macro="" textlink="">
          <xdr:nvSpPr>
            <xdr:cNvPr id="224988" name="Check Box 1756" hidden="1">
              <a:extLst>
                <a:ext uri="{63B3BB69-23CF-44E3-9099-C40C66FF867C}">
                  <a14:compatExt spid="_x0000_s224988"/>
                </a:ext>
                <a:ext uri="{FF2B5EF4-FFF2-40B4-BE49-F238E27FC236}">
                  <a16:creationId xmlns:a16="http://schemas.microsoft.com/office/drawing/2014/main" id="{00000000-0008-0000-0300-0000D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51</xdr:row>
          <xdr:rowOff>139700</xdr:rowOff>
        </xdr:from>
        <xdr:to>
          <xdr:col>30</xdr:col>
          <xdr:colOff>330200</xdr:colOff>
          <xdr:row>53</xdr:row>
          <xdr:rowOff>25400</xdr:rowOff>
        </xdr:to>
        <xdr:sp macro="" textlink="">
          <xdr:nvSpPr>
            <xdr:cNvPr id="224989" name="Check Box 1757" hidden="1">
              <a:extLst>
                <a:ext uri="{63B3BB69-23CF-44E3-9099-C40C66FF867C}">
                  <a14:compatExt spid="_x0000_s224989"/>
                </a:ext>
                <a:ext uri="{FF2B5EF4-FFF2-40B4-BE49-F238E27FC236}">
                  <a16:creationId xmlns:a16="http://schemas.microsoft.com/office/drawing/2014/main" id="{00000000-0008-0000-0300-0000D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52</xdr:row>
          <xdr:rowOff>139700</xdr:rowOff>
        </xdr:from>
        <xdr:to>
          <xdr:col>30</xdr:col>
          <xdr:colOff>330200</xdr:colOff>
          <xdr:row>54</xdr:row>
          <xdr:rowOff>25400</xdr:rowOff>
        </xdr:to>
        <xdr:sp macro="" textlink="">
          <xdr:nvSpPr>
            <xdr:cNvPr id="224990" name="Check Box 1758" hidden="1">
              <a:extLst>
                <a:ext uri="{63B3BB69-23CF-44E3-9099-C40C66FF867C}">
                  <a14:compatExt spid="_x0000_s224990"/>
                </a:ext>
                <a:ext uri="{FF2B5EF4-FFF2-40B4-BE49-F238E27FC236}">
                  <a16:creationId xmlns:a16="http://schemas.microsoft.com/office/drawing/2014/main" id="{00000000-0008-0000-0300-0000D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53</xdr:row>
          <xdr:rowOff>139700</xdr:rowOff>
        </xdr:from>
        <xdr:to>
          <xdr:col>30</xdr:col>
          <xdr:colOff>330200</xdr:colOff>
          <xdr:row>55</xdr:row>
          <xdr:rowOff>25400</xdr:rowOff>
        </xdr:to>
        <xdr:sp macro="" textlink="">
          <xdr:nvSpPr>
            <xdr:cNvPr id="224991" name="Check Box 1759" hidden="1">
              <a:extLst>
                <a:ext uri="{63B3BB69-23CF-44E3-9099-C40C66FF867C}">
                  <a14:compatExt spid="_x0000_s224991"/>
                </a:ext>
                <a:ext uri="{FF2B5EF4-FFF2-40B4-BE49-F238E27FC236}">
                  <a16:creationId xmlns:a16="http://schemas.microsoft.com/office/drawing/2014/main" id="{00000000-0008-0000-0300-0000D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54</xdr:row>
          <xdr:rowOff>139700</xdr:rowOff>
        </xdr:from>
        <xdr:to>
          <xdr:col>30</xdr:col>
          <xdr:colOff>330200</xdr:colOff>
          <xdr:row>56</xdr:row>
          <xdr:rowOff>25400</xdr:rowOff>
        </xdr:to>
        <xdr:sp macro="" textlink="">
          <xdr:nvSpPr>
            <xdr:cNvPr id="224992" name="Check Box 1760" hidden="1">
              <a:extLst>
                <a:ext uri="{63B3BB69-23CF-44E3-9099-C40C66FF867C}">
                  <a14:compatExt spid="_x0000_s224992"/>
                </a:ext>
                <a:ext uri="{FF2B5EF4-FFF2-40B4-BE49-F238E27FC236}">
                  <a16:creationId xmlns:a16="http://schemas.microsoft.com/office/drawing/2014/main" id="{00000000-0008-0000-0300-0000E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55</xdr:row>
          <xdr:rowOff>139700</xdr:rowOff>
        </xdr:from>
        <xdr:to>
          <xdr:col>30</xdr:col>
          <xdr:colOff>330200</xdr:colOff>
          <xdr:row>57</xdr:row>
          <xdr:rowOff>25400</xdr:rowOff>
        </xdr:to>
        <xdr:sp macro="" textlink="">
          <xdr:nvSpPr>
            <xdr:cNvPr id="224993" name="Check Box 1761" hidden="1">
              <a:extLst>
                <a:ext uri="{63B3BB69-23CF-44E3-9099-C40C66FF867C}">
                  <a14:compatExt spid="_x0000_s224993"/>
                </a:ext>
                <a:ext uri="{FF2B5EF4-FFF2-40B4-BE49-F238E27FC236}">
                  <a16:creationId xmlns:a16="http://schemas.microsoft.com/office/drawing/2014/main" id="{00000000-0008-0000-0300-0000E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56</xdr:row>
          <xdr:rowOff>139700</xdr:rowOff>
        </xdr:from>
        <xdr:to>
          <xdr:col>30</xdr:col>
          <xdr:colOff>330200</xdr:colOff>
          <xdr:row>58</xdr:row>
          <xdr:rowOff>25400</xdr:rowOff>
        </xdr:to>
        <xdr:sp macro="" textlink="">
          <xdr:nvSpPr>
            <xdr:cNvPr id="224994" name="Check Box 1762" hidden="1">
              <a:extLst>
                <a:ext uri="{63B3BB69-23CF-44E3-9099-C40C66FF867C}">
                  <a14:compatExt spid="_x0000_s224994"/>
                </a:ext>
                <a:ext uri="{FF2B5EF4-FFF2-40B4-BE49-F238E27FC236}">
                  <a16:creationId xmlns:a16="http://schemas.microsoft.com/office/drawing/2014/main" id="{00000000-0008-0000-0300-0000E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57</xdr:row>
          <xdr:rowOff>139700</xdr:rowOff>
        </xdr:from>
        <xdr:to>
          <xdr:col>30</xdr:col>
          <xdr:colOff>330200</xdr:colOff>
          <xdr:row>59</xdr:row>
          <xdr:rowOff>25400</xdr:rowOff>
        </xdr:to>
        <xdr:sp macro="" textlink="">
          <xdr:nvSpPr>
            <xdr:cNvPr id="224995" name="Check Box 1763" hidden="1">
              <a:extLst>
                <a:ext uri="{63B3BB69-23CF-44E3-9099-C40C66FF867C}">
                  <a14:compatExt spid="_x0000_s224995"/>
                </a:ext>
                <a:ext uri="{FF2B5EF4-FFF2-40B4-BE49-F238E27FC236}">
                  <a16:creationId xmlns:a16="http://schemas.microsoft.com/office/drawing/2014/main" id="{00000000-0008-0000-0300-0000E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58</xdr:row>
          <xdr:rowOff>139700</xdr:rowOff>
        </xdr:from>
        <xdr:to>
          <xdr:col>30</xdr:col>
          <xdr:colOff>330200</xdr:colOff>
          <xdr:row>60</xdr:row>
          <xdr:rowOff>25400</xdr:rowOff>
        </xdr:to>
        <xdr:sp macro="" textlink="">
          <xdr:nvSpPr>
            <xdr:cNvPr id="224996" name="Check Box 1764" hidden="1">
              <a:extLst>
                <a:ext uri="{63B3BB69-23CF-44E3-9099-C40C66FF867C}">
                  <a14:compatExt spid="_x0000_s224996"/>
                </a:ext>
                <a:ext uri="{FF2B5EF4-FFF2-40B4-BE49-F238E27FC236}">
                  <a16:creationId xmlns:a16="http://schemas.microsoft.com/office/drawing/2014/main" id="{00000000-0008-0000-0300-0000E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59</xdr:row>
          <xdr:rowOff>139700</xdr:rowOff>
        </xdr:from>
        <xdr:to>
          <xdr:col>30</xdr:col>
          <xdr:colOff>330200</xdr:colOff>
          <xdr:row>61</xdr:row>
          <xdr:rowOff>25400</xdr:rowOff>
        </xdr:to>
        <xdr:sp macro="" textlink="">
          <xdr:nvSpPr>
            <xdr:cNvPr id="224997" name="Check Box 1765" hidden="1">
              <a:extLst>
                <a:ext uri="{63B3BB69-23CF-44E3-9099-C40C66FF867C}">
                  <a14:compatExt spid="_x0000_s224997"/>
                </a:ext>
                <a:ext uri="{FF2B5EF4-FFF2-40B4-BE49-F238E27FC236}">
                  <a16:creationId xmlns:a16="http://schemas.microsoft.com/office/drawing/2014/main" id="{00000000-0008-0000-0300-0000E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60</xdr:row>
          <xdr:rowOff>139700</xdr:rowOff>
        </xdr:from>
        <xdr:to>
          <xdr:col>30</xdr:col>
          <xdr:colOff>330200</xdr:colOff>
          <xdr:row>62</xdr:row>
          <xdr:rowOff>25400</xdr:rowOff>
        </xdr:to>
        <xdr:sp macro="" textlink="">
          <xdr:nvSpPr>
            <xdr:cNvPr id="224998" name="Check Box 1766" hidden="1">
              <a:extLst>
                <a:ext uri="{63B3BB69-23CF-44E3-9099-C40C66FF867C}">
                  <a14:compatExt spid="_x0000_s224998"/>
                </a:ext>
                <a:ext uri="{FF2B5EF4-FFF2-40B4-BE49-F238E27FC236}">
                  <a16:creationId xmlns:a16="http://schemas.microsoft.com/office/drawing/2014/main" id="{00000000-0008-0000-0300-0000E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61</xdr:row>
          <xdr:rowOff>139700</xdr:rowOff>
        </xdr:from>
        <xdr:to>
          <xdr:col>30</xdr:col>
          <xdr:colOff>330200</xdr:colOff>
          <xdr:row>63</xdr:row>
          <xdr:rowOff>25400</xdr:rowOff>
        </xdr:to>
        <xdr:sp macro="" textlink="">
          <xdr:nvSpPr>
            <xdr:cNvPr id="224999" name="Check Box 1767" hidden="1">
              <a:extLst>
                <a:ext uri="{63B3BB69-23CF-44E3-9099-C40C66FF867C}">
                  <a14:compatExt spid="_x0000_s224999"/>
                </a:ext>
                <a:ext uri="{FF2B5EF4-FFF2-40B4-BE49-F238E27FC236}">
                  <a16:creationId xmlns:a16="http://schemas.microsoft.com/office/drawing/2014/main" id="{00000000-0008-0000-0300-0000E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62</xdr:row>
          <xdr:rowOff>139700</xdr:rowOff>
        </xdr:from>
        <xdr:to>
          <xdr:col>30</xdr:col>
          <xdr:colOff>330200</xdr:colOff>
          <xdr:row>64</xdr:row>
          <xdr:rowOff>25400</xdr:rowOff>
        </xdr:to>
        <xdr:sp macro="" textlink="">
          <xdr:nvSpPr>
            <xdr:cNvPr id="225000" name="Check Box 1768" hidden="1">
              <a:extLst>
                <a:ext uri="{63B3BB69-23CF-44E3-9099-C40C66FF867C}">
                  <a14:compatExt spid="_x0000_s225000"/>
                </a:ext>
                <a:ext uri="{FF2B5EF4-FFF2-40B4-BE49-F238E27FC236}">
                  <a16:creationId xmlns:a16="http://schemas.microsoft.com/office/drawing/2014/main" id="{00000000-0008-0000-0300-0000E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63</xdr:row>
          <xdr:rowOff>139700</xdr:rowOff>
        </xdr:from>
        <xdr:to>
          <xdr:col>30</xdr:col>
          <xdr:colOff>330200</xdr:colOff>
          <xdr:row>65</xdr:row>
          <xdr:rowOff>25400</xdr:rowOff>
        </xdr:to>
        <xdr:sp macro="" textlink="">
          <xdr:nvSpPr>
            <xdr:cNvPr id="225001" name="Check Box 1769" hidden="1">
              <a:extLst>
                <a:ext uri="{63B3BB69-23CF-44E3-9099-C40C66FF867C}">
                  <a14:compatExt spid="_x0000_s225001"/>
                </a:ext>
                <a:ext uri="{FF2B5EF4-FFF2-40B4-BE49-F238E27FC236}">
                  <a16:creationId xmlns:a16="http://schemas.microsoft.com/office/drawing/2014/main" id="{00000000-0008-0000-0300-0000E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64</xdr:row>
          <xdr:rowOff>139700</xdr:rowOff>
        </xdr:from>
        <xdr:to>
          <xdr:col>30</xdr:col>
          <xdr:colOff>330200</xdr:colOff>
          <xdr:row>66</xdr:row>
          <xdr:rowOff>25400</xdr:rowOff>
        </xdr:to>
        <xdr:sp macro="" textlink="">
          <xdr:nvSpPr>
            <xdr:cNvPr id="225002" name="Check Box 1770" hidden="1">
              <a:extLst>
                <a:ext uri="{63B3BB69-23CF-44E3-9099-C40C66FF867C}">
                  <a14:compatExt spid="_x0000_s225002"/>
                </a:ext>
                <a:ext uri="{FF2B5EF4-FFF2-40B4-BE49-F238E27FC236}">
                  <a16:creationId xmlns:a16="http://schemas.microsoft.com/office/drawing/2014/main" id="{00000000-0008-0000-0300-0000E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65</xdr:row>
          <xdr:rowOff>139700</xdr:rowOff>
        </xdr:from>
        <xdr:to>
          <xdr:col>30</xdr:col>
          <xdr:colOff>330200</xdr:colOff>
          <xdr:row>67</xdr:row>
          <xdr:rowOff>25400</xdr:rowOff>
        </xdr:to>
        <xdr:sp macro="" textlink="">
          <xdr:nvSpPr>
            <xdr:cNvPr id="225003" name="Check Box 1771" hidden="1">
              <a:extLst>
                <a:ext uri="{63B3BB69-23CF-44E3-9099-C40C66FF867C}">
                  <a14:compatExt spid="_x0000_s225003"/>
                </a:ext>
                <a:ext uri="{FF2B5EF4-FFF2-40B4-BE49-F238E27FC236}">
                  <a16:creationId xmlns:a16="http://schemas.microsoft.com/office/drawing/2014/main" id="{00000000-0008-0000-0300-0000E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66</xdr:row>
          <xdr:rowOff>139700</xdr:rowOff>
        </xdr:from>
        <xdr:to>
          <xdr:col>30</xdr:col>
          <xdr:colOff>330200</xdr:colOff>
          <xdr:row>68</xdr:row>
          <xdr:rowOff>25400</xdr:rowOff>
        </xdr:to>
        <xdr:sp macro="" textlink="">
          <xdr:nvSpPr>
            <xdr:cNvPr id="225004" name="Check Box 1772" hidden="1">
              <a:extLst>
                <a:ext uri="{63B3BB69-23CF-44E3-9099-C40C66FF867C}">
                  <a14:compatExt spid="_x0000_s225004"/>
                </a:ext>
                <a:ext uri="{FF2B5EF4-FFF2-40B4-BE49-F238E27FC236}">
                  <a16:creationId xmlns:a16="http://schemas.microsoft.com/office/drawing/2014/main" id="{00000000-0008-0000-0300-0000E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67</xdr:row>
          <xdr:rowOff>139700</xdr:rowOff>
        </xdr:from>
        <xdr:to>
          <xdr:col>30</xdr:col>
          <xdr:colOff>330200</xdr:colOff>
          <xdr:row>69</xdr:row>
          <xdr:rowOff>25400</xdr:rowOff>
        </xdr:to>
        <xdr:sp macro="" textlink="">
          <xdr:nvSpPr>
            <xdr:cNvPr id="225005" name="Check Box 1773" hidden="1">
              <a:extLst>
                <a:ext uri="{63B3BB69-23CF-44E3-9099-C40C66FF867C}">
                  <a14:compatExt spid="_x0000_s225005"/>
                </a:ext>
                <a:ext uri="{FF2B5EF4-FFF2-40B4-BE49-F238E27FC236}">
                  <a16:creationId xmlns:a16="http://schemas.microsoft.com/office/drawing/2014/main" id="{00000000-0008-0000-0300-0000E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68</xdr:row>
          <xdr:rowOff>139700</xdr:rowOff>
        </xdr:from>
        <xdr:to>
          <xdr:col>30</xdr:col>
          <xdr:colOff>330200</xdr:colOff>
          <xdr:row>70</xdr:row>
          <xdr:rowOff>25400</xdr:rowOff>
        </xdr:to>
        <xdr:sp macro="" textlink="">
          <xdr:nvSpPr>
            <xdr:cNvPr id="225006" name="Check Box 1774" hidden="1">
              <a:extLst>
                <a:ext uri="{63B3BB69-23CF-44E3-9099-C40C66FF867C}">
                  <a14:compatExt spid="_x0000_s225006"/>
                </a:ext>
                <a:ext uri="{FF2B5EF4-FFF2-40B4-BE49-F238E27FC236}">
                  <a16:creationId xmlns:a16="http://schemas.microsoft.com/office/drawing/2014/main" id="{00000000-0008-0000-0300-0000E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69</xdr:row>
          <xdr:rowOff>139700</xdr:rowOff>
        </xdr:from>
        <xdr:to>
          <xdr:col>30</xdr:col>
          <xdr:colOff>330200</xdr:colOff>
          <xdr:row>71</xdr:row>
          <xdr:rowOff>25400</xdr:rowOff>
        </xdr:to>
        <xdr:sp macro="" textlink="">
          <xdr:nvSpPr>
            <xdr:cNvPr id="225007" name="Check Box 1775" hidden="1">
              <a:extLst>
                <a:ext uri="{63B3BB69-23CF-44E3-9099-C40C66FF867C}">
                  <a14:compatExt spid="_x0000_s225007"/>
                </a:ext>
                <a:ext uri="{FF2B5EF4-FFF2-40B4-BE49-F238E27FC236}">
                  <a16:creationId xmlns:a16="http://schemas.microsoft.com/office/drawing/2014/main" id="{00000000-0008-0000-0300-0000E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70</xdr:row>
          <xdr:rowOff>139700</xdr:rowOff>
        </xdr:from>
        <xdr:to>
          <xdr:col>30</xdr:col>
          <xdr:colOff>330200</xdr:colOff>
          <xdr:row>72</xdr:row>
          <xdr:rowOff>25400</xdr:rowOff>
        </xdr:to>
        <xdr:sp macro="" textlink="">
          <xdr:nvSpPr>
            <xdr:cNvPr id="225008" name="Check Box 1776" hidden="1">
              <a:extLst>
                <a:ext uri="{63B3BB69-23CF-44E3-9099-C40C66FF867C}">
                  <a14:compatExt spid="_x0000_s225008"/>
                </a:ext>
                <a:ext uri="{FF2B5EF4-FFF2-40B4-BE49-F238E27FC236}">
                  <a16:creationId xmlns:a16="http://schemas.microsoft.com/office/drawing/2014/main" id="{00000000-0008-0000-0300-0000F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71</xdr:row>
          <xdr:rowOff>139700</xdr:rowOff>
        </xdr:from>
        <xdr:to>
          <xdr:col>30</xdr:col>
          <xdr:colOff>330200</xdr:colOff>
          <xdr:row>73</xdr:row>
          <xdr:rowOff>25400</xdr:rowOff>
        </xdr:to>
        <xdr:sp macro="" textlink="">
          <xdr:nvSpPr>
            <xdr:cNvPr id="225009" name="Check Box 1777" hidden="1">
              <a:extLst>
                <a:ext uri="{63B3BB69-23CF-44E3-9099-C40C66FF867C}">
                  <a14:compatExt spid="_x0000_s225009"/>
                </a:ext>
                <a:ext uri="{FF2B5EF4-FFF2-40B4-BE49-F238E27FC236}">
                  <a16:creationId xmlns:a16="http://schemas.microsoft.com/office/drawing/2014/main" id="{00000000-0008-0000-0300-0000F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72</xdr:row>
          <xdr:rowOff>139700</xdr:rowOff>
        </xdr:from>
        <xdr:to>
          <xdr:col>30</xdr:col>
          <xdr:colOff>330200</xdr:colOff>
          <xdr:row>74</xdr:row>
          <xdr:rowOff>25400</xdr:rowOff>
        </xdr:to>
        <xdr:sp macro="" textlink="">
          <xdr:nvSpPr>
            <xdr:cNvPr id="225010" name="Check Box 1778" hidden="1">
              <a:extLst>
                <a:ext uri="{63B3BB69-23CF-44E3-9099-C40C66FF867C}">
                  <a14:compatExt spid="_x0000_s225010"/>
                </a:ext>
                <a:ext uri="{FF2B5EF4-FFF2-40B4-BE49-F238E27FC236}">
                  <a16:creationId xmlns:a16="http://schemas.microsoft.com/office/drawing/2014/main" id="{00000000-0008-0000-0300-0000F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73</xdr:row>
          <xdr:rowOff>139700</xdr:rowOff>
        </xdr:from>
        <xdr:to>
          <xdr:col>30</xdr:col>
          <xdr:colOff>330200</xdr:colOff>
          <xdr:row>75</xdr:row>
          <xdr:rowOff>25400</xdr:rowOff>
        </xdr:to>
        <xdr:sp macro="" textlink="">
          <xdr:nvSpPr>
            <xdr:cNvPr id="225011" name="Check Box 1779" hidden="1">
              <a:extLst>
                <a:ext uri="{63B3BB69-23CF-44E3-9099-C40C66FF867C}">
                  <a14:compatExt spid="_x0000_s225011"/>
                </a:ext>
                <a:ext uri="{FF2B5EF4-FFF2-40B4-BE49-F238E27FC236}">
                  <a16:creationId xmlns:a16="http://schemas.microsoft.com/office/drawing/2014/main" id="{00000000-0008-0000-0300-0000F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74</xdr:row>
          <xdr:rowOff>139700</xdr:rowOff>
        </xdr:from>
        <xdr:to>
          <xdr:col>30</xdr:col>
          <xdr:colOff>330200</xdr:colOff>
          <xdr:row>76</xdr:row>
          <xdr:rowOff>25400</xdr:rowOff>
        </xdr:to>
        <xdr:sp macro="" textlink="">
          <xdr:nvSpPr>
            <xdr:cNvPr id="225012" name="Check Box 1780" hidden="1">
              <a:extLst>
                <a:ext uri="{63B3BB69-23CF-44E3-9099-C40C66FF867C}">
                  <a14:compatExt spid="_x0000_s225012"/>
                </a:ext>
                <a:ext uri="{FF2B5EF4-FFF2-40B4-BE49-F238E27FC236}">
                  <a16:creationId xmlns:a16="http://schemas.microsoft.com/office/drawing/2014/main" id="{00000000-0008-0000-0300-0000F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75</xdr:row>
          <xdr:rowOff>139700</xdr:rowOff>
        </xdr:from>
        <xdr:to>
          <xdr:col>30</xdr:col>
          <xdr:colOff>330200</xdr:colOff>
          <xdr:row>77</xdr:row>
          <xdr:rowOff>25400</xdr:rowOff>
        </xdr:to>
        <xdr:sp macro="" textlink="">
          <xdr:nvSpPr>
            <xdr:cNvPr id="225013" name="Check Box 1781" hidden="1">
              <a:extLst>
                <a:ext uri="{63B3BB69-23CF-44E3-9099-C40C66FF867C}">
                  <a14:compatExt spid="_x0000_s225013"/>
                </a:ext>
                <a:ext uri="{FF2B5EF4-FFF2-40B4-BE49-F238E27FC236}">
                  <a16:creationId xmlns:a16="http://schemas.microsoft.com/office/drawing/2014/main" id="{00000000-0008-0000-0300-0000F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76</xdr:row>
          <xdr:rowOff>139700</xdr:rowOff>
        </xdr:from>
        <xdr:to>
          <xdr:col>30</xdr:col>
          <xdr:colOff>330200</xdr:colOff>
          <xdr:row>78</xdr:row>
          <xdr:rowOff>25400</xdr:rowOff>
        </xdr:to>
        <xdr:sp macro="" textlink="">
          <xdr:nvSpPr>
            <xdr:cNvPr id="225014" name="Check Box 1782" hidden="1">
              <a:extLst>
                <a:ext uri="{63B3BB69-23CF-44E3-9099-C40C66FF867C}">
                  <a14:compatExt spid="_x0000_s225014"/>
                </a:ext>
                <a:ext uri="{FF2B5EF4-FFF2-40B4-BE49-F238E27FC236}">
                  <a16:creationId xmlns:a16="http://schemas.microsoft.com/office/drawing/2014/main" id="{00000000-0008-0000-0300-0000F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77</xdr:row>
          <xdr:rowOff>139700</xdr:rowOff>
        </xdr:from>
        <xdr:to>
          <xdr:col>30</xdr:col>
          <xdr:colOff>330200</xdr:colOff>
          <xdr:row>79</xdr:row>
          <xdr:rowOff>25400</xdr:rowOff>
        </xdr:to>
        <xdr:sp macro="" textlink="">
          <xdr:nvSpPr>
            <xdr:cNvPr id="225015" name="Check Box 1783" hidden="1">
              <a:extLst>
                <a:ext uri="{63B3BB69-23CF-44E3-9099-C40C66FF867C}">
                  <a14:compatExt spid="_x0000_s225015"/>
                </a:ext>
                <a:ext uri="{FF2B5EF4-FFF2-40B4-BE49-F238E27FC236}">
                  <a16:creationId xmlns:a16="http://schemas.microsoft.com/office/drawing/2014/main" id="{00000000-0008-0000-0300-0000F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78</xdr:row>
          <xdr:rowOff>139700</xdr:rowOff>
        </xdr:from>
        <xdr:to>
          <xdr:col>30</xdr:col>
          <xdr:colOff>330200</xdr:colOff>
          <xdr:row>80</xdr:row>
          <xdr:rowOff>25400</xdr:rowOff>
        </xdr:to>
        <xdr:sp macro="" textlink="">
          <xdr:nvSpPr>
            <xdr:cNvPr id="225016" name="Check Box 1784" hidden="1">
              <a:extLst>
                <a:ext uri="{63B3BB69-23CF-44E3-9099-C40C66FF867C}">
                  <a14:compatExt spid="_x0000_s225016"/>
                </a:ext>
                <a:ext uri="{FF2B5EF4-FFF2-40B4-BE49-F238E27FC236}">
                  <a16:creationId xmlns:a16="http://schemas.microsoft.com/office/drawing/2014/main" id="{00000000-0008-0000-0300-0000F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79</xdr:row>
          <xdr:rowOff>139700</xdr:rowOff>
        </xdr:from>
        <xdr:to>
          <xdr:col>30</xdr:col>
          <xdr:colOff>330200</xdr:colOff>
          <xdr:row>81</xdr:row>
          <xdr:rowOff>25400</xdr:rowOff>
        </xdr:to>
        <xdr:sp macro="" textlink="">
          <xdr:nvSpPr>
            <xdr:cNvPr id="225017" name="Check Box 1785" hidden="1">
              <a:extLst>
                <a:ext uri="{63B3BB69-23CF-44E3-9099-C40C66FF867C}">
                  <a14:compatExt spid="_x0000_s225017"/>
                </a:ext>
                <a:ext uri="{FF2B5EF4-FFF2-40B4-BE49-F238E27FC236}">
                  <a16:creationId xmlns:a16="http://schemas.microsoft.com/office/drawing/2014/main" id="{00000000-0008-0000-0300-0000F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80</xdr:row>
          <xdr:rowOff>139700</xdr:rowOff>
        </xdr:from>
        <xdr:to>
          <xdr:col>30</xdr:col>
          <xdr:colOff>330200</xdr:colOff>
          <xdr:row>82</xdr:row>
          <xdr:rowOff>25400</xdr:rowOff>
        </xdr:to>
        <xdr:sp macro="" textlink="">
          <xdr:nvSpPr>
            <xdr:cNvPr id="225018" name="Check Box 1786" hidden="1">
              <a:extLst>
                <a:ext uri="{63B3BB69-23CF-44E3-9099-C40C66FF867C}">
                  <a14:compatExt spid="_x0000_s225018"/>
                </a:ext>
                <a:ext uri="{FF2B5EF4-FFF2-40B4-BE49-F238E27FC236}">
                  <a16:creationId xmlns:a16="http://schemas.microsoft.com/office/drawing/2014/main" id="{00000000-0008-0000-0300-0000F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81</xdr:row>
          <xdr:rowOff>139700</xdr:rowOff>
        </xdr:from>
        <xdr:to>
          <xdr:col>30</xdr:col>
          <xdr:colOff>330200</xdr:colOff>
          <xdr:row>83</xdr:row>
          <xdr:rowOff>25400</xdr:rowOff>
        </xdr:to>
        <xdr:sp macro="" textlink="">
          <xdr:nvSpPr>
            <xdr:cNvPr id="225019" name="Check Box 1787" hidden="1">
              <a:extLst>
                <a:ext uri="{63B3BB69-23CF-44E3-9099-C40C66FF867C}">
                  <a14:compatExt spid="_x0000_s225019"/>
                </a:ext>
                <a:ext uri="{FF2B5EF4-FFF2-40B4-BE49-F238E27FC236}">
                  <a16:creationId xmlns:a16="http://schemas.microsoft.com/office/drawing/2014/main" id="{00000000-0008-0000-0300-0000F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82</xdr:row>
          <xdr:rowOff>139700</xdr:rowOff>
        </xdr:from>
        <xdr:to>
          <xdr:col>30</xdr:col>
          <xdr:colOff>330200</xdr:colOff>
          <xdr:row>84</xdr:row>
          <xdr:rowOff>25400</xdr:rowOff>
        </xdr:to>
        <xdr:sp macro="" textlink="">
          <xdr:nvSpPr>
            <xdr:cNvPr id="225020" name="Check Box 1788" hidden="1">
              <a:extLst>
                <a:ext uri="{63B3BB69-23CF-44E3-9099-C40C66FF867C}">
                  <a14:compatExt spid="_x0000_s225020"/>
                </a:ext>
                <a:ext uri="{FF2B5EF4-FFF2-40B4-BE49-F238E27FC236}">
                  <a16:creationId xmlns:a16="http://schemas.microsoft.com/office/drawing/2014/main" id="{00000000-0008-0000-0300-0000F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83</xdr:row>
          <xdr:rowOff>139700</xdr:rowOff>
        </xdr:from>
        <xdr:to>
          <xdr:col>30</xdr:col>
          <xdr:colOff>330200</xdr:colOff>
          <xdr:row>85</xdr:row>
          <xdr:rowOff>25400</xdr:rowOff>
        </xdr:to>
        <xdr:sp macro="" textlink="">
          <xdr:nvSpPr>
            <xdr:cNvPr id="225021" name="Check Box 1789" hidden="1">
              <a:extLst>
                <a:ext uri="{63B3BB69-23CF-44E3-9099-C40C66FF867C}">
                  <a14:compatExt spid="_x0000_s225021"/>
                </a:ext>
                <a:ext uri="{FF2B5EF4-FFF2-40B4-BE49-F238E27FC236}">
                  <a16:creationId xmlns:a16="http://schemas.microsoft.com/office/drawing/2014/main" id="{00000000-0008-0000-0300-0000F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84</xdr:row>
          <xdr:rowOff>139700</xdr:rowOff>
        </xdr:from>
        <xdr:to>
          <xdr:col>30</xdr:col>
          <xdr:colOff>330200</xdr:colOff>
          <xdr:row>86</xdr:row>
          <xdr:rowOff>25400</xdr:rowOff>
        </xdr:to>
        <xdr:sp macro="" textlink="">
          <xdr:nvSpPr>
            <xdr:cNvPr id="225022" name="Check Box 1790" hidden="1">
              <a:extLst>
                <a:ext uri="{63B3BB69-23CF-44E3-9099-C40C66FF867C}">
                  <a14:compatExt spid="_x0000_s225022"/>
                </a:ext>
                <a:ext uri="{FF2B5EF4-FFF2-40B4-BE49-F238E27FC236}">
                  <a16:creationId xmlns:a16="http://schemas.microsoft.com/office/drawing/2014/main" id="{00000000-0008-0000-0300-0000F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85</xdr:row>
          <xdr:rowOff>139700</xdr:rowOff>
        </xdr:from>
        <xdr:to>
          <xdr:col>30</xdr:col>
          <xdr:colOff>330200</xdr:colOff>
          <xdr:row>87</xdr:row>
          <xdr:rowOff>25400</xdr:rowOff>
        </xdr:to>
        <xdr:sp macro="" textlink="">
          <xdr:nvSpPr>
            <xdr:cNvPr id="225023" name="Check Box 1791" hidden="1">
              <a:extLst>
                <a:ext uri="{63B3BB69-23CF-44E3-9099-C40C66FF867C}">
                  <a14:compatExt spid="_x0000_s225023"/>
                </a:ext>
                <a:ext uri="{FF2B5EF4-FFF2-40B4-BE49-F238E27FC236}">
                  <a16:creationId xmlns:a16="http://schemas.microsoft.com/office/drawing/2014/main" id="{00000000-0008-0000-0300-0000F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86</xdr:row>
          <xdr:rowOff>139700</xdr:rowOff>
        </xdr:from>
        <xdr:to>
          <xdr:col>30</xdr:col>
          <xdr:colOff>330200</xdr:colOff>
          <xdr:row>88</xdr:row>
          <xdr:rowOff>25400</xdr:rowOff>
        </xdr:to>
        <xdr:sp macro="" textlink="">
          <xdr:nvSpPr>
            <xdr:cNvPr id="225024" name="Check Box 1792" hidden="1">
              <a:extLst>
                <a:ext uri="{63B3BB69-23CF-44E3-9099-C40C66FF867C}">
                  <a14:compatExt spid="_x0000_s225024"/>
                </a:ext>
                <a:ext uri="{FF2B5EF4-FFF2-40B4-BE49-F238E27FC236}">
                  <a16:creationId xmlns:a16="http://schemas.microsoft.com/office/drawing/2014/main" id="{00000000-0008-0000-0300-00000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87</xdr:row>
          <xdr:rowOff>139700</xdr:rowOff>
        </xdr:from>
        <xdr:to>
          <xdr:col>30</xdr:col>
          <xdr:colOff>330200</xdr:colOff>
          <xdr:row>89</xdr:row>
          <xdr:rowOff>25400</xdr:rowOff>
        </xdr:to>
        <xdr:sp macro="" textlink="">
          <xdr:nvSpPr>
            <xdr:cNvPr id="225025" name="Check Box 1793" hidden="1">
              <a:extLst>
                <a:ext uri="{63B3BB69-23CF-44E3-9099-C40C66FF867C}">
                  <a14:compatExt spid="_x0000_s225025"/>
                </a:ext>
                <a:ext uri="{FF2B5EF4-FFF2-40B4-BE49-F238E27FC236}">
                  <a16:creationId xmlns:a16="http://schemas.microsoft.com/office/drawing/2014/main" id="{00000000-0008-0000-0300-00000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88</xdr:row>
          <xdr:rowOff>139700</xdr:rowOff>
        </xdr:from>
        <xdr:to>
          <xdr:col>30</xdr:col>
          <xdr:colOff>330200</xdr:colOff>
          <xdr:row>90</xdr:row>
          <xdr:rowOff>25400</xdr:rowOff>
        </xdr:to>
        <xdr:sp macro="" textlink="">
          <xdr:nvSpPr>
            <xdr:cNvPr id="225026" name="Check Box 1794" hidden="1">
              <a:extLst>
                <a:ext uri="{63B3BB69-23CF-44E3-9099-C40C66FF867C}">
                  <a14:compatExt spid="_x0000_s225026"/>
                </a:ext>
                <a:ext uri="{FF2B5EF4-FFF2-40B4-BE49-F238E27FC236}">
                  <a16:creationId xmlns:a16="http://schemas.microsoft.com/office/drawing/2014/main" id="{00000000-0008-0000-0300-00000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89</xdr:row>
          <xdr:rowOff>139700</xdr:rowOff>
        </xdr:from>
        <xdr:to>
          <xdr:col>30</xdr:col>
          <xdr:colOff>330200</xdr:colOff>
          <xdr:row>91</xdr:row>
          <xdr:rowOff>25400</xdr:rowOff>
        </xdr:to>
        <xdr:sp macro="" textlink="">
          <xdr:nvSpPr>
            <xdr:cNvPr id="225027" name="Check Box 1795" hidden="1">
              <a:extLst>
                <a:ext uri="{63B3BB69-23CF-44E3-9099-C40C66FF867C}">
                  <a14:compatExt spid="_x0000_s225027"/>
                </a:ext>
                <a:ext uri="{FF2B5EF4-FFF2-40B4-BE49-F238E27FC236}">
                  <a16:creationId xmlns:a16="http://schemas.microsoft.com/office/drawing/2014/main" id="{00000000-0008-0000-0300-00000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90</xdr:row>
          <xdr:rowOff>139700</xdr:rowOff>
        </xdr:from>
        <xdr:to>
          <xdr:col>30</xdr:col>
          <xdr:colOff>330200</xdr:colOff>
          <xdr:row>92</xdr:row>
          <xdr:rowOff>25400</xdr:rowOff>
        </xdr:to>
        <xdr:sp macro="" textlink="">
          <xdr:nvSpPr>
            <xdr:cNvPr id="225028" name="Check Box 1796" hidden="1">
              <a:extLst>
                <a:ext uri="{63B3BB69-23CF-44E3-9099-C40C66FF867C}">
                  <a14:compatExt spid="_x0000_s225028"/>
                </a:ext>
                <a:ext uri="{FF2B5EF4-FFF2-40B4-BE49-F238E27FC236}">
                  <a16:creationId xmlns:a16="http://schemas.microsoft.com/office/drawing/2014/main" id="{00000000-0008-0000-0300-00000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91</xdr:row>
          <xdr:rowOff>139700</xdr:rowOff>
        </xdr:from>
        <xdr:to>
          <xdr:col>30</xdr:col>
          <xdr:colOff>330200</xdr:colOff>
          <xdr:row>93</xdr:row>
          <xdr:rowOff>25400</xdr:rowOff>
        </xdr:to>
        <xdr:sp macro="" textlink="">
          <xdr:nvSpPr>
            <xdr:cNvPr id="225029" name="Check Box 1797" hidden="1">
              <a:extLst>
                <a:ext uri="{63B3BB69-23CF-44E3-9099-C40C66FF867C}">
                  <a14:compatExt spid="_x0000_s225029"/>
                </a:ext>
                <a:ext uri="{FF2B5EF4-FFF2-40B4-BE49-F238E27FC236}">
                  <a16:creationId xmlns:a16="http://schemas.microsoft.com/office/drawing/2014/main" id="{00000000-0008-0000-0300-00000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92</xdr:row>
          <xdr:rowOff>139700</xdr:rowOff>
        </xdr:from>
        <xdr:to>
          <xdr:col>30</xdr:col>
          <xdr:colOff>330200</xdr:colOff>
          <xdr:row>94</xdr:row>
          <xdr:rowOff>25400</xdr:rowOff>
        </xdr:to>
        <xdr:sp macro="" textlink="">
          <xdr:nvSpPr>
            <xdr:cNvPr id="225030" name="Check Box 1798" hidden="1">
              <a:extLst>
                <a:ext uri="{63B3BB69-23CF-44E3-9099-C40C66FF867C}">
                  <a14:compatExt spid="_x0000_s225030"/>
                </a:ext>
                <a:ext uri="{FF2B5EF4-FFF2-40B4-BE49-F238E27FC236}">
                  <a16:creationId xmlns:a16="http://schemas.microsoft.com/office/drawing/2014/main" id="{00000000-0008-0000-0300-00000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93</xdr:row>
          <xdr:rowOff>139700</xdr:rowOff>
        </xdr:from>
        <xdr:to>
          <xdr:col>30</xdr:col>
          <xdr:colOff>330200</xdr:colOff>
          <xdr:row>95</xdr:row>
          <xdr:rowOff>25400</xdr:rowOff>
        </xdr:to>
        <xdr:sp macro="" textlink="">
          <xdr:nvSpPr>
            <xdr:cNvPr id="225031" name="Check Box 1799" hidden="1">
              <a:extLst>
                <a:ext uri="{63B3BB69-23CF-44E3-9099-C40C66FF867C}">
                  <a14:compatExt spid="_x0000_s225031"/>
                </a:ext>
                <a:ext uri="{FF2B5EF4-FFF2-40B4-BE49-F238E27FC236}">
                  <a16:creationId xmlns:a16="http://schemas.microsoft.com/office/drawing/2014/main" id="{00000000-0008-0000-0300-00000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94</xdr:row>
          <xdr:rowOff>139700</xdr:rowOff>
        </xdr:from>
        <xdr:to>
          <xdr:col>30</xdr:col>
          <xdr:colOff>330200</xdr:colOff>
          <xdr:row>96</xdr:row>
          <xdr:rowOff>25400</xdr:rowOff>
        </xdr:to>
        <xdr:sp macro="" textlink="">
          <xdr:nvSpPr>
            <xdr:cNvPr id="225032" name="Check Box 1800" hidden="1">
              <a:extLst>
                <a:ext uri="{63B3BB69-23CF-44E3-9099-C40C66FF867C}">
                  <a14:compatExt spid="_x0000_s225032"/>
                </a:ext>
                <a:ext uri="{FF2B5EF4-FFF2-40B4-BE49-F238E27FC236}">
                  <a16:creationId xmlns:a16="http://schemas.microsoft.com/office/drawing/2014/main" id="{00000000-0008-0000-0300-00000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95</xdr:row>
          <xdr:rowOff>139700</xdr:rowOff>
        </xdr:from>
        <xdr:to>
          <xdr:col>30</xdr:col>
          <xdr:colOff>330200</xdr:colOff>
          <xdr:row>97</xdr:row>
          <xdr:rowOff>25400</xdr:rowOff>
        </xdr:to>
        <xdr:sp macro="" textlink="">
          <xdr:nvSpPr>
            <xdr:cNvPr id="225033" name="Check Box 1801" hidden="1">
              <a:extLst>
                <a:ext uri="{63B3BB69-23CF-44E3-9099-C40C66FF867C}">
                  <a14:compatExt spid="_x0000_s225033"/>
                </a:ext>
                <a:ext uri="{FF2B5EF4-FFF2-40B4-BE49-F238E27FC236}">
                  <a16:creationId xmlns:a16="http://schemas.microsoft.com/office/drawing/2014/main" id="{00000000-0008-0000-0300-00000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96</xdr:row>
          <xdr:rowOff>139700</xdr:rowOff>
        </xdr:from>
        <xdr:to>
          <xdr:col>30</xdr:col>
          <xdr:colOff>330200</xdr:colOff>
          <xdr:row>98</xdr:row>
          <xdr:rowOff>25400</xdr:rowOff>
        </xdr:to>
        <xdr:sp macro="" textlink="">
          <xdr:nvSpPr>
            <xdr:cNvPr id="225034" name="Check Box 1802" hidden="1">
              <a:extLst>
                <a:ext uri="{63B3BB69-23CF-44E3-9099-C40C66FF867C}">
                  <a14:compatExt spid="_x0000_s225034"/>
                </a:ext>
                <a:ext uri="{FF2B5EF4-FFF2-40B4-BE49-F238E27FC236}">
                  <a16:creationId xmlns:a16="http://schemas.microsoft.com/office/drawing/2014/main" id="{00000000-0008-0000-0300-00000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97</xdr:row>
          <xdr:rowOff>139700</xdr:rowOff>
        </xdr:from>
        <xdr:to>
          <xdr:col>30</xdr:col>
          <xdr:colOff>330200</xdr:colOff>
          <xdr:row>99</xdr:row>
          <xdr:rowOff>25400</xdr:rowOff>
        </xdr:to>
        <xdr:sp macro="" textlink="">
          <xdr:nvSpPr>
            <xdr:cNvPr id="225035" name="Check Box 1803" hidden="1">
              <a:extLst>
                <a:ext uri="{63B3BB69-23CF-44E3-9099-C40C66FF867C}">
                  <a14:compatExt spid="_x0000_s225035"/>
                </a:ext>
                <a:ext uri="{FF2B5EF4-FFF2-40B4-BE49-F238E27FC236}">
                  <a16:creationId xmlns:a16="http://schemas.microsoft.com/office/drawing/2014/main" id="{00000000-0008-0000-0300-00000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98</xdr:row>
          <xdr:rowOff>139700</xdr:rowOff>
        </xdr:from>
        <xdr:to>
          <xdr:col>30</xdr:col>
          <xdr:colOff>330200</xdr:colOff>
          <xdr:row>100</xdr:row>
          <xdr:rowOff>25400</xdr:rowOff>
        </xdr:to>
        <xdr:sp macro="" textlink="">
          <xdr:nvSpPr>
            <xdr:cNvPr id="225036" name="Check Box 1804" hidden="1">
              <a:extLst>
                <a:ext uri="{63B3BB69-23CF-44E3-9099-C40C66FF867C}">
                  <a14:compatExt spid="_x0000_s225036"/>
                </a:ext>
                <a:ext uri="{FF2B5EF4-FFF2-40B4-BE49-F238E27FC236}">
                  <a16:creationId xmlns:a16="http://schemas.microsoft.com/office/drawing/2014/main" id="{00000000-0008-0000-0300-00000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99</xdr:row>
          <xdr:rowOff>139700</xdr:rowOff>
        </xdr:from>
        <xdr:to>
          <xdr:col>30</xdr:col>
          <xdr:colOff>330200</xdr:colOff>
          <xdr:row>101</xdr:row>
          <xdr:rowOff>25400</xdr:rowOff>
        </xdr:to>
        <xdr:sp macro="" textlink="">
          <xdr:nvSpPr>
            <xdr:cNvPr id="225037" name="Check Box 1805" hidden="1">
              <a:extLst>
                <a:ext uri="{63B3BB69-23CF-44E3-9099-C40C66FF867C}">
                  <a14:compatExt spid="_x0000_s225037"/>
                </a:ext>
                <a:ext uri="{FF2B5EF4-FFF2-40B4-BE49-F238E27FC236}">
                  <a16:creationId xmlns:a16="http://schemas.microsoft.com/office/drawing/2014/main" id="{00000000-0008-0000-0300-00000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100</xdr:row>
          <xdr:rowOff>139700</xdr:rowOff>
        </xdr:from>
        <xdr:to>
          <xdr:col>30</xdr:col>
          <xdr:colOff>330200</xdr:colOff>
          <xdr:row>102</xdr:row>
          <xdr:rowOff>25400</xdr:rowOff>
        </xdr:to>
        <xdr:sp macro="" textlink="">
          <xdr:nvSpPr>
            <xdr:cNvPr id="225038" name="Check Box 1806" hidden="1">
              <a:extLst>
                <a:ext uri="{63B3BB69-23CF-44E3-9099-C40C66FF867C}">
                  <a14:compatExt spid="_x0000_s225038"/>
                </a:ext>
                <a:ext uri="{FF2B5EF4-FFF2-40B4-BE49-F238E27FC236}">
                  <a16:creationId xmlns:a16="http://schemas.microsoft.com/office/drawing/2014/main" id="{00000000-0008-0000-0300-00000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101</xdr:row>
          <xdr:rowOff>139700</xdr:rowOff>
        </xdr:from>
        <xdr:to>
          <xdr:col>30</xdr:col>
          <xdr:colOff>330200</xdr:colOff>
          <xdr:row>103</xdr:row>
          <xdr:rowOff>25400</xdr:rowOff>
        </xdr:to>
        <xdr:sp macro="" textlink="">
          <xdr:nvSpPr>
            <xdr:cNvPr id="225039" name="Check Box 1807" hidden="1">
              <a:extLst>
                <a:ext uri="{63B3BB69-23CF-44E3-9099-C40C66FF867C}">
                  <a14:compatExt spid="_x0000_s225039"/>
                </a:ext>
                <a:ext uri="{FF2B5EF4-FFF2-40B4-BE49-F238E27FC236}">
                  <a16:creationId xmlns:a16="http://schemas.microsoft.com/office/drawing/2014/main" id="{00000000-0008-0000-0300-00000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xdr:row>
          <xdr:rowOff>152400</xdr:rowOff>
        </xdr:from>
        <xdr:to>
          <xdr:col>31</xdr:col>
          <xdr:colOff>330200</xdr:colOff>
          <xdr:row>3</xdr:row>
          <xdr:rowOff>152400</xdr:rowOff>
        </xdr:to>
        <xdr:sp macro="" textlink="">
          <xdr:nvSpPr>
            <xdr:cNvPr id="225040" name="Check Box 1808" hidden="1">
              <a:extLst>
                <a:ext uri="{63B3BB69-23CF-44E3-9099-C40C66FF867C}">
                  <a14:compatExt spid="_x0000_s225040"/>
                </a:ext>
                <a:ext uri="{FF2B5EF4-FFF2-40B4-BE49-F238E27FC236}">
                  <a16:creationId xmlns:a16="http://schemas.microsoft.com/office/drawing/2014/main" id="{00000000-0008-0000-0300-00001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xdr:row>
          <xdr:rowOff>139700</xdr:rowOff>
        </xdr:from>
        <xdr:to>
          <xdr:col>31</xdr:col>
          <xdr:colOff>330200</xdr:colOff>
          <xdr:row>5</xdr:row>
          <xdr:rowOff>25400</xdr:rowOff>
        </xdr:to>
        <xdr:sp macro="" textlink="">
          <xdr:nvSpPr>
            <xdr:cNvPr id="225041" name="Check Box 1809" hidden="1">
              <a:extLst>
                <a:ext uri="{63B3BB69-23CF-44E3-9099-C40C66FF867C}">
                  <a14:compatExt spid="_x0000_s225041"/>
                </a:ext>
                <a:ext uri="{FF2B5EF4-FFF2-40B4-BE49-F238E27FC236}">
                  <a16:creationId xmlns:a16="http://schemas.microsoft.com/office/drawing/2014/main" id="{00000000-0008-0000-0300-00001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xdr:row>
          <xdr:rowOff>139700</xdr:rowOff>
        </xdr:from>
        <xdr:to>
          <xdr:col>31</xdr:col>
          <xdr:colOff>330200</xdr:colOff>
          <xdr:row>6</xdr:row>
          <xdr:rowOff>25400</xdr:rowOff>
        </xdr:to>
        <xdr:sp macro="" textlink="">
          <xdr:nvSpPr>
            <xdr:cNvPr id="225042" name="Check Box 1810" hidden="1">
              <a:extLst>
                <a:ext uri="{63B3BB69-23CF-44E3-9099-C40C66FF867C}">
                  <a14:compatExt spid="_x0000_s225042"/>
                </a:ext>
                <a:ext uri="{FF2B5EF4-FFF2-40B4-BE49-F238E27FC236}">
                  <a16:creationId xmlns:a16="http://schemas.microsoft.com/office/drawing/2014/main" id="{00000000-0008-0000-0300-00001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xdr:row>
          <xdr:rowOff>139700</xdr:rowOff>
        </xdr:from>
        <xdr:to>
          <xdr:col>31</xdr:col>
          <xdr:colOff>330200</xdr:colOff>
          <xdr:row>7</xdr:row>
          <xdr:rowOff>25400</xdr:rowOff>
        </xdr:to>
        <xdr:sp macro="" textlink="">
          <xdr:nvSpPr>
            <xdr:cNvPr id="225043" name="Check Box 1811" hidden="1">
              <a:extLst>
                <a:ext uri="{63B3BB69-23CF-44E3-9099-C40C66FF867C}">
                  <a14:compatExt spid="_x0000_s225043"/>
                </a:ext>
                <a:ext uri="{FF2B5EF4-FFF2-40B4-BE49-F238E27FC236}">
                  <a16:creationId xmlns:a16="http://schemas.microsoft.com/office/drawing/2014/main" id="{00000000-0008-0000-0300-00001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xdr:row>
          <xdr:rowOff>139700</xdr:rowOff>
        </xdr:from>
        <xdr:to>
          <xdr:col>31</xdr:col>
          <xdr:colOff>330200</xdr:colOff>
          <xdr:row>8</xdr:row>
          <xdr:rowOff>25400</xdr:rowOff>
        </xdr:to>
        <xdr:sp macro="" textlink="">
          <xdr:nvSpPr>
            <xdr:cNvPr id="225044" name="Check Box 1812" hidden="1">
              <a:extLst>
                <a:ext uri="{63B3BB69-23CF-44E3-9099-C40C66FF867C}">
                  <a14:compatExt spid="_x0000_s225044"/>
                </a:ext>
                <a:ext uri="{FF2B5EF4-FFF2-40B4-BE49-F238E27FC236}">
                  <a16:creationId xmlns:a16="http://schemas.microsoft.com/office/drawing/2014/main" id="{00000000-0008-0000-0300-00001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xdr:row>
          <xdr:rowOff>139700</xdr:rowOff>
        </xdr:from>
        <xdr:to>
          <xdr:col>31</xdr:col>
          <xdr:colOff>330200</xdr:colOff>
          <xdr:row>9</xdr:row>
          <xdr:rowOff>25400</xdr:rowOff>
        </xdr:to>
        <xdr:sp macro="" textlink="">
          <xdr:nvSpPr>
            <xdr:cNvPr id="225045" name="Check Box 1813" hidden="1">
              <a:extLst>
                <a:ext uri="{63B3BB69-23CF-44E3-9099-C40C66FF867C}">
                  <a14:compatExt spid="_x0000_s225045"/>
                </a:ext>
                <a:ext uri="{FF2B5EF4-FFF2-40B4-BE49-F238E27FC236}">
                  <a16:creationId xmlns:a16="http://schemas.microsoft.com/office/drawing/2014/main" id="{00000000-0008-0000-0300-00001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xdr:row>
          <xdr:rowOff>139700</xdr:rowOff>
        </xdr:from>
        <xdr:to>
          <xdr:col>31</xdr:col>
          <xdr:colOff>330200</xdr:colOff>
          <xdr:row>10</xdr:row>
          <xdr:rowOff>25400</xdr:rowOff>
        </xdr:to>
        <xdr:sp macro="" textlink="">
          <xdr:nvSpPr>
            <xdr:cNvPr id="225046" name="Check Box 1814" hidden="1">
              <a:extLst>
                <a:ext uri="{63B3BB69-23CF-44E3-9099-C40C66FF867C}">
                  <a14:compatExt spid="_x0000_s225046"/>
                </a:ext>
                <a:ext uri="{FF2B5EF4-FFF2-40B4-BE49-F238E27FC236}">
                  <a16:creationId xmlns:a16="http://schemas.microsoft.com/office/drawing/2014/main" id="{00000000-0008-0000-0300-00001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xdr:row>
          <xdr:rowOff>139700</xdr:rowOff>
        </xdr:from>
        <xdr:to>
          <xdr:col>31</xdr:col>
          <xdr:colOff>330200</xdr:colOff>
          <xdr:row>11</xdr:row>
          <xdr:rowOff>25400</xdr:rowOff>
        </xdr:to>
        <xdr:sp macro="" textlink="">
          <xdr:nvSpPr>
            <xdr:cNvPr id="225047" name="Check Box 1815" hidden="1">
              <a:extLst>
                <a:ext uri="{63B3BB69-23CF-44E3-9099-C40C66FF867C}">
                  <a14:compatExt spid="_x0000_s225047"/>
                </a:ext>
                <a:ext uri="{FF2B5EF4-FFF2-40B4-BE49-F238E27FC236}">
                  <a16:creationId xmlns:a16="http://schemas.microsoft.com/office/drawing/2014/main" id="{00000000-0008-0000-0300-00001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xdr:row>
          <xdr:rowOff>139700</xdr:rowOff>
        </xdr:from>
        <xdr:to>
          <xdr:col>31</xdr:col>
          <xdr:colOff>330200</xdr:colOff>
          <xdr:row>12</xdr:row>
          <xdr:rowOff>25400</xdr:rowOff>
        </xdr:to>
        <xdr:sp macro="" textlink="">
          <xdr:nvSpPr>
            <xdr:cNvPr id="225048" name="Check Box 1816" hidden="1">
              <a:extLst>
                <a:ext uri="{63B3BB69-23CF-44E3-9099-C40C66FF867C}">
                  <a14:compatExt spid="_x0000_s225048"/>
                </a:ext>
                <a:ext uri="{FF2B5EF4-FFF2-40B4-BE49-F238E27FC236}">
                  <a16:creationId xmlns:a16="http://schemas.microsoft.com/office/drawing/2014/main" id="{00000000-0008-0000-0300-00001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11</xdr:row>
          <xdr:rowOff>139700</xdr:rowOff>
        </xdr:from>
        <xdr:to>
          <xdr:col>31</xdr:col>
          <xdr:colOff>330200</xdr:colOff>
          <xdr:row>13</xdr:row>
          <xdr:rowOff>25400</xdr:rowOff>
        </xdr:to>
        <xdr:sp macro="" textlink="">
          <xdr:nvSpPr>
            <xdr:cNvPr id="225049" name="Check Box 1817" hidden="1">
              <a:extLst>
                <a:ext uri="{63B3BB69-23CF-44E3-9099-C40C66FF867C}">
                  <a14:compatExt spid="_x0000_s225049"/>
                </a:ext>
                <a:ext uri="{FF2B5EF4-FFF2-40B4-BE49-F238E27FC236}">
                  <a16:creationId xmlns:a16="http://schemas.microsoft.com/office/drawing/2014/main" id="{00000000-0008-0000-0300-00001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12</xdr:row>
          <xdr:rowOff>139700</xdr:rowOff>
        </xdr:from>
        <xdr:to>
          <xdr:col>31</xdr:col>
          <xdr:colOff>330200</xdr:colOff>
          <xdr:row>14</xdr:row>
          <xdr:rowOff>25400</xdr:rowOff>
        </xdr:to>
        <xdr:sp macro="" textlink="">
          <xdr:nvSpPr>
            <xdr:cNvPr id="225050" name="Check Box 1818" hidden="1">
              <a:extLst>
                <a:ext uri="{63B3BB69-23CF-44E3-9099-C40C66FF867C}">
                  <a14:compatExt spid="_x0000_s225050"/>
                </a:ext>
                <a:ext uri="{FF2B5EF4-FFF2-40B4-BE49-F238E27FC236}">
                  <a16:creationId xmlns:a16="http://schemas.microsoft.com/office/drawing/2014/main" id="{00000000-0008-0000-0300-00001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13</xdr:row>
          <xdr:rowOff>139700</xdr:rowOff>
        </xdr:from>
        <xdr:to>
          <xdr:col>31</xdr:col>
          <xdr:colOff>330200</xdr:colOff>
          <xdr:row>15</xdr:row>
          <xdr:rowOff>25400</xdr:rowOff>
        </xdr:to>
        <xdr:sp macro="" textlink="">
          <xdr:nvSpPr>
            <xdr:cNvPr id="225051" name="Check Box 1819" hidden="1">
              <a:extLst>
                <a:ext uri="{63B3BB69-23CF-44E3-9099-C40C66FF867C}">
                  <a14:compatExt spid="_x0000_s225051"/>
                </a:ext>
                <a:ext uri="{FF2B5EF4-FFF2-40B4-BE49-F238E27FC236}">
                  <a16:creationId xmlns:a16="http://schemas.microsoft.com/office/drawing/2014/main" id="{00000000-0008-0000-0300-00001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14</xdr:row>
          <xdr:rowOff>139700</xdr:rowOff>
        </xdr:from>
        <xdr:to>
          <xdr:col>31</xdr:col>
          <xdr:colOff>330200</xdr:colOff>
          <xdr:row>16</xdr:row>
          <xdr:rowOff>25400</xdr:rowOff>
        </xdr:to>
        <xdr:sp macro="" textlink="">
          <xdr:nvSpPr>
            <xdr:cNvPr id="225052" name="Check Box 1820" hidden="1">
              <a:extLst>
                <a:ext uri="{63B3BB69-23CF-44E3-9099-C40C66FF867C}">
                  <a14:compatExt spid="_x0000_s225052"/>
                </a:ext>
                <a:ext uri="{FF2B5EF4-FFF2-40B4-BE49-F238E27FC236}">
                  <a16:creationId xmlns:a16="http://schemas.microsoft.com/office/drawing/2014/main" id="{00000000-0008-0000-0300-00001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15</xdr:row>
          <xdr:rowOff>139700</xdr:rowOff>
        </xdr:from>
        <xdr:to>
          <xdr:col>31</xdr:col>
          <xdr:colOff>330200</xdr:colOff>
          <xdr:row>17</xdr:row>
          <xdr:rowOff>25400</xdr:rowOff>
        </xdr:to>
        <xdr:sp macro="" textlink="">
          <xdr:nvSpPr>
            <xdr:cNvPr id="225053" name="Check Box 1821" hidden="1">
              <a:extLst>
                <a:ext uri="{63B3BB69-23CF-44E3-9099-C40C66FF867C}">
                  <a14:compatExt spid="_x0000_s225053"/>
                </a:ext>
                <a:ext uri="{FF2B5EF4-FFF2-40B4-BE49-F238E27FC236}">
                  <a16:creationId xmlns:a16="http://schemas.microsoft.com/office/drawing/2014/main" id="{00000000-0008-0000-0300-00001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16</xdr:row>
          <xdr:rowOff>139700</xdr:rowOff>
        </xdr:from>
        <xdr:to>
          <xdr:col>31</xdr:col>
          <xdr:colOff>330200</xdr:colOff>
          <xdr:row>18</xdr:row>
          <xdr:rowOff>25400</xdr:rowOff>
        </xdr:to>
        <xdr:sp macro="" textlink="">
          <xdr:nvSpPr>
            <xdr:cNvPr id="225054" name="Check Box 1822" hidden="1">
              <a:extLst>
                <a:ext uri="{63B3BB69-23CF-44E3-9099-C40C66FF867C}">
                  <a14:compatExt spid="_x0000_s225054"/>
                </a:ext>
                <a:ext uri="{FF2B5EF4-FFF2-40B4-BE49-F238E27FC236}">
                  <a16:creationId xmlns:a16="http://schemas.microsoft.com/office/drawing/2014/main" id="{00000000-0008-0000-0300-00001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17</xdr:row>
          <xdr:rowOff>139700</xdr:rowOff>
        </xdr:from>
        <xdr:to>
          <xdr:col>31</xdr:col>
          <xdr:colOff>330200</xdr:colOff>
          <xdr:row>19</xdr:row>
          <xdr:rowOff>25400</xdr:rowOff>
        </xdr:to>
        <xdr:sp macro="" textlink="">
          <xdr:nvSpPr>
            <xdr:cNvPr id="225055" name="Check Box 1823" hidden="1">
              <a:extLst>
                <a:ext uri="{63B3BB69-23CF-44E3-9099-C40C66FF867C}">
                  <a14:compatExt spid="_x0000_s225055"/>
                </a:ext>
                <a:ext uri="{FF2B5EF4-FFF2-40B4-BE49-F238E27FC236}">
                  <a16:creationId xmlns:a16="http://schemas.microsoft.com/office/drawing/2014/main" id="{00000000-0008-0000-0300-00001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18</xdr:row>
          <xdr:rowOff>139700</xdr:rowOff>
        </xdr:from>
        <xdr:to>
          <xdr:col>31</xdr:col>
          <xdr:colOff>330200</xdr:colOff>
          <xdr:row>20</xdr:row>
          <xdr:rowOff>25400</xdr:rowOff>
        </xdr:to>
        <xdr:sp macro="" textlink="">
          <xdr:nvSpPr>
            <xdr:cNvPr id="225056" name="Check Box 1824" hidden="1">
              <a:extLst>
                <a:ext uri="{63B3BB69-23CF-44E3-9099-C40C66FF867C}">
                  <a14:compatExt spid="_x0000_s225056"/>
                </a:ext>
                <a:ext uri="{FF2B5EF4-FFF2-40B4-BE49-F238E27FC236}">
                  <a16:creationId xmlns:a16="http://schemas.microsoft.com/office/drawing/2014/main" id="{00000000-0008-0000-0300-00002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19</xdr:row>
          <xdr:rowOff>139700</xdr:rowOff>
        </xdr:from>
        <xdr:to>
          <xdr:col>31</xdr:col>
          <xdr:colOff>330200</xdr:colOff>
          <xdr:row>21</xdr:row>
          <xdr:rowOff>25400</xdr:rowOff>
        </xdr:to>
        <xdr:sp macro="" textlink="">
          <xdr:nvSpPr>
            <xdr:cNvPr id="225057" name="Check Box 1825" hidden="1">
              <a:extLst>
                <a:ext uri="{63B3BB69-23CF-44E3-9099-C40C66FF867C}">
                  <a14:compatExt spid="_x0000_s225057"/>
                </a:ext>
                <a:ext uri="{FF2B5EF4-FFF2-40B4-BE49-F238E27FC236}">
                  <a16:creationId xmlns:a16="http://schemas.microsoft.com/office/drawing/2014/main" id="{00000000-0008-0000-0300-00002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20</xdr:row>
          <xdr:rowOff>139700</xdr:rowOff>
        </xdr:from>
        <xdr:to>
          <xdr:col>31</xdr:col>
          <xdr:colOff>330200</xdr:colOff>
          <xdr:row>22</xdr:row>
          <xdr:rowOff>25400</xdr:rowOff>
        </xdr:to>
        <xdr:sp macro="" textlink="">
          <xdr:nvSpPr>
            <xdr:cNvPr id="225058" name="Check Box 1826" hidden="1">
              <a:extLst>
                <a:ext uri="{63B3BB69-23CF-44E3-9099-C40C66FF867C}">
                  <a14:compatExt spid="_x0000_s225058"/>
                </a:ext>
                <a:ext uri="{FF2B5EF4-FFF2-40B4-BE49-F238E27FC236}">
                  <a16:creationId xmlns:a16="http://schemas.microsoft.com/office/drawing/2014/main" id="{00000000-0008-0000-0300-00002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21</xdr:row>
          <xdr:rowOff>139700</xdr:rowOff>
        </xdr:from>
        <xdr:to>
          <xdr:col>31</xdr:col>
          <xdr:colOff>330200</xdr:colOff>
          <xdr:row>23</xdr:row>
          <xdr:rowOff>25400</xdr:rowOff>
        </xdr:to>
        <xdr:sp macro="" textlink="">
          <xdr:nvSpPr>
            <xdr:cNvPr id="225059" name="Check Box 1827" hidden="1">
              <a:extLst>
                <a:ext uri="{63B3BB69-23CF-44E3-9099-C40C66FF867C}">
                  <a14:compatExt spid="_x0000_s225059"/>
                </a:ext>
                <a:ext uri="{FF2B5EF4-FFF2-40B4-BE49-F238E27FC236}">
                  <a16:creationId xmlns:a16="http://schemas.microsoft.com/office/drawing/2014/main" id="{00000000-0008-0000-0300-00002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22</xdr:row>
          <xdr:rowOff>139700</xdr:rowOff>
        </xdr:from>
        <xdr:to>
          <xdr:col>31</xdr:col>
          <xdr:colOff>330200</xdr:colOff>
          <xdr:row>24</xdr:row>
          <xdr:rowOff>25400</xdr:rowOff>
        </xdr:to>
        <xdr:sp macro="" textlink="">
          <xdr:nvSpPr>
            <xdr:cNvPr id="225060" name="Check Box 1828" hidden="1">
              <a:extLst>
                <a:ext uri="{63B3BB69-23CF-44E3-9099-C40C66FF867C}">
                  <a14:compatExt spid="_x0000_s225060"/>
                </a:ext>
                <a:ext uri="{FF2B5EF4-FFF2-40B4-BE49-F238E27FC236}">
                  <a16:creationId xmlns:a16="http://schemas.microsoft.com/office/drawing/2014/main" id="{00000000-0008-0000-0300-00002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23</xdr:row>
          <xdr:rowOff>139700</xdr:rowOff>
        </xdr:from>
        <xdr:to>
          <xdr:col>31</xdr:col>
          <xdr:colOff>330200</xdr:colOff>
          <xdr:row>25</xdr:row>
          <xdr:rowOff>25400</xdr:rowOff>
        </xdr:to>
        <xdr:sp macro="" textlink="">
          <xdr:nvSpPr>
            <xdr:cNvPr id="225061" name="Check Box 1829" hidden="1">
              <a:extLst>
                <a:ext uri="{63B3BB69-23CF-44E3-9099-C40C66FF867C}">
                  <a14:compatExt spid="_x0000_s225061"/>
                </a:ext>
                <a:ext uri="{FF2B5EF4-FFF2-40B4-BE49-F238E27FC236}">
                  <a16:creationId xmlns:a16="http://schemas.microsoft.com/office/drawing/2014/main" id="{00000000-0008-0000-0300-00002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24</xdr:row>
          <xdr:rowOff>139700</xdr:rowOff>
        </xdr:from>
        <xdr:to>
          <xdr:col>31</xdr:col>
          <xdr:colOff>330200</xdr:colOff>
          <xdr:row>26</xdr:row>
          <xdr:rowOff>25400</xdr:rowOff>
        </xdr:to>
        <xdr:sp macro="" textlink="">
          <xdr:nvSpPr>
            <xdr:cNvPr id="225062" name="Check Box 1830" hidden="1">
              <a:extLst>
                <a:ext uri="{63B3BB69-23CF-44E3-9099-C40C66FF867C}">
                  <a14:compatExt spid="_x0000_s225062"/>
                </a:ext>
                <a:ext uri="{FF2B5EF4-FFF2-40B4-BE49-F238E27FC236}">
                  <a16:creationId xmlns:a16="http://schemas.microsoft.com/office/drawing/2014/main" id="{00000000-0008-0000-0300-00002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25</xdr:row>
          <xdr:rowOff>139700</xdr:rowOff>
        </xdr:from>
        <xdr:to>
          <xdr:col>31</xdr:col>
          <xdr:colOff>330200</xdr:colOff>
          <xdr:row>27</xdr:row>
          <xdr:rowOff>25400</xdr:rowOff>
        </xdr:to>
        <xdr:sp macro="" textlink="">
          <xdr:nvSpPr>
            <xdr:cNvPr id="225063" name="Check Box 1831" hidden="1">
              <a:extLst>
                <a:ext uri="{63B3BB69-23CF-44E3-9099-C40C66FF867C}">
                  <a14:compatExt spid="_x0000_s225063"/>
                </a:ext>
                <a:ext uri="{FF2B5EF4-FFF2-40B4-BE49-F238E27FC236}">
                  <a16:creationId xmlns:a16="http://schemas.microsoft.com/office/drawing/2014/main" id="{00000000-0008-0000-0300-00002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26</xdr:row>
          <xdr:rowOff>139700</xdr:rowOff>
        </xdr:from>
        <xdr:to>
          <xdr:col>31</xdr:col>
          <xdr:colOff>330200</xdr:colOff>
          <xdr:row>28</xdr:row>
          <xdr:rowOff>25400</xdr:rowOff>
        </xdr:to>
        <xdr:sp macro="" textlink="">
          <xdr:nvSpPr>
            <xdr:cNvPr id="225064" name="Check Box 1832" hidden="1">
              <a:extLst>
                <a:ext uri="{63B3BB69-23CF-44E3-9099-C40C66FF867C}">
                  <a14:compatExt spid="_x0000_s225064"/>
                </a:ext>
                <a:ext uri="{FF2B5EF4-FFF2-40B4-BE49-F238E27FC236}">
                  <a16:creationId xmlns:a16="http://schemas.microsoft.com/office/drawing/2014/main" id="{00000000-0008-0000-0300-00002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27</xdr:row>
          <xdr:rowOff>139700</xdr:rowOff>
        </xdr:from>
        <xdr:to>
          <xdr:col>31</xdr:col>
          <xdr:colOff>330200</xdr:colOff>
          <xdr:row>29</xdr:row>
          <xdr:rowOff>25400</xdr:rowOff>
        </xdr:to>
        <xdr:sp macro="" textlink="">
          <xdr:nvSpPr>
            <xdr:cNvPr id="225065" name="Check Box 1833" hidden="1">
              <a:extLst>
                <a:ext uri="{63B3BB69-23CF-44E3-9099-C40C66FF867C}">
                  <a14:compatExt spid="_x0000_s225065"/>
                </a:ext>
                <a:ext uri="{FF2B5EF4-FFF2-40B4-BE49-F238E27FC236}">
                  <a16:creationId xmlns:a16="http://schemas.microsoft.com/office/drawing/2014/main" id="{00000000-0008-0000-0300-00002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28</xdr:row>
          <xdr:rowOff>139700</xdr:rowOff>
        </xdr:from>
        <xdr:to>
          <xdr:col>31</xdr:col>
          <xdr:colOff>330200</xdr:colOff>
          <xdr:row>30</xdr:row>
          <xdr:rowOff>25400</xdr:rowOff>
        </xdr:to>
        <xdr:sp macro="" textlink="">
          <xdr:nvSpPr>
            <xdr:cNvPr id="225066" name="Check Box 1834" hidden="1">
              <a:extLst>
                <a:ext uri="{63B3BB69-23CF-44E3-9099-C40C66FF867C}">
                  <a14:compatExt spid="_x0000_s225066"/>
                </a:ext>
                <a:ext uri="{FF2B5EF4-FFF2-40B4-BE49-F238E27FC236}">
                  <a16:creationId xmlns:a16="http://schemas.microsoft.com/office/drawing/2014/main" id="{00000000-0008-0000-0300-00002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29</xdr:row>
          <xdr:rowOff>139700</xdr:rowOff>
        </xdr:from>
        <xdr:to>
          <xdr:col>31</xdr:col>
          <xdr:colOff>330200</xdr:colOff>
          <xdr:row>31</xdr:row>
          <xdr:rowOff>25400</xdr:rowOff>
        </xdr:to>
        <xdr:sp macro="" textlink="">
          <xdr:nvSpPr>
            <xdr:cNvPr id="225067" name="Check Box 1835" hidden="1">
              <a:extLst>
                <a:ext uri="{63B3BB69-23CF-44E3-9099-C40C66FF867C}">
                  <a14:compatExt spid="_x0000_s225067"/>
                </a:ext>
                <a:ext uri="{FF2B5EF4-FFF2-40B4-BE49-F238E27FC236}">
                  <a16:creationId xmlns:a16="http://schemas.microsoft.com/office/drawing/2014/main" id="{00000000-0008-0000-0300-00002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30</xdr:row>
          <xdr:rowOff>139700</xdr:rowOff>
        </xdr:from>
        <xdr:to>
          <xdr:col>31</xdr:col>
          <xdr:colOff>330200</xdr:colOff>
          <xdr:row>32</xdr:row>
          <xdr:rowOff>25400</xdr:rowOff>
        </xdr:to>
        <xdr:sp macro="" textlink="">
          <xdr:nvSpPr>
            <xdr:cNvPr id="225068" name="Check Box 1836" hidden="1">
              <a:extLst>
                <a:ext uri="{63B3BB69-23CF-44E3-9099-C40C66FF867C}">
                  <a14:compatExt spid="_x0000_s225068"/>
                </a:ext>
                <a:ext uri="{FF2B5EF4-FFF2-40B4-BE49-F238E27FC236}">
                  <a16:creationId xmlns:a16="http://schemas.microsoft.com/office/drawing/2014/main" id="{00000000-0008-0000-0300-00002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31</xdr:row>
          <xdr:rowOff>139700</xdr:rowOff>
        </xdr:from>
        <xdr:to>
          <xdr:col>31</xdr:col>
          <xdr:colOff>330200</xdr:colOff>
          <xdr:row>33</xdr:row>
          <xdr:rowOff>25400</xdr:rowOff>
        </xdr:to>
        <xdr:sp macro="" textlink="">
          <xdr:nvSpPr>
            <xdr:cNvPr id="225069" name="Check Box 1837" hidden="1">
              <a:extLst>
                <a:ext uri="{63B3BB69-23CF-44E3-9099-C40C66FF867C}">
                  <a14:compatExt spid="_x0000_s225069"/>
                </a:ext>
                <a:ext uri="{FF2B5EF4-FFF2-40B4-BE49-F238E27FC236}">
                  <a16:creationId xmlns:a16="http://schemas.microsoft.com/office/drawing/2014/main" id="{00000000-0008-0000-0300-00002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32</xdr:row>
          <xdr:rowOff>139700</xdr:rowOff>
        </xdr:from>
        <xdr:to>
          <xdr:col>31</xdr:col>
          <xdr:colOff>330200</xdr:colOff>
          <xdr:row>34</xdr:row>
          <xdr:rowOff>25400</xdr:rowOff>
        </xdr:to>
        <xdr:sp macro="" textlink="">
          <xdr:nvSpPr>
            <xdr:cNvPr id="225070" name="Check Box 1838" hidden="1">
              <a:extLst>
                <a:ext uri="{63B3BB69-23CF-44E3-9099-C40C66FF867C}">
                  <a14:compatExt spid="_x0000_s225070"/>
                </a:ext>
                <a:ext uri="{FF2B5EF4-FFF2-40B4-BE49-F238E27FC236}">
                  <a16:creationId xmlns:a16="http://schemas.microsoft.com/office/drawing/2014/main" id="{00000000-0008-0000-0300-00002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33</xdr:row>
          <xdr:rowOff>139700</xdr:rowOff>
        </xdr:from>
        <xdr:to>
          <xdr:col>31</xdr:col>
          <xdr:colOff>330200</xdr:colOff>
          <xdr:row>35</xdr:row>
          <xdr:rowOff>25400</xdr:rowOff>
        </xdr:to>
        <xdr:sp macro="" textlink="">
          <xdr:nvSpPr>
            <xdr:cNvPr id="225071" name="Check Box 1839" hidden="1">
              <a:extLst>
                <a:ext uri="{63B3BB69-23CF-44E3-9099-C40C66FF867C}">
                  <a14:compatExt spid="_x0000_s225071"/>
                </a:ext>
                <a:ext uri="{FF2B5EF4-FFF2-40B4-BE49-F238E27FC236}">
                  <a16:creationId xmlns:a16="http://schemas.microsoft.com/office/drawing/2014/main" id="{00000000-0008-0000-0300-00002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34</xdr:row>
          <xdr:rowOff>139700</xdr:rowOff>
        </xdr:from>
        <xdr:to>
          <xdr:col>31</xdr:col>
          <xdr:colOff>330200</xdr:colOff>
          <xdr:row>36</xdr:row>
          <xdr:rowOff>25400</xdr:rowOff>
        </xdr:to>
        <xdr:sp macro="" textlink="">
          <xdr:nvSpPr>
            <xdr:cNvPr id="225072" name="Check Box 1840" hidden="1">
              <a:extLst>
                <a:ext uri="{63B3BB69-23CF-44E3-9099-C40C66FF867C}">
                  <a14:compatExt spid="_x0000_s225072"/>
                </a:ext>
                <a:ext uri="{FF2B5EF4-FFF2-40B4-BE49-F238E27FC236}">
                  <a16:creationId xmlns:a16="http://schemas.microsoft.com/office/drawing/2014/main" id="{00000000-0008-0000-0300-00003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35</xdr:row>
          <xdr:rowOff>139700</xdr:rowOff>
        </xdr:from>
        <xdr:to>
          <xdr:col>31</xdr:col>
          <xdr:colOff>330200</xdr:colOff>
          <xdr:row>37</xdr:row>
          <xdr:rowOff>25400</xdr:rowOff>
        </xdr:to>
        <xdr:sp macro="" textlink="">
          <xdr:nvSpPr>
            <xdr:cNvPr id="225073" name="Check Box 1841" hidden="1">
              <a:extLst>
                <a:ext uri="{63B3BB69-23CF-44E3-9099-C40C66FF867C}">
                  <a14:compatExt spid="_x0000_s225073"/>
                </a:ext>
                <a:ext uri="{FF2B5EF4-FFF2-40B4-BE49-F238E27FC236}">
                  <a16:creationId xmlns:a16="http://schemas.microsoft.com/office/drawing/2014/main" id="{00000000-0008-0000-0300-00003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36</xdr:row>
          <xdr:rowOff>139700</xdr:rowOff>
        </xdr:from>
        <xdr:to>
          <xdr:col>31</xdr:col>
          <xdr:colOff>330200</xdr:colOff>
          <xdr:row>38</xdr:row>
          <xdr:rowOff>25400</xdr:rowOff>
        </xdr:to>
        <xdr:sp macro="" textlink="">
          <xdr:nvSpPr>
            <xdr:cNvPr id="225074" name="Check Box 1842" hidden="1">
              <a:extLst>
                <a:ext uri="{63B3BB69-23CF-44E3-9099-C40C66FF867C}">
                  <a14:compatExt spid="_x0000_s225074"/>
                </a:ext>
                <a:ext uri="{FF2B5EF4-FFF2-40B4-BE49-F238E27FC236}">
                  <a16:creationId xmlns:a16="http://schemas.microsoft.com/office/drawing/2014/main" id="{00000000-0008-0000-0300-00003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37</xdr:row>
          <xdr:rowOff>139700</xdr:rowOff>
        </xdr:from>
        <xdr:to>
          <xdr:col>31</xdr:col>
          <xdr:colOff>330200</xdr:colOff>
          <xdr:row>39</xdr:row>
          <xdr:rowOff>25400</xdr:rowOff>
        </xdr:to>
        <xdr:sp macro="" textlink="">
          <xdr:nvSpPr>
            <xdr:cNvPr id="225075" name="Check Box 1843" hidden="1">
              <a:extLst>
                <a:ext uri="{63B3BB69-23CF-44E3-9099-C40C66FF867C}">
                  <a14:compatExt spid="_x0000_s225075"/>
                </a:ext>
                <a:ext uri="{FF2B5EF4-FFF2-40B4-BE49-F238E27FC236}">
                  <a16:creationId xmlns:a16="http://schemas.microsoft.com/office/drawing/2014/main" id="{00000000-0008-0000-0300-00003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38</xdr:row>
          <xdr:rowOff>139700</xdr:rowOff>
        </xdr:from>
        <xdr:to>
          <xdr:col>31</xdr:col>
          <xdr:colOff>330200</xdr:colOff>
          <xdr:row>40</xdr:row>
          <xdr:rowOff>25400</xdr:rowOff>
        </xdr:to>
        <xdr:sp macro="" textlink="">
          <xdr:nvSpPr>
            <xdr:cNvPr id="225076" name="Check Box 1844" hidden="1">
              <a:extLst>
                <a:ext uri="{63B3BB69-23CF-44E3-9099-C40C66FF867C}">
                  <a14:compatExt spid="_x0000_s225076"/>
                </a:ext>
                <a:ext uri="{FF2B5EF4-FFF2-40B4-BE49-F238E27FC236}">
                  <a16:creationId xmlns:a16="http://schemas.microsoft.com/office/drawing/2014/main" id="{00000000-0008-0000-0300-00003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39</xdr:row>
          <xdr:rowOff>139700</xdr:rowOff>
        </xdr:from>
        <xdr:to>
          <xdr:col>31</xdr:col>
          <xdr:colOff>330200</xdr:colOff>
          <xdr:row>41</xdr:row>
          <xdr:rowOff>25400</xdr:rowOff>
        </xdr:to>
        <xdr:sp macro="" textlink="">
          <xdr:nvSpPr>
            <xdr:cNvPr id="225077" name="Check Box 1845" hidden="1">
              <a:extLst>
                <a:ext uri="{63B3BB69-23CF-44E3-9099-C40C66FF867C}">
                  <a14:compatExt spid="_x0000_s225077"/>
                </a:ext>
                <a:ext uri="{FF2B5EF4-FFF2-40B4-BE49-F238E27FC236}">
                  <a16:creationId xmlns:a16="http://schemas.microsoft.com/office/drawing/2014/main" id="{00000000-0008-0000-0300-00003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40</xdr:row>
          <xdr:rowOff>139700</xdr:rowOff>
        </xdr:from>
        <xdr:to>
          <xdr:col>31</xdr:col>
          <xdr:colOff>330200</xdr:colOff>
          <xdr:row>42</xdr:row>
          <xdr:rowOff>25400</xdr:rowOff>
        </xdr:to>
        <xdr:sp macro="" textlink="">
          <xdr:nvSpPr>
            <xdr:cNvPr id="225078" name="Check Box 1846" hidden="1">
              <a:extLst>
                <a:ext uri="{63B3BB69-23CF-44E3-9099-C40C66FF867C}">
                  <a14:compatExt spid="_x0000_s225078"/>
                </a:ext>
                <a:ext uri="{FF2B5EF4-FFF2-40B4-BE49-F238E27FC236}">
                  <a16:creationId xmlns:a16="http://schemas.microsoft.com/office/drawing/2014/main" id="{00000000-0008-0000-0300-00003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41</xdr:row>
          <xdr:rowOff>139700</xdr:rowOff>
        </xdr:from>
        <xdr:to>
          <xdr:col>31</xdr:col>
          <xdr:colOff>330200</xdr:colOff>
          <xdr:row>43</xdr:row>
          <xdr:rowOff>25400</xdr:rowOff>
        </xdr:to>
        <xdr:sp macro="" textlink="">
          <xdr:nvSpPr>
            <xdr:cNvPr id="225079" name="Check Box 1847" hidden="1">
              <a:extLst>
                <a:ext uri="{63B3BB69-23CF-44E3-9099-C40C66FF867C}">
                  <a14:compatExt spid="_x0000_s225079"/>
                </a:ext>
                <a:ext uri="{FF2B5EF4-FFF2-40B4-BE49-F238E27FC236}">
                  <a16:creationId xmlns:a16="http://schemas.microsoft.com/office/drawing/2014/main" id="{00000000-0008-0000-0300-00003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42</xdr:row>
          <xdr:rowOff>139700</xdr:rowOff>
        </xdr:from>
        <xdr:to>
          <xdr:col>31</xdr:col>
          <xdr:colOff>330200</xdr:colOff>
          <xdr:row>44</xdr:row>
          <xdr:rowOff>25400</xdr:rowOff>
        </xdr:to>
        <xdr:sp macro="" textlink="">
          <xdr:nvSpPr>
            <xdr:cNvPr id="225080" name="Check Box 1848" hidden="1">
              <a:extLst>
                <a:ext uri="{63B3BB69-23CF-44E3-9099-C40C66FF867C}">
                  <a14:compatExt spid="_x0000_s225080"/>
                </a:ext>
                <a:ext uri="{FF2B5EF4-FFF2-40B4-BE49-F238E27FC236}">
                  <a16:creationId xmlns:a16="http://schemas.microsoft.com/office/drawing/2014/main" id="{00000000-0008-0000-0300-00003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43</xdr:row>
          <xdr:rowOff>139700</xdr:rowOff>
        </xdr:from>
        <xdr:to>
          <xdr:col>31</xdr:col>
          <xdr:colOff>330200</xdr:colOff>
          <xdr:row>45</xdr:row>
          <xdr:rowOff>25400</xdr:rowOff>
        </xdr:to>
        <xdr:sp macro="" textlink="">
          <xdr:nvSpPr>
            <xdr:cNvPr id="225081" name="Check Box 1849" hidden="1">
              <a:extLst>
                <a:ext uri="{63B3BB69-23CF-44E3-9099-C40C66FF867C}">
                  <a14:compatExt spid="_x0000_s225081"/>
                </a:ext>
                <a:ext uri="{FF2B5EF4-FFF2-40B4-BE49-F238E27FC236}">
                  <a16:creationId xmlns:a16="http://schemas.microsoft.com/office/drawing/2014/main" id="{00000000-0008-0000-0300-00003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44</xdr:row>
          <xdr:rowOff>139700</xdr:rowOff>
        </xdr:from>
        <xdr:to>
          <xdr:col>31</xdr:col>
          <xdr:colOff>330200</xdr:colOff>
          <xdr:row>46</xdr:row>
          <xdr:rowOff>25400</xdr:rowOff>
        </xdr:to>
        <xdr:sp macro="" textlink="">
          <xdr:nvSpPr>
            <xdr:cNvPr id="225082" name="Check Box 1850" hidden="1">
              <a:extLst>
                <a:ext uri="{63B3BB69-23CF-44E3-9099-C40C66FF867C}">
                  <a14:compatExt spid="_x0000_s225082"/>
                </a:ext>
                <a:ext uri="{FF2B5EF4-FFF2-40B4-BE49-F238E27FC236}">
                  <a16:creationId xmlns:a16="http://schemas.microsoft.com/office/drawing/2014/main" id="{00000000-0008-0000-0300-00003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45</xdr:row>
          <xdr:rowOff>139700</xdr:rowOff>
        </xdr:from>
        <xdr:to>
          <xdr:col>31</xdr:col>
          <xdr:colOff>330200</xdr:colOff>
          <xdr:row>47</xdr:row>
          <xdr:rowOff>25400</xdr:rowOff>
        </xdr:to>
        <xdr:sp macro="" textlink="">
          <xdr:nvSpPr>
            <xdr:cNvPr id="225083" name="Check Box 1851" hidden="1">
              <a:extLst>
                <a:ext uri="{63B3BB69-23CF-44E3-9099-C40C66FF867C}">
                  <a14:compatExt spid="_x0000_s225083"/>
                </a:ext>
                <a:ext uri="{FF2B5EF4-FFF2-40B4-BE49-F238E27FC236}">
                  <a16:creationId xmlns:a16="http://schemas.microsoft.com/office/drawing/2014/main" id="{00000000-0008-0000-0300-00003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46</xdr:row>
          <xdr:rowOff>139700</xdr:rowOff>
        </xdr:from>
        <xdr:to>
          <xdr:col>31</xdr:col>
          <xdr:colOff>330200</xdr:colOff>
          <xdr:row>48</xdr:row>
          <xdr:rowOff>25400</xdr:rowOff>
        </xdr:to>
        <xdr:sp macro="" textlink="">
          <xdr:nvSpPr>
            <xdr:cNvPr id="225084" name="Check Box 1852" hidden="1">
              <a:extLst>
                <a:ext uri="{63B3BB69-23CF-44E3-9099-C40C66FF867C}">
                  <a14:compatExt spid="_x0000_s225084"/>
                </a:ext>
                <a:ext uri="{FF2B5EF4-FFF2-40B4-BE49-F238E27FC236}">
                  <a16:creationId xmlns:a16="http://schemas.microsoft.com/office/drawing/2014/main" id="{00000000-0008-0000-0300-00003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47</xdr:row>
          <xdr:rowOff>139700</xdr:rowOff>
        </xdr:from>
        <xdr:to>
          <xdr:col>31</xdr:col>
          <xdr:colOff>330200</xdr:colOff>
          <xdr:row>49</xdr:row>
          <xdr:rowOff>25400</xdr:rowOff>
        </xdr:to>
        <xdr:sp macro="" textlink="">
          <xdr:nvSpPr>
            <xdr:cNvPr id="225085" name="Check Box 1853" hidden="1">
              <a:extLst>
                <a:ext uri="{63B3BB69-23CF-44E3-9099-C40C66FF867C}">
                  <a14:compatExt spid="_x0000_s225085"/>
                </a:ext>
                <a:ext uri="{FF2B5EF4-FFF2-40B4-BE49-F238E27FC236}">
                  <a16:creationId xmlns:a16="http://schemas.microsoft.com/office/drawing/2014/main" id="{00000000-0008-0000-0300-00003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48</xdr:row>
          <xdr:rowOff>139700</xdr:rowOff>
        </xdr:from>
        <xdr:to>
          <xdr:col>31</xdr:col>
          <xdr:colOff>330200</xdr:colOff>
          <xdr:row>50</xdr:row>
          <xdr:rowOff>25400</xdr:rowOff>
        </xdr:to>
        <xdr:sp macro="" textlink="">
          <xdr:nvSpPr>
            <xdr:cNvPr id="225086" name="Check Box 1854" hidden="1">
              <a:extLst>
                <a:ext uri="{63B3BB69-23CF-44E3-9099-C40C66FF867C}">
                  <a14:compatExt spid="_x0000_s225086"/>
                </a:ext>
                <a:ext uri="{FF2B5EF4-FFF2-40B4-BE49-F238E27FC236}">
                  <a16:creationId xmlns:a16="http://schemas.microsoft.com/office/drawing/2014/main" id="{00000000-0008-0000-0300-00003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49</xdr:row>
          <xdr:rowOff>139700</xdr:rowOff>
        </xdr:from>
        <xdr:to>
          <xdr:col>31</xdr:col>
          <xdr:colOff>330200</xdr:colOff>
          <xdr:row>51</xdr:row>
          <xdr:rowOff>25400</xdr:rowOff>
        </xdr:to>
        <xdr:sp macro="" textlink="">
          <xdr:nvSpPr>
            <xdr:cNvPr id="225087" name="Check Box 1855" hidden="1">
              <a:extLst>
                <a:ext uri="{63B3BB69-23CF-44E3-9099-C40C66FF867C}">
                  <a14:compatExt spid="_x0000_s225087"/>
                </a:ext>
                <a:ext uri="{FF2B5EF4-FFF2-40B4-BE49-F238E27FC236}">
                  <a16:creationId xmlns:a16="http://schemas.microsoft.com/office/drawing/2014/main" id="{00000000-0008-0000-0300-00003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50</xdr:row>
          <xdr:rowOff>139700</xdr:rowOff>
        </xdr:from>
        <xdr:to>
          <xdr:col>31</xdr:col>
          <xdr:colOff>330200</xdr:colOff>
          <xdr:row>52</xdr:row>
          <xdr:rowOff>25400</xdr:rowOff>
        </xdr:to>
        <xdr:sp macro="" textlink="">
          <xdr:nvSpPr>
            <xdr:cNvPr id="225088" name="Check Box 1856" hidden="1">
              <a:extLst>
                <a:ext uri="{63B3BB69-23CF-44E3-9099-C40C66FF867C}">
                  <a14:compatExt spid="_x0000_s225088"/>
                </a:ext>
                <a:ext uri="{FF2B5EF4-FFF2-40B4-BE49-F238E27FC236}">
                  <a16:creationId xmlns:a16="http://schemas.microsoft.com/office/drawing/2014/main" id="{00000000-0008-0000-0300-00004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51</xdr:row>
          <xdr:rowOff>139700</xdr:rowOff>
        </xdr:from>
        <xdr:to>
          <xdr:col>31</xdr:col>
          <xdr:colOff>330200</xdr:colOff>
          <xdr:row>53</xdr:row>
          <xdr:rowOff>25400</xdr:rowOff>
        </xdr:to>
        <xdr:sp macro="" textlink="">
          <xdr:nvSpPr>
            <xdr:cNvPr id="225089" name="Check Box 1857" hidden="1">
              <a:extLst>
                <a:ext uri="{63B3BB69-23CF-44E3-9099-C40C66FF867C}">
                  <a14:compatExt spid="_x0000_s225089"/>
                </a:ext>
                <a:ext uri="{FF2B5EF4-FFF2-40B4-BE49-F238E27FC236}">
                  <a16:creationId xmlns:a16="http://schemas.microsoft.com/office/drawing/2014/main" id="{00000000-0008-0000-0300-00004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52</xdr:row>
          <xdr:rowOff>139700</xdr:rowOff>
        </xdr:from>
        <xdr:to>
          <xdr:col>31</xdr:col>
          <xdr:colOff>330200</xdr:colOff>
          <xdr:row>54</xdr:row>
          <xdr:rowOff>25400</xdr:rowOff>
        </xdr:to>
        <xdr:sp macro="" textlink="">
          <xdr:nvSpPr>
            <xdr:cNvPr id="225090" name="Check Box 1858" hidden="1">
              <a:extLst>
                <a:ext uri="{63B3BB69-23CF-44E3-9099-C40C66FF867C}">
                  <a14:compatExt spid="_x0000_s225090"/>
                </a:ext>
                <a:ext uri="{FF2B5EF4-FFF2-40B4-BE49-F238E27FC236}">
                  <a16:creationId xmlns:a16="http://schemas.microsoft.com/office/drawing/2014/main" id="{00000000-0008-0000-0300-00004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53</xdr:row>
          <xdr:rowOff>139700</xdr:rowOff>
        </xdr:from>
        <xdr:to>
          <xdr:col>31</xdr:col>
          <xdr:colOff>330200</xdr:colOff>
          <xdr:row>55</xdr:row>
          <xdr:rowOff>25400</xdr:rowOff>
        </xdr:to>
        <xdr:sp macro="" textlink="">
          <xdr:nvSpPr>
            <xdr:cNvPr id="225091" name="Check Box 1859" hidden="1">
              <a:extLst>
                <a:ext uri="{63B3BB69-23CF-44E3-9099-C40C66FF867C}">
                  <a14:compatExt spid="_x0000_s225091"/>
                </a:ext>
                <a:ext uri="{FF2B5EF4-FFF2-40B4-BE49-F238E27FC236}">
                  <a16:creationId xmlns:a16="http://schemas.microsoft.com/office/drawing/2014/main" id="{00000000-0008-0000-0300-00004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54</xdr:row>
          <xdr:rowOff>139700</xdr:rowOff>
        </xdr:from>
        <xdr:to>
          <xdr:col>31</xdr:col>
          <xdr:colOff>330200</xdr:colOff>
          <xdr:row>56</xdr:row>
          <xdr:rowOff>25400</xdr:rowOff>
        </xdr:to>
        <xdr:sp macro="" textlink="">
          <xdr:nvSpPr>
            <xdr:cNvPr id="225092" name="Check Box 1860" hidden="1">
              <a:extLst>
                <a:ext uri="{63B3BB69-23CF-44E3-9099-C40C66FF867C}">
                  <a14:compatExt spid="_x0000_s225092"/>
                </a:ext>
                <a:ext uri="{FF2B5EF4-FFF2-40B4-BE49-F238E27FC236}">
                  <a16:creationId xmlns:a16="http://schemas.microsoft.com/office/drawing/2014/main" id="{00000000-0008-0000-0300-00004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55</xdr:row>
          <xdr:rowOff>139700</xdr:rowOff>
        </xdr:from>
        <xdr:to>
          <xdr:col>31</xdr:col>
          <xdr:colOff>330200</xdr:colOff>
          <xdr:row>57</xdr:row>
          <xdr:rowOff>25400</xdr:rowOff>
        </xdr:to>
        <xdr:sp macro="" textlink="">
          <xdr:nvSpPr>
            <xdr:cNvPr id="225093" name="Check Box 1861" hidden="1">
              <a:extLst>
                <a:ext uri="{63B3BB69-23CF-44E3-9099-C40C66FF867C}">
                  <a14:compatExt spid="_x0000_s225093"/>
                </a:ext>
                <a:ext uri="{FF2B5EF4-FFF2-40B4-BE49-F238E27FC236}">
                  <a16:creationId xmlns:a16="http://schemas.microsoft.com/office/drawing/2014/main" id="{00000000-0008-0000-0300-00004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56</xdr:row>
          <xdr:rowOff>139700</xdr:rowOff>
        </xdr:from>
        <xdr:to>
          <xdr:col>31</xdr:col>
          <xdr:colOff>330200</xdr:colOff>
          <xdr:row>58</xdr:row>
          <xdr:rowOff>25400</xdr:rowOff>
        </xdr:to>
        <xdr:sp macro="" textlink="">
          <xdr:nvSpPr>
            <xdr:cNvPr id="225094" name="Check Box 1862" hidden="1">
              <a:extLst>
                <a:ext uri="{63B3BB69-23CF-44E3-9099-C40C66FF867C}">
                  <a14:compatExt spid="_x0000_s225094"/>
                </a:ext>
                <a:ext uri="{FF2B5EF4-FFF2-40B4-BE49-F238E27FC236}">
                  <a16:creationId xmlns:a16="http://schemas.microsoft.com/office/drawing/2014/main" id="{00000000-0008-0000-0300-00004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57</xdr:row>
          <xdr:rowOff>139700</xdr:rowOff>
        </xdr:from>
        <xdr:to>
          <xdr:col>31</xdr:col>
          <xdr:colOff>330200</xdr:colOff>
          <xdr:row>59</xdr:row>
          <xdr:rowOff>25400</xdr:rowOff>
        </xdr:to>
        <xdr:sp macro="" textlink="">
          <xdr:nvSpPr>
            <xdr:cNvPr id="225095" name="Check Box 1863" hidden="1">
              <a:extLst>
                <a:ext uri="{63B3BB69-23CF-44E3-9099-C40C66FF867C}">
                  <a14:compatExt spid="_x0000_s225095"/>
                </a:ext>
                <a:ext uri="{FF2B5EF4-FFF2-40B4-BE49-F238E27FC236}">
                  <a16:creationId xmlns:a16="http://schemas.microsoft.com/office/drawing/2014/main" id="{00000000-0008-0000-0300-00004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58</xdr:row>
          <xdr:rowOff>139700</xdr:rowOff>
        </xdr:from>
        <xdr:to>
          <xdr:col>31</xdr:col>
          <xdr:colOff>330200</xdr:colOff>
          <xdr:row>60</xdr:row>
          <xdr:rowOff>25400</xdr:rowOff>
        </xdr:to>
        <xdr:sp macro="" textlink="">
          <xdr:nvSpPr>
            <xdr:cNvPr id="225096" name="Check Box 1864" hidden="1">
              <a:extLst>
                <a:ext uri="{63B3BB69-23CF-44E3-9099-C40C66FF867C}">
                  <a14:compatExt spid="_x0000_s225096"/>
                </a:ext>
                <a:ext uri="{FF2B5EF4-FFF2-40B4-BE49-F238E27FC236}">
                  <a16:creationId xmlns:a16="http://schemas.microsoft.com/office/drawing/2014/main" id="{00000000-0008-0000-0300-00004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59</xdr:row>
          <xdr:rowOff>139700</xdr:rowOff>
        </xdr:from>
        <xdr:to>
          <xdr:col>31</xdr:col>
          <xdr:colOff>330200</xdr:colOff>
          <xdr:row>61</xdr:row>
          <xdr:rowOff>25400</xdr:rowOff>
        </xdr:to>
        <xdr:sp macro="" textlink="">
          <xdr:nvSpPr>
            <xdr:cNvPr id="225097" name="Check Box 1865" hidden="1">
              <a:extLst>
                <a:ext uri="{63B3BB69-23CF-44E3-9099-C40C66FF867C}">
                  <a14:compatExt spid="_x0000_s225097"/>
                </a:ext>
                <a:ext uri="{FF2B5EF4-FFF2-40B4-BE49-F238E27FC236}">
                  <a16:creationId xmlns:a16="http://schemas.microsoft.com/office/drawing/2014/main" id="{00000000-0008-0000-0300-00004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60</xdr:row>
          <xdr:rowOff>139700</xdr:rowOff>
        </xdr:from>
        <xdr:to>
          <xdr:col>31</xdr:col>
          <xdr:colOff>330200</xdr:colOff>
          <xdr:row>62</xdr:row>
          <xdr:rowOff>25400</xdr:rowOff>
        </xdr:to>
        <xdr:sp macro="" textlink="">
          <xdr:nvSpPr>
            <xdr:cNvPr id="225098" name="Check Box 1866" hidden="1">
              <a:extLst>
                <a:ext uri="{63B3BB69-23CF-44E3-9099-C40C66FF867C}">
                  <a14:compatExt spid="_x0000_s225098"/>
                </a:ext>
                <a:ext uri="{FF2B5EF4-FFF2-40B4-BE49-F238E27FC236}">
                  <a16:creationId xmlns:a16="http://schemas.microsoft.com/office/drawing/2014/main" id="{00000000-0008-0000-0300-00004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61</xdr:row>
          <xdr:rowOff>139700</xdr:rowOff>
        </xdr:from>
        <xdr:to>
          <xdr:col>31</xdr:col>
          <xdr:colOff>330200</xdr:colOff>
          <xdr:row>63</xdr:row>
          <xdr:rowOff>25400</xdr:rowOff>
        </xdr:to>
        <xdr:sp macro="" textlink="">
          <xdr:nvSpPr>
            <xdr:cNvPr id="225099" name="Check Box 1867" hidden="1">
              <a:extLst>
                <a:ext uri="{63B3BB69-23CF-44E3-9099-C40C66FF867C}">
                  <a14:compatExt spid="_x0000_s225099"/>
                </a:ext>
                <a:ext uri="{FF2B5EF4-FFF2-40B4-BE49-F238E27FC236}">
                  <a16:creationId xmlns:a16="http://schemas.microsoft.com/office/drawing/2014/main" id="{00000000-0008-0000-0300-00004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62</xdr:row>
          <xdr:rowOff>139700</xdr:rowOff>
        </xdr:from>
        <xdr:to>
          <xdr:col>31</xdr:col>
          <xdr:colOff>330200</xdr:colOff>
          <xdr:row>64</xdr:row>
          <xdr:rowOff>25400</xdr:rowOff>
        </xdr:to>
        <xdr:sp macro="" textlink="">
          <xdr:nvSpPr>
            <xdr:cNvPr id="225100" name="Check Box 1868" hidden="1">
              <a:extLst>
                <a:ext uri="{63B3BB69-23CF-44E3-9099-C40C66FF867C}">
                  <a14:compatExt spid="_x0000_s225100"/>
                </a:ext>
                <a:ext uri="{FF2B5EF4-FFF2-40B4-BE49-F238E27FC236}">
                  <a16:creationId xmlns:a16="http://schemas.microsoft.com/office/drawing/2014/main" id="{00000000-0008-0000-0300-00004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63</xdr:row>
          <xdr:rowOff>139700</xdr:rowOff>
        </xdr:from>
        <xdr:to>
          <xdr:col>31</xdr:col>
          <xdr:colOff>330200</xdr:colOff>
          <xdr:row>65</xdr:row>
          <xdr:rowOff>25400</xdr:rowOff>
        </xdr:to>
        <xdr:sp macro="" textlink="">
          <xdr:nvSpPr>
            <xdr:cNvPr id="225101" name="Check Box 1869" hidden="1">
              <a:extLst>
                <a:ext uri="{63B3BB69-23CF-44E3-9099-C40C66FF867C}">
                  <a14:compatExt spid="_x0000_s225101"/>
                </a:ext>
                <a:ext uri="{FF2B5EF4-FFF2-40B4-BE49-F238E27FC236}">
                  <a16:creationId xmlns:a16="http://schemas.microsoft.com/office/drawing/2014/main" id="{00000000-0008-0000-0300-00004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64</xdr:row>
          <xdr:rowOff>139700</xdr:rowOff>
        </xdr:from>
        <xdr:to>
          <xdr:col>31</xdr:col>
          <xdr:colOff>330200</xdr:colOff>
          <xdr:row>66</xdr:row>
          <xdr:rowOff>25400</xdr:rowOff>
        </xdr:to>
        <xdr:sp macro="" textlink="">
          <xdr:nvSpPr>
            <xdr:cNvPr id="225102" name="Check Box 1870" hidden="1">
              <a:extLst>
                <a:ext uri="{63B3BB69-23CF-44E3-9099-C40C66FF867C}">
                  <a14:compatExt spid="_x0000_s225102"/>
                </a:ext>
                <a:ext uri="{FF2B5EF4-FFF2-40B4-BE49-F238E27FC236}">
                  <a16:creationId xmlns:a16="http://schemas.microsoft.com/office/drawing/2014/main" id="{00000000-0008-0000-0300-00004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65</xdr:row>
          <xdr:rowOff>139700</xdr:rowOff>
        </xdr:from>
        <xdr:to>
          <xdr:col>31</xdr:col>
          <xdr:colOff>330200</xdr:colOff>
          <xdr:row>67</xdr:row>
          <xdr:rowOff>25400</xdr:rowOff>
        </xdr:to>
        <xdr:sp macro="" textlink="">
          <xdr:nvSpPr>
            <xdr:cNvPr id="225103" name="Check Box 1871" hidden="1">
              <a:extLst>
                <a:ext uri="{63B3BB69-23CF-44E3-9099-C40C66FF867C}">
                  <a14:compatExt spid="_x0000_s225103"/>
                </a:ext>
                <a:ext uri="{FF2B5EF4-FFF2-40B4-BE49-F238E27FC236}">
                  <a16:creationId xmlns:a16="http://schemas.microsoft.com/office/drawing/2014/main" id="{00000000-0008-0000-0300-00004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66</xdr:row>
          <xdr:rowOff>139700</xdr:rowOff>
        </xdr:from>
        <xdr:to>
          <xdr:col>31</xdr:col>
          <xdr:colOff>330200</xdr:colOff>
          <xdr:row>68</xdr:row>
          <xdr:rowOff>25400</xdr:rowOff>
        </xdr:to>
        <xdr:sp macro="" textlink="">
          <xdr:nvSpPr>
            <xdr:cNvPr id="225104" name="Check Box 1872" hidden="1">
              <a:extLst>
                <a:ext uri="{63B3BB69-23CF-44E3-9099-C40C66FF867C}">
                  <a14:compatExt spid="_x0000_s225104"/>
                </a:ext>
                <a:ext uri="{FF2B5EF4-FFF2-40B4-BE49-F238E27FC236}">
                  <a16:creationId xmlns:a16="http://schemas.microsoft.com/office/drawing/2014/main" id="{00000000-0008-0000-0300-00005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67</xdr:row>
          <xdr:rowOff>139700</xdr:rowOff>
        </xdr:from>
        <xdr:to>
          <xdr:col>31</xdr:col>
          <xdr:colOff>330200</xdr:colOff>
          <xdr:row>69</xdr:row>
          <xdr:rowOff>25400</xdr:rowOff>
        </xdr:to>
        <xdr:sp macro="" textlink="">
          <xdr:nvSpPr>
            <xdr:cNvPr id="225105" name="Check Box 1873" hidden="1">
              <a:extLst>
                <a:ext uri="{63B3BB69-23CF-44E3-9099-C40C66FF867C}">
                  <a14:compatExt spid="_x0000_s225105"/>
                </a:ext>
                <a:ext uri="{FF2B5EF4-FFF2-40B4-BE49-F238E27FC236}">
                  <a16:creationId xmlns:a16="http://schemas.microsoft.com/office/drawing/2014/main" id="{00000000-0008-0000-0300-00005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68</xdr:row>
          <xdr:rowOff>139700</xdr:rowOff>
        </xdr:from>
        <xdr:to>
          <xdr:col>31</xdr:col>
          <xdr:colOff>330200</xdr:colOff>
          <xdr:row>70</xdr:row>
          <xdr:rowOff>25400</xdr:rowOff>
        </xdr:to>
        <xdr:sp macro="" textlink="">
          <xdr:nvSpPr>
            <xdr:cNvPr id="225106" name="Check Box 1874" hidden="1">
              <a:extLst>
                <a:ext uri="{63B3BB69-23CF-44E3-9099-C40C66FF867C}">
                  <a14:compatExt spid="_x0000_s225106"/>
                </a:ext>
                <a:ext uri="{FF2B5EF4-FFF2-40B4-BE49-F238E27FC236}">
                  <a16:creationId xmlns:a16="http://schemas.microsoft.com/office/drawing/2014/main" id="{00000000-0008-0000-0300-00005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69</xdr:row>
          <xdr:rowOff>139700</xdr:rowOff>
        </xdr:from>
        <xdr:to>
          <xdr:col>31</xdr:col>
          <xdr:colOff>330200</xdr:colOff>
          <xdr:row>71</xdr:row>
          <xdr:rowOff>25400</xdr:rowOff>
        </xdr:to>
        <xdr:sp macro="" textlink="">
          <xdr:nvSpPr>
            <xdr:cNvPr id="225107" name="Check Box 1875" hidden="1">
              <a:extLst>
                <a:ext uri="{63B3BB69-23CF-44E3-9099-C40C66FF867C}">
                  <a14:compatExt spid="_x0000_s225107"/>
                </a:ext>
                <a:ext uri="{FF2B5EF4-FFF2-40B4-BE49-F238E27FC236}">
                  <a16:creationId xmlns:a16="http://schemas.microsoft.com/office/drawing/2014/main" id="{00000000-0008-0000-0300-00005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70</xdr:row>
          <xdr:rowOff>139700</xdr:rowOff>
        </xdr:from>
        <xdr:to>
          <xdr:col>31</xdr:col>
          <xdr:colOff>330200</xdr:colOff>
          <xdr:row>72</xdr:row>
          <xdr:rowOff>25400</xdr:rowOff>
        </xdr:to>
        <xdr:sp macro="" textlink="">
          <xdr:nvSpPr>
            <xdr:cNvPr id="225108" name="Check Box 1876" hidden="1">
              <a:extLst>
                <a:ext uri="{63B3BB69-23CF-44E3-9099-C40C66FF867C}">
                  <a14:compatExt spid="_x0000_s225108"/>
                </a:ext>
                <a:ext uri="{FF2B5EF4-FFF2-40B4-BE49-F238E27FC236}">
                  <a16:creationId xmlns:a16="http://schemas.microsoft.com/office/drawing/2014/main" id="{00000000-0008-0000-0300-00005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71</xdr:row>
          <xdr:rowOff>139700</xdr:rowOff>
        </xdr:from>
        <xdr:to>
          <xdr:col>31</xdr:col>
          <xdr:colOff>330200</xdr:colOff>
          <xdr:row>73</xdr:row>
          <xdr:rowOff>25400</xdr:rowOff>
        </xdr:to>
        <xdr:sp macro="" textlink="">
          <xdr:nvSpPr>
            <xdr:cNvPr id="225109" name="Check Box 1877" hidden="1">
              <a:extLst>
                <a:ext uri="{63B3BB69-23CF-44E3-9099-C40C66FF867C}">
                  <a14:compatExt spid="_x0000_s225109"/>
                </a:ext>
                <a:ext uri="{FF2B5EF4-FFF2-40B4-BE49-F238E27FC236}">
                  <a16:creationId xmlns:a16="http://schemas.microsoft.com/office/drawing/2014/main" id="{00000000-0008-0000-0300-00005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72</xdr:row>
          <xdr:rowOff>139700</xdr:rowOff>
        </xdr:from>
        <xdr:to>
          <xdr:col>31</xdr:col>
          <xdr:colOff>330200</xdr:colOff>
          <xdr:row>74</xdr:row>
          <xdr:rowOff>25400</xdr:rowOff>
        </xdr:to>
        <xdr:sp macro="" textlink="">
          <xdr:nvSpPr>
            <xdr:cNvPr id="225110" name="Check Box 1878" hidden="1">
              <a:extLst>
                <a:ext uri="{63B3BB69-23CF-44E3-9099-C40C66FF867C}">
                  <a14:compatExt spid="_x0000_s225110"/>
                </a:ext>
                <a:ext uri="{FF2B5EF4-FFF2-40B4-BE49-F238E27FC236}">
                  <a16:creationId xmlns:a16="http://schemas.microsoft.com/office/drawing/2014/main" id="{00000000-0008-0000-0300-00005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73</xdr:row>
          <xdr:rowOff>139700</xdr:rowOff>
        </xdr:from>
        <xdr:to>
          <xdr:col>31</xdr:col>
          <xdr:colOff>330200</xdr:colOff>
          <xdr:row>75</xdr:row>
          <xdr:rowOff>25400</xdr:rowOff>
        </xdr:to>
        <xdr:sp macro="" textlink="">
          <xdr:nvSpPr>
            <xdr:cNvPr id="225111" name="Check Box 1879" hidden="1">
              <a:extLst>
                <a:ext uri="{63B3BB69-23CF-44E3-9099-C40C66FF867C}">
                  <a14:compatExt spid="_x0000_s225111"/>
                </a:ext>
                <a:ext uri="{FF2B5EF4-FFF2-40B4-BE49-F238E27FC236}">
                  <a16:creationId xmlns:a16="http://schemas.microsoft.com/office/drawing/2014/main" id="{00000000-0008-0000-0300-00005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74</xdr:row>
          <xdr:rowOff>139700</xdr:rowOff>
        </xdr:from>
        <xdr:to>
          <xdr:col>31</xdr:col>
          <xdr:colOff>330200</xdr:colOff>
          <xdr:row>76</xdr:row>
          <xdr:rowOff>25400</xdr:rowOff>
        </xdr:to>
        <xdr:sp macro="" textlink="">
          <xdr:nvSpPr>
            <xdr:cNvPr id="225112" name="Check Box 1880" hidden="1">
              <a:extLst>
                <a:ext uri="{63B3BB69-23CF-44E3-9099-C40C66FF867C}">
                  <a14:compatExt spid="_x0000_s225112"/>
                </a:ext>
                <a:ext uri="{FF2B5EF4-FFF2-40B4-BE49-F238E27FC236}">
                  <a16:creationId xmlns:a16="http://schemas.microsoft.com/office/drawing/2014/main" id="{00000000-0008-0000-0300-00005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75</xdr:row>
          <xdr:rowOff>139700</xdr:rowOff>
        </xdr:from>
        <xdr:to>
          <xdr:col>31</xdr:col>
          <xdr:colOff>330200</xdr:colOff>
          <xdr:row>77</xdr:row>
          <xdr:rowOff>25400</xdr:rowOff>
        </xdr:to>
        <xdr:sp macro="" textlink="">
          <xdr:nvSpPr>
            <xdr:cNvPr id="225113" name="Check Box 1881" hidden="1">
              <a:extLst>
                <a:ext uri="{63B3BB69-23CF-44E3-9099-C40C66FF867C}">
                  <a14:compatExt spid="_x0000_s225113"/>
                </a:ext>
                <a:ext uri="{FF2B5EF4-FFF2-40B4-BE49-F238E27FC236}">
                  <a16:creationId xmlns:a16="http://schemas.microsoft.com/office/drawing/2014/main" id="{00000000-0008-0000-0300-00005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76</xdr:row>
          <xdr:rowOff>139700</xdr:rowOff>
        </xdr:from>
        <xdr:to>
          <xdr:col>31</xdr:col>
          <xdr:colOff>330200</xdr:colOff>
          <xdr:row>78</xdr:row>
          <xdr:rowOff>25400</xdr:rowOff>
        </xdr:to>
        <xdr:sp macro="" textlink="">
          <xdr:nvSpPr>
            <xdr:cNvPr id="225114" name="Check Box 1882" hidden="1">
              <a:extLst>
                <a:ext uri="{63B3BB69-23CF-44E3-9099-C40C66FF867C}">
                  <a14:compatExt spid="_x0000_s225114"/>
                </a:ext>
                <a:ext uri="{FF2B5EF4-FFF2-40B4-BE49-F238E27FC236}">
                  <a16:creationId xmlns:a16="http://schemas.microsoft.com/office/drawing/2014/main" id="{00000000-0008-0000-0300-00005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77</xdr:row>
          <xdr:rowOff>139700</xdr:rowOff>
        </xdr:from>
        <xdr:to>
          <xdr:col>31</xdr:col>
          <xdr:colOff>330200</xdr:colOff>
          <xdr:row>79</xdr:row>
          <xdr:rowOff>25400</xdr:rowOff>
        </xdr:to>
        <xdr:sp macro="" textlink="">
          <xdr:nvSpPr>
            <xdr:cNvPr id="225115" name="Check Box 1883" hidden="1">
              <a:extLst>
                <a:ext uri="{63B3BB69-23CF-44E3-9099-C40C66FF867C}">
                  <a14:compatExt spid="_x0000_s225115"/>
                </a:ext>
                <a:ext uri="{FF2B5EF4-FFF2-40B4-BE49-F238E27FC236}">
                  <a16:creationId xmlns:a16="http://schemas.microsoft.com/office/drawing/2014/main" id="{00000000-0008-0000-0300-00005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78</xdr:row>
          <xdr:rowOff>139700</xdr:rowOff>
        </xdr:from>
        <xdr:to>
          <xdr:col>31</xdr:col>
          <xdr:colOff>330200</xdr:colOff>
          <xdr:row>80</xdr:row>
          <xdr:rowOff>25400</xdr:rowOff>
        </xdr:to>
        <xdr:sp macro="" textlink="">
          <xdr:nvSpPr>
            <xdr:cNvPr id="225116" name="Check Box 1884" hidden="1">
              <a:extLst>
                <a:ext uri="{63B3BB69-23CF-44E3-9099-C40C66FF867C}">
                  <a14:compatExt spid="_x0000_s225116"/>
                </a:ext>
                <a:ext uri="{FF2B5EF4-FFF2-40B4-BE49-F238E27FC236}">
                  <a16:creationId xmlns:a16="http://schemas.microsoft.com/office/drawing/2014/main" id="{00000000-0008-0000-0300-00005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79</xdr:row>
          <xdr:rowOff>139700</xdr:rowOff>
        </xdr:from>
        <xdr:to>
          <xdr:col>31</xdr:col>
          <xdr:colOff>330200</xdr:colOff>
          <xdr:row>81</xdr:row>
          <xdr:rowOff>25400</xdr:rowOff>
        </xdr:to>
        <xdr:sp macro="" textlink="">
          <xdr:nvSpPr>
            <xdr:cNvPr id="225117" name="Check Box 1885" hidden="1">
              <a:extLst>
                <a:ext uri="{63B3BB69-23CF-44E3-9099-C40C66FF867C}">
                  <a14:compatExt spid="_x0000_s225117"/>
                </a:ext>
                <a:ext uri="{FF2B5EF4-FFF2-40B4-BE49-F238E27FC236}">
                  <a16:creationId xmlns:a16="http://schemas.microsoft.com/office/drawing/2014/main" id="{00000000-0008-0000-0300-00005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80</xdr:row>
          <xdr:rowOff>139700</xdr:rowOff>
        </xdr:from>
        <xdr:to>
          <xdr:col>31</xdr:col>
          <xdr:colOff>330200</xdr:colOff>
          <xdr:row>82</xdr:row>
          <xdr:rowOff>25400</xdr:rowOff>
        </xdr:to>
        <xdr:sp macro="" textlink="">
          <xdr:nvSpPr>
            <xdr:cNvPr id="225118" name="Check Box 1886" hidden="1">
              <a:extLst>
                <a:ext uri="{63B3BB69-23CF-44E3-9099-C40C66FF867C}">
                  <a14:compatExt spid="_x0000_s225118"/>
                </a:ext>
                <a:ext uri="{FF2B5EF4-FFF2-40B4-BE49-F238E27FC236}">
                  <a16:creationId xmlns:a16="http://schemas.microsoft.com/office/drawing/2014/main" id="{00000000-0008-0000-0300-00005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81</xdr:row>
          <xdr:rowOff>139700</xdr:rowOff>
        </xdr:from>
        <xdr:to>
          <xdr:col>31</xdr:col>
          <xdr:colOff>330200</xdr:colOff>
          <xdr:row>83</xdr:row>
          <xdr:rowOff>25400</xdr:rowOff>
        </xdr:to>
        <xdr:sp macro="" textlink="">
          <xdr:nvSpPr>
            <xdr:cNvPr id="225119" name="Check Box 1887" hidden="1">
              <a:extLst>
                <a:ext uri="{63B3BB69-23CF-44E3-9099-C40C66FF867C}">
                  <a14:compatExt spid="_x0000_s225119"/>
                </a:ext>
                <a:ext uri="{FF2B5EF4-FFF2-40B4-BE49-F238E27FC236}">
                  <a16:creationId xmlns:a16="http://schemas.microsoft.com/office/drawing/2014/main" id="{00000000-0008-0000-0300-00005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82</xdr:row>
          <xdr:rowOff>139700</xdr:rowOff>
        </xdr:from>
        <xdr:to>
          <xdr:col>31</xdr:col>
          <xdr:colOff>330200</xdr:colOff>
          <xdr:row>84</xdr:row>
          <xdr:rowOff>25400</xdr:rowOff>
        </xdr:to>
        <xdr:sp macro="" textlink="">
          <xdr:nvSpPr>
            <xdr:cNvPr id="225120" name="Check Box 1888" hidden="1">
              <a:extLst>
                <a:ext uri="{63B3BB69-23CF-44E3-9099-C40C66FF867C}">
                  <a14:compatExt spid="_x0000_s225120"/>
                </a:ext>
                <a:ext uri="{FF2B5EF4-FFF2-40B4-BE49-F238E27FC236}">
                  <a16:creationId xmlns:a16="http://schemas.microsoft.com/office/drawing/2014/main" id="{00000000-0008-0000-0300-00006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83</xdr:row>
          <xdr:rowOff>139700</xdr:rowOff>
        </xdr:from>
        <xdr:to>
          <xdr:col>31</xdr:col>
          <xdr:colOff>330200</xdr:colOff>
          <xdr:row>85</xdr:row>
          <xdr:rowOff>25400</xdr:rowOff>
        </xdr:to>
        <xdr:sp macro="" textlink="">
          <xdr:nvSpPr>
            <xdr:cNvPr id="225121" name="Check Box 1889" hidden="1">
              <a:extLst>
                <a:ext uri="{63B3BB69-23CF-44E3-9099-C40C66FF867C}">
                  <a14:compatExt spid="_x0000_s225121"/>
                </a:ext>
                <a:ext uri="{FF2B5EF4-FFF2-40B4-BE49-F238E27FC236}">
                  <a16:creationId xmlns:a16="http://schemas.microsoft.com/office/drawing/2014/main" id="{00000000-0008-0000-0300-00006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84</xdr:row>
          <xdr:rowOff>139700</xdr:rowOff>
        </xdr:from>
        <xdr:to>
          <xdr:col>31</xdr:col>
          <xdr:colOff>330200</xdr:colOff>
          <xdr:row>86</xdr:row>
          <xdr:rowOff>25400</xdr:rowOff>
        </xdr:to>
        <xdr:sp macro="" textlink="">
          <xdr:nvSpPr>
            <xdr:cNvPr id="225122" name="Check Box 1890" hidden="1">
              <a:extLst>
                <a:ext uri="{63B3BB69-23CF-44E3-9099-C40C66FF867C}">
                  <a14:compatExt spid="_x0000_s225122"/>
                </a:ext>
                <a:ext uri="{FF2B5EF4-FFF2-40B4-BE49-F238E27FC236}">
                  <a16:creationId xmlns:a16="http://schemas.microsoft.com/office/drawing/2014/main" id="{00000000-0008-0000-0300-00006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85</xdr:row>
          <xdr:rowOff>139700</xdr:rowOff>
        </xdr:from>
        <xdr:to>
          <xdr:col>31</xdr:col>
          <xdr:colOff>330200</xdr:colOff>
          <xdr:row>87</xdr:row>
          <xdr:rowOff>25400</xdr:rowOff>
        </xdr:to>
        <xdr:sp macro="" textlink="">
          <xdr:nvSpPr>
            <xdr:cNvPr id="225123" name="Check Box 1891" hidden="1">
              <a:extLst>
                <a:ext uri="{63B3BB69-23CF-44E3-9099-C40C66FF867C}">
                  <a14:compatExt spid="_x0000_s225123"/>
                </a:ext>
                <a:ext uri="{FF2B5EF4-FFF2-40B4-BE49-F238E27FC236}">
                  <a16:creationId xmlns:a16="http://schemas.microsoft.com/office/drawing/2014/main" id="{00000000-0008-0000-0300-00006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86</xdr:row>
          <xdr:rowOff>139700</xdr:rowOff>
        </xdr:from>
        <xdr:to>
          <xdr:col>31</xdr:col>
          <xdr:colOff>330200</xdr:colOff>
          <xdr:row>88</xdr:row>
          <xdr:rowOff>25400</xdr:rowOff>
        </xdr:to>
        <xdr:sp macro="" textlink="">
          <xdr:nvSpPr>
            <xdr:cNvPr id="225124" name="Check Box 1892" hidden="1">
              <a:extLst>
                <a:ext uri="{63B3BB69-23CF-44E3-9099-C40C66FF867C}">
                  <a14:compatExt spid="_x0000_s225124"/>
                </a:ext>
                <a:ext uri="{FF2B5EF4-FFF2-40B4-BE49-F238E27FC236}">
                  <a16:creationId xmlns:a16="http://schemas.microsoft.com/office/drawing/2014/main" id="{00000000-0008-0000-0300-00006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87</xdr:row>
          <xdr:rowOff>139700</xdr:rowOff>
        </xdr:from>
        <xdr:to>
          <xdr:col>31</xdr:col>
          <xdr:colOff>330200</xdr:colOff>
          <xdr:row>89</xdr:row>
          <xdr:rowOff>25400</xdr:rowOff>
        </xdr:to>
        <xdr:sp macro="" textlink="">
          <xdr:nvSpPr>
            <xdr:cNvPr id="225125" name="Check Box 1893" hidden="1">
              <a:extLst>
                <a:ext uri="{63B3BB69-23CF-44E3-9099-C40C66FF867C}">
                  <a14:compatExt spid="_x0000_s225125"/>
                </a:ext>
                <a:ext uri="{FF2B5EF4-FFF2-40B4-BE49-F238E27FC236}">
                  <a16:creationId xmlns:a16="http://schemas.microsoft.com/office/drawing/2014/main" id="{00000000-0008-0000-0300-00006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88</xdr:row>
          <xdr:rowOff>139700</xdr:rowOff>
        </xdr:from>
        <xdr:to>
          <xdr:col>31</xdr:col>
          <xdr:colOff>330200</xdr:colOff>
          <xdr:row>90</xdr:row>
          <xdr:rowOff>25400</xdr:rowOff>
        </xdr:to>
        <xdr:sp macro="" textlink="">
          <xdr:nvSpPr>
            <xdr:cNvPr id="225126" name="Check Box 1894" hidden="1">
              <a:extLst>
                <a:ext uri="{63B3BB69-23CF-44E3-9099-C40C66FF867C}">
                  <a14:compatExt spid="_x0000_s225126"/>
                </a:ext>
                <a:ext uri="{FF2B5EF4-FFF2-40B4-BE49-F238E27FC236}">
                  <a16:creationId xmlns:a16="http://schemas.microsoft.com/office/drawing/2014/main" id="{00000000-0008-0000-0300-00006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89</xdr:row>
          <xdr:rowOff>139700</xdr:rowOff>
        </xdr:from>
        <xdr:to>
          <xdr:col>31</xdr:col>
          <xdr:colOff>330200</xdr:colOff>
          <xdr:row>91</xdr:row>
          <xdr:rowOff>25400</xdr:rowOff>
        </xdr:to>
        <xdr:sp macro="" textlink="">
          <xdr:nvSpPr>
            <xdr:cNvPr id="225127" name="Check Box 1895" hidden="1">
              <a:extLst>
                <a:ext uri="{63B3BB69-23CF-44E3-9099-C40C66FF867C}">
                  <a14:compatExt spid="_x0000_s225127"/>
                </a:ext>
                <a:ext uri="{FF2B5EF4-FFF2-40B4-BE49-F238E27FC236}">
                  <a16:creationId xmlns:a16="http://schemas.microsoft.com/office/drawing/2014/main" id="{00000000-0008-0000-0300-00006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90</xdr:row>
          <xdr:rowOff>139700</xdr:rowOff>
        </xdr:from>
        <xdr:to>
          <xdr:col>31</xdr:col>
          <xdr:colOff>330200</xdr:colOff>
          <xdr:row>92</xdr:row>
          <xdr:rowOff>25400</xdr:rowOff>
        </xdr:to>
        <xdr:sp macro="" textlink="">
          <xdr:nvSpPr>
            <xdr:cNvPr id="225128" name="Check Box 1896" hidden="1">
              <a:extLst>
                <a:ext uri="{63B3BB69-23CF-44E3-9099-C40C66FF867C}">
                  <a14:compatExt spid="_x0000_s225128"/>
                </a:ext>
                <a:ext uri="{FF2B5EF4-FFF2-40B4-BE49-F238E27FC236}">
                  <a16:creationId xmlns:a16="http://schemas.microsoft.com/office/drawing/2014/main" id="{00000000-0008-0000-0300-00006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91</xdr:row>
          <xdr:rowOff>139700</xdr:rowOff>
        </xdr:from>
        <xdr:to>
          <xdr:col>31</xdr:col>
          <xdr:colOff>330200</xdr:colOff>
          <xdr:row>93</xdr:row>
          <xdr:rowOff>25400</xdr:rowOff>
        </xdr:to>
        <xdr:sp macro="" textlink="">
          <xdr:nvSpPr>
            <xdr:cNvPr id="225129" name="Check Box 1897" hidden="1">
              <a:extLst>
                <a:ext uri="{63B3BB69-23CF-44E3-9099-C40C66FF867C}">
                  <a14:compatExt spid="_x0000_s225129"/>
                </a:ext>
                <a:ext uri="{FF2B5EF4-FFF2-40B4-BE49-F238E27FC236}">
                  <a16:creationId xmlns:a16="http://schemas.microsoft.com/office/drawing/2014/main" id="{00000000-0008-0000-0300-00006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92</xdr:row>
          <xdr:rowOff>139700</xdr:rowOff>
        </xdr:from>
        <xdr:to>
          <xdr:col>31</xdr:col>
          <xdr:colOff>330200</xdr:colOff>
          <xdr:row>94</xdr:row>
          <xdr:rowOff>25400</xdr:rowOff>
        </xdr:to>
        <xdr:sp macro="" textlink="">
          <xdr:nvSpPr>
            <xdr:cNvPr id="225130" name="Check Box 1898" hidden="1">
              <a:extLst>
                <a:ext uri="{63B3BB69-23CF-44E3-9099-C40C66FF867C}">
                  <a14:compatExt spid="_x0000_s225130"/>
                </a:ext>
                <a:ext uri="{FF2B5EF4-FFF2-40B4-BE49-F238E27FC236}">
                  <a16:creationId xmlns:a16="http://schemas.microsoft.com/office/drawing/2014/main" id="{00000000-0008-0000-0300-00006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93</xdr:row>
          <xdr:rowOff>139700</xdr:rowOff>
        </xdr:from>
        <xdr:to>
          <xdr:col>31</xdr:col>
          <xdr:colOff>330200</xdr:colOff>
          <xdr:row>95</xdr:row>
          <xdr:rowOff>25400</xdr:rowOff>
        </xdr:to>
        <xdr:sp macro="" textlink="">
          <xdr:nvSpPr>
            <xdr:cNvPr id="225131" name="Check Box 1899" hidden="1">
              <a:extLst>
                <a:ext uri="{63B3BB69-23CF-44E3-9099-C40C66FF867C}">
                  <a14:compatExt spid="_x0000_s225131"/>
                </a:ext>
                <a:ext uri="{FF2B5EF4-FFF2-40B4-BE49-F238E27FC236}">
                  <a16:creationId xmlns:a16="http://schemas.microsoft.com/office/drawing/2014/main" id="{00000000-0008-0000-0300-00006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94</xdr:row>
          <xdr:rowOff>139700</xdr:rowOff>
        </xdr:from>
        <xdr:to>
          <xdr:col>31</xdr:col>
          <xdr:colOff>330200</xdr:colOff>
          <xdr:row>96</xdr:row>
          <xdr:rowOff>25400</xdr:rowOff>
        </xdr:to>
        <xdr:sp macro="" textlink="">
          <xdr:nvSpPr>
            <xdr:cNvPr id="225132" name="Check Box 1900" hidden="1">
              <a:extLst>
                <a:ext uri="{63B3BB69-23CF-44E3-9099-C40C66FF867C}">
                  <a14:compatExt spid="_x0000_s225132"/>
                </a:ext>
                <a:ext uri="{FF2B5EF4-FFF2-40B4-BE49-F238E27FC236}">
                  <a16:creationId xmlns:a16="http://schemas.microsoft.com/office/drawing/2014/main" id="{00000000-0008-0000-0300-00006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95</xdr:row>
          <xdr:rowOff>139700</xdr:rowOff>
        </xdr:from>
        <xdr:to>
          <xdr:col>31</xdr:col>
          <xdr:colOff>330200</xdr:colOff>
          <xdr:row>97</xdr:row>
          <xdr:rowOff>25400</xdr:rowOff>
        </xdr:to>
        <xdr:sp macro="" textlink="">
          <xdr:nvSpPr>
            <xdr:cNvPr id="225133" name="Check Box 1901" hidden="1">
              <a:extLst>
                <a:ext uri="{63B3BB69-23CF-44E3-9099-C40C66FF867C}">
                  <a14:compatExt spid="_x0000_s225133"/>
                </a:ext>
                <a:ext uri="{FF2B5EF4-FFF2-40B4-BE49-F238E27FC236}">
                  <a16:creationId xmlns:a16="http://schemas.microsoft.com/office/drawing/2014/main" id="{00000000-0008-0000-0300-00006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96</xdr:row>
          <xdr:rowOff>139700</xdr:rowOff>
        </xdr:from>
        <xdr:to>
          <xdr:col>31</xdr:col>
          <xdr:colOff>330200</xdr:colOff>
          <xdr:row>98</xdr:row>
          <xdr:rowOff>25400</xdr:rowOff>
        </xdr:to>
        <xdr:sp macro="" textlink="">
          <xdr:nvSpPr>
            <xdr:cNvPr id="225134" name="Check Box 1902" hidden="1">
              <a:extLst>
                <a:ext uri="{63B3BB69-23CF-44E3-9099-C40C66FF867C}">
                  <a14:compatExt spid="_x0000_s225134"/>
                </a:ext>
                <a:ext uri="{FF2B5EF4-FFF2-40B4-BE49-F238E27FC236}">
                  <a16:creationId xmlns:a16="http://schemas.microsoft.com/office/drawing/2014/main" id="{00000000-0008-0000-0300-00006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97</xdr:row>
          <xdr:rowOff>139700</xdr:rowOff>
        </xdr:from>
        <xdr:to>
          <xdr:col>31</xdr:col>
          <xdr:colOff>330200</xdr:colOff>
          <xdr:row>99</xdr:row>
          <xdr:rowOff>25400</xdr:rowOff>
        </xdr:to>
        <xdr:sp macro="" textlink="">
          <xdr:nvSpPr>
            <xdr:cNvPr id="225135" name="Check Box 1903" hidden="1">
              <a:extLst>
                <a:ext uri="{63B3BB69-23CF-44E3-9099-C40C66FF867C}">
                  <a14:compatExt spid="_x0000_s225135"/>
                </a:ext>
                <a:ext uri="{FF2B5EF4-FFF2-40B4-BE49-F238E27FC236}">
                  <a16:creationId xmlns:a16="http://schemas.microsoft.com/office/drawing/2014/main" id="{00000000-0008-0000-0300-00006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98</xdr:row>
          <xdr:rowOff>139700</xdr:rowOff>
        </xdr:from>
        <xdr:to>
          <xdr:col>31</xdr:col>
          <xdr:colOff>330200</xdr:colOff>
          <xdr:row>100</xdr:row>
          <xdr:rowOff>25400</xdr:rowOff>
        </xdr:to>
        <xdr:sp macro="" textlink="">
          <xdr:nvSpPr>
            <xdr:cNvPr id="225136" name="Check Box 1904" hidden="1">
              <a:extLst>
                <a:ext uri="{63B3BB69-23CF-44E3-9099-C40C66FF867C}">
                  <a14:compatExt spid="_x0000_s225136"/>
                </a:ext>
                <a:ext uri="{FF2B5EF4-FFF2-40B4-BE49-F238E27FC236}">
                  <a16:creationId xmlns:a16="http://schemas.microsoft.com/office/drawing/2014/main" id="{00000000-0008-0000-0300-00007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99</xdr:row>
          <xdr:rowOff>139700</xdr:rowOff>
        </xdr:from>
        <xdr:to>
          <xdr:col>31</xdr:col>
          <xdr:colOff>330200</xdr:colOff>
          <xdr:row>101</xdr:row>
          <xdr:rowOff>25400</xdr:rowOff>
        </xdr:to>
        <xdr:sp macro="" textlink="">
          <xdr:nvSpPr>
            <xdr:cNvPr id="225137" name="Check Box 1905" hidden="1">
              <a:extLst>
                <a:ext uri="{63B3BB69-23CF-44E3-9099-C40C66FF867C}">
                  <a14:compatExt spid="_x0000_s225137"/>
                </a:ext>
                <a:ext uri="{FF2B5EF4-FFF2-40B4-BE49-F238E27FC236}">
                  <a16:creationId xmlns:a16="http://schemas.microsoft.com/office/drawing/2014/main" id="{00000000-0008-0000-0300-00007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100</xdr:row>
          <xdr:rowOff>139700</xdr:rowOff>
        </xdr:from>
        <xdr:to>
          <xdr:col>31</xdr:col>
          <xdr:colOff>330200</xdr:colOff>
          <xdr:row>102</xdr:row>
          <xdr:rowOff>25400</xdr:rowOff>
        </xdr:to>
        <xdr:sp macro="" textlink="">
          <xdr:nvSpPr>
            <xdr:cNvPr id="225138" name="Check Box 1906" hidden="1">
              <a:extLst>
                <a:ext uri="{63B3BB69-23CF-44E3-9099-C40C66FF867C}">
                  <a14:compatExt spid="_x0000_s225138"/>
                </a:ext>
                <a:ext uri="{FF2B5EF4-FFF2-40B4-BE49-F238E27FC236}">
                  <a16:creationId xmlns:a16="http://schemas.microsoft.com/office/drawing/2014/main" id="{00000000-0008-0000-0300-00007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101</xdr:row>
          <xdr:rowOff>139700</xdr:rowOff>
        </xdr:from>
        <xdr:to>
          <xdr:col>31</xdr:col>
          <xdr:colOff>330200</xdr:colOff>
          <xdr:row>103</xdr:row>
          <xdr:rowOff>25400</xdr:rowOff>
        </xdr:to>
        <xdr:sp macro="" textlink="">
          <xdr:nvSpPr>
            <xdr:cNvPr id="225139" name="Check Box 1907" hidden="1">
              <a:extLst>
                <a:ext uri="{63B3BB69-23CF-44E3-9099-C40C66FF867C}">
                  <a14:compatExt spid="_x0000_s225139"/>
                </a:ext>
                <a:ext uri="{FF2B5EF4-FFF2-40B4-BE49-F238E27FC236}">
                  <a16:creationId xmlns:a16="http://schemas.microsoft.com/office/drawing/2014/main" id="{00000000-0008-0000-0300-00007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xdr:row>
          <xdr:rowOff>152400</xdr:rowOff>
        </xdr:from>
        <xdr:to>
          <xdr:col>32</xdr:col>
          <xdr:colOff>330200</xdr:colOff>
          <xdr:row>3</xdr:row>
          <xdr:rowOff>152400</xdr:rowOff>
        </xdr:to>
        <xdr:sp macro="" textlink="">
          <xdr:nvSpPr>
            <xdr:cNvPr id="225140" name="Check Box 1908" hidden="1">
              <a:extLst>
                <a:ext uri="{63B3BB69-23CF-44E3-9099-C40C66FF867C}">
                  <a14:compatExt spid="_x0000_s225140"/>
                </a:ext>
                <a:ext uri="{FF2B5EF4-FFF2-40B4-BE49-F238E27FC236}">
                  <a16:creationId xmlns:a16="http://schemas.microsoft.com/office/drawing/2014/main" id="{00000000-0008-0000-0300-00007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xdr:row>
          <xdr:rowOff>139700</xdr:rowOff>
        </xdr:from>
        <xdr:to>
          <xdr:col>32</xdr:col>
          <xdr:colOff>330200</xdr:colOff>
          <xdr:row>5</xdr:row>
          <xdr:rowOff>25400</xdr:rowOff>
        </xdr:to>
        <xdr:sp macro="" textlink="">
          <xdr:nvSpPr>
            <xdr:cNvPr id="225141" name="Check Box 1909" hidden="1">
              <a:extLst>
                <a:ext uri="{63B3BB69-23CF-44E3-9099-C40C66FF867C}">
                  <a14:compatExt spid="_x0000_s225141"/>
                </a:ext>
                <a:ext uri="{FF2B5EF4-FFF2-40B4-BE49-F238E27FC236}">
                  <a16:creationId xmlns:a16="http://schemas.microsoft.com/office/drawing/2014/main" id="{00000000-0008-0000-0300-00007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xdr:row>
          <xdr:rowOff>139700</xdr:rowOff>
        </xdr:from>
        <xdr:to>
          <xdr:col>32</xdr:col>
          <xdr:colOff>330200</xdr:colOff>
          <xdr:row>6</xdr:row>
          <xdr:rowOff>25400</xdr:rowOff>
        </xdr:to>
        <xdr:sp macro="" textlink="">
          <xdr:nvSpPr>
            <xdr:cNvPr id="225142" name="Check Box 1910" hidden="1">
              <a:extLst>
                <a:ext uri="{63B3BB69-23CF-44E3-9099-C40C66FF867C}">
                  <a14:compatExt spid="_x0000_s225142"/>
                </a:ext>
                <a:ext uri="{FF2B5EF4-FFF2-40B4-BE49-F238E27FC236}">
                  <a16:creationId xmlns:a16="http://schemas.microsoft.com/office/drawing/2014/main" id="{00000000-0008-0000-0300-00007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xdr:row>
          <xdr:rowOff>139700</xdr:rowOff>
        </xdr:from>
        <xdr:to>
          <xdr:col>32</xdr:col>
          <xdr:colOff>330200</xdr:colOff>
          <xdr:row>7</xdr:row>
          <xdr:rowOff>25400</xdr:rowOff>
        </xdr:to>
        <xdr:sp macro="" textlink="">
          <xdr:nvSpPr>
            <xdr:cNvPr id="225143" name="Check Box 1911" hidden="1">
              <a:extLst>
                <a:ext uri="{63B3BB69-23CF-44E3-9099-C40C66FF867C}">
                  <a14:compatExt spid="_x0000_s225143"/>
                </a:ext>
                <a:ext uri="{FF2B5EF4-FFF2-40B4-BE49-F238E27FC236}">
                  <a16:creationId xmlns:a16="http://schemas.microsoft.com/office/drawing/2014/main" id="{00000000-0008-0000-0300-00007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xdr:row>
          <xdr:rowOff>139700</xdr:rowOff>
        </xdr:from>
        <xdr:to>
          <xdr:col>32</xdr:col>
          <xdr:colOff>330200</xdr:colOff>
          <xdr:row>8</xdr:row>
          <xdr:rowOff>25400</xdr:rowOff>
        </xdr:to>
        <xdr:sp macro="" textlink="">
          <xdr:nvSpPr>
            <xdr:cNvPr id="225144" name="Check Box 1912" hidden="1">
              <a:extLst>
                <a:ext uri="{63B3BB69-23CF-44E3-9099-C40C66FF867C}">
                  <a14:compatExt spid="_x0000_s225144"/>
                </a:ext>
                <a:ext uri="{FF2B5EF4-FFF2-40B4-BE49-F238E27FC236}">
                  <a16:creationId xmlns:a16="http://schemas.microsoft.com/office/drawing/2014/main" id="{00000000-0008-0000-0300-00007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xdr:row>
          <xdr:rowOff>139700</xdr:rowOff>
        </xdr:from>
        <xdr:to>
          <xdr:col>32</xdr:col>
          <xdr:colOff>330200</xdr:colOff>
          <xdr:row>9</xdr:row>
          <xdr:rowOff>25400</xdr:rowOff>
        </xdr:to>
        <xdr:sp macro="" textlink="">
          <xdr:nvSpPr>
            <xdr:cNvPr id="225145" name="Check Box 1913" hidden="1">
              <a:extLst>
                <a:ext uri="{63B3BB69-23CF-44E3-9099-C40C66FF867C}">
                  <a14:compatExt spid="_x0000_s225145"/>
                </a:ext>
                <a:ext uri="{FF2B5EF4-FFF2-40B4-BE49-F238E27FC236}">
                  <a16:creationId xmlns:a16="http://schemas.microsoft.com/office/drawing/2014/main" id="{00000000-0008-0000-0300-00007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xdr:row>
          <xdr:rowOff>139700</xdr:rowOff>
        </xdr:from>
        <xdr:to>
          <xdr:col>32</xdr:col>
          <xdr:colOff>330200</xdr:colOff>
          <xdr:row>10</xdr:row>
          <xdr:rowOff>25400</xdr:rowOff>
        </xdr:to>
        <xdr:sp macro="" textlink="">
          <xdr:nvSpPr>
            <xdr:cNvPr id="225146" name="Check Box 1914" hidden="1">
              <a:extLst>
                <a:ext uri="{63B3BB69-23CF-44E3-9099-C40C66FF867C}">
                  <a14:compatExt spid="_x0000_s225146"/>
                </a:ext>
                <a:ext uri="{FF2B5EF4-FFF2-40B4-BE49-F238E27FC236}">
                  <a16:creationId xmlns:a16="http://schemas.microsoft.com/office/drawing/2014/main" id="{00000000-0008-0000-0300-00007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xdr:row>
          <xdr:rowOff>139700</xdr:rowOff>
        </xdr:from>
        <xdr:to>
          <xdr:col>32</xdr:col>
          <xdr:colOff>330200</xdr:colOff>
          <xdr:row>11</xdr:row>
          <xdr:rowOff>25400</xdr:rowOff>
        </xdr:to>
        <xdr:sp macro="" textlink="">
          <xdr:nvSpPr>
            <xdr:cNvPr id="225147" name="Check Box 1915" hidden="1">
              <a:extLst>
                <a:ext uri="{63B3BB69-23CF-44E3-9099-C40C66FF867C}">
                  <a14:compatExt spid="_x0000_s225147"/>
                </a:ext>
                <a:ext uri="{FF2B5EF4-FFF2-40B4-BE49-F238E27FC236}">
                  <a16:creationId xmlns:a16="http://schemas.microsoft.com/office/drawing/2014/main" id="{00000000-0008-0000-0300-00007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xdr:row>
          <xdr:rowOff>139700</xdr:rowOff>
        </xdr:from>
        <xdr:to>
          <xdr:col>32</xdr:col>
          <xdr:colOff>330200</xdr:colOff>
          <xdr:row>12</xdr:row>
          <xdr:rowOff>25400</xdr:rowOff>
        </xdr:to>
        <xdr:sp macro="" textlink="">
          <xdr:nvSpPr>
            <xdr:cNvPr id="225148" name="Check Box 1916" hidden="1">
              <a:extLst>
                <a:ext uri="{63B3BB69-23CF-44E3-9099-C40C66FF867C}">
                  <a14:compatExt spid="_x0000_s225148"/>
                </a:ext>
                <a:ext uri="{FF2B5EF4-FFF2-40B4-BE49-F238E27FC236}">
                  <a16:creationId xmlns:a16="http://schemas.microsoft.com/office/drawing/2014/main" id="{00000000-0008-0000-0300-00007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11</xdr:row>
          <xdr:rowOff>139700</xdr:rowOff>
        </xdr:from>
        <xdr:to>
          <xdr:col>32</xdr:col>
          <xdr:colOff>330200</xdr:colOff>
          <xdr:row>13</xdr:row>
          <xdr:rowOff>25400</xdr:rowOff>
        </xdr:to>
        <xdr:sp macro="" textlink="">
          <xdr:nvSpPr>
            <xdr:cNvPr id="225149" name="Check Box 1917" hidden="1">
              <a:extLst>
                <a:ext uri="{63B3BB69-23CF-44E3-9099-C40C66FF867C}">
                  <a14:compatExt spid="_x0000_s225149"/>
                </a:ext>
                <a:ext uri="{FF2B5EF4-FFF2-40B4-BE49-F238E27FC236}">
                  <a16:creationId xmlns:a16="http://schemas.microsoft.com/office/drawing/2014/main" id="{00000000-0008-0000-0300-00007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12</xdr:row>
          <xdr:rowOff>139700</xdr:rowOff>
        </xdr:from>
        <xdr:to>
          <xdr:col>32</xdr:col>
          <xdr:colOff>330200</xdr:colOff>
          <xdr:row>14</xdr:row>
          <xdr:rowOff>25400</xdr:rowOff>
        </xdr:to>
        <xdr:sp macro="" textlink="">
          <xdr:nvSpPr>
            <xdr:cNvPr id="225150" name="Check Box 1918" hidden="1">
              <a:extLst>
                <a:ext uri="{63B3BB69-23CF-44E3-9099-C40C66FF867C}">
                  <a14:compatExt spid="_x0000_s225150"/>
                </a:ext>
                <a:ext uri="{FF2B5EF4-FFF2-40B4-BE49-F238E27FC236}">
                  <a16:creationId xmlns:a16="http://schemas.microsoft.com/office/drawing/2014/main" id="{00000000-0008-0000-0300-00007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13</xdr:row>
          <xdr:rowOff>139700</xdr:rowOff>
        </xdr:from>
        <xdr:to>
          <xdr:col>32</xdr:col>
          <xdr:colOff>330200</xdr:colOff>
          <xdr:row>15</xdr:row>
          <xdr:rowOff>25400</xdr:rowOff>
        </xdr:to>
        <xdr:sp macro="" textlink="">
          <xdr:nvSpPr>
            <xdr:cNvPr id="225151" name="Check Box 1919" hidden="1">
              <a:extLst>
                <a:ext uri="{63B3BB69-23CF-44E3-9099-C40C66FF867C}">
                  <a14:compatExt spid="_x0000_s225151"/>
                </a:ext>
                <a:ext uri="{FF2B5EF4-FFF2-40B4-BE49-F238E27FC236}">
                  <a16:creationId xmlns:a16="http://schemas.microsoft.com/office/drawing/2014/main" id="{00000000-0008-0000-0300-00007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14</xdr:row>
          <xdr:rowOff>139700</xdr:rowOff>
        </xdr:from>
        <xdr:to>
          <xdr:col>32</xdr:col>
          <xdr:colOff>330200</xdr:colOff>
          <xdr:row>16</xdr:row>
          <xdr:rowOff>25400</xdr:rowOff>
        </xdr:to>
        <xdr:sp macro="" textlink="">
          <xdr:nvSpPr>
            <xdr:cNvPr id="225152" name="Check Box 1920" hidden="1">
              <a:extLst>
                <a:ext uri="{63B3BB69-23CF-44E3-9099-C40C66FF867C}">
                  <a14:compatExt spid="_x0000_s225152"/>
                </a:ext>
                <a:ext uri="{FF2B5EF4-FFF2-40B4-BE49-F238E27FC236}">
                  <a16:creationId xmlns:a16="http://schemas.microsoft.com/office/drawing/2014/main" id="{00000000-0008-0000-0300-00008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15</xdr:row>
          <xdr:rowOff>139700</xdr:rowOff>
        </xdr:from>
        <xdr:to>
          <xdr:col>32</xdr:col>
          <xdr:colOff>330200</xdr:colOff>
          <xdr:row>17</xdr:row>
          <xdr:rowOff>25400</xdr:rowOff>
        </xdr:to>
        <xdr:sp macro="" textlink="">
          <xdr:nvSpPr>
            <xdr:cNvPr id="225153" name="Check Box 1921" hidden="1">
              <a:extLst>
                <a:ext uri="{63B3BB69-23CF-44E3-9099-C40C66FF867C}">
                  <a14:compatExt spid="_x0000_s225153"/>
                </a:ext>
                <a:ext uri="{FF2B5EF4-FFF2-40B4-BE49-F238E27FC236}">
                  <a16:creationId xmlns:a16="http://schemas.microsoft.com/office/drawing/2014/main" id="{00000000-0008-0000-0300-00008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16</xdr:row>
          <xdr:rowOff>139700</xdr:rowOff>
        </xdr:from>
        <xdr:to>
          <xdr:col>32</xdr:col>
          <xdr:colOff>330200</xdr:colOff>
          <xdr:row>18</xdr:row>
          <xdr:rowOff>25400</xdr:rowOff>
        </xdr:to>
        <xdr:sp macro="" textlink="">
          <xdr:nvSpPr>
            <xdr:cNvPr id="225154" name="Check Box 1922" hidden="1">
              <a:extLst>
                <a:ext uri="{63B3BB69-23CF-44E3-9099-C40C66FF867C}">
                  <a14:compatExt spid="_x0000_s225154"/>
                </a:ext>
                <a:ext uri="{FF2B5EF4-FFF2-40B4-BE49-F238E27FC236}">
                  <a16:creationId xmlns:a16="http://schemas.microsoft.com/office/drawing/2014/main" id="{00000000-0008-0000-0300-00008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17</xdr:row>
          <xdr:rowOff>139700</xdr:rowOff>
        </xdr:from>
        <xdr:to>
          <xdr:col>32</xdr:col>
          <xdr:colOff>330200</xdr:colOff>
          <xdr:row>19</xdr:row>
          <xdr:rowOff>25400</xdr:rowOff>
        </xdr:to>
        <xdr:sp macro="" textlink="">
          <xdr:nvSpPr>
            <xdr:cNvPr id="225155" name="Check Box 1923" hidden="1">
              <a:extLst>
                <a:ext uri="{63B3BB69-23CF-44E3-9099-C40C66FF867C}">
                  <a14:compatExt spid="_x0000_s225155"/>
                </a:ext>
                <a:ext uri="{FF2B5EF4-FFF2-40B4-BE49-F238E27FC236}">
                  <a16:creationId xmlns:a16="http://schemas.microsoft.com/office/drawing/2014/main" id="{00000000-0008-0000-0300-00008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18</xdr:row>
          <xdr:rowOff>139700</xdr:rowOff>
        </xdr:from>
        <xdr:to>
          <xdr:col>32</xdr:col>
          <xdr:colOff>330200</xdr:colOff>
          <xdr:row>20</xdr:row>
          <xdr:rowOff>25400</xdr:rowOff>
        </xdr:to>
        <xdr:sp macro="" textlink="">
          <xdr:nvSpPr>
            <xdr:cNvPr id="225156" name="Check Box 1924" hidden="1">
              <a:extLst>
                <a:ext uri="{63B3BB69-23CF-44E3-9099-C40C66FF867C}">
                  <a14:compatExt spid="_x0000_s225156"/>
                </a:ext>
                <a:ext uri="{FF2B5EF4-FFF2-40B4-BE49-F238E27FC236}">
                  <a16:creationId xmlns:a16="http://schemas.microsoft.com/office/drawing/2014/main" id="{00000000-0008-0000-0300-00008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19</xdr:row>
          <xdr:rowOff>139700</xdr:rowOff>
        </xdr:from>
        <xdr:to>
          <xdr:col>32</xdr:col>
          <xdr:colOff>330200</xdr:colOff>
          <xdr:row>21</xdr:row>
          <xdr:rowOff>25400</xdr:rowOff>
        </xdr:to>
        <xdr:sp macro="" textlink="">
          <xdr:nvSpPr>
            <xdr:cNvPr id="225157" name="Check Box 1925" hidden="1">
              <a:extLst>
                <a:ext uri="{63B3BB69-23CF-44E3-9099-C40C66FF867C}">
                  <a14:compatExt spid="_x0000_s225157"/>
                </a:ext>
                <a:ext uri="{FF2B5EF4-FFF2-40B4-BE49-F238E27FC236}">
                  <a16:creationId xmlns:a16="http://schemas.microsoft.com/office/drawing/2014/main" id="{00000000-0008-0000-0300-00008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20</xdr:row>
          <xdr:rowOff>139700</xdr:rowOff>
        </xdr:from>
        <xdr:to>
          <xdr:col>32</xdr:col>
          <xdr:colOff>330200</xdr:colOff>
          <xdr:row>22</xdr:row>
          <xdr:rowOff>25400</xdr:rowOff>
        </xdr:to>
        <xdr:sp macro="" textlink="">
          <xdr:nvSpPr>
            <xdr:cNvPr id="225158" name="Check Box 1926" hidden="1">
              <a:extLst>
                <a:ext uri="{63B3BB69-23CF-44E3-9099-C40C66FF867C}">
                  <a14:compatExt spid="_x0000_s225158"/>
                </a:ext>
                <a:ext uri="{FF2B5EF4-FFF2-40B4-BE49-F238E27FC236}">
                  <a16:creationId xmlns:a16="http://schemas.microsoft.com/office/drawing/2014/main" id="{00000000-0008-0000-0300-00008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21</xdr:row>
          <xdr:rowOff>139700</xdr:rowOff>
        </xdr:from>
        <xdr:to>
          <xdr:col>32</xdr:col>
          <xdr:colOff>330200</xdr:colOff>
          <xdr:row>23</xdr:row>
          <xdr:rowOff>25400</xdr:rowOff>
        </xdr:to>
        <xdr:sp macro="" textlink="">
          <xdr:nvSpPr>
            <xdr:cNvPr id="225159" name="Check Box 1927" hidden="1">
              <a:extLst>
                <a:ext uri="{63B3BB69-23CF-44E3-9099-C40C66FF867C}">
                  <a14:compatExt spid="_x0000_s225159"/>
                </a:ext>
                <a:ext uri="{FF2B5EF4-FFF2-40B4-BE49-F238E27FC236}">
                  <a16:creationId xmlns:a16="http://schemas.microsoft.com/office/drawing/2014/main" id="{00000000-0008-0000-0300-00008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22</xdr:row>
          <xdr:rowOff>139700</xdr:rowOff>
        </xdr:from>
        <xdr:to>
          <xdr:col>32</xdr:col>
          <xdr:colOff>330200</xdr:colOff>
          <xdr:row>24</xdr:row>
          <xdr:rowOff>25400</xdr:rowOff>
        </xdr:to>
        <xdr:sp macro="" textlink="">
          <xdr:nvSpPr>
            <xdr:cNvPr id="225160" name="Check Box 1928" hidden="1">
              <a:extLst>
                <a:ext uri="{63B3BB69-23CF-44E3-9099-C40C66FF867C}">
                  <a14:compatExt spid="_x0000_s225160"/>
                </a:ext>
                <a:ext uri="{FF2B5EF4-FFF2-40B4-BE49-F238E27FC236}">
                  <a16:creationId xmlns:a16="http://schemas.microsoft.com/office/drawing/2014/main" id="{00000000-0008-0000-0300-00008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23</xdr:row>
          <xdr:rowOff>139700</xdr:rowOff>
        </xdr:from>
        <xdr:to>
          <xdr:col>32</xdr:col>
          <xdr:colOff>330200</xdr:colOff>
          <xdr:row>25</xdr:row>
          <xdr:rowOff>25400</xdr:rowOff>
        </xdr:to>
        <xdr:sp macro="" textlink="">
          <xdr:nvSpPr>
            <xdr:cNvPr id="225161" name="Check Box 1929" hidden="1">
              <a:extLst>
                <a:ext uri="{63B3BB69-23CF-44E3-9099-C40C66FF867C}">
                  <a14:compatExt spid="_x0000_s225161"/>
                </a:ext>
                <a:ext uri="{FF2B5EF4-FFF2-40B4-BE49-F238E27FC236}">
                  <a16:creationId xmlns:a16="http://schemas.microsoft.com/office/drawing/2014/main" id="{00000000-0008-0000-0300-00008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24</xdr:row>
          <xdr:rowOff>139700</xdr:rowOff>
        </xdr:from>
        <xdr:to>
          <xdr:col>32</xdr:col>
          <xdr:colOff>330200</xdr:colOff>
          <xdr:row>26</xdr:row>
          <xdr:rowOff>25400</xdr:rowOff>
        </xdr:to>
        <xdr:sp macro="" textlink="">
          <xdr:nvSpPr>
            <xdr:cNvPr id="225162" name="Check Box 1930" hidden="1">
              <a:extLst>
                <a:ext uri="{63B3BB69-23CF-44E3-9099-C40C66FF867C}">
                  <a14:compatExt spid="_x0000_s225162"/>
                </a:ext>
                <a:ext uri="{FF2B5EF4-FFF2-40B4-BE49-F238E27FC236}">
                  <a16:creationId xmlns:a16="http://schemas.microsoft.com/office/drawing/2014/main" id="{00000000-0008-0000-0300-00008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25</xdr:row>
          <xdr:rowOff>139700</xdr:rowOff>
        </xdr:from>
        <xdr:to>
          <xdr:col>32</xdr:col>
          <xdr:colOff>330200</xdr:colOff>
          <xdr:row>27</xdr:row>
          <xdr:rowOff>25400</xdr:rowOff>
        </xdr:to>
        <xdr:sp macro="" textlink="">
          <xdr:nvSpPr>
            <xdr:cNvPr id="225163" name="Check Box 1931" hidden="1">
              <a:extLst>
                <a:ext uri="{63B3BB69-23CF-44E3-9099-C40C66FF867C}">
                  <a14:compatExt spid="_x0000_s225163"/>
                </a:ext>
                <a:ext uri="{FF2B5EF4-FFF2-40B4-BE49-F238E27FC236}">
                  <a16:creationId xmlns:a16="http://schemas.microsoft.com/office/drawing/2014/main" id="{00000000-0008-0000-0300-00008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26</xdr:row>
          <xdr:rowOff>139700</xdr:rowOff>
        </xdr:from>
        <xdr:to>
          <xdr:col>32</xdr:col>
          <xdr:colOff>330200</xdr:colOff>
          <xdr:row>28</xdr:row>
          <xdr:rowOff>25400</xdr:rowOff>
        </xdr:to>
        <xdr:sp macro="" textlink="">
          <xdr:nvSpPr>
            <xdr:cNvPr id="225164" name="Check Box 1932" hidden="1">
              <a:extLst>
                <a:ext uri="{63B3BB69-23CF-44E3-9099-C40C66FF867C}">
                  <a14:compatExt spid="_x0000_s225164"/>
                </a:ext>
                <a:ext uri="{FF2B5EF4-FFF2-40B4-BE49-F238E27FC236}">
                  <a16:creationId xmlns:a16="http://schemas.microsoft.com/office/drawing/2014/main" id="{00000000-0008-0000-0300-00008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27</xdr:row>
          <xdr:rowOff>139700</xdr:rowOff>
        </xdr:from>
        <xdr:to>
          <xdr:col>32</xdr:col>
          <xdr:colOff>330200</xdr:colOff>
          <xdr:row>29</xdr:row>
          <xdr:rowOff>25400</xdr:rowOff>
        </xdr:to>
        <xdr:sp macro="" textlink="">
          <xdr:nvSpPr>
            <xdr:cNvPr id="225165" name="Check Box 1933" hidden="1">
              <a:extLst>
                <a:ext uri="{63B3BB69-23CF-44E3-9099-C40C66FF867C}">
                  <a14:compatExt spid="_x0000_s225165"/>
                </a:ext>
                <a:ext uri="{FF2B5EF4-FFF2-40B4-BE49-F238E27FC236}">
                  <a16:creationId xmlns:a16="http://schemas.microsoft.com/office/drawing/2014/main" id="{00000000-0008-0000-0300-00008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28</xdr:row>
          <xdr:rowOff>139700</xdr:rowOff>
        </xdr:from>
        <xdr:to>
          <xdr:col>32</xdr:col>
          <xdr:colOff>330200</xdr:colOff>
          <xdr:row>30</xdr:row>
          <xdr:rowOff>25400</xdr:rowOff>
        </xdr:to>
        <xdr:sp macro="" textlink="">
          <xdr:nvSpPr>
            <xdr:cNvPr id="225166" name="Check Box 1934" hidden="1">
              <a:extLst>
                <a:ext uri="{63B3BB69-23CF-44E3-9099-C40C66FF867C}">
                  <a14:compatExt spid="_x0000_s225166"/>
                </a:ext>
                <a:ext uri="{FF2B5EF4-FFF2-40B4-BE49-F238E27FC236}">
                  <a16:creationId xmlns:a16="http://schemas.microsoft.com/office/drawing/2014/main" id="{00000000-0008-0000-0300-00008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29</xdr:row>
          <xdr:rowOff>139700</xdr:rowOff>
        </xdr:from>
        <xdr:to>
          <xdr:col>32</xdr:col>
          <xdr:colOff>330200</xdr:colOff>
          <xdr:row>31</xdr:row>
          <xdr:rowOff>25400</xdr:rowOff>
        </xdr:to>
        <xdr:sp macro="" textlink="">
          <xdr:nvSpPr>
            <xdr:cNvPr id="225167" name="Check Box 1935" hidden="1">
              <a:extLst>
                <a:ext uri="{63B3BB69-23CF-44E3-9099-C40C66FF867C}">
                  <a14:compatExt spid="_x0000_s225167"/>
                </a:ext>
                <a:ext uri="{FF2B5EF4-FFF2-40B4-BE49-F238E27FC236}">
                  <a16:creationId xmlns:a16="http://schemas.microsoft.com/office/drawing/2014/main" id="{00000000-0008-0000-0300-00008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30</xdr:row>
          <xdr:rowOff>139700</xdr:rowOff>
        </xdr:from>
        <xdr:to>
          <xdr:col>32</xdr:col>
          <xdr:colOff>330200</xdr:colOff>
          <xdr:row>32</xdr:row>
          <xdr:rowOff>25400</xdr:rowOff>
        </xdr:to>
        <xdr:sp macro="" textlink="">
          <xdr:nvSpPr>
            <xdr:cNvPr id="225168" name="Check Box 1936" hidden="1">
              <a:extLst>
                <a:ext uri="{63B3BB69-23CF-44E3-9099-C40C66FF867C}">
                  <a14:compatExt spid="_x0000_s225168"/>
                </a:ext>
                <a:ext uri="{FF2B5EF4-FFF2-40B4-BE49-F238E27FC236}">
                  <a16:creationId xmlns:a16="http://schemas.microsoft.com/office/drawing/2014/main" id="{00000000-0008-0000-0300-00009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31</xdr:row>
          <xdr:rowOff>139700</xdr:rowOff>
        </xdr:from>
        <xdr:to>
          <xdr:col>32</xdr:col>
          <xdr:colOff>330200</xdr:colOff>
          <xdr:row>33</xdr:row>
          <xdr:rowOff>25400</xdr:rowOff>
        </xdr:to>
        <xdr:sp macro="" textlink="">
          <xdr:nvSpPr>
            <xdr:cNvPr id="225169" name="Check Box 1937" hidden="1">
              <a:extLst>
                <a:ext uri="{63B3BB69-23CF-44E3-9099-C40C66FF867C}">
                  <a14:compatExt spid="_x0000_s225169"/>
                </a:ext>
                <a:ext uri="{FF2B5EF4-FFF2-40B4-BE49-F238E27FC236}">
                  <a16:creationId xmlns:a16="http://schemas.microsoft.com/office/drawing/2014/main" id="{00000000-0008-0000-0300-00009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32</xdr:row>
          <xdr:rowOff>139700</xdr:rowOff>
        </xdr:from>
        <xdr:to>
          <xdr:col>32</xdr:col>
          <xdr:colOff>330200</xdr:colOff>
          <xdr:row>34</xdr:row>
          <xdr:rowOff>25400</xdr:rowOff>
        </xdr:to>
        <xdr:sp macro="" textlink="">
          <xdr:nvSpPr>
            <xdr:cNvPr id="225170" name="Check Box 1938" hidden="1">
              <a:extLst>
                <a:ext uri="{63B3BB69-23CF-44E3-9099-C40C66FF867C}">
                  <a14:compatExt spid="_x0000_s225170"/>
                </a:ext>
                <a:ext uri="{FF2B5EF4-FFF2-40B4-BE49-F238E27FC236}">
                  <a16:creationId xmlns:a16="http://schemas.microsoft.com/office/drawing/2014/main" id="{00000000-0008-0000-0300-00009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33</xdr:row>
          <xdr:rowOff>139700</xdr:rowOff>
        </xdr:from>
        <xdr:to>
          <xdr:col>32</xdr:col>
          <xdr:colOff>330200</xdr:colOff>
          <xdr:row>35</xdr:row>
          <xdr:rowOff>25400</xdr:rowOff>
        </xdr:to>
        <xdr:sp macro="" textlink="">
          <xdr:nvSpPr>
            <xdr:cNvPr id="225171" name="Check Box 1939" hidden="1">
              <a:extLst>
                <a:ext uri="{63B3BB69-23CF-44E3-9099-C40C66FF867C}">
                  <a14:compatExt spid="_x0000_s225171"/>
                </a:ext>
                <a:ext uri="{FF2B5EF4-FFF2-40B4-BE49-F238E27FC236}">
                  <a16:creationId xmlns:a16="http://schemas.microsoft.com/office/drawing/2014/main" id="{00000000-0008-0000-0300-00009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34</xdr:row>
          <xdr:rowOff>139700</xdr:rowOff>
        </xdr:from>
        <xdr:to>
          <xdr:col>32</xdr:col>
          <xdr:colOff>330200</xdr:colOff>
          <xdr:row>36</xdr:row>
          <xdr:rowOff>25400</xdr:rowOff>
        </xdr:to>
        <xdr:sp macro="" textlink="">
          <xdr:nvSpPr>
            <xdr:cNvPr id="225172" name="Check Box 1940" hidden="1">
              <a:extLst>
                <a:ext uri="{63B3BB69-23CF-44E3-9099-C40C66FF867C}">
                  <a14:compatExt spid="_x0000_s225172"/>
                </a:ext>
                <a:ext uri="{FF2B5EF4-FFF2-40B4-BE49-F238E27FC236}">
                  <a16:creationId xmlns:a16="http://schemas.microsoft.com/office/drawing/2014/main" id="{00000000-0008-0000-0300-00009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35</xdr:row>
          <xdr:rowOff>139700</xdr:rowOff>
        </xdr:from>
        <xdr:to>
          <xdr:col>32</xdr:col>
          <xdr:colOff>330200</xdr:colOff>
          <xdr:row>37</xdr:row>
          <xdr:rowOff>25400</xdr:rowOff>
        </xdr:to>
        <xdr:sp macro="" textlink="">
          <xdr:nvSpPr>
            <xdr:cNvPr id="225173" name="Check Box 1941" hidden="1">
              <a:extLst>
                <a:ext uri="{63B3BB69-23CF-44E3-9099-C40C66FF867C}">
                  <a14:compatExt spid="_x0000_s225173"/>
                </a:ext>
                <a:ext uri="{FF2B5EF4-FFF2-40B4-BE49-F238E27FC236}">
                  <a16:creationId xmlns:a16="http://schemas.microsoft.com/office/drawing/2014/main" id="{00000000-0008-0000-0300-00009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36</xdr:row>
          <xdr:rowOff>139700</xdr:rowOff>
        </xdr:from>
        <xdr:to>
          <xdr:col>32</xdr:col>
          <xdr:colOff>330200</xdr:colOff>
          <xdr:row>38</xdr:row>
          <xdr:rowOff>25400</xdr:rowOff>
        </xdr:to>
        <xdr:sp macro="" textlink="">
          <xdr:nvSpPr>
            <xdr:cNvPr id="225174" name="Check Box 1942" hidden="1">
              <a:extLst>
                <a:ext uri="{63B3BB69-23CF-44E3-9099-C40C66FF867C}">
                  <a14:compatExt spid="_x0000_s225174"/>
                </a:ext>
                <a:ext uri="{FF2B5EF4-FFF2-40B4-BE49-F238E27FC236}">
                  <a16:creationId xmlns:a16="http://schemas.microsoft.com/office/drawing/2014/main" id="{00000000-0008-0000-0300-00009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37</xdr:row>
          <xdr:rowOff>139700</xdr:rowOff>
        </xdr:from>
        <xdr:to>
          <xdr:col>32</xdr:col>
          <xdr:colOff>330200</xdr:colOff>
          <xdr:row>39</xdr:row>
          <xdr:rowOff>25400</xdr:rowOff>
        </xdr:to>
        <xdr:sp macro="" textlink="">
          <xdr:nvSpPr>
            <xdr:cNvPr id="225175" name="Check Box 1943" hidden="1">
              <a:extLst>
                <a:ext uri="{63B3BB69-23CF-44E3-9099-C40C66FF867C}">
                  <a14:compatExt spid="_x0000_s225175"/>
                </a:ext>
                <a:ext uri="{FF2B5EF4-FFF2-40B4-BE49-F238E27FC236}">
                  <a16:creationId xmlns:a16="http://schemas.microsoft.com/office/drawing/2014/main" id="{00000000-0008-0000-0300-00009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38</xdr:row>
          <xdr:rowOff>139700</xdr:rowOff>
        </xdr:from>
        <xdr:to>
          <xdr:col>32</xdr:col>
          <xdr:colOff>330200</xdr:colOff>
          <xdr:row>40</xdr:row>
          <xdr:rowOff>25400</xdr:rowOff>
        </xdr:to>
        <xdr:sp macro="" textlink="">
          <xdr:nvSpPr>
            <xdr:cNvPr id="225176" name="Check Box 1944" hidden="1">
              <a:extLst>
                <a:ext uri="{63B3BB69-23CF-44E3-9099-C40C66FF867C}">
                  <a14:compatExt spid="_x0000_s225176"/>
                </a:ext>
                <a:ext uri="{FF2B5EF4-FFF2-40B4-BE49-F238E27FC236}">
                  <a16:creationId xmlns:a16="http://schemas.microsoft.com/office/drawing/2014/main" id="{00000000-0008-0000-0300-00009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39</xdr:row>
          <xdr:rowOff>139700</xdr:rowOff>
        </xdr:from>
        <xdr:to>
          <xdr:col>32</xdr:col>
          <xdr:colOff>330200</xdr:colOff>
          <xdr:row>41</xdr:row>
          <xdr:rowOff>25400</xdr:rowOff>
        </xdr:to>
        <xdr:sp macro="" textlink="">
          <xdr:nvSpPr>
            <xdr:cNvPr id="225177" name="Check Box 1945" hidden="1">
              <a:extLst>
                <a:ext uri="{63B3BB69-23CF-44E3-9099-C40C66FF867C}">
                  <a14:compatExt spid="_x0000_s225177"/>
                </a:ext>
                <a:ext uri="{FF2B5EF4-FFF2-40B4-BE49-F238E27FC236}">
                  <a16:creationId xmlns:a16="http://schemas.microsoft.com/office/drawing/2014/main" id="{00000000-0008-0000-0300-00009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40</xdr:row>
          <xdr:rowOff>139700</xdr:rowOff>
        </xdr:from>
        <xdr:to>
          <xdr:col>32</xdr:col>
          <xdr:colOff>330200</xdr:colOff>
          <xdr:row>42</xdr:row>
          <xdr:rowOff>25400</xdr:rowOff>
        </xdr:to>
        <xdr:sp macro="" textlink="">
          <xdr:nvSpPr>
            <xdr:cNvPr id="225178" name="Check Box 1946" hidden="1">
              <a:extLst>
                <a:ext uri="{63B3BB69-23CF-44E3-9099-C40C66FF867C}">
                  <a14:compatExt spid="_x0000_s225178"/>
                </a:ext>
                <a:ext uri="{FF2B5EF4-FFF2-40B4-BE49-F238E27FC236}">
                  <a16:creationId xmlns:a16="http://schemas.microsoft.com/office/drawing/2014/main" id="{00000000-0008-0000-0300-00009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41</xdr:row>
          <xdr:rowOff>139700</xdr:rowOff>
        </xdr:from>
        <xdr:to>
          <xdr:col>32</xdr:col>
          <xdr:colOff>330200</xdr:colOff>
          <xdr:row>43</xdr:row>
          <xdr:rowOff>25400</xdr:rowOff>
        </xdr:to>
        <xdr:sp macro="" textlink="">
          <xdr:nvSpPr>
            <xdr:cNvPr id="225179" name="Check Box 1947" hidden="1">
              <a:extLst>
                <a:ext uri="{63B3BB69-23CF-44E3-9099-C40C66FF867C}">
                  <a14:compatExt spid="_x0000_s225179"/>
                </a:ext>
                <a:ext uri="{FF2B5EF4-FFF2-40B4-BE49-F238E27FC236}">
                  <a16:creationId xmlns:a16="http://schemas.microsoft.com/office/drawing/2014/main" id="{00000000-0008-0000-0300-00009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42</xdr:row>
          <xdr:rowOff>139700</xdr:rowOff>
        </xdr:from>
        <xdr:to>
          <xdr:col>32</xdr:col>
          <xdr:colOff>330200</xdr:colOff>
          <xdr:row>44</xdr:row>
          <xdr:rowOff>25400</xdr:rowOff>
        </xdr:to>
        <xdr:sp macro="" textlink="">
          <xdr:nvSpPr>
            <xdr:cNvPr id="225180" name="Check Box 1948" hidden="1">
              <a:extLst>
                <a:ext uri="{63B3BB69-23CF-44E3-9099-C40C66FF867C}">
                  <a14:compatExt spid="_x0000_s225180"/>
                </a:ext>
                <a:ext uri="{FF2B5EF4-FFF2-40B4-BE49-F238E27FC236}">
                  <a16:creationId xmlns:a16="http://schemas.microsoft.com/office/drawing/2014/main" id="{00000000-0008-0000-0300-00009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43</xdr:row>
          <xdr:rowOff>139700</xdr:rowOff>
        </xdr:from>
        <xdr:to>
          <xdr:col>32</xdr:col>
          <xdr:colOff>330200</xdr:colOff>
          <xdr:row>45</xdr:row>
          <xdr:rowOff>25400</xdr:rowOff>
        </xdr:to>
        <xdr:sp macro="" textlink="">
          <xdr:nvSpPr>
            <xdr:cNvPr id="225181" name="Check Box 1949" hidden="1">
              <a:extLst>
                <a:ext uri="{63B3BB69-23CF-44E3-9099-C40C66FF867C}">
                  <a14:compatExt spid="_x0000_s225181"/>
                </a:ext>
                <a:ext uri="{FF2B5EF4-FFF2-40B4-BE49-F238E27FC236}">
                  <a16:creationId xmlns:a16="http://schemas.microsoft.com/office/drawing/2014/main" id="{00000000-0008-0000-0300-00009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44</xdr:row>
          <xdr:rowOff>139700</xdr:rowOff>
        </xdr:from>
        <xdr:to>
          <xdr:col>32</xdr:col>
          <xdr:colOff>330200</xdr:colOff>
          <xdr:row>46</xdr:row>
          <xdr:rowOff>25400</xdr:rowOff>
        </xdr:to>
        <xdr:sp macro="" textlink="">
          <xdr:nvSpPr>
            <xdr:cNvPr id="225182" name="Check Box 1950" hidden="1">
              <a:extLst>
                <a:ext uri="{63B3BB69-23CF-44E3-9099-C40C66FF867C}">
                  <a14:compatExt spid="_x0000_s225182"/>
                </a:ext>
                <a:ext uri="{FF2B5EF4-FFF2-40B4-BE49-F238E27FC236}">
                  <a16:creationId xmlns:a16="http://schemas.microsoft.com/office/drawing/2014/main" id="{00000000-0008-0000-0300-00009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45</xdr:row>
          <xdr:rowOff>139700</xdr:rowOff>
        </xdr:from>
        <xdr:to>
          <xdr:col>32</xdr:col>
          <xdr:colOff>330200</xdr:colOff>
          <xdr:row>47</xdr:row>
          <xdr:rowOff>25400</xdr:rowOff>
        </xdr:to>
        <xdr:sp macro="" textlink="">
          <xdr:nvSpPr>
            <xdr:cNvPr id="225183" name="Check Box 1951" hidden="1">
              <a:extLst>
                <a:ext uri="{63B3BB69-23CF-44E3-9099-C40C66FF867C}">
                  <a14:compatExt spid="_x0000_s225183"/>
                </a:ext>
                <a:ext uri="{FF2B5EF4-FFF2-40B4-BE49-F238E27FC236}">
                  <a16:creationId xmlns:a16="http://schemas.microsoft.com/office/drawing/2014/main" id="{00000000-0008-0000-0300-00009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46</xdr:row>
          <xdr:rowOff>139700</xdr:rowOff>
        </xdr:from>
        <xdr:to>
          <xdr:col>32</xdr:col>
          <xdr:colOff>330200</xdr:colOff>
          <xdr:row>48</xdr:row>
          <xdr:rowOff>25400</xdr:rowOff>
        </xdr:to>
        <xdr:sp macro="" textlink="">
          <xdr:nvSpPr>
            <xdr:cNvPr id="225184" name="Check Box 1952" hidden="1">
              <a:extLst>
                <a:ext uri="{63B3BB69-23CF-44E3-9099-C40C66FF867C}">
                  <a14:compatExt spid="_x0000_s225184"/>
                </a:ext>
                <a:ext uri="{FF2B5EF4-FFF2-40B4-BE49-F238E27FC236}">
                  <a16:creationId xmlns:a16="http://schemas.microsoft.com/office/drawing/2014/main" id="{00000000-0008-0000-0300-0000A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47</xdr:row>
          <xdr:rowOff>139700</xdr:rowOff>
        </xdr:from>
        <xdr:to>
          <xdr:col>32</xdr:col>
          <xdr:colOff>330200</xdr:colOff>
          <xdr:row>49</xdr:row>
          <xdr:rowOff>25400</xdr:rowOff>
        </xdr:to>
        <xdr:sp macro="" textlink="">
          <xdr:nvSpPr>
            <xdr:cNvPr id="225185" name="Check Box 1953" hidden="1">
              <a:extLst>
                <a:ext uri="{63B3BB69-23CF-44E3-9099-C40C66FF867C}">
                  <a14:compatExt spid="_x0000_s225185"/>
                </a:ext>
                <a:ext uri="{FF2B5EF4-FFF2-40B4-BE49-F238E27FC236}">
                  <a16:creationId xmlns:a16="http://schemas.microsoft.com/office/drawing/2014/main" id="{00000000-0008-0000-0300-0000A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48</xdr:row>
          <xdr:rowOff>139700</xdr:rowOff>
        </xdr:from>
        <xdr:to>
          <xdr:col>32</xdr:col>
          <xdr:colOff>330200</xdr:colOff>
          <xdr:row>50</xdr:row>
          <xdr:rowOff>25400</xdr:rowOff>
        </xdr:to>
        <xdr:sp macro="" textlink="">
          <xdr:nvSpPr>
            <xdr:cNvPr id="225186" name="Check Box 1954" hidden="1">
              <a:extLst>
                <a:ext uri="{63B3BB69-23CF-44E3-9099-C40C66FF867C}">
                  <a14:compatExt spid="_x0000_s225186"/>
                </a:ext>
                <a:ext uri="{FF2B5EF4-FFF2-40B4-BE49-F238E27FC236}">
                  <a16:creationId xmlns:a16="http://schemas.microsoft.com/office/drawing/2014/main" id="{00000000-0008-0000-0300-0000A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49</xdr:row>
          <xdr:rowOff>139700</xdr:rowOff>
        </xdr:from>
        <xdr:to>
          <xdr:col>32</xdr:col>
          <xdr:colOff>330200</xdr:colOff>
          <xdr:row>51</xdr:row>
          <xdr:rowOff>25400</xdr:rowOff>
        </xdr:to>
        <xdr:sp macro="" textlink="">
          <xdr:nvSpPr>
            <xdr:cNvPr id="225187" name="Check Box 1955" hidden="1">
              <a:extLst>
                <a:ext uri="{63B3BB69-23CF-44E3-9099-C40C66FF867C}">
                  <a14:compatExt spid="_x0000_s225187"/>
                </a:ext>
                <a:ext uri="{FF2B5EF4-FFF2-40B4-BE49-F238E27FC236}">
                  <a16:creationId xmlns:a16="http://schemas.microsoft.com/office/drawing/2014/main" id="{00000000-0008-0000-0300-0000A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50</xdr:row>
          <xdr:rowOff>139700</xdr:rowOff>
        </xdr:from>
        <xdr:to>
          <xdr:col>32</xdr:col>
          <xdr:colOff>330200</xdr:colOff>
          <xdr:row>52</xdr:row>
          <xdr:rowOff>25400</xdr:rowOff>
        </xdr:to>
        <xdr:sp macro="" textlink="">
          <xdr:nvSpPr>
            <xdr:cNvPr id="225188" name="Check Box 1956" hidden="1">
              <a:extLst>
                <a:ext uri="{63B3BB69-23CF-44E3-9099-C40C66FF867C}">
                  <a14:compatExt spid="_x0000_s225188"/>
                </a:ext>
                <a:ext uri="{FF2B5EF4-FFF2-40B4-BE49-F238E27FC236}">
                  <a16:creationId xmlns:a16="http://schemas.microsoft.com/office/drawing/2014/main" id="{00000000-0008-0000-0300-0000A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51</xdr:row>
          <xdr:rowOff>139700</xdr:rowOff>
        </xdr:from>
        <xdr:to>
          <xdr:col>32</xdr:col>
          <xdr:colOff>330200</xdr:colOff>
          <xdr:row>53</xdr:row>
          <xdr:rowOff>25400</xdr:rowOff>
        </xdr:to>
        <xdr:sp macro="" textlink="">
          <xdr:nvSpPr>
            <xdr:cNvPr id="225189" name="Check Box 1957" hidden="1">
              <a:extLst>
                <a:ext uri="{63B3BB69-23CF-44E3-9099-C40C66FF867C}">
                  <a14:compatExt spid="_x0000_s225189"/>
                </a:ext>
                <a:ext uri="{FF2B5EF4-FFF2-40B4-BE49-F238E27FC236}">
                  <a16:creationId xmlns:a16="http://schemas.microsoft.com/office/drawing/2014/main" id="{00000000-0008-0000-0300-0000A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52</xdr:row>
          <xdr:rowOff>139700</xdr:rowOff>
        </xdr:from>
        <xdr:to>
          <xdr:col>32</xdr:col>
          <xdr:colOff>330200</xdr:colOff>
          <xdr:row>54</xdr:row>
          <xdr:rowOff>25400</xdr:rowOff>
        </xdr:to>
        <xdr:sp macro="" textlink="">
          <xdr:nvSpPr>
            <xdr:cNvPr id="225190" name="Check Box 1958" hidden="1">
              <a:extLst>
                <a:ext uri="{63B3BB69-23CF-44E3-9099-C40C66FF867C}">
                  <a14:compatExt spid="_x0000_s225190"/>
                </a:ext>
                <a:ext uri="{FF2B5EF4-FFF2-40B4-BE49-F238E27FC236}">
                  <a16:creationId xmlns:a16="http://schemas.microsoft.com/office/drawing/2014/main" id="{00000000-0008-0000-0300-0000A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53</xdr:row>
          <xdr:rowOff>139700</xdr:rowOff>
        </xdr:from>
        <xdr:to>
          <xdr:col>32</xdr:col>
          <xdr:colOff>330200</xdr:colOff>
          <xdr:row>55</xdr:row>
          <xdr:rowOff>25400</xdr:rowOff>
        </xdr:to>
        <xdr:sp macro="" textlink="">
          <xdr:nvSpPr>
            <xdr:cNvPr id="225191" name="Check Box 1959" hidden="1">
              <a:extLst>
                <a:ext uri="{63B3BB69-23CF-44E3-9099-C40C66FF867C}">
                  <a14:compatExt spid="_x0000_s225191"/>
                </a:ext>
                <a:ext uri="{FF2B5EF4-FFF2-40B4-BE49-F238E27FC236}">
                  <a16:creationId xmlns:a16="http://schemas.microsoft.com/office/drawing/2014/main" id="{00000000-0008-0000-0300-0000A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54</xdr:row>
          <xdr:rowOff>139700</xdr:rowOff>
        </xdr:from>
        <xdr:to>
          <xdr:col>32</xdr:col>
          <xdr:colOff>330200</xdr:colOff>
          <xdr:row>56</xdr:row>
          <xdr:rowOff>25400</xdr:rowOff>
        </xdr:to>
        <xdr:sp macro="" textlink="">
          <xdr:nvSpPr>
            <xdr:cNvPr id="225192" name="Check Box 1960" hidden="1">
              <a:extLst>
                <a:ext uri="{63B3BB69-23CF-44E3-9099-C40C66FF867C}">
                  <a14:compatExt spid="_x0000_s225192"/>
                </a:ext>
                <a:ext uri="{FF2B5EF4-FFF2-40B4-BE49-F238E27FC236}">
                  <a16:creationId xmlns:a16="http://schemas.microsoft.com/office/drawing/2014/main" id="{00000000-0008-0000-0300-0000A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55</xdr:row>
          <xdr:rowOff>139700</xdr:rowOff>
        </xdr:from>
        <xdr:to>
          <xdr:col>32</xdr:col>
          <xdr:colOff>330200</xdr:colOff>
          <xdr:row>57</xdr:row>
          <xdr:rowOff>25400</xdr:rowOff>
        </xdr:to>
        <xdr:sp macro="" textlink="">
          <xdr:nvSpPr>
            <xdr:cNvPr id="225193" name="Check Box 1961" hidden="1">
              <a:extLst>
                <a:ext uri="{63B3BB69-23CF-44E3-9099-C40C66FF867C}">
                  <a14:compatExt spid="_x0000_s225193"/>
                </a:ext>
                <a:ext uri="{FF2B5EF4-FFF2-40B4-BE49-F238E27FC236}">
                  <a16:creationId xmlns:a16="http://schemas.microsoft.com/office/drawing/2014/main" id="{00000000-0008-0000-0300-0000A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56</xdr:row>
          <xdr:rowOff>139700</xdr:rowOff>
        </xdr:from>
        <xdr:to>
          <xdr:col>32</xdr:col>
          <xdr:colOff>330200</xdr:colOff>
          <xdr:row>58</xdr:row>
          <xdr:rowOff>25400</xdr:rowOff>
        </xdr:to>
        <xdr:sp macro="" textlink="">
          <xdr:nvSpPr>
            <xdr:cNvPr id="225194" name="Check Box 1962" hidden="1">
              <a:extLst>
                <a:ext uri="{63B3BB69-23CF-44E3-9099-C40C66FF867C}">
                  <a14:compatExt spid="_x0000_s225194"/>
                </a:ext>
                <a:ext uri="{FF2B5EF4-FFF2-40B4-BE49-F238E27FC236}">
                  <a16:creationId xmlns:a16="http://schemas.microsoft.com/office/drawing/2014/main" id="{00000000-0008-0000-0300-0000A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57</xdr:row>
          <xdr:rowOff>139700</xdr:rowOff>
        </xdr:from>
        <xdr:to>
          <xdr:col>32</xdr:col>
          <xdr:colOff>330200</xdr:colOff>
          <xdr:row>59</xdr:row>
          <xdr:rowOff>25400</xdr:rowOff>
        </xdr:to>
        <xdr:sp macro="" textlink="">
          <xdr:nvSpPr>
            <xdr:cNvPr id="225195" name="Check Box 1963" hidden="1">
              <a:extLst>
                <a:ext uri="{63B3BB69-23CF-44E3-9099-C40C66FF867C}">
                  <a14:compatExt spid="_x0000_s225195"/>
                </a:ext>
                <a:ext uri="{FF2B5EF4-FFF2-40B4-BE49-F238E27FC236}">
                  <a16:creationId xmlns:a16="http://schemas.microsoft.com/office/drawing/2014/main" id="{00000000-0008-0000-0300-0000A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58</xdr:row>
          <xdr:rowOff>139700</xdr:rowOff>
        </xdr:from>
        <xdr:to>
          <xdr:col>32</xdr:col>
          <xdr:colOff>330200</xdr:colOff>
          <xdr:row>60</xdr:row>
          <xdr:rowOff>25400</xdr:rowOff>
        </xdr:to>
        <xdr:sp macro="" textlink="">
          <xdr:nvSpPr>
            <xdr:cNvPr id="225196" name="Check Box 1964" hidden="1">
              <a:extLst>
                <a:ext uri="{63B3BB69-23CF-44E3-9099-C40C66FF867C}">
                  <a14:compatExt spid="_x0000_s225196"/>
                </a:ext>
                <a:ext uri="{FF2B5EF4-FFF2-40B4-BE49-F238E27FC236}">
                  <a16:creationId xmlns:a16="http://schemas.microsoft.com/office/drawing/2014/main" id="{00000000-0008-0000-0300-0000A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59</xdr:row>
          <xdr:rowOff>139700</xdr:rowOff>
        </xdr:from>
        <xdr:to>
          <xdr:col>32</xdr:col>
          <xdr:colOff>330200</xdr:colOff>
          <xdr:row>61</xdr:row>
          <xdr:rowOff>25400</xdr:rowOff>
        </xdr:to>
        <xdr:sp macro="" textlink="">
          <xdr:nvSpPr>
            <xdr:cNvPr id="225197" name="Check Box 1965" hidden="1">
              <a:extLst>
                <a:ext uri="{63B3BB69-23CF-44E3-9099-C40C66FF867C}">
                  <a14:compatExt spid="_x0000_s225197"/>
                </a:ext>
                <a:ext uri="{FF2B5EF4-FFF2-40B4-BE49-F238E27FC236}">
                  <a16:creationId xmlns:a16="http://schemas.microsoft.com/office/drawing/2014/main" id="{00000000-0008-0000-0300-0000A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60</xdr:row>
          <xdr:rowOff>139700</xdr:rowOff>
        </xdr:from>
        <xdr:to>
          <xdr:col>32</xdr:col>
          <xdr:colOff>330200</xdr:colOff>
          <xdr:row>62</xdr:row>
          <xdr:rowOff>25400</xdr:rowOff>
        </xdr:to>
        <xdr:sp macro="" textlink="">
          <xdr:nvSpPr>
            <xdr:cNvPr id="225198" name="Check Box 1966" hidden="1">
              <a:extLst>
                <a:ext uri="{63B3BB69-23CF-44E3-9099-C40C66FF867C}">
                  <a14:compatExt spid="_x0000_s225198"/>
                </a:ext>
                <a:ext uri="{FF2B5EF4-FFF2-40B4-BE49-F238E27FC236}">
                  <a16:creationId xmlns:a16="http://schemas.microsoft.com/office/drawing/2014/main" id="{00000000-0008-0000-0300-0000A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61</xdr:row>
          <xdr:rowOff>139700</xdr:rowOff>
        </xdr:from>
        <xdr:to>
          <xdr:col>32</xdr:col>
          <xdr:colOff>330200</xdr:colOff>
          <xdr:row>63</xdr:row>
          <xdr:rowOff>25400</xdr:rowOff>
        </xdr:to>
        <xdr:sp macro="" textlink="">
          <xdr:nvSpPr>
            <xdr:cNvPr id="225199" name="Check Box 1967" hidden="1">
              <a:extLst>
                <a:ext uri="{63B3BB69-23CF-44E3-9099-C40C66FF867C}">
                  <a14:compatExt spid="_x0000_s225199"/>
                </a:ext>
                <a:ext uri="{FF2B5EF4-FFF2-40B4-BE49-F238E27FC236}">
                  <a16:creationId xmlns:a16="http://schemas.microsoft.com/office/drawing/2014/main" id="{00000000-0008-0000-0300-0000A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62</xdr:row>
          <xdr:rowOff>139700</xdr:rowOff>
        </xdr:from>
        <xdr:to>
          <xdr:col>32</xdr:col>
          <xdr:colOff>330200</xdr:colOff>
          <xdr:row>64</xdr:row>
          <xdr:rowOff>25400</xdr:rowOff>
        </xdr:to>
        <xdr:sp macro="" textlink="">
          <xdr:nvSpPr>
            <xdr:cNvPr id="225200" name="Check Box 1968" hidden="1">
              <a:extLst>
                <a:ext uri="{63B3BB69-23CF-44E3-9099-C40C66FF867C}">
                  <a14:compatExt spid="_x0000_s225200"/>
                </a:ext>
                <a:ext uri="{FF2B5EF4-FFF2-40B4-BE49-F238E27FC236}">
                  <a16:creationId xmlns:a16="http://schemas.microsoft.com/office/drawing/2014/main" id="{00000000-0008-0000-0300-0000B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63</xdr:row>
          <xdr:rowOff>139700</xdr:rowOff>
        </xdr:from>
        <xdr:to>
          <xdr:col>32</xdr:col>
          <xdr:colOff>330200</xdr:colOff>
          <xdr:row>65</xdr:row>
          <xdr:rowOff>25400</xdr:rowOff>
        </xdr:to>
        <xdr:sp macro="" textlink="">
          <xdr:nvSpPr>
            <xdr:cNvPr id="225201" name="Check Box 1969" hidden="1">
              <a:extLst>
                <a:ext uri="{63B3BB69-23CF-44E3-9099-C40C66FF867C}">
                  <a14:compatExt spid="_x0000_s225201"/>
                </a:ext>
                <a:ext uri="{FF2B5EF4-FFF2-40B4-BE49-F238E27FC236}">
                  <a16:creationId xmlns:a16="http://schemas.microsoft.com/office/drawing/2014/main" id="{00000000-0008-0000-0300-0000B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64</xdr:row>
          <xdr:rowOff>139700</xdr:rowOff>
        </xdr:from>
        <xdr:to>
          <xdr:col>32</xdr:col>
          <xdr:colOff>330200</xdr:colOff>
          <xdr:row>66</xdr:row>
          <xdr:rowOff>25400</xdr:rowOff>
        </xdr:to>
        <xdr:sp macro="" textlink="">
          <xdr:nvSpPr>
            <xdr:cNvPr id="225202" name="Check Box 1970" hidden="1">
              <a:extLst>
                <a:ext uri="{63B3BB69-23CF-44E3-9099-C40C66FF867C}">
                  <a14:compatExt spid="_x0000_s225202"/>
                </a:ext>
                <a:ext uri="{FF2B5EF4-FFF2-40B4-BE49-F238E27FC236}">
                  <a16:creationId xmlns:a16="http://schemas.microsoft.com/office/drawing/2014/main" id="{00000000-0008-0000-0300-0000B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65</xdr:row>
          <xdr:rowOff>139700</xdr:rowOff>
        </xdr:from>
        <xdr:to>
          <xdr:col>32</xdr:col>
          <xdr:colOff>330200</xdr:colOff>
          <xdr:row>67</xdr:row>
          <xdr:rowOff>25400</xdr:rowOff>
        </xdr:to>
        <xdr:sp macro="" textlink="">
          <xdr:nvSpPr>
            <xdr:cNvPr id="225203" name="Check Box 1971" hidden="1">
              <a:extLst>
                <a:ext uri="{63B3BB69-23CF-44E3-9099-C40C66FF867C}">
                  <a14:compatExt spid="_x0000_s225203"/>
                </a:ext>
                <a:ext uri="{FF2B5EF4-FFF2-40B4-BE49-F238E27FC236}">
                  <a16:creationId xmlns:a16="http://schemas.microsoft.com/office/drawing/2014/main" id="{00000000-0008-0000-0300-0000B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66</xdr:row>
          <xdr:rowOff>139700</xdr:rowOff>
        </xdr:from>
        <xdr:to>
          <xdr:col>32</xdr:col>
          <xdr:colOff>330200</xdr:colOff>
          <xdr:row>68</xdr:row>
          <xdr:rowOff>25400</xdr:rowOff>
        </xdr:to>
        <xdr:sp macro="" textlink="">
          <xdr:nvSpPr>
            <xdr:cNvPr id="225204" name="Check Box 1972" hidden="1">
              <a:extLst>
                <a:ext uri="{63B3BB69-23CF-44E3-9099-C40C66FF867C}">
                  <a14:compatExt spid="_x0000_s225204"/>
                </a:ext>
                <a:ext uri="{FF2B5EF4-FFF2-40B4-BE49-F238E27FC236}">
                  <a16:creationId xmlns:a16="http://schemas.microsoft.com/office/drawing/2014/main" id="{00000000-0008-0000-0300-0000B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67</xdr:row>
          <xdr:rowOff>139700</xdr:rowOff>
        </xdr:from>
        <xdr:to>
          <xdr:col>32</xdr:col>
          <xdr:colOff>330200</xdr:colOff>
          <xdr:row>69</xdr:row>
          <xdr:rowOff>25400</xdr:rowOff>
        </xdr:to>
        <xdr:sp macro="" textlink="">
          <xdr:nvSpPr>
            <xdr:cNvPr id="225205" name="Check Box 1973" hidden="1">
              <a:extLst>
                <a:ext uri="{63B3BB69-23CF-44E3-9099-C40C66FF867C}">
                  <a14:compatExt spid="_x0000_s225205"/>
                </a:ext>
                <a:ext uri="{FF2B5EF4-FFF2-40B4-BE49-F238E27FC236}">
                  <a16:creationId xmlns:a16="http://schemas.microsoft.com/office/drawing/2014/main" id="{00000000-0008-0000-0300-0000B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68</xdr:row>
          <xdr:rowOff>139700</xdr:rowOff>
        </xdr:from>
        <xdr:to>
          <xdr:col>32</xdr:col>
          <xdr:colOff>330200</xdr:colOff>
          <xdr:row>70</xdr:row>
          <xdr:rowOff>25400</xdr:rowOff>
        </xdr:to>
        <xdr:sp macro="" textlink="">
          <xdr:nvSpPr>
            <xdr:cNvPr id="225206" name="Check Box 1974" hidden="1">
              <a:extLst>
                <a:ext uri="{63B3BB69-23CF-44E3-9099-C40C66FF867C}">
                  <a14:compatExt spid="_x0000_s225206"/>
                </a:ext>
                <a:ext uri="{FF2B5EF4-FFF2-40B4-BE49-F238E27FC236}">
                  <a16:creationId xmlns:a16="http://schemas.microsoft.com/office/drawing/2014/main" id="{00000000-0008-0000-0300-0000B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69</xdr:row>
          <xdr:rowOff>139700</xdr:rowOff>
        </xdr:from>
        <xdr:to>
          <xdr:col>32</xdr:col>
          <xdr:colOff>330200</xdr:colOff>
          <xdr:row>71</xdr:row>
          <xdr:rowOff>25400</xdr:rowOff>
        </xdr:to>
        <xdr:sp macro="" textlink="">
          <xdr:nvSpPr>
            <xdr:cNvPr id="225207" name="Check Box 1975" hidden="1">
              <a:extLst>
                <a:ext uri="{63B3BB69-23CF-44E3-9099-C40C66FF867C}">
                  <a14:compatExt spid="_x0000_s225207"/>
                </a:ext>
                <a:ext uri="{FF2B5EF4-FFF2-40B4-BE49-F238E27FC236}">
                  <a16:creationId xmlns:a16="http://schemas.microsoft.com/office/drawing/2014/main" id="{00000000-0008-0000-0300-0000B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70</xdr:row>
          <xdr:rowOff>139700</xdr:rowOff>
        </xdr:from>
        <xdr:to>
          <xdr:col>32</xdr:col>
          <xdr:colOff>330200</xdr:colOff>
          <xdr:row>72</xdr:row>
          <xdr:rowOff>25400</xdr:rowOff>
        </xdr:to>
        <xdr:sp macro="" textlink="">
          <xdr:nvSpPr>
            <xdr:cNvPr id="225208" name="Check Box 1976" hidden="1">
              <a:extLst>
                <a:ext uri="{63B3BB69-23CF-44E3-9099-C40C66FF867C}">
                  <a14:compatExt spid="_x0000_s225208"/>
                </a:ext>
                <a:ext uri="{FF2B5EF4-FFF2-40B4-BE49-F238E27FC236}">
                  <a16:creationId xmlns:a16="http://schemas.microsoft.com/office/drawing/2014/main" id="{00000000-0008-0000-0300-0000B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71</xdr:row>
          <xdr:rowOff>139700</xdr:rowOff>
        </xdr:from>
        <xdr:to>
          <xdr:col>32</xdr:col>
          <xdr:colOff>330200</xdr:colOff>
          <xdr:row>73</xdr:row>
          <xdr:rowOff>25400</xdr:rowOff>
        </xdr:to>
        <xdr:sp macro="" textlink="">
          <xdr:nvSpPr>
            <xdr:cNvPr id="225209" name="Check Box 1977" hidden="1">
              <a:extLst>
                <a:ext uri="{63B3BB69-23CF-44E3-9099-C40C66FF867C}">
                  <a14:compatExt spid="_x0000_s225209"/>
                </a:ext>
                <a:ext uri="{FF2B5EF4-FFF2-40B4-BE49-F238E27FC236}">
                  <a16:creationId xmlns:a16="http://schemas.microsoft.com/office/drawing/2014/main" id="{00000000-0008-0000-0300-0000B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72</xdr:row>
          <xdr:rowOff>139700</xdr:rowOff>
        </xdr:from>
        <xdr:to>
          <xdr:col>32</xdr:col>
          <xdr:colOff>330200</xdr:colOff>
          <xdr:row>74</xdr:row>
          <xdr:rowOff>25400</xdr:rowOff>
        </xdr:to>
        <xdr:sp macro="" textlink="">
          <xdr:nvSpPr>
            <xdr:cNvPr id="225210" name="Check Box 1978" hidden="1">
              <a:extLst>
                <a:ext uri="{63B3BB69-23CF-44E3-9099-C40C66FF867C}">
                  <a14:compatExt spid="_x0000_s225210"/>
                </a:ext>
                <a:ext uri="{FF2B5EF4-FFF2-40B4-BE49-F238E27FC236}">
                  <a16:creationId xmlns:a16="http://schemas.microsoft.com/office/drawing/2014/main" id="{00000000-0008-0000-0300-0000B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73</xdr:row>
          <xdr:rowOff>139700</xdr:rowOff>
        </xdr:from>
        <xdr:to>
          <xdr:col>32</xdr:col>
          <xdr:colOff>330200</xdr:colOff>
          <xdr:row>75</xdr:row>
          <xdr:rowOff>25400</xdr:rowOff>
        </xdr:to>
        <xdr:sp macro="" textlink="">
          <xdr:nvSpPr>
            <xdr:cNvPr id="225211" name="Check Box 1979" hidden="1">
              <a:extLst>
                <a:ext uri="{63B3BB69-23CF-44E3-9099-C40C66FF867C}">
                  <a14:compatExt spid="_x0000_s225211"/>
                </a:ext>
                <a:ext uri="{FF2B5EF4-FFF2-40B4-BE49-F238E27FC236}">
                  <a16:creationId xmlns:a16="http://schemas.microsoft.com/office/drawing/2014/main" id="{00000000-0008-0000-0300-0000B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74</xdr:row>
          <xdr:rowOff>139700</xdr:rowOff>
        </xdr:from>
        <xdr:to>
          <xdr:col>32</xdr:col>
          <xdr:colOff>330200</xdr:colOff>
          <xdr:row>76</xdr:row>
          <xdr:rowOff>25400</xdr:rowOff>
        </xdr:to>
        <xdr:sp macro="" textlink="">
          <xdr:nvSpPr>
            <xdr:cNvPr id="225212" name="Check Box 1980" hidden="1">
              <a:extLst>
                <a:ext uri="{63B3BB69-23CF-44E3-9099-C40C66FF867C}">
                  <a14:compatExt spid="_x0000_s225212"/>
                </a:ext>
                <a:ext uri="{FF2B5EF4-FFF2-40B4-BE49-F238E27FC236}">
                  <a16:creationId xmlns:a16="http://schemas.microsoft.com/office/drawing/2014/main" id="{00000000-0008-0000-0300-0000B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75</xdr:row>
          <xdr:rowOff>139700</xdr:rowOff>
        </xdr:from>
        <xdr:to>
          <xdr:col>32</xdr:col>
          <xdr:colOff>330200</xdr:colOff>
          <xdr:row>77</xdr:row>
          <xdr:rowOff>25400</xdr:rowOff>
        </xdr:to>
        <xdr:sp macro="" textlink="">
          <xdr:nvSpPr>
            <xdr:cNvPr id="225213" name="Check Box 1981" hidden="1">
              <a:extLst>
                <a:ext uri="{63B3BB69-23CF-44E3-9099-C40C66FF867C}">
                  <a14:compatExt spid="_x0000_s225213"/>
                </a:ext>
                <a:ext uri="{FF2B5EF4-FFF2-40B4-BE49-F238E27FC236}">
                  <a16:creationId xmlns:a16="http://schemas.microsoft.com/office/drawing/2014/main" id="{00000000-0008-0000-0300-0000B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76</xdr:row>
          <xdr:rowOff>139700</xdr:rowOff>
        </xdr:from>
        <xdr:to>
          <xdr:col>32</xdr:col>
          <xdr:colOff>330200</xdr:colOff>
          <xdr:row>78</xdr:row>
          <xdr:rowOff>25400</xdr:rowOff>
        </xdr:to>
        <xdr:sp macro="" textlink="">
          <xdr:nvSpPr>
            <xdr:cNvPr id="225214" name="Check Box 1982" hidden="1">
              <a:extLst>
                <a:ext uri="{63B3BB69-23CF-44E3-9099-C40C66FF867C}">
                  <a14:compatExt spid="_x0000_s225214"/>
                </a:ext>
                <a:ext uri="{FF2B5EF4-FFF2-40B4-BE49-F238E27FC236}">
                  <a16:creationId xmlns:a16="http://schemas.microsoft.com/office/drawing/2014/main" id="{00000000-0008-0000-0300-0000B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77</xdr:row>
          <xdr:rowOff>139700</xdr:rowOff>
        </xdr:from>
        <xdr:to>
          <xdr:col>32</xdr:col>
          <xdr:colOff>330200</xdr:colOff>
          <xdr:row>79</xdr:row>
          <xdr:rowOff>25400</xdr:rowOff>
        </xdr:to>
        <xdr:sp macro="" textlink="">
          <xdr:nvSpPr>
            <xdr:cNvPr id="225215" name="Check Box 1983" hidden="1">
              <a:extLst>
                <a:ext uri="{63B3BB69-23CF-44E3-9099-C40C66FF867C}">
                  <a14:compatExt spid="_x0000_s225215"/>
                </a:ext>
                <a:ext uri="{FF2B5EF4-FFF2-40B4-BE49-F238E27FC236}">
                  <a16:creationId xmlns:a16="http://schemas.microsoft.com/office/drawing/2014/main" id="{00000000-0008-0000-0300-0000B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78</xdr:row>
          <xdr:rowOff>139700</xdr:rowOff>
        </xdr:from>
        <xdr:to>
          <xdr:col>32</xdr:col>
          <xdr:colOff>330200</xdr:colOff>
          <xdr:row>80</xdr:row>
          <xdr:rowOff>25400</xdr:rowOff>
        </xdr:to>
        <xdr:sp macro="" textlink="">
          <xdr:nvSpPr>
            <xdr:cNvPr id="225216" name="Check Box 1984" hidden="1">
              <a:extLst>
                <a:ext uri="{63B3BB69-23CF-44E3-9099-C40C66FF867C}">
                  <a14:compatExt spid="_x0000_s225216"/>
                </a:ext>
                <a:ext uri="{FF2B5EF4-FFF2-40B4-BE49-F238E27FC236}">
                  <a16:creationId xmlns:a16="http://schemas.microsoft.com/office/drawing/2014/main" id="{00000000-0008-0000-0300-0000C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79</xdr:row>
          <xdr:rowOff>139700</xdr:rowOff>
        </xdr:from>
        <xdr:to>
          <xdr:col>32</xdr:col>
          <xdr:colOff>330200</xdr:colOff>
          <xdr:row>81</xdr:row>
          <xdr:rowOff>25400</xdr:rowOff>
        </xdr:to>
        <xdr:sp macro="" textlink="">
          <xdr:nvSpPr>
            <xdr:cNvPr id="225217" name="Check Box 1985" hidden="1">
              <a:extLst>
                <a:ext uri="{63B3BB69-23CF-44E3-9099-C40C66FF867C}">
                  <a14:compatExt spid="_x0000_s225217"/>
                </a:ext>
                <a:ext uri="{FF2B5EF4-FFF2-40B4-BE49-F238E27FC236}">
                  <a16:creationId xmlns:a16="http://schemas.microsoft.com/office/drawing/2014/main" id="{00000000-0008-0000-0300-0000C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80</xdr:row>
          <xdr:rowOff>139700</xdr:rowOff>
        </xdr:from>
        <xdr:to>
          <xdr:col>32</xdr:col>
          <xdr:colOff>330200</xdr:colOff>
          <xdr:row>82</xdr:row>
          <xdr:rowOff>25400</xdr:rowOff>
        </xdr:to>
        <xdr:sp macro="" textlink="">
          <xdr:nvSpPr>
            <xdr:cNvPr id="225218" name="Check Box 1986" hidden="1">
              <a:extLst>
                <a:ext uri="{63B3BB69-23CF-44E3-9099-C40C66FF867C}">
                  <a14:compatExt spid="_x0000_s225218"/>
                </a:ext>
                <a:ext uri="{FF2B5EF4-FFF2-40B4-BE49-F238E27FC236}">
                  <a16:creationId xmlns:a16="http://schemas.microsoft.com/office/drawing/2014/main" id="{00000000-0008-0000-0300-0000C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81</xdr:row>
          <xdr:rowOff>139700</xdr:rowOff>
        </xdr:from>
        <xdr:to>
          <xdr:col>32</xdr:col>
          <xdr:colOff>330200</xdr:colOff>
          <xdr:row>83</xdr:row>
          <xdr:rowOff>25400</xdr:rowOff>
        </xdr:to>
        <xdr:sp macro="" textlink="">
          <xdr:nvSpPr>
            <xdr:cNvPr id="225219" name="Check Box 1987" hidden="1">
              <a:extLst>
                <a:ext uri="{63B3BB69-23CF-44E3-9099-C40C66FF867C}">
                  <a14:compatExt spid="_x0000_s225219"/>
                </a:ext>
                <a:ext uri="{FF2B5EF4-FFF2-40B4-BE49-F238E27FC236}">
                  <a16:creationId xmlns:a16="http://schemas.microsoft.com/office/drawing/2014/main" id="{00000000-0008-0000-0300-0000C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82</xdr:row>
          <xdr:rowOff>139700</xdr:rowOff>
        </xdr:from>
        <xdr:to>
          <xdr:col>32</xdr:col>
          <xdr:colOff>330200</xdr:colOff>
          <xdr:row>84</xdr:row>
          <xdr:rowOff>25400</xdr:rowOff>
        </xdr:to>
        <xdr:sp macro="" textlink="">
          <xdr:nvSpPr>
            <xdr:cNvPr id="225220" name="Check Box 1988" hidden="1">
              <a:extLst>
                <a:ext uri="{63B3BB69-23CF-44E3-9099-C40C66FF867C}">
                  <a14:compatExt spid="_x0000_s225220"/>
                </a:ext>
                <a:ext uri="{FF2B5EF4-FFF2-40B4-BE49-F238E27FC236}">
                  <a16:creationId xmlns:a16="http://schemas.microsoft.com/office/drawing/2014/main" id="{00000000-0008-0000-0300-0000C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83</xdr:row>
          <xdr:rowOff>139700</xdr:rowOff>
        </xdr:from>
        <xdr:to>
          <xdr:col>32</xdr:col>
          <xdr:colOff>330200</xdr:colOff>
          <xdr:row>85</xdr:row>
          <xdr:rowOff>25400</xdr:rowOff>
        </xdr:to>
        <xdr:sp macro="" textlink="">
          <xdr:nvSpPr>
            <xdr:cNvPr id="225221" name="Check Box 1989" hidden="1">
              <a:extLst>
                <a:ext uri="{63B3BB69-23CF-44E3-9099-C40C66FF867C}">
                  <a14:compatExt spid="_x0000_s225221"/>
                </a:ext>
                <a:ext uri="{FF2B5EF4-FFF2-40B4-BE49-F238E27FC236}">
                  <a16:creationId xmlns:a16="http://schemas.microsoft.com/office/drawing/2014/main" id="{00000000-0008-0000-0300-0000C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84</xdr:row>
          <xdr:rowOff>139700</xdr:rowOff>
        </xdr:from>
        <xdr:to>
          <xdr:col>32</xdr:col>
          <xdr:colOff>330200</xdr:colOff>
          <xdr:row>86</xdr:row>
          <xdr:rowOff>25400</xdr:rowOff>
        </xdr:to>
        <xdr:sp macro="" textlink="">
          <xdr:nvSpPr>
            <xdr:cNvPr id="225222" name="Check Box 1990" hidden="1">
              <a:extLst>
                <a:ext uri="{63B3BB69-23CF-44E3-9099-C40C66FF867C}">
                  <a14:compatExt spid="_x0000_s225222"/>
                </a:ext>
                <a:ext uri="{FF2B5EF4-FFF2-40B4-BE49-F238E27FC236}">
                  <a16:creationId xmlns:a16="http://schemas.microsoft.com/office/drawing/2014/main" id="{00000000-0008-0000-0300-0000C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85</xdr:row>
          <xdr:rowOff>139700</xdr:rowOff>
        </xdr:from>
        <xdr:to>
          <xdr:col>32</xdr:col>
          <xdr:colOff>330200</xdr:colOff>
          <xdr:row>87</xdr:row>
          <xdr:rowOff>25400</xdr:rowOff>
        </xdr:to>
        <xdr:sp macro="" textlink="">
          <xdr:nvSpPr>
            <xdr:cNvPr id="225223" name="Check Box 1991" hidden="1">
              <a:extLst>
                <a:ext uri="{63B3BB69-23CF-44E3-9099-C40C66FF867C}">
                  <a14:compatExt spid="_x0000_s225223"/>
                </a:ext>
                <a:ext uri="{FF2B5EF4-FFF2-40B4-BE49-F238E27FC236}">
                  <a16:creationId xmlns:a16="http://schemas.microsoft.com/office/drawing/2014/main" id="{00000000-0008-0000-0300-0000C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86</xdr:row>
          <xdr:rowOff>139700</xdr:rowOff>
        </xdr:from>
        <xdr:to>
          <xdr:col>32</xdr:col>
          <xdr:colOff>330200</xdr:colOff>
          <xdr:row>88</xdr:row>
          <xdr:rowOff>25400</xdr:rowOff>
        </xdr:to>
        <xdr:sp macro="" textlink="">
          <xdr:nvSpPr>
            <xdr:cNvPr id="225224" name="Check Box 1992" hidden="1">
              <a:extLst>
                <a:ext uri="{63B3BB69-23CF-44E3-9099-C40C66FF867C}">
                  <a14:compatExt spid="_x0000_s225224"/>
                </a:ext>
                <a:ext uri="{FF2B5EF4-FFF2-40B4-BE49-F238E27FC236}">
                  <a16:creationId xmlns:a16="http://schemas.microsoft.com/office/drawing/2014/main" id="{00000000-0008-0000-0300-0000C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87</xdr:row>
          <xdr:rowOff>139700</xdr:rowOff>
        </xdr:from>
        <xdr:to>
          <xdr:col>32</xdr:col>
          <xdr:colOff>330200</xdr:colOff>
          <xdr:row>89</xdr:row>
          <xdr:rowOff>25400</xdr:rowOff>
        </xdr:to>
        <xdr:sp macro="" textlink="">
          <xdr:nvSpPr>
            <xdr:cNvPr id="225225" name="Check Box 1993" hidden="1">
              <a:extLst>
                <a:ext uri="{63B3BB69-23CF-44E3-9099-C40C66FF867C}">
                  <a14:compatExt spid="_x0000_s225225"/>
                </a:ext>
                <a:ext uri="{FF2B5EF4-FFF2-40B4-BE49-F238E27FC236}">
                  <a16:creationId xmlns:a16="http://schemas.microsoft.com/office/drawing/2014/main" id="{00000000-0008-0000-0300-0000C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88</xdr:row>
          <xdr:rowOff>139700</xdr:rowOff>
        </xdr:from>
        <xdr:to>
          <xdr:col>32</xdr:col>
          <xdr:colOff>330200</xdr:colOff>
          <xdr:row>90</xdr:row>
          <xdr:rowOff>25400</xdr:rowOff>
        </xdr:to>
        <xdr:sp macro="" textlink="">
          <xdr:nvSpPr>
            <xdr:cNvPr id="225226" name="Check Box 1994" hidden="1">
              <a:extLst>
                <a:ext uri="{63B3BB69-23CF-44E3-9099-C40C66FF867C}">
                  <a14:compatExt spid="_x0000_s225226"/>
                </a:ext>
                <a:ext uri="{FF2B5EF4-FFF2-40B4-BE49-F238E27FC236}">
                  <a16:creationId xmlns:a16="http://schemas.microsoft.com/office/drawing/2014/main" id="{00000000-0008-0000-0300-0000C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89</xdr:row>
          <xdr:rowOff>139700</xdr:rowOff>
        </xdr:from>
        <xdr:to>
          <xdr:col>32</xdr:col>
          <xdr:colOff>330200</xdr:colOff>
          <xdr:row>91</xdr:row>
          <xdr:rowOff>25400</xdr:rowOff>
        </xdr:to>
        <xdr:sp macro="" textlink="">
          <xdr:nvSpPr>
            <xdr:cNvPr id="225227" name="Check Box 1995" hidden="1">
              <a:extLst>
                <a:ext uri="{63B3BB69-23CF-44E3-9099-C40C66FF867C}">
                  <a14:compatExt spid="_x0000_s225227"/>
                </a:ext>
                <a:ext uri="{FF2B5EF4-FFF2-40B4-BE49-F238E27FC236}">
                  <a16:creationId xmlns:a16="http://schemas.microsoft.com/office/drawing/2014/main" id="{00000000-0008-0000-0300-0000C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90</xdr:row>
          <xdr:rowOff>139700</xdr:rowOff>
        </xdr:from>
        <xdr:to>
          <xdr:col>32</xdr:col>
          <xdr:colOff>330200</xdr:colOff>
          <xdr:row>92</xdr:row>
          <xdr:rowOff>25400</xdr:rowOff>
        </xdr:to>
        <xdr:sp macro="" textlink="">
          <xdr:nvSpPr>
            <xdr:cNvPr id="225228" name="Check Box 1996" hidden="1">
              <a:extLst>
                <a:ext uri="{63B3BB69-23CF-44E3-9099-C40C66FF867C}">
                  <a14:compatExt spid="_x0000_s225228"/>
                </a:ext>
                <a:ext uri="{FF2B5EF4-FFF2-40B4-BE49-F238E27FC236}">
                  <a16:creationId xmlns:a16="http://schemas.microsoft.com/office/drawing/2014/main" id="{00000000-0008-0000-0300-0000C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91</xdr:row>
          <xdr:rowOff>139700</xdr:rowOff>
        </xdr:from>
        <xdr:to>
          <xdr:col>32</xdr:col>
          <xdr:colOff>330200</xdr:colOff>
          <xdr:row>93</xdr:row>
          <xdr:rowOff>25400</xdr:rowOff>
        </xdr:to>
        <xdr:sp macro="" textlink="">
          <xdr:nvSpPr>
            <xdr:cNvPr id="225229" name="Check Box 1997" hidden="1">
              <a:extLst>
                <a:ext uri="{63B3BB69-23CF-44E3-9099-C40C66FF867C}">
                  <a14:compatExt spid="_x0000_s225229"/>
                </a:ext>
                <a:ext uri="{FF2B5EF4-FFF2-40B4-BE49-F238E27FC236}">
                  <a16:creationId xmlns:a16="http://schemas.microsoft.com/office/drawing/2014/main" id="{00000000-0008-0000-0300-0000C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92</xdr:row>
          <xdr:rowOff>139700</xdr:rowOff>
        </xdr:from>
        <xdr:to>
          <xdr:col>32</xdr:col>
          <xdr:colOff>330200</xdr:colOff>
          <xdr:row>94</xdr:row>
          <xdr:rowOff>25400</xdr:rowOff>
        </xdr:to>
        <xdr:sp macro="" textlink="">
          <xdr:nvSpPr>
            <xdr:cNvPr id="225230" name="Check Box 1998" hidden="1">
              <a:extLst>
                <a:ext uri="{63B3BB69-23CF-44E3-9099-C40C66FF867C}">
                  <a14:compatExt spid="_x0000_s225230"/>
                </a:ext>
                <a:ext uri="{FF2B5EF4-FFF2-40B4-BE49-F238E27FC236}">
                  <a16:creationId xmlns:a16="http://schemas.microsoft.com/office/drawing/2014/main" id="{00000000-0008-0000-0300-0000C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93</xdr:row>
          <xdr:rowOff>139700</xdr:rowOff>
        </xdr:from>
        <xdr:to>
          <xdr:col>32</xdr:col>
          <xdr:colOff>330200</xdr:colOff>
          <xdr:row>95</xdr:row>
          <xdr:rowOff>25400</xdr:rowOff>
        </xdr:to>
        <xdr:sp macro="" textlink="">
          <xdr:nvSpPr>
            <xdr:cNvPr id="225231" name="Check Box 1999" hidden="1">
              <a:extLst>
                <a:ext uri="{63B3BB69-23CF-44E3-9099-C40C66FF867C}">
                  <a14:compatExt spid="_x0000_s225231"/>
                </a:ext>
                <a:ext uri="{FF2B5EF4-FFF2-40B4-BE49-F238E27FC236}">
                  <a16:creationId xmlns:a16="http://schemas.microsoft.com/office/drawing/2014/main" id="{00000000-0008-0000-0300-0000C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94</xdr:row>
          <xdr:rowOff>139700</xdr:rowOff>
        </xdr:from>
        <xdr:to>
          <xdr:col>32</xdr:col>
          <xdr:colOff>330200</xdr:colOff>
          <xdr:row>96</xdr:row>
          <xdr:rowOff>25400</xdr:rowOff>
        </xdr:to>
        <xdr:sp macro="" textlink="">
          <xdr:nvSpPr>
            <xdr:cNvPr id="225232" name="Check Box 2000" hidden="1">
              <a:extLst>
                <a:ext uri="{63B3BB69-23CF-44E3-9099-C40C66FF867C}">
                  <a14:compatExt spid="_x0000_s225232"/>
                </a:ext>
                <a:ext uri="{FF2B5EF4-FFF2-40B4-BE49-F238E27FC236}">
                  <a16:creationId xmlns:a16="http://schemas.microsoft.com/office/drawing/2014/main" id="{00000000-0008-0000-0300-0000D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95</xdr:row>
          <xdr:rowOff>139700</xdr:rowOff>
        </xdr:from>
        <xdr:to>
          <xdr:col>32</xdr:col>
          <xdr:colOff>330200</xdr:colOff>
          <xdr:row>97</xdr:row>
          <xdr:rowOff>25400</xdr:rowOff>
        </xdr:to>
        <xdr:sp macro="" textlink="">
          <xdr:nvSpPr>
            <xdr:cNvPr id="225233" name="Check Box 2001" hidden="1">
              <a:extLst>
                <a:ext uri="{63B3BB69-23CF-44E3-9099-C40C66FF867C}">
                  <a14:compatExt spid="_x0000_s225233"/>
                </a:ext>
                <a:ext uri="{FF2B5EF4-FFF2-40B4-BE49-F238E27FC236}">
                  <a16:creationId xmlns:a16="http://schemas.microsoft.com/office/drawing/2014/main" id="{00000000-0008-0000-0300-0000D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96</xdr:row>
          <xdr:rowOff>139700</xdr:rowOff>
        </xdr:from>
        <xdr:to>
          <xdr:col>32</xdr:col>
          <xdr:colOff>330200</xdr:colOff>
          <xdr:row>98</xdr:row>
          <xdr:rowOff>25400</xdr:rowOff>
        </xdr:to>
        <xdr:sp macro="" textlink="">
          <xdr:nvSpPr>
            <xdr:cNvPr id="225234" name="Check Box 2002" hidden="1">
              <a:extLst>
                <a:ext uri="{63B3BB69-23CF-44E3-9099-C40C66FF867C}">
                  <a14:compatExt spid="_x0000_s225234"/>
                </a:ext>
                <a:ext uri="{FF2B5EF4-FFF2-40B4-BE49-F238E27FC236}">
                  <a16:creationId xmlns:a16="http://schemas.microsoft.com/office/drawing/2014/main" id="{00000000-0008-0000-0300-0000D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97</xdr:row>
          <xdr:rowOff>139700</xdr:rowOff>
        </xdr:from>
        <xdr:to>
          <xdr:col>32</xdr:col>
          <xdr:colOff>330200</xdr:colOff>
          <xdr:row>99</xdr:row>
          <xdr:rowOff>25400</xdr:rowOff>
        </xdr:to>
        <xdr:sp macro="" textlink="">
          <xdr:nvSpPr>
            <xdr:cNvPr id="225235" name="Check Box 2003" hidden="1">
              <a:extLst>
                <a:ext uri="{63B3BB69-23CF-44E3-9099-C40C66FF867C}">
                  <a14:compatExt spid="_x0000_s225235"/>
                </a:ext>
                <a:ext uri="{FF2B5EF4-FFF2-40B4-BE49-F238E27FC236}">
                  <a16:creationId xmlns:a16="http://schemas.microsoft.com/office/drawing/2014/main" id="{00000000-0008-0000-0300-0000D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98</xdr:row>
          <xdr:rowOff>139700</xdr:rowOff>
        </xdr:from>
        <xdr:to>
          <xdr:col>32</xdr:col>
          <xdr:colOff>330200</xdr:colOff>
          <xdr:row>100</xdr:row>
          <xdr:rowOff>25400</xdr:rowOff>
        </xdr:to>
        <xdr:sp macro="" textlink="">
          <xdr:nvSpPr>
            <xdr:cNvPr id="225236" name="Check Box 2004" hidden="1">
              <a:extLst>
                <a:ext uri="{63B3BB69-23CF-44E3-9099-C40C66FF867C}">
                  <a14:compatExt spid="_x0000_s225236"/>
                </a:ext>
                <a:ext uri="{FF2B5EF4-FFF2-40B4-BE49-F238E27FC236}">
                  <a16:creationId xmlns:a16="http://schemas.microsoft.com/office/drawing/2014/main" id="{00000000-0008-0000-0300-0000D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99</xdr:row>
          <xdr:rowOff>139700</xdr:rowOff>
        </xdr:from>
        <xdr:to>
          <xdr:col>32</xdr:col>
          <xdr:colOff>330200</xdr:colOff>
          <xdr:row>101</xdr:row>
          <xdr:rowOff>25400</xdr:rowOff>
        </xdr:to>
        <xdr:sp macro="" textlink="">
          <xdr:nvSpPr>
            <xdr:cNvPr id="225237" name="Check Box 2005" hidden="1">
              <a:extLst>
                <a:ext uri="{63B3BB69-23CF-44E3-9099-C40C66FF867C}">
                  <a14:compatExt spid="_x0000_s225237"/>
                </a:ext>
                <a:ext uri="{FF2B5EF4-FFF2-40B4-BE49-F238E27FC236}">
                  <a16:creationId xmlns:a16="http://schemas.microsoft.com/office/drawing/2014/main" id="{00000000-0008-0000-0300-0000D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100</xdr:row>
          <xdr:rowOff>139700</xdr:rowOff>
        </xdr:from>
        <xdr:to>
          <xdr:col>32</xdr:col>
          <xdr:colOff>330200</xdr:colOff>
          <xdr:row>102</xdr:row>
          <xdr:rowOff>25400</xdr:rowOff>
        </xdr:to>
        <xdr:sp macro="" textlink="">
          <xdr:nvSpPr>
            <xdr:cNvPr id="225238" name="Check Box 2006" hidden="1">
              <a:extLst>
                <a:ext uri="{63B3BB69-23CF-44E3-9099-C40C66FF867C}">
                  <a14:compatExt spid="_x0000_s225238"/>
                </a:ext>
                <a:ext uri="{FF2B5EF4-FFF2-40B4-BE49-F238E27FC236}">
                  <a16:creationId xmlns:a16="http://schemas.microsoft.com/office/drawing/2014/main" id="{00000000-0008-0000-0300-0000D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101</xdr:row>
          <xdr:rowOff>139700</xdr:rowOff>
        </xdr:from>
        <xdr:to>
          <xdr:col>32</xdr:col>
          <xdr:colOff>330200</xdr:colOff>
          <xdr:row>103</xdr:row>
          <xdr:rowOff>25400</xdr:rowOff>
        </xdr:to>
        <xdr:sp macro="" textlink="">
          <xdr:nvSpPr>
            <xdr:cNvPr id="225239" name="Check Box 2007" hidden="1">
              <a:extLst>
                <a:ext uri="{63B3BB69-23CF-44E3-9099-C40C66FF867C}">
                  <a14:compatExt spid="_x0000_s225239"/>
                </a:ext>
                <a:ext uri="{FF2B5EF4-FFF2-40B4-BE49-F238E27FC236}">
                  <a16:creationId xmlns:a16="http://schemas.microsoft.com/office/drawing/2014/main" id="{00000000-0008-0000-0300-0000D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542925</xdr:colOff>
      <xdr:row>22</xdr:row>
      <xdr:rowOff>57150</xdr:rowOff>
    </xdr:from>
    <xdr:to>
      <xdr:col>13</xdr:col>
      <xdr:colOff>95250</xdr:colOff>
      <xdr:row>46</xdr:row>
      <xdr:rowOff>85725</xdr:rowOff>
    </xdr:to>
    <xdr:graphicFrame macro="">
      <xdr:nvGraphicFramePr>
        <xdr:cNvPr id="273512" name="Chart 3">
          <a:extLst>
            <a:ext uri="{FF2B5EF4-FFF2-40B4-BE49-F238E27FC236}">
              <a16:creationId xmlns:a16="http://schemas.microsoft.com/office/drawing/2014/main" id="{00000000-0008-0000-0400-0000682C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2</xdr:row>
          <xdr:rowOff>63500</xdr:rowOff>
        </xdr:from>
        <xdr:to>
          <xdr:col>3</xdr:col>
          <xdr:colOff>939800</xdr:colOff>
          <xdr:row>12</xdr:row>
          <xdr:rowOff>0</xdr:rowOff>
        </xdr:to>
        <xdr:sp macro="" textlink="">
          <xdr:nvSpPr>
            <xdr:cNvPr id="56658" name="List Box 1362" hidden="1">
              <a:extLst>
                <a:ext uri="{63B3BB69-23CF-44E3-9099-C40C66FF867C}">
                  <a14:compatExt spid="_x0000_s56658"/>
                </a:ext>
                <a:ext uri="{FF2B5EF4-FFF2-40B4-BE49-F238E27FC236}">
                  <a16:creationId xmlns:a16="http://schemas.microsoft.com/office/drawing/2014/main" id="{00000000-0008-0000-0500-00005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215900</xdr:colOff>
          <xdr:row>2</xdr:row>
          <xdr:rowOff>63500</xdr:rowOff>
        </xdr:from>
        <xdr:to>
          <xdr:col>5</xdr:col>
          <xdr:colOff>901700</xdr:colOff>
          <xdr:row>12</xdr:row>
          <xdr:rowOff>25400</xdr:rowOff>
        </xdr:to>
        <xdr:sp macro="" textlink="">
          <xdr:nvSpPr>
            <xdr:cNvPr id="56659" name="List Box 1363" descr="Score B&#10;" hidden="1">
              <a:extLst>
                <a:ext uri="{63B3BB69-23CF-44E3-9099-C40C66FF867C}">
                  <a14:compatExt spid="_x0000_s56659"/>
                </a:ext>
                <a:ext uri="{FF2B5EF4-FFF2-40B4-BE49-F238E27FC236}">
                  <a16:creationId xmlns:a16="http://schemas.microsoft.com/office/drawing/2014/main" id="{00000000-0008-0000-0500-000053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2654300</xdr:colOff>
          <xdr:row>8</xdr:row>
          <xdr:rowOff>38100</xdr:rowOff>
        </xdr:from>
        <xdr:to>
          <xdr:col>1</xdr:col>
          <xdr:colOff>444500</xdr:colOff>
          <xdr:row>10</xdr:row>
          <xdr:rowOff>139700</xdr:rowOff>
        </xdr:to>
        <xdr:sp macro="" textlink="">
          <xdr:nvSpPr>
            <xdr:cNvPr id="56667" name="List Box 1371" hidden="1">
              <a:extLst>
                <a:ext uri="{63B3BB69-23CF-44E3-9099-C40C66FF867C}">
                  <a14:compatExt spid="_x0000_s56667"/>
                </a:ext>
                <a:ext uri="{FF2B5EF4-FFF2-40B4-BE49-F238E27FC236}">
                  <a16:creationId xmlns:a16="http://schemas.microsoft.com/office/drawing/2014/main" id="{00000000-0008-0000-0500-00005B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2387600</xdr:colOff>
          <xdr:row>14</xdr:row>
          <xdr:rowOff>63500</xdr:rowOff>
        </xdr:from>
        <xdr:to>
          <xdr:col>1</xdr:col>
          <xdr:colOff>444500</xdr:colOff>
          <xdr:row>22</xdr:row>
          <xdr:rowOff>1371600</xdr:rowOff>
        </xdr:to>
        <xdr:sp macro="" textlink="">
          <xdr:nvSpPr>
            <xdr:cNvPr id="56668" name="List Box 1372" hidden="1">
              <a:extLst>
                <a:ext uri="{63B3BB69-23CF-44E3-9099-C40C66FF867C}">
                  <a14:compatExt spid="_x0000_s56668"/>
                </a:ext>
                <a:ext uri="{FF2B5EF4-FFF2-40B4-BE49-F238E27FC236}">
                  <a16:creationId xmlns:a16="http://schemas.microsoft.com/office/drawing/2014/main" id="{00000000-0008-0000-0500-00005C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14</xdr:row>
          <xdr:rowOff>25400</xdr:rowOff>
        </xdr:from>
        <xdr:to>
          <xdr:col>3</xdr:col>
          <xdr:colOff>787400</xdr:colOff>
          <xdr:row>22</xdr:row>
          <xdr:rowOff>1206500</xdr:rowOff>
        </xdr:to>
        <xdr:sp macro="" textlink="">
          <xdr:nvSpPr>
            <xdr:cNvPr id="56669" name="List Box 1373" hidden="1">
              <a:extLst>
                <a:ext uri="{63B3BB69-23CF-44E3-9099-C40C66FF867C}">
                  <a14:compatExt spid="_x0000_s56669"/>
                </a:ext>
                <a:ext uri="{FF2B5EF4-FFF2-40B4-BE49-F238E27FC236}">
                  <a16:creationId xmlns:a16="http://schemas.microsoft.com/office/drawing/2014/main" id="{00000000-0008-0000-0500-00005D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xdr:colOff>
          <xdr:row>14</xdr:row>
          <xdr:rowOff>25400</xdr:rowOff>
        </xdr:from>
        <xdr:to>
          <xdr:col>5</xdr:col>
          <xdr:colOff>812800</xdr:colOff>
          <xdr:row>22</xdr:row>
          <xdr:rowOff>1282700</xdr:rowOff>
        </xdr:to>
        <xdr:sp macro="" textlink="">
          <xdr:nvSpPr>
            <xdr:cNvPr id="56670" name="List Box 1374" hidden="1">
              <a:extLst>
                <a:ext uri="{63B3BB69-23CF-44E3-9099-C40C66FF867C}">
                  <a14:compatExt spid="_x0000_s56670"/>
                </a:ext>
                <a:ext uri="{FF2B5EF4-FFF2-40B4-BE49-F238E27FC236}">
                  <a16:creationId xmlns:a16="http://schemas.microsoft.com/office/drawing/2014/main" id="{00000000-0008-0000-0500-00005E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901700</xdr:colOff>
          <xdr:row>14</xdr:row>
          <xdr:rowOff>25400</xdr:rowOff>
        </xdr:from>
        <xdr:to>
          <xdr:col>7</xdr:col>
          <xdr:colOff>749300</xdr:colOff>
          <xdr:row>22</xdr:row>
          <xdr:rowOff>1244600</xdr:rowOff>
        </xdr:to>
        <xdr:sp macro="" textlink="">
          <xdr:nvSpPr>
            <xdr:cNvPr id="56671" name="List Box 1375" hidden="1">
              <a:extLst>
                <a:ext uri="{63B3BB69-23CF-44E3-9099-C40C66FF867C}">
                  <a14:compatExt spid="_x0000_s56671"/>
                </a:ext>
                <a:ext uri="{FF2B5EF4-FFF2-40B4-BE49-F238E27FC236}">
                  <a16:creationId xmlns:a16="http://schemas.microsoft.com/office/drawing/2014/main" id="{00000000-0008-0000-0500-00005F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825500</xdr:colOff>
          <xdr:row>14</xdr:row>
          <xdr:rowOff>25400</xdr:rowOff>
        </xdr:from>
        <xdr:to>
          <xdr:col>10</xdr:col>
          <xdr:colOff>63500</xdr:colOff>
          <xdr:row>22</xdr:row>
          <xdr:rowOff>1244600</xdr:rowOff>
        </xdr:to>
        <xdr:sp macro="" textlink="">
          <xdr:nvSpPr>
            <xdr:cNvPr id="56672" name="List Box 1376" hidden="1">
              <a:extLst>
                <a:ext uri="{63B3BB69-23CF-44E3-9099-C40C66FF867C}">
                  <a14:compatExt spid="_x0000_s56672"/>
                </a:ext>
                <a:ext uri="{FF2B5EF4-FFF2-40B4-BE49-F238E27FC236}">
                  <a16:creationId xmlns:a16="http://schemas.microsoft.com/office/drawing/2014/main" id="{00000000-0008-0000-0500-000060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14</xdr:row>
          <xdr:rowOff>25400</xdr:rowOff>
        </xdr:from>
        <xdr:to>
          <xdr:col>12</xdr:col>
          <xdr:colOff>177800</xdr:colOff>
          <xdr:row>22</xdr:row>
          <xdr:rowOff>1244600</xdr:rowOff>
        </xdr:to>
        <xdr:sp macro="" textlink="">
          <xdr:nvSpPr>
            <xdr:cNvPr id="56673" name="List Box 1377" hidden="1">
              <a:extLst>
                <a:ext uri="{63B3BB69-23CF-44E3-9099-C40C66FF867C}">
                  <a14:compatExt spid="_x0000_s56673"/>
                </a:ext>
                <a:ext uri="{FF2B5EF4-FFF2-40B4-BE49-F238E27FC236}">
                  <a16:creationId xmlns:a16="http://schemas.microsoft.com/office/drawing/2014/main" id="{00000000-0008-0000-0500-000061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215900</xdr:colOff>
          <xdr:row>13</xdr:row>
          <xdr:rowOff>215900</xdr:rowOff>
        </xdr:from>
        <xdr:to>
          <xdr:col>14</xdr:col>
          <xdr:colOff>292100</xdr:colOff>
          <xdr:row>22</xdr:row>
          <xdr:rowOff>1219200</xdr:rowOff>
        </xdr:to>
        <xdr:sp macro="" textlink="">
          <xdr:nvSpPr>
            <xdr:cNvPr id="56674" name="List Box 1378" hidden="1">
              <a:extLst>
                <a:ext uri="{63B3BB69-23CF-44E3-9099-C40C66FF867C}">
                  <a14:compatExt spid="_x0000_s56674"/>
                </a:ext>
                <a:ext uri="{FF2B5EF4-FFF2-40B4-BE49-F238E27FC236}">
                  <a16:creationId xmlns:a16="http://schemas.microsoft.com/office/drawing/2014/main" id="{00000000-0008-0000-0500-00006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342900</xdr:colOff>
          <xdr:row>14</xdr:row>
          <xdr:rowOff>0</xdr:rowOff>
        </xdr:from>
        <xdr:to>
          <xdr:col>16</xdr:col>
          <xdr:colOff>444500</xdr:colOff>
          <xdr:row>22</xdr:row>
          <xdr:rowOff>1244600</xdr:rowOff>
        </xdr:to>
        <xdr:sp macro="" textlink="">
          <xdr:nvSpPr>
            <xdr:cNvPr id="56676" name="List Box 1380" hidden="1">
              <a:extLst>
                <a:ext uri="{63B3BB69-23CF-44E3-9099-C40C66FF867C}">
                  <a14:compatExt spid="_x0000_s56676"/>
                </a:ext>
                <a:ext uri="{FF2B5EF4-FFF2-40B4-BE49-F238E27FC236}">
                  <a16:creationId xmlns:a16="http://schemas.microsoft.com/office/drawing/2014/main" id="{00000000-0008-0000-0500-000064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520700</xdr:colOff>
          <xdr:row>14</xdr:row>
          <xdr:rowOff>25400</xdr:rowOff>
        </xdr:from>
        <xdr:to>
          <xdr:col>19</xdr:col>
          <xdr:colOff>101600</xdr:colOff>
          <xdr:row>22</xdr:row>
          <xdr:rowOff>1257300</xdr:rowOff>
        </xdr:to>
        <xdr:sp macro="" textlink="">
          <xdr:nvSpPr>
            <xdr:cNvPr id="56677" name="List Box 1381" hidden="1">
              <a:extLst>
                <a:ext uri="{63B3BB69-23CF-44E3-9099-C40C66FF867C}">
                  <a14:compatExt spid="_x0000_s56677"/>
                </a:ext>
                <a:ext uri="{FF2B5EF4-FFF2-40B4-BE49-F238E27FC236}">
                  <a16:creationId xmlns:a16="http://schemas.microsoft.com/office/drawing/2014/main" id="{00000000-0008-0000-0500-000065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101600</xdr:colOff>
          <xdr:row>14</xdr:row>
          <xdr:rowOff>25400</xdr:rowOff>
        </xdr:from>
        <xdr:to>
          <xdr:col>21</xdr:col>
          <xdr:colOff>101600</xdr:colOff>
          <xdr:row>22</xdr:row>
          <xdr:rowOff>1206500</xdr:rowOff>
        </xdr:to>
        <xdr:sp macro="" textlink="">
          <xdr:nvSpPr>
            <xdr:cNvPr id="56678" name="List Box 1382" hidden="1">
              <a:extLst>
                <a:ext uri="{63B3BB69-23CF-44E3-9099-C40C66FF867C}">
                  <a14:compatExt spid="_x0000_s56678"/>
                </a:ext>
                <a:ext uri="{FF2B5EF4-FFF2-40B4-BE49-F238E27FC236}">
                  <a16:creationId xmlns:a16="http://schemas.microsoft.com/office/drawing/2014/main" id="{00000000-0008-0000-0500-000066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215900</xdr:colOff>
          <xdr:row>14</xdr:row>
          <xdr:rowOff>25400</xdr:rowOff>
        </xdr:from>
        <xdr:to>
          <xdr:col>23</xdr:col>
          <xdr:colOff>215900</xdr:colOff>
          <xdr:row>22</xdr:row>
          <xdr:rowOff>1320800</xdr:rowOff>
        </xdr:to>
        <xdr:sp macro="" textlink="">
          <xdr:nvSpPr>
            <xdr:cNvPr id="56837" name="List Box 1541" hidden="1">
              <a:extLst>
                <a:ext uri="{63B3BB69-23CF-44E3-9099-C40C66FF867C}">
                  <a14:compatExt spid="_x0000_s56837"/>
                </a:ext>
                <a:ext uri="{FF2B5EF4-FFF2-40B4-BE49-F238E27FC236}">
                  <a16:creationId xmlns:a16="http://schemas.microsoft.com/office/drawing/2014/main" id="{00000000-0008-0000-0500-000005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254000</xdr:colOff>
          <xdr:row>14</xdr:row>
          <xdr:rowOff>25400</xdr:rowOff>
        </xdr:from>
        <xdr:to>
          <xdr:col>25</xdr:col>
          <xdr:colOff>266700</xdr:colOff>
          <xdr:row>22</xdr:row>
          <xdr:rowOff>1282700</xdr:rowOff>
        </xdr:to>
        <xdr:sp macro="" textlink="">
          <xdr:nvSpPr>
            <xdr:cNvPr id="56839" name="List Box 1543" hidden="1">
              <a:extLst>
                <a:ext uri="{63B3BB69-23CF-44E3-9099-C40C66FF867C}">
                  <a14:compatExt spid="_x0000_s56839"/>
                </a:ext>
                <a:ext uri="{FF2B5EF4-FFF2-40B4-BE49-F238E27FC236}">
                  <a16:creationId xmlns:a16="http://schemas.microsoft.com/office/drawing/2014/main" id="{00000000-0008-0000-0500-000007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292100</xdr:colOff>
          <xdr:row>14</xdr:row>
          <xdr:rowOff>25400</xdr:rowOff>
        </xdr:from>
        <xdr:to>
          <xdr:col>27</xdr:col>
          <xdr:colOff>342900</xdr:colOff>
          <xdr:row>22</xdr:row>
          <xdr:rowOff>1282700</xdr:rowOff>
        </xdr:to>
        <xdr:sp macro="" textlink="">
          <xdr:nvSpPr>
            <xdr:cNvPr id="56840" name="List Box 1544" hidden="1">
              <a:extLst>
                <a:ext uri="{63B3BB69-23CF-44E3-9099-C40C66FF867C}">
                  <a14:compatExt spid="_x0000_s56840"/>
                </a:ext>
                <a:ext uri="{FF2B5EF4-FFF2-40B4-BE49-F238E27FC236}">
                  <a16:creationId xmlns:a16="http://schemas.microsoft.com/office/drawing/2014/main" id="{00000000-0008-0000-0500-000008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406400</xdr:colOff>
          <xdr:row>14</xdr:row>
          <xdr:rowOff>63500</xdr:rowOff>
        </xdr:from>
        <xdr:to>
          <xdr:col>29</xdr:col>
          <xdr:colOff>342900</xdr:colOff>
          <xdr:row>22</xdr:row>
          <xdr:rowOff>1282700</xdr:rowOff>
        </xdr:to>
        <xdr:sp macro="" textlink="">
          <xdr:nvSpPr>
            <xdr:cNvPr id="56841" name="List Box 1545" hidden="1">
              <a:extLst>
                <a:ext uri="{63B3BB69-23CF-44E3-9099-C40C66FF867C}">
                  <a14:compatExt spid="_x0000_s56841"/>
                </a:ext>
                <a:ext uri="{FF2B5EF4-FFF2-40B4-BE49-F238E27FC236}">
                  <a16:creationId xmlns:a16="http://schemas.microsoft.com/office/drawing/2014/main" id="{00000000-0008-0000-0500-000009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368300</xdr:colOff>
          <xdr:row>13</xdr:row>
          <xdr:rowOff>177800</xdr:rowOff>
        </xdr:from>
        <xdr:to>
          <xdr:col>32</xdr:col>
          <xdr:colOff>25400</xdr:colOff>
          <xdr:row>22</xdr:row>
          <xdr:rowOff>1206500</xdr:rowOff>
        </xdr:to>
        <xdr:sp macro="" textlink="">
          <xdr:nvSpPr>
            <xdr:cNvPr id="56842" name="List Box 1546" hidden="1">
              <a:extLst>
                <a:ext uri="{63B3BB69-23CF-44E3-9099-C40C66FF867C}">
                  <a14:compatExt spid="_x0000_s56842"/>
                </a:ext>
                <a:ext uri="{FF2B5EF4-FFF2-40B4-BE49-F238E27FC236}">
                  <a16:creationId xmlns:a16="http://schemas.microsoft.com/office/drawing/2014/main" id="{00000000-0008-0000-0500-00000A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63500</xdr:colOff>
          <xdr:row>14</xdr:row>
          <xdr:rowOff>25400</xdr:rowOff>
        </xdr:from>
        <xdr:to>
          <xdr:col>33</xdr:col>
          <xdr:colOff>368300</xdr:colOff>
          <xdr:row>22</xdr:row>
          <xdr:rowOff>1206500</xdr:rowOff>
        </xdr:to>
        <xdr:sp macro="" textlink="">
          <xdr:nvSpPr>
            <xdr:cNvPr id="56843" name="List Box 1547" hidden="1">
              <a:extLst>
                <a:ext uri="{63B3BB69-23CF-44E3-9099-C40C66FF867C}">
                  <a14:compatExt spid="_x0000_s56843"/>
                </a:ext>
                <a:ext uri="{FF2B5EF4-FFF2-40B4-BE49-F238E27FC236}">
                  <a16:creationId xmlns:a16="http://schemas.microsoft.com/office/drawing/2014/main" id="{00000000-0008-0000-0500-00000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482600</xdr:colOff>
          <xdr:row>14</xdr:row>
          <xdr:rowOff>25400</xdr:rowOff>
        </xdr:from>
        <xdr:to>
          <xdr:col>35</xdr:col>
          <xdr:colOff>177800</xdr:colOff>
          <xdr:row>22</xdr:row>
          <xdr:rowOff>1130300</xdr:rowOff>
        </xdr:to>
        <xdr:sp macro="" textlink="">
          <xdr:nvSpPr>
            <xdr:cNvPr id="56844" name="List Box 1548" hidden="1">
              <a:extLst>
                <a:ext uri="{63B3BB69-23CF-44E3-9099-C40C66FF867C}">
                  <a14:compatExt spid="_x0000_s56844"/>
                </a:ext>
                <a:ext uri="{FF2B5EF4-FFF2-40B4-BE49-F238E27FC236}">
                  <a16:creationId xmlns:a16="http://schemas.microsoft.com/office/drawing/2014/main" id="{00000000-0008-0000-0500-00000C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266700</xdr:colOff>
          <xdr:row>14</xdr:row>
          <xdr:rowOff>25400</xdr:rowOff>
        </xdr:from>
        <xdr:to>
          <xdr:col>36</xdr:col>
          <xdr:colOff>571500</xdr:colOff>
          <xdr:row>22</xdr:row>
          <xdr:rowOff>1168400</xdr:rowOff>
        </xdr:to>
        <xdr:sp macro="" textlink="">
          <xdr:nvSpPr>
            <xdr:cNvPr id="56845" name="List Box 1549" hidden="1">
              <a:extLst>
                <a:ext uri="{63B3BB69-23CF-44E3-9099-C40C66FF867C}">
                  <a14:compatExt spid="_x0000_s56845"/>
                </a:ext>
                <a:ext uri="{FF2B5EF4-FFF2-40B4-BE49-F238E27FC236}">
                  <a16:creationId xmlns:a16="http://schemas.microsoft.com/office/drawing/2014/main" id="{00000000-0008-0000-0500-00000D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609600</xdr:colOff>
          <xdr:row>13</xdr:row>
          <xdr:rowOff>215900</xdr:rowOff>
        </xdr:from>
        <xdr:to>
          <xdr:col>39</xdr:col>
          <xdr:colOff>114300</xdr:colOff>
          <xdr:row>22</xdr:row>
          <xdr:rowOff>1219200</xdr:rowOff>
        </xdr:to>
        <xdr:sp macro="" textlink="">
          <xdr:nvSpPr>
            <xdr:cNvPr id="56846" name="List Box 1550" hidden="1">
              <a:extLst>
                <a:ext uri="{63B3BB69-23CF-44E3-9099-C40C66FF867C}">
                  <a14:compatExt spid="_x0000_s56846"/>
                </a:ext>
                <a:ext uri="{FF2B5EF4-FFF2-40B4-BE49-F238E27FC236}">
                  <a16:creationId xmlns:a16="http://schemas.microsoft.com/office/drawing/2014/main" id="{00000000-0008-0000-0500-00000E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13</xdr:row>
          <xdr:rowOff>177800</xdr:rowOff>
        </xdr:from>
        <xdr:to>
          <xdr:col>42</xdr:col>
          <xdr:colOff>177800</xdr:colOff>
          <xdr:row>22</xdr:row>
          <xdr:rowOff>1244600</xdr:rowOff>
        </xdr:to>
        <xdr:sp macro="" textlink="">
          <xdr:nvSpPr>
            <xdr:cNvPr id="56847" name="List Box 1551" hidden="1">
              <a:extLst>
                <a:ext uri="{63B3BB69-23CF-44E3-9099-C40C66FF867C}">
                  <a14:compatExt spid="_x0000_s56847"/>
                </a:ext>
                <a:ext uri="{FF2B5EF4-FFF2-40B4-BE49-F238E27FC236}">
                  <a16:creationId xmlns:a16="http://schemas.microsoft.com/office/drawing/2014/main" id="{00000000-0008-0000-0500-00000F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44</xdr:row>
          <xdr:rowOff>139700</xdr:rowOff>
        </xdr:from>
        <xdr:to>
          <xdr:col>3</xdr:col>
          <xdr:colOff>723900</xdr:colOff>
          <xdr:row>47</xdr:row>
          <xdr:rowOff>0</xdr:rowOff>
        </xdr:to>
        <xdr:sp macro="" textlink="">
          <xdr:nvSpPr>
            <xdr:cNvPr id="56859" name="List Box 1563" hidden="1">
              <a:extLst>
                <a:ext uri="{63B3BB69-23CF-44E3-9099-C40C66FF867C}">
                  <a14:compatExt spid="_x0000_s56859"/>
                </a:ext>
                <a:ext uri="{FF2B5EF4-FFF2-40B4-BE49-F238E27FC236}">
                  <a16:creationId xmlns:a16="http://schemas.microsoft.com/office/drawing/2014/main" id="{00000000-0008-0000-0500-00001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522" Type="http://schemas.openxmlformats.org/officeDocument/2006/relationships/ctrlProp" Target="../ctrlProps/ctrlProp1519.xml"/><Relationship Id="rId1827" Type="http://schemas.openxmlformats.org/officeDocument/2006/relationships/ctrlProp" Target="../ctrlProps/ctrlProp1824.xml"/><Relationship Id="rId21" Type="http://schemas.openxmlformats.org/officeDocument/2006/relationships/ctrlProp" Target="../ctrlProps/ctrlProp18.xml"/><Relationship Id="rId170" Type="http://schemas.openxmlformats.org/officeDocument/2006/relationships/ctrlProp" Target="../ctrlProps/ctrlProp167.xml"/><Relationship Id="rId268" Type="http://schemas.openxmlformats.org/officeDocument/2006/relationships/ctrlProp" Target="../ctrlProps/ctrlProp265.xml"/><Relationship Id="rId475" Type="http://schemas.openxmlformats.org/officeDocument/2006/relationships/ctrlProp" Target="../ctrlProps/ctrlProp472.xml"/><Relationship Id="rId682" Type="http://schemas.openxmlformats.org/officeDocument/2006/relationships/ctrlProp" Target="../ctrlProps/ctrlProp679.xml"/><Relationship Id="rId128" Type="http://schemas.openxmlformats.org/officeDocument/2006/relationships/ctrlProp" Target="../ctrlProps/ctrlProp125.xml"/><Relationship Id="rId335" Type="http://schemas.openxmlformats.org/officeDocument/2006/relationships/ctrlProp" Target="../ctrlProps/ctrlProp332.xml"/><Relationship Id="rId542" Type="http://schemas.openxmlformats.org/officeDocument/2006/relationships/ctrlProp" Target="../ctrlProps/ctrlProp539.xml"/><Relationship Id="rId987" Type="http://schemas.openxmlformats.org/officeDocument/2006/relationships/ctrlProp" Target="../ctrlProps/ctrlProp984.xml"/><Relationship Id="rId1172" Type="http://schemas.openxmlformats.org/officeDocument/2006/relationships/ctrlProp" Target="../ctrlProps/ctrlProp1169.xml"/><Relationship Id="rId402" Type="http://schemas.openxmlformats.org/officeDocument/2006/relationships/ctrlProp" Target="../ctrlProps/ctrlProp399.xml"/><Relationship Id="rId847" Type="http://schemas.openxmlformats.org/officeDocument/2006/relationships/ctrlProp" Target="../ctrlProps/ctrlProp844.xml"/><Relationship Id="rId1032" Type="http://schemas.openxmlformats.org/officeDocument/2006/relationships/ctrlProp" Target="../ctrlProps/ctrlProp1029.xml"/><Relationship Id="rId1477" Type="http://schemas.openxmlformats.org/officeDocument/2006/relationships/ctrlProp" Target="../ctrlProps/ctrlProp1474.xml"/><Relationship Id="rId1684" Type="http://schemas.openxmlformats.org/officeDocument/2006/relationships/ctrlProp" Target="../ctrlProps/ctrlProp1681.xml"/><Relationship Id="rId1891" Type="http://schemas.openxmlformats.org/officeDocument/2006/relationships/ctrlProp" Target="../ctrlProps/ctrlProp1888.xml"/><Relationship Id="rId707" Type="http://schemas.openxmlformats.org/officeDocument/2006/relationships/ctrlProp" Target="../ctrlProps/ctrlProp704.xml"/><Relationship Id="rId914" Type="http://schemas.openxmlformats.org/officeDocument/2006/relationships/ctrlProp" Target="../ctrlProps/ctrlProp911.xml"/><Relationship Id="rId1337" Type="http://schemas.openxmlformats.org/officeDocument/2006/relationships/ctrlProp" Target="../ctrlProps/ctrlProp1334.xml"/><Relationship Id="rId1544" Type="http://schemas.openxmlformats.org/officeDocument/2006/relationships/ctrlProp" Target="../ctrlProps/ctrlProp1541.xml"/><Relationship Id="rId1751" Type="http://schemas.openxmlformats.org/officeDocument/2006/relationships/ctrlProp" Target="../ctrlProps/ctrlProp1748.xml"/><Relationship Id="rId1989" Type="http://schemas.openxmlformats.org/officeDocument/2006/relationships/ctrlProp" Target="../ctrlProps/ctrlProp1986.xml"/><Relationship Id="rId43" Type="http://schemas.openxmlformats.org/officeDocument/2006/relationships/ctrlProp" Target="../ctrlProps/ctrlProp40.xml"/><Relationship Id="rId1404" Type="http://schemas.openxmlformats.org/officeDocument/2006/relationships/ctrlProp" Target="../ctrlProps/ctrlProp1401.xml"/><Relationship Id="rId1611" Type="http://schemas.openxmlformats.org/officeDocument/2006/relationships/ctrlProp" Target="../ctrlProps/ctrlProp1608.xml"/><Relationship Id="rId1849" Type="http://schemas.openxmlformats.org/officeDocument/2006/relationships/ctrlProp" Target="../ctrlProps/ctrlProp1846.xml"/><Relationship Id="rId192" Type="http://schemas.openxmlformats.org/officeDocument/2006/relationships/ctrlProp" Target="../ctrlProps/ctrlProp189.xml"/><Relationship Id="rId1709" Type="http://schemas.openxmlformats.org/officeDocument/2006/relationships/ctrlProp" Target="../ctrlProps/ctrlProp1706.xml"/><Relationship Id="rId1916" Type="http://schemas.openxmlformats.org/officeDocument/2006/relationships/ctrlProp" Target="../ctrlProps/ctrlProp1913.xml"/><Relationship Id="rId497" Type="http://schemas.openxmlformats.org/officeDocument/2006/relationships/ctrlProp" Target="../ctrlProps/ctrlProp494.xml"/><Relationship Id="rId357" Type="http://schemas.openxmlformats.org/officeDocument/2006/relationships/ctrlProp" Target="../ctrlProps/ctrlProp354.xml"/><Relationship Id="rId1194" Type="http://schemas.openxmlformats.org/officeDocument/2006/relationships/ctrlProp" Target="../ctrlProps/ctrlProp1191.xml"/><Relationship Id="rId217" Type="http://schemas.openxmlformats.org/officeDocument/2006/relationships/ctrlProp" Target="../ctrlProps/ctrlProp214.xml"/><Relationship Id="rId564" Type="http://schemas.openxmlformats.org/officeDocument/2006/relationships/ctrlProp" Target="../ctrlProps/ctrlProp561.xml"/><Relationship Id="rId771" Type="http://schemas.openxmlformats.org/officeDocument/2006/relationships/ctrlProp" Target="../ctrlProps/ctrlProp768.xml"/><Relationship Id="rId869" Type="http://schemas.openxmlformats.org/officeDocument/2006/relationships/ctrlProp" Target="../ctrlProps/ctrlProp866.xml"/><Relationship Id="rId1499" Type="http://schemas.openxmlformats.org/officeDocument/2006/relationships/ctrlProp" Target="../ctrlProps/ctrlProp1496.xml"/><Relationship Id="rId424" Type="http://schemas.openxmlformats.org/officeDocument/2006/relationships/ctrlProp" Target="../ctrlProps/ctrlProp421.xml"/><Relationship Id="rId631" Type="http://schemas.openxmlformats.org/officeDocument/2006/relationships/ctrlProp" Target="../ctrlProps/ctrlProp628.xml"/><Relationship Id="rId729" Type="http://schemas.openxmlformats.org/officeDocument/2006/relationships/ctrlProp" Target="../ctrlProps/ctrlProp726.xml"/><Relationship Id="rId1054" Type="http://schemas.openxmlformats.org/officeDocument/2006/relationships/ctrlProp" Target="../ctrlProps/ctrlProp1051.xml"/><Relationship Id="rId1261" Type="http://schemas.openxmlformats.org/officeDocument/2006/relationships/ctrlProp" Target="../ctrlProps/ctrlProp1258.xml"/><Relationship Id="rId1359" Type="http://schemas.openxmlformats.org/officeDocument/2006/relationships/ctrlProp" Target="../ctrlProps/ctrlProp1356.xml"/><Relationship Id="rId936" Type="http://schemas.openxmlformats.org/officeDocument/2006/relationships/ctrlProp" Target="../ctrlProps/ctrlProp933.xml"/><Relationship Id="rId1121" Type="http://schemas.openxmlformats.org/officeDocument/2006/relationships/ctrlProp" Target="../ctrlProps/ctrlProp1118.xml"/><Relationship Id="rId1219" Type="http://schemas.openxmlformats.org/officeDocument/2006/relationships/ctrlProp" Target="../ctrlProps/ctrlProp1216.xml"/><Relationship Id="rId1566" Type="http://schemas.openxmlformats.org/officeDocument/2006/relationships/ctrlProp" Target="../ctrlProps/ctrlProp1563.xml"/><Relationship Id="rId1773" Type="http://schemas.openxmlformats.org/officeDocument/2006/relationships/ctrlProp" Target="../ctrlProps/ctrlProp1770.xml"/><Relationship Id="rId1980" Type="http://schemas.openxmlformats.org/officeDocument/2006/relationships/ctrlProp" Target="../ctrlProps/ctrlProp1977.xml"/><Relationship Id="rId65" Type="http://schemas.openxmlformats.org/officeDocument/2006/relationships/ctrlProp" Target="../ctrlProps/ctrlProp62.xml"/><Relationship Id="rId1426" Type="http://schemas.openxmlformats.org/officeDocument/2006/relationships/ctrlProp" Target="../ctrlProps/ctrlProp1423.xml"/><Relationship Id="rId1633" Type="http://schemas.openxmlformats.org/officeDocument/2006/relationships/ctrlProp" Target="../ctrlProps/ctrlProp1630.xml"/><Relationship Id="rId1840" Type="http://schemas.openxmlformats.org/officeDocument/2006/relationships/ctrlProp" Target="../ctrlProps/ctrlProp1837.xml"/><Relationship Id="rId1700" Type="http://schemas.openxmlformats.org/officeDocument/2006/relationships/ctrlProp" Target="../ctrlProps/ctrlProp1697.xml"/><Relationship Id="rId1938" Type="http://schemas.openxmlformats.org/officeDocument/2006/relationships/ctrlProp" Target="../ctrlProps/ctrlProp1935.xml"/><Relationship Id="rId281" Type="http://schemas.openxmlformats.org/officeDocument/2006/relationships/ctrlProp" Target="../ctrlProps/ctrlProp278.xml"/><Relationship Id="rId141" Type="http://schemas.openxmlformats.org/officeDocument/2006/relationships/ctrlProp" Target="../ctrlProps/ctrlProp138.xml"/><Relationship Id="rId379" Type="http://schemas.openxmlformats.org/officeDocument/2006/relationships/ctrlProp" Target="../ctrlProps/ctrlProp376.xml"/><Relationship Id="rId586" Type="http://schemas.openxmlformats.org/officeDocument/2006/relationships/ctrlProp" Target="../ctrlProps/ctrlProp583.xml"/><Relationship Id="rId793" Type="http://schemas.openxmlformats.org/officeDocument/2006/relationships/ctrlProp" Target="../ctrlProps/ctrlProp790.xml"/><Relationship Id="rId7" Type="http://schemas.openxmlformats.org/officeDocument/2006/relationships/ctrlProp" Target="../ctrlProps/ctrlProp4.xml"/><Relationship Id="rId239" Type="http://schemas.openxmlformats.org/officeDocument/2006/relationships/ctrlProp" Target="../ctrlProps/ctrlProp236.xml"/><Relationship Id="rId446" Type="http://schemas.openxmlformats.org/officeDocument/2006/relationships/ctrlProp" Target="../ctrlProps/ctrlProp443.xml"/><Relationship Id="rId653" Type="http://schemas.openxmlformats.org/officeDocument/2006/relationships/ctrlProp" Target="../ctrlProps/ctrlProp650.xml"/><Relationship Id="rId1076" Type="http://schemas.openxmlformats.org/officeDocument/2006/relationships/ctrlProp" Target="../ctrlProps/ctrlProp1073.xml"/><Relationship Id="rId1283" Type="http://schemas.openxmlformats.org/officeDocument/2006/relationships/ctrlProp" Target="../ctrlProps/ctrlProp1280.xml"/><Relationship Id="rId1490" Type="http://schemas.openxmlformats.org/officeDocument/2006/relationships/ctrlProp" Target="../ctrlProps/ctrlProp1487.xml"/><Relationship Id="rId306" Type="http://schemas.openxmlformats.org/officeDocument/2006/relationships/ctrlProp" Target="../ctrlProps/ctrlProp303.xml"/><Relationship Id="rId860" Type="http://schemas.openxmlformats.org/officeDocument/2006/relationships/ctrlProp" Target="../ctrlProps/ctrlProp857.xml"/><Relationship Id="rId958" Type="http://schemas.openxmlformats.org/officeDocument/2006/relationships/ctrlProp" Target="../ctrlProps/ctrlProp955.xml"/><Relationship Id="rId1143" Type="http://schemas.openxmlformats.org/officeDocument/2006/relationships/ctrlProp" Target="../ctrlProps/ctrlProp1140.xml"/><Relationship Id="rId1588" Type="http://schemas.openxmlformats.org/officeDocument/2006/relationships/ctrlProp" Target="../ctrlProps/ctrlProp1585.xml"/><Relationship Id="rId1795" Type="http://schemas.openxmlformats.org/officeDocument/2006/relationships/ctrlProp" Target="../ctrlProps/ctrlProp1792.xml"/><Relationship Id="rId87" Type="http://schemas.openxmlformats.org/officeDocument/2006/relationships/ctrlProp" Target="../ctrlProps/ctrlProp84.xml"/><Relationship Id="rId513" Type="http://schemas.openxmlformats.org/officeDocument/2006/relationships/ctrlProp" Target="../ctrlProps/ctrlProp510.xml"/><Relationship Id="rId720" Type="http://schemas.openxmlformats.org/officeDocument/2006/relationships/ctrlProp" Target="../ctrlProps/ctrlProp717.xml"/><Relationship Id="rId818" Type="http://schemas.openxmlformats.org/officeDocument/2006/relationships/ctrlProp" Target="../ctrlProps/ctrlProp815.xml"/><Relationship Id="rId1350" Type="http://schemas.openxmlformats.org/officeDocument/2006/relationships/ctrlProp" Target="../ctrlProps/ctrlProp1347.xml"/><Relationship Id="rId1448" Type="http://schemas.openxmlformats.org/officeDocument/2006/relationships/ctrlProp" Target="../ctrlProps/ctrlProp1445.xml"/><Relationship Id="rId1655" Type="http://schemas.openxmlformats.org/officeDocument/2006/relationships/ctrlProp" Target="../ctrlProps/ctrlProp1652.xml"/><Relationship Id="rId1003" Type="http://schemas.openxmlformats.org/officeDocument/2006/relationships/ctrlProp" Target="../ctrlProps/ctrlProp1000.xml"/><Relationship Id="rId1210" Type="http://schemas.openxmlformats.org/officeDocument/2006/relationships/ctrlProp" Target="../ctrlProps/ctrlProp1207.xml"/><Relationship Id="rId1308" Type="http://schemas.openxmlformats.org/officeDocument/2006/relationships/ctrlProp" Target="../ctrlProps/ctrlProp1305.xml"/><Relationship Id="rId1862" Type="http://schemas.openxmlformats.org/officeDocument/2006/relationships/ctrlProp" Target="../ctrlProps/ctrlProp1859.xml"/><Relationship Id="rId1515" Type="http://schemas.openxmlformats.org/officeDocument/2006/relationships/ctrlProp" Target="../ctrlProps/ctrlProp1512.xml"/><Relationship Id="rId1722" Type="http://schemas.openxmlformats.org/officeDocument/2006/relationships/ctrlProp" Target="../ctrlProps/ctrlProp1719.xml"/><Relationship Id="rId14" Type="http://schemas.openxmlformats.org/officeDocument/2006/relationships/ctrlProp" Target="../ctrlProps/ctrlProp11.xml"/><Relationship Id="rId163" Type="http://schemas.openxmlformats.org/officeDocument/2006/relationships/ctrlProp" Target="../ctrlProps/ctrlProp160.xml"/><Relationship Id="rId370" Type="http://schemas.openxmlformats.org/officeDocument/2006/relationships/ctrlProp" Target="../ctrlProps/ctrlProp367.xml"/><Relationship Id="rId230" Type="http://schemas.openxmlformats.org/officeDocument/2006/relationships/ctrlProp" Target="../ctrlProps/ctrlProp227.xml"/><Relationship Id="rId468" Type="http://schemas.openxmlformats.org/officeDocument/2006/relationships/ctrlProp" Target="../ctrlProps/ctrlProp465.xml"/><Relationship Id="rId675" Type="http://schemas.openxmlformats.org/officeDocument/2006/relationships/ctrlProp" Target="../ctrlProps/ctrlProp672.xml"/><Relationship Id="rId882" Type="http://schemas.openxmlformats.org/officeDocument/2006/relationships/ctrlProp" Target="../ctrlProps/ctrlProp879.xml"/><Relationship Id="rId1098" Type="http://schemas.openxmlformats.org/officeDocument/2006/relationships/ctrlProp" Target="../ctrlProps/ctrlProp1095.xml"/><Relationship Id="rId328" Type="http://schemas.openxmlformats.org/officeDocument/2006/relationships/ctrlProp" Target="../ctrlProps/ctrlProp325.xml"/><Relationship Id="rId535" Type="http://schemas.openxmlformats.org/officeDocument/2006/relationships/ctrlProp" Target="../ctrlProps/ctrlProp532.xml"/><Relationship Id="rId742" Type="http://schemas.openxmlformats.org/officeDocument/2006/relationships/ctrlProp" Target="../ctrlProps/ctrlProp739.xml"/><Relationship Id="rId1165" Type="http://schemas.openxmlformats.org/officeDocument/2006/relationships/ctrlProp" Target="../ctrlProps/ctrlProp1162.xml"/><Relationship Id="rId1372" Type="http://schemas.openxmlformats.org/officeDocument/2006/relationships/ctrlProp" Target="../ctrlProps/ctrlProp1369.xml"/><Relationship Id="rId602" Type="http://schemas.openxmlformats.org/officeDocument/2006/relationships/ctrlProp" Target="../ctrlProps/ctrlProp599.xml"/><Relationship Id="rId1025" Type="http://schemas.openxmlformats.org/officeDocument/2006/relationships/ctrlProp" Target="../ctrlProps/ctrlProp1022.xml"/><Relationship Id="rId1232" Type="http://schemas.openxmlformats.org/officeDocument/2006/relationships/ctrlProp" Target="../ctrlProps/ctrlProp1229.xml"/><Relationship Id="rId1677" Type="http://schemas.openxmlformats.org/officeDocument/2006/relationships/ctrlProp" Target="../ctrlProps/ctrlProp1674.xml"/><Relationship Id="rId1884" Type="http://schemas.openxmlformats.org/officeDocument/2006/relationships/ctrlProp" Target="../ctrlProps/ctrlProp1881.xml"/><Relationship Id="rId907" Type="http://schemas.openxmlformats.org/officeDocument/2006/relationships/ctrlProp" Target="../ctrlProps/ctrlProp904.xml"/><Relationship Id="rId1537" Type="http://schemas.openxmlformats.org/officeDocument/2006/relationships/ctrlProp" Target="../ctrlProps/ctrlProp1534.xml"/><Relationship Id="rId1744" Type="http://schemas.openxmlformats.org/officeDocument/2006/relationships/ctrlProp" Target="../ctrlProps/ctrlProp1741.xml"/><Relationship Id="rId1951" Type="http://schemas.openxmlformats.org/officeDocument/2006/relationships/ctrlProp" Target="../ctrlProps/ctrlProp1948.xml"/><Relationship Id="rId36" Type="http://schemas.openxmlformats.org/officeDocument/2006/relationships/ctrlProp" Target="../ctrlProps/ctrlProp33.xml"/><Relationship Id="rId1604" Type="http://schemas.openxmlformats.org/officeDocument/2006/relationships/ctrlProp" Target="../ctrlProps/ctrlProp1601.xml"/><Relationship Id="rId185" Type="http://schemas.openxmlformats.org/officeDocument/2006/relationships/ctrlProp" Target="../ctrlProps/ctrlProp182.xml"/><Relationship Id="rId1811" Type="http://schemas.openxmlformats.org/officeDocument/2006/relationships/ctrlProp" Target="../ctrlProps/ctrlProp1808.xml"/><Relationship Id="rId1909" Type="http://schemas.openxmlformats.org/officeDocument/2006/relationships/ctrlProp" Target="../ctrlProps/ctrlProp1906.xml"/><Relationship Id="rId392" Type="http://schemas.openxmlformats.org/officeDocument/2006/relationships/ctrlProp" Target="../ctrlProps/ctrlProp389.xml"/><Relationship Id="rId697" Type="http://schemas.openxmlformats.org/officeDocument/2006/relationships/ctrlProp" Target="../ctrlProps/ctrlProp694.xml"/><Relationship Id="rId252" Type="http://schemas.openxmlformats.org/officeDocument/2006/relationships/ctrlProp" Target="../ctrlProps/ctrlProp249.xml"/><Relationship Id="rId1187" Type="http://schemas.openxmlformats.org/officeDocument/2006/relationships/ctrlProp" Target="../ctrlProps/ctrlProp1184.xml"/><Relationship Id="rId112" Type="http://schemas.openxmlformats.org/officeDocument/2006/relationships/ctrlProp" Target="../ctrlProps/ctrlProp109.xml"/><Relationship Id="rId557" Type="http://schemas.openxmlformats.org/officeDocument/2006/relationships/ctrlProp" Target="../ctrlProps/ctrlProp554.xml"/><Relationship Id="rId764" Type="http://schemas.openxmlformats.org/officeDocument/2006/relationships/ctrlProp" Target="../ctrlProps/ctrlProp761.xml"/><Relationship Id="rId971" Type="http://schemas.openxmlformats.org/officeDocument/2006/relationships/ctrlProp" Target="../ctrlProps/ctrlProp968.xml"/><Relationship Id="rId1394" Type="http://schemas.openxmlformats.org/officeDocument/2006/relationships/ctrlProp" Target="../ctrlProps/ctrlProp1391.xml"/><Relationship Id="rId1699" Type="http://schemas.openxmlformats.org/officeDocument/2006/relationships/ctrlProp" Target="../ctrlProps/ctrlProp1696.xml"/><Relationship Id="rId2000" Type="http://schemas.openxmlformats.org/officeDocument/2006/relationships/ctrlProp" Target="../ctrlProps/ctrlProp1997.xml"/><Relationship Id="rId417" Type="http://schemas.openxmlformats.org/officeDocument/2006/relationships/ctrlProp" Target="../ctrlProps/ctrlProp414.xml"/><Relationship Id="rId624" Type="http://schemas.openxmlformats.org/officeDocument/2006/relationships/ctrlProp" Target="../ctrlProps/ctrlProp621.xml"/><Relationship Id="rId831" Type="http://schemas.openxmlformats.org/officeDocument/2006/relationships/ctrlProp" Target="../ctrlProps/ctrlProp828.xml"/><Relationship Id="rId1047" Type="http://schemas.openxmlformats.org/officeDocument/2006/relationships/ctrlProp" Target="../ctrlProps/ctrlProp1044.xml"/><Relationship Id="rId1254" Type="http://schemas.openxmlformats.org/officeDocument/2006/relationships/ctrlProp" Target="../ctrlProps/ctrlProp1251.xml"/><Relationship Id="rId1461" Type="http://schemas.openxmlformats.org/officeDocument/2006/relationships/ctrlProp" Target="../ctrlProps/ctrlProp1458.xml"/><Relationship Id="rId929" Type="http://schemas.openxmlformats.org/officeDocument/2006/relationships/ctrlProp" Target="../ctrlProps/ctrlProp926.xml"/><Relationship Id="rId1114" Type="http://schemas.openxmlformats.org/officeDocument/2006/relationships/ctrlProp" Target="../ctrlProps/ctrlProp1111.xml"/><Relationship Id="rId1321" Type="http://schemas.openxmlformats.org/officeDocument/2006/relationships/ctrlProp" Target="../ctrlProps/ctrlProp1318.xml"/><Relationship Id="rId1559" Type="http://schemas.openxmlformats.org/officeDocument/2006/relationships/ctrlProp" Target="../ctrlProps/ctrlProp1556.xml"/><Relationship Id="rId1766" Type="http://schemas.openxmlformats.org/officeDocument/2006/relationships/ctrlProp" Target="../ctrlProps/ctrlProp1763.xml"/><Relationship Id="rId1973" Type="http://schemas.openxmlformats.org/officeDocument/2006/relationships/ctrlProp" Target="../ctrlProps/ctrlProp1970.xml"/><Relationship Id="rId58" Type="http://schemas.openxmlformats.org/officeDocument/2006/relationships/ctrlProp" Target="../ctrlProps/ctrlProp55.xml"/><Relationship Id="rId1419" Type="http://schemas.openxmlformats.org/officeDocument/2006/relationships/ctrlProp" Target="../ctrlProps/ctrlProp1416.xml"/><Relationship Id="rId1626" Type="http://schemas.openxmlformats.org/officeDocument/2006/relationships/ctrlProp" Target="../ctrlProps/ctrlProp1623.xml"/><Relationship Id="rId1833" Type="http://schemas.openxmlformats.org/officeDocument/2006/relationships/ctrlProp" Target="../ctrlProps/ctrlProp1830.xml"/><Relationship Id="rId1900" Type="http://schemas.openxmlformats.org/officeDocument/2006/relationships/ctrlProp" Target="../ctrlProps/ctrlProp1897.xml"/><Relationship Id="rId274" Type="http://schemas.openxmlformats.org/officeDocument/2006/relationships/ctrlProp" Target="../ctrlProps/ctrlProp271.xml"/><Relationship Id="rId481" Type="http://schemas.openxmlformats.org/officeDocument/2006/relationships/ctrlProp" Target="../ctrlProps/ctrlProp478.xml"/><Relationship Id="rId134" Type="http://schemas.openxmlformats.org/officeDocument/2006/relationships/ctrlProp" Target="../ctrlProps/ctrlProp131.xml"/><Relationship Id="rId579" Type="http://schemas.openxmlformats.org/officeDocument/2006/relationships/ctrlProp" Target="../ctrlProps/ctrlProp576.xml"/><Relationship Id="rId786" Type="http://schemas.openxmlformats.org/officeDocument/2006/relationships/ctrlProp" Target="../ctrlProps/ctrlProp783.xml"/><Relationship Id="rId993" Type="http://schemas.openxmlformats.org/officeDocument/2006/relationships/ctrlProp" Target="../ctrlProps/ctrlProp990.xml"/><Relationship Id="rId341" Type="http://schemas.openxmlformats.org/officeDocument/2006/relationships/ctrlProp" Target="../ctrlProps/ctrlProp338.xml"/><Relationship Id="rId439" Type="http://schemas.openxmlformats.org/officeDocument/2006/relationships/ctrlProp" Target="../ctrlProps/ctrlProp436.xml"/><Relationship Id="rId646" Type="http://schemas.openxmlformats.org/officeDocument/2006/relationships/ctrlProp" Target="../ctrlProps/ctrlProp643.xml"/><Relationship Id="rId1069" Type="http://schemas.openxmlformats.org/officeDocument/2006/relationships/ctrlProp" Target="../ctrlProps/ctrlProp1066.xml"/><Relationship Id="rId1276" Type="http://schemas.openxmlformats.org/officeDocument/2006/relationships/ctrlProp" Target="../ctrlProps/ctrlProp1273.xml"/><Relationship Id="rId1483" Type="http://schemas.openxmlformats.org/officeDocument/2006/relationships/ctrlProp" Target="../ctrlProps/ctrlProp1480.xml"/><Relationship Id="rId201" Type="http://schemas.openxmlformats.org/officeDocument/2006/relationships/ctrlProp" Target="../ctrlProps/ctrlProp198.xml"/><Relationship Id="rId506" Type="http://schemas.openxmlformats.org/officeDocument/2006/relationships/ctrlProp" Target="../ctrlProps/ctrlProp503.xml"/><Relationship Id="rId853" Type="http://schemas.openxmlformats.org/officeDocument/2006/relationships/ctrlProp" Target="../ctrlProps/ctrlProp850.xml"/><Relationship Id="rId1136" Type="http://schemas.openxmlformats.org/officeDocument/2006/relationships/ctrlProp" Target="../ctrlProps/ctrlProp1133.xml"/><Relationship Id="rId1690" Type="http://schemas.openxmlformats.org/officeDocument/2006/relationships/ctrlProp" Target="../ctrlProps/ctrlProp1687.xml"/><Relationship Id="rId1788" Type="http://schemas.openxmlformats.org/officeDocument/2006/relationships/ctrlProp" Target="../ctrlProps/ctrlProp1785.xml"/><Relationship Id="rId1995" Type="http://schemas.openxmlformats.org/officeDocument/2006/relationships/ctrlProp" Target="../ctrlProps/ctrlProp1992.xml"/><Relationship Id="rId713" Type="http://schemas.openxmlformats.org/officeDocument/2006/relationships/ctrlProp" Target="../ctrlProps/ctrlProp710.xml"/><Relationship Id="rId920" Type="http://schemas.openxmlformats.org/officeDocument/2006/relationships/ctrlProp" Target="../ctrlProps/ctrlProp917.xml"/><Relationship Id="rId1343" Type="http://schemas.openxmlformats.org/officeDocument/2006/relationships/ctrlProp" Target="../ctrlProps/ctrlProp1340.xml"/><Relationship Id="rId1550" Type="http://schemas.openxmlformats.org/officeDocument/2006/relationships/ctrlProp" Target="../ctrlProps/ctrlProp1547.xml"/><Relationship Id="rId1648" Type="http://schemas.openxmlformats.org/officeDocument/2006/relationships/ctrlProp" Target="../ctrlProps/ctrlProp1645.xml"/><Relationship Id="rId1203" Type="http://schemas.openxmlformats.org/officeDocument/2006/relationships/ctrlProp" Target="../ctrlProps/ctrlProp1200.xml"/><Relationship Id="rId1410" Type="http://schemas.openxmlformats.org/officeDocument/2006/relationships/ctrlProp" Target="../ctrlProps/ctrlProp1407.xml"/><Relationship Id="rId1508" Type="http://schemas.openxmlformats.org/officeDocument/2006/relationships/ctrlProp" Target="../ctrlProps/ctrlProp1505.xml"/><Relationship Id="rId1855" Type="http://schemas.openxmlformats.org/officeDocument/2006/relationships/ctrlProp" Target="../ctrlProps/ctrlProp1852.xml"/><Relationship Id="rId1715" Type="http://schemas.openxmlformats.org/officeDocument/2006/relationships/ctrlProp" Target="../ctrlProps/ctrlProp1712.xml"/><Relationship Id="rId1922" Type="http://schemas.openxmlformats.org/officeDocument/2006/relationships/ctrlProp" Target="../ctrlProps/ctrlProp1919.xml"/><Relationship Id="rId296" Type="http://schemas.openxmlformats.org/officeDocument/2006/relationships/ctrlProp" Target="../ctrlProps/ctrlProp293.xml"/><Relationship Id="rId156" Type="http://schemas.openxmlformats.org/officeDocument/2006/relationships/ctrlProp" Target="../ctrlProps/ctrlProp153.xml"/><Relationship Id="rId363" Type="http://schemas.openxmlformats.org/officeDocument/2006/relationships/ctrlProp" Target="../ctrlProps/ctrlProp360.xml"/><Relationship Id="rId570" Type="http://schemas.openxmlformats.org/officeDocument/2006/relationships/ctrlProp" Target="../ctrlProps/ctrlProp567.xml"/><Relationship Id="rId223" Type="http://schemas.openxmlformats.org/officeDocument/2006/relationships/ctrlProp" Target="../ctrlProps/ctrlProp220.xml"/><Relationship Id="rId430" Type="http://schemas.openxmlformats.org/officeDocument/2006/relationships/ctrlProp" Target="../ctrlProps/ctrlProp427.xml"/><Relationship Id="rId668" Type="http://schemas.openxmlformats.org/officeDocument/2006/relationships/ctrlProp" Target="../ctrlProps/ctrlProp665.xml"/><Relationship Id="rId875" Type="http://schemas.openxmlformats.org/officeDocument/2006/relationships/ctrlProp" Target="../ctrlProps/ctrlProp872.xml"/><Relationship Id="rId1060" Type="http://schemas.openxmlformats.org/officeDocument/2006/relationships/ctrlProp" Target="../ctrlProps/ctrlProp1057.xml"/><Relationship Id="rId1298" Type="http://schemas.openxmlformats.org/officeDocument/2006/relationships/ctrlProp" Target="../ctrlProps/ctrlProp1295.xml"/><Relationship Id="rId528" Type="http://schemas.openxmlformats.org/officeDocument/2006/relationships/ctrlProp" Target="../ctrlProps/ctrlProp525.xml"/><Relationship Id="rId735" Type="http://schemas.openxmlformats.org/officeDocument/2006/relationships/ctrlProp" Target="../ctrlProps/ctrlProp732.xml"/><Relationship Id="rId942" Type="http://schemas.openxmlformats.org/officeDocument/2006/relationships/ctrlProp" Target="../ctrlProps/ctrlProp939.xml"/><Relationship Id="rId1158" Type="http://schemas.openxmlformats.org/officeDocument/2006/relationships/ctrlProp" Target="../ctrlProps/ctrlProp1155.xml"/><Relationship Id="rId1365" Type="http://schemas.openxmlformats.org/officeDocument/2006/relationships/ctrlProp" Target="../ctrlProps/ctrlProp1362.xml"/><Relationship Id="rId1572" Type="http://schemas.openxmlformats.org/officeDocument/2006/relationships/ctrlProp" Target="../ctrlProps/ctrlProp1569.xml"/><Relationship Id="rId1018" Type="http://schemas.openxmlformats.org/officeDocument/2006/relationships/ctrlProp" Target="../ctrlProps/ctrlProp1015.xml"/><Relationship Id="rId1225" Type="http://schemas.openxmlformats.org/officeDocument/2006/relationships/ctrlProp" Target="../ctrlProps/ctrlProp1222.xml"/><Relationship Id="rId1432" Type="http://schemas.openxmlformats.org/officeDocument/2006/relationships/ctrlProp" Target="../ctrlProps/ctrlProp1429.xml"/><Relationship Id="rId1877" Type="http://schemas.openxmlformats.org/officeDocument/2006/relationships/ctrlProp" Target="../ctrlProps/ctrlProp1874.xml"/><Relationship Id="rId71" Type="http://schemas.openxmlformats.org/officeDocument/2006/relationships/ctrlProp" Target="../ctrlProps/ctrlProp68.xml"/><Relationship Id="rId802" Type="http://schemas.openxmlformats.org/officeDocument/2006/relationships/ctrlProp" Target="../ctrlProps/ctrlProp799.xml"/><Relationship Id="rId1737" Type="http://schemas.openxmlformats.org/officeDocument/2006/relationships/ctrlProp" Target="../ctrlProps/ctrlProp1734.xml"/><Relationship Id="rId1944" Type="http://schemas.openxmlformats.org/officeDocument/2006/relationships/ctrlProp" Target="../ctrlProps/ctrlProp1941.xml"/><Relationship Id="rId29" Type="http://schemas.openxmlformats.org/officeDocument/2006/relationships/ctrlProp" Target="../ctrlProps/ctrlProp26.xml"/><Relationship Id="rId178" Type="http://schemas.openxmlformats.org/officeDocument/2006/relationships/ctrlProp" Target="../ctrlProps/ctrlProp175.xml"/><Relationship Id="rId1804" Type="http://schemas.openxmlformats.org/officeDocument/2006/relationships/ctrlProp" Target="../ctrlProps/ctrlProp1801.xml"/><Relationship Id="rId385" Type="http://schemas.openxmlformats.org/officeDocument/2006/relationships/ctrlProp" Target="../ctrlProps/ctrlProp382.xml"/><Relationship Id="rId592" Type="http://schemas.openxmlformats.org/officeDocument/2006/relationships/ctrlProp" Target="../ctrlProps/ctrlProp589.xml"/><Relationship Id="rId245" Type="http://schemas.openxmlformats.org/officeDocument/2006/relationships/ctrlProp" Target="../ctrlProps/ctrlProp242.xml"/><Relationship Id="rId452" Type="http://schemas.openxmlformats.org/officeDocument/2006/relationships/ctrlProp" Target="../ctrlProps/ctrlProp449.xml"/><Relationship Id="rId897" Type="http://schemas.openxmlformats.org/officeDocument/2006/relationships/ctrlProp" Target="../ctrlProps/ctrlProp894.xml"/><Relationship Id="rId1082" Type="http://schemas.openxmlformats.org/officeDocument/2006/relationships/ctrlProp" Target="../ctrlProps/ctrlProp1079.xml"/><Relationship Id="rId105" Type="http://schemas.openxmlformats.org/officeDocument/2006/relationships/ctrlProp" Target="../ctrlProps/ctrlProp102.xml"/><Relationship Id="rId312" Type="http://schemas.openxmlformats.org/officeDocument/2006/relationships/ctrlProp" Target="../ctrlProps/ctrlProp309.xml"/><Relationship Id="rId757" Type="http://schemas.openxmlformats.org/officeDocument/2006/relationships/ctrlProp" Target="../ctrlProps/ctrlProp754.xml"/><Relationship Id="rId964" Type="http://schemas.openxmlformats.org/officeDocument/2006/relationships/ctrlProp" Target="../ctrlProps/ctrlProp961.xml"/><Relationship Id="rId1387" Type="http://schemas.openxmlformats.org/officeDocument/2006/relationships/ctrlProp" Target="../ctrlProps/ctrlProp1384.xml"/><Relationship Id="rId1594" Type="http://schemas.openxmlformats.org/officeDocument/2006/relationships/ctrlProp" Target="../ctrlProps/ctrlProp1591.xml"/><Relationship Id="rId93" Type="http://schemas.openxmlformats.org/officeDocument/2006/relationships/ctrlProp" Target="../ctrlProps/ctrlProp90.xml"/><Relationship Id="rId617" Type="http://schemas.openxmlformats.org/officeDocument/2006/relationships/ctrlProp" Target="../ctrlProps/ctrlProp614.xml"/><Relationship Id="rId824" Type="http://schemas.openxmlformats.org/officeDocument/2006/relationships/ctrlProp" Target="../ctrlProps/ctrlProp821.xml"/><Relationship Id="rId1247" Type="http://schemas.openxmlformats.org/officeDocument/2006/relationships/ctrlProp" Target="../ctrlProps/ctrlProp1244.xml"/><Relationship Id="rId1454" Type="http://schemas.openxmlformats.org/officeDocument/2006/relationships/ctrlProp" Target="../ctrlProps/ctrlProp1451.xml"/><Relationship Id="rId1661" Type="http://schemas.openxmlformats.org/officeDocument/2006/relationships/ctrlProp" Target="../ctrlProps/ctrlProp1658.xml"/><Relationship Id="rId1899" Type="http://schemas.openxmlformats.org/officeDocument/2006/relationships/ctrlProp" Target="../ctrlProps/ctrlProp1896.xml"/><Relationship Id="rId1107" Type="http://schemas.openxmlformats.org/officeDocument/2006/relationships/ctrlProp" Target="../ctrlProps/ctrlProp1104.xml"/><Relationship Id="rId1314" Type="http://schemas.openxmlformats.org/officeDocument/2006/relationships/ctrlProp" Target="../ctrlProps/ctrlProp1311.xml"/><Relationship Id="rId1521" Type="http://schemas.openxmlformats.org/officeDocument/2006/relationships/ctrlProp" Target="../ctrlProps/ctrlProp1518.xml"/><Relationship Id="rId1759" Type="http://schemas.openxmlformats.org/officeDocument/2006/relationships/ctrlProp" Target="../ctrlProps/ctrlProp1756.xml"/><Relationship Id="rId1966" Type="http://schemas.openxmlformats.org/officeDocument/2006/relationships/ctrlProp" Target="../ctrlProps/ctrlProp1963.xml"/><Relationship Id="rId1619" Type="http://schemas.openxmlformats.org/officeDocument/2006/relationships/ctrlProp" Target="../ctrlProps/ctrlProp1616.xml"/><Relationship Id="rId1826" Type="http://schemas.openxmlformats.org/officeDocument/2006/relationships/ctrlProp" Target="../ctrlProps/ctrlProp1823.xml"/><Relationship Id="rId20" Type="http://schemas.openxmlformats.org/officeDocument/2006/relationships/ctrlProp" Target="../ctrlProps/ctrlProp17.xml"/><Relationship Id="rId267" Type="http://schemas.openxmlformats.org/officeDocument/2006/relationships/ctrlProp" Target="../ctrlProps/ctrlProp264.xml"/><Relationship Id="rId474" Type="http://schemas.openxmlformats.org/officeDocument/2006/relationships/ctrlProp" Target="../ctrlProps/ctrlProp471.xml"/><Relationship Id="rId127" Type="http://schemas.openxmlformats.org/officeDocument/2006/relationships/ctrlProp" Target="../ctrlProps/ctrlProp124.xml"/><Relationship Id="rId681" Type="http://schemas.openxmlformats.org/officeDocument/2006/relationships/ctrlProp" Target="../ctrlProps/ctrlProp678.xml"/><Relationship Id="rId779" Type="http://schemas.openxmlformats.org/officeDocument/2006/relationships/ctrlProp" Target="../ctrlProps/ctrlProp776.xml"/><Relationship Id="rId986" Type="http://schemas.openxmlformats.org/officeDocument/2006/relationships/ctrlProp" Target="../ctrlProps/ctrlProp983.xml"/><Relationship Id="rId334" Type="http://schemas.openxmlformats.org/officeDocument/2006/relationships/ctrlProp" Target="../ctrlProps/ctrlProp331.xml"/><Relationship Id="rId541" Type="http://schemas.openxmlformats.org/officeDocument/2006/relationships/ctrlProp" Target="../ctrlProps/ctrlProp538.xml"/><Relationship Id="rId639" Type="http://schemas.openxmlformats.org/officeDocument/2006/relationships/ctrlProp" Target="../ctrlProps/ctrlProp636.xml"/><Relationship Id="rId1171" Type="http://schemas.openxmlformats.org/officeDocument/2006/relationships/ctrlProp" Target="../ctrlProps/ctrlProp1168.xml"/><Relationship Id="rId1269" Type="http://schemas.openxmlformats.org/officeDocument/2006/relationships/ctrlProp" Target="../ctrlProps/ctrlProp1266.xml"/><Relationship Id="rId1476" Type="http://schemas.openxmlformats.org/officeDocument/2006/relationships/ctrlProp" Target="../ctrlProps/ctrlProp1473.xml"/><Relationship Id="rId401" Type="http://schemas.openxmlformats.org/officeDocument/2006/relationships/ctrlProp" Target="../ctrlProps/ctrlProp398.xml"/><Relationship Id="rId846" Type="http://schemas.openxmlformats.org/officeDocument/2006/relationships/ctrlProp" Target="../ctrlProps/ctrlProp843.xml"/><Relationship Id="rId1031" Type="http://schemas.openxmlformats.org/officeDocument/2006/relationships/ctrlProp" Target="../ctrlProps/ctrlProp1028.xml"/><Relationship Id="rId1129" Type="http://schemas.openxmlformats.org/officeDocument/2006/relationships/ctrlProp" Target="../ctrlProps/ctrlProp1126.xml"/><Relationship Id="rId1683" Type="http://schemas.openxmlformats.org/officeDocument/2006/relationships/ctrlProp" Target="../ctrlProps/ctrlProp1680.xml"/><Relationship Id="rId1890" Type="http://schemas.openxmlformats.org/officeDocument/2006/relationships/ctrlProp" Target="../ctrlProps/ctrlProp1887.xml"/><Relationship Id="rId1988" Type="http://schemas.openxmlformats.org/officeDocument/2006/relationships/ctrlProp" Target="../ctrlProps/ctrlProp1985.xml"/><Relationship Id="rId706" Type="http://schemas.openxmlformats.org/officeDocument/2006/relationships/ctrlProp" Target="../ctrlProps/ctrlProp703.xml"/><Relationship Id="rId913" Type="http://schemas.openxmlformats.org/officeDocument/2006/relationships/ctrlProp" Target="../ctrlProps/ctrlProp910.xml"/><Relationship Id="rId1336" Type="http://schemas.openxmlformats.org/officeDocument/2006/relationships/ctrlProp" Target="../ctrlProps/ctrlProp1333.xml"/><Relationship Id="rId1543" Type="http://schemas.openxmlformats.org/officeDocument/2006/relationships/ctrlProp" Target="../ctrlProps/ctrlProp1540.xml"/><Relationship Id="rId1750" Type="http://schemas.openxmlformats.org/officeDocument/2006/relationships/ctrlProp" Target="../ctrlProps/ctrlProp1747.xml"/><Relationship Id="rId42" Type="http://schemas.openxmlformats.org/officeDocument/2006/relationships/ctrlProp" Target="../ctrlProps/ctrlProp39.xml"/><Relationship Id="rId1403" Type="http://schemas.openxmlformats.org/officeDocument/2006/relationships/ctrlProp" Target="../ctrlProps/ctrlProp1400.xml"/><Relationship Id="rId1610" Type="http://schemas.openxmlformats.org/officeDocument/2006/relationships/ctrlProp" Target="../ctrlProps/ctrlProp1607.xml"/><Relationship Id="rId1848" Type="http://schemas.openxmlformats.org/officeDocument/2006/relationships/ctrlProp" Target="../ctrlProps/ctrlProp1845.xml"/><Relationship Id="rId191" Type="http://schemas.openxmlformats.org/officeDocument/2006/relationships/ctrlProp" Target="../ctrlProps/ctrlProp188.xml"/><Relationship Id="rId1708" Type="http://schemas.openxmlformats.org/officeDocument/2006/relationships/ctrlProp" Target="../ctrlProps/ctrlProp1705.xml"/><Relationship Id="rId1915" Type="http://schemas.openxmlformats.org/officeDocument/2006/relationships/ctrlProp" Target="../ctrlProps/ctrlProp1912.xml"/><Relationship Id="rId289" Type="http://schemas.openxmlformats.org/officeDocument/2006/relationships/ctrlProp" Target="../ctrlProps/ctrlProp286.xml"/><Relationship Id="rId496" Type="http://schemas.openxmlformats.org/officeDocument/2006/relationships/ctrlProp" Target="../ctrlProps/ctrlProp493.xml"/><Relationship Id="rId149" Type="http://schemas.openxmlformats.org/officeDocument/2006/relationships/ctrlProp" Target="../ctrlProps/ctrlProp146.xml"/><Relationship Id="rId356" Type="http://schemas.openxmlformats.org/officeDocument/2006/relationships/ctrlProp" Target="../ctrlProps/ctrlProp353.xml"/><Relationship Id="rId563" Type="http://schemas.openxmlformats.org/officeDocument/2006/relationships/ctrlProp" Target="../ctrlProps/ctrlProp560.xml"/><Relationship Id="rId770" Type="http://schemas.openxmlformats.org/officeDocument/2006/relationships/ctrlProp" Target="../ctrlProps/ctrlProp767.xml"/><Relationship Id="rId1193" Type="http://schemas.openxmlformats.org/officeDocument/2006/relationships/ctrlProp" Target="../ctrlProps/ctrlProp1190.xml"/><Relationship Id="rId216" Type="http://schemas.openxmlformats.org/officeDocument/2006/relationships/ctrlProp" Target="../ctrlProps/ctrlProp213.xml"/><Relationship Id="rId423" Type="http://schemas.openxmlformats.org/officeDocument/2006/relationships/ctrlProp" Target="../ctrlProps/ctrlProp420.xml"/><Relationship Id="rId868" Type="http://schemas.openxmlformats.org/officeDocument/2006/relationships/ctrlProp" Target="../ctrlProps/ctrlProp865.xml"/><Relationship Id="rId1053" Type="http://schemas.openxmlformats.org/officeDocument/2006/relationships/ctrlProp" Target="../ctrlProps/ctrlProp1050.xml"/><Relationship Id="rId1260" Type="http://schemas.openxmlformats.org/officeDocument/2006/relationships/ctrlProp" Target="../ctrlProps/ctrlProp1257.xml"/><Relationship Id="rId1498" Type="http://schemas.openxmlformats.org/officeDocument/2006/relationships/ctrlProp" Target="../ctrlProps/ctrlProp1495.xml"/><Relationship Id="rId630" Type="http://schemas.openxmlformats.org/officeDocument/2006/relationships/ctrlProp" Target="../ctrlProps/ctrlProp627.xml"/><Relationship Id="rId728" Type="http://schemas.openxmlformats.org/officeDocument/2006/relationships/ctrlProp" Target="../ctrlProps/ctrlProp725.xml"/><Relationship Id="rId935" Type="http://schemas.openxmlformats.org/officeDocument/2006/relationships/ctrlProp" Target="../ctrlProps/ctrlProp932.xml"/><Relationship Id="rId1358" Type="http://schemas.openxmlformats.org/officeDocument/2006/relationships/ctrlProp" Target="../ctrlProps/ctrlProp1355.xml"/><Relationship Id="rId1565" Type="http://schemas.openxmlformats.org/officeDocument/2006/relationships/ctrlProp" Target="../ctrlProps/ctrlProp1562.xml"/><Relationship Id="rId1772" Type="http://schemas.openxmlformats.org/officeDocument/2006/relationships/ctrlProp" Target="../ctrlProps/ctrlProp1769.xml"/><Relationship Id="rId64" Type="http://schemas.openxmlformats.org/officeDocument/2006/relationships/ctrlProp" Target="../ctrlProps/ctrlProp61.xml"/><Relationship Id="rId1120" Type="http://schemas.openxmlformats.org/officeDocument/2006/relationships/ctrlProp" Target="../ctrlProps/ctrlProp1117.xml"/><Relationship Id="rId1218" Type="http://schemas.openxmlformats.org/officeDocument/2006/relationships/ctrlProp" Target="../ctrlProps/ctrlProp1215.xml"/><Relationship Id="rId1425" Type="http://schemas.openxmlformats.org/officeDocument/2006/relationships/ctrlProp" Target="../ctrlProps/ctrlProp1422.xml"/><Relationship Id="rId1632" Type="http://schemas.openxmlformats.org/officeDocument/2006/relationships/ctrlProp" Target="../ctrlProps/ctrlProp1629.xml"/><Relationship Id="rId1937" Type="http://schemas.openxmlformats.org/officeDocument/2006/relationships/ctrlProp" Target="../ctrlProps/ctrlProp1934.xml"/><Relationship Id="rId280" Type="http://schemas.openxmlformats.org/officeDocument/2006/relationships/ctrlProp" Target="../ctrlProps/ctrlProp277.xml"/><Relationship Id="rId140" Type="http://schemas.openxmlformats.org/officeDocument/2006/relationships/ctrlProp" Target="../ctrlProps/ctrlProp137.xml"/><Relationship Id="rId378" Type="http://schemas.openxmlformats.org/officeDocument/2006/relationships/ctrlProp" Target="../ctrlProps/ctrlProp375.xml"/><Relationship Id="rId585" Type="http://schemas.openxmlformats.org/officeDocument/2006/relationships/ctrlProp" Target="../ctrlProps/ctrlProp582.xml"/><Relationship Id="rId792" Type="http://schemas.openxmlformats.org/officeDocument/2006/relationships/ctrlProp" Target="../ctrlProps/ctrlProp789.xml"/><Relationship Id="rId6" Type="http://schemas.openxmlformats.org/officeDocument/2006/relationships/ctrlProp" Target="../ctrlProps/ctrlProp3.xml"/><Relationship Id="rId238" Type="http://schemas.openxmlformats.org/officeDocument/2006/relationships/ctrlProp" Target="../ctrlProps/ctrlProp235.xml"/><Relationship Id="rId445" Type="http://schemas.openxmlformats.org/officeDocument/2006/relationships/ctrlProp" Target="../ctrlProps/ctrlProp442.xml"/><Relationship Id="rId652" Type="http://schemas.openxmlformats.org/officeDocument/2006/relationships/ctrlProp" Target="../ctrlProps/ctrlProp649.xml"/><Relationship Id="rId1075" Type="http://schemas.openxmlformats.org/officeDocument/2006/relationships/ctrlProp" Target="../ctrlProps/ctrlProp1072.xml"/><Relationship Id="rId1282" Type="http://schemas.openxmlformats.org/officeDocument/2006/relationships/ctrlProp" Target="../ctrlProps/ctrlProp1279.xml"/><Relationship Id="rId305" Type="http://schemas.openxmlformats.org/officeDocument/2006/relationships/ctrlProp" Target="../ctrlProps/ctrlProp302.xml"/><Relationship Id="rId512" Type="http://schemas.openxmlformats.org/officeDocument/2006/relationships/ctrlProp" Target="../ctrlProps/ctrlProp509.xml"/><Relationship Id="rId957" Type="http://schemas.openxmlformats.org/officeDocument/2006/relationships/ctrlProp" Target="../ctrlProps/ctrlProp954.xml"/><Relationship Id="rId1142" Type="http://schemas.openxmlformats.org/officeDocument/2006/relationships/ctrlProp" Target="../ctrlProps/ctrlProp1139.xml"/><Relationship Id="rId1587" Type="http://schemas.openxmlformats.org/officeDocument/2006/relationships/ctrlProp" Target="../ctrlProps/ctrlProp1584.xml"/><Relationship Id="rId1794" Type="http://schemas.openxmlformats.org/officeDocument/2006/relationships/ctrlProp" Target="../ctrlProps/ctrlProp1791.xml"/><Relationship Id="rId86" Type="http://schemas.openxmlformats.org/officeDocument/2006/relationships/ctrlProp" Target="../ctrlProps/ctrlProp83.xml"/><Relationship Id="rId817" Type="http://schemas.openxmlformats.org/officeDocument/2006/relationships/ctrlProp" Target="../ctrlProps/ctrlProp814.xml"/><Relationship Id="rId1002" Type="http://schemas.openxmlformats.org/officeDocument/2006/relationships/ctrlProp" Target="../ctrlProps/ctrlProp999.xml"/><Relationship Id="rId1447" Type="http://schemas.openxmlformats.org/officeDocument/2006/relationships/ctrlProp" Target="../ctrlProps/ctrlProp1444.xml"/><Relationship Id="rId1654" Type="http://schemas.openxmlformats.org/officeDocument/2006/relationships/ctrlProp" Target="../ctrlProps/ctrlProp1651.xml"/><Relationship Id="rId1861" Type="http://schemas.openxmlformats.org/officeDocument/2006/relationships/ctrlProp" Target="../ctrlProps/ctrlProp1858.xml"/><Relationship Id="rId1307" Type="http://schemas.openxmlformats.org/officeDocument/2006/relationships/ctrlProp" Target="../ctrlProps/ctrlProp1304.xml"/><Relationship Id="rId1514" Type="http://schemas.openxmlformats.org/officeDocument/2006/relationships/ctrlProp" Target="../ctrlProps/ctrlProp1511.xml"/><Relationship Id="rId1721" Type="http://schemas.openxmlformats.org/officeDocument/2006/relationships/ctrlProp" Target="../ctrlProps/ctrlProp1718.xml"/><Relationship Id="rId1959" Type="http://schemas.openxmlformats.org/officeDocument/2006/relationships/ctrlProp" Target="../ctrlProps/ctrlProp1956.xml"/><Relationship Id="rId13" Type="http://schemas.openxmlformats.org/officeDocument/2006/relationships/ctrlProp" Target="../ctrlProps/ctrlProp10.xml"/><Relationship Id="rId1819" Type="http://schemas.openxmlformats.org/officeDocument/2006/relationships/ctrlProp" Target="../ctrlProps/ctrlProp1816.xml"/><Relationship Id="rId162" Type="http://schemas.openxmlformats.org/officeDocument/2006/relationships/ctrlProp" Target="../ctrlProps/ctrlProp159.xml"/><Relationship Id="rId467" Type="http://schemas.openxmlformats.org/officeDocument/2006/relationships/ctrlProp" Target="../ctrlProps/ctrlProp464.xml"/><Relationship Id="rId1097" Type="http://schemas.openxmlformats.org/officeDocument/2006/relationships/ctrlProp" Target="../ctrlProps/ctrlProp1094.xml"/><Relationship Id="rId674" Type="http://schemas.openxmlformats.org/officeDocument/2006/relationships/ctrlProp" Target="../ctrlProps/ctrlProp671.xml"/><Relationship Id="rId881" Type="http://schemas.openxmlformats.org/officeDocument/2006/relationships/ctrlProp" Target="../ctrlProps/ctrlProp878.xml"/><Relationship Id="rId979" Type="http://schemas.openxmlformats.org/officeDocument/2006/relationships/ctrlProp" Target="../ctrlProps/ctrlProp976.xml"/><Relationship Id="rId327" Type="http://schemas.openxmlformats.org/officeDocument/2006/relationships/ctrlProp" Target="../ctrlProps/ctrlProp324.xml"/><Relationship Id="rId534" Type="http://schemas.openxmlformats.org/officeDocument/2006/relationships/ctrlProp" Target="../ctrlProps/ctrlProp531.xml"/><Relationship Id="rId741" Type="http://schemas.openxmlformats.org/officeDocument/2006/relationships/ctrlProp" Target="../ctrlProps/ctrlProp738.xml"/><Relationship Id="rId839" Type="http://schemas.openxmlformats.org/officeDocument/2006/relationships/ctrlProp" Target="../ctrlProps/ctrlProp836.xml"/><Relationship Id="rId1164" Type="http://schemas.openxmlformats.org/officeDocument/2006/relationships/ctrlProp" Target="../ctrlProps/ctrlProp1161.xml"/><Relationship Id="rId1371" Type="http://schemas.openxmlformats.org/officeDocument/2006/relationships/ctrlProp" Target="../ctrlProps/ctrlProp1368.xml"/><Relationship Id="rId1469" Type="http://schemas.openxmlformats.org/officeDocument/2006/relationships/ctrlProp" Target="../ctrlProps/ctrlProp1466.xml"/><Relationship Id="rId601" Type="http://schemas.openxmlformats.org/officeDocument/2006/relationships/ctrlProp" Target="../ctrlProps/ctrlProp598.xml"/><Relationship Id="rId1024" Type="http://schemas.openxmlformats.org/officeDocument/2006/relationships/ctrlProp" Target="../ctrlProps/ctrlProp1021.xml"/><Relationship Id="rId1231" Type="http://schemas.openxmlformats.org/officeDocument/2006/relationships/ctrlProp" Target="../ctrlProps/ctrlProp1228.xml"/><Relationship Id="rId1676" Type="http://schemas.openxmlformats.org/officeDocument/2006/relationships/ctrlProp" Target="../ctrlProps/ctrlProp1673.xml"/><Relationship Id="rId1883" Type="http://schemas.openxmlformats.org/officeDocument/2006/relationships/ctrlProp" Target="../ctrlProps/ctrlProp1880.xml"/><Relationship Id="rId906" Type="http://schemas.openxmlformats.org/officeDocument/2006/relationships/ctrlProp" Target="../ctrlProps/ctrlProp903.xml"/><Relationship Id="rId1329" Type="http://schemas.openxmlformats.org/officeDocument/2006/relationships/ctrlProp" Target="../ctrlProps/ctrlProp1326.xml"/><Relationship Id="rId1536" Type="http://schemas.openxmlformats.org/officeDocument/2006/relationships/ctrlProp" Target="../ctrlProps/ctrlProp1533.xml"/><Relationship Id="rId1743" Type="http://schemas.openxmlformats.org/officeDocument/2006/relationships/ctrlProp" Target="../ctrlProps/ctrlProp1740.xml"/><Relationship Id="rId1950" Type="http://schemas.openxmlformats.org/officeDocument/2006/relationships/ctrlProp" Target="../ctrlProps/ctrlProp1947.xml"/><Relationship Id="rId35" Type="http://schemas.openxmlformats.org/officeDocument/2006/relationships/ctrlProp" Target="../ctrlProps/ctrlProp32.xml"/><Relationship Id="rId1603" Type="http://schemas.openxmlformats.org/officeDocument/2006/relationships/ctrlProp" Target="../ctrlProps/ctrlProp1600.xml"/><Relationship Id="rId1810" Type="http://schemas.openxmlformats.org/officeDocument/2006/relationships/ctrlProp" Target="../ctrlProps/ctrlProp1807.xml"/><Relationship Id="rId184" Type="http://schemas.openxmlformats.org/officeDocument/2006/relationships/ctrlProp" Target="../ctrlProps/ctrlProp181.xml"/><Relationship Id="rId391" Type="http://schemas.openxmlformats.org/officeDocument/2006/relationships/ctrlProp" Target="../ctrlProps/ctrlProp388.xml"/><Relationship Id="rId1908" Type="http://schemas.openxmlformats.org/officeDocument/2006/relationships/ctrlProp" Target="../ctrlProps/ctrlProp1905.xml"/><Relationship Id="rId251" Type="http://schemas.openxmlformats.org/officeDocument/2006/relationships/ctrlProp" Target="../ctrlProps/ctrlProp248.xml"/><Relationship Id="rId489" Type="http://schemas.openxmlformats.org/officeDocument/2006/relationships/ctrlProp" Target="../ctrlProps/ctrlProp486.xml"/><Relationship Id="rId696" Type="http://schemas.openxmlformats.org/officeDocument/2006/relationships/ctrlProp" Target="../ctrlProps/ctrlProp693.xml"/><Relationship Id="rId349" Type="http://schemas.openxmlformats.org/officeDocument/2006/relationships/ctrlProp" Target="../ctrlProps/ctrlProp346.xml"/><Relationship Id="rId556" Type="http://schemas.openxmlformats.org/officeDocument/2006/relationships/ctrlProp" Target="../ctrlProps/ctrlProp553.xml"/><Relationship Id="rId763" Type="http://schemas.openxmlformats.org/officeDocument/2006/relationships/ctrlProp" Target="../ctrlProps/ctrlProp760.xml"/><Relationship Id="rId1186" Type="http://schemas.openxmlformats.org/officeDocument/2006/relationships/ctrlProp" Target="../ctrlProps/ctrlProp1183.xml"/><Relationship Id="rId1393" Type="http://schemas.openxmlformats.org/officeDocument/2006/relationships/ctrlProp" Target="../ctrlProps/ctrlProp1390.xml"/><Relationship Id="rId111" Type="http://schemas.openxmlformats.org/officeDocument/2006/relationships/ctrlProp" Target="../ctrlProps/ctrlProp108.xml"/><Relationship Id="rId209" Type="http://schemas.openxmlformats.org/officeDocument/2006/relationships/ctrlProp" Target="../ctrlProps/ctrlProp206.xml"/><Relationship Id="rId416" Type="http://schemas.openxmlformats.org/officeDocument/2006/relationships/ctrlProp" Target="../ctrlProps/ctrlProp413.xml"/><Relationship Id="rId970" Type="http://schemas.openxmlformats.org/officeDocument/2006/relationships/ctrlProp" Target="../ctrlProps/ctrlProp967.xml"/><Relationship Id="rId1046" Type="http://schemas.openxmlformats.org/officeDocument/2006/relationships/ctrlProp" Target="../ctrlProps/ctrlProp1043.xml"/><Relationship Id="rId1253" Type="http://schemas.openxmlformats.org/officeDocument/2006/relationships/ctrlProp" Target="../ctrlProps/ctrlProp1250.xml"/><Relationship Id="rId1698" Type="http://schemas.openxmlformats.org/officeDocument/2006/relationships/ctrlProp" Target="../ctrlProps/ctrlProp1695.xml"/><Relationship Id="rId623" Type="http://schemas.openxmlformats.org/officeDocument/2006/relationships/ctrlProp" Target="../ctrlProps/ctrlProp620.xml"/><Relationship Id="rId830" Type="http://schemas.openxmlformats.org/officeDocument/2006/relationships/ctrlProp" Target="../ctrlProps/ctrlProp827.xml"/><Relationship Id="rId928" Type="http://schemas.openxmlformats.org/officeDocument/2006/relationships/ctrlProp" Target="../ctrlProps/ctrlProp925.xml"/><Relationship Id="rId1460" Type="http://schemas.openxmlformats.org/officeDocument/2006/relationships/ctrlProp" Target="../ctrlProps/ctrlProp1457.xml"/><Relationship Id="rId1558" Type="http://schemas.openxmlformats.org/officeDocument/2006/relationships/ctrlProp" Target="../ctrlProps/ctrlProp1555.xml"/><Relationship Id="rId1765" Type="http://schemas.openxmlformats.org/officeDocument/2006/relationships/ctrlProp" Target="../ctrlProps/ctrlProp1762.xml"/><Relationship Id="rId57" Type="http://schemas.openxmlformats.org/officeDocument/2006/relationships/ctrlProp" Target="../ctrlProps/ctrlProp54.xml"/><Relationship Id="rId1113" Type="http://schemas.openxmlformats.org/officeDocument/2006/relationships/ctrlProp" Target="../ctrlProps/ctrlProp1110.xml"/><Relationship Id="rId1320" Type="http://schemas.openxmlformats.org/officeDocument/2006/relationships/ctrlProp" Target="../ctrlProps/ctrlProp1317.xml"/><Relationship Id="rId1418" Type="http://schemas.openxmlformats.org/officeDocument/2006/relationships/ctrlProp" Target="../ctrlProps/ctrlProp1415.xml"/><Relationship Id="rId1972" Type="http://schemas.openxmlformats.org/officeDocument/2006/relationships/ctrlProp" Target="../ctrlProps/ctrlProp1969.xml"/><Relationship Id="rId1625" Type="http://schemas.openxmlformats.org/officeDocument/2006/relationships/ctrlProp" Target="../ctrlProps/ctrlProp1622.xml"/><Relationship Id="rId1832" Type="http://schemas.openxmlformats.org/officeDocument/2006/relationships/ctrlProp" Target="../ctrlProps/ctrlProp1829.xml"/><Relationship Id="rId273" Type="http://schemas.openxmlformats.org/officeDocument/2006/relationships/ctrlProp" Target="../ctrlProps/ctrlProp270.xml"/><Relationship Id="rId480" Type="http://schemas.openxmlformats.org/officeDocument/2006/relationships/ctrlProp" Target="../ctrlProps/ctrlProp477.xml"/><Relationship Id="rId133" Type="http://schemas.openxmlformats.org/officeDocument/2006/relationships/ctrlProp" Target="../ctrlProps/ctrlProp130.xml"/><Relationship Id="rId340" Type="http://schemas.openxmlformats.org/officeDocument/2006/relationships/ctrlProp" Target="../ctrlProps/ctrlProp337.xml"/><Relationship Id="rId578" Type="http://schemas.openxmlformats.org/officeDocument/2006/relationships/ctrlProp" Target="../ctrlProps/ctrlProp575.xml"/><Relationship Id="rId785" Type="http://schemas.openxmlformats.org/officeDocument/2006/relationships/ctrlProp" Target="../ctrlProps/ctrlProp782.xml"/><Relationship Id="rId992" Type="http://schemas.openxmlformats.org/officeDocument/2006/relationships/ctrlProp" Target="../ctrlProps/ctrlProp989.xml"/><Relationship Id="rId200" Type="http://schemas.openxmlformats.org/officeDocument/2006/relationships/ctrlProp" Target="../ctrlProps/ctrlProp197.xml"/><Relationship Id="rId438" Type="http://schemas.openxmlformats.org/officeDocument/2006/relationships/ctrlProp" Target="../ctrlProps/ctrlProp435.xml"/><Relationship Id="rId645" Type="http://schemas.openxmlformats.org/officeDocument/2006/relationships/ctrlProp" Target="../ctrlProps/ctrlProp642.xml"/><Relationship Id="rId852" Type="http://schemas.openxmlformats.org/officeDocument/2006/relationships/ctrlProp" Target="../ctrlProps/ctrlProp849.xml"/><Relationship Id="rId1068" Type="http://schemas.openxmlformats.org/officeDocument/2006/relationships/ctrlProp" Target="../ctrlProps/ctrlProp1065.xml"/><Relationship Id="rId1275" Type="http://schemas.openxmlformats.org/officeDocument/2006/relationships/ctrlProp" Target="../ctrlProps/ctrlProp1272.xml"/><Relationship Id="rId1482" Type="http://schemas.openxmlformats.org/officeDocument/2006/relationships/ctrlProp" Target="../ctrlProps/ctrlProp1479.xml"/><Relationship Id="rId505" Type="http://schemas.openxmlformats.org/officeDocument/2006/relationships/ctrlProp" Target="../ctrlProps/ctrlProp502.xml"/><Relationship Id="rId712" Type="http://schemas.openxmlformats.org/officeDocument/2006/relationships/ctrlProp" Target="../ctrlProps/ctrlProp709.xml"/><Relationship Id="rId1135" Type="http://schemas.openxmlformats.org/officeDocument/2006/relationships/ctrlProp" Target="../ctrlProps/ctrlProp1132.xml"/><Relationship Id="rId1342" Type="http://schemas.openxmlformats.org/officeDocument/2006/relationships/ctrlProp" Target="../ctrlProps/ctrlProp1339.xml"/><Relationship Id="rId1787" Type="http://schemas.openxmlformats.org/officeDocument/2006/relationships/ctrlProp" Target="../ctrlProps/ctrlProp1784.xml"/><Relationship Id="rId1994" Type="http://schemas.openxmlformats.org/officeDocument/2006/relationships/ctrlProp" Target="../ctrlProps/ctrlProp1991.xml"/><Relationship Id="rId79" Type="http://schemas.openxmlformats.org/officeDocument/2006/relationships/ctrlProp" Target="../ctrlProps/ctrlProp76.xml"/><Relationship Id="rId1202" Type="http://schemas.openxmlformats.org/officeDocument/2006/relationships/ctrlProp" Target="../ctrlProps/ctrlProp1199.xml"/><Relationship Id="rId1647" Type="http://schemas.openxmlformats.org/officeDocument/2006/relationships/ctrlProp" Target="../ctrlProps/ctrlProp1644.xml"/><Relationship Id="rId1854" Type="http://schemas.openxmlformats.org/officeDocument/2006/relationships/ctrlProp" Target="../ctrlProps/ctrlProp1851.xml"/><Relationship Id="rId1507" Type="http://schemas.openxmlformats.org/officeDocument/2006/relationships/ctrlProp" Target="../ctrlProps/ctrlProp1504.xml"/><Relationship Id="rId1714" Type="http://schemas.openxmlformats.org/officeDocument/2006/relationships/ctrlProp" Target="../ctrlProps/ctrlProp1711.xml"/><Relationship Id="rId295" Type="http://schemas.openxmlformats.org/officeDocument/2006/relationships/ctrlProp" Target="../ctrlProps/ctrlProp292.xml"/><Relationship Id="rId1921" Type="http://schemas.openxmlformats.org/officeDocument/2006/relationships/ctrlProp" Target="../ctrlProps/ctrlProp1918.xml"/><Relationship Id="rId155" Type="http://schemas.openxmlformats.org/officeDocument/2006/relationships/ctrlProp" Target="../ctrlProps/ctrlProp152.xml"/><Relationship Id="rId362" Type="http://schemas.openxmlformats.org/officeDocument/2006/relationships/ctrlProp" Target="../ctrlProps/ctrlProp359.xml"/><Relationship Id="rId1297" Type="http://schemas.openxmlformats.org/officeDocument/2006/relationships/ctrlProp" Target="../ctrlProps/ctrlProp1294.xml"/><Relationship Id="rId222" Type="http://schemas.openxmlformats.org/officeDocument/2006/relationships/ctrlProp" Target="../ctrlProps/ctrlProp219.xml"/><Relationship Id="rId667" Type="http://schemas.openxmlformats.org/officeDocument/2006/relationships/ctrlProp" Target="../ctrlProps/ctrlProp664.xml"/><Relationship Id="rId874" Type="http://schemas.openxmlformats.org/officeDocument/2006/relationships/ctrlProp" Target="../ctrlProps/ctrlProp871.xml"/><Relationship Id="rId527" Type="http://schemas.openxmlformats.org/officeDocument/2006/relationships/ctrlProp" Target="../ctrlProps/ctrlProp524.xml"/><Relationship Id="rId734" Type="http://schemas.openxmlformats.org/officeDocument/2006/relationships/ctrlProp" Target="../ctrlProps/ctrlProp731.xml"/><Relationship Id="rId941" Type="http://schemas.openxmlformats.org/officeDocument/2006/relationships/ctrlProp" Target="../ctrlProps/ctrlProp938.xml"/><Relationship Id="rId1157" Type="http://schemas.openxmlformats.org/officeDocument/2006/relationships/ctrlProp" Target="../ctrlProps/ctrlProp1154.xml"/><Relationship Id="rId1364" Type="http://schemas.openxmlformats.org/officeDocument/2006/relationships/ctrlProp" Target="../ctrlProps/ctrlProp1361.xml"/><Relationship Id="rId1571" Type="http://schemas.openxmlformats.org/officeDocument/2006/relationships/ctrlProp" Target="../ctrlProps/ctrlProp1568.xml"/><Relationship Id="rId70" Type="http://schemas.openxmlformats.org/officeDocument/2006/relationships/ctrlProp" Target="../ctrlProps/ctrlProp67.xml"/><Relationship Id="rId801" Type="http://schemas.openxmlformats.org/officeDocument/2006/relationships/ctrlProp" Target="../ctrlProps/ctrlProp798.xml"/><Relationship Id="rId1017" Type="http://schemas.openxmlformats.org/officeDocument/2006/relationships/ctrlProp" Target="../ctrlProps/ctrlProp1014.xml"/><Relationship Id="rId1224" Type="http://schemas.openxmlformats.org/officeDocument/2006/relationships/ctrlProp" Target="../ctrlProps/ctrlProp1221.xml"/><Relationship Id="rId1431" Type="http://schemas.openxmlformats.org/officeDocument/2006/relationships/ctrlProp" Target="../ctrlProps/ctrlProp1428.xml"/><Relationship Id="rId1669" Type="http://schemas.openxmlformats.org/officeDocument/2006/relationships/ctrlProp" Target="../ctrlProps/ctrlProp1666.xml"/><Relationship Id="rId1876" Type="http://schemas.openxmlformats.org/officeDocument/2006/relationships/ctrlProp" Target="../ctrlProps/ctrlProp1873.xml"/><Relationship Id="rId1529" Type="http://schemas.openxmlformats.org/officeDocument/2006/relationships/ctrlProp" Target="../ctrlProps/ctrlProp1526.xml"/><Relationship Id="rId1736" Type="http://schemas.openxmlformats.org/officeDocument/2006/relationships/ctrlProp" Target="../ctrlProps/ctrlProp1733.xml"/><Relationship Id="rId1943" Type="http://schemas.openxmlformats.org/officeDocument/2006/relationships/ctrlProp" Target="../ctrlProps/ctrlProp1940.xml"/><Relationship Id="rId28" Type="http://schemas.openxmlformats.org/officeDocument/2006/relationships/ctrlProp" Target="../ctrlProps/ctrlProp25.xml"/><Relationship Id="rId1803" Type="http://schemas.openxmlformats.org/officeDocument/2006/relationships/ctrlProp" Target="../ctrlProps/ctrlProp1800.xml"/><Relationship Id="rId177" Type="http://schemas.openxmlformats.org/officeDocument/2006/relationships/ctrlProp" Target="../ctrlProps/ctrlProp174.xml"/><Relationship Id="rId384" Type="http://schemas.openxmlformats.org/officeDocument/2006/relationships/ctrlProp" Target="../ctrlProps/ctrlProp381.xml"/><Relationship Id="rId591" Type="http://schemas.openxmlformats.org/officeDocument/2006/relationships/ctrlProp" Target="../ctrlProps/ctrlProp588.xml"/><Relationship Id="rId244" Type="http://schemas.openxmlformats.org/officeDocument/2006/relationships/ctrlProp" Target="../ctrlProps/ctrlProp241.xml"/><Relationship Id="rId689" Type="http://schemas.openxmlformats.org/officeDocument/2006/relationships/ctrlProp" Target="../ctrlProps/ctrlProp686.xml"/><Relationship Id="rId896" Type="http://schemas.openxmlformats.org/officeDocument/2006/relationships/ctrlProp" Target="../ctrlProps/ctrlProp893.xml"/><Relationship Id="rId1081" Type="http://schemas.openxmlformats.org/officeDocument/2006/relationships/ctrlProp" Target="../ctrlProps/ctrlProp1078.xml"/><Relationship Id="rId451" Type="http://schemas.openxmlformats.org/officeDocument/2006/relationships/ctrlProp" Target="../ctrlProps/ctrlProp448.xml"/><Relationship Id="rId549" Type="http://schemas.openxmlformats.org/officeDocument/2006/relationships/ctrlProp" Target="../ctrlProps/ctrlProp546.xml"/><Relationship Id="rId756" Type="http://schemas.openxmlformats.org/officeDocument/2006/relationships/ctrlProp" Target="../ctrlProps/ctrlProp753.xml"/><Relationship Id="rId1179" Type="http://schemas.openxmlformats.org/officeDocument/2006/relationships/ctrlProp" Target="../ctrlProps/ctrlProp1176.xml"/><Relationship Id="rId1386" Type="http://schemas.openxmlformats.org/officeDocument/2006/relationships/ctrlProp" Target="../ctrlProps/ctrlProp1383.xml"/><Relationship Id="rId1593" Type="http://schemas.openxmlformats.org/officeDocument/2006/relationships/ctrlProp" Target="../ctrlProps/ctrlProp1590.xml"/><Relationship Id="rId104" Type="http://schemas.openxmlformats.org/officeDocument/2006/relationships/ctrlProp" Target="../ctrlProps/ctrlProp101.xml"/><Relationship Id="rId311" Type="http://schemas.openxmlformats.org/officeDocument/2006/relationships/ctrlProp" Target="../ctrlProps/ctrlProp308.xml"/><Relationship Id="rId409" Type="http://schemas.openxmlformats.org/officeDocument/2006/relationships/ctrlProp" Target="../ctrlProps/ctrlProp406.xml"/><Relationship Id="rId963" Type="http://schemas.openxmlformats.org/officeDocument/2006/relationships/ctrlProp" Target="../ctrlProps/ctrlProp960.xml"/><Relationship Id="rId1039" Type="http://schemas.openxmlformats.org/officeDocument/2006/relationships/ctrlProp" Target="../ctrlProps/ctrlProp1036.xml"/><Relationship Id="rId1246" Type="http://schemas.openxmlformats.org/officeDocument/2006/relationships/ctrlProp" Target="../ctrlProps/ctrlProp1243.xml"/><Relationship Id="rId1898" Type="http://schemas.openxmlformats.org/officeDocument/2006/relationships/ctrlProp" Target="../ctrlProps/ctrlProp1895.xml"/><Relationship Id="rId92" Type="http://schemas.openxmlformats.org/officeDocument/2006/relationships/ctrlProp" Target="../ctrlProps/ctrlProp89.xml"/><Relationship Id="rId616" Type="http://schemas.openxmlformats.org/officeDocument/2006/relationships/ctrlProp" Target="../ctrlProps/ctrlProp613.xml"/><Relationship Id="rId823" Type="http://schemas.openxmlformats.org/officeDocument/2006/relationships/ctrlProp" Target="../ctrlProps/ctrlProp820.xml"/><Relationship Id="rId1453" Type="http://schemas.openxmlformats.org/officeDocument/2006/relationships/ctrlProp" Target="../ctrlProps/ctrlProp1450.xml"/><Relationship Id="rId1660" Type="http://schemas.openxmlformats.org/officeDocument/2006/relationships/ctrlProp" Target="../ctrlProps/ctrlProp1657.xml"/><Relationship Id="rId1758" Type="http://schemas.openxmlformats.org/officeDocument/2006/relationships/ctrlProp" Target="../ctrlProps/ctrlProp1755.xml"/><Relationship Id="rId1106" Type="http://schemas.openxmlformats.org/officeDocument/2006/relationships/ctrlProp" Target="../ctrlProps/ctrlProp1103.xml"/><Relationship Id="rId1313" Type="http://schemas.openxmlformats.org/officeDocument/2006/relationships/ctrlProp" Target="../ctrlProps/ctrlProp1310.xml"/><Relationship Id="rId1520" Type="http://schemas.openxmlformats.org/officeDocument/2006/relationships/ctrlProp" Target="../ctrlProps/ctrlProp1517.xml"/><Relationship Id="rId1965" Type="http://schemas.openxmlformats.org/officeDocument/2006/relationships/ctrlProp" Target="../ctrlProps/ctrlProp1962.xml"/><Relationship Id="rId1618" Type="http://schemas.openxmlformats.org/officeDocument/2006/relationships/ctrlProp" Target="../ctrlProps/ctrlProp1615.xml"/><Relationship Id="rId1825" Type="http://schemas.openxmlformats.org/officeDocument/2006/relationships/ctrlProp" Target="../ctrlProps/ctrlProp1822.xml"/><Relationship Id="rId199" Type="http://schemas.openxmlformats.org/officeDocument/2006/relationships/ctrlProp" Target="../ctrlProps/ctrlProp196.xml"/><Relationship Id="rId266" Type="http://schemas.openxmlformats.org/officeDocument/2006/relationships/ctrlProp" Target="../ctrlProps/ctrlProp263.xml"/><Relationship Id="rId473" Type="http://schemas.openxmlformats.org/officeDocument/2006/relationships/ctrlProp" Target="../ctrlProps/ctrlProp470.xml"/><Relationship Id="rId680" Type="http://schemas.openxmlformats.org/officeDocument/2006/relationships/ctrlProp" Target="../ctrlProps/ctrlProp677.xml"/><Relationship Id="rId126" Type="http://schemas.openxmlformats.org/officeDocument/2006/relationships/ctrlProp" Target="../ctrlProps/ctrlProp123.xml"/><Relationship Id="rId333" Type="http://schemas.openxmlformats.org/officeDocument/2006/relationships/ctrlProp" Target="../ctrlProps/ctrlProp330.xml"/><Relationship Id="rId540" Type="http://schemas.openxmlformats.org/officeDocument/2006/relationships/ctrlProp" Target="../ctrlProps/ctrlProp537.xml"/><Relationship Id="rId778" Type="http://schemas.openxmlformats.org/officeDocument/2006/relationships/ctrlProp" Target="../ctrlProps/ctrlProp775.xml"/><Relationship Id="rId985" Type="http://schemas.openxmlformats.org/officeDocument/2006/relationships/ctrlProp" Target="../ctrlProps/ctrlProp982.xml"/><Relationship Id="rId1170" Type="http://schemas.openxmlformats.org/officeDocument/2006/relationships/ctrlProp" Target="../ctrlProps/ctrlProp1167.xml"/><Relationship Id="rId638" Type="http://schemas.openxmlformats.org/officeDocument/2006/relationships/ctrlProp" Target="../ctrlProps/ctrlProp635.xml"/><Relationship Id="rId845" Type="http://schemas.openxmlformats.org/officeDocument/2006/relationships/ctrlProp" Target="../ctrlProps/ctrlProp842.xml"/><Relationship Id="rId1030" Type="http://schemas.openxmlformats.org/officeDocument/2006/relationships/ctrlProp" Target="../ctrlProps/ctrlProp1027.xml"/><Relationship Id="rId1268" Type="http://schemas.openxmlformats.org/officeDocument/2006/relationships/ctrlProp" Target="../ctrlProps/ctrlProp1265.xml"/><Relationship Id="rId1475" Type="http://schemas.openxmlformats.org/officeDocument/2006/relationships/ctrlProp" Target="../ctrlProps/ctrlProp1472.xml"/><Relationship Id="rId1682" Type="http://schemas.openxmlformats.org/officeDocument/2006/relationships/ctrlProp" Target="../ctrlProps/ctrlProp1679.xml"/><Relationship Id="rId400" Type="http://schemas.openxmlformats.org/officeDocument/2006/relationships/ctrlProp" Target="../ctrlProps/ctrlProp397.xml"/><Relationship Id="rId705" Type="http://schemas.openxmlformats.org/officeDocument/2006/relationships/ctrlProp" Target="../ctrlProps/ctrlProp702.xml"/><Relationship Id="rId1128" Type="http://schemas.openxmlformats.org/officeDocument/2006/relationships/ctrlProp" Target="../ctrlProps/ctrlProp1125.xml"/><Relationship Id="rId1335" Type="http://schemas.openxmlformats.org/officeDocument/2006/relationships/ctrlProp" Target="../ctrlProps/ctrlProp1332.xml"/><Relationship Id="rId1542" Type="http://schemas.openxmlformats.org/officeDocument/2006/relationships/ctrlProp" Target="../ctrlProps/ctrlProp1539.xml"/><Relationship Id="rId1987" Type="http://schemas.openxmlformats.org/officeDocument/2006/relationships/ctrlProp" Target="../ctrlProps/ctrlProp1984.xml"/><Relationship Id="rId912" Type="http://schemas.openxmlformats.org/officeDocument/2006/relationships/ctrlProp" Target="../ctrlProps/ctrlProp909.xml"/><Relationship Id="rId1847" Type="http://schemas.openxmlformats.org/officeDocument/2006/relationships/ctrlProp" Target="../ctrlProps/ctrlProp1844.xml"/><Relationship Id="rId41" Type="http://schemas.openxmlformats.org/officeDocument/2006/relationships/ctrlProp" Target="../ctrlProps/ctrlProp38.xml"/><Relationship Id="rId1402" Type="http://schemas.openxmlformats.org/officeDocument/2006/relationships/ctrlProp" Target="../ctrlProps/ctrlProp1399.xml"/><Relationship Id="rId1707" Type="http://schemas.openxmlformats.org/officeDocument/2006/relationships/ctrlProp" Target="../ctrlProps/ctrlProp1704.xml"/><Relationship Id="rId190" Type="http://schemas.openxmlformats.org/officeDocument/2006/relationships/ctrlProp" Target="../ctrlProps/ctrlProp187.xml"/><Relationship Id="rId288" Type="http://schemas.openxmlformats.org/officeDocument/2006/relationships/ctrlProp" Target="../ctrlProps/ctrlProp285.xml"/><Relationship Id="rId1914" Type="http://schemas.openxmlformats.org/officeDocument/2006/relationships/ctrlProp" Target="../ctrlProps/ctrlProp1911.xml"/><Relationship Id="rId495" Type="http://schemas.openxmlformats.org/officeDocument/2006/relationships/ctrlProp" Target="../ctrlProps/ctrlProp492.xml"/><Relationship Id="rId148" Type="http://schemas.openxmlformats.org/officeDocument/2006/relationships/ctrlProp" Target="../ctrlProps/ctrlProp145.xml"/><Relationship Id="rId355" Type="http://schemas.openxmlformats.org/officeDocument/2006/relationships/ctrlProp" Target="../ctrlProps/ctrlProp352.xml"/><Relationship Id="rId562" Type="http://schemas.openxmlformats.org/officeDocument/2006/relationships/ctrlProp" Target="../ctrlProps/ctrlProp559.xml"/><Relationship Id="rId1192" Type="http://schemas.openxmlformats.org/officeDocument/2006/relationships/ctrlProp" Target="../ctrlProps/ctrlProp1189.xml"/><Relationship Id="rId215" Type="http://schemas.openxmlformats.org/officeDocument/2006/relationships/ctrlProp" Target="../ctrlProps/ctrlProp212.xml"/><Relationship Id="rId422" Type="http://schemas.openxmlformats.org/officeDocument/2006/relationships/ctrlProp" Target="../ctrlProps/ctrlProp419.xml"/><Relationship Id="rId867" Type="http://schemas.openxmlformats.org/officeDocument/2006/relationships/ctrlProp" Target="../ctrlProps/ctrlProp864.xml"/><Relationship Id="rId1052" Type="http://schemas.openxmlformats.org/officeDocument/2006/relationships/ctrlProp" Target="../ctrlProps/ctrlProp1049.xml"/><Relationship Id="rId1497" Type="http://schemas.openxmlformats.org/officeDocument/2006/relationships/ctrlProp" Target="../ctrlProps/ctrlProp1494.xml"/><Relationship Id="rId727" Type="http://schemas.openxmlformats.org/officeDocument/2006/relationships/ctrlProp" Target="../ctrlProps/ctrlProp724.xml"/><Relationship Id="rId934" Type="http://schemas.openxmlformats.org/officeDocument/2006/relationships/ctrlProp" Target="../ctrlProps/ctrlProp931.xml"/><Relationship Id="rId1357" Type="http://schemas.openxmlformats.org/officeDocument/2006/relationships/ctrlProp" Target="../ctrlProps/ctrlProp1354.xml"/><Relationship Id="rId1564" Type="http://schemas.openxmlformats.org/officeDocument/2006/relationships/ctrlProp" Target="../ctrlProps/ctrlProp1561.xml"/><Relationship Id="rId1771" Type="http://schemas.openxmlformats.org/officeDocument/2006/relationships/ctrlProp" Target="../ctrlProps/ctrlProp1768.xml"/><Relationship Id="rId63" Type="http://schemas.openxmlformats.org/officeDocument/2006/relationships/ctrlProp" Target="../ctrlProps/ctrlProp60.xml"/><Relationship Id="rId1217" Type="http://schemas.openxmlformats.org/officeDocument/2006/relationships/ctrlProp" Target="../ctrlProps/ctrlProp1214.xml"/><Relationship Id="rId1424" Type="http://schemas.openxmlformats.org/officeDocument/2006/relationships/ctrlProp" Target="../ctrlProps/ctrlProp1421.xml"/><Relationship Id="rId1631" Type="http://schemas.openxmlformats.org/officeDocument/2006/relationships/ctrlProp" Target="../ctrlProps/ctrlProp1628.xml"/><Relationship Id="rId1869" Type="http://schemas.openxmlformats.org/officeDocument/2006/relationships/ctrlProp" Target="../ctrlProps/ctrlProp1866.xml"/><Relationship Id="rId1729" Type="http://schemas.openxmlformats.org/officeDocument/2006/relationships/ctrlProp" Target="../ctrlProps/ctrlProp1726.xml"/><Relationship Id="rId1936" Type="http://schemas.openxmlformats.org/officeDocument/2006/relationships/ctrlProp" Target="../ctrlProps/ctrlProp1933.xml"/><Relationship Id="rId377" Type="http://schemas.openxmlformats.org/officeDocument/2006/relationships/ctrlProp" Target="../ctrlProps/ctrlProp374.xml"/><Relationship Id="rId584" Type="http://schemas.openxmlformats.org/officeDocument/2006/relationships/ctrlProp" Target="../ctrlProps/ctrlProp581.xml"/><Relationship Id="rId5" Type="http://schemas.openxmlformats.org/officeDocument/2006/relationships/ctrlProp" Target="../ctrlProps/ctrlProp2.xml"/><Relationship Id="rId237" Type="http://schemas.openxmlformats.org/officeDocument/2006/relationships/ctrlProp" Target="../ctrlProps/ctrlProp234.xml"/><Relationship Id="rId791" Type="http://schemas.openxmlformats.org/officeDocument/2006/relationships/ctrlProp" Target="../ctrlProps/ctrlProp788.xml"/><Relationship Id="rId889" Type="http://schemas.openxmlformats.org/officeDocument/2006/relationships/ctrlProp" Target="../ctrlProps/ctrlProp886.xml"/><Relationship Id="rId1074" Type="http://schemas.openxmlformats.org/officeDocument/2006/relationships/ctrlProp" Target="../ctrlProps/ctrlProp1071.xml"/><Relationship Id="rId444" Type="http://schemas.openxmlformats.org/officeDocument/2006/relationships/ctrlProp" Target="../ctrlProps/ctrlProp441.xml"/><Relationship Id="rId651" Type="http://schemas.openxmlformats.org/officeDocument/2006/relationships/ctrlProp" Target="../ctrlProps/ctrlProp648.xml"/><Relationship Id="rId749" Type="http://schemas.openxmlformats.org/officeDocument/2006/relationships/ctrlProp" Target="../ctrlProps/ctrlProp746.xml"/><Relationship Id="rId1281" Type="http://schemas.openxmlformats.org/officeDocument/2006/relationships/ctrlProp" Target="../ctrlProps/ctrlProp1278.xml"/><Relationship Id="rId1379" Type="http://schemas.openxmlformats.org/officeDocument/2006/relationships/ctrlProp" Target="../ctrlProps/ctrlProp1376.xml"/><Relationship Id="rId1586" Type="http://schemas.openxmlformats.org/officeDocument/2006/relationships/ctrlProp" Target="../ctrlProps/ctrlProp1583.xml"/><Relationship Id="rId304" Type="http://schemas.openxmlformats.org/officeDocument/2006/relationships/ctrlProp" Target="../ctrlProps/ctrlProp301.xml"/><Relationship Id="rId511" Type="http://schemas.openxmlformats.org/officeDocument/2006/relationships/ctrlProp" Target="../ctrlProps/ctrlProp508.xml"/><Relationship Id="rId609" Type="http://schemas.openxmlformats.org/officeDocument/2006/relationships/ctrlProp" Target="../ctrlProps/ctrlProp606.xml"/><Relationship Id="rId956" Type="http://schemas.openxmlformats.org/officeDocument/2006/relationships/ctrlProp" Target="../ctrlProps/ctrlProp953.xml"/><Relationship Id="rId1141" Type="http://schemas.openxmlformats.org/officeDocument/2006/relationships/ctrlProp" Target="../ctrlProps/ctrlProp1138.xml"/><Relationship Id="rId1239" Type="http://schemas.openxmlformats.org/officeDocument/2006/relationships/ctrlProp" Target="../ctrlProps/ctrlProp1236.xml"/><Relationship Id="rId1793" Type="http://schemas.openxmlformats.org/officeDocument/2006/relationships/ctrlProp" Target="../ctrlProps/ctrlProp1790.xml"/><Relationship Id="rId85" Type="http://schemas.openxmlformats.org/officeDocument/2006/relationships/ctrlProp" Target="../ctrlProps/ctrlProp82.xml"/><Relationship Id="rId816" Type="http://schemas.openxmlformats.org/officeDocument/2006/relationships/ctrlProp" Target="../ctrlProps/ctrlProp813.xml"/><Relationship Id="rId1001" Type="http://schemas.openxmlformats.org/officeDocument/2006/relationships/ctrlProp" Target="../ctrlProps/ctrlProp998.xml"/><Relationship Id="rId1446" Type="http://schemas.openxmlformats.org/officeDocument/2006/relationships/ctrlProp" Target="../ctrlProps/ctrlProp1443.xml"/><Relationship Id="rId1653" Type="http://schemas.openxmlformats.org/officeDocument/2006/relationships/ctrlProp" Target="../ctrlProps/ctrlProp1650.xml"/><Relationship Id="rId1860" Type="http://schemas.openxmlformats.org/officeDocument/2006/relationships/ctrlProp" Target="../ctrlProps/ctrlProp1857.xml"/><Relationship Id="rId1306" Type="http://schemas.openxmlformats.org/officeDocument/2006/relationships/ctrlProp" Target="../ctrlProps/ctrlProp1303.xml"/><Relationship Id="rId1513" Type="http://schemas.openxmlformats.org/officeDocument/2006/relationships/ctrlProp" Target="../ctrlProps/ctrlProp1510.xml"/><Relationship Id="rId1720" Type="http://schemas.openxmlformats.org/officeDocument/2006/relationships/ctrlProp" Target="../ctrlProps/ctrlProp1717.xml"/><Relationship Id="rId1958" Type="http://schemas.openxmlformats.org/officeDocument/2006/relationships/ctrlProp" Target="../ctrlProps/ctrlProp1955.xml"/><Relationship Id="rId12" Type="http://schemas.openxmlformats.org/officeDocument/2006/relationships/ctrlProp" Target="../ctrlProps/ctrlProp9.xml"/><Relationship Id="rId1818" Type="http://schemas.openxmlformats.org/officeDocument/2006/relationships/ctrlProp" Target="../ctrlProps/ctrlProp1815.xml"/><Relationship Id="rId161" Type="http://schemas.openxmlformats.org/officeDocument/2006/relationships/ctrlProp" Target="../ctrlProps/ctrlProp158.xml"/><Relationship Id="rId399" Type="http://schemas.openxmlformats.org/officeDocument/2006/relationships/ctrlProp" Target="../ctrlProps/ctrlProp396.xml"/><Relationship Id="rId259" Type="http://schemas.openxmlformats.org/officeDocument/2006/relationships/ctrlProp" Target="../ctrlProps/ctrlProp256.xml"/><Relationship Id="rId466" Type="http://schemas.openxmlformats.org/officeDocument/2006/relationships/ctrlProp" Target="../ctrlProps/ctrlProp463.xml"/><Relationship Id="rId673" Type="http://schemas.openxmlformats.org/officeDocument/2006/relationships/ctrlProp" Target="../ctrlProps/ctrlProp670.xml"/><Relationship Id="rId880" Type="http://schemas.openxmlformats.org/officeDocument/2006/relationships/ctrlProp" Target="../ctrlProps/ctrlProp877.xml"/><Relationship Id="rId1096" Type="http://schemas.openxmlformats.org/officeDocument/2006/relationships/ctrlProp" Target="../ctrlProps/ctrlProp1093.xml"/><Relationship Id="rId119" Type="http://schemas.openxmlformats.org/officeDocument/2006/relationships/ctrlProp" Target="../ctrlProps/ctrlProp116.xml"/><Relationship Id="rId326" Type="http://schemas.openxmlformats.org/officeDocument/2006/relationships/ctrlProp" Target="../ctrlProps/ctrlProp323.xml"/><Relationship Id="rId533" Type="http://schemas.openxmlformats.org/officeDocument/2006/relationships/ctrlProp" Target="../ctrlProps/ctrlProp530.xml"/><Relationship Id="rId978" Type="http://schemas.openxmlformats.org/officeDocument/2006/relationships/ctrlProp" Target="../ctrlProps/ctrlProp975.xml"/><Relationship Id="rId1163" Type="http://schemas.openxmlformats.org/officeDocument/2006/relationships/ctrlProp" Target="../ctrlProps/ctrlProp1160.xml"/><Relationship Id="rId1370" Type="http://schemas.openxmlformats.org/officeDocument/2006/relationships/ctrlProp" Target="../ctrlProps/ctrlProp1367.xml"/><Relationship Id="rId740" Type="http://schemas.openxmlformats.org/officeDocument/2006/relationships/ctrlProp" Target="../ctrlProps/ctrlProp737.xml"/><Relationship Id="rId838" Type="http://schemas.openxmlformats.org/officeDocument/2006/relationships/ctrlProp" Target="../ctrlProps/ctrlProp835.xml"/><Relationship Id="rId1023" Type="http://schemas.openxmlformats.org/officeDocument/2006/relationships/ctrlProp" Target="../ctrlProps/ctrlProp1020.xml"/><Relationship Id="rId1468" Type="http://schemas.openxmlformats.org/officeDocument/2006/relationships/ctrlProp" Target="../ctrlProps/ctrlProp1465.xml"/><Relationship Id="rId1675" Type="http://schemas.openxmlformats.org/officeDocument/2006/relationships/ctrlProp" Target="../ctrlProps/ctrlProp1672.xml"/><Relationship Id="rId1882" Type="http://schemas.openxmlformats.org/officeDocument/2006/relationships/ctrlProp" Target="../ctrlProps/ctrlProp1879.xml"/><Relationship Id="rId600" Type="http://schemas.openxmlformats.org/officeDocument/2006/relationships/ctrlProp" Target="../ctrlProps/ctrlProp597.xml"/><Relationship Id="rId1230" Type="http://schemas.openxmlformats.org/officeDocument/2006/relationships/ctrlProp" Target="../ctrlProps/ctrlProp1227.xml"/><Relationship Id="rId1328" Type="http://schemas.openxmlformats.org/officeDocument/2006/relationships/ctrlProp" Target="../ctrlProps/ctrlProp1325.xml"/><Relationship Id="rId1535" Type="http://schemas.openxmlformats.org/officeDocument/2006/relationships/ctrlProp" Target="../ctrlProps/ctrlProp1532.xml"/><Relationship Id="rId905" Type="http://schemas.openxmlformats.org/officeDocument/2006/relationships/ctrlProp" Target="../ctrlProps/ctrlProp902.xml"/><Relationship Id="rId1742" Type="http://schemas.openxmlformats.org/officeDocument/2006/relationships/ctrlProp" Target="../ctrlProps/ctrlProp1739.xml"/><Relationship Id="rId34" Type="http://schemas.openxmlformats.org/officeDocument/2006/relationships/ctrlProp" Target="../ctrlProps/ctrlProp31.xml"/><Relationship Id="rId1602" Type="http://schemas.openxmlformats.org/officeDocument/2006/relationships/ctrlProp" Target="../ctrlProps/ctrlProp1599.xml"/><Relationship Id="rId183" Type="http://schemas.openxmlformats.org/officeDocument/2006/relationships/ctrlProp" Target="../ctrlProps/ctrlProp180.xml"/><Relationship Id="rId390" Type="http://schemas.openxmlformats.org/officeDocument/2006/relationships/ctrlProp" Target="../ctrlProps/ctrlProp387.xml"/><Relationship Id="rId1907" Type="http://schemas.openxmlformats.org/officeDocument/2006/relationships/ctrlProp" Target="../ctrlProps/ctrlProp1904.xml"/><Relationship Id="rId250" Type="http://schemas.openxmlformats.org/officeDocument/2006/relationships/ctrlProp" Target="../ctrlProps/ctrlProp247.xml"/><Relationship Id="rId488" Type="http://schemas.openxmlformats.org/officeDocument/2006/relationships/ctrlProp" Target="../ctrlProps/ctrlProp485.xml"/><Relationship Id="rId695" Type="http://schemas.openxmlformats.org/officeDocument/2006/relationships/ctrlProp" Target="../ctrlProps/ctrlProp692.xml"/><Relationship Id="rId110" Type="http://schemas.openxmlformats.org/officeDocument/2006/relationships/ctrlProp" Target="../ctrlProps/ctrlProp107.xml"/><Relationship Id="rId348" Type="http://schemas.openxmlformats.org/officeDocument/2006/relationships/ctrlProp" Target="../ctrlProps/ctrlProp345.xml"/><Relationship Id="rId555" Type="http://schemas.openxmlformats.org/officeDocument/2006/relationships/ctrlProp" Target="../ctrlProps/ctrlProp552.xml"/><Relationship Id="rId762" Type="http://schemas.openxmlformats.org/officeDocument/2006/relationships/ctrlProp" Target="../ctrlProps/ctrlProp759.xml"/><Relationship Id="rId1185" Type="http://schemas.openxmlformats.org/officeDocument/2006/relationships/ctrlProp" Target="../ctrlProps/ctrlProp1182.xml"/><Relationship Id="rId1392" Type="http://schemas.openxmlformats.org/officeDocument/2006/relationships/ctrlProp" Target="../ctrlProps/ctrlProp1389.xml"/><Relationship Id="rId208" Type="http://schemas.openxmlformats.org/officeDocument/2006/relationships/ctrlProp" Target="../ctrlProps/ctrlProp205.xml"/><Relationship Id="rId415" Type="http://schemas.openxmlformats.org/officeDocument/2006/relationships/ctrlProp" Target="../ctrlProps/ctrlProp412.xml"/><Relationship Id="rId622" Type="http://schemas.openxmlformats.org/officeDocument/2006/relationships/ctrlProp" Target="../ctrlProps/ctrlProp619.xml"/><Relationship Id="rId1045" Type="http://schemas.openxmlformats.org/officeDocument/2006/relationships/ctrlProp" Target="../ctrlProps/ctrlProp1042.xml"/><Relationship Id="rId1252" Type="http://schemas.openxmlformats.org/officeDocument/2006/relationships/ctrlProp" Target="../ctrlProps/ctrlProp1249.xml"/><Relationship Id="rId1697" Type="http://schemas.openxmlformats.org/officeDocument/2006/relationships/ctrlProp" Target="../ctrlProps/ctrlProp1694.xml"/><Relationship Id="rId927" Type="http://schemas.openxmlformats.org/officeDocument/2006/relationships/ctrlProp" Target="../ctrlProps/ctrlProp924.xml"/><Relationship Id="rId1112" Type="http://schemas.openxmlformats.org/officeDocument/2006/relationships/ctrlProp" Target="../ctrlProps/ctrlProp1109.xml"/><Relationship Id="rId1557" Type="http://schemas.openxmlformats.org/officeDocument/2006/relationships/ctrlProp" Target="../ctrlProps/ctrlProp1554.xml"/><Relationship Id="rId1764" Type="http://schemas.openxmlformats.org/officeDocument/2006/relationships/ctrlProp" Target="../ctrlProps/ctrlProp1761.xml"/><Relationship Id="rId1971" Type="http://schemas.openxmlformats.org/officeDocument/2006/relationships/ctrlProp" Target="../ctrlProps/ctrlProp1968.xml"/><Relationship Id="rId56" Type="http://schemas.openxmlformats.org/officeDocument/2006/relationships/ctrlProp" Target="../ctrlProps/ctrlProp53.xml"/><Relationship Id="rId1417" Type="http://schemas.openxmlformats.org/officeDocument/2006/relationships/ctrlProp" Target="../ctrlProps/ctrlProp1414.xml"/><Relationship Id="rId1624" Type="http://schemas.openxmlformats.org/officeDocument/2006/relationships/ctrlProp" Target="../ctrlProps/ctrlProp1621.xml"/><Relationship Id="rId1831" Type="http://schemas.openxmlformats.org/officeDocument/2006/relationships/ctrlProp" Target="../ctrlProps/ctrlProp1828.xml"/><Relationship Id="rId1929" Type="http://schemas.openxmlformats.org/officeDocument/2006/relationships/ctrlProp" Target="../ctrlProps/ctrlProp1926.xml"/><Relationship Id="rId272" Type="http://schemas.openxmlformats.org/officeDocument/2006/relationships/ctrlProp" Target="../ctrlProps/ctrlProp269.xml"/><Relationship Id="rId577" Type="http://schemas.openxmlformats.org/officeDocument/2006/relationships/ctrlProp" Target="../ctrlProps/ctrlProp574.xml"/><Relationship Id="rId132" Type="http://schemas.openxmlformats.org/officeDocument/2006/relationships/ctrlProp" Target="../ctrlProps/ctrlProp129.xml"/><Relationship Id="rId784" Type="http://schemas.openxmlformats.org/officeDocument/2006/relationships/ctrlProp" Target="../ctrlProps/ctrlProp781.xml"/><Relationship Id="rId991" Type="http://schemas.openxmlformats.org/officeDocument/2006/relationships/ctrlProp" Target="../ctrlProps/ctrlProp988.xml"/><Relationship Id="rId1067" Type="http://schemas.openxmlformats.org/officeDocument/2006/relationships/ctrlProp" Target="../ctrlProps/ctrlProp1064.xml"/><Relationship Id="rId437" Type="http://schemas.openxmlformats.org/officeDocument/2006/relationships/ctrlProp" Target="../ctrlProps/ctrlProp434.xml"/><Relationship Id="rId644" Type="http://schemas.openxmlformats.org/officeDocument/2006/relationships/ctrlProp" Target="../ctrlProps/ctrlProp641.xml"/><Relationship Id="rId851" Type="http://schemas.openxmlformats.org/officeDocument/2006/relationships/ctrlProp" Target="../ctrlProps/ctrlProp848.xml"/><Relationship Id="rId1274" Type="http://schemas.openxmlformats.org/officeDocument/2006/relationships/ctrlProp" Target="../ctrlProps/ctrlProp1271.xml"/><Relationship Id="rId1481" Type="http://schemas.openxmlformats.org/officeDocument/2006/relationships/ctrlProp" Target="../ctrlProps/ctrlProp1478.xml"/><Relationship Id="rId1579" Type="http://schemas.openxmlformats.org/officeDocument/2006/relationships/ctrlProp" Target="../ctrlProps/ctrlProp1576.xml"/><Relationship Id="rId504" Type="http://schemas.openxmlformats.org/officeDocument/2006/relationships/ctrlProp" Target="../ctrlProps/ctrlProp501.xml"/><Relationship Id="rId711" Type="http://schemas.openxmlformats.org/officeDocument/2006/relationships/ctrlProp" Target="../ctrlProps/ctrlProp708.xml"/><Relationship Id="rId949" Type="http://schemas.openxmlformats.org/officeDocument/2006/relationships/ctrlProp" Target="../ctrlProps/ctrlProp946.xml"/><Relationship Id="rId1134" Type="http://schemas.openxmlformats.org/officeDocument/2006/relationships/ctrlProp" Target="../ctrlProps/ctrlProp1131.xml"/><Relationship Id="rId1341" Type="http://schemas.openxmlformats.org/officeDocument/2006/relationships/ctrlProp" Target="../ctrlProps/ctrlProp1338.xml"/><Relationship Id="rId1786" Type="http://schemas.openxmlformats.org/officeDocument/2006/relationships/ctrlProp" Target="../ctrlProps/ctrlProp1783.xml"/><Relationship Id="rId1993" Type="http://schemas.openxmlformats.org/officeDocument/2006/relationships/ctrlProp" Target="../ctrlProps/ctrlProp1990.xml"/><Relationship Id="rId78" Type="http://schemas.openxmlformats.org/officeDocument/2006/relationships/ctrlProp" Target="../ctrlProps/ctrlProp75.xml"/><Relationship Id="rId809" Type="http://schemas.openxmlformats.org/officeDocument/2006/relationships/ctrlProp" Target="../ctrlProps/ctrlProp806.xml"/><Relationship Id="rId1201" Type="http://schemas.openxmlformats.org/officeDocument/2006/relationships/ctrlProp" Target="../ctrlProps/ctrlProp1198.xml"/><Relationship Id="rId1439" Type="http://schemas.openxmlformats.org/officeDocument/2006/relationships/ctrlProp" Target="../ctrlProps/ctrlProp1436.xml"/><Relationship Id="rId1646" Type="http://schemas.openxmlformats.org/officeDocument/2006/relationships/ctrlProp" Target="../ctrlProps/ctrlProp1643.xml"/><Relationship Id="rId1853" Type="http://schemas.openxmlformats.org/officeDocument/2006/relationships/ctrlProp" Target="../ctrlProps/ctrlProp1850.xml"/><Relationship Id="rId1506" Type="http://schemas.openxmlformats.org/officeDocument/2006/relationships/ctrlProp" Target="../ctrlProps/ctrlProp1503.xml"/><Relationship Id="rId1713" Type="http://schemas.openxmlformats.org/officeDocument/2006/relationships/ctrlProp" Target="../ctrlProps/ctrlProp1710.xml"/><Relationship Id="rId1920" Type="http://schemas.openxmlformats.org/officeDocument/2006/relationships/ctrlProp" Target="../ctrlProps/ctrlProp1917.xml"/><Relationship Id="rId294" Type="http://schemas.openxmlformats.org/officeDocument/2006/relationships/ctrlProp" Target="../ctrlProps/ctrlProp291.xml"/><Relationship Id="rId154" Type="http://schemas.openxmlformats.org/officeDocument/2006/relationships/ctrlProp" Target="../ctrlProps/ctrlProp151.xml"/><Relationship Id="rId361" Type="http://schemas.openxmlformats.org/officeDocument/2006/relationships/ctrlProp" Target="../ctrlProps/ctrlProp358.xml"/><Relationship Id="rId599" Type="http://schemas.openxmlformats.org/officeDocument/2006/relationships/ctrlProp" Target="../ctrlProps/ctrlProp596.xml"/><Relationship Id="rId459" Type="http://schemas.openxmlformats.org/officeDocument/2006/relationships/ctrlProp" Target="../ctrlProps/ctrlProp456.xml"/><Relationship Id="rId666" Type="http://schemas.openxmlformats.org/officeDocument/2006/relationships/ctrlProp" Target="../ctrlProps/ctrlProp663.xml"/><Relationship Id="rId873" Type="http://schemas.openxmlformats.org/officeDocument/2006/relationships/ctrlProp" Target="../ctrlProps/ctrlProp870.xml"/><Relationship Id="rId1089" Type="http://schemas.openxmlformats.org/officeDocument/2006/relationships/ctrlProp" Target="../ctrlProps/ctrlProp1086.xml"/><Relationship Id="rId1296" Type="http://schemas.openxmlformats.org/officeDocument/2006/relationships/ctrlProp" Target="../ctrlProps/ctrlProp1293.xml"/><Relationship Id="rId221" Type="http://schemas.openxmlformats.org/officeDocument/2006/relationships/ctrlProp" Target="../ctrlProps/ctrlProp218.xml"/><Relationship Id="rId319" Type="http://schemas.openxmlformats.org/officeDocument/2006/relationships/ctrlProp" Target="../ctrlProps/ctrlProp316.xml"/><Relationship Id="rId526" Type="http://schemas.openxmlformats.org/officeDocument/2006/relationships/ctrlProp" Target="../ctrlProps/ctrlProp523.xml"/><Relationship Id="rId1156" Type="http://schemas.openxmlformats.org/officeDocument/2006/relationships/ctrlProp" Target="../ctrlProps/ctrlProp1153.xml"/><Relationship Id="rId1363" Type="http://schemas.openxmlformats.org/officeDocument/2006/relationships/ctrlProp" Target="../ctrlProps/ctrlProp1360.xml"/><Relationship Id="rId733" Type="http://schemas.openxmlformats.org/officeDocument/2006/relationships/ctrlProp" Target="../ctrlProps/ctrlProp730.xml"/><Relationship Id="rId940" Type="http://schemas.openxmlformats.org/officeDocument/2006/relationships/ctrlProp" Target="../ctrlProps/ctrlProp937.xml"/><Relationship Id="rId1016" Type="http://schemas.openxmlformats.org/officeDocument/2006/relationships/ctrlProp" Target="../ctrlProps/ctrlProp1013.xml"/><Relationship Id="rId1570" Type="http://schemas.openxmlformats.org/officeDocument/2006/relationships/ctrlProp" Target="../ctrlProps/ctrlProp1567.xml"/><Relationship Id="rId1668" Type="http://schemas.openxmlformats.org/officeDocument/2006/relationships/ctrlProp" Target="../ctrlProps/ctrlProp1665.xml"/><Relationship Id="rId1875" Type="http://schemas.openxmlformats.org/officeDocument/2006/relationships/ctrlProp" Target="../ctrlProps/ctrlProp1872.xml"/><Relationship Id="rId800" Type="http://schemas.openxmlformats.org/officeDocument/2006/relationships/ctrlProp" Target="../ctrlProps/ctrlProp797.xml"/><Relationship Id="rId1223" Type="http://schemas.openxmlformats.org/officeDocument/2006/relationships/ctrlProp" Target="../ctrlProps/ctrlProp1220.xml"/><Relationship Id="rId1430" Type="http://schemas.openxmlformats.org/officeDocument/2006/relationships/ctrlProp" Target="../ctrlProps/ctrlProp1427.xml"/><Relationship Id="rId1528" Type="http://schemas.openxmlformats.org/officeDocument/2006/relationships/ctrlProp" Target="../ctrlProps/ctrlProp1525.xml"/><Relationship Id="rId1735" Type="http://schemas.openxmlformats.org/officeDocument/2006/relationships/ctrlProp" Target="../ctrlProps/ctrlProp1732.xml"/><Relationship Id="rId1942" Type="http://schemas.openxmlformats.org/officeDocument/2006/relationships/ctrlProp" Target="../ctrlProps/ctrlProp1939.xml"/><Relationship Id="rId27" Type="http://schemas.openxmlformats.org/officeDocument/2006/relationships/ctrlProp" Target="../ctrlProps/ctrlProp24.xml"/><Relationship Id="rId1802" Type="http://schemas.openxmlformats.org/officeDocument/2006/relationships/ctrlProp" Target="../ctrlProps/ctrlProp1799.xml"/><Relationship Id="rId176" Type="http://schemas.openxmlformats.org/officeDocument/2006/relationships/ctrlProp" Target="../ctrlProps/ctrlProp173.xml"/><Relationship Id="rId383" Type="http://schemas.openxmlformats.org/officeDocument/2006/relationships/ctrlProp" Target="../ctrlProps/ctrlProp380.xml"/><Relationship Id="rId590" Type="http://schemas.openxmlformats.org/officeDocument/2006/relationships/ctrlProp" Target="../ctrlProps/ctrlProp587.xml"/><Relationship Id="rId243" Type="http://schemas.openxmlformats.org/officeDocument/2006/relationships/ctrlProp" Target="../ctrlProps/ctrlProp240.xml"/><Relationship Id="rId450" Type="http://schemas.openxmlformats.org/officeDocument/2006/relationships/ctrlProp" Target="../ctrlProps/ctrlProp447.xml"/><Relationship Id="rId688" Type="http://schemas.openxmlformats.org/officeDocument/2006/relationships/ctrlProp" Target="../ctrlProps/ctrlProp685.xml"/><Relationship Id="rId895" Type="http://schemas.openxmlformats.org/officeDocument/2006/relationships/ctrlProp" Target="../ctrlProps/ctrlProp892.xml"/><Relationship Id="rId1080" Type="http://schemas.openxmlformats.org/officeDocument/2006/relationships/ctrlProp" Target="../ctrlProps/ctrlProp1077.xml"/><Relationship Id="rId103" Type="http://schemas.openxmlformats.org/officeDocument/2006/relationships/ctrlProp" Target="../ctrlProps/ctrlProp100.xml"/><Relationship Id="rId310" Type="http://schemas.openxmlformats.org/officeDocument/2006/relationships/ctrlProp" Target="../ctrlProps/ctrlProp307.xml"/><Relationship Id="rId548" Type="http://schemas.openxmlformats.org/officeDocument/2006/relationships/ctrlProp" Target="../ctrlProps/ctrlProp545.xml"/><Relationship Id="rId755" Type="http://schemas.openxmlformats.org/officeDocument/2006/relationships/ctrlProp" Target="../ctrlProps/ctrlProp752.xml"/><Relationship Id="rId962" Type="http://schemas.openxmlformats.org/officeDocument/2006/relationships/ctrlProp" Target="../ctrlProps/ctrlProp959.xml"/><Relationship Id="rId1178" Type="http://schemas.openxmlformats.org/officeDocument/2006/relationships/ctrlProp" Target="../ctrlProps/ctrlProp1175.xml"/><Relationship Id="rId1385" Type="http://schemas.openxmlformats.org/officeDocument/2006/relationships/ctrlProp" Target="../ctrlProps/ctrlProp1382.xml"/><Relationship Id="rId1592" Type="http://schemas.openxmlformats.org/officeDocument/2006/relationships/ctrlProp" Target="../ctrlProps/ctrlProp1589.xml"/><Relationship Id="rId91" Type="http://schemas.openxmlformats.org/officeDocument/2006/relationships/ctrlProp" Target="../ctrlProps/ctrlProp88.xml"/><Relationship Id="rId408" Type="http://schemas.openxmlformats.org/officeDocument/2006/relationships/ctrlProp" Target="../ctrlProps/ctrlProp405.xml"/><Relationship Id="rId615" Type="http://schemas.openxmlformats.org/officeDocument/2006/relationships/ctrlProp" Target="../ctrlProps/ctrlProp612.xml"/><Relationship Id="rId822" Type="http://schemas.openxmlformats.org/officeDocument/2006/relationships/ctrlProp" Target="../ctrlProps/ctrlProp819.xml"/><Relationship Id="rId1038" Type="http://schemas.openxmlformats.org/officeDocument/2006/relationships/ctrlProp" Target="../ctrlProps/ctrlProp1035.xml"/><Relationship Id="rId1245" Type="http://schemas.openxmlformats.org/officeDocument/2006/relationships/ctrlProp" Target="../ctrlProps/ctrlProp1242.xml"/><Relationship Id="rId1452" Type="http://schemas.openxmlformats.org/officeDocument/2006/relationships/ctrlProp" Target="../ctrlProps/ctrlProp1449.xml"/><Relationship Id="rId1897" Type="http://schemas.openxmlformats.org/officeDocument/2006/relationships/ctrlProp" Target="../ctrlProps/ctrlProp1894.xml"/><Relationship Id="rId1105" Type="http://schemas.openxmlformats.org/officeDocument/2006/relationships/ctrlProp" Target="../ctrlProps/ctrlProp1102.xml"/><Relationship Id="rId1312" Type="http://schemas.openxmlformats.org/officeDocument/2006/relationships/ctrlProp" Target="../ctrlProps/ctrlProp1309.xml"/><Relationship Id="rId1757" Type="http://schemas.openxmlformats.org/officeDocument/2006/relationships/ctrlProp" Target="../ctrlProps/ctrlProp1754.xml"/><Relationship Id="rId1964" Type="http://schemas.openxmlformats.org/officeDocument/2006/relationships/ctrlProp" Target="../ctrlProps/ctrlProp1961.xml"/><Relationship Id="rId49" Type="http://schemas.openxmlformats.org/officeDocument/2006/relationships/ctrlProp" Target="../ctrlProps/ctrlProp46.xml"/><Relationship Id="rId1617" Type="http://schemas.openxmlformats.org/officeDocument/2006/relationships/ctrlProp" Target="../ctrlProps/ctrlProp1614.xml"/><Relationship Id="rId1824" Type="http://schemas.openxmlformats.org/officeDocument/2006/relationships/ctrlProp" Target="../ctrlProps/ctrlProp1821.xml"/><Relationship Id="rId198" Type="http://schemas.openxmlformats.org/officeDocument/2006/relationships/ctrlProp" Target="../ctrlProps/ctrlProp195.xml"/><Relationship Id="rId265" Type="http://schemas.openxmlformats.org/officeDocument/2006/relationships/ctrlProp" Target="../ctrlProps/ctrlProp262.xml"/><Relationship Id="rId472" Type="http://schemas.openxmlformats.org/officeDocument/2006/relationships/ctrlProp" Target="../ctrlProps/ctrlProp469.xml"/><Relationship Id="rId125" Type="http://schemas.openxmlformats.org/officeDocument/2006/relationships/ctrlProp" Target="../ctrlProps/ctrlProp122.xml"/><Relationship Id="rId332" Type="http://schemas.openxmlformats.org/officeDocument/2006/relationships/ctrlProp" Target="../ctrlProps/ctrlProp329.xml"/><Relationship Id="rId777" Type="http://schemas.openxmlformats.org/officeDocument/2006/relationships/ctrlProp" Target="../ctrlProps/ctrlProp774.xml"/><Relationship Id="rId984" Type="http://schemas.openxmlformats.org/officeDocument/2006/relationships/ctrlProp" Target="../ctrlProps/ctrlProp981.xml"/><Relationship Id="rId637" Type="http://schemas.openxmlformats.org/officeDocument/2006/relationships/ctrlProp" Target="../ctrlProps/ctrlProp634.xml"/><Relationship Id="rId844" Type="http://schemas.openxmlformats.org/officeDocument/2006/relationships/ctrlProp" Target="../ctrlProps/ctrlProp841.xml"/><Relationship Id="rId1267" Type="http://schemas.openxmlformats.org/officeDocument/2006/relationships/ctrlProp" Target="../ctrlProps/ctrlProp1264.xml"/><Relationship Id="rId1474" Type="http://schemas.openxmlformats.org/officeDocument/2006/relationships/ctrlProp" Target="../ctrlProps/ctrlProp1471.xml"/><Relationship Id="rId1681" Type="http://schemas.openxmlformats.org/officeDocument/2006/relationships/ctrlProp" Target="../ctrlProps/ctrlProp1678.xml"/><Relationship Id="rId704" Type="http://schemas.openxmlformats.org/officeDocument/2006/relationships/ctrlProp" Target="../ctrlProps/ctrlProp701.xml"/><Relationship Id="rId911" Type="http://schemas.openxmlformats.org/officeDocument/2006/relationships/ctrlProp" Target="../ctrlProps/ctrlProp908.xml"/><Relationship Id="rId1127" Type="http://schemas.openxmlformats.org/officeDocument/2006/relationships/ctrlProp" Target="../ctrlProps/ctrlProp1124.xml"/><Relationship Id="rId1334" Type="http://schemas.openxmlformats.org/officeDocument/2006/relationships/ctrlProp" Target="../ctrlProps/ctrlProp1331.xml"/><Relationship Id="rId1541" Type="http://schemas.openxmlformats.org/officeDocument/2006/relationships/ctrlProp" Target="../ctrlProps/ctrlProp1538.xml"/><Relationship Id="rId1779" Type="http://schemas.openxmlformats.org/officeDocument/2006/relationships/ctrlProp" Target="../ctrlProps/ctrlProp1776.xml"/><Relationship Id="rId1986" Type="http://schemas.openxmlformats.org/officeDocument/2006/relationships/ctrlProp" Target="../ctrlProps/ctrlProp1983.xml"/><Relationship Id="rId40" Type="http://schemas.openxmlformats.org/officeDocument/2006/relationships/ctrlProp" Target="../ctrlProps/ctrlProp37.xml"/><Relationship Id="rId1401" Type="http://schemas.openxmlformats.org/officeDocument/2006/relationships/ctrlProp" Target="../ctrlProps/ctrlProp1398.xml"/><Relationship Id="rId1639" Type="http://schemas.openxmlformats.org/officeDocument/2006/relationships/ctrlProp" Target="../ctrlProps/ctrlProp1636.xml"/><Relationship Id="rId1846" Type="http://schemas.openxmlformats.org/officeDocument/2006/relationships/ctrlProp" Target="../ctrlProps/ctrlProp1843.xml"/><Relationship Id="rId1706" Type="http://schemas.openxmlformats.org/officeDocument/2006/relationships/ctrlProp" Target="../ctrlProps/ctrlProp1703.xml"/><Relationship Id="rId1913" Type="http://schemas.openxmlformats.org/officeDocument/2006/relationships/ctrlProp" Target="../ctrlProps/ctrlProp1910.xml"/><Relationship Id="rId287" Type="http://schemas.openxmlformats.org/officeDocument/2006/relationships/ctrlProp" Target="../ctrlProps/ctrlProp284.xml"/><Relationship Id="rId494" Type="http://schemas.openxmlformats.org/officeDocument/2006/relationships/ctrlProp" Target="../ctrlProps/ctrlProp491.xml"/><Relationship Id="rId147" Type="http://schemas.openxmlformats.org/officeDocument/2006/relationships/ctrlProp" Target="../ctrlProps/ctrlProp144.xml"/><Relationship Id="rId354" Type="http://schemas.openxmlformats.org/officeDocument/2006/relationships/ctrlProp" Target="../ctrlProps/ctrlProp351.xml"/><Relationship Id="rId799" Type="http://schemas.openxmlformats.org/officeDocument/2006/relationships/ctrlProp" Target="../ctrlProps/ctrlProp796.xml"/><Relationship Id="rId1191" Type="http://schemas.openxmlformats.org/officeDocument/2006/relationships/ctrlProp" Target="../ctrlProps/ctrlProp1188.xml"/><Relationship Id="rId561" Type="http://schemas.openxmlformats.org/officeDocument/2006/relationships/ctrlProp" Target="../ctrlProps/ctrlProp558.xml"/><Relationship Id="rId659" Type="http://schemas.openxmlformats.org/officeDocument/2006/relationships/ctrlProp" Target="../ctrlProps/ctrlProp656.xml"/><Relationship Id="rId866" Type="http://schemas.openxmlformats.org/officeDocument/2006/relationships/ctrlProp" Target="../ctrlProps/ctrlProp863.xml"/><Relationship Id="rId1289" Type="http://schemas.openxmlformats.org/officeDocument/2006/relationships/ctrlProp" Target="../ctrlProps/ctrlProp1286.xml"/><Relationship Id="rId1496" Type="http://schemas.openxmlformats.org/officeDocument/2006/relationships/ctrlProp" Target="../ctrlProps/ctrlProp1493.xml"/><Relationship Id="rId214" Type="http://schemas.openxmlformats.org/officeDocument/2006/relationships/ctrlProp" Target="../ctrlProps/ctrlProp211.xml"/><Relationship Id="rId421" Type="http://schemas.openxmlformats.org/officeDocument/2006/relationships/ctrlProp" Target="../ctrlProps/ctrlProp418.xml"/><Relationship Id="rId519" Type="http://schemas.openxmlformats.org/officeDocument/2006/relationships/ctrlProp" Target="../ctrlProps/ctrlProp516.xml"/><Relationship Id="rId1051" Type="http://schemas.openxmlformats.org/officeDocument/2006/relationships/ctrlProp" Target="../ctrlProps/ctrlProp1048.xml"/><Relationship Id="rId1149" Type="http://schemas.openxmlformats.org/officeDocument/2006/relationships/ctrlProp" Target="../ctrlProps/ctrlProp1146.xml"/><Relationship Id="rId1356" Type="http://schemas.openxmlformats.org/officeDocument/2006/relationships/ctrlProp" Target="../ctrlProps/ctrlProp1353.xml"/><Relationship Id="rId726" Type="http://schemas.openxmlformats.org/officeDocument/2006/relationships/ctrlProp" Target="../ctrlProps/ctrlProp723.xml"/><Relationship Id="rId933" Type="http://schemas.openxmlformats.org/officeDocument/2006/relationships/ctrlProp" Target="../ctrlProps/ctrlProp930.xml"/><Relationship Id="rId1009" Type="http://schemas.openxmlformats.org/officeDocument/2006/relationships/ctrlProp" Target="../ctrlProps/ctrlProp1006.xml"/><Relationship Id="rId1563" Type="http://schemas.openxmlformats.org/officeDocument/2006/relationships/ctrlProp" Target="../ctrlProps/ctrlProp1560.xml"/><Relationship Id="rId1770" Type="http://schemas.openxmlformats.org/officeDocument/2006/relationships/ctrlProp" Target="../ctrlProps/ctrlProp1767.xml"/><Relationship Id="rId1868" Type="http://schemas.openxmlformats.org/officeDocument/2006/relationships/ctrlProp" Target="../ctrlProps/ctrlProp1865.xml"/><Relationship Id="rId62" Type="http://schemas.openxmlformats.org/officeDocument/2006/relationships/ctrlProp" Target="../ctrlProps/ctrlProp59.xml"/><Relationship Id="rId1216" Type="http://schemas.openxmlformats.org/officeDocument/2006/relationships/ctrlProp" Target="../ctrlProps/ctrlProp1213.xml"/><Relationship Id="rId1423" Type="http://schemas.openxmlformats.org/officeDocument/2006/relationships/ctrlProp" Target="../ctrlProps/ctrlProp1420.xml"/><Relationship Id="rId1630" Type="http://schemas.openxmlformats.org/officeDocument/2006/relationships/ctrlProp" Target="../ctrlProps/ctrlProp1627.xml"/><Relationship Id="rId1728" Type="http://schemas.openxmlformats.org/officeDocument/2006/relationships/ctrlProp" Target="../ctrlProps/ctrlProp1725.xml"/><Relationship Id="rId1935" Type="http://schemas.openxmlformats.org/officeDocument/2006/relationships/ctrlProp" Target="../ctrlProps/ctrlProp1932.xml"/><Relationship Id="rId169" Type="http://schemas.openxmlformats.org/officeDocument/2006/relationships/ctrlProp" Target="../ctrlProps/ctrlProp166.xml"/><Relationship Id="rId376" Type="http://schemas.openxmlformats.org/officeDocument/2006/relationships/ctrlProp" Target="../ctrlProps/ctrlProp373.xml"/><Relationship Id="rId583" Type="http://schemas.openxmlformats.org/officeDocument/2006/relationships/ctrlProp" Target="../ctrlProps/ctrlProp580.xml"/><Relationship Id="rId790" Type="http://schemas.openxmlformats.org/officeDocument/2006/relationships/ctrlProp" Target="../ctrlProps/ctrlProp787.xml"/><Relationship Id="rId4" Type="http://schemas.openxmlformats.org/officeDocument/2006/relationships/ctrlProp" Target="../ctrlProps/ctrlProp1.xml"/><Relationship Id="rId236" Type="http://schemas.openxmlformats.org/officeDocument/2006/relationships/ctrlProp" Target="../ctrlProps/ctrlProp233.xml"/><Relationship Id="rId443" Type="http://schemas.openxmlformats.org/officeDocument/2006/relationships/ctrlProp" Target="../ctrlProps/ctrlProp440.xml"/><Relationship Id="rId650" Type="http://schemas.openxmlformats.org/officeDocument/2006/relationships/ctrlProp" Target="../ctrlProps/ctrlProp647.xml"/><Relationship Id="rId888" Type="http://schemas.openxmlformats.org/officeDocument/2006/relationships/ctrlProp" Target="../ctrlProps/ctrlProp885.xml"/><Relationship Id="rId1073" Type="http://schemas.openxmlformats.org/officeDocument/2006/relationships/ctrlProp" Target="../ctrlProps/ctrlProp1070.xml"/><Relationship Id="rId1280" Type="http://schemas.openxmlformats.org/officeDocument/2006/relationships/ctrlProp" Target="../ctrlProps/ctrlProp1277.xml"/><Relationship Id="rId303" Type="http://schemas.openxmlformats.org/officeDocument/2006/relationships/ctrlProp" Target="../ctrlProps/ctrlProp300.xml"/><Relationship Id="rId748" Type="http://schemas.openxmlformats.org/officeDocument/2006/relationships/ctrlProp" Target="../ctrlProps/ctrlProp745.xml"/><Relationship Id="rId955" Type="http://schemas.openxmlformats.org/officeDocument/2006/relationships/ctrlProp" Target="../ctrlProps/ctrlProp952.xml"/><Relationship Id="rId1140" Type="http://schemas.openxmlformats.org/officeDocument/2006/relationships/ctrlProp" Target="../ctrlProps/ctrlProp1137.xml"/><Relationship Id="rId1378" Type="http://schemas.openxmlformats.org/officeDocument/2006/relationships/ctrlProp" Target="../ctrlProps/ctrlProp1375.xml"/><Relationship Id="rId1585" Type="http://schemas.openxmlformats.org/officeDocument/2006/relationships/ctrlProp" Target="../ctrlProps/ctrlProp1582.xml"/><Relationship Id="rId1792" Type="http://schemas.openxmlformats.org/officeDocument/2006/relationships/ctrlProp" Target="../ctrlProps/ctrlProp1789.xml"/><Relationship Id="rId84" Type="http://schemas.openxmlformats.org/officeDocument/2006/relationships/ctrlProp" Target="../ctrlProps/ctrlProp81.xml"/><Relationship Id="rId510" Type="http://schemas.openxmlformats.org/officeDocument/2006/relationships/ctrlProp" Target="../ctrlProps/ctrlProp507.xml"/><Relationship Id="rId608" Type="http://schemas.openxmlformats.org/officeDocument/2006/relationships/ctrlProp" Target="../ctrlProps/ctrlProp605.xml"/><Relationship Id="rId815" Type="http://schemas.openxmlformats.org/officeDocument/2006/relationships/ctrlProp" Target="../ctrlProps/ctrlProp812.xml"/><Relationship Id="rId1238" Type="http://schemas.openxmlformats.org/officeDocument/2006/relationships/ctrlProp" Target="../ctrlProps/ctrlProp1235.xml"/><Relationship Id="rId1445" Type="http://schemas.openxmlformats.org/officeDocument/2006/relationships/ctrlProp" Target="../ctrlProps/ctrlProp1442.xml"/><Relationship Id="rId1652" Type="http://schemas.openxmlformats.org/officeDocument/2006/relationships/ctrlProp" Target="../ctrlProps/ctrlProp1649.xml"/><Relationship Id="rId1000" Type="http://schemas.openxmlformats.org/officeDocument/2006/relationships/ctrlProp" Target="../ctrlProps/ctrlProp997.xml"/><Relationship Id="rId1305" Type="http://schemas.openxmlformats.org/officeDocument/2006/relationships/ctrlProp" Target="../ctrlProps/ctrlProp1302.xml"/><Relationship Id="rId1957" Type="http://schemas.openxmlformats.org/officeDocument/2006/relationships/ctrlProp" Target="../ctrlProps/ctrlProp1954.xml"/><Relationship Id="rId1512" Type="http://schemas.openxmlformats.org/officeDocument/2006/relationships/ctrlProp" Target="../ctrlProps/ctrlProp1509.xml"/><Relationship Id="rId1817" Type="http://schemas.openxmlformats.org/officeDocument/2006/relationships/ctrlProp" Target="../ctrlProps/ctrlProp1814.xml"/><Relationship Id="rId11" Type="http://schemas.openxmlformats.org/officeDocument/2006/relationships/ctrlProp" Target="../ctrlProps/ctrlProp8.xml"/><Relationship Id="rId398" Type="http://schemas.openxmlformats.org/officeDocument/2006/relationships/ctrlProp" Target="../ctrlProps/ctrlProp395.xml"/><Relationship Id="rId160" Type="http://schemas.openxmlformats.org/officeDocument/2006/relationships/ctrlProp" Target="../ctrlProps/ctrlProp157.xml"/><Relationship Id="rId258" Type="http://schemas.openxmlformats.org/officeDocument/2006/relationships/ctrlProp" Target="../ctrlProps/ctrlProp255.xml"/><Relationship Id="rId465" Type="http://schemas.openxmlformats.org/officeDocument/2006/relationships/ctrlProp" Target="../ctrlProps/ctrlProp462.xml"/><Relationship Id="rId672" Type="http://schemas.openxmlformats.org/officeDocument/2006/relationships/ctrlProp" Target="../ctrlProps/ctrlProp669.xml"/><Relationship Id="rId1095" Type="http://schemas.openxmlformats.org/officeDocument/2006/relationships/ctrlProp" Target="../ctrlProps/ctrlProp1092.xml"/><Relationship Id="rId118" Type="http://schemas.openxmlformats.org/officeDocument/2006/relationships/ctrlProp" Target="../ctrlProps/ctrlProp115.xml"/><Relationship Id="rId325" Type="http://schemas.openxmlformats.org/officeDocument/2006/relationships/ctrlProp" Target="../ctrlProps/ctrlProp322.xml"/><Relationship Id="rId532" Type="http://schemas.openxmlformats.org/officeDocument/2006/relationships/ctrlProp" Target="../ctrlProps/ctrlProp529.xml"/><Relationship Id="rId977" Type="http://schemas.openxmlformats.org/officeDocument/2006/relationships/ctrlProp" Target="../ctrlProps/ctrlProp974.xml"/><Relationship Id="rId1162" Type="http://schemas.openxmlformats.org/officeDocument/2006/relationships/ctrlProp" Target="../ctrlProps/ctrlProp1159.xml"/><Relationship Id="rId837" Type="http://schemas.openxmlformats.org/officeDocument/2006/relationships/ctrlProp" Target="../ctrlProps/ctrlProp834.xml"/><Relationship Id="rId1022" Type="http://schemas.openxmlformats.org/officeDocument/2006/relationships/ctrlProp" Target="../ctrlProps/ctrlProp1019.xml"/><Relationship Id="rId1467" Type="http://schemas.openxmlformats.org/officeDocument/2006/relationships/ctrlProp" Target="../ctrlProps/ctrlProp1464.xml"/><Relationship Id="rId1674" Type="http://schemas.openxmlformats.org/officeDocument/2006/relationships/ctrlProp" Target="../ctrlProps/ctrlProp1671.xml"/><Relationship Id="rId1881" Type="http://schemas.openxmlformats.org/officeDocument/2006/relationships/ctrlProp" Target="../ctrlProps/ctrlProp1878.xml"/><Relationship Id="rId904" Type="http://schemas.openxmlformats.org/officeDocument/2006/relationships/ctrlProp" Target="../ctrlProps/ctrlProp901.xml"/><Relationship Id="rId1327" Type="http://schemas.openxmlformats.org/officeDocument/2006/relationships/ctrlProp" Target="../ctrlProps/ctrlProp1324.xml"/><Relationship Id="rId1534" Type="http://schemas.openxmlformats.org/officeDocument/2006/relationships/ctrlProp" Target="../ctrlProps/ctrlProp1531.xml"/><Relationship Id="rId1741" Type="http://schemas.openxmlformats.org/officeDocument/2006/relationships/ctrlProp" Target="../ctrlProps/ctrlProp1738.xml"/><Relationship Id="rId1979" Type="http://schemas.openxmlformats.org/officeDocument/2006/relationships/ctrlProp" Target="../ctrlProps/ctrlProp1976.xml"/><Relationship Id="rId33" Type="http://schemas.openxmlformats.org/officeDocument/2006/relationships/ctrlProp" Target="../ctrlProps/ctrlProp30.xml"/><Relationship Id="rId1601" Type="http://schemas.openxmlformats.org/officeDocument/2006/relationships/ctrlProp" Target="../ctrlProps/ctrlProp1598.xml"/><Relationship Id="rId1839" Type="http://schemas.openxmlformats.org/officeDocument/2006/relationships/ctrlProp" Target="../ctrlProps/ctrlProp1836.xml"/><Relationship Id="rId182" Type="http://schemas.openxmlformats.org/officeDocument/2006/relationships/ctrlProp" Target="../ctrlProps/ctrlProp179.xml"/><Relationship Id="rId1906" Type="http://schemas.openxmlformats.org/officeDocument/2006/relationships/ctrlProp" Target="../ctrlProps/ctrlProp1903.xml"/><Relationship Id="rId487" Type="http://schemas.openxmlformats.org/officeDocument/2006/relationships/ctrlProp" Target="../ctrlProps/ctrlProp484.xml"/><Relationship Id="rId694" Type="http://schemas.openxmlformats.org/officeDocument/2006/relationships/ctrlProp" Target="../ctrlProps/ctrlProp691.xml"/><Relationship Id="rId347" Type="http://schemas.openxmlformats.org/officeDocument/2006/relationships/ctrlProp" Target="../ctrlProps/ctrlProp344.xml"/><Relationship Id="rId999" Type="http://schemas.openxmlformats.org/officeDocument/2006/relationships/ctrlProp" Target="../ctrlProps/ctrlProp996.xml"/><Relationship Id="rId1184" Type="http://schemas.openxmlformats.org/officeDocument/2006/relationships/ctrlProp" Target="../ctrlProps/ctrlProp1181.xml"/><Relationship Id="rId554" Type="http://schemas.openxmlformats.org/officeDocument/2006/relationships/ctrlProp" Target="../ctrlProps/ctrlProp551.xml"/><Relationship Id="rId761" Type="http://schemas.openxmlformats.org/officeDocument/2006/relationships/ctrlProp" Target="../ctrlProps/ctrlProp758.xml"/><Relationship Id="rId859" Type="http://schemas.openxmlformats.org/officeDocument/2006/relationships/ctrlProp" Target="../ctrlProps/ctrlProp856.xml"/><Relationship Id="rId1391" Type="http://schemas.openxmlformats.org/officeDocument/2006/relationships/ctrlProp" Target="../ctrlProps/ctrlProp1388.xml"/><Relationship Id="rId1489" Type="http://schemas.openxmlformats.org/officeDocument/2006/relationships/ctrlProp" Target="../ctrlProps/ctrlProp1486.xml"/><Relationship Id="rId1696" Type="http://schemas.openxmlformats.org/officeDocument/2006/relationships/ctrlProp" Target="../ctrlProps/ctrlProp1693.xml"/><Relationship Id="rId207" Type="http://schemas.openxmlformats.org/officeDocument/2006/relationships/ctrlProp" Target="../ctrlProps/ctrlProp204.xml"/><Relationship Id="rId414" Type="http://schemas.openxmlformats.org/officeDocument/2006/relationships/ctrlProp" Target="../ctrlProps/ctrlProp411.xml"/><Relationship Id="rId621" Type="http://schemas.openxmlformats.org/officeDocument/2006/relationships/ctrlProp" Target="../ctrlProps/ctrlProp618.xml"/><Relationship Id="rId1044" Type="http://schemas.openxmlformats.org/officeDocument/2006/relationships/ctrlProp" Target="../ctrlProps/ctrlProp1041.xml"/><Relationship Id="rId1251" Type="http://schemas.openxmlformats.org/officeDocument/2006/relationships/ctrlProp" Target="../ctrlProps/ctrlProp1248.xml"/><Relationship Id="rId1349" Type="http://schemas.openxmlformats.org/officeDocument/2006/relationships/ctrlProp" Target="../ctrlProps/ctrlProp1346.xml"/><Relationship Id="rId719" Type="http://schemas.openxmlformats.org/officeDocument/2006/relationships/ctrlProp" Target="../ctrlProps/ctrlProp716.xml"/><Relationship Id="rId926" Type="http://schemas.openxmlformats.org/officeDocument/2006/relationships/ctrlProp" Target="../ctrlProps/ctrlProp923.xml"/><Relationship Id="rId1111" Type="http://schemas.openxmlformats.org/officeDocument/2006/relationships/ctrlProp" Target="../ctrlProps/ctrlProp1108.xml"/><Relationship Id="rId1556" Type="http://schemas.openxmlformats.org/officeDocument/2006/relationships/ctrlProp" Target="../ctrlProps/ctrlProp1553.xml"/><Relationship Id="rId1763" Type="http://schemas.openxmlformats.org/officeDocument/2006/relationships/ctrlProp" Target="../ctrlProps/ctrlProp1760.xml"/><Relationship Id="rId1970" Type="http://schemas.openxmlformats.org/officeDocument/2006/relationships/ctrlProp" Target="../ctrlProps/ctrlProp1967.xml"/><Relationship Id="rId55" Type="http://schemas.openxmlformats.org/officeDocument/2006/relationships/ctrlProp" Target="../ctrlProps/ctrlProp52.xml"/><Relationship Id="rId1209" Type="http://schemas.openxmlformats.org/officeDocument/2006/relationships/ctrlProp" Target="../ctrlProps/ctrlProp1206.xml"/><Relationship Id="rId1416" Type="http://schemas.openxmlformats.org/officeDocument/2006/relationships/ctrlProp" Target="../ctrlProps/ctrlProp1413.xml"/><Relationship Id="rId1623" Type="http://schemas.openxmlformats.org/officeDocument/2006/relationships/ctrlProp" Target="../ctrlProps/ctrlProp1620.xml"/><Relationship Id="rId1830" Type="http://schemas.openxmlformats.org/officeDocument/2006/relationships/ctrlProp" Target="../ctrlProps/ctrlProp1827.xml"/><Relationship Id="rId1928" Type="http://schemas.openxmlformats.org/officeDocument/2006/relationships/ctrlProp" Target="../ctrlProps/ctrlProp1925.xml"/><Relationship Id="rId271" Type="http://schemas.openxmlformats.org/officeDocument/2006/relationships/ctrlProp" Target="../ctrlProps/ctrlProp268.xml"/><Relationship Id="rId131" Type="http://schemas.openxmlformats.org/officeDocument/2006/relationships/ctrlProp" Target="../ctrlProps/ctrlProp128.xml"/><Relationship Id="rId369" Type="http://schemas.openxmlformats.org/officeDocument/2006/relationships/ctrlProp" Target="../ctrlProps/ctrlProp366.xml"/><Relationship Id="rId576" Type="http://schemas.openxmlformats.org/officeDocument/2006/relationships/ctrlProp" Target="../ctrlProps/ctrlProp573.xml"/><Relationship Id="rId783" Type="http://schemas.openxmlformats.org/officeDocument/2006/relationships/ctrlProp" Target="../ctrlProps/ctrlProp780.xml"/><Relationship Id="rId990" Type="http://schemas.openxmlformats.org/officeDocument/2006/relationships/ctrlProp" Target="../ctrlProps/ctrlProp987.xml"/><Relationship Id="rId229" Type="http://schemas.openxmlformats.org/officeDocument/2006/relationships/ctrlProp" Target="../ctrlProps/ctrlProp226.xml"/><Relationship Id="rId436" Type="http://schemas.openxmlformats.org/officeDocument/2006/relationships/ctrlProp" Target="../ctrlProps/ctrlProp433.xml"/><Relationship Id="rId643" Type="http://schemas.openxmlformats.org/officeDocument/2006/relationships/ctrlProp" Target="../ctrlProps/ctrlProp640.xml"/><Relationship Id="rId1066" Type="http://schemas.openxmlformats.org/officeDocument/2006/relationships/ctrlProp" Target="../ctrlProps/ctrlProp1063.xml"/><Relationship Id="rId1273" Type="http://schemas.openxmlformats.org/officeDocument/2006/relationships/ctrlProp" Target="../ctrlProps/ctrlProp1270.xml"/><Relationship Id="rId1480" Type="http://schemas.openxmlformats.org/officeDocument/2006/relationships/ctrlProp" Target="../ctrlProps/ctrlProp1477.xml"/><Relationship Id="rId850" Type="http://schemas.openxmlformats.org/officeDocument/2006/relationships/ctrlProp" Target="../ctrlProps/ctrlProp847.xml"/><Relationship Id="rId948" Type="http://schemas.openxmlformats.org/officeDocument/2006/relationships/ctrlProp" Target="../ctrlProps/ctrlProp945.xml"/><Relationship Id="rId1133" Type="http://schemas.openxmlformats.org/officeDocument/2006/relationships/ctrlProp" Target="../ctrlProps/ctrlProp1130.xml"/><Relationship Id="rId1578" Type="http://schemas.openxmlformats.org/officeDocument/2006/relationships/ctrlProp" Target="../ctrlProps/ctrlProp1575.xml"/><Relationship Id="rId1785" Type="http://schemas.openxmlformats.org/officeDocument/2006/relationships/ctrlProp" Target="../ctrlProps/ctrlProp1782.xml"/><Relationship Id="rId1992" Type="http://schemas.openxmlformats.org/officeDocument/2006/relationships/ctrlProp" Target="../ctrlProps/ctrlProp1989.xml"/><Relationship Id="rId77" Type="http://schemas.openxmlformats.org/officeDocument/2006/relationships/ctrlProp" Target="../ctrlProps/ctrlProp74.xml"/><Relationship Id="rId503" Type="http://schemas.openxmlformats.org/officeDocument/2006/relationships/ctrlProp" Target="../ctrlProps/ctrlProp500.xml"/><Relationship Id="rId710" Type="http://schemas.openxmlformats.org/officeDocument/2006/relationships/ctrlProp" Target="../ctrlProps/ctrlProp707.xml"/><Relationship Id="rId808" Type="http://schemas.openxmlformats.org/officeDocument/2006/relationships/ctrlProp" Target="../ctrlProps/ctrlProp805.xml"/><Relationship Id="rId1340" Type="http://schemas.openxmlformats.org/officeDocument/2006/relationships/ctrlProp" Target="../ctrlProps/ctrlProp1337.xml"/><Relationship Id="rId1438" Type="http://schemas.openxmlformats.org/officeDocument/2006/relationships/ctrlProp" Target="../ctrlProps/ctrlProp1435.xml"/><Relationship Id="rId1645" Type="http://schemas.openxmlformats.org/officeDocument/2006/relationships/ctrlProp" Target="../ctrlProps/ctrlProp1642.xml"/><Relationship Id="rId1200" Type="http://schemas.openxmlformats.org/officeDocument/2006/relationships/ctrlProp" Target="../ctrlProps/ctrlProp1197.xml"/><Relationship Id="rId1852" Type="http://schemas.openxmlformats.org/officeDocument/2006/relationships/ctrlProp" Target="../ctrlProps/ctrlProp1849.xml"/><Relationship Id="rId1505" Type="http://schemas.openxmlformats.org/officeDocument/2006/relationships/ctrlProp" Target="../ctrlProps/ctrlProp1502.xml"/><Relationship Id="rId1712" Type="http://schemas.openxmlformats.org/officeDocument/2006/relationships/ctrlProp" Target="../ctrlProps/ctrlProp1709.xml"/><Relationship Id="rId293" Type="http://schemas.openxmlformats.org/officeDocument/2006/relationships/ctrlProp" Target="../ctrlProps/ctrlProp290.xml"/><Relationship Id="rId153" Type="http://schemas.openxmlformats.org/officeDocument/2006/relationships/ctrlProp" Target="../ctrlProps/ctrlProp150.xml"/><Relationship Id="rId360" Type="http://schemas.openxmlformats.org/officeDocument/2006/relationships/ctrlProp" Target="../ctrlProps/ctrlProp357.xml"/><Relationship Id="rId598" Type="http://schemas.openxmlformats.org/officeDocument/2006/relationships/ctrlProp" Target="../ctrlProps/ctrlProp595.xml"/><Relationship Id="rId220" Type="http://schemas.openxmlformats.org/officeDocument/2006/relationships/ctrlProp" Target="../ctrlProps/ctrlProp217.xml"/><Relationship Id="rId458" Type="http://schemas.openxmlformats.org/officeDocument/2006/relationships/ctrlProp" Target="../ctrlProps/ctrlProp455.xml"/><Relationship Id="rId665" Type="http://schemas.openxmlformats.org/officeDocument/2006/relationships/ctrlProp" Target="../ctrlProps/ctrlProp662.xml"/><Relationship Id="rId872" Type="http://schemas.openxmlformats.org/officeDocument/2006/relationships/ctrlProp" Target="../ctrlProps/ctrlProp869.xml"/><Relationship Id="rId1088" Type="http://schemas.openxmlformats.org/officeDocument/2006/relationships/ctrlProp" Target="../ctrlProps/ctrlProp1085.xml"/><Relationship Id="rId1295" Type="http://schemas.openxmlformats.org/officeDocument/2006/relationships/ctrlProp" Target="../ctrlProps/ctrlProp1292.xml"/><Relationship Id="rId318" Type="http://schemas.openxmlformats.org/officeDocument/2006/relationships/ctrlProp" Target="../ctrlProps/ctrlProp315.xml"/><Relationship Id="rId525" Type="http://schemas.openxmlformats.org/officeDocument/2006/relationships/ctrlProp" Target="../ctrlProps/ctrlProp522.xml"/><Relationship Id="rId732" Type="http://schemas.openxmlformats.org/officeDocument/2006/relationships/ctrlProp" Target="../ctrlProps/ctrlProp729.xml"/><Relationship Id="rId1155" Type="http://schemas.openxmlformats.org/officeDocument/2006/relationships/ctrlProp" Target="../ctrlProps/ctrlProp1152.xml"/><Relationship Id="rId1362" Type="http://schemas.openxmlformats.org/officeDocument/2006/relationships/ctrlProp" Target="../ctrlProps/ctrlProp1359.xml"/><Relationship Id="rId99" Type="http://schemas.openxmlformats.org/officeDocument/2006/relationships/ctrlProp" Target="../ctrlProps/ctrlProp96.xml"/><Relationship Id="rId1015" Type="http://schemas.openxmlformats.org/officeDocument/2006/relationships/ctrlProp" Target="../ctrlProps/ctrlProp1012.xml"/><Relationship Id="rId1222" Type="http://schemas.openxmlformats.org/officeDocument/2006/relationships/ctrlProp" Target="../ctrlProps/ctrlProp1219.xml"/><Relationship Id="rId1667" Type="http://schemas.openxmlformats.org/officeDocument/2006/relationships/ctrlProp" Target="../ctrlProps/ctrlProp1664.xml"/><Relationship Id="rId1874" Type="http://schemas.openxmlformats.org/officeDocument/2006/relationships/ctrlProp" Target="../ctrlProps/ctrlProp1871.xml"/><Relationship Id="rId1527" Type="http://schemas.openxmlformats.org/officeDocument/2006/relationships/ctrlProp" Target="../ctrlProps/ctrlProp1524.xml"/><Relationship Id="rId1734" Type="http://schemas.openxmlformats.org/officeDocument/2006/relationships/ctrlProp" Target="../ctrlProps/ctrlProp1731.xml"/><Relationship Id="rId1941" Type="http://schemas.openxmlformats.org/officeDocument/2006/relationships/ctrlProp" Target="../ctrlProps/ctrlProp1938.xml"/><Relationship Id="rId26" Type="http://schemas.openxmlformats.org/officeDocument/2006/relationships/ctrlProp" Target="../ctrlProps/ctrlProp23.xml"/><Relationship Id="rId175" Type="http://schemas.openxmlformats.org/officeDocument/2006/relationships/ctrlProp" Target="../ctrlProps/ctrlProp172.xml"/><Relationship Id="rId1801" Type="http://schemas.openxmlformats.org/officeDocument/2006/relationships/ctrlProp" Target="../ctrlProps/ctrlProp1798.xml"/><Relationship Id="rId382" Type="http://schemas.openxmlformats.org/officeDocument/2006/relationships/ctrlProp" Target="../ctrlProps/ctrlProp379.xml"/><Relationship Id="rId687" Type="http://schemas.openxmlformats.org/officeDocument/2006/relationships/ctrlProp" Target="../ctrlProps/ctrlProp684.xml"/><Relationship Id="rId242" Type="http://schemas.openxmlformats.org/officeDocument/2006/relationships/ctrlProp" Target="../ctrlProps/ctrlProp239.xml"/><Relationship Id="rId894" Type="http://schemas.openxmlformats.org/officeDocument/2006/relationships/ctrlProp" Target="../ctrlProps/ctrlProp891.xml"/><Relationship Id="rId1177" Type="http://schemas.openxmlformats.org/officeDocument/2006/relationships/ctrlProp" Target="../ctrlProps/ctrlProp1174.xml"/><Relationship Id="rId102" Type="http://schemas.openxmlformats.org/officeDocument/2006/relationships/ctrlProp" Target="../ctrlProps/ctrlProp99.xml"/><Relationship Id="rId547" Type="http://schemas.openxmlformats.org/officeDocument/2006/relationships/ctrlProp" Target="../ctrlProps/ctrlProp544.xml"/><Relationship Id="rId754" Type="http://schemas.openxmlformats.org/officeDocument/2006/relationships/ctrlProp" Target="../ctrlProps/ctrlProp751.xml"/><Relationship Id="rId961" Type="http://schemas.openxmlformats.org/officeDocument/2006/relationships/ctrlProp" Target="../ctrlProps/ctrlProp958.xml"/><Relationship Id="rId1384" Type="http://schemas.openxmlformats.org/officeDocument/2006/relationships/ctrlProp" Target="../ctrlProps/ctrlProp1381.xml"/><Relationship Id="rId1591" Type="http://schemas.openxmlformats.org/officeDocument/2006/relationships/ctrlProp" Target="../ctrlProps/ctrlProp1588.xml"/><Relationship Id="rId1689" Type="http://schemas.openxmlformats.org/officeDocument/2006/relationships/ctrlProp" Target="../ctrlProps/ctrlProp1686.xml"/><Relationship Id="rId90" Type="http://schemas.openxmlformats.org/officeDocument/2006/relationships/ctrlProp" Target="../ctrlProps/ctrlProp87.xml"/><Relationship Id="rId407" Type="http://schemas.openxmlformats.org/officeDocument/2006/relationships/ctrlProp" Target="../ctrlProps/ctrlProp404.xml"/><Relationship Id="rId614" Type="http://schemas.openxmlformats.org/officeDocument/2006/relationships/ctrlProp" Target="../ctrlProps/ctrlProp611.xml"/><Relationship Id="rId821" Type="http://schemas.openxmlformats.org/officeDocument/2006/relationships/ctrlProp" Target="../ctrlProps/ctrlProp818.xml"/><Relationship Id="rId1037" Type="http://schemas.openxmlformats.org/officeDocument/2006/relationships/ctrlProp" Target="../ctrlProps/ctrlProp1034.xml"/><Relationship Id="rId1244" Type="http://schemas.openxmlformats.org/officeDocument/2006/relationships/ctrlProp" Target="../ctrlProps/ctrlProp1241.xml"/><Relationship Id="rId1451" Type="http://schemas.openxmlformats.org/officeDocument/2006/relationships/ctrlProp" Target="../ctrlProps/ctrlProp1448.xml"/><Relationship Id="rId1896" Type="http://schemas.openxmlformats.org/officeDocument/2006/relationships/ctrlProp" Target="../ctrlProps/ctrlProp1893.xml"/><Relationship Id="rId919" Type="http://schemas.openxmlformats.org/officeDocument/2006/relationships/ctrlProp" Target="../ctrlProps/ctrlProp916.xml"/><Relationship Id="rId1104" Type="http://schemas.openxmlformats.org/officeDocument/2006/relationships/ctrlProp" Target="../ctrlProps/ctrlProp1101.xml"/><Relationship Id="rId1311" Type="http://schemas.openxmlformats.org/officeDocument/2006/relationships/ctrlProp" Target="../ctrlProps/ctrlProp1308.xml"/><Relationship Id="rId1549" Type="http://schemas.openxmlformats.org/officeDocument/2006/relationships/ctrlProp" Target="../ctrlProps/ctrlProp1546.xml"/><Relationship Id="rId1756" Type="http://schemas.openxmlformats.org/officeDocument/2006/relationships/ctrlProp" Target="../ctrlProps/ctrlProp1753.xml"/><Relationship Id="rId1963" Type="http://schemas.openxmlformats.org/officeDocument/2006/relationships/ctrlProp" Target="../ctrlProps/ctrlProp1960.xml"/><Relationship Id="rId48" Type="http://schemas.openxmlformats.org/officeDocument/2006/relationships/ctrlProp" Target="../ctrlProps/ctrlProp45.xml"/><Relationship Id="rId1409" Type="http://schemas.openxmlformats.org/officeDocument/2006/relationships/ctrlProp" Target="../ctrlProps/ctrlProp1406.xml"/><Relationship Id="rId1616" Type="http://schemas.openxmlformats.org/officeDocument/2006/relationships/ctrlProp" Target="../ctrlProps/ctrlProp1613.xml"/><Relationship Id="rId1823" Type="http://schemas.openxmlformats.org/officeDocument/2006/relationships/ctrlProp" Target="../ctrlProps/ctrlProp1820.xml"/><Relationship Id="rId197" Type="http://schemas.openxmlformats.org/officeDocument/2006/relationships/ctrlProp" Target="../ctrlProps/ctrlProp194.xml"/><Relationship Id="rId264" Type="http://schemas.openxmlformats.org/officeDocument/2006/relationships/ctrlProp" Target="../ctrlProps/ctrlProp261.xml"/><Relationship Id="rId471" Type="http://schemas.openxmlformats.org/officeDocument/2006/relationships/ctrlProp" Target="../ctrlProps/ctrlProp468.xml"/><Relationship Id="rId124" Type="http://schemas.openxmlformats.org/officeDocument/2006/relationships/ctrlProp" Target="../ctrlProps/ctrlProp121.xml"/><Relationship Id="rId569" Type="http://schemas.openxmlformats.org/officeDocument/2006/relationships/ctrlProp" Target="../ctrlProps/ctrlProp566.xml"/><Relationship Id="rId776" Type="http://schemas.openxmlformats.org/officeDocument/2006/relationships/ctrlProp" Target="../ctrlProps/ctrlProp773.xml"/><Relationship Id="rId983" Type="http://schemas.openxmlformats.org/officeDocument/2006/relationships/ctrlProp" Target="../ctrlProps/ctrlProp980.xml"/><Relationship Id="rId1199" Type="http://schemas.openxmlformats.org/officeDocument/2006/relationships/ctrlProp" Target="../ctrlProps/ctrlProp1196.xml"/><Relationship Id="rId331" Type="http://schemas.openxmlformats.org/officeDocument/2006/relationships/ctrlProp" Target="../ctrlProps/ctrlProp328.xml"/><Relationship Id="rId429" Type="http://schemas.openxmlformats.org/officeDocument/2006/relationships/ctrlProp" Target="../ctrlProps/ctrlProp426.xml"/><Relationship Id="rId636" Type="http://schemas.openxmlformats.org/officeDocument/2006/relationships/ctrlProp" Target="../ctrlProps/ctrlProp633.xml"/><Relationship Id="rId1059" Type="http://schemas.openxmlformats.org/officeDocument/2006/relationships/ctrlProp" Target="../ctrlProps/ctrlProp1056.xml"/><Relationship Id="rId1266" Type="http://schemas.openxmlformats.org/officeDocument/2006/relationships/ctrlProp" Target="../ctrlProps/ctrlProp1263.xml"/><Relationship Id="rId1473" Type="http://schemas.openxmlformats.org/officeDocument/2006/relationships/ctrlProp" Target="../ctrlProps/ctrlProp1470.xml"/><Relationship Id="rId843" Type="http://schemas.openxmlformats.org/officeDocument/2006/relationships/ctrlProp" Target="../ctrlProps/ctrlProp840.xml"/><Relationship Id="rId1126" Type="http://schemas.openxmlformats.org/officeDocument/2006/relationships/ctrlProp" Target="../ctrlProps/ctrlProp1123.xml"/><Relationship Id="rId1680" Type="http://schemas.openxmlformats.org/officeDocument/2006/relationships/ctrlProp" Target="../ctrlProps/ctrlProp1677.xml"/><Relationship Id="rId1778" Type="http://schemas.openxmlformats.org/officeDocument/2006/relationships/ctrlProp" Target="../ctrlProps/ctrlProp1775.xml"/><Relationship Id="rId1985" Type="http://schemas.openxmlformats.org/officeDocument/2006/relationships/ctrlProp" Target="../ctrlProps/ctrlProp1982.xml"/><Relationship Id="rId703" Type="http://schemas.openxmlformats.org/officeDocument/2006/relationships/ctrlProp" Target="../ctrlProps/ctrlProp700.xml"/><Relationship Id="rId910" Type="http://schemas.openxmlformats.org/officeDocument/2006/relationships/ctrlProp" Target="../ctrlProps/ctrlProp907.xml"/><Relationship Id="rId1333" Type="http://schemas.openxmlformats.org/officeDocument/2006/relationships/ctrlProp" Target="../ctrlProps/ctrlProp1330.xml"/><Relationship Id="rId1540" Type="http://schemas.openxmlformats.org/officeDocument/2006/relationships/ctrlProp" Target="../ctrlProps/ctrlProp1537.xml"/><Relationship Id="rId1638" Type="http://schemas.openxmlformats.org/officeDocument/2006/relationships/ctrlProp" Target="../ctrlProps/ctrlProp1635.xml"/><Relationship Id="rId1400" Type="http://schemas.openxmlformats.org/officeDocument/2006/relationships/ctrlProp" Target="../ctrlProps/ctrlProp1397.xml"/><Relationship Id="rId1845" Type="http://schemas.openxmlformats.org/officeDocument/2006/relationships/ctrlProp" Target="../ctrlProps/ctrlProp1842.xml"/><Relationship Id="rId1705" Type="http://schemas.openxmlformats.org/officeDocument/2006/relationships/ctrlProp" Target="../ctrlProps/ctrlProp1702.xml"/><Relationship Id="rId1912" Type="http://schemas.openxmlformats.org/officeDocument/2006/relationships/ctrlProp" Target="../ctrlProps/ctrlProp1909.xml"/><Relationship Id="rId286" Type="http://schemas.openxmlformats.org/officeDocument/2006/relationships/ctrlProp" Target="../ctrlProps/ctrlProp283.xml"/><Relationship Id="rId493" Type="http://schemas.openxmlformats.org/officeDocument/2006/relationships/ctrlProp" Target="../ctrlProps/ctrlProp490.xml"/><Relationship Id="rId146" Type="http://schemas.openxmlformats.org/officeDocument/2006/relationships/ctrlProp" Target="../ctrlProps/ctrlProp143.xml"/><Relationship Id="rId353" Type="http://schemas.openxmlformats.org/officeDocument/2006/relationships/ctrlProp" Target="../ctrlProps/ctrlProp350.xml"/><Relationship Id="rId560" Type="http://schemas.openxmlformats.org/officeDocument/2006/relationships/ctrlProp" Target="../ctrlProps/ctrlProp557.xml"/><Relationship Id="rId798" Type="http://schemas.openxmlformats.org/officeDocument/2006/relationships/ctrlProp" Target="../ctrlProps/ctrlProp795.xml"/><Relationship Id="rId1190" Type="http://schemas.openxmlformats.org/officeDocument/2006/relationships/ctrlProp" Target="../ctrlProps/ctrlProp1187.xml"/><Relationship Id="rId213" Type="http://schemas.openxmlformats.org/officeDocument/2006/relationships/ctrlProp" Target="../ctrlProps/ctrlProp210.xml"/><Relationship Id="rId420" Type="http://schemas.openxmlformats.org/officeDocument/2006/relationships/ctrlProp" Target="../ctrlProps/ctrlProp417.xml"/><Relationship Id="rId658" Type="http://schemas.openxmlformats.org/officeDocument/2006/relationships/ctrlProp" Target="../ctrlProps/ctrlProp655.xml"/><Relationship Id="rId865" Type="http://schemas.openxmlformats.org/officeDocument/2006/relationships/ctrlProp" Target="../ctrlProps/ctrlProp862.xml"/><Relationship Id="rId1050" Type="http://schemas.openxmlformats.org/officeDocument/2006/relationships/ctrlProp" Target="../ctrlProps/ctrlProp1047.xml"/><Relationship Id="rId1288" Type="http://schemas.openxmlformats.org/officeDocument/2006/relationships/ctrlProp" Target="../ctrlProps/ctrlProp1285.xml"/><Relationship Id="rId1495" Type="http://schemas.openxmlformats.org/officeDocument/2006/relationships/ctrlProp" Target="../ctrlProps/ctrlProp1492.xml"/><Relationship Id="rId518" Type="http://schemas.openxmlformats.org/officeDocument/2006/relationships/ctrlProp" Target="../ctrlProps/ctrlProp515.xml"/><Relationship Id="rId725" Type="http://schemas.openxmlformats.org/officeDocument/2006/relationships/ctrlProp" Target="../ctrlProps/ctrlProp722.xml"/><Relationship Id="rId932" Type="http://schemas.openxmlformats.org/officeDocument/2006/relationships/ctrlProp" Target="../ctrlProps/ctrlProp929.xml"/><Relationship Id="rId1148" Type="http://schemas.openxmlformats.org/officeDocument/2006/relationships/ctrlProp" Target="../ctrlProps/ctrlProp1145.xml"/><Relationship Id="rId1355" Type="http://schemas.openxmlformats.org/officeDocument/2006/relationships/ctrlProp" Target="../ctrlProps/ctrlProp1352.xml"/><Relationship Id="rId1562" Type="http://schemas.openxmlformats.org/officeDocument/2006/relationships/ctrlProp" Target="../ctrlProps/ctrlProp1559.xml"/><Relationship Id="rId1008" Type="http://schemas.openxmlformats.org/officeDocument/2006/relationships/ctrlProp" Target="../ctrlProps/ctrlProp1005.xml"/><Relationship Id="rId1215" Type="http://schemas.openxmlformats.org/officeDocument/2006/relationships/ctrlProp" Target="../ctrlProps/ctrlProp1212.xml"/><Relationship Id="rId1422" Type="http://schemas.openxmlformats.org/officeDocument/2006/relationships/ctrlProp" Target="../ctrlProps/ctrlProp1419.xml"/><Relationship Id="rId1867" Type="http://schemas.openxmlformats.org/officeDocument/2006/relationships/ctrlProp" Target="../ctrlProps/ctrlProp1864.xml"/><Relationship Id="rId61" Type="http://schemas.openxmlformats.org/officeDocument/2006/relationships/ctrlProp" Target="../ctrlProps/ctrlProp58.xml"/><Relationship Id="rId1727" Type="http://schemas.openxmlformats.org/officeDocument/2006/relationships/ctrlProp" Target="../ctrlProps/ctrlProp1724.xml"/><Relationship Id="rId1934" Type="http://schemas.openxmlformats.org/officeDocument/2006/relationships/ctrlProp" Target="../ctrlProps/ctrlProp1931.xml"/><Relationship Id="rId19" Type="http://schemas.openxmlformats.org/officeDocument/2006/relationships/ctrlProp" Target="../ctrlProps/ctrlProp16.xml"/><Relationship Id="rId224" Type="http://schemas.openxmlformats.org/officeDocument/2006/relationships/ctrlProp" Target="../ctrlProps/ctrlProp221.xml"/><Relationship Id="rId431" Type="http://schemas.openxmlformats.org/officeDocument/2006/relationships/ctrlProp" Target="../ctrlProps/ctrlProp428.xml"/><Relationship Id="rId529" Type="http://schemas.openxmlformats.org/officeDocument/2006/relationships/ctrlProp" Target="../ctrlProps/ctrlProp526.xml"/><Relationship Id="rId736" Type="http://schemas.openxmlformats.org/officeDocument/2006/relationships/ctrlProp" Target="../ctrlProps/ctrlProp733.xml"/><Relationship Id="rId1061" Type="http://schemas.openxmlformats.org/officeDocument/2006/relationships/ctrlProp" Target="../ctrlProps/ctrlProp1058.xml"/><Relationship Id="rId1159" Type="http://schemas.openxmlformats.org/officeDocument/2006/relationships/ctrlProp" Target="../ctrlProps/ctrlProp1156.xml"/><Relationship Id="rId1366" Type="http://schemas.openxmlformats.org/officeDocument/2006/relationships/ctrlProp" Target="../ctrlProps/ctrlProp1363.xml"/><Relationship Id="rId168" Type="http://schemas.openxmlformats.org/officeDocument/2006/relationships/ctrlProp" Target="../ctrlProps/ctrlProp165.xml"/><Relationship Id="rId943" Type="http://schemas.openxmlformats.org/officeDocument/2006/relationships/ctrlProp" Target="../ctrlProps/ctrlProp940.xml"/><Relationship Id="rId1019" Type="http://schemas.openxmlformats.org/officeDocument/2006/relationships/ctrlProp" Target="../ctrlProps/ctrlProp1016.xml"/><Relationship Id="rId1573" Type="http://schemas.openxmlformats.org/officeDocument/2006/relationships/ctrlProp" Target="../ctrlProps/ctrlProp1570.xml"/><Relationship Id="rId1780" Type="http://schemas.openxmlformats.org/officeDocument/2006/relationships/ctrlProp" Target="../ctrlProps/ctrlProp1777.xml"/><Relationship Id="rId1878" Type="http://schemas.openxmlformats.org/officeDocument/2006/relationships/ctrlProp" Target="../ctrlProps/ctrlProp1875.xml"/><Relationship Id="rId72" Type="http://schemas.openxmlformats.org/officeDocument/2006/relationships/ctrlProp" Target="../ctrlProps/ctrlProp69.xml"/><Relationship Id="rId375" Type="http://schemas.openxmlformats.org/officeDocument/2006/relationships/ctrlProp" Target="../ctrlProps/ctrlProp372.xml"/><Relationship Id="rId582" Type="http://schemas.openxmlformats.org/officeDocument/2006/relationships/ctrlProp" Target="../ctrlProps/ctrlProp579.xml"/><Relationship Id="rId803" Type="http://schemas.openxmlformats.org/officeDocument/2006/relationships/ctrlProp" Target="../ctrlProps/ctrlProp800.xml"/><Relationship Id="rId1226" Type="http://schemas.openxmlformats.org/officeDocument/2006/relationships/ctrlProp" Target="../ctrlProps/ctrlProp1223.xml"/><Relationship Id="rId1433" Type="http://schemas.openxmlformats.org/officeDocument/2006/relationships/ctrlProp" Target="../ctrlProps/ctrlProp1430.xml"/><Relationship Id="rId1640" Type="http://schemas.openxmlformats.org/officeDocument/2006/relationships/ctrlProp" Target="../ctrlProps/ctrlProp1637.xml"/><Relationship Id="rId1738" Type="http://schemas.openxmlformats.org/officeDocument/2006/relationships/ctrlProp" Target="../ctrlProps/ctrlProp1735.xml"/><Relationship Id="rId3" Type="http://schemas.openxmlformats.org/officeDocument/2006/relationships/vmlDrawing" Target="../drawings/vmlDrawing1.vml"/><Relationship Id="rId235" Type="http://schemas.openxmlformats.org/officeDocument/2006/relationships/ctrlProp" Target="../ctrlProps/ctrlProp232.xml"/><Relationship Id="rId442" Type="http://schemas.openxmlformats.org/officeDocument/2006/relationships/ctrlProp" Target="../ctrlProps/ctrlProp439.xml"/><Relationship Id="rId887" Type="http://schemas.openxmlformats.org/officeDocument/2006/relationships/ctrlProp" Target="../ctrlProps/ctrlProp884.xml"/><Relationship Id="rId1072" Type="http://schemas.openxmlformats.org/officeDocument/2006/relationships/ctrlProp" Target="../ctrlProps/ctrlProp1069.xml"/><Relationship Id="rId1500" Type="http://schemas.openxmlformats.org/officeDocument/2006/relationships/ctrlProp" Target="../ctrlProps/ctrlProp1497.xml"/><Relationship Id="rId1945" Type="http://schemas.openxmlformats.org/officeDocument/2006/relationships/ctrlProp" Target="../ctrlProps/ctrlProp1942.xml"/><Relationship Id="rId302" Type="http://schemas.openxmlformats.org/officeDocument/2006/relationships/ctrlProp" Target="../ctrlProps/ctrlProp299.xml"/><Relationship Id="rId747" Type="http://schemas.openxmlformats.org/officeDocument/2006/relationships/ctrlProp" Target="../ctrlProps/ctrlProp744.xml"/><Relationship Id="rId954" Type="http://schemas.openxmlformats.org/officeDocument/2006/relationships/ctrlProp" Target="../ctrlProps/ctrlProp951.xml"/><Relationship Id="rId1377" Type="http://schemas.openxmlformats.org/officeDocument/2006/relationships/ctrlProp" Target="../ctrlProps/ctrlProp1374.xml"/><Relationship Id="rId1584" Type="http://schemas.openxmlformats.org/officeDocument/2006/relationships/ctrlProp" Target="../ctrlProps/ctrlProp1581.xml"/><Relationship Id="rId1791" Type="http://schemas.openxmlformats.org/officeDocument/2006/relationships/ctrlProp" Target="../ctrlProps/ctrlProp1788.xml"/><Relationship Id="rId1805" Type="http://schemas.openxmlformats.org/officeDocument/2006/relationships/ctrlProp" Target="../ctrlProps/ctrlProp1802.xml"/><Relationship Id="rId83" Type="http://schemas.openxmlformats.org/officeDocument/2006/relationships/ctrlProp" Target="../ctrlProps/ctrlProp80.xml"/><Relationship Id="rId179" Type="http://schemas.openxmlformats.org/officeDocument/2006/relationships/ctrlProp" Target="../ctrlProps/ctrlProp176.xml"/><Relationship Id="rId386" Type="http://schemas.openxmlformats.org/officeDocument/2006/relationships/ctrlProp" Target="../ctrlProps/ctrlProp383.xml"/><Relationship Id="rId593" Type="http://schemas.openxmlformats.org/officeDocument/2006/relationships/ctrlProp" Target="../ctrlProps/ctrlProp590.xml"/><Relationship Id="rId607" Type="http://schemas.openxmlformats.org/officeDocument/2006/relationships/ctrlProp" Target="../ctrlProps/ctrlProp604.xml"/><Relationship Id="rId814" Type="http://schemas.openxmlformats.org/officeDocument/2006/relationships/ctrlProp" Target="../ctrlProps/ctrlProp811.xml"/><Relationship Id="rId1237" Type="http://schemas.openxmlformats.org/officeDocument/2006/relationships/ctrlProp" Target="../ctrlProps/ctrlProp1234.xml"/><Relationship Id="rId1444" Type="http://schemas.openxmlformats.org/officeDocument/2006/relationships/ctrlProp" Target="../ctrlProps/ctrlProp1441.xml"/><Relationship Id="rId1651" Type="http://schemas.openxmlformats.org/officeDocument/2006/relationships/ctrlProp" Target="../ctrlProps/ctrlProp1648.xml"/><Relationship Id="rId1889" Type="http://schemas.openxmlformats.org/officeDocument/2006/relationships/ctrlProp" Target="../ctrlProps/ctrlProp1886.xml"/><Relationship Id="rId246" Type="http://schemas.openxmlformats.org/officeDocument/2006/relationships/ctrlProp" Target="../ctrlProps/ctrlProp243.xml"/><Relationship Id="rId453" Type="http://schemas.openxmlformats.org/officeDocument/2006/relationships/ctrlProp" Target="../ctrlProps/ctrlProp450.xml"/><Relationship Id="rId660" Type="http://schemas.openxmlformats.org/officeDocument/2006/relationships/ctrlProp" Target="../ctrlProps/ctrlProp657.xml"/><Relationship Id="rId898" Type="http://schemas.openxmlformats.org/officeDocument/2006/relationships/ctrlProp" Target="../ctrlProps/ctrlProp895.xml"/><Relationship Id="rId1083" Type="http://schemas.openxmlformats.org/officeDocument/2006/relationships/ctrlProp" Target="../ctrlProps/ctrlProp1080.xml"/><Relationship Id="rId1290" Type="http://schemas.openxmlformats.org/officeDocument/2006/relationships/ctrlProp" Target="../ctrlProps/ctrlProp1287.xml"/><Relationship Id="rId1304" Type="http://schemas.openxmlformats.org/officeDocument/2006/relationships/ctrlProp" Target="../ctrlProps/ctrlProp1301.xml"/><Relationship Id="rId1511" Type="http://schemas.openxmlformats.org/officeDocument/2006/relationships/ctrlProp" Target="../ctrlProps/ctrlProp1508.xml"/><Relationship Id="rId1749" Type="http://schemas.openxmlformats.org/officeDocument/2006/relationships/ctrlProp" Target="../ctrlProps/ctrlProp1746.xml"/><Relationship Id="rId1956" Type="http://schemas.openxmlformats.org/officeDocument/2006/relationships/ctrlProp" Target="../ctrlProps/ctrlProp1953.xml"/><Relationship Id="rId106" Type="http://schemas.openxmlformats.org/officeDocument/2006/relationships/ctrlProp" Target="../ctrlProps/ctrlProp103.xml"/><Relationship Id="rId313" Type="http://schemas.openxmlformats.org/officeDocument/2006/relationships/ctrlProp" Target="../ctrlProps/ctrlProp310.xml"/><Relationship Id="rId758" Type="http://schemas.openxmlformats.org/officeDocument/2006/relationships/ctrlProp" Target="../ctrlProps/ctrlProp755.xml"/><Relationship Id="rId965" Type="http://schemas.openxmlformats.org/officeDocument/2006/relationships/ctrlProp" Target="../ctrlProps/ctrlProp962.xml"/><Relationship Id="rId1150" Type="http://schemas.openxmlformats.org/officeDocument/2006/relationships/ctrlProp" Target="../ctrlProps/ctrlProp1147.xml"/><Relationship Id="rId1388" Type="http://schemas.openxmlformats.org/officeDocument/2006/relationships/ctrlProp" Target="../ctrlProps/ctrlProp1385.xml"/><Relationship Id="rId1595" Type="http://schemas.openxmlformats.org/officeDocument/2006/relationships/ctrlProp" Target="../ctrlProps/ctrlProp1592.xml"/><Relationship Id="rId1609" Type="http://schemas.openxmlformats.org/officeDocument/2006/relationships/ctrlProp" Target="../ctrlProps/ctrlProp1606.xml"/><Relationship Id="rId1816" Type="http://schemas.openxmlformats.org/officeDocument/2006/relationships/ctrlProp" Target="../ctrlProps/ctrlProp1813.xml"/><Relationship Id="rId10" Type="http://schemas.openxmlformats.org/officeDocument/2006/relationships/ctrlProp" Target="../ctrlProps/ctrlProp7.xml"/><Relationship Id="rId94" Type="http://schemas.openxmlformats.org/officeDocument/2006/relationships/ctrlProp" Target="../ctrlProps/ctrlProp91.xml"/><Relationship Id="rId397" Type="http://schemas.openxmlformats.org/officeDocument/2006/relationships/ctrlProp" Target="../ctrlProps/ctrlProp394.xml"/><Relationship Id="rId520" Type="http://schemas.openxmlformats.org/officeDocument/2006/relationships/ctrlProp" Target="../ctrlProps/ctrlProp517.xml"/><Relationship Id="rId618" Type="http://schemas.openxmlformats.org/officeDocument/2006/relationships/ctrlProp" Target="../ctrlProps/ctrlProp615.xml"/><Relationship Id="rId825" Type="http://schemas.openxmlformats.org/officeDocument/2006/relationships/ctrlProp" Target="../ctrlProps/ctrlProp822.xml"/><Relationship Id="rId1248" Type="http://schemas.openxmlformats.org/officeDocument/2006/relationships/ctrlProp" Target="../ctrlProps/ctrlProp1245.xml"/><Relationship Id="rId1455" Type="http://schemas.openxmlformats.org/officeDocument/2006/relationships/ctrlProp" Target="../ctrlProps/ctrlProp1452.xml"/><Relationship Id="rId1662" Type="http://schemas.openxmlformats.org/officeDocument/2006/relationships/ctrlProp" Target="../ctrlProps/ctrlProp1659.xml"/><Relationship Id="rId257" Type="http://schemas.openxmlformats.org/officeDocument/2006/relationships/ctrlProp" Target="../ctrlProps/ctrlProp254.xml"/><Relationship Id="rId464" Type="http://schemas.openxmlformats.org/officeDocument/2006/relationships/ctrlProp" Target="../ctrlProps/ctrlProp461.xml"/><Relationship Id="rId1010" Type="http://schemas.openxmlformats.org/officeDocument/2006/relationships/ctrlProp" Target="../ctrlProps/ctrlProp1007.xml"/><Relationship Id="rId1094" Type="http://schemas.openxmlformats.org/officeDocument/2006/relationships/ctrlProp" Target="../ctrlProps/ctrlProp1091.xml"/><Relationship Id="rId1108" Type="http://schemas.openxmlformats.org/officeDocument/2006/relationships/ctrlProp" Target="../ctrlProps/ctrlProp1105.xml"/><Relationship Id="rId1315" Type="http://schemas.openxmlformats.org/officeDocument/2006/relationships/ctrlProp" Target="../ctrlProps/ctrlProp1312.xml"/><Relationship Id="rId1967" Type="http://schemas.openxmlformats.org/officeDocument/2006/relationships/ctrlProp" Target="../ctrlProps/ctrlProp1964.xml"/><Relationship Id="rId117" Type="http://schemas.openxmlformats.org/officeDocument/2006/relationships/ctrlProp" Target="../ctrlProps/ctrlProp114.xml"/><Relationship Id="rId671" Type="http://schemas.openxmlformats.org/officeDocument/2006/relationships/ctrlProp" Target="../ctrlProps/ctrlProp668.xml"/><Relationship Id="rId769" Type="http://schemas.openxmlformats.org/officeDocument/2006/relationships/ctrlProp" Target="../ctrlProps/ctrlProp766.xml"/><Relationship Id="rId976" Type="http://schemas.openxmlformats.org/officeDocument/2006/relationships/ctrlProp" Target="../ctrlProps/ctrlProp973.xml"/><Relationship Id="rId1399" Type="http://schemas.openxmlformats.org/officeDocument/2006/relationships/ctrlProp" Target="../ctrlProps/ctrlProp1396.xml"/><Relationship Id="rId324" Type="http://schemas.openxmlformats.org/officeDocument/2006/relationships/ctrlProp" Target="../ctrlProps/ctrlProp321.xml"/><Relationship Id="rId531" Type="http://schemas.openxmlformats.org/officeDocument/2006/relationships/ctrlProp" Target="../ctrlProps/ctrlProp528.xml"/><Relationship Id="rId629" Type="http://schemas.openxmlformats.org/officeDocument/2006/relationships/ctrlProp" Target="../ctrlProps/ctrlProp626.xml"/><Relationship Id="rId1161" Type="http://schemas.openxmlformats.org/officeDocument/2006/relationships/ctrlProp" Target="../ctrlProps/ctrlProp1158.xml"/><Relationship Id="rId1259" Type="http://schemas.openxmlformats.org/officeDocument/2006/relationships/ctrlProp" Target="../ctrlProps/ctrlProp1256.xml"/><Relationship Id="rId1466" Type="http://schemas.openxmlformats.org/officeDocument/2006/relationships/ctrlProp" Target="../ctrlProps/ctrlProp1463.xml"/><Relationship Id="rId2005" Type="http://schemas.openxmlformats.org/officeDocument/2006/relationships/comments" Target="../comments1.xml"/><Relationship Id="rId836" Type="http://schemas.openxmlformats.org/officeDocument/2006/relationships/ctrlProp" Target="../ctrlProps/ctrlProp833.xml"/><Relationship Id="rId1021" Type="http://schemas.openxmlformats.org/officeDocument/2006/relationships/ctrlProp" Target="../ctrlProps/ctrlProp1018.xml"/><Relationship Id="rId1119" Type="http://schemas.openxmlformats.org/officeDocument/2006/relationships/ctrlProp" Target="../ctrlProps/ctrlProp1116.xml"/><Relationship Id="rId1673" Type="http://schemas.openxmlformats.org/officeDocument/2006/relationships/ctrlProp" Target="../ctrlProps/ctrlProp1670.xml"/><Relationship Id="rId1880" Type="http://schemas.openxmlformats.org/officeDocument/2006/relationships/ctrlProp" Target="../ctrlProps/ctrlProp1877.xml"/><Relationship Id="rId1978" Type="http://schemas.openxmlformats.org/officeDocument/2006/relationships/ctrlProp" Target="../ctrlProps/ctrlProp1975.xml"/><Relationship Id="rId903" Type="http://schemas.openxmlformats.org/officeDocument/2006/relationships/ctrlProp" Target="../ctrlProps/ctrlProp900.xml"/><Relationship Id="rId1326" Type="http://schemas.openxmlformats.org/officeDocument/2006/relationships/ctrlProp" Target="../ctrlProps/ctrlProp1323.xml"/><Relationship Id="rId1533" Type="http://schemas.openxmlformats.org/officeDocument/2006/relationships/ctrlProp" Target="../ctrlProps/ctrlProp1530.xml"/><Relationship Id="rId1740" Type="http://schemas.openxmlformats.org/officeDocument/2006/relationships/ctrlProp" Target="../ctrlProps/ctrlProp1737.xml"/><Relationship Id="rId32" Type="http://schemas.openxmlformats.org/officeDocument/2006/relationships/ctrlProp" Target="../ctrlProps/ctrlProp29.xml"/><Relationship Id="rId1600" Type="http://schemas.openxmlformats.org/officeDocument/2006/relationships/ctrlProp" Target="../ctrlProps/ctrlProp1597.xml"/><Relationship Id="rId1838" Type="http://schemas.openxmlformats.org/officeDocument/2006/relationships/ctrlProp" Target="../ctrlProps/ctrlProp1835.xml"/><Relationship Id="rId181" Type="http://schemas.openxmlformats.org/officeDocument/2006/relationships/ctrlProp" Target="../ctrlProps/ctrlProp178.xml"/><Relationship Id="rId1905" Type="http://schemas.openxmlformats.org/officeDocument/2006/relationships/ctrlProp" Target="../ctrlProps/ctrlProp1902.xml"/><Relationship Id="rId279" Type="http://schemas.openxmlformats.org/officeDocument/2006/relationships/ctrlProp" Target="../ctrlProps/ctrlProp276.xml"/><Relationship Id="rId486" Type="http://schemas.openxmlformats.org/officeDocument/2006/relationships/ctrlProp" Target="../ctrlProps/ctrlProp483.xml"/><Relationship Id="rId693" Type="http://schemas.openxmlformats.org/officeDocument/2006/relationships/ctrlProp" Target="../ctrlProps/ctrlProp690.xml"/><Relationship Id="rId139" Type="http://schemas.openxmlformats.org/officeDocument/2006/relationships/ctrlProp" Target="../ctrlProps/ctrlProp136.xml"/><Relationship Id="rId346" Type="http://schemas.openxmlformats.org/officeDocument/2006/relationships/ctrlProp" Target="../ctrlProps/ctrlProp343.xml"/><Relationship Id="rId553" Type="http://schemas.openxmlformats.org/officeDocument/2006/relationships/ctrlProp" Target="../ctrlProps/ctrlProp550.xml"/><Relationship Id="rId760" Type="http://schemas.openxmlformats.org/officeDocument/2006/relationships/ctrlProp" Target="../ctrlProps/ctrlProp757.xml"/><Relationship Id="rId998" Type="http://schemas.openxmlformats.org/officeDocument/2006/relationships/ctrlProp" Target="../ctrlProps/ctrlProp995.xml"/><Relationship Id="rId1183" Type="http://schemas.openxmlformats.org/officeDocument/2006/relationships/ctrlProp" Target="../ctrlProps/ctrlProp1180.xml"/><Relationship Id="rId1390" Type="http://schemas.openxmlformats.org/officeDocument/2006/relationships/ctrlProp" Target="../ctrlProps/ctrlProp1387.xml"/><Relationship Id="rId206" Type="http://schemas.openxmlformats.org/officeDocument/2006/relationships/ctrlProp" Target="../ctrlProps/ctrlProp203.xml"/><Relationship Id="rId413" Type="http://schemas.openxmlformats.org/officeDocument/2006/relationships/ctrlProp" Target="../ctrlProps/ctrlProp410.xml"/><Relationship Id="rId858" Type="http://schemas.openxmlformats.org/officeDocument/2006/relationships/ctrlProp" Target="../ctrlProps/ctrlProp855.xml"/><Relationship Id="rId1043" Type="http://schemas.openxmlformats.org/officeDocument/2006/relationships/ctrlProp" Target="../ctrlProps/ctrlProp1040.xml"/><Relationship Id="rId1488" Type="http://schemas.openxmlformats.org/officeDocument/2006/relationships/ctrlProp" Target="../ctrlProps/ctrlProp1485.xml"/><Relationship Id="rId1695" Type="http://schemas.openxmlformats.org/officeDocument/2006/relationships/ctrlProp" Target="../ctrlProps/ctrlProp1692.xml"/><Relationship Id="rId620" Type="http://schemas.openxmlformats.org/officeDocument/2006/relationships/ctrlProp" Target="../ctrlProps/ctrlProp617.xml"/><Relationship Id="rId718" Type="http://schemas.openxmlformats.org/officeDocument/2006/relationships/ctrlProp" Target="../ctrlProps/ctrlProp715.xml"/><Relationship Id="rId925" Type="http://schemas.openxmlformats.org/officeDocument/2006/relationships/ctrlProp" Target="../ctrlProps/ctrlProp922.xml"/><Relationship Id="rId1250" Type="http://schemas.openxmlformats.org/officeDocument/2006/relationships/ctrlProp" Target="../ctrlProps/ctrlProp1247.xml"/><Relationship Id="rId1348" Type="http://schemas.openxmlformats.org/officeDocument/2006/relationships/ctrlProp" Target="../ctrlProps/ctrlProp1345.xml"/><Relationship Id="rId1555" Type="http://schemas.openxmlformats.org/officeDocument/2006/relationships/ctrlProp" Target="../ctrlProps/ctrlProp1552.xml"/><Relationship Id="rId1762" Type="http://schemas.openxmlformats.org/officeDocument/2006/relationships/ctrlProp" Target="../ctrlProps/ctrlProp1759.xml"/><Relationship Id="rId1110" Type="http://schemas.openxmlformats.org/officeDocument/2006/relationships/ctrlProp" Target="../ctrlProps/ctrlProp1107.xml"/><Relationship Id="rId1208" Type="http://schemas.openxmlformats.org/officeDocument/2006/relationships/ctrlProp" Target="../ctrlProps/ctrlProp1205.xml"/><Relationship Id="rId1415" Type="http://schemas.openxmlformats.org/officeDocument/2006/relationships/ctrlProp" Target="../ctrlProps/ctrlProp1412.xml"/><Relationship Id="rId54" Type="http://schemas.openxmlformats.org/officeDocument/2006/relationships/ctrlProp" Target="../ctrlProps/ctrlProp51.xml"/><Relationship Id="rId1622" Type="http://schemas.openxmlformats.org/officeDocument/2006/relationships/ctrlProp" Target="../ctrlProps/ctrlProp1619.xml"/><Relationship Id="rId1927" Type="http://schemas.openxmlformats.org/officeDocument/2006/relationships/ctrlProp" Target="../ctrlProps/ctrlProp1924.xml"/><Relationship Id="rId270" Type="http://schemas.openxmlformats.org/officeDocument/2006/relationships/ctrlProp" Target="../ctrlProps/ctrlProp267.xml"/><Relationship Id="rId130" Type="http://schemas.openxmlformats.org/officeDocument/2006/relationships/ctrlProp" Target="../ctrlProps/ctrlProp127.xml"/><Relationship Id="rId368" Type="http://schemas.openxmlformats.org/officeDocument/2006/relationships/ctrlProp" Target="../ctrlProps/ctrlProp365.xml"/><Relationship Id="rId575" Type="http://schemas.openxmlformats.org/officeDocument/2006/relationships/ctrlProp" Target="../ctrlProps/ctrlProp572.xml"/><Relationship Id="rId782" Type="http://schemas.openxmlformats.org/officeDocument/2006/relationships/ctrlProp" Target="../ctrlProps/ctrlProp779.xml"/><Relationship Id="rId228" Type="http://schemas.openxmlformats.org/officeDocument/2006/relationships/ctrlProp" Target="../ctrlProps/ctrlProp225.xml"/><Relationship Id="rId435" Type="http://schemas.openxmlformats.org/officeDocument/2006/relationships/ctrlProp" Target="../ctrlProps/ctrlProp432.xml"/><Relationship Id="rId642" Type="http://schemas.openxmlformats.org/officeDocument/2006/relationships/ctrlProp" Target="../ctrlProps/ctrlProp639.xml"/><Relationship Id="rId1065" Type="http://schemas.openxmlformats.org/officeDocument/2006/relationships/ctrlProp" Target="../ctrlProps/ctrlProp1062.xml"/><Relationship Id="rId1272" Type="http://schemas.openxmlformats.org/officeDocument/2006/relationships/ctrlProp" Target="../ctrlProps/ctrlProp1269.xml"/><Relationship Id="rId502" Type="http://schemas.openxmlformats.org/officeDocument/2006/relationships/ctrlProp" Target="../ctrlProps/ctrlProp499.xml"/><Relationship Id="rId947" Type="http://schemas.openxmlformats.org/officeDocument/2006/relationships/ctrlProp" Target="../ctrlProps/ctrlProp944.xml"/><Relationship Id="rId1132" Type="http://schemas.openxmlformats.org/officeDocument/2006/relationships/ctrlProp" Target="../ctrlProps/ctrlProp1129.xml"/><Relationship Id="rId1577" Type="http://schemas.openxmlformats.org/officeDocument/2006/relationships/ctrlProp" Target="../ctrlProps/ctrlProp1574.xml"/><Relationship Id="rId1784" Type="http://schemas.openxmlformats.org/officeDocument/2006/relationships/ctrlProp" Target="../ctrlProps/ctrlProp1781.xml"/><Relationship Id="rId1991" Type="http://schemas.openxmlformats.org/officeDocument/2006/relationships/ctrlProp" Target="../ctrlProps/ctrlProp1988.xml"/><Relationship Id="rId76" Type="http://schemas.openxmlformats.org/officeDocument/2006/relationships/ctrlProp" Target="../ctrlProps/ctrlProp73.xml"/><Relationship Id="rId807" Type="http://schemas.openxmlformats.org/officeDocument/2006/relationships/ctrlProp" Target="../ctrlProps/ctrlProp804.xml"/><Relationship Id="rId1437" Type="http://schemas.openxmlformats.org/officeDocument/2006/relationships/ctrlProp" Target="../ctrlProps/ctrlProp1434.xml"/><Relationship Id="rId1644" Type="http://schemas.openxmlformats.org/officeDocument/2006/relationships/ctrlProp" Target="../ctrlProps/ctrlProp1641.xml"/><Relationship Id="rId1851" Type="http://schemas.openxmlformats.org/officeDocument/2006/relationships/ctrlProp" Target="../ctrlProps/ctrlProp1848.xml"/><Relationship Id="rId1504" Type="http://schemas.openxmlformats.org/officeDocument/2006/relationships/ctrlProp" Target="../ctrlProps/ctrlProp1501.xml"/><Relationship Id="rId1711" Type="http://schemas.openxmlformats.org/officeDocument/2006/relationships/ctrlProp" Target="../ctrlProps/ctrlProp1708.xml"/><Relationship Id="rId1949" Type="http://schemas.openxmlformats.org/officeDocument/2006/relationships/ctrlProp" Target="../ctrlProps/ctrlProp1946.xml"/><Relationship Id="rId292" Type="http://schemas.openxmlformats.org/officeDocument/2006/relationships/ctrlProp" Target="../ctrlProps/ctrlProp289.xml"/><Relationship Id="rId1809" Type="http://schemas.openxmlformats.org/officeDocument/2006/relationships/ctrlProp" Target="../ctrlProps/ctrlProp1806.xml"/><Relationship Id="rId597" Type="http://schemas.openxmlformats.org/officeDocument/2006/relationships/ctrlProp" Target="../ctrlProps/ctrlProp594.xml"/><Relationship Id="rId152" Type="http://schemas.openxmlformats.org/officeDocument/2006/relationships/ctrlProp" Target="../ctrlProps/ctrlProp149.xml"/><Relationship Id="rId457" Type="http://schemas.openxmlformats.org/officeDocument/2006/relationships/ctrlProp" Target="../ctrlProps/ctrlProp454.xml"/><Relationship Id="rId1087" Type="http://schemas.openxmlformats.org/officeDocument/2006/relationships/ctrlProp" Target="../ctrlProps/ctrlProp1084.xml"/><Relationship Id="rId1294" Type="http://schemas.openxmlformats.org/officeDocument/2006/relationships/ctrlProp" Target="../ctrlProps/ctrlProp1291.xml"/><Relationship Id="rId664" Type="http://schemas.openxmlformats.org/officeDocument/2006/relationships/ctrlProp" Target="../ctrlProps/ctrlProp661.xml"/><Relationship Id="rId871" Type="http://schemas.openxmlformats.org/officeDocument/2006/relationships/ctrlProp" Target="../ctrlProps/ctrlProp868.xml"/><Relationship Id="rId969" Type="http://schemas.openxmlformats.org/officeDocument/2006/relationships/ctrlProp" Target="../ctrlProps/ctrlProp966.xml"/><Relationship Id="rId1599" Type="http://schemas.openxmlformats.org/officeDocument/2006/relationships/ctrlProp" Target="../ctrlProps/ctrlProp1596.xml"/><Relationship Id="rId317" Type="http://schemas.openxmlformats.org/officeDocument/2006/relationships/ctrlProp" Target="../ctrlProps/ctrlProp314.xml"/><Relationship Id="rId524" Type="http://schemas.openxmlformats.org/officeDocument/2006/relationships/ctrlProp" Target="../ctrlProps/ctrlProp521.xml"/><Relationship Id="rId731" Type="http://schemas.openxmlformats.org/officeDocument/2006/relationships/ctrlProp" Target="../ctrlProps/ctrlProp728.xml"/><Relationship Id="rId1154" Type="http://schemas.openxmlformats.org/officeDocument/2006/relationships/ctrlProp" Target="../ctrlProps/ctrlProp1151.xml"/><Relationship Id="rId1361" Type="http://schemas.openxmlformats.org/officeDocument/2006/relationships/ctrlProp" Target="../ctrlProps/ctrlProp1358.xml"/><Relationship Id="rId1459" Type="http://schemas.openxmlformats.org/officeDocument/2006/relationships/ctrlProp" Target="../ctrlProps/ctrlProp1456.xml"/><Relationship Id="rId98" Type="http://schemas.openxmlformats.org/officeDocument/2006/relationships/ctrlProp" Target="../ctrlProps/ctrlProp95.xml"/><Relationship Id="rId829" Type="http://schemas.openxmlformats.org/officeDocument/2006/relationships/ctrlProp" Target="../ctrlProps/ctrlProp826.xml"/><Relationship Id="rId1014" Type="http://schemas.openxmlformats.org/officeDocument/2006/relationships/ctrlProp" Target="../ctrlProps/ctrlProp1011.xml"/><Relationship Id="rId1221" Type="http://schemas.openxmlformats.org/officeDocument/2006/relationships/ctrlProp" Target="../ctrlProps/ctrlProp1218.xml"/><Relationship Id="rId1666" Type="http://schemas.openxmlformats.org/officeDocument/2006/relationships/ctrlProp" Target="../ctrlProps/ctrlProp1663.xml"/><Relationship Id="rId1873" Type="http://schemas.openxmlformats.org/officeDocument/2006/relationships/ctrlProp" Target="../ctrlProps/ctrlProp1870.xml"/><Relationship Id="rId1319" Type="http://schemas.openxmlformats.org/officeDocument/2006/relationships/ctrlProp" Target="../ctrlProps/ctrlProp1316.xml"/><Relationship Id="rId1526" Type="http://schemas.openxmlformats.org/officeDocument/2006/relationships/ctrlProp" Target="../ctrlProps/ctrlProp1523.xml"/><Relationship Id="rId1733" Type="http://schemas.openxmlformats.org/officeDocument/2006/relationships/ctrlProp" Target="../ctrlProps/ctrlProp1730.xml"/><Relationship Id="rId1940" Type="http://schemas.openxmlformats.org/officeDocument/2006/relationships/ctrlProp" Target="../ctrlProps/ctrlProp1937.xml"/><Relationship Id="rId25" Type="http://schemas.openxmlformats.org/officeDocument/2006/relationships/ctrlProp" Target="../ctrlProps/ctrlProp22.xml"/><Relationship Id="rId1800" Type="http://schemas.openxmlformats.org/officeDocument/2006/relationships/ctrlProp" Target="../ctrlProps/ctrlProp1797.xml"/><Relationship Id="rId174" Type="http://schemas.openxmlformats.org/officeDocument/2006/relationships/ctrlProp" Target="../ctrlProps/ctrlProp171.xml"/><Relationship Id="rId381" Type="http://schemas.openxmlformats.org/officeDocument/2006/relationships/ctrlProp" Target="../ctrlProps/ctrlProp378.xml"/><Relationship Id="rId241" Type="http://schemas.openxmlformats.org/officeDocument/2006/relationships/ctrlProp" Target="../ctrlProps/ctrlProp238.xml"/><Relationship Id="rId479" Type="http://schemas.openxmlformats.org/officeDocument/2006/relationships/ctrlProp" Target="../ctrlProps/ctrlProp476.xml"/><Relationship Id="rId686" Type="http://schemas.openxmlformats.org/officeDocument/2006/relationships/ctrlProp" Target="../ctrlProps/ctrlProp683.xml"/><Relationship Id="rId893" Type="http://schemas.openxmlformats.org/officeDocument/2006/relationships/ctrlProp" Target="../ctrlProps/ctrlProp890.xml"/><Relationship Id="rId339" Type="http://schemas.openxmlformats.org/officeDocument/2006/relationships/ctrlProp" Target="../ctrlProps/ctrlProp336.xml"/><Relationship Id="rId546" Type="http://schemas.openxmlformats.org/officeDocument/2006/relationships/ctrlProp" Target="../ctrlProps/ctrlProp543.xml"/><Relationship Id="rId753" Type="http://schemas.openxmlformats.org/officeDocument/2006/relationships/ctrlProp" Target="../ctrlProps/ctrlProp750.xml"/><Relationship Id="rId1176" Type="http://schemas.openxmlformats.org/officeDocument/2006/relationships/ctrlProp" Target="../ctrlProps/ctrlProp1173.xml"/><Relationship Id="rId1383" Type="http://schemas.openxmlformats.org/officeDocument/2006/relationships/ctrlProp" Target="../ctrlProps/ctrlProp1380.xml"/><Relationship Id="rId101" Type="http://schemas.openxmlformats.org/officeDocument/2006/relationships/ctrlProp" Target="../ctrlProps/ctrlProp98.xml"/><Relationship Id="rId406" Type="http://schemas.openxmlformats.org/officeDocument/2006/relationships/ctrlProp" Target="../ctrlProps/ctrlProp403.xml"/><Relationship Id="rId960" Type="http://schemas.openxmlformats.org/officeDocument/2006/relationships/ctrlProp" Target="../ctrlProps/ctrlProp957.xml"/><Relationship Id="rId1036" Type="http://schemas.openxmlformats.org/officeDocument/2006/relationships/ctrlProp" Target="../ctrlProps/ctrlProp1033.xml"/><Relationship Id="rId1243" Type="http://schemas.openxmlformats.org/officeDocument/2006/relationships/ctrlProp" Target="../ctrlProps/ctrlProp1240.xml"/><Relationship Id="rId1590" Type="http://schemas.openxmlformats.org/officeDocument/2006/relationships/ctrlProp" Target="../ctrlProps/ctrlProp1587.xml"/><Relationship Id="rId1688" Type="http://schemas.openxmlformats.org/officeDocument/2006/relationships/ctrlProp" Target="../ctrlProps/ctrlProp1685.xml"/><Relationship Id="rId1895" Type="http://schemas.openxmlformats.org/officeDocument/2006/relationships/ctrlProp" Target="../ctrlProps/ctrlProp1892.xml"/><Relationship Id="rId613" Type="http://schemas.openxmlformats.org/officeDocument/2006/relationships/ctrlProp" Target="../ctrlProps/ctrlProp610.xml"/><Relationship Id="rId820" Type="http://schemas.openxmlformats.org/officeDocument/2006/relationships/ctrlProp" Target="../ctrlProps/ctrlProp817.xml"/><Relationship Id="rId918" Type="http://schemas.openxmlformats.org/officeDocument/2006/relationships/ctrlProp" Target="../ctrlProps/ctrlProp915.xml"/><Relationship Id="rId1450" Type="http://schemas.openxmlformats.org/officeDocument/2006/relationships/ctrlProp" Target="../ctrlProps/ctrlProp1447.xml"/><Relationship Id="rId1548" Type="http://schemas.openxmlformats.org/officeDocument/2006/relationships/ctrlProp" Target="../ctrlProps/ctrlProp1545.xml"/><Relationship Id="rId1755" Type="http://schemas.openxmlformats.org/officeDocument/2006/relationships/ctrlProp" Target="../ctrlProps/ctrlProp1752.xml"/><Relationship Id="rId1103" Type="http://schemas.openxmlformats.org/officeDocument/2006/relationships/ctrlProp" Target="../ctrlProps/ctrlProp1100.xml"/><Relationship Id="rId1310" Type="http://schemas.openxmlformats.org/officeDocument/2006/relationships/ctrlProp" Target="../ctrlProps/ctrlProp1307.xml"/><Relationship Id="rId1408" Type="http://schemas.openxmlformats.org/officeDocument/2006/relationships/ctrlProp" Target="../ctrlProps/ctrlProp1405.xml"/><Relationship Id="rId1962" Type="http://schemas.openxmlformats.org/officeDocument/2006/relationships/ctrlProp" Target="../ctrlProps/ctrlProp1959.xml"/><Relationship Id="rId47" Type="http://schemas.openxmlformats.org/officeDocument/2006/relationships/ctrlProp" Target="../ctrlProps/ctrlProp44.xml"/><Relationship Id="rId1615" Type="http://schemas.openxmlformats.org/officeDocument/2006/relationships/ctrlProp" Target="../ctrlProps/ctrlProp1612.xml"/><Relationship Id="rId1822" Type="http://schemas.openxmlformats.org/officeDocument/2006/relationships/ctrlProp" Target="../ctrlProps/ctrlProp1819.xml"/><Relationship Id="rId196" Type="http://schemas.openxmlformats.org/officeDocument/2006/relationships/ctrlProp" Target="../ctrlProps/ctrlProp193.xml"/><Relationship Id="rId263" Type="http://schemas.openxmlformats.org/officeDocument/2006/relationships/ctrlProp" Target="../ctrlProps/ctrlProp260.xml"/><Relationship Id="rId470" Type="http://schemas.openxmlformats.org/officeDocument/2006/relationships/ctrlProp" Target="../ctrlProps/ctrlProp467.xml"/><Relationship Id="rId123" Type="http://schemas.openxmlformats.org/officeDocument/2006/relationships/ctrlProp" Target="../ctrlProps/ctrlProp120.xml"/><Relationship Id="rId330" Type="http://schemas.openxmlformats.org/officeDocument/2006/relationships/ctrlProp" Target="../ctrlProps/ctrlProp327.xml"/><Relationship Id="rId568" Type="http://schemas.openxmlformats.org/officeDocument/2006/relationships/ctrlProp" Target="../ctrlProps/ctrlProp565.xml"/><Relationship Id="rId775" Type="http://schemas.openxmlformats.org/officeDocument/2006/relationships/ctrlProp" Target="../ctrlProps/ctrlProp772.xml"/><Relationship Id="rId982" Type="http://schemas.openxmlformats.org/officeDocument/2006/relationships/ctrlProp" Target="../ctrlProps/ctrlProp979.xml"/><Relationship Id="rId1198" Type="http://schemas.openxmlformats.org/officeDocument/2006/relationships/ctrlProp" Target="../ctrlProps/ctrlProp1195.xml"/><Relationship Id="rId428" Type="http://schemas.openxmlformats.org/officeDocument/2006/relationships/ctrlProp" Target="../ctrlProps/ctrlProp425.xml"/><Relationship Id="rId635" Type="http://schemas.openxmlformats.org/officeDocument/2006/relationships/ctrlProp" Target="../ctrlProps/ctrlProp632.xml"/><Relationship Id="rId842" Type="http://schemas.openxmlformats.org/officeDocument/2006/relationships/ctrlProp" Target="../ctrlProps/ctrlProp839.xml"/><Relationship Id="rId1058" Type="http://schemas.openxmlformats.org/officeDocument/2006/relationships/ctrlProp" Target="../ctrlProps/ctrlProp1055.xml"/><Relationship Id="rId1265" Type="http://schemas.openxmlformats.org/officeDocument/2006/relationships/ctrlProp" Target="../ctrlProps/ctrlProp1262.xml"/><Relationship Id="rId1472" Type="http://schemas.openxmlformats.org/officeDocument/2006/relationships/ctrlProp" Target="../ctrlProps/ctrlProp1469.xml"/><Relationship Id="rId702" Type="http://schemas.openxmlformats.org/officeDocument/2006/relationships/ctrlProp" Target="../ctrlProps/ctrlProp699.xml"/><Relationship Id="rId1125" Type="http://schemas.openxmlformats.org/officeDocument/2006/relationships/ctrlProp" Target="../ctrlProps/ctrlProp1122.xml"/><Relationship Id="rId1332" Type="http://schemas.openxmlformats.org/officeDocument/2006/relationships/ctrlProp" Target="../ctrlProps/ctrlProp1329.xml"/><Relationship Id="rId1777" Type="http://schemas.openxmlformats.org/officeDocument/2006/relationships/ctrlProp" Target="../ctrlProps/ctrlProp1774.xml"/><Relationship Id="rId1984" Type="http://schemas.openxmlformats.org/officeDocument/2006/relationships/ctrlProp" Target="../ctrlProps/ctrlProp1981.xml"/><Relationship Id="rId69" Type="http://schemas.openxmlformats.org/officeDocument/2006/relationships/ctrlProp" Target="../ctrlProps/ctrlProp66.xml"/><Relationship Id="rId1637" Type="http://schemas.openxmlformats.org/officeDocument/2006/relationships/ctrlProp" Target="../ctrlProps/ctrlProp1634.xml"/><Relationship Id="rId1844" Type="http://schemas.openxmlformats.org/officeDocument/2006/relationships/ctrlProp" Target="../ctrlProps/ctrlProp1841.xml"/><Relationship Id="rId1704" Type="http://schemas.openxmlformats.org/officeDocument/2006/relationships/ctrlProp" Target="../ctrlProps/ctrlProp1701.xml"/><Relationship Id="rId285" Type="http://schemas.openxmlformats.org/officeDocument/2006/relationships/ctrlProp" Target="../ctrlProps/ctrlProp282.xml"/><Relationship Id="rId1911" Type="http://schemas.openxmlformats.org/officeDocument/2006/relationships/ctrlProp" Target="../ctrlProps/ctrlProp1908.xml"/><Relationship Id="rId492" Type="http://schemas.openxmlformats.org/officeDocument/2006/relationships/ctrlProp" Target="../ctrlProps/ctrlProp489.xml"/><Relationship Id="rId797" Type="http://schemas.openxmlformats.org/officeDocument/2006/relationships/ctrlProp" Target="../ctrlProps/ctrlProp794.xml"/><Relationship Id="rId145" Type="http://schemas.openxmlformats.org/officeDocument/2006/relationships/ctrlProp" Target="../ctrlProps/ctrlProp142.xml"/><Relationship Id="rId352" Type="http://schemas.openxmlformats.org/officeDocument/2006/relationships/ctrlProp" Target="../ctrlProps/ctrlProp349.xml"/><Relationship Id="rId1287" Type="http://schemas.openxmlformats.org/officeDocument/2006/relationships/ctrlProp" Target="../ctrlProps/ctrlProp1284.xml"/><Relationship Id="rId212" Type="http://schemas.openxmlformats.org/officeDocument/2006/relationships/ctrlProp" Target="../ctrlProps/ctrlProp209.xml"/><Relationship Id="rId657" Type="http://schemas.openxmlformats.org/officeDocument/2006/relationships/ctrlProp" Target="../ctrlProps/ctrlProp654.xml"/><Relationship Id="rId864" Type="http://schemas.openxmlformats.org/officeDocument/2006/relationships/ctrlProp" Target="../ctrlProps/ctrlProp861.xml"/><Relationship Id="rId1494" Type="http://schemas.openxmlformats.org/officeDocument/2006/relationships/ctrlProp" Target="../ctrlProps/ctrlProp1491.xml"/><Relationship Id="rId1799" Type="http://schemas.openxmlformats.org/officeDocument/2006/relationships/ctrlProp" Target="../ctrlProps/ctrlProp1796.xml"/><Relationship Id="rId517" Type="http://schemas.openxmlformats.org/officeDocument/2006/relationships/ctrlProp" Target="../ctrlProps/ctrlProp514.xml"/><Relationship Id="rId724" Type="http://schemas.openxmlformats.org/officeDocument/2006/relationships/ctrlProp" Target="../ctrlProps/ctrlProp721.xml"/><Relationship Id="rId931" Type="http://schemas.openxmlformats.org/officeDocument/2006/relationships/ctrlProp" Target="../ctrlProps/ctrlProp928.xml"/><Relationship Id="rId1147" Type="http://schemas.openxmlformats.org/officeDocument/2006/relationships/ctrlProp" Target="../ctrlProps/ctrlProp1144.xml"/><Relationship Id="rId1354" Type="http://schemas.openxmlformats.org/officeDocument/2006/relationships/ctrlProp" Target="../ctrlProps/ctrlProp1351.xml"/><Relationship Id="rId1561" Type="http://schemas.openxmlformats.org/officeDocument/2006/relationships/ctrlProp" Target="../ctrlProps/ctrlProp1558.xml"/><Relationship Id="rId60" Type="http://schemas.openxmlformats.org/officeDocument/2006/relationships/ctrlProp" Target="../ctrlProps/ctrlProp57.xml"/><Relationship Id="rId1007" Type="http://schemas.openxmlformats.org/officeDocument/2006/relationships/ctrlProp" Target="../ctrlProps/ctrlProp1004.xml"/><Relationship Id="rId1214" Type="http://schemas.openxmlformats.org/officeDocument/2006/relationships/ctrlProp" Target="../ctrlProps/ctrlProp1211.xml"/><Relationship Id="rId1421" Type="http://schemas.openxmlformats.org/officeDocument/2006/relationships/ctrlProp" Target="../ctrlProps/ctrlProp1418.xml"/><Relationship Id="rId1659" Type="http://schemas.openxmlformats.org/officeDocument/2006/relationships/ctrlProp" Target="../ctrlProps/ctrlProp1656.xml"/><Relationship Id="rId1866" Type="http://schemas.openxmlformats.org/officeDocument/2006/relationships/ctrlProp" Target="../ctrlProps/ctrlProp1863.xml"/><Relationship Id="rId1519" Type="http://schemas.openxmlformats.org/officeDocument/2006/relationships/ctrlProp" Target="../ctrlProps/ctrlProp1516.xml"/><Relationship Id="rId1726" Type="http://schemas.openxmlformats.org/officeDocument/2006/relationships/ctrlProp" Target="../ctrlProps/ctrlProp1723.xml"/><Relationship Id="rId1933" Type="http://schemas.openxmlformats.org/officeDocument/2006/relationships/ctrlProp" Target="../ctrlProps/ctrlProp1930.xml"/><Relationship Id="rId18" Type="http://schemas.openxmlformats.org/officeDocument/2006/relationships/ctrlProp" Target="../ctrlProps/ctrlProp15.xml"/><Relationship Id="rId167" Type="http://schemas.openxmlformats.org/officeDocument/2006/relationships/ctrlProp" Target="../ctrlProps/ctrlProp164.xml"/><Relationship Id="rId374" Type="http://schemas.openxmlformats.org/officeDocument/2006/relationships/ctrlProp" Target="../ctrlProps/ctrlProp371.xml"/><Relationship Id="rId581" Type="http://schemas.openxmlformats.org/officeDocument/2006/relationships/ctrlProp" Target="../ctrlProps/ctrlProp578.xml"/><Relationship Id="rId234" Type="http://schemas.openxmlformats.org/officeDocument/2006/relationships/ctrlProp" Target="../ctrlProps/ctrlProp231.xml"/><Relationship Id="rId679" Type="http://schemas.openxmlformats.org/officeDocument/2006/relationships/ctrlProp" Target="../ctrlProps/ctrlProp676.xml"/><Relationship Id="rId886" Type="http://schemas.openxmlformats.org/officeDocument/2006/relationships/ctrlProp" Target="../ctrlProps/ctrlProp883.xml"/><Relationship Id="rId2" Type="http://schemas.openxmlformats.org/officeDocument/2006/relationships/drawing" Target="../drawings/drawing1.xml"/><Relationship Id="rId441" Type="http://schemas.openxmlformats.org/officeDocument/2006/relationships/ctrlProp" Target="../ctrlProps/ctrlProp438.xml"/><Relationship Id="rId539" Type="http://schemas.openxmlformats.org/officeDocument/2006/relationships/ctrlProp" Target="../ctrlProps/ctrlProp536.xml"/><Relationship Id="rId746" Type="http://schemas.openxmlformats.org/officeDocument/2006/relationships/ctrlProp" Target="../ctrlProps/ctrlProp743.xml"/><Relationship Id="rId1071" Type="http://schemas.openxmlformats.org/officeDocument/2006/relationships/ctrlProp" Target="../ctrlProps/ctrlProp1068.xml"/><Relationship Id="rId1169" Type="http://schemas.openxmlformats.org/officeDocument/2006/relationships/ctrlProp" Target="../ctrlProps/ctrlProp1166.xml"/><Relationship Id="rId1376" Type="http://schemas.openxmlformats.org/officeDocument/2006/relationships/ctrlProp" Target="../ctrlProps/ctrlProp1373.xml"/><Relationship Id="rId1583" Type="http://schemas.openxmlformats.org/officeDocument/2006/relationships/ctrlProp" Target="../ctrlProps/ctrlProp1580.xml"/><Relationship Id="rId301" Type="http://schemas.openxmlformats.org/officeDocument/2006/relationships/ctrlProp" Target="../ctrlProps/ctrlProp298.xml"/><Relationship Id="rId953" Type="http://schemas.openxmlformats.org/officeDocument/2006/relationships/ctrlProp" Target="../ctrlProps/ctrlProp950.xml"/><Relationship Id="rId1029" Type="http://schemas.openxmlformats.org/officeDocument/2006/relationships/ctrlProp" Target="../ctrlProps/ctrlProp1026.xml"/><Relationship Id="rId1236" Type="http://schemas.openxmlformats.org/officeDocument/2006/relationships/ctrlProp" Target="../ctrlProps/ctrlProp1233.xml"/><Relationship Id="rId1790" Type="http://schemas.openxmlformats.org/officeDocument/2006/relationships/ctrlProp" Target="../ctrlProps/ctrlProp1787.xml"/><Relationship Id="rId1888" Type="http://schemas.openxmlformats.org/officeDocument/2006/relationships/ctrlProp" Target="../ctrlProps/ctrlProp1885.xml"/><Relationship Id="rId82" Type="http://schemas.openxmlformats.org/officeDocument/2006/relationships/ctrlProp" Target="../ctrlProps/ctrlProp79.xml"/><Relationship Id="rId606" Type="http://schemas.openxmlformats.org/officeDocument/2006/relationships/ctrlProp" Target="../ctrlProps/ctrlProp603.xml"/><Relationship Id="rId813" Type="http://schemas.openxmlformats.org/officeDocument/2006/relationships/ctrlProp" Target="../ctrlProps/ctrlProp810.xml"/><Relationship Id="rId1443" Type="http://schemas.openxmlformats.org/officeDocument/2006/relationships/ctrlProp" Target="../ctrlProps/ctrlProp1440.xml"/><Relationship Id="rId1650" Type="http://schemas.openxmlformats.org/officeDocument/2006/relationships/ctrlProp" Target="../ctrlProps/ctrlProp1647.xml"/><Relationship Id="rId1748" Type="http://schemas.openxmlformats.org/officeDocument/2006/relationships/ctrlProp" Target="../ctrlProps/ctrlProp1745.xml"/><Relationship Id="rId1303" Type="http://schemas.openxmlformats.org/officeDocument/2006/relationships/ctrlProp" Target="../ctrlProps/ctrlProp1300.xml"/><Relationship Id="rId1510" Type="http://schemas.openxmlformats.org/officeDocument/2006/relationships/ctrlProp" Target="../ctrlProps/ctrlProp1507.xml"/><Relationship Id="rId1955" Type="http://schemas.openxmlformats.org/officeDocument/2006/relationships/ctrlProp" Target="../ctrlProps/ctrlProp1952.xml"/><Relationship Id="rId1608" Type="http://schemas.openxmlformats.org/officeDocument/2006/relationships/ctrlProp" Target="../ctrlProps/ctrlProp1605.xml"/><Relationship Id="rId1815" Type="http://schemas.openxmlformats.org/officeDocument/2006/relationships/ctrlProp" Target="../ctrlProps/ctrlProp1812.xml"/><Relationship Id="rId189" Type="http://schemas.openxmlformats.org/officeDocument/2006/relationships/ctrlProp" Target="../ctrlProps/ctrlProp186.xml"/><Relationship Id="rId396" Type="http://schemas.openxmlformats.org/officeDocument/2006/relationships/ctrlProp" Target="../ctrlProps/ctrlProp393.xml"/><Relationship Id="rId256" Type="http://schemas.openxmlformats.org/officeDocument/2006/relationships/ctrlProp" Target="../ctrlProps/ctrlProp253.xml"/><Relationship Id="rId463" Type="http://schemas.openxmlformats.org/officeDocument/2006/relationships/ctrlProp" Target="../ctrlProps/ctrlProp460.xml"/><Relationship Id="rId670" Type="http://schemas.openxmlformats.org/officeDocument/2006/relationships/ctrlProp" Target="../ctrlProps/ctrlProp667.xml"/><Relationship Id="rId1093" Type="http://schemas.openxmlformats.org/officeDocument/2006/relationships/ctrlProp" Target="../ctrlProps/ctrlProp1090.xml"/><Relationship Id="rId116" Type="http://schemas.openxmlformats.org/officeDocument/2006/relationships/ctrlProp" Target="../ctrlProps/ctrlProp113.xml"/><Relationship Id="rId323" Type="http://schemas.openxmlformats.org/officeDocument/2006/relationships/ctrlProp" Target="../ctrlProps/ctrlProp320.xml"/><Relationship Id="rId530" Type="http://schemas.openxmlformats.org/officeDocument/2006/relationships/ctrlProp" Target="../ctrlProps/ctrlProp527.xml"/><Relationship Id="rId768" Type="http://schemas.openxmlformats.org/officeDocument/2006/relationships/ctrlProp" Target="../ctrlProps/ctrlProp765.xml"/><Relationship Id="rId975" Type="http://schemas.openxmlformats.org/officeDocument/2006/relationships/ctrlProp" Target="../ctrlProps/ctrlProp972.xml"/><Relationship Id="rId1160" Type="http://schemas.openxmlformats.org/officeDocument/2006/relationships/ctrlProp" Target="../ctrlProps/ctrlProp1157.xml"/><Relationship Id="rId1398" Type="http://schemas.openxmlformats.org/officeDocument/2006/relationships/ctrlProp" Target="../ctrlProps/ctrlProp1395.xml"/><Relationship Id="rId2004" Type="http://schemas.openxmlformats.org/officeDocument/2006/relationships/ctrlProp" Target="../ctrlProps/ctrlProp2001.xml"/><Relationship Id="rId628" Type="http://schemas.openxmlformats.org/officeDocument/2006/relationships/ctrlProp" Target="../ctrlProps/ctrlProp625.xml"/><Relationship Id="rId835" Type="http://schemas.openxmlformats.org/officeDocument/2006/relationships/ctrlProp" Target="../ctrlProps/ctrlProp832.xml"/><Relationship Id="rId1258" Type="http://schemas.openxmlformats.org/officeDocument/2006/relationships/ctrlProp" Target="../ctrlProps/ctrlProp1255.xml"/><Relationship Id="rId1465" Type="http://schemas.openxmlformats.org/officeDocument/2006/relationships/ctrlProp" Target="../ctrlProps/ctrlProp1462.xml"/><Relationship Id="rId1672" Type="http://schemas.openxmlformats.org/officeDocument/2006/relationships/ctrlProp" Target="../ctrlProps/ctrlProp1669.xml"/><Relationship Id="rId1020" Type="http://schemas.openxmlformats.org/officeDocument/2006/relationships/ctrlProp" Target="../ctrlProps/ctrlProp1017.xml"/><Relationship Id="rId1118" Type="http://schemas.openxmlformats.org/officeDocument/2006/relationships/ctrlProp" Target="../ctrlProps/ctrlProp1115.xml"/><Relationship Id="rId1325" Type="http://schemas.openxmlformats.org/officeDocument/2006/relationships/ctrlProp" Target="../ctrlProps/ctrlProp1322.xml"/><Relationship Id="rId1532" Type="http://schemas.openxmlformats.org/officeDocument/2006/relationships/ctrlProp" Target="../ctrlProps/ctrlProp1529.xml"/><Relationship Id="rId1977" Type="http://schemas.openxmlformats.org/officeDocument/2006/relationships/ctrlProp" Target="../ctrlProps/ctrlProp1974.xml"/><Relationship Id="rId902" Type="http://schemas.openxmlformats.org/officeDocument/2006/relationships/ctrlProp" Target="../ctrlProps/ctrlProp899.xml"/><Relationship Id="rId1837" Type="http://schemas.openxmlformats.org/officeDocument/2006/relationships/ctrlProp" Target="../ctrlProps/ctrlProp1834.xml"/><Relationship Id="rId31" Type="http://schemas.openxmlformats.org/officeDocument/2006/relationships/ctrlProp" Target="../ctrlProps/ctrlProp28.xml"/><Relationship Id="rId180" Type="http://schemas.openxmlformats.org/officeDocument/2006/relationships/ctrlProp" Target="../ctrlProps/ctrlProp177.xml"/><Relationship Id="rId278" Type="http://schemas.openxmlformats.org/officeDocument/2006/relationships/ctrlProp" Target="../ctrlProps/ctrlProp275.xml"/><Relationship Id="rId1904" Type="http://schemas.openxmlformats.org/officeDocument/2006/relationships/ctrlProp" Target="../ctrlProps/ctrlProp1901.xml"/><Relationship Id="rId485" Type="http://schemas.openxmlformats.org/officeDocument/2006/relationships/ctrlProp" Target="../ctrlProps/ctrlProp482.xml"/><Relationship Id="rId692" Type="http://schemas.openxmlformats.org/officeDocument/2006/relationships/ctrlProp" Target="../ctrlProps/ctrlProp689.xml"/><Relationship Id="rId138" Type="http://schemas.openxmlformats.org/officeDocument/2006/relationships/ctrlProp" Target="../ctrlProps/ctrlProp135.xml"/><Relationship Id="rId345" Type="http://schemas.openxmlformats.org/officeDocument/2006/relationships/ctrlProp" Target="../ctrlProps/ctrlProp342.xml"/><Relationship Id="rId552" Type="http://schemas.openxmlformats.org/officeDocument/2006/relationships/ctrlProp" Target="../ctrlProps/ctrlProp549.xml"/><Relationship Id="rId997" Type="http://schemas.openxmlformats.org/officeDocument/2006/relationships/ctrlProp" Target="../ctrlProps/ctrlProp994.xml"/><Relationship Id="rId1182" Type="http://schemas.openxmlformats.org/officeDocument/2006/relationships/ctrlProp" Target="../ctrlProps/ctrlProp1179.xml"/><Relationship Id="rId205" Type="http://schemas.openxmlformats.org/officeDocument/2006/relationships/ctrlProp" Target="../ctrlProps/ctrlProp202.xml"/><Relationship Id="rId412" Type="http://schemas.openxmlformats.org/officeDocument/2006/relationships/ctrlProp" Target="../ctrlProps/ctrlProp409.xml"/><Relationship Id="rId857" Type="http://schemas.openxmlformats.org/officeDocument/2006/relationships/ctrlProp" Target="../ctrlProps/ctrlProp854.xml"/><Relationship Id="rId1042" Type="http://schemas.openxmlformats.org/officeDocument/2006/relationships/ctrlProp" Target="../ctrlProps/ctrlProp1039.xml"/><Relationship Id="rId1487" Type="http://schemas.openxmlformats.org/officeDocument/2006/relationships/ctrlProp" Target="../ctrlProps/ctrlProp1484.xml"/><Relationship Id="rId1694" Type="http://schemas.openxmlformats.org/officeDocument/2006/relationships/ctrlProp" Target="../ctrlProps/ctrlProp1691.xml"/><Relationship Id="rId717" Type="http://schemas.openxmlformats.org/officeDocument/2006/relationships/ctrlProp" Target="../ctrlProps/ctrlProp714.xml"/><Relationship Id="rId924" Type="http://schemas.openxmlformats.org/officeDocument/2006/relationships/ctrlProp" Target="../ctrlProps/ctrlProp921.xml"/><Relationship Id="rId1347" Type="http://schemas.openxmlformats.org/officeDocument/2006/relationships/ctrlProp" Target="../ctrlProps/ctrlProp1344.xml"/><Relationship Id="rId1554" Type="http://schemas.openxmlformats.org/officeDocument/2006/relationships/ctrlProp" Target="../ctrlProps/ctrlProp1551.xml"/><Relationship Id="rId1761" Type="http://schemas.openxmlformats.org/officeDocument/2006/relationships/ctrlProp" Target="../ctrlProps/ctrlProp1758.xml"/><Relationship Id="rId1999" Type="http://schemas.openxmlformats.org/officeDocument/2006/relationships/ctrlProp" Target="../ctrlProps/ctrlProp1996.xml"/><Relationship Id="rId53" Type="http://schemas.openxmlformats.org/officeDocument/2006/relationships/ctrlProp" Target="../ctrlProps/ctrlProp50.xml"/><Relationship Id="rId1207" Type="http://schemas.openxmlformats.org/officeDocument/2006/relationships/ctrlProp" Target="../ctrlProps/ctrlProp1204.xml"/><Relationship Id="rId1414" Type="http://schemas.openxmlformats.org/officeDocument/2006/relationships/ctrlProp" Target="../ctrlProps/ctrlProp1411.xml"/><Relationship Id="rId1621" Type="http://schemas.openxmlformats.org/officeDocument/2006/relationships/ctrlProp" Target="../ctrlProps/ctrlProp1618.xml"/><Relationship Id="rId1859" Type="http://schemas.openxmlformats.org/officeDocument/2006/relationships/ctrlProp" Target="../ctrlProps/ctrlProp1856.xml"/><Relationship Id="rId1719" Type="http://schemas.openxmlformats.org/officeDocument/2006/relationships/ctrlProp" Target="../ctrlProps/ctrlProp1716.xml"/><Relationship Id="rId1926" Type="http://schemas.openxmlformats.org/officeDocument/2006/relationships/ctrlProp" Target="../ctrlProps/ctrlProp1923.xml"/><Relationship Id="rId367" Type="http://schemas.openxmlformats.org/officeDocument/2006/relationships/ctrlProp" Target="../ctrlProps/ctrlProp364.xml"/><Relationship Id="rId574" Type="http://schemas.openxmlformats.org/officeDocument/2006/relationships/ctrlProp" Target="../ctrlProps/ctrlProp571.xml"/><Relationship Id="rId227" Type="http://schemas.openxmlformats.org/officeDocument/2006/relationships/ctrlProp" Target="../ctrlProps/ctrlProp224.xml"/><Relationship Id="rId781" Type="http://schemas.openxmlformats.org/officeDocument/2006/relationships/ctrlProp" Target="../ctrlProps/ctrlProp778.xml"/><Relationship Id="rId879" Type="http://schemas.openxmlformats.org/officeDocument/2006/relationships/ctrlProp" Target="../ctrlProps/ctrlProp876.xml"/><Relationship Id="rId434" Type="http://schemas.openxmlformats.org/officeDocument/2006/relationships/ctrlProp" Target="../ctrlProps/ctrlProp431.xml"/><Relationship Id="rId641" Type="http://schemas.openxmlformats.org/officeDocument/2006/relationships/ctrlProp" Target="../ctrlProps/ctrlProp638.xml"/><Relationship Id="rId739" Type="http://schemas.openxmlformats.org/officeDocument/2006/relationships/ctrlProp" Target="../ctrlProps/ctrlProp736.xml"/><Relationship Id="rId1064" Type="http://schemas.openxmlformats.org/officeDocument/2006/relationships/ctrlProp" Target="../ctrlProps/ctrlProp1061.xml"/><Relationship Id="rId1271" Type="http://schemas.openxmlformats.org/officeDocument/2006/relationships/ctrlProp" Target="../ctrlProps/ctrlProp1268.xml"/><Relationship Id="rId1369" Type="http://schemas.openxmlformats.org/officeDocument/2006/relationships/ctrlProp" Target="../ctrlProps/ctrlProp1366.xml"/><Relationship Id="rId1576" Type="http://schemas.openxmlformats.org/officeDocument/2006/relationships/ctrlProp" Target="../ctrlProps/ctrlProp1573.xml"/><Relationship Id="rId501" Type="http://schemas.openxmlformats.org/officeDocument/2006/relationships/ctrlProp" Target="../ctrlProps/ctrlProp498.xml"/><Relationship Id="rId946" Type="http://schemas.openxmlformats.org/officeDocument/2006/relationships/ctrlProp" Target="../ctrlProps/ctrlProp943.xml"/><Relationship Id="rId1131" Type="http://schemas.openxmlformats.org/officeDocument/2006/relationships/ctrlProp" Target="../ctrlProps/ctrlProp1128.xml"/><Relationship Id="rId1229" Type="http://schemas.openxmlformats.org/officeDocument/2006/relationships/ctrlProp" Target="../ctrlProps/ctrlProp1226.xml"/><Relationship Id="rId1783" Type="http://schemas.openxmlformats.org/officeDocument/2006/relationships/ctrlProp" Target="../ctrlProps/ctrlProp1780.xml"/><Relationship Id="rId1990" Type="http://schemas.openxmlformats.org/officeDocument/2006/relationships/ctrlProp" Target="../ctrlProps/ctrlProp1987.xml"/><Relationship Id="rId75" Type="http://schemas.openxmlformats.org/officeDocument/2006/relationships/ctrlProp" Target="../ctrlProps/ctrlProp72.xml"/><Relationship Id="rId806" Type="http://schemas.openxmlformats.org/officeDocument/2006/relationships/ctrlProp" Target="../ctrlProps/ctrlProp803.xml"/><Relationship Id="rId1436" Type="http://schemas.openxmlformats.org/officeDocument/2006/relationships/ctrlProp" Target="../ctrlProps/ctrlProp1433.xml"/><Relationship Id="rId1643" Type="http://schemas.openxmlformats.org/officeDocument/2006/relationships/ctrlProp" Target="../ctrlProps/ctrlProp1640.xml"/><Relationship Id="rId1850" Type="http://schemas.openxmlformats.org/officeDocument/2006/relationships/ctrlProp" Target="../ctrlProps/ctrlProp1847.xml"/><Relationship Id="rId1503" Type="http://schemas.openxmlformats.org/officeDocument/2006/relationships/ctrlProp" Target="../ctrlProps/ctrlProp1500.xml"/><Relationship Id="rId1710" Type="http://schemas.openxmlformats.org/officeDocument/2006/relationships/ctrlProp" Target="../ctrlProps/ctrlProp1707.xml"/><Relationship Id="rId1948" Type="http://schemas.openxmlformats.org/officeDocument/2006/relationships/ctrlProp" Target="../ctrlProps/ctrlProp1945.xml"/><Relationship Id="rId291" Type="http://schemas.openxmlformats.org/officeDocument/2006/relationships/ctrlProp" Target="../ctrlProps/ctrlProp288.xml"/><Relationship Id="rId1808" Type="http://schemas.openxmlformats.org/officeDocument/2006/relationships/ctrlProp" Target="../ctrlProps/ctrlProp1805.xml"/><Relationship Id="rId151" Type="http://schemas.openxmlformats.org/officeDocument/2006/relationships/ctrlProp" Target="../ctrlProps/ctrlProp148.xml"/><Relationship Id="rId389" Type="http://schemas.openxmlformats.org/officeDocument/2006/relationships/ctrlProp" Target="../ctrlProps/ctrlProp386.xml"/><Relationship Id="rId596" Type="http://schemas.openxmlformats.org/officeDocument/2006/relationships/ctrlProp" Target="../ctrlProps/ctrlProp593.xml"/><Relationship Id="rId249" Type="http://schemas.openxmlformats.org/officeDocument/2006/relationships/ctrlProp" Target="../ctrlProps/ctrlProp246.xml"/><Relationship Id="rId456" Type="http://schemas.openxmlformats.org/officeDocument/2006/relationships/ctrlProp" Target="../ctrlProps/ctrlProp453.xml"/><Relationship Id="rId663" Type="http://schemas.openxmlformats.org/officeDocument/2006/relationships/ctrlProp" Target="../ctrlProps/ctrlProp660.xml"/><Relationship Id="rId870" Type="http://schemas.openxmlformats.org/officeDocument/2006/relationships/ctrlProp" Target="../ctrlProps/ctrlProp867.xml"/><Relationship Id="rId1086" Type="http://schemas.openxmlformats.org/officeDocument/2006/relationships/ctrlProp" Target="../ctrlProps/ctrlProp1083.xml"/><Relationship Id="rId1293" Type="http://schemas.openxmlformats.org/officeDocument/2006/relationships/ctrlProp" Target="../ctrlProps/ctrlProp1290.xml"/><Relationship Id="rId109" Type="http://schemas.openxmlformats.org/officeDocument/2006/relationships/ctrlProp" Target="../ctrlProps/ctrlProp106.xml"/><Relationship Id="rId316" Type="http://schemas.openxmlformats.org/officeDocument/2006/relationships/ctrlProp" Target="../ctrlProps/ctrlProp313.xml"/><Relationship Id="rId523" Type="http://schemas.openxmlformats.org/officeDocument/2006/relationships/ctrlProp" Target="../ctrlProps/ctrlProp520.xml"/><Relationship Id="rId968" Type="http://schemas.openxmlformats.org/officeDocument/2006/relationships/ctrlProp" Target="../ctrlProps/ctrlProp965.xml"/><Relationship Id="rId1153" Type="http://schemas.openxmlformats.org/officeDocument/2006/relationships/ctrlProp" Target="../ctrlProps/ctrlProp1150.xml"/><Relationship Id="rId1598" Type="http://schemas.openxmlformats.org/officeDocument/2006/relationships/ctrlProp" Target="../ctrlProps/ctrlProp1595.xml"/><Relationship Id="rId97" Type="http://schemas.openxmlformats.org/officeDocument/2006/relationships/ctrlProp" Target="../ctrlProps/ctrlProp94.xml"/><Relationship Id="rId730" Type="http://schemas.openxmlformats.org/officeDocument/2006/relationships/ctrlProp" Target="../ctrlProps/ctrlProp727.xml"/><Relationship Id="rId828" Type="http://schemas.openxmlformats.org/officeDocument/2006/relationships/ctrlProp" Target="../ctrlProps/ctrlProp825.xml"/><Relationship Id="rId1013" Type="http://schemas.openxmlformats.org/officeDocument/2006/relationships/ctrlProp" Target="../ctrlProps/ctrlProp1010.xml"/><Relationship Id="rId1360" Type="http://schemas.openxmlformats.org/officeDocument/2006/relationships/ctrlProp" Target="../ctrlProps/ctrlProp1357.xml"/><Relationship Id="rId1458" Type="http://schemas.openxmlformats.org/officeDocument/2006/relationships/ctrlProp" Target="../ctrlProps/ctrlProp1455.xml"/><Relationship Id="rId1665" Type="http://schemas.openxmlformats.org/officeDocument/2006/relationships/ctrlProp" Target="../ctrlProps/ctrlProp1662.xml"/><Relationship Id="rId1872" Type="http://schemas.openxmlformats.org/officeDocument/2006/relationships/ctrlProp" Target="../ctrlProps/ctrlProp1869.xml"/><Relationship Id="rId1220" Type="http://schemas.openxmlformats.org/officeDocument/2006/relationships/ctrlProp" Target="../ctrlProps/ctrlProp1217.xml"/><Relationship Id="rId1318" Type="http://schemas.openxmlformats.org/officeDocument/2006/relationships/ctrlProp" Target="../ctrlProps/ctrlProp1315.xml"/><Relationship Id="rId1525" Type="http://schemas.openxmlformats.org/officeDocument/2006/relationships/ctrlProp" Target="../ctrlProps/ctrlProp1522.xml"/><Relationship Id="rId1732" Type="http://schemas.openxmlformats.org/officeDocument/2006/relationships/ctrlProp" Target="../ctrlProps/ctrlProp1729.xml"/><Relationship Id="rId24" Type="http://schemas.openxmlformats.org/officeDocument/2006/relationships/ctrlProp" Target="../ctrlProps/ctrlProp21.xml"/><Relationship Id="rId173" Type="http://schemas.openxmlformats.org/officeDocument/2006/relationships/ctrlProp" Target="../ctrlProps/ctrlProp170.xml"/><Relationship Id="rId380" Type="http://schemas.openxmlformats.org/officeDocument/2006/relationships/ctrlProp" Target="../ctrlProps/ctrlProp377.xml"/><Relationship Id="rId240" Type="http://schemas.openxmlformats.org/officeDocument/2006/relationships/ctrlProp" Target="../ctrlProps/ctrlProp237.xml"/><Relationship Id="rId478" Type="http://schemas.openxmlformats.org/officeDocument/2006/relationships/ctrlProp" Target="../ctrlProps/ctrlProp475.xml"/><Relationship Id="rId685" Type="http://schemas.openxmlformats.org/officeDocument/2006/relationships/ctrlProp" Target="../ctrlProps/ctrlProp682.xml"/><Relationship Id="rId892" Type="http://schemas.openxmlformats.org/officeDocument/2006/relationships/ctrlProp" Target="../ctrlProps/ctrlProp889.xml"/><Relationship Id="rId100" Type="http://schemas.openxmlformats.org/officeDocument/2006/relationships/ctrlProp" Target="../ctrlProps/ctrlProp97.xml"/><Relationship Id="rId338" Type="http://schemas.openxmlformats.org/officeDocument/2006/relationships/ctrlProp" Target="../ctrlProps/ctrlProp335.xml"/><Relationship Id="rId545" Type="http://schemas.openxmlformats.org/officeDocument/2006/relationships/ctrlProp" Target="../ctrlProps/ctrlProp542.xml"/><Relationship Id="rId752" Type="http://schemas.openxmlformats.org/officeDocument/2006/relationships/ctrlProp" Target="../ctrlProps/ctrlProp749.xml"/><Relationship Id="rId1175" Type="http://schemas.openxmlformats.org/officeDocument/2006/relationships/ctrlProp" Target="../ctrlProps/ctrlProp1172.xml"/><Relationship Id="rId1382" Type="http://schemas.openxmlformats.org/officeDocument/2006/relationships/ctrlProp" Target="../ctrlProps/ctrlProp1379.xml"/><Relationship Id="rId405" Type="http://schemas.openxmlformats.org/officeDocument/2006/relationships/ctrlProp" Target="../ctrlProps/ctrlProp402.xml"/><Relationship Id="rId612" Type="http://schemas.openxmlformats.org/officeDocument/2006/relationships/ctrlProp" Target="../ctrlProps/ctrlProp609.xml"/><Relationship Id="rId1035" Type="http://schemas.openxmlformats.org/officeDocument/2006/relationships/ctrlProp" Target="../ctrlProps/ctrlProp1032.xml"/><Relationship Id="rId1242" Type="http://schemas.openxmlformats.org/officeDocument/2006/relationships/ctrlProp" Target="../ctrlProps/ctrlProp1239.xml"/><Relationship Id="rId1687" Type="http://schemas.openxmlformats.org/officeDocument/2006/relationships/ctrlProp" Target="../ctrlProps/ctrlProp1684.xml"/><Relationship Id="rId1894" Type="http://schemas.openxmlformats.org/officeDocument/2006/relationships/ctrlProp" Target="../ctrlProps/ctrlProp1891.xml"/><Relationship Id="rId917" Type="http://schemas.openxmlformats.org/officeDocument/2006/relationships/ctrlProp" Target="../ctrlProps/ctrlProp914.xml"/><Relationship Id="rId1102" Type="http://schemas.openxmlformats.org/officeDocument/2006/relationships/ctrlProp" Target="../ctrlProps/ctrlProp1099.xml"/><Relationship Id="rId1547" Type="http://schemas.openxmlformats.org/officeDocument/2006/relationships/ctrlProp" Target="../ctrlProps/ctrlProp1544.xml"/><Relationship Id="rId1754" Type="http://schemas.openxmlformats.org/officeDocument/2006/relationships/ctrlProp" Target="../ctrlProps/ctrlProp1751.xml"/><Relationship Id="rId1961" Type="http://schemas.openxmlformats.org/officeDocument/2006/relationships/ctrlProp" Target="../ctrlProps/ctrlProp1958.xml"/><Relationship Id="rId46" Type="http://schemas.openxmlformats.org/officeDocument/2006/relationships/ctrlProp" Target="../ctrlProps/ctrlProp43.xml"/><Relationship Id="rId1407" Type="http://schemas.openxmlformats.org/officeDocument/2006/relationships/ctrlProp" Target="../ctrlProps/ctrlProp1404.xml"/><Relationship Id="rId1614" Type="http://schemas.openxmlformats.org/officeDocument/2006/relationships/ctrlProp" Target="../ctrlProps/ctrlProp1611.xml"/><Relationship Id="rId1821" Type="http://schemas.openxmlformats.org/officeDocument/2006/relationships/ctrlProp" Target="../ctrlProps/ctrlProp1818.xml"/><Relationship Id="rId195" Type="http://schemas.openxmlformats.org/officeDocument/2006/relationships/ctrlProp" Target="../ctrlProps/ctrlProp192.xml"/><Relationship Id="rId1919" Type="http://schemas.openxmlformats.org/officeDocument/2006/relationships/ctrlProp" Target="../ctrlProps/ctrlProp1916.xml"/><Relationship Id="rId262" Type="http://schemas.openxmlformats.org/officeDocument/2006/relationships/ctrlProp" Target="../ctrlProps/ctrlProp259.xml"/><Relationship Id="rId567" Type="http://schemas.openxmlformats.org/officeDocument/2006/relationships/ctrlProp" Target="../ctrlProps/ctrlProp564.xml"/><Relationship Id="rId1197" Type="http://schemas.openxmlformats.org/officeDocument/2006/relationships/ctrlProp" Target="../ctrlProps/ctrlProp1194.xml"/><Relationship Id="rId122" Type="http://schemas.openxmlformats.org/officeDocument/2006/relationships/ctrlProp" Target="../ctrlProps/ctrlProp119.xml"/><Relationship Id="rId774" Type="http://schemas.openxmlformats.org/officeDocument/2006/relationships/ctrlProp" Target="../ctrlProps/ctrlProp771.xml"/><Relationship Id="rId981" Type="http://schemas.openxmlformats.org/officeDocument/2006/relationships/ctrlProp" Target="../ctrlProps/ctrlProp978.xml"/><Relationship Id="rId1057" Type="http://schemas.openxmlformats.org/officeDocument/2006/relationships/ctrlProp" Target="../ctrlProps/ctrlProp1054.xml"/><Relationship Id="rId427" Type="http://schemas.openxmlformats.org/officeDocument/2006/relationships/ctrlProp" Target="../ctrlProps/ctrlProp424.xml"/><Relationship Id="rId634" Type="http://schemas.openxmlformats.org/officeDocument/2006/relationships/ctrlProp" Target="../ctrlProps/ctrlProp631.xml"/><Relationship Id="rId841" Type="http://schemas.openxmlformats.org/officeDocument/2006/relationships/ctrlProp" Target="../ctrlProps/ctrlProp838.xml"/><Relationship Id="rId1264" Type="http://schemas.openxmlformats.org/officeDocument/2006/relationships/ctrlProp" Target="../ctrlProps/ctrlProp1261.xml"/><Relationship Id="rId1471" Type="http://schemas.openxmlformats.org/officeDocument/2006/relationships/ctrlProp" Target="../ctrlProps/ctrlProp1468.xml"/><Relationship Id="rId1569" Type="http://schemas.openxmlformats.org/officeDocument/2006/relationships/ctrlProp" Target="../ctrlProps/ctrlProp1566.xml"/><Relationship Id="rId701" Type="http://schemas.openxmlformats.org/officeDocument/2006/relationships/ctrlProp" Target="../ctrlProps/ctrlProp698.xml"/><Relationship Id="rId939" Type="http://schemas.openxmlformats.org/officeDocument/2006/relationships/ctrlProp" Target="../ctrlProps/ctrlProp936.xml"/><Relationship Id="rId1124" Type="http://schemas.openxmlformats.org/officeDocument/2006/relationships/ctrlProp" Target="../ctrlProps/ctrlProp1121.xml"/><Relationship Id="rId1331" Type="http://schemas.openxmlformats.org/officeDocument/2006/relationships/ctrlProp" Target="../ctrlProps/ctrlProp1328.xml"/><Relationship Id="rId1776" Type="http://schemas.openxmlformats.org/officeDocument/2006/relationships/ctrlProp" Target="../ctrlProps/ctrlProp1773.xml"/><Relationship Id="rId1983" Type="http://schemas.openxmlformats.org/officeDocument/2006/relationships/ctrlProp" Target="../ctrlProps/ctrlProp1980.xml"/><Relationship Id="rId68" Type="http://schemas.openxmlformats.org/officeDocument/2006/relationships/ctrlProp" Target="../ctrlProps/ctrlProp65.xml"/><Relationship Id="rId1429" Type="http://schemas.openxmlformats.org/officeDocument/2006/relationships/ctrlProp" Target="../ctrlProps/ctrlProp1426.xml"/><Relationship Id="rId1636" Type="http://schemas.openxmlformats.org/officeDocument/2006/relationships/ctrlProp" Target="../ctrlProps/ctrlProp1633.xml"/><Relationship Id="rId1843" Type="http://schemas.openxmlformats.org/officeDocument/2006/relationships/ctrlProp" Target="../ctrlProps/ctrlProp1840.xml"/><Relationship Id="rId1703" Type="http://schemas.openxmlformats.org/officeDocument/2006/relationships/ctrlProp" Target="../ctrlProps/ctrlProp1700.xml"/><Relationship Id="rId1910" Type="http://schemas.openxmlformats.org/officeDocument/2006/relationships/ctrlProp" Target="../ctrlProps/ctrlProp1907.xml"/><Relationship Id="rId284" Type="http://schemas.openxmlformats.org/officeDocument/2006/relationships/ctrlProp" Target="../ctrlProps/ctrlProp281.xml"/><Relationship Id="rId491" Type="http://schemas.openxmlformats.org/officeDocument/2006/relationships/ctrlProp" Target="../ctrlProps/ctrlProp488.xml"/><Relationship Id="rId144" Type="http://schemas.openxmlformats.org/officeDocument/2006/relationships/ctrlProp" Target="../ctrlProps/ctrlProp141.xml"/><Relationship Id="rId589" Type="http://schemas.openxmlformats.org/officeDocument/2006/relationships/ctrlProp" Target="../ctrlProps/ctrlProp586.xml"/><Relationship Id="rId796" Type="http://schemas.openxmlformats.org/officeDocument/2006/relationships/ctrlProp" Target="../ctrlProps/ctrlProp793.xml"/><Relationship Id="rId351" Type="http://schemas.openxmlformats.org/officeDocument/2006/relationships/ctrlProp" Target="../ctrlProps/ctrlProp348.xml"/><Relationship Id="rId449" Type="http://schemas.openxmlformats.org/officeDocument/2006/relationships/ctrlProp" Target="../ctrlProps/ctrlProp446.xml"/><Relationship Id="rId656" Type="http://schemas.openxmlformats.org/officeDocument/2006/relationships/ctrlProp" Target="../ctrlProps/ctrlProp653.xml"/><Relationship Id="rId863" Type="http://schemas.openxmlformats.org/officeDocument/2006/relationships/ctrlProp" Target="../ctrlProps/ctrlProp860.xml"/><Relationship Id="rId1079" Type="http://schemas.openxmlformats.org/officeDocument/2006/relationships/ctrlProp" Target="../ctrlProps/ctrlProp1076.xml"/><Relationship Id="rId1286" Type="http://schemas.openxmlformats.org/officeDocument/2006/relationships/ctrlProp" Target="../ctrlProps/ctrlProp1283.xml"/><Relationship Id="rId1493" Type="http://schemas.openxmlformats.org/officeDocument/2006/relationships/ctrlProp" Target="../ctrlProps/ctrlProp1490.xml"/><Relationship Id="rId211" Type="http://schemas.openxmlformats.org/officeDocument/2006/relationships/ctrlProp" Target="../ctrlProps/ctrlProp208.xml"/><Relationship Id="rId309" Type="http://schemas.openxmlformats.org/officeDocument/2006/relationships/ctrlProp" Target="../ctrlProps/ctrlProp306.xml"/><Relationship Id="rId516" Type="http://schemas.openxmlformats.org/officeDocument/2006/relationships/ctrlProp" Target="../ctrlProps/ctrlProp513.xml"/><Relationship Id="rId1146" Type="http://schemas.openxmlformats.org/officeDocument/2006/relationships/ctrlProp" Target="../ctrlProps/ctrlProp1143.xml"/><Relationship Id="rId1798" Type="http://schemas.openxmlformats.org/officeDocument/2006/relationships/ctrlProp" Target="../ctrlProps/ctrlProp1795.xml"/><Relationship Id="rId723" Type="http://schemas.openxmlformats.org/officeDocument/2006/relationships/ctrlProp" Target="../ctrlProps/ctrlProp720.xml"/><Relationship Id="rId930" Type="http://schemas.openxmlformats.org/officeDocument/2006/relationships/ctrlProp" Target="../ctrlProps/ctrlProp927.xml"/><Relationship Id="rId1006" Type="http://schemas.openxmlformats.org/officeDocument/2006/relationships/ctrlProp" Target="../ctrlProps/ctrlProp1003.xml"/><Relationship Id="rId1353" Type="http://schemas.openxmlformats.org/officeDocument/2006/relationships/ctrlProp" Target="../ctrlProps/ctrlProp1350.xml"/><Relationship Id="rId1560" Type="http://schemas.openxmlformats.org/officeDocument/2006/relationships/ctrlProp" Target="../ctrlProps/ctrlProp1557.xml"/><Relationship Id="rId1658" Type="http://schemas.openxmlformats.org/officeDocument/2006/relationships/ctrlProp" Target="../ctrlProps/ctrlProp1655.xml"/><Relationship Id="rId1865" Type="http://schemas.openxmlformats.org/officeDocument/2006/relationships/ctrlProp" Target="../ctrlProps/ctrlProp1862.xml"/><Relationship Id="rId1213" Type="http://schemas.openxmlformats.org/officeDocument/2006/relationships/ctrlProp" Target="../ctrlProps/ctrlProp1210.xml"/><Relationship Id="rId1420" Type="http://schemas.openxmlformats.org/officeDocument/2006/relationships/ctrlProp" Target="../ctrlProps/ctrlProp1417.xml"/><Relationship Id="rId1518" Type="http://schemas.openxmlformats.org/officeDocument/2006/relationships/ctrlProp" Target="../ctrlProps/ctrlProp1515.xml"/><Relationship Id="rId1725" Type="http://schemas.openxmlformats.org/officeDocument/2006/relationships/ctrlProp" Target="../ctrlProps/ctrlProp1722.xml"/><Relationship Id="rId1932" Type="http://schemas.openxmlformats.org/officeDocument/2006/relationships/ctrlProp" Target="../ctrlProps/ctrlProp1929.xml"/><Relationship Id="rId17" Type="http://schemas.openxmlformats.org/officeDocument/2006/relationships/ctrlProp" Target="../ctrlProps/ctrlProp14.xml"/><Relationship Id="rId166" Type="http://schemas.openxmlformats.org/officeDocument/2006/relationships/ctrlProp" Target="../ctrlProps/ctrlProp163.xml"/><Relationship Id="rId373" Type="http://schemas.openxmlformats.org/officeDocument/2006/relationships/ctrlProp" Target="../ctrlProps/ctrlProp370.xml"/><Relationship Id="rId580" Type="http://schemas.openxmlformats.org/officeDocument/2006/relationships/ctrlProp" Target="../ctrlProps/ctrlProp577.xml"/><Relationship Id="rId1" Type="http://schemas.openxmlformats.org/officeDocument/2006/relationships/printerSettings" Target="../printerSettings/printerSettings3.bin"/><Relationship Id="rId233" Type="http://schemas.openxmlformats.org/officeDocument/2006/relationships/ctrlProp" Target="../ctrlProps/ctrlProp230.xml"/><Relationship Id="rId440" Type="http://schemas.openxmlformats.org/officeDocument/2006/relationships/ctrlProp" Target="../ctrlProps/ctrlProp437.xml"/><Relationship Id="rId678" Type="http://schemas.openxmlformats.org/officeDocument/2006/relationships/ctrlProp" Target="../ctrlProps/ctrlProp675.xml"/><Relationship Id="rId885" Type="http://schemas.openxmlformats.org/officeDocument/2006/relationships/ctrlProp" Target="../ctrlProps/ctrlProp882.xml"/><Relationship Id="rId1070" Type="http://schemas.openxmlformats.org/officeDocument/2006/relationships/ctrlProp" Target="../ctrlProps/ctrlProp1067.xml"/><Relationship Id="rId300" Type="http://schemas.openxmlformats.org/officeDocument/2006/relationships/ctrlProp" Target="../ctrlProps/ctrlProp297.xml"/><Relationship Id="rId538" Type="http://schemas.openxmlformats.org/officeDocument/2006/relationships/ctrlProp" Target="../ctrlProps/ctrlProp535.xml"/><Relationship Id="rId745" Type="http://schemas.openxmlformats.org/officeDocument/2006/relationships/ctrlProp" Target="../ctrlProps/ctrlProp742.xml"/><Relationship Id="rId952" Type="http://schemas.openxmlformats.org/officeDocument/2006/relationships/ctrlProp" Target="../ctrlProps/ctrlProp949.xml"/><Relationship Id="rId1168" Type="http://schemas.openxmlformats.org/officeDocument/2006/relationships/ctrlProp" Target="../ctrlProps/ctrlProp1165.xml"/><Relationship Id="rId1375" Type="http://schemas.openxmlformats.org/officeDocument/2006/relationships/ctrlProp" Target="../ctrlProps/ctrlProp1372.xml"/><Relationship Id="rId1582" Type="http://schemas.openxmlformats.org/officeDocument/2006/relationships/ctrlProp" Target="../ctrlProps/ctrlProp1579.xml"/><Relationship Id="rId81" Type="http://schemas.openxmlformats.org/officeDocument/2006/relationships/ctrlProp" Target="../ctrlProps/ctrlProp78.xml"/><Relationship Id="rId605" Type="http://schemas.openxmlformats.org/officeDocument/2006/relationships/ctrlProp" Target="../ctrlProps/ctrlProp602.xml"/><Relationship Id="rId812" Type="http://schemas.openxmlformats.org/officeDocument/2006/relationships/ctrlProp" Target="../ctrlProps/ctrlProp809.xml"/><Relationship Id="rId1028" Type="http://schemas.openxmlformats.org/officeDocument/2006/relationships/ctrlProp" Target="../ctrlProps/ctrlProp1025.xml"/><Relationship Id="rId1235" Type="http://schemas.openxmlformats.org/officeDocument/2006/relationships/ctrlProp" Target="../ctrlProps/ctrlProp1232.xml"/><Relationship Id="rId1442" Type="http://schemas.openxmlformats.org/officeDocument/2006/relationships/ctrlProp" Target="../ctrlProps/ctrlProp1439.xml"/><Relationship Id="rId1887" Type="http://schemas.openxmlformats.org/officeDocument/2006/relationships/ctrlProp" Target="../ctrlProps/ctrlProp1884.xml"/><Relationship Id="rId1302" Type="http://schemas.openxmlformats.org/officeDocument/2006/relationships/ctrlProp" Target="../ctrlProps/ctrlProp1299.xml"/><Relationship Id="rId1747" Type="http://schemas.openxmlformats.org/officeDocument/2006/relationships/ctrlProp" Target="../ctrlProps/ctrlProp1744.xml"/><Relationship Id="rId1954" Type="http://schemas.openxmlformats.org/officeDocument/2006/relationships/ctrlProp" Target="../ctrlProps/ctrlProp1951.xml"/><Relationship Id="rId39" Type="http://schemas.openxmlformats.org/officeDocument/2006/relationships/ctrlProp" Target="../ctrlProps/ctrlProp36.xml"/><Relationship Id="rId1607" Type="http://schemas.openxmlformats.org/officeDocument/2006/relationships/ctrlProp" Target="../ctrlProps/ctrlProp1604.xml"/><Relationship Id="rId1814" Type="http://schemas.openxmlformats.org/officeDocument/2006/relationships/ctrlProp" Target="../ctrlProps/ctrlProp1811.xml"/><Relationship Id="rId188" Type="http://schemas.openxmlformats.org/officeDocument/2006/relationships/ctrlProp" Target="../ctrlProps/ctrlProp185.xml"/><Relationship Id="rId395" Type="http://schemas.openxmlformats.org/officeDocument/2006/relationships/ctrlProp" Target="../ctrlProps/ctrlProp392.xml"/><Relationship Id="rId255" Type="http://schemas.openxmlformats.org/officeDocument/2006/relationships/ctrlProp" Target="../ctrlProps/ctrlProp252.xml"/><Relationship Id="rId462" Type="http://schemas.openxmlformats.org/officeDocument/2006/relationships/ctrlProp" Target="../ctrlProps/ctrlProp459.xml"/><Relationship Id="rId1092" Type="http://schemas.openxmlformats.org/officeDocument/2006/relationships/ctrlProp" Target="../ctrlProps/ctrlProp1089.xml"/><Relationship Id="rId1397" Type="http://schemas.openxmlformats.org/officeDocument/2006/relationships/ctrlProp" Target="../ctrlProps/ctrlProp1394.xml"/><Relationship Id="rId115" Type="http://schemas.openxmlformats.org/officeDocument/2006/relationships/ctrlProp" Target="../ctrlProps/ctrlProp112.xml"/><Relationship Id="rId322" Type="http://schemas.openxmlformats.org/officeDocument/2006/relationships/ctrlProp" Target="../ctrlProps/ctrlProp319.xml"/><Relationship Id="rId767" Type="http://schemas.openxmlformats.org/officeDocument/2006/relationships/ctrlProp" Target="../ctrlProps/ctrlProp764.xml"/><Relationship Id="rId974" Type="http://schemas.openxmlformats.org/officeDocument/2006/relationships/ctrlProp" Target="../ctrlProps/ctrlProp971.xml"/><Relationship Id="rId2003" Type="http://schemas.openxmlformats.org/officeDocument/2006/relationships/ctrlProp" Target="../ctrlProps/ctrlProp2000.xml"/><Relationship Id="rId627" Type="http://schemas.openxmlformats.org/officeDocument/2006/relationships/ctrlProp" Target="../ctrlProps/ctrlProp624.xml"/><Relationship Id="rId834" Type="http://schemas.openxmlformats.org/officeDocument/2006/relationships/ctrlProp" Target="../ctrlProps/ctrlProp831.xml"/><Relationship Id="rId1257" Type="http://schemas.openxmlformats.org/officeDocument/2006/relationships/ctrlProp" Target="../ctrlProps/ctrlProp1254.xml"/><Relationship Id="rId1464" Type="http://schemas.openxmlformats.org/officeDocument/2006/relationships/ctrlProp" Target="../ctrlProps/ctrlProp1461.xml"/><Relationship Id="rId1671" Type="http://schemas.openxmlformats.org/officeDocument/2006/relationships/ctrlProp" Target="../ctrlProps/ctrlProp1668.xml"/><Relationship Id="rId901" Type="http://schemas.openxmlformats.org/officeDocument/2006/relationships/ctrlProp" Target="../ctrlProps/ctrlProp898.xml"/><Relationship Id="rId1117" Type="http://schemas.openxmlformats.org/officeDocument/2006/relationships/ctrlProp" Target="../ctrlProps/ctrlProp1114.xml"/><Relationship Id="rId1324" Type="http://schemas.openxmlformats.org/officeDocument/2006/relationships/ctrlProp" Target="../ctrlProps/ctrlProp1321.xml"/><Relationship Id="rId1531" Type="http://schemas.openxmlformats.org/officeDocument/2006/relationships/ctrlProp" Target="../ctrlProps/ctrlProp1528.xml"/><Relationship Id="rId1769" Type="http://schemas.openxmlformats.org/officeDocument/2006/relationships/ctrlProp" Target="../ctrlProps/ctrlProp1766.xml"/><Relationship Id="rId1976" Type="http://schemas.openxmlformats.org/officeDocument/2006/relationships/ctrlProp" Target="../ctrlProps/ctrlProp1973.xml"/><Relationship Id="rId30" Type="http://schemas.openxmlformats.org/officeDocument/2006/relationships/ctrlProp" Target="../ctrlProps/ctrlProp27.xml"/><Relationship Id="rId1629" Type="http://schemas.openxmlformats.org/officeDocument/2006/relationships/ctrlProp" Target="../ctrlProps/ctrlProp1626.xml"/><Relationship Id="rId1836" Type="http://schemas.openxmlformats.org/officeDocument/2006/relationships/ctrlProp" Target="../ctrlProps/ctrlProp1833.xml"/><Relationship Id="rId1903" Type="http://schemas.openxmlformats.org/officeDocument/2006/relationships/ctrlProp" Target="../ctrlProps/ctrlProp1900.xml"/><Relationship Id="rId277" Type="http://schemas.openxmlformats.org/officeDocument/2006/relationships/ctrlProp" Target="../ctrlProps/ctrlProp274.xml"/><Relationship Id="rId484" Type="http://schemas.openxmlformats.org/officeDocument/2006/relationships/ctrlProp" Target="../ctrlProps/ctrlProp481.xml"/><Relationship Id="rId137" Type="http://schemas.openxmlformats.org/officeDocument/2006/relationships/ctrlProp" Target="../ctrlProps/ctrlProp134.xml"/><Relationship Id="rId344" Type="http://schemas.openxmlformats.org/officeDocument/2006/relationships/ctrlProp" Target="../ctrlProps/ctrlProp341.xml"/><Relationship Id="rId691" Type="http://schemas.openxmlformats.org/officeDocument/2006/relationships/ctrlProp" Target="../ctrlProps/ctrlProp688.xml"/><Relationship Id="rId789" Type="http://schemas.openxmlformats.org/officeDocument/2006/relationships/ctrlProp" Target="../ctrlProps/ctrlProp786.xml"/><Relationship Id="rId996" Type="http://schemas.openxmlformats.org/officeDocument/2006/relationships/ctrlProp" Target="../ctrlProps/ctrlProp993.xml"/><Relationship Id="rId551" Type="http://schemas.openxmlformats.org/officeDocument/2006/relationships/ctrlProp" Target="../ctrlProps/ctrlProp548.xml"/><Relationship Id="rId649" Type="http://schemas.openxmlformats.org/officeDocument/2006/relationships/ctrlProp" Target="../ctrlProps/ctrlProp646.xml"/><Relationship Id="rId856" Type="http://schemas.openxmlformats.org/officeDocument/2006/relationships/ctrlProp" Target="../ctrlProps/ctrlProp853.xml"/><Relationship Id="rId1181" Type="http://schemas.openxmlformats.org/officeDocument/2006/relationships/ctrlProp" Target="../ctrlProps/ctrlProp1178.xml"/><Relationship Id="rId1279" Type="http://schemas.openxmlformats.org/officeDocument/2006/relationships/ctrlProp" Target="../ctrlProps/ctrlProp1276.xml"/><Relationship Id="rId1486" Type="http://schemas.openxmlformats.org/officeDocument/2006/relationships/ctrlProp" Target="../ctrlProps/ctrlProp1483.xml"/><Relationship Id="rId204" Type="http://schemas.openxmlformats.org/officeDocument/2006/relationships/ctrlProp" Target="../ctrlProps/ctrlProp201.xml"/><Relationship Id="rId411" Type="http://schemas.openxmlformats.org/officeDocument/2006/relationships/ctrlProp" Target="../ctrlProps/ctrlProp408.xml"/><Relationship Id="rId509" Type="http://schemas.openxmlformats.org/officeDocument/2006/relationships/ctrlProp" Target="../ctrlProps/ctrlProp506.xml"/><Relationship Id="rId1041" Type="http://schemas.openxmlformats.org/officeDocument/2006/relationships/ctrlProp" Target="../ctrlProps/ctrlProp1038.xml"/><Relationship Id="rId1139" Type="http://schemas.openxmlformats.org/officeDocument/2006/relationships/ctrlProp" Target="../ctrlProps/ctrlProp1136.xml"/><Relationship Id="rId1346" Type="http://schemas.openxmlformats.org/officeDocument/2006/relationships/ctrlProp" Target="../ctrlProps/ctrlProp1343.xml"/><Relationship Id="rId1693" Type="http://schemas.openxmlformats.org/officeDocument/2006/relationships/ctrlProp" Target="../ctrlProps/ctrlProp1690.xml"/><Relationship Id="rId1998" Type="http://schemas.openxmlformats.org/officeDocument/2006/relationships/ctrlProp" Target="../ctrlProps/ctrlProp1995.xml"/><Relationship Id="rId716" Type="http://schemas.openxmlformats.org/officeDocument/2006/relationships/ctrlProp" Target="../ctrlProps/ctrlProp713.xml"/><Relationship Id="rId923" Type="http://schemas.openxmlformats.org/officeDocument/2006/relationships/ctrlProp" Target="../ctrlProps/ctrlProp920.xml"/><Relationship Id="rId1553" Type="http://schemas.openxmlformats.org/officeDocument/2006/relationships/ctrlProp" Target="../ctrlProps/ctrlProp1550.xml"/><Relationship Id="rId1760" Type="http://schemas.openxmlformats.org/officeDocument/2006/relationships/ctrlProp" Target="../ctrlProps/ctrlProp1757.xml"/><Relationship Id="rId1858" Type="http://schemas.openxmlformats.org/officeDocument/2006/relationships/ctrlProp" Target="../ctrlProps/ctrlProp1855.xml"/><Relationship Id="rId52" Type="http://schemas.openxmlformats.org/officeDocument/2006/relationships/ctrlProp" Target="../ctrlProps/ctrlProp49.xml"/><Relationship Id="rId1206" Type="http://schemas.openxmlformats.org/officeDocument/2006/relationships/ctrlProp" Target="../ctrlProps/ctrlProp1203.xml"/><Relationship Id="rId1413" Type="http://schemas.openxmlformats.org/officeDocument/2006/relationships/ctrlProp" Target="../ctrlProps/ctrlProp1410.xml"/><Relationship Id="rId1620" Type="http://schemas.openxmlformats.org/officeDocument/2006/relationships/ctrlProp" Target="../ctrlProps/ctrlProp1617.xml"/><Relationship Id="rId1718" Type="http://schemas.openxmlformats.org/officeDocument/2006/relationships/ctrlProp" Target="../ctrlProps/ctrlProp1715.xml"/><Relationship Id="rId1925" Type="http://schemas.openxmlformats.org/officeDocument/2006/relationships/ctrlProp" Target="../ctrlProps/ctrlProp1922.xml"/><Relationship Id="rId299" Type="http://schemas.openxmlformats.org/officeDocument/2006/relationships/ctrlProp" Target="../ctrlProps/ctrlProp296.xml"/><Relationship Id="rId159" Type="http://schemas.openxmlformats.org/officeDocument/2006/relationships/ctrlProp" Target="../ctrlProps/ctrlProp156.xml"/><Relationship Id="rId366" Type="http://schemas.openxmlformats.org/officeDocument/2006/relationships/ctrlProp" Target="../ctrlProps/ctrlProp363.xml"/><Relationship Id="rId573" Type="http://schemas.openxmlformats.org/officeDocument/2006/relationships/ctrlProp" Target="../ctrlProps/ctrlProp570.xml"/><Relationship Id="rId780" Type="http://schemas.openxmlformats.org/officeDocument/2006/relationships/ctrlProp" Target="../ctrlProps/ctrlProp777.xml"/><Relationship Id="rId226" Type="http://schemas.openxmlformats.org/officeDocument/2006/relationships/ctrlProp" Target="../ctrlProps/ctrlProp223.xml"/><Relationship Id="rId433" Type="http://schemas.openxmlformats.org/officeDocument/2006/relationships/ctrlProp" Target="../ctrlProps/ctrlProp430.xml"/><Relationship Id="rId878" Type="http://schemas.openxmlformats.org/officeDocument/2006/relationships/ctrlProp" Target="../ctrlProps/ctrlProp875.xml"/><Relationship Id="rId1063" Type="http://schemas.openxmlformats.org/officeDocument/2006/relationships/ctrlProp" Target="../ctrlProps/ctrlProp1060.xml"/><Relationship Id="rId1270" Type="http://schemas.openxmlformats.org/officeDocument/2006/relationships/ctrlProp" Target="../ctrlProps/ctrlProp1267.xml"/><Relationship Id="rId640" Type="http://schemas.openxmlformats.org/officeDocument/2006/relationships/ctrlProp" Target="../ctrlProps/ctrlProp637.xml"/><Relationship Id="rId738" Type="http://schemas.openxmlformats.org/officeDocument/2006/relationships/ctrlProp" Target="../ctrlProps/ctrlProp735.xml"/><Relationship Id="rId945" Type="http://schemas.openxmlformats.org/officeDocument/2006/relationships/ctrlProp" Target="../ctrlProps/ctrlProp942.xml"/><Relationship Id="rId1368" Type="http://schemas.openxmlformats.org/officeDocument/2006/relationships/ctrlProp" Target="../ctrlProps/ctrlProp1365.xml"/><Relationship Id="rId1575" Type="http://schemas.openxmlformats.org/officeDocument/2006/relationships/ctrlProp" Target="../ctrlProps/ctrlProp1572.xml"/><Relationship Id="rId1782" Type="http://schemas.openxmlformats.org/officeDocument/2006/relationships/ctrlProp" Target="../ctrlProps/ctrlProp1779.xml"/><Relationship Id="rId74" Type="http://schemas.openxmlformats.org/officeDocument/2006/relationships/ctrlProp" Target="../ctrlProps/ctrlProp71.xml"/><Relationship Id="rId500" Type="http://schemas.openxmlformats.org/officeDocument/2006/relationships/ctrlProp" Target="../ctrlProps/ctrlProp497.xml"/><Relationship Id="rId805" Type="http://schemas.openxmlformats.org/officeDocument/2006/relationships/ctrlProp" Target="../ctrlProps/ctrlProp802.xml"/><Relationship Id="rId1130" Type="http://schemas.openxmlformats.org/officeDocument/2006/relationships/ctrlProp" Target="../ctrlProps/ctrlProp1127.xml"/><Relationship Id="rId1228" Type="http://schemas.openxmlformats.org/officeDocument/2006/relationships/ctrlProp" Target="../ctrlProps/ctrlProp1225.xml"/><Relationship Id="rId1435" Type="http://schemas.openxmlformats.org/officeDocument/2006/relationships/ctrlProp" Target="../ctrlProps/ctrlProp1432.xml"/><Relationship Id="rId1642" Type="http://schemas.openxmlformats.org/officeDocument/2006/relationships/ctrlProp" Target="../ctrlProps/ctrlProp1639.xml"/><Relationship Id="rId1947" Type="http://schemas.openxmlformats.org/officeDocument/2006/relationships/ctrlProp" Target="../ctrlProps/ctrlProp1944.xml"/><Relationship Id="rId1502" Type="http://schemas.openxmlformats.org/officeDocument/2006/relationships/ctrlProp" Target="../ctrlProps/ctrlProp1499.xml"/><Relationship Id="rId1807" Type="http://schemas.openxmlformats.org/officeDocument/2006/relationships/ctrlProp" Target="../ctrlProps/ctrlProp1804.xml"/><Relationship Id="rId290" Type="http://schemas.openxmlformats.org/officeDocument/2006/relationships/ctrlProp" Target="../ctrlProps/ctrlProp287.xml"/><Relationship Id="rId388" Type="http://schemas.openxmlformats.org/officeDocument/2006/relationships/ctrlProp" Target="../ctrlProps/ctrlProp385.xml"/><Relationship Id="rId150" Type="http://schemas.openxmlformats.org/officeDocument/2006/relationships/ctrlProp" Target="../ctrlProps/ctrlProp147.xml"/><Relationship Id="rId595" Type="http://schemas.openxmlformats.org/officeDocument/2006/relationships/ctrlProp" Target="../ctrlProps/ctrlProp592.xml"/><Relationship Id="rId248" Type="http://schemas.openxmlformats.org/officeDocument/2006/relationships/ctrlProp" Target="../ctrlProps/ctrlProp245.xml"/><Relationship Id="rId455" Type="http://schemas.openxmlformats.org/officeDocument/2006/relationships/ctrlProp" Target="../ctrlProps/ctrlProp452.xml"/><Relationship Id="rId662" Type="http://schemas.openxmlformats.org/officeDocument/2006/relationships/ctrlProp" Target="../ctrlProps/ctrlProp659.xml"/><Relationship Id="rId1085" Type="http://schemas.openxmlformats.org/officeDocument/2006/relationships/ctrlProp" Target="../ctrlProps/ctrlProp1082.xml"/><Relationship Id="rId1292" Type="http://schemas.openxmlformats.org/officeDocument/2006/relationships/ctrlProp" Target="../ctrlProps/ctrlProp1289.xml"/><Relationship Id="rId108" Type="http://schemas.openxmlformats.org/officeDocument/2006/relationships/ctrlProp" Target="../ctrlProps/ctrlProp105.xml"/><Relationship Id="rId315" Type="http://schemas.openxmlformats.org/officeDocument/2006/relationships/ctrlProp" Target="../ctrlProps/ctrlProp312.xml"/><Relationship Id="rId522" Type="http://schemas.openxmlformats.org/officeDocument/2006/relationships/ctrlProp" Target="../ctrlProps/ctrlProp519.xml"/><Relationship Id="rId967" Type="http://schemas.openxmlformats.org/officeDocument/2006/relationships/ctrlProp" Target="../ctrlProps/ctrlProp964.xml"/><Relationship Id="rId1152" Type="http://schemas.openxmlformats.org/officeDocument/2006/relationships/ctrlProp" Target="../ctrlProps/ctrlProp1149.xml"/><Relationship Id="rId1597" Type="http://schemas.openxmlformats.org/officeDocument/2006/relationships/ctrlProp" Target="../ctrlProps/ctrlProp1594.xml"/><Relationship Id="rId96" Type="http://schemas.openxmlformats.org/officeDocument/2006/relationships/ctrlProp" Target="../ctrlProps/ctrlProp93.xml"/><Relationship Id="rId827" Type="http://schemas.openxmlformats.org/officeDocument/2006/relationships/ctrlProp" Target="../ctrlProps/ctrlProp824.xml"/><Relationship Id="rId1012" Type="http://schemas.openxmlformats.org/officeDocument/2006/relationships/ctrlProp" Target="../ctrlProps/ctrlProp1009.xml"/><Relationship Id="rId1457" Type="http://schemas.openxmlformats.org/officeDocument/2006/relationships/ctrlProp" Target="../ctrlProps/ctrlProp1454.xml"/><Relationship Id="rId1664" Type="http://schemas.openxmlformats.org/officeDocument/2006/relationships/ctrlProp" Target="../ctrlProps/ctrlProp1661.xml"/><Relationship Id="rId1871" Type="http://schemas.openxmlformats.org/officeDocument/2006/relationships/ctrlProp" Target="../ctrlProps/ctrlProp1868.xml"/><Relationship Id="rId1317" Type="http://schemas.openxmlformats.org/officeDocument/2006/relationships/ctrlProp" Target="../ctrlProps/ctrlProp1314.xml"/><Relationship Id="rId1524" Type="http://schemas.openxmlformats.org/officeDocument/2006/relationships/ctrlProp" Target="../ctrlProps/ctrlProp1521.xml"/><Relationship Id="rId1731" Type="http://schemas.openxmlformats.org/officeDocument/2006/relationships/ctrlProp" Target="../ctrlProps/ctrlProp1728.xml"/><Relationship Id="rId1969" Type="http://schemas.openxmlformats.org/officeDocument/2006/relationships/ctrlProp" Target="../ctrlProps/ctrlProp1966.xml"/><Relationship Id="rId23" Type="http://schemas.openxmlformats.org/officeDocument/2006/relationships/ctrlProp" Target="../ctrlProps/ctrlProp20.xml"/><Relationship Id="rId1829" Type="http://schemas.openxmlformats.org/officeDocument/2006/relationships/ctrlProp" Target="../ctrlProps/ctrlProp1826.xml"/><Relationship Id="rId172" Type="http://schemas.openxmlformats.org/officeDocument/2006/relationships/ctrlProp" Target="../ctrlProps/ctrlProp169.xml"/><Relationship Id="rId477" Type="http://schemas.openxmlformats.org/officeDocument/2006/relationships/ctrlProp" Target="../ctrlProps/ctrlProp474.xml"/><Relationship Id="rId684" Type="http://schemas.openxmlformats.org/officeDocument/2006/relationships/ctrlProp" Target="../ctrlProps/ctrlProp681.xml"/><Relationship Id="rId337" Type="http://schemas.openxmlformats.org/officeDocument/2006/relationships/ctrlProp" Target="../ctrlProps/ctrlProp334.xml"/><Relationship Id="rId891" Type="http://schemas.openxmlformats.org/officeDocument/2006/relationships/ctrlProp" Target="../ctrlProps/ctrlProp888.xml"/><Relationship Id="rId989" Type="http://schemas.openxmlformats.org/officeDocument/2006/relationships/ctrlProp" Target="../ctrlProps/ctrlProp986.xml"/><Relationship Id="rId544" Type="http://schemas.openxmlformats.org/officeDocument/2006/relationships/ctrlProp" Target="../ctrlProps/ctrlProp541.xml"/><Relationship Id="rId751" Type="http://schemas.openxmlformats.org/officeDocument/2006/relationships/ctrlProp" Target="../ctrlProps/ctrlProp748.xml"/><Relationship Id="rId849" Type="http://schemas.openxmlformats.org/officeDocument/2006/relationships/ctrlProp" Target="../ctrlProps/ctrlProp846.xml"/><Relationship Id="rId1174" Type="http://schemas.openxmlformats.org/officeDocument/2006/relationships/ctrlProp" Target="../ctrlProps/ctrlProp1171.xml"/><Relationship Id="rId1381" Type="http://schemas.openxmlformats.org/officeDocument/2006/relationships/ctrlProp" Target="../ctrlProps/ctrlProp1378.xml"/><Relationship Id="rId1479" Type="http://schemas.openxmlformats.org/officeDocument/2006/relationships/ctrlProp" Target="../ctrlProps/ctrlProp1476.xml"/><Relationship Id="rId1686" Type="http://schemas.openxmlformats.org/officeDocument/2006/relationships/ctrlProp" Target="../ctrlProps/ctrlProp1683.xml"/><Relationship Id="rId404" Type="http://schemas.openxmlformats.org/officeDocument/2006/relationships/ctrlProp" Target="../ctrlProps/ctrlProp401.xml"/><Relationship Id="rId611" Type="http://schemas.openxmlformats.org/officeDocument/2006/relationships/ctrlProp" Target="../ctrlProps/ctrlProp608.xml"/><Relationship Id="rId1034" Type="http://schemas.openxmlformats.org/officeDocument/2006/relationships/ctrlProp" Target="../ctrlProps/ctrlProp1031.xml"/><Relationship Id="rId1241" Type="http://schemas.openxmlformats.org/officeDocument/2006/relationships/ctrlProp" Target="../ctrlProps/ctrlProp1238.xml"/><Relationship Id="rId1339" Type="http://schemas.openxmlformats.org/officeDocument/2006/relationships/ctrlProp" Target="../ctrlProps/ctrlProp1336.xml"/><Relationship Id="rId1893" Type="http://schemas.openxmlformats.org/officeDocument/2006/relationships/ctrlProp" Target="../ctrlProps/ctrlProp1890.xml"/><Relationship Id="rId709" Type="http://schemas.openxmlformats.org/officeDocument/2006/relationships/ctrlProp" Target="../ctrlProps/ctrlProp706.xml"/><Relationship Id="rId916" Type="http://schemas.openxmlformats.org/officeDocument/2006/relationships/ctrlProp" Target="../ctrlProps/ctrlProp913.xml"/><Relationship Id="rId1101" Type="http://schemas.openxmlformats.org/officeDocument/2006/relationships/ctrlProp" Target="../ctrlProps/ctrlProp1098.xml"/><Relationship Id="rId1546" Type="http://schemas.openxmlformats.org/officeDocument/2006/relationships/ctrlProp" Target="../ctrlProps/ctrlProp1543.xml"/><Relationship Id="rId1753" Type="http://schemas.openxmlformats.org/officeDocument/2006/relationships/ctrlProp" Target="../ctrlProps/ctrlProp1750.xml"/><Relationship Id="rId1960" Type="http://schemas.openxmlformats.org/officeDocument/2006/relationships/ctrlProp" Target="../ctrlProps/ctrlProp1957.xml"/><Relationship Id="rId45" Type="http://schemas.openxmlformats.org/officeDocument/2006/relationships/ctrlProp" Target="../ctrlProps/ctrlProp42.xml"/><Relationship Id="rId1406" Type="http://schemas.openxmlformats.org/officeDocument/2006/relationships/ctrlProp" Target="../ctrlProps/ctrlProp1403.xml"/><Relationship Id="rId1613" Type="http://schemas.openxmlformats.org/officeDocument/2006/relationships/ctrlProp" Target="../ctrlProps/ctrlProp1610.xml"/><Relationship Id="rId1820" Type="http://schemas.openxmlformats.org/officeDocument/2006/relationships/ctrlProp" Target="../ctrlProps/ctrlProp1817.xml"/><Relationship Id="rId194" Type="http://schemas.openxmlformats.org/officeDocument/2006/relationships/ctrlProp" Target="../ctrlProps/ctrlProp191.xml"/><Relationship Id="rId1918" Type="http://schemas.openxmlformats.org/officeDocument/2006/relationships/ctrlProp" Target="../ctrlProps/ctrlProp1915.xml"/><Relationship Id="rId261" Type="http://schemas.openxmlformats.org/officeDocument/2006/relationships/ctrlProp" Target="../ctrlProps/ctrlProp258.xml"/><Relationship Id="rId499" Type="http://schemas.openxmlformats.org/officeDocument/2006/relationships/ctrlProp" Target="../ctrlProps/ctrlProp496.xml"/><Relationship Id="rId359" Type="http://schemas.openxmlformats.org/officeDocument/2006/relationships/ctrlProp" Target="../ctrlProps/ctrlProp356.xml"/><Relationship Id="rId566" Type="http://schemas.openxmlformats.org/officeDocument/2006/relationships/ctrlProp" Target="../ctrlProps/ctrlProp563.xml"/><Relationship Id="rId773" Type="http://schemas.openxmlformats.org/officeDocument/2006/relationships/ctrlProp" Target="../ctrlProps/ctrlProp770.xml"/><Relationship Id="rId1196" Type="http://schemas.openxmlformats.org/officeDocument/2006/relationships/ctrlProp" Target="../ctrlProps/ctrlProp1193.xml"/><Relationship Id="rId121" Type="http://schemas.openxmlformats.org/officeDocument/2006/relationships/ctrlProp" Target="../ctrlProps/ctrlProp118.xml"/><Relationship Id="rId219" Type="http://schemas.openxmlformats.org/officeDocument/2006/relationships/ctrlProp" Target="../ctrlProps/ctrlProp216.xml"/><Relationship Id="rId426" Type="http://schemas.openxmlformats.org/officeDocument/2006/relationships/ctrlProp" Target="../ctrlProps/ctrlProp423.xml"/><Relationship Id="rId633" Type="http://schemas.openxmlformats.org/officeDocument/2006/relationships/ctrlProp" Target="../ctrlProps/ctrlProp630.xml"/><Relationship Id="rId980" Type="http://schemas.openxmlformats.org/officeDocument/2006/relationships/ctrlProp" Target="../ctrlProps/ctrlProp977.xml"/><Relationship Id="rId1056" Type="http://schemas.openxmlformats.org/officeDocument/2006/relationships/ctrlProp" Target="../ctrlProps/ctrlProp1053.xml"/><Relationship Id="rId1263" Type="http://schemas.openxmlformats.org/officeDocument/2006/relationships/ctrlProp" Target="../ctrlProps/ctrlProp1260.xml"/><Relationship Id="rId840" Type="http://schemas.openxmlformats.org/officeDocument/2006/relationships/ctrlProp" Target="../ctrlProps/ctrlProp837.xml"/><Relationship Id="rId938" Type="http://schemas.openxmlformats.org/officeDocument/2006/relationships/ctrlProp" Target="../ctrlProps/ctrlProp935.xml"/><Relationship Id="rId1470" Type="http://schemas.openxmlformats.org/officeDocument/2006/relationships/ctrlProp" Target="../ctrlProps/ctrlProp1467.xml"/><Relationship Id="rId1568" Type="http://schemas.openxmlformats.org/officeDocument/2006/relationships/ctrlProp" Target="../ctrlProps/ctrlProp1565.xml"/><Relationship Id="rId1775" Type="http://schemas.openxmlformats.org/officeDocument/2006/relationships/ctrlProp" Target="../ctrlProps/ctrlProp1772.xml"/><Relationship Id="rId67" Type="http://schemas.openxmlformats.org/officeDocument/2006/relationships/ctrlProp" Target="../ctrlProps/ctrlProp64.xml"/><Relationship Id="rId700" Type="http://schemas.openxmlformats.org/officeDocument/2006/relationships/ctrlProp" Target="../ctrlProps/ctrlProp697.xml"/><Relationship Id="rId1123" Type="http://schemas.openxmlformats.org/officeDocument/2006/relationships/ctrlProp" Target="../ctrlProps/ctrlProp1120.xml"/><Relationship Id="rId1330" Type="http://schemas.openxmlformats.org/officeDocument/2006/relationships/ctrlProp" Target="../ctrlProps/ctrlProp1327.xml"/><Relationship Id="rId1428" Type="http://schemas.openxmlformats.org/officeDocument/2006/relationships/ctrlProp" Target="../ctrlProps/ctrlProp1425.xml"/><Relationship Id="rId1635" Type="http://schemas.openxmlformats.org/officeDocument/2006/relationships/ctrlProp" Target="../ctrlProps/ctrlProp1632.xml"/><Relationship Id="rId1982" Type="http://schemas.openxmlformats.org/officeDocument/2006/relationships/ctrlProp" Target="../ctrlProps/ctrlProp1979.xml"/><Relationship Id="rId1842" Type="http://schemas.openxmlformats.org/officeDocument/2006/relationships/ctrlProp" Target="../ctrlProps/ctrlProp1839.xml"/><Relationship Id="rId1702" Type="http://schemas.openxmlformats.org/officeDocument/2006/relationships/ctrlProp" Target="../ctrlProps/ctrlProp1699.xml"/><Relationship Id="rId283" Type="http://schemas.openxmlformats.org/officeDocument/2006/relationships/ctrlProp" Target="../ctrlProps/ctrlProp280.xml"/><Relationship Id="rId490" Type="http://schemas.openxmlformats.org/officeDocument/2006/relationships/ctrlProp" Target="../ctrlProps/ctrlProp487.xml"/><Relationship Id="rId143" Type="http://schemas.openxmlformats.org/officeDocument/2006/relationships/ctrlProp" Target="../ctrlProps/ctrlProp140.xml"/><Relationship Id="rId350" Type="http://schemas.openxmlformats.org/officeDocument/2006/relationships/ctrlProp" Target="../ctrlProps/ctrlProp347.xml"/><Relationship Id="rId588" Type="http://schemas.openxmlformats.org/officeDocument/2006/relationships/ctrlProp" Target="../ctrlProps/ctrlProp585.xml"/><Relationship Id="rId795" Type="http://schemas.openxmlformats.org/officeDocument/2006/relationships/ctrlProp" Target="../ctrlProps/ctrlProp792.xml"/><Relationship Id="rId9" Type="http://schemas.openxmlformats.org/officeDocument/2006/relationships/ctrlProp" Target="../ctrlProps/ctrlProp6.xml"/><Relationship Id="rId210" Type="http://schemas.openxmlformats.org/officeDocument/2006/relationships/ctrlProp" Target="../ctrlProps/ctrlProp207.xml"/><Relationship Id="rId448" Type="http://schemas.openxmlformats.org/officeDocument/2006/relationships/ctrlProp" Target="../ctrlProps/ctrlProp445.xml"/><Relationship Id="rId655" Type="http://schemas.openxmlformats.org/officeDocument/2006/relationships/ctrlProp" Target="../ctrlProps/ctrlProp652.xml"/><Relationship Id="rId862" Type="http://schemas.openxmlformats.org/officeDocument/2006/relationships/ctrlProp" Target="../ctrlProps/ctrlProp859.xml"/><Relationship Id="rId1078" Type="http://schemas.openxmlformats.org/officeDocument/2006/relationships/ctrlProp" Target="../ctrlProps/ctrlProp1075.xml"/><Relationship Id="rId1285" Type="http://schemas.openxmlformats.org/officeDocument/2006/relationships/ctrlProp" Target="../ctrlProps/ctrlProp1282.xml"/><Relationship Id="rId1492" Type="http://schemas.openxmlformats.org/officeDocument/2006/relationships/ctrlProp" Target="../ctrlProps/ctrlProp1489.xml"/><Relationship Id="rId308" Type="http://schemas.openxmlformats.org/officeDocument/2006/relationships/ctrlProp" Target="../ctrlProps/ctrlProp305.xml"/><Relationship Id="rId515" Type="http://schemas.openxmlformats.org/officeDocument/2006/relationships/ctrlProp" Target="../ctrlProps/ctrlProp512.xml"/><Relationship Id="rId722" Type="http://schemas.openxmlformats.org/officeDocument/2006/relationships/ctrlProp" Target="../ctrlProps/ctrlProp719.xml"/><Relationship Id="rId1145" Type="http://schemas.openxmlformats.org/officeDocument/2006/relationships/ctrlProp" Target="../ctrlProps/ctrlProp1142.xml"/><Relationship Id="rId1352" Type="http://schemas.openxmlformats.org/officeDocument/2006/relationships/ctrlProp" Target="../ctrlProps/ctrlProp1349.xml"/><Relationship Id="rId1797" Type="http://schemas.openxmlformats.org/officeDocument/2006/relationships/ctrlProp" Target="../ctrlProps/ctrlProp1794.xml"/><Relationship Id="rId89" Type="http://schemas.openxmlformats.org/officeDocument/2006/relationships/ctrlProp" Target="../ctrlProps/ctrlProp86.xml"/><Relationship Id="rId1005" Type="http://schemas.openxmlformats.org/officeDocument/2006/relationships/ctrlProp" Target="../ctrlProps/ctrlProp1002.xml"/><Relationship Id="rId1212" Type="http://schemas.openxmlformats.org/officeDocument/2006/relationships/ctrlProp" Target="../ctrlProps/ctrlProp1209.xml"/><Relationship Id="rId1657" Type="http://schemas.openxmlformats.org/officeDocument/2006/relationships/ctrlProp" Target="../ctrlProps/ctrlProp1654.xml"/><Relationship Id="rId1864" Type="http://schemas.openxmlformats.org/officeDocument/2006/relationships/ctrlProp" Target="../ctrlProps/ctrlProp1861.xml"/><Relationship Id="rId1517" Type="http://schemas.openxmlformats.org/officeDocument/2006/relationships/ctrlProp" Target="../ctrlProps/ctrlProp1514.xml"/><Relationship Id="rId1724" Type="http://schemas.openxmlformats.org/officeDocument/2006/relationships/ctrlProp" Target="../ctrlProps/ctrlProp1721.xml"/><Relationship Id="rId16" Type="http://schemas.openxmlformats.org/officeDocument/2006/relationships/ctrlProp" Target="../ctrlProps/ctrlProp13.xml"/><Relationship Id="rId1931" Type="http://schemas.openxmlformats.org/officeDocument/2006/relationships/ctrlProp" Target="../ctrlProps/ctrlProp1928.xml"/><Relationship Id="rId165" Type="http://schemas.openxmlformats.org/officeDocument/2006/relationships/ctrlProp" Target="../ctrlProps/ctrlProp162.xml"/><Relationship Id="rId372" Type="http://schemas.openxmlformats.org/officeDocument/2006/relationships/ctrlProp" Target="../ctrlProps/ctrlProp369.xml"/><Relationship Id="rId677" Type="http://schemas.openxmlformats.org/officeDocument/2006/relationships/ctrlProp" Target="../ctrlProps/ctrlProp674.xml"/><Relationship Id="rId232" Type="http://schemas.openxmlformats.org/officeDocument/2006/relationships/ctrlProp" Target="../ctrlProps/ctrlProp229.xml"/><Relationship Id="rId884" Type="http://schemas.openxmlformats.org/officeDocument/2006/relationships/ctrlProp" Target="../ctrlProps/ctrlProp881.xml"/><Relationship Id="rId537" Type="http://schemas.openxmlformats.org/officeDocument/2006/relationships/ctrlProp" Target="../ctrlProps/ctrlProp534.xml"/><Relationship Id="rId744" Type="http://schemas.openxmlformats.org/officeDocument/2006/relationships/ctrlProp" Target="../ctrlProps/ctrlProp741.xml"/><Relationship Id="rId951" Type="http://schemas.openxmlformats.org/officeDocument/2006/relationships/ctrlProp" Target="../ctrlProps/ctrlProp948.xml"/><Relationship Id="rId1167" Type="http://schemas.openxmlformats.org/officeDocument/2006/relationships/ctrlProp" Target="../ctrlProps/ctrlProp1164.xml"/><Relationship Id="rId1374" Type="http://schemas.openxmlformats.org/officeDocument/2006/relationships/ctrlProp" Target="../ctrlProps/ctrlProp1371.xml"/><Relationship Id="rId1581" Type="http://schemas.openxmlformats.org/officeDocument/2006/relationships/ctrlProp" Target="../ctrlProps/ctrlProp1578.xml"/><Relationship Id="rId1679" Type="http://schemas.openxmlformats.org/officeDocument/2006/relationships/ctrlProp" Target="../ctrlProps/ctrlProp1676.xml"/><Relationship Id="rId80" Type="http://schemas.openxmlformats.org/officeDocument/2006/relationships/ctrlProp" Target="../ctrlProps/ctrlProp77.xml"/><Relationship Id="rId604" Type="http://schemas.openxmlformats.org/officeDocument/2006/relationships/ctrlProp" Target="../ctrlProps/ctrlProp601.xml"/><Relationship Id="rId811" Type="http://schemas.openxmlformats.org/officeDocument/2006/relationships/ctrlProp" Target="../ctrlProps/ctrlProp808.xml"/><Relationship Id="rId1027" Type="http://schemas.openxmlformats.org/officeDocument/2006/relationships/ctrlProp" Target="../ctrlProps/ctrlProp1024.xml"/><Relationship Id="rId1234" Type="http://schemas.openxmlformats.org/officeDocument/2006/relationships/ctrlProp" Target="../ctrlProps/ctrlProp1231.xml"/><Relationship Id="rId1441" Type="http://schemas.openxmlformats.org/officeDocument/2006/relationships/ctrlProp" Target="../ctrlProps/ctrlProp1438.xml"/><Relationship Id="rId1886" Type="http://schemas.openxmlformats.org/officeDocument/2006/relationships/ctrlProp" Target="../ctrlProps/ctrlProp1883.xml"/><Relationship Id="rId909" Type="http://schemas.openxmlformats.org/officeDocument/2006/relationships/ctrlProp" Target="../ctrlProps/ctrlProp906.xml"/><Relationship Id="rId1301" Type="http://schemas.openxmlformats.org/officeDocument/2006/relationships/ctrlProp" Target="../ctrlProps/ctrlProp1298.xml"/><Relationship Id="rId1539" Type="http://schemas.openxmlformats.org/officeDocument/2006/relationships/ctrlProp" Target="../ctrlProps/ctrlProp1536.xml"/><Relationship Id="rId1746" Type="http://schemas.openxmlformats.org/officeDocument/2006/relationships/ctrlProp" Target="../ctrlProps/ctrlProp1743.xml"/><Relationship Id="rId1953" Type="http://schemas.openxmlformats.org/officeDocument/2006/relationships/ctrlProp" Target="../ctrlProps/ctrlProp1950.xml"/><Relationship Id="rId38" Type="http://schemas.openxmlformats.org/officeDocument/2006/relationships/ctrlProp" Target="../ctrlProps/ctrlProp35.xml"/><Relationship Id="rId1606" Type="http://schemas.openxmlformats.org/officeDocument/2006/relationships/ctrlProp" Target="../ctrlProps/ctrlProp1603.xml"/><Relationship Id="rId1813" Type="http://schemas.openxmlformats.org/officeDocument/2006/relationships/ctrlProp" Target="../ctrlProps/ctrlProp1810.xml"/><Relationship Id="rId187" Type="http://schemas.openxmlformats.org/officeDocument/2006/relationships/ctrlProp" Target="../ctrlProps/ctrlProp184.xml"/><Relationship Id="rId394" Type="http://schemas.openxmlformats.org/officeDocument/2006/relationships/ctrlProp" Target="../ctrlProps/ctrlProp391.xml"/><Relationship Id="rId254" Type="http://schemas.openxmlformats.org/officeDocument/2006/relationships/ctrlProp" Target="../ctrlProps/ctrlProp251.xml"/><Relationship Id="rId699" Type="http://schemas.openxmlformats.org/officeDocument/2006/relationships/ctrlProp" Target="../ctrlProps/ctrlProp696.xml"/><Relationship Id="rId1091" Type="http://schemas.openxmlformats.org/officeDocument/2006/relationships/ctrlProp" Target="../ctrlProps/ctrlProp1088.xml"/><Relationship Id="rId114" Type="http://schemas.openxmlformats.org/officeDocument/2006/relationships/ctrlProp" Target="../ctrlProps/ctrlProp111.xml"/><Relationship Id="rId461" Type="http://schemas.openxmlformats.org/officeDocument/2006/relationships/ctrlProp" Target="../ctrlProps/ctrlProp458.xml"/><Relationship Id="rId559" Type="http://schemas.openxmlformats.org/officeDocument/2006/relationships/ctrlProp" Target="../ctrlProps/ctrlProp556.xml"/><Relationship Id="rId766" Type="http://schemas.openxmlformats.org/officeDocument/2006/relationships/ctrlProp" Target="../ctrlProps/ctrlProp763.xml"/><Relationship Id="rId1189" Type="http://schemas.openxmlformats.org/officeDocument/2006/relationships/ctrlProp" Target="../ctrlProps/ctrlProp1186.xml"/><Relationship Id="rId1396" Type="http://schemas.openxmlformats.org/officeDocument/2006/relationships/ctrlProp" Target="../ctrlProps/ctrlProp1393.xml"/><Relationship Id="rId321" Type="http://schemas.openxmlformats.org/officeDocument/2006/relationships/ctrlProp" Target="../ctrlProps/ctrlProp318.xml"/><Relationship Id="rId419" Type="http://schemas.openxmlformats.org/officeDocument/2006/relationships/ctrlProp" Target="../ctrlProps/ctrlProp416.xml"/><Relationship Id="rId626" Type="http://schemas.openxmlformats.org/officeDocument/2006/relationships/ctrlProp" Target="../ctrlProps/ctrlProp623.xml"/><Relationship Id="rId973" Type="http://schemas.openxmlformats.org/officeDocument/2006/relationships/ctrlProp" Target="../ctrlProps/ctrlProp970.xml"/><Relationship Id="rId1049" Type="http://schemas.openxmlformats.org/officeDocument/2006/relationships/ctrlProp" Target="../ctrlProps/ctrlProp1046.xml"/><Relationship Id="rId1256" Type="http://schemas.openxmlformats.org/officeDocument/2006/relationships/ctrlProp" Target="../ctrlProps/ctrlProp1253.xml"/><Relationship Id="rId2002" Type="http://schemas.openxmlformats.org/officeDocument/2006/relationships/ctrlProp" Target="../ctrlProps/ctrlProp1999.xml"/><Relationship Id="rId833" Type="http://schemas.openxmlformats.org/officeDocument/2006/relationships/ctrlProp" Target="../ctrlProps/ctrlProp830.xml"/><Relationship Id="rId1116" Type="http://schemas.openxmlformats.org/officeDocument/2006/relationships/ctrlProp" Target="../ctrlProps/ctrlProp1113.xml"/><Relationship Id="rId1463" Type="http://schemas.openxmlformats.org/officeDocument/2006/relationships/ctrlProp" Target="../ctrlProps/ctrlProp1460.xml"/><Relationship Id="rId1670" Type="http://schemas.openxmlformats.org/officeDocument/2006/relationships/ctrlProp" Target="../ctrlProps/ctrlProp1667.xml"/><Relationship Id="rId1768" Type="http://schemas.openxmlformats.org/officeDocument/2006/relationships/ctrlProp" Target="../ctrlProps/ctrlProp1765.xml"/><Relationship Id="rId900" Type="http://schemas.openxmlformats.org/officeDocument/2006/relationships/ctrlProp" Target="../ctrlProps/ctrlProp897.xml"/><Relationship Id="rId1323" Type="http://schemas.openxmlformats.org/officeDocument/2006/relationships/ctrlProp" Target="../ctrlProps/ctrlProp1320.xml"/><Relationship Id="rId1530" Type="http://schemas.openxmlformats.org/officeDocument/2006/relationships/ctrlProp" Target="../ctrlProps/ctrlProp1527.xml"/><Relationship Id="rId1628" Type="http://schemas.openxmlformats.org/officeDocument/2006/relationships/ctrlProp" Target="../ctrlProps/ctrlProp1625.xml"/><Relationship Id="rId1975" Type="http://schemas.openxmlformats.org/officeDocument/2006/relationships/ctrlProp" Target="../ctrlProps/ctrlProp1972.xml"/><Relationship Id="rId1835" Type="http://schemas.openxmlformats.org/officeDocument/2006/relationships/ctrlProp" Target="../ctrlProps/ctrlProp1832.xml"/><Relationship Id="rId1902" Type="http://schemas.openxmlformats.org/officeDocument/2006/relationships/ctrlProp" Target="../ctrlProps/ctrlProp1899.xml"/><Relationship Id="rId276" Type="http://schemas.openxmlformats.org/officeDocument/2006/relationships/ctrlProp" Target="../ctrlProps/ctrlProp273.xml"/><Relationship Id="rId483" Type="http://schemas.openxmlformats.org/officeDocument/2006/relationships/ctrlProp" Target="../ctrlProps/ctrlProp480.xml"/><Relationship Id="rId690" Type="http://schemas.openxmlformats.org/officeDocument/2006/relationships/ctrlProp" Target="../ctrlProps/ctrlProp687.xml"/><Relationship Id="rId136" Type="http://schemas.openxmlformats.org/officeDocument/2006/relationships/ctrlProp" Target="../ctrlProps/ctrlProp133.xml"/><Relationship Id="rId343" Type="http://schemas.openxmlformats.org/officeDocument/2006/relationships/ctrlProp" Target="../ctrlProps/ctrlProp340.xml"/><Relationship Id="rId550" Type="http://schemas.openxmlformats.org/officeDocument/2006/relationships/ctrlProp" Target="../ctrlProps/ctrlProp547.xml"/><Relationship Id="rId788" Type="http://schemas.openxmlformats.org/officeDocument/2006/relationships/ctrlProp" Target="../ctrlProps/ctrlProp785.xml"/><Relationship Id="rId995" Type="http://schemas.openxmlformats.org/officeDocument/2006/relationships/ctrlProp" Target="../ctrlProps/ctrlProp992.xml"/><Relationship Id="rId1180" Type="http://schemas.openxmlformats.org/officeDocument/2006/relationships/ctrlProp" Target="../ctrlProps/ctrlProp1177.xml"/><Relationship Id="rId203" Type="http://schemas.openxmlformats.org/officeDocument/2006/relationships/ctrlProp" Target="../ctrlProps/ctrlProp200.xml"/><Relationship Id="rId648" Type="http://schemas.openxmlformats.org/officeDocument/2006/relationships/ctrlProp" Target="../ctrlProps/ctrlProp645.xml"/><Relationship Id="rId855" Type="http://schemas.openxmlformats.org/officeDocument/2006/relationships/ctrlProp" Target="../ctrlProps/ctrlProp852.xml"/><Relationship Id="rId1040" Type="http://schemas.openxmlformats.org/officeDocument/2006/relationships/ctrlProp" Target="../ctrlProps/ctrlProp1037.xml"/><Relationship Id="rId1278" Type="http://schemas.openxmlformats.org/officeDocument/2006/relationships/ctrlProp" Target="../ctrlProps/ctrlProp1275.xml"/><Relationship Id="rId1485" Type="http://schemas.openxmlformats.org/officeDocument/2006/relationships/ctrlProp" Target="../ctrlProps/ctrlProp1482.xml"/><Relationship Id="rId1692" Type="http://schemas.openxmlformats.org/officeDocument/2006/relationships/ctrlProp" Target="../ctrlProps/ctrlProp1689.xml"/><Relationship Id="rId410" Type="http://schemas.openxmlformats.org/officeDocument/2006/relationships/ctrlProp" Target="../ctrlProps/ctrlProp407.xml"/><Relationship Id="rId508" Type="http://schemas.openxmlformats.org/officeDocument/2006/relationships/ctrlProp" Target="../ctrlProps/ctrlProp505.xml"/><Relationship Id="rId715" Type="http://schemas.openxmlformats.org/officeDocument/2006/relationships/ctrlProp" Target="../ctrlProps/ctrlProp712.xml"/><Relationship Id="rId922" Type="http://schemas.openxmlformats.org/officeDocument/2006/relationships/ctrlProp" Target="../ctrlProps/ctrlProp919.xml"/><Relationship Id="rId1138" Type="http://schemas.openxmlformats.org/officeDocument/2006/relationships/ctrlProp" Target="../ctrlProps/ctrlProp1135.xml"/><Relationship Id="rId1345" Type="http://schemas.openxmlformats.org/officeDocument/2006/relationships/ctrlProp" Target="../ctrlProps/ctrlProp1342.xml"/><Relationship Id="rId1552" Type="http://schemas.openxmlformats.org/officeDocument/2006/relationships/ctrlProp" Target="../ctrlProps/ctrlProp1549.xml"/><Relationship Id="rId1997" Type="http://schemas.openxmlformats.org/officeDocument/2006/relationships/ctrlProp" Target="../ctrlProps/ctrlProp1994.xml"/><Relationship Id="rId1205" Type="http://schemas.openxmlformats.org/officeDocument/2006/relationships/ctrlProp" Target="../ctrlProps/ctrlProp1202.xml"/><Relationship Id="rId1857" Type="http://schemas.openxmlformats.org/officeDocument/2006/relationships/ctrlProp" Target="../ctrlProps/ctrlProp1854.xml"/><Relationship Id="rId51" Type="http://schemas.openxmlformats.org/officeDocument/2006/relationships/ctrlProp" Target="../ctrlProps/ctrlProp48.xml"/><Relationship Id="rId1412" Type="http://schemas.openxmlformats.org/officeDocument/2006/relationships/ctrlProp" Target="../ctrlProps/ctrlProp1409.xml"/><Relationship Id="rId1717" Type="http://schemas.openxmlformats.org/officeDocument/2006/relationships/ctrlProp" Target="../ctrlProps/ctrlProp1714.xml"/><Relationship Id="rId1924" Type="http://schemas.openxmlformats.org/officeDocument/2006/relationships/ctrlProp" Target="../ctrlProps/ctrlProp1921.xml"/><Relationship Id="rId298" Type="http://schemas.openxmlformats.org/officeDocument/2006/relationships/ctrlProp" Target="../ctrlProps/ctrlProp295.xml"/><Relationship Id="rId158" Type="http://schemas.openxmlformats.org/officeDocument/2006/relationships/ctrlProp" Target="../ctrlProps/ctrlProp155.xml"/><Relationship Id="rId365" Type="http://schemas.openxmlformats.org/officeDocument/2006/relationships/ctrlProp" Target="../ctrlProps/ctrlProp362.xml"/><Relationship Id="rId572" Type="http://schemas.openxmlformats.org/officeDocument/2006/relationships/ctrlProp" Target="../ctrlProps/ctrlProp569.xml"/><Relationship Id="rId225" Type="http://schemas.openxmlformats.org/officeDocument/2006/relationships/ctrlProp" Target="../ctrlProps/ctrlProp222.xml"/><Relationship Id="rId432" Type="http://schemas.openxmlformats.org/officeDocument/2006/relationships/ctrlProp" Target="../ctrlProps/ctrlProp429.xml"/><Relationship Id="rId877" Type="http://schemas.openxmlformats.org/officeDocument/2006/relationships/ctrlProp" Target="../ctrlProps/ctrlProp874.xml"/><Relationship Id="rId1062" Type="http://schemas.openxmlformats.org/officeDocument/2006/relationships/ctrlProp" Target="../ctrlProps/ctrlProp1059.xml"/><Relationship Id="rId737" Type="http://schemas.openxmlformats.org/officeDocument/2006/relationships/ctrlProp" Target="../ctrlProps/ctrlProp734.xml"/><Relationship Id="rId944" Type="http://schemas.openxmlformats.org/officeDocument/2006/relationships/ctrlProp" Target="../ctrlProps/ctrlProp941.xml"/><Relationship Id="rId1367" Type="http://schemas.openxmlformats.org/officeDocument/2006/relationships/ctrlProp" Target="../ctrlProps/ctrlProp1364.xml"/><Relationship Id="rId1574" Type="http://schemas.openxmlformats.org/officeDocument/2006/relationships/ctrlProp" Target="../ctrlProps/ctrlProp1571.xml"/><Relationship Id="rId1781" Type="http://schemas.openxmlformats.org/officeDocument/2006/relationships/ctrlProp" Target="../ctrlProps/ctrlProp1778.xml"/><Relationship Id="rId73" Type="http://schemas.openxmlformats.org/officeDocument/2006/relationships/ctrlProp" Target="../ctrlProps/ctrlProp70.xml"/><Relationship Id="rId804" Type="http://schemas.openxmlformats.org/officeDocument/2006/relationships/ctrlProp" Target="../ctrlProps/ctrlProp801.xml"/><Relationship Id="rId1227" Type="http://schemas.openxmlformats.org/officeDocument/2006/relationships/ctrlProp" Target="../ctrlProps/ctrlProp1224.xml"/><Relationship Id="rId1434" Type="http://schemas.openxmlformats.org/officeDocument/2006/relationships/ctrlProp" Target="../ctrlProps/ctrlProp1431.xml"/><Relationship Id="rId1641" Type="http://schemas.openxmlformats.org/officeDocument/2006/relationships/ctrlProp" Target="../ctrlProps/ctrlProp1638.xml"/><Relationship Id="rId1879" Type="http://schemas.openxmlformats.org/officeDocument/2006/relationships/ctrlProp" Target="../ctrlProps/ctrlProp1876.xml"/><Relationship Id="rId1501" Type="http://schemas.openxmlformats.org/officeDocument/2006/relationships/ctrlProp" Target="../ctrlProps/ctrlProp1498.xml"/><Relationship Id="rId1739" Type="http://schemas.openxmlformats.org/officeDocument/2006/relationships/ctrlProp" Target="../ctrlProps/ctrlProp1736.xml"/><Relationship Id="rId1946" Type="http://schemas.openxmlformats.org/officeDocument/2006/relationships/ctrlProp" Target="../ctrlProps/ctrlProp1943.xml"/><Relationship Id="rId1806" Type="http://schemas.openxmlformats.org/officeDocument/2006/relationships/ctrlProp" Target="../ctrlProps/ctrlProp1803.xml"/><Relationship Id="rId387" Type="http://schemas.openxmlformats.org/officeDocument/2006/relationships/ctrlProp" Target="../ctrlProps/ctrlProp384.xml"/><Relationship Id="rId594" Type="http://schemas.openxmlformats.org/officeDocument/2006/relationships/ctrlProp" Target="../ctrlProps/ctrlProp591.xml"/><Relationship Id="rId247" Type="http://schemas.openxmlformats.org/officeDocument/2006/relationships/ctrlProp" Target="../ctrlProps/ctrlProp244.xml"/><Relationship Id="rId899" Type="http://schemas.openxmlformats.org/officeDocument/2006/relationships/ctrlProp" Target="../ctrlProps/ctrlProp896.xml"/><Relationship Id="rId1084" Type="http://schemas.openxmlformats.org/officeDocument/2006/relationships/ctrlProp" Target="../ctrlProps/ctrlProp1081.xml"/><Relationship Id="rId107" Type="http://schemas.openxmlformats.org/officeDocument/2006/relationships/ctrlProp" Target="../ctrlProps/ctrlProp104.xml"/><Relationship Id="rId454" Type="http://schemas.openxmlformats.org/officeDocument/2006/relationships/ctrlProp" Target="../ctrlProps/ctrlProp451.xml"/><Relationship Id="rId661" Type="http://schemas.openxmlformats.org/officeDocument/2006/relationships/ctrlProp" Target="../ctrlProps/ctrlProp658.xml"/><Relationship Id="rId759" Type="http://schemas.openxmlformats.org/officeDocument/2006/relationships/ctrlProp" Target="../ctrlProps/ctrlProp756.xml"/><Relationship Id="rId966" Type="http://schemas.openxmlformats.org/officeDocument/2006/relationships/ctrlProp" Target="../ctrlProps/ctrlProp963.xml"/><Relationship Id="rId1291" Type="http://schemas.openxmlformats.org/officeDocument/2006/relationships/ctrlProp" Target="../ctrlProps/ctrlProp1288.xml"/><Relationship Id="rId1389" Type="http://schemas.openxmlformats.org/officeDocument/2006/relationships/ctrlProp" Target="../ctrlProps/ctrlProp1386.xml"/><Relationship Id="rId1596" Type="http://schemas.openxmlformats.org/officeDocument/2006/relationships/ctrlProp" Target="../ctrlProps/ctrlProp1593.xml"/><Relationship Id="rId314" Type="http://schemas.openxmlformats.org/officeDocument/2006/relationships/ctrlProp" Target="../ctrlProps/ctrlProp311.xml"/><Relationship Id="rId521" Type="http://schemas.openxmlformats.org/officeDocument/2006/relationships/ctrlProp" Target="../ctrlProps/ctrlProp518.xml"/><Relationship Id="rId619" Type="http://schemas.openxmlformats.org/officeDocument/2006/relationships/ctrlProp" Target="../ctrlProps/ctrlProp616.xml"/><Relationship Id="rId1151" Type="http://schemas.openxmlformats.org/officeDocument/2006/relationships/ctrlProp" Target="../ctrlProps/ctrlProp1148.xml"/><Relationship Id="rId1249" Type="http://schemas.openxmlformats.org/officeDocument/2006/relationships/ctrlProp" Target="../ctrlProps/ctrlProp1246.xml"/><Relationship Id="rId95" Type="http://schemas.openxmlformats.org/officeDocument/2006/relationships/ctrlProp" Target="../ctrlProps/ctrlProp92.xml"/><Relationship Id="rId826" Type="http://schemas.openxmlformats.org/officeDocument/2006/relationships/ctrlProp" Target="../ctrlProps/ctrlProp823.xml"/><Relationship Id="rId1011" Type="http://schemas.openxmlformats.org/officeDocument/2006/relationships/ctrlProp" Target="../ctrlProps/ctrlProp1008.xml"/><Relationship Id="rId1109" Type="http://schemas.openxmlformats.org/officeDocument/2006/relationships/ctrlProp" Target="../ctrlProps/ctrlProp1106.xml"/><Relationship Id="rId1456" Type="http://schemas.openxmlformats.org/officeDocument/2006/relationships/ctrlProp" Target="../ctrlProps/ctrlProp1453.xml"/><Relationship Id="rId1663" Type="http://schemas.openxmlformats.org/officeDocument/2006/relationships/ctrlProp" Target="../ctrlProps/ctrlProp1660.xml"/><Relationship Id="rId1870" Type="http://schemas.openxmlformats.org/officeDocument/2006/relationships/ctrlProp" Target="../ctrlProps/ctrlProp1867.xml"/><Relationship Id="rId1968" Type="http://schemas.openxmlformats.org/officeDocument/2006/relationships/ctrlProp" Target="../ctrlProps/ctrlProp1965.xml"/><Relationship Id="rId1316" Type="http://schemas.openxmlformats.org/officeDocument/2006/relationships/ctrlProp" Target="../ctrlProps/ctrlProp1313.xml"/><Relationship Id="rId1523" Type="http://schemas.openxmlformats.org/officeDocument/2006/relationships/ctrlProp" Target="../ctrlProps/ctrlProp1520.xml"/><Relationship Id="rId1730" Type="http://schemas.openxmlformats.org/officeDocument/2006/relationships/ctrlProp" Target="../ctrlProps/ctrlProp1727.xml"/><Relationship Id="rId22" Type="http://schemas.openxmlformats.org/officeDocument/2006/relationships/ctrlProp" Target="../ctrlProps/ctrlProp19.xml"/><Relationship Id="rId1828" Type="http://schemas.openxmlformats.org/officeDocument/2006/relationships/ctrlProp" Target="../ctrlProps/ctrlProp1825.xml"/><Relationship Id="rId171" Type="http://schemas.openxmlformats.org/officeDocument/2006/relationships/ctrlProp" Target="../ctrlProps/ctrlProp168.xml"/><Relationship Id="rId269" Type="http://schemas.openxmlformats.org/officeDocument/2006/relationships/ctrlProp" Target="../ctrlProps/ctrlProp266.xml"/><Relationship Id="rId476" Type="http://schemas.openxmlformats.org/officeDocument/2006/relationships/ctrlProp" Target="../ctrlProps/ctrlProp473.xml"/><Relationship Id="rId683" Type="http://schemas.openxmlformats.org/officeDocument/2006/relationships/ctrlProp" Target="../ctrlProps/ctrlProp680.xml"/><Relationship Id="rId890" Type="http://schemas.openxmlformats.org/officeDocument/2006/relationships/ctrlProp" Target="../ctrlProps/ctrlProp887.xml"/><Relationship Id="rId129" Type="http://schemas.openxmlformats.org/officeDocument/2006/relationships/ctrlProp" Target="../ctrlProps/ctrlProp126.xml"/><Relationship Id="rId336" Type="http://schemas.openxmlformats.org/officeDocument/2006/relationships/ctrlProp" Target="../ctrlProps/ctrlProp333.xml"/><Relationship Id="rId543" Type="http://schemas.openxmlformats.org/officeDocument/2006/relationships/ctrlProp" Target="../ctrlProps/ctrlProp540.xml"/><Relationship Id="rId988" Type="http://schemas.openxmlformats.org/officeDocument/2006/relationships/ctrlProp" Target="../ctrlProps/ctrlProp985.xml"/><Relationship Id="rId1173" Type="http://schemas.openxmlformats.org/officeDocument/2006/relationships/ctrlProp" Target="../ctrlProps/ctrlProp1170.xml"/><Relationship Id="rId1380" Type="http://schemas.openxmlformats.org/officeDocument/2006/relationships/ctrlProp" Target="../ctrlProps/ctrlProp1377.xml"/><Relationship Id="rId403" Type="http://schemas.openxmlformats.org/officeDocument/2006/relationships/ctrlProp" Target="../ctrlProps/ctrlProp400.xml"/><Relationship Id="rId750" Type="http://schemas.openxmlformats.org/officeDocument/2006/relationships/ctrlProp" Target="../ctrlProps/ctrlProp747.xml"/><Relationship Id="rId848" Type="http://schemas.openxmlformats.org/officeDocument/2006/relationships/ctrlProp" Target="../ctrlProps/ctrlProp845.xml"/><Relationship Id="rId1033" Type="http://schemas.openxmlformats.org/officeDocument/2006/relationships/ctrlProp" Target="../ctrlProps/ctrlProp1030.xml"/><Relationship Id="rId1478" Type="http://schemas.openxmlformats.org/officeDocument/2006/relationships/ctrlProp" Target="../ctrlProps/ctrlProp1475.xml"/><Relationship Id="rId1685" Type="http://schemas.openxmlformats.org/officeDocument/2006/relationships/ctrlProp" Target="../ctrlProps/ctrlProp1682.xml"/><Relationship Id="rId1892" Type="http://schemas.openxmlformats.org/officeDocument/2006/relationships/ctrlProp" Target="../ctrlProps/ctrlProp1889.xml"/><Relationship Id="rId610" Type="http://schemas.openxmlformats.org/officeDocument/2006/relationships/ctrlProp" Target="../ctrlProps/ctrlProp607.xml"/><Relationship Id="rId708" Type="http://schemas.openxmlformats.org/officeDocument/2006/relationships/ctrlProp" Target="../ctrlProps/ctrlProp705.xml"/><Relationship Id="rId915" Type="http://schemas.openxmlformats.org/officeDocument/2006/relationships/ctrlProp" Target="../ctrlProps/ctrlProp912.xml"/><Relationship Id="rId1240" Type="http://schemas.openxmlformats.org/officeDocument/2006/relationships/ctrlProp" Target="../ctrlProps/ctrlProp1237.xml"/><Relationship Id="rId1338" Type="http://schemas.openxmlformats.org/officeDocument/2006/relationships/ctrlProp" Target="../ctrlProps/ctrlProp1335.xml"/><Relationship Id="rId1545" Type="http://schemas.openxmlformats.org/officeDocument/2006/relationships/ctrlProp" Target="../ctrlProps/ctrlProp1542.xml"/><Relationship Id="rId1100" Type="http://schemas.openxmlformats.org/officeDocument/2006/relationships/ctrlProp" Target="../ctrlProps/ctrlProp1097.xml"/><Relationship Id="rId1405" Type="http://schemas.openxmlformats.org/officeDocument/2006/relationships/ctrlProp" Target="../ctrlProps/ctrlProp1402.xml"/><Relationship Id="rId1752" Type="http://schemas.openxmlformats.org/officeDocument/2006/relationships/ctrlProp" Target="../ctrlProps/ctrlProp1749.xml"/><Relationship Id="rId44" Type="http://schemas.openxmlformats.org/officeDocument/2006/relationships/ctrlProp" Target="../ctrlProps/ctrlProp41.xml"/><Relationship Id="rId1612" Type="http://schemas.openxmlformats.org/officeDocument/2006/relationships/ctrlProp" Target="../ctrlProps/ctrlProp1609.xml"/><Relationship Id="rId1917" Type="http://schemas.openxmlformats.org/officeDocument/2006/relationships/ctrlProp" Target="../ctrlProps/ctrlProp1914.xml"/><Relationship Id="rId193" Type="http://schemas.openxmlformats.org/officeDocument/2006/relationships/ctrlProp" Target="../ctrlProps/ctrlProp190.xml"/><Relationship Id="rId498" Type="http://schemas.openxmlformats.org/officeDocument/2006/relationships/ctrlProp" Target="../ctrlProps/ctrlProp495.xml"/><Relationship Id="rId260" Type="http://schemas.openxmlformats.org/officeDocument/2006/relationships/ctrlProp" Target="../ctrlProps/ctrlProp257.xml"/><Relationship Id="rId120" Type="http://schemas.openxmlformats.org/officeDocument/2006/relationships/ctrlProp" Target="../ctrlProps/ctrlProp117.xml"/><Relationship Id="rId358" Type="http://schemas.openxmlformats.org/officeDocument/2006/relationships/ctrlProp" Target="../ctrlProps/ctrlProp355.xml"/><Relationship Id="rId565" Type="http://schemas.openxmlformats.org/officeDocument/2006/relationships/ctrlProp" Target="../ctrlProps/ctrlProp562.xml"/><Relationship Id="rId772" Type="http://schemas.openxmlformats.org/officeDocument/2006/relationships/ctrlProp" Target="../ctrlProps/ctrlProp769.xml"/><Relationship Id="rId1195" Type="http://schemas.openxmlformats.org/officeDocument/2006/relationships/ctrlProp" Target="../ctrlProps/ctrlProp1192.xml"/><Relationship Id="rId218" Type="http://schemas.openxmlformats.org/officeDocument/2006/relationships/ctrlProp" Target="../ctrlProps/ctrlProp215.xml"/><Relationship Id="rId425" Type="http://schemas.openxmlformats.org/officeDocument/2006/relationships/ctrlProp" Target="../ctrlProps/ctrlProp422.xml"/><Relationship Id="rId632" Type="http://schemas.openxmlformats.org/officeDocument/2006/relationships/ctrlProp" Target="../ctrlProps/ctrlProp629.xml"/><Relationship Id="rId1055" Type="http://schemas.openxmlformats.org/officeDocument/2006/relationships/ctrlProp" Target="../ctrlProps/ctrlProp1052.xml"/><Relationship Id="rId1262" Type="http://schemas.openxmlformats.org/officeDocument/2006/relationships/ctrlProp" Target="../ctrlProps/ctrlProp1259.xml"/><Relationship Id="rId937" Type="http://schemas.openxmlformats.org/officeDocument/2006/relationships/ctrlProp" Target="../ctrlProps/ctrlProp934.xml"/><Relationship Id="rId1122" Type="http://schemas.openxmlformats.org/officeDocument/2006/relationships/ctrlProp" Target="../ctrlProps/ctrlProp1119.xml"/><Relationship Id="rId1567" Type="http://schemas.openxmlformats.org/officeDocument/2006/relationships/ctrlProp" Target="../ctrlProps/ctrlProp1564.xml"/><Relationship Id="rId1774" Type="http://schemas.openxmlformats.org/officeDocument/2006/relationships/ctrlProp" Target="../ctrlProps/ctrlProp1771.xml"/><Relationship Id="rId1981" Type="http://schemas.openxmlformats.org/officeDocument/2006/relationships/ctrlProp" Target="../ctrlProps/ctrlProp1978.xml"/><Relationship Id="rId66" Type="http://schemas.openxmlformats.org/officeDocument/2006/relationships/ctrlProp" Target="../ctrlProps/ctrlProp63.xml"/><Relationship Id="rId1427" Type="http://schemas.openxmlformats.org/officeDocument/2006/relationships/ctrlProp" Target="../ctrlProps/ctrlProp1424.xml"/><Relationship Id="rId1634" Type="http://schemas.openxmlformats.org/officeDocument/2006/relationships/ctrlProp" Target="../ctrlProps/ctrlProp1631.xml"/><Relationship Id="rId1841" Type="http://schemas.openxmlformats.org/officeDocument/2006/relationships/ctrlProp" Target="../ctrlProps/ctrlProp1838.xml"/><Relationship Id="rId1939" Type="http://schemas.openxmlformats.org/officeDocument/2006/relationships/ctrlProp" Target="../ctrlProps/ctrlProp1936.xml"/><Relationship Id="rId1701" Type="http://schemas.openxmlformats.org/officeDocument/2006/relationships/ctrlProp" Target="../ctrlProps/ctrlProp1698.xml"/><Relationship Id="rId282" Type="http://schemas.openxmlformats.org/officeDocument/2006/relationships/ctrlProp" Target="../ctrlProps/ctrlProp279.xml"/><Relationship Id="rId587" Type="http://schemas.openxmlformats.org/officeDocument/2006/relationships/ctrlProp" Target="../ctrlProps/ctrlProp584.xml"/><Relationship Id="rId8" Type="http://schemas.openxmlformats.org/officeDocument/2006/relationships/ctrlProp" Target="../ctrlProps/ctrlProp5.xml"/><Relationship Id="rId142" Type="http://schemas.openxmlformats.org/officeDocument/2006/relationships/ctrlProp" Target="../ctrlProps/ctrlProp139.xml"/><Relationship Id="rId447" Type="http://schemas.openxmlformats.org/officeDocument/2006/relationships/ctrlProp" Target="../ctrlProps/ctrlProp444.xml"/><Relationship Id="rId794" Type="http://schemas.openxmlformats.org/officeDocument/2006/relationships/ctrlProp" Target="../ctrlProps/ctrlProp791.xml"/><Relationship Id="rId1077" Type="http://schemas.openxmlformats.org/officeDocument/2006/relationships/ctrlProp" Target="../ctrlProps/ctrlProp1074.xml"/><Relationship Id="rId654" Type="http://schemas.openxmlformats.org/officeDocument/2006/relationships/ctrlProp" Target="../ctrlProps/ctrlProp651.xml"/><Relationship Id="rId861" Type="http://schemas.openxmlformats.org/officeDocument/2006/relationships/ctrlProp" Target="../ctrlProps/ctrlProp858.xml"/><Relationship Id="rId959" Type="http://schemas.openxmlformats.org/officeDocument/2006/relationships/ctrlProp" Target="../ctrlProps/ctrlProp956.xml"/><Relationship Id="rId1284" Type="http://schemas.openxmlformats.org/officeDocument/2006/relationships/ctrlProp" Target="../ctrlProps/ctrlProp1281.xml"/><Relationship Id="rId1491" Type="http://schemas.openxmlformats.org/officeDocument/2006/relationships/ctrlProp" Target="../ctrlProps/ctrlProp1488.xml"/><Relationship Id="rId1589" Type="http://schemas.openxmlformats.org/officeDocument/2006/relationships/ctrlProp" Target="../ctrlProps/ctrlProp1586.xml"/><Relationship Id="rId307" Type="http://schemas.openxmlformats.org/officeDocument/2006/relationships/ctrlProp" Target="../ctrlProps/ctrlProp304.xml"/><Relationship Id="rId514" Type="http://schemas.openxmlformats.org/officeDocument/2006/relationships/ctrlProp" Target="../ctrlProps/ctrlProp511.xml"/><Relationship Id="rId721" Type="http://schemas.openxmlformats.org/officeDocument/2006/relationships/ctrlProp" Target="../ctrlProps/ctrlProp718.xml"/><Relationship Id="rId1144" Type="http://schemas.openxmlformats.org/officeDocument/2006/relationships/ctrlProp" Target="../ctrlProps/ctrlProp1141.xml"/><Relationship Id="rId1351" Type="http://schemas.openxmlformats.org/officeDocument/2006/relationships/ctrlProp" Target="../ctrlProps/ctrlProp1348.xml"/><Relationship Id="rId1449" Type="http://schemas.openxmlformats.org/officeDocument/2006/relationships/ctrlProp" Target="../ctrlProps/ctrlProp1446.xml"/><Relationship Id="rId1796" Type="http://schemas.openxmlformats.org/officeDocument/2006/relationships/ctrlProp" Target="../ctrlProps/ctrlProp1793.xml"/><Relationship Id="rId88" Type="http://schemas.openxmlformats.org/officeDocument/2006/relationships/ctrlProp" Target="../ctrlProps/ctrlProp85.xml"/><Relationship Id="rId819" Type="http://schemas.openxmlformats.org/officeDocument/2006/relationships/ctrlProp" Target="../ctrlProps/ctrlProp816.xml"/><Relationship Id="rId1004" Type="http://schemas.openxmlformats.org/officeDocument/2006/relationships/ctrlProp" Target="../ctrlProps/ctrlProp1001.xml"/><Relationship Id="rId1211" Type="http://schemas.openxmlformats.org/officeDocument/2006/relationships/ctrlProp" Target="../ctrlProps/ctrlProp1208.xml"/><Relationship Id="rId1656" Type="http://schemas.openxmlformats.org/officeDocument/2006/relationships/ctrlProp" Target="../ctrlProps/ctrlProp1653.xml"/><Relationship Id="rId1863" Type="http://schemas.openxmlformats.org/officeDocument/2006/relationships/ctrlProp" Target="../ctrlProps/ctrlProp1860.xml"/><Relationship Id="rId1309" Type="http://schemas.openxmlformats.org/officeDocument/2006/relationships/ctrlProp" Target="../ctrlProps/ctrlProp1306.xml"/><Relationship Id="rId1516" Type="http://schemas.openxmlformats.org/officeDocument/2006/relationships/ctrlProp" Target="../ctrlProps/ctrlProp1513.xml"/><Relationship Id="rId1723" Type="http://schemas.openxmlformats.org/officeDocument/2006/relationships/ctrlProp" Target="../ctrlProps/ctrlProp1720.xml"/><Relationship Id="rId1930" Type="http://schemas.openxmlformats.org/officeDocument/2006/relationships/ctrlProp" Target="../ctrlProps/ctrlProp1927.xml"/><Relationship Id="rId15" Type="http://schemas.openxmlformats.org/officeDocument/2006/relationships/ctrlProp" Target="../ctrlProps/ctrlProp12.xml"/><Relationship Id="rId164" Type="http://schemas.openxmlformats.org/officeDocument/2006/relationships/ctrlProp" Target="../ctrlProps/ctrlProp161.xml"/><Relationship Id="rId371" Type="http://schemas.openxmlformats.org/officeDocument/2006/relationships/ctrlProp" Target="../ctrlProps/ctrlProp368.xml"/><Relationship Id="rId469" Type="http://schemas.openxmlformats.org/officeDocument/2006/relationships/ctrlProp" Target="../ctrlProps/ctrlProp466.xml"/><Relationship Id="rId676" Type="http://schemas.openxmlformats.org/officeDocument/2006/relationships/ctrlProp" Target="../ctrlProps/ctrlProp673.xml"/><Relationship Id="rId883" Type="http://schemas.openxmlformats.org/officeDocument/2006/relationships/ctrlProp" Target="../ctrlProps/ctrlProp880.xml"/><Relationship Id="rId1099" Type="http://schemas.openxmlformats.org/officeDocument/2006/relationships/ctrlProp" Target="../ctrlProps/ctrlProp1096.xml"/><Relationship Id="rId231" Type="http://schemas.openxmlformats.org/officeDocument/2006/relationships/ctrlProp" Target="../ctrlProps/ctrlProp228.xml"/><Relationship Id="rId329" Type="http://schemas.openxmlformats.org/officeDocument/2006/relationships/ctrlProp" Target="../ctrlProps/ctrlProp326.xml"/><Relationship Id="rId536" Type="http://schemas.openxmlformats.org/officeDocument/2006/relationships/ctrlProp" Target="../ctrlProps/ctrlProp533.xml"/><Relationship Id="rId1166" Type="http://schemas.openxmlformats.org/officeDocument/2006/relationships/ctrlProp" Target="../ctrlProps/ctrlProp1163.xml"/><Relationship Id="rId1373" Type="http://schemas.openxmlformats.org/officeDocument/2006/relationships/ctrlProp" Target="../ctrlProps/ctrlProp1370.xml"/><Relationship Id="rId743" Type="http://schemas.openxmlformats.org/officeDocument/2006/relationships/ctrlProp" Target="../ctrlProps/ctrlProp740.xml"/><Relationship Id="rId950" Type="http://schemas.openxmlformats.org/officeDocument/2006/relationships/ctrlProp" Target="../ctrlProps/ctrlProp947.xml"/><Relationship Id="rId1026" Type="http://schemas.openxmlformats.org/officeDocument/2006/relationships/ctrlProp" Target="../ctrlProps/ctrlProp1023.xml"/><Relationship Id="rId1580" Type="http://schemas.openxmlformats.org/officeDocument/2006/relationships/ctrlProp" Target="../ctrlProps/ctrlProp1577.xml"/><Relationship Id="rId1678" Type="http://schemas.openxmlformats.org/officeDocument/2006/relationships/ctrlProp" Target="../ctrlProps/ctrlProp1675.xml"/><Relationship Id="rId1885" Type="http://schemas.openxmlformats.org/officeDocument/2006/relationships/ctrlProp" Target="../ctrlProps/ctrlProp1882.xml"/><Relationship Id="rId603" Type="http://schemas.openxmlformats.org/officeDocument/2006/relationships/ctrlProp" Target="../ctrlProps/ctrlProp600.xml"/><Relationship Id="rId810" Type="http://schemas.openxmlformats.org/officeDocument/2006/relationships/ctrlProp" Target="../ctrlProps/ctrlProp807.xml"/><Relationship Id="rId908" Type="http://schemas.openxmlformats.org/officeDocument/2006/relationships/ctrlProp" Target="../ctrlProps/ctrlProp905.xml"/><Relationship Id="rId1233" Type="http://schemas.openxmlformats.org/officeDocument/2006/relationships/ctrlProp" Target="../ctrlProps/ctrlProp1230.xml"/><Relationship Id="rId1440" Type="http://schemas.openxmlformats.org/officeDocument/2006/relationships/ctrlProp" Target="../ctrlProps/ctrlProp1437.xml"/><Relationship Id="rId1538" Type="http://schemas.openxmlformats.org/officeDocument/2006/relationships/ctrlProp" Target="../ctrlProps/ctrlProp1535.xml"/><Relationship Id="rId1300" Type="http://schemas.openxmlformats.org/officeDocument/2006/relationships/ctrlProp" Target="../ctrlProps/ctrlProp1297.xml"/><Relationship Id="rId1745" Type="http://schemas.openxmlformats.org/officeDocument/2006/relationships/ctrlProp" Target="../ctrlProps/ctrlProp1742.xml"/><Relationship Id="rId1952" Type="http://schemas.openxmlformats.org/officeDocument/2006/relationships/ctrlProp" Target="../ctrlProps/ctrlProp1949.xml"/><Relationship Id="rId37" Type="http://schemas.openxmlformats.org/officeDocument/2006/relationships/ctrlProp" Target="../ctrlProps/ctrlProp34.xml"/><Relationship Id="rId1605" Type="http://schemas.openxmlformats.org/officeDocument/2006/relationships/ctrlProp" Target="../ctrlProps/ctrlProp1602.xml"/><Relationship Id="rId1812" Type="http://schemas.openxmlformats.org/officeDocument/2006/relationships/ctrlProp" Target="../ctrlProps/ctrlProp1809.xml"/><Relationship Id="rId186" Type="http://schemas.openxmlformats.org/officeDocument/2006/relationships/ctrlProp" Target="../ctrlProps/ctrlProp183.xml"/><Relationship Id="rId393" Type="http://schemas.openxmlformats.org/officeDocument/2006/relationships/ctrlProp" Target="../ctrlProps/ctrlProp390.xml"/><Relationship Id="rId253" Type="http://schemas.openxmlformats.org/officeDocument/2006/relationships/ctrlProp" Target="../ctrlProps/ctrlProp250.xml"/><Relationship Id="rId460" Type="http://schemas.openxmlformats.org/officeDocument/2006/relationships/ctrlProp" Target="../ctrlProps/ctrlProp457.xml"/><Relationship Id="rId698" Type="http://schemas.openxmlformats.org/officeDocument/2006/relationships/ctrlProp" Target="../ctrlProps/ctrlProp695.xml"/><Relationship Id="rId1090" Type="http://schemas.openxmlformats.org/officeDocument/2006/relationships/ctrlProp" Target="../ctrlProps/ctrlProp1087.xml"/><Relationship Id="rId113" Type="http://schemas.openxmlformats.org/officeDocument/2006/relationships/ctrlProp" Target="../ctrlProps/ctrlProp110.xml"/><Relationship Id="rId320" Type="http://schemas.openxmlformats.org/officeDocument/2006/relationships/ctrlProp" Target="../ctrlProps/ctrlProp317.xml"/><Relationship Id="rId558" Type="http://schemas.openxmlformats.org/officeDocument/2006/relationships/ctrlProp" Target="../ctrlProps/ctrlProp555.xml"/><Relationship Id="rId765" Type="http://schemas.openxmlformats.org/officeDocument/2006/relationships/ctrlProp" Target="../ctrlProps/ctrlProp762.xml"/><Relationship Id="rId972" Type="http://schemas.openxmlformats.org/officeDocument/2006/relationships/ctrlProp" Target="../ctrlProps/ctrlProp969.xml"/><Relationship Id="rId1188" Type="http://schemas.openxmlformats.org/officeDocument/2006/relationships/ctrlProp" Target="../ctrlProps/ctrlProp1185.xml"/><Relationship Id="rId1395" Type="http://schemas.openxmlformats.org/officeDocument/2006/relationships/ctrlProp" Target="../ctrlProps/ctrlProp1392.xml"/><Relationship Id="rId2001" Type="http://schemas.openxmlformats.org/officeDocument/2006/relationships/ctrlProp" Target="../ctrlProps/ctrlProp1998.xml"/><Relationship Id="rId418" Type="http://schemas.openxmlformats.org/officeDocument/2006/relationships/ctrlProp" Target="../ctrlProps/ctrlProp415.xml"/><Relationship Id="rId625" Type="http://schemas.openxmlformats.org/officeDocument/2006/relationships/ctrlProp" Target="../ctrlProps/ctrlProp622.xml"/><Relationship Id="rId832" Type="http://schemas.openxmlformats.org/officeDocument/2006/relationships/ctrlProp" Target="../ctrlProps/ctrlProp829.xml"/><Relationship Id="rId1048" Type="http://schemas.openxmlformats.org/officeDocument/2006/relationships/ctrlProp" Target="../ctrlProps/ctrlProp1045.xml"/><Relationship Id="rId1255" Type="http://schemas.openxmlformats.org/officeDocument/2006/relationships/ctrlProp" Target="../ctrlProps/ctrlProp1252.xml"/><Relationship Id="rId1462" Type="http://schemas.openxmlformats.org/officeDocument/2006/relationships/ctrlProp" Target="../ctrlProps/ctrlProp1459.xml"/><Relationship Id="rId1115" Type="http://schemas.openxmlformats.org/officeDocument/2006/relationships/ctrlProp" Target="../ctrlProps/ctrlProp1112.xml"/><Relationship Id="rId1322" Type="http://schemas.openxmlformats.org/officeDocument/2006/relationships/ctrlProp" Target="../ctrlProps/ctrlProp1319.xml"/><Relationship Id="rId1767" Type="http://schemas.openxmlformats.org/officeDocument/2006/relationships/ctrlProp" Target="../ctrlProps/ctrlProp1764.xml"/><Relationship Id="rId1974" Type="http://schemas.openxmlformats.org/officeDocument/2006/relationships/ctrlProp" Target="../ctrlProps/ctrlProp1971.xml"/><Relationship Id="rId59" Type="http://schemas.openxmlformats.org/officeDocument/2006/relationships/ctrlProp" Target="../ctrlProps/ctrlProp56.xml"/><Relationship Id="rId1627" Type="http://schemas.openxmlformats.org/officeDocument/2006/relationships/ctrlProp" Target="../ctrlProps/ctrlProp1624.xml"/><Relationship Id="rId1834" Type="http://schemas.openxmlformats.org/officeDocument/2006/relationships/ctrlProp" Target="../ctrlProps/ctrlProp1831.xml"/><Relationship Id="rId1901" Type="http://schemas.openxmlformats.org/officeDocument/2006/relationships/ctrlProp" Target="../ctrlProps/ctrlProp1898.xml"/><Relationship Id="rId275" Type="http://schemas.openxmlformats.org/officeDocument/2006/relationships/ctrlProp" Target="../ctrlProps/ctrlProp272.xml"/><Relationship Id="rId482" Type="http://schemas.openxmlformats.org/officeDocument/2006/relationships/ctrlProp" Target="../ctrlProps/ctrlProp479.xml"/><Relationship Id="rId135" Type="http://schemas.openxmlformats.org/officeDocument/2006/relationships/ctrlProp" Target="../ctrlProps/ctrlProp132.xml"/><Relationship Id="rId342" Type="http://schemas.openxmlformats.org/officeDocument/2006/relationships/ctrlProp" Target="../ctrlProps/ctrlProp339.xml"/><Relationship Id="rId787" Type="http://schemas.openxmlformats.org/officeDocument/2006/relationships/ctrlProp" Target="../ctrlProps/ctrlProp784.xml"/><Relationship Id="rId994" Type="http://schemas.openxmlformats.org/officeDocument/2006/relationships/ctrlProp" Target="../ctrlProps/ctrlProp991.xml"/><Relationship Id="rId202" Type="http://schemas.openxmlformats.org/officeDocument/2006/relationships/ctrlProp" Target="../ctrlProps/ctrlProp199.xml"/><Relationship Id="rId647" Type="http://schemas.openxmlformats.org/officeDocument/2006/relationships/ctrlProp" Target="../ctrlProps/ctrlProp644.xml"/><Relationship Id="rId854" Type="http://schemas.openxmlformats.org/officeDocument/2006/relationships/ctrlProp" Target="../ctrlProps/ctrlProp851.xml"/><Relationship Id="rId1277" Type="http://schemas.openxmlformats.org/officeDocument/2006/relationships/ctrlProp" Target="../ctrlProps/ctrlProp1274.xml"/><Relationship Id="rId1484" Type="http://schemas.openxmlformats.org/officeDocument/2006/relationships/ctrlProp" Target="../ctrlProps/ctrlProp1481.xml"/><Relationship Id="rId1691" Type="http://schemas.openxmlformats.org/officeDocument/2006/relationships/ctrlProp" Target="../ctrlProps/ctrlProp1688.xml"/><Relationship Id="rId507" Type="http://schemas.openxmlformats.org/officeDocument/2006/relationships/ctrlProp" Target="../ctrlProps/ctrlProp504.xml"/><Relationship Id="rId714" Type="http://schemas.openxmlformats.org/officeDocument/2006/relationships/ctrlProp" Target="../ctrlProps/ctrlProp711.xml"/><Relationship Id="rId921" Type="http://schemas.openxmlformats.org/officeDocument/2006/relationships/ctrlProp" Target="../ctrlProps/ctrlProp918.xml"/><Relationship Id="rId1137" Type="http://schemas.openxmlformats.org/officeDocument/2006/relationships/ctrlProp" Target="../ctrlProps/ctrlProp1134.xml"/><Relationship Id="rId1344" Type="http://schemas.openxmlformats.org/officeDocument/2006/relationships/ctrlProp" Target="../ctrlProps/ctrlProp1341.xml"/><Relationship Id="rId1551" Type="http://schemas.openxmlformats.org/officeDocument/2006/relationships/ctrlProp" Target="../ctrlProps/ctrlProp1548.xml"/><Relationship Id="rId1789" Type="http://schemas.openxmlformats.org/officeDocument/2006/relationships/ctrlProp" Target="../ctrlProps/ctrlProp1786.xml"/><Relationship Id="rId1996" Type="http://schemas.openxmlformats.org/officeDocument/2006/relationships/ctrlProp" Target="../ctrlProps/ctrlProp1993.xml"/><Relationship Id="rId50" Type="http://schemas.openxmlformats.org/officeDocument/2006/relationships/ctrlProp" Target="../ctrlProps/ctrlProp47.xml"/><Relationship Id="rId1204" Type="http://schemas.openxmlformats.org/officeDocument/2006/relationships/ctrlProp" Target="../ctrlProps/ctrlProp1201.xml"/><Relationship Id="rId1411" Type="http://schemas.openxmlformats.org/officeDocument/2006/relationships/ctrlProp" Target="../ctrlProps/ctrlProp1408.xml"/><Relationship Id="rId1649" Type="http://schemas.openxmlformats.org/officeDocument/2006/relationships/ctrlProp" Target="../ctrlProps/ctrlProp1646.xml"/><Relationship Id="rId1856" Type="http://schemas.openxmlformats.org/officeDocument/2006/relationships/ctrlProp" Target="../ctrlProps/ctrlProp1853.xml"/><Relationship Id="rId1509" Type="http://schemas.openxmlformats.org/officeDocument/2006/relationships/ctrlProp" Target="../ctrlProps/ctrlProp1506.xml"/><Relationship Id="rId1716" Type="http://schemas.openxmlformats.org/officeDocument/2006/relationships/ctrlProp" Target="../ctrlProps/ctrlProp1713.xml"/><Relationship Id="rId1923" Type="http://schemas.openxmlformats.org/officeDocument/2006/relationships/ctrlProp" Target="../ctrlProps/ctrlProp1920.xml"/><Relationship Id="rId297" Type="http://schemas.openxmlformats.org/officeDocument/2006/relationships/ctrlProp" Target="../ctrlProps/ctrlProp294.xml"/><Relationship Id="rId157" Type="http://schemas.openxmlformats.org/officeDocument/2006/relationships/ctrlProp" Target="../ctrlProps/ctrlProp154.xml"/><Relationship Id="rId364" Type="http://schemas.openxmlformats.org/officeDocument/2006/relationships/ctrlProp" Target="../ctrlProps/ctrlProp361.xml"/><Relationship Id="rId571" Type="http://schemas.openxmlformats.org/officeDocument/2006/relationships/ctrlProp" Target="../ctrlProps/ctrlProp568.xml"/><Relationship Id="rId669" Type="http://schemas.openxmlformats.org/officeDocument/2006/relationships/ctrlProp" Target="../ctrlProps/ctrlProp666.xml"/><Relationship Id="rId876" Type="http://schemas.openxmlformats.org/officeDocument/2006/relationships/ctrlProp" Target="../ctrlProps/ctrlProp873.xml"/><Relationship Id="rId1299" Type="http://schemas.openxmlformats.org/officeDocument/2006/relationships/ctrlProp" Target="../ctrlProps/ctrlProp129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2006.xml"/><Relationship Id="rId13" Type="http://schemas.openxmlformats.org/officeDocument/2006/relationships/ctrlProp" Target="../ctrlProps/ctrlProp2011.xml"/><Relationship Id="rId18" Type="http://schemas.openxmlformats.org/officeDocument/2006/relationships/ctrlProp" Target="../ctrlProps/ctrlProp2016.xml"/><Relationship Id="rId26" Type="http://schemas.openxmlformats.org/officeDocument/2006/relationships/ctrlProp" Target="../ctrlProps/ctrlProp2024.xml"/><Relationship Id="rId3" Type="http://schemas.openxmlformats.org/officeDocument/2006/relationships/vmlDrawing" Target="../drawings/vmlDrawing2.vml"/><Relationship Id="rId21" Type="http://schemas.openxmlformats.org/officeDocument/2006/relationships/ctrlProp" Target="../ctrlProps/ctrlProp2019.xml"/><Relationship Id="rId7" Type="http://schemas.openxmlformats.org/officeDocument/2006/relationships/ctrlProp" Target="../ctrlProps/ctrlProp2005.xml"/><Relationship Id="rId12" Type="http://schemas.openxmlformats.org/officeDocument/2006/relationships/ctrlProp" Target="../ctrlProps/ctrlProp2010.xml"/><Relationship Id="rId17" Type="http://schemas.openxmlformats.org/officeDocument/2006/relationships/ctrlProp" Target="../ctrlProps/ctrlProp2015.xml"/><Relationship Id="rId25" Type="http://schemas.openxmlformats.org/officeDocument/2006/relationships/ctrlProp" Target="../ctrlProps/ctrlProp2023.xml"/><Relationship Id="rId2" Type="http://schemas.openxmlformats.org/officeDocument/2006/relationships/drawing" Target="../drawings/drawing3.xml"/><Relationship Id="rId16" Type="http://schemas.openxmlformats.org/officeDocument/2006/relationships/ctrlProp" Target="../ctrlProps/ctrlProp2014.xml"/><Relationship Id="rId20" Type="http://schemas.openxmlformats.org/officeDocument/2006/relationships/ctrlProp" Target="../ctrlProps/ctrlProp2018.xml"/><Relationship Id="rId1" Type="http://schemas.openxmlformats.org/officeDocument/2006/relationships/printerSettings" Target="../printerSettings/printerSettings5.bin"/><Relationship Id="rId6" Type="http://schemas.openxmlformats.org/officeDocument/2006/relationships/ctrlProp" Target="../ctrlProps/ctrlProp2004.xml"/><Relationship Id="rId11" Type="http://schemas.openxmlformats.org/officeDocument/2006/relationships/ctrlProp" Target="../ctrlProps/ctrlProp2009.xml"/><Relationship Id="rId24" Type="http://schemas.openxmlformats.org/officeDocument/2006/relationships/ctrlProp" Target="../ctrlProps/ctrlProp2022.xml"/><Relationship Id="rId5" Type="http://schemas.openxmlformats.org/officeDocument/2006/relationships/ctrlProp" Target="../ctrlProps/ctrlProp2003.xml"/><Relationship Id="rId15" Type="http://schemas.openxmlformats.org/officeDocument/2006/relationships/ctrlProp" Target="../ctrlProps/ctrlProp2013.xml"/><Relationship Id="rId23" Type="http://schemas.openxmlformats.org/officeDocument/2006/relationships/ctrlProp" Target="../ctrlProps/ctrlProp2021.xml"/><Relationship Id="rId28" Type="http://schemas.openxmlformats.org/officeDocument/2006/relationships/comments" Target="../comments2.xml"/><Relationship Id="rId10" Type="http://schemas.openxmlformats.org/officeDocument/2006/relationships/ctrlProp" Target="../ctrlProps/ctrlProp2008.xml"/><Relationship Id="rId19" Type="http://schemas.openxmlformats.org/officeDocument/2006/relationships/ctrlProp" Target="../ctrlProps/ctrlProp2017.xml"/><Relationship Id="rId4" Type="http://schemas.openxmlformats.org/officeDocument/2006/relationships/ctrlProp" Target="../ctrlProps/ctrlProp2002.xml"/><Relationship Id="rId9" Type="http://schemas.openxmlformats.org/officeDocument/2006/relationships/ctrlProp" Target="../ctrlProps/ctrlProp2007.xml"/><Relationship Id="rId14" Type="http://schemas.openxmlformats.org/officeDocument/2006/relationships/ctrlProp" Target="../ctrlProps/ctrlProp2012.xml"/><Relationship Id="rId22" Type="http://schemas.openxmlformats.org/officeDocument/2006/relationships/ctrlProp" Target="../ctrlProps/ctrlProp2020.xml"/><Relationship Id="rId27" Type="http://schemas.openxmlformats.org/officeDocument/2006/relationships/ctrlProp" Target="../ctrlProps/ctrlProp202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AQ62"/>
  <sheetViews>
    <sheetView zoomScale="130" zoomScaleNormal="130" workbookViewId="0">
      <selection activeCell="B6" sqref="B6"/>
    </sheetView>
  </sheetViews>
  <sheetFormatPr baseColWidth="10" defaultColWidth="9.1640625" defaultRowHeight="13" x14ac:dyDescent="0.15"/>
  <sheetData>
    <row r="1" spans="1:43" x14ac:dyDescent="0.15">
      <c r="A1" s="29" t="s">
        <v>263</v>
      </c>
      <c r="B1" s="30"/>
      <c r="C1" s="30"/>
      <c r="D1" s="30"/>
      <c r="E1" s="30"/>
      <c r="F1" s="30"/>
      <c r="G1" s="30"/>
      <c r="H1" s="30"/>
      <c r="I1" s="30"/>
      <c r="J1" s="30"/>
      <c r="K1" s="30"/>
      <c r="L1" s="30"/>
      <c r="M1" s="30"/>
      <c r="N1" s="30"/>
      <c r="O1" s="30"/>
      <c r="P1" s="30"/>
      <c r="Q1" s="30"/>
      <c r="R1" s="30"/>
      <c r="S1" s="30"/>
      <c r="T1" s="30"/>
      <c r="U1" s="48"/>
      <c r="V1" s="48"/>
      <c r="W1" s="48"/>
      <c r="X1" s="48"/>
      <c r="Y1" s="48"/>
      <c r="Z1" s="48"/>
      <c r="AA1" s="48"/>
      <c r="AB1" s="48"/>
      <c r="AC1" s="48"/>
      <c r="AD1" s="48"/>
      <c r="AE1" s="48"/>
      <c r="AF1" s="48"/>
      <c r="AG1" s="48"/>
      <c r="AH1" s="48"/>
      <c r="AI1" s="48"/>
      <c r="AJ1" s="48"/>
      <c r="AK1" s="48"/>
      <c r="AL1" s="48"/>
      <c r="AM1" s="48"/>
      <c r="AN1" s="48"/>
      <c r="AO1" s="48"/>
      <c r="AP1" s="48"/>
      <c r="AQ1" s="48"/>
    </row>
    <row r="2" spans="1:43" x14ac:dyDescent="0.15">
      <c r="A2" s="31" t="s">
        <v>347</v>
      </c>
      <c r="B2" s="30"/>
      <c r="C2" s="30"/>
      <c r="D2" s="30"/>
      <c r="E2" s="30"/>
      <c r="F2" s="30"/>
      <c r="G2" s="30"/>
      <c r="H2" s="30"/>
      <c r="I2" s="30"/>
      <c r="J2" s="30"/>
      <c r="K2" s="30"/>
      <c r="L2" s="30"/>
      <c r="M2" s="30"/>
      <c r="N2" s="30"/>
      <c r="O2" s="30"/>
      <c r="P2" s="30"/>
      <c r="Q2" s="30"/>
      <c r="R2" s="30"/>
      <c r="S2" s="30"/>
      <c r="T2" s="30"/>
      <c r="U2" s="48"/>
      <c r="V2" s="48"/>
      <c r="W2" s="48"/>
      <c r="X2" s="48"/>
      <c r="Y2" s="48"/>
      <c r="Z2" s="48"/>
      <c r="AA2" s="48"/>
      <c r="AB2" s="48"/>
      <c r="AC2" s="48"/>
      <c r="AD2" s="48"/>
      <c r="AE2" s="48"/>
      <c r="AF2" s="48"/>
      <c r="AG2" s="48"/>
      <c r="AH2" s="48"/>
      <c r="AI2" s="48"/>
      <c r="AJ2" s="48"/>
      <c r="AK2" s="48"/>
      <c r="AL2" s="48"/>
      <c r="AM2" s="48"/>
      <c r="AN2" s="48"/>
      <c r="AO2" s="48"/>
      <c r="AP2" s="48"/>
      <c r="AQ2" s="48"/>
    </row>
    <row r="3" spans="1:43" x14ac:dyDescent="0.15">
      <c r="A3" s="31" t="s">
        <v>272</v>
      </c>
      <c r="B3" s="30"/>
      <c r="C3" s="30"/>
      <c r="D3" s="30"/>
      <c r="E3" s="30"/>
      <c r="F3" s="30"/>
      <c r="G3" s="30"/>
      <c r="H3" s="30"/>
      <c r="I3" s="30"/>
      <c r="J3" s="30"/>
      <c r="K3" s="30"/>
      <c r="L3" s="30"/>
      <c r="M3" s="30"/>
      <c r="N3" s="30"/>
      <c r="O3" s="30"/>
      <c r="P3" s="30"/>
      <c r="Q3" s="30"/>
      <c r="R3" s="30"/>
      <c r="S3" s="30"/>
      <c r="T3" s="30"/>
      <c r="U3" s="48"/>
      <c r="V3" s="48"/>
      <c r="W3" s="48"/>
      <c r="X3" s="48"/>
      <c r="Y3" s="48"/>
      <c r="Z3" s="48"/>
      <c r="AA3" s="48"/>
      <c r="AB3" s="48"/>
      <c r="AC3" s="48"/>
      <c r="AD3" s="48"/>
      <c r="AE3" s="48"/>
      <c r="AF3" s="48"/>
      <c r="AG3" s="48"/>
      <c r="AH3" s="48"/>
      <c r="AI3" s="48"/>
      <c r="AJ3" s="48"/>
      <c r="AK3" s="48"/>
      <c r="AL3" s="48"/>
      <c r="AM3" s="48"/>
      <c r="AN3" s="48"/>
      <c r="AO3" s="48"/>
      <c r="AP3" s="48"/>
      <c r="AQ3" s="48"/>
    </row>
    <row r="4" spans="1:43" x14ac:dyDescent="0.15">
      <c r="A4" s="30"/>
      <c r="B4" s="31" t="s">
        <v>264</v>
      </c>
      <c r="C4" s="30"/>
      <c r="D4" s="30"/>
      <c r="E4" s="30"/>
      <c r="F4" s="30"/>
      <c r="G4" s="30"/>
      <c r="H4" s="30"/>
      <c r="I4" s="30"/>
      <c r="J4" s="30"/>
      <c r="K4" s="30"/>
      <c r="L4" s="30"/>
      <c r="M4" s="30"/>
      <c r="N4" s="30"/>
      <c r="O4" s="30"/>
      <c r="P4" s="30"/>
      <c r="Q4" s="30"/>
      <c r="R4" s="30"/>
      <c r="S4" s="30"/>
      <c r="T4" s="30"/>
      <c r="U4" s="48"/>
      <c r="V4" s="48"/>
      <c r="W4" s="48"/>
      <c r="X4" s="48"/>
      <c r="Y4" s="48"/>
      <c r="Z4" s="48"/>
      <c r="AA4" s="48"/>
      <c r="AB4" s="48"/>
      <c r="AC4" s="48"/>
      <c r="AD4" s="48"/>
      <c r="AE4" s="48"/>
      <c r="AF4" s="48"/>
      <c r="AG4" s="48"/>
      <c r="AH4" s="48"/>
      <c r="AI4" s="48"/>
      <c r="AJ4" s="48"/>
      <c r="AK4" s="48"/>
      <c r="AL4" s="48"/>
      <c r="AM4" s="48"/>
      <c r="AN4" s="48"/>
      <c r="AO4" s="48"/>
      <c r="AP4" s="48"/>
      <c r="AQ4" s="48"/>
    </row>
    <row r="5" spans="1:43" x14ac:dyDescent="0.15">
      <c r="A5" s="30"/>
      <c r="B5" s="31" t="s">
        <v>269</v>
      </c>
      <c r="C5" s="30"/>
      <c r="D5" s="30"/>
      <c r="E5" s="30"/>
      <c r="F5" s="30"/>
      <c r="G5" s="30"/>
      <c r="H5" s="30"/>
      <c r="I5" s="30"/>
      <c r="J5" s="30"/>
      <c r="K5" s="30"/>
      <c r="L5" s="30"/>
      <c r="M5" s="30"/>
      <c r="N5" s="30"/>
      <c r="O5" s="30"/>
      <c r="P5" s="30"/>
      <c r="Q5" s="30"/>
      <c r="R5" s="30"/>
      <c r="S5" s="30"/>
      <c r="T5" s="30"/>
      <c r="U5" s="48"/>
      <c r="V5" s="48"/>
      <c r="W5" s="48"/>
      <c r="X5" s="48"/>
      <c r="Y5" s="48"/>
      <c r="Z5" s="48"/>
      <c r="AA5" s="48"/>
      <c r="AB5" s="48"/>
      <c r="AC5" s="48"/>
      <c r="AD5" s="48"/>
      <c r="AE5" s="48"/>
      <c r="AF5" s="48"/>
      <c r="AG5" s="48"/>
      <c r="AH5" s="48"/>
      <c r="AI5" s="48"/>
      <c r="AJ5" s="48"/>
      <c r="AK5" s="48"/>
      <c r="AL5" s="48"/>
      <c r="AM5" s="48"/>
      <c r="AN5" s="48"/>
      <c r="AO5" s="48"/>
      <c r="AP5" s="48"/>
      <c r="AQ5" s="48"/>
    </row>
    <row r="6" spans="1:43" x14ac:dyDescent="0.15">
      <c r="A6" s="31" t="s">
        <v>273</v>
      </c>
      <c r="B6" s="30"/>
      <c r="C6" s="30"/>
      <c r="D6" s="30"/>
      <c r="E6" s="30"/>
      <c r="F6" s="30"/>
      <c r="G6" s="30"/>
      <c r="H6" s="30"/>
      <c r="I6" s="30"/>
      <c r="J6" s="30"/>
      <c r="K6" s="30"/>
      <c r="L6" s="30"/>
      <c r="M6" s="30"/>
      <c r="N6" s="30"/>
      <c r="O6" s="30"/>
      <c r="P6" s="30"/>
      <c r="Q6" s="30"/>
      <c r="R6" s="30"/>
      <c r="S6" s="30"/>
      <c r="T6" s="30"/>
      <c r="U6" s="48"/>
      <c r="V6" s="48"/>
      <c r="W6" s="48"/>
      <c r="X6" s="48"/>
      <c r="Y6" s="48"/>
      <c r="Z6" s="48"/>
      <c r="AA6" s="48"/>
      <c r="AB6" s="48"/>
      <c r="AC6" s="48"/>
      <c r="AD6" s="48"/>
      <c r="AE6" s="48"/>
      <c r="AF6" s="48"/>
      <c r="AG6" s="48"/>
      <c r="AH6" s="48"/>
      <c r="AI6" s="48"/>
      <c r="AJ6" s="48"/>
      <c r="AK6" s="48"/>
      <c r="AL6" s="48"/>
      <c r="AM6" s="48"/>
      <c r="AN6" s="48"/>
      <c r="AO6" s="48"/>
      <c r="AP6" s="48"/>
      <c r="AQ6" s="48"/>
    </row>
    <row r="7" spans="1:43" x14ac:dyDescent="0.15">
      <c r="A7" s="31" t="s">
        <v>349</v>
      </c>
      <c r="B7" s="30"/>
      <c r="C7" s="30"/>
      <c r="D7" s="30"/>
      <c r="E7" s="30"/>
      <c r="F7" s="30"/>
      <c r="G7" s="30"/>
      <c r="H7" s="30"/>
      <c r="I7" s="30"/>
      <c r="J7" s="30"/>
      <c r="K7" s="30"/>
      <c r="L7" s="30"/>
      <c r="M7" s="30"/>
      <c r="N7" s="30"/>
      <c r="O7" s="30"/>
      <c r="P7" s="30"/>
      <c r="Q7" s="30"/>
      <c r="R7" s="30"/>
      <c r="S7" s="30"/>
      <c r="T7" s="30"/>
      <c r="U7" s="48"/>
      <c r="V7" s="48"/>
      <c r="W7" s="48"/>
      <c r="X7" s="48"/>
      <c r="Y7" s="48"/>
      <c r="Z7" s="48"/>
      <c r="AA7" s="48"/>
      <c r="AB7" s="48"/>
      <c r="AC7" s="48"/>
      <c r="AD7" s="48"/>
      <c r="AE7" s="48"/>
      <c r="AF7" s="48"/>
      <c r="AG7" s="48"/>
      <c r="AH7" s="48"/>
      <c r="AI7" s="48"/>
      <c r="AJ7" s="48"/>
      <c r="AK7" s="48"/>
      <c r="AL7" s="48"/>
      <c r="AM7" s="48"/>
      <c r="AN7" s="48"/>
      <c r="AO7" s="48"/>
      <c r="AP7" s="48"/>
      <c r="AQ7" s="48"/>
    </row>
    <row r="8" spans="1:43" x14ac:dyDescent="0.15">
      <c r="A8" s="31" t="s">
        <v>310</v>
      </c>
      <c r="B8" s="30"/>
      <c r="C8" s="30"/>
      <c r="D8" s="30"/>
      <c r="E8" s="30"/>
      <c r="F8" s="30"/>
      <c r="G8" s="30"/>
      <c r="H8" s="30"/>
      <c r="I8" s="30"/>
      <c r="J8" s="30"/>
      <c r="K8" s="30"/>
      <c r="L8" s="30"/>
      <c r="M8" s="30"/>
      <c r="N8" s="30"/>
      <c r="O8" s="30"/>
      <c r="P8" s="30"/>
      <c r="Q8" s="30"/>
      <c r="R8" s="30"/>
      <c r="S8" s="30"/>
      <c r="T8" s="30"/>
      <c r="U8" s="48"/>
      <c r="V8" s="48"/>
      <c r="W8" s="48"/>
      <c r="X8" s="48"/>
      <c r="Y8" s="48"/>
      <c r="Z8" s="48"/>
      <c r="AA8" s="48"/>
      <c r="AB8" s="48"/>
      <c r="AC8" s="48"/>
      <c r="AD8" s="48"/>
      <c r="AE8" s="48"/>
      <c r="AF8" s="48"/>
      <c r="AG8" s="48"/>
      <c r="AH8" s="48"/>
      <c r="AI8" s="48"/>
      <c r="AJ8" s="48"/>
      <c r="AK8" s="48"/>
      <c r="AL8" s="48"/>
      <c r="AM8" s="48"/>
      <c r="AN8" s="48"/>
      <c r="AO8" s="48"/>
      <c r="AP8" s="48"/>
      <c r="AQ8" s="48"/>
    </row>
    <row r="9" spans="1:43" x14ac:dyDescent="0.15">
      <c r="A9" s="30"/>
      <c r="B9" s="31" t="s">
        <v>265</v>
      </c>
      <c r="C9" s="30"/>
      <c r="D9" s="30"/>
      <c r="E9" s="30"/>
      <c r="F9" s="30"/>
      <c r="G9" s="30"/>
      <c r="H9" s="30"/>
      <c r="I9" s="30"/>
      <c r="J9" s="30"/>
      <c r="K9" s="30"/>
      <c r="L9" s="30"/>
      <c r="M9" s="30"/>
      <c r="N9" s="30"/>
      <c r="O9" s="30"/>
      <c r="P9" s="30"/>
      <c r="Q9" s="30"/>
      <c r="R9" s="30"/>
      <c r="S9" s="30"/>
      <c r="T9" s="30"/>
      <c r="U9" s="48"/>
      <c r="V9" s="48"/>
      <c r="W9" s="48"/>
      <c r="X9" s="48"/>
      <c r="Y9" s="48"/>
      <c r="Z9" s="48"/>
      <c r="AA9" s="48"/>
      <c r="AB9" s="48"/>
      <c r="AC9" s="48"/>
      <c r="AD9" s="48"/>
      <c r="AE9" s="48"/>
      <c r="AF9" s="48"/>
      <c r="AG9" s="48"/>
      <c r="AH9" s="48"/>
      <c r="AI9" s="48"/>
      <c r="AJ9" s="48"/>
      <c r="AK9" s="48"/>
      <c r="AL9" s="48"/>
      <c r="AM9" s="48"/>
      <c r="AN9" s="48"/>
      <c r="AO9" s="48"/>
      <c r="AP9" s="48"/>
      <c r="AQ9" s="48"/>
    </row>
    <row r="10" spans="1:43" x14ac:dyDescent="0.15">
      <c r="A10" s="30"/>
      <c r="B10" s="31" t="s">
        <v>267</v>
      </c>
      <c r="C10" s="30"/>
      <c r="D10" s="30"/>
      <c r="E10" s="30"/>
      <c r="F10" s="30"/>
      <c r="G10" s="30"/>
      <c r="H10" s="30"/>
      <c r="I10" s="30"/>
      <c r="J10" s="30"/>
      <c r="K10" s="30"/>
      <c r="L10" s="30"/>
      <c r="M10" s="30"/>
      <c r="N10" s="30"/>
      <c r="O10" s="30"/>
      <c r="P10" s="30"/>
      <c r="Q10" s="30"/>
      <c r="R10" s="30"/>
      <c r="S10" s="30"/>
      <c r="T10" s="30"/>
      <c r="U10" s="48"/>
      <c r="V10" s="48"/>
      <c r="W10" s="48"/>
      <c r="X10" s="48"/>
      <c r="Y10" s="48"/>
      <c r="Z10" s="48"/>
      <c r="AA10" s="48"/>
      <c r="AB10" s="48"/>
      <c r="AC10" s="48"/>
      <c r="AD10" s="48"/>
      <c r="AE10" s="48"/>
      <c r="AF10" s="48"/>
      <c r="AG10" s="48"/>
      <c r="AH10" s="48"/>
      <c r="AI10" s="48"/>
      <c r="AJ10" s="48"/>
      <c r="AK10" s="48"/>
      <c r="AL10" s="48"/>
      <c r="AM10" s="48"/>
      <c r="AN10" s="48"/>
      <c r="AO10" s="48"/>
      <c r="AP10" s="48"/>
      <c r="AQ10" s="48"/>
    </row>
    <row r="11" spans="1:43" ht="15" x14ac:dyDescent="0.15">
      <c r="A11" s="30"/>
      <c r="B11" s="30"/>
      <c r="C11" s="31" t="s">
        <v>277</v>
      </c>
      <c r="D11" s="30"/>
      <c r="E11" s="30"/>
      <c r="F11" s="30"/>
      <c r="G11" s="30"/>
      <c r="H11" s="30"/>
      <c r="I11" s="30"/>
      <c r="J11" s="30"/>
      <c r="K11" s="30"/>
      <c r="L11" s="30"/>
      <c r="M11" s="30"/>
      <c r="N11" s="30"/>
      <c r="O11" s="30"/>
      <c r="P11" s="30"/>
      <c r="Q11" s="30"/>
      <c r="R11" s="30"/>
      <c r="S11" s="30"/>
      <c r="T11" s="30"/>
      <c r="U11" s="48"/>
      <c r="V11" s="48"/>
      <c r="W11" s="48"/>
      <c r="X11" s="48"/>
      <c r="Y11" s="48"/>
      <c r="Z11" s="48"/>
      <c r="AA11" s="48"/>
      <c r="AB11" s="48"/>
      <c r="AC11" s="48"/>
      <c r="AD11" s="48"/>
      <c r="AE11" s="48"/>
      <c r="AF11" s="48"/>
      <c r="AG11" s="48"/>
      <c r="AH11" s="48"/>
      <c r="AI11" s="48"/>
      <c r="AJ11" s="48"/>
      <c r="AK11" s="48"/>
      <c r="AL11" s="48"/>
      <c r="AM11" s="48"/>
      <c r="AN11" s="48"/>
      <c r="AO11" s="48"/>
      <c r="AP11" s="48"/>
      <c r="AQ11" s="48"/>
    </row>
    <row r="12" spans="1:43" ht="15" x14ac:dyDescent="0.15">
      <c r="A12" s="30"/>
      <c r="B12" s="30"/>
      <c r="C12" s="31" t="s">
        <v>336</v>
      </c>
      <c r="D12" s="30"/>
      <c r="E12" s="30"/>
      <c r="F12" s="30"/>
      <c r="G12" s="30"/>
      <c r="H12" s="30"/>
      <c r="I12" s="30"/>
      <c r="J12" s="30"/>
      <c r="K12" s="30"/>
      <c r="L12" s="30"/>
      <c r="M12" s="30"/>
      <c r="N12" s="30"/>
      <c r="O12" s="30"/>
      <c r="P12" s="30"/>
      <c r="Q12" s="30"/>
      <c r="R12" s="30"/>
      <c r="S12" s="30"/>
      <c r="T12" s="30"/>
      <c r="U12" s="48"/>
      <c r="V12" s="48"/>
      <c r="W12" s="48"/>
      <c r="X12" s="48"/>
      <c r="Y12" s="48"/>
      <c r="Z12" s="48"/>
      <c r="AA12" s="48"/>
      <c r="AB12" s="48"/>
      <c r="AC12" s="48"/>
      <c r="AD12" s="48"/>
      <c r="AE12" s="48"/>
      <c r="AF12" s="48"/>
      <c r="AG12" s="48"/>
      <c r="AH12" s="48"/>
      <c r="AI12" s="48"/>
      <c r="AJ12" s="48"/>
      <c r="AK12" s="48"/>
      <c r="AL12" s="48"/>
      <c r="AM12" s="48"/>
      <c r="AN12" s="48"/>
      <c r="AO12" s="48"/>
      <c r="AP12" s="48"/>
      <c r="AQ12" s="48"/>
    </row>
    <row r="13" spans="1:43" x14ac:dyDescent="0.15">
      <c r="A13" s="30"/>
      <c r="B13" s="30"/>
      <c r="C13" s="30" t="s">
        <v>276</v>
      </c>
      <c r="D13" s="30"/>
      <c r="E13" s="30"/>
      <c r="F13" s="30"/>
      <c r="G13" s="30"/>
      <c r="H13" s="30"/>
      <c r="I13" s="30"/>
      <c r="J13" s="30"/>
      <c r="K13" s="30"/>
      <c r="L13" s="30"/>
      <c r="M13" s="30"/>
      <c r="N13" s="30"/>
      <c r="O13" s="30"/>
      <c r="P13" s="30"/>
      <c r="Q13" s="30"/>
      <c r="R13" s="30"/>
      <c r="S13" s="30"/>
      <c r="T13" s="30"/>
      <c r="U13" s="48"/>
      <c r="V13" s="48"/>
      <c r="W13" s="48"/>
      <c r="X13" s="48"/>
      <c r="Y13" s="48"/>
      <c r="Z13" s="48"/>
      <c r="AA13" s="48"/>
      <c r="AB13" s="48"/>
      <c r="AC13" s="48"/>
      <c r="AD13" s="48"/>
      <c r="AE13" s="48"/>
      <c r="AF13" s="48"/>
      <c r="AG13" s="48"/>
      <c r="AH13" s="48"/>
      <c r="AI13" s="48"/>
      <c r="AJ13" s="48"/>
      <c r="AK13" s="48"/>
      <c r="AL13" s="48"/>
      <c r="AM13" s="48"/>
      <c r="AN13" s="48"/>
      <c r="AO13" s="48"/>
      <c r="AP13" s="48"/>
      <c r="AQ13" s="48"/>
    </row>
    <row r="14" spans="1:43" x14ac:dyDescent="0.15">
      <c r="A14" s="30"/>
      <c r="B14" s="30"/>
      <c r="C14" s="31" t="s">
        <v>266</v>
      </c>
      <c r="D14" s="30"/>
      <c r="E14" s="30"/>
      <c r="F14" s="30"/>
      <c r="G14" s="30"/>
      <c r="H14" s="30"/>
      <c r="I14" s="30"/>
      <c r="J14" s="30"/>
      <c r="K14" s="30"/>
      <c r="L14" s="30"/>
      <c r="M14" s="30"/>
      <c r="N14" s="30"/>
      <c r="O14" s="30"/>
      <c r="P14" s="30"/>
      <c r="Q14" s="30"/>
      <c r="R14" s="30"/>
      <c r="S14" s="30"/>
      <c r="T14" s="30"/>
      <c r="U14" s="48"/>
      <c r="V14" s="48"/>
      <c r="W14" s="48"/>
      <c r="X14" s="48"/>
      <c r="Y14" s="48"/>
      <c r="Z14" s="48"/>
      <c r="AA14" s="48"/>
      <c r="AB14" s="48"/>
      <c r="AC14" s="48"/>
      <c r="AD14" s="48"/>
      <c r="AE14" s="48"/>
      <c r="AF14" s="48"/>
      <c r="AG14" s="48"/>
      <c r="AH14" s="48"/>
      <c r="AI14" s="48"/>
      <c r="AJ14" s="48"/>
      <c r="AK14" s="48"/>
      <c r="AL14" s="48"/>
      <c r="AM14" s="48"/>
      <c r="AN14" s="48"/>
      <c r="AO14" s="48"/>
      <c r="AP14" s="48"/>
      <c r="AQ14" s="48"/>
    </row>
    <row r="15" spans="1:43" x14ac:dyDescent="0.15">
      <c r="A15" s="30"/>
      <c r="B15" s="30"/>
      <c r="C15" s="31" t="s">
        <v>274</v>
      </c>
      <c r="D15" s="30"/>
      <c r="E15" s="30"/>
      <c r="F15" s="30"/>
      <c r="G15" s="30"/>
      <c r="H15" s="30"/>
      <c r="I15" s="30"/>
      <c r="J15" s="30"/>
      <c r="K15" s="30"/>
      <c r="L15" s="30"/>
      <c r="M15" s="30"/>
      <c r="N15" s="30"/>
      <c r="O15" s="30"/>
      <c r="P15" s="30"/>
      <c r="Q15" s="30"/>
      <c r="R15" s="30"/>
      <c r="S15" s="30"/>
      <c r="T15" s="30"/>
      <c r="U15" s="48"/>
      <c r="V15" s="48"/>
      <c r="W15" s="48"/>
      <c r="X15" s="48"/>
      <c r="Y15" s="48"/>
      <c r="Z15" s="48"/>
      <c r="AA15" s="48"/>
      <c r="AB15" s="48"/>
      <c r="AC15" s="48"/>
      <c r="AD15" s="48"/>
      <c r="AE15" s="48"/>
      <c r="AF15" s="48"/>
      <c r="AG15" s="48"/>
      <c r="AH15" s="48"/>
      <c r="AI15" s="48"/>
      <c r="AJ15" s="48"/>
      <c r="AK15" s="48"/>
      <c r="AL15" s="48"/>
      <c r="AM15" s="48"/>
      <c r="AN15" s="48"/>
      <c r="AO15" s="48"/>
      <c r="AP15" s="48"/>
      <c r="AQ15" s="48"/>
    </row>
    <row r="16" spans="1:43" x14ac:dyDescent="0.15">
      <c r="A16" s="30"/>
      <c r="B16" s="30"/>
      <c r="C16" s="30" t="s">
        <v>275</v>
      </c>
      <c r="D16" s="30"/>
      <c r="E16" s="30"/>
      <c r="F16" s="30"/>
      <c r="G16" s="30"/>
      <c r="H16" s="30"/>
      <c r="I16" s="30"/>
      <c r="J16" s="30"/>
      <c r="K16" s="30"/>
      <c r="L16" s="30"/>
      <c r="M16" s="30"/>
      <c r="N16" s="30"/>
      <c r="O16" s="30"/>
      <c r="P16" s="30"/>
      <c r="Q16" s="30"/>
      <c r="R16" s="30"/>
      <c r="S16" s="30"/>
      <c r="T16" s="30"/>
      <c r="U16" s="48"/>
      <c r="V16" s="48"/>
      <c r="W16" s="48"/>
      <c r="X16" s="48"/>
      <c r="Y16" s="48"/>
      <c r="Z16" s="48"/>
      <c r="AA16" s="48"/>
      <c r="AB16" s="48"/>
      <c r="AC16" s="48"/>
      <c r="AD16" s="48"/>
      <c r="AE16" s="48"/>
      <c r="AF16" s="48"/>
      <c r="AG16" s="48"/>
      <c r="AH16" s="48"/>
      <c r="AI16" s="48"/>
      <c r="AJ16" s="48"/>
      <c r="AK16" s="48"/>
      <c r="AL16" s="48"/>
      <c r="AM16" s="48"/>
      <c r="AN16" s="48"/>
      <c r="AO16" s="48"/>
      <c r="AP16" s="48"/>
      <c r="AQ16" s="48"/>
    </row>
    <row r="17" spans="1:43" x14ac:dyDescent="0.15">
      <c r="A17" s="30"/>
      <c r="B17" s="30"/>
      <c r="C17" s="31" t="s">
        <v>268</v>
      </c>
      <c r="D17" s="30"/>
      <c r="E17" s="30"/>
      <c r="F17" s="30"/>
      <c r="G17" s="30"/>
      <c r="H17" s="30"/>
      <c r="I17" s="30"/>
      <c r="J17" s="30"/>
      <c r="K17" s="30"/>
      <c r="L17" s="30"/>
      <c r="M17" s="30"/>
      <c r="N17" s="30"/>
      <c r="O17" s="30"/>
      <c r="P17" s="30"/>
      <c r="Q17" s="30"/>
      <c r="R17" s="30"/>
      <c r="S17" s="30"/>
      <c r="T17" s="30"/>
      <c r="U17" s="48"/>
      <c r="V17" s="48"/>
      <c r="W17" s="48"/>
      <c r="X17" s="48"/>
      <c r="Y17" s="48"/>
      <c r="Z17" s="48"/>
      <c r="AA17" s="48"/>
      <c r="AB17" s="48"/>
      <c r="AC17" s="48"/>
      <c r="AD17" s="48"/>
      <c r="AE17" s="48"/>
      <c r="AF17" s="48"/>
      <c r="AG17" s="48"/>
      <c r="AH17" s="48"/>
      <c r="AI17" s="48"/>
      <c r="AJ17" s="48"/>
      <c r="AK17" s="48"/>
      <c r="AL17" s="48"/>
      <c r="AM17" s="48"/>
      <c r="AN17" s="48"/>
      <c r="AO17" s="48"/>
      <c r="AP17" s="48"/>
      <c r="AQ17" s="48"/>
    </row>
    <row r="18" spans="1:43" x14ac:dyDescent="0.15">
      <c r="A18" s="30"/>
      <c r="B18" s="30"/>
      <c r="C18" s="31" t="s">
        <v>270</v>
      </c>
      <c r="D18" s="30"/>
      <c r="E18" s="30"/>
      <c r="F18" s="30"/>
      <c r="G18" s="30"/>
      <c r="H18" s="30"/>
      <c r="I18" s="30"/>
      <c r="J18" s="30"/>
      <c r="K18" s="30"/>
      <c r="L18" s="30"/>
      <c r="M18" s="30"/>
      <c r="N18" s="30"/>
      <c r="O18" s="30"/>
      <c r="P18" s="30"/>
      <c r="Q18" s="30"/>
      <c r="R18" s="30"/>
      <c r="S18" s="30"/>
      <c r="T18" s="30"/>
      <c r="U18" s="48"/>
      <c r="V18" s="48"/>
      <c r="W18" s="48"/>
      <c r="X18" s="48"/>
      <c r="Y18" s="48"/>
      <c r="Z18" s="48"/>
      <c r="AA18" s="48"/>
      <c r="AB18" s="48"/>
      <c r="AC18" s="48"/>
      <c r="AD18" s="48"/>
      <c r="AE18" s="48"/>
      <c r="AF18" s="48"/>
      <c r="AG18" s="48"/>
      <c r="AH18" s="48"/>
      <c r="AI18" s="48"/>
      <c r="AJ18" s="48"/>
      <c r="AK18" s="48"/>
      <c r="AL18" s="48"/>
      <c r="AM18" s="48"/>
      <c r="AN18" s="48"/>
      <c r="AO18" s="48"/>
      <c r="AP18" s="48"/>
      <c r="AQ18" s="48"/>
    </row>
    <row r="19" spans="1:43" x14ac:dyDescent="0.15">
      <c r="A19" s="30"/>
      <c r="B19" s="30"/>
      <c r="C19" s="30"/>
      <c r="D19" s="30"/>
      <c r="E19" s="30"/>
      <c r="F19" s="30"/>
      <c r="G19" s="30"/>
      <c r="H19" s="30"/>
      <c r="I19" s="30"/>
      <c r="J19" s="30"/>
      <c r="K19" s="30"/>
      <c r="L19" s="30"/>
      <c r="M19" s="30"/>
      <c r="N19" s="30"/>
      <c r="O19" s="30"/>
      <c r="P19" s="30"/>
      <c r="Q19" s="30"/>
      <c r="R19" s="30"/>
      <c r="S19" s="30"/>
      <c r="T19" s="30"/>
      <c r="U19" s="48"/>
      <c r="V19" s="48"/>
      <c r="W19" s="48"/>
      <c r="X19" s="48"/>
      <c r="Y19" s="48"/>
      <c r="Z19" s="48"/>
      <c r="AA19" s="48"/>
      <c r="AB19" s="48"/>
      <c r="AC19" s="48"/>
      <c r="AD19" s="48"/>
      <c r="AE19" s="48"/>
      <c r="AF19" s="48"/>
      <c r="AG19" s="48"/>
      <c r="AH19" s="48"/>
      <c r="AI19" s="48"/>
      <c r="AJ19" s="48"/>
      <c r="AK19" s="48"/>
      <c r="AL19" s="48"/>
      <c r="AM19" s="48"/>
      <c r="AN19" s="48"/>
      <c r="AO19" s="48"/>
      <c r="AP19" s="48"/>
      <c r="AQ19" s="48"/>
    </row>
    <row r="20" spans="1:43" x14ac:dyDescent="0.15">
      <c r="A20" s="45" t="s">
        <v>345</v>
      </c>
      <c r="B20" s="30"/>
      <c r="C20" s="30"/>
      <c r="D20" s="30"/>
      <c r="E20" s="30"/>
      <c r="F20" s="30"/>
      <c r="G20" s="30"/>
      <c r="H20" s="30"/>
      <c r="I20" s="30"/>
      <c r="J20" s="30"/>
      <c r="K20" s="30"/>
      <c r="L20" s="30"/>
      <c r="M20" s="30"/>
      <c r="N20" s="30"/>
      <c r="O20" s="30"/>
      <c r="P20" s="30"/>
      <c r="Q20" s="30"/>
      <c r="R20" s="30"/>
      <c r="S20" s="30"/>
      <c r="T20" s="30"/>
      <c r="U20" s="48"/>
      <c r="V20" s="48"/>
      <c r="W20" s="48"/>
      <c r="X20" s="48"/>
      <c r="Y20" s="48"/>
      <c r="Z20" s="48"/>
      <c r="AA20" s="48"/>
      <c r="AB20" s="48"/>
      <c r="AC20" s="48"/>
      <c r="AD20" s="48"/>
      <c r="AE20" s="48"/>
      <c r="AF20" s="48"/>
      <c r="AG20" s="48"/>
      <c r="AH20" s="48"/>
      <c r="AI20" s="48"/>
      <c r="AJ20" s="48"/>
      <c r="AK20" s="48"/>
      <c r="AL20" s="48"/>
      <c r="AM20" s="48"/>
      <c r="AN20" s="48"/>
      <c r="AO20" s="48"/>
      <c r="AP20" s="48"/>
      <c r="AQ20" s="48"/>
    </row>
    <row r="21" spans="1:43" x14ac:dyDescent="0.15">
      <c r="A21" s="31" t="s">
        <v>343</v>
      </c>
      <c r="B21" s="30"/>
      <c r="C21" s="30"/>
      <c r="D21" s="30"/>
      <c r="E21" s="30"/>
      <c r="F21" s="30"/>
      <c r="G21" s="30"/>
      <c r="H21" s="30"/>
      <c r="I21" s="30"/>
      <c r="J21" s="30"/>
      <c r="K21" s="30"/>
      <c r="L21" s="30"/>
      <c r="M21" s="30"/>
      <c r="N21" s="30"/>
      <c r="O21" s="30"/>
      <c r="P21" s="30"/>
      <c r="Q21" s="30"/>
      <c r="R21" s="30"/>
      <c r="S21" s="30"/>
      <c r="T21" s="30"/>
      <c r="U21" s="48"/>
      <c r="V21" s="48"/>
      <c r="W21" s="48"/>
      <c r="X21" s="48"/>
      <c r="Y21" s="48"/>
      <c r="Z21" s="48"/>
      <c r="AA21" s="48"/>
      <c r="AB21" s="48"/>
      <c r="AC21" s="48"/>
      <c r="AD21" s="48"/>
      <c r="AE21" s="48"/>
      <c r="AF21" s="48"/>
      <c r="AG21" s="48"/>
      <c r="AH21" s="48"/>
      <c r="AI21" s="48"/>
      <c r="AJ21" s="48"/>
      <c r="AK21" s="48"/>
      <c r="AL21" s="48"/>
      <c r="AM21" s="48"/>
      <c r="AN21" s="48"/>
      <c r="AO21" s="48"/>
      <c r="AP21" s="48"/>
      <c r="AQ21" s="48"/>
    </row>
    <row r="22" spans="1:43" x14ac:dyDescent="0.15">
      <c r="A22" s="31" t="s">
        <v>344</v>
      </c>
      <c r="B22" s="30"/>
      <c r="C22" s="30"/>
      <c r="D22" s="30"/>
      <c r="E22" s="30"/>
      <c r="F22" s="30"/>
      <c r="G22" s="30"/>
      <c r="H22" s="30"/>
      <c r="I22" s="30"/>
      <c r="J22" s="30"/>
      <c r="K22" s="30"/>
      <c r="L22" s="30"/>
      <c r="M22" s="30"/>
      <c r="N22" s="30"/>
      <c r="O22" s="30"/>
      <c r="P22" s="30"/>
      <c r="Q22" s="30"/>
      <c r="R22" s="30"/>
      <c r="S22" s="30"/>
      <c r="T22" s="30"/>
      <c r="U22" s="48"/>
      <c r="V22" s="48"/>
      <c r="W22" s="48"/>
      <c r="X22" s="48"/>
      <c r="Y22" s="48"/>
      <c r="Z22" s="48"/>
      <c r="AA22" s="48"/>
      <c r="AB22" s="48"/>
      <c r="AC22" s="48"/>
      <c r="AD22" s="48"/>
      <c r="AE22" s="48"/>
      <c r="AF22" s="48"/>
      <c r="AG22" s="48"/>
      <c r="AH22" s="48"/>
      <c r="AI22" s="48"/>
      <c r="AJ22" s="48"/>
      <c r="AK22" s="48"/>
      <c r="AL22" s="48"/>
      <c r="AM22" s="48"/>
      <c r="AN22" s="48"/>
      <c r="AO22" s="48"/>
      <c r="AP22" s="48"/>
      <c r="AQ22" s="48"/>
    </row>
    <row r="23" spans="1:43" x14ac:dyDescent="0.15">
      <c r="A23" s="45"/>
      <c r="B23" s="30"/>
      <c r="C23" s="30"/>
      <c r="D23" s="30"/>
      <c r="E23" s="30"/>
      <c r="F23" s="30"/>
      <c r="G23" s="30"/>
      <c r="H23" s="30"/>
      <c r="I23" s="30"/>
      <c r="J23" s="30"/>
      <c r="K23" s="30"/>
      <c r="L23" s="30"/>
      <c r="M23" s="30"/>
      <c r="N23" s="30"/>
      <c r="O23" s="30"/>
      <c r="P23" s="30"/>
      <c r="Q23" s="30"/>
      <c r="R23" s="30"/>
      <c r="S23" s="30"/>
      <c r="T23" s="30"/>
      <c r="U23" s="48"/>
      <c r="V23" s="48"/>
      <c r="W23" s="48"/>
      <c r="X23" s="48"/>
      <c r="Y23" s="48"/>
      <c r="Z23" s="48"/>
      <c r="AA23" s="48"/>
      <c r="AB23" s="48"/>
      <c r="AC23" s="48"/>
      <c r="AD23" s="48"/>
      <c r="AE23" s="48"/>
      <c r="AF23" s="48"/>
      <c r="AG23" s="48"/>
      <c r="AH23" s="48"/>
      <c r="AI23" s="48"/>
      <c r="AJ23" s="48"/>
      <c r="AK23" s="48"/>
      <c r="AL23" s="48"/>
      <c r="AM23" s="48"/>
      <c r="AN23" s="48"/>
      <c r="AO23" s="48"/>
      <c r="AP23" s="48"/>
      <c r="AQ23" s="48"/>
    </row>
    <row r="24" spans="1:43" x14ac:dyDescent="0.15">
      <c r="A24" s="31" t="s">
        <v>346</v>
      </c>
      <c r="B24" s="30"/>
      <c r="C24" s="30"/>
      <c r="D24" s="30"/>
      <c r="E24" s="30"/>
      <c r="F24" s="30"/>
      <c r="G24" s="30"/>
      <c r="H24" s="30"/>
      <c r="I24" s="30"/>
      <c r="J24" s="30"/>
      <c r="K24" s="30"/>
      <c r="L24" s="30"/>
      <c r="M24" s="30"/>
      <c r="N24" s="30"/>
      <c r="O24" s="30"/>
      <c r="P24" s="30"/>
      <c r="Q24" s="30"/>
      <c r="R24" s="30"/>
      <c r="S24" s="30"/>
      <c r="T24" s="30"/>
      <c r="U24" s="48"/>
      <c r="V24" s="48"/>
      <c r="W24" s="48"/>
      <c r="X24" s="48"/>
      <c r="Y24" s="48"/>
      <c r="Z24" s="48"/>
      <c r="AA24" s="48"/>
      <c r="AB24" s="48"/>
      <c r="AC24" s="48"/>
      <c r="AD24" s="48"/>
      <c r="AE24" s="48"/>
      <c r="AF24" s="48"/>
      <c r="AG24" s="48"/>
      <c r="AH24" s="48"/>
      <c r="AI24" s="48"/>
      <c r="AJ24" s="48"/>
      <c r="AK24" s="48"/>
      <c r="AL24" s="48"/>
      <c r="AM24" s="48"/>
      <c r="AN24" s="48"/>
      <c r="AO24" s="48"/>
      <c r="AP24" s="48"/>
      <c r="AQ24" s="48"/>
    </row>
    <row r="25" spans="1:43" x14ac:dyDescent="0.15">
      <c r="A25" s="30"/>
      <c r="B25" s="30"/>
      <c r="C25" s="30"/>
      <c r="D25" s="30"/>
      <c r="E25" s="30"/>
      <c r="F25" s="30"/>
      <c r="G25" s="30"/>
      <c r="H25" s="30"/>
      <c r="I25" s="30"/>
      <c r="J25" s="30"/>
      <c r="K25" s="30"/>
      <c r="L25" s="30"/>
      <c r="M25" s="30"/>
      <c r="N25" s="30"/>
      <c r="O25" s="30"/>
      <c r="P25" s="30"/>
      <c r="Q25" s="30"/>
      <c r="R25" s="30"/>
      <c r="S25" s="30"/>
      <c r="T25" s="30"/>
      <c r="U25" s="48"/>
      <c r="V25" s="48"/>
      <c r="W25" s="48"/>
      <c r="X25" s="48"/>
      <c r="Y25" s="48"/>
      <c r="Z25" s="48"/>
      <c r="AA25" s="48"/>
      <c r="AB25" s="48"/>
      <c r="AC25" s="48"/>
      <c r="AD25" s="48"/>
      <c r="AE25" s="48"/>
      <c r="AF25" s="48"/>
      <c r="AG25" s="48"/>
      <c r="AH25" s="48"/>
      <c r="AI25" s="48"/>
      <c r="AJ25" s="48"/>
      <c r="AK25" s="48"/>
      <c r="AL25" s="48"/>
      <c r="AM25" s="48"/>
      <c r="AN25" s="48"/>
      <c r="AO25" s="48"/>
      <c r="AP25" s="48"/>
      <c r="AQ25" s="48"/>
    </row>
    <row r="26" spans="1:43" x14ac:dyDescent="0.15">
      <c r="A26" s="1" t="s">
        <v>38</v>
      </c>
      <c r="B26" s="30"/>
      <c r="C26" s="30"/>
      <c r="D26" s="30"/>
      <c r="E26" s="30"/>
      <c r="F26" s="30"/>
      <c r="G26" s="30"/>
      <c r="H26" s="30"/>
      <c r="I26" s="30"/>
      <c r="J26" s="30"/>
      <c r="K26" s="30"/>
      <c r="L26" s="30"/>
      <c r="M26" s="30"/>
      <c r="N26" s="30"/>
      <c r="O26" s="30"/>
      <c r="P26" s="30"/>
      <c r="Q26" s="30"/>
      <c r="R26" s="30"/>
      <c r="S26" s="30"/>
      <c r="T26" s="30"/>
      <c r="U26" s="48"/>
      <c r="V26" s="48"/>
      <c r="W26" s="48"/>
      <c r="X26" s="48"/>
      <c r="Y26" s="48"/>
      <c r="Z26" s="48"/>
      <c r="AA26" s="48"/>
      <c r="AB26" s="48"/>
      <c r="AC26" s="48"/>
      <c r="AD26" s="48"/>
      <c r="AE26" s="48"/>
      <c r="AF26" s="48"/>
      <c r="AG26" s="48"/>
      <c r="AH26" s="48"/>
      <c r="AI26" s="48"/>
      <c r="AJ26" s="48"/>
      <c r="AK26" s="48"/>
      <c r="AL26" s="48"/>
      <c r="AM26" s="48"/>
      <c r="AN26" s="48"/>
      <c r="AO26" s="48"/>
      <c r="AP26" s="48"/>
      <c r="AQ26" s="48"/>
    </row>
    <row r="27" spans="1:43" x14ac:dyDescent="0.15">
      <c r="A27" s="9" t="s">
        <v>37</v>
      </c>
      <c r="B27" s="30"/>
      <c r="C27" s="30"/>
      <c r="D27" s="30"/>
      <c r="E27" s="30"/>
      <c r="F27" s="30"/>
      <c r="G27" s="30"/>
      <c r="H27" s="30"/>
      <c r="I27" s="30"/>
      <c r="J27" s="30"/>
      <c r="K27" s="30"/>
      <c r="L27" s="30"/>
      <c r="M27" s="30"/>
      <c r="N27" s="30"/>
      <c r="O27" s="30"/>
      <c r="P27" s="30"/>
      <c r="Q27" s="30"/>
      <c r="R27" s="30"/>
      <c r="S27" s="30"/>
      <c r="T27" s="30"/>
      <c r="U27" s="48"/>
      <c r="V27" s="48"/>
      <c r="W27" s="48"/>
      <c r="X27" s="48"/>
      <c r="Y27" s="48"/>
      <c r="Z27" s="48"/>
      <c r="AA27" s="48"/>
      <c r="AB27" s="48"/>
      <c r="AC27" s="48"/>
      <c r="AD27" s="48"/>
      <c r="AE27" s="48"/>
      <c r="AF27" s="48"/>
      <c r="AG27" s="48"/>
      <c r="AH27" s="48"/>
      <c r="AI27" s="48"/>
      <c r="AJ27" s="48"/>
      <c r="AK27" s="48"/>
      <c r="AL27" s="48"/>
      <c r="AM27" s="48"/>
      <c r="AN27" s="48"/>
      <c r="AO27" s="48"/>
      <c r="AP27" s="48"/>
      <c r="AQ27" s="48"/>
    </row>
    <row r="28" spans="1:43" x14ac:dyDescent="0.15">
      <c r="A28" s="30"/>
      <c r="B28" s="30"/>
      <c r="C28" s="30"/>
      <c r="D28" s="30"/>
      <c r="E28" s="30"/>
      <c r="F28" s="30"/>
      <c r="G28" s="30"/>
      <c r="H28" s="30"/>
      <c r="I28" s="30"/>
      <c r="J28" s="30"/>
      <c r="K28" s="30"/>
      <c r="L28" s="30"/>
      <c r="M28" s="30"/>
      <c r="N28" s="30"/>
      <c r="O28" s="30"/>
      <c r="P28" s="30"/>
      <c r="Q28" s="30"/>
      <c r="R28" s="30"/>
      <c r="S28" s="30"/>
      <c r="T28" s="30"/>
      <c r="U28" s="48"/>
      <c r="V28" s="48"/>
      <c r="W28" s="48"/>
      <c r="X28" s="48"/>
      <c r="Y28" s="48"/>
      <c r="Z28" s="48"/>
      <c r="AA28" s="48"/>
      <c r="AB28" s="48"/>
      <c r="AC28" s="48"/>
      <c r="AD28" s="48"/>
      <c r="AE28" s="48"/>
      <c r="AF28" s="48"/>
      <c r="AG28" s="48"/>
      <c r="AH28" s="48"/>
      <c r="AI28" s="48"/>
      <c r="AJ28" s="48"/>
      <c r="AK28" s="48"/>
      <c r="AL28" s="48"/>
      <c r="AM28" s="48"/>
      <c r="AN28" s="48"/>
      <c r="AO28" s="48"/>
      <c r="AP28" s="48"/>
      <c r="AQ28" s="48"/>
    </row>
    <row r="29" spans="1:43" x14ac:dyDescent="0.15">
      <c r="A29" s="30"/>
      <c r="B29" s="30"/>
      <c r="C29" s="30"/>
      <c r="D29" s="30"/>
      <c r="E29" s="30"/>
      <c r="F29" s="30"/>
      <c r="G29" s="30"/>
      <c r="H29" s="30"/>
      <c r="I29" s="30"/>
      <c r="J29" s="30"/>
      <c r="K29" s="30"/>
      <c r="L29" s="30"/>
      <c r="M29" s="30"/>
      <c r="N29" s="30"/>
      <c r="O29" s="30"/>
      <c r="P29" s="30"/>
      <c r="Q29" s="30"/>
      <c r="R29" s="30"/>
      <c r="S29" s="30"/>
      <c r="T29" s="30"/>
      <c r="U29" s="48"/>
      <c r="V29" s="48"/>
      <c r="W29" s="48"/>
      <c r="X29" s="48"/>
      <c r="Y29" s="48"/>
      <c r="Z29" s="48"/>
      <c r="AA29" s="48"/>
      <c r="AB29" s="48"/>
      <c r="AC29" s="48"/>
      <c r="AD29" s="48"/>
      <c r="AE29" s="48"/>
      <c r="AF29" s="48"/>
      <c r="AG29" s="48"/>
      <c r="AH29" s="48"/>
      <c r="AI29" s="48"/>
      <c r="AJ29" s="48"/>
      <c r="AK29" s="48"/>
      <c r="AL29" s="48"/>
      <c r="AM29" s="48"/>
      <c r="AN29" s="48"/>
      <c r="AO29" s="48"/>
      <c r="AP29" s="48"/>
      <c r="AQ29" s="48"/>
    </row>
    <row r="30" spans="1:43" x14ac:dyDescent="0.15">
      <c r="A30" s="30"/>
      <c r="B30" s="30"/>
      <c r="C30" s="30"/>
      <c r="D30" s="30"/>
      <c r="E30" s="30"/>
      <c r="F30" s="30"/>
      <c r="G30" s="30"/>
      <c r="H30" s="30"/>
      <c r="I30" s="30"/>
      <c r="J30" s="30"/>
      <c r="K30" s="30"/>
      <c r="L30" s="30"/>
      <c r="M30" s="30"/>
      <c r="N30" s="30"/>
      <c r="O30" s="30"/>
      <c r="P30" s="30"/>
      <c r="Q30" s="30"/>
      <c r="R30" s="30"/>
      <c r="S30" s="30"/>
      <c r="T30" s="30"/>
      <c r="U30" s="48"/>
      <c r="V30" s="48"/>
      <c r="W30" s="48"/>
      <c r="X30" s="48"/>
      <c r="Y30" s="48"/>
      <c r="Z30" s="48"/>
      <c r="AA30" s="48"/>
      <c r="AB30" s="48"/>
      <c r="AC30" s="48"/>
      <c r="AD30" s="48"/>
      <c r="AE30" s="48"/>
      <c r="AF30" s="48"/>
      <c r="AG30" s="48"/>
      <c r="AH30" s="48"/>
      <c r="AI30" s="48"/>
      <c r="AJ30" s="48"/>
      <c r="AK30" s="48"/>
      <c r="AL30" s="48"/>
      <c r="AM30" s="48"/>
      <c r="AN30" s="48"/>
      <c r="AO30" s="48"/>
      <c r="AP30" s="48"/>
      <c r="AQ30" s="48"/>
    </row>
    <row r="31" spans="1:43" x14ac:dyDescent="0.15">
      <c r="A31" s="30"/>
      <c r="B31" s="30"/>
      <c r="C31" s="30"/>
      <c r="D31" s="30"/>
      <c r="E31" s="30"/>
      <c r="F31" s="30"/>
      <c r="G31" s="30"/>
      <c r="H31" s="30"/>
      <c r="I31" s="30"/>
      <c r="J31" s="30"/>
      <c r="K31" s="30"/>
      <c r="L31" s="30"/>
      <c r="M31" s="30"/>
      <c r="N31" s="30"/>
      <c r="O31" s="30"/>
      <c r="P31" s="30"/>
      <c r="Q31" s="30"/>
      <c r="R31" s="30"/>
      <c r="S31" s="30"/>
      <c r="T31" s="30"/>
      <c r="U31" s="48"/>
      <c r="V31" s="48"/>
      <c r="W31" s="48"/>
      <c r="X31" s="48"/>
      <c r="Y31" s="48"/>
      <c r="Z31" s="48"/>
      <c r="AA31" s="48"/>
      <c r="AB31" s="48"/>
      <c r="AC31" s="48"/>
      <c r="AD31" s="48"/>
      <c r="AE31" s="48"/>
      <c r="AF31" s="48"/>
      <c r="AG31" s="48"/>
      <c r="AH31" s="48"/>
      <c r="AI31" s="48"/>
      <c r="AJ31" s="48"/>
      <c r="AK31" s="48"/>
      <c r="AL31" s="48"/>
      <c r="AM31" s="48"/>
      <c r="AN31" s="48"/>
      <c r="AO31" s="48"/>
      <c r="AP31" s="48"/>
      <c r="AQ31" s="48"/>
    </row>
    <row r="32" spans="1:43" x14ac:dyDescent="0.15">
      <c r="A32" s="30"/>
      <c r="B32" s="30"/>
      <c r="C32" s="30"/>
      <c r="D32" s="30"/>
      <c r="E32" s="30"/>
      <c r="F32" s="30"/>
      <c r="G32" s="30"/>
      <c r="H32" s="30"/>
      <c r="I32" s="30"/>
      <c r="J32" s="30"/>
      <c r="K32" s="30"/>
      <c r="L32" s="30"/>
      <c r="M32" s="30"/>
      <c r="N32" s="30"/>
      <c r="O32" s="30"/>
      <c r="P32" s="30"/>
      <c r="Q32" s="30"/>
      <c r="R32" s="30"/>
      <c r="S32" s="30"/>
      <c r="T32" s="30"/>
      <c r="U32" s="48"/>
      <c r="V32" s="48"/>
      <c r="W32" s="48"/>
      <c r="X32" s="48"/>
      <c r="Y32" s="48"/>
      <c r="Z32" s="48"/>
      <c r="AA32" s="48"/>
      <c r="AB32" s="48"/>
      <c r="AC32" s="48"/>
      <c r="AD32" s="48"/>
      <c r="AE32" s="48"/>
      <c r="AF32" s="48"/>
      <c r="AG32" s="48"/>
      <c r="AH32" s="48"/>
      <c r="AI32" s="48"/>
      <c r="AJ32" s="48"/>
      <c r="AK32" s="48"/>
      <c r="AL32" s="48"/>
      <c r="AM32" s="48"/>
      <c r="AN32" s="48"/>
      <c r="AO32" s="48"/>
      <c r="AP32" s="48"/>
      <c r="AQ32" s="48"/>
    </row>
    <row r="33" spans="1:43" x14ac:dyDescent="0.15">
      <c r="A33" s="30"/>
      <c r="B33" s="30"/>
      <c r="C33" s="30"/>
      <c r="D33" s="30"/>
      <c r="E33" s="30"/>
      <c r="F33" s="30"/>
      <c r="G33" s="30"/>
      <c r="H33" s="30"/>
      <c r="I33" s="30"/>
      <c r="J33" s="30"/>
      <c r="K33" s="30"/>
      <c r="L33" s="30"/>
      <c r="M33" s="30"/>
      <c r="N33" s="30"/>
      <c r="O33" s="30"/>
      <c r="P33" s="30"/>
      <c r="Q33" s="30"/>
      <c r="R33" s="30"/>
      <c r="S33" s="30"/>
      <c r="T33" s="30"/>
      <c r="U33" s="48"/>
      <c r="V33" s="48"/>
      <c r="W33" s="48"/>
      <c r="X33" s="48"/>
      <c r="Y33" s="48"/>
      <c r="Z33" s="48"/>
      <c r="AA33" s="48"/>
      <c r="AB33" s="48"/>
      <c r="AC33" s="48"/>
      <c r="AD33" s="48"/>
      <c r="AE33" s="48"/>
      <c r="AF33" s="48"/>
      <c r="AG33" s="48"/>
      <c r="AH33" s="48"/>
      <c r="AI33" s="48"/>
      <c r="AJ33" s="48"/>
      <c r="AK33" s="48"/>
      <c r="AL33" s="48"/>
      <c r="AM33" s="48"/>
      <c r="AN33" s="48"/>
      <c r="AO33" s="48"/>
      <c r="AP33" s="48"/>
      <c r="AQ33" s="48"/>
    </row>
    <row r="34" spans="1:43" x14ac:dyDescent="0.15">
      <c r="A34" s="30"/>
      <c r="B34" s="30"/>
      <c r="C34" s="30"/>
      <c r="D34" s="30"/>
      <c r="E34" s="30"/>
      <c r="F34" s="30"/>
      <c r="G34" s="30"/>
      <c r="H34" s="30"/>
      <c r="I34" s="30"/>
      <c r="J34" s="30"/>
      <c r="K34" s="30"/>
      <c r="L34" s="30"/>
      <c r="M34" s="30"/>
      <c r="N34" s="30"/>
      <c r="O34" s="30"/>
      <c r="P34" s="30"/>
      <c r="Q34" s="30"/>
      <c r="R34" s="30"/>
      <c r="S34" s="30"/>
      <c r="T34" s="30"/>
      <c r="U34" s="48"/>
      <c r="V34" s="48"/>
      <c r="W34" s="48"/>
      <c r="X34" s="48"/>
      <c r="Y34" s="48"/>
      <c r="Z34" s="48"/>
      <c r="AA34" s="48"/>
      <c r="AB34" s="48"/>
      <c r="AC34" s="48"/>
      <c r="AD34" s="48"/>
      <c r="AE34" s="48"/>
      <c r="AF34" s="48"/>
      <c r="AG34" s="48"/>
      <c r="AH34" s="48"/>
      <c r="AI34" s="48"/>
      <c r="AJ34" s="48"/>
      <c r="AK34" s="48"/>
      <c r="AL34" s="48"/>
      <c r="AM34" s="48"/>
      <c r="AN34" s="48"/>
      <c r="AO34" s="48"/>
      <c r="AP34" s="48"/>
      <c r="AQ34" s="48"/>
    </row>
    <row r="35" spans="1:43" x14ac:dyDescent="0.15">
      <c r="A35" s="30"/>
      <c r="B35" s="30"/>
      <c r="C35" s="30"/>
      <c r="D35" s="30"/>
      <c r="E35" s="30"/>
      <c r="F35" s="30"/>
      <c r="G35" s="30"/>
      <c r="H35" s="30"/>
      <c r="I35" s="30"/>
      <c r="J35" s="30"/>
      <c r="K35" s="30"/>
      <c r="L35" s="30"/>
      <c r="M35" s="30"/>
      <c r="N35" s="30"/>
      <c r="O35" s="30"/>
      <c r="P35" s="30"/>
      <c r="Q35" s="30"/>
      <c r="R35" s="30"/>
      <c r="S35" s="30"/>
      <c r="T35" s="30"/>
      <c r="U35" s="48"/>
      <c r="V35" s="48"/>
      <c r="W35" s="48"/>
      <c r="X35" s="48"/>
      <c r="Y35" s="48"/>
      <c r="Z35" s="48"/>
      <c r="AA35" s="48"/>
      <c r="AB35" s="48"/>
      <c r="AC35" s="48"/>
      <c r="AD35" s="48"/>
      <c r="AE35" s="48"/>
      <c r="AF35" s="48"/>
      <c r="AG35" s="48"/>
      <c r="AH35" s="48"/>
      <c r="AI35" s="48"/>
      <c r="AJ35" s="48"/>
      <c r="AK35" s="48"/>
      <c r="AL35" s="48"/>
      <c r="AM35" s="48"/>
      <c r="AN35" s="48"/>
      <c r="AO35" s="48"/>
      <c r="AP35" s="48"/>
      <c r="AQ35" s="48"/>
    </row>
    <row r="36" spans="1:43" x14ac:dyDescent="0.15">
      <c r="A36" s="30"/>
      <c r="B36" s="30"/>
      <c r="C36" s="30"/>
      <c r="D36" s="30"/>
      <c r="E36" s="30"/>
      <c r="F36" s="30"/>
      <c r="G36" s="30"/>
      <c r="H36" s="30"/>
      <c r="I36" s="30"/>
      <c r="J36" s="30"/>
      <c r="K36" s="30"/>
      <c r="L36" s="30"/>
      <c r="M36" s="30"/>
      <c r="N36" s="30"/>
      <c r="O36" s="30"/>
      <c r="P36" s="30"/>
      <c r="Q36" s="30"/>
      <c r="R36" s="30"/>
      <c r="S36" s="30"/>
      <c r="T36" s="30"/>
      <c r="U36" s="48"/>
      <c r="V36" s="48"/>
      <c r="W36" s="48"/>
      <c r="X36" s="48"/>
      <c r="Y36" s="48"/>
      <c r="Z36" s="48"/>
      <c r="AA36" s="48"/>
      <c r="AB36" s="48"/>
      <c r="AC36" s="48"/>
      <c r="AD36" s="48"/>
      <c r="AE36" s="48"/>
      <c r="AF36" s="48"/>
      <c r="AG36" s="48"/>
      <c r="AH36" s="48"/>
      <c r="AI36" s="48"/>
      <c r="AJ36" s="48"/>
      <c r="AK36" s="48"/>
      <c r="AL36" s="48"/>
      <c r="AM36" s="48"/>
      <c r="AN36" s="48"/>
      <c r="AO36" s="48"/>
      <c r="AP36" s="48"/>
      <c r="AQ36" s="48"/>
    </row>
    <row r="37" spans="1:43" x14ac:dyDescent="0.15">
      <c r="A37" s="30"/>
      <c r="B37" s="30"/>
      <c r="C37" s="30"/>
      <c r="D37" s="30"/>
      <c r="E37" s="30"/>
      <c r="F37" s="30"/>
      <c r="G37" s="30"/>
      <c r="H37" s="30"/>
      <c r="I37" s="30"/>
      <c r="J37" s="30"/>
      <c r="K37" s="30"/>
      <c r="L37" s="30"/>
      <c r="M37" s="30"/>
      <c r="N37" s="30"/>
      <c r="O37" s="30"/>
      <c r="P37" s="30"/>
      <c r="Q37" s="30"/>
      <c r="R37" s="30"/>
      <c r="S37" s="30"/>
      <c r="T37" s="30"/>
      <c r="U37" s="48"/>
      <c r="V37" s="48"/>
      <c r="W37" s="48"/>
      <c r="X37" s="48"/>
      <c r="Y37" s="48"/>
      <c r="Z37" s="48"/>
      <c r="AA37" s="48"/>
      <c r="AB37" s="48"/>
      <c r="AC37" s="48"/>
      <c r="AD37" s="48"/>
      <c r="AE37" s="48"/>
      <c r="AF37" s="48"/>
      <c r="AG37" s="48"/>
      <c r="AH37" s="48"/>
      <c r="AI37" s="48"/>
      <c r="AJ37" s="48"/>
      <c r="AK37" s="48"/>
      <c r="AL37" s="48"/>
      <c r="AM37" s="48"/>
      <c r="AN37" s="48"/>
      <c r="AO37" s="48"/>
      <c r="AP37" s="48"/>
      <c r="AQ37" s="48"/>
    </row>
    <row r="38" spans="1:43" x14ac:dyDescent="0.15">
      <c r="A38" s="30"/>
      <c r="B38" s="30"/>
      <c r="C38" s="30"/>
      <c r="D38" s="30"/>
      <c r="E38" s="30"/>
      <c r="F38" s="30"/>
      <c r="G38" s="30"/>
      <c r="H38" s="30"/>
      <c r="I38" s="30"/>
      <c r="J38" s="30"/>
      <c r="K38" s="30"/>
      <c r="L38" s="30"/>
      <c r="M38" s="30"/>
      <c r="N38" s="30"/>
      <c r="O38" s="30"/>
      <c r="P38" s="30"/>
      <c r="Q38" s="30"/>
      <c r="R38" s="30"/>
      <c r="S38" s="30"/>
      <c r="T38" s="30"/>
      <c r="U38" s="48"/>
      <c r="V38" s="48"/>
      <c r="W38" s="48"/>
      <c r="X38" s="48"/>
      <c r="Y38" s="48"/>
      <c r="Z38" s="48"/>
      <c r="AA38" s="48"/>
      <c r="AB38" s="48"/>
      <c r="AC38" s="48"/>
      <c r="AD38" s="48"/>
      <c r="AE38" s="48"/>
      <c r="AF38" s="48"/>
      <c r="AG38" s="48"/>
      <c r="AH38" s="48"/>
      <c r="AI38" s="48"/>
      <c r="AJ38" s="48"/>
      <c r="AK38" s="48"/>
      <c r="AL38" s="48"/>
      <c r="AM38" s="48"/>
      <c r="AN38" s="48"/>
      <c r="AO38" s="48"/>
      <c r="AP38" s="48"/>
      <c r="AQ38" s="48"/>
    </row>
    <row r="39" spans="1:43" x14ac:dyDescent="0.15">
      <c r="A39" s="30"/>
      <c r="B39" s="30"/>
      <c r="C39" s="30"/>
      <c r="D39" s="30"/>
      <c r="E39" s="30"/>
      <c r="F39" s="30"/>
      <c r="G39" s="30"/>
      <c r="H39" s="30"/>
      <c r="I39" s="30"/>
      <c r="J39" s="30"/>
      <c r="K39" s="30"/>
      <c r="L39" s="30"/>
      <c r="M39" s="30"/>
      <c r="N39" s="30"/>
      <c r="O39" s="30"/>
      <c r="P39" s="30"/>
      <c r="Q39" s="30"/>
      <c r="R39" s="30"/>
      <c r="S39" s="30"/>
      <c r="T39" s="30"/>
      <c r="U39" s="48"/>
      <c r="V39" s="48"/>
      <c r="W39" s="48"/>
      <c r="X39" s="48"/>
      <c r="Y39" s="48"/>
      <c r="Z39" s="48"/>
      <c r="AA39" s="48"/>
      <c r="AB39" s="48"/>
      <c r="AC39" s="48"/>
      <c r="AD39" s="48"/>
      <c r="AE39" s="48"/>
      <c r="AF39" s="48"/>
      <c r="AG39" s="48"/>
      <c r="AH39" s="48"/>
      <c r="AI39" s="48"/>
      <c r="AJ39" s="48"/>
      <c r="AK39" s="48"/>
      <c r="AL39" s="48"/>
      <c r="AM39" s="48"/>
      <c r="AN39" s="48"/>
      <c r="AO39" s="48"/>
      <c r="AP39" s="48"/>
      <c r="AQ39" s="48"/>
    </row>
    <row r="40" spans="1:43" x14ac:dyDescent="0.15">
      <c r="A40" s="30"/>
      <c r="B40" s="30"/>
      <c r="C40" s="30"/>
      <c r="D40" s="30"/>
      <c r="E40" s="30"/>
      <c r="F40" s="30"/>
      <c r="G40" s="30"/>
      <c r="H40" s="30"/>
      <c r="I40" s="30"/>
      <c r="J40" s="30"/>
      <c r="K40" s="30"/>
      <c r="L40" s="30"/>
      <c r="M40" s="30"/>
      <c r="N40" s="30"/>
      <c r="O40" s="30"/>
      <c r="P40" s="30"/>
      <c r="Q40" s="30"/>
      <c r="R40" s="30"/>
      <c r="S40" s="30"/>
      <c r="T40" s="30"/>
      <c r="U40" s="48"/>
      <c r="V40" s="48"/>
      <c r="W40" s="48"/>
      <c r="X40" s="48"/>
      <c r="Y40" s="48"/>
      <c r="Z40" s="48"/>
      <c r="AA40" s="48"/>
      <c r="AB40" s="48"/>
      <c r="AC40" s="48"/>
      <c r="AD40" s="48"/>
      <c r="AE40" s="48"/>
      <c r="AF40" s="48"/>
      <c r="AG40" s="48"/>
      <c r="AH40" s="48"/>
      <c r="AI40" s="48"/>
      <c r="AJ40" s="48"/>
      <c r="AK40" s="48"/>
      <c r="AL40" s="48"/>
      <c r="AM40" s="48"/>
      <c r="AN40" s="48"/>
      <c r="AO40" s="48"/>
      <c r="AP40" s="48"/>
      <c r="AQ40" s="48"/>
    </row>
    <row r="41" spans="1:43" x14ac:dyDescent="0.15">
      <c r="A41" s="30"/>
      <c r="B41" s="30"/>
      <c r="C41" s="30"/>
      <c r="D41" s="30"/>
      <c r="E41" s="30"/>
      <c r="F41" s="30"/>
      <c r="G41" s="30"/>
      <c r="H41" s="30"/>
      <c r="I41" s="30"/>
      <c r="J41" s="30"/>
      <c r="K41" s="30"/>
      <c r="L41" s="30"/>
      <c r="M41" s="30"/>
      <c r="N41" s="30"/>
      <c r="O41" s="30"/>
      <c r="P41" s="30"/>
      <c r="Q41" s="30"/>
      <c r="R41" s="30"/>
      <c r="S41" s="30"/>
      <c r="T41" s="30"/>
      <c r="U41" s="48"/>
      <c r="V41" s="48"/>
      <c r="W41" s="48"/>
      <c r="X41" s="48"/>
      <c r="Y41" s="48"/>
      <c r="Z41" s="48"/>
      <c r="AA41" s="48"/>
      <c r="AB41" s="48"/>
      <c r="AC41" s="48"/>
      <c r="AD41" s="48"/>
      <c r="AE41" s="48"/>
      <c r="AF41" s="48"/>
      <c r="AG41" s="48"/>
      <c r="AH41" s="48"/>
      <c r="AI41" s="48"/>
      <c r="AJ41" s="48"/>
      <c r="AK41" s="48"/>
      <c r="AL41" s="48"/>
      <c r="AM41" s="48"/>
      <c r="AN41" s="48"/>
      <c r="AO41" s="48"/>
      <c r="AP41" s="48"/>
      <c r="AQ41" s="48"/>
    </row>
    <row r="42" spans="1:43" x14ac:dyDescent="0.15">
      <c r="A42" s="30"/>
      <c r="B42" s="30"/>
      <c r="C42" s="30"/>
      <c r="D42" s="30"/>
      <c r="E42" s="30"/>
      <c r="F42" s="30"/>
      <c r="G42" s="30"/>
      <c r="H42" s="30"/>
      <c r="I42" s="30"/>
      <c r="J42" s="30"/>
      <c r="K42" s="30"/>
      <c r="L42" s="30"/>
      <c r="M42" s="30"/>
      <c r="N42" s="30"/>
      <c r="O42" s="30"/>
      <c r="P42" s="30"/>
      <c r="Q42" s="30"/>
      <c r="R42" s="30"/>
      <c r="S42" s="30"/>
      <c r="T42" s="30"/>
      <c r="U42" s="48"/>
      <c r="V42" s="48"/>
      <c r="W42" s="48"/>
      <c r="X42" s="48"/>
      <c r="Y42" s="48"/>
      <c r="Z42" s="48"/>
      <c r="AA42" s="48"/>
      <c r="AB42" s="48"/>
      <c r="AC42" s="48"/>
      <c r="AD42" s="48"/>
      <c r="AE42" s="48"/>
      <c r="AF42" s="48"/>
      <c r="AG42" s="48"/>
      <c r="AH42" s="48"/>
      <c r="AI42" s="48"/>
      <c r="AJ42" s="48"/>
      <c r="AK42" s="48"/>
      <c r="AL42" s="48"/>
      <c r="AM42" s="48"/>
      <c r="AN42" s="48"/>
      <c r="AO42" s="48"/>
      <c r="AP42" s="48"/>
      <c r="AQ42" s="48"/>
    </row>
    <row r="43" spans="1:43" x14ac:dyDescent="0.15">
      <c r="A43" s="30"/>
      <c r="B43" s="30"/>
      <c r="C43" s="30"/>
      <c r="D43" s="30"/>
      <c r="E43" s="30"/>
      <c r="F43" s="30"/>
      <c r="G43" s="30"/>
      <c r="H43" s="30"/>
      <c r="I43" s="30"/>
      <c r="J43" s="30"/>
      <c r="K43" s="30"/>
      <c r="L43" s="30"/>
      <c r="M43" s="30"/>
      <c r="N43" s="30"/>
      <c r="O43" s="30"/>
      <c r="P43" s="30"/>
      <c r="Q43" s="30"/>
      <c r="R43" s="30"/>
      <c r="S43" s="30"/>
      <c r="T43" s="30"/>
      <c r="U43" s="48"/>
      <c r="V43" s="48"/>
      <c r="W43" s="48"/>
      <c r="X43" s="48"/>
      <c r="Y43" s="48"/>
      <c r="Z43" s="48"/>
      <c r="AA43" s="48"/>
      <c r="AB43" s="48"/>
      <c r="AC43" s="48"/>
      <c r="AD43" s="48"/>
      <c r="AE43" s="48"/>
      <c r="AF43" s="48"/>
      <c r="AG43" s="48"/>
      <c r="AH43" s="48"/>
      <c r="AI43" s="48"/>
      <c r="AJ43" s="48"/>
      <c r="AK43" s="48"/>
      <c r="AL43" s="48"/>
      <c r="AM43" s="48"/>
      <c r="AN43" s="48"/>
      <c r="AO43" s="48"/>
      <c r="AP43" s="48"/>
      <c r="AQ43" s="48"/>
    </row>
    <row r="44" spans="1:43" x14ac:dyDescent="0.15">
      <c r="A44" s="30"/>
      <c r="B44" s="30"/>
      <c r="C44" s="30"/>
      <c r="D44" s="30"/>
      <c r="E44" s="30"/>
      <c r="F44" s="30"/>
      <c r="G44" s="30"/>
      <c r="H44" s="30"/>
      <c r="I44" s="30"/>
      <c r="J44" s="30"/>
      <c r="K44" s="30"/>
      <c r="L44" s="30"/>
      <c r="M44" s="30"/>
      <c r="N44" s="30"/>
      <c r="O44" s="30"/>
      <c r="P44" s="30"/>
      <c r="Q44" s="30"/>
      <c r="R44" s="30"/>
      <c r="S44" s="30"/>
      <c r="T44" s="30"/>
      <c r="U44" s="48"/>
      <c r="V44" s="48"/>
      <c r="W44" s="48"/>
      <c r="X44" s="48"/>
      <c r="Y44" s="48"/>
      <c r="Z44" s="48"/>
      <c r="AA44" s="48"/>
      <c r="AB44" s="48"/>
      <c r="AC44" s="48"/>
      <c r="AD44" s="48"/>
      <c r="AE44" s="48"/>
      <c r="AF44" s="48"/>
      <c r="AG44" s="48"/>
      <c r="AH44" s="48"/>
      <c r="AI44" s="48"/>
      <c r="AJ44" s="48"/>
      <c r="AK44" s="48"/>
      <c r="AL44" s="48"/>
      <c r="AM44" s="48"/>
      <c r="AN44" s="48"/>
      <c r="AO44" s="48"/>
      <c r="AP44" s="48"/>
      <c r="AQ44" s="48"/>
    </row>
    <row r="45" spans="1:43" x14ac:dyDescent="0.15">
      <c r="A45" s="30"/>
      <c r="B45" s="30"/>
      <c r="C45" s="30"/>
      <c r="D45" s="30"/>
      <c r="E45" s="30"/>
      <c r="F45" s="30"/>
      <c r="G45" s="30"/>
      <c r="H45" s="30"/>
      <c r="I45" s="30"/>
      <c r="J45" s="30"/>
      <c r="K45" s="30"/>
      <c r="L45" s="30"/>
      <c r="M45" s="30"/>
      <c r="N45" s="30"/>
      <c r="O45" s="30"/>
      <c r="P45" s="30"/>
      <c r="Q45" s="30"/>
      <c r="R45" s="30"/>
      <c r="S45" s="30"/>
      <c r="T45" s="30"/>
      <c r="U45" s="48"/>
      <c r="V45" s="48"/>
      <c r="W45" s="48"/>
      <c r="X45" s="48"/>
      <c r="Y45" s="48"/>
      <c r="Z45" s="48"/>
      <c r="AA45" s="48"/>
      <c r="AB45" s="48"/>
      <c r="AC45" s="48"/>
      <c r="AD45" s="48"/>
      <c r="AE45" s="48"/>
      <c r="AF45" s="48"/>
      <c r="AG45" s="48"/>
      <c r="AH45" s="48"/>
      <c r="AI45" s="48"/>
      <c r="AJ45" s="48"/>
      <c r="AK45" s="48"/>
      <c r="AL45" s="48"/>
      <c r="AM45" s="48"/>
      <c r="AN45" s="48"/>
      <c r="AO45" s="48"/>
      <c r="AP45" s="48"/>
      <c r="AQ45" s="48"/>
    </row>
    <row r="46" spans="1:43" x14ac:dyDescent="0.15">
      <c r="A46" s="30"/>
      <c r="B46" s="30"/>
      <c r="C46" s="30"/>
      <c r="D46" s="30"/>
      <c r="E46" s="30"/>
      <c r="F46" s="30"/>
      <c r="G46" s="30"/>
      <c r="H46" s="30"/>
      <c r="I46" s="30"/>
      <c r="J46" s="30"/>
      <c r="K46" s="30"/>
      <c r="L46" s="30"/>
      <c r="M46" s="30"/>
      <c r="N46" s="30"/>
      <c r="O46" s="30"/>
      <c r="P46" s="30"/>
      <c r="Q46" s="30"/>
      <c r="R46" s="30"/>
      <c r="S46" s="30"/>
      <c r="T46" s="30"/>
      <c r="U46" s="48"/>
      <c r="V46" s="48"/>
      <c r="W46" s="48"/>
      <c r="X46" s="48"/>
      <c r="Y46" s="48"/>
      <c r="Z46" s="48"/>
      <c r="AA46" s="48"/>
      <c r="AB46" s="48"/>
      <c r="AC46" s="48"/>
      <c r="AD46" s="48"/>
      <c r="AE46" s="48"/>
      <c r="AF46" s="48"/>
      <c r="AG46" s="48"/>
      <c r="AH46" s="48"/>
      <c r="AI46" s="48"/>
      <c r="AJ46" s="48"/>
      <c r="AK46" s="48"/>
      <c r="AL46" s="48"/>
      <c r="AM46" s="48"/>
      <c r="AN46" s="48"/>
      <c r="AO46" s="48"/>
      <c r="AP46" s="48"/>
      <c r="AQ46" s="48"/>
    </row>
    <row r="47" spans="1:43" x14ac:dyDescent="0.15">
      <c r="A47" s="30"/>
      <c r="B47" s="30"/>
      <c r="C47" s="30"/>
      <c r="D47" s="30"/>
      <c r="E47" s="30"/>
      <c r="F47" s="30"/>
      <c r="G47" s="30"/>
      <c r="H47" s="30"/>
      <c r="I47" s="30"/>
      <c r="J47" s="30"/>
      <c r="K47" s="30"/>
      <c r="L47" s="30"/>
      <c r="M47" s="30"/>
      <c r="N47" s="30"/>
      <c r="O47" s="30"/>
      <c r="P47" s="30"/>
      <c r="Q47" s="30"/>
      <c r="R47" s="30"/>
      <c r="S47" s="30"/>
      <c r="T47" s="30"/>
      <c r="U47" s="48"/>
      <c r="V47" s="48"/>
      <c r="W47" s="48"/>
      <c r="X47" s="48"/>
      <c r="Y47" s="48"/>
      <c r="Z47" s="48"/>
      <c r="AA47" s="48"/>
      <c r="AB47" s="48"/>
      <c r="AC47" s="48"/>
      <c r="AD47" s="48"/>
      <c r="AE47" s="48"/>
      <c r="AF47" s="48"/>
      <c r="AG47" s="48"/>
      <c r="AH47" s="48"/>
      <c r="AI47" s="48"/>
      <c r="AJ47" s="48"/>
      <c r="AK47" s="48"/>
      <c r="AL47" s="48"/>
      <c r="AM47" s="48"/>
      <c r="AN47" s="48"/>
      <c r="AO47" s="48"/>
      <c r="AP47" s="48"/>
      <c r="AQ47" s="48"/>
    </row>
    <row r="48" spans="1:43" x14ac:dyDescent="0.15">
      <c r="A48" s="30"/>
      <c r="B48" s="30"/>
      <c r="C48" s="30"/>
      <c r="D48" s="30"/>
      <c r="E48" s="30"/>
      <c r="F48" s="30"/>
      <c r="G48" s="30"/>
      <c r="H48" s="30"/>
      <c r="I48" s="30"/>
      <c r="J48" s="30"/>
      <c r="K48" s="30"/>
      <c r="L48" s="30"/>
      <c r="M48" s="30"/>
      <c r="N48" s="30"/>
      <c r="O48" s="30"/>
      <c r="P48" s="30"/>
      <c r="Q48" s="30"/>
      <c r="R48" s="30"/>
      <c r="S48" s="30"/>
      <c r="T48" s="30"/>
      <c r="U48" s="48"/>
      <c r="V48" s="48"/>
      <c r="W48" s="48"/>
      <c r="X48" s="48"/>
      <c r="Y48" s="48"/>
      <c r="Z48" s="48"/>
      <c r="AA48" s="48"/>
      <c r="AB48" s="48"/>
      <c r="AC48" s="48"/>
      <c r="AD48" s="48"/>
      <c r="AE48" s="48"/>
      <c r="AF48" s="48"/>
      <c r="AG48" s="48"/>
      <c r="AH48" s="48"/>
      <c r="AI48" s="48"/>
      <c r="AJ48" s="48"/>
      <c r="AK48" s="48"/>
      <c r="AL48" s="48"/>
      <c r="AM48" s="48"/>
      <c r="AN48" s="48"/>
      <c r="AO48" s="48"/>
      <c r="AP48" s="48"/>
      <c r="AQ48" s="48"/>
    </row>
    <row r="49" spans="1:43" x14ac:dyDescent="0.15">
      <c r="A49" s="30"/>
      <c r="B49" s="30"/>
      <c r="C49" s="30"/>
      <c r="D49" s="30"/>
      <c r="E49" s="30"/>
      <c r="F49" s="30"/>
      <c r="G49" s="30"/>
      <c r="H49" s="30"/>
      <c r="I49" s="30"/>
      <c r="J49" s="30"/>
      <c r="K49" s="30"/>
      <c r="L49" s="30"/>
      <c r="M49" s="30"/>
      <c r="N49" s="30"/>
      <c r="O49" s="30"/>
      <c r="P49" s="30"/>
      <c r="Q49" s="30"/>
      <c r="R49" s="30"/>
      <c r="S49" s="30"/>
      <c r="T49" s="30"/>
      <c r="U49" s="48"/>
      <c r="V49" s="48"/>
      <c r="W49" s="48"/>
      <c r="X49" s="48"/>
      <c r="Y49" s="48"/>
      <c r="Z49" s="48"/>
      <c r="AA49" s="48"/>
      <c r="AB49" s="48"/>
      <c r="AC49" s="48"/>
      <c r="AD49" s="48"/>
      <c r="AE49" s="48"/>
      <c r="AF49" s="48"/>
      <c r="AG49" s="48"/>
      <c r="AH49" s="48"/>
      <c r="AI49" s="48"/>
      <c r="AJ49" s="48"/>
      <c r="AK49" s="48"/>
      <c r="AL49" s="48"/>
      <c r="AM49" s="48"/>
      <c r="AN49" s="48"/>
      <c r="AO49" s="48"/>
      <c r="AP49" s="48"/>
      <c r="AQ49" s="48"/>
    </row>
    <row r="50" spans="1:43" x14ac:dyDescent="0.15">
      <c r="A50" s="30"/>
      <c r="B50" s="30"/>
      <c r="C50" s="30"/>
      <c r="D50" s="30"/>
      <c r="E50" s="30"/>
      <c r="F50" s="30"/>
      <c r="G50" s="30"/>
      <c r="H50" s="30"/>
      <c r="I50" s="30"/>
      <c r="J50" s="30"/>
      <c r="K50" s="30"/>
      <c r="L50" s="30"/>
      <c r="M50" s="30"/>
      <c r="N50" s="30"/>
      <c r="O50" s="30"/>
      <c r="P50" s="30"/>
      <c r="Q50" s="30"/>
      <c r="R50" s="30"/>
      <c r="S50" s="30"/>
      <c r="T50" s="30"/>
      <c r="U50" s="48"/>
      <c r="V50" s="48"/>
      <c r="W50" s="48"/>
      <c r="X50" s="48"/>
      <c r="Y50" s="48"/>
      <c r="Z50" s="48"/>
      <c r="AA50" s="48"/>
      <c r="AB50" s="48"/>
      <c r="AC50" s="48"/>
      <c r="AD50" s="48"/>
      <c r="AE50" s="48"/>
      <c r="AF50" s="48"/>
      <c r="AG50" s="48"/>
      <c r="AH50" s="48"/>
      <c r="AI50" s="48"/>
      <c r="AJ50" s="48"/>
      <c r="AK50" s="48"/>
      <c r="AL50" s="48"/>
      <c r="AM50" s="48"/>
      <c r="AN50" s="48"/>
      <c r="AO50" s="48"/>
      <c r="AP50" s="48"/>
      <c r="AQ50" s="48"/>
    </row>
    <row r="51" spans="1:43" x14ac:dyDescent="0.15">
      <c r="A51" s="30"/>
      <c r="B51" s="30"/>
      <c r="C51" s="30"/>
      <c r="D51" s="30"/>
      <c r="E51" s="30"/>
      <c r="F51" s="30"/>
      <c r="G51" s="30"/>
      <c r="H51" s="30"/>
      <c r="I51" s="30"/>
      <c r="J51" s="30"/>
      <c r="K51" s="30"/>
      <c r="L51" s="30"/>
      <c r="M51" s="30"/>
      <c r="N51" s="30"/>
      <c r="O51" s="30"/>
      <c r="P51" s="30"/>
      <c r="Q51" s="30"/>
      <c r="R51" s="30"/>
      <c r="S51" s="30"/>
      <c r="T51" s="30"/>
      <c r="U51" s="48"/>
      <c r="V51" s="48"/>
      <c r="W51" s="48"/>
      <c r="X51" s="48"/>
      <c r="Y51" s="48"/>
      <c r="Z51" s="48"/>
      <c r="AA51" s="48"/>
      <c r="AB51" s="48"/>
      <c r="AC51" s="48"/>
      <c r="AD51" s="48"/>
      <c r="AE51" s="48"/>
      <c r="AF51" s="48"/>
      <c r="AG51" s="48"/>
      <c r="AH51" s="48"/>
      <c r="AI51" s="48"/>
      <c r="AJ51" s="48"/>
      <c r="AK51" s="48"/>
      <c r="AL51" s="48"/>
      <c r="AM51" s="48"/>
      <c r="AN51" s="48"/>
      <c r="AO51" s="48"/>
      <c r="AP51" s="48"/>
      <c r="AQ51" s="48"/>
    </row>
    <row r="52" spans="1:43" x14ac:dyDescent="0.15">
      <c r="A52" s="30"/>
      <c r="B52" s="30"/>
      <c r="C52" s="30"/>
      <c r="D52" s="30"/>
      <c r="E52" s="30"/>
      <c r="F52" s="30"/>
      <c r="G52" s="30"/>
      <c r="H52" s="30"/>
      <c r="I52" s="30"/>
      <c r="J52" s="30"/>
      <c r="K52" s="30"/>
      <c r="L52" s="30"/>
      <c r="M52" s="30"/>
      <c r="N52" s="30"/>
      <c r="O52" s="30"/>
      <c r="P52" s="30"/>
      <c r="Q52" s="30"/>
      <c r="R52" s="30"/>
      <c r="S52" s="30"/>
      <c r="T52" s="30"/>
      <c r="U52" s="48"/>
      <c r="V52" s="48"/>
      <c r="W52" s="48"/>
      <c r="X52" s="48"/>
      <c r="Y52" s="48"/>
      <c r="Z52" s="48"/>
      <c r="AA52" s="48"/>
      <c r="AB52" s="48"/>
      <c r="AC52" s="48"/>
      <c r="AD52" s="48"/>
      <c r="AE52" s="48"/>
      <c r="AF52" s="48"/>
      <c r="AG52" s="48"/>
      <c r="AH52" s="48"/>
      <c r="AI52" s="48"/>
      <c r="AJ52" s="48"/>
      <c r="AK52" s="48"/>
      <c r="AL52" s="48"/>
      <c r="AM52" s="48"/>
      <c r="AN52" s="48"/>
      <c r="AO52" s="48"/>
      <c r="AP52" s="48"/>
      <c r="AQ52" s="48"/>
    </row>
    <row r="53" spans="1:43" x14ac:dyDescent="0.15">
      <c r="A53" s="30"/>
      <c r="B53" s="30"/>
      <c r="C53" s="30"/>
      <c r="D53" s="30"/>
      <c r="E53" s="30"/>
      <c r="F53" s="30"/>
      <c r="G53" s="30"/>
      <c r="H53" s="30"/>
      <c r="I53" s="30"/>
      <c r="J53" s="30"/>
      <c r="K53" s="30"/>
      <c r="L53" s="30"/>
      <c r="M53" s="30"/>
      <c r="N53" s="30"/>
      <c r="O53" s="30"/>
      <c r="P53" s="30"/>
      <c r="Q53" s="30"/>
      <c r="R53" s="30"/>
      <c r="S53" s="30"/>
      <c r="T53" s="30"/>
      <c r="U53" s="48"/>
      <c r="V53" s="48"/>
      <c r="W53" s="48"/>
      <c r="X53" s="48"/>
      <c r="Y53" s="48"/>
      <c r="Z53" s="48"/>
      <c r="AA53" s="48"/>
      <c r="AB53" s="48"/>
      <c r="AC53" s="48"/>
      <c r="AD53" s="48"/>
      <c r="AE53" s="48"/>
      <c r="AF53" s="48"/>
      <c r="AG53" s="48"/>
      <c r="AH53" s="48"/>
      <c r="AI53" s="48"/>
      <c r="AJ53" s="48"/>
      <c r="AK53" s="48"/>
      <c r="AL53" s="48"/>
      <c r="AM53" s="48"/>
      <c r="AN53" s="48"/>
      <c r="AO53" s="48"/>
      <c r="AP53" s="48"/>
      <c r="AQ53" s="48"/>
    </row>
    <row r="54" spans="1:43" x14ac:dyDescent="0.15">
      <c r="A54" s="30"/>
      <c r="B54" s="30"/>
      <c r="C54" s="30"/>
      <c r="D54" s="30"/>
      <c r="E54" s="30"/>
      <c r="F54" s="30"/>
      <c r="G54" s="30"/>
      <c r="H54" s="30"/>
      <c r="I54" s="30"/>
      <c r="J54" s="30"/>
      <c r="K54" s="30"/>
      <c r="L54" s="30"/>
      <c r="M54" s="30"/>
      <c r="N54" s="30"/>
      <c r="O54" s="30"/>
      <c r="P54" s="30"/>
      <c r="Q54" s="30"/>
      <c r="R54" s="30"/>
      <c r="S54" s="30"/>
      <c r="T54" s="30"/>
      <c r="U54" s="48"/>
      <c r="V54" s="48"/>
      <c r="W54" s="48"/>
      <c r="X54" s="48"/>
      <c r="Y54" s="48"/>
      <c r="Z54" s="48"/>
      <c r="AA54" s="48"/>
      <c r="AB54" s="48"/>
      <c r="AC54" s="48"/>
      <c r="AD54" s="48"/>
      <c r="AE54" s="48"/>
      <c r="AF54" s="48"/>
      <c r="AG54" s="48"/>
      <c r="AH54" s="48"/>
      <c r="AI54" s="48"/>
      <c r="AJ54" s="48"/>
      <c r="AK54" s="48"/>
      <c r="AL54" s="48"/>
      <c r="AM54" s="48"/>
      <c r="AN54" s="48"/>
      <c r="AO54" s="48"/>
      <c r="AP54" s="48"/>
      <c r="AQ54" s="48"/>
    </row>
    <row r="55" spans="1:43" x14ac:dyDescent="0.15">
      <c r="A55" s="30"/>
      <c r="B55" s="30"/>
      <c r="C55" s="30"/>
      <c r="D55" s="30"/>
      <c r="E55" s="30"/>
      <c r="F55" s="30"/>
      <c r="G55" s="30"/>
      <c r="H55" s="30"/>
      <c r="I55" s="30"/>
      <c r="J55" s="30"/>
      <c r="K55" s="30"/>
      <c r="L55" s="30"/>
      <c r="M55" s="30"/>
      <c r="N55" s="30"/>
      <c r="O55" s="30"/>
      <c r="P55" s="30"/>
      <c r="Q55" s="30"/>
      <c r="R55" s="30"/>
      <c r="S55" s="30"/>
      <c r="T55" s="30"/>
      <c r="U55" s="48"/>
      <c r="V55" s="48"/>
      <c r="W55" s="48"/>
      <c r="X55" s="48"/>
      <c r="Y55" s="48"/>
      <c r="Z55" s="48"/>
      <c r="AA55" s="48"/>
      <c r="AB55" s="48"/>
      <c r="AC55" s="48"/>
      <c r="AD55" s="48"/>
      <c r="AE55" s="48"/>
      <c r="AF55" s="48"/>
      <c r="AG55" s="48"/>
      <c r="AH55" s="48"/>
      <c r="AI55" s="48"/>
      <c r="AJ55" s="48"/>
      <c r="AK55" s="48"/>
      <c r="AL55" s="48"/>
      <c r="AM55" s="48"/>
      <c r="AN55" s="48"/>
      <c r="AO55" s="48"/>
      <c r="AP55" s="48"/>
      <c r="AQ55" s="48"/>
    </row>
    <row r="56" spans="1:43" x14ac:dyDescent="0.15">
      <c r="A56" s="30"/>
      <c r="B56" s="30"/>
      <c r="C56" s="30"/>
      <c r="D56" s="30"/>
      <c r="E56" s="30"/>
      <c r="F56" s="30"/>
      <c r="G56" s="30"/>
      <c r="H56" s="30"/>
      <c r="I56" s="30"/>
      <c r="J56" s="30"/>
      <c r="K56" s="30"/>
      <c r="L56" s="30"/>
      <c r="M56" s="30"/>
      <c r="N56" s="30"/>
      <c r="O56" s="30"/>
      <c r="P56" s="30"/>
      <c r="Q56" s="30"/>
      <c r="R56" s="30"/>
      <c r="S56" s="30"/>
      <c r="T56" s="30"/>
      <c r="U56" s="48"/>
      <c r="V56" s="48"/>
      <c r="W56" s="48"/>
      <c r="X56" s="48"/>
      <c r="Y56" s="48"/>
      <c r="Z56" s="48"/>
      <c r="AA56" s="48"/>
      <c r="AB56" s="48"/>
      <c r="AC56" s="48"/>
      <c r="AD56" s="48"/>
      <c r="AE56" s="48"/>
      <c r="AF56" s="48"/>
      <c r="AG56" s="48"/>
      <c r="AH56" s="48"/>
      <c r="AI56" s="48"/>
      <c r="AJ56" s="48"/>
      <c r="AK56" s="48"/>
      <c r="AL56" s="48"/>
      <c r="AM56" s="48"/>
      <c r="AN56" s="48"/>
      <c r="AO56" s="48"/>
      <c r="AP56" s="48"/>
      <c r="AQ56" s="48"/>
    </row>
    <row r="57" spans="1:43" x14ac:dyDescent="0.15">
      <c r="A57" s="30"/>
      <c r="B57" s="30"/>
      <c r="C57" s="30"/>
      <c r="D57" s="30"/>
      <c r="E57" s="30"/>
      <c r="F57" s="30"/>
      <c r="G57" s="30"/>
      <c r="H57" s="30"/>
      <c r="I57" s="30"/>
      <c r="J57" s="30"/>
      <c r="K57" s="30"/>
      <c r="L57" s="30"/>
      <c r="M57" s="30"/>
      <c r="N57" s="30"/>
      <c r="O57" s="30"/>
      <c r="P57" s="30"/>
      <c r="Q57" s="30"/>
      <c r="R57" s="30"/>
      <c r="S57" s="30"/>
      <c r="T57" s="30"/>
      <c r="U57" s="48"/>
      <c r="V57" s="48"/>
      <c r="W57" s="48"/>
      <c r="X57" s="48"/>
      <c r="Y57" s="48"/>
      <c r="Z57" s="48"/>
      <c r="AA57" s="48"/>
      <c r="AB57" s="48"/>
      <c r="AC57" s="48"/>
      <c r="AD57" s="48"/>
      <c r="AE57" s="48"/>
      <c r="AF57" s="48"/>
      <c r="AG57" s="48"/>
      <c r="AH57" s="48"/>
      <c r="AI57" s="48"/>
      <c r="AJ57" s="48"/>
      <c r="AK57" s="48"/>
      <c r="AL57" s="48"/>
      <c r="AM57" s="48"/>
      <c r="AN57" s="48"/>
      <c r="AO57" s="48"/>
      <c r="AP57" s="48"/>
      <c r="AQ57" s="48"/>
    </row>
    <row r="58" spans="1:43" x14ac:dyDescent="0.15">
      <c r="A58" s="30"/>
      <c r="B58" s="30"/>
      <c r="C58" s="30"/>
      <c r="D58" s="30"/>
      <c r="E58" s="30"/>
      <c r="F58" s="30"/>
      <c r="G58" s="30"/>
      <c r="H58" s="30"/>
      <c r="I58" s="30"/>
      <c r="J58" s="30"/>
      <c r="K58" s="30"/>
      <c r="L58" s="30"/>
      <c r="M58" s="30"/>
      <c r="N58" s="30"/>
      <c r="O58" s="30"/>
      <c r="P58" s="30"/>
      <c r="Q58" s="30"/>
      <c r="R58" s="30"/>
      <c r="S58" s="30"/>
      <c r="T58" s="30"/>
      <c r="U58" s="48"/>
      <c r="V58" s="48"/>
      <c r="W58" s="48"/>
      <c r="X58" s="48"/>
      <c r="Y58" s="48"/>
      <c r="Z58" s="48"/>
      <c r="AA58" s="48"/>
      <c r="AB58" s="48"/>
      <c r="AC58" s="48"/>
      <c r="AD58" s="48"/>
      <c r="AE58" s="48"/>
      <c r="AF58" s="48"/>
      <c r="AG58" s="48"/>
      <c r="AH58" s="48"/>
      <c r="AI58" s="48"/>
      <c r="AJ58" s="48"/>
      <c r="AK58" s="48"/>
      <c r="AL58" s="48"/>
      <c r="AM58" s="48"/>
      <c r="AN58" s="48"/>
      <c r="AO58" s="48"/>
      <c r="AP58" s="48"/>
      <c r="AQ58" s="48"/>
    </row>
    <row r="59" spans="1:43" x14ac:dyDescent="0.15">
      <c r="A59" s="30"/>
      <c r="B59" s="30"/>
      <c r="C59" s="30"/>
      <c r="D59" s="30"/>
      <c r="E59" s="30"/>
      <c r="F59" s="30"/>
      <c r="G59" s="30"/>
      <c r="H59" s="30"/>
      <c r="I59" s="30"/>
      <c r="J59" s="30"/>
      <c r="K59" s="30"/>
      <c r="L59" s="30"/>
      <c r="M59" s="30"/>
      <c r="N59" s="30"/>
      <c r="O59" s="30"/>
      <c r="P59" s="30"/>
      <c r="Q59" s="30"/>
      <c r="R59" s="30"/>
      <c r="S59" s="30"/>
      <c r="T59" s="30"/>
      <c r="U59" s="48"/>
      <c r="V59" s="48"/>
      <c r="W59" s="48"/>
      <c r="X59" s="48"/>
      <c r="Y59" s="48"/>
      <c r="Z59" s="48"/>
      <c r="AA59" s="48"/>
      <c r="AB59" s="48"/>
      <c r="AC59" s="48"/>
      <c r="AD59" s="48"/>
      <c r="AE59" s="48"/>
      <c r="AF59" s="48"/>
      <c r="AG59" s="48"/>
      <c r="AH59" s="48"/>
      <c r="AI59" s="48"/>
      <c r="AJ59" s="48"/>
      <c r="AK59" s="48"/>
      <c r="AL59" s="48"/>
      <c r="AM59" s="48"/>
      <c r="AN59" s="48"/>
      <c r="AO59" s="48"/>
      <c r="AP59" s="48"/>
      <c r="AQ59" s="48"/>
    </row>
    <row r="60" spans="1:43" x14ac:dyDescent="0.15">
      <c r="A60" s="30"/>
      <c r="B60" s="30"/>
      <c r="C60" s="30"/>
      <c r="D60" s="30"/>
      <c r="E60" s="30"/>
      <c r="F60" s="30"/>
      <c r="G60" s="30"/>
      <c r="H60" s="30"/>
      <c r="I60" s="30"/>
      <c r="J60" s="30"/>
      <c r="K60" s="30"/>
      <c r="L60" s="30"/>
      <c r="M60" s="30"/>
      <c r="N60" s="30"/>
      <c r="O60" s="30"/>
      <c r="P60" s="30"/>
      <c r="Q60" s="30"/>
      <c r="R60" s="30"/>
      <c r="S60" s="30"/>
      <c r="T60" s="30"/>
      <c r="U60" s="48"/>
      <c r="V60" s="48"/>
      <c r="W60" s="48"/>
      <c r="X60" s="48"/>
      <c r="Y60" s="48"/>
      <c r="Z60" s="48"/>
      <c r="AA60" s="48"/>
      <c r="AB60" s="48"/>
      <c r="AC60" s="48"/>
      <c r="AD60" s="48"/>
      <c r="AE60" s="48"/>
      <c r="AF60" s="48"/>
      <c r="AG60" s="48"/>
      <c r="AH60" s="48"/>
      <c r="AI60" s="48"/>
      <c r="AJ60" s="48"/>
      <c r="AK60" s="48"/>
      <c r="AL60" s="48"/>
      <c r="AM60" s="48"/>
      <c r="AN60" s="48"/>
      <c r="AO60" s="48"/>
      <c r="AP60" s="48"/>
      <c r="AQ60" s="48"/>
    </row>
    <row r="61" spans="1:43" x14ac:dyDescent="0.15">
      <c r="A61" s="30"/>
      <c r="B61" s="30"/>
      <c r="C61" s="30"/>
      <c r="D61" s="30"/>
      <c r="E61" s="30"/>
      <c r="F61" s="30"/>
      <c r="G61" s="30"/>
      <c r="H61" s="30"/>
      <c r="I61" s="30"/>
      <c r="J61" s="30"/>
      <c r="K61" s="30"/>
      <c r="L61" s="30"/>
      <c r="M61" s="30"/>
      <c r="N61" s="30"/>
      <c r="O61" s="30"/>
      <c r="P61" s="30"/>
      <c r="Q61" s="30"/>
      <c r="R61" s="30"/>
      <c r="S61" s="30"/>
      <c r="T61" s="30"/>
      <c r="U61" s="48"/>
      <c r="V61" s="48"/>
      <c r="W61" s="48"/>
      <c r="X61" s="48"/>
      <c r="Y61" s="48"/>
      <c r="Z61" s="48"/>
      <c r="AA61" s="48"/>
      <c r="AB61" s="48"/>
      <c r="AC61" s="48"/>
      <c r="AD61" s="48"/>
      <c r="AE61" s="48"/>
      <c r="AF61" s="48"/>
      <c r="AG61" s="48"/>
      <c r="AH61" s="48"/>
      <c r="AI61" s="48"/>
      <c r="AJ61" s="48"/>
      <c r="AK61" s="48"/>
      <c r="AL61" s="48"/>
      <c r="AM61" s="48"/>
      <c r="AN61" s="48"/>
      <c r="AO61" s="48"/>
      <c r="AP61" s="48"/>
      <c r="AQ61" s="48"/>
    </row>
    <row r="62" spans="1:43" x14ac:dyDescent="0.15">
      <c r="A62" s="30"/>
      <c r="B62" s="30"/>
      <c r="C62" s="30"/>
      <c r="D62" s="30"/>
      <c r="E62" s="30"/>
      <c r="F62" s="30"/>
      <c r="G62" s="30"/>
      <c r="H62" s="30"/>
      <c r="I62" s="30"/>
      <c r="J62" s="30"/>
      <c r="K62" s="30"/>
      <c r="L62" s="30"/>
      <c r="M62" s="30"/>
      <c r="N62" s="30"/>
      <c r="O62" s="30"/>
      <c r="P62" s="30"/>
      <c r="Q62" s="30"/>
      <c r="R62" s="30"/>
      <c r="S62" s="30"/>
      <c r="T62" s="30"/>
      <c r="U62" s="48"/>
      <c r="V62" s="48"/>
      <c r="W62" s="48"/>
      <c r="X62" s="48"/>
      <c r="Y62" s="48"/>
      <c r="Z62" s="48"/>
      <c r="AA62" s="48"/>
      <c r="AB62" s="48"/>
      <c r="AC62" s="48"/>
      <c r="AD62" s="48"/>
      <c r="AE62" s="48"/>
      <c r="AF62" s="48"/>
      <c r="AG62" s="48"/>
      <c r="AH62" s="48"/>
      <c r="AI62" s="48"/>
      <c r="AJ62" s="48"/>
      <c r="AK62" s="48"/>
      <c r="AL62" s="48"/>
      <c r="AM62" s="48"/>
      <c r="AN62" s="48"/>
      <c r="AO62" s="48"/>
      <c r="AP62" s="48"/>
      <c r="AQ62" s="48"/>
    </row>
  </sheetData>
  <sheetProtection sheet="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43EB-1C5A-7249-9B90-9B314A81195E}">
  <dimension ref="A1:F18"/>
  <sheetViews>
    <sheetView workbookViewId="0">
      <selection activeCell="C1" sqref="C1"/>
    </sheetView>
  </sheetViews>
  <sheetFormatPr baseColWidth="10" defaultColWidth="8.6640625" defaultRowHeight="13" x14ac:dyDescent="0.15"/>
  <cols>
    <col min="1" max="1" width="28.6640625" customWidth="1"/>
    <col min="2" max="2" width="30" customWidth="1"/>
    <col min="3" max="3" width="18.6640625" customWidth="1"/>
    <col min="4" max="4" width="25.1640625" customWidth="1"/>
    <col min="5" max="5" width="15.6640625" customWidth="1"/>
    <col min="6" max="6" width="20.33203125" customWidth="1"/>
  </cols>
  <sheetData>
    <row r="1" spans="1:6" ht="15" x14ac:dyDescent="0.2">
      <c r="A1" s="76" t="s">
        <v>410</v>
      </c>
      <c r="B1" s="76" t="s">
        <v>411</v>
      </c>
      <c r="C1" s="76" t="s">
        <v>412</v>
      </c>
      <c r="D1" s="76" t="s">
        <v>413</v>
      </c>
      <c r="E1" s="76" t="s">
        <v>385</v>
      </c>
      <c r="F1" s="76" t="s">
        <v>414</v>
      </c>
    </row>
    <row r="2" spans="1:6" ht="15" x14ac:dyDescent="0.2">
      <c r="A2" t="s">
        <v>364</v>
      </c>
      <c r="B2" t="s">
        <v>415</v>
      </c>
      <c r="C2" t="s">
        <v>416</v>
      </c>
      <c r="D2" t="s">
        <v>367</v>
      </c>
      <c r="E2" t="s">
        <v>372</v>
      </c>
      <c r="F2" s="77" t="s">
        <v>417</v>
      </c>
    </row>
    <row r="3" spans="1:6" x14ac:dyDescent="0.15">
      <c r="A3" t="s">
        <v>363</v>
      </c>
      <c r="B3" t="s">
        <v>370</v>
      </c>
      <c r="C3" t="s">
        <v>418</v>
      </c>
      <c r="D3" t="s">
        <v>419</v>
      </c>
      <c r="E3" t="s">
        <v>420</v>
      </c>
      <c r="F3" t="s">
        <v>421</v>
      </c>
    </row>
    <row r="4" spans="1:6" x14ac:dyDescent="0.15">
      <c r="A4" t="s">
        <v>407</v>
      </c>
      <c r="B4" t="s">
        <v>369</v>
      </c>
      <c r="C4" t="s">
        <v>422</v>
      </c>
      <c r="D4" t="s">
        <v>368</v>
      </c>
      <c r="E4" t="s">
        <v>371</v>
      </c>
      <c r="F4" t="s">
        <v>423</v>
      </c>
    </row>
    <row r="5" spans="1:6" x14ac:dyDescent="0.15">
      <c r="A5" t="s">
        <v>424</v>
      </c>
      <c r="B5" t="s">
        <v>425</v>
      </c>
      <c r="D5" t="s">
        <v>426</v>
      </c>
      <c r="E5" t="s">
        <v>427</v>
      </c>
      <c r="F5" t="s">
        <v>428</v>
      </c>
    </row>
    <row r="6" spans="1:6" ht="15" x14ac:dyDescent="0.2">
      <c r="A6" t="s">
        <v>429</v>
      </c>
      <c r="B6" t="s">
        <v>430</v>
      </c>
      <c r="F6" s="77" t="s">
        <v>431</v>
      </c>
    </row>
    <row r="7" spans="1:6" x14ac:dyDescent="0.15">
      <c r="A7" t="s">
        <v>432</v>
      </c>
      <c r="F7" t="s">
        <v>433</v>
      </c>
    </row>
    <row r="8" spans="1:6" x14ac:dyDescent="0.15">
      <c r="F8" t="s">
        <v>434</v>
      </c>
    </row>
    <row r="11" spans="1:6" x14ac:dyDescent="0.15">
      <c r="A11" t="s">
        <v>435</v>
      </c>
      <c r="B11" t="s">
        <v>436</v>
      </c>
      <c r="C11" t="s">
        <v>437</v>
      </c>
      <c r="D11" t="s">
        <v>438</v>
      </c>
      <c r="E11" t="s">
        <v>439</v>
      </c>
      <c r="F11" t="s">
        <v>440</v>
      </c>
    </row>
    <row r="12" spans="1:6" x14ac:dyDescent="0.15">
      <c r="A12" t="s">
        <v>441</v>
      </c>
      <c r="B12" t="s">
        <v>442</v>
      </c>
      <c r="C12" t="s">
        <v>443</v>
      </c>
      <c r="D12" t="s">
        <v>444</v>
      </c>
      <c r="E12" t="s">
        <v>445</v>
      </c>
      <c r="F12" t="s">
        <v>446</v>
      </c>
    </row>
    <row r="13" spans="1:6" x14ac:dyDescent="0.15">
      <c r="A13" t="s">
        <v>447</v>
      </c>
      <c r="C13" t="s">
        <v>448</v>
      </c>
      <c r="F13" t="s">
        <v>449</v>
      </c>
    </row>
    <row r="14" spans="1:6" x14ac:dyDescent="0.15">
      <c r="C14" t="s">
        <v>450</v>
      </c>
      <c r="F14" t="s">
        <v>451</v>
      </c>
    </row>
    <row r="15" spans="1:6" x14ac:dyDescent="0.15">
      <c r="C15" t="s">
        <v>452</v>
      </c>
    </row>
    <row r="16" spans="1:6" x14ac:dyDescent="0.15">
      <c r="C16" t="s">
        <v>453</v>
      </c>
    </row>
    <row r="17" spans="3:3" x14ac:dyDescent="0.15">
      <c r="C17" t="s">
        <v>454</v>
      </c>
    </row>
    <row r="18" spans="3:3" x14ac:dyDescent="0.15">
      <c r="C18" t="s">
        <v>455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7" tint="0.39997558519241921"/>
  </sheetPr>
  <dimension ref="A1:DS206"/>
  <sheetViews>
    <sheetView zoomScale="110" zoomScaleNormal="110" workbookViewId="0">
      <pane xSplit="2" ySplit="2" topLeftCell="C3" activePane="bottomRight" state="frozen"/>
      <selection pane="topRight" activeCell="C1" sqref="C1"/>
      <selection pane="bottomLeft" activeCell="A3" sqref="A3"/>
      <selection pane="bottomRight" activeCell="E70" sqref="E70"/>
    </sheetView>
  </sheetViews>
  <sheetFormatPr baseColWidth="10" defaultColWidth="9.1640625" defaultRowHeight="13" x14ac:dyDescent="0.15"/>
  <cols>
    <col min="1" max="1" width="9.1640625" style="11"/>
    <col min="2" max="2" width="36.6640625" style="1" bestFit="1" customWidth="1"/>
    <col min="3" max="5" width="9.33203125" style="2" customWidth="1"/>
    <col min="6" max="15" width="12" style="2" customWidth="1"/>
    <col min="16" max="18" width="10.1640625" style="2" customWidth="1"/>
    <col min="19" max="19" width="11.1640625" style="2" customWidth="1"/>
    <col min="20" max="51" width="10.1640625" style="2" customWidth="1"/>
    <col min="52" max="55" width="12.1640625" style="2" customWidth="1"/>
    <col min="56" max="57" width="9.1640625" style="2" customWidth="1"/>
    <col min="58" max="58" width="11.6640625" style="2" customWidth="1"/>
    <col min="59" max="59" width="12" style="2" customWidth="1"/>
    <col min="60" max="60" width="10.83203125" style="2" customWidth="1"/>
    <col min="61" max="61" width="10.6640625" style="2" customWidth="1"/>
    <col min="62" max="67" width="9.1640625" style="2" customWidth="1"/>
    <col min="68" max="68" width="11.6640625" style="2" customWidth="1"/>
    <col min="69" max="69" width="10.6640625" style="2" customWidth="1"/>
    <col min="70" max="70" width="10.83203125" style="2" customWidth="1"/>
    <col min="71" max="71" width="10.1640625" style="2" customWidth="1"/>
    <col min="72" max="105" width="9.1640625" style="2" customWidth="1"/>
    <col min="106" max="16384" width="9.1640625" style="1"/>
  </cols>
  <sheetData>
    <row r="1" spans="1:123" x14ac:dyDescent="0.15">
      <c r="C1" s="19" t="s">
        <v>132</v>
      </c>
    </row>
    <row r="2" spans="1:123" s="52" customFormat="1" ht="102" x14ac:dyDescent="0.2">
      <c r="A2" s="79"/>
      <c r="B2" s="80" t="s">
        <v>0</v>
      </c>
      <c r="C2" s="81" t="s">
        <v>22</v>
      </c>
      <c r="D2" s="81" t="s">
        <v>23</v>
      </c>
      <c r="E2" s="81" t="s">
        <v>21</v>
      </c>
      <c r="F2" s="82" t="str">
        <f>INDEX('Create Composites'!$A$4:$A$103,COLUMN(A1),1)</f>
        <v>Similarities</v>
      </c>
      <c r="G2" s="82" t="str">
        <f>INDEX('Create Composites'!$A$4:$A$103,COLUMN(B1),1)</f>
        <v>Vocabulary</v>
      </c>
      <c r="H2" s="82" t="str">
        <f>INDEX('Create Composites'!$A$4:$A$103,COLUMN(C1),1)</f>
        <v>Information</v>
      </c>
      <c r="I2" s="82" t="str">
        <f>INDEX('Create Composites'!$A$4:$A$103,COLUMN(D1),1)</f>
        <v>Matrix Reasoning</v>
      </c>
      <c r="J2" s="82" t="str">
        <f>INDEX('Create Composites'!$A$4:$A$103,COLUMN(E1),1)</f>
        <v>Digit Span</v>
      </c>
      <c r="K2" s="82" t="str">
        <f>INDEX('Create Composites'!$A$4:$A$103,COLUMN(F1),1)</f>
        <v>Arithmetic</v>
      </c>
      <c r="L2" s="82" t="str">
        <f>INDEX('Create Composites'!$A$4:$A$103,COLUMN(G1),1)</f>
        <v>Block Design</v>
      </c>
      <c r="M2" s="82" t="str">
        <f>INDEX('Create Composites'!$A$4:$A$103,COLUMN(H1),1)</f>
        <v>Visual Puzzles</v>
      </c>
      <c r="N2" s="82" t="str">
        <f>INDEX('Create Composites'!$A$4:$A$103,COLUMN(I1),1)</f>
        <v>Symbol Search</v>
      </c>
      <c r="O2" s="82" t="str">
        <f>INDEX('Create Composites'!$A$4:$A$103,COLUMN(J1),1)</f>
        <v>Coding</v>
      </c>
      <c r="P2" s="82" t="str">
        <f>INDEX('Create Composites'!$A$4:$A$103,COLUMN(K1),1)</f>
        <v>NAB Categories</v>
      </c>
      <c r="Q2" s="82" t="str">
        <f>INDEX('Create Composites'!$A$4:$A$103,COLUMN(L1),1)</f>
        <v>NAB Judgment</v>
      </c>
      <c r="R2" s="82" t="str">
        <f>INDEX('Create Composites'!$A$4:$A$103,COLUMN(M1),1)</f>
        <v>NAB Mazes</v>
      </c>
      <c r="S2" s="82" t="str">
        <f>INDEX('Create Composites'!$A$4:$A$103,COLUMN(N1),1)</f>
        <v>NAB Word Generation</v>
      </c>
      <c r="T2" s="82" t="str">
        <f>INDEX('Create Composites'!$A$4:$A$103,COLUMN(O1),1)</f>
        <v>Digits Forward</v>
      </c>
      <c r="U2" s="82" t="str">
        <f>INDEX('Create Composites'!$A$4:$A$103,COLUMN(P1),1)</f>
        <v>Digits Backward</v>
      </c>
      <c r="V2" s="82" t="str">
        <f>INDEX('Create Composites'!$A$4:$A$103,COLUMN(Q1),1)</f>
        <v>Numbers &amp; Letters Speed A</v>
      </c>
      <c r="W2" s="82" t="str">
        <f>INDEX('Create Composites'!$A$4:$A$103,COLUMN(R1),1)</f>
        <v>Numbers &amp; Letters Accuracy A</v>
      </c>
      <c r="X2" s="82" t="str">
        <f>INDEX('Create Composites'!$A$4:$A$103,COLUMN(S1),1)</f>
        <v>Numbers &amp; Letters Efficiency A</v>
      </c>
      <c r="Y2" s="82" t="str">
        <f>INDEX('Create Composites'!$A$4:$A$103,COLUMN(T1),1)</f>
        <v>Numbers &amp; Letters Efficiency B</v>
      </c>
      <c r="Z2" s="82" t="str">
        <f>INDEX('Create Composites'!$A$4:$A$103,COLUMN(U1),1)</f>
        <v>Auditory Comprehension</v>
      </c>
      <c r="AA2" s="82" t="str">
        <f>INDEX('Create Composites'!$A$4:$A$103,COLUMN(V1),1)</f>
        <v>Naming</v>
      </c>
      <c r="AB2" s="82" t="str">
        <f>INDEX('Create Composites'!$A$4:$A$103,COLUMN(W1),1)</f>
        <v>Shape Learning Immediate-Recognition</v>
      </c>
      <c r="AC2" s="82" t="str">
        <f>INDEX('Create Composites'!$A$4:$A$103,COLUMN(X1),1)</f>
        <v>Shape Learning Delayed-Recognition</v>
      </c>
      <c r="AD2" s="82" t="str">
        <f>INDEX('Create Composites'!$A$4:$A$103,COLUMN(Y1),1)</f>
        <v>Story Learning Immediate-Recall</v>
      </c>
      <c r="AE2" s="82" t="str">
        <f>INDEX('Create Composites'!$A$4:$A$103,COLUMN(Z1),1)</f>
        <v>Story Learning Delayed-Recall</v>
      </c>
      <c r="AF2" s="82" t="str">
        <f>INDEX('Create Composites'!$A$4:$A$103,COLUMN(AA1),1)</f>
        <v>Visual Discrimination</v>
      </c>
      <c r="AG2" s="82" t="str">
        <f>INDEX('Create Composites'!$A$4:$A$103,COLUMN(AB1),1)</f>
        <v>Design Construction</v>
      </c>
      <c r="AH2" s="82" t="str">
        <f>INDEX('Create Composites'!$A$4:$A$103,COLUMN(AC1),1)</f>
        <v>Mazes</v>
      </c>
      <c r="AI2" s="82" t="str">
        <f>INDEX('Create Composites'!$A$4:$A$103,COLUMN(AD1),1)</f>
        <v>Word Generation</v>
      </c>
      <c r="AJ2" s="82" t="str">
        <f>INDEX('Create Composites'!$A$4:$A$103,COLUMN(AE1),1)</f>
        <v>Letter Fluency</v>
      </c>
      <c r="AK2" s="82" t="str">
        <f>INDEX('Create Composites'!$A$4:$A$103,COLUMN(AF1),1)</f>
        <v>Category Fluency</v>
      </c>
      <c r="AL2" s="82" t="str">
        <f>INDEX('Create Composites'!$A$4:$A$103,COLUMN(AG1),1)</f>
        <v>TOPF</v>
      </c>
      <c r="AM2" s="82" t="str">
        <f>INDEX('Create Composites'!$A$4:$A$103,COLUMN(AH1),1)</f>
        <v>Trails A</v>
      </c>
      <c r="AN2" s="82" t="str">
        <f>INDEX('Create Composites'!$A$4:$A$103,COLUMN(AI1),1)</f>
        <v>Trails B</v>
      </c>
      <c r="AO2" s="82" t="str">
        <f>INDEX('Create Composites'!$A$4:$A$103,COLUMN(AJ1),1)</f>
        <v>Unstructured Task (WT)</v>
      </c>
      <c r="AP2" s="82" t="str">
        <f>INDEX('Create Composites'!$A$4:$A$103,COLUMN(AK1),1)</f>
        <v>ROCFT Copy</v>
      </c>
      <c r="AQ2" s="82" t="str">
        <f>INDEX('Create Composites'!$A$4:$A$103,COLUMN(AL1),1)</f>
        <v>ROCFT Recall</v>
      </c>
      <c r="AR2" s="82" t="str">
        <f>INDEX('Create Composites'!$A$4:$A$103,COLUMN(AM1),1)</f>
        <v>CVLT-3 Brief Trials 1-4</v>
      </c>
      <c r="AS2" s="82" t="str">
        <f>INDEX('Create Composites'!$A$4:$A$103,COLUMN(AN1),1)</f>
        <v>CVLT-3 Brief SDFR</v>
      </c>
      <c r="AT2" s="82" t="str">
        <f>INDEX('Create Composites'!$A$4:$A$103,COLUMN(AO1),1)</f>
        <v>CVLT-3 Brief LDFR</v>
      </c>
      <c r="AU2" s="82" t="str">
        <f>INDEX('Create Composites'!$A$4:$A$103,COLUMN(AP1),1)</f>
        <v>Figure Weights</v>
      </c>
      <c r="AV2" s="82" t="str">
        <f>INDEX('Create Composites'!$A$4:$A$103,COLUMN(AQ1),1)</f>
        <v>Letter-Number Sequencing</v>
      </c>
      <c r="AW2" s="82" t="str">
        <f>INDEX('Create Composites'!$A$4:$A$103,COLUMN(AR1),1)</f>
        <v>Cancellation</v>
      </c>
      <c r="AX2" s="82" t="str">
        <f>INDEX('Create Composites'!$A$4:$A$103,COLUMN(AS1),1)</f>
        <v>Grooved Pegboard-Dominant</v>
      </c>
      <c r="AY2" s="82" t="str">
        <f>INDEX('Create Composites'!$A$4:$A$103,COLUMN(AT1),1)</f>
        <v>Grooved Pegboard-Nondominant</v>
      </c>
      <c r="AZ2" s="82" t="str">
        <f>INDEX('Create Composites'!$A$4:$A$103,COLUMN(AU1),1)</f>
        <v>Behavior Rating Scale</v>
      </c>
      <c r="BA2" s="82" t="str">
        <f>INDEX('Create Composites'!$A$4:$A$103,COLUMN(AV1),1)</f>
        <v>KTEA-3 Nonsense Word Decoding</v>
      </c>
      <c r="BB2" s="82" t="str">
        <f>INDEX('Create Composites'!$A$4:$A$103,COLUMN(AW1),1)</f>
        <v>KTEA-3 Decoding Fluency</v>
      </c>
      <c r="BC2" s="82" t="str">
        <f>INDEX('Create Composites'!$A$4:$A$103,COLUMN(AX1),1)</f>
        <v>KTEA-3 Reading Comprehension</v>
      </c>
      <c r="BD2" s="82" t="str">
        <f>INDEX('Create Composites'!$A$4:$A$103,COLUMN(AY1),1)</f>
        <v>WMS-IV Symbol Span</v>
      </c>
      <c r="BE2" s="82" t="str">
        <f>INDEX('Create Composites'!$A$4:$A$103,COLUMN(AZ1),1)</f>
        <v>WRAT5 Word Reading</v>
      </c>
      <c r="BF2" s="82" t="str">
        <f>INDEX('Create Composites'!$A$4:$A$103,COLUMN(BA1),1)</f>
        <v>WRAT5 Spelling</v>
      </c>
      <c r="BG2" s="82" t="str">
        <f>INDEX('Create Composites'!$A$4:$A$103,COLUMN(BB1),1)</f>
        <v>WRAT5 Math Computation</v>
      </c>
      <c r="BH2" s="82" t="str">
        <f>INDEX('Create Composites'!$A$4:$A$103,COLUMN(BC1),1)</f>
        <v>WRAT5 Sentence Comprehension</v>
      </c>
      <c r="BI2" s="82" t="str">
        <f>INDEX('Create Composites'!$A$4:$A$103,COLUMN(BD1),1)</f>
        <v>WRAT5 Reading Composite</v>
      </c>
      <c r="BJ2" s="82" t="str">
        <f>INDEX('Create Composites'!$A$4:$A$103,COLUMN(BE1),1)</f>
        <v>DKEFS CWI Color Naming</v>
      </c>
      <c r="BK2" s="82" t="str">
        <f>INDEX('Create Composites'!$A$4:$A$103,COLUMN(BF1),1)</f>
        <v>DKEFS CWI Word Reading</v>
      </c>
      <c r="BL2" s="82" t="str">
        <f>INDEX('Create Composites'!$A$4:$A$103,COLUMN(BG1),1)</f>
        <v>DKEFS CWI Inhibition</v>
      </c>
      <c r="BM2" s="82" t="str">
        <f>INDEX('Create Composites'!$A$4:$A$103,COLUMN(BH1),1)</f>
        <v>DKEFS CWI Switching</v>
      </c>
      <c r="BN2" s="82" t="str">
        <f>INDEX('Create Composites'!$A$4:$A$103,COLUMN(BI1),1)</f>
        <v>Unstructured Task (Total)</v>
      </c>
      <c r="BO2" s="82" t="str">
        <f>INDEX('Create Composites'!$A$4:$A$103,COLUMN(BJ1),1)</f>
        <v>Unstructured Task (HVC)</v>
      </c>
      <c r="BP2" s="82" t="str">
        <f>INDEX('Create Composites'!$A$4:$A$103,COLUMN(BK1),1)</f>
        <v>WASI-2 Similarities</v>
      </c>
      <c r="BQ2" s="82" t="str">
        <f>INDEX('Create Composites'!$A$4:$A$103,COLUMN(BL1),1)</f>
        <v>WASI-2 Vocabulary</v>
      </c>
      <c r="BR2" s="82" t="str">
        <f>INDEX('Create Composites'!$A$4:$A$103,COLUMN(BM1),1)</f>
        <v>WASI-2 Matrix Reasoning</v>
      </c>
      <c r="BS2" s="82" t="str">
        <f>INDEX('Create Composites'!$A$4:$A$103,COLUMN(BN1),1)</f>
        <v>WASI-2 Block Design</v>
      </c>
      <c r="BT2" s="82" t="str">
        <f>INDEX('Create Composites'!$A$4:$A$103,COLUMN(BO1),1)</f>
        <v>WISC-V Digit Span</v>
      </c>
      <c r="BU2" s="82" t="str">
        <f>INDEX('Create Composites'!$A$4:$A$103,COLUMN(BP1),1)</f>
        <v>WISC-V Picture Span</v>
      </c>
      <c r="BV2" s="82" t="str">
        <f>INDEX('Create Composites'!$A$4:$A$103,COLUMN(BQ1),1)</f>
        <v>WISC-V Coding</v>
      </c>
      <c r="BW2" s="82" t="str">
        <f>INDEX('Create Composites'!$A$4:$A$103,COLUMN(BR1),1)</f>
        <v>WISC-V Symbol Search</v>
      </c>
      <c r="BX2" s="82" t="str">
        <f>INDEX('Create Composites'!$A$4:$A$103,COLUMN(BS1),1)</f>
        <v>LWR</v>
      </c>
      <c r="BY2" s="82" t="str">
        <f>INDEX('Create Composites'!$A$4:$A$103,COLUMN(BT1),1)</f>
        <v>RC</v>
      </c>
      <c r="BZ2" s="82" t="str">
        <f>INDEX('Create Composites'!$A$4:$A$103,COLUMN(BU1),1)</f>
        <v>NWD</v>
      </c>
      <c r="CA2" s="82" t="str">
        <f>INDEX('Create Composites'!$A$4:$A$103,COLUMN(BV1),1)</f>
        <v>PP</v>
      </c>
      <c r="CB2" s="82" t="str">
        <f>INDEX('Create Composites'!$A$4:$A$103,COLUMN(BW1),1)</f>
        <v>WRF</v>
      </c>
      <c r="CC2" s="82" t="str">
        <f>INDEX('Create Composites'!$A$4:$A$103,COLUMN(BX1),1)</f>
        <v>DF</v>
      </c>
      <c r="CD2" s="82" t="str">
        <f>INDEX('Create Composites'!$A$4:$A$103,COLUMN(BY1),1)</f>
        <v>SRF</v>
      </c>
      <c r="CE2" s="82" t="str">
        <f>INDEX('Create Composites'!$A$4:$A$103,COLUMN(BZ1),1)</f>
        <v>RV</v>
      </c>
      <c r="CF2" s="82" t="str">
        <f>INDEX('Create Composites'!$A$4:$A$103,COLUMN(CA1),1)</f>
        <v>MCA</v>
      </c>
      <c r="CG2" s="82" t="str">
        <f>INDEX('Create Composites'!$A$4:$A$103,COLUMN(CB1),1)</f>
        <v>MC</v>
      </c>
      <c r="CH2" s="82" t="str">
        <f>INDEX('Create Composites'!$A$4:$A$103,COLUMN(CC1),1)</f>
        <v>MF</v>
      </c>
      <c r="CI2" s="82" t="str">
        <f>INDEX('Create Composites'!$A$4:$A$103,COLUMN(CD1),1)</f>
        <v>WE</v>
      </c>
      <c r="CJ2" s="82" t="str">
        <f>INDEX('Create Composites'!$A$4:$A$103,COLUMN(CE1),1)</f>
        <v>SP</v>
      </c>
      <c r="CK2" s="82" t="str">
        <f>INDEX('Create Composites'!$A$4:$A$103,COLUMN(CF1),1)</f>
        <v>WF</v>
      </c>
      <c r="CL2" s="82" t="str">
        <f>INDEX('Create Composites'!$A$4:$A$103,COLUMN(CG1),1)</f>
        <v>LC</v>
      </c>
      <c r="CM2" s="82" t="str">
        <f>INDEX('Create Composites'!$A$4:$A$103,COLUMN(CH1),1)</f>
        <v>OE</v>
      </c>
      <c r="CN2" s="82" t="str">
        <f>INDEX('Create Composites'!$A$4:$A$103,COLUMN(CI1),1)</f>
        <v>AF</v>
      </c>
      <c r="CO2" s="82" t="str">
        <f>INDEX('Create Composites'!$A$4:$A$103,COLUMN(CJ1),1)</f>
        <v>ONF</v>
      </c>
      <c r="CP2" s="82" t="str">
        <f>INDEX('Create Composites'!$A$4:$A$103,COLUMN(CK1),1)</f>
        <v>LNF</v>
      </c>
      <c r="CQ2" s="82" t="str">
        <f>INDEX('Create Composites'!$A$4:$A$103,COLUMN(CL1),1)</f>
        <v>RD</v>
      </c>
      <c r="CR2" s="82" t="str">
        <f>INDEX('Create Composites'!$A$4:$A$103,COLUMN(CM1),1)</f>
        <v>MA</v>
      </c>
      <c r="CS2" s="82" t="str">
        <f>INDEX('Create Composites'!$A$4:$A$103,COLUMN(CN1),1)</f>
        <v>WL</v>
      </c>
      <c r="CT2" s="82" t="str">
        <f>INDEX('Create Composites'!$A$4:$A$103,COLUMN(CO1),1)</f>
        <v>ASB</v>
      </c>
      <c r="CU2" s="82" t="str">
        <f>INDEX('Create Composites'!$A$4:$A$103,COLUMN(CP1),1)</f>
        <v>SY</v>
      </c>
      <c r="CV2" s="82" t="str">
        <f>INDEX('Create Composites'!$A$4:$A$103,COLUMN(CQ1),1)</f>
        <v>DC</v>
      </c>
      <c r="CW2" s="82" t="str">
        <f>INDEX('Create Composites'!$A$4:$A$103,COLUMN(CR1),1)</f>
        <v>RF</v>
      </c>
      <c r="CX2" s="82" t="str">
        <f>INDEX('Create Composites'!$A$4:$A$103,COLUMN(CS1),1)</f>
        <v>RU</v>
      </c>
      <c r="CY2" s="82" t="str">
        <f>INDEX('Create Composites'!$A$4:$A$103,COLUMN(CT1),1)</f>
        <v>OL</v>
      </c>
      <c r="CZ2" s="82" t="str">
        <f>INDEX('Create Composites'!$A$4:$A$103,COLUMN(CU1),1)</f>
        <v>OF</v>
      </c>
      <c r="DA2" s="82" t="str">
        <f>INDEX('Create Composites'!$A$4:$A$103,COLUMN(CV1),1)</f>
        <v>CM</v>
      </c>
      <c r="DB2" s="51"/>
      <c r="DC2" s="51"/>
      <c r="DD2" s="51"/>
      <c r="DE2" s="51"/>
      <c r="DF2" s="51"/>
      <c r="DG2" s="51"/>
      <c r="DH2" s="51"/>
      <c r="DI2" s="51"/>
      <c r="DJ2" s="51"/>
      <c r="DK2" s="51"/>
      <c r="DL2" s="51"/>
      <c r="DM2" s="51"/>
      <c r="DN2" s="51"/>
      <c r="DO2" s="51"/>
      <c r="DP2" s="51"/>
      <c r="DQ2" s="51"/>
      <c r="DR2" s="51"/>
      <c r="DS2" s="51"/>
    </row>
    <row r="3" spans="1:123" s="78" customFormat="1" ht="16" x14ac:dyDescent="0.2">
      <c r="A3" s="83" t="s">
        <v>1</v>
      </c>
      <c r="B3" s="84" t="s">
        <v>363</v>
      </c>
      <c r="C3" s="85">
        <v>10</v>
      </c>
      <c r="D3" s="85">
        <v>3</v>
      </c>
      <c r="E3" s="86">
        <v>0.87</v>
      </c>
      <c r="F3" s="87"/>
      <c r="G3" s="88"/>
      <c r="H3" s="88"/>
      <c r="I3" s="88"/>
      <c r="J3" s="88"/>
      <c r="K3" s="88"/>
      <c r="L3" s="88"/>
      <c r="M3" s="88"/>
      <c r="N3" s="88"/>
      <c r="O3" s="88"/>
      <c r="P3" s="88"/>
      <c r="Q3" s="89"/>
      <c r="R3" s="89"/>
      <c r="S3" s="89"/>
      <c r="T3" s="89"/>
      <c r="U3" s="89"/>
      <c r="V3" s="89"/>
      <c r="W3" s="89"/>
      <c r="X3" s="89"/>
      <c r="Y3" s="89"/>
      <c r="Z3" s="89"/>
      <c r="AA3" s="89"/>
      <c r="AB3" s="89"/>
      <c r="AC3" s="89"/>
      <c r="AD3" s="89"/>
      <c r="AE3" s="89"/>
      <c r="AF3" s="89"/>
      <c r="AG3" s="89"/>
      <c r="AH3" s="89"/>
      <c r="AI3" s="89"/>
      <c r="AJ3" s="89"/>
      <c r="AK3" s="89"/>
      <c r="AL3" s="89"/>
      <c r="AM3" s="89"/>
      <c r="AN3" s="89"/>
      <c r="AO3" s="88"/>
      <c r="AP3" s="88"/>
      <c r="AQ3" s="88"/>
      <c r="AR3" s="88"/>
      <c r="AS3" s="88"/>
      <c r="AT3" s="88"/>
      <c r="AU3" s="88"/>
      <c r="AV3" s="88"/>
      <c r="AW3" s="88"/>
      <c r="AX3" s="88"/>
      <c r="AY3" s="88"/>
      <c r="AZ3" s="68" t="s">
        <v>348</v>
      </c>
      <c r="BA3" s="68" t="s">
        <v>348</v>
      </c>
      <c r="BB3" s="68" t="s">
        <v>348</v>
      </c>
      <c r="BC3" s="68" t="s">
        <v>348</v>
      </c>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row>
    <row r="4" spans="1:123" s="78" customFormat="1" ht="16" x14ac:dyDescent="0.2">
      <c r="A4" s="83" t="s">
        <v>2</v>
      </c>
      <c r="B4" s="84" t="s">
        <v>364</v>
      </c>
      <c r="C4" s="85">
        <v>10</v>
      </c>
      <c r="D4" s="85">
        <v>3</v>
      </c>
      <c r="E4" s="86">
        <v>0.94</v>
      </c>
      <c r="F4" s="89">
        <v>0.60699999999999998</v>
      </c>
      <c r="G4" s="87"/>
      <c r="H4" s="88"/>
      <c r="I4" s="88"/>
      <c r="J4" s="88"/>
      <c r="K4" s="88"/>
      <c r="L4" s="88"/>
      <c r="M4" s="88"/>
      <c r="N4" s="88"/>
      <c r="O4" s="88"/>
      <c r="P4" s="88"/>
      <c r="Q4" s="89"/>
      <c r="R4" s="89"/>
      <c r="S4" s="89"/>
      <c r="T4" s="89"/>
      <c r="U4" s="89"/>
      <c r="V4" s="89"/>
      <c r="W4" s="89"/>
      <c r="X4" s="89"/>
      <c r="Y4" s="89"/>
      <c r="Z4" s="89"/>
      <c r="AA4" s="89"/>
      <c r="AB4" s="89"/>
      <c r="AC4" s="89"/>
      <c r="AD4" s="89"/>
      <c r="AE4" s="89"/>
      <c r="AF4" s="89"/>
      <c r="AG4" s="89"/>
      <c r="AH4" s="89"/>
      <c r="AI4" s="89"/>
      <c r="AJ4" s="89"/>
      <c r="AK4" s="89"/>
      <c r="AL4" s="89"/>
      <c r="AM4" s="89"/>
      <c r="AN4" s="89"/>
      <c r="AO4" s="88"/>
      <c r="AP4" s="88"/>
      <c r="AQ4" s="88"/>
      <c r="AR4" s="88"/>
      <c r="AS4" s="88"/>
      <c r="AT4" s="88"/>
      <c r="AU4" s="88"/>
      <c r="AV4" s="88"/>
      <c r="AW4" s="88"/>
      <c r="AX4" s="88"/>
      <c r="AY4" s="88"/>
      <c r="AZ4" s="68" t="s">
        <v>348</v>
      </c>
      <c r="BA4" s="68" t="s">
        <v>348</v>
      </c>
      <c r="BB4" s="68" t="s">
        <v>348</v>
      </c>
      <c r="BC4" s="68" t="s">
        <v>348</v>
      </c>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row>
    <row r="5" spans="1:123" s="78" customFormat="1" ht="16" x14ac:dyDescent="0.2">
      <c r="A5" s="83" t="s">
        <v>3</v>
      </c>
      <c r="B5" s="84" t="s">
        <v>365</v>
      </c>
      <c r="C5" s="85">
        <v>10</v>
      </c>
      <c r="D5" s="85">
        <v>3</v>
      </c>
      <c r="E5" s="86">
        <v>0.93</v>
      </c>
      <c r="F5" s="89">
        <v>0.55800000000000005</v>
      </c>
      <c r="G5" s="89">
        <v>0.56999999999999995</v>
      </c>
      <c r="H5" s="87"/>
      <c r="I5" s="88"/>
      <c r="J5" s="88"/>
      <c r="K5" s="88"/>
      <c r="L5" s="88"/>
      <c r="M5" s="88"/>
      <c r="N5" s="88"/>
      <c r="O5" s="88"/>
      <c r="P5" s="88"/>
      <c r="Q5" s="88"/>
      <c r="R5" s="88"/>
      <c r="S5" s="88"/>
      <c r="T5" s="88"/>
      <c r="U5" s="88"/>
      <c r="V5" s="88"/>
      <c r="W5" s="88"/>
      <c r="X5" s="88"/>
      <c r="Y5" s="88"/>
      <c r="Z5" s="88"/>
      <c r="AA5" s="88"/>
      <c r="AB5" s="88"/>
      <c r="AC5" s="88"/>
      <c r="AD5" s="88"/>
      <c r="AE5" s="114"/>
      <c r="AF5" s="114"/>
      <c r="AG5" s="114"/>
      <c r="AH5" s="114"/>
      <c r="AI5" s="114"/>
      <c r="AJ5" s="114"/>
      <c r="AK5" s="114"/>
      <c r="AL5" s="114"/>
      <c r="AM5" s="114"/>
      <c r="AN5" s="114"/>
      <c r="AO5" s="114"/>
      <c r="AP5" s="114"/>
      <c r="AQ5" s="114"/>
      <c r="AR5" s="114"/>
      <c r="AS5" s="114"/>
      <c r="AT5" s="114"/>
      <c r="AU5" s="114"/>
      <c r="AV5" s="114"/>
      <c r="AW5" s="114"/>
      <c r="AX5" s="114"/>
      <c r="AY5" s="114"/>
      <c r="AZ5" s="115" t="s">
        <v>348</v>
      </c>
      <c r="BA5" s="115" t="s">
        <v>348</v>
      </c>
      <c r="BB5" s="115" t="s">
        <v>348</v>
      </c>
      <c r="BC5" s="115" t="s">
        <v>348</v>
      </c>
      <c r="BD5" s="115"/>
      <c r="BE5" s="115"/>
      <c r="BF5" s="115"/>
      <c r="BG5" s="115"/>
      <c r="BH5" s="115"/>
      <c r="BI5" s="115"/>
      <c r="BJ5" s="115"/>
      <c r="BK5" s="115"/>
      <c r="BL5" s="115"/>
      <c r="BM5" s="115"/>
      <c r="BN5" s="115"/>
      <c r="BO5" s="115"/>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row>
    <row r="6" spans="1:123" s="78" customFormat="1" ht="16" x14ac:dyDescent="0.2">
      <c r="A6" s="83" t="s">
        <v>4</v>
      </c>
      <c r="B6" s="84" t="s">
        <v>366</v>
      </c>
      <c r="C6" s="85">
        <v>10</v>
      </c>
      <c r="D6" s="85">
        <v>3</v>
      </c>
      <c r="E6" s="86">
        <v>0.9</v>
      </c>
      <c r="F6" s="89">
        <v>0.51</v>
      </c>
      <c r="G6" s="89">
        <v>0.28100000000000003</v>
      </c>
      <c r="H6" s="89">
        <v>0.309</v>
      </c>
      <c r="I6" s="87"/>
      <c r="J6" s="88"/>
      <c r="K6" s="88"/>
      <c r="L6" s="88"/>
      <c r="M6" s="88"/>
      <c r="N6" s="88"/>
      <c r="O6" s="88"/>
      <c r="P6" s="88"/>
      <c r="Q6" s="88"/>
      <c r="R6" s="88"/>
      <c r="S6" s="88"/>
      <c r="T6" s="88"/>
      <c r="U6" s="88"/>
      <c r="V6" s="88"/>
      <c r="W6" s="88"/>
      <c r="X6" s="88"/>
      <c r="Y6" s="88"/>
      <c r="Z6" s="88"/>
      <c r="AA6" s="88"/>
      <c r="AB6" s="88"/>
      <c r="AC6" s="88"/>
      <c r="AD6" s="88"/>
      <c r="AE6" s="114"/>
      <c r="AF6" s="114"/>
      <c r="AG6" s="114"/>
      <c r="AH6" s="114"/>
      <c r="AI6" s="114"/>
      <c r="AJ6" s="114"/>
      <c r="AK6" s="114"/>
      <c r="AL6" s="114"/>
      <c r="AM6" s="114"/>
      <c r="AN6" s="114"/>
      <c r="AO6" s="114"/>
      <c r="AP6" s="114"/>
      <c r="AQ6" s="114"/>
      <c r="AR6" s="114"/>
      <c r="AS6" s="114"/>
      <c r="AT6" s="114"/>
      <c r="AU6" s="114"/>
      <c r="AV6" s="114"/>
      <c r="AW6" s="114"/>
      <c r="AX6" s="114"/>
      <c r="AY6" s="114"/>
      <c r="AZ6" s="115" t="s">
        <v>348</v>
      </c>
      <c r="BA6" s="115" t="s">
        <v>348</v>
      </c>
      <c r="BB6" s="115" t="s">
        <v>348</v>
      </c>
      <c r="BC6" s="115" t="s">
        <v>348</v>
      </c>
      <c r="BD6" s="115"/>
      <c r="BE6" s="115"/>
      <c r="BF6" s="115"/>
      <c r="BG6" s="115"/>
      <c r="BH6" s="115"/>
      <c r="BI6" s="115"/>
      <c r="BJ6" s="115"/>
      <c r="BK6" s="115"/>
      <c r="BL6" s="115"/>
      <c r="BM6" s="115"/>
      <c r="BN6" s="115"/>
      <c r="BO6" s="115"/>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row>
    <row r="7" spans="1:123" s="78" customFormat="1" ht="16" x14ac:dyDescent="0.2">
      <c r="A7" s="83" t="s">
        <v>5</v>
      </c>
      <c r="B7" s="84" t="s">
        <v>367</v>
      </c>
      <c r="C7" s="85">
        <v>10</v>
      </c>
      <c r="D7" s="85">
        <v>3</v>
      </c>
      <c r="E7" s="86">
        <v>0.93</v>
      </c>
      <c r="F7" s="89">
        <v>0.35099999999999998</v>
      </c>
      <c r="G7" s="89">
        <v>0.38100000000000001</v>
      </c>
      <c r="H7" s="89">
        <v>0.32800000000000001</v>
      </c>
      <c r="I7" s="89">
        <v>0.48699999999999999</v>
      </c>
      <c r="J7" s="87"/>
      <c r="K7" s="88"/>
      <c r="L7" s="88"/>
      <c r="M7" s="88"/>
      <c r="N7" s="88"/>
      <c r="O7" s="88"/>
      <c r="P7" s="88"/>
      <c r="Q7" s="88"/>
      <c r="R7" s="88"/>
      <c r="S7" s="88"/>
      <c r="T7" s="88"/>
      <c r="U7" s="88"/>
      <c r="V7" s="88"/>
      <c r="W7" s="88"/>
      <c r="X7" s="88"/>
      <c r="Y7" s="88"/>
      <c r="Z7" s="88"/>
      <c r="AA7" s="88"/>
      <c r="AB7" s="88"/>
      <c r="AC7" s="88"/>
      <c r="AD7" s="88"/>
      <c r="AE7" s="114"/>
      <c r="AF7" s="114"/>
      <c r="AG7" s="114"/>
      <c r="AH7" s="114"/>
      <c r="AI7" s="114"/>
      <c r="AJ7" s="114"/>
      <c r="AK7" s="114"/>
      <c r="AL7" s="114"/>
      <c r="AM7" s="114"/>
      <c r="AN7" s="114"/>
      <c r="AO7" s="114"/>
      <c r="AP7" s="114"/>
      <c r="AQ7" s="114"/>
      <c r="AR7" s="114"/>
      <c r="AS7" s="114"/>
      <c r="AT7" s="114"/>
      <c r="AU7" s="114"/>
      <c r="AV7" s="114"/>
      <c r="AW7" s="114"/>
      <c r="AX7" s="114"/>
      <c r="AY7" s="114"/>
      <c r="AZ7" s="115" t="s">
        <v>348</v>
      </c>
      <c r="BA7" s="115" t="s">
        <v>348</v>
      </c>
      <c r="BB7" s="115" t="s">
        <v>348</v>
      </c>
      <c r="BC7" s="115" t="s">
        <v>348</v>
      </c>
      <c r="BD7" s="115"/>
      <c r="BE7" s="115"/>
      <c r="BF7" s="115"/>
      <c r="BG7" s="115"/>
      <c r="BH7" s="115"/>
      <c r="BI7" s="115"/>
      <c r="BJ7" s="115"/>
      <c r="BK7" s="115"/>
      <c r="BL7" s="115"/>
      <c r="BM7" s="115"/>
      <c r="BN7" s="115"/>
      <c r="BO7" s="115"/>
      <c r="BP7" s="68"/>
      <c r="BQ7" s="68"/>
      <c r="BR7" s="68"/>
      <c r="BS7" s="68"/>
      <c r="BT7" s="68"/>
      <c r="BU7" s="68"/>
      <c r="BV7" s="68"/>
      <c r="BW7" s="68"/>
      <c r="BX7" s="68"/>
      <c r="BY7" s="68"/>
      <c r="BZ7" s="68"/>
      <c r="CA7" s="68"/>
      <c r="CB7" s="68"/>
      <c r="CC7" s="68"/>
      <c r="CD7" s="68"/>
      <c r="CE7" s="68"/>
      <c r="CF7" s="68"/>
      <c r="CG7" s="68"/>
      <c r="CH7" s="68"/>
      <c r="CI7" s="68"/>
      <c r="CJ7" s="68"/>
      <c r="CK7" s="68"/>
      <c r="CL7" s="68"/>
      <c r="CM7" s="68"/>
      <c r="CN7" s="68"/>
      <c r="CO7" s="68"/>
      <c r="CP7" s="68"/>
      <c r="CQ7" s="68"/>
      <c r="CR7" s="68"/>
      <c r="CS7" s="68"/>
      <c r="CT7" s="68"/>
      <c r="CU7" s="68"/>
      <c r="CV7" s="68"/>
      <c r="CW7" s="68"/>
      <c r="CX7" s="68"/>
      <c r="CY7" s="68"/>
      <c r="CZ7" s="68"/>
      <c r="DA7" s="68"/>
    </row>
    <row r="8" spans="1:123" s="78" customFormat="1" ht="16" x14ac:dyDescent="0.2">
      <c r="A8" s="83" t="s">
        <v>6</v>
      </c>
      <c r="B8" s="84" t="s">
        <v>368</v>
      </c>
      <c r="C8" s="85">
        <v>10</v>
      </c>
      <c r="D8" s="85">
        <v>3</v>
      </c>
      <c r="E8" s="86">
        <v>0.88</v>
      </c>
      <c r="F8" s="89">
        <v>0.29499999999999998</v>
      </c>
      <c r="G8" s="89">
        <v>0.38100000000000001</v>
      </c>
      <c r="H8" s="89">
        <v>0.41399999999999998</v>
      </c>
      <c r="I8" s="89">
        <v>0.41099999999999998</v>
      </c>
      <c r="J8" s="89">
        <v>0.51500000000000001</v>
      </c>
      <c r="K8" s="87"/>
      <c r="L8" s="88"/>
      <c r="M8" s="88"/>
      <c r="N8" s="88"/>
      <c r="O8" s="88"/>
      <c r="P8" s="88"/>
      <c r="Q8" s="88"/>
      <c r="R8" s="88"/>
      <c r="S8" s="88"/>
      <c r="T8" s="88"/>
      <c r="U8" s="88"/>
      <c r="V8" s="88"/>
      <c r="W8" s="88"/>
      <c r="X8" s="88"/>
      <c r="Y8" s="88"/>
      <c r="Z8" s="88"/>
      <c r="AA8" s="88"/>
      <c r="AB8" s="88"/>
      <c r="AC8" s="88"/>
      <c r="AD8" s="88"/>
      <c r="AE8" s="114"/>
      <c r="AF8" s="114"/>
      <c r="AG8" s="114"/>
      <c r="AH8" s="114"/>
      <c r="AI8" s="114"/>
      <c r="AJ8" s="114"/>
      <c r="AK8" s="114"/>
      <c r="AL8" s="114"/>
      <c r="AM8" s="114"/>
      <c r="AN8" s="114"/>
      <c r="AO8" s="114"/>
      <c r="AP8" s="114"/>
      <c r="AQ8" s="114"/>
      <c r="AR8" s="114"/>
      <c r="AS8" s="114"/>
      <c r="AT8" s="114"/>
      <c r="AU8" s="114"/>
      <c r="AV8" s="114"/>
      <c r="AW8" s="114"/>
      <c r="AX8" s="114"/>
      <c r="AY8" s="114"/>
      <c r="AZ8" s="115" t="s">
        <v>348</v>
      </c>
      <c r="BA8" s="115" t="s">
        <v>348</v>
      </c>
      <c r="BB8" s="115" t="s">
        <v>348</v>
      </c>
      <c r="BC8" s="115" t="s">
        <v>348</v>
      </c>
      <c r="BD8" s="115"/>
      <c r="BE8" s="115"/>
      <c r="BF8" s="115"/>
      <c r="BG8" s="115"/>
      <c r="BH8" s="115"/>
      <c r="BI8" s="115"/>
      <c r="BJ8" s="115"/>
      <c r="BK8" s="115"/>
      <c r="BL8" s="115"/>
      <c r="BM8" s="115"/>
      <c r="BN8" s="115"/>
      <c r="BO8" s="115"/>
      <c r="BP8" s="68"/>
      <c r="BQ8" s="68"/>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row>
    <row r="9" spans="1:123" s="78" customFormat="1" ht="16" x14ac:dyDescent="0.2">
      <c r="A9" s="83" t="s">
        <v>7</v>
      </c>
      <c r="B9" s="84" t="s">
        <v>369</v>
      </c>
      <c r="C9" s="85">
        <v>10</v>
      </c>
      <c r="D9" s="85">
        <v>3</v>
      </c>
      <c r="E9" s="86">
        <v>0.87</v>
      </c>
      <c r="F9" s="89">
        <v>0.48</v>
      </c>
      <c r="G9" s="89">
        <v>0.251</v>
      </c>
      <c r="H9" s="89">
        <v>0.27400000000000002</v>
      </c>
      <c r="I9" s="89">
        <v>0.33800000000000002</v>
      </c>
      <c r="J9" s="89">
        <v>0.311</v>
      </c>
      <c r="K9" s="89">
        <v>0.318</v>
      </c>
      <c r="L9" s="87"/>
      <c r="M9" s="89"/>
      <c r="N9" s="89"/>
      <c r="O9" s="89"/>
      <c r="P9" s="89"/>
      <c r="Q9" s="89"/>
      <c r="R9" s="89"/>
      <c r="S9" s="89"/>
      <c r="T9" s="89"/>
      <c r="U9" s="89"/>
      <c r="V9" s="88"/>
      <c r="W9" s="88"/>
      <c r="X9" s="88"/>
      <c r="Y9" s="88"/>
      <c r="Z9" s="88"/>
      <c r="AA9" s="88"/>
      <c r="AB9" s="88"/>
      <c r="AC9" s="88"/>
      <c r="AD9" s="88"/>
      <c r="AE9" s="114"/>
      <c r="AF9" s="114"/>
      <c r="AG9" s="114"/>
      <c r="AH9" s="114"/>
      <c r="AI9" s="114"/>
      <c r="AJ9" s="114"/>
      <c r="AK9" s="114"/>
      <c r="AL9" s="114"/>
      <c r="AM9" s="114"/>
      <c r="AN9" s="114"/>
      <c r="AO9" s="114"/>
      <c r="AP9" s="114"/>
      <c r="AQ9" s="114"/>
      <c r="AR9" s="114"/>
      <c r="AS9" s="114"/>
      <c r="AT9" s="114"/>
      <c r="AU9" s="114"/>
      <c r="AV9" s="114"/>
      <c r="AW9" s="114"/>
      <c r="AX9" s="114"/>
      <c r="AY9" s="114"/>
      <c r="AZ9" s="115" t="s">
        <v>348</v>
      </c>
      <c r="BA9" s="115" t="s">
        <v>348</v>
      </c>
      <c r="BB9" s="115" t="s">
        <v>348</v>
      </c>
      <c r="BC9" s="115" t="s">
        <v>348</v>
      </c>
      <c r="BD9" s="115"/>
      <c r="BE9" s="115"/>
      <c r="BF9" s="115"/>
      <c r="BG9" s="115"/>
      <c r="BH9" s="115"/>
      <c r="BI9" s="115"/>
      <c r="BJ9" s="115"/>
      <c r="BK9" s="115"/>
      <c r="BL9" s="115"/>
      <c r="BM9" s="115"/>
      <c r="BN9" s="115"/>
      <c r="BO9" s="115"/>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c r="CX9" s="68"/>
      <c r="CY9" s="68"/>
      <c r="CZ9" s="68"/>
      <c r="DA9" s="68"/>
    </row>
    <row r="10" spans="1:123" s="78" customFormat="1" ht="16" x14ac:dyDescent="0.2">
      <c r="A10" s="83" t="s">
        <v>8</v>
      </c>
      <c r="B10" s="84" t="s">
        <v>370</v>
      </c>
      <c r="C10" s="85">
        <v>10</v>
      </c>
      <c r="D10" s="85">
        <v>3</v>
      </c>
      <c r="E10" s="86">
        <v>0.89</v>
      </c>
      <c r="F10" s="89">
        <v>0.224</v>
      </c>
      <c r="G10" s="89">
        <v>0.223</v>
      </c>
      <c r="H10" s="89">
        <v>0.253</v>
      </c>
      <c r="I10" s="89">
        <v>0.35899999999999999</v>
      </c>
      <c r="J10" s="89">
        <v>0.24399999999999999</v>
      </c>
      <c r="K10" s="89">
        <v>0.28699999999999998</v>
      </c>
      <c r="L10" s="89">
        <v>0.54200000000000004</v>
      </c>
      <c r="M10" s="87"/>
      <c r="N10" s="89"/>
      <c r="O10" s="89"/>
      <c r="P10" s="89"/>
      <c r="Q10" s="89"/>
      <c r="R10" s="89"/>
      <c r="S10" s="89"/>
      <c r="T10" s="89"/>
      <c r="U10" s="89"/>
      <c r="V10" s="88"/>
      <c r="W10" s="88"/>
      <c r="X10" s="88"/>
      <c r="Y10" s="88"/>
      <c r="Z10" s="88"/>
      <c r="AA10" s="88"/>
      <c r="AB10" s="88"/>
      <c r="AC10" s="88"/>
      <c r="AD10" s="88"/>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5" t="s">
        <v>348</v>
      </c>
      <c r="BA10" s="115" t="s">
        <v>348</v>
      </c>
      <c r="BB10" s="115" t="s">
        <v>348</v>
      </c>
      <c r="BC10" s="115" t="s">
        <v>348</v>
      </c>
      <c r="BD10" s="115"/>
      <c r="BE10" s="115"/>
      <c r="BF10" s="115"/>
      <c r="BG10" s="115"/>
      <c r="BH10" s="115"/>
      <c r="BI10" s="115"/>
      <c r="BJ10" s="115"/>
      <c r="BK10" s="115"/>
      <c r="BL10" s="115"/>
      <c r="BM10" s="115"/>
      <c r="BN10" s="115"/>
      <c r="BO10" s="115"/>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row>
    <row r="11" spans="1:123" s="78" customFormat="1" ht="16" x14ac:dyDescent="0.2">
      <c r="A11" s="83" t="s">
        <v>9</v>
      </c>
      <c r="B11" s="84" t="s">
        <v>371</v>
      </c>
      <c r="C11" s="85">
        <v>10</v>
      </c>
      <c r="D11" s="85">
        <v>3</v>
      </c>
      <c r="E11" s="86">
        <v>0.81</v>
      </c>
      <c r="F11" s="89">
        <v>0.26100000000000001</v>
      </c>
      <c r="G11" s="89">
        <v>0.24299999999999999</v>
      </c>
      <c r="H11" s="89">
        <v>0.223</v>
      </c>
      <c r="I11" s="89">
        <v>0.23</v>
      </c>
      <c r="J11" s="89">
        <v>0.27300000000000002</v>
      </c>
      <c r="K11" s="89">
        <v>0.23499999999999999</v>
      </c>
      <c r="L11" s="89">
        <v>0.375</v>
      </c>
      <c r="M11" s="89">
        <v>0.34</v>
      </c>
      <c r="N11" s="87"/>
      <c r="O11" s="89"/>
      <c r="P11" s="89"/>
      <c r="Q11" s="89"/>
      <c r="R11" s="89"/>
      <c r="S11" s="89"/>
      <c r="T11" s="89"/>
      <c r="U11" s="89"/>
      <c r="V11" s="88"/>
      <c r="W11" s="88"/>
      <c r="X11" s="88"/>
      <c r="Y11" s="88"/>
      <c r="Z11" s="88"/>
      <c r="AA11" s="88"/>
      <c r="AB11" s="88"/>
      <c r="AC11" s="88"/>
      <c r="AD11" s="88"/>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5" t="s">
        <v>348</v>
      </c>
      <c r="BA11" s="115" t="s">
        <v>348</v>
      </c>
      <c r="BB11" s="115" t="s">
        <v>348</v>
      </c>
      <c r="BC11" s="115" t="s">
        <v>348</v>
      </c>
      <c r="BD11" s="115"/>
      <c r="BE11" s="115"/>
      <c r="BF11" s="115"/>
      <c r="BG11" s="115"/>
      <c r="BH11" s="115"/>
      <c r="BI11" s="115"/>
      <c r="BJ11" s="115"/>
      <c r="BK11" s="115"/>
      <c r="BL11" s="115"/>
      <c r="BM11" s="115"/>
      <c r="BN11" s="115"/>
      <c r="BO11" s="115"/>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row>
    <row r="12" spans="1:123" s="78" customFormat="1" ht="16" x14ac:dyDescent="0.2">
      <c r="A12" s="83" t="s">
        <v>10</v>
      </c>
      <c r="B12" s="84" t="s">
        <v>372</v>
      </c>
      <c r="C12" s="85">
        <v>10</v>
      </c>
      <c r="D12" s="85">
        <v>3</v>
      </c>
      <c r="E12" s="86">
        <v>0.86</v>
      </c>
      <c r="F12" s="89">
        <v>0.38</v>
      </c>
      <c r="G12" s="89">
        <v>0.28599999999999998</v>
      </c>
      <c r="H12" s="89">
        <v>0.248</v>
      </c>
      <c r="I12" s="89">
        <v>0.33100000000000002</v>
      </c>
      <c r="J12" s="89">
        <v>0.38500000000000001</v>
      </c>
      <c r="K12" s="89">
        <v>0.30599999999999999</v>
      </c>
      <c r="L12" s="89">
        <v>0.27500000000000002</v>
      </c>
      <c r="M12" s="89">
        <v>0.22500000000000001</v>
      </c>
      <c r="N12" s="89">
        <v>0.56399999999999995</v>
      </c>
      <c r="O12" s="87"/>
      <c r="P12" s="89"/>
      <c r="Q12" s="89"/>
      <c r="R12" s="89"/>
      <c r="S12" s="89"/>
      <c r="T12" s="89"/>
      <c r="U12" s="89"/>
      <c r="V12" s="88"/>
      <c r="W12" s="88"/>
      <c r="X12" s="88"/>
      <c r="Y12" s="88"/>
      <c r="Z12" s="88"/>
      <c r="AA12" s="88"/>
      <c r="AB12" s="88"/>
      <c r="AC12" s="88"/>
      <c r="AD12" s="88"/>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5" t="s">
        <v>348</v>
      </c>
      <c r="BA12" s="115" t="s">
        <v>348</v>
      </c>
      <c r="BB12" s="115" t="s">
        <v>348</v>
      </c>
      <c r="BC12" s="115" t="s">
        <v>348</v>
      </c>
      <c r="BD12" s="115"/>
      <c r="BE12" s="115"/>
      <c r="BF12" s="115"/>
      <c r="BG12" s="115"/>
      <c r="BH12" s="115"/>
      <c r="BI12" s="115"/>
      <c r="BJ12" s="115"/>
      <c r="BK12" s="115"/>
      <c r="BL12" s="115"/>
      <c r="BM12" s="115"/>
      <c r="BN12" s="115"/>
      <c r="BO12" s="115"/>
      <c r="BP12" s="68"/>
      <c r="BQ12" s="68"/>
      <c r="BR12" s="68"/>
      <c r="BS12" s="68"/>
      <c r="BT12" s="68"/>
      <c r="BU12" s="68"/>
      <c r="BV12" s="68"/>
      <c r="BW12" s="68"/>
      <c r="BX12" s="68"/>
      <c r="BY12" s="68"/>
      <c r="BZ12" s="68"/>
      <c r="CA12" s="68"/>
      <c r="CB12" s="68"/>
      <c r="CC12" s="68"/>
      <c r="CD12" s="68"/>
      <c r="CE12" s="68"/>
      <c r="CF12" s="68"/>
      <c r="CG12" s="68"/>
      <c r="CH12" s="68"/>
      <c r="CI12" s="68"/>
      <c r="CJ12" s="68"/>
      <c r="CK12" s="68"/>
      <c r="CL12" s="68"/>
      <c r="CM12" s="68"/>
      <c r="CN12" s="68"/>
      <c r="CO12" s="68"/>
      <c r="CP12" s="68"/>
      <c r="CQ12" s="68"/>
      <c r="CR12" s="68"/>
      <c r="CS12" s="68"/>
      <c r="CT12" s="68"/>
      <c r="CU12" s="68"/>
      <c r="CV12" s="68"/>
      <c r="CW12" s="68"/>
      <c r="CX12" s="68"/>
      <c r="CY12" s="68"/>
      <c r="CZ12" s="68"/>
      <c r="DA12" s="68"/>
    </row>
    <row r="13" spans="1:123" s="78" customFormat="1" ht="16" x14ac:dyDescent="0.2">
      <c r="A13" s="83" t="s">
        <v>11</v>
      </c>
      <c r="B13" s="84" t="s">
        <v>373</v>
      </c>
      <c r="C13" s="85">
        <v>50</v>
      </c>
      <c r="D13" s="85">
        <v>10</v>
      </c>
      <c r="E13" s="86">
        <v>0.89</v>
      </c>
      <c r="F13" s="89">
        <v>0.44600000000000001</v>
      </c>
      <c r="G13" s="89">
        <v>0.42099999999999999</v>
      </c>
      <c r="H13" s="89">
        <v>0.40400000000000003</v>
      </c>
      <c r="I13" s="89">
        <v>0.371</v>
      </c>
      <c r="J13" s="89">
        <v>0.29099999999999998</v>
      </c>
      <c r="K13" s="89">
        <v>0.35699999999999998</v>
      </c>
      <c r="L13" s="89">
        <v>0.26600000000000001</v>
      </c>
      <c r="M13" s="89">
        <v>0.254</v>
      </c>
      <c r="N13" s="89">
        <v>0.317</v>
      </c>
      <c r="O13" s="89">
        <v>0.35599999999999998</v>
      </c>
      <c r="P13" s="87"/>
      <c r="Q13" s="89"/>
      <c r="R13" s="89"/>
      <c r="S13" s="89"/>
      <c r="T13" s="89"/>
      <c r="U13" s="89"/>
      <c r="V13" s="88"/>
      <c r="W13" s="88"/>
      <c r="X13" s="88"/>
      <c r="Y13" s="88"/>
      <c r="Z13" s="88"/>
      <c r="AA13" s="88"/>
      <c r="AB13" s="88"/>
      <c r="AC13" s="88"/>
      <c r="AD13" s="88"/>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5" t="s">
        <v>348</v>
      </c>
      <c r="BA13" s="115" t="s">
        <v>348</v>
      </c>
      <c r="BB13" s="115" t="s">
        <v>348</v>
      </c>
      <c r="BC13" s="115" t="s">
        <v>348</v>
      </c>
      <c r="BD13" s="115"/>
      <c r="BE13" s="115"/>
      <c r="BF13" s="115"/>
      <c r="BG13" s="115"/>
      <c r="BH13" s="115"/>
      <c r="BI13" s="115"/>
      <c r="BJ13" s="115"/>
      <c r="BK13" s="115"/>
      <c r="BL13" s="115"/>
      <c r="BM13" s="115"/>
      <c r="BN13" s="115"/>
      <c r="BO13" s="115"/>
      <c r="BP13" s="68"/>
      <c r="BQ13" s="68"/>
      <c r="BR13" s="68"/>
      <c r="BS13" s="68"/>
      <c r="BT13" s="68"/>
      <c r="BU13" s="68"/>
      <c r="BV13" s="68"/>
      <c r="BW13" s="68"/>
      <c r="BX13" s="68"/>
      <c r="BY13" s="68"/>
      <c r="BZ13" s="68"/>
      <c r="CA13" s="68"/>
      <c r="CB13" s="68"/>
      <c r="CC13" s="68"/>
      <c r="CD13" s="68"/>
      <c r="CE13" s="68"/>
      <c r="CF13" s="68"/>
      <c r="CG13" s="68"/>
      <c r="CH13" s="68"/>
      <c r="CI13" s="68"/>
      <c r="CJ13" s="68"/>
      <c r="CK13" s="68"/>
      <c r="CL13" s="68"/>
      <c r="CM13" s="68"/>
      <c r="CN13" s="68"/>
      <c r="CO13" s="68"/>
      <c r="CP13" s="68"/>
      <c r="CQ13" s="68"/>
      <c r="CR13" s="68"/>
      <c r="CS13" s="68"/>
      <c r="CT13" s="68"/>
      <c r="CU13" s="68"/>
      <c r="CV13" s="68"/>
      <c r="CW13" s="68"/>
      <c r="CX13" s="68"/>
      <c r="CY13" s="68"/>
      <c r="CZ13" s="68"/>
      <c r="DA13" s="68"/>
    </row>
    <row r="14" spans="1:123" s="78" customFormat="1" ht="16" x14ac:dyDescent="0.2">
      <c r="A14" s="83" t="s">
        <v>12</v>
      </c>
      <c r="B14" s="84" t="s">
        <v>374</v>
      </c>
      <c r="C14" s="85">
        <v>50</v>
      </c>
      <c r="D14" s="85">
        <v>10</v>
      </c>
      <c r="E14" s="86">
        <v>0.6</v>
      </c>
      <c r="F14" s="89">
        <v>0.22600000000000001</v>
      </c>
      <c r="G14" s="89">
        <v>0.254</v>
      </c>
      <c r="H14" s="89">
        <v>0.184</v>
      </c>
      <c r="I14" s="89">
        <v>0.27800000000000002</v>
      </c>
      <c r="J14" s="89">
        <v>0.218</v>
      </c>
      <c r="K14" s="89">
        <v>0.26400000000000001</v>
      </c>
      <c r="L14" s="89">
        <v>0.04</v>
      </c>
      <c r="M14" s="89">
        <v>0.129</v>
      </c>
      <c r="N14" s="89">
        <v>0.13300000000000001</v>
      </c>
      <c r="O14" s="89">
        <v>0.21099999999999999</v>
      </c>
      <c r="P14" s="89">
        <v>0.33</v>
      </c>
      <c r="Q14" s="87"/>
      <c r="R14" s="89"/>
      <c r="S14" s="89"/>
      <c r="T14" s="89"/>
      <c r="U14" s="89"/>
      <c r="V14" s="88"/>
      <c r="W14" s="88"/>
      <c r="X14" s="88"/>
      <c r="Y14" s="88"/>
      <c r="Z14" s="88"/>
      <c r="AA14" s="88"/>
      <c r="AB14" s="88"/>
      <c r="AC14" s="88"/>
      <c r="AD14" s="88"/>
      <c r="AE14" s="114"/>
      <c r="AF14" s="114"/>
      <c r="AG14" s="114"/>
      <c r="AH14" s="114"/>
      <c r="AI14" s="114"/>
      <c r="AJ14" s="114"/>
      <c r="AK14" s="114"/>
      <c r="AL14" s="114"/>
      <c r="AM14" s="114"/>
      <c r="AN14" s="114"/>
      <c r="AO14" s="114"/>
      <c r="AP14" s="114"/>
      <c r="AQ14" s="114"/>
      <c r="AR14" s="114"/>
      <c r="AS14" s="114"/>
      <c r="AT14" s="114"/>
      <c r="AU14" s="114"/>
      <c r="AV14" s="114"/>
      <c r="AW14" s="114"/>
      <c r="AX14" s="114"/>
      <c r="AY14" s="114"/>
      <c r="AZ14" s="115" t="s">
        <v>348</v>
      </c>
      <c r="BA14" s="115" t="s">
        <v>348</v>
      </c>
      <c r="BB14" s="115" t="s">
        <v>348</v>
      </c>
      <c r="BC14" s="115" t="s">
        <v>348</v>
      </c>
      <c r="BD14" s="115"/>
      <c r="BE14" s="115"/>
      <c r="BF14" s="115"/>
      <c r="BG14" s="115"/>
      <c r="BH14" s="115"/>
      <c r="BI14" s="115"/>
      <c r="BJ14" s="115"/>
      <c r="BK14" s="115"/>
      <c r="BL14" s="115"/>
      <c r="BM14" s="115"/>
      <c r="BN14" s="115"/>
      <c r="BO14" s="115"/>
      <c r="BP14" s="68"/>
      <c r="BQ14" s="68"/>
      <c r="BR14" s="68"/>
      <c r="BS14" s="68"/>
      <c r="BT14" s="68"/>
      <c r="BU14" s="68"/>
      <c r="BV14" s="68"/>
      <c r="BW14" s="68"/>
      <c r="BX14" s="68"/>
      <c r="BY14" s="68"/>
      <c r="BZ14" s="68"/>
      <c r="CA14" s="68"/>
      <c r="CB14" s="68"/>
      <c r="CC14" s="68"/>
      <c r="CD14" s="68"/>
      <c r="CE14" s="68"/>
      <c r="CF14" s="68"/>
      <c r="CG14" s="68"/>
      <c r="CH14" s="68"/>
      <c r="CI14" s="68"/>
      <c r="CJ14" s="68"/>
      <c r="CK14" s="68"/>
      <c r="CL14" s="68"/>
      <c r="CM14" s="68"/>
      <c r="CN14" s="68"/>
      <c r="CO14" s="68"/>
      <c r="CP14" s="68"/>
      <c r="CQ14" s="68"/>
      <c r="CR14" s="68"/>
      <c r="CS14" s="68"/>
      <c r="CT14" s="68"/>
      <c r="CU14" s="68"/>
      <c r="CV14" s="68"/>
      <c r="CW14" s="68"/>
      <c r="CX14" s="68"/>
      <c r="CY14" s="68"/>
      <c r="CZ14" s="68"/>
      <c r="DA14" s="68"/>
    </row>
    <row r="15" spans="1:123" s="78" customFormat="1" ht="16" x14ac:dyDescent="0.2">
      <c r="A15" s="83" t="s">
        <v>13</v>
      </c>
      <c r="B15" s="84" t="s">
        <v>375</v>
      </c>
      <c r="C15" s="85">
        <v>50</v>
      </c>
      <c r="D15" s="85">
        <v>10</v>
      </c>
      <c r="E15" s="86">
        <v>0.91</v>
      </c>
      <c r="F15" s="89">
        <v>0.1</v>
      </c>
      <c r="G15" s="89">
        <v>9.5000000000000001E-2</v>
      </c>
      <c r="H15" s="89">
        <v>9.9000000000000005E-2</v>
      </c>
      <c r="I15" s="89">
        <v>0.157</v>
      </c>
      <c r="J15" s="89">
        <v>0.23200000000000001</v>
      </c>
      <c r="K15" s="89">
        <v>0.17699999999999999</v>
      </c>
      <c r="L15" s="89">
        <v>0.39400000000000002</v>
      </c>
      <c r="M15" s="89">
        <v>0.30599999999999999</v>
      </c>
      <c r="N15" s="89">
        <v>0.41199999999999998</v>
      </c>
      <c r="O15" s="89">
        <v>0.29499999999999998</v>
      </c>
      <c r="P15" s="89">
        <v>0.36</v>
      </c>
      <c r="Q15" s="89">
        <v>0.17</v>
      </c>
      <c r="R15" s="87"/>
      <c r="S15" s="89"/>
      <c r="T15" s="89"/>
      <c r="U15" s="89"/>
      <c r="V15" s="88"/>
      <c r="W15" s="88"/>
      <c r="X15" s="88"/>
      <c r="Y15" s="88"/>
      <c r="Z15" s="88"/>
      <c r="AA15" s="88"/>
      <c r="AB15" s="88"/>
      <c r="AC15" s="88"/>
      <c r="AD15" s="88"/>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5" t="s">
        <v>348</v>
      </c>
      <c r="BA15" s="115" t="s">
        <v>348</v>
      </c>
      <c r="BB15" s="115" t="s">
        <v>348</v>
      </c>
      <c r="BC15" s="115" t="s">
        <v>348</v>
      </c>
      <c r="BD15" s="115"/>
      <c r="BE15" s="115"/>
      <c r="BF15" s="115"/>
      <c r="BG15" s="115"/>
      <c r="BH15" s="115"/>
      <c r="BI15" s="115"/>
      <c r="BJ15" s="115"/>
      <c r="BK15" s="115"/>
      <c r="BL15" s="115"/>
      <c r="BM15" s="115"/>
      <c r="BN15" s="115"/>
      <c r="BO15" s="115"/>
      <c r="BP15" s="68"/>
      <c r="BQ15" s="68"/>
      <c r="BR15" s="68"/>
      <c r="BS15" s="68"/>
      <c r="BT15" s="68"/>
      <c r="BU15" s="68"/>
      <c r="BV15" s="68"/>
      <c r="BW15" s="68"/>
      <c r="BX15" s="68"/>
      <c r="BY15" s="68"/>
      <c r="BZ15" s="68"/>
      <c r="CA15" s="68"/>
      <c r="CB15" s="68"/>
      <c r="CC15" s="68"/>
      <c r="CD15" s="68"/>
      <c r="CE15" s="68"/>
      <c r="CF15" s="68"/>
      <c r="CG15" s="68"/>
      <c r="CH15" s="68"/>
      <c r="CI15" s="68"/>
      <c r="CJ15" s="68"/>
      <c r="CK15" s="68"/>
      <c r="CL15" s="68"/>
      <c r="CM15" s="68"/>
      <c r="CN15" s="68"/>
      <c r="CO15" s="68"/>
      <c r="CP15" s="68"/>
      <c r="CQ15" s="68"/>
      <c r="CR15" s="68"/>
      <c r="CS15" s="68"/>
      <c r="CT15" s="68"/>
      <c r="CU15" s="68"/>
      <c r="CV15" s="68"/>
      <c r="CW15" s="68"/>
      <c r="CX15" s="68"/>
      <c r="CY15" s="68"/>
      <c r="CZ15" s="68"/>
      <c r="DA15" s="68"/>
    </row>
    <row r="16" spans="1:123" s="78" customFormat="1" ht="16" x14ac:dyDescent="0.2">
      <c r="A16" s="83" t="s">
        <v>14</v>
      </c>
      <c r="B16" s="84" t="s">
        <v>376</v>
      </c>
      <c r="C16" s="85">
        <v>50</v>
      </c>
      <c r="D16" s="85">
        <v>10</v>
      </c>
      <c r="E16" s="86">
        <v>0.76</v>
      </c>
      <c r="F16" s="89">
        <v>0.35199999999999998</v>
      </c>
      <c r="G16" s="89">
        <v>0.33400000000000002</v>
      </c>
      <c r="H16" s="89">
        <v>0.37</v>
      </c>
      <c r="I16" s="89">
        <v>0.33300000000000002</v>
      </c>
      <c r="J16" s="89">
        <v>0.33100000000000002</v>
      </c>
      <c r="K16" s="89">
        <v>0.33300000000000002</v>
      </c>
      <c r="L16" s="89">
        <v>0.373</v>
      </c>
      <c r="M16" s="89">
        <v>0.35199999999999998</v>
      </c>
      <c r="N16" s="89">
        <v>0.41899999999999998</v>
      </c>
      <c r="O16" s="89">
        <v>0.371</v>
      </c>
      <c r="P16" s="89">
        <v>0.48</v>
      </c>
      <c r="Q16" s="89">
        <v>0.25</v>
      </c>
      <c r="R16" s="89">
        <v>0.307</v>
      </c>
      <c r="S16" s="90"/>
      <c r="T16" s="89"/>
      <c r="U16" s="89"/>
      <c r="V16" s="88"/>
      <c r="W16" s="88"/>
      <c r="X16" s="88"/>
      <c r="Y16" s="88"/>
      <c r="Z16" s="88"/>
      <c r="AA16" s="88"/>
      <c r="AB16" s="88"/>
      <c r="AC16" s="88"/>
      <c r="AD16" s="88"/>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5" t="s">
        <v>348</v>
      </c>
      <c r="BA16" s="115" t="s">
        <v>348</v>
      </c>
      <c r="BB16" s="115" t="s">
        <v>348</v>
      </c>
      <c r="BC16" s="115" t="s">
        <v>348</v>
      </c>
      <c r="BD16" s="115"/>
      <c r="BE16" s="115"/>
      <c r="BF16" s="115"/>
      <c r="BG16" s="115"/>
      <c r="BH16" s="115"/>
      <c r="BI16" s="115"/>
      <c r="BJ16" s="115"/>
      <c r="BK16" s="115"/>
      <c r="BL16" s="115"/>
      <c r="BM16" s="115"/>
      <c r="BN16" s="115"/>
      <c r="BO16" s="115"/>
      <c r="BP16" s="68"/>
      <c r="BQ16" s="68"/>
      <c r="BR16" s="68"/>
      <c r="BS16" s="68"/>
      <c r="BT16" s="68"/>
      <c r="BU16" s="68"/>
      <c r="BV16" s="68"/>
      <c r="BW16" s="68"/>
      <c r="BX16" s="68"/>
      <c r="BY16" s="68"/>
      <c r="BZ16" s="68"/>
      <c r="CA16" s="68"/>
      <c r="CB16" s="68"/>
      <c r="CC16" s="68"/>
      <c r="CD16" s="68"/>
      <c r="CE16" s="68"/>
      <c r="CF16" s="68"/>
      <c r="CG16" s="68"/>
      <c r="CH16" s="68"/>
      <c r="CI16" s="68"/>
      <c r="CJ16" s="68"/>
      <c r="CK16" s="68"/>
      <c r="CL16" s="68"/>
      <c r="CM16" s="68"/>
      <c r="CN16" s="68"/>
      <c r="CO16" s="68"/>
      <c r="CP16" s="68"/>
      <c r="CQ16" s="68"/>
      <c r="CR16" s="68"/>
      <c r="CS16" s="68"/>
      <c r="CT16" s="68"/>
      <c r="CU16" s="68"/>
      <c r="CV16" s="68"/>
      <c r="CW16" s="68"/>
      <c r="CX16" s="68"/>
      <c r="CY16" s="68"/>
      <c r="CZ16" s="68"/>
      <c r="DA16" s="68"/>
    </row>
    <row r="17" spans="1:105" s="78" customFormat="1" ht="16" x14ac:dyDescent="0.2">
      <c r="A17" s="83" t="s">
        <v>15</v>
      </c>
      <c r="B17" s="84" t="s">
        <v>352</v>
      </c>
      <c r="C17" s="85">
        <v>50</v>
      </c>
      <c r="D17" s="85">
        <v>10</v>
      </c>
      <c r="E17" s="86">
        <v>0.87</v>
      </c>
      <c r="F17" s="53">
        <v>0.29099999999999998</v>
      </c>
      <c r="G17" s="53">
        <v>0.29399999999999998</v>
      </c>
      <c r="H17" s="110">
        <v>0.31</v>
      </c>
      <c r="I17" s="53">
        <v>0.27800000000000002</v>
      </c>
      <c r="J17" s="110">
        <v>0.79</v>
      </c>
      <c r="K17" s="54">
        <v>0.43</v>
      </c>
      <c r="L17" s="53">
        <v>0.29699999999999999</v>
      </c>
      <c r="M17" s="110">
        <v>0.24</v>
      </c>
      <c r="N17" s="110">
        <v>0.25</v>
      </c>
      <c r="O17" s="54">
        <v>0.28999999999999998</v>
      </c>
      <c r="P17" s="89"/>
      <c r="Q17" s="89"/>
      <c r="R17" s="89"/>
      <c r="S17" s="89"/>
      <c r="T17" s="87"/>
      <c r="U17" s="89"/>
      <c r="V17" s="88"/>
      <c r="W17" s="88"/>
      <c r="X17" s="88"/>
      <c r="Y17" s="88"/>
      <c r="Z17" s="88"/>
      <c r="AA17" s="88"/>
      <c r="AB17" s="88"/>
      <c r="AC17" s="88"/>
      <c r="AD17" s="88"/>
      <c r="AE17" s="114"/>
      <c r="AF17" s="114"/>
      <c r="AG17" s="114"/>
      <c r="AH17" s="114"/>
      <c r="AI17" s="114"/>
      <c r="AJ17" s="116"/>
      <c r="AK17" s="116"/>
      <c r="AL17" s="116"/>
      <c r="AM17" s="116"/>
      <c r="AN17" s="116"/>
      <c r="AO17" s="114"/>
      <c r="AP17" s="114"/>
      <c r="AQ17" s="114"/>
      <c r="AR17" s="114"/>
      <c r="AS17" s="114"/>
      <c r="AT17" s="114"/>
      <c r="AU17" s="114"/>
      <c r="AV17" s="114"/>
      <c r="AW17" s="114"/>
      <c r="AX17" s="114"/>
      <c r="AY17" s="114"/>
      <c r="AZ17" s="115" t="s">
        <v>348</v>
      </c>
      <c r="BA17" s="115" t="s">
        <v>348</v>
      </c>
      <c r="BB17" s="115" t="s">
        <v>348</v>
      </c>
      <c r="BC17" s="115" t="s">
        <v>348</v>
      </c>
      <c r="BD17" s="115"/>
      <c r="BE17" s="115"/>
      <c r="BF17" s="115"/>
      <c r="BG17" s="115"/>
      <c r="BH17" s="115"/>
      <c r="BI17" s="115"/>
      <c r="BJ17" s="115"/>
      <c r="BK17" s="115"/>
      <c r="BL17" s="115"/>
      <c r="BM17" s="115"/>
      <c r="BN17" s="115"/>
      <c r="BO17" s="115"/>
      <c r="BP17" s="68"/>
      <c r="BQ17" s="68"/>
      <c r="BR17" s="68"/>
      <c r="BS17" s="68"/>
      <c r="BT17" s="68"/>
      <c r="BU17" s="68"/>
      <c r="BV17" s="68"/>
      <c r="BW17" s="68"/>
      <c r="BX17" s="68"/>
      <c r="BY17" s="68"/>
      <c r="BZ17" s="68"/>
      <c r="CA17" s="68"/>
      <c r="CB17" s="68"/>
      <c r="CC17" s="68"/>
      <c r="CD17" s="68"/>
      <c r="CE17" s="68"/>
      <c r="CF17" s="68"/>
      <c r="CG17" s="68"/>
      <c r="CH17" s="68"/>
      <c r="CI17" s="68"/>
      <c r="CJ17" s="68"/>
      <c r="CK17" s="68"/>
      <c r="CL17" s="68"/>
      <c r="CM17" s="68"/>
      <c r="CN17" s="68"/>
      <c r="CO17" s="68"/>
      <c r="CP17" s="68"/>
      <c r="CQ17" s="68"/>
      <c r="CR17" s="68"/>
      <c r="CS17" s="68"/>
      <c r="CT17" s="68"/>
      <c r="CU17" s="68"/>
      <c r="CV17" s="68"/>
      <c r="CW17" s="68"/>
      <c r="CX17" s="68"/>
      <c r="CY17" s="68"/>
      <c r="CZ17" s="68"/>
      <c r="DA17" s="68"/>
    </row>
    <row r="18" spans="1:105" s="124" customFormat="1" ht="16" x14ac:dyDescent="0.2">
      <c r="A18" s="122" t="s">
        <v>16</v>
      </c>
      <c r="B18" s="125" t="s">
        <v>353</v>
      </c>
      <c r="C18" s="126">
        <v>50</v>
      </c>
      <c r="D18" s="126">
        <v>10</v>
      </c>
      <c r="E18" s="127">
        <v>0.88</v>
      </c>
      <c r="F18" s="53">
        <v>0.39</v>
      </c>
      <c r="G18" s="53">
        <v>0.43</v>
      </c>
      <c r="H18" s="110">
        <v>0.36</v>
      </c>
      <c r="I18" s="53">
        <v>0.43</v>
      </c>
      <c r="J18" s="110">
        <v>0.83</v>
      </c>
      <c r="K18" s="54">
        <v>0.51</v>
      </c>
      <c r="L18" s="53">
        <v>0.37</v>
      </c>
      <c r="M18" s="110">
        <v>0.33</v>
      </c>
      <c r="N18" s="110">
        <v>0.31</v>
      </c>
      <c r="O18" s="54">
        <v>0.37</v>
      </c>
      <c r="P18" s="89"/>
      <c r="Q18" s="89"/>
      <c r="R18" s="89"/>
      <c r="S18" s="89"/>
      <c r="T18" s="89">
        <v>0.5</v>
      </c>
      <c r="U18" s="89"/>
      <c r="V18" s="89"/>
      <c r="W18" s="89"/>
      <c r="X18" s="89"/>
      <c r="Y18" s="89"/>
      <c r="Z18" s="89"/>
      <c r="AA18" s="89"/>
      <c r="AB18" s="89"/>
      <c r="AC18" s="89"/>
      <c r="AD18" s="89"/>
      <c r="AE18" s="89"/>
      <c r="AF18" s="89"/>
      <c r="AG18" s="89"/>
      <c r="AH18" s="89"/>
      <c r="AI18" s="89"/>
      <c r="AJ18" s="105"/>
      <c r="AK18" s="105"/>
      <c r="AL18" s="105"/>
      <c r="AM18" s="105"/>
      <c r="AN18" s="105"/>
      <c r="AO18" s="89"/>
      <c r="AP18" s="89"/>
      <c r="AQ18" s="89"/>
      <c r="AR18" s="89"/>
      <c r="AS18" s="89"/>
      <c r="AT18" s="89"/>
      <c r="AU18" s="89"/>
      <c r="AV18" s="89"/>
      <c r="AW18" s="89"/>
      <c r="AX18" s="89"/>
      <c r="AY18" s="89"/>
      <c r="AZ18" s="123" t="s">
        <v>348</v>
      </c>
      <c r="BA18" s="123" t="s">
        <v>348</v>
      </c>
      <c r="BB18" s="123" t="s">
        <v>348</v>
      </c>
      <c r="BC18" s="123" t="s">
        <v>348</v>
      </c>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123"/>
      <c r="CK18" s="123"/>
      <c r="CL18" s="123"/>
      <c r="CM18" s="123"/>
      <c r="CN18" s="123"/>
      <c r="CO18" s="123"/>
      <c r="CP18" s="123"/>
      <c r="CQ18" s="123"/>
      <c r="CR18" s="123"/>
      <c r="CS18" s="123"/>
      <c r="CT18" s="123"/>
      <c r="CU18" s="123"/>
      <c r="CV18" s="123"/>
      <c r="CW18" s="123"/>
      <c r="CX18" s="123"/>
      <c r="CY18" s="123"/>
      <c r="CZ18" s="123"/>
      <c r="DA18" s="123"/>
    </row>
    <row r="19" spans="1:105" s="78" customFormat="1" ht="16" x14ac:dyDescent="0.2">
      <c r="A19" s="83" t="s">
        <v>17</v>
      </c>
      <c r="B19" s="84" t="s">
        <v>397</v>
      </c>
      <c r="C19" s="85">
        <v>50</v>
      </c>
      <c r="D19" s="85">
        <v>10</v>
      </c>
      <c r="E19" s="86">
        <v>0.88</v>
      </c>
      <c r="F19" s="110"/>
      <c r="G19" s="110"/>
      <c r="H19" s="110"/>
      <c r="I19" s="110"/>
      <c r="J19" s="110"/>
      <c r="K19" s="110"/>
      <c r="L19" s="110">
        <v>0.34</v>
      </c>
      <c r="M19" s="110"/>
      <c r="N19" s="110"/>
      <c r="O19" s="110">
        <v>0.5</v>
      </c>
      <c r="P19" s="89"/>
      <c r="Q19" s="89"/>
      <c r="R19" s="89"/>
      <c r="S19" s="89"/>
      <c r="T19" s="89">
        <v>0.1</v>
      </c>
      <c r="U19" s="89">
        <v>0.1</v>
      </c>
      <c r="V19" s="87"/>
      <c r="W19" s="89"/>
      <c r="X19" s="89"/>
      <c r="Y19" s="89"/>
      <c r="Z19" s="89"/>
      <c r="AA19" s="89"/>
      <c r="AB19" s="89"/>
      <c r="AC19" s="89"/>
      <c r="AD19" s="89"/>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5" t="s">
        <v>348</v>
      </c>
      <c r="BA19" s="115" t="s">
        <v>348</v>
      </c>
      <c r="BB19" s="115" t="s">
        <v>348</v>
      </c>
      <c r="BC19" s="115" t="s">
        <v>348</v>
      </c>
      <c r="BD19" s="115"/>
      <c r="BE19" s="115"/>
      <c r="BF19" s="115"/>
      <c r="BG19" s="115"/>
      <c r="BH19" s="115"/>
      <c r="BI19" s="115"/>
      <c r="BJ19" s="115"/>
      <c r="BK19" s="115"/>
      <c r="BL19" s="115"/>
      <c r="BM19" s="115"/>
      <c r="BN19" s="115"/>
      <c r="BO19" s="115"/>
      <c r="BP19" s="68"/>
      <c r="BQ19" s="68"/>
      <c r="BR19" s="68"/>
      <c r="BS19" s="68"/>
      <c r="BT19" s="68"/>
      <c r="BU19" s="68"/>
      <c r="BV19" s="68"/>
      <c r="BW19" s="68"/>
      <c r="BX19" s="68"/>
      <c r="BY19" s="68"/>
      <c r="BZ19" s="68"/>
      <c r="CA19" s="68"/>
      <c r="CB19" s="68"/>
      <c r="CC19" s="68"/>
      <c r="CD19" s="68"/>
      <c r="CE19" s="68"/>
      <c r="CF19" s="68"/>
      <c r="CG19" s="68"/>
      <c r="CH19" s="68"/>
      <c r="CI19" s="68"/>
      <c r="CJ19" s="68"/>
      <c r="CK19" s="68"/>
      <c r="CL19" s="68"/>
      <c r="CM19" s="68"/>
      <c r="CN19" s="68"/>
      <c r="CO19" s="68"/>
      <c r="CP19" s="68"/>
      <c r="CQ19" s="68"/>
      <c r="CR19" s="68"/>
      <c r="CS19" s="68"/>
      <c r="CT19" s="68"/>
      <c r="CU19" s="68"/>
      <c r="CV19" s="68"/>
      <c r="CW19" s="68"/>
      <c r="CX19" s="68"/>
      <c r="CY19" s="68"/>
      <c r="CZ19" s="68"/>
      <c r="DA19" s="68"/>
    </row>
    <row r="20" spans="1:105" s="78" customFormat="1" ht="16" x14ac:dyDescent="0.2">
      <c r="A20" s="83" t="s">
        <v>18</v>
      </c>
      <c r="B20" s="84" t="s">
        <v>398</v>
      </c>
      <c r="C20" s="85">
        <v>50</v>
      </c>
      <c r="D20" s="85">
        <v>10</v>
      </c>
      <c r="E20" s="86">
        <v>0.41</v>
      </c>
      <c r="F20" s="110"/>
      <c r="G20" s="110"/>
      <c r="H20" s="110"/>
      <c r="I20" s="110"/>
      <c r="J20" s="110"/>
      <c r="K20" s="110"/>
      <c r="L20" s="110">
        <v>0.17</v>
      </c>
      <c r="M20" s="110"/>
      <c r="N20" s="110"/>
      <c r="O20" s="110">
        <v>0.28000000000000003</v>
      </c>
      <c r="P20" s="89"/>
      <c r="Q20" s="89"/>
      <c r="R20" s="89"/>
      <c r="S20" s="89"/>
      <c r="T20" s="89">
        <v>0.13</v>
      </c>
      <c r="U20" s="89">
        <v>0.17</v>
      </c>
      <c r="V20" s="89">
        <v>-0.1</v>
      </c>
      <c r="W20" s="87"/>
      <c r="X20" s="89"/>
      <c r="Y20" s="89"/>
      <c r="Z20" s="89"/>
      <c r="AA20" s="89"/>
      <c r="AB20" s="89"/>
      <c r="AC20" s="89"/>
      <c r="AD20" s="89"/>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5" t="s">
        <v>348</v>
      </c>
      <c r="BA20" s="115" t="s">
        <v>348</v>
      </c>
      <c r="BB20" s="115" t="s">
        <v>348</v>
      </c>
      <c r="BC20" s="115" t="s">
        <v>348</v>
      </c>
      <c r="BD20" s="115"/>
      <c r="BE20" s="115"/>
      <c r="BF20" s="115"/>
      <c r="BG20" s="115"/>
      <c r="BH20" s="115"/>
      <c r="BI20" s="115"/>
      <c r="BJ20" s="115"/>
      <c r="BK20" s="115"/>
      <c r="BL20" s="115"/>
      <c r="BM20" s="115"/>
      <c r="BN20" s="115"/>
      <c r="BO20" s="115"/>
      <c r="BP20" s="68"/>
      <c r="BQ20" s="68"/>
      <c r="BR20" s="68"/>
      <c r="BS20" s="68"/>
      <c r="BT20" s="68"/>
      <c r="BU20" s="68"/>
      <c r="BV20" s="68"/>
      <c r="BW20" s="68"/>
      <c r="BX20" s="68"/>
      <c r="BY20" s="68"/>
      <c r="BZ20" s="68"/>
      <c r="CA20" s="68"/>
      <c r="CB20" s="68"/>
      <c r="CC20" s="68"/>
      <c r="CD20" s="68"/>
      <c r="CE20" s="68"/>
      <c r="CF20" s="68"/>
      <c r="CG20" s="68"/>
      <c r="CH20" s="68"/>
      <c r="CI20" s="68"/>
      <c r="CJ20" s="68"/>
      <c r="CK20" s="68"/>
      <c r="CL20" s="68"/>
      <c r="CM20" s="68"/>
      <c r="CN20" s="68"/>
      <c r="CO20" s="68"/>
      <c r="CP20" s="68"/>
      <c r="CQ20" s="68"/>
      <c r="CR20" s="68"/>
      <c r="CS20" s="68"/>
      <c r="CT20" s="68"/>
      <c r="CU20" s="68"/>
      <c r="CV20" s="68"/>
      <c r="CW20" s="68"/>
      <c r="CX20" s="68"/>
      <c r="CY20" s="68"/>
      <c r="CZ20" s="68"/>
      <c r="DA20" s="68"/>
    </row>
    <row r="21" spans="1:105" s="78" customFormat="1" ht="16" x14ac:dyDescent="0.2">
      <c r="A21" s="83" t="s">
        <v>19</v>
      </c>
      <c r="B21" s="84" t="s">
        <v>399</v>
      </c>
      <c r="C21" s="85">
        <v>50</v>
      </c>
      <c r="D21" s="85">
        <v>10</v>
      </c>
      <c r="E21" s="86">
        <v>0.9</v>
      </c>
      <c r="F21" s="53">
        <v>0.23499999999999999</v>
      </c>
      <c r="G21" s="110">
        <v>0.48299999999999998</v>
      </c>
      <c r="H21" s="110"/>
      <c r="I21" s="53">
        <v>0.60399999999999998</v>
      </c>
      <c r="J21" s="110"/>
      <c r="K21" s="110"/>
      <c r="L21" s="110">
        <v>0.34</v>
      </c>
      <c r="M21" s="110"/>
      <c r="N21" s="110"/>
      <c r="O21" s="110">
        <v>0.42</v>
      </c>
      <c r="P21" s="89"/>
      <c r="Q21" s="89"/>
      <c r="R21" s="89"/>
      <c r="S21" s="89"/>
      <c r="T21" s="89">
        <v>0.13</v>
      </c>
      <c r="U21" s="89">
        <v>0.14000000000000001</v>
      </c>
      <c r="V21" s="89">
        <v>0.96</v>
      </c>
      <c r="W21" s="89">
        <v>0.12</v>
      </c>
      <c r="X21" s="87"/>
      <c r="Y21" s="89"/>
      <c r="Z21" s="89"/>
      <c r="AA21" s="89"/>
      <c r="AB21" s="89"/>
      <c r="AC21" s="89"/>
      <c r="AD21" s="89"/>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5" t="s">
        <v>348</v>
      </c>
      <c r="BA21" s="115" t="s">
        <v>348</v>
      </c>
      <c r="BB21" s="115" t="s">
        <v>348</v>
      </c>
      <c r="BC21" s="115" t="s">
        <v>348</v>
      </c>
      <c r="BD21" s="115"/>
      <c r="BE21" s="115"/>
      <c r="BF21" s="115"/>
      <c r="BG21" s="115"/>
      <c r="BH21" s="115"/>
      <c r="BI21" s="115"/>
      <c r="BJ21" s="115"/>
      <c r="BK21" s="115"/>
      <c r="BL21" s="115"/>
      <c r="BM21" s="115"/>
      <c r="BN21" s="115"/>
      <c r="BO21" s="115"/>
      <c r="BP21" s="68"/>
      <c r="BQ21" s="68"/>
      <c r="BR21" s="68"/>
      <c r="BS21" s="68"/>
      <c r="BT21" s="68"/>
      <c r="BU21" s="68"/>
      <c r="BV21" s="68"/>
      <c r="BW21" s="68"/>
      <c r="BX21" s="68"/>
      <c r="BY21" s="68"/>
      <c r="BZ21" s="68"/>
      <c r="CA21" s="68"/>
      <c r="CB21" s="68"/>
      <c r="CC21" s="68"/>
      <c r="CD21" s="68"/>
      <c r="CE21" s="68"/>
      <c r="CF21" s="68"/>
      <c r="CG21" s="68"/>
      <c r="CH21" s="68"/>
      <c r="CI21" s="68"/>
      <c r="CJ21" s="68"/>
      <c r="CK21" s="68"/>
      <c r="CL21" s="68"/>
      <c r="CM21" s="68"/>
      <c r="CN21" s="68"/>
      <c r="CO21" s="68"/>
      <c r="CP21" s="68"/>
      <c r="CQ21" s="68"/>
      <c r="CR21" s="68"/>
      <c r="CS21" s="68"/>
      <c r="CT21" s="68"/>
      <c r="CU21" s="68"/>
      <c r="CV21" s="68"/>
      <c r="CW21" s="68"/>
      <c r="CX21" s="68"/>
      <c r="CY21" s="68"/>
      <c r="CZ21" s="68"/>
      <c r="DA21" s="68"/>
    </row>
    <row r="22" spans="1:105" s="78" customFormat="1" ht="16" x14ac:dyDescent="0.2">
      <c r="A22" s="83" t="s">
        <v>20</v>
      </c>
      <c r="B22" s="84" t="s">
        <v>400</v>
      </c>
      <c r="C22" s="85">
        <v>50</v>
      </c>
      <c r="D22" s="85">
        <v>10</v>
      </c>
      <c r="E22" s="86">
        <v>0.75</v>
      </c>
      <c r="F22" s="53">
        <v>0.14599999999999999</v>
      </c>
      <c r="G22" s="110">
        <v>0.33</v>
      </c>
      <c r="H22" s="110"/>
      <c r="I22" s="53">
        <v>0.57299999999999995</v>
      </c>
      <c r="J22" s="110"/>
      <c r="K22" s="110"/>
      <c r="L22" s="110">
        <v>0.47</v>
      </c>
      <c r="M22" s="110"/>
      <c r="N22" s="110"/>
      <c r="O22" s="110">
        <v>0.47</v>
      </c>
      <c r="P22" s="89"/>
      <c r="Q22" s="89"/>
      <c r="R22" s="89"/>
      <c r="S22" s="89"/>
      <c r="T22" s="89">
        <v>0.1</v>
      </c>
      <c r="U22" s="89">
        <v>0.1</v>
      </c>
      <c r="V22" s="89">
        <v>0.41</v>
      </c>
      <c r="W22" s="89">
        <v>-0.01</v>
      </c>
      <c r="X22" s="89">
        <v>0.41</v>
      </c>
      <c r="Y22" s="87"/>
      <c r="Z22" s="89"/>
      <c r="AA22" s="89"/>
      <c r="AB22" s="89"/>
      <c r="AC22" s="89"/>
      <c r="AD22" s="89"/>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5" t="s">
        <v>348</v>
      </c>
      <c r="BA22" s="115" t="s">
        <v>348</v>
      </c>
      <c r="BB22" s="115" t="s">
        <v>348</v>
      </c>
      <c r="BC22" s="115" t="s">
        <v>348</v>
      </c>
      <c r="BD22" s="115"/>
      <c r="BE22" s="115"/>
      <c r="BF22" s="115"/>
      <c r="BG22" s="115"/>
      <c r="BH22" s="115"/>
      <c r="BI22" s="115"/>
      <c r="BJ22" s="115"/>
      <c r="BK22" s="115"/>
      <c r="BL22" s="115"/>
      <c r="BM22" s="115"/>
      <c r="BN22" s="115"/>
      <c r="BO22" s="115"/>
      <c r="BP22" s="68"/>
      <c r="BQ22" s="68"/>
      <c r="BR22" s="68"/>
      <c r="BS22" s="68"/>
      <c r="BT22" s="68"/>
      <c r="BU22" s="68"/>
      <c r="BV22" s="68"/>
      <c r="BW22" s="68"/>
      <c r="BX22" s="68"/>
      <c r="BY22" s="68"/>
      <c r="BZ22" s="68"/>
      <c r="CA22" s="68"/>
      <c r="CB22" s="68"/>
      <c r="CC22" s="68"/>
      <c r="CD22" s="68"/>
      <c r="CE22" s="68"/>
      <c r="CF22" s="68"/>
      <c r="CG22" s="68"/>
      <c r="CH22" s="68"/>
      <c r="CI22" s="68"/>
      <c r="CJ22" s="68"/>
      <c r="CK22" s="68"/>
      <c r="CL22" s="68"/>
      <c r="CM22" s="68"/>
      <c r="CN22" s="68"/>
      <c r="CO22" s="68"/>
      <c r="CP22" s="68"/>
      <c r="CQ22" s="68"/>
      <c r="CR22" s="68"/>
      <c r="CS22" s="68"/>
      <c r="CT22" s="68"/>
      <c r="CU22" s="68"/>
      <c r="CV22" s="68"/>
      <c r="CW22" s="68"/>
      <c r="CX22" s="68"/>
      <c r="CY22" s="68"/>
      <c r="CZ22" s="68"/>
      <c r="DA22" s="68"/>
    </row>
    <row r="23" spans="1:105" s="78" customFormat="1" ht="16" x14ac:dyDescent="0.2">
      <c r="A23" s="83" t="s">
        <v>42</v>
      </c>
      <c r="B23" s="84" t="s">
        <v>354</v>
      </c>
      <c r="C23" s="85">
        <v>50</v>
      </c>
      <c r="D23" s="85">
        <v>10</v>
      </c>
      <c r="E23" s="86">
        <v>0.45</v>
      </c>
      <c r="F23" s="110">
        <v>0.14599999999999999</v>
      </c>
      <c r="G23" s="110">
        <v>0.13600000000000001</v>
      </c>
      <c r="H23" s="110"/>
      <c r="I23" s="111">
        <v>-0.17799999999999999</v>
      </c>
      <c r="J23" s="110"/>
      <c r="K23" s="110"/>
      <c r="L23" s="110">
        <v>0.43</v>
      </c>
      <c r="M23" s="110"/>
      <c r="N23" s="110"/>
      <c r="O23" s="110">
        <v>0.04</v>
      </c>
      <c r="P23" s="89"/>
      <c r="Q23" s="89"/>
      <c r="R23" s="89"/>
      <c r="S23" s="89"/>
      <c r="T23" s="89">
        <v>0.14000000000000001</v>
      </c>
      <c r="U23" s="89">
        <v>0.14000000000000001</v>
      </c>
      <c r="V23" s="89">
        <v>-0.02</v>
      </c>
      <c r="W23" s="89">
        <v>7.0000000000000007E-2</v>
      </c>
      <c r="X23" s="89">
        <v>0.01</v>
      </c>
      <c r="Y23" s="89">
        <v>0.02</v>
      </c>
      <c r="Z23" s="87"/>
      <c r="AA23" s="89"/>
      <c r="AB23" s="89"/>
      <c r="AC23" s="89"/>
      <c r="AD23" s="89"/>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5" t="s">
        <v>348</v>
      </c>
      <c r="BA23" s="115" t="s">
        <v>348</v>
      </c>
      <c r="BB23" s="115" t="s">
        <v>348</v>
      </c>
      <c r="BC23" s="115" t="s">
        <v>348</v>
      </c>
      <c r="BD23" s="115"/>
      <c r="BE23" s="115"/>
      <c r="BF23" s="115"/>
      <c r="BG23" s="115"/>
      <c r="BH23" s="115"/>
      <c r="BI23" s="115"/>
      <c r="BJ23" s="115"/>
      <c r="BK23" s="115"/>
      <c r="BL23" s="115"/>
      <c r="BM23" s="115"/>
      <c r="BN23" s="115"/>
      <c r="BO23" s="115"/>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row>
    <row r="24" spans="1:105" s="78" customFormat="1" ht="16" x14ac:dyDescent="0.2">
      <c r="A24" s="83" t="s">
        <v>43</v>
      </c>
      <c r="B24" s="84" t="s">
        <v>355</v>
      </c>
      <c r="C24" s="85">
        <v>50</v>
      </c>
      <c r="D24" s="85">
        <v>10</v>
      </c>
      <c r="E24" s="86">
        <v>0.46</v>
      </c>
      <c r="F24" s="110">
        <v>0.42899999999999999</v>
      </c>
      <c r="G24" s="110">
        <v>0.71</v>
      </c>
      <c r="H24" s="110"/>
      <c r="I24" s="111">
        <v>-0.06</v>
      </c>
      <c r="J24" s="110"/>
      <c r="K24" s="110"/>
      <c r="L24" s="110">
        <v>0.3</v>
      </c>
      <c r="M24" s="110"/>
      <c r="N24" s="110"/>
      <c r="O24" s="110">
        <v>7.0000000000000007E-2</v>
      </c>
      <c r="P24" s="89"/>
      <c r="Q24" s="89"/>
      <c r="R24" s="89"/>
      <c r="S24" s="89">
        <v>0.76</v>
      </c>
      <c r="T24" s="89">
        <v>0.15</v>
      </c>
      <c r="U24" s="89">
        <v>0.18</v>
      </c>
      <c r="V24" s="89">
        <v>0.05</v>
      </c>
      <c r="W24" s="89">
        <v>-0.01</v>
      </c>
      <c r="X24" s="89">
        <v>7.0000000000000007E-2</v>
      </c>
      <c r="Y24" s="89">
        <v>0.08</v>
      </c>
      <c r="Z24" s="89">
        <v>0.19</v>
      </c>
      <c r="AA24" s="87"/>
      <c r="AB24" s="89"/>
      <c r="AC24" s="89"/>
      <c r="AD24" s="89"/>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5" t="s">
        <v>348</v>
      </c>
      <c r="BA24" s="115" t="s">
        <v>348</v>
      </c>
      <c r="BB24" s="115" t="s">
        <v>348</v>
      </c>
      <c r="BC24" s="115" t="s">
        <v>348</v>
      </c>
      <c r="BD24" s="115"/>
      <c r="BE24" s="115"/>
      <c r="BF24" s="115"/>
      <c r="BG24" s="115"/>
      <c r="BH24" s="115"/>
      <c r="BI24" s="115"/>
      <c r="BJ24" s="115"/>
      <c r="BK24" s="115"/>
      <c r="BL24" s="115"/>
      <c r="BM24" s="115"/>
      <c r="BN24" s="115"/>
      <c r="BO24" s="115"/>
      <c r="BP24" s="68"/>
      <c r="BQ24" s="68"/>
      <c r="BR24" s="68"/>
      <c r="BS24" s="68"/>
      <c r="BT24" s="68"/>
      <c r="BU24" s="68"/>
      <c r="BV24" s="68"/>
      <c r="BW24" s="68"/>
      <c r="BX24" s="68"/>
      <c r="BY24" s="68"/>
      <c r="BZ24" s="68"/>
      <c r="CA24" s="68"/>
      <c r="CB24" s="68"/>
      <c r="CC24" s="68"/>
      <c r="CD24" s="68"/>
      <c r="CE24" s="68"/>
      <c r="CF24" s="68"/>
      <c r="CG24" s="68"/>
      <c r="CH24" s="68"/>
      <c r="CI24" s="68"/>
      <c r="CJ24" s="68"/>
      <c r="CK24" s="68"/>
      <c r="CL24" s="68"/>
      <c r="CM24" s="68"/>
      <c r="CN24" s="68"/>
      <c r="CO24" s="68"/>
      <c r="CP24" s="68"/>
      <c r="CQ24" s="68"/>
      <c r="CR24" s="68"/>
      <c r="CS24" s="68"/>
      <c r="CT24" s="68"/>
      <c r="CU24" s="68"/>
      <c r="CV24" s="68"/>
      <c r="CW24" s="68"/>
      <c r="CX24" s="68"/>
      <c r="CY24" s="68"/>
      <c r="CZ24" s="68"/>
      <c r="DA24" s="68"/>
    </row>
    <row r="25" spans="1:105" s="78" customFormat="1" ht="16" x14ac:dyDescent="0.2">
      <c r="A25" s="83" t="s">
        <v>44</v>
      </c>
      <c r="B25" s="84" t="s">
        <v>403</v>
      </c>
      <c r="C25" s="85">
        <v>50</v>
      </c>
      <c r="D25" s="85">
        <v>10</v>
      </c>
      <c r="E25" s="86">
        <v>0.53</v>
      </c>
      <c r="F25" s="110">
        <v>0.19800000000000001</v>
      </c>
      <c r="G25" s="110"/>
      <c r="H25" s="110"/>
      <c r="I25" s="110">
        <v>0.42599999999999999</v>
      </c>
      <c r="J25" s="110"/>
      <c r="K25" s="110"/>
      <c r="L25" s="110">
        <v>0.39</v>
      </c>
      <c r="M25" s="110"/>
      <c r="N25" s="110"/>
      <c r="O25" s="110">
        <v>0.26</v>
      </c>
      <c r="P25" s="89"/>
      <c r="Q25" s="89"/>
      <c r="R25" s="89"/>
      <c r="S25" s="89"/>
      <c r="T25" s="89">
        <v>0.11</v>
      </c>
      <c r="U25" s="89">
        <v>0.1</v>
      </c>
      <c r="V25" s="89">
        <v>7.0000000000000007E-2</v>
      </c>
      <c r="W25" s="89">
        <v>0.03</v>
      </c>
      <c r="X25" s="89">
        <v>0.08</v>
      </c>
      <c r="Y25" s="89">
        <v>0.08</v>
      </c>
      <c r="Z25" s="89">
        <v>0.08</v>
      </c>
      <c r="AA25" s="89">
        <v>0.12</v>
      </c>
      <c r="AB25" s="87"/>
      <c r="AC25" s="89"/>
      <c r="AD25" s="89"/>
      <c r="AE25" s="89"/>
      <c r="AF25" s="89"/>
      <c r="AG25" s="89"/>
      <c r="AH25" s="89"/>
      <c r="AI25" s="89"/>
      <c r="AJ25" s="89"/>
      <c r="AK25" s="89"/>
      <c r="AL25" s="89"/>
      <c r="AM25" s="89"/>
      <c r="AN25" s="89"/>
      <c r="AO25" s="88"/>
      <c r="AP25" s="88"/>
      <c r="AQ25" s="88"/>
      <c r="AR25" s="88"/>
      <c r="AS25" s="88"/>
      <c r="AT25" s="88"/>
      <c r="AU25" s="88"/>
      <c r="AV25" s="88"/>
      <c r="AW25" s="88"/>
      <c r="AX25" s="88"/>
      <c r="AY25" s="88"/>
      <c r="AZ25" s="68" t="s">
        <v>348</v>
      </c>
      <c r="BA25" s="68" t="s">
        <v>348</v>
      </c>
      <c r="BB25" s="68" t="s">
        <v>348</v>
      </c>
      <c r="BC25" s="68" t="s">
        <v>348</v>
      </c>
      <c r="BD25" s="68"/>
      <c r="BE25" s="68"/>
      <c r="BF25" s="68"/>
      <c r="BG25" s="68"/>
      <c r="BH25" s="68"/>
      <c r="BI25" s="68"/>
      <c r="BJ25" s="68"/>
      <c r="BK25" s="68"/>
      <c r="BL25" s="68"/>
      <c r="BM25" s="68"/>
      <c r="BN25" s="68"/>
      <c r="BO25" s="68"/>
      <c r="BP25" s="68"/>
      <c r="BQ25" s="68"/>
      <c r="BR25" s="68"/>
      <c r="BS25" s="68"/>
      <c r="BT25" s="68"/>
      <c r="BU25" s="68"/>
      <c r="BV25" s="68"/>
      <c r="BW25" s="68"/>
      <c r="BX25" s="68"/>
      <c r="BY25" s="68"/>
      <c r="BZ25" s="68"/>
      <c r="CA25" s="68"/>
      <c r="CB25" s="68"/>
      <c r="CC25" s="68"/>
      <c r="CD25" s="68"/>
      <c r="CE25" s="68"/>
      <c r="CF25" s="68"/>
      <c r="CG25" s="68"/>
      <c r="CH25" s="68"/>
      <c r="CI25" s="68"/>
      <c r="CJ25" s="68"/>
      <c r="CK25" s="68"/>
      <c r="CL25" s="68"/>
      <c r="CM25" s="68"/>
      <c r="CN25" s="68"/>
      <c r="CO25" s="68"/>
      <c r="CP25" s="68"/>
      <c r="CQ25" s="68"/>
      <c r="CR25" s="68"/>
      <c r="CS25" s="68"/>
      <c r="CT25" s="68"/>
      <c r="CU25" s="68"/>
      <c r="CV25" s="68"/>
      <c r="CW25" s="68"/>
      <c r="CX25" s="68"/>
      <c r="CY25" s="68"/>
      <c r="CZ25" s="68"/>
      <c r="DA25" s="68"/>
    </row>
    <row r="26" spans="1:105" s="78" customFormat="1" ht="16" x14ac:dyDescent="0.2">
      <c r="A26" s="83" t="s">
        <v>45</v>
      </c>
      <c r="B26" s="84" t="s">
        <v>404</v>
      </c>
      <c r="C26" s="85">
        <v>50</v>
      </c>
      <c r="D26" s="85">
        <v>10</v>
      </c>
      <c r="E26" s="91">
        <v>0.33</v>
      </c>
      <c r="F26" s="110">
        <v>4.5999999999999999E-2</v>
      </c>
      <c r="G26" s="110"/>
      <c r="H26" s="110"/>
      <c r="I26" s="110">
        <v>0.34300000000000003</v>
      </c>
      <c r="J26" s="110"/>
      <c r="K26" s="110"/>
      <c r="L26" s="110">
        <v>0.33</v>
      </c>
      <c r="M26" s="110"/>
      <c r="N26" s="110"/>
      <c r="O26" s="110">
        <v>0.01</v>
      </c>
      <c r="P26" s="89"/>
      <c r="Q26" s="89"/>
      <c r="R26" s="89"/>
      <c r="S26" s="89"/>
      <c r="T26" s="89">
        <v>0.1</v>
      </c>
      <c r="U26" s="89">
        <v>0.13</v>
      </c>
      <c r="V26" s="89">
        <v>0.05</v>
      </c>
      <c r="W26" s="89">
        <v>0.04</v>
      </c>
      <c r="X26" s="89">
        <v>0.06</v>
      </c>
      <c r="Y26" s="89">
        <v>0.01</v>
      </c>
      <c r="Z26" s="89">
        <v>0.06</v>
      </c>
      <c r="AA26" s="89">
        <v>0.11</v>
      </c>
      <c r="AB26" s="89">
        <v>0.34</v>
      </c>
      <c r="AC26" s="87"/>
      <c r="AD26" s="89"/>
      <c r="AE26" s="89"/>
      <c r="AF26" s="89"/>
      <c r="AG26" s="89"/>
      <c r="AH26" s="89"/>
      <c r="AI26" s="89"/>
      <c r="AJ26" s="89"/>
      <c r="AK26" s="89"/>
      <c r="AL26" s="89"/>
      <c r="AM26" s="89"/>
      <c r="AN26" s="89"/>
      <c r="AO26" s="88"/>
      <c r="AP26" s="88"/>
      <c r="AQ26" s="88"/>
      <c r="AR26" s="88"/>
      <c r="AS26" s="88"/>
      <c r="AT26" s="88"/>
      <c r="AU26" s="88"/>
      <c r="AV26" s="88"/>
      <c r="AW26" s="88"/>
      <c r="AX26" s="88"/>
      <c r="AY26" s="88"/>
      <c r="AZ26" s="68" t="s">
        <v>348</v>
      </c>
      <c r="BA26" s="68" t="s">
        <v>348</v>
      </c>
      <c r="BB26" s="68" t="s">
        <v>348</v>
      </c>
      <c r="BC26" s="68" t="s">
        <v>348</v>
      </c>
      <c r="BD26" s="68"/>
      <c r="BE26" s="68"/>
      <c r="BF26" s="68"/>
      <c r="BG26" s="68"/>
      <c r="BH26" s="68"/>
      <c r="BI26" s="68"/>
      <c r="BJ26" s="68"/>
      <c r="BK26" s="68"/>
      <c r="BL26" s="68"/>
      <c r="BM26" s="68"/>
      <c r="BN26" s="68"/>
      <c r="BO26" s="68"/>
      <c r="BP26" s="68"/>
      <c r="BQ26" s="68"/>
      <c r="BR26" s="68"/>
      <c r="BS26" s="68"/>
      <c r="BT26" s="68"/>
      <c r="BU26" s="68"/>
      <c r="BV26" s="68"/>
      <c r="BW26" s="68"/>
      <c r="BX26" s="68"/>
      <c r="BY26" s="68"/>
      <c r="BZ26" s="68"/>
      <c r="CA26" s="68"/>
      <c r="CB26" s="68"/>
      <c r="CC26" s="68"/>
      <c r="CD26" s="68"/>
      <c r="CE26" s="68"/>
      <c r="CF26" s="68"/>
      <c r="CG26" s="68"/>
      <c r="CH26" s="68"/>
      <c r="CI26" s="68"/>
      <c r="CJ26" s="68"/>
      <c r="CK26" s="68"/>
      <c r="CL26" s="68"/>
      <c r="CM26" s="68"/>
      <c r="CN26" s="68"/>
      <c r="CO26" s="68"/>
      <c r="CP26" s="68"/>
      <c r="CQ26" s="68"/>
      <c r="CR26" s="68"/>
      <c r="CS26" s="68"/>
      <c r="CT26" s="68"/>
      <c r="CU26" s="68"/>
      <c r="CV26" s="68"/>
      <c r="CW26" s="68"/>
      <c r="CX26" s="68"/>
      <c r="CY26" s="68"/>
      <c r="CZ26" s="68"/>
      <c r="DA26" s="68"/>
    </row>
    <row r="27" spans="1:105" s="78" customFormat="1" ht="16" x14ac:dyDescent="0.2">
      <c r="A27" s="83" t="s">
        <v>46</v>
      </c>
      <c r="B27" s="84" t="s">
        <v>402</v>
      </c>
      <c r="C27" s="85">
        <v>50</v>
      </c>
      <c r="D27" s="85">
        <v>10</v>
      </c>
      <c r="E27" s="86">
        <v>0.74</v>
      </c>
      <c r="F27" s="110">
        <v>0.42799999999999999</v>
      </c>
      <c r="G27" s="110"/>
      <c r="H27" s="110"/>
      <c r="I27" s="110">
        <v>0.47499999999999998</v>
      </c>
      <c r="J27" s="110"/>
      <c r="K27" s="110"/>
      <c r="L27" s="110">
        <v>0.2</v>
      </c>
      <c r="M27" s="110"/>
      <c r="N27" s="110"/>
      <c r="O27" s="110">
        <v>0.06</v>
      </c>
      <c r="P27" s="89"/>
      <c r="Q27" s="89"/>
      <c r="R27" s="89"/>
      <c r="S27" s="89"/>
      <c r="T27" s="89">
        <v>0.25</v>
      </c>
      <c r="U27" s="89">
        <v>0.26</v>
      </c>
      <c r="V27" s="89">
        <v>0.04</v>
      </c>
      <c r="W27" s="89">
        <v>0.12</v>
      </c>
      <c r="X27" s="89">
        <v>7.0000000000000007E-2</v>
      </c>
      <c r="Y27" s="89">
        <v>0.02</v>
      </c>
      <c r="Z27" s="89">
        <v>0.18</v>
      </c>
      <c r="AA27" s="89">
        <v>0.14000000000000001</v>
      </c>
      <c r="AB27" s="89">
        <v>0.14000000000000001</v>
      </c>
      <c r="AC27" s="89">
        <v>0.13</v>
      </c>
      <c r="AD27" s="87"/>
      <c r="AE27" s="89"/>
      <c r="AF27" s="89"/>
      <c r="AG27" s="89"/>
      <c r="AH27" s="89"/>
      <c r="AI27" s="89"/>
      <c r="AJ27" s="89"/>
      <c r="AK27" s="89"/>
      <c r="AL27" s="89"/>
      <c r="AM27" s="89"/>
      <c r="AN27" s="89"/>
      <c r="AO27" s="88"/>
      <c r="AP27" s="88"/>
      <c r="AQ27" s="88"/>
      <c r="AR27" s="88"/>
      <c r="AS27" s="88"/>
      <c r="AT27" s="88"/>
      <c r="AU27" s="88"/>
      <c r="AV27" s="88"/>
      <c r="AW27" s="88"/>
      <c r="AX27" s="88"/>
      <c r="AY27" s="88"/>
      <c r="AZ27" s="68"/>
      <c r="BA27" s="6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68"/>
      <c r="CA27" s="68"/>
      <c r="CB27" s="68"/>
      <c r="CC27" s="68"/>
      <c r="CD27" s="68"/>
      <c r="CE27" s="68"/>
      <c r="CF27" s="68"/>
      <c r="CG27" s="68"/>
      <c r="CH27" s="68"/>
      <c r="CI27" s="68"/>
      <c r="CJ27" s="68"/>
      <c r="CK27" s="68"/>
      <c r="CL27" s="68"/>
      <c r="CM27" s="68"/>
      <c r="CN27" s="68"/>
      <c r="CO27" s="68"/>
      <c r="CP27" s="68"/>
      <c r="CQ27" s="68"/>
      <c r="CR27" s="68"/>
      <c r="CS27" s="68"/>
      <c r="CT27" s="68"/>
      <c r="CU27" s="68"/>
      <c r="CV27" s="68"/>
      <c r="CW27" s="68"/>
      <c r="CX27" s="68"/>
      <c r="CY27" s="68"/>
      <c r="CZ27" s="68"/>
      <c r="DA27" s="68"/>
    </row>
    <row r="28" spans="1:105" s="78" customFormat="1" ht="16" x14ac:dyDescent="0.2">
      <c r="A28" s="83" t="s">
        <v>47</v>
      </c>
      <c r="B28" s="84" t="s">
        <v>401</v>
      </c>
      <c r="C28" s="85">
        <v>50</v>
      </c>
      <c r="D28" s="85">
        <v>10</v>
      </c>
      <c r="E28" s="86">
        <v>0.81</v>
      </c>
      <c r="F28" s="110">
        <v>0.41899999999999998</v>
      </c>
      <c r="G28" s="110"/>
      <c r="H28" s="110"/>
      <c r="I28" s="110">
        <v>0.47899999999999998</v>
      </c>
      <c r="J28" s="110"/>
      <c r="K28" s="110"/>
      <c r="L28" s="110">
        <v>0.26</v>
      </c>
      <c r="M28" s="110"/>
      <c r="N28" s="110"/>
      <c r="O28" s="110">
        <v>0.19</v>
      </c>
      <c r="P28" s="89"/>
      <c r="Q28" s="89"/>
      <c r="R28" s="89"/>
      <c r="S28" s="89"/>
      <c r="T28" s="89">
        <v>0.2</v>
      </c>
      <c r="U28" s="89">
        <v>0.22</v>
      </c>
      <c r="V28" s="89">
        <v>0.08</v>
      </c>
      <c r="W28" s="89">
        <v>0.17</v>
      </c>
      <c r="X28" s="89">
        <v>0.12</v>
      </c>
      <c r="Y28" s="89">
        <v>0.08</v>
      </c>
      <c r="Z28" s="89">
        <v>0.16</v>
      </c>
      <c r="AA28" s="89">
        <v>0.15</v>
      </c>
      <c r="AB28" s="89">
        <v>0.18</v>
      </c>
      <c r="AC28" s="89">
        <v>0.15</v>
      </c>
      <c r="AD28" s="89">
        <v>0.79</v>
      </c>
      <c r="AE28" s="87"/>
      <c r="AF28" s="89"/>
      <c r="AG28" s="89"/>
      <c r="AH28" s="89"/>
      <c r="AI28" s="89"/>
      <c r="AJ28" s="89"/>
      <c r="AK28" s="89"/>
      <c r="AL28" s="89"/>
      <c r="AM28" s="89"/>
      <c r="AN28" s="89"/>
      <c r="AO28" s="88"/>
      <c r="AP28" s="88"/>
      <c r="AQ28" s="88"/>
      <c r="AR28" s="88"/>
      <c r="AS28" s="88"/>
      <c r="AT28" s="88"/>
      <c r="AU28" s="88"/>
      <c r="AV28" s="88"/>
      <c r="AW28" s="88"/>
      <c r="AX28" s="88"/>
      <c r="AY28" s="88"/>
      <c r="AZ28" s="68"/>
      <c r="BA28" s="6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68"/>
      <c r="CA28" s="68"/>
      <c r="CB28" s="68"/>
      <c r="CC28" s="68"/>
      <c r="CD28" s="68"/>
      <c r="CE28" s="68"/>
      <c r="CF28" s="68"/>
      <c r="CG28" s="68"/>
      <c r="CH28" s="68"/>
      <c r="CI28" s="68"/>
      <c r="CJ28" s="68"/>
      <c r="CK28" s="68"/>
      <c r="CL28" s="68"/>
      <c r="CM28" s="68"/>
      <c r="CN28" s="68"/>
      <c r="CO28" s="68"/>
      <c r="CP28" s="68"/>
      <c r="CQ28" s="68"/>
      <c r="CR28" s="68"/>
      <c r="CS28" s="68"/>
      <c r="CT28" s="68"/>
      <c r="CU28" s="68"/>
      <c r="CV28" s="68"/>
      <c r="CW28" s="68"/>
      <c r="CX28" s="68"/>
      <c r="CY28" s="68"/>
      <c r="CZ28" s="68"/>
      <c r="DA28" s="68"/>
    </row>
    <row r="29" spans="1:105" s="78" customFormat="1" ht="16" x14ac:dyDescent="0.2">
      <c r="A29" s="83" t="s">
        <v>48</v>
      </c>
      <c r="B29" s="84" t="s">
        <v>356</v>
      </c>
      <c r="C29" s="85">
        <v>50</v>
      </c>
      <c r="D29" s="85">
        <v>10</v>
      </c>
      <c r="E29" s="91">
        <v>0.59</v>
      </c>
      <c r="F29" s="110">
        <v>0.28699999999999998</v>
      </c>
      <c r="G29" s="110"/>
      <c r="H29" s="110"/>
      <c r="I29" s="110">
        <v>0.41099999999999998</v>
      </c>
      <c r="J29" s="110"/>
      <c r="K29" s="110"/>
      <c r="L29" s="110">
        <v>0.2</v>
      </c>
      <c r="M29" s="110"/>
      <c r="N29" s="110"/>
      <c r="O29" s="110">
        <v>0.17</v>
      </c>
      <c r="P29" s="89"/>
      <c r="Q29" s="89"/>
      <c r="R29" s="89"/>
      <c r="S29" s="89"/>
      <c r="T29" s="89">
        <v>0.09</v>
      </c>
      <c r="U29" s="89">
        <v>0.14000000000000001</v>
      </c>
      <c r="V29" s="89">
        <v>0</v>
      </c>
      <c r="W29" s="89">
        <v>0.09</v>
      </c>
      <c r="X29" s="89">
        <v>0.03</v>
      </c>
      <c r="Y29" s="89">
        <v>0</v>
      </c>
      <c r="Z29" s="89">
        <v>0.14000000000000001</v>
      </c>
      <c r="AA29" s="89">
        <v>0.13</v>
      </c>
      <c r="AB29" s="89">
        <v>0.08</v>
      </c>
      <c r="AC29" s="89">
        <v>0.03</v>
      </c>
      <c r="AD29" s="89">
        <v>0.1</v>
      </c>
      <c r="AE29" s="89">
        <v>0.1</v>
      </c>
      <c r="AF29" s="87"/>
      <c r="AG29" s="89"/>
      <c r="AH29" s="89"/>
      <c r="AI29" s="89"/>
      <c r="AJ29" s="89"/>
      <c r="AK29" s="89"/>
      <c r="AL29" s="89"/>
      <c r="AM29" s="89"/>
      <c r="AN29" s="89"/>
      <c r="AO29" s="88"/>
      <c r="AP29" s="88"/>
      <c r="AQ29" s="88"/>
      <c r="AR29" s="88"/>
      <c r="AS29" s="88"/>
      <c r="AT29" s="88"/>
      <c r="AU29" s="88"/>
      <c r="AV29" s="88"/>
      <c r="AW29" s="88"/>
      <c r="AX29" s="88"/>
      <c r="AY29" s="8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8"/>
      <c r="CE29" s="68"/>
      <c r="CF29" s="68"/>
      <c r="CG29" s="68"/>
      <c r="CH29" s="68"/>
      <c r="CI29" s="68"/>
      <c r="CJ29" s="68"/>
      <c r="CK29" s="68"/>
      <c r="CL29" s="68"/>
      <c r="CM29" s="68"/>
      <c r="CN29" s="68"/>
      <c r="CO29" s="68"/>
      <c r="CP29" s="68"/>
      <c r="CQ29" s="68"/>
      <c r="CR29" s="68"/>
      <c r="CS29" s="68"/>
      <c r="CT29" s="68"/>
      <c r="CU29" s="68"/>
      <c r="CV29" s="68"/>
      <c r="CW29" s="68"/>
      <c r="CX29" s="68"/>
      <c r="CY29" s="68"/>
      <c r="CZ29" s="68"/>
      <c r="DA29" s="68"/>
    </row>
    <row r="30" spans="1:105" s="78" customFormat="1" ht="16" x14ac:dyDescent="0.2">
      <c r="A30" s="83" t="s">
        <v>49</v>
      </c>
      <c r="B30" s="84" t="s">
        <v>357</v>
      </c>
      <c r="C30" s="85">
        <v>50</v>
      </c>
      <c r="D30" s="85">
        <v>10</v>
      </c>
      <c r="E30" s="86">
        <v>0.73</v>
      </c>
      <c r="F30" s="110">
        <v>0.51400000000000001</v>
      </c>
      <c r="G30" s="110">
        <v>0.60199999999999998</v>
      </c>
      <c r="H30" s="110"/>
      <c r="I30" s="110">
        <v>0.24</v>
      </c>
      <c r="J30" s="110"/>
      <c r="K30" s="110"/>
      <c r="L30" s="112">
        <v>0.78</v>
      </c>
      <c r="M30" s="110"/>
      <c r="N30" s="110"/>
      <c r="O30" s="110">
        <v>0.255</v>
      </c>
      <c r="P30" s="89"/>
      <c r="Q30" s="89"/>
      <c r="R30" s="89"/>
      <c r="S30" s="89"/>
      <c r="T30" s="89">
        <v>0.2</v>
      </c>
      <c r="U30" s="89">
        <v>0.22</v>
      </c>
      <c r="V30" s="89">
        <v>0.12</v>
      </c>
      <c r="W30" s="89">
        <v>0.08</v>
      </c>
      <c r="X30" s="89">
        <v>0.14000000000000001</v>
      </c>
      <c r="Y30" s="89">
        <v>0.08</v>
      </c>
      <c r="Z30" s="89">
        <v>0.11</v>
      </c>
      <c r="AA30" s="89">
        <v>0.16</v>
      </c>
      <c r="AB30" s="89">
        <v>0.17</v>
      </c>
      <c r="AC30" s="89">
        <v>0.12</v>
      </c>
      <c r="AD30" s="89">
        <v>0.17</v>
      </c>
      <c r="AE30" s="89">
        <v>0.16</v>
      </c>
      <c r="AF30" s="89">
        <v>0.17</v>
      </c>
      <c r="AG30" s="87"/>
      <c r="AH30" s="89"/>
      <c r="AI30" s="89"/>
      <c r="AJ30" s="89"/>
      <c r="AK30" s="89"/>
      <c r="AL30" s="89"/>
      <c r="AM30" s="89"/>
      <c r="AN30" s="89"/>
      <c r="AO30" s="88"/>
      <c r="AP30" s="88"/>
      <c r="AQ30" s="88"/>
      <c r="AR30" s="88"/>
      <c r="AS30" s="88"/>
      <c r="AT30" s="88"/>
      <c r="AU30" s="88"/>
      <c r="AV30" s="88"/>
      <c r="AW30" s="88"/>
      <c r="AX30" s="88"/>
      <c r="AY30" s="88"/>
      <c r="AZ30" s="68"/>
      <c r="BA30" s="68"/>
      <c r="BB30" s="68"/>
      <c r="BC30" s="68"/>
      <c r="BD30" s="68"/>
      <c r="BE30" s="68"/>
      <c r="BF30" s="68"/>
      <c r="BG30" s="68"/>
      <c r="BH30" s="68"/>
      <c r="BI30" s="68"/>
      <c r="BJ30" s="68"/>
      <c r="BK30" s="68"/>
      <c r="BL30" s="68"/>
      <c r="BM30" s="68"/>
      <c r="BN30" s="68"/>
      <c r="BO30" s="68"/>
      <c r="BP30" s="68"/>
      <c r="BQ30" s="68"/>
      <c r="BR30" s="68"/>
      <c r="BS30" s="68"/>
      <c r="BT30" s="68"/>
      <c r="BU30" s="68"/>
      <c r="BV30" s="68"/>
      <c r="BW30" s="68"/>
      <c r="BX30" s="68"/>
      <c r="BY30" s="68"/>
      <c r="BZ30" s="68"/>
      <c r="CA30" s="68"/>
      <c r="CB30" s="68"/>
      <c r="CC30" s="68"/>
      <c r="CD30" s="68"/>
      <c r="CE30" s="68"/>
      <c r="CF30" s="68"/>
      <c r="CG30" s="68"/>
      <c r="CH30" s="68"/>
      <c r="CI30" s="68"/>
      <c r="CJ30" s="68"/>
      <c r="CK30" s="68"/>
      <c r="CL30" s="68"/>
      <c r="CM30" s="68"/>
      <c r="CN30" s="68"/>
      <c r="CO30" s="68"/>
      <c r="CP30" s="68"/>
      <c r="CQ30" s="68"/>
      <c r="CR30" s="68"/>
      <c r="CS30" s="68"/>
      <c r="CT30" s="68"/>
      <c r="CU30" s="68"/>
      <c r="CV30" s="68"/>
      <c r="CW30" s="68"/>
      <c r="CX30" s="68"/>
      <c r="CY30" s="68"/>
      <c r="CZ30" s="68"/>
      <c r="DA30" s="68"/>
    </row>
    <row r="31" spans="1:105" s="78" customFormat="1" ht="16" x14ac:dyDescent="0.2">
      <c r="A31" s="83" t="s">
        <v>50</v>
      </c>
      <c r="B31" s="84" t="s">
        <v>358</v>
      </c>
      <c r="C31" s="85">
        <v>50</v>
      </c>
      <c r="D31" s="85">
        <v>10</v>
      </c>
      <c r="E31" s="86">
        <v>0.91</v>
      </c>
      <c r="F31" s="113">
        <v>0.1</v>
      </c>
      <c r="G31" s="113">
        <v>9.5000000000000001E-2</v>
      </c>
      <c r="H31" s="113">
        <v>9.9000000000000005E-2</v>
      </c>
      <c r="I31" s="113">
        <v>0.47099999999999997</v>
      </c>
      <c r="J31" s="113">
        <v>0.23200000000000001</v>
      </c>
      <c r="K31" s="113">
        <v>0.17699999999999999</v>
      </c>
      <c r="L31" s="110">
        <v>0.4</v>
      </c>
      <c r="M31" s="113">
        <v>0.30599999999999999</v>
      </c>
      <c r="N31" s="113">
        <v>0.41199999999999998</v>
      </c>
      <c r="O31" s="110">
        <v>0.29499999999999998</v>
      </c>
      <c r="P31" s="89">
        <v>0.36</v>
      </c>
      <c r="Q31" s="89">
        <v>0.17</v>
      </c>
      <c r="R31" s="92"/>
      <c r="S31" s="92"/>
      <c r="T31" s="89">
        <v>0.11</v>
      </c>
      <c r="U31" s="89">
        <v>0.11</v>
      </c>
      <c r="V31" s="89">
        <v>0.36</v>
      </c>
      <c r="W31" s="89">
        <v>0.05</v>
      </c>
      <c r="X31" s="89">
        <v>0.37</v>
      </c>
      <c r="Y31" s="89">
        <v>0.24</v>
      </c>
      <c r="Z31" s="89">
        <v>0.08</v>
      </c>
      <c r="AA31" s="89">
        <v>0.15</v>
      </c>
      <c r="AB31" s="89">
        <v>7.0000000000000007E-2</v>
      </c>
      <c r="AC31" s="89">
        <v>0.05</v>
      </c>
      <c r="AD31" s="89">
        <v>0.1</v>
      </c>
      <c r="AE31" s="89">
        <v>0.13</v>
      </c>
      <c r="AF31" s="89">
        <v>7.0000000000000007E-2</v>
      </c>
      <c r="AG31" s="89">
        <v>0.3</v>
      </c>
      <c r="AH31" s="87"/>
      <c r="AI31" s="89"/>
      <c r="AJ31" s="89"/>
      <c r="AK31" s="89"/>
      <c r="AL31" s="89"/>
      <c r="AM31" s="89"/>
      <c r="AN31" s="89"/>
      <c r="AO31" s="88"/>
      <c r="AP31" s="88"/>
      <c r="AQ31" s="88"/>
      <c r="AR31" s="88"/>
      <c r="AS31" s="88"/>
      <c r="AT31" s="88"/>
      <c r="AU31" s="88"/>
      <c r="AV31" s="88"/>
      <c r="AW31" s="88"/>
      <c r="AX31" s="88"/>
      <c r="AY31" s="88"/>
      <c r="AZ31" s="68"/>
      <c r="BA31" s="6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8"/>
      <c r="BZ31" s="68"/>
      <c r="CA31" s="68"/>
      <c r="CB31" s="68"/>
      <c r="CC31" s="68"/>
      <c r="CD31" s="68"/>
      <c r="CE31" s="68"/>
      <c r="CF31" s="68"/>
      <c r="CG31" s="68"/>
      <c r="CH31" s="68"/>
      <c r="CI31" s="68"/>
      <c r="CJ31" s="68"/>
      <c r="CK31" s="68"/>
      <c r="CL31" s="68"/>
      <c r="CM31" s="68"/>
      <c r="CN31" s="68"/>
      <c r="CO31" s="68"/>
      <c r="CP31" s="68"/>
      <c r="CQ31" s="68"/>
      <c r="CR31" s="68"/>
      <c r="CS31" s="68"/>
      <c r="CT31" s="68"/>
      <c r="CU31" s="68"/>
      <c r="CV31" s="68"/>
      <c r="CW31" s="68"/>
      <c r="CX31" s="68"/>
      <c r="CY31" s="68"/>
      <c r="CZ31" s="68"/>
      <c r="DA31" s="68"/>
    </row>
    <row r="32" spans="1:105" s="78" customFormat="1" ht="16" x14ac:dyDescent="0.2">
      <c r="A32" s="83" t="s">
        <v>51</v>
      </c>
      <c r="B32" s="84" t="s">
        <v>359</v>
      </c>
      <c r="C32" s="85">
        <v>50</v>
      </c>
      <c r="D32" s="85">
        <v>10</v>
      </c>
      <c r="E32" s="86">
        <v>0.76</v>
      </c>
      <c r="F32" s="113">
        <v>0.35199999999999998</v>
      </c>
      <c r="G32" s="113">
        <v>0.33400000000000002</v>
      </c>
      <c r="H32" s="113">
        <v>0.37</v>
      </c>
      <c r="I32" s="113">
        <v>0.26200000000000001</v>
      </c>
      <c r="J32" s="113">
        <v>0.33100000000000002</v>
      </c>
      <c r="K32" s="113">
        <v>0.33300000000000002</v>
      </c>
      <c r="L32" s="110">
        <v>0.42</v>
      </c>
      <c r="M32" s="113">
        <v>0.35199999999999998</v>
      </c>
      <c r="N32" s="113">
        <v>0.41899999999999998</v>
      </c>
      <c r="O32" s="110">
        <v>0.371</v>
      </c>
      <c r="P32" s="89">
        <v>0.48</v>
      </c>
      <c r="Q32" s="89">
        <v>0.25</v>
      </c>
      <c r="R32" s="89">
        <v>0.307</v>
      </c>
      <c r="S32" s="92"/>
      <c r="T32" s="89">
        <v>0.3</v>
      </c>
      <c r="U32" s="89">
        <v>0.34</v>
      </c>
      <c r="V32" s="89">
        <v>0.16</v>
      </c>
      <c r="W32" s="89">
        <v>0.21</v>
      </c>
      <c r="X32" s="89">
        <v>0.21</v>
      </c>
      <c r="Y32" s="89">
        <v>0.13</v>
      </c>
      <c r="Z32" s="89">
        <v>0.13</v>
      </c>
      <c r="AA32" s="89">
        <v>0.16</v>
      </c>
      <c r="AB32" s="89">
        <v>0.18</v>
      </c>
      <c r="AC32" s="89">
        <v>0.14000000000000001</v>
      </c>
      <c r="AD32" s="89">
        <v>0.26</v>
      </c>
      <c r="AE32" s="89">
        <v>0.3</v>
      </c>
      <c r="AF32" s="89">
        <v>0.13</v>
      </c>
      <c r="AG32" s="89">
        <v>0.26</v>
      </c>
      <c r="AH32" s="89">
        <v>0.21</v>
      </c>
      <c r="AI32" s="87"/>
      <c r="AJ32" s="89"/>
      <c r="AK32" s="89"/>
      <c r="AL32" s="89"/>
      <c r="AM32" s="89"/>
      <c r="AN32" s="89"/>
      <c r="AO32" s="88"/>
      <c r="AP32" s="88"/>
      <c r="AQ32" s="88"/>
      <c r="AR32" s="88"/>
      <c r="AS32" s="88"/>
      <c r="AT32" s="88"/>
      <c r="AU32" s="88"/>
      <c r="AV32" s="88"/>
      <c r="AW32" s="88"/>
      <c r="AX32" s="88"/>
      <c r="AY32" s="88"/>
      <c r="AZ32" s="68"/>
      <c r="BA32" s="68"/>
      <c r="BB32" s="68"/>
      <c r="BC32" s="68"/>
      <c r="BD32" s="68"/>
      <c r="BE32" s="68"/>
      <c r="BF32" s="68"/>
      <c r="BG32" s="68"/>
      <c r="BH32" s="68"/>
      <c r="BI32" s="68"/>
      <c r="BJ32" s="68"/>
      <c r="BK32" s="68"/>
      <c r="BL32" s="68"/>
      <c r="BM32" s="68"/>
      <c r="BN32" s="68"/>
      <c r="BO32" s="68"/>
      <c r="BP32" s="68"/>
      <c r="BQ32" s="68"/>
      <c r="BR32" s="68"/>
      <c r="BS32" s="68"/>
      <c r="BT32" s="68"/>
      <c r="BU32" s="68"/>
      <c r="BV32" s="68"/>
      <c r="BW32" s="68"/>
      <c r="BX32" s="68"/>
      <c r="BY32" s="68"/>
      <c r="BZ32" s="68"/>
      <c r="CA32" s="68"/>
      <c r="CB32" s="68"/>
      <c r="CC32" s="68"/>
      <c r="CD32" s="68"/>
      <c r="CE32" s="68"/>
      <c r="CF32" s="68"/>
      <c r="CG32" s="68"/>
      <c r="CH32" s="68"/>
      <c r="CI32" s="68"/>
      <c r="CJ32" s="68"/>
      <c r="CK32" s="68"/>
      <c r="CL32" s="68"/>
      <c r="CM32" s="68"/>
      <c r="CN32" s="68"/>
      <c r="CO32" s="68"/>
      <c r="CP32" s="68"/>
      <c r="CQ32" s="68"/>
      <c r="CR32" s="68"/>
      <c r="CS32" s="68"/>
      <c r="CT32" s="68"/>
      <c r="CU32" s="68"/>
      <c r="CV32" s="68"/>
      <c r="CW32" s="68"/>
      <c r="CX32" s="68"/>
      <c r="CY32" s="68"/>
      <c r="CZ32" s="68"/>
      <c r="DA32" s="68"/>
    </row>
    <row r="33" spans="1:105" s="78" customFormat="1" ht="16" x14ac:dyDescent="0.2">
      <c r="A33" s="83" t="s">
        <v>52</v>
      </c>
      <c r="B33" s="84" t="s">
        <v>407</v>
      </c>
      <c r="C33" s="85">
        <v>50</v>
      </c>
      <c r="D33" s="85">
        <v>10</v>
      </c>
      <c r="E33" s="85">
        <v>0.81399999999999995</v>
      </c>
      <c r="F33" s="54">
        <v>0.20899999999999999</v>
      </c>
      <c r="G33" s="55">
        <v>0.38900000000000001</v>
      </c>
      <c r="H33" s="55">
        <v>0.35499999999999998</v>
      </c>
      <c r="I33" s="55">
        <v>0.215</v>
      </c>
      <c r="J33" s="55">
        <v>0.40300000000000002</v>
      </c>
      <c r="K33" s="54">
        <v>0.28199999999999997</v>
      </c>
      <c r="L33" s="53">
        <v>0.24399999999999999</v>
      </c>
      <c r="M33" s="55">
        <v>0.19500000000000001</v>
      </c>
      <c r="N33" s="55">
        <v>0.19800000000000001</v>
      </c>
      <c r="O33" s="53">
        <v>0.311</v>
      </c>
      <c r="P33" s="58">
        <v>0.42</v>
      </c>
      <c r="Q33" s="58">
        <v>0.46</v>
      </c>
      <c r="R33" s="58">
        <v>7.0000000000000007E-2</v>
      </c>
      <c r="S33" s="58">
        <v>0.44</v>
      </c>
      <c r="T33" s="92">
        <v>0.4</v>
      </c>
      <c r="U33" s="89">
        <v>0.43</v>
      </c>
      <c r="V33" s="89">
        <v>-0.01</v>
      </c>
      <c r="W33" s="89">
        <v>0.11</v>
      </c>
      <c r="X33" s="89">
        <v>0.05</v>
      </c>
      <c r="Y33" s="89">
        <v>7.0000000000000007E-2</v>
      </c>
      <c r="Z33" s="89">
        <v>-0.03</v>
      </c>
      <c r="AA33" s="89">
        <v>0.44</v>
      </c>
      <c r="AB33" s="89">
        <v>0.35</v>
      </c>
      <c r="AC33" s="89">
        <v>0.19</v>
      </c>
      <c r="AD33" s="89">
        <v>0.28000000000000003</v>
      </c>
      <c r="AE33" s="89">
        <v>0.23</v>
      </c>
      <c r="AF33" s="89">
        <v>0.18</v>
      </c>
      <c r="AG33" s="89">
        <v>-0.04</v>
      </c>
      <c r="AH33" s="89">
        <v>0.26</v>
      </c>
      <c r="AI33" s="89">
        <v>0.56000000000000005</v>
      </c>
      <c r="AJ33" s="87"/>
      <c r="AK33" s="89"/>
      <c r="AL33" s="89"/>
      <c r="AM33" s="89"/>
      <c r="AN33" s="89"/>
      <c r="AO33" s="88"/>
      <c r="AP33" s="88"/>
      <c r="AQ33" s="88"/>
      <c r="AR33" s="88"/>
      <c r="AS33" s="88"/>
      <c r="AT33" s="88"/>
      <c r="AU33" s="88"/>
      <c r="AV33" s="88"/>
      <c r="AW33" s="88"/>
      <c r="AX33" s="88"/>
      <c r="AY33" s="88"/>
      <c r="AZ33" s="68"/>
      <c r="BA33" s="6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8"/>
      <c r="BZ33" s="68"/>
      <c r="CA33" s="68"/>
      <c r="CB33" s="68"/>
      <c r="CC33" s="68"/>
      <c r="CD33" s="68"/>
      <c r="CE33" s="68"/>
      <c r="CF33" s="68"/>
      <c r="CG33" s="68"/>
      <c r="CH33" s="68"/>
      <c r="CI33" s="68"/>
      <c r="CJ33" s="68"/>
      <c r="CK33" s="68"/>
      <c r="CL33" s="68"/>
      <c r="CM33" s="68"/>
      <c r="CN33" s="68"/>
      <c r="CO33" s="68"/>
      <c r="CP33" s="68"/>
      <c r="CQ33" s="68"/>
      <c r="CR33" s="68"/>
      <c r="CS33" s="68"/>
      <c r="CT33" s="68"/>
      <c r="CU33" s="68"/>
      <c r="CV33" s="68"/>
      <c r="CW33" s="68"/>
      <c r="CX33" s="68"/>
      <c r="CY33" s="68"/>
      <c r="CZ33" s="68"/>
      <c r="DA33" s="68"/>
    </row>
    <row r="34" spans="1:105" s="78" customFormat="1" ht="16" x14ac:dyDescent="0.2">
      <c r="A34" s="83" t="s">
        <v>53</v>
      </c>
      <c r="B34" s="84" t="s">
        <v>408</v>
      </c>
      <c r="C34" s="85">
        <v>50</v>
      </c>
      <c r="D34" s="85">
        <v>10</v>
      </c>
      <c r="E34" s="85">
        <v>0.98399999999999999</v>
      </c>
      <c r="F34" s="53">
        <v>0.47</v>
      </c>
      <c r="G34" s="53">
        <v>0.45700000000000002</v>
      </c>
      <c r="H34" s="89"/>
      <c r="I34" s="53">
        <v>0.38600000000000001</v>
      </c>
      <c r="J34" s="53">
        <v>0.32800000000000001</v>
      </c>
      <c r="K34" s="54">
        <v>0.30299999999999999</v>
      </c>
      <c r="L34" s="53">
        <v>0.36899999999999999</v>
      </c>
      <c r="M34" s="89"/>
      <c r="N34" s="89"/>
      <c r="O34" s="53">
        <v>0.16300000000000001</v>
      </c>
      <c r="P34" s="89">
        <v>0.1</v>
      </c>
      <c r="Q34" s="89">
        <v>0.04</v>
      </c>
      <c r="R34" s="89">
        <v>0.35</v>
      </c>
      <c r="S34" s="89">
        <v>7.0000000000000007E-2</v>
      </c>
      <c r="T34" s="89">
        <v>0.14000000000000001</v>
      </c>
      <c r="U34" s="89">
        <v>0.17</v>
      </c>
      <c r="V34" s="89">
        <v>0.2</v>
      </c>
      <c r="W34" s="89">
        <v>0.11</v>
      </c>
      <c r="X34" s="89">
        <v>0.24</v>
      </c>
      <c r="Y34" s="89">
        <v>0.24</v>
      </c>
      <c r="Z34" s="89">
        <v>0.1</v>
      </c>
      <c r="AA34" s="89">
        <v>0.64</v>
      </c>
      <c r="AB34" s="89">
        <v>0.25</v>
      </c>
      <c r="AC34" s="89">
        <v>0.02</v>
      </c>
      <c r="AD34" s="89">
        <v>0.02</v>
      </c>
      <c r="AE34" s="89">
        <v>0.16</v>
      </c>
      <c r="AF34" s="89">
        <v>0.26</v>
      </c>
      <c r="AG34" s="89">
        <v>0.04</v>
      </c>
      <c r="AH34" s="89">
        <v>0.17</v>
      </c>
      <c r="AI34" s="89">
        <v>0.12</v>
      </c>
      <c r="AJ34" s="54">
        <v>0.48899999999999999</v>
      </c>
      <c r="AK34" s="87"/>
      <c r="AL34" s="89"/>
      <c r="AM34" s="89"/>
      <c r="AN34" s="89"/>
      <c r="AO34" s="88"/>
      <c r="AP34" s="88"/>
      <c r="AQ34" s="88"/>
      <c r="AR34" s="88"/>
      <c r="AS34" s="88"/>
      <c r="AT34" s="88"/>
      <c r="AU34" s="88"/>
      <c r="AV34" s="88"/>
      <c r="AW34" s="88"/>
      <c r="AX34" s="88"/>
      <c r="AY34" s="8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68"/>
      <c r="CA34" s="68"/>
      <c r="CB34" s="68"/>
      <c r="CC34" s="68"/>
      <c r="CD34" s="68"/>
      <c r="CE34" s="68"/>
      <c r="CF34" s="68"/>
      <c r="CG34" s="68"/>
      <c r="CH34" s="68"/>
      <c r="CI34" s="68"/>
      <c r="CJ34" s="68"/>
      <c r="CK34" s="68"/>
      <c r="CL34" s="68"/>
      <c r="CM34" s="68"/>
      <c r="CN34" s="68"/>
      <c r="CO34" s="68"/>
      <c r="CP34" s="68"/>
      <c r="CQ34" s="68"/>
      <c r="CR34" s="68"/>
      <c r="CS34" s="68"/>
      <c r="CT34" s="68"/>
      <c r="CU34" s="68"/>
      <c r="CV34" s="68"/>
      <c r="CW34" s="68"/>
      <c r="CX34" s="68"/>
      <c r="CY34" s="68"/>
      <c r="CZ34" s="68"/>
      <c r="DA34" s="68"/>
    </row>
    <row r="35" spans="1:105" s="78" customFormat="1" ht="16" x14ac:dyDescent="0.2">
      <c r="A35" s="83" t="s">
        <v>54</v>
      </c>
      <c r="B35" s="84" t="s">
        <v>377</v>
      </c>
      <c r="C35" s="85">
        <v>100</v>
      </c>
      <c r="D35" s="85">
        <v>15</v>
      </c>
      <c r="E35" s="85">
        <v>0.98</v>
      </c>
      <c r="F35" s="92">
        <v>0.61</v>
      </c>
      <c r="G35" s="92">
        <v>0.73</v>
      </c>
      <c r="H35" s="92">
        <v>0.66</v>
      </c>
      <c r="I35" s="92">
        <v>0.47</v>
      </c>
      <c r="J35" s="92">
        <v>0.52</v>
      </c>
      <c r="K35" s="92">
        <v>0.56999999999999995</v>
      </c>
      <c r="L35" s="92">
        <v>0.42</v>
      </c>
      <c r="M35" s="92">
        <v>0.37</v>
      </c>
      <c r="N35" s="92">
        <v>0.3</v>
      </c>
      <c r="O35" s="92">
        <v>0.37</v>
      </c>
      <c r="P35" s="89"/>
      <c r="Q35" s="89"/>
      <c r="R35" s="89"/>
      <c r="S35" s="89"/>
      <c r="T35" s="89">
        <v>0.36870000000000003</v>
      </c>
      <c r="U35" s="89">
        <v>0.35299999999999998</v>
      </c>
      <c r="V35" s="89"/>
      <c r="W35" s="89"/>
      <c r="X35" s="89"/>
      <c r="Y35" s="89"/>
      <c r="Z35" s="89"/>
      <c r="AA35" s="89"/>
      <c r="AB35" s="89"/>
      <c r="AC35" s="89"/>
      <c r="AD35" s="89">
        <v>0.38</v>
      </c>
      <c r="AE35" s="89">
        <v>0.36</v>
      </c>
      <c r="AF35" s="89"/>
      <c r="AG35" s="89"/>
      <c r="AH35" s="89"/>
      <c r="AI35" s="89"/>
      <c r="AJ35" s="54">
        <v>0.46899999999999997</v>
      </c>
      <c r="AK35" s="54">
        <v>0.3</v>
      </c>
      <c r="AL35" s="87"/>
      <c r="AM35" s="89"/>
      <c r="AN35" s="89"/>
      <c r="AO35" s="89"/>
      <c r="AP35" s="89"/>
      <c r="AQ35" s="88"/>
      <c r="AR35" s="88"/>
      <c r="AS35" s="88"/>
      <c r="AT35" s="88"/>
      <c r="AU35" s="88"/>
      <c r="AV35" s="88"/>
      <c r="AW35" s="88"/>
      <c r="AX35" s="88"/>
      <c r="AY35" s="8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68"/>
      <c r="CA35" s="68"/>
      <c r="CB35" s="68"/>
      <c r="CC35" s="68"/>
      <c r="CD35" s="68"/>
      <c r="CE35" s="68"/>
      <c r="CF35" s="68"/>
      <c r="CG35" s="68"/>
      <c r="CH35" s="68"/>
      <c r="CI35" s="68"/>
      <c r="CJ35" s="68"/>
      <c r="CK35" s="68"/>
      <c r="CL35" s="68"/>
      <c r="CM35" s="68"/>
      <c r="CN35" s="68"/>
      <c r="CO35" s="68"/>
      <c r="CP35" s="68"/>
      <c r="CQ35" s="68"/>
      <c r="CR35" s="68"/>
      <c r="CS35" s="68"/>
      <c r="CT35" s="68"/>
      <c r="CU35" s="68"/>
      <c r="CV35" s="68"/>
      <c r="CW35" s="68"/>
      <c r="CX35" s="68"/>
      <c r="CY35" s="68"/>
      <c r="CZ35" s="68"/>
      <c r="DA35" s="68"/>
    </row>
    <row r="36" spans="1:105" s="78" customFormat="1" ht="16" x14ac:dyDescent="0.2">
      <c r="A36" s="83" t="s">
        <v>55</v>
      </c>
      <c r="B36" s="84" t="s">
        <v>361</v>
      </c>
      <c r="C36" s="85">
        <v>50</v>
      </c>
      <c r="D36" s="85">
        <v>10</v>
      </c>
      <c r="E36" s="85">
        <v>0.8</v>
      </c>
      <c r="F36" s="54">
        <v>0.161</v>
      </c>
      <c r="G36" s="89"/>
      <c r="H36" s="89"/>
      <c r="I36" s="89"/>
      <c r="J36" s="89"/>
      <c r="K36" s="54">
        <v>0.214</v>
      </c>
      <c r="L36" s="89"/>
      <c r="M36" s="89"/>
      <c r="N36" s="89"/>
      <c r="O36" s="92">
        <v>0.35499999999999998</v>
      </c>
      <c r="P36" s="89"/>
      <c r="Q36" s="89"/>
      <c r="R36" s="89"/>
      <c r="S36" s="89"/>
      <c r="T36" s="89">
        <v>0.19</v>
      </c>
      <c r="U36" s="89">
        <v>0.49</v>
      </c>
      <c r="V36" s="89">
        <v>0.33</v>
      </c>
      <c r="W36" s="89">
        <v>0.36</v>
      </c>
      <c r="X36" s="89">
        <v>0.42</v>
      </c>
      <c r="Y36" s="89">
        <v>0.33</v>
      </c>
      <c r="Z36" s="89">
        <v>0.17</v>
      </c>
      <c r="AA36" s="89">
        <v>0.13</v>
      </c>
      <c r="AB36" s="89">
        <v>0.24</v>
      </c>
      <c r="AC36" s="89">
        <v>0.02</v>
      </c>
      <c r="AD36" s="89">
        <v>-0.13</v>
      </c>
      <c r="AE36" s="89">
        <v>-0.13</v>
      </c>
      <c r="AF36" s="89">
        <v>0.28999999999999998</v>
      </c>
      <c r="AG36" s="89">
        <v>0.33</v>
      </c>
      <c r="AH36" s="57">
        <v>0.41</v>
      </c>
      <c r="AI36" s="89">
        <v>0.12</v>
      </c>
      <c r="AJ36" s="54">
        <v>0.186</v>
      </c>
      <c r="AK36" s="54">
        <v>0.28399999999999997</v>
      </c>
      <c r="AL36" s="54">
        <v>0.19</v>
      </c>
      <c r="AM36" s="87"/>
      <c r="AN36" s="54"/>
      <c r="AO36" s="89"/>
      <c r="AP36" s="89"/>
      <c r="AQ36" s="88"/>
      <c r="AR36" s="88"/>
      <c r="AS36" s="88"/>
      <c r="AT36" s="88"/>
      <c r="AU36" s="88"/>
      <c r="AV36" s="88"/>
      <c r="AW36" s="88"/>
      <c r="AX36" s="88"/>
      <c r="AY36" s="8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8"/>
      <c r="CE36" s="68"/>
      <c r="CF36" s="68"/>
      <c r="CG36" s="68"/>
      <c r="CH36" s="68"/>
      <c r="CI36" s="68"/>
      <c r="CJ36" s="68"/>
      <c r="CK36" s="68"/>
      <c r="CL36" s="68"/>
      <c r="CM36" s="68"/>
      <c r="CN36" s="68"/>
      <c r="CO36" s="68"/>
      <c r="CP36" s="68"/>
      <c r="CQ36" s="68"/>
      <c r="CR36" s="68"/>
      <c r="CS36" s="68"/>
      <c r="CT36" s="68"/>
      <c r="CU36" s="68"/>
      <c r="CV36" s="68"/>
      <c r="CW36" s="68"/>
      <c r="CX36" s="68"/>
      <c r="CY36" s="68"/>
      <c r="CZ36" s="68"/>
      <c r="DA36" s="68"/>
    </row>
    <row r="37" spans="1:105" s="78" customFormat="1" ht="16" x14ac:dyDescent="0.2">
      <c r="A37" s="83" t="s">
        <v>56</v>
      </c>
      <c r="B37" s="84" t="s">
        <v>362</v>
      </c>
      <c r="C37" s="85">
        <v>50</v>
      </c>
      <c r="D37" s="85">
        <v>10</v>
      </c>
      <c r="E37" s="85">
        <v>0.8</v>
      </c>
      <c r="F37" s="54">
        <v>0.22500000000000001</v>
      </c>
      <c r="G37" s="89"/>
      <c r="H37" s="89"/>
      <c r="I37" s="89"/>
      <c r="J37" s="89"/>
      <c r="K37" s="54">
        <v>0.42299999999999999</v>
      </c>
      <c r="L37" s="89"/>
      <c r="M37" s="89"/>
      <c r="N37" s="89"/>
      <c r="O37" s="92">
        <v>0.433</v>
      </c>
      <c r="P37" s="89">
        <v>0.35</v>
      </c>
      <c r="Q37" s="89">
        <v>0.3</v>
      </c>
      <c r="R37" s="89">
        <v>0.36</v>
      </c>
      <c r="S37" s="89">
        <v>0.43</v>
      </c>
      <c r="T37" s="89">
        <v>0.49</v>
      </c>
      <c r="U37" s="89">
        <v>0.56000000000000005</v>
      </c>
      <c r="V37" s="89">
        <v>0.3</v>
      </c>
      <c r="W37" s="89">
        <v>0.41</v>
      </c>
      <c r="X37" s="89">
        <v>0.37</v>
      </c>
      <c r="Y37" s="89">
        <v>0.43</v>
      </c>
      <c r="Z37" s="89">
        <v>0.18</v>
      </c>
      <c r="AA37" s="89">
        <v>0.12</v>
      </c>
      <c r="AB37" s="89">
        <v>0.19</v>
      </c>
      <c r="AC37" s="89">
        <v>-0.04</v>
      </c>
      <c r="AD37" s="89">
        <v>0.3</v>
      </c>
      <c r="AE37" s="89">
        <v>0.25</v>
      </c>
      <c r="AF37" s="89">
        <v>0.3</v>
      </c>
      <c r="AG37" s="89">
        <v>0.45</v>
      </c>
      <c r="AH37" s="57">
        <v>0.43</v>
      </c>
      <c r="AI37" s="89">
        <v>0.41</v>
      </c>
      <c r="AJ37" s="54">
        <v>0.23599999999999999</v>
      </c>
      <c r="AK37" s="54">
        <v>0.318</v>
      </c>
      <c r="AL37" s="54">
        <v>0.40100000000000002</v>
      </c>
      <c r="AM37" s="54">
        <v>0.51500000000000001</v>
      </c>
      <c r="AN37" s="87"/>
      <c r="AO37" s="89"/>
      <c r="AP37" s="89"/>
      <c r="AQ37" s="88"/>
      <c r="AR37" s="88"/>
      <c r="AS37" s="88"/>
      <c r="AT37" s="88"/>
      <c r="AU37" s="88"/>
      <c r="AV37" s="88"/>
      <c r="AW37" s="88"/>
      <c r="AX37" s="88"/>
      <c r="AY37" s="8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68"/>
      <c r="CA37" s="68"/>
      <c r="CB37" s="68"/>
      <c r="CC37" s="68"/>
      <c r="CD37" s="68"/>
      <c r="CE37" s="68"/>
      <c r="CF37" s="68"/>
      <c r="CG37" s="68"/>
      <c r="CH37" s="68"/>
      <c r="CI37" s="68"/>
      <c r="CJ37" s="68"/>
      <c r="CK37" s="68"/>
      <c r="CL37" s="68"/>
      <c r="CM37" s="68"/>
      <c r="CN37" s="68"/>
      <c r="CO37" s="68"/>
      <c r="CP37" s="68"/>
      <c r="CQ37" s="68"/>
      <c r="CR37" s="68"/>
      <c r="CS37" s="68"/>
      <c r="CT37" s="68"/>
      <c r="CU37" s="68"/>
      <c r="CV37" s="68"/>
      <c r="CW37" s="68"/>
      <c r="CX37" s="68"/>
      <c r="CY37" s="68"/>
      <c r="CZ37" s="68"/>
      <c r="DA37" s="68"/>
    </row>
    <row r="38" spans="1:105" s="78" customFormat="1" ht="16" x14ac:dyDescent="0.2">
      <c r="A38" s="83" t="s">
        <v>57</v>
      </c>
      <c r="B38" s="84" t="s">
        <v>468</v>
      </c>
      <c r="C38" s="85">
        <v>50</v>
      </c>
      <c r="D38" s="85">
        <v>10</v>
      </c>
      <c r="E38" s="85">
        <v>0.71</v>
      </c>
      <c r="F38" s="89"/>
      <c r="G38" s="57">
        <v>0.36499999999999999</v>
      </c>
      <c r="H38" s="89"/>
      <c r="I38" s="109">
        <v>0.46</v>
      </c>
      <c r="J38" s="89"/>
      <c r="K38" s="89"/>
      <c r="L38" s="89"/>
      <c r="M38" s="89"/>
      <c r="N38" s="89"/>
      <c r="O38" s="89">
        <v>0.45700000000000002</v>
      </c>
      <c r="P38" s="89"/>
      <c r="Q38" s="89"/>
      <c r="R38" s="89"/>
      <c r="S38" s="89"/>
      <c r="T38" s="89"/>
      <c r="U38" s="89"/>
      <c r="V38" s="89"/>
      <c r="W38" s="89"/>
      <c r="X38" s="89"/>
      <c r="Y38" s="89"/>
      <c r="Z38" s="89"/>
      <c r="AA38" s="89"/>
      <c r="AB38" s="89"/>
      <c r="AC38" s="89"/>
      <c r="AD38" s="89"/>
      <c r="AE38" s="89"/>
      <c r="AF38" s="89"/>
      <c r="AG38" s="89"/>
      <c r="AH38" s="89"/>
      <c r="AI38" s="89"/>
      <c r="AJ38" s="89">
        <v>0.27600000000000002</v>
      </c>
      <c r="AK38" s="89">
        <v>0.34300000000000003</v>
      </c>
      <c r="AL38" s="89">
        <v>0.39800000000000002</v>
      </c>
      <c r="AM38" s="89"/>
      <c r="AN38" s="89"/>
      <c r="AO38" s="87"/>
      <c r="AP38" s="89"/>
      <c r="AQ38" s="88"/>
      <c r="AR38" s="88"/>
      <c r="AS38" s="88"/>
      <c r="AT38" s="88"/>
      <c r="AU38" s="88"/>
      <c r="AV38" s="88"/>
      <c r="AW38" s="88"/>
      <c r="AX38" s="88"/>
      <c r="AY38" s="8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8"/>
      <c r="CE38" s="68"/>
      <c r="CF38" s="68"/>
      <c r="CG38" s="68"/>
      <c r="CH38" s="68"/>
      <c r="CI38" s="68"/>
      <c r="CJ38" s="68"/>
      <c r="CK38" s="68"/>
      <c r="CL38" s="68"/>
      <c r="CM38" s="68"/>
      <c r="CN38" s="68"/>
      <c r="CO38" s="68"/>
      <c r="CP38" s="68"/>
      <c r="CQ38" s="68"/>
      <c r="CR38" s="68"/>
      <c r="CS38" s="68"/>
      <c r="CT38" s="68"/>
      <c r="CU38" s="68"/>
      <c r="CV38" s="68"/>
      <c r="CW38" s="68"/>
      <c r="CX38" s="68"/>
      <c r="CY38" s="68"/>
      <c r="CZ38" s="68"/>
      <c r="DA38" s="68"/>
    </row>
    <row r="39" spans="1:105" s="78" customFormat="1" ht="16" x14ac:dyDescent="0.2">
      <c r="A39" s="83" t="s">
        <v>58</v>
      </c>
      <c r="B39" s="84" t="s">
        <v>378</v>
      </c>
      <c r="C39" s="85">
        <v>50</v>
      </c>
      <c r="D39" s="85">
        <v>10</v>
      </c>
      <c r="E39" s="85">
        <v>0.61</v>
      </c>
      <c r="F39" s="53">
        <v>0.30599999999999999</v>
      </c>
      <c r="G39" s="53">
        <v>0.28799999999999998</v>
      </c>
      <c r="H39" s="89"/>
      <c r="I39" s="53">
        <v>0.42399999999999999</v>
      </c>
      <c r="J39" s="53">
        <v>0.23400000000000001</v>
      </c>
      <c r="K39" s="89"/>
      <c r="L39" s="53">
        <v>0.41399999999999998</v>
      </c>
      <c r="M39" s="89"/>
      <c r="N39" s="89"/>
      <c r="O39" s="53">
        <v>0.31969999999999998</v>
      </c>
      <c r="P39" s="89"/>
      <c r="Q39" s="89"/>
      <c r="R39" s="89"/>
      <c r="S39" s="89"/>
      <c r="T39" s="54">
        <v>0.14072000000000001</v>
      </c>
      <c r="U39" s="54">
        <v>0.23469999999999999</v>
      </c>
      <c r="V39" s="89"/>
      <c r="W39" s="89"/>
      <c r="X39" s="89"/>
      <c r="Y39" s="89"/>
      <c r="Z39" s="89"/>
      <c r="AA39" s="89"/>
      <c r="AB39" s="89"/>
      <c r="AC39" s="89"/>
      <c r="AD39" s="56">
        <v>0.27139999999999997</v>
      </c>
      <c r="AE39" s="56">
        <v>0.27579999999999999</v>
      </c>
      <c r="AF39" s="89"/>
      <c r="AG39" s="89"/>
      <c r="AH39" s="89"/>
      <c r="AI39" s="89"/>
      <c r="AJ39" s="54">
        <v>0.23449999999999999</v>
      </c>
      <c r="AK39" s="54">
        <v>0.223</v>
      </c>
      <c r="AL39" s="54">
        <v>0.2339</v>
      </c>
      <c r="AM39" s="89"/>
      <c r="AN39" s="89"/>
      <c r="AO39" s="89"/>
      <c r="AP39" s="87"/>
      <c r="AQ39" s="88"/>
      <c r="AR39" s="88"/>
      <c r="AS39" s="88"/>
      <c r="AT39" s="88"/>
      <c r="AU39" s="88"/>
      <c r="AV39" s="88"/>
      <c r="AW39" s="88"/>
      <c r="AX39" s="88"/>
      <c r="AY39" s="8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68"/>
      <c r="CA39" s="68"/>
      <c r="CB39" s="68"/>
      <c r="CC39" s="68"/>
      <c r="CD39" s="68"/>
      <c r="CE39" s="68"/>
      <c r="CF39" s="68"/>
      <c r="CG39" s="68"/>
      <c r="CH39" s="68"/>
      <c r="CI39" s="68"/>
      <c r="CJ39" s="68"/>
      <c r="CK39" s="68"/>
      <c r="CL39" s="68"/>
      <c r="CM39" s="68"/>
      <c r="CN39" s="68"/>
      <c r="CO39" s="68"/>
      <c r="CP39" s="68"/>
      <c r="CQ39" s="68"/>
      <c r="CR39" s="68"/>
      <c r="CS39" s="68"/>
      <c r="CT39" s="68"/>
      <c r="CU39" s="68"/>
      <c r="CV39" s="68"/>
      <c r="CW39" s="68"/>
      <c r="CX39" s="68"/>
      <c r="CY39" s="68"/>
      <c r="CZ39" s="68"/>
      <c r="DA39" s="68"/>
    </row>
    <row r="40" spans="1:105" s="78" customFormat="1" ht="16" x14ac:dyDescent="0.2">
      <c r="A40" s="83" t="s">
        <v>59</v>
      </c>
      <c r="B40" s="84" t="s">
        <v>379</v>
      </c>
      <c r="C40" s="85">
        <v>50</v>
      </c>
      <c r="D40" s="85">
        <v>10</v>
      </c>
      <c r="E40" s="85">
        <v>0.81</v>
      </c>
      <c r="F40" s="53">
        <v>0.34499999999999997</v>
      </c>
      <c r="G40" s="53">
        <v>0.30399999999999999</v>
      </c>
      <c r="H40" s="89"/>
      <c r="I40" s="53">
        <v>0.42099999999999999</v>
      </c>
      <c r="J40" s="53">
        <v>0.25800000000000001</v>
      </c>
      <c r="K40" s="89"/>
      <c r="L40" s="53">
        <v>0.45700000000000002</v>
      </c>
      <c r="M40" s="89"/>
      <c r="N40" s="89"/>
      <c r="O40" s="53">
        <v>0.39660000000000001</v>
      </c>
      <c r="P40" s="89"/>
      <c r="Q40" s="89"/>
      <c r="R40" s="89"/>
      <c r="S40" s="89"/>
      <c r="T40" s="53">
        <v>0.16012000000000001</v>
      </c>
      <c r="U40" s="53">
        <v>0.27210000000000001</v>
      </c>
      <c r="V40" s="89"/>
      <c r="W40" s="89"/>
      <c r="X40" s="89"/>
      <c r="Y40" s="89"/>
      <c r="Z40" s="89"/>
      <c r="AA40" s="89"/>
      <c r="AB40" s="89"/>
      <c r="AC40" s="89"/>
      <c r="AD40" s="56">
        <v>0.35099999999999998</v>
      </c>
      <c r="AE40" s="56">
        <v>0.37059999999999998</v>
      </c>
      <c r="AF40" s="89"/>
      <c r="AG40" s="89"/>
      <c r="AH40" s="89"/>
      <c r="AI40" s="89"/>
      <c r="AJ40" s="54">
        <v>0.254</v>
      </c>
      <c r="AK40" s="54">
        <v>0.30499999999999999</v>
      </c>
      <c r="AL40" s="54">
        <v>0.248</v>
      </c>
      <c r="AM40" s="89"/>
      <c r="AN40" s="89"/>
      <c r="AO40" s="89"/>
      <c r="AP40" s="54">
        <v>0.39589999999999997</v>
      </c>
      <c r="AQ40" s="87"/>
      <c r="AR40" s="89"/>
      <c r="AS40" s="89"/>
      <c r="AT40" s="88"/>
      <c r="AU40" s="88"/>
      <c r="AV40" s="88"/>
      <c r="AW40" s="88"/>
      <c r="AX40" s="88"/>
      <c r="AY40" s="8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8"/>
      <c r="CE40" s="68"/>
      <c r="CF40" s="68"/>
      <c r="CG40" s="68"/>
      <c r="CH40" s="68"/>
      <c r="CI40" s="68"/>
      <c r="CJ40" s="68"/>
      <c r="CK40" s="68"/>
      <c r="CL40" s="68"/>
      <c r="CM40" s="68"/>
      <c r="CN40" s="68"/>
      <c r="CO40" s="68"/>
      <c r="CP40" s="68"/>
      <c r="CQ40" s="68"/>
      <c r="CR40" s="68"/>
      <c r="CS40" s="68"/>
      <c r="CT40" s="68"/>
      <c r="CU40" s="68"/>
      <c r="CV40" s="68"/>
      <c r="CW40" s="68"/>
      <c r="CX40" s="68"/>
      <c r="CY40" s="68"/>
      <c r="CZ40" s="68"/>
      <c r="DA40" s="68"/>
    </row>
    <row r="41" spans="1:105" s="78" customFormat="1" ht="16" x14ac:dyDescent="0.2">
      <c r="A41" s="83" t="s">
        <v>60</v>
      </c>
      <c r="B41" s="84" t="s">
        <v>380</v>
      </c>
      <c r="C41" s="85">
        <v>100</v>
      </c>
      <c r="D41" s="85">
        <v>15</v>
      </c>
      <c r="E41" s="85">
        <v>0.71</v>
      </c>
      <c r="F41" s="53">
        <v>0.42099999999999999</v>
      </c>
      <c r="G41" s="53">
        <v>0.46100000000000002</v>
      </c>
      <c r="H41" s="89"/>
      <c r="I41" s="53">
        <v>0.38900000000000001</v>
      </c>
      <c r="J41" s="53">
        <v>0.315</v>
      </c>
      <c r="K41" s="54">
        <v>0.26500000000000001</v>
      </c>
      <c r="L41" s="53">
        <v>0.224</v>
      </c>
      <c r="M41" s="89"/>
      <c r="N41" s="89"/>
      <c r="O41" s="53">
        <v>0.36399999999999999</v>
      </c>
      <c r="P41" s="89"/>
      <c r="Q41" s="89"/>
      <c r="R41" s="89"/>
      <c r="S41" s="89"/>
      <c r="T41" s="89">
        <v>0.36</v>
      </c>
      <c r="U41" s="89">
        <v>0.26</v>
      </c>
      <c r="V41" s="89">
        <v>0.28000000000000003</v>
      </c>
      <c r="W41" s="89">
        <v>-0.01</v>
      </c>
      <c r="X41" s="89">
        <v>0.25</v>
      </c>
      <c r="Y41" s="89">
        <v>0.33</v>
      </c>
      <c r="Z41" s="89">
        <v>0.28999999999999998</v>
      </c>
      <c r="AA41" s="89">
        <v>0.48</v>
      </c>
      <c r="AB41" s="89">
        <v>0.49</v>
      </c>
      <c r="AC41" s="89">
        <v>0.18</v>
      </c>
      <c r="AD41" s="89">
        <v>0.31</v>
      </c>
      <c r="AE41" s="89">
        <v>0.38</v>
      </c>
      <c r="AF41" s="89">
        <v>0.18</v>
      </c>
      <c r="AG41" s="89">
        <v>0.24</v>
      </c>
      <c r="AH41" s="89">
        <v>0.26</v>
      </c>
      <c r="AI41" s="89">
        <v>0.41</v>
      </c>
      <c r="AJ41" s="54">
        <v>0.184</v>
      </c>
      <c r="AK41" s="54">
        <v>0.36299999999999999</v>
      </c>
      <c r="AL41" s="54">
        <v>0.32579999999999998</v>
      </c>
      <c r="AM41" s="54">
        <v>0.17899999999999999</v>
      </c>
      <c r="AN41" s="54">
        <v>0.34599999999999997</v>
      </c>
      <c r="AO41" s="89"/>
      <c r="AP41" s="54">
        <v>0.2994</v>
      </c>
      <c r="AQ41" s="54">
        <v>0.40710000000000002</v>
      </c>
      <c r="AR41" s="87"/>
      <c r="AS41" s="89"/>
      <c r="AT41" s="88"/>
      <c r="AU41" s="88"/>
      <c r="AV41" s="88"/>
      <c r="AW41" s="88"/>
      <c r="AX41" s="88"/>
      <c r="AY41" s="88"/>
      <c r="AZ41" s="68"/>
      <c r="BA41" s="6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68"/>
      <c r="CA41" s="68"/>
      <c r="CB41" s="68"/>
      <c r="CC41" s="68"/>
      <c r="CD41" s="68"/>
      <c r="CE41" s="68"/>
      <c r="CF41" s="68"/>
      <c r="CG41" s="68"/>
      <c r="CH41" s="68"/>
      <c r="CI41" s="68"/>
      <c r="CJ41" s="68"/>
      <c r="CK41" s="68"/>
      <c r="CL41" s="68"/>
      <c r="CM41" s="68"/>
      <c r="CN41" s="68"/>
      <c r="CO41" s="68"/>
      <c r="CP41" s="68"/>
      <c r="CQ41" s="68"/>
      <c r="CR41" s="68"/>
      <c r="CS41" s="68"/>
      <c r="CT41" s="68"/>
      <c r="CU41" s="68"/>
      <c r="CV41" s="68"/>
      <c r="CW41" s="68"/>
      <c r="CX41" s="68"/>
      <c r="CY41" s="68"/>
      <c r="CZ41" s="68"/>
      <c r="DA41" s="68"/>
    </row>
    <row r="42" spans="1:105" s="78" customFormat="1" ht="16" x14ac:dyDescent="0.2">
      <c r="A42" s="83" t="s">
        <v>61</v>
      </c>
      <c r="B42" s="84" t="s">
        <v>381</v>
      </c>
      <c r="C42" s="85">
        <v>10</v>
      </c>
      <c r="D42" s="85">
        <v>3</v>
      </c>
      <c r="E42" s="85">
        <v>0.67</v>
      </c>
      <c r="F42" s="53">
        <v>0.40500000000000003</v>
      </c>
      <c r="G42" s="53">
        <v>0.432</v>
      </c>
      <c r="H42" s="89"/>
      <c r="I42" s="53">
        <v>0.38400000000000001</v>
      </c>
      <c r="J42" s="53">
        <v>0.27600000000000002</v>
      </c>
      <c r="K42" s="89"/>
      <c r="L42" s="53">
        <v>0.24199999999999999</v>
      </c>
      <c r="M42" s="89"/>
      <c r="N42" s="89"/>
      <c r="O42" s="53">
        <v>0.312</v>
      </c>
      <c r="P42" s="89"/>
      <c r="Q42" s="89"/>
      <c r="R42" s="89"/>
      <c r="S42" s="89"/>
      <c r="T42" s="89">
        <v>0.38</v>
      </c>
      <c r="U42" s="89">
        <v>0.14000000000000001</v>
      </c>
      <c r="V42" s="89">
        <v>0.38</v>
      </c>
      <c r="W42" s="89">
        <v>-0.03</v>
      </c>
      <c r="X42" s="89">
        <v>0.36</v>
      </c>
      <c r="Y42" s="89">
        <v>0.39</v>
      </c>
      <c r="Z42" s="89">
        <v>0.31</v>
      </c>
      <c r="AA42" s="89">
        <v>0.42</v>
      </c>
      <c r="AB42" s="89">
        <v>0.32</v>
      </c>
      <c r="AC42" s="89">
        <v>0.13</v>
      </c>
      <c r="AD42" s="89">
        <v>0.1</v>
      </c>
      <c r="AE42" s="89">
        <v>0.26</v>
      </c>
      <c r="AF42" s="89">
        <v>0.18</v>
      </c>
      <c r="AG42" s="89">
        <v>0.26</v>
      </c>
      <c r="AH42" s="89">
        <v>0.26</v>
      </c>
      <c r="AI42" s="89">
        <v>0.4</v>
      </c>
      <c r="AJ42" s="54">
        <v>0.38150000000000001</v>
      </c>
      <c r="AK42" s="54">
        <v>0.40988999999999998</v>
      </c>
      <c r="AL42" s="54">
        <v>0.2802</v>
      </c>
      <c r="AM42" s="89"/>
      <c r="AN42" s="89"/>
      <c r="AO42" s="89"/>
      <c r="AP42" s="54">
        <v>0.2782</v>
      </c>
      <c r="AQ42" s="54">
        <v>0.39739999999999998</v>
      </c>
      <c r="AR42" s="54">
        <v>0.84670000000000001</v>
      </c>
      <c r="AS42" s="87"/>
      <c r="AT42" s="88"/>
      <c r="AU42" s="88"/>
      <c r="AV42" s="88"/>
      <c r="AW42" s="88"/>
      <c r="AX42" s="88"/>
      <c r="AY42" s="88"/>
      <c r="AZ42" s="68"/>
      <c r="BA42" s="68"/>
      <c r="BB42" s="68"/>
      <c r="BC42" s="68"/>
      <c r="BD42" s="68"/>
      <c r="BE42" s="68"/>
      <c r="BF42" s="68"/>
      <c r="BG42" s="68"/>
      <c r="BH42" s="68"/>
      <c r="BI42" s="68"/>
      <c r="BJ42" s="68"/>
      <c r="BK42" s="68"/>
      <c r="BL42" s="68"/>
      <c r="BM42" s="68"/>
      <c r="BN42" s="68"/>
      <c r="BO42" s="68"/>
      <c r="BP42" s="68"/>
      <c r="BQ42" s="68"/>
      <c r="BR42" s="68"/>
      <c r="BS42" s="68"/>
      <c r="BT42" s="68"/>
      <c r="BU42" s="68"/>
      <c r="BV42" s="68"/>
      <c r="BW42" s="68"/>
      <c r="BX42" s="68"/>
      <c r="BY42" s="68"/>
      <c r="BZ42" s="68"/>
      <c r="CA42" s="68"/>
      <c r="CB42" s="68"/>
      <c r="CC42" s="68"/>
      <c r="CD42" s="68"/>
      <c r="CE42" s="68"/>
      <c r="CF42" s="68"/>
      <c r="CG42" s="68"/>
      <c r="CH42" s="68"/>
      <c r="CI42" s="68"/>
      <c r="CJ42" s="68"/>
      <c r="CK42" s="68"/>
      <c r="CL42" s="68"/>
      <c r="CM42" s="68"/>
      <c r="CN42" s="68"/>
      <c r="CO42" s="68"/>
      <c r="CP42" s="68"/>
      <c r="CQ42" s="68"/>
      <c r="CR42" s="68"/>
      <c r="CS42" s="68"/>
      <c r="CT42" s="68"/>
      <c r="CU42" s="68"/>
      <c r="CV42" s="68"/>
      <c r="CW42" s="68"/>
      <c r="CX42" s="68"/>
      <c r="CY42" s="68"/>
      <c r="CZ42" s="68"/>
      <c r="DA42" s="68"/>
    </row>
    <row r="43" spans="1:105" s="78" customFormat="1" ht="16" x14ac:dyDescent="0.2">
      <c r="A43" s="83" t="s">
        <v>62</v>
      </c>
      <c r="B43" s="84" t="s">
        <v>382</v>
      </c>
      <c r="C43" s="85">
        <v>10</v>
      </c>
      <c r="D43" s="85">
        <v>3</v>
      </c>
      <c r="E43" s="85">
        <v>0.59</v>
      </c>
      <c r="F43" s="53">
        <v>0.38800000000000001</v>
      </c>
      <c r="G43" s="53">
        <v>0.42699999999999999</v>
      </c>
      <c r="H43" s="89"/>
      <c r="I43" s="53">
        <v>0.35299999999999998</v>
      </c>
      <c r="J43" s="53">
        <v>0.26300000000000001</v>
      </c>
      <c r="K43" s="89"/>
      <c r="L43" s="53">
        <v>0.20200000000000001</v>
      </c>
      <c r="M43" s="89"/>
      <c r="N43" s="89"/>
      <c r="O43" s="53">
        <v>0.313</v>
      </c>
      <c r="P43" s="89"/>
      <c r="Q43" s="89"/>
      <c r="R43" s="89"/>
      <c r="S43" s="89"/>
      <c r="T43" s="89">
        <v>0.4</v>
      </c>
      <c r="U43" s="89">
        <v>0.31</v>
      </c>
      <c r="V43" s="89">
        <v>0.34</v>
      </c>
      <c r="W43" s="89">
        <v>0.1</v>
      </c>
      <c r="X43" s="89">
        <v>0.36</v>
      </c>
      <c r="Y43" s="89">
        <v>0.35</v>
      </c>
      <c r="Z43" s="89">
        <v>0.22</v>
      </c>
      <c r="AA43" s="89">
        <v>0.4</v>
      </c>
      <c r="AB43" s="89">
        <v>0.46</v>
      </c>
      <c r="AC43" s="89">
        <v>0.25</v>
      </c>
      <c r="AD43" s="89">
        <v>0.17</v>
      </c>
      <c r="AE43" s="89">
        <v>0.24</v>
      </c>
      <c r="AF43" s="89">
        <v>0.21</v>
      </c>
      <c r="AG43" s="89">
        <v>0.27</v>
      </c>
      <c r="AH43" s="89">
        <v>0.33</v>
      </c>
      <c r="AI43" s="89">
        <v>0.33</v>
      </c>
      <c r="AJ43" s="54">
        <v>0.38619999999999999</v>
      </c>
      <c r="AK43" s="54">
        <v>0.41883999999999999</v>
      </c>
      <c r="AL43" s="54">
        <v>0.29930000000000001</v>
      </c>
      <c r="AM43" s="89"/>
      <c r="AN43" s="89"/>
      <c r="AO43" s="89"/>
      <c r="AP43" s="54">
        <v>0.28389999999999999</v>
      </c>
      <c r="AQ43" s="54">
        <v>0.40560000000000002</v>
      </c>
      <c r="AR43" s="54">
        <v>0.85609999999999997</v>
      </c>
      <c r="AS43" s="54">
        <v>0.89929999999999999</v>
      </c>
      <c r="AT43" s="87"/>
      <c r="AU43" s="89"/>
      <c r="AV43" s="89"/>
      <c r="AW43" s="89"/>
      <c r="AX43" s="89"/>
      <c r="AY43" s="88"/>
      <c r="AZ43" s="68"/>
      <c r="BA43" s="68"/>
      <c r="BB43" s="68"/>
      <c r="BC43" s="68"/>
      <c r="BD43" s="68"/>
      <c r="BE43" s="68"/>
      <c r="BF43" s="68"/>
      <c r="BG43" s="68"/>
      <c r="BH43" s="68"/>
      <c r="BI43" s="68"/>
      <c r="BJ43" s="68"/>
      <c r="BK43" s="68"/>
      <c r="BL43" s="68"/>
      <c r="BM43" s="68"/>
      <c r="BN43" s="68"/>
      <c r="BO43" s="68"/>
      <c r="BP43" s="68"/>
      <c r="BQ43" s="68"/>
      <c r="BR43" s="68"/>
      <c r="BS43" s="68"/>
      <c r="BT43" s="68"/>
      <c r="BU43" s="68"/>
      <c r="BV43" s="68"/>
      <c r="BW43" s="68"/>
      <c r="BX43" s="68"/>
      <c r="BY43" s="68"/>
      <c r="BZ43" s="68"/>
      <c r="CA43" s="68"/>
      <c r="CB43" s="68"/>
      <c r="CC43" s="68"/>
      <c r="CD43" s="68"/>
      <c r="CE43" s="68"/>
      <c r="CF43" s="68"/>
      <c r="CG43" s="68"/>
      <c r="CH43" s="68"/>
      <c r="CI43" s="68"/>
      <c r="CJ43" s="68"/>
      <c r="CK43" s="68"/>
      <c r="CL43" s="68"/>
      <c r="CM43" s="68"/>
      <c r="CN43" s="68"/>
      <c r="CO43" s="68"/>
      <c r="CP43" s="68"/>
      <c r="CQ43" s="68"/>
      <c r="CR43" s="68"/>
      <c r="CS43" s="68"/>
      <c r="CT43" s="68"/>
      <c r="CU43" s="68"/>
      <c r="CV43" s="68"/>
      <c r="CW43" s="68"/>
      <c r="CX43" s="68"/>
      <c r="CY43" s="68"/>
      <c r="CZ43" s="68"/>
      <c r="DA43" s="68"/>
    </row>
    <row r="44" spans="1:105" s="78" customFormat="1" ht="16" x14ac:dyDescent="0.2">
      <c r="A44" s="83" t="s">
        <v>63</v>
      </c>
      <c r="B44" s="84" t="s">
        <v>383</v>
      </c>
      <c r="C44" s="85">
        <v>10</v>
      </c>
      <c r="D44" s="85">
        <v>3</v>
      </c>
      <c r="E44" s="86">
        <v>0.9</v>
      </c>
      <c r="F44" s="89">
        <v>0.53</v>
      </c>
      <c r="G44" s="89">
        <v>0.53</v>
      </c>
      <c r="H44" s="89">
        <v>0.51</v>
      </c>
      <c r="I44" s="89">
        <v>0.56999999999999995</v>
      </c>
      <c r="J44" s="89">
        <v>0.5</v>
      </c>
      <c r="K44" s="89">
        <v>0.61</v>
      </c>
      <c r="L44" s="89">
        <v>0.56000000000000005</v>
      </c>
      <c r="M44" s="89">
        <v>0.57999999999999996</v>
      </c>
      <c r="N44" s="89">
        <v>0.34</v>
      </c>
      <c r="O44" s="89">
        <v>0.36</v>
      </c>
      <c r="P44" s="89"/>
      <c r="Q44" s="89"/>
      <c r="R44" s="89"/>
      <c r="S44" s="89"/>
      <c r="T44" s="89">
        <v>0.34</v>
      </c>
      <c r="U44" s="89">
        <v>0.43</v>
      </c>
      <c r="V44" s="89"/>
      <c r="W44" s="89"/>
      <c r="X44" s="89"/>
      <c r="Y44" s="89"/>
      <c r="Z44" s="89"/>
      <c r="AA44" s="89"/>
      <c r="AB44" s="89"/>
      <c r="AC44" s="89"/>
      <c r="AD44" s="89"/>
      <c r="AE44" s="89"/>
      <c r="AF44" s="89"/>
      <c r="AG44" s="89"/>
      <c r="AH44" s="89"/>
      <c r="AI44" s="89"/>
      <c r="AJ44" s="89"/>
      <c r="AK44" s="89"/>
      <c r="AL44" s="54">
        <v>0.48349999999999999</v>
      </c>
      <c r="AM44" s="89"/>
      <c r="AN44" s="89"/>
      <c r="AO44" s="89"/>
      <c r="AP44" s="89"/>
      <c r="AQ44" s="89"/>
      <c r="AR44" s="89"/>
      <c r="AS44" s="89"/>
      <c r="AT44" s="89"/>
      <c r="AU44" s="87"/>
      <c r="AV44" s="89"/>
      <c r="AW44" s="89"/>
      <c r="AX44" s="89"/>
      <c r="AY44" s="88"/>
      <c r="AZ44" s="68"/>
      <c r="BA44" s="68"/>
      <c r="BB44" s="68"/>
      <c r="BC44" s="68"/>
      <c r="BD44" s="68"/>
      <c r="BE44" s="68"/>
      <c r="BF44" s="68"/>
      <c r="BG44" s="68"/>
      <c r="BH44" s="68"/>
      <c r="BI44" s="68"/>
      <c r="BJ44" s="68"/>
      <c r="BK44" s="68"/>
      <c r="BL44" s="68"/>
      <c r="BM44" s="68"/>
      <c r="BN44" s="68"/>
      <c r="BO44" s="68"/>
      <c r="BP44" s="68"/>
      <c r="BQ44" s="68"/>
      <c r="BR44" s="68"/>
      <c r="BS44" s="68"/>
      <c r="BT44" s="68"/>
      <c r="BU44" s="68"/>
      <c r="BV44" s="68"/>
      <c r="BW44" s="68"/>
      <c r="BX44" s="68"/>
      <c r="BY44" s="68"/>
      <c r="BZ44" s="68"/>
      <c r="CA44" s="68"/>
      <c r="CB44" s="68"/>
      <c r="CC44" s="68"/>
      <c r="CD44" s="68"/>
      <c r="CE44" s="68"/>
      <c r="CF44" s="68"/>
      <c r="CG44" s="68"/>
      <c r="CH44" s="68"/>
      <c r="CI44" s="68"/>
      <c r="CJ44" s="68"/>
      <c r="CK44" s="68"/>
      <c r="CL44" s="68"/>
      <c r="CM44" s="68"/>
      <c r="CN44" s="68"/>
      <c r="CO44" s="68"/>
      <c r="CP44" s="68"/>
      <c r="CQ44" s="68"/>
      <c r="CR44" s="68"/>
      <c r="CS44" s="68"/>
      <c r="CT44" s="68"/>
      <c r="CU44" s="68"/>
      <c r="CV44" s="68"/>
      <c r="CW44" s="68"/>
      <c r="CX44" s="68"/>
      <c r="CY44" s="68"/>
      <c r="CZ44" s="68"/>
      <c r="DA44" s="68"/>
    </row>
    <row r="45" spans="1:105" s="78" customFormat="1" ht="16" x14ac:dyDescent="0.2">
      <c r="A45" s="83" t="s">
        <v>64</v>
      </c>
      <c r="B45" s="84" t="s">
        <v>409</v>
      </c>
      <c r="C45" s="85">
        <v>10</v>
      </c>
      <c r="D45" s="85">
        <v>3</v>
      </c>
      <c r="E45" s="85">
        <v>0.88</v>
      </c>
      <c r="F45" s="54">
        <v>0.45300000000000001</v>
      </c>
      <c r="G45" s="53">
        <v>0.46800000000000003</v>
      </c>
      <c r="H45" s="89">
        <v>0.43</v>
      </c>
      <c r="I45" s="54">
        <v>0.43569999999999998</v>
      </c>
      <c r="J45" s="54">
        <v>0.69</v>
      </c>
      <c r="K45" s="54">
        <v>0.56000000000000005</v>
      </c>
      <c r="L45" s="53">
        <v>0.42</v>
      </c>
      <c r="M45" s="89">
        <v>0.41</v>
      </c>
      <c r="N45" s="89">
        <v>0.37</v>
      </c>
      <c r="O45" s="54">
        <v>0.38</v>
      </c>
      <c r="P45" s="89"/>
      <c r="Q45" s="89"/>
      <c r="R45" s="92">
        <v>0.4</v>
      </c>
      <c r="S45" s="89">
        <v>0.33</v>
      </c>
      <c r="T45" s="89">
        <v>0.51</v>
      </c>
      <c r="U45" s="89">
        <v>0.59</v>
      </c>
      <c r="V45" s="89">
        <v>0.28000000000000003</v>
      </c>
      <c r="W45" s="89">
        <v>0.41</v>
      </c>
      <c r="X45" s="89">
        <v>0.38</v>
      </c>
      <c r="Y45" s="89">
        <v>0.43</v>
      </c>
      <c r="Z45" s="89">
        <v>0.13</v>
      </c>
      <c r="AA45" s="89">
        <v>0.16</v>
      </c>
      <c r="AB45" s="89">
        <v>0.34</v>
      </c>
      <c r="AC45" s="92">
        <v>0.1</v>
      </c>
      <c r="AD45" s="92">
        <v>0.3</v>
      </c>
      <c r="AE45" s="89">
        <v>0.38</v>
      </c>
      <c r="AF45" s="89">
        <v>0.28999999999999998</v>
      </c>
      <c r="AG45" s="89">
        <v>0.21</v>
      </c>
      <c r="AH45" s="92">
        <v>0.4</v>
      </c>
      <c r="AI45" s="89">
        <v>0.33</v>
      </c>
      <c r="AJ45" s="54">
        <v>0.24</v>
      </c>
      <c r="AK45" s="54">
        <v>0.183</v>
      </c>
      <c r="AL45" s="89">
        <v>0.48</v>
      </c>
      <c r="AM45" s="54">
        <v>0.26600000000000001</v>
      </c>
      <c r="AN45" s="54">
        <v>0.43099999999999999</v>
      </c>
      <c r="AO45" s="105">
        <v>0.25</v>
      </c>
      <c r="AP45" s="54">
        <v>0.32290000000000002</v>
      </c>
      <c r="AQ45" s="54">
        <v>0.37359999999999999</v>
      </c>
      <c r="AR45" s="89">
        <v>0.4098</v>
      </c>
      <c r="AS45" s="89">
        <v>0.38240000000000002</v>
      </c>
      <c r="AT45" s="89">
        <v>0.3836</v>
      </c>
      <c r="AU45" s="89"/>
      <c r="AV45" s="87"/>
      <c r="AW45" s="89"/>
      <c r="AX45" s="89"/>
      <c r="AY45" s="88"/>
      <c r="AZ45" s="68"/>
      <c r="BA45" s="68"/>
      <c r="BB45" s="68"/>
      <c r="BC45" s="68"/>
      <c r="BD45" s="68"/>
      <c r="BE45" s="68"/>
      <c r="BF45" s="68"/>
      <c r="BG45" s="68"/>
      <c r="BH45" s="68"/>
      <c r="BI45" s="68"/>
      <c r="BJ45" s="68"/>
      <c r="BK45" s="68"/>
      <c r="BL45" s="68"/>
      <c r="BM45" s="68"/>
      <c r="BN45" s="68"/>
      <c r="BO45" s="68"/>
      <c r="BP45" s="68"/>
      <c r="BQ45" s="68"/>
      <c r="BR45" s="68"/>
      <c r="BS45" s="68"/>
      <c r="BT45" s="68"/>
      <c r="BU45" s="68"/>
      <c r="BV45" s="68"/>
      <c r="BW45" s="68"/>
      <c r="BX45" s="68"/>
      <c r="BY45" s="68"/>
      <c r="BZ45" s="68"/>
      <c r="CA45" s="68"/>
      <c r="CB45" s="68"/>
      <c r="CC45" s="68"/>
      <c r="CD45" s="68"/>
      <c r="CE45" s="68"/>
      <c r="CF45" s="68"/>
      <c r="CG45" s="68"/>
      <c r="CH45" s="68"/>
      <c r="CI45" s="68"/>
      <c r="CJ45" s="68"/>
      <c r="CK45" s="68"/>
      <c r="CL45" s="68"/>
      <c r="CM45" s="68"/>
      <c r="CN45" s="68"/>
      <c r="CO45" s="68"/>
      <c r="CP45" s="68"/>
      <c r="CQ45" s="68"/>
      <c r="CR45" s="68"/>
      <c r="CS45" s="68"/>
      <c r="CT45" s="68"/>
      <c r="CU45" s="68"/>
      <c r="CV45" s="68"/>
      <c r="CW45" s="68"/>
      <c r="CX45" s="68"/>
      <c r="CY45" s="68"/>
      <c r="CZ45" s="68"/>
      <c r="DA45" s="68"/>
    </row>
    <row r="46" spans="1:105" s="78" customFormat="1" ht="16" x14ac:dyDescent="0.2">
      <c r="A46" s="83" t="s">
        <v>65</v>
      </c>
      <c r="B46" s="84" t="s">
        <v>384</v>
      </c>
      <c r="C46" s="85">
        <v>10</v>
      </c>
      <c r="D46" s="85">
        <v>3</v>
      </c>
      <c r="E46" s="85">
        <v>0.78</v>
      </c>
      <c r="F46" s="89">
        <v>0.23</v>
      </c>
      <c r="G46" s="89">
        <v>0.24</v>
      </c>
      <c r="H46" s="89">
        <v>0.22</v>
      </c>
      <c r="I46" s="89">
        <v>0.26</v>
      </c>
      <c r="J46" s="89">
        <v>0.34</v>
      </c>
      <c r="K46" s="89">
        <v>0.31</v>
      </c>
      <c r="L46" s="89">
        <v>0.34</v>
      </c>
      <c r="M46" s="89">
        <v>0.32</v>
      </c>
      <c r="N46" s="89">
        <v>0.46</v>
      </c>
      <c r="O46" s="89">
        <v>0.42</v>
      </c>
      <c r="P46" s="89"/>
      <c r="Q46" s="89"/>
      <c r="R46" s="89"/>
      <c r="S46" s="89"/>
      <c r="T46" s="89">
        <v>0.23</v>
      </c>
      <c r="U46" s="89">
        <v>0.27</v>
      </c>
      <c r="V46" s="89"/>
      <c r="W46" s="89"/>
      <c r="X46" s="89"/>
      <c r="Y46" s="89"/>
      <c r="Z46" s="89"/>
      <c r="AA46" s="89"/>
      <c r="AB46" s="89"/>
      <c r="AC46" s="89"/>
      <c r="AD46" s="89"/>
      <c r="AE46" s="89"/>
      <c r="AF46" s="89"/>
      <c r="AG46" s="89"/>
      <c r="AH46" s="89"/>
      <c r="AI46" s="89"/>
      <c r="AJ46" s="89"/>
      <c r="AK46" s="89"/>
      <c r="AL46" s="89">
        <v>0.24</v>
      </c>
      <c r="AM46" s="89"/>
      <c r="AN46" s="89"/>
      <c r="AO46" s="89"/>
      <c r="AP46" s="89"/>
      <c r="AQ46" s="89"/>
      <c r="AR46" s="89"/>
      <c r="AS46" s="89"/>
      <c r="AT46" s="89"/>
      <c r="AU46" s="89"/>
      <c r="AV46" s="89"/>
      <c r="AW46" s="87"/>
      <c r="AX46" s="89"/>
      <c r="AY46" s="88"/>
      <c r="AZ46" s="68"/>
      <c r="BA46" s="68"/>
      <c r="BB46" s="68"/>
      <c r="BC46" s="68"/>
      <c r="BD46" s="68"/>
      <c r="BE46" s="68"/>
      <c r="BF46" s="68"/>
      <c r="BG46" s="68"/>
      <c r="BH46" s="68"/>
      <c r="BI46" s="68"/>
      <c r="BJ46" s="68"/>
      <c r="BK46" s="68"/>
      <c r="BL46" s="68"/>
      <c r="BM46" s="68"/>
      <c r="BN46" s="68"/>
      <c r="BO46" s="68"/>
      <c r="BP46" s="68"/>
      <c r="BQ46" s="68"/>
      <c r="BR46" s="68"/>
      <c r="BS46" s="68"/>
      <c r="BT46" s="68"/>
      <c r="BU46" s="68"/>
      <c r="BV46" s="68"/>
      <c r="BW46" s="68"/>
      <c r="BX46" s="68"/>
      <c r="BY46" s="68"/>
      <c r="BZ46" s="68"/>
      <c r="CA46" s="68"/>
      <c r="CB46" s="68"/>
      <c r="CC46" s="68"/>
      <c r="CD46" s="68"/>
      <c r="CE46" s="68"/>
      <c r="CF46" s="68"/>
      <c r="CG46" s="68"/>
      <c r="CH46" s="68"/>
      <c r="CI46" s="68"/>
      <c r="CJ46" s="68"/>
      <c r="CK46" s="68"/>
      <c r="CL46" s="68"/>
      <c r="CM46" s="68"/>
      <c r="CN46" s="68"/>
      <c r="CO46" s="68"/>
      <c r="CP46" s="68"/>
      <c r="CQ46" s="68"/>
      <c r="CR46" s="68"/>
      <c r="CS46" s="68"/>
      <c r="CT46" s="68"/>
      <c r="CU46" s="68"/>
      <c r="CV46" s="68"/>
      <c r="CW46" s="68"/>
      <c r="CX46" s="68"/>
      <c r="CY46" s="68"/>
      <c r="CZ46" s="68"/>
      <c r="DA46" s="68"/>
    </row>
    <row r="47" spans="1:105" s="78" customFormat="1" ht="16" x14ac:dyDescent="0.2">
      <c r="A47" s="83" t="s">
        <v>66</v>
      </c>
      <c r="B47" s="84" t="s">
        <v>405</v>
      </c>
      <c r="C47" s="85">
        <v>50</v>
      </c>
      <c r="D47" s="85">
        <v>10</v>
      </c>
      <c r="E47" s="85">
        <v>0.91</v>
      </c>
      <c r="F47" s="53">
        <v>0.25900000000000001</v>
      </c>
      <c r="G47" s="53">
        <v>0.23100000000000001</v>
      </c>
      <c r="H47" s="89"/>
      <c r="I47" s="53">
        <v>0.41460000000000002</v>
      </c>
      <c r="J47" s="53">
        <v>0.2016</v>
      </c>
      <c r="K47" s="89"/>
      <c r="L47" s="53">
        <v>0.42799999999999999</v>
      </c>
      <c r="M47" s="89"/>
      <c r="N47" s="89"/>
      <c r="O47" s="53">
        <v>0.50449999999999995</v>
      </c>
      <c r="P47" s="89"/>
      <c r="Q47" s="89"/>
      <c r="R47" s="89"/>
      <c r="S47" s="89"/>
      <c r="T47" s="53">
        <v>0.16275999999999999</v>
      </c>
      <c r="U47" s="53">
        <v>0.2051</v>
      </c>
      <c r="V47" s="89"/>
      <c r="W47" s="89"/>
      <c r="X47" s="89"/>
      <c r="Y47" s="89"/>
      <c r="Z47" s="89"/>
      <c r="AA47" s="89"/>
      <c r="AB47" s="89"/>
      <c r="AC47" s="89"/>
      <c r="AD47" s="89"/>
      <c r="AE47" s="89"/>
      <c r="AF47" s="89"/>
      <c r="AG47" s="89"/>
      <c r="AH47" s="89"/>
      <c r="AI47" s="89"/>
      <c r="AJ47" s="53">
        <v>0.26819999999999999</v>
      </c>
      <c r="AK47" s="53">
        <v>0.33883000000000002</v>
      </c>
      <c r="AL47" s="54">
        <v>0.1439</v>
      </c>
      <c r="AM47" s="89"/>
      <c r="AN47" s="89"/>
      <c r="AO47" s="89"/>
      <c r="AP47" s="54">
        <v>0.40670000000000001</v>
      </c>
      <c r="AQ47" s="54">
        <v>0.38800000000000001</v>
      </c>
      <c r="AR47" s="54">
        <v>0.33429999999999999</v>
      </c>
      <c r="AS47" s="54">
        <v>0.30320000000000003</v>
      </c>
      <c r="AT47" s="54">
        <v>0.32269999999999999</v>
      </c>
      <c r="AU47" s="89"/>
      <c r="AV47" s="54">
        <v>0.32469999999999999</v>
      </c>
      <c r="AW47" s="89"/>
      <c r="AX47" s="87"/>
      <c r="AY47" s="88"/>
      <c r="AZ47" s="68"/>
      <c r="BA47" s="68"/>
      <c r="BB47" s="68"/>
      <c r="BC47" s="68"/>
      <c r="BD47" s="68"/>
      <c r="BE47" s="68"/>
      <c r="BF47" s="68"/>
      <c r="BG47" s="68"/>
      <c r="BH47" s="68"/>
      <c r="BI47" s="68"/>
      <c r="BJ47" s="68"/>
      <c r="BK47" s="68"/>
      <c r="BL47" s="68"/>
      <c r="BM47" s="68"/>
      <c r="BN47" s="68"/>
      <c r="BO47" s="68"/>
      <c r="BP47" s="68"/>
      <c r="BQ47" s="68"/>
      <c r="BR47" s="68"/>
      <c r="BS47" s="68"/>
      <c r="BT47" s="68"/>
      <c r="BU47" s="68"/>
      <c r="BV47" s="68"/>
      <c r="BW47" s="68"/>
      <c r="BX47" s="68"/>
      <c r="BY47" s="68"/>
      <c r="BZ47" s="68"/>
      <c r="CA47" s="68"/>
      <c r="CB47" s="68"/>
      <c r="CC47" s="68"/>
      <c r="CD47" s="68"/>
      <c r="CE47" s="68"/>
      <c r="CF47" s="68"/>
      <c r="CG47" s="68"/>
      <c r="CH47" s="68"/>
      <c r="CI47" s="68"/>
      <c r="CJ47" s="68"/>
      <c r="CK47" s="68"/>
      <c r="CL47" s="68"/>
      <c r="CM47" s="68"/>
      <c r="CN47" s="68"/>
      <c r="CO47" s="68"/>
      <c r="CP47" s="68"/>
      <c r="CQ47" s="68"/>
      <c r="CR47" s="68"/>
      <c r="CS47" s="68"/>
      <c r="CT47" s="68"/>
      <c r="CU47" s="68"/>
      <c r="CV47" s="68"/>
      <c r="CW47" s="68"/>
      <c r="CX47" s="68"/>
      <c r="CY47" s="68"/>
      <c r="CZ47" s="68"/>
      <c r="DA47" s="68"/>
    </row>
    <row r="48" spans="1:105" s="78" customFormat="1" ht="16" x14ac:dyDescent="0.2">
      <c r="A48" s="83" t="s">
        <v>67</v>
      </c>
      <c r="B48" s="84" t="s">
        <v>406</v>
      </c>
      <c r="C48" s="85">
        <v>50</v>
      </c>
      <c r="D48" s="85">
        <v>10</v>
      </c>
      <c r="E48" s="85">
        <v>0.85</v>
      </c>
      <c r="F48" s="53">
        <v>0.28399999999999997</v>
      </c>
      <c r="G48" s="53">
        <v>0.248</v>
      </c>
      <c r="H48" s="89"/>
      <c r="I48" s="53">
        <v>0.39689999999999998</v>
      </c>
      <c r="J48" s="53">
        <v>0.21690000000000001</v>
      </c>
      <c r="K48" s="89"/>
      <c r="L48" s="53">
        <v>0.42599999999999999</v>
      </c>
      <c r="M48" s="89"/>
      <c r="N48" s="89"/>
      <c r="O48" s="53">
        <v>0.47520000000000001</v>
      </c>
      <c r="P48" s="89"/>
      <c r="Q48" s="89"/>
      <c r="R48" s="89"/>
      <c r="S48" s="89"/>
      <c r="T48" s="53">
        <v>0.18765999999999999</v>
      </c>
      <c r="U48" s="53">
        <v>0.2137</v>
      </c>
      <c r="V48" s="89"/>
      <c r="W48" s="89"/>
      <c r="X48" s="89"/>
      <c r="Y48" s="89"/>
      <c r="Z48" s="89"/>
      <c r="AA48" s="89"/>
      <c r="AB48" s="89"/>
      <c r="AC48" s="89"/>
      <c r="AD48" s="89"/>
      <c r="AE48" s="89"/>
      <c r="AF48" s="89"/>
      <c r="AG48" s="89"/>
      <c r="AH48" s="89"/>
      <c r="AI48" s="89"/>
      <c r="AJ48" s="53">
        <v>0.22900000000000001</v>
      </c>
      <c r="AK48" s="53">
        <v>0.32528000000000001</v>
      </c>
      <c r="AL48" s="54">
        <v>0.17330000000000001</v>
      </c>
      <c r="AM48" s="89"/>
      <c r="AN48" s="89"/>
      <c r="AO48" s="89"/>
      <c r="AP48" s="54">
        <v>0.3589</v>
      </c>
      <c r="AQ48" s="54">
        <v>0.34889999999999999</v>
      </c>
      <c r="AR48" s="54">
        <v>0.30669999999999997</v>
      </c>
      <c r="AS48" s="54">
        <v>0.27729999999999999</v>
      </c>
      <c r="AT48" s="54">
        <v>0.29299999999999998</v>
      </c>
      <c r="AU48" s="89"/>
      <c r="AV48" s="54">
        <v>0.32590000000000002</v>
      </c>
      <c r="AW48" s="89"/>
      <c r="AX48" s="54">
        <v>0.80100000000000005</v>
      </c>
      <c r="AY48" s="87"/>
      <c r="AZ48" s="68"/>
      <c r="BA48" s="68"/>
      <c r="BB48" s="68"/>
      <c r="BC48" s="68"/>
      <c r="BD48" s="68"/>
      <c r="BE48" s="68"/>
      <c r="BF48" s="68"/>
      <c r="BG48" s="68"/>
      <c r="BH48" s="68"/>
      <c r="BI48" s="68"/>
      <c r="BJ48" s="68"/>
      <c r="BK48" s="68"/>
      <c r="BL48" s="68"/>
      <c r="BM48" s="68"/>
      <c r="BN48" s="68"/>
      <c r="BO48" s="68"/>
      <c r="BP48" s="68"/>
      <c r="BQ48" s="68"/>
      <c r="BR48" s="68"/>
      <c r="BS48" s="68"/>
      <c r="BT48" s="68"/>
      <c r="BU48" s="68"/>
      <c r="BV48" s="68"/>
      <c r="BW48" s="68"/>
      <c r="BX48" s="68"/>
      <c r="BY48" s="68"/>
      <c r="BZ48" s="68"/>
      <c r="CA48" s="68"/>
      <c r="CB48" s="68"/>
      <c r="CC48" s="68"/>
      <c r="CD48" s="68"/>
      <c r="CE48" s="68"/>
      <c r="CF48" s="68"/>
      <c r="CG48" s="68"/>
      <c r="CH48" s="68"/>
      <c r="CI48" s="68"/>
      <c r="CJ48" s="68"/>
      <c r="CK48" s="68"/>
      <c r="CL48" s="68"/>
      <c r="CM48" s="68"/>
      <c r="CN48" s="68"/>
      <c r="CO48" s="68"/>
      <c r="CP48" s="68"/>
      <c r="CQ48" s="68"/>
      <c r="CR48" s="68"/>
      <c r="CS48" s="68"/>
      <c r="CT48" s="68"/>
      <c r="CU48" s="68"/>
      <c r="CV48" s="68"/>
      <c r="CW48" s="68"/>
      <c r="CX48" s="68"/>
      <c r="CY48" s="68"/>
      <c r="CZ48" s="68"/>
      <c r="DA48" s="68"/>
    </row>
    <row r="49" spans="1:105" s="78" customFormat="1" ht="16" x14ac:dyDescent="0.2">
      <c r="A49" s="83" t="s">
        <v>68</v>
      </c>
      <c r="B49" s="84" t="s">
        <v>462</v>
      </c>
      <c r="C49" s="85">
        <v>0.185</v>
      </c>
      <c r="D49" s="85">
        <v>0.72399999999999998</v>
      </c>
      <c r="E49" s="85">
        <v>0.76</v>
      </c>
      <c r="F49" s="93"/>
      <c r="G49" s="106"/>
      <c r="H49" s="93"/>
      <c r="I49" s="93"/>
      <c r="J49" s="93"/>
      <c r="K49" s="93"/>
      <c r="L49" s="93"/>
      <c r="M49" s="93"/>
      <c r="N49" s="93"/>
      <c r="O49" s="93"/>
      <c r="P49" s="93"/>
      <c r="Q49" s="93"/>
      <c r="R49" s="93"/>
      <c r="S49" s="93"/>
      <c r="T49" s="93"/>
      <c r="U49" s="93"/>
      <c r="V49" s="93"/>
      <c r="W49" s="93"/>
      <c r="X49" s="93"/>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68"/>
      <c r="BV49" s="68"/>
      <c r="BW49" s="68"/>
      <c r="BX49" s="68"/>
      <c r="BY49" s="68"/>
      <c r="BZ49" s="68"/>
      <c r="CA49" s="68"/>
      <c r="CB49" s="68"/>
      <c r="CC49" s="68"/>
      <c r="CD49" s="68"/>
      <c r="CE49" s="68"/>
      <c r="CF49" s="68"/>
      <c r="CG49" s="68"/>
      <c r="CH49" s="68"/>
      <c r="CI49" s="68"/>
      <c r="CJ49" s="68"/>
      <c r="CK49" s="68"/>
      <c r="CL49" s="68"/>
      <c r="CM49" s="68"/>
      <c r="CN49" s="68"/>
      <c r="CO49" s="68"/>
      <c r="CP49" s="68"/>
      <c r="CQ49" s="68"/>
      <c r="CR49" s="68"/>
      <c r="CS49" s="68"/>
      <c r="CT49" s="68"/>
      <c r="CU49" s="68"/>
      <c r="CV49" s="68"/>
      <c r="CW49" s="68"/>
      <c r="CX49" s="68"/>
      <c r="CY49" s="68"/>
      <c r="CZ49" s="68"/>
      <c r="DA49" s="68"/>
    </row>
    <row r="50" spans="1:105" s="78" customFormat="1" ht="16" x14ac:dyDescent="0.2">
      <c r="A50" s="83" t="s">
        <v>69</v>
      </c>
      <c r="B50" s="84" t="s">
        <v>388</v>
      </c>
      <c r="C50" s="85">
        <v>100</v>
      </c>
      <c r="D50" s="85">
        <v>15</v>
      </c>
      <c r="E50" s="85">
        <v>0.96</v>
      </c>
      <c r="F50" s="93">
        <v>0.43</v>
      </c>
      <c r="G50" s="93"/>
      <c r="H50" s="93"/>
      <c r="I50" s="93">
        <v>0.32</v>
      </c>
      <c r="J50" s="93"/>
      <c r="K50" s="93"/>
      <c r="L50" s="93"/>
      <c r="M50" s="93"/>
      <c r="N50" s="93"/>
      <c r="O50" s="93">
        <v>0.01</v>
      </c>
      <c r="P50" s="93"/>
      <c r="Q50" s="93"/>
      <c r="R50" s="93"/>
      <c r="S50" s="93"/>
      <c r="T50" s="94">
        <v>0.53</v>
      </c>
      <c r="U50" s="94">
        <v>0.53</v>
      </c>
      <c r="V50" s="93"/>
      <c r="W50" s="93"/>
      <c r="X50" s="93"/>
      <c r="Y50" s="68"/>
      <c r="Z50" s="68"/>
      <c r="AA50" s="68"/>
      <c r="AB50" s="68"/>
      <c r="AC50" s="68"/>
      <c r="AD50" s="68"/>
      <c r="AE50" s="68"/>
      <c r="AF50" s="68"/>
      <c r="AG50" s="68"/>
      <c r="AH50" s="68"/>
      <c r="AI50" s="68"/>
      <c r="AJ50" s="68"/>
      <c r="AK50" s="68"/>
      <c r="AL50" s="68">
        <v>0.84</v>
      </c>
      <c r="AM50" s="68"/>
      <c r="AN50" s="68"/>
      <c r="AO50" s="68"/>
      <c r="AP50" s="68"/>
      <c r="AQ50" s="68"/>
      <c r="AR50" s="68"/>
      <c r="AS50" s="68"/>
      <c r="AT50" s="68"/>
      <c r="AU50" s="68"/>
      <c r="AV50" s="68">
        <v>0.43</v>
      </c>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c r="CE50" s="68"/>
      <c r="CF50" s="68"/>
      <c r="CG50" s="68"/>
      <c r="CH50" s="68"/>
      <c r="CI50" s="68"/>
      <c r="CJ50" s="68"/>
      <c r="CK50" s="68"/>
      <c r="CL50" s="68"/>
      <c r="CM50" s="68"/>
      <c r="CN50" s="68"/>
      <c r="CO50" s="68"/>
      <c r="CP50" s="68"/>
      <c r="CQ50" s="68"/>
      <c r="CR50" s="68"/>
      <c r="CS50" s="68"/>
      <c r="CT50" s="68"/>
      <c r="CU50" s="68"/>
      <c r="CV50" s="68"/>
      <c r="CW50" s="68"/>
      <c r="CX50" s="68"/>
      <c r="CY50" s="68"/>
      <c r="CZ50" s="68"/>
      <c r="DA50" s="68"/>
    </row>
    <row r="51" spans="1:105" s="78" customFormat="1" ht="16" x14ac:dyDescent="0.2">
      <c r="A51" s="83" t="s">
        <v>70</v>
      </c>
      <c r="B51" s="84" t="s">
        <v>389</v>
      </c>
      <c r="C51" s="85">
        <v>100</v>
      </c>
      <c r="D51" s="85">
        <v>15</v>
      </c>
      <c r="E51" s="85">
        <v>0.84</v>
      </c>
      <c r="F51" s="93">
        <v>0.39</v>
      </c>
      <c r="G51" s="93"/>
      <c r="H51" s="93"/>
      <c r="I51" s="93">
        <v>0.27</v>
      </c>
      <c r="J51" s="93"/>
      <c r="K51" s="93"/>
      <c r="L51" s="93"/>
      <c r="M51" s="93"/>
      <c r="N51" s="93"/>
      <c r="O51" s="93">
        <v>0.28999999999999998</v>
      </c>
      <c r="P51" s="93"/>
      <c r="Q51" s="93"/>
      <c r="R51" s="93"/>
      <c r="S51" s="93"/>
      <c r="T51" s="94">
        <v>0.57999999999999996</v>
      </c>
      <c r="U51" s="94">
        <v>0.57999999999999996</v>
      </c>
      <c r="V51" s="93"/>
      <c r="W51" s="93"/>
      <c r="X51" s="93"/>
      <c r="Y51" s="68"/>
      <c r="Z51" s="68"/>
      <c r="AA51" s="68"/>
      <c r="AB51" s="68"/>
      <c r="AC51" s="68"/>
      <c r="AD51" s="68"/>
      <c r="AE51" s="68"/>
      <c r="AF51" s="68"/>
      <c r="AG51" s="68"/>
      <c r="AH51" s="68"/>
      <c r="AI51" s="68"/>
      <c r="AJ51" s="68"/>
      <c r="AK51" s="68"/>
      <c r="AL51" s="68">
        <v>0.69</v>
      </c>
      <c r="AM51" s="68"/>
      <c r="AN51" s="68"/>
      <c r="AO51" s="68"/>
      <c r="AP51" s="68"/>
      <c r="AQ51" s="68"/>
      <c r="AR51" s="68"/>
      <c r="AS51" s="68"/>
      <c r="AT51" s="68"/>
      <c r="AU51" s="68"/>
      <c r="AV51" s="68">
        <v>0.4</v>
      </c>
      <c r="AW51" s="68"/>
      <c r="AX51" s="68"/>
      <c r="AY51" s="68"/>
      <c r="AZ51" s="68"/>
      <c r="BA51" s="68">
        <v>0.7</v>
      </c>
      <c r="BB51" s="68"/>
      <c r="BC51" s="68"/>
      <c r="BD51" s="68"/>
      <c r="BE51" s="68"/>
      <c r="BF51" s="68"/>
      <c r="BG51" s="68"/>
      <c r="BH51" s="68"/>
      <c r="BI51" s="68"/>
      <c r="BJ51" s="68"/>
      <c r="BK51" s="68"/>
      <c r="BL51" s="68"/>
      <c r="BM51" s="68"/>
      <c r="BN51" s="68"/>
      <c r="BO51" s="68"/>
      <c r="BP51" s="68"/>
      <c r="BQ51" s="68"/>
      <c r="BR51" s="68"/>
      <c r="BS51" s="68"/>
      <c r="BT51" s="68"/>
      <c r="BU51" s="68"/>
      <c r="BV51" s="68"/>
      <c r="BW51" s="68"/>
      <c r="BX51" s="68"/>
      <c r="BY51" s="68"/>
      <c r="BZ51" s="68"/>
      <c r="CA51" s="68"/>
      <c r="CB51" s="68"/>
      <c r="CC51" s="68"/>
      <c r="CD51" s="68"/>
      <c r="CE51" s="68"/>
      <c r="CF51" s="68"/>
      <c r="CG51" s="68"/>
      <c r="CH51" s="68"/>
      <c r="CI51" s="68"/>
      <c r="CJ51" s="68"/>
      <c r="CK51" s="68"/>
      <c r="CL51" s="68"/>
      <c r="CM51" s="68"/>
      <c r="CN51" s="68"/>
      <c r="CO51" s="68"/>
      <c r="CP51" s="68"/>
      <c r="CQ51" s="68"/>
      <c r="CR51" s="68"/>
      <c r="CS51" s="68"/>
      <c r="CT51" s="68"/>
      <c r="CU51" s="68"/>
      <c r="CV51" s="68"/>
      <c r="CW51" s="68"/>
      <c r="CX51" s="68"/>
      <c r="CY51" s="68"/>
      <c r="CZ51" s="68"/>
      <c r="DA51" s="68"/>
    </row>
    <row r="52" spans="1:105" s="78" customFormat="1" ht="16" x14ac:dyDescent="0.2">
      <c r="A52" s="83" t="s">
        <v>71</v>
      </c>
      <c r="B52" s="84" t="s">
        <v>390</v>
      </c>
      <c r="C52" s="85">
        <v>100</v>
      </c>
      <c r="D52" s="85">
        <v>15</v>
      </c>
      <c r="E52" s="85">
        <v>0.89</v>
      </c>
      <c r="F52" s="93">
        <v>0.62</v>
      </c>
      <c r="G52" s="93"/>
      <c r="H52" s="93"/>
      <c r="I52" s="93">
        <v>0.47</v>
      </c>
      <c r="J52" s="93"/>
      <c r="K52" s="93"/>
      <c r="L52" s="93"/>
      <c r="M52" s="93"/>
      <c r="N52" s="93"/>
      <c r="O52" s="93">
        <v>0.08</v>
      </c>
      <c r="P52" s="93"/>
      <c r="Q52" s="93"/>
      <c r="R52" s="93"/>
      <c r="S52" s="93"/>
      <c r="T52" s="94">
        <v>0.49</v>
      </c>
      <c r="U52" s="94">
        <v>0.49</v>
      </c>
      <c r="V52" s="93"/>
      <c r="W52" s="93"/>
      <c r="X52" s="93"/>
      <c r="Y52" s="68"/>
      <c r="Z52" s="68"/>
      <c r="AA52" s="68"/>
      <c r="AB52" s="68"/>
      <c r="AC52" s="68"/>
      <c r="AD52" s="68"/>
      <c r="AE52" s="68"/>
      <c r="AF52" s="68"/>
      <c r="AG52" s="68"/>
      <c r="AH52" s="68"/>
      <c r="AI52" s="68"/>
      <c r="AJ52" s="68"/>
      <c r="AK52" s="68"/>
      <c r="AL52" s="68">
        <v>0.71</v>
      </c>
      <c r="AM52" s="68"/>
      <c r="AN52" s="68"/>
      <c r="AO52" s="68"/>
      <c r="AP52" s="68"/>
      <c r="AQ52" s="68"/>
      <c r="AR52" s="68"/>
      <c r="AS52" s="68"/>
      <c r="AT52" s="68"/>
      <c r="AU52" s="68"/>
      <c r="AV52" s="68">
        <v>0.47</v>
      </c>
      <c r="AW52" s="68"/>
      <c r="AX52" s="68"/>
      <c r="AY52" s="68"/>
      <c r="AZ52" s="68"/>
      <c r="BA52" s="68">
        <v>0.55000000000000004</v>
      </c>
      <c r="BB52" s="68">
        <v>0.36</v>
      </c>
      <c r="BC52" s="68"/>
      <c r="BD52" s="68"/>
      <c r="BE52" s="68"/>
      <c r="BF52" s="68"/>
      <c r="BG52" s="68"/>
      <c r="BH52" s="68"/>
      <c r="BI52" s="68"/>
      <c r="BJ52" s="68"/>
      <c r="BK52" s="68"/>
      <c r="BL52" s="68"/>
      <c r="BM52" s="68"/>
      <c r="BN52" s="68"/>
      <c r="BO52" s="68"/>
      <c r="BP52" s="68"/>
      <c r="BQ52" s="68"/>
      <c r="BR52" s="68"/>
      <c r="BS52" s="68"/>
      <c r="BT52" s="68"/>
      <c r="BU52" s="68"/>
      <c r="BV52" s="68"/>
      <c r="BW52" s="68"/>
      <c r="BX52" s="68"/>
      <c r="BY52" s="68"/>
      <c r="BZ52" s="68"/>
      <c r="CA52" s="68"/>
      <c r="CB52" s="68"/>
      <c r="CC52" s="68"/>
      <c r="CD52" s="68"/>
      <c r="CE52" s="68"/>
      <c r="CF52" s="68"/>
      <c r="CG52" s="68"/>
      <c r="CH52" s="68"/>
      <c r="CI52" s="68"/>
      <c r="CJ52" s="68"/>
      <c r="CK52" s="68"/>
      <c r="CL52" s="68"/>
      <c r="CM52" s="68"/>
      <c r="CN52" s="68"/>
      <c r="CO52" s="68"/>
      <c r="CP52" s="68"/>
      <c r="CQ52" s="68"/>
      <c r="CR52" s="68"/>
      <c r="CS52" s="68"/>
      <c r="CT52" s="68"/>
      <c r="CU52" s="68"/>
      <c r="CV52" s="68"/>
      <c r="CW52" s="68"/>
      <c r="CX52" s="68"/>
      <c r="CY52" s="68"/>
      <c r="CZ52" s="68"/>
      <c r="DA52" s="68"/>
    </row>
    <row r="53" spans="1:105" ht="16" x14ac:dyDescent="0.2">
      <c r="A53" s="83" t="s">
        <v>72</v>
      </c>
      <c r="B53" s="84" t="s">
        <v>456</v>
      </c>
      <c r="C53" s="85">
        <v>10</v>
      </c>
      <c r="D53" s="85">
        <v>3</v>
      </c>
      <c r="E53" s="85">
        <v>0.88</v>
      </c>
      <c r="F53" s="93">
        <v>0.28000000000000003</v>
      </c>
      <c r="G53" s="93">
        <v>0.28999999999999998</v>
      </c>
      <c r="H53" s="93">
        <v>0.26</v>
      </c>
      <c r="I53" s="93">
        <v>0.38</v>
      </c>
      <c r="J53" s="93">
        <v>0.37</v>
      </c>
      <c r="K53" s="93">
        <v>0.33</v>
      </c>
      <c r="L53" s="93">
        <v>0.35</v>
      </c>
      <c r="M53" s="93">
        <v>0.39</v>
      </c>
      <c r="N53" s="93">
        <v>0.34</v>
      </c>
      <c r="O53" s="93">
        <v>0.34</v>
      </c>
      <c r="P53" s="93"/>
      <c r="Q53" s="93"/>
      <c r="R53" s="93"/>
      <c r="S53" s="93"/>
      <c r="T53" s="93"/>
      <c r="U53" s="93"/>
      <c r="V53" s="93"/>
      <c r="W53" s="93"/>
      <c r="X53" s="93"/>
      <c r="Y53" s="68"/>
      <c r="Z53" s="95"/>
      <c r="AA53" s="95">
        <v>0.33</v>
      </c>
      <c r="AB53" s="68"/>
      <c r="AC53" s="68"/>
      <c r="AD53" s="68"/>
      <c r="AE53" s="68"/>
      <c r="AF53" s="95">
        <v>0.45</v>
      </c>
      <c r="AG53" s="95">
        <v>0.45</v>
      </c>
      <c r="AH53" s="68"/>
      <c r="AI53" s="68"/>
      <c r="AJ53" s="96">
        <v>0.3</v>
      </c>
      <c r="AK53" s="68">
        <v>0.25</v>
      </c>
      <c r="AL53" s="68"/>
      <c r="AM53" s="68">
        <v>0.32</v>
      </c>
      <c r="AN53" s="68">
        <v>0.41</v>
      </c>
      <c r="AO53" s="68"/>
      <c r="AP53" s="68"/>
      <c r="AQ53" s="68"/>
      <c r="AR53" s="68"/>
      <c r="AS53" s="68"/>
      <c r="AT53" s="68"/>
      <c r="AU53" s="68">
        <v>0.47</v>
      </c>
      <c r="AV53" s="68">
        <v>0.44</v>
      </c>
      <c r="AW53" s="68">
        <v>0.28999999999999998</v>
      </c>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68"/>
      <c r="BV53" s="68"/>
      <c r="BW53" s="68"/>
      <c r="BX53" s="68"/>
      <c r="BY53" s="68"/>
      <c r="BZ53" s="68"/>
      <c r="CA53" s="68"/>
      <c r="CB53" s="68"/>
      <c r="CC53" s="68"/>
      <c r="CD53" s="68"/>
      <c r="CE53" s="68"/>
      <c r="CF53" s="68"/>
      <c r="CG53" s="68"/>
      <c r="CH53" s="68"/>
      <c r="CI53" s="68"/>
      <c r="CJ53" s="68"/>
      <c r="CK53" s="68"/>
      <c r="CL53" s="68"/>
      <c r="CM53" s="68"/>
      <c r="CN53" s="68"/>
      <c r="CO53" s="68"/>
      <c r="CP53" s="68"/>
      <c r="CQ53" s="68"/>
      <c r="CR53" s="68"/>
      <c r="CS53" s="68"/>
      <c r="CT53" s="68"/>
      <c r="CU53" s="68"/>
      <c r="CV53" s="68"/>
      <c r="CW53" s="68"/>
      <c r="CX53" s="68"/>
      <c r="CY53" s="68"/>
      <c r="CZ53" s="68"/>
      <c r="DA53" s="68"/>
    </row>
    <row r="54" spans="1:105" ht="16" x14ac:dyDescent="0.2">
      <c r="A54" s="83" t="s">
        <v>73</v>
      </c>
      <c r="B54" s="118" t="s">
        <v>457</v>
      </c>
      <c r="C54" s="119">
        <v>100</v>
      </c>
      <c r="D54" s="119">
        <v>15</v>
      </c>
      <c r="E54" s="119">
        <v>0.94</v>
      </c>
      <c r="F54" s="119">
        <v>0.55000000000000004</v>
      </c>
      <c r="G54" s="119">
        <v>0.54</v>
      </c>
      <c r="H54" s="119"/>
      <c r="I54" s="119"/>
      <c r="J54" s="119"/>
      <c r="K54" s="119"/>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119"/>
      <c r="AI54" s="119"/>
      <c r="AJ54" s="119"/>
      <c r="AK54" s="119"/>
      <c r="AL54" s="119"/>
      <c r="AM54" s="119"/>
      <c r="AN54" s="119"/>
      <c r="AO54" s="119">
        <v>0.39800000000000002</v>
      </c>
      <c r="AP54" s="119"/>
      <c r="AQ54" s="119"/>
      <c r="AR54" s="119"/>
      <c r="AS54" s="119"/>
      <c r="AT54" s="119"/>
      <c r="AU54" s="119"/>
      <c r="AV54" s="119"/>
      <c r="AW54" s="119"/>
      <c r="AX54" s="119"/>
      <c r="AY54" s="119"/>
      <c r="AZ54" s="119"/>
      <c r="BA54" s="119"/>
      <c r="BB54" s="119"/>
      <c r="BC54" s="119"/>
      <c r="BD54" s="119"/>
      <c r="BE54" s="120"/>
      <c r="BF54" s="120"/>
      <c r="BG54" s="120"/>
      <c r="BH54" s="120"/>
      <c r="BI54" s="120"/>
      <c r="BJ54" s="68"/>
      <c r="BK54" s="68"/>
      <c r="BL54" s="68"/>
      <c r="BM54" s="68"/>
      <c r="BN54" s="68"/>
      <c r="BO54" s="68"/>
      <c r="BP54" s="68"/>
      <c r="BQ54" s="68"/>
      <c r="BR54" s="68"/>
      <c r="BS54" s="68"/>
      <c r="BT54" s="68"/>
      <c r="BU54" s="68"/>
      <c r="BV54" s="68"/>
      <c r="BW54" s="68"/>
      <c r="BX54" s="68"/>
      <c r="BY54" s="68"/>
      <c r="BZ54" s="68"/>
      <c r="CA54" s="68"/>
      <c r="CB54" s="68"/>
      <c r="CC54" s="68"/>
      <c r="CD54" s="68"/>
      <c r="CE54" s="68"/>
      <c r="CF54" s="68"/>
      <c r="CG54" s="68"/>
      <c r="CH54" s="68"/>
      <c r="CI54" s="68"/>
      <c r="CJ54" s="68"/>
      <c r="CK54" s="68"/>
      <c r="CL54" s="68"/>
      <c r="CM54" s="68"/>
      <c r="CN54" s="68"/>
      <c r="CO54" s="68"/>
      <c r="CP54" s="68"/>
      <c r="CQ54" s="68"/>
      <c r="CR54" s="68"/>
      <c r="CS54" s="68"/>
      <c r="CT54" s="68"/>
      <c r="CU54" s="68"/>
      <c r="CV54" s="68"/>
      <c r="CW54" s="68"/>
      <c r="CX54" s="68"/>
      <c r="CY54" s="68"/>
      <c r="CZ54" s="68"/>
      <c r="DA54" s="68"/>
    </row>
    <row r="55" spans="1:105" ht="16" x14ac:dyDescent="0.2">
      <c r="A55" s="83" t="s">
        <v>74</v>
      </c>
      <c r="B55" s="118" t="s">
        <v>458</v>
      </c>
      <c r="C55" s="119">
        <v>100</v>
      </c>
      <c r="D55" s="119">
        <v>15</v>
      </c>
      <c r="E55" s="119">
        <v>0.93</v>
      </c>
      <c r="F55" s="119">
        <v>0.47</v>
      </c>
      <c r="G55" s="119">
        <v>0.41</v>
      </c>
      <c r="H55" s="119"/>
      <c r="I55" s="119"/>
      <c r="J55" s="119"/>
      <c r="K55" s="119"/>
      <c r="L55" s="119"/>
      <c r="M55" s="119"/>
      <c r="N55" s="119"/>
      <c r="O55" s="119"/>
      <c r="P55" s="119"/>
      <c r="Q55" s="119"/>
      <c r="R55" s="119"/>
      <c r="S55" s="119"/>
      <c r="T55" s="119"/>
      <c r="U55" s="119"/>
      <c r="V55" s="119"/>
      <c r="W55" s="119"/>
      <c r="X55" s="119"/>
      <c r="Y55" s="120"/>
      <c r="Z55" s="120"/>
      <c r="AA55" s="120"/>
      <c r="AB55" s="120"/>
      <c r="AC55" s="120"/>
      <c r="AD55" s="120"/>
      <c r="AE55" s="120"/>
      <c r="AF55" s="120"/>
      <c r="AG55" s="120"/>
      <c r="AH55" s="120"/>
      <c r="AI55" s="120"/>
      <c r="AJ55" s="120"/>
      <c r="AK55" s="120"/>
      <c r="AL55" s="120"/>
      <c r="AM55" s="120"/>
      <c r="AN55" s="120"/>
      <c r="AO55" s="120"/>
      <c r="AP55" s="120"/>
      <c r="AQ55" s="120"/>
      <c r="AR55" s="120"/>
      <c r="AS55" s="120"/>
      <c r="AT55" s="120"/>
      <c r="AU55" s="120"/>
      <c r="AV55" s="120"/>
      <c r="AW55" s="120"/>
      <c r="AX55" s="120"/>
      <c r="AY55" s="120"/>
      <c r="AZ55" s="120"/>
      <c r="BA55" s="120"/>
      <c r="BB55" s="120"/>
      <c r="BC55" s="120"/>
      <c r="BD55" s="120"/>
      <c r="BE55" s="120"/>
      <c r="BF55" s="120"/>
      <c r="BG55" s="120"/>
      <c r="BH55" s="120"/>
      <c r="BI55" s="120"/>
      <c r="BJ55" s="68"/>
      <c r="BK55" s="68"/>
      <c r="BL55" s="68"/>
      <c r="BM55" s="68"/>
      <c r="BN55" s="68"/>
      <c r="BO55" s="68"/>
      <c r="BP55" s="68"/>
      <c r="BQ55" s="68"/>
      <c r="BR55" s="68"/>
      <c r="BS55" s="68"/>
      <c r="BT55" s="68"/>
      <c r="BU55" s="68"/>
      <c r="BV55" s="68"/>
      <c r="BW55" s="68"/>
      <c r="BX55" s="68"/>
      <c r="BY55" s="68"/>
      <c r="BZ55" s="68"/>
      <c r="CA55" s="68"/>
      <c r="CB55" s="68"/>
      <c r="CC55" s="68"/>
      <c r="CD55" s="68"/>
      <c r="CE55" s="68"/>
      <c r="CF55" s="68"/>
      <c r="CG55" s="68"/>
      <c r="CH55" s="68"/>
      <c r="CI55" s="68"/>
      <c r="CJ55" s="68"/>
      <c r="CK55" s="68"/>
      <c r="CL55" s="68"/>
      <c r="CM55" s="68"/>
      <c r="CN55" s="68"/>
      <c r="CO55" s="68"/>
      <c r="CP55" s="68"/>
      <c r="CQ55" s="68"/>
      <c r="CR55" s="68"/>
      <c r="CS55" s="68"/>
      <c r="CT55" s="68"/>
      <c r="CU55" s="68"/>
      <c r="CV55" s="68"/>
      <c r="CW55" s="68"/>
      <c r="CX55" s="68"/>
      <c r="CY55" s="68"/>
      <c r="CZ55" s="68"/>
      <c r="DA55" s="68"/>
    </row>
    <row r="56" spans="1:105" ht="16" x14ac:dyDescent="0.2">
      <c r="A56" s="83" t="s">
        <v>75</v>
      </c>
      <c r="B56" s="118" t="s">
        <v>459</v>
      </c>
      <c r="C56" s="119">
        <v>100</v>
      </c>
      <c r="D56" s="119">
        <v>15</v>
      </c>
      <c r="E56" s="119">
        <v>0.91</v>
      </c>
      <c r="F56" s="119">
        <v>0.46</v>
      </c>
      <c r="G56" s="119">
        <v>0.47</v>
      </c>
      <c r="H56" s="119"/>
      <c r="I56" s="119"/>
      <c r="J56" s="119"/>
      <c r="K56" s="119"/>
      <c r="L56" s="119"/>
      <c r="M56" s="119"/>
      <c r="N56" s="119"/>
      <c r="O56" s="119"/>
      <c r="P56" s="119"/>
      <c r="Q56" s="119"/>
      <c r="R56" s="119"/>
      <c r="S56" s="119"/>
      <c r="T56" s="119"/>
      <c r="U56" s="119"/>
      <c r="V56" s="119"/>
      <c r="W56" s="119"/>
      <c r="X56" s="119"/>
      <c r="Y56" s="120"/>
      <c r="Z56" s="120"/>
      <c r="AA56" s="120"/>
      <c r="AB56" s="120"/>
      <c r="AC56" s="120"/>
      <c r="AD56" s="120"/>
      <c r="AE56" s="120"/>
      <c r="AF56" s="120"/>
      <c r="AG56" s="120"/>
      <c r="AH56" s="120"/>
      <c r="AI56" s="120"/>
      <c r="AJ56" s="120"/>
      <c r="AK56" s="120"/>
      <c r="AL56" s="120"/>
      <c r="AM56" s="120"/>
      <c r="AN56" s="120"/>
      <c r="AO56" s="120"/>
      <c r="AP56" s="120"/>
      <c r="AQ56" s="120"/>
      <c r="AR56" s="120"/>
      <c r="AS56" s="120"/>
      <c r="AT56" s="120"/>
      <c r="AU56" s="120"/>
      <c r="AV56" s="120"/>
      <c r="AW56" s="120"/>
      <c r="AX56" s="120"/>
      <c r="AY56" s="120"/>
      <c r="AZ56" s="120"/>
      <c r="BA56" s="120"/>
      <c r="BB56" s="120"/>
      <c r="BC56" s="120"/>
      <c r="BD56" s="120"/>
      <c r="BE56" s="120"/>
      <c r="BF56" s="120"/>
      <c r="BG56" s="120"/>
      <c r="BH56" s="120"/>
      <c r="BI56" s="120"/>
      <c r="BJ56" s="68"/>
      <c r="BK56" s="68"/>
      <c r="BL56" s="68"/>
      <c r="BM56" s="68"/>
      <c r="BN56" s="68"/>
      <c r="BO56" s="68"/>
      <c r="BP56" s="68"/>
      <c r="BQ56" s="68"/>
      <c r="BR56" s="68"/>
      <c r="BS56" s="68"/>
      <c r="BT56" s="68"/>
      <c r="BU56" s="68"/>
      <c r="BV56" s="68"/>
      <c r="BW56" s="68"/>
      <c r="BX56" s="68"/>
      <c r="BY56" s="68"/>
      <c r="BZ56" s="68"/>
      <c r="CA56" s="68"/>
      <c r="CB56" s="68"/>
      <c r="CC56" s="68"/>
      <c r="CD56" s="68"/>
      <c r="CE56" s="68"/>
      <c r="CF56" s="68"/>
      <c r="CG56" s="68"/>
      <c r="CH56" s="68"/>
      <c r="CI56" s="68"/>
      <c r="CJ56" s="68"/>
      <c r="CK56" s="68"/>
      <c r="CL56" s="68"/>
      <c r="CM56" s="68"/>
      <c r="CN56" s="68"/>
      <c r="CO56" s="68"/>
      <c r="CP56" s="68"/>
      <c r="CQ56" s="68"/>
      <c r="CR56" s="68"/>
      <c r="CS56" s="68"/>
      <c r="CT56" s="68"/>
      <c r="CU56" s="68"/>
      <c r="CV56" s="68"/>
      <c r="CW56" s="68"/>
      <c r="CX56" s="68"/>
      <c r="CY56" s="68"/>
      <c r="CZ56" s="68"/>
      <c r="DA56" s="68"/>
    </row>
    <row r="57" spans="1:105" ht="16" x14ac:dyDescent="0.2">
      <c r="A57" s="83" t="s">
        <v>76</v>
      </c>
      <c r="B57" s="118" t="s">
        <v>460</v>
      </c>
      <c r="C57" s="119">
        <v>100</v>
      </c>
      <c r="D57" s="119">
        <v>15</v>
      </c>
      <c r="E57" s="119">
        <v>0.93</v>
      </c>
      <c r="F57" s="119">
        <v>0.61</v>
      </c>
      <c r="G57" s="119">
        <v>0.59</v>
      </c>
      <c r="H57" s="119"/>
      <c r="I57" s="119"/>
      <c r="J57" s="119"/>
      <c r="K57" s="119"/>
      <c r="L57" s="119"/>
      <c r="M57" s="119"/>
      <c r="N57" s="119"/>
      <c r="O57" s="119"/>
      <c r="P57" s="119"/>
      <c r="Q57" s="119"/>
      <c r="R57" s="119"/>
      <c r="S57" s="119"/>
      <c r="T57" s="119"/>
      <c r="U57" s="119"/>
      <c r="V57" s="119"/>
      <c r="W57" s="119"/>
      <c r="X57" s="119"/>
      <c r="Y57" s="120"/>
      <c r="Z57" s="120"/>
      <c r="AA57" s="120"/>
      <c r="AB57" s="120"/>
      <c r="AC57" s="120"/>
      <c r="AD57" s="120"/>
      <c r="AE57" s="120"/>
      <c r="AF57" s="120"/>
      <c r="AG57" s="120"/>
      <c r="AH57" s="120"/>
      <c r="AI57" s="120"/>
      <c r="AJ57" s="120"/>
      <c r="AK57" s="120"/>
      <c r="AL57" s="120"/>
      <c r="AM57" s="120"/>
      <c r="AN57" s="120"/>
      <c r="AO57" s="120"/>
      <c r="AP57" s="120"/>
      <c r="AQ57" s="120"/>
      <c r="AR57" s="120"/>
      <c r="AS57" s="120"/>
      <c r="AT57" s="120"/>
      <c r="AU57" s="120"/>
      <c r="AV57" s="120"/>
      <c r="AW57" s="120"/>
      <c r="AX57" s="120"/>
      <c r="AY57" s="120"/>
      <c r="AZ57" s="120"/>
      <c r="BA57" s="120"/>
      <c r="BB57" s="120"/>
      <c r="BC57" s="120"/>
      <c r="BD57" s="120"/>
      <c r="BE57" s="120"/>
      <c r="BF57" s="120"/>
      <c r="BG57" s="120"/>
      <c r="BH57" s="120"/>
      <c r="BI57" s="120"/>
      <c r="BJ57" s="68"/>
      <c r="BK57" s="68"/>
      <c r="BL57" s="68"/>
      <c r="BM57" s="68"/>
      <c r="BN57" s="68"/>
      <c r="BO57" s="68"/>
      <c r="BP57" s="68"/>
      <c r="BQ57" s="68"/>
      <c r="BR57" s="68"/>
      <c r="BS57" s="68"/>
      <c r="BT57" s="68"/>
      <c r="BU57" s="68"/>
      <c r="BV57" s="68"/>
      <c r="BW57" s="68"/>
      <c r="BX57" s="68"/>
      <c r="BY57" s="68"/>
      <c r="BZ57" s="68"/>
      <c r="CA57" s="68"/>
      <c r="CB57" s="68"/>
      <c r="CC57" s="68"/>
      <c r="CD57" s="68"/>
      <c r="CE57" s="68"/>
      <c r="CF57" s="68"/>
      <c r="CG57" s="68"/>
      <c r="CH57" s="68"/>
      <c r="CI57" s="68"/>
      <c r="CJ57" s="68"/>
      <c r="CK57" s="68"/>
      <c r="CL57" s="68"/>
      <c r="CM57" s="68"/>
      <c r="CN57" s="68"/>
      <c r="CO57" s="68"/>
      <c r="CP57" s="68"/>
      <c r="CQ57" s="68"/>
      <c r="CR57" s="68"/>
      <c r="CS57" s="68"/>
      <c r="CT57" s="68"/>
      <c r="CU57" s="68"/>
      <c r="CV57" s="68"/>
      <c r="CW57" s="68"/>
      <c r="CX57" s="68"/>
      <c r="CY57" s="68"/>
      <c r="CZ57" s="68"/>
      <c r="DA57" s="68"/>
    </row>
    <row r="58" spans="1:105" ht="16" x14ac:dyDescent="0.2">
      <c r="A58" s="83" t="s">
        <v>77</v>
      </c>
      <c r="B58" s="118" t="s">
        <v>461</v>
      </c>
      <c r="C58" s="119">
        <v>100</v>
      </c>
      <c r="D58" s="119">
        <v>15</v>
      </c>
      <c r="E58" s="119">
        <v>0.96</v>
      </c>
      <c r="F58" s="119">
        <v>0.63</v>
      </c>
      <c r="G58" s="121">
        <v>0.6</v>
      </c>
      <c r="H58" s="119"/>
      <c r="I58" s="119"/>
      <c r="J58" s="119"/>
      <c r="K58" s="119"/>
      <c r="L58" s="119"/>
      <c r="M58" s="119"/>
      <c r="N58" s="119"/>
      <c r="O58" s="119"/>
      <c r="P58" s="119"/>
      <c r="Q58" s="119"/>
      <c r="R58" s="119"/>
      <c r="S58" s="119"/>
      <c r="T58" s="119"/>
      <c r="U58" s="119"/>
      <c r="V58" s="119"/>
      <c r="W58" s="119"/>
      <c r="X58" s="119"/>
      <c r="Y58" s="120"/>
      <c r="Z58" s="120"/>
      <c r="AA58" s="120"/>
      <c r="AB58" s="120"/>
      <c r="AC58" s="120"/>
      <c r="AD58" s="120"/>
      <c r="AE58" s="120"/>
      <c r="AF58" s="120"/>
      <c r="AG58" s="120"/>
      <c r="AH58" s="120"/>
      <c r="AI58" s="120"/>
      <c r="AJ58" s="120"/>
      <c r="AK58" s="120"/>
      <c r="AL58" s="120"/>
      <c r="AM58" s="120"/>
      <c r="AN58" s="120"/>
      <c r="AO58" s="120"/>
      <c r="AP58" s="120"/>
      <c r="AQ58" s="120"/>
      <c r="AR58" s="120"/>
      <c r="AS58" s="120"/>
      <c r="AT58" s="120"/>
      <c r="AU58" s="120"/>
      <c r="AV58" s="120"/>
      <c r="AW58" s="120"/>
      <c r="AX58" s="120"/>
      <c r="AY58" s="120"/>
      <c r="AZ58" s="120"/>
      <c r="BA58" s="120"/>
      <c r="BB58" s="120"/>
      <c r="BC58" s="120"/>
      <c r="BD58" s="120"/>
      <c r="BE58" s="120"/>
      <c r="BF58" s="120"/>
      <c r="BG58" s="120"/>
      <c r="BH58" s="120"/>
      <c r="BI58" s="120"/>
      <c r="BJ58" s="68"/>
      <c r="BK58" s="68"/>
      <c r="BL58" s="68"/>
      <c r="BM58" s="68"/>
      <c r="BN58" s="68"/>
      <c r="BO58" s="68"/>
      <c r="BP58" s="68"/>
      <c r="BQ58" s="68"/>
      <c r="BR58" s="68"/>
      <c r="BS58" s="68"/>
      <c r="BT58" s="68"/>
      <c r="BU58" s="68"/>
      <c r="BV58" s="68"/>
      <c r="BW58" s="68"/>
      <c r="BX58" s="68"/>
      <c r="BY58" s="68"/>
      <c r="BZ58" s="68"/>
      <c r="CA58" s="68"/>
      <c r="CB58" s="68"/>
      <c r="CC58" s="68"/>
      <c r="CD58" s="68"/>
      <c r="CE58" s="68"/>
      <c r="CF58" s="68"/>
      <c r="CG58" s="68"/>
      <c r="CH58" s="68"/>
      <c r="CI58" s="68"/>
      <c r="CJ58" s="68"/>
      <c r="CK58" s="68"/>
      <c r="CL58" s="68"/>
      <c r="CM58" s="68"/>
      <c r="CN58" s="68"/>
      <c r="CO58" s="68"/>
      <c r="CP58" s="68"/>
      <c r="CQ58" s="68"/>
      <c r="CR58" s="68"/>
      <c r="CS58" s="68"/>
      <c r="CT58" s="68"/>
      <c r="CU58" s="68"/>
      <c r="CV58" s="68"/>
      <c r="CW58" s="68"/>
      <c r="CX58" s="68"/>
      <c r="CY58" s="68"/>
      <c r="CZ58" s="68"/>
      <c r="DA58" s="68"/>
    </row>
    <row r="59" spans="1:105" ht="16" x14ac:dyDescent="0.2">
      <c r="A59" s="83" t="s">
        <v>78</v>
      </c>
      <c r="B59" s="84" t="s">
        <v>464</v>
      </c>
      <c r="C59" s="85">
        <v>10</v>
      </c>
      <c r="D59" s="85">
        <v>3</v>
      </c>
      <c r="E59" s="85">
        <v>0.75</v>
      </c>
      <c r="F59" s="93"/>
      <c r="G59" s="93"/>
      <c r="H59" s="93"/>
      <c r="I59" s="93"/>
      <c r="J59" s="93"/>
      <c r="K59" s="93"/>
      <c r="L59" s="93"/>
      <c r="M59" s="93"/>
      <c r="N59" s="93"/>
      <c r="O59" s="93"/>
      <c r="P59" s="93"/>
      <c r="Q59" s="93"/>
      <c r="R59" s="93"/>
      <c r="S59" s="93"/>
      <c r="T59" s="93"/>
      <c r="U59" s="93"/>
      <c r="V59" s="93"/>
      <c r="W59" s="93"/>
      <c r="X59" s="93"/>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68"/>
      <c r="BV59" s="68"/>
      <c r="BW59" s="68"/>
      <c r="BX59" s="68"/>
      <c r="BY59" s="68"/>
      <c r="BZ59" s="68"/>
      <c r="CA59" s="68"/>
      <c r="CB59" s="68"/>
      <c r="CC59" s="68"/>
      <c r="CD59" s="68"/>
      <c r="CE59" s="68"/>
      <c r="CF59" s="68"/>
      <c r="CG59" s="68"/>
      <c r="CH59" s="68"/>
      <c r="CI59" s="68"/>
      <c r="CJ59" s="68"/>
      <c r="CK59" s="68"/>
      <c r="CL59" s="68"/>
      <c r="CM59" s="68"/>
      <c r="CN59" s="68"/>
      <c r="CO59" s="68"/>
      <c r="CP59" s="68"/>
      <c r="CQ59" s="68"/>
      <c r="CR59" s="68"/>
      <c r="CS59" s="68"/>
      <c r="CT59" s="68"/>
      <c r="CU59" s="68"/>
      <c r="CV59" s="68"/>
      <c r="CW59" s="68"/>
      <c r="CX59" s="68"/>
      <c r="CY59" s="68"/>
      <c r="CZ59" s="68"/>
      <c r="DA59" s="68"/>
    </row>
    <row r="60" spans="1:105" ht="16" x14ac:dyDescent="0.2">
      <c r="A60" s="83" t="s">
        <v>79</v>
      </c>
      <c r="B60" s="84" t="s">
        <v>465</v>
      </c>
      <c r="C60" s="85">
        <v>10</v>
      </c>
      <c r="D60" s="85">
        <v>3</v>
      </c>
      <c r="E60" s="85">
        <v>0.75</v>
      </c>
      <c r="F60" s="93"/>
      <c r="G60" s="93"/>
      <c r="H60" s="93"/>
      <c r="I60" s="93"/>
      <c r="J60" s="93"/>
      <c r="K60" s="93"/>
      <c r="L60" s="93"/>
      <c r="M60" s="93"/>
      <c r="N60" s="93"/>
      <c r="O60" s="93"/>
      <c r="P60" s="93"/>
      <c r="Q60" s="93"/>
      <c r="R60" s="93"/>
      <c r="S60" s="93"/>
      <c r="T60" s="93"/>
      <c r="U60" s="93"/>
      <c r="V60" s="93"/>
      <c r="W60" s="93"/>
      <c r="X60" s="93"/>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row>
    <row r="61" spans="1:105" ht="16" x14ac:dyDescent="0.2">
      <c r="A61" s="83" t="s">
        <v>80</v>
      </c>
      <c r="B61" s="84" t="s">
        <v>466</v>
      </c>
      <c r="C61" s="85">
        <v>10</v>
      </c>
      <c r="D61" s="85">
        <v>3</v>
      </c>
      <c r="E61" s="85">
        <v>0.71</v>
      </c>
      <c r="F61" s="93"/>
      <c r="G61" s="93"/>
      <c r="H61" s="93"/>
      <c r="I61" s="93"/>
      <c r="J61" s="93"/>
      <c r="K61" s="93"/>
      <c r="L61" s="93"/>
      <c r="M61" s="93"/>
      <c r="N61" s="93"/>
      <c r="O61" s="93"/>
      <c r="P61" s="93"/>
      <c r="Q61" s="93"/>
      <c r="R61" s="93"/>
      <c r="S61" s="93"/>
      <c r="T61" s="93"/>
      <c r="U61" s="93"/>
      <c r="V61" s="93"/>
      <c r="W61" s="93"/>
      <c r="X61" s="93"/>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68"/>
      <c r="BU61" s="68"/>
      <c r="BV61" s="68"/>
      <c r="BW61" s="68"/>
      <c r="BX61" s="68"/>
      <c r="BY61" s="68"/>
      <c r="BZ61" s="68"/>
      <c r="CA61" s="68"/>
      <c r="CB61" s="68"/>
      <c r="CC61" s="68"/>
      <c r="CD61" s="68"/>
      <c r="CE61" s="68"/>
      <c r="CF61" s="68"/>
      <c r="CG61" s="68"/>
      <c r="CH61" s="68"/>
      <c r="CI61" s="68"/>
      <c r="CJ61" s="68"/>
      <c r="CK61" s="68"/>
      <c r="CL61" s="68"/>
      <c r="CM61" s="68"/>
      <c r="CN61" s="68"/>
      <c r="CO61" s="68"/>
      <c r="CP61" s="68"/>
      <c r="CQ61" s="68"/>
      <c r="CR61" s="68"/>
      <c r="CS61" s="68"/>
      <c r="CT61" s="68"/>
      <c r="CU61" s="68"/>
      <c r="CV61" s="68"/>
      <c r="CW61" s="68"/>
      <c r="CX61" s="68"/>
      <c r="CY61" s="68"/>
      <c r="CZ61" s="68"/>
      <c r="DA61" s="68"/>
    </row>
    <row r="62" spans="1:105" ht="16" x14ac:dyDescent="0.2">
      <c r="A62" s="83" t="s">
        <v>81</v>
      </c>
      <c r="B62" s="84" t="s">
        <v>467</v>
      </c>
      <c r="C62" s="85">
        <v>10</v>
      </c>
      <c r="D62" s="85">
        <v>3</v>
      </c>
      <c r="E62" s="85">
        <v>0.65</v>
      </c>
      <c r="F62" s="93"/>
      <c r="G62" s="93"/>
      <c r="H62" s="93"/>
      <c r="I62" s="93"/>
      <c r="J62" s="93"/>
      <c r="K62" s="93"/>
      <c r="L62" s="93"/>
      <c r="M62" s="93"/>
      <c r="N62" s="93"/>
      <c r="O62" s="93"/>
      <c r="P62" s="93"/>
      <c r="Q62" s="93"/>
      <c r="R62" s="93"/>
      <c r="S62" s="93"/>
      <c r="T62" s="93"/>
      <c r="U62" s="93"/>
      <c r="V62" s="93"/>
      <c r="W62" s="93"/>
      <c r="X62" s="93"/>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row>
    <row r="63" spans="1:105" ht="16" x14ac:dyDescent="0.2">
      <c r="A63" s="83" t="s">
        <v>82</v>
      </c>
      <c r="B63" s="84" t="s">
        <v>469</v>
      </c>
      <c r="C63" s="85">
        <v>50</v>
      </c>
      <c r="D63" s="85">
        <v>10</v>
      </c>
      <c r="E63" s="85">
        <v>0.79500000000000004</v>
      </c>
      <c r="F63" s="93"/>
      <c r="G63" s="93">
        <v>0.47699999999999998</v>
      </c>
      <c r="H63" s="93"/>
      <c r="I63" s="93">
        <v>0.502</v>
      </c>
      <c r="J63" s="93"/>
      <c r="K63" s="93"/>
      <c r="L63" s="93"/>
      <c r="M63" s="93"/>
      <c r="N63" s="93"/>
      <c r="O63" s="93">
        <v>0.68500000000000005</v>
      </c>
      <c r="P63" s="93"/>
      <c r="Q63" s="93"/>
      <c r="R63" s="93"/>
      <c r="S63" s="93"/>
      <c r="T63" s="93"/>
      <c r="U63" s="93"/>
      <c r="V63" s="93"/>
      <c r="W63" s="93"/>
      <c r="X63" s="93"/>
      <c r="Y63" s="68"/>
      <c r="Z63" s="68"/>
      <c r="AA63" s="68"/>
      <c r="AB63" s="68"/>
      <c r="AC63" s="68"/>
      <c r="AD63" s="68"/>
      <c r="AE63" s="68"/>
      <c r="AF63" s="68"/>
      <c r="AG63" s="68"/>
      <c r="AH63" s="68"/>
      <c r="AI63" s="68"/>
      <c r="AJ63" s="68">
        <v>0.41599999999999998</v>
      </c>
      <c r="AK63" s="68">
        <v>0.436</v>
      </c>
      <c r="AL63" s="103">
        <v>0.53300000000000003</v>
      </c>
      <c r="AM63" s="68"/>
      <c r="AN63" s="68"/>
      <c r="AO63" s="68">
        <v>0.70899999999999996</v>
      </c>
      <c r="AP63" s="68"/>
      <c r="AQ63" s="68"/>
      <c r="AR63" s="68"/>
      <c r="AS63" s="68"/>
      <c r="AT63" s="68"/>
      <c r="AU63" s="68"/>
      <c r="AV63" s="104">
        <v>0.35</v>
      </c>
      <c r="AW63" s="68"/>
      <c r="AX63" s="68"/>
      <c r="AY63" s="68"/>
      <c r="AZ63" s="68"/>
      <c r="BA63" s="68"/>
      <c r="BB63" s="68"/>
      <c r="BC63" s="68"/>
      <c r="BD63" s="68"/>
      <c r="BE63" s="68">
        <v>0.53300000000000003</v>
      </c>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row>
    <row r="64" spans="1:105" ht="16" x14ac:dyDescent="0.2">
      <c r="A64" s="83" t="s">
        <v>83</v>
      </c>
      <c r="B64" s="84" t="s">
        <v>470</v>
      </c>
      <c r="C64" s="85">
        <v>50</v>
      </c>
      <c r="D64" s="85">
        <v>10</v>
      </c>
      <c r="E64" s="85">
        <v>0.83699999999999997</v>
      </c>
      <c r="F64" s="93"/>
      <c r="G64" s="93">
        <v>0.253</v>
      </c>
      <c r="H64" s="93"/>
      <c r="I64" s="93">
        <v>0.41799999999999998</v>
      </c>
      <c r="J64" s="93"/>
      <c r="K64" s="93"/>
      <c r="L64" s="93"/>
      <c r="M64" s="93"/>
      <c r="N64" s="93"/>
      <c r="O64" s="93">
        <v>0.58299999999999996</v>
      </c>
      <c r="P64" s="93"/>
      <c r="Q64" s="93"/>
      <c r="R64" s="93"/>
      <c r="S64" s="93"/>
      <c r="T64" s="93"/>
      <c r="U64" s="93"/>
      <c r="V64" s="93"/>
      <c r="W64" s="93"/>
      <c r="X64" s="93"/>
      <c r="Y64" s="68"/>
      <c r="Z64" s="68"/>
      <c r="AA64" s="68"/>
      <c r="AB64" s="68"/>
      <c r="AC64" s="68"/>
      <c r="AD64" s="68"/>
      <c r="AE64" s="68"/>
      <c r="AF64" s="68"/>
      <c r="AG64" s="68"/>
      <c r="AH64" s="68"/>
      <c r="AI64" s="68"/>
      <c r="AJ64" s="68">
        <v>0.32300000000000001</v>
      </c>
      <c r="AK64" s="108">
        <v>0.35</v>
      </c>
      <c r="AL64" s="103">
        <v>0.441</v>
      </c>
      <c r="AM64" s="68"/>
      <c r="AN64" s="68"/>
      <c r="AO64" s="68">
        <v>0.64800000000000002</v>
      </c>
      <c r="AP64" s="68"/>
      <c r="AQ64" s="68"/>
      <c r="AR64" s="68"/>
      <c r="AS64" s="68"/>
      <c r="AT64" s="68"/>
      <c r="AU64" s="68"/>
      <c r="AV64" s="104">
        <v>0.28999999999999998</v>
      </c>
      <c r="AW64" s="68"/>
      <c r="AX64" s="68"/>
      <c r="AY64" s="68"/>
      <c r="AZ64" s="68"/>
      <c r="BA64" s="68"/>
      <c r="BB64" s="68"/>
      <c r="BC64" s="68"/>
      <c r="BD64" s="68"/>
      <c r="BE64" s="68">
        <v>0.441</v>
      </c>
      <c r="BF64" s="68"/>
      <c r="BG64" s="68"/>
      <c r="BH64" s="68"/>
      <c r="BI64" s="68"/>
      <c r="BJ64" s="68"/>
      <c r="BK64" s="68"/>
      <c r="BL64" s="68"/>
      <c r="BM64" s="68"/>
      <c r="BN64" s="68">
        <v>0.749</v>
      </c>
      <c r="BO64" s="68"/>
      <c r="BP64" s="68"/>
      <c r="BQ64" s="68"/>
      <c r="BR64" s="68"/>
      <c r="BS64" s="68"/>
      <c r="BT64" s="68"/>
      <c r="BU64" s="68"/>
      <c r="BV64" s="68"/>
      <c r="BW64" s="68"/>
      <c r="BX64" s="68"/>
      <c r="BY64" s="68"/>
      <c r="BZ64" s="68"/>
      <c r="CA64" s="68"/>
      <c r="CB64" s="68"/>
      <c r="CC64" s="68"/>
      <c r="CD64" s="68"/>
      <c r="CE64" s="68"/>
      <c r="CF64" s="68"/>
      <c r="CG64" s="68"/>
      <c r="CH64" s="68"/>
      <c r="CI64" s="68"/>
      <c r="CJ64" s="68"/>
      <c r="CK64" s="68"/>
      <c r="CL64" s="68"/>
      <c r="CM64" s="68"/>
      <c r="CN64" s="68"/>
      <c r="CO64" s="68"/>
      <c r="CP64" s="68"/>
      <c r="CQ64" s="68"/>
      <c r="CR64" s="68"/>
      <c r="CS64" s="68"/>
      <c r="CT64" s="68"/>
      <c r="CU64" s="68"/>
      <c r="CV64" s="68"/>
      <c r="CW64" s="68"/>
      <c r="CX64" s="68"/>
      <c r="CY64" s="68"/>
      <c r="CZ64" s="68"/>
      <c r="DA64" s="68"/>
    </row>
    <row r="65" spans="1:105" ht="16" x14ac:dyDescent="0.2">
      <c r="A65" s="83" t="s">
        <v>84</v>
      </c>
      <c r="B65" s="84" t="s">
        <v>484</v>
      </c>
      <c r="C65" s="85">
        <v>50</v>
      </c>
      <c r="D65" s="85">
        <v>10</v>
      </c>
      <c r="E65" s="85">
        <v>0.87</v>
      </c>
      <c r="F65" s="93"/>
      <c r="G65" s="93"/>
      <c r="H65" s="93"/>
      <c r="I65" s="93"/>
      <c r="J65" s="93"/>
      <c r="K65" s="93"/>
      <c r="L65" s="93"/>
      <c r="M65" s="93"/>
      <c r="N65" s="93"/>
      <c r="O65" s="93"/>
      <c r="P65" s="93"/>
      <c r="Q65" s="93"/>
      <c r="R65" s="93"/>
      <c r="S65" s="93"/>
      <c r="T65" s="93"/>
      <c r="U65" s="93"/>
      <c r="V65" s="93"/>
      <c r="W65" s="93"/>
      <c r="X65" s="93"/>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v>0.55000000000000004</v>
      </c>
      <c r="BF65" s="68">
        <v>0.47</v>
      </c>
      <c r="BG65" s="68">
        <v>0.46</v>
      </c>
      <c r="BH65" s="68">
        <v>0.61</v>
      </c>
      <c r="BI65" s="68">
        <v>0.63</v>
      </c>
      <c r="BJ65" s="68"/>
      <c r="BK65" s="68"/>
      <c r="BL65" s="68"/>
      <c r="BM65" s="68"/>
      <c r="BN65" s="68"/>
      <c r="BO65" s="68"/>
      <c r="BP65" s="68"/>
      <c r="BQ65" s="68"/>
      <c r="BR65" s="68"/>
      <c r="BS65" s="68"/>
      <c r="BT65" s="68"/>
      <c r="BU65" s="68"/>
      <c r="BV65" s="68"/>
      <c r="BW65" s="68"/>
      <c r="BX65" s="68"/>
      <c r="BY65" s="68"/>
      <c r="BZ65" s="68"/>
      <c r="CA65" s="68"/>
      <c r="CB65" s="68"/>
      <c r="CC65" s="68"/>
      <c r="CD65" s="68"/>
      <c r="CE65" s="68"/>
      <c r="CF65" s="68"/>
      <c r="CG65" s="68"/>
      <c r="CH65" s="68"/>
      <c r="CI65" s="68"/>
      <c r="CJ65" s="68"/>
      <c r="CK65" s="68"/>
      <c r="CL65" s="68"/>
      <c r="CM65" s="68"/>
      <c r="CN65" s="68"/>
      <c r="CO65" s="68"/>
      <c r="CP65" s="68"/>
      <c r="CQ65" s="68"/>
      <c r="CR65" s="68"/>
      <c r="CS65" s="68"/>
      <c r="CT65" s="68"/>
      <c r="CU65" s="68"/>
      <c r="CV65" s="68"/>
      <c r="CW65" s="68"/>
      <c r="CX65" s="68"/>
      <c r="CY65" s="68"/>
      <c r="CZ65" s="68"/>
      <c r="DA65" s="68"/>
    </row>
    <row r="66" spans="1:105" ht="16" x14ac:dyDescent="0.2">
      <c r="A66" s="83" t="s">
        <v>85</v>
      </c>
      <c r="B66" s="84" t="s">
        <v>485</v>
      </c>
      <c r="C66" s="85">
        <v>50</v>
      </c>
      <c r="D66" s="85">
        <v>10</v>
      </c>
      <c r="E66" s="85">
        <v>0.94</v>
      </c>
      <c r="F66" s="93"/>
      <c r="G66" s="93"/>
      <c r="H66" s="93"/>
      <c r="I66" s="93"/>
      <c r="J66" s="93"/>
      <c r="K66" s="93"/>
      <c r="L66" s="93"/>
      <c r="M66" s="93"/>
      <c r="N66" s="93"/>
      <c r="O66" s="93"/>
      <c r="P66" s="93"/>
      <c r="Q66" s="93"/>
      <c r="R66" s="93"/>
      <c r="S66" s="93"/>
      <c r="T66" s="93"/>
      <c r="U66" s="93"/>
      <c r="V66" s="93"/>
      <c r="W66" s="93"/>
      <c r="X66" s="93"/>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v>0.54</v>
      </c>
      <c r="BF66" s="68">
        <v>0.41</v>
      </c>
      <c r="BG66" s="68">
        <v>0.47</v>
      </c>
      <c r="BH66" s="68">
        <v>0.59</v>
      </c>
      <c r="BI66" s="68">
        <v>60</v>
      </c>
      <c r="BJ66" s="68"/>
      <c r="BK66" s="68"/>
      <c r="BL66" s="68"/>
      <c r="BM66" s="68"/>
      <c r="BN66" s="68"/>
      <c r="BO66" s="68"/>
      <c r="BP66" s="68"/>
      <c r="BQ66" s="68"/>
      <c r="BR66" s="68"/>
      <c r="BS66" s="68"/>
      <c r="BT66" s="68"/>
      <c r="BU66" s="68"/>
      <c r="BV66" s="68"/>
      <c r="BW66" s="68"/>
      <c r="BX66" s="68"/>
      <c r="BY66" s="68"/>
      <c r="BZ66" s="68"/>
      <c r="CA66" s="68"/>
      <c r="CB66" s="68"/>
      <c r="CC66" s="68"/>
      <c r="CD66" s="68"/>
      <c r="CE66" s="68"/>
      <c r="CF66" s="68"/>
      <c r="CG66" s="68"/>
      <c r="CH66" s="68"/>
      <c r="CI66" s="68"/>
      <c r="CJ66" s="68"/>
      <c r="CK66" s="68"/>
      <c r="CL66" s="68"/>
      <c r="CM66" s="68"/>
      <c r="CN66" s="68"/>
      <c r="CO66" s="68"/>
      <c r="CP66" s="68"/>
      <c r="CQ66" s="68"/>
      <c r="CR66" s="68"/>
      <c r="CS66" s="68"/>
      <c r="CT66" s="68"/>
      <c r="CU66" s="68"/>
      <c r="CV66" s="68"/>
      <c r="CW66" s="68"/>
      <c r="CX66" s="68"/>
      <c r="CY66" s="68"/>
      <c r="CZ66" s="68"/>
      <c r="DA66" s="68"/>
    </row>
    <row r="67" spans="1:105" ht="16" x14ac:dyDescent="0.2">
      <c r="A67" s="83" t="s">
        <v>86</v>
      </c>
      <c r="B67" s="84" t="s">
        <v>486</v>
      </c>
      <c r="C67" s="85">
        <v>50</v>
      </c>
      <c r="D67" s="85">
        <v>10</v>
      </c>
      <c r="E67" s="85">
        <v>0.9</v>
      </c>
      <c r="F67" s="93"/>
      <c r="G67" s="93"/>
      <c r="H67" s="93"/>
      <c r="I67" s="93"/>
      <c r="J67" s="93"/>
      <c r="K67" s="93"/>
      <c r="L67" s="93"/>
      <c r="M67" s="93"/>
      <c r="N67" s="93"/>
      <c r="O67" s="93"/>
      <c r="P67" s="93"/>
      <c r="Q67" s="93"/>
      <c r="R67" s="93"/>
      <c r="S67" s="93"/>
      <c r="T67" s="93"/>
      <c r="U67" s="93"/>
      <c r="V67" s="93"/>
      <c r="W67" s="93"/>
      <c r="X67" s="93"/>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v>0.49</v>
      </c>
      <c r="BF67" s="68">
        <v>0.44</v>
      </c>
      <c r="BG67" s="68">
        <v>0.52</v>
      </c>
      <c r="BH67" s="68">
        <v>0.48</v>
      </c>
      <c r="BI67" s="68">
        <v>0.53</v>
      </c>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68"/>
      <c r="CM67" s="68"/>
      <c r="CN67" s="68"/>
      <c r="CO67" s="68"/>
      <c r="CP67" s="68"/>
      <c r="CQ67" s="68"/>
      <c r="CR67" s="68"/>
      <c r="CS67" s="68"/>
      <c r="CT67" s="68"/>
      <c r="CU67" s="68"/>
      <c r="CV67" s="68"/>
      <c r="CW67" s="68"/>
      <c r="CX67" s="68"/>
      <c r="CY67" s="68"/>
      <c r="CZ67" s="68"/>
      <c r="DA67" s="68"/>
    </row>
    <row r="68" spans="1:105" ht="16" x14ac:dyDescent="0.2">
      <c r="A68" s="83" t="s">
        <v>87</v>
      </c>
      <c r="B68" s="84" t="s">
        <v>487</v>
      </c>
      <c r="C68" s="85">
        <v>50</v>
      </c>
      <c r="D68" s="85">
        <v>10</v>
      </c>
      <c r="E68" s="85">
        <v>0.87</v>
      </c>
      <c r="F68" s="93"/>
      <c r="G68" s="93"/>
      <c r="H68" s="93"/>
      <c r="I68" s="93"/>
      <c r="J68" s="93"/>
      <c r="K68" s="93"/>
      <c r="L68" s="93"/>
      <c r="M68" s="93"/>
      <c r="N68" s="93"/>
      <c r="O68" s="93"/>
      <c r="P68" s="93"/>
      <c r="Q68" s="93"/>
      <c r="R68" s="93"/>
      <c r="S68" s="93"/>
      <c r="T68" s="93"/>
      <c r="U68" s="93"/>
      <c r="V68" s="93"/>
      <c r="W68" s="93"/>
      <c r="X68" s="93"/>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v>0.36</v>
      </c>
      <c r="BF68" s="68">
        <v>0.38</v>
      </c>
      <c r="BG68" s="68">
        <v>0.56999999999999995</v>
      </c>
      <c r="BH68" s="68">
        <v>0.38</v>
      </c>
      <c r="BI68" s="68">
        <v>0.41</v>
      </c>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row>
    <row r="69" spans="1:105" ht="16" x14ac:dyDescent="0.2">
      <c r="A69" s="83" t="s">
        <v>88</v>
      </c>
      <c r="B69" s="84" t="s">
        <v>488</v>
      </c>
      <c r="C69" s="128">
        <v>10</v>
      </c>
      <c r="D69" s="128">
        <v>3</v>
      </c>
      <c r="E69" s="128">
        <v>0.93</v>
      </c>
      <c r="F69" s="129">
        <v>0.35099999999999998</v>
      </c>
      <c r="G69" s="129">
        <v>0.38100000000000001</v>
      </c>
      <c r="H69" s="129">
        <v>0.32800000000000001</v>
      </c>
      <c r="I69" s="129">
        <v>0.48699999999999999</v>
      </c>
      <c r="J69" s="93"/>
      <c r="K69" s="93"/>
      <c r="L69" s="93"/>
      <c r="M69" s="93"/>
      <c r="N69" s="93"/>
      <c r="O69" s="93"/>
      <c r="P69" s="93"/>
      <c r="Q69" s="93"/>
      <c r="R69" s="93"/>
      <c r="S69" s="93"/>
      <c r="T69" s="93"/>
      <c r="U69" s="93"/>
      <c r="V69" s="93"/>
      <c r="W69" s="93"/>
      <c r="X69" s="93"/>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v>0.49</v>
      </c>
      <c r="BF69" s="68">
        <v>0.59</v>
      </c>
      <c r="BG69" s="68">
        <v>0.49</v>
      </c>
      <c r="BH69" s="68">
        <v>0.43</v>
      </c>
      <c r="BI69" s="68">
        <v>0.44</v>
      </c>
      <c r="BJ69" s="68"/>
      <c r="BK69" s="68"/>
      <c r="BL69" s="68"/>
      <c r="BM69" s="68"/>
      <c r="BN69" s="68"/>
      <c r="BO69" s="68"/>
      <c r="BP69" s="68"/>
      <c r="BQ69" s="68"/>
      <c r="BR69" s="68"/>
      <c r="BS69" s="68"/>
      <c r="BT69" s="68"/>
      <c r="BU69" s="68"/>
      <c r="BV69" s="68"/>
      <c r="BW69" s="68"/>
      <c r="BX69" s="68"/>
      <c r="BY69" s="68"/>
      <c r="BZ69" s="68"/>
      <c r="CA69" s="68"/>
      <c r="CB69" s="68"/>
      <c r="CC69" s="68"/>
      <c r="CD69" s="68"/>
      <c r="CE69" s="68"/>
      <c r="CF69" s="68"/>
      <c r="CG69" s="68"/>
      <c r="CH69" s="68"/>
      <c r="CI69" s="68"/>
      <c r="CJ69" s="68"/>
      <c r="CK69" s="68"/>
      <c r="CL69" s="68"/>
      <c r="CM69" s="68"/>
      <c r="CN69" s="68"/>
      <c r="CO69" s="68"/>
      <c r="CP69" s="68"/>
      <c r="CQ69" s="68"/>
      <c r="CR69" s="68"/>
      <c r="CS69" s="68"/>
      <c r="CT69" s="68"/>
      <c r="CU69" s="68"/>
      <c r="CV69" s="68"/>
      <c r="CW69" s="68"/>
      <c r="CX69" s="68"/>
      <c r="CY69" s="68"/>
      <c r="CZ69" s="68"/>
      <c r="DA69" s="68"/>
    </row>
    <row r="70" spans="1:105" ht="16" x14ac:dyDescent="0.2">
      <c r="A70" s="83" t="s">
        <v>89</v>
      </c>
      <c r="B70" s="84" t="s">
        <v>489</v>
      </c>
      <c r="C70" s="85">
        <v>10</v>
      </c>
      <c r="D70" s="85">
        <v>3</v>
      </c>
      <c r="E70" s="85"/>
      <c r="F70" s="93"/>
      <c r="G70" s="93"/>
      <c r="H70" s="93"/>
      <c r="I70" s="93"/>
      <c r="J70" s="93"/>
      <c r="K70" s="93"/>
      <c r="L70" s="93"/>
      <c r="M70" s="93"/>
      <c r="N70" s="93"/>
      <c r="O70" s="93"/>
      <c r="P70" s="93"/>
      <c r="Q70" s="93"/>
      <c r="R70" s="93"/>
      <c r="S70" s="93"/>
      <c r="T70" s="93"/>
      <c r="U70" s="93"/>
      <c r="V70" s="93"/>
      <c r="W70" s="93"/>
      <c r="X70" s="93"/>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v>0.45</v>
      </c>
      <c r="BF70" s="68">
        <v>0.49</v>
      </c>
      <c r="BG70" s="68">
        <v>0.42</v>
      </c>
      <c r="BH70" s="68">
        <v>0.43</v>
      </c>
      <c r="BI70" s="68">
        <v>0.44</v>
      </c>
      <c r="BJ70" s="68"/>
      <c r="BK70" s="68"/>
      <c r="BL70" s="68"/>
      <c r="BM70" s="68"/>
      <c r="BN70" s="68"/>
      <c r="BO70" s="68"/>
      <c r="BP70" s="68"/>
      <c r="BQ70" s="68"/>
      <c r="BR70" s="68"/>
      <c r="BS70" s="68"/>
      <c r="BT70" s="68"/>
      <c r="BU70" s="68"/>
      <c r="BV70" s="68"/>
      <c r="BW70" s="68"/>
      <c r="BX70" s="68"/>
      <c r="BY70" s="68"/>
      <c r="BZ70" s="68"/>
      <c r="CA70" s="68"/>
      <c r="CB70" s="68"/>
      <c r="CC70" s="68"/>
      <c r="CD70" s="68"/>
      <c r="CE70" s="68"/>
      <c r="CF70" s="68"/>
      <c r="CG70" s="68"/>
      <c r="CH70" s="68"/>
      <c r="CI70" s="68"/>
      <c r="CJ70" s="68"/>
      <c r="CK70" s="68"/>
      <c r="CL70" s="68"/>
      <c r="CM70" s="68"/>
      <c r="CN70" s="68"/>
      <c r="CO70" s="68"/>
      <c r="CP70" s="68"/>
      <c r="CQ70" s="68"/>
      <c r="CR70" s="68"/>
      <c r="CS70" s="68"/>
      <c r="CT70" s="68"/>
      <c r="CU70" s="68"/>
      <c r="CV70" s="68"/>
      <c r="CW70" s="68"/>
      <c r="CX70" s="68"/>
      <c r="CY70" s="68"/>
      <c r="CZ70" s="68"/>
      <c r="DA70" s="68"/>
    </row>
    <row r="71" spans="1:105" ht="16" x14ac:dyDescent="0.2">
      <c r="A71" s="83" t="s">
        <v>90</v>
      </c>
      <c r="B71" s="84" t="s">
        <v>490</v>
      </c>
      <c r="C71" s="128">
        <v>10</v>
      </c>
      <c r="D71" s="128">
        <v>3</v>
      </c>
      <c r="E71" s="128">
        <v>0.86</v>
      </c>
      <c r="F71" s="129">
        <v>0.38</v>
      </c>
      <c r="G71" s="129">
        <v>0.28599999999999998</v>
      </c>
      <c r="H71" s="129">
        <v>0.248</v>
      </c>
      <c r="I71" s="129">
        <v>0.33100000000000002</v>
      </c>
      <c r="J71" s="129">
        <v>0.38500000000000001</v>
      </c>
      <c r="K71" s="129">
        <v>0.30599999999999999</v>
      </c>
      <c r="L71" s="129">
        <v>0.27500000000000002</v>
      </c>
      <c r="M71" s="129">
        <v>0.22500000000000001</v>
      </c>
      <c r="N71" s="129">
        <v>0.56399999999999995</v>
      </c>
      <c r="O71" s="93"/>
      <c r="P71" s="93"/>
      <c r="Q71" s="93"/>
      <c r="R71" s="93"/>
      <c r="S71" s="93"/>
      <c r="T71" s="93"/>
      <c r="U71" s="93"/>
      <c r="V71" s="93"/>
      <c r="W71" s="93"/>
      <c r="X71" s="93"/>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v>0.17</v>
      </c>
      <c r="BF71" s="68">
        <v>0.23</v>
      </c>
      <c r="BG71" s="68">
        <v>0.19</v>
      </c>
      <c r="BH71" s="68">
        <v>0.05</v>
      </c>
      <c r="BI71" s="96">
        <v>0.1</v>
      </c>
      <c r="BJ71" s="68"/>
      <c r="BK71" s="68"/>
      <c r="BL71" s="68"/>
      <c r="BM71" s="68"/>
      <c r="BN71" s="68"/>
      <c r="BO71" s="68"/>
      <c r="BP71" s="68"/>
      <c r="BQ71" s="68"/>
      <c r="BR71" s="68"/>
      <c r="BS71" s="68"/>
      <c r="BT71" s="68"/>
      <c r="BU71" s="68"/>
      <c r="BV71" s="68"/>
      <c r="BW71" s="68"/>
      <c r="BX71" s="68"/>
      <c r="BY71" s="68"/>
      <c r="BZ71" s="68"/>
      <c r="CA71" s="68"/>
      <c r="CB71" s="68"/>
      <c r="CC71" s="68"/>
      <c r="CD71" s="68"/>
      <c r="CE71" s="68"/>
      <c r="CF71" s="68"/>
      <c r="CG71" s="68"/>
      <c r="CH71" s="68"/>
      <c r="CI71" s="68"/>
      <c r="CJ71" s="68"/>
      <c r="CK71" s="68"/>
      <c r="CL71" s="68"/>
      <c r="CM71" s="68"/>
      <c r="CN71" s="68"/>
      <c r="CO71" s="68"/>
      <c r="CP71" s="68"/>
      <c r="CQ71" s="68"/>
      <c r="CR71" s="68"/>
      <c r="CS71" s="68"/>
      <c r="CT71" s="68"/>
      <c r="CU71" s="68"/>
      <c r="CV71" s="68"/>
      <c r="CW71" s="68"/>
      <c r="CX71" s="68"/>
      <c r="CY71" s="68"/>
      <c r="CZ71" s="68"/>
      <c r="DA71" s="68"/>
    </row>
    <row r="72" spans="1:105" ht="16" x14ac:dyDescent="0.2">
      <c r="A72" s="83" t="s">
        <v>91</v>
      </c>
      <c r="B72" s="84" t="s">
        <v>491</v>
      </c>
      <c r="C72" s="128">
        <v>10</v>
      </c>
      <c r="D72" s="128">
        <v>3</v>
      </c>
      <c r="E72" s="128">
        <v>0.81</v>
      </c>
      <c r="F72" s="129">
        <v>0.26100000000000001</v>
      </c>
      <c r="G72" s="129">
        <v>0.24299999999999999</v>
      </c>
      <c r="H72" s="129">
        <v>0.223</v>
      </c>
      <c r="I72" s="129">
        <v>0.23</v>
      </c>
      <c r="J72" s="129">
        <v>0.27300000000000002</v>
      </c>
      <c r="K72" s="129">
        <v>0.23499999999999999</v>
      </c>
      <c r="L72" s="129">
        <v>0.375</v>
      </c>
      <c r="M72" s="129">
        <v>0.34</v>
      </c>
      <c r="N72" s="93"/>
      <c r="O72" s="93"/>
      <c r="P72" s="93"/>
      <c r="Q72" s="93"/>
      <c r="R72" s="93"/>
      <c r="S72" s="93"/>
      <c r="T72" s="93"/>
      <c r="U72" s="93"/>
      <c r="V72" s="93"/>
      <c r="W72" s="93"/>
      <c r="X72" s="93"/>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v>0.16</v>
      </c>
      <c r="BF72" s="68">
        <v>0.21</v>
      </c>
      <c r="BG72" s="68">
        <v>0.11</v>
      </c>
      <c r="BH72" s="68">
        <v>0.17</v>
      </c>
      <c r="BI72" s="68">
        <v>0.16</v>
      </c>
      <c r="BJ72" s="68"/>
      <c r="BK72" s="68"/>
      <c r="BL72" s="68"/>
      <c r="BM72" s="68"/>
      <c r="BN72" s="68"/>
      <c r="BO72" s="68"/>
      <c r="BP72" s="68"/>
      <c r="BQ72" s="68"/>
      <c r="BR72" s="68"/>
      <c r="BS72" s="68"/>
      <c r="BT72" s="68"/>
      <c r="BU72" s="68"/>
      <c r="BV72" s="68"/>
      <c r="BW72" s="68"/>
      <c r="BX72" s="68"/>
      <c r="BY72" s="68"/>
      <c r="BZ72" s="68"/>
      <c r="CA72" s="68"/>
      <c r="CB72" s="68"/>
      <c r="CC72" s="68"/>
      <c r="CD72" s="68"/>
      <c r="CE72" s="68"/>
      <c r="CF72" s="68"/>
      <c r="CG72" s="68"/>
      <c r="CH72" s="68"/>
      <c r="CI72" s="68"/>
      <c r="CJ72" s="68"/>
      <c r="CK72" s="68"/>
      <c r="CL72" s="68"/>
      <c r="CM72" s="68"/>
      <c r="CN72" s="68"/>
      <c r="CO72" s="68"/>
      <c r="CP72" s="68"/>
      <c r="CQ72" s="68"/>
      <c r="CR72" s="68"/>
      <c r="CS72" s="68"/>
      <c r="CT72" s="68"/>
      <c r="CU72" s="68"/>
      <c r="CV72" s="68"/>
      <c r="CW72" s="68"/>
      <c r="CX72" s="68"/>
      <c r="CY72" s="68"/>
      <c r="CZ72" s="68"/>
      <c r="DA72" s="68"/>
    </row>
    <row r="73" spans="1:105" ht="16" x14ac:dyDescent="0.2">
      <c r="A73" s="83" t="s">
        <v>92</v>
      </c>
      <c r="B73" s="84" t="s">
        <v>492</v>
      </c>
      <c r="C73" s="85">
        <v>100</v>
      </c>
      <c r="D73" s="85">
        <v>15</v>
      </c>
      <c r="E73" s="85">
        <v>0.97</v>
      </c>
      <c r="F73" s="93">
        <v>0.55000000000000004</v>
      </c>
      <c r="G73" s="93">
        <v>0.61</v>
      </c>
      <c r="H73" s="93">
        <v>0.61</v>
      </c>
      <c r="I73" s="93">
        <v>0.37</v>
      </c>
      <c r="J73" s="93">
        <v>0.51</v>
      </c>
      <c r="K73" s="93">
        <v>0.49</v>
      </c>
      <c r="L73" s="93">
        <v>0.4</v>
      </c>
      <c r="M73" s="93">
        <v>0.32</v>
      </c>
      <c r="N73" s="93">
        <v>0.23</v>
      </c>
      <c r="O73" s="93">
        <v>0.09</v>
      </c>
      <c r="P73" s="93"/>
      <c r="Q73" s="93"/>
      <c r="R73" s="93"/>
      <c r="S73" s="93"/>
      <c r="T73" s="93"/>
      <c r="U73" s="93"/>
      <c r="V73" s="93"/>
      <c r="W73" s="93"/>
      <c r="X73" s="93"/>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v>0.55000000000000004</v>
      </c>
      <c r="BQ73" s="68">
        <v>0.61</v>
      </c>
      <c r="BR73" s="68">
        <v>0.37</v>
      </c>
      <c r="BS73" s="68">
        <v>0.4</v>
      </c>
      <c r="BT73" s="68"/>
      <c r="BU73" s="68"/>
      <c r="BV73" s="68"/>
      <c r="BW73" s="68"/>
      <c r="BX73" s="68">
        <v>1</v>
      </c>
      <c r="BY73" s="68"/>
      <c r="BZ73" s="68"/>
      <c r="CA73" s="68"/>
      <c r="CB73" s="68"/>
      <c r="CC73" s="68"/>
      <c r="CD73" s="68"/>
      <c r="CE73" s="68"/>
      <c r="CF73" s="68"/>
      <c r="CG73" s="68"/>
      <c r="CH73" s="68"/>
      <c r="CI73" s="68"/>
      <c r="CJ73" s="68"/>
      <c r="CK73" s="68"/>
      <c r="CL73" s="68"/>
      <c r="CM73" s="68"/>
      <c r="CN73" s="68"/>
      <c r="CO73" s="68"/>
      <c r="CP73" s="68"/>
      <c r="CQ73" s="68"/>
      <c r="CR73" s="68"/>
      <c r="CS73" s="68"/>
      <c r="CT73" s="68"/>
      <c r="CU73" s="68"/>
      <c r="CV73" s="68"/>
      <c r="CW73" s="68"/>
      <c r="CX73" s="68"/>
      <c r="CY73" s="68"/>
      <c r="CZ73" s="68"/>
      <c r="DA73" s="68"/>
    </row>
    <row r="74" spans="1:105" ht="16" x14ac:dyDescent="0.2">
      <c r="A74" s="83" t="s">
        <v>93</v>
      </c>
      <c r="B74" s="84" t="s">
        <v>493</v>
      </c>
      <c r="C74" s="85">
        <v>100</v>
      </c>
      <c r="D74" s="85">
        <v>15</v>
      </c>
      <c r="E74" s="85">
        <v>0.88</v>
      </c>
      <c r="F74" s="93">
        <v>0.64</v>
      </c>
      <c r="G74" s="93">
        <v>0.66</v>
      </c>
      <c r="H74" s="93">
        <v>0.57999999999999996</v>
      </c>
      <c r="I74" s="93">
        <v>0.47</v>
      </c>
      <c r="J74" s="93">
        <v>0.46</v>
      </c>
      <c r="K74" s="93">
        <v>0.53</v>
      </c>
      <c r="L74" s="93">
        <v>0.39</v>
      </c>
      <c r="M74" s="93">
        <v>0.37</v>
      </c>
      <c r="N74" s="93">
        <v>0.21</v>
      </c>
      <c r="O74" s="93">
        <v>7.0000000000000007E-2</v>
      </c>
      <c r="P74" s="93"/>
      <c r="Q74" s="93"/>
      <c r="R74" s="93"/>
      <c r="S74" s="93"/>
      <c r="T74" s="93"/>
      <c r="U74" s="93"/>
      <c r="V74" s="93"/>
      <c r="W74" s="93"/>
      <c r="X74" s="93"/>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v>0.64</v>
      </c>
      <c r="BQ74" s="68">
        <v>0.66</v>
      </c>
      <c r="BR74" s="68">
        <v>0.47</v>
      </c>
      <c r="BS74" s="68">
        <v>0.39</v>
      </c>
      <c r="BT74" s="68"/>
      <c r="BU74" s="68"/>
      <c r="BV74" s="68"/>
      <c r="BW74" s="68"/>
      <c r="BX74" s="68">
        <v>0.66</v>
      </c>
      <c r="BY74" s="68">
        <v>1</v>
      </c>
      <c r="BZ74" s="68"/>
      <c r="CA74" s="68"/>
      <c r="CB74" s="68"/>
      <c r="CC74" s="68"/>
      <c r="CD74" s="68"/>
      <c r="CE74" s="68"/>
      <c r="CF74" s="68"/>
      <c r="CG74" s="68"/>
      <c r="CH74" s="68"/>
      <c r="CI74" s="68"/>
      <c r="CJ74" s="68"/>
      <c r="CK74" s="68"/>
      <c r="CL74" s="68"/>
      <c r="CM74" s="68"/>
      <c r="CN74" s="68"/>
      <c r="CO74" s="68"/>
      <c r="CP74" s="68"/>
      <c r="CQ74" s="68"/>
      <c r="CR74" s="68"/>
      <c r="CS74" s="68"/>
      <c r="CT74" s="68"/>
      <c r="CU74" s="68"/>
      <c r="CV74" s="68"/>
      <c r="CW74" s="68"/>
      <c r="CX74" s="68"/>
      <c r="CY74" s="68"/>
      <c r="CZ74" s="68"/>
      <c r="DA74" s="68"/>
    </row>
    <row r="75" spans="1:105" ht="16" x14ac:dyDescent="0.2">
      <c r="A75" s="83" t="s">
        <v>94</v>
      </c>
      <c r="B75" s="131" t="s">
        <v>494</v>
      </c>
      <c r="C75" s="85">
        <v>100</v>
      </c>
      <c r="D75" s="85">
        <v>15</v>
      </c>
      <c r="E75" s="85">
        <v>0.96</v>
      </c>
      <c r="F75" s="93"/>
      <c r="G75" s="93"/>
      <c r="H75" s="93"/>
      <c r="I75" s="93"/>
      <c r="J75" s="93"/>
      <c r="K75" s="93"/>
      <c r="L75" s="93"/>
      <c r="M75" s="93"/>
      <c r="N75" s="93"/>
      <c r="O75" s="93"/>
      <c r="P75" s="93"/>
      <c r="Q75" s="93"/>
      <c r="R75" s="93"/>
      <c r="S75" s="93"/>
      <c r="T75" s="93"/>
      <c r="U75" s="93"/>
      <c r="V75" s="93"/>
      <c r="W75" s="93"/>
      <c r="X75" s="93"/>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68"/>
      <c r="BU75" s="68"/>
      <c r="BV75" s="68"/>
      <c r="BW75" s="68"/>
      <c r="BX75" s="68">
        <v>0.81</v>
      </c>
      <c r="BY75" s="68">
        <v>0.55000000000000004</v>
      </c>
      <c r="BZ75" s="68">
        <v>1</v>
      </c>
      <c r="CA75" s="68"/>
      <c r="CB75" s="68"/>
      <c r="CC75" s="68"/>
      <c r="CD75" s="68"/>
      <c r="CE75" s="68"/>
      <c r="CF75" s="68"/>
      <c r="CG75" s="68"/>
      <c r="CH75" s="68"/>
      <c r="CI75" s="68"/>
      <c r="CJ75" s="68"/>
      <c r="CK75" s="68"/>
      <c r="CL75" s="68"/>
      <c r="CM75" s="68"/>
      <c r="CN75" s="68"/>
      <c r="CO75" s="68"/>
      <c r="CP75" s="68"/>
      <c r="CQ75" s="68"/>
      <c r="CR75" s="68"/>
      <c r="CS75" s="68"/>
      <c r="CT75" s="68"/>
      <c r="CU75" s="68"/>
      <c r="CV75" s="68"/>
      <c r="CW75" s="68"/>
      <c r="CX75" s="68"/>
      <c r="CY75" s="68"/>
      <c r="CZ75" s="68"/>
      <c r="DA75" s="68"/>
    </row>
    <row r="76" spans="1:105" ht="16" x14ac:dyDescent="0.2">
      <c r="A76" s="83" t="s">
        <v>95</v>
      </c>
      <c r="B76" s="131" t="s">
        <v>495</v>
      </c>
      <c r="C76" s="85">
        <v>100</v>
      </c>
      <c r="D76" s="85">
        <v>15</v>
      </c>
      <c r="E76" s="85">
        <v>0.93</v>
      </c>
      <c r="F76" s="93"/>
      <c r="G76" s="93"/>
      <c r="H76" s="93"/>
      <c r="I76" s="93"/>
      <c r="J76" s="93"/>
      <c r="K76" s="93"/>
      <c r="L76" s="93"/>
      <c r="M76" s="93"/>
      <c r="N76" s="93"/>
      <c r="O76" s="93"/>
      <c r="P76" s="93"/>
      <c r="Q76" s="93"/>
      <c r="R76" s="93"/>
      <c r="S76" s="93"/>
      <c r="T76" s="93"/>
      <c r="U76" s="93"/>
      <c r="V76" s="93"/>
      <c r="W76" s="93"/>
      <c r="X76" s="93"/>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68"/>
      <c r="BU76" s="68"/>
      <c r="BV76" s="68"/>
      <c r="BW76" s="68"/>
      <c r="BX76" s="68">
        <v>0.55000000000000004</v>
      </c>
      <c r="BY76" s="68">
        <v>0.57999999999999996</v>
      </c>
      <c r="BZ76" s="68">
        <v>0.57999999999999996</v>
      </c>
      <c r="CA76" s="68">
        <v>1</v>
      </c>
      <c r="CB76" s="68"/>
      <c r="CC76" s="68"/>
      <c r="CD76" s="68"/>
      <c r="CE76" s="68"/>
      <c r="CF76" s="68"/>
      <c r="CG76" s="68"/>
      <c r="CH76" s="68"/>
      <c r="CI76" s="68"/>
      <c r="CJ76" s="68"/>
      <c r="CK76" s="68"/>
      <c r="CL76" s="68"/>
      <c r="CM76" s="68"/>
      <c r="CN76" s="68"/>
      <c r="CO76" s="68"/>
      <c r="CP76" s="68"/>
      <c r="CQ76" s="68"/>
      <c r="CR76" s="68"/>
      <c r="CS76" s="68"/>
      <c r="CT76" s="68"/>
      <c r="CU76" s="68"/>
      <c r="CV76" s="68"/>
      <c r="CW76" s="68"/>
      <c r="CX76" s="68"/>
      <c r="CY76" s="68"/>
      <c r="CZ76" s="68"/>
      <c r="DA76" s="68"/>
    </row>
    <row r="77" spans="1:105" ht="16" x14ac:dyDescent="0.2">
      <c r="A77" s="83" t="s">
        <v>96</v>
      </c>
      <c r="B77" s="131" t="s">
        <v>496</v>
      </c>
      <c r="C77" s="85">
        <v>100</v>
      </c>
      <c r="D77" s="85">
        <v>15</v>
      </c>
      <c r="E77" s="85">
        <v>0.86</v>
      </c>
      <c r="F77" s="93"/>
      <c r="G77" s="93"/>
      <c r="H77" s="93"/>
      <c r="I77" s="93"/>
      <c r="J77" s="93"/>
      <c r="K77" s="93"/>
      <c r="L77" s="93"/>
      <c r="M77" s="93"/>
      <c r="N77" s="93"/>
      <c r="O77" s="93"/>
      <c r="P77" s="93"/>
      <c r="Q77" s="93"/>
      <c r="R77" s="93"/>
      <c r="S77" s="93"/>
      <c r="T77" s="93"/>
      <c r="U77" s="93"/>
      <c r="V77" s="93"/>
      <c r="W77" s="93"/>
      <c r="X77" s="93"/>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68"/>
      <c r="BU77" s="68"/>
      <c r="BV77" s="68"/>
      <c r="BW77" s="68"/>
      <c r="BX77" s="68">
        <v>0.7</v>
      </c>
      <c r="BY77" s="68">
        <v>0.38</v>
      </c>
      <c r="BZ77" s="68">
        <v>0.67</v>
      </c>
      <c r="CA77" s="68">
        <v>0.38</v>
      </c>
      <c r="CB77" s="68">
        <v>1</v>
      </c>
      <c r="CC77" s="68"/>
      <c r="CD77" s="68"/>
      <c r="CE77" s="68"/>
      <c r="CF77" s="68"/>
      <c r="CG77" s="68"/>
      <c r="CH77" s="68"/>
      <c r="CI77" s="68"/>
      <c r="CJ77" s="68"/>
      <c r="CK77" s="68"/>
      <c r="CL77" s="68"/>
      <c r="CM77" s="68"/>
      <c r="CN77" s="68"/>
      <c r="CO77" s="68"/>
      <c r="CP77" s="68"/>
      <c r="CQ77" s="68"/>
      <c r="CR77" s="68"/>
      <c r="CS77" s="68"/>
      <c r="CT77" s="68"/>
      <c r="CU77" s="68"/>
      <c r="CV77" s="68"/>
      <c r="CW77" s="68"/>
      <c r="CX77" s="68"/>
      <c r="CY77" s="68"/>
      <c r="CZ77" s="68"/>
      <c r="DA77" s="68"/>
    </row>
    <row r="78" spans="1:105" ht="16" x14ac:dyDescent="0.2">
      <c r="A78" s="83" t="s">
        <v>97</v>
      </c>
      <c r="B78" s="131" t="s">
        <v>497</v>
      </c>
      <c r="C78" s="85">
        <v>100</v>
      </c>
      <c r="D78" s="85">
        <v>15</v>
      </c>
      <c r="E78" s="85">
        <v>0.82</v>
      </c>
      <c r="F78" s="93"/>
      <c r="G78" s="93"/>
      <c r="H78" s="93"/>
      <c r="I78" s="93"/>
      <c r="J78" s="93"/>
      <c r="K78" s="93"/>
      <c r="L78" s="93"/>
      <c r="M78" s="93"/>
      <c r="N78" s="93"/>
      <c r="O78" s="93"/>
      <c r="P78" s="93"/>
      <c r="Q78" s="93"/>
      <c r="R78" s="93"/>
      <c r="S78" s="93"/>
      <c r="T78" s="93"/>
      <c r="U78" s="93"/>
      <c r="V78" s="93"/>
      <c r="W78" s="93"/>
      <c r="X78" s="93"/>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68"/>
      <c r="BU78" s="68"/>
      <c r="BV78" s="68"/>
      <c r="BW78" s="68"/>
      <c r="BX78" s="68">
        <v>0.63</v>
      </c>
      <c r="BY78" s="68">
        <v>0.36</v>
      </c>
      <c r="BZ78" s="68">
        <v>0.7</v>
      </c>
      <c r="CA78" s="68">
        <v>0.35</v>
      </c>
      <c r="CB78" s="68">
        <v>0.79</v>
      </c>
      <c r="CC78" s="68">
        <v>1</v>
      </c>
      <c r="CD78" s="68"/>
      <c r="CE78" s="68"/>
      <c r="CF78" s="68"/>
      <c r="CG78" s="68"/>
      <c r="CH78" s="68"/>
      <c r="CI78" s="68"/>
      <c r="CJ78" s="68"/>
      <c r="CK78" s="68"/>
      <c r="CL78" s="68"/>
      <c r="CM78" s="68"/>
      <c r="CN78" s="68"/>
      <c r="CO78" s="68"/>
      <c r="CP78" s="68"/>
      <c r="CQ78" s="68"/>
      <c r="CR78" s="68"/>
      <c r="CS78" s="68"/>
      <c r="CT78" s="68"/>
      <c r="CU78" s="68"/>
      <c r="CV78" s="68"/>
      <c r="CW78" s="68"/>
      <c r="CX78" s="68"/>
      <c r="CY78" s="68"/>
      <c r="CZ78" s="68"/>
      <c r="DA78" s="68"/>
    </row>
    <row r="79" spans="1:105" ht="16" x14ac:dyDescent="0.2">
      <c r="A79" s="83" t="s">
        <v>98</v>
      </c>
      <c r="B79" s="131" t="s">
        <v>498</v>
      </c>
      <c r="C79" s="85">
        <v>100</v>
      </c>
      <c r="D79" s="85">
        <v>15</v>
      </c>
      <c r="E79" s="85">
        <v>0.82</v>
      </c>
      <c r="F79" s="93"/>
      <c r="G79" s="93"/>
      <c r="H79" s="93"/>
      <c r="I79" s="93"/>
      <c r="J79" s="93"/>
      <c r="K79" s="93"/>
      <c r="L79" s="93"/>
      <c r="M79" s="93"/>
      <c r="N79" s="93"/>
      <c r="O79" s="93"/>
      <c r="P79" s="93"/>
      <c r="Q79" s="93"/>
      <c r="R79" s="93"/>
      <c r="S79" s="93"/>
      <c r="T79" s="93"/>
      <c r="U79" s="93"/>
      <c r="V79" s="93"/>
      <c r="W79" s="93"/>
      <c r="X79" s="93"/>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c r="BT79" s="68"/>
      <c r="BU79" s="68"/>
      <c r="BV79" s="68"/>
      <c r="BW79" s="68"/>
      <c r="BX79" s="68">
        <v>0.52</v>
      </c>
      <c r="BY79" s="68">
        <v>0.39</v>
      </c>
      <c r="BZ79" s="68">
        <v>0.44</v>
      </c>
      <c r="CA79" s="68">
        <v>0.18</v>
      </c>
      <c r="CB79" s="68">
        <v>0.59</v>
      </c>
      <c r="CC79" s="68">
        <v>0.49</v>
      </c>
      <c r="CD79" s="68">
        <v>1</v>
      </c>
      <c r="CE79" s="68"/>
      <c r="CF79" s="68"/>
      <c r="CG79" s="68"/>
      <c r="CH79" s="68"/>
      <c r="CI79" s="68"/>
      <c r="CJ79" s="68"/>
      <c r="CK79" s="68"/>
      <c r="CL79" s="68"/>
      <c r="CM79" s="68"/>
      <c r="CN79" s="68"/>
      <c r="CO79" s="68"/>
      <c r="CP79" s="68"/>
      <c r="CQ79" s="68"/>
      <c r="CR79" s="68"/>
      <c r="CS79" s="68"/>
      <c r="CT79" s="68"/>
      <c r="CU79" s="68"/>
      <c r="CV79" s="68"/>
      <c r="CW79" s="68"/>
      <c r="CX79" s="68"/>
      <c r="CY79" s="68"/>
      <c r="CZ79" s="68"/>
      <c r="DA79" s="68"/>
    </row>
    <row r="80" spans="1:105" ht="16" x14ac:dyDescent="0.2">
      <c r="A80" s="83" t="s">
        <v>99</v>
      </c>
      <c r="B80" s="131" t="s">
        <v>499</v>
      </c>
      <c r="C80" s="85">
        <v>100</v>
      </c>
      <c r="D80" s="85">
        <v>15</v>
      </c>
      <c r="E80" s="85">
        <v>0.93</v>
      </c>
      <c r="F80" s="93"/>
      <c r="G80" s="93"/>
      <c r="H80" s="93"/>
      <c r="I80" s="93"/>
      <c r="J80" s="93"/>
      <c r="K80" s="93"/>
      <c r="L80" s="93"/>
      <c r="M80" s="93"/>
      <c r="N80" s="93"/>
      <c r="O80" s="93"/>
      <c r="P80" s="93"/>
      <c r="Q80" s="93"/>
      <c r="R80" s="93"/>
      <c r="S80" s="93"/>
      <c r="T80" s="93"/>
      <c r="U80" s="93"/>
      <c r="V80" s="93"/>
      <c r="W80" s="93"/>
      <c r="X80" s="93"/>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68"/>
      <c r="BV80" s="68"/>
      <c r="BW80" s="68"/>
      <c r="BX80" s="68">
        <v>0.81</v>
      </c>
      <c r="BY80" s="68">
        <v>0.65</v>
      </c>
      <c r="BZ80" s="68">
        <v>0.68</v>
      </c>
      <c r="CA80" s="68">
        <v>0.47</v>
      </c>
      <c r="CB80" s="68">
        <v>0.63</v>
      </c>
      <c r="CC80" s="68">
        <v>0.53</v>
      </c>
      <c r="CD80" s="68">
        <v>0.46</v>
      </c>
      <c r="CE80" s="68">
        <v>1</v>
      </c>
      <c r="CF80" s="68"/>
      <c r="CG80" s="68"/>
      <c r="CH80" s="68"/>
      <c r="CI80" s="68"/>
      <c r="CJ80" s="68"/>
      <c r="CK80" s="68"/>
      <c r="CL80" s="68"/>
      <c r="CM80" s="68"/>
      <c r="CN80" s="68"/>
      <c r="CO80" s="68"/>
      <c r="CP80" s="68"/>
      <c r="CQ80" s="68"/>
      <c r="CR80" s="68"/>
      <c r="CS80" s="68"/>
      <c r="CT80" s="68"/>
      <c r="CU80" s="68"/>
      <c r="CV80" s="68"/>
      <c r="CW80" s="68"/>
      <c r="CX80" s="68"/>
      <c r="CY80" s="68"/>
      <c r="CZ80" s="68"/>
      <c r="DA80" s="68"/>
    </row>
    <row r="81" spans="1:105" ht="16" x14ac:dyDescent="0.2">
      <c r="A81" s="83" t="s">
        <v>100</v>
      </c>
      <c r="B81" s="84" t="s">
        <v>500</v>
      </c>
      <c r="C81" s="85">
        <v>100</v>
      </c>
      <c r="D81" s="85">
        <v>15</v>
      </c>
      <c r="E81" s="85">
        <v>0.96</v>
      </c>
      <c r="F81" s="93">
        <v>0.61</v>
      </c>
      <c r="G81" s="93">
        <v>0.66</v>
      </c>
      <c r="H81" s="93">
        <v>0.67</v>
      </c>
      <c r="I81" s="93">
        <v>0.56000000000000005</v>
      </c>
      <c r="J81" s="93">
        <v>0.56999999999999995</v>
      </c>
      <c r="K81" s="93">
        <v>0.68</v>
      </c>
      <c r="L81" s="93">
        <v>0.52</v>
      </c>
      <c r="M81" s="93">
        <v>0.51</v>
      </c>
      <c r="N81" s="93">
        <v>0.28000000000000003</v>
      </c>
      <c r="O81" s="93">
        <v>0.16</v>
      </c>
      <c r="P81" s="93"/>
      <c r="Q81" s="93"/>
      <c r="R81" s="93"/>
      <c r="S81" s="93"/>
      <c r="T81" s="93"/>
      <c r="U81" s="93"/>
      <c r="V81" s="93"/>
      <c r="W81" s="93"/>
      <c r="X81" s="93"/>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v>0.61</v>
      </c>
      <c r="BQ81" s="68">
        <v>0.66</v>
      </c>
      <c r="BR81" s="68">
        <v>0.56000000000000005</v>
      </c>
      <c r="BS81" s="68">
        <v>0.52</v>
      </c>
      <c r="BT81" s="68"/>
      <c r="BU81" s="68"/>
      <c r="BV81" s="68"/>
      <c r="BW81" s="68"/>
      <c r="BX81" s="68">
        <v>0.62</v>
      </c>
      <c r="BY81" s="68">
        <v>0.66</v>
      </c>
      <c r="BZ81" s="68">
        <v>0.55000000000000004</v>
      </c>
      <c r="CA81" s="68">
        <v>0.51</v>
      </c>
      <c r="CB81" s="68">
        <v>0.38</v>
      </c>
      <c r="CC81" s="68">
        <v>0.36</v>
      </c>
      <c r="CD81" s="68">
        <v>0.36</v>
      </c>
      <c r="CE81" s="68">
        <v>0.6</v>
      </c>
      <c r="CF81" s="68">
        <v>1</v>
      </c>
      <c r="CG81" s="68"/>
      <c r="CH81" s="68"/>
      <c r="CI81" s="68"/>
      <c r="CJ81" s="68"/>
      <c r="CK81" s="68"/>
      <c r="CL81" s="68"/>
      <c r="CM81" s="68"/>
      <c r="CN81" s="68"/>
      <c r="CO81" s="68"/>
      <c r="CP81" s="68"/>
      <c r="CQ81" s="68"/>
      <c r="CR81" s="68"/>
      <c r="CS81" s="68"/>
      <c r="CT81" s="68"/>
      <c r="CU81" s="68"/>
      <c r="CV81" s="68"/>
      <c r="CW81" s="68"/>
      <c r="CX81" s="68"/>
      <c r="CY81" s="68"/>
      <c r="CZ81" s="68"/>
      <c r="DA81" s="68"/>
    </row>
    <row r="82" spans="1:105" ht="16" x14ac:dyDescent="0.2">
      <c r="A82" s="83" t="s">
        <v>101</v>
      </c>
      <c r="B82" s="84" t="s">
        <v>501</v>
      </c>
      <c r="C82" s="85">
        <v>100</v>
      </c>
      <c r="D82" s="85">
        <v>15</v>
      </c>
      <c r="E82" s="85">
        <v>0.95</v>
      </c>
      <c r="F82" s="93">
        <v>0.45</v>
      </c>
      <c r="G82" s="93">
        <v>0.45</v>
      </c>
      <c r="H82" s="93">
        <v>0.42</v>
      </c>
      <c r="I82" s="93">
        <v>0.4</v>
      </c>
      <c r="J82" s="93">
        <v>0.33</v>
      </c>
      <c r="K82" s="93">
        <v>0.59</v>
      </c>
      <c r="L82" s="93">
        <v>0.44</v>
      </c>
      <c r="M82" s="93">
        <v>0.28000000000000003</v>
      </c>
      <c r="N82" s="93">
        <v>0.32</v>
      </c>
      <c r="O82" s="93">
        <v>0.22</v>
      </c>
      <c r="P82" s="93"/>
      <c r="Q82" s="93"/>
      <c r="R82" s="93"/>
      <c r="S82" s="93"/>
      <c r="T82" s="93"/>
      <c r="U82" s="93"/>
      <c r="V82" s="93"/>
      <c r="W82" s="93"/>
      <c r="X82" s="93"/>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v>0.45</v>
      </c>
      <c r="BQ82" s="68">
        <v>0.45</v>
      </c>
      <c r="BR82" s="68">
        <v>0.4</v>
      </c>
      <c r="BS82" s="68">
        <v>0.44</v>
      </c>
      <c r="BT82" s="68"/>
      <c r="BU82" s="68"/>
      <c r="BV82" s="68"/>
      <c r="BW82" s="68"/>
      <c r="BX82" s="68">
        <v>0.56000000000000005</v>
      </c>
      <c r="BY82" s="68">
        <v>0.55000000000000004</v>
      </c>
      <c r="BZ82" s="68">
        <v>0.54</v>
      </c>
      <c r="CA82" s="68">
        <v>0.55000000000000004</v>
      </c>
      <c r="CB82" s="68">
        <v>0.35</v>
      </c>
      <c r="CC82" s="68">
        <v>0.31</v>
      </c>
      <c r="CD82" s="68">
        <v>0.31</v>
      </c>
      <c r="CE82" s="68">
        <v>0.55000000000000004</v>
      </c>
      <c r="CF82" s="68">
        <v>0.82</v>
      </c>
      <c r="CG82" s="68">
        <v>1</v>
      </c>
      <c r="CH82" s="68"/>
      <c r="CI82" s="68"/>
      <c r="CJ82" s="68"/>
      <c r="CK82" s="68"/>
      <c r="CL82" s="68"/>
      <c r="CM82" s="68"/>
      <c r="CN82" s="68"/>
      <c r="CO82" s="68"/>
      <c r="CP82" s="68"/>
      <c r="CQ82" s="68"/>
      <c r="CR82" s="68"/>
      <c r="CS82" s="68"/>
      <c r="CT82" s="68"/>
      <c r="CU82" s="68"/>
      <c r="CV82" s="68"/>
      <c r="CW82" s="68"/>
      <c r="CX82" s="68"/>
      <c r="CY82" s="68"/>
      <c r="CZ82" s="68"/>
      <c r="DA82" s="68"/>
    </row>
    <row r="83" spans="1:105" ht="16" x14ac:dyDescent="0.2">
      <c r="A83" s="83" t="s">
        <v>102</v>
      </c>
      <c r="B83" s="84" t="s">
        <v>502</v>
      </c>
      <c r="C83" s="85">
        <v>100</v>
      </c>
      <c r="D83" s="85">
        <v>15</v>
      </c>
      <c r="E83" s="85">
        <v>0.9</v>
      </c>
      <c r="F83" s="93">
        <v>0.27</v>
      </c>
      <c r="G83" s="93">
        <v>0.32</v>
      </c>
      <c r="H83" s="93">
        <v>0.31</v>
      </c>
      <c r="I83" s="93">
        <v>0.28999999999999998</v>
      </c>
      <c r="J83" s="93">
        <v>0.33</v>
      </c>
      <c r="K83" s="93">
        <v>0.44</v>
      </c>
      <c r="L83" s="93">
        <v>0.26</v>
      </c>
      <c r="M83" s="93">
        <v>0.16</v>
      </c>
      <c r="N83" s="93">
        <v>0.36</v>
      </c>
      <c r="O83" s="93">
        <v>0.35</v>
      </c>
      <c r="P83" s="93"/>
      <c r="Q83" s="93"/>
      <c r="R83" s="93"/>
      <c r="S83" s="93"/>
      <c r="T83" s="93"/>
      <c r="U83" s="93"/>
      <c r="V83" s="93"/>
      <c r="W83" s="93"/>
      <c r="X83" s="93"/>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v>0.27</v>
      </c>
      <c r="BQ83" s="68">
        <v>0.32</v>
      </c>
      <c r="BR83" s="68">
        <v>0.28999999999999998</v>
      </c>
      <c r="BS83" s="68">
        <v>0.26</v>
      </c>
      <c r="BT83" s="68"/>
      <c r="BU83" s="68"/>
      <c r="BV83" s="68"/>
      <c r="BW83" s="68"/>
      <c r="BX83" s="68">
        <v>0.39</v>
      </c>
      <c r="BY83" s="68">
        <v>0.32</v>
      </c>
      <c r="BZ83" s="68">
        <v>0.44</v>
      </c>
      <c r="CA83" s="68">
        <v>0.22</v>
      </c>
      <c r="CB83" s="68">
        <v>0.53</v>
      </c>
      <c r="CC83" s="68">
        <v>0.53</v>
      </c>
      <c r="CD83" s="68">
        <v>0.54</v>
      </c>
      <c r="CE83" s="68">
        <v>0.28999999999999998</v>
      </c>
      <c r="CF83" s="68">
        <v>0.47</v>
      </c>
      <c r="CG83" s="68">
        <v>0.51</v>
      </c>
      <c r="CH83" s="68">
        <v>1</v>
      </c>
      <c r="CI83" s="68"/>
      <c r="CJ83" s="68"/>
      <c r="CK83" s="68"/>
      <c r="CL83" s="68"/>
      <c r="CM83" s="68"/>
      <c r="CN83" s="68"/>
      <c r="CO83" s="68"/>
      <c r="CP83" s="68"/>
      <c r="CQ83" s="68"/>
      <c r="CR83" s="68"/>
      <c r="CS83" s="68"/>
      <c r="CT83" s="68"/>
      <c r="CU83" s="68"/>
      <c r="CV83" s="68"/>
      <c r="CW83" s="68"/>
      <c r="CX83" s="68"/>
      <c r="CY83" s="68"/>
      <c r="CZ83" s="68"/>
      <c r="DA83" s="68"/>
    </row>
    <row r="84" spans="1:105" ht="16" x14ac:dyDescent="0.2">
      <c r="A84" s="83" t="s">
        <v>103</v>
      </c>
      <c r="B84" s="84" t="s">
        <v>503</v>
      </c>
      <c r="C84" s="85">
        <v>100</v>
      </c>
      <c r="D84" s="85">
        <v>15</v>
      </c>
      <c r="E84" s="85">
        <v>0.86</v>
      </c>
      <c r="F84" s="93">
        <v>0.51</v>
      </c>
      <c r="G84" s="93">
        <v>0.53</v>
      </c>
      <c r="H84" s="93">
        <v>0.43</v>
      </c>
      <c r="I84" s="93">
        <v>0.4</v>
      </c>
      <c r="J84" s="93">
        <v>0.43</v>
      </c>
      <c r="K84" s="93">
        <v>0.5</v>
      </c>
      <c r="L84" s="93">
        <v>0.39</v>
      </c>
      <c r="M84" s="93">
        <v>0.24</v>
      </c>
      <c r="N84" s="93">
        <v>0.24</v>
      </c>
      <c r="O84" s="93">
        <v>0.24</v>
      </c>
      <c r="P84" s="93"/>
      <c r="Q84" s="93"/>
      <c r="R84" s="93"/>
      <c r="S84" s="93"/>
      <c r="T84" s="93"/>
      <c r="U84" s="93"/>
      <c r="V84" s="93"/>
      <c r="W84" s="93"/>
      <c r="X84" s="93"/>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v>0.51</v>
      </c>
      <c r="BQ84" s="68">
        <v>0.53</v>
      </c>
      <c r="BR84" s="68">
        <v>0.4</v>
      </c>
      <c r="BS84" s="68">
        <v>0.39</v>
      </c>
      <c r="BT84" s="68"/>
      <c r="BU84" s="68"/>
      <c r="BV84" s="68"/>
      <c r="BW84" s="68"/>
      <c r="BX84" s="68">
        <v>0.69</v>
      </c>
      <c r="BY84" s="68">
        <v>0.63</v>
      </c>
      <c r="BZ84" s="68">
        <v>0.63</v>
      </c>
      <c r="CA84" s="68">
        <v>0.62</v>
      </c>
      <c r="CB84" s="68">
        <v>0.51</v>
      </c>
      <c r="CC84" s="68">
        <v>0.52</v>
      </c>
      <c r="CD84" s="68">
        <v>0.44</v>
      </c>
      <c r="CE84" s="68">
        <v>0.65</v>
      </c>
      <c r="CF84" s="68">
        <v>0.59</v>
      </c>
      <c r="CG84" s="68">
        <v>0.63</v>
      </c>
      <c r="CH84" s="68">
        <v>0.37</v>
      </c>
      <c r="CI84" s="68">
        <v>1</v>
      </c>
      <c r="CJ84" s="68"/>
      <c r="CK84" s="68"/>
      <c r="CL84" s="68"/>
      <c r="CM84" s="68"/>
      <c r="CN84" s="68"/>
      <c r="CO84" s="68"/>
      <c r="CP84" s="68"/>
      <c r="CQ84" s="68"/>
      <c r="CR84" s="68"/>
      <c r="CS84" s="68"/>
      <c r="CT84" s="68"/>
      <c r="CU84" s="68"/>
      <c r="CV84" s="68"/>
      <c r="CW84" s="68"/>
      <c r="CX84" s="68"/>
      <c r="CY84" s="68"/>
      <c r="CZ84" s="68"/>
      <c r="DA84" s="68"/>
    </row>
    <row r="85" spans="1:105" ht="16" x14ac:dyDescent="0.2">
      <c r="A85" s="83" t="s">
        <v>104</v>
      </c>
      <c r="B85" s="84" t="s">
        <v>504</v>
      </c>
      <c r="C85" s="85">
        <v>100</v>
      </c>
      <c r="D85" s="85">
        <v>15</v>
      </c>
      <c r="E85" s="85">
        <v>0.95</v>
      </c>
      <c r="F85" s="93">
        <v>0.4</v>
      </c>
      <c r="G85" s="93">
        <v>0.46</v>
      </c>
      <c r="H85" s="93">
        <v>0.44</v>
      </c>
      <c r="I85" s="93">
        <v>0.32</v>
      </c>
      <c r="J85" s="93">
        <v>0.53</v>
      </c>
      <c r="K85" s="93">
        <v>0.46</v>
      </c>
      <c r="L85" s="93">
        <v>0.34</v>
      </c>
      <c r="M85" s="93">
        <v>0.21</v>
      </c>
      <c r="N85" s="93">
        <v>0.28000000000000003</v>
      </c>
      <c r="O85" s="93">
        <v>0.23</v>
      </c>
      <c r="P85" s="93"/>
      <c r="Q85" s="93"/>
      <c r="R85" s="93"/>
      <c r="S85" s="93"/>
      <c r="T85" s="93"/>
      <c r="U85" s="93"/>
      <c r="V85" s="93"/>
      <c r="W85" s="93"/>
      <c r="X85" s="93"/>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c r="BA85" s="68"/>
      <c r="BB85" s="68"/>
      <c r="BC85" s="68"/>
      <c r="BD85" s="68"/>
      <c r="BE85" s="68"/>
      <c r="BF85" s="68"/>
      <c r="BG85" s="68"/>
      <c r="BH85" s="68"/>
      <c r="BI85" s="68"/>
      <c r="BJ85" s="68"/>
      <c r="BK85" s="68"/>
      <c r="BL85" s="68"/>
      <c r="BM85" s="68"/>
      <c r="BN85" s="68"/>
      <c r="BO85" s="68"/>
      <c r="BP85" s="68">
        <v>0.4</v>
      </c>
      <c r="BQ85" s="68">
        <v>0.46</v>
      </c>
      <c r="BR85" s="68">
        <v>0.32</v>
      </c>
      <c r="BS85" s="68">
        <v>0.34</v>
      </c>
      <c r="BT85" s="68"/>
      <c r="BU85" s="68"/>
      <c r="BV85" s="68"/>
      <c r="BW85" s="68"/>
      <c r="BX85" s="68">
        <v>0.8</v>
      </c>
      <c r="BY85" s="68">
        <v>0.54</v>
      </c>
      <c r="BZ85" s="68">
        <v>0.82</v>
      </c>
      <c r="CA85" s="68">
        <v>0.45</v>
      </c>
      <c r="CB85" s="68">
        <v>0.75</v>
      </c>
      <c r="CC85" s="68">
        <v>0.72</v>
      </c>
      <c r="CD85" s="68">
        <v>0.6</v>
      </c>
      <c r="CE85" s="68">
        <v>0.72</v>
      </c>
      <c r="CF85" s="68">
        <v>0.6</v>
      </c>
      <c r="CG85" s="68">
        <v>0.53</v>
      </c>
      <c r="CH85" s="68">
        <v>0.47</v>
      </c>
      <c r="CI85" s="68">
        <v>0.72</v>
      </c>
      <c r="CJ85" s="68">
        <v>1</v>
      </c>
      <c r="CK85" s="68"/>
      <c r="CL85" s="68"/>
      <c r="CM85" s="68"/>
      <c r="CN85" s="68"/>
      <c r="CO85" s="68"/>
      <c r="CP85" s="68"/>
      <c r="CQ85" s="68"/>
      <c r="CR85" s="68"/>
      <c r="CS85" s="68"/>
      <c r="CT85" s="68"/>
      <c r="CU85" s="68"/>
      <c r="CV85" s="68"/>
      <c r="CW85" s="68"/>
      <c r="CX85" s="68"/>
      <c r="CY85" s="68"/>
      <c r="CZ85" s="68"/>
      <c r="DA85" s="68"/>
    </row>
    <row r="86" spans="1:105" ht="16" x14ac:dyDescent="0.2">
      <c r="A86" s="83" t="s">
        <v>105</v>
      </c>
      <c r="B86" s="84" t="s">
        <v>505</v>
      </c>
      <c r="C86" s="85">
        <v>100</v>
      </c>
      <c r="D86" s="85">
        <v>15</v>
      </c>
      <c r="E86" s="85">
        <v>0.76</v>
      </c>
      <c r="F86" s="93"/>
      <c r="G86" s="93"/>
      <c r="H86" s="93"/>
      <c r="I86" s="93"/>
      <c r="J86" s="93"/>
      <c r="K86" s="93"/>
      <c r="L86" s="93"/>
      <c r="M86" s="93"/>
      <c r="N86" s="93"/>
      <c r="O86" s="93"/>
      <c r="P86" s="93"/>
      <c r="Q86" s="93"/>
      <c r="R86" s="93"/>
      <c r="S86" s="93"/>
      <c r="T86" s="93"/>
      <c r="U86" s="93"/>
      <c r="V86" s="93"/>
      <c r="W86" s="93"/>
      <c r="X86" s="93"/>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68"/>
      <c r="BV86" s="68"/>
      <c r="BW86" s="68"/>
      <c r="BX86" s="68">
        <v>0.5</v>
      </c>
      <c r="BY86" s="68">
        <v>0.35</v>
      </c>
      <c r="BZ86" s="68">
        <v>0.52</v>
      </c>
      <c r="CA86" s="68">
        <v>0.21</v>
      </c>
      <c r="CB86" s="68">
        <v>0.56000000000000005</v>
      </c>
      <c r="CC86" s="68">
        <v>0.49</v>
      </c>
      <c r="CD86" s="68">
        <v>0.62</v>
      </c>
      <c r="CE86" s="68">
        <v>0.39</v>
      </c>
      <c r="CF86" s="68">
        <v>0.43</v>
      </c>
      <c r="CG86" s="68">
        <v>0.26</v>
      </c>
      <c r="CH86" s="68">
        <v>0.5</v>
      </c>
      <c r="CI86" s="68">
        <v>0.36</v>
      </c>
      <c r="CJ86" s="68">
        <v>0.6</v>
      </c>
      <c r="CK86" s="68">
        <v>1</v>
      </c>
      <c r="CL86" s="68"/>
      <c r="CM86" s="68"/>
      <c r="CN86" s="68"/>
      <c r="CO86" s="68"/>
      <c r="CP86" s="68"/>
      <c r="CQ86" s="68"/>
      <c r="CR86" s="68"/>
      <c r="CS86" s="68"/>
      <c r="CT86" s="68"/>
      <c r="CU86" s="68"/>
      <c r="CV86" s="68"/>
      <c r="CW86" s="68"/>
      <c r="CX86" s="68"/>
      <c r="CY86" s="68"/>
      <c r="CZ86" s="68"/>
      <c r="DA86" s="68"/>
    </row>
    <row r="87" spans="1:105" ht="16" x14ac:dyDescent="0.2">
      <c r="A87" s="83" t="s">
        <v>106</v>
      </c>
      <c r="B87" s="84" t="s">
        <v>506</v>
      </c>
      <c r="C87" s="85">
        <v>100</v>
      </c>
      <c r="D87" s="85">
        <v>15</v>
      </c>
      <c r="E87" s="85">
        <v>0.85</v>
      </c>
      <c r="F87" s="93"/>
      <c r="G87" s="93"/>
      <c r="H87" s="93"/>
      <c r="I87" s="93"/>
      <c r="J87" s="93"/>
      <c r="K87" s="93"/>
      <c r="L87" s="93"/>
      <c r="M87" s="93"/>
      <c r="N87" s="93"/>
      <c r="O87" s="93"/>
      <c r="P87" s="93"/>
      <c r="Q87" s="93"/>
      <c r="R87" s="93"/>
      <c r="S87" s="93"/>
      <c r="T87" s="93"/>
      <c r="U87" s="93"/>
      <c r="V87" s="93"/>
      <c r="W87" s="93"/>
      <c r="X87" s="93"/>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68"/>
      <c r="BU87" s="68"/>
      <c r="BV87" s="68"/>
      <c r="BW87" s="68"/>
      <c r="BX87" s="68">
        <v>0.49</v>
      </c>
      <c r="BY87" s="68">
        <v>0.72</v>
      </c>
      <c r="BZ87" s="68">
        <v>0.37</v>
      </c>
      <c r="CA87" s="68">
        <v>0.6</v>
      </c>
      <c r="CB87" s="68">
        <v>0.3</v>
      </c>
      <c r="CC87" s="68">
        <v>0.23</v>
      </c>
      <c r="CD87" s="68">
        <v>0.2</v>
      </c>
      <c r="CE87" s="68">
        <v>0.57999999999999996</v>
      </c>
      <c r="CF87" s="68">
        <v>0.5</v>
      </c>
      <c r="CG87" s="68">
        <v>0.41</v>
      </c>
      <c r="CH87" s="68">
        <v>7.0000000000000007E-2</v>
      </c>
      <c r="CI87" s="68">
        <v>0.52</v>
      </c>
      <c r="CJ87" s="68">
        <v>0.34</v>
      </c>
      <c r="CK87" s="68">
        <v>0.24</v>
      </c>
      <c r="CL87" s="68">
        <v>1</v>
      </c>
      <c r="CM87" s="68"/>
      <c r="CN87" s="68"/>
      <c r="CO87" s="68"/>
      <c r="CP87" s="68"/>
      <c r="CQ87" s="68"/>
      <c r="CR87" s="68"/>
      <c r="CS87" s="68"/>
      <c r="CT87" s="68"/>
      <c r="CU87" s="68"/>
      <c r="CV87" s="68"/>
      <c r="CW87" s="68"/>
      <c r="CX87" s="68"/>
      <c r="CY87" s="68"/>
      <c r="CZ87" s="68"/>
      <c r="DA87" s="68"/>
    </row>
    <row r="88" spans="1:105" ht="16" x14ac:dyDescent="0.2">
      <c r="A88" s="83" t="s">
        <v>107</v>
      </c>
      <c r="B88" s="84" t="s">
        <v>507</v>
      </c>
      <c r="C88" s="85">
        <v>100</v>
      </c>
      <c r="D88" s="85">
        <v>15</v>
      </c>
      <c r="E88" s="85">
        <v>0.81</v>
      </c>
      <c r="F88" s="93"/>
      <c r="G88" s="93"/>
      <c r="H88" s="93"/>
      <c r="I88" s="93"/>
      <c r="J88" s="93"/>
      <c r="K88" s="93"/>
      <c r="L88" s="93"/>
      <c r="M88" s="93"/>
      <c r="N88" s="93"/>
      <c r="O88" s="93"/>
      <c r="P88" s="93"/>
      <c r="Q88" s="93"/>
      <c r="R88" s="93"/>
      <c r="S88" s="93"/>
      <c r="T88" s="93"/>
      <c r="U88" s="93"/>
      <c r="V88" s="93"/>
      <c r="W88" s="93"/>
      <c r="X88" s="93"/>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8"/>
      <c r="BA88" s="68"/>
      <c r="BB88" s="68"/>
      <c r="BC88" s="68"/>
      <c r="BD88" s="68"/>
      <c r="BE88" s="68"/>
      <c r="BF88" s="68"/>
      <c r="BG88" s="68"/>
      <c r="BH88" s="68"/>
      <c r="BI88" s="68"/>
      <c r="BJ88" s="68"/>
      <c r="BK88" s="68"/>
      <c r="BL88" s="68"/>
      <c r="BM88" s="68"/>
      <c r="BN88" s="68"/>
      <c r="BO88" s="68"/>
      <c r="BP88" s="68"/>
      <c r="BQ88" s="68"/>
      <c r="BR88" s="68"/>
      <c r="BS88" s="68"/>
      <c r="BT88" s="68"/>
      <c r="BU88" s="68"/>
      <c r="BV88" s="68"/>
      <c r="BW88" s="68"/>
      <c r="BX88" s="68">
        <v>0.43</v>
      </c>
      <c r="BY88" s="68">
        <v>0.52</v>
      </c>
      <c r="BZ88" s="68">
        <v>0.39</v>
      </c>
      <c r="CA88" s="68">
        <v>0.48</v>
      </c>
      <c r="CB88" s="68">
        <v>0.32</v>
      </c>
      <c r="CC88" s="68">
        <v>0.24</v>
      </c>
      <c r="CD88" s="68">
        <v>0.21</v>
      </c>
      <c r="CE88" s="68">
        <v>0.44</v>
      </c>
      <c r="CF88" s="68">
        <v>0.3</v>
      </c>
      <c r="CG88" s="68">
        <v>0.3</v>
      </c>
      <c r="CH88" s="68">
        <v>0.08</v>
      </c>
      <c r="CI88" s="68">
        <v>0.54</v>
      </c>
      <c r="CJ88" s="68">
        <v>0.34</v>
      </c>
      <c r="CK88" s="68">
        <v>0.14000000000000001</v>
      </c>
      <c r="CL88" s="68">
        <v>0.55000000000000004</v>
      </c>
      <c r="CM88" s="68">
        <v>1</v>
      </c>
      <c r="CN88" s="68"/>
      <c r="CO88" s="68"/>
      <c r="CP88" s="68"/>
      <c r="CQ88" s="68"/>
      <c r="CR88" s="68"/>
      <c r="CS88" s="68"/>
      <c r="CT88" s="68"/>
      <c r="CU88" s="68"/>
      <c r="CV88" s="68"/>
      <c r="CW88" s="68"/>
      <c r="CX88" s="68"/>
      <c r="CY88" s="68"/>
      <c r="CZ88" s="68"/>
      <c r="DA88" s="68"/>
    </row>
    <row r="89" spans="1:105" ht="16" x14ac:dyDescent="0.2">
      <c r="A89" s="83" t="s">
        <v>108</v>
      </c>
      <c r="B89" s="84" t="s">
        <v>508</v>
      </c>
      <c r="C89" s="85">
        <v>100</v>
      </c>
      <c r="D89" s="85">
        <v>15</v>
      </c>
      <c r="E89" s="85">
        <v>0.62</v>
      </c>
      <c r="F89" s="93"/>
      <c r="G89" s="93"/>
      <c r="H89" s="93"/>
      <c r="I89" s="93"/>
      <c r="J89" s="93"/>
      <c r="K89" s="93"/>
      <c r="L89" s="93"/>
      <c r="M89" s="93"/>
      <c r="N89" s="93"/>
      <c r="O89" s="93"/>
      <c r="P89" s="93"/>
      <c r="Q89" s="93"/>
      <c r="R89" s="93"/>
      <c r="S89" s="93"/>
      <c r="T89" s="93"/>
      <c r="U89" s="93"/>
      <c r="V89" s="93"/>
      <c r="W89" s="93"/>
      <c r="X89" s="93"/>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68"/>
      <c r="BU89" s="68"/>
      <c r="BV89" s="68"/>
      <c r="BW89" s="68"/>
      <c r="BX89" s="68">
        <v>0.36</v>
      </c>
      <c r="BY89" s="68">
        <v>0.28999999999999998</v>
      </c>
      <c r="BZ89" s="68">
        <v>0.22</v>
      </c>
      <c r="CA89" s="68">
        <v>0.11</v>
      </c>
      <c r="CB89" s="68">
        <v>0.32</v>
      </c>
      <c r="CC89" s="68">
        <v>0.16</v>
      </c>
      <c r="CD89" s="68">
        <v>0.32</v>
      </c>
      <c r="CE89" s="68">
        <v>0.36</v>
      </c>
      <c r="CF89" s="68">
        <v>0.33</v>
      </c>
      <c r="CG89" s="68">
        <v>0.27</v>
      </c>
      <c r="CH89" s="68">
        <v>0.22</v>
      </c>
      <c r="CI89" s="68">
        <v>0.28000000000000003</v>
      </c>
      <c r="CJ89" s="68">
        <v>0.42</v>
      </c>
      <c r="CK89" s="68">
        <v>0.33</v>
      </c>
      <c r="CL89" s="68">
        <v>0.24</v>
      </c>
      <c r="CM89" s="68">
        <v>0.14000000000000001</v>
      </c>
      <c r="CN89" s="68">
        <v>1</v>
      </c>
      <c r="CO89" s="68"/>
      <c r="CP89" s="68"/>
      <c r="CQ89" s="68"/>
      <c r="CR89" s="68"/>
      <c r="CS89" s="68"/>
      <c r="CT89" s="68"/>
      <c r="CU89" s="68"/>
      <c r="CV89" s="68"/>
      <c r="CW89" s="68"/>
      <c r="CX89" s="68"/>
      <c r="CY89" s="68"/>
      <c r="CZ89" s="68"/>
      <c r="DA89" s="68"/>
    </row>
    <row r="90" spans="1:105" ht="16" x14ac:dyDescent="0.2">
      <c r="A90" s="83" t="s">
        <v>109</v>
      </c>
      <c r="B90" s="84" t="s">
        <v>509</v>
      </c>
      <c r="C90" s="85">
        <v>100</v>
      </c>
      <c r="D90" s="85">
        <v>15</v>
      </c>
      <c r="E90" s="85">
        <v>0.69</v>
      </c>
      <c r="F90" s="93"/>
      <c r="G90" s="93"/>
      <c r="H90" s="93"/>
      <c r="I90" s="93"/>
      <c r="J90" s="93"/>
      <c r="K90" s="93"/>
      <c r="L90" s="93"/>
      <c r="M90" s="93"/>
      <c r="N90" s="93"/>
      <c r="O90" s="93"/>
      <c r="P90" s="93"/>
      <c r="Q90" s="93"/>
      <c r="R90" s="93"/>
      <c r="S90" s="93"/>
      <c r="T90" s="93"/>
      <c r="U90" s="93"/>
      <c r="V90" s="93"/>
      <c r="W90" s="93"/>
      <c r="X90" s="93"/>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68"/>
      <c r="BV90" s="68"/>
      <c r="BW90" s="68"/>
      <c r="BX90" s="68">
        <v>0.43</v>
      </c>
      <c r="BY90" s="68">
        <v>0.27</v>
      </c>
      <c r="BZ90" s="68">
        <v>0.37</v>
      </c>
      <c r="CA90" s="68">
        <v>0.22</v>
      </c>
      <c r="CB90" s="68">
        <v>0.54</v>
      </c>
      <c r="CC90" s="68">
        <v>0.41</v>
      </c>
      <c r="CD90" s="68">
        <v>0.35</v>
      </c>
      <c r="CE90" s="68">
        <v>0.36</v>
      </c>
      <c r="CF90" s="68">
        <v>0.17</v>
      </c>
      <c r="CG90" s="68">
        <v>0.2</v>
      </c>
      <c r="CH90" s="68">
        <v>0.25</v>
      </c>
      <c r="CI90" s="68">
        <v>0.32</v>
      </c>
      <c r="CJ90" s="68">
        <v>0.45</v>
      </c>
      <c r="CK90" s="68">
        <v>0.43</v>
      </c>
      <c r="CL90" s="68">
        <v>0.16</v>
      </c>
      <c r="CM90" s="68">
        <v>0.26</v>
      </c>
      <c r="CN90" s="68">
        <v>0.36</v>
      </c>
      <c r="CO90" s="68">
        <v>1</v>
      </c>
      <c r="CP90" s="68"/>
      <c r="CQ90" s="68"/>
      <c r="CR90" s="68"/>
      <c r="CS90" s="68"/>
      <c r="CT90" s="68"/>
      <c r="CU90" s="68"/>
      <c r="CV90" s="68"/>
      <c r="CW90" s="68"/>
      <c r="CX90" s="68"/>
      <c r="CY90" s="68"/>
      <c r="CZ90" s="68"/>
      <c r="DA90" s="68"/>
    </row>
    <row r="91" spans="1:105" ht="16" x14ac:dyDescent="0.2">
      <c r="A91" s="83" t="s">
        <v>110</v>
      </c>
      <c r="B91" s="84" t="s">
        <v>510</v>
      </c>
      <c r="C91" s="85">
        <v>100</v>
      </c>
      <c r="D91" s="85">
        <v>15</v>
      </c>
      <c r="E91" s="85">
        <v>0.67</v>
      </c>
      <c r="F91" s="93"/>
      <c r="G91" s="93"/>
      <c r="H91" s="93"/>
      <c r="I91" s="93"/>
      <c r="J91" s="93"/>
      <c r="K91" s="93"/>
      <c r="L91" s="93"/>
      <c r="M91" s="93"/>
      <c r="N91" s="93"/>
      <c r="O91" s="93"/>
      <c r="P91" s="93"/>
      <c r="Q91" s="93"/>
      <c r="R91" s="93"/>
      <c r="S91" s="93"/>
      <c r="T91" s="93"/>
      <c r="U91" s="93"/>
      <c r="V91" s="93"/>
      <c r="W91" s="93"/>
      <c r="X91" s="93"/>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68"/>
      <c r="BU91" s="68"/>
      <c r="BV91" s="68"/>
      <c r="BW91" s="68"/>
      <c r="BX91" s="68">
        <v>0.32</v>
      </c>
      <c r="BY91" s="68">
        <v>0.09</v>
      </c>
      <c r="BZ91" s="68">
        <v>0.42</v>
      </c>
      <c r="CA91" s="68">
        <v>0.16</v>
      </c>
      <c r="CB91" s="68">
        <v>0.66</v>
      </c>
      <c r="CC91" s="68">
        <v>0.5</v>
      </c>
      <c r="CD91" s="68">
        <v>0.32</v>
      </c>
      <c r="CE91" s="68">
        <v>0.3</v>
      </c>
      <c r="CF91" s="68">
        <v>0.09</v>
      </c>
      <c r="CG91" s="68">
        <v>0.16</v>
      </c>
      <c r="CH91" s="68">
        <v>0.28000000000000003</v>
      </c>
      <c r="CI91" s="68">
        <v>0.16</v>
      </c>
      <c r="CJ91" s="68">
        <v>0.42</v>
      </c>
      <c r="CK91" s="68">
        <v>0.31</v>
      </c>
      <c r="CL91" s="68">
        <v>-0.05</v>
      </c>
      <c r="CM91" s="68">
        <v>0.04</v>
      </c>
      <c r="CN91" s="68">
        <v>0.13</v>
      </c>
      <c r="CO91" s="68">
        <v>0.56999999999999995</v>
      </c>
      <c r="CP91" s="68">
        <v>1</v>
      </c>
      <c r="CQ91" s="68"/>
      <c r="CR91" s="68"/>
      <c r="CS91" s="68"/>
      <c r="CT91" s="68"/>
      <c r="CU91" s="68"/>
      <c r="CV91" s="68"/>
      <c r="CW91" s="68"/>
      <c r="CX91" s="68"/>
      <c r="CY91" s="68"/>
      <c r="CZ91" s="68"/>
      <c r="DA91" s="68"/>
    </row>
    <row r="92" spans="1:105" ht="16" x14ac:dyDescent="0.2">
      <c r="A92" s="83" t="s">
        <v>111</v>
      </c>
      <c r="B92" s="131" t="s">
        <v>511</v>
      </c>
      <c r="C92" s="85">
        <v>100</v>
      </c>
      <c r="D92" s="85">
        <v>15</v>
      </c>
      <c r="E92" s="85">
        <v>0.95</v>
      </c>
      <c r="F92" s="93">
        <v>0.64</v>
      </c>
      <c r="G92" s="130"/>
      <c r="H92" s="130"/>
      <c r="I92" s="130"/>
      <c r="J92" s="130"/>
      <c r="K92" s="130"/>
      <c r="L92" s="130"/>
      <c r="M92" s="130"/>
      <c r="N92" s="130"/>
      <c r="O92" s="130"/>
      <c r="P92" s="93"/>
      <c r="Q92" s="93"/>
      <c r="R92" s="93"/>
      <c r="S92" s="93"/>
      <c r="T92" s="93"/>
      <c r="U92" s="93"/>
      <c r="V92" s="93"/>
      <c r="W92" s="93"/>
      <c r="X92" s="93"/>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v>0.64</v>
      </c>
      <c r="BQ92" s="68"/>
      <c r="BR92" s="68"/>
      <c r="BS92" s="68"/>
      <c r="BT92" s="68"/>
      <c r="BU92" s="68"/>
      <c r="BV92" s="68"/>
      <c r="BW92" s="68"/>
      <c r="BX92" s="68">
        <v>0.91</v>
      </c>
      <c r="BY92" s="68">
        <v>0.91</v>
      </c>
      <c r="BZ92" s="68">
        <v>0.74</v>
      </c>
      <c r="CA92" s="68">
        <v>0.61</v>
      </c>
      <c r="CB92" s="68">
        <v>0.59</v>
      </c>
      <c r="CC92" s="68">
        <v>0.54</v>
      </c>
      <c r="CD92" s="68">
        <v>0.49</v>
      </c>
      <c r="CE92" s="68">
        <v>0.8</v>
      </c>
      <c r="CF92" s="68">
        <v>0.7</v>
      </c>
      <c r="CG92" s="68">
        <v>0.61</v>
      </c>
      <c r="CH92" s="68">
        <v>0.38</v>
      </c>
      <c r="CI92" s="68">
        <v>0.72</v>
      </c>
      <c r="CJ92" s="68">
        <v>0.73</v>
      </c>
      <c r="CK92" s="68">
        <v>0.46</v>
      </c>
      <c r="CL92" s="68">
        <v>0.66</v>
      </c>
      <c r="CM92" s="68">
        <v>0.51</v>
      </c>
      <c r="CN92" s="68">
        <v>0.35</v>
      </c>
      <c r="CO92" s="68">
        <v>0.37</v>
      </c>
      <c r="CP92" s="68">
        <v>0.22</v>
      </c>
      <c r="CQ92" s="68">
        <v>1</v>
      </c>
      <c r="CR92" s="68"/>
      <c r="CS92" s="68"/>
      <c r="CT92" s="68"/>
      <c r="CU92" s="68"/>
      <c r="CV92" s="68"/>
      <c r="CW92" s="68"/>
      <c r="CX92" s="68"/>
      <c r="CY92" s="68"/>
      <c r="CZ92" s="68"/>
      <c r="DA92" s="68"/>
    </row>
    <row r="93" spans="1:105" ht="16" x14ac:dyDescent="0.2">
      <c r="A93" s="83" t="s">
        <v>112</v>
      </c>
      <c r="B93" s="131" t="s">
        <v>512</v>
      </c>
      <c r="C93" s="85">
        <v>100</v>
      </c>
      <c r="D93" s="85">
        <v>15</v>
      </c>
      <c r="E93" s="85">
        <v>0.97</v>
      </c>
      <c r="F93" s="93"/>
      <c r="G93" s="130"/>
      <c r="H93" s="130"/>
      <c r="I93" s="130"/>
      <c r="J93" s="130"/>
      <c r="K93" s="130"/>
      <c r="L93" s="130"/>
      <c r="M93" s="130"/>
      <c r="N93" s="130"/>
      <c r="O93" s="130"/>
      <c r="P93" s="93"/>
      <c r="Q93" s="93"/>
      <c r="R93" s="93"/>
      <c r="S93" s="93"/>
      <c r="T93" s="93"/>
      <c r="U93" s="93"/>
      <c r="V93" s="93"/>
      <c r="W93" s="93"/>
      <c r="X93" s="93"/>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68"/>
      <c r="BU93" s="68"/>
      <c r="BV93" s="68"/>
      <c r="BW93" s="68"/>
      <c r="BX93" s="68">
        <v>0.62</v>
      </c>
      <c r="BY93" s="68">
        <v>0.63</v>
      </c>
      <c r="BZ93" s="68">
        <v>0.56999999999999995</v>
      </c>
      <c r="CA93" s="68">
        <v>0.55000000000000004</v>
      </c>
      <c r="CB93" s="68">
        <v>0.38</v>
      </c>
      <c r="CC93" s="68">
        <v>0.35</v>
      </c>
      <c r="CD93" s="68">
        <v>0.35</v>
      </c>
      <c r="CE93" s="68">
        <v>0.6</v>
      </c>
      <c r="CF93" s="68">
        <v>0.96</v>
      </c>
      <c r="CG93" s="68">
        <v>0.95</v>
      </c>
      <c r="CH93" s="68">
        <v>0.51</v>
      </c>
      <c r="CI93" s="68">
        <v>0.64</v>
      </c>
      <c r="CJ93" s="68">
        <v>0.59</v>
      </c>
      <c r="CK93" s="68">
        <v>0.36</v>
      </c>
      <c r="CL93" s="68">
        <v>0.47</v>
      </c>
      <c r="CM93" s="68">
        <v>0.31</v>
      </c>
      <c r="CN93" s="68">
        <v>0.31</v>
      </c>
      <c r="CO93" s="68">
        <v>0.19</v>
      </c>
      <c r="CP93" s="68">
        <v>0.13</v>
      </c>
      <c r="CQ93" s="68">
        <v>0.68</v>
      </c>
      <c r="CR93" s="68">
        <v>1</v>
      </c>
      <c r="CS93" s="68"/>
      <c r="CT93" s="68"/>
      <c r="CU93" s="68"/>
      <c r="CV93" s="68"/>
      <c r="CW93" s="68"/>
      <c r="CX93" s="68"/>
      <c r="CY93" s="68"/>
      <c r="CZ93" s="68"/>
      <c r="DA93" s="68"/>
    </row>
    <row r="94" spans="1:105" ht="16" x14ac:dyDescent="0.2">
      <c r="A94" s="83" t="s">
        <v>113</v>
      </c>
      <c r="B94" s="131" t="s">
        <v>513</v>
      </c>
      <c r="C94" s="85">
        <v>100</v>
      </c>
      <c r="D94" s="85">
        <v>15</v>
      </c>
      <c r="E94" s="85">
        <v>0.94</v>
      </c>
      <c r="F94" s="93"/>
      <c r="G94" s="130"/>
      <c r="H94" s="130"/>
      <c r="I94" s="130"/>
      <c r="J94" s="130"/>
      <c r="K94" s="130"/>
      <c r="L94" s="130"/>
      <c r="M94" s="130"/>
      <c r="N94" s="130"/>
      <c r="O94" s="130"/>
      <c r="P94" s="93"/>
      <c r="Q94" s="93"/>
      <c r="R94" s="93"/>
      <c r="S94" s="93"/>
      <c r="T94" s="93"/>
      <c r="U94" s="93"/>
      <c r="V94" s="93"/>
      <c r="W94" s="93"/>
      <c r="X94" s="93"/>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8"/>
      <c r="BA94" s="68"/>
      <c r="BB94" s="68"/>
      <c r="BC94" s="68"/>
      <c r="BD94" s="68"/>
      <c r="BE94" s="68"/>
      <c r="BF94" s="68"/>
      <c r="BG94" s="68"/>
      <c r="BH94" s="68"/>
      <c r="BI94" s="68"/>
      <c r="BJ94" s="68"/>
      <c r="BK94" s="68"/>
      <c r="BL94" s="68"/>
      <c r="BM94" s="68"/>
      <c r="BN94" s="68"/>
      <c r="BO94" s="68"/>
      <c r="BP94" s="68"/>
      <c r="BQ94" s="68"/>
      <c r="BR94" s="68"/>
      <c r="BS94" s="68"/>
      <c r="BT94" s="68"/>
      <c r="BU94" s="68"/>
      <c r="BV94" s="68"/>
      <c r="BW94" s="68"/>
      <c r="BX94" s="68">
        <v>0.8</v>
      </c>
      <c r="BY94" s="68">
        <v>0.63</v>
      </c>
      <c r="BZ94" s="68">
        <v>0.78</v>
      </c>
      <c r="CA94" s="68">
        <v>0.57999999999999996</v>
      </c>
      <c r="CB94" s="68">
        <v>0.67</v>
      </c>
      <c r="CC94" s="68">
        <v>0.66</v>
      </c>
      <c r="CD94" s="68">
        <v>0.55000000000000004</v>
      </c>
      <c r="CE94" s="68">
        <v>0.74</v>
      </c>
      <c r="CF94" s="68">
        <v>0.63</v>
      </c>
      <c r="CG94" s="68">
        <v>0.61</v>
      </c>
      <c r="CH94" s="68">
        <v>0.43</v>
      </c>
      <c r="CI94" s="68">
        <v>0.93</v>
      </c>
      <c r="CJ94" s="68">
        <v>0.92</v>
      </c>
      <c r="CK94" s="68">
        <v>0.51</v>
      </c>
      <c r="CL94" s="68">
        <v>0.47</v>
      </c>
      <c r="CM94" s="68">
        <v>0.48</v>
      </c>
      <c r="CN94" s="68">
        <v>0.37</v>
      </c>
      <c r="CO94" s="68">
        <v>0.41</v>
      </c>
      <c r="CP94" s="68">
        <v>0.31</v>
      </c>
      <c r="CQ94" s="68">
        <v>0.78</v>
      </c>
      <c r="CR94" s="68">
        <v>0.65</v>
      </c>
      <c r="CS94" s="68">
        <v>1</v>
      </c>
      <c r="CT94" s="68"/>
      <c r="CU94" s="68"/>
      <c r="CV94" s="68"/>
      <c r="CW94" s="68"/>
      <c r="CX94" s="68"/>
      <c r="CY94" s="68"/>
      <c r="CZ94" s="68"/>
      <c r="DA94" s="68"/>
    </row>
    <row r="95" spans="1:105" ht="16" x14ac:dyDescent="0.2">
      <c r="A95" s="83" t="s">
        <v>114</v>
      </c>
      <c r="B95" s="131" t="s">
        <v>514</v>
      </c>
      <c r="C95" s="85">
        <v>100</v>
      </c>
      <c r="D95" s="85">
        <v>15</v>
      </c>
      <c r="E95" s="85">
        <v>0.98</v>
      </c>
      <c r="F95" s="93"/>
      <c r="G95" s="130"/>
      <c r="H95" s="130"/>
      <c r="I95" s="130"/>
      <c r="J95" s="130"/>
      <c r="K95" s="130"/>
      <c r="L95" s="130"/>
      <c r="M95" s="130"/>
      <c r="N95" s="130"/>
      <c r="O95" s="130"/>
      <c r="P95" s="93"/>
      <c r="Q95" s="93"/>
      <c r="R95" s="93"/>
      <c r="S95" s="93"/>
      <c r="T95" s="93"/>
      <c r="U95" s="93"/>
      <c r="V95" s="93"/>
      <c r="W95" s="93"/>
      <c r="X95" s="93"/>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68"/>
      <c r="BU95" s="68"/>
      <c r="BV95" s="68"/>
      <c r="BW95" s="68"/>
      <c r="BX95" s="68">
        <v>0.86</v>
      </c>
      <c r="BY95" s="68">
        <v>0.81</v>
      </c>
      <c r="BZ95" s="68">
        <v>0.77</v>
      </c>
      <c r="CA95" s="68">
        <v>0.64</v>
      </c>
      <c r="CB95" s="68">
        <v>0.6</v>
      </c>
      <c r="CC95" s="68">
        <v>0.56999999999999995</v>
      </c>
      <c r="CD95" s="68">
        <v>0.51</v>
      </c>
      <c r="CE95" s="68">
        <v>0.79</v>
      </c>
      <c r="CF95" s="68">
        <v>0.85</v>
      </c>
      <c r="CG95" s="68">
        <v>0.8</v>
      </c>
      <c r="CH95" s="68">
        <v>0.47</v>
      </c>
      <c r="CI95" s="68">
        <v>0.84</v>
      </c>
      <c r="CJ95" s="68">
        <v>0.82</v>
      </c>
      <c r="CK95" s="68">
        <v>0.48</v>
      </c>
      <c r="CL95" s="68">
        <v>0.61</v>
      </c>
      <c r="CM95" s="68">
        <v>0.48</v>
      </c>
      <c r="CN95" s="68">
        <v>0.37</v>
      </c>
      <c r="CO95" s="68">
        <v>0.34</v>
      </c>
      <c r="CP95" s="68">
        <v>0.24</v>
      </c>
      <c r="CQ95" s="68">
        <v>0.92</v>
      </c>
      <c r="CR95" s="68">
        <v>0.87</v>
      </c>
      <c r="CS95" s="68">
        <v>0.89</v>
      </c>
      <c r="CT95" s="68">
        <v>1</v>
      </c>
      <c r="CU95" s="68"/>
      <c r="CV95" s="68"/>
      <c r="CW95" s="68"/>
      <c r="CX95" s="68"/>
      <c r="CY95" s="68"/>
      <c r="CZ95" s="68"/>
      <c r="DA95" s="68"/>
    </row>
    <row r="96" spans="1:105" ht="16" x14ac:dyDescent="0.2">
      <c r="A96" s="83" t="s">
        <v>115</v>
      </c>
      <c r="B96" s="84" t="s">
        <v>515</v>
      </c>
      <c r="C96" s="85">
        <v>100</v>
      </c>
      <c r="D96" s="85">
        <v>15</v>
      </c>
      <c r="E96" s="85">
        <v>0.96</v>
      </c>
      <c r="F96" s="93"/>
      <c r="G96" s="130"/>
      <c r="H96" s="130"/>
      <c r="I96" s="130"/>
      <c r="J96" s="130"/>
      <c r="K96" s="130"/>
      <c r="L96" s="130"/>
      <c r="M96" s="130"/>
      <c r="N96" s="130"/>
      <c r="O96" s="130"/>
      <c r="P96" s="93"/>
      <c r="Q96" s="93"/>
      <c r="R96" s="93"/>
      <c r="S96" s="93"/>
      <c r="T96" s="93"/>
      <c r="U96" s="93"/>
      <c r="V96" s="93"/>
      <c r="W96" s="93"/>
      <c r="X96" s="93"/>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68"/>
      <c r="BU96" s="68"/>
      <c r="BV96" s="68"/>
      <c r="BW96" s="68"/>
      <c r="BX96" s="68">
        <v>0.76</v>
      </c>
      <c r="BY96" s="68">
        <v>0.63</v>
      </c>
      <c r="BZ96" s="68">
        <v>0.87</v>
      </c>
      <c r="CA96" s="68">
        <v>0.9</v>
      </c>
      <c r="CB96" s="68">
        <v>0.57999999999999996</v>
      </c>
      <c r="CC96" s="68">
        <v>0.56999999999999995</v>
      </c>
      <c r="CD96" s="68">
        <v>0.35</v>
      </c>
      <c r="CE96" s="68">
        <v>0.63</v>
      </c>
      <c r="CF96" s="68">
        <v>0.6</v>
      </c>
      <c r="CG96" s="68">
        <v>0.61</v>
      </c>
      <c r="CH96" s="68">
        <v>0.36</v>
      </c>
      <c r="CI96" s="68">
        <v>0.69</v>
      </c>
      <c r="CJ96" s="68">
        <v>0.7</v>
      </c>
      <c r="CK96" s="68">
        <v>0.4</v>
      </c>
      <c r="CL96" s="68">
        <v>0.55000000000000004</v>
      </c>
      <c r="CM96" s="68">
        <v>0.48</v>
      </c>
      <c r="CN96" s="68">
        <v>0.17</v>
      </c>
      <c r="CO96" s="68">
        <v>0.32</v>
      </c>
      <c r="CP96" s="68">
        <v>0.32</v>
      </c>
      <c r="CQ96" s="68">
        <v>0.76</v>
      </c>
      <c r="CR96" s="68">
        <v>0.63</v>
      </c>
      <c r="CS96" s="68">
        <v>0.75</v>
      </c>
      <c r="CT96" s="68">
        <v>0.79</v>
      </c>
      <c r="CU96" s="68">
        <v>1</v>
      </c>
      <c r="CV96" s="68"/>
      <c r="CW96" s="68"/>
      <c r="CX96" s="68"/>
      <c r="CY96" s="68"/>
      <c r="CZ96" s="68"/>
      <c r="DA96" s="68"/>
    </row>
    <row r="97" spans="1:108" ht="16" x14ac:dyDescent="0.2">
      <c r="A97" s="83" t="s">
        <v>116</v>
      </c>
      <c r="B97" s="84" t="s">
        <v>516</v>
      </c>
      <c r="C97" s="85">
        <v>100</v>
      </c>
      <c r="D97" s="85">
        <v>15</v>
      </c>
      <c r="E97" s="85">
        <v>0.98</v>
      </c>
      <c r="F97" s="93"/>
      <c r="G97" s="93"/>
      <c r="H97" s="93"/>
      <c r="I97" s="93"/>
      <c r="J97" s="93"/>
      <c r="K97" s="93"/>
      <c r="L97" s="93"/>
      <c r="M97" s="93"/>
      <c r="N97" s="93"/>
      <c r="O97" s="93"/>
      <c r="P97" s="93"/>
      <c r="Q97" s="93"/>
      <c r="R97" s="93"/>
      <c r="S97" s="93"/>
      <c r="T97" s="93"/>
      <c r="U97" s="93"/>
      <c r="V97" s="93"/>
      <c r="W97" s="93"/>
      <c r="X97" s="93"/>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68"/>
      <c r="BU97" s="68"/>
      <c r="BV97" s="68"/>
      <c r="BW97" s="68"/>
      <c r="BX97" s="68">
        <v>0.96</v>
      </c>
      <c r="BY97" s="68">
        <v>0.64</v>
      </c>
      <c r="BZ97" s="68">
        <v>0.95</v>
      </c>
      <c r="CA97" s="68">
        <v>0.6</v>
      </c>
      <c r="CB97" s="68">
        <v>0.72</v>
      </c>
      <c r="CC97" s="68">
        <v>0.69</v>
      </c>
      <c r="CD97" s="68">
        <v>0.51</v>
      </c>
      <c r="CE97" s="68">
        <v>0.78</v>
      </c>
      <c r="CF97" s="68">
        <v>0.62</v>
      </c>
      <c r="CG97" s="68">
        <v>0.57999999999999996</v>
      </c>
      <c r="CH97" s="68">
        <v>0.44</v>
      </c>
      <c r="CI97" s="68">
        <v>0.69</v>
      </c>
      <c r="CJ97" s="68">
        <v>0.84</v>
      </c>
      <c r="CK97" s="68">
        <v>0.53</v>
      </c>
      <c r="CL97" s="68">
        <v>0.46</v>
      </c>
      <c r="CM97" s="68">
        <v>0.43</v>
      </c>
      <c r="CN97" s="68">
        <v>0.3</v>
      </c>
      <c r="CO97" s="68">
        <v>0.41</v>
      </c>
      <c r="CP97" s="68">
        <v>0.38</v>
      </c>
      <c r="CQ97" s="68">
        <v>0.88</v>
      </c>
      <c r="CR97" s="68">
        <v>0.62</v>
      </c>
      <c r="CS97" s="68">
        <v>0.82</v>
      </c>
      <c r="CT97" s="68">
        <v>0.86</v>
      </c>
      <c r="CU97" s="68">
        <v>0.86</v>
      </c>
      <c r="CV97" s="68">
        <v>1</v>
      </c>
      <c r="CW97" s="68"/>
      <c r="CX97" s="68"/>
      <c r="CY97" s="68"/>
      <c r="CZ97" s="68"/>
      <c r="DA97" s="68"/>
    </row>
    <row r="98" spans="1:108" ht="16" x14ac:dyDescent="0.2">
      <c r="A98" s="83" t="s">
        <v>117</v>
      </c>
      <c r="B98" s="84" t="s">
        <v>517</v>
      </c>
      <c r="C98" s="85">
        <v>100</v>
      </c>
      <c r="D98" s="85">
        <v>15</v>
      </c>
      <c r="E98" s="85">
        <v>0.93</v>
      </c>
      <c r="F98" s="93"/>
      <c r="G98" s="93"/>
      <c r="H98" s="93"/>
      <c r="I98" s="93"/>
      <c r="J98" s="93"/>
      <c r="K98" s="93"/>
      <c r="L98" s="93"/>
      <c r="M98" s="93"/>
      <c r="N98" s="93"/>
      <c r="O98" s="93"/>
      <c r="P98" s="93"/>
      <c r="Q98" s="93"/>
      <c r="R98" s="93"/>
      <c r="S98" s="93"/>
      <c r="T98" s="93"/>
      <c r="U98" s="93"/>
      <c r="V98" s="93"/>
      <c r="W98" s="93"/>
      <c r="X98" s="93"/>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68"/>
      <c r="BU98" s="68"/>
      <c r="BV98" s="68"/>
      <c r="BW98" s="68"/>
      <c r="BX98" s="68">
        <v>0.7</v>
      </c>
      <c r="BY98" s="68">
        <v>0.43</v>
      </c>
      <c r="BZ98" s="68">
        <v>0.69</v>
      </c>
      <c r="CA98" s="68">
        <v>0.35</v>
      </c>
      <c r="CB98" s="68">
        <v>0.91</v>
      </c>
      <c r="CC98" s="68">
        <v>0.88</v>
      </c>
      <c r="CD98" s="68">
        <v>0.8</v>
      </c>
      <c r="CE98" s="68">
        <v>0.62</v>
      </c>
      <c r="CF98" s="68">
        <v>0.42</v>
      </c>
      <c r="CG98" s="68">
        <v>0.37</v>
      </c>
      <c r="CH98" s="68">
        <v>0.62</v>
      </c>
      <c r="CI98" s="68">
        <v>0.56000000000000005</v>
      </c>
      <c r="CJ98" s="68">
        <v>0.79</v>
      </c>
      <c r="CK98" s="68">
        <v>0.64</v>
      </c>
      <c r="CL98" s="68">
        <v>0.27</v>
      </c>
      <c r="CM98" s="68">
        <v>0.28999999999999998</v>
      </c>
      <c r="CN98" s="68">
        <v>0.3</v>
      </c>
      <c r="CO98" s="68">
        <v>0.5</v>
      </c>
      <c r="CP98" s="68">
        <v>0.56999999999999995</v>
      </c>
      <c r="CQ98" s="68">
        <v>0.62</v>
      </c>
      <c r="CR98" s="68">
        <v>0.41</v>
      </c>
      <c r="CS98" s="68">
        <v>0.72</v>
      </c>
      <c r="CT98" s="68">
        <v>0.64</v>
      </c>
      <c r="CU98" s="68">
        <v>0.56999999999999995</v>
      </c>
      <c r="CV98" s="68">
        <v>0.73</v>
      </c>
      <c r="CW98" s="68">
        <v>1</v>
      </c>
      <c r="CX98" s="68"/>
      <c r="CY98" s="68"/>
      <c r="CZ98" s="68"/>
      <c r="DA98" s="68"/>
    </row>
    <row r="99" spans="1:108" ht="16" x14ac:dyDescent="0.2">
      <c r="A99" s="83" t="s">
        <v>118</v>
      </c>
      <c r="B99" s="84" t="s">
        <v>518</v>
      </c>
      <c r="C99" s="85">
        <v>100</v>
      </c>
      <c r="D99" s="85">
        <v>15</v>
      </c>
      <c r="E99" s="85">
        <v>0.94</v>
      </c>
      <c r="F99" s="93"/>
      <c r="G99" s="93"/>
      <c r="H99" s="93"/>
      <c r="I99" s="93"/>
      <c r="J99" s="93"/>
      <c r="K99" s="93"/>
      <c r="L99" s="93"/>
      <c r="M99" s="93"/>
      <c r="N99" s="93"/>
      <c r="O99" s="93"/>
      <c r="P99" s="93"/>
      <c r="Q99" s="93"/>
      <c r="R99" s="93"/>
      <c r="S99" s="93"/>
      <c r="T99" s="93"/>
      <c r="U99" s="93"/>
      <c r="V99" s="93"/>
      <c r="W99" s="93"/>
      <c r="X99" s="93"/>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c r="AY99" s="68"/>
      <c r="AZ99" s="68"/>
      <c r="BA99" s="68"/>
      <c r="BB99" s="68"/>
      <c r="BC99" s="68"/>
      <c r="BD99" s="68"/>
      <c r="BE99" s="68"/>
      <c r="BF99" s="68"/>
      <c r="BG99" s="68"/>
      <c r="BH99" s="68"/>
      <c r="BI99" s="68"/>
      <c r="BJ99" s="68"/>
      <c r="BK99" s="68"/>
      <c r="BL99" s="68"/>
      <c r="BM99" s="68"/>
      <c r="BN99" s="68"/>
      <c r="BO99" s="68"/>
      <c r="BP99" s="68"/>
      <c r="BQ99" s="68"/>
      <c r="BR99" s="68"/>
      <c r="BS99" s="68"/>
      <c r="BT99" s="68"/>
      <c r="BU99" s="68"/>
      <c r="BV99" s="68"/>
      <c r="BW99" s="68"/>
      <c r="BX99" s="68">
        <v>0.8</v>
      </c>
      <c r="BY99" s="68">
        <v>0.91</v>
      </c>
      <c r="BZ99" s="68">
        <v>0.67</v>
      </c>
      <c r="CA99" s="68">
        <v>0.56999999999999995</v>
      </c>
      <c r="CB99" s="68">
        <v>0.55000000000000004</v>
      </c>
      <c r="CC99" s="68">
        <v>0.48</v>
      </c>
      <c r="CD99" s="68">
        <v>0.47</v>
      </c>
      <c r="CE99" s="68">
        <v>0.9</v>
      </c>
      <c r="CF99" s="68">
        <v>0.7</v>
      </c>
      <c r="CG99" s="68">
        <v>0.61</v>
      </c>
      <c r="CH99" s="68">
        <v>0.33</v>
      </c>
      <c r="CI99" s="68">
        <v>0.7</v>
      </c>
      <c r="CJ99" s="68">
        <v>0.69</v>
      </c>
      <c r="CK99" s="68">
        <v>0.41</v>
      </c>
      <c r="CL99" s="68">
        <v>0.72</v>
      </c>
      <c r="CM99" s="68">
        <v>0.52</v>
      </c>
      <c r="CN99" s="68">
        <v>0.36</v>
      </c>
      <c r="CO99" s="68">
        <v>0.34</v>
      </c>
      <c r="CP99" s="68">
        <v>0.21</v>
      </c>
      <c r="CQ99" s="68">
        <v>0.94</v>
      </c>
      <c r="CR99" s="68">
        <v>0.68</v>
      </c>
      <c r="CS99" s="68">
        <v>0.75</v>
      </c>
      <c r="CT99" s="68">
        <v>0.89</v>
      </c>
      <c r="CU99" s="68">
        <v>0.69</v>
      </c>
      <c r="CV99" s="68">
        <v>0.78</v>
      </c>
      <c r="CW99" s="68">
        <v>0.56999999999999995</v>
      </c>
      <c r="CX99" s="68">
        <v>1</v>
      </c>
      <c r="CY99" s="68"/>
      <c r="CZ99" s="68"/>
      <c r="DA99" s="68"/>
    </row>
    <row r="100" spans="1:108" ht="16" x14ac:dyDescent="0.2">
      <c r="A100" s="83" t="s">
        <v>119</v>
      </c>
      <c r="B100" s="84" t="s">
        <v>519</v>
      </c>
      <c r="C100" s="85">
        <v>100</v>
      </c>
      <c r="D100" s="85">
        <v>15</v>
      </c>
      <c r="E100" s="85">
        <v>0.86</v>
      </c>
      <c r="F100" s="93"/>
      <c r="G100" s="93"/>
      <c r="H100" s="93"/>
      <c r="I100" s="93"/>
      <c r="J100" s="93"/>
      <c r="K100" s="93"/>
      <c r="L100" s="93"/>
      <c r="M100" s="93"/>
      <c r="N100" s="93"/>
      <c r="O100" s="93"/>
      <c r="P100" s="93"/>
      <c r="Q100" s="93"/>
      <c r="R100" s="93"/>
      <c r="S100" s="93"/>
      <c r="T100" s="93"/>
      <c r="U100" s="93"/>
      <c r="V100" s="93"/>
      <c r="W100" s="93"/>
      <c r="X100" s="93"/>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c r="AY100" s="68"/>
      <c r="AZ100" s="68"/>
      <c r="BA100" s="68"/>
      <c r="BB100" s="68"/>
      <c r="BC100" s="68"/>
      <c r="BD100" s="68"/>
      <c r="BE100" s="68"/>
      <c r="BF100" s="68"/>
      <c r="BG100" s="68"/>
      <c r="BH100" s="68"/>
      <c r="BI100" s="68"/>
      <c r="BJ100" s="68"/>
      <c r="BK100" s="68"/>
      <c r="BL100" s="68"/>
      <c r="BM100" s="68"/>
      <c r="BN100" s="68"/>
      <c r="BO100" s="68"/>
      <c r="BP100" s="68"/>
      <c r="BQ100" s="68"/>
      <c r="BR100" s="68"/>
      <c r="BS100" s="68"/>
      <c r="BT100" s="68"/>
      <c r="BU100" s="68"/>
      <c r="BV100" s="68"/>
      <c r="BW100" s="68"/>
      <c r="BX100" s="68">
        <v>0.56999999999999995</v>
      </c>
      <c r="BY100" s="68">
        <v>0.69</v>
      </c>
      <c r="BZ100" s="68">
        <v>0.44</v>
      </c>
      <c r="CA100" s="68">
        <v>0.53</v>
      </c>
      <c r="CB100" s="68">
        <v>0.45</v>
      </c>
      <c r="CC100" s="68">
        <v>0.28999999999999998</v>
      </c>
      <c r="CD100" s="68">
        <v>0.34</v>
      </c>
      <c r="CE100" s="68">
        <v>0.62</v>
      </c>
      <c r="CF100" s="68">
        <v>0.51</v>
      </c>
      <c r="CG100" s="68">
        <v>0.46</v>
      </c>
      <c r="CH100" s="68">
        <v>0.19</v>
      </c>
      <c r="CI100" s="68">
        <v>0.62</v>
      </c>
      <c r="CJ100" s="68">
        <v>0.51</v>
      </c>
      <c r="CK100" s="68">
        <v>0.31</v>
      </c>
      <c r="CL100" s="68">
        <v>0.8</v>
      </c>
      <c r="CM100" s="68">
        <v>0.78</v>
      </c>
      <c r="CN100" s="68">
        <v>0.62</v>
      </c>
      <c r="CO100" s="68">
        <v>0.38</v>
      </c>
      <c r="CP100" s="68">
        <v>0.1</v>
      </c>
      <c r="CQ100" s="68">
        <v>0.68</v>
      </c>
      <c r="CR100" s="68">
        <v>0.5</v>
      </c>
      <c r="CS100" s="68">
        <v>0.61</v>
      </c>
      <c r="CT100" s="68">
        <v>0.67</v>
      </c>
      <c r="CU100" s="68">
        <v>0.54</v>
      </c>
      <c r="CV100" s="68">
        <v>0.54</v>
      </c>
      <c r="CW100" s="68">
        <v>0.41</v>
      </c>
      <c r="CX100" s="68">
        <v>0.72</v>
      </c>
      <c r="CY100" s="68">
        <v>1</v>
      </c>
      <c r="CZ100" s="68"/>
      <c r="DA100" s="68"/>
    </row>
    <row r="101" spans="1:108" ht="16" x14ac:dyDescent="0.2">
      <c r="A101" s="83" t="s">
        <v>120</v>
      </c>
      <c r="B101" s="84" t="s">
        <v>520</v>
      </c>
      <c r="C101" s="85">
        <v>100</v>
      </c>
      <c r="D101" s="85">
        <v>15</v>
      </c>
      <c r="E101" s="85">
        <v>0.72</v>
      </c>
      <c r="F101" s="93"/>
      <c r="G101" s="93"/>
      <c r="H101" s="93"/>
      <c r="I101" s="93"/>
      <c r="J101" s="93"/>
      <c r="K101" s="93"/>
      <c r="L101" s="93"/>
      <c r="M101" s="93"/>
      <c r="N101" s="93"/>
      <c r="O101" s="93"/>
      <c r="P101" s="93"/>
      <c r="Q101" s="93"/>
      <c r="R101" s="93"/>
      <c r="S101" s="93"/>
      <c r="T101" s="93"/>
      <c r="U101" s="93"/>
      <c r="V101" s="93"/>
      <c r="W101" s="93"/>
      <c r="X101" s="93"/>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v>0.48</v>
      </c>
      <c r="BY101" s="68">
        <v>0.35</v>
      </c>
      <c r="BZ101" s="68">
        <v>0.35</v>
      </c>
      <c r="CA101" s="68">
        <v>0.21</v>
      </c>
      <c r="CB101" s="68">
        <v>0.52</v>
      </c>
      <c r="CC101" s="68">
        <v>0.34</v>
      </c>
      <c r="CD101" s="68">
        <v>0.4</v>
      </c>
      <c r="CE101" s="68">
        <v>0.44</v>
      </c>
      <c r="CF101" s="68">
        <v>0.3</v>
      </c>
      <c r="CG101" s="68">
        <v>0.28000000000000003</v>
      </c>
      <c r="CH101" s="68">
        <v>0.28999999999999998</v>
      </c>
      <c r="CI101" s="68">
        <v>0.37</v>
      </c>
      <c r="CJ101" s="68">
        <v>0.51</v>
      </c>
      <c r="CK101" s="68">
        <v>0.46</v>
      </c>
      <c r="CL101" s="68">
        <v>0.27</v>
      </c>
      <c r="CM101" s="68">
        <v>0.26</v>
      </c>
      <c r="CN101" s="68">
        <v>0.83</v>
      </c>
      <c r="CO101" s="68">
        <v>0.82</v>
      </c>
      <c r="CP101" s="68">
        <v>0.41</v>
      </c>
      <c r="CQ101" s="68">
        <v>0.45</v>
      </c>
      <c r="CR101" s="68">
        <v>0.3</v>
      </c>
      <c r="CS101" s="68">
        <v>0.46</v>
      </c>
      <c r="CT101" s="68">
        <v>0.43</v>
      </c>
      <c r="CU101" s="68">
        <v>0.31</v>
      </c>
      <c r="CV101" s="68">
        <v>0.43</v>
      </c>
      <c r="CW101" s="68">
        <v>0.47</v>
      </c>
      <c r="CX101" s="68">
        <v>0.43</v>
      </c>
      <c r="CY101" s="68">
        <v>0.6</v>
      </c>
      <c r="CZ101" s="68">
        <v>1</v>
      </c>
      <c r="DA101" s="68"/>
    </row>
    <row r="102" spans="1:108" ht="16" x14ac:dyDescent="0.2">
      <c r="A102" s="83" t="s">
        <v>121</v>
      </c>
      <c r="B102" s="84" t="s">
        <v>521</v>
      </c>
      <c r="C102" s="85">
        <v>100</v>
      </c>
      <c r="D102" s="85">
        <v>15</v>
      </c>
      <c r="E102" s="85">
        <v>0.92</v>
      </c>
      <c r="F102" s="93"/>
      <c r="G102" s="93"/>
      <c r="H102" s="93"/>
      <c r="I102" s="93"/>
      <c r="J102" s="93"/>
      <c r="K102" s="93"/>
      <c r="L102" s="93"/>
      <c r="M102" s="93"/>
      <c r="N102" s="93"/>
      <c r="O102" s="93"/>
      <c r="P102" s="93"/>
      <c r="Q102" s="93"/>
      <c r="R102" s="93"/>
      <c r="S102" s="93"/>
      <c r="T102" s="93"/>
      <c r="U102" s="93"/>
      <c r="V102" s="93"/>
      <c r="W102" s="93"/>
      <c r="X102" s="93"/>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68"/>
      <c r="BR102" s="68"/>
      <c r="BS102" s="68"/>
      <c r="BT102" s="68"/>
      <c r="BU102" s="68"/>
      <c r="BV102" s="68"/>
      <c r="BW102" s="68"/>
      <c r="BX102" s="68">
        <v>0.62</v>
      </c>
      <c r="BY102" s="68">
        <v>0.93</v>
      </c>
      <c r="BZ102" s="68">
        <v>0.5</v>
      </c>
      <c r="CA102" s="68">
        <v>0.63</v>
      </c>
      <c r="CB102" s="68">
        <v>0.37</v>
      </c>
      <c r="CC102" s="68">
        <v>0.31</v>
      </c>
      <c r="CD102" s="68">
        <v>0.32</v>
      </c>
      <c r="CE102" s="68">
        <v>0.67</v>
      </c>
      <c r="CF102" s="68">
        <v>0.63</v>
      </c>
      <c r="CG102" s="68">
        <v>0.52</v>
      </c>
      <c r="CH102" s="68">
        <v>0.21</v>
      </c>
      <c r="CI102" s="68">
        <v>0.62</v>
      </c>
      <c r="CJ102" s="68">
        <v>0.47</v>
      </c>
      <c r="CK102" s="68">
        <v>0.32</v>
      </c>
      <c r="CL102" s="68">
        <v>0.93</v>
      </c>
      <c r="CM102" s="68">
        <v>0.56999999999999995</v>
      </c>
      <c r="CN102" s="68">
        <v>0.28999999999999998</v>
      </c>
      <c r="CO102" s="68">
        <v>0.23</v>
      </c>
      <c r="CP102" s="68">
        <v>0.02</v>
      </c>
      <c r="CQ102" s="68">
        <v>0.85</v>
      </c>
      <c r="CR102" s="68">
        <v>0.6</v>
      </c>
      <c r="CS102" s="68">
        <v>0.59</v>
      </c>
      <c r="CT102" s="68">
        <v>0.77</v>
      </c>
      <c r="CU102" s="68">
        <v>0.64</v>
      </c>
      <c r="CV102" s="68">
        <v>0.6</v>
      </c>
      <c r="CW102" s="68">
        <v>0.38</v>
      </c>
      <c r="CX102" s="68">
        <v>0.88</v>
      </c>
      <c r="CY102" s="68">
        <v>0.8</v>
      </c>
      <c r="CZ102" s="68">
        <v>0.33</v>
      </c>
      <c r="DA102" s="68">
        <v>1</v>
      </c>
    </row>
    <row r="103" spans="1:108" ht="16" x14ac:dyDescent="0.2">
      <c r="A103" s="83" t="s">
        <v>524</v>
      </c>
      <c r="B103" s="84" t="s">
        <v>522</v>
      </c>
      <c r="C103" s="85">
        <v>100</v>
      </c>
      <c r="D103" s="85">
        <v>15</v>
      </c>
      <c r="E103" s="85">
        <v>0.89</v>
      </c>
      <c r="F103" s="93"/>
      <c r="G103" s="93"/>
      <c r="H103" s="93"/>
      <c r="I103" s="93"/>
      <c r="J103" s="93"/>
      <c r="K103" s="93"/>
      <c r="L103" s="93"/>
      <c r="M103" s="93"/>
      <c r="N103" s="93"/>
      <c r="O103" s="93"/>
      <c r="P103" s="93"/>
      <c r="Q103" s="93"/>
      <c r="R103" s="93"/>
      <c r="S103" s="93"/>
      <c r="T103" s="93"/>
      <c r="U103" s="93"/>
      <c r="V103" s="93"/>
      <c r="W103" s="93"/>
      <c r="X103" s="93"/>
      <c r="Y103" s="68"/>
      <c r="Z103" s="68"/>
      <c r="AA103" s="68"/>
      <c r="AB103" s="68"/>
      <c r="AC103" s="68"/>
      <c r="AD103" s="68"/>
      <c r="AE103" s="68"/>
      <c r="AF103" s="68"/>
      <c r="AG103" s="68"/>
      <c r="AH103" s="68"/>
      <c r="AI103" s="68"/>
      <c r="AJ103" s="68"/>
      <c r="AK103" s="68"/>
      <c r="AL103" s="68"/>
      <c r="AM103" s="68"/>
      <c r="AN103" s="68"/>
      <c r="AO103" s="68"/>
      <c r="AP103" s="68"/>
      <c r="AQ103" s="68"/>
      <c r="AR103" s="68"/>
      <c r="AS103" s="68"/>
      <c r="AT103" s="68"/>
      <c r="AU103" s="68"/>
      <c r="AV103" s="68"/>
      <c r="AW103" s="68"/>
      <c r="AX103" s="68"/>
      <c r="AY103" s="68"/>
      <c r="AZ103" s="68"/>
      <c r="BA103" s="68"/>
      <c r="BB103" s="68"/>
      <c r="BC103" s="68"/>
      <c r="BD103" s="68"/>
      <c r="BE103" s="68"/>
      <c r="BF103" s="68"/>
      <c r="BG103" s="68"/>
      <c r="BH103" s="68"/>
      <c r="BI103" s="68"/>
      <c r="BJ103" s="68"/>
      <c r="BK103" s="68"/>
      <c r="BL103" s="68"/>
      <c r="BM103" s="68"/>
      <c r="BN103" s="68"/>
      <c r="BO103" s="68"/>
      <c r="BP103" s="68"/>
      <c r="BQ103" s="68"/>
      <c r="BR103" s="68"/>
      <c r="BS103" s="68"/>
      <c r="BT103" s="68"/>
      <c r="BU103" s="68"/>
      <c r="BV103" s="68"/>
      <c r="BW103" s="68"/>
      <c r="BX103" s="68">
        <v>0.62</v>
      </c>
      <c r="BY103" s="68">
        <v>0.64</v>
      </c>
      <c r="BZ103" s="68">
        <v>0.56000000000000005</v>
      </c>
      <c r="CA103" s="68">
        <v>0.61</v>
      </c>
      <c r="CB103" s="68">
        <v>0.45</v>
      </c>
      <c r="CC103" s="68">
        <v>0.4</v>
      </c>
      <c r="CD103" s="68">
        <v>0.36</v>
      </c>
      <c r="CE103" s="68">
        <v>0.6</v>
      </c>
      <c r="CF103" s="68">
        <v>0.49</v>
      </c>
      <c r="CG103" s="68">
        <v>0.52</v>
      </c>
      <c r="CH103" s="68">
        <v>0.24</v>
      </c>
      <c r="CI103" s="68">
        <v>0.86</v>
      </c>
      <c r="CJ103" s="68">
        <v>0.57999999999999996</v>
      </c>
      <c r="CK103" s="68">
        <v>0.27</v>
      </c>
      <c r="CL103" s="68">
        <v>0.6</v>
      </c>
      <c r="CM103" s="68">
        <v>0.89</v>
      </c>
      <c r="CN103" s="68">
        <v>0.24</v>
      </c>
      <c r="CO103" s="68">
        <v>0.31</v>
      </c>
      <c r="CP103" s="68">
        <v>0.1</v>
      </c>
      <c r="CQ103" s="68">
        <v>0.68</v>
      </c>
      <c r="CR103" s="68">
        <v>0.53</v>
      </c>
      <c r="CS103" s="68">
        <v>0.79</v>
      </c>
      <c r="CT103" s="68">
        <v>0.74</v>
      </c>
      <c r="CU103" s="68">
        <v>0.65</v>
      </c>
      <c r="CV103" s="68">
        <v>0.62</v>
      </c>
      <c r="CW103" s="68">
        <v>0.46</v>
      </c>
      <c r="CX103" s="68">
        <v>0.68</v>
      </c>
      <c r="CY103" s="68">
        <v>0.79</v>
      </c>
      <c r="CZ103" s="68">
        <v>0.35</v>
      </c>
      <c r="DA103" s="68">
        <v>0.67</v>
      </c>
      <c r="DB103" s="68">
        <v>1</v>
      </c>
      <c r="DC103" s="68"/>
      <c r="DD103" s="68"/>
    </row>
    <row r="104" spans="1:108" ht="16" x14ac:dyDescent="0.2">
      <c r="A104" s="83" t="s">
        <v>525</v>
      </c>
      <c r="B104" s="84" t="s">
        <v>523</v>
      </c>
      <c r="C104" s="85">
        <v>100</v>
      </c>
      <c r="D104" s="85">
        <v>15</v>
      </c>
      <c r="E104" s="85">
        <v>0.91</v>
      </c>
      <c r="F104" s="93"/>
      <c r="G104" s="93"/>
      <c r="H104" s="93"/>
      <c r="I104" s="93"/>
      <c r="J104" s="93"/>
      <c r="K104" s="93"/>
      <c r="L104" s="93"/>
      <c r="M104" s="93"/>
      <c r="N104" s="93"/>
      <c r="O104" s="93"/>
      <c r="P104" s="93"/>
      <c r="Q104" s="93"/>
      <c r="R104" s="93"/>
      <c r="S104" s="93"/>
      <c r="T104" s="93"/>
      <c r="U104" s="93"/>
      <c r="V104" s="93"/>
      <c r="W104" s="93"/>
      <c r="X104" s="93"/>
      <c r="Y104" s="68"/>
      <c r="Z104" s="68"/>
      <c r="AA104" s="68"/>
      <c r="AB104" s="68"/>
      <c r="AC104" s="68"/>
      <c r="AD104" s="68"/>
      <c r="AE104" s="68"/>
      <c r="AF104" s="68"/>
      <c r="AG104" s="68"/>
      <c r="AH104" s="68"/>
      <c r="AI104" s="68"/>
      <c r="AJ104" s="68"/>
      <c r="AK104" s="68"/>
      <c r="AL104" s="68"/>
      <c r="AM104" s="68"/>
      <c r="AN104" s="68"/>
      <c r="AO104" s="68"/>
      <c r="AP104" s="68"/>
      <c r="AQ104" s="68"/>
      <c r="AR104" s="68"/>
      <c r="AS104" s="68"/>
      <c r="AT104" s="68"/>
      <c r="AU104" s="68"/>
      <c r="AV104" s="68"/>
      <c r="AW104" s="68"/>
      <c r="AX104" s="68"/>
      <c r="AY104" s="68"/>
      <c r="AZ104" s="68"/>
      <c r="BA104" s="68"/>
      <c r="BB104" s="68"/>
      <c r="BC104" s="68"/>
      <c r="BD104" s="68"/>
      <c r="BE104" s="68"/>
      <c r="BF104" s="68"/>
      <c r="BG104" s="68"/>
      <c r="BH104" s="68"/>
      <c r="BI104" s="68"/>
      <c r="BJ104" s="68"/>
      <c r="BK104" s="68"/>
      <c r="BL104" s="68"/>
      <c r="BM104" s="68"/>
      <c r="BN104" s="68"/>
      <c r="BO104" s="68"/>
      <c r="BP104" s="68"/>
      <c r="BQ104" s="68"/>
      <c r="BR104" s="68"/>
      <c r="BS104" s="68"/>
      <c r="BT104" s="68"/>
      <c r="BU104" s="68"/>
      <c r="BV104" s="68"/>
      <c r="BW104" s="68"/>
      <c r="BX104" s="68">
        <v>0.72</v>
      </c>
      <c r="BY104" s="68">
        <v>0.41</v>
      </c>
      <c r="BZ104" s="68">
        <v>0.74</v>
      </c>
      <c r="CA104" s="68">
        <v>0.39</v>
      </c>
      <c r="CB104" s="68">
        <v>0.94</v>
      </c>
      <c r="CC104" s="68">
        <v>0.79</v>
      </c>
      <c r="CD104" s="68">
        <v>0.59</v>
      </c>
      <c r="CE104" s="68">
        <v>0.65</v>
      </c>
      <c r="CF104" s="68">
        <v>0.42</v>
      </c>
      <c r="CG104" s="68">
        <v>0.4</v>
      </c>
      <c r="CH104" s="68">
        <v>0.5</v>
      </c>
      <c r="CI104" s="68">
        <v>0.55000000000000004</v>
      </c>
      <c r="CJ104" s="68">
        <v>0.84</v>
      </c>
      <c r="CK104" s="68">
        <v>0.56999999999999995</v>
      </c>
      <c r="CL104" s="68">
        <v>0.25</v>
      </c>
      <c r="CM104" s="68">
        <v>0.28000000000000003</v>
      </c>
      <c r="CN104" s="68">
        <v>0.33</v>
      </c>
      <c r="CO104" s="68">
        <v>0.57999999999999996</v>
      </c>
      <c r="CP104" s="68">
        <v>0.79</v>
      </c>
      <c r="CQ104" s="68">
        <v>0.61</v>
      </c>
      <c r="CR104" s="68">
        <v>0.43</v>
      </c>
      <c r="CS104" s="68">
        <v>0.75</v>
      </c>
      <c r="CT104" s="68">
        <v>0.66</v>
      </c>
      <c r="CU104" s="68">
        <v>0.63</v>
      </c>
      <c r="CV104" s="68">
        <v>0.76</v>
      </c>
      <c r="CW104" s="68">
        <v>0.89</v>
      </c>
      <c r="CX104" s="68">
        <v>0.57999999999999996</v>
      </c>
      <c r="CY104" s="68">
        <v>0.42</v>
      </c>
      <c r="CZ104" s="68">
        <v>0.54</v>
      </c>
      <c r="DA104" s="68">
        <v>0.36</v>
      </c>
      <c r="DB104" s="68">
        <v>0.45</v>
      </c>
      <c r="DC104" s="68">
        <v>1</v>
      </c>
      <c r="DD104" s="68"/>
    </row>
    <row r="105" spans="1:108" s="13" customFormat="1" ht="16" x14ac:dyDescent="0.2">
      <c r="A105" s="83" t="s">
        <v>526</v>
      </c>
      <c r="B105" s="131" t="s">
        <v>508</v>
      </c>
      <c r="C105" s="85">
        <v>100</v>
      </c>
      <c r="D105" s="85">
        <v>15</v>
      </c>
      <c r="E105" s="85">
        <v>0.91</v>
      </c>
      <c r="F105" s="93"/>
      <c r="G105" s="93"/>
      <c r="H105" s="93"/>
      <c r="I105" s="93"/>
      <c r="J105" s="93"/>
      <c r="K105" s="93"/>
      <c r="L105" s="93"/>
      <c r="M105" s="93"/>
      <c r="N105" s="93"/>
      <c r="O105" s="93"/>
      <c r="P105" s="93"/>
      <c r="Q105" s="93"/>
      <c r="R105" s="93"/>
      <c r="S105" s="93"/>
      <c r="T105" s="93"/>
      <c r="U105" s="93"/>
      <c r="V105" s="93"/>
      <c r="W105" s="93"/>
      <c r="X105" s="93"/>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v>0.61</v>
      </c>
      <c r="BY105" s="68">
        <v>0.41</v>
      </c>
      <c r="BZ105" s="68">
        <v>0.68</v>
      </c>
      <c r="CA105" s="68">
        <v>0.3</v>
      </c>
      <c r="CB105" s="68">
        <v>0.78</v>
      </c>
      <c r="CC105" s="68">
        <v>0.85</v>
      </c>
      <c r="CD105" s="68">
        <v>0.66</v>
      </c>
      <c r="CE105" s="68">
        <v>0.49</v>
      </c>
      <c r="CF105" s="68">
        <v>0.5</v>
      </c>
      <c r="CG105" s="68">
        <v>0.41</v>
      </c>
      <c r="CH105" s="68">
        <v>0.8</v>
      </c>
      <c r="CI105" s="68">
        <v>0.5</v>
      </c>
      <c r="CJ105" s="68">
        <v>0.73</v>
      </c>
      <c r="CK105" s="68">
        <v>0.8</v>
      </c>
      <c r="CL105" s="68">
        <v>0.21</v>
      </c>
      <c r="CM105" s="68">
        <v>0.18</v>
      </c>
      <c r="CN105" s="68">
        <v>0.26</v>
      </c>
      <c r="CO105" s="68">
        <v>0.44</v>
      </c>
      <c r="CP105" s="68">
        <v>0.47</v>
      </c>
      <c r="CQ105" s="68">
        <v>0.55000000000000004</v>
      </c>
      <c r="CR105" s="68">
        <v>0.47</v>
      </c>
      <c r="CS105" s="68">
        <v>0.65</v>
      </c>
      <c r="CT105" s="68">
        <v>0.61</v>
      </c>
      <c r="CU105" s="68">
        <v>0.53</v>
      </c>
      <c r="CV105" s="68">
        <v>0.67</v>
      </c>
      <c r="CW105" s="68">
        <v>0.88</v>
      </c>
      <c r="CX105" s="68">
        <v>0.49</v>
      </c>
      <c r="CY105" s="68">
        <v>0.3</v>
      </c>
      <c r="CZ105" s="68">
        <v>0.42</v>
      </c>
      <c r="DA105" s="14">
        <v>0.33</v>
      </c>
      <c r="DB105" s="13">
        <v>0.36</v>
      </c>
      <c r="DC105" s="13">
        <v>0.77</v>
      </c>
      <c r="DD105" s="13">
        <v>1</v>
      </c>
    </row>
    <row r="106" spans="1:108" s="13" customFormat="1" x14ac:dyDescent="0.15">
      <c r="A106" s="12"/>
      <c r="C106" s="14"/>
      <c r="D106" s="14"/>
      <c r="E106" s="14"/>
      <c r="F106" s="14">
        <v>1</v>
      </c>
      <c r="G106" s="14">
        <v>2</v>
      </c>
      <c r="H106" s="14">
        <v>3</v>
      </c>
      <c r="I106" s="14">
        <v>4</v>
      </c>
      <c r="J106" s="14">
        <v>5</v>
      </c>
      <c r="K106" s="14">
        <v>6</v>
      </c>
      <c r="L106" s="14">
        <v>7</v>
      </c>
      <c r="M106" s="14">
        <v>8</v>
      </c>
      <c r="N106" s="14">
        <v>9</v>
      </c>
      <c r="O106" s="14">
        <v>10</v>
      </c>
      <c r="P106" s="14">
        <v>11</v>
      </c>
      <c r="Q106" s="14">
        <v>12</v>
      </c>
      <c r="R106" s="14">
        <v>13</v>
      </c>
      <c r="S106" s="14">
        <v>14</v>
      </c>
      <c r="T106" s="14">
        <v>15</v>
      </c>
      <c r="U106" s="14">
        <v>16</v>
      </c>
      <c r="V106" s="14">
        <v>17</v>
      </c>
      <c r="W106" s="14">
        <v>18</v>
      </c>
      <c r="X106" s="14">
        <v>19</v>
      </c>
      <c r="Y106" s="14">
        <v>20</v>
      </c>
      <c r="Z106" s="14">
        <v>21</v>
      </c>
      <c r="AA106" s="14">
        <v>22</v>
      </c>
      <c r="AB106" s="14">
        <v>23</v>
      </c>
      <c r="AC106" s="14">
        <v>24</v>
      </c>
      <c r="AD106" s="14">
        <v>25</v>
      </c>
      <c r="AE106" s="14">
        <v>26</v>
      </c>
      <c r="AF106" s="14">
        <v>27</v>
      </c>
      <c r="AG106" s="14">
        <v>28</v>
      </c>
      <c r="AH106" s="14">
        <v>29</v>
      </c>
      <c r="AI106" s="14">
        <v>30</v>
      </c>
      <c r="AJ106" s="14">
        <v>31</v>
      </c>
      <c r="AK106" s="14">
        <v>32</v>
      </c>
      <c r="AL106" s="14">
        <v>33</v>
      </c>
      <c r="AM106" s="14">
        <v>34</v>
      </c>
      <c r="AN106" s="14">
        <v>35</v>
      </c>
      <c r="AO106" s="14">
        <v>36</v>
      </c>
      <c r="AP106" s="14">
        <v>37</v>
      </c>
      <c r="AQ106" s="14">
        <v>38</v>
      </c>
      <c r="AR106" s="14">
        <v>39</v>
      </c>
      <c r="AS106" s="14">
        <v>40</v>
      </c>
      <c r="AT106" s="14">
        <v>41</v>
      </c>
      <c r="AU106" s="14">
        <v>42</v>
      </c>
      <c r="AV106" s="14">
        <v>43</v>
      </c>
      <c r="AW106" s="14">
        <v>44</v>
      </c>
      <c r="AX106" s="14">
        <v>45</v>
      </c>
      <c r="AY106" s="14">
        <v>46</v>
      </c>
      <c r="AZ106" s="14">
        <v>47</v>
      </c>
      <c r="BA106" s="14">
        <v>48</v>
      </c>
      <c r="BB106" s="14">
        <v>49</v>
      </c>
      <c r="BC106" s="14">
        <v>50</v>
      </c>
      <c r="BD106" s="14">
        <v>51</v>
      </c>
      <c r="BE106" s="14">
        <v>52</v>
      </c>
      <c r="BF106" s="14">
        <v>53</v>
      </c>
      <c r="BG106" s="14">
        <v>54</v>
      </c>
      <c r="BH106" s="14">
        <v>55</v>
      </c>
      <c r="BI106" s="14">
        <v>56</v>
      </c>
      <c r="BJ106" s="14">
        <v>57</v>
      </c>
      <c r="BK106" s="14">
        <v>58</v>
      </c>
      <c r="BL106" s="14">
        <v>59</v>
      </c>
      <c r="BM106" s="14">
        <v>60</v>
      </c>
      <c r="BN106" s="14">
        <v>61</v>
      </c>
      <c r="BO106" s="14">
        <v>62</v>
      </c>
      <c r="BP106" s="14">
        <v>63</v>
      </c>
      <c r="BQ106" s="14">
        <v>64</v>
      </c>
      <c r="BR106" s="14">
        <v>65</v>
      </c>
      <c r="BS106" s="14">
        <v>66</v>
      </c>
      <c r="BT106" s="14">
        <v>67</v>
      </c>
      <c r="BU106" s="14">
        <v>68</v>
      </c>
      <c r="BV106" s="14">
        <v>69</v>
      </c>
      <c r="BW106" s="14">
        <v>70</v>
      </c>
      <c r="BX106" s="14">
        <v>71</v>
      </c>
      <c r="BY106" s="14">
        <v>72</v>
      </c>
      <c r="BZ106" s="14">
        <v>73</v>
      </c>
      <c r="CA106" s="14">
        <v>74</v>
      </c>
      <c r="CB106" s="14">
        <v>75</v>
      </c>
      <c r="CC106" s="14">
        <v>76</v>
      </c>
      <c r="CD106" s="14">
        <v>77</v>
      </c>
      <c r="CE106" s="14">
        <v>78</v>
      </c>
      <c r="CF106" s="14">
        <v>79</v>
      </c>
      <c r="CG106" s="14">
        <v>80</v>
      </c>
      <c r="CH106" s="14">
        <v>81</v>
      </c>
      <c r="CI106" s="14">
        <v>82</v>
      </c>
      <c r="CJ106" s="14">
        <v>83</v>
      </c>
      <c r="CK106" s="14">
        <v>84</v>
      </c>
      <c r="CL106" s="14">
        <v>85</v>
      </c>
      <c r="CM106" s="14">
        <v>86</v>
      </c>
      <c r="CN106" s="14">
        <v>87</v>
      </c>
      <c r="CO106" s="14">
        <v>88</v>
      </c>
      <c r="CP106" s="14">
        <v>89</v>
      </c>
      <c r="CQ106" s="14">
        <v>90</v>
      </c>
      <c r="CR106" s="14">
        <v>91</v>
      </c>
      <c r="CS106" s="14">
        <v>92</v>
      </c>
      <c r="CT106" s="14">
        <v>93</v>
      </c>
      <c r="CU106" s="14">
        <v>94</v>
      </c>
      <c r="CV106" s="14">
        <v>95</v>
      </c>
      <c r="CW106" s="14">
        <v>96</v>
      </c>
      <c r="CX106" s="14">
        <v>97</v>
      </c>
      <c r="CY106" s="14">
        <v>98</v>
      </c>
      <c r="CZ106" s="14">
        <v>99</v>
      </c>
      <c r="DA106" s="14">
        <v>100</v>
      </c>
    </row>
    <row r="107" spans="1:108" s="13" customFormat="1" x14ac:dyDescent="0.15">
      <c r="A107" s="12"/>
      <c r="C107" s="14"/>
      <c r="D107" s="14"/>
      <c r="E107" s="14">
        <v>1</v>
      </c>
      <c r="F107" s="14">
        <v>1</v>
      </c>
      <c r="G107" s="14">
        <v>0</v>
      </c>
      <c r="H107" s="14">
        <v>0</v>
      </c>
      <c r="I107" s="14">
        <v>0</v>
      </c>
      <c r="J107" s="14">
        <v>0</v>
      </c>
      <c r="K107" s="14">
        <v>0</v>
      </c>
      <c r="L107" s="14">
        <v>0</v>
      </c>
      <c r="M107" s="14">
        <v>0</v>
      </c>
      <c r="N107" s="14">
        <v>0</v>
      </c>
      <c r="O107" s="14">
        <v>0</v>
      </c>
      <c r="P107" s="14">
        <v>0</v>
      </c>
      <c r="Q107" s="14">
        <v>0</v>
      </c>
      <c r="R107" s="14">
        <v>0</v>
      </c>
      <c r="S107" s="14">
        <v>0</v>
      </c>
      <c r="T107" s="14">
        <v>0</v>
      </c>
      <c r="U107" s="14">
        <v>0</v>
      </c>
      <c r="V107" s="14">
        <v>0</v>
      </c>
      <c r="W107" s="14">
        <v>0</v>
      </c>
      <c r="X107" s="14">
        <v>0</v>
      </c>
      <c r="Y107" s="14">
        <v>0</v>
      </c>
      <c r="Z107" s="14">
        <v>0</v>
      </c>
      <c r="AA107" s="14">
        <v>0</v>
      </c>
      <c r="AB107" s="14">
        <v>0</v>
      </c>
      <c r="AC107" s="14">
        <v>0</v>
      </c>
      <c r="AD107" s="14">
        <v>0</v>
      </c>
      <c r="AE107" s="14">
        <v>0</v>
      </c>
      <c r="AF107" s="14">
        <v>0</v>
      </c>
      <c r="AG107" s="14">
        <v>0</v>
      </c>
      <c r="AH107" s="14">
        <v>0</v>
      </c>
      <c r="AI107" s="14">
        <v>0</v>
      </c>
      <c r="AJ107" s="14">
        <v>0</v>
      </c>
      <c r="AK107" s="14">
        <v>0</v>
      </c>
      <c r="AL107" s="14">
        <v>0</v>
      </c>
      <c r="AM107" s="14">
        <v>0</v>
      </c>
      <c r="AN107" s="14">
        <v>0</v>
      </c>
      <c r="AO107" s="14">
        <v>0</v>
      </c>
      <c r="AP107" s="14">
        <v>0</v>
      </c>
      <c r="AQ107" s="14">
        <v>0</v>
      </c>
      <c r="AR107" s="14">
        <v>0</v>
      </c>
      <c r="AS107" s="14">
        <v>0</v>
      </c>
      <c r="AT107" s="14">
        <v>0</v>
      </c>
      <c r="AU107" s="14">
        <v>0</v>
      </c>
      <c r="AV107" s="14">
        <v>0</v>
      </c>
      <c r="AW107" s="14">
        <v>0</v>
      </c>
      <c r="AX107" s="14">
        <v>0</v>
      </c>
      <c r="AY107" s="14">
        <v>0</v>
      </c>
      <c r="AZ107" s="14">
        <v>0</v>
      </c>
      <c r="BA107" s="14">
        <v>0</v>
      </c>
      <c r="BB107" s="14">
        <v>0</v>
      </c>
      <c r="BC107" s="14">
        <v>0</v>
      </c>
      <c r="BD107" s="14">
        <v>0</v>
      </c>
      <c r="BE107" s="14">
        <v>0</v>
      </c>
      <c r="BF107" s="14">
        <v>0</v>
      </c>
      <c r="BG107" s="14">
        <v>0</v>
      </c>
      <c r="BH107" s="14">
        <v>0</v>
      </c>
      <c r="BI107" s="14">
        <v>0</v>
      </c>
      <c r="BJ107" s="14">
        <v>0</v>
      </c>
      <c r="BK107" s="14">
        <v>0</v>
      </c>
      <c r="BL107" s="14">
        <v>0</v>
      </c>
      <c r="BM107" s="14">
        <v>0</v>
      </c>
      <c r="BN107" s="14">
        <v>0</v>
      </c>
      <c r="BO107" s="14">
        <v>0</v>
      </c>
      <c r="BP107" s="14">
        <v>0</v>
      </c>
      <c r="BQ107" s="14">
        <v>0</v>
      </c>
      <c r="BR107" s="14">
        <v>0</v>
      </c>
      <c r="BS107" s="14">
        <v>0</v>
      </c>
      <c r="BT107" s="14">
        <v>0</v>
      </c>
      <c r="BU107" s="14">
        <v>0</v>
      </c>
      <c r="BV107" s="14">
        <v>0</v>
      </c>
      <c r="BW107" s="14">
        <v>0</v>
      </c>
      <c r="BX107" s="14">
        <v>0</v>
      </c>
      <c r="BY107" s="14">
        <v>0</v>
      </c>
      <c r="BZ107" s="14">
        <v>0</v>
      </c>
      <c r="CA107" s="14">
        <v>0</v>
      </c>
      <c r="CB107" s="14">
        <v>0</v>
      </c>
      <c r="CC107" s="14">
        <v>0</v>
      </c>
      <c r="CD107" s="14">
        <v>0</v>
      </c>
      <c r="CE107" s="14">
        <v>0</v>
      </c>
      <c r="CF107" s="14">
        <v>0</v>
      </c>
      <c r="CG107" s="14">
        <v>0</v>
      </c>
      <c r="CH107" s="14">
        <v>0</v>
      </c>
      <c r="CI107" s="14">
        <v>0</v>
      </c>
      <c r="CJ107" s="14">
        <v>0</v>
      </c>
      <c r="CK107" s="14">
        <v>0</v>
      </c>
      <c r="CL107" s="14">
        <v>0</v>
      </c>
      <c r="CM107" s="14">
        <v>0</v>
      </c>
      <c r="CN107" s="14">
        <v>0</v>
      </c>
      <c r="CO107" s="14">
        <v>0</v>
      </c>
      <c r="CP107" s="14">
        <v>0</v>
      </c>
      <c r="CQ107" s="14">
        <v>0</v>
      </c>
      <c r="CR107" s="14">
        <v>0</v>
      </c>
      <c r="CS107" s="14">
        <v>0</v>
      </c>
      <c r="CT107" s="14">
        <v>0</v>
      </c>
      <c r="CU107" s="14">
        <v>0</v>
      </c>
      <c r="CV107" s="14">
        <v>0</v>
      </c>
      <c r="CW107" s="14">
        <v>0</v>
      </c>
      <c r="CX107" s="14">
        <v>0</v>
      </c>
      <c r="CY107" s="14">
        <v>0</v>
      </c>
      <c r="CZ107" s="14">
        <v>0</v>
      </c>
      <c r="DA107" s="14">
        <v>0</v>
      </c>
    </row>
    <row r="108" spans="1:108" s="13" customFormat="1" x14ac:dyDescent="0.15">
      <c r="A108" s="12"/>
      <c r="C108" s="14"/>
      <c r="D108" s="14"/>
      <c r="E108" s="14">
        <v>2</v>
      </c>
      <c r="F108" s="14">
        <v>2</v>
      </c>
      <c r="G108" s="14">
        <v>1</v>
      </c>
      <c r="H108" s="14">
        <v>0</v>
      </c>
      <c r="I108" s="14">
        <v>0</v>
      </c>
      <c r="J108" s="14">
        <v>0</v>
      </c>
      <c r="K108" s="14">
        <v>0</v>
      </c>
      <c r="L108" s="14">
        <v>0</v>
      </c>
      <c r="M108" s="14">
        <v>0</v>
      </c>
      <c r="N108" s="14">
        <v>0</v>
      </c>
      <c r="O108" s="14">
        <v>0</v>
      </c>
      <c r="P108" s="14">
        <v>0</v>
      </c>
      <c r="Q108" s="14">
        <v>0</v>
      </c>
      <c r="R108" s="14">
        <v>0</v>
      </c>
      <c r="S108" s="14">
        <v>0</v>
      </c>
      <c r="T108" s="14">
        <v>0</v>
      </c>
      <c r="U108" s="14">
        <v>0</v>
      </c>
      <c r="V108" s="14">
        <v>0</v>
      </c>
      <c r="W108" s="14">
        <v>0</v>
      </c>
      <c r="X108" s="14">
        <v>0</v>
      </c>
      <c r="Y108" s="14">
        <v>0</v>
      </c>
      <c r="Z108" s="14">
        <v>0</v>
      </c>
      <c r="AA108" s="14">
        <v>0</v>
      </c>
      <c r="AB108" s="14">
        <v>0</v>
      </c>
      <c r="AC108" s="14">
        <v>0</v>
      </c>
      <c r="AD108" s="14">
        <v>0</v>
      </c>
      <c r="AE108" s="14">
        <v>0</v>
      </c>
      <c r="AF108" s="14">
        <v>0</v>
      </c>
      <c r="AG108" s="14">
        <v>0</v>
      </c>
      <c r="AH108" s="14">
        <v>0</v>
      </c>
      <c r="AI108" s="14">
        <v>0</v>
      </c>
      <c r="AJ108" s="14">
        <v>0</v>
      </c>
      <c r="AK108" s="14">
        <v>0</v>
      </c>
      <c r="AL108" s="14">
        <v>0</v>
      </c>
      <c r="AM108" s="14">
        <v>0</v>
      </c>
      <c r="AN108" s="14">
        <v>0</v>
      </c>
      <c r="AO108" s="14">
        <v>0</v>
      </c>
      <c r="AP108" s="14">
        <v>0</v>
      </c>
      <c r="AQ108" s="14">
        <v>0</v>
      </c>
      <c r="AR108" s="14">
        <v>0</v>
      </c>
      <c r="AS108" s="14">
        <v>0</v>
      </c>
      <c r="AT108" s="14">
        <v>0</v>
      </c>
      <c r="AU108" s="14">
        <v>0</v>
      </c>
      <c r="AV108" s="14">
        <v>0</v>
      </c>
      <c r="AW108" s="14">
        <v>0</v>
      </c>
      <c r="AX108" s="14">
        <v>0</v>
      </c>
      <c r="AY108" s="14">
        <v>0</v>
      </c>
      <c r="AZ108" s="14">
        <v>0</v>
      </c>
      <c r="BA108" s="14">
        <v>0</v>
      </c>
      <c r="BB108" s="14">
        <v>0</v>
      </c>
      <c r="BC108" s="14">
        <v>0</v>
      </c>
      <c r="BD108" s="14">
        <v>0</v>
      </c>
      <c r="BE108" s="14">
        <v>0</v>
      </c>
      <c r="BF108" s="14">
        <v>0</v>
      </c>
      <c r="BG108" s="14">
        <v>0</v>
      </c>
      <c r="BH108" s="14">
        <v>0</v>
      </c>
      <c r="BI108" s="14">
        <v>0</v>
      </c>
      <c r="BJ108" s="14">
        <v>0</v>
      </c>
      <c r="BK108" s="14">
        <v>0</v>
      </c>
      <c r="BL108" s="14">
        <v>0</v>
      </c>
      <c r="BM108" s="14">
        <v>0</v>
      </c>
      <c r="BN108" s="14">
        <v>0</v>
      </c>
      <c r="BO108" s="14">
        <v>0</v>
      </c>
      <c r="BP108" s="14">
        <v>0</v>
      </c>
      <c r="BQ108" s="14">
        <v>0</v>
      </c>
      <c r="BR108" s="14">
        <v>0</v>
      </c>
      <c r="BS108" s="14">
        <v>0</v>
      </c>
      <c r="BT108" s="14">
        <v>0</v>
      </c>
      <c r="BU108" s="14">
        <v>0</v>
      </c>
      <c r="BV108" s="14">
        <v>0</v>
      </c>
      <c r="BW108" s="14">
        <v>0</v>
      </c>
      <c r="BX108" s="14">
        <v>0</v>
      </c>
      <c r="BY108" s="14">
        <v>0</v>
      </c>
      <c r="BZ108" s="14">
        <v>0</v>
      </c>
      <c r="CA108" s="14">
        <v>0</v>
      </c>
      <c r="CB108" s="14">
        <v>0</v>
      </c>
      <c r="CC108" s="14">
        <v>0</v>
      </c>
      <c r="CD108" s="14">
        <v>0</v>
      </c>
      <c r="CE108" s="14">
        <v>0</v>
      </c>
      <c r="CF108" s="14">
        <v>0</v>
      </c>
      <c r="CG108" s="14">
        <v>0</v>
      </c>
      <c r="CH108" s="14">
        <v>0</v>
      </c>
      <c r="CI108" s="14">
        <v>0</v>
      </c>
      <c r="CJ108" s="14">
        <v>0</v>
      </c>
      <c r="CK108" s="14">
        <v>0</v>
      </c>
      <c r="CL108" s="14">
        <v>0</v>
      </c>
      <c r="CM108" s="14">
        <v>0</v>
      </c>
      <c r="CN108" s="14">
        <v>0</v>
      </c>
      <c r="CO108" s="14">
        <v>0</v>
      </c>
      <c r="CP108" s="14">
        <v>0</v>
      </c>
      <c r="CQ108" s="14">
        <v>0</v>
      </c>
      <c r="CR108" s="14">
        <v>0</v>
      </c>
      <c r="CS108" s="14">
        <v>0</v>
      </c>
      <c r="CT108" s="14">
        <v>0</v>
      </c>
      <c r="CU108" s="14">
        <v>0</v>
      </c>
      <c r="CV108" s="14">
        <v>0</v>
      </c>
      <c r="CW108" s="14">
        <v>0</v>
      </c>
      <c r="CX108" s="14">
        <v>0</v>
      </c>
      <c r="CY108" s="14">
        <v>0</v>
      </c>
      <c r="CZ108" s="14">
        <v>0</v>
      </c>
      <c r="DA108" s="14">
        <v>0</v>
      </c>
    </row>
    <row r="109" spans="1:108" s="13" customFormat="1" x14ac:dyDescent="0.15">
      <c r="A109" s="12"/>
      <c r="C109" s="14"/>
      <c r="D109" s="14"/>
      <c r="E109" s="14">
        <v>3</v>
      </c>
      <c r="F109" s="14">
        <v>2</v>
      </c>
      <c r="G109" s="14">
        <v>2</v>
      </c>
      <c r="H109" s="14">
        <v>1</v>
      </c>
      <c r="I109" s="14">
        <v>0</v>
      </c>
      <c r="J109" s="14">
        <v>0</v>
      </c>
      <c r="K109" s="14">
        <v>0</v>
      </c>
      <c r="L109" s="14">
        <v>0</v>
      </c>
      <c r="M109" s="14">
        <v>0</v>
      </c>
      <c r="N109" s="14">
        <v>0</v>
      </c>
      <c r="O109" s="14">
        <v>0</v>
      </c>
      <c r="P109" s="14">
        <v>0</v>
      </c>
      <c r="Q109" s="14">
        <v>0</v>
      </c>
      <c r="R109" s="14">
        <v>0</v>
      </c>
      <c r="S109" s="14">
        <v>0</v>
      </c>
      <c r="T109" s="14">
        <v>0</v>
      </c>
      <c r="U109" s="14">
        <v>0</v>
      </c>
      <c r="V109" s="14">
        <v>0</v>
      </c>
      <c r="W109" s="14">
        <v>0</v>
      </c>
      <c r="X109" s="14">
        <v>0</v>
      </c>
      <c r="Y109" s="14">
        <v>0</v>
      </c>
      <c r="Z109" s="14">
        <v>0</v>
      </c>
      <c r="AA109" s="14">
        <v>0</v>
      </c>
      <c r="AB109" s="14">
        <v>0</v>
      </c>
      <c r="AC109" s="14">
        <v>0</v>
      </c>
      <c r="AD109" s="14">
        <v>0</v>
      </c>
      <c r="AE109" s="14">
        <v>0</v>
      </c>
      <c r="AF109" s="14">
        <v>0</v>
      </c>
      <c r="AG109" s="14">
        <v>0</v>
      </c>
      <c r="AH109" s="14">
        <v>0</v>
      </c>
      <c r="AI109" s="14">
        <v>0</v>
      </c>
      <c r="AJ109" s="14">
        <v>0</v>
      </c>
      <c r="AK109" s="14">
        <v>0</v>
      </c>
      <c r="AL109" s="14">
        <v>0</v>
      </c>
      <c r="AM109" s="14">
        <v>0</v>
      </c>
      <c r="AN109" s="14">
        <v>0</v>
      </c>
      <c r="AO109" s="14">
        <v>0</v>
      </c>
      <c r="AP109" s="14">
        <v>0</v>
      </c>
      <c r="AQ109" s="14">
        <v>0</v>
      </c>
      <c r="AR109" s="14">
        <v>0</v>
      </c>
      <c r="AS109" s="14">
        <v>0</v>
      </c>
      <c r="AT109" s="14">
        <v>0</v>
      </c>
      <c r="AU109" s="14">
        <v>0</v>
      </c>
      <c r="AV109" s="14">
        <v>0</v>
      </c>
      <c r="AW109" s="14">
        <v>0</v>
      </c>
      <c r="AX109" s="14">
        <v>0</v>
      </c>
      <c r="AY109" s="14">
        <v>0</v>
      </c>
      <c r="AZ109" s="14">
        <v>0</v>
      </c>
      <c r="BA109" s="14">
        <v>0</v>
      </c>
      <c r="BB109" s="14">
        <v>0</v>
      </c>
      <c r="BC109" s="14">
        <v>0</v>
      </c>
      <c r="BD109" s="14">
        <v>0</v>
      </c>
      <c r="BE109" s="14">
        <v>0</v>
      </c>
      <c r="BF109" s="14">
        <v>0</v>
      </c>
      <c r="BG109" s="14">
        <v>0</v>
      </c>
      <c r="BH109" s="14">
        <v>0</v>
      </c>
      <c r="BI109" s="14">
        <v>0</v>
      </c>
      <c r="BJ109" s="14">
        <v>0</v>
      </c>
      <c r="BK109" s="14">
        <v>0</v>
      </c>
      <c r="BL109" s="14">
        <v>0</v>
      </c>
      <c r="BM109" s="14">
        <v>0</v>
      </c>
      <c r="BN109" s="14">
        <v>0</v>
      </c>
      <c r="BO109" s="14">
        <v>0</v>
      </c>
      <c r="BP109" s="14">
        <v>0</v>
      </c>
      <c r="BQ109" s="14">
        <v>0</v>
      </c>
      <c r="BR109" s="14">
        <v>0</v>
      </c>
      <c r="BS109" s="14">
        <v>0</v>
      </c>
      <c r="BT109" s="14">
        <v>0</v>
      </c>
      <c r="BU109" s="14">
        <v>0</v>
      </c>
      <c r="BV109" s="14">
        <v>0</v>
      </c>
      <c r="BW109" s="14">
        <v>0</v>
      </c>
      <c r="BX109" s="14">
        <v>0</v>
      </c>
      <c r="BY109" s="14">
        <v>0</v>
      </c>
      <c r="BZ109" s="14">
        <v>0</v>
      </c>
      <c r="CA109" s="14">
        <v>0</v>
      </c>
      <c r="CB109" s="14">
        <v>0</v>
      </c>
      <c r="CC109" s="14">
        <v>0</v>
      </c>
      <c r="CD109" s="14">
        <v>0</v>
      </c>
      <c r="CE109" s="14">
        <v>0</v>
      </c>
      <c r="CF109" s="14">
        <v>0</v>
      </c>
      <c r="CG109" s="14">
        <v>0</v>
      </c>
      <c r="CH109" s="14">
        <v>0</v>
      </c>
      <c r="CI109" s="14">
        <v>0</v>
      </c>
      <c r="CJ109" s="14">
        <v>0</v>
      </c>
      <c r="CK109" s="14">
        <v>0</v>
      </c>
      <c r="CL109" s="14">
        <v>0</v>
      </c>
      <c r="CM109" s="14">
        <v>0</v>
      </c>
      <c r="CN109" s="14">
        <v>0</v>
      </c>
      <c r="CO109" s="14">
        <v>0</v>
      </c>
      <c r="CP109" s="14">
        <v>0</v>
      </c>
      <c r="CQ109" s="14">
        <v>0</v>
      </c>
      <c r="CR109" s="14">
        <v>0</v>
      </c>
      <c r="CS109" s="14">
        <v>0</v>
      </c>
      <c r="CT109" s="14">
        <v>0</v>
      </c>
      <c r="CU109" s="14">
        <v>0</v>
      </c>
      <c r="CV109" s="14">
        <v>0</v>
      </c>
      <c r="CW109" s="14">
        <v>0</v>
      </c>
      <c r="CX109" s="14">
        <v>0</v>
      </c>
      <c r="CY109" s="14">
        <v>0</v>
      </c>
      <c r="CZ109" s="14">
        <v>0</v>
      </c>
      <c r="DA109" s="14">
        <v>0</v>
      </c>
    </row>
    <row r="110" spans="1:108" s="13" customFormat="1" x14ac:dyDescent="0.15">
      <c r="A110" s="12"/>
      <c r="C110" s="14"/>
      <c r="D110" s="14"/>
      <c r="E110" s="14">
        <v>4</v>
      </c>
      <c r="F110" s="14">
        <v>2</v>
      </c>
      <c r="G110" s="14">
        <v>2</v>
      </c>
      <c r="H110" s="14">
        <v>2</v>
      </c>
      <c r="I110" s="14">
        <v>1</v>
      </c>
      <c r="J110" s="14">
        <v>0</v>
      </c>
      <c r="K110" s="14">
        <v>0</v>
      </c>
      <c r="L110" s="14">
        <v>0</v>
      </c>
      <c r="M110" s="14">
        <v>0</v>
      </c>
      <c r="N110" s="14">
        <v>0</v>
      </c>
      <c r="O110" s="14">
        <v>0</v>
      </c>
      <c r="P110" s="14">
        <v>0</v>
      </c>
      <c r="Q110" s="14">
        <v>0</v>
      </c>
      <c r="R110" s="14">
        <v>0</v>
      </c>
      <c r="S110" s="14">
        <v>0</v>
      </c>
      <c r="T110" s="14">
        <v>0</v>
      </c>
      <c r="U110" s="14">
        <v>0</v>
      </c>
      <c r="V110" s="14">
        <v>0</v>
      </c>
      <c r="W110" s="14">
        <v>0</v>
      </c>
      <c r="X110" s="14">
        <v>0</v>
      </c>
      <c r="Y110" s="14">
        <v>0</v>
      </c>
      <c r="Z110" s="14">
        <v>0</v>
      </c>
      <c r="AA110" s="14">
        <v>0</v>
      </c>
      <c r="AB110" s="14">
        <v>0</v>
      </c>
      <c r="AC110" s="14">
        <v>0</v>
      </c>
      <c r="AD110" s="14">
        <v>0</v>
      </c>
      <c r="AE110" s="14">
        <v>0</v>
      </c>
      <c r="AF110" s="14">
        <v>0</v>
      </c>
      <c r="AG110" s="14">
        <v>0</v>
      </c>
      <c r="AH110" s="14">
        <v>0</v>
      </c>
      <c r="AI110" s="14">
        <v>0</v>
      </c>
      <c r="AJ110" s="14">
        <v>0</v>
      </c>
      <c r="AK110" s="14">
        <v>0</v>
      </c>
      <c r="AL110" s="14">
        <v>0</v>
      </c>
      <c r="AM110" s="14">
        <v>0</v>
      </c>
      <c r="AN110" s="14">
        <v>0</v>
      </c>
      <c r="AO110" s="14">
        <v>0</v>
      </c>
      <c r="AP110" s="14">
        <v>0</v>
      </c>
      <c r="AQ110" s="14">
        <v>0</v>
      </c>
      <c r="AR110" s="14">
        <v>0</v>
      </c>
      <c r="AS110" s="14">
        <v>0</v>
      </c>
      <c r="AT110" s="14">
        <v>0</v>
      </c>
      <c r="AU110" s="14">
        <v>0</v>
      </c>
      <c r="AV110" s="14">
        <v>0</v>
      </c>
      <c r="AW110" s="14">
        <v>0</v>
      </c>
      <c r="AX110" s="14">
        <v>0</v>
      </c>
      <c r="AY110" s="14">
        <v>0</v>
      </c>
      <c r="AZ110" s="14">
        <v>0</v>
      </c>
      <c r="BA110" s="14">
        <v>0</v>
      </c>
      <c r="BB110" s="14">
        <v>0</v>
      </c>
      <c r="BC110" s="14">
        <v>0</v>
      </c>
      <c r="BD110" s="14">
        <v>0</v>
      </c>
      <c r="BE110" s="14">
        <v>0</v>
      </c>
      <c r="BF110" s="14">
        <v>0</v>
      </c>
      <c r="BG110" s="14">
        <v>0</v>
      </c>
      <c r="BH110" s="14">
        <v>0</v>
      </c>
      <c r="BI110" s="14">
        <v>0</v>
      </c>
      <c r="BJ110" s="14">
        <v>0</v>
      </c>
      <c r="BK110" s="14">
        <v>0</v>
      </c>
      <c r="BL110" s="14">
        <v>0</v>
      </c>
      <c r="BM110" s="14">
        <v>0</v>
      </c>
      <c r="BN110" s="14">
        <v>0</v>
      </c>
      <c r="BO110" s="14">
        <v>0</v>
      </c>
      <c r="BP110" s="14">
        <v>0</v>
      </c>
      <c r="BQ110" s="14">
        <v>0</v>
      </c>
      <c r="BR110" s="14">
        <v>0</v>
      </c>
      <c r="BS110" s="14">
        <v>0</v>
      </c>
      <c r="BT110" s="14">
        <v>0</v>
      </c>
      <c r="BU110" s="14">
        <v>0</v>
      </c>
      <c r="BV110" s="14">
        <v>0</v>
      </c>
      <c r="BW110" s="14">
        <v>0</v>
      </c>
      <c r="BX110" s="14">
        <v>0</v>
      </c>
      <c r="BY110" s="14">
        <v>0</v>
      </c>
      <c r="BZ110" s="14">
        <v>0</v>
      </c>
      <c r="CA110" s="14">
        <v>0</v>
      </c>
      <c r="CB110" s="14">
        <v>0</v>
      </c>
      <c r="CC110" s="14">
        <v>0</v>
      </c>
      <c r="CD110" s="14">
        <v>0</v>
      </c>
      <c r="CE110" s="14">
        <v>0</v>
      </c>
      <c r="CF110" s="14">
        <v>0</v>
      </c>
      <c r="CG110" s="14">
        <v>0</v>
      </c>
      <c r="CH110" s="14">
        <v>0</v>
      </c>
      <c r="CI110" s="14">
        <v>0</v>
      </c>
      <c r="CJ110" s="14">
        <v>0</v>
      </c>
      <c r="CK110" s="14">
        <v>0</v>
      </c>
      <c r="CL110" s="14">
        <v>0</v>
      </c>
      <c r="CM110" s="14">
        <v>0</v>
      </c>
      <c r="CN110" s="14">
        <v>0</v>
      </c>
      <c r="CO110" s="14">
        <v>0</v>
      </c>
      <c r="CP110" s="14">
        <v>0</v>
      </c>
      <c r="CQ110" s="14">
        <v>0</v>
      </c>
      <c r="CR110" s="14">
        <v>0</v>
      </c>
      <c r="CS110" s="14">
        <v>0</v>
      </c>
      <c r="CT110" s="14">
        <v>0</v>
      </c>
      <c r="CU110" s="14">
        <v>0</v>
      </c>
      <c r="CV110" s="14">
        <v>0</v>
      </c>
      <c r="CW110" s="14">
        <v>0</v>
      </c>
      <c r="CX110" s="14">
        <v>0</v>
      </c>
      <c r="CY110" s="14">
        <v>0</v>
      </c>
      <c r="CZ110" s="14">
        <v>0</v>
      </c>
      <c r="DA110" s="14">
        <v>0</v>
      </c>
    </row>
    <row r="111" spans="1:108" s="13" customFormat="1" x14ac:dyDescent="0.15">
      <c r="A111" s="12"/>
      <c r="C111" s="14"/>
      <c r="D111" s="14"/>
      <c r="E111" s="14">
        <v>5</v>
      </c>
      <c r="F111" s="14">
        <v>2</v>
      </c>
      <c r="G111" s="14">
        <v>2</v>
      </c>
      <c r="H111" s="14">
        <v>2</v>
      </c>
      <c r="I111" s="14">
        <v>2</v>
      </c>
      <c r="J111" s="14">
        <v>1</v>
      </c>
      <c r="K111" s="14">
        <v>0</v>
      </c>
      <c r="L111" s="14">
        <v>0</v>
      </c>
      <c r="M111" s="14">
        <v>0</v>
      </c>
      <c r="N111" s="14">
        <v>0</v>
      </c>
      <c r="O111" s="14">
        <v>0</v>
      </c>
      <c r="P111" s="14">
        <v>0</v>
      </c>
      <c r="Q111" s="14">
        <v>0</v>
      </c>
      <c r="R111" s="14">
        <v>0</v>
      </c>
      <c r="S111" s="14">
        <v>0</v>
      </c>
      <c r="T111" s="14">
        <v>0</v>
      </c>
      <c r="U111" s="14">
        <v>0</v>
      </c>
      <c r="V111" s="14">
        <v>0</v>
      </c>
      <c r="W111" s="14">
        <v>0</v>
      </c>
      <c r="X111" s="14">
        <v>0</v>
      </c>
      <c r="Y111" s="14">
        <v>0</v>
      </c>
      <c r="Z111" s="14">
        <v>0</v>
      </c>
      <c r="AA111" s="14">
        <v>0</v>
      </c>
      <c r="AB111" s="14">
        <v>0</v>
      </c>
      <c r="AC111" s="14">
        <v>0</v>
      </c>
      <c r="AD111" s="14">
        <v>0</v>
      </c>
      <c r="AE111" s="14">
        <v>0</v>
      </c>
      <c r="AF111" s="14">
        <v>0</v>
      </c>
      <c r="AG111" s="14">
        <v>0</v>
      </c>
      <c r="AH111" s="14">
        <v>0</v>
      </c>
      <c r="AI111" s="14">
        <v>0</v>
      </c>
      <c r="AJ111" s="14">
        <v>0</v>
      </c>
      <c r="AK111" s="14">
        <v>0</v>
      </c>
      <c r="AL111" s="14">
        <v>0</v>
      </c>
      <c r="AM111" s="14">
        <v>0</v>
      </c>
      <c r="AN111" s="14">
        <v>0</v>
      </c>
      <c r="AO111" s="14">
        <v>0</v>
      </c>
      <c r="AP111" s="14">
        <v>0</v>
      </c>
      <c r="AQ111" s="14">
        <v>0</v>
      </c>
      <c r="AR111" s="14">
        <v>0</v>
      </c>
      <c r="AS111" s="14">
        <v>0</v>
      </c>
      <c r="AT111" s="14">
        <v>0</v>
      </c>
      <c r="AU111" s="14">
        <v>0</v>
      </c>
      <c r="AV111" s="14">
        <v>0</v>
      </c>
      <c r="AW111" s="14">
        <v>0</v>
      </c>
      <c r="AX111" s="14">
        <v>0</v>
      </c>
      <c r="AY111" s="14">
        <v>0</v>
      </c>
      <c r="AZ111" s="14">
        <v>0</v>
      </c>
      <c r="BA111" s="14">
        <v>0</v>
      </c>
      <c r="BB111" s="14">
        <v>0</v>
      </c>
      <c r="BC111" s="14">
        <v>0</v>
      </c>
      <c r="BD111" s="14">
        <v>0</v>
      </c>
      <c r="BE111" s="14">
        <v>0</v>
      </c>
      <c r="BF111" s="14">
        <v>0</v>
      </c>
      <c r="BG111" s="14">
        <v>0</v>
      </c>
      <c r="BH111" s="14">
        <v>0</v>
      </c>
      <c r="BI111" s="14">
        <v>0</v>
      </c>
      <c r="BJ111" s="14">
        <v>0</v>
      </c>
      <c r="BK111" s="14">
        <v>0</v>
      </c>
      <c r="BL111" s="14">
        <v>0</v>
      </c>
      <c r="BM111" s="14">
        <v>0</v>
      </c>
      <c r="BN111" s="14">
        <v>0</v>
      </c>
      <c r="BO111" s="14">
        <v>0</v>
      </c>
      <c r="BP111" s="14">
        <v>0</v>
      </c>
      <c r="BQ111" s="14">
        <v>0</v>
      </c>
      <c r="BR111" s="14">
        <v>0</v>
      </c>
      <c r="BS111" s="14">
        <v>0</v>
      </c>
      <c r="BT111" s="14">
        <v>0</v>
      </c>
      <c r="BU111" s="14">
        <v>0</v>
      </c>
      <c r="BV111" s="14">
        <v>0</v>
      </c>
      <c r="BW111" s="14">
        <v>0</v>
      </c>
      <c r="BX111" s="14">
        <v>0</v>
      </c>
      <c r="BY111" s="14">
        <v>0</v>
      </c>
      <c r="BZ111" s="14">
        <v>0</v>
      </c>
      <c r="CA111" s="14">
        <v>0</v>
      </c>
      <c r="CB111" s="14">
        <v>0</v>
      </c>
      <c r="CC111" s="14">
        <v>0</v>
      </c>
      <c r="CD111" s="14">
        <v>0</v>
      </c>
      <c r="CE111" s="14">
        <v>0</v>
      </c>
      <c r="CF111" s="14">
        <v>0</v>
      </c>
      <c r="CG111" s="14">
        <v>0</v>
      </c>
      <c r="CH111" s="14">
        <v>0</v>
      </c>
      <c r="CI111" s="14">
        <v>0</v>
      </c>
      <c r="CJ111" s="14">
        <v>0</v>
      </c>
      <c r="CK111" s="14">
        <v>0</v>
      </c>
      <c r="CL111" s="14">
        <v>0</v>
      </c>
      <c r="CM111" s="14">
        <v>0</v>
      </c>
      <c r="CN111" s="14">
        <v>0</v>
      </c>
      <c r="CO111" s="14">
        <v>0</v>
      </c>
      <c r="CP111" s="14">
        <v>0</v>
      </c>
      <c r="CQ111" s="14">
        <v>0</v>
      </c>
      <c r="CR111" s="14">
        <v>0</v>
      </c>
      <c r="CS111" s="14">
        <v>0</v>
      </c>
      <c r="CT111" s="14">
        <v>0</v>
      </c>
      <c r="CU111" s="14">
        <v>0</v>
      </c>
      <c r="CV111" s="14">
        <v>0</v>
      </c>
      <c r="CW111" s="14">
        <v>0</v>
      </c>
      <c r="CX111" s="14">
        <v>0</v>
      </c>
      <c r="CY111" s="14">
        <v>0</v>
      </c>
      <c r="CZ111" s="14">
        <v>0</v>
      </c>
      <c r="DA111" s="14">
        <v>0</v>
      </c>
    </row>
    <row r="112" spans="1:108" s="13" customFormat="1" x14ac:dyDescent="0.15">
      <c r="A112" s="12"/>
      <c r="C112" s="14"/>
      <c r="D112" s="14"/>
      <c r="E112" s="14">
        <v>6</v>
      </c>
      <c r="F112" s="14">
        <v>2</v>
      </c>
      <c r="G112" s="14">
        <v>2</v>
      </c>
      <c r="H112" s="14">
        <v>2</v>
      </c>
      <c r="I112" s="14">
        <v>2</v>
      </c>
      <c r="J112" s="14">
        <v>2</v>
      </c>
      <c r="K112" s="14">
        <v>1</v>
      </c>
      <c r="L112" s="14">
        <v>0</v>
      </c>
      <c r="M112" s="14">
        <v>0</v>
      </c>
      <c r="N112" s="14">
        <v>0</v>
      </c>
      <c r="O112" s="14">
        <v>0</v>
      </c>
      <c r="P112" s="14">
        <v>0</v>
      </c>
      <c r="Q112" s="14">
        <v>0</v>
      </c>
      <c r="R112" s="14">
        <v>0</v>
      </c>
      <c r="S112" s="14">
        <v>0</v>
      </c>
      <c r="T112" s="14">
        <v>0</v>
      </c>
      <c r="U112" s="14">
        <v>0</v>
      </c>
      <c r="V112" s="14">
        <v>0</v>
      </c>
      <c r="W112" s="14">
        <v>0</v>
      </c>
      <c r="X112" s="14">
        <v>0</v>
      </c>
      <c r="Y112" s="14">
        <v>0</v>
      </c>
      <c r="Z112" s="14">
        <v>0</v>
      </c>
      <c r="AA112" s="14">
        <v>0</v>
      </c>
      <c r="AB112" s="14">
        <v>0</v>
      </c>
      <c r="AC112" s="14">
        <v>0</v>
      </c>
      <c r="AD112" s="14">
        <v>0</v>
      </c>
      <c r="AE112" s="14">
        <v>0</v>
      </c>
      <c r="AF112" s="14">
        <v>0</v>
      </c>
      <c r="AG112" s="14">
        <v>0</v>
      </c>
      <c r="AH112" s="14">
        <v>0</v>
      </c>
      <c r="AI112" s="14">
        <v>0</v>
      </c>
      <c r="AJ112" s="14">
        <v>0</v>
      </c>
      <c r="AK112" s="14">
        <v>0</v>
      </c>
      <c r="AL112" s="14">
        <v>0</v>
      </c>
      <c r="AM112" s="14">
        <v>0</v>
      </c>
      <c r="AN112" s="14">
        <v>0</v>
      </c>
      <c r="AO112" s="14">
        <v>0</v>
      </c>
      <c r="AP112" s="14">
        <v>0</v>
      </c>
      <c r="AQ112" s="14">
        <v>0</v>
      </c>
      <c r="AR112" s="14">
        <v>0</v>
      </c>
      <c r="AS112" s="14">
        <v>0</v>
      </c>
      <c r="AT112" s="14">
        <v>0</v>
      </c>
      <c r="AU112" s="14">
        <v>0</v>
      </c>
      <c r="AV112" s="14">
        <v>0</v>
      </c>
      <c r="AW112" s="14">
        <v>0</v>
      </c>
      <c r="AX112" s="14">
        <v>0</v>
      </c>
      <c r="AY112" s="14">
        <v>0</v>
      </c>
      <c r="AZ112" s="14">
        <v>0</v>
      </c>
      <c r="BA112" s="14">
        <v>0</v>
      </c>
      <c r="BB112" s="14">
        <v>0</v>
      </c>
      <c r="BC112" s="14">
        <v>0</v>
      </c>
      <c r="BD112" s="14">
        <v>0</v>
      </c>
      <c r="BE112" s="14">
        <v>0</v>
      </c>
      <c r="BF112" s="14">
        <v>0</v>
      </c>
      <c r="BG112" s="14">
        <v>0</v>
      </c>
      <c r="BH112" s="14">
        <v>0</v>
      </c>
      <c r="BI112" s="14">
        <v>0</v>
      </c>
      <c r="BJ112" s="14">
        <v>0</v>
      </c>
      <c r="BK112" s="14">
        <v>0</v>
      </c>
      <c r="BL112" s="14">
        <v>0</v>
      </c>
      <c r="BM112" s="14">
        <v>0</v>
      </c>
      <c r="BN112" s="14">
        <v>0</v>
      </c>
      <c r="BO112" s="14">
        <v>0</v>
      </c>
      <c r="BP112" s="14">
        <v>0</v>
      </c>
      <c r="BQ112" s="14">
        <v>0</v>
      </c>
      <c r="BR112" s="14">
        <v>0</v>
      </c>
      <c r="BS112" s="14">
        <v>0</v>
      </c>
      <c r="BT112" s="14">
        <v>0</v>
      </c>
      <c r="BU112" s="14">
        <v>0</v>
      </c>
      <c r="BV112" s="14">
        <v>0</v>
      </c>
      <c r="BW112" s="14">
        <v>0</v>
      </c>
      <c r="BX112" s="14">
        <v>0</v>
      </c>
      <c r="BY112" s="14">
        <v>0</v>
      </c>
      <c r="BZ112" s="14">
        <v>0</v>
      </c>
      <c r="CA112" s="14">
        <v>0</v>
      </c>
      <c r="CB112" s="14">
        <v>0</v>
      </c>
      <c r="CC112" s="14">
        <v>0</v>
      </c>
      <c r="CD112" s="14">
        <v>0</v>
      </c>
      <c r="CE112" s="14">
        <v>0</v>
      </c>
      <c r="CF112" s="14">
        <v>0</v>
      </c>
      <c r="CG112" s="14">
        <v>0</v>
      </c>
      <c r="CH112" s="14">
        <v>0</v>
      </c>
      <c r="CI112" s="14">
        <v>0</v>
      </c>
      <c r="CJ112" s="14">
        <v>0</v>
      </c>
      <c r="CK112" s="14">
        <v>0</v>
      </c>
      <c r="CL112" s="14">
        <v>0</v>
      </c>
      <c r="CM112" s="14">
        <v>0</v>
      </c>
      <c r="CN112" s="14">
        <v>0</v>
      </c>
      <c r="CO112" s="14">
        <v>0</v>
      </c>
      <c r="CP112" s="14">
        <v>0</v>
      </c>
      <c r="CQ112" s="14">
        <v>0</v>
      </c>
      <c r="CR112" s="14">
        <v>0</v>
      </c>
      <c r="CS112" s="14">
        <v>0</v>
      </c>
      <c r="CT112" s="14">
        <v>0</v>
      </c>
      <c r="CU112" s="14">
        <v>0</v>
      </c>
      <c r="CV112" s="14">
        <v>0</v>
      </c>
      <c r="CW112" s="14">
        <v>0</v>
      </c>
      <c r="CX112" s="14">
        <v>0</v>
      </c>
      <c r="CY112" s="14">
        <v>0</v>
      </c>
      <c r="CZ112" s="14">
        <v>0</v>
      </c>
      <c r="DA112" s="14">
        <v>0</v>
      </c>
    </row>
    <row r="113" spans="1:105" s="13" customFormat="1" x14ac:dyDescent="0.15">
      <c r="A113" s="12"/>
      <c r="C113" s="14"/>
      <c r="D113" s="14"/>
      <c r="E113" s="14">
        <v>7</v>
      </c>
      <c r="F113" s="14">
        <v>2</v>
      </c>
      <c r="G113" s="14">
        <v>2</v>
      </c>
      <c r="H113" s="14">
        <v>2</v>
      </c>
      <c r="I113" s="14">
        <v>2</v>
      </c>
      <c r="J113" s="14">
        <v>2</v>
      </c>
      <c r="K113" s="14">
        <v>2</v>
      </c>
      <c r="L113" s="14">
        <v>1</v>
      </c>
      <c r="M113" s="14">
        <v>0</v>
      </c>
      <c r="N113" s="14">
        <v>0</v>
      </c>
      <c r="O113" s="14">
        <v>0</v>
      </c>
      <c r="P113" s="14">
        <v>0</v>
      </c>
      <c r="Q113" s="14">
        <v>0</v>
      </c>
      <c r="R113" s="14">
        <v>0</v>
      </c>
      <c r="S113" s="14">
        <v>0</v>
      </c>
      <c r="T113" s="14">
        <v>0</v>
      </c>
      <c r="U113" s="14">
        <v>0</v>
      </c>
      <c r="V113" s="14">
        <v>0</v>
      </c>
      <c r="W113" s="14">
        <v>0</v>
      </c>
      <c r="X113" s="14">
        <v>0</v>
      </c>
      <c r="Y113" s="14">
        <v>0</v>
      </c>
      <c r="Z113" s="14">
        <v>0</v>
      </c>
      <c r="AA113" s="14">
        <v>0</v>
      </c>
      <c r="AB113" s="14">
        <v>0</v>
      </c>
      <c r="AC113" s="14">
        <v>0</v>
      </c>
      <c r="AD113" s="14">
        <v>0</v>
      </c>
      <c r="AE113" s="14">
        <v>0</v>
      </c>
      <c r="AF113" s="14">
        <v>0</v>
      </c>
      <c r="AG113" s="14">
        <v>0</v>
      </c>
      <c r="AH113" s="14">
        <v>0</v>
      </c>
      <c r="AI113" s="14">
        <v>0</v>
      </c>
      <c r="AJ113" s="14">
        <v>0</v>
      </c>
      <c r="AK113" s="14">
        <v>0</v>
      </c>
      <c r="AL113" s="14">
        <v>0</v>
      </c>
      <c r="AM113" s="14">
        <v>0</v>
      </c>
      <c r="AN113" s="14">
        <v>0</v>
      </c>
      <c r="AO113" s="14">
        <v>0</v>
      </c>
      <c r="AP113" s="14">
        <v>0</v>
      </c>
      <c r="AQ113" s="14">
        <v>0</v>
      </c>
      <c r="AR113" s="14">
        <v>0</v>
      </c>
      <c r="AS113" s="14">
        <v>0</v>
      </c>
      <c r="AT113" s="14">
        <v>0</v>
      </c>
      <c r="AU113" s="14">
        <v>0</v>
      </c>
      <c r="AV113" s="14">
        <v>0</v>
      </c>
      <c r="AW113" s="14">
        <v>0</v>
      </c>
      <c r="AX113" s="14">
        <v>0</v>
      </c>
      <c r="AY113" s="14">
        <v>0</v>
      </c>
      <c r="AZ113" s="14">
        <v>0</v>
      </c>
      <c r="BA113" s="14">
        <v>0</v>
      </c>
      <c r="BB113" s="14">
        <v>0</v>
      </c>
      <c r="BC113" s="14">
        <v>0</v>
      </c>
      <c r="BD113" s="14">
        <v>0</v>
      </c>
      <c r="BE113" s="14">
        <v>0</v>
      </c>
      <c r="BF113" s="14">
        <v>0</v>
      </c>
      <c r="BG113" s="14">
        <v>0</v>
      </c>
      <c r="BH113" s="14">
        <v>0</v>
      </c>
      <c r="BI113" s="14">
        <v>0</v>
      </c>
      <c r="BJ113" s="14">
        <v>0</v>
      </c>
      <c r="BK113" s="14">
        <v>0</v>
      </c>
      <c r="BL113" s="14">
        <v>0</v>
      </c>
      <c r="BM113" s="14">
        <v>0</v>
      </c>
      <c r="BN113" s="14">
        <v>0</v>
      </c>
      <c r="BO113" s="14">
        <v>0</v>
      </c>
      <c r="BP113" s="14">
        <v>0</v>
      </c>
      <c r="BQ113" s="14">
        <v>0</v>
      </c>
      <c r="BR113" s="14">
        <v>0</v>
      </c>
      <c r="BS113" s="14">
        <v>0</v>
      </c>
      <c r="BT113" s="14">
        <v>0</v>
      </c>
      <c r="BU113" s="14">
        <v>0</v>
      </c>
      <c r="BV113" s="14">
        <v>0</v>
      </c>
      <c r="BW113" s="14">
        <v>0</v>
      </c>
      <c r="BX113" s="14">
        <v>0</v>
      </c>
      <c r="BY113" s="14">
        <v>0</v>
      </c>
      <c r="BZ113" s="14">
        <v>0</v>
      </c>
      <c r="CA113" s="14">
        <v>0</v>
      </c>
      <c r="CB113" s="14">
        <v>0</v>
      </c>
      <c r="CC113" s="14">
        <v>0</v>
      </c>
      <c r="CD113" s="14">
        <v>0</v>
      </c>
      <c r="CE113" s="14">
        <v>0</v>
      </c>
      <c r="CF113" s="14">
        <v>0</v>
      </c>
      <c r="CG113" s="14">
        <v>0</v>
      </c>
      <c r="CH113" s="14">
        <v>0</v>
      </c>
      <c r="CI113" s="14">
        <v>0</v>
      </c>
      <c r="CJ113" s="14">
        <v>0</v>
      </c>
      <c r="CK113" s="14">
        <v>0</v>
      </c>
      <c r="CL113" s="14">
        <v>0</v>
      </c>
      <c r="CM113" s="14">
        <v>0</v>
      </c>
      <c r="CN113" s="14">
        <v>0</v>
      </c>
      <c r="CO113" s="14">
        <v>0</v>
      </c>
      <c r="CP113" s="14">
        <v>0</v>
      </c>
      <c r="CQ113" s="14">
        <v>0</v>
      </c>
      <c r="CR113" s="14">
        <v>0</v>
      </c>
      <c r="CS113" s="14">
        <v>0</v>
      </c>
      <c r="CT113" s="14">
        <v>0</v>
      </c>
      <c r="CU113" s="14">
        <v>0</v>
      </c>
      <c r="CV113" s="14">
        <v>0</v>
      </c>
      <c r="CW113" s="14">
        <v>0</v>
      </c>
      <c r="CX113" s="14">
        <v>0</v>
      </c>
      <c r="CY113" s="14">
        <v>0</v>
      </c>
      <c r="CZ113" s="14">
        <v>0</v>
      </c>
      <c r="DA113" s="14">
        <v>0</v>
      </c>
    </row>
    <row r="114" spans="1:105" s="13" customFormat="1" x14ac:dyDescent="0.15">
      <c r="A114" s="12"/>
      <c r="C114" s="14"/>
      <c r="D114" s="14"/>
      <c r="E114" s="14">
        <v>8</v>
      </c>
      <c r="F114" s="14">
        <v>2</v>
      </c>
      <c r="G114" s="14">
        <v>2</v>
      </c>
      <c r="H114" s="14">
        <v>2</v>
      </c>
      <c r="I114" s="14">
        <v>2</v>
      </c>
      <c r="J114" s="14">
        <v>2</v>
      </c>
      <c r="K114" s="14">
        <v>2</v>
      </c>
      <c r="L114" s="14">
        <v>2</v>
      </c>
      <c r="M114" s="14">
        <v>1</v>
      </c>
      <c r="N114" s="14">
        <v>0</v>
      </c>
      <c r="O114" s="14">
        <v>0</v>
      </c>
      <c r="P114" s="14">
        <v>0</v>
      </c>
      <c r="Q114" s="14">
        <v>0</v>
      </c>
      <c r="R114" s="14">
        <v>0</v>
      </c>
      <c r="S114" s="14">
        <v>0</v>
      </c>
      <c r="T114" s="14">
        <v>0</v>
      </c>
      <c r="U114" s="14">
        <v>0</v>
      </c>
      <c r="V114" s="14">
        <v>0</v>
      </c>
      <c r="W114" s="14">
        <v>0</v>
      </c>
      <c r="X114" s="14">
        <v>0</v>
      </c>
      <c r="Y114" s="14">
        <v>0</v>
      </c>
      <c r="Z114" s="14">
        <v>0</v>
      </c>
      <c r="AA114" s="14">
        <v>0</v>
      </c>
      <c r="AB114" s="14">
        <v>0</v>
      </c>
      <c r="AC114" s="14">
        <v>0</v>
      </c>
      <c r="AD114" s="14">
        <v>0</v>
      </c>
      <c r="AE114" s="14">
        <v>0</v>
      </c>
      <c r="AF114" s="14">
        <v>0</v>
      </c>
      <c r="AG114" s="14">
        <v>0</v>
      </c>
      <c r="AH114" s="14">
        <v>0</v>
      </c>
      <c r="AI114" s="14">
        <v>0</v>
      </c>
      <c r="AJ114" s="14">
        <v>0</v>
      </c>
      <c r="AK114" s="14">
        <v>0</v>
      </c>
      <c r="AL114" s="14">
        <v>0</v>
      </c>
      <c r="AM114" s="14">
        <v>0</v>
      </c>
      <c r="AN114" s="14">
        <v>0</v>
      </c>
      <c r="AO114" s="14">
        <v>0</v>
      </c>
      <c r="AP114" s="14">
        <v>0</v>
      </c>
      <c r="AQ114" s="14">
        <v>0</v>
      </c>
      <c r="AR114" s="14">
        <v>0</v>
      </c>
      <c r="AS114" s="14">
        <v>0</v>
      </c>
      <c r="AT114" s="14">
        <v>0</v>
      </c>
      <c r="AU114" s="14">
        <v>0</v>
      </c>
      <c r="AV114" s="14">
        <v>0</v>
      </c>
      <c r="AW114" s="14">
        <v>0</v>
      </c>
      <c r="AX114" s="14">
        <v>0</v>
      </c>
      <c r="AY114" s="14">
        <v>0</v>
      </c>
      <c r="AZ114" s="14">
        <v>0</v>
      </c>
      <c r="BA114" s="14">
        <v>0</v>
      </c>
      <c r="BB114" s="14">
        <v>0</v>
      </c>
      <c r="BC114" s="14">
        <v>0</v>
      </c>
      <c r="BD114" s="14">
        <v>0</v>
      </c>
      <c r="BE114" s="14">
        <v>0</v>
      </c>
      <c r="BF114" s="14">
        <v>0</v>
      </c>
      <c r="BG114" s="14">
        <v>0</v>
      </c>
      <c r="BH114" s="14">
        <v>0</v>
      </c>
      <c r="BI114" s="14">
        <v>0</v>
      </c>
      <c r="BJ114" s="14">
        <v>0</v>
      </c>
      <c r="BK114" s="14">
        <v>0</v>
      </c>
      <c r="BL114" s="14">
        <v>0</v>
      </c>
      <c r="BM114" s="14">
        <v>0</v>
      </c>
      <c r="BN114" s="14">
        <v>0</v>
      </c>
      <c r="BO114" s="14">
        <v>0</v>
      </c>
      <c r="BP114" s="14">
        <v>0</v>
      </c>
      <c r="BQ114" s="14">
        <v>0</v>
      </c>
      <c r="BR114" s="14">
        <v>0</v>
      </c>
      <c r="BS114" s="14">
        <v>0</v>
      </c>
      <c r="BT114" s="14">
        <v>0</v>
      </c>
      <c r="BU114" s="14">
        <v>0</v>
      </c>
      <c r="BV114" s="14">
        <v>0</v>
      </c>
      <c r="BW114" s="14">
        <v>0</v>
      </c>
      <c r="BX114" s="14">
        <v>0</v>
      </c>
      <c r="BY114" s="14">
        <v>0</v>
      </c>
      <c r="BZ114" s="14">
        <v>0</v>
      </c>
      <c r="CA114" s="14">
        <v>0</v>
      </c>
      <c r="CB114" s="14">
        <v>0</v>
      </c>
      <c r="CC114" s="14">
        <v>0</v>
      </c>
      <c r="CD114" s="14">
        <v>0</v>
      </c>
      <c r="CE114" s="14">
        <v>0</v>
      </c>
      <c r="CF114" s="14">
        <v>0</v>
      </c>
      <c r="CG114" s="14">
        <v>0</v>
      </c>
      <c r="CH114" s="14">
        <v>0</v>
      </c>
      <c r="CI114" s="14">
        <v>0</v>
      </c>
      <c r="CJ114" s="14">
        <v>0</v>
      </c>
      <c r="CK114" s="14">
        <v>0</v>
      </c>
      <c r="CL114" s="14">
        <v>0</v>
      </c>
      <c r="CM114" s="14">
        <v>0</v>
      </c>
      <c r="CN114" s="14">
        <v>0</v>
      </c>
      <c r="CO114" s="14">
        <v>0</v>
      </c>
      <c r="CP114" s="14">
        <v>0</v>
      </c>
      <c r="CQ114" s="14">
        <v>0</v>
      </c>
      <c r="CR114" s="14">
        <v>0</v>
      </c>
      <c r="CS114" s="14">
        <v>0</v>
      </c>
      <c r="CT114" s="14">
        <v>0</v>
      </c>
      <c r="CU114" s="14">
        <v>0</v>
      </c>
      <c r="CV114" s="14">
        <v>0</v>
      </c>
      <c r="CW114" s="14">
        <v>0</v>
      </c>
      <c r="CX114" s="14">
        <v>0</v>
      </c>
      <c r="CY114" s="14">
        <v>0</v>
      </c>
      <c r="CZ114" s="14">
        <v>0</v>
      </c>
      <c r="DA114" s="14">
        <v>0</v>
      </c>
    </row>
    <row r="115" spans="1:105" s="13" customFormat="1" x14ac:dyDescent="0.15">
      <c r="A115" s="12"/>
      <c r="C115" s="14"/>
      <c r="D115" s="14"/>
      <c r="E115" s="14">
        <v>9</v>
      </c>
      <c r="F115" s="14">
        <v>2</v>
      </c>
      <c r="G115" s="14">
        <v>2</v>
      </c>
      <c r="H115" s="14">
        <v>2</v>
      </c>
      <c r="I115" s="14">
        <v>2</v>
      </c>
      <c r="J115" s="14">
        <v>2</v>
      </c>
      <c r="K115" s="14">
        <v>2</v>
      </c>
      <c r="L115" s="14">
        <v>2</v>
      </c>
      <c r="M115" s="14">
        <v>2</v>
      </c>
      <c r="N115" s="14">
        <v>1</v>
      </c>
      <c r="O115" s="14">
        <v>0</v>
      </c>
      <c r="P115" s="14">
        <v>0</v>
      </c>
      <c r="Q115" s="14">
        <v>0</v>
      </c>
      <c r="R115" s="14">
        <v>0</v>
      </c>
      <c r="S115" s="14">
        <v>0</v>
      </c>
      <c r="T115" s="14">
        <v>0</v>
      </c>
      <c r="U115" s="14">
        <v>0</v>
      </c>
      <c r="V115" s="14">
        <v>0</v>
      </c>
      <c r="W115" s="14">
        <v>0</v>
      </c>
      <c r="X115" s="14">
        <v>0</v>
      </c>
      <c r="Y115" s="14">
        <v>0</v>
      </c>
      <c r="Z115" s="14">
        <v>0</v>
      </c>
      <c r="AA115" s="14">
        <v>0</v>
      </c>
      <c r="AB115" s="14">
        <v>0</v>
      </c>
      <c r="AC115" s="14">
        <v>0</v>
      </c>
      <c r="AD115" s="14">
        <v>0</v>
      </c>
      <c r="AE115" s="14">
        <v>0</v>
      </c>
      <c r="AF115" s="14">
        <v>0</v>
      </c>
      <c r="AG115" s="14">
        <v>0</v>
      </c>
      <c r="AH115" s="14">
        <v>0</v>
      </c>
      <c r="AI115" s="14">
        <v>0</v>
      </c>
      <c r="AJ115" s="14">
        <v>0</v>
      </c>
      <c r="AK115" s="14">
        <v>0</v>
      </c>
      <c r="AL115" s="14">
        <v>0</v>
      </c>
      <c r="AM115" s="14">
        <v>0</v>
      </c>
      <c r="AN115" s="14">
        <v>0</v>
      </c>
      <c r="AO115" s="14">
        <v>0</v>
      </c>
      <c r="AP115" s="14">
        <v>0</v>
      </c>
      <c r="AQ115" s="14">
        <v>0</v>
      </c>
      <c r="AR115" s="14">
        <v>0</v>
      </c>
      <c r="AS115" s="14">
        <v>0</v>
      </c>
      <c r="AT115" s="14">
        <v>0</v>
      </c>
      <c r="AU115" s="14">
        <v>0</v>
      </c>
      <c r="AV115" s="14">
        <v>0</v>
      </c>
      <c r="AW115" s="14">
        <v>0</v>
      </c>
      <c r="AX115" s="14">
        <v>0</v>
      </c>
      <c r="AY115" s="14">
        <v>0</v>
      </c>
      <c r="AZ115" s="14">
        <v>0</v>
      </c>
      <c r="BA115" s="14">
        <v>0</v>
      </c>
      <c r="BB115" s="14">
        <v>0</v>
      </c>
      <c r="BC115" s="14">
        <v>0</v>
      </c>
      <c r="BD115" s="14">
        <v>0</v>
      </c>
      <c r="BE115" s="14">
        <v>0</v>
      </c>
      <c r="BF115" s="14">
        <v>0</v>
      </c>
      <c r="BG115" s="14">
        <v>0</v>
      </c>
      <c r="BH115" s="14">
        <v>0</v>
      </c>
      <c r="BI115" s="14">
        <v>0</v>
      </c>
      <c r="BJ115" s="14">
        <v>0</v>
      </c>
      <c r="BK115" s="14">
        <v>0</v>
      </c>
      <c r="BL115" s="14">
        <v>0</v>
      </c>
      <c r="BM115" s="14">
        <v>0</v>
      </c>
      <c r="BN115" s="14">
        <v>0</v>
      </c>
      <c r="BO115" s="14">
        <v>0</v>
      </c>
      <c r="BP115" s="14">
        <v>0</v>
      </c>
      <c r="BQ115" s="14">
        <v>0</v>
      </c>
      <c r="BR115" s="14">
        <v>0</v>
      </c>
      <c r="BS115" s="14">
        <v>0</v>
      </c>
      <c r="BT115" s="14">
        <v>0</v>
      </c>
      <c r="BU115" s="14">
        <v>0</v>
      </c>
      <c r="BV115" s="14">
        <v>0</v>
      </c>
      <c r="BW115" s="14">
        <v>0</v>
      </c>
      <c r="BX115" s="14">
        <v>0</v>
      </c>
      <c r="BY115" s="14">
        <v>0</v>
      </c>
      <c r="BZ115" s="14">
        <v>0</v>
      </c>
      <c r="CA115" s="14">
        <v>0</v>
      </c>
      <c r="CB115" s="14">
        <v>0</v>
      </c>
      <c r="CC115" s="14">
        <v>0</v>
      </c>
      <c r="CD115" s="14">
        <v>0</v>
      </c>
      <c r="CE115" s="14">
        <v>0</v>
      </c>
      <c r="CF115" s="14">
        <v>0</v>
      </c>
      <c r="CG115" s="14">
        <v>0</v>
      </c>
      <c r="CH115" s="14">
        <v>0</v>
      </c>
      <c r="CI115" s="14">
        <v>0</v>
      </c>
      <c r="CJ115" s="14">
        <v>0</v>
      </c>
      <c r="CK115" s="14">
        <v>0</v>
      </c>
      <c r="CL115" s="14">
        <v>0</v>
      </c>
      <c r="CM115" s="14">
        <v>0</v>
      </c>
      <c r="CN115" s="14">
        <v>0</v>
      </c>
      <c r="CO115" s="14">
        <v>0</v>
      </c>
      <c r="CP115" s="14">
        <v>0</v>
      </c>
      <c r="CQ115" s="14">
        <v>0</v>
      </c>
      <c r="CR115" s="14">
        <v>0</v>
      </c>
      <c r="CS115" s="14">
        <v>0</v>
      </c>
      <c r="CT115" s="14">
        <v>0</v>
      </c>
      <c r="CU115" s="14">
        <v>0</v>
      </c>
      <c r="CV115" s="14">
        <v>0</v>
      </c>
      <c r="CW115" s="14">
        <v>0</v>
      </c>
      <c r="CX115" s="14">
        <v>0</v>
      </c>
      <c r="CY115" s="14">
        <v>0</v>
      </c>
      <c r="CZ115" s="14">
        <v>0</v>
      </c>
      <c r="DA115" s="14">
        <v>0</v>
      </c>
    </row>
    <row r="116" spans="1:105" s="13" customFormat="1" x14ac:dyDescent="0.15">
      <c r="A116" s="12"/>
      <c r="C116" s="14"/>
      <c r="D116" s="14"/>
      <c r="E116" s="14">
        <v>10</v>
      </c>
      <c r="F116" s="14">
        <v>2</v>
      </c>
      <c r="G116" s="14">
        <v>2</v>
      </c>
      <c r="H116" s="14">
        <v>2</v>
      </c>
      <c r="I116" s="14">
        <v>2</v>
      </c>
      <c r="J116" s="14">
        <v>2</v>
      </c>
      <c r="K116" s="14">
        <v>2</v>
      </c>
      <c r="L116" s="14">
        <v>2</v>
      </c>
      <c r="M116" s="14">
        <v>2</v>
      </c>
      <c r="N116" s="14">
        <v>2</v>
      </c>
      <c r="O116" s="14">
        <v>1</v>
      </c>
      <c r="P116" s="14">
        <v>0</v>
      </c>
      <c r="Q116" s="14">
        <v>0</v>
      </c>
      <c r="R116" s="14">
        <v>0</v>
      </c>
      <c r="S116" s="14">
        <v>0</v>
      </c>
      <c r="T116" s="14">
        <v>0</v>
      </c>
      <c r="U116" s="14">
        <v>0</v>
      </c>
      <c r="V116" s="14">
        <v>0</v>
      </c>
      <c r="W116" s="14">
        <v>0</v>
      </c>
      <c r="X116" s="14">
        <v>0</v>
      </c>
      <c r="Y116" s="14">
        <v>0</v>
      </c>
      <c r="Z116" s="14">
        <v>0</v>
      </c>
      <c r="AA116" s="14">
        <v>0</v>
      </c>
      <c r="AB116" s="14">
        <v>0</v>
      </c>
      <c r="AC116" s="14">
        <v>0</v>
      </c>
      <c r="AD116" s="14">
        <v>0</v>
      </c>
      <c r="AE116" s="14">
        <v>0</v>
      </c>
      <c r="AF116" s="14">
        <v>0</v>
      </c>
      <c r="AG116" s="14">
        <v>0</v>
      </c>
      <c r="AH116" s="14">
        <v>0</v>
      </c>
      <c r="AI116" s="14">
        <v>0</v>
      </c>
      <c r="AJ116" s="14">
        <v>0</v>
      </c>
      <c r="AK116" s="14">
        <v>0</v>
      </c>
      <c r="AL116" s="14">
        <v>0</v>
      </c>
      <c r="AM116" s="14">
        <v>0</v>
      </c>
      <c r="AN116" s="14">
        <v>0</v>
      </c>
      <c r="AO116" s="14">
        <v>0</v>
      </c>
      <c r="AP116" s="14">
        <v>0</v>
      </c>
      <c r="AQ116" s="14">
        <v>0</v>
      </c>
      <c r="AR116" s="14">
        <v>0</v>
      </c>
      <c r="AS116" s="14">
        <v>0</v>
      </c>
      <c r="AT116" s="14">
        <v>0</v>
      </c>
      <c r="AU116" s="14">
        <v>0</v>
      </c>
      <c r="AV116" s="14">
        <v>0</v>
      </c>
      <c r="AW116" s="14">
        <v>0</v>
      </c>
      <c r="AX116" s="14">
        <v>0</v>
      </c>
      <c r="AY116" s="14">
        <v>0</v>
      </c>
      <c r="AZ116" s="14">
        <v>0</v>
      </c>
      <c r="BA116" s="14">
        <v>0</v>
      </c>
      <c r="BB116" s="14">
        <v>0</v>
      </c>
      <c r="BC116" s="14">
        <v>0</v>
      </c>
      <c r="BD116" s="14">
        <v>0</v>
      </c>
      <c r="BE116" s="14">
        <v>0</v>
      </c>
      <c r="BF116" s="14">
        <v>0</v>
      </c>
      <c r="BG116" s="14">
        <v>0</v>
      </c>
      <c r="BH116" s="14">
        <v>0</v>
      </c>
      <c r="BI116" s="14">
        <v>0</v>
      </c>
      <c r="BJ116" s="14">
        <v>0</v>
      </c>
      <c r="BK116" s="14">
        <v>0</v>
      </c>
      <c r="BL116" s="14">
        <v>0</v>
      </c>
      <c r="BM116" s="14">
        <v>0</v>
      </c>
      <c r="BN116" s="14">
        <v>0</v>
      </c>
      <c r="BO116" s="14">
        <v>0</v>
      </c>
      <c r="BP116" s="14">
        <v>0</v>
      </c>
      <c r="BQ116" s="14">
        <v>0</v>
      </c>
      <c r="BR116" s="14">
        <v>0</v>
      </c>
      <c r="BS116" s="14">
        <v>0</v>
      </c>
      <c r="BT116" s="14">
        <v>0</v>
      </c>
      <c r="BU116" s="14">
        <v>0</v>
      </c>
      <c r="BV116" s="14">
        <v>0</v>
      </c>
      <c r="BW116" s="14">
        <v>0</v>
      </c>
      <c r="BX116" s="14">
        <v>0</v>
      </c>
      <c r="BY116" s="14">
        <v>0</v>
      </c>
      <c r="BZ116" s="14">
        <v>0</v>
      </c>
      <c r="CA116" s="14">
        <v>0</v>
      </c>
      <c r="CB116" s="14">
        <v>0</v>
      </c>
      <c r="CC116" s="14">
        <v>0</v>
      </c>
      <c r="CD116" s="14">
        <v>0</v>
      </c>
      <c r="CE116" s="14">
        <v>0</v>
      </c>
      <c r="CF116" s="14">
        <v>0</v>
      </c>
      <c r="CG116" s="14">
        <v>0</v>
      </c>
      <c r="CH116" s="14">
        <v>0</v>
      </c>
      <c r="CI116" s="14">
        <v>0</v>
      </c>
      <c r="CJ116" s="14">
        <v>0</v>
      </c>
      <c r="CK116" s="14">
        <v>0</v>
      </c>
      <c r="CL116" s="14">
        <v>0</v>
      </c>
      <c r="CM116" s="14">
        <v>0</v>
      </c>
      <c r="CN116" s="14">
        <v>0</v>
      </c>
      <c r="CO116" s="14">
        <v>0</v>
      </c>
      <c r="CP116" s="14">
        <v>0</v>
      </c>
      <c r="CQ116" s="14">
        <v>0</v>
      </c>
      <c r="CR116" s="14">
        <v>0</v>
      </c>
      <c r="CS116" s="14">
        <v>0</v>
      </c>
      <c r="CT116" s="14">
        <v>0</v>
      </c>
      <c r="CU116" s="14">
        <v>0</v>
      </c>
      <c r="CV116" s="14">
        <v>0</v>
      </c>
      <c r="CW116" s="14">
        <v>0</v>
      </c>
      <c r="CX116" s="14">
        <v>0</v>
      </c>
      <c r="CY116" s="14">
        <v>0</v>
      </c>
      <c r="CZ116" s="14">
        <v>0</v>
      </c>
      <c r="DA116" s="14">
        <v>0</v>
      </c>
    </row>
    <row r="117" spans="1:105" s="13" customFormat="1" x14ac:dyDescent="0.15">
      <c r="A117" s="12"/>
      <c r="C117" s="14"/>
      <c r="D117" s="14"/>
      <c r="E117" s="14">
        <v>11</v>
      </c>
      <c r="F117" s="14">
        <v>2</v>
      </c>
      <c r="G117" s="14">
        <v>2</v>
      </c>
      <c r="H117" s="14">
        <v>2</v>
      </c>
      <c r="I117" s="14">
        <v>2</v>
      </c>
      <c r="J117" s="14">
        <v>2</v>
      </c>
      <c r="K117" s="14">
        <v>2</v>
      </c>
      <c r="L117" s="14">
        <v>2</v>
      </c>
      <c r="M117" s="14">
        <v>2</v>
      </c>
      <c r="N117" s="14">
        <v>2</v>
      </c>
      <c r="O117" s="14">
        <v>2</v>
      </c>
      <c r="P117" s="14">
        <v>1</v>
      </c>
      <c r="Q117" s="14">
        <v>0</v>
      </c>
      <c r="R117" s="14">
        <v>0</v>
      </c>
      <c r="S117" s="14">
        <v>0</v>
      </c>
      <c r="T117" s="14">
        <v>0</v>
      </c>
      <c r="U117" s="14">
        <v>0</v>
      </c>
      <c r="V117" s="14">
        <v>0</v>
      </c>
      <c r="W117" s="14">
        <v>0</v>
      </c>
      <c r="X117" s="14">
        <v>0</v>
      </c>
      <c r="Y117" s="14">
        <v>0</v>
      </c>
      <c r="Z117" s="14">
        <v>0</v>
      </c>
      <c r="AA117" s="14">
        <v>0</v>
      </c>
      <c r="AB117" s="14">
        <v>0</v>
      </c>
      <c r="AC117" s="14">
        <v>0</v>
      </c>
      <c r="AD117" s="14">
        <v>0</v>
      </c>
      <c r="AE117" s="14">
        <v>0</v>
      </c>
      <c r="AF117" s="14">
        <v>0</v>
      </c>
      <c r="AG117" s="14">
        <v>0</v>
      </c>
      <c r="AH117" s="14">
        <v>0</v>
      </c>
      <c r="AI117" s="14">
        <v>0</v>
      </c>
      <c r="AJ117" s="14">
        <v>0</v>
      </c>
      <c r="AK117" s="14">
        <v>0</v>
      </c>
      <c r="AL117" s="14">
        <v>0</v>
      </c>
      <c r="AM117" s="14">
        <v>0</v>
      </c>
      <c r="AN117" s="14">
        <v>0</v>
      </c>
      <c r="AO117" s="14">
        <v>0</v>
      </c>
      <c r="AP117" s="14">
        <v>0</v>
      </c>
      <c r="AQ117" s="14">
        <v>0</v>
      </c>
      <c r="AR117" s="14">
        <v>0</v>
      </c>
      <c r="AS117" s="14">
        <v>0</v>
      </c>
      <c r="AT117" s="14">
        <v>0</v>
      </c>
      <c r="AU117" s="14">
        <v>0</v>
      </c>
      <c r="AV117" s="14">
        <v>0</v>
      </c>
      <c r="AW117" s="14">
        <v>0</v>
      </c>
      <c r="AX117" s="14">
        <v>0</v>
      </c>
      <c r="AY117" s="14">
        <v>0</v>
      </c>
      <c r="AZ117" s="14">
        <v>0</v>
      </c>
      <c r="BA117" s="14">
        <v>0</v>
      </c>
      <c r="BB117" s="14">
        <v>0</v>
      </c>
      <c r="BC117" s="14">
        <v>0</v>
      </c>
      <c r="BD117" s="14">
        <v>0</v>
      </c>
      <c r="BE117" s="14">
        <v>0</v>
      </c>
      <c r="BF117" s="14">
        <v>0</v>
      </c>
      <c r="BG117" s="14">
        <v>0</v>
      </c>
      <c r="BH117" s="14">
        <v>0</v>
      </c>
      <c r="BI117" s="14">
        <v>0</v>
      </c>
      <c r="BJ117" s="14">
        <v>0</v>
      </c>
      <c r="BK117" s="14">
        <v>0</v>
      </c>
      <c r="BL117" s="14">
        <v>0</v>
      </c>
      <c r="BM117" s="14">
        <v>0</v>
      </c>
      <c r="BN117" s="14">
        <v>0</v>
      </c>
      <c r="BO117" s="14">
        <v>0</v>
      </c>
      <c r="BP117" s="14">
        <v>0</v>
      </c>
      <c r="BQ117" s="14">
        <v>0</v>
      </c>
      <c r="BR117" s="14">
        <v>0</v>
      </c>
      <c r="BS117" s="14">
        <v>0</v>
      </c>
      <c r="BT117" s="14">
        <v>0</v>
      </c>
      <c r="BU117" s="14">
        <v>0</v>
      </c>
      <c r="BV117" s="14">
        <v>0</v>
      </c>
      <c r="BW117" s="14">
        <v>0</v>
      </c>
      <c r="BX117" s="14">
        <v>0</v>
      </c>
      <c r="BY117" s="14">
        <v>0</v>
      </c>
      <c r="BZ117" s="14">
        <v>0</v>
      </c>
      <c r="CA117" s="14">
        <v>0</v>
      </c>
      <c r="CB117" s="14">
        <v>0</v>
      </c>
      <c r="CC117" s="14">
        <v>0</v>
      </c>
      <c r="CD117" s="14">
        <v>0</v>
      </c>
      <c r="CE117" s="14">
        <v>0</v>
      </c>
      <c r="CF117" s="14">
        <v>0</v>
      </c>
      <c r="CG117" s="14">
        <v>0</v>
      </c>
      <c r="CH117" s="14">
        <v>0</v>
      </c>
      <c r="CI117" s="14">
        <v>0</v>
      </c>
      <c r="CJ117" s="14">
        <v>0</v>
      </c>
      <c r="CK117" s="14">
        <v>0</v>
      </c>
      <c r="CL117" s="14">
        <v>0</v>
      </c>
      <c r="CM117" s="14">
        <v>0</v>
      </c>
      <c r="CN117" s="14">
        <v>0</v>
      </c>
      <c r="CO117" s="14">
        <v>0</v>
      </c>
      <c r="CP117" s="14">
        <v>0</v>
      </c>
      <c r="CQ117" s="14">
        <v>0</v>
      </c>
      <c r="CR117" s="14">
        <v>0</v>
      </c>
      <c r="CS117" s="14">
        <v>0</v>
      </c>
      <c r="CT117" s="14">
        <v>0</v>
      </c>
      <c r="CU117" s="14">
        <v>0</v>
      </c>
      <c r="CV117" s="14">
        <v>0</v>
      </c>
      <c r="CW117" s="14">
        <v>0</v>
      </c>
      <c r="CX117" s="14">
        <v>0</v>
      </c>
      <c r="CY117" s="14">
        <v>0</v>
      </c>
      <c r="CZ117" s="14">
        <v>0</v>
      </c>
      <c r="DA117" s="14">
        <v>0</v>
      </c>
    </row>
    <row r="118" spans="1:105" s="13" customFormat="1" x14ac:dyDescent="0.15">
      <c r="A118" s="12"/>
      <c r="C118" s="14"/>
      <c r="D118" s="14"/>
      <c r="E118" s="14">
        <v>12</v>
      </c>
      <c r="F118" s="14">
        <v>2</v>
      </c>
      <c r="G118" s="14">
        <v>2</v>
      </c>
      <c r="H118" s="14">
        <v>2</v>
      </c>
      <c r="I118" s="14">
        <v>2</v>
      </c>
      <c r="J118" s="14">
        <v>2</v>
      </c>
      <c r="K118" s="14">
        <v>2</v>
      </c>
      <c r="L118" s="14">
        <v>2</v>
      </c>
      <c r="M118" s="14">
        <v>2</v>
      </c>
      <c r="N118" s="14">
        <v>2</v>
      </c>
      <c r="O118" s="14">
        <v>2</v>
      </c>
      <c r="P118" s="14">
        <v>2</v>
      </c>
      <c r="Q118" s="14">
        <v>1</v>
      </c>
      <c r="R118" s="14">
        <v>0</v>
      </c>
      <c r="S118" s="14">
        <v>0</v>
      </c>
      <c r="T118" s="14">
        <v>0</v>
      </c>
      <c r="U118" s="14">
        <v>0</v>
      </c>
      <c r="V118" s="14">
        <v>0</v>
      </c>
      <c r="W118" s="14">
        <v>0</v>
      </c>
      <c r="X118" s="14">
        <v>0</v>
      </c>
      <c r="Y118" s="14">
        <v>0</v>
      </c>
      <c r="Z118" s="14">
        <v>0</v>
      </c>
      <c r="AA118" s="14">
        <v>0</v>
      </c>
      <c r="AB118" s="14">
        <v>0</v>
      </c>
      <c r="AC118" s="14">
        <v>0</v>
      </c>
      <c r="AD118" s="14">
        <v>0</v>
      </c>
      <c r="AE118" s="14">
        <v>0</v>
      </c>
      <c r="AF118" s="14">
        <v>0</v>
      </c>
      <c r="AG118" s="14">
        <v>0</v>
      </c>
      <c r="AH118" s="14">
        <v>0</v>
      </c>
      <c r="AI118" s="14">
        <v>0</v>
      </c>
      <c r="AJ118" s="14">
        <v>0</v>
      </c>
      <c r="AK118" s="14">
        <v>0</v>
      </c>
      <c r="AL118" s="14">
        <v>0</v>
      </c>
      <c r="AM118" s="14">
        <v>0</v>
      </c>
      <c r="AN118" s="14">
        <v>0</v>
      </c>
      <c r="AO118" s="14">
        <v>0</v>
      </c>
      <c r="AP118" s="14">
        <v>0</v>
      </c>
      <c r="AQ118" s="14">
        <v>0</v>
      </c>
      <c r="AR118" s="14">
        <v>0</v>
      </c>
      <c r="AS118" s="14">
        <v>0</v>
      </c>
      <c r="AT118" s="14">
        <v>0</v>
      </c>
      <c r="AU118" s="14">
        <v>0</v>
      </c>
      <c r="AV118" s="14">
        <v>0</v>
      </c>
      <c r="AW118" s="14">
        <v>0</v>
      </c>
      <c r="AX118" s="14">
        <v>0</v>
      </c>
      <c r="AY118" s="14">
        <v>0</v>
      </c>
      <c r="AZ118" s="14">
        <v>0</v>
      </c>
      <c r="BA118" s="14">
        <v>0</v>
      </c>
      <c r="BB118" s="14">
        <v>0</v>
      </c>
      <c r="BC118" s="14">
        <v>0</v>
      </c>
      <c r="BD118" s="14">
        <v>0</v>
      </c>
      <c r="BE118" s="14">
        <v>0</v>
      </c>
      <c r="BF118" s="14">
        <v>0</v>
      </c>
      <c r="BG118" s="14">
        <v>0</v>
      </c>
      <c r="BH118" s="14">
        <v>0</v>
      </c>
      <c r="BI118" s="14">
        <v>0</v>
      </c>
      <c r="BJ118" s="14">
        <v>0</v>
      </c>
      <c r="BK118" s="14">
        <v>0</v>
      </c>
      <c r="BL118" s="14">
        <v>0</v>
      </c>
      <c r="BM118" s="14">
        <v>0</v>
      </c>
      <c r="BN118" s="14">
        <v>0</v>
      </c>
      <c r="BO118" s="14">
        <v>0</v>
      </c>
      <c r="BP118" s="14">
        <v>0</v>
      </c>
      <c r="BQ118" s="14">
        <v>0</v>
      </c>
      <c r="BR118" s="14">
        <v>0</v>
      </c>
      <c r="BS118" s="14">
        <v>0</v>
      </c>
      <c r="BT118" s="14">
        <v>0</v>
      </c>
      <c r="BU118" s="14">
        <v>0</v>
      </c>
      <c r="BV118" s="14">
        <v>0</v>
      </c>
      <c r="BW118" s="14">
        <v>0</v>
      </c>
      <c r="BX118" s="14">
        <v>0</v>
      </c>
      <c r="BY118" s="14">
        <v>0</v>
      </c>
      <c r="BZ118" s="14">
        <v>0</v>
      </c>
      <c r="CA118" s="14">
        <v>0</v>
      </c>
      <c r="CB118" s="14">
        <v>0</v>
      </c>
      <c r="CC118" s="14">
        <v>0</v>
      </c>
      <c r="CD118" s="14">
        <v>0</v>
      </c>
      <c r="CE118" s="14">
        <v>0</v>
      </c>
      <c r="CF118" s="14">
        <v>0</v>
      </c>
      <c r="CG118" s="14">
        <v>0</v>
      </c>
      <c r="CH118" s="14">
        <v>0</v>
      </c>
      <c r="CI118" s="14">
        <v>0</v>
      </c>
      <c r="CJ118" s="14">
        <v>0</v>
      </c>
      <c r="CK118" s="14">
        <v>0</v>
      </c>
      <c r="CL118" s="14">
        <v>0</v>
      </c>
      <c r="CM118" s="14">
        <v>0</v>
      </c>
      <c r="CN118" s="14">
        <v>0</v>
      </c>
      <c r="CO118" s="14">
        <v>0</v>
      </c>
      <c r="CP118" s="14">
        <v>0</v>
      </c>
      <c r="CQ118" s="14">
        <v>0</v>
      </c>
      <c r="CR118" s="14">
        <v>0</v>
      </c>
      <c r="CS118" s="14">
        <v>0</v>
      </c>
      <c r="CT118" s="14">
        <v>0</v>
      </c>
      <c r="CU118" s="14">
        <v>0</v>
      </c>
      <c r="CV118" s="14">
        <v>0</v>
      </c>
      <c r="CW118" s="14">
        <v>0</v>
      </c>
      <c r="CX118" s="14">
        <v>0</v>
      </c>
      <c r="CY118" s="14">
        <v>0</v>
      </c>
      <c r="CZ118" s="14">
        <v>0</v>
      </c>
      <c r="DA118" s="14">
        <v>0</v>
      </c>
    </row>
    <row r="119" spans="1:105" s="13" customFormat="1" x14ac:dyDescent="0.15">
      <c r="A119" s="12"/>
      <c r="C119" s="14"/>
      <c r="D119" s="14"/>
      <c r="E119" s="14">
        <v>13</v>
      </c>
      <c r="F119" s="14">
        <v>2</v>
      </c>
      <c r="G119" s="14">
        <v>2</v>
      </c>
      <c r="H119" s="14">
        <v>2</v>
      </c>
      <c r="I119" s="14">
        <v>2</v>
      </c>
      <c r="J119" s="14">
        <v>2</v>
      </c>
      <c r="K119" s="14">
        <v>2</v>
      </c>
      <c r="L119" s="14">
        <v>2</v>
      </c>
      <c r="M119" s="14">
        <v>2</v>
      </c>
      <c r="N119" s="14">
        <v>2</v>
      </c>
      <c r="O119" s="14">
        <v>2</v>
      </c>
      <c r="P119" s="14">
        <v>2</v>
      </c>
      <c r="Q119" s="14">
        <v>2</v>
      </c>
      <c r="R119" s="14">
        <v>1</v>
      </c>
      <c r="S119" s="14">
        <v>0</v>
      </c>
      <c r="T119" s="14">
        <v>0</v>
      </c>
      <c r="U119" s="14">
        <v>0</v>
      </c>
      <c r="V119" s="14">
        <v>0</v>
      </c>
      <c r="W119" s="14">
        <v>0</v>
      </c>
      <c r="X119" s="14">
        <v>0</v>
      </c>
      <c r="Y119" s="14">
        <v>0</v>
      </c>
      <c r="Z119" s="14">
        <v>0</v>
      </c>
      <c r="AA119" s="14">
        <v>0</v>
      </c>
      <c r="AB119" s="14">
        <v>0</v>
      </c>
      <c r="AC119" s="14">
        <v>0</v>
      </c>
      <c r="AD119" s="14">
        <v>0</v>
      </c>
      <c r="AE119" s="14">
        <v>0</v>
      </c>
      <c r="AF119" s="14">
        <v>0</v>
      </c>
      <c r="AG119" s="14">
        <v>0</v>
      </c>
      <c r="AH119" s="14">
        <v>0</v>
      </c>
      <c r="AI119" s="14">
        <v>0</v>
      </c>
      <c r="AJ119" s="14">
        <v>0</v>
      </c>
      <c r="AK119" s="14">
        <v>0</v>
      </c>
      <c r="AL119" s="14">
        <v>0</v>
      </c>
      <c r="AM119" s="14">
        <v>0</v>
      </c>
      <c r="AN119" s="14">
        <v>0</v>
      </c>
      <c r="AO119" s="14">
        <v>0</v>
      </c>
      <c r="AP119" s="14">
        <v>0</v>
      </c>
      <c r="AQ119" s="14">
        <v>0</v>
      </c>
      <c r="AR119" s="14">
        <v>0</v>
      </c>
      <c r="AS119" s="14">
        <v>0</v>
      </c>
      <c r="AT119" s="14">
        <v>0</v>
      </c>
      <c r="AU119" s="14">
        <v>0</v>
      </c>
      <c r="AV119" s="14">
        <v>0</v>
      </c>
      <c r="AW119" s="14">
        <v>0</v>
      </c>
      <c r="AX119" s="14">
        <v>0</v>
      </c>
      <c r="AY119" s="14">
        <v>0</v>
      </c>
      <c r="AZ119" s="14">
        <v>0</v>
      </c>
      <c r="BA119" s="14">
        <v>0</v>
      </c>
      <c r="BB119" s="14">
        <v>0</v>
      </c>
      <c r="BC119" s="14">
        <v>0</v>
      </c>
      <c r="BD119" s="14">
        <v>0</v>
      </c>
      <c r="BE119" s="14">
        <v>0</v>
      </c>
      <c r="BF119" s="14">
        <v>0</v>
      </c>
      <c r="BG119" s="14">
        <v>0</v>
      </c>
      <c r="BH119" s="14">
        <v>0</v>
      </c>
      <c r="BI119" s="14">
        <v>0</v>
      </c>
      <c r="BJ119" s="14">
        <v>0</v>
      </c>
      <c r="BK119" s="14">
        <v>0</v>
      </c>
      <c r="BL119" s="14">
        <v>0</v>
      </c>
      <c r="BM119" s="14">
        <v>0</v>
      </c>
      <c r="BN119" s="14">
        <v>0</v>
      </c>
      <c r="BO119" s="14">
        <v>0</v>
      </c>
      <c r="BP119" s="14">
        <v>0</v>
      </c>
      <c r="BQ119" s="14">
        <v>0</v>
      </c>
      <c r="BR119" s="14">
        <v>0</v>
      </c>
      <c r="BS119" s="14">
        <v>0</v>
      </c>
      <c r="BT119" s="14">
        <v>0</v>
      </c>
      <c r="BU119" s="14">
        <v>0</v>
      </c>
      <c r="BV119" s="14">
        <v>0</v>
      </c>
      <c r="BW119" s="14">
        <v>0</v>
      </c>
      <c r="BX119" s="14">
        <v>0</v>
      </c>
      <c r="BY119" s="14">
        <v>0</v>
      </c>
      <c r="BZ119" s="14">
        <v>0</v>
      </c>
      <c r="CA119" s="14">
        <v>0</v>
      </c>
      <c r="CB119" s="14">
        <v>0</v>
      </c>
      <c r="CC119" s="14">
        <v>0</v>
      </c>
      <c r="CD119" s="14">
        <v>0</v>
      </c>
      <c r="CE119" s="14">
        <v>0</v>
      </c>
      <c r="CF119" s="14">
        <v>0</v>
      </c>
      <c r="CG119" s="14">
        <v>0</v>
      </c>
      <c r="CH119" s="14">
        <v>0</v>
      </c>
      <c r="CI119" s="14">
        <v>0</v>
      </c>
      <c r="CJ119" s="14">
        <v>0</v>
      </c>
      <c r="CK119" s="14">
        <v>0</v>
      </c>
      <c r="CL119" s="14">
        <v>0</v>
      </c>
      <c r="CM119" s="14">
        <v>0</v>
      </c>
      <c r="CN119" s="14">
        <v>0</v>
      </c>
      <c r="CO119" s="14">
        <v>0</v>
      </c>
      <c r="CP119" s="14">
        <v>0</v>
      </c>
      <c r="CQ119" s="14">
        <v>0</v>
      </c>
      <c r="CR119" s="14">
        <v>0</v>
      </c>
      <c r="CS119" s="14">
        <v>0</v>
      </c>
      <c r="CT119" s="14">
        <v>0</v>
      </c>
      <c r="CU119" s="14">
        <v>0</v>
      </c>
      <c r="CV119" s="14">
        <v>0</v>
      </c>
      <c r="CW119" s="14">
        <v>0</v>
      </c>
      <c r="CX119" s="14">
        <v>0</v>
      </c>
      <c r="CY119" s="14">
        <v>0</v>
      </c>
      <c r="CZ119" s="14">
        <v>0</v>
      </c>
      <c r="DA119" s="14">
        <v>0</v>
      </c>
    </row>
    <row r="120" spans="1:105" s="13" customFormat="1" x14ac:dyDescent="0.15">
      <c r="A120" s="12"/>
      <c r="C120" s="14"/>
      <c r="D120" s="14"/>
      <c r="E120" s="14">
        <v>14</v>
      </c>
      <c r="F120" s="14">
        <v>2</v>
      </c>
      <c r="G120" s="14">
        <v>2</v>
      </c>
      <c r="H120" s="14">
        <v>2</v>
      </c>
      <c r="I120" s="14">
        <v>2</v>
      </c>
      <c r="J120" s="14">
        <v>2</v>
      </c>
      <c r="K120" s="14">
        <v>2</v>
      </c>
      <c r="L120" s="14">
        <v>2</v>
      </c>
      <c r="M120" s="14">
        <v>2</v>
      </c>
      <c r="N120" s="14">
        <v>2</v>
      </c>
      <c r="O120" s="14">
        <v>2</v>
      </c>
      <c r="P120" s="14">
        <v>2</v>
      </c>
      <c r="Q120" s="14">
        <v>2</v>
      </c>
      <c r="R120" s="14">
        <v>2</v>
      </c>
      <c r="S120" s="14">
        <v>1</v>
      </c>
      <c r="T120" s="14">
        <v>0</v>
      </c>
      <c r="U120" s="14">
        <v>0</v>
      </c>
      <c r="V120" s="14">
        <v>0</v>
      </c>
      <c r="W120" s="14">
        <v>0</v>
      </c>
      <c r="X120" s="14">
        <v>0</v>
      </c>
      <c r="Y120" s="14">
        <v>0</v>
      </c>
      <c r="Z120" s="14">
        <v>0</v>
      </c>
      <c r="AA120" s="14">
        <v>0</v>
      </c>
      <c r="AB120" s="14">
        <v>0</v>
      </c>
      <c r="AC120" s="14">
        <v>0</v>
      </c>
      <c r="AD120" s="14">
        <v>0</v>
      </c>
      <c r="AE120" s="14">
        <v>0</v>
      </c>
      <c r="AF120" s="14">
        <v>0</v>
      </c>
      <c r="AG120" s="14">
        <v>0</v>
      </c>
      <c r="AH120" s="14">
        <v>0</v>
      </c>
      <c r="AI120" s="14">
        <v>0</v>
      </c>
      <c r="AJ120" s="14">
        <v>0</v>
      </c>
      <c r="AK120" s="14">
        <v>0</v>
      </c>
      <c r="AL120" s="14">
        <v>0</v>
      </c>
      <c r="AM120" s="14">
        <v>0</v>
      </c>
      <c r="AN120" s="14">
        <v>0</v>
      </c>
      <c r="AO120" s="14">
        <v>0</v>
      </c>
      <c r="AP120" s="14">
        <v>0</v>
      </c>
      <c r="AQ120" s="14">
        <v>0</v>
      </c>
      <c r="AR120" s="14">
        <v>0</v>
      </c>
      <c r="AS120" s="14">
        <v>0</v>
      </c>
      <c r="AT120" s="14">
        <v>0</v>
      </c>
      <c r="AU120" s="14">
        <v>0</v>
      </c>
      <c r="AV120" s="14">
        <v>0</v>
      </c>
      <c r="AW120" s="14">
        <v>0</v>
      </c>
      <c r="AX120" s="14">
        <v>0</v>
      </c>
      <c r="AY120" s="14">
        <v>0</v>
      </c>
      <c r="AZ120" s="14">
        <v>0</v>
      </c>
      <c r="BA120" s="14">
        <v>0</v>
      </c>
      <c r="BB120" s="14">
        <v>0</v>
      </c>
      <c r="BC120" s="14">
        <v>0</v>
      </c>
      <c r="BD120" s="14">
        <v>0</v>
      </c>
      <c r="BE120" s="14">
        <v>0</v>
      </c>
      <c r="BF120" s="14">
        <v>0</v>
      </c>
      <c r="BG120" s="14">
        <v>0</v>
      </c>
      <c r="BH120" s="14">
        <v>0</v>
      </c>
      <c r="BI120" s="14">
        <v>0</v>
      </c>
      <c r="BJ120" s="14">
        <v>0</v>
      </c>
      <c r="BK120" s="14">
        <v>0</v>
      </c>
      <c r="BL120" s="14">
        <v>0</v>
      </c>
      <c r="BM120" s="14">
        <v>0</v>
      </c>
      <c r="BN120" s="14">
        <v>0</v>
      </c>
      <c r="BO120" s="14">
        <v>0</v>
      </c>
      <c r="BP120" s="14">
        <v>0</v>
      </c>
      <c r="BQ120" s="14">
        <v>0</v>
      </c>
      <c r="BR120" s="14">
        <v>0</v>
      </c>
      <c r="BS120" s="14">
        <v>0</v>
      </c>
      <c r="BT120" s="14">
        <v>0</v>
      </c>
      <c r="BU120" s="14">
        <v>0</v>
      </c>
      <c r="BV120" s="14">
        <v>0</v>
      </c>
      <c r="BW120" s="14">
        <v>0</v>
      </c>
      <c r="BX120" s="14">
        <v>0</v>
      </c>
      <c r="BY120" s="14">
        <v>0</v>
      </c>
      <c r="BZ120" s="14">
        <v>0</v>
      </c>
      <c r="CA120" s="14">
        <v>0</v>
      </c>
      <c r="CB120" s="14">
        <v>0</v>
      </c>
      <c r="CC120" s="14">
        <v>0</v>
      </c>
      <c r="CD120" s="14">
        <v>0</v>
      </c>
      <c r="CE120" s="14">
        <v>0</v>
      </c>
      <c r="CF120" s="14">
        <v>0</v>
      </c>
      <c r="CG120" s="14">
        <v>0</v>
      </c>
      <c r="CH120" s="14">
        <v>0</v>
      </c>
      <c r="CI120" s="14">
        <v>0</v>
      </c>
      <c r="CJ120" s="14">
        <v>0</v>
      </c>
      <c r="CK120" s="14">
        <v>0</v>
      </c>
      <c r="CL120" s="14">
        <v>0</v>
      </c>
      <c r="CM120" s="14">
        <v>0</v>
      </c>
      <c r="CN120" s="14">
        <v>0</v>
      </c>
      <c r="CO120" s="14">
        <v>0</v>
      </c>
      <c r="CP120" s="14">
        <v>0</v>
      </c>
      <c r="CQ120" s="14">
        <v>0</v>
      </c>
      <c r="CR120" s="14">
        <v>0</v>
      </c>
      <c r="CS120" s="14">
        <v>0</v>
      </c>
      <c r="CT120" s="14">
        <v>0</v>
      </c>
      <c r="CU120" s="14">
        <v>0</v>
      </c>
      <c r="CV120" s="14">
        <v>0</v>
      </c>
      <c r="CW120" s="14">
        <v>0</v>
      </c>
      <c r="CX120" s="14">
        <v>0</v>
      </c>
      <c r="CY120" s="14">
        <v>0</v>
      </c>
      <c r="CZ120" s="14">
        <v>0</v>
      </c>
      <c r="DA120" s="14">
        <v>0</v>
      </c>
    </row>
    <row r="121" spans="1:105" s="13" customFormat="1" x14ac:dyDescent="0.15">
      <c r="A121" s="12"/>
      <c r="C121" s="14"/>
      <c r="D121" s="14"/>
      <c r="E121" s="14">
        <v>15</v>
      </c>
      <c r="F121" s="14">
        <v>2</v>
      </c>
      <c r="G121" s="14">
        <v>2</v>
      </c>
      <c r="H121" s="14">
        <v>2</v>
      </c>
      <c r="I121" s="14">
        <v>2</v>
      </c>
      <c r="J121" s="14">
        <v>2</v>
      </c>
      <c r="K121" s="14">
        <v>2</v>
      </c>
      <c r="L121" s="14">
        <v>2</v>
      </c>
      <c r="M121" s="14">
        <v>2</v>
      </c>
      <c r="N121" s="14">
        <v>2</v>
      </c>
      <c r="O121" s="14">
        <v>2</v>
      </c>
      <c r="P121" s="14">
        <v>2</v>
      </c>
      <c r="Q121" s="14">
        <v>2</v>
      </c>
      <c r="R121" s="14">
        <v>2</v>
      </c>
      <c r="S121" s="14">
        <v>2</v>
      </c>
      <c r="T121" s="14">
        <v>1</v>
      </c>
      <c r="U121" s="14">
        <v>0</v>
      </c>
      <c r="V121" s="14">
        <v>0</v>
      </c>
      <c r="W121" s="14">
        <v>0</v>
      </c>
      <c r="X121" s="14">
        <v>0</v>
      </c>
      <c r="Y121" s="14">
        <v>0</v>
      </c>
      <c r="Z121" s="14">
        <v>0</v>
      </c>
      <c r="AA121" s="14">
        <v>0</v>
      </c>
      <c r="AB121" s="14">
        <v>0</v>
      </c>
      <c r="AC121" s="14">
        <v>0</v>
      </c>
      <c r="AD121" s="14">
        <v>0</v>
      </c>
      <c r="AE121" s="14">
        <v>0</v>
      </c>
      <c r="AF121" s="14">
        <v>0</v>
      </c>
      <c r="AG121" s="14">
        <v>0</v>
      </c>
      <c r="AH121" s="14">
        <v>0</v>
      </c>
      <c r="AI121" s="14">
        <v>0</v>
      </c>
      <c r="AJ121" s="14">
        <v>0</v>
      </c>
      <c r="AK121" s="14">
        <v>0</v>
      </c>
      <c r="AL121" s="14">
        <v>0</v>
      </c>
      <c r="AM121" s="14">
        <v>0</v>
      </c>
      <c r="AN121" s="14">
        <v>0</v>
      </c>
      <c r="AO121" s="14">
        <v>0</v>
      </c>
      <c r="AP121" s="14">
        <v>0</v>
      </c>
      <c r="AQ121" s="14">
        <v>0</v>
      </c>
      <c r="AR121" s="14">
        <v>0</v>
      </c>
      <c r="AS121" s="14">
        <v>0</v>
      </c>
      <c r="AT121" s="14">
        <v>0</v>
      </c>
      <c r="AU121" s="14">
        <v>0</v>
      </c>
      <c r="AV121" s="14">
        <v>0</v>
      </c>
      <c r="AW121" s="14">
        <v>0</v>
      </c>
      <c r="AX121" s="14">
        <v>0</v>
      </c>
      <c r="AY121" s="14">
        <v>0</v>
      </c>
      <c r="AZ121" s="14">
        <v>0</v>
      </c>
      <c r="BA121" s="14">
        <v>0</v>
      </c>
      <c r="BB121" s="14">
        <v>0</v>
      </c>
      <c r="BC121" s="14">
        <v>0</v>
      </c>
      <c r="BD121" s="14">
        <v>0</v>
      </c>
      <c r="BE121" s="14">
        <v>0</v>
      </c>
      <c r="BF121" s="14">
        <v>0</v>
      </c>
      <c r="BG121" s="14">
        <v>0</v>
      </c>
      <c r="BH121" s="14">
        <v>0</v>
      </c>
      <c r="BI121" s="14">
        <v>0</v>
      </c>
      <c r="BJ121" s="14">
        <v>0</v>
      </c>
      <c r="BK121" s="14">
        <v>0</v>
      </c>
      <c r="BL121" s="14">
        <v>0</v>
      </c>
      <c r="BM121" s="14">
        <v>0</v>
      </c>
      <c r="BN121" s="14">
        <v>0</v>
      </c>
      <c r="BO121" s="14">
        <v>0</v>
      </c>
      <c r="BP121" s="14">
        <v>0</v>
      </c>
      <c r="BQ121" s="14">
        <v>0</v>
      </c>
      <c r="BR121" s="14">
        <v>0</v>
      </c>
      <c r="BS121" s="14">
        <v>0</v>
      </c>
      <c r="BT121" s="14">
        <v>0</v>
      </c>
      <c r="BU121" s="14">
        <v>0</v>
      </c>
      <c r="BV121" s="14">
        <v>0</v>
      </c>
      <c r="BW121" s="14">
        <v>0</v>
      </c>
      <c r="BX121" s="14">
        <v>0</v>
      </c>
      <c r="BY121" s="14">
        <v>0</v>
      </c>
      <c r="BZ121" s="14">
        <v>0</v>
      </c>
      <c r="CA121" s="14">
        <v>0</v>
      </c>
      <c r="CB121" s="14">
        <v>0</v>
      </c>
      <c r="CC121" s="14">
        <v>0</v>
      </c>
      <c r="CD121" s="14">
        <v>0</v>
      </c>
      <c r="CE121" s="14">
        <v>0</v>
      </c>
      <c r="CF121" s="14">
        <v>0</v>
      </c>
      <c r="CG121" s="14">
        <v>0</v>
      </c>
      <c r="CH121" s="14">
        <v>0</v>
      </c>
      <c r="CI121" s="14">
        <v>0</v>
      </c>
      <c r="CJ121" s="14">
        <v>0</v>
      </c>
      <c r="CK121" s="14">
        <v>0</v>
      </c>
      <c r="CL121" s="14">
        <v>0</v>
      </c>
      <c r="CM121" s="14">
        <v>0</v>
      </c>
      <c r="CN121" s="14">
        <v>0</v>
      </c>
      <c r="CO121" s="14">
        <v>0</v>
      </c>
      <c r="CP121" s="14">
        <v>0</v>
      </c>
      <c r="CQ121" s="14">
        <v>0</v>
      </c>
      <c r="CR121" s="14">
        <v>0</v>
      </c>
      <c r="CS121" s="14">
        <v>0</v>
      </c>
      <c r="CT121" s="14">
        <v>0</v>
      </c>
      <c r="CU121" s="14">
        <v>0</v>
      </c>
      <c r="CV121" s="14">
        <v>0</v>
      </c>
      <c r="CW121" s="14">
        <v>0</v>
      </c>
      <c r="CX121" s="14">
        <v>0</v>
      </c>
      <c r="CY121" s="14">
        <v>0</v>
      </c>
      <c r="CZ121" s="14">
        <v>0</v>
      </c>
      <c r="DA121" s="14">
        <v>0</v>
      </c>
    </row>
    <row r="122" spans="1:105" s="13" customFormat="1" x14ac:dyDescent="0.15">
      <c r="A122" s="12"/>
      <c r="C122" s="14"/>
      <c r="D122" s="14"/>
      <c r="E122" s="14">
        <v>16</v>
      </c>
      <c r="F122" s="14">
        <v>2</v>
      </c>
      <c r="G122" s="14">
        <v>2</v>
      </c>
      <c r="H122" s="14">
        <v>2</v>
      </c>
      <c r="I122" s="14">
        <v>2</v>
      </c>
      <c r="J122" s="14">
        <v>2</v>
      </c>
      <c r="K122" s="14">
        <v>2</v>
      </c>
      <c r="L122" s="14">
        <v>2</v>
      </c>
      <c r="M122" s="14">
        <v>2</v>
      </c>
      <c r="N122" s="14">
        <v>2</v>
      </c>
      <c r="O122" s="14">
        <v>2</v>
      </c>
      <c r="P122" s="14">
        <v>2</v>
      </c>
      <c r="Q122" s="14">
        <v>2</v>
      </c>
      <c r="R122" s="14">
        <v>2</v>
      </c>
      <c r="S122" s="14">
        <v>2</v>
      </c>
      <c r="T122" s="14">
        <v>2</v>
      </c>
      <c r="U122" s="14">
        <v>1</v>
      </c>
      <c r="V122" s="14">
        <v>0</v>
      </c>
      <c r="W122" s="14">
        <v>0</v>
      </c>
      <c r="X122" s="14">
        <v>0</v>
      </c>
      <c r="Y122" s="14">
        <v>0</v>
      </c>
      <c r="Z122" s="14">
        <v>0</v>
      </c>
      <c r="AA122" s="14">
        <v>0</v>
      </c>
      <c r="AB122" s="14">
        <v>0</v>
      </c>
      <c r="AC122" s="14">
        <v>0</v>
      </c>
      <c r="AD122" s="14">
        <v>0</v>
      </c>
      <c r="AE122" s="14">
        <v>0</v>
      </c>
      <c r="AF122" s="14">
        <v>0</v>
      </c>
      <c r="AG122" s="14">
        <v>0</v>
      </c>
      <c r="AH122" s="14">
        <v>0</v>
      </c>
      <c r="AI122" s="14">
        <v>0</v>
      </c>
      <c r="AJ122" s="14">
        <v>0</v>
      </c>
      <c r="AK122" s="14">
        <v>0</v>
      </c>
      <c r="AL122" s="14">
        <v>0</v>
      </c>
      <c r="AM122" s="14">
        <v>0</v>
      </c>
      <c r="AN122" s="14">
        <v>0</v>
      </c>
      <c r="AO122" s="14">
        <v>0</v>
      </c>
      <c r="AP122" s="14">
        <v>0</v>
      </c>
      <c r="AQ122" s="14">
        <v>0</v>
      </c>
      <c r="AR122" s="14">
        <v>0</v>
      </c>
      <c r="AS122" s="14">
        <v>0</v>
      </c>
      <c r="AT122" s="14">
        <v>0</v>
      </c>
      <c r="AU122" s="14">
        <v>0</v>
      </c>
      <c r="AV122" s="14">
        <v>0</v>
      </c>
      <c r="AW122" s="14">
        <v>0</v>
      </c>
      <c r="AX122" s="14">
        <v>0</v>
      </c>
      <c r="AY122" s="14">
        <v>0</v>
      </c>
      <c r="AZ122" s="14">
        <v>0</v>
      </c>
      <c r="BA122" s="14">
        <v>0</v>
      </c>
      <c r="BB122" s="14">
        <v>0</v>
      </c>
      <c r="BC122" s="14">
        <v>0</v>
      </c>
      <c r="BD122" s="14">
        <v>0</v>
      </c>
      <c r="BE122" s="14">
        <v>0</v>
      </c>
      <c r="BF122" s="14">
        <v>0</v>
      </c>
      <c r="BG122" s="14">
        <v>0</v>
      </c>
      <c r="BH122" s="14">
        <v>0</v>
      </c>
      <c r="BI122" s="14">
        <v>0</v>
      </c>
      <c r="BJ122" s="14">
        <v>0</v>
      </c>
      <c r="BK122" s="14">
        <v>0</v>
      </c>
      <c r="BL122" s="14">
        <v>0</v>
      </c>
      <c r="BM122" s="14">
        <v>0</v>
      </c>
      <c r="BN122" s="14">
        <v>0</v>
      </c>
      <c r="BO122" s="14">
        <v>0</v>
      </c>
      <c r="BP122" s="14">
        <v>0</v>
      </c>
      <c r="BQ122" s="14">
        <v>0</v>
      </c>
      <c r="BR122" s="14">
        <v>0</v>
      </c>
      <c r="BS122" s="14">
        <v>0</v>
      </c>
      <c r="BT122" s="14">
        <v>0</v>
      </c>
      <c r="BU122" s="14">
        <v>0</v>
      </c>
      <c r="BV122" s="14">
        <v>0</v>
      </c>
      <c r="BW122" s="14">
        <v>0</v>
      </c>
      <c r="BX122" s="14">
        <v>0</v>
      </c>
      <c r="BY122" s="14">
        <v>0</v>
      </c>
      <c r="BZ122" s="14">
        <v>0</v>
      </c>
      <c r="CA122" s="14">
        <v>0</v>
      </c>
      <c r="CB122" s="14">
        <v>0</v>
      </c>
      <c r="CC122" s="14">
        <v>0</v>
      </c>
      <c r="CD122" s="14">
        <v>0</v>
      </c>
      <c r="CE122" s="14">
        <v>0</v>
      </c>
      <c r="CF122" s="14">
        <v>0</v>
      </c>
      <c r="CG122" s="14">
        <v>0</v>
      </c>
      <c r="CH122" s="14">
        <v>0</v>
      </c>
      <c r="CI122" s="14">
        <v>0</v>
      </c>
      <c r="CJ122" s="14">
        <v>0</v>
      </c>
      <c r="CK122" s="14">
        <v>0</v>
      </c>
      <c r="CL122" s="14">
        <v>0</v>
      </c>
      <c r="CM122" s="14">
        <v>0</v>
      </c>
      <c r="CN122" s="14">
        <v>0</v>
      </c>
      <c r="CO122" s="14">
        <v>0</v>
      </c>
      <c r="CP122" s="14">
        <v>0</v>
      </c>
      <c r="CQ122" s="14">
        <v>0</v>
      </c>
      <c r="CR122" s="14">
        <v>0</v>
      </c>
      <c r="CS122" s="14">
        <v>0</v>
      </c>
      <c r="CT122" s="14">
        <v>0</v>
      </c>
      <c r="CU122" s="14">
        <v>0</v>
      </c>
      <c r="CV122" s="14">
        <v>0</v>
      </c>
      <c r="CW122" s="14">
        <v>0</v>
      </c>
      <c r="CX122" s="14">
        <v>0</v>
      </c>
      <c r="CY122" s="14">
        <v>0</v>
      </c>
      <c r="CZ122" s="14">
        <v>0</v>
      </c>
      <c r="DA122" s="14">
        <v>0</v>
      </c>
    </row>
    <row r="123" spans="1:105" s="13" customFormat="1" x14ac:dyDescent="0.15">
      <c r="A123" s="12"/>
      <c r="C123" s="14"/>
      <c r="D123" s="14"/>
      <c r="E123" s="14">
        <v>17</v>
      </c>
      <c r="F123" s="14">
        <v>2</v>
      </c>
      <c r="G123" s="14">
        <v>2</v>
      </c>
      <c r="H123" s="14">
        <v>2</v>
      </c>
      <c r="I123" s="14">
        <v>2</v>
      </c>
      <c r="J123" s="14">
        <v>2</v>
      </c>
      <c r="K123" s="14">
        <v>2</v>
      </c>
      <c r="L123" s="14">
        <v>2</v>
      </c>
      <c r="M123" s="14">
        <v>2</v>
      </c>
      <c r="N123" s="14">
        <v>2</v>
      </c>
      <c r="O123" s="14">
        <v>2</v>
      </c>
      <c r="P123" s="14">
        <v>2</v>
      </c>
      <c r="Q123" s="14">
        <v>2</v>
      </c>
      <c r="R123" s="14">
        <v>2</v>
      </c>
      <c r="S123" s="14">
        <v>2</v>
      </c>
      <c r="T123" s="14">
        <v>2</v>
      </c>
      <c r="U123" s="14">
        <v>2</v>
      </c>
      <c r="V123" s="14">
        <v>1</v>
      </c>
      <c r="W123" s="14">
        <v>0</v>
      </c>
      <c r="X123" s="14">
        <v>0</v>
      </c>
      <c r="Y123" s="14">
        <v>0</v>
      </c>
      <c r="Z123" s="14">
        <v>0</v>
      </c>
      <c r="AA123" s="14">
        <v>0</v>
      </c>
      <c r="AB123" s="14">
        <v>0</v>
      </c>
      <c r="AC123" s="14">
        <v>0</v>
      </c>
      <c r="AD123" s="14">
        <v>0</v>
      </c>
      <c r="AE123" s="14">
        <v>0</v>
      </c>
      <c r="AF123" s="14">
        <v>0</v>
      </c>
      <c r="AG123" s="14">
        <v>0</v>
      </c>
      <c r="AH123" s="14">
        <v>0</v>
      </c>
      <c r="AI123" s="14">
        <v>0</v>
      </c>
      <c r="AJ123" s="14">
        <v>0</v>
      </c>
      <c r="AK123" s="14">
        <v>0</v>
      </c>
      <c r="AL123" s="14">
        <v>0</v>
      </c>
      <c r="AM123" s="14">
        <v>0</v>
      </c>
      <c r="AN123" s="14">
        <v>0</v>
      </c>
      <c r="AO123" s="14">
        <v>0</v>
      </c>
      <c r="AP123" s="14">
        <v>0</v>
      </c>
      <c r="AQ123" s="14">
        <v>0</v>
      </c>
      <c r="AR123" s="14">
        <v>0</v>
      </c>
      <c r="AS123" s="14">
        <v>0</v>
      </c>
      <c r="AT123" s="14">
        <v>0</v>
      </c>
      <c r="AU123" s="14">
        <v>0</v>
      </c>
      <c r="AV123" s="14">
        <v>0</v>
      </c>
      <c r="AW123" s="14">
        <v>0</v>
      </c>
      <c r="AX123" s="14">
        <v>0</v>
      </c>
      <c r="AY123" s="14">
        <v>0</v>
      </c>
      <c r="AZ123" s="14">
        <v>0</v>
      </c>
      <c r="BA123" s="14">
        <v>0</v>
      </c>
      <c r="BB123" s="14">
        <v>0</v>
      </c>
      <c r="BC123" s="14">
        <v>0</v>
      </c>
      <c r="BD123" s="14">
        <v>0</v>
      </c>
      <c r="BE123" s="14">
        <v>0</v>
      </c>
      <c r="BF123" s="14">
        <v>0</v>
      </c>
      <c r="BG123" s="14">
        <v>0</v>
      </c>
      <c r="BH123" s="14">
        <v>0</v>
      </c>
      <c r="BI123" s="14">
        <v>0</v>
      </c>
      <c r="BJ123" s="14">
        <v>0</v>
      </c>
      <c r="BK123" s="14">
        <v>0</v>
      </c>
      <c r="BL123" s="14">
        <v>0</v>
      </c>
      <c r="BM123" s="14">
        <v>0</v>
      </c>
      <c r="BN123" s="14">
        <v>0</v>
      </c>
      <c r="BO123" s="14">
        <v>0</v>
      </c>
      <c r="BP123" s="14">
        <v>0</v>
      </c>
      <c r="BQ123" s="14">
        <v>0</v>
      </c>
      <c r="BR123" s="14">
        <v>0</v>
      </c>
      <c r="BS123" s="14">
        <v>0</v>
      </c>
      <c r="BT123" s="14">
        <v>0</v>
      </c>
      <c r="BU123" s="14">
        <v>0</v>
      </c>
      <c r="BV123" s="14">
        <v>0</v>
      </c>
      <c r="BW123" s="14">
        <v>0</v>
      </c>
      <c r="BX123" s="14">
        <v>0</v>
      </c>
      <c r="BY123" s="14">
        <v>0</v>
      </c>
      <c r="BZ123" s="14">
        <v>0</v>
      </c>
      <c r="CA123" s="14">
        <v>0</v>
      </c>
      <c r="CB123" s="14">
        <v>0</v>
      </c>
      <c r="CC123" s="14">
        <v>0</v>
      </c>
      <c r="CD123" s="14">
        <v>0</v>
      </c>
      <c r="CE123" s="14">
        <v>0</v>
      </c>
      <c r="CF123" s="14">
        <v>0</v>
      </c>
      <c r="CG123" s="14">
        <v>0</v>
      </c>
      <c r="CH123" s="14">
        <v>0</v>
      </c>
      <c r="CI123" s="14">
        <v>0</v>
      </c>
      <c r="CJ123" s="14">
        <v>0</v>
      </c>
      <c r="CK123" s="14">
        <v>0</v>
      </c>
      <c r="CL123" s="14">
        <v>0</v>
      </c>
      <c r="CM123" s="14">
        <v>0</v>
      </c>
      <c r="CN123" s="14">
        <v>0</v>
      </c>
      <c r="CO123" s="14">
        <v>0</v>
      </c>
      <c r="CP123" s="14">
        <v>0</v>
      </c>
      <c r="CQ123" s="14">
        <v>0</v>
      </c>
      <c r="CR123" s="14">
        <v>0</v>
      </c>
      <c r="CS123" s="14">
        <v>0</v>
      </c>
      <c r="CT123" s="14">
        <v>0</v>
      </c>
      <c r="CU123" s="14">
        <v>0</v>
      </c>
      <c r="CV123" s="14">
        <v>0</v>
      </c>
      <c r="CW123" s="14">
        <v>0</v>
      </c>
      <c r="CX123" s="14">
        <v>0</v>
      </c>
      <c r="CY123" s="14">
        <v>0</v>
      </c>
      <c r="CZ123" s="14">
        <v>0</v>
      </c>
      <c r="DA123" s="14">
        <v>0</v>
      </c>
    </row>
    <row r="124" spans="1:105" s="13" customFormat="1" x14ac:dyDescent="0.15">
      <c r="A124" s="12"/>
      <c r="C124" s="14"/>
      <c r="D124" s="14"/>
      <c r="E124" s="14">
        <v>18</v>
      </c>
      <c r="F124" s="14">
        <v>2</v>
      </c>
      <c r="G124" s="14">
        <v>2</v>
      </c>
      <c r="H124" s="14">
        <v>2</v>
      </c>
      <c r="I124" s="14">
        <v>2</v>
      </c>
      <c r="J124" s="14">
        <v>2</v>
      </c>
      <c r="K124" s="14">
        <v>2</v>
      </c>
      <c r="L124" s="14">
        <v>2</v>
      </c>
      <c r="M124" s="14">
        <v>2</v>
      </c>
      <c r="N124" s="14">
        <v>2</v>
      </c>
      <c r="O124" s="14">
        <v>2</v>
      </c>
      <c r="P124" s="14">
        <v>2</v>
      </c>
      <c r="Q124" s="14">
        <v>2</v>
      </c>
      <c r="R124" s="14">
        <v>2</v>
      </c>
      <c r="S124" s="14">
        <v>2</v>
      </c>
      <c r="T124" s="14">
        <v>2</v>
      </c>
      <c r="U124" s="14">
        <v>2</v>
      </c>
      <c r="V124" s="14">
        <v>2</v>
      </c>
      <c r="W124" s="14">
        <v>1</v>
      </c>
      <c r="X124" s="14">
        <v>0</v>
      </c>
      <c r="Y124" s="14">
        <v>0</v>
      </c>
      <c r="Z124" s="14">
        <v>0</v>
      </c>
      <c r="AA124" s="14">
        <v>0</v>
      </c>
      <c r="AB124" s="14">
        <v>0</v>
      </c>
      <c r="AC124" s="14">
        <v>0</v>
      </c>
      <c r="AD124" s="14">
        <v>0</v>
      </c>
      <c r="AE124" s="14">
        <v>0</v>
      </c>
      <c r="AF124" s="14">
        <v>0</v>
      </c>
      <c r="AG124" s="14">
        <v>0</v>
      </c>
      <c r="AH124" s="14">
        <v>0</v>
      </c>
      <c r="AI124" s="14">
        <v>0</v>
      </c>
      <c r="AJ124" s="14">
        <v>0</v>
      </c>
      <c r="AK124" s="14">
        <v>0</v>
      </c>
      <c r="AL124" s="14">
        <v>0</v>
      </c>
      <c r="AM124" s="14">
        <v>0</v>
      </c>
      <c r="AN124" s="14">
        <v>0</v>
      </c>
      <c r="AO124" s="14">
        <v>0</v>
      </c>
      <c r="AP124" s="14">
        <v>0</v>
      </c>
      <c r="AQ124" s="14">
        <v>0</v>
      </c>
      <c r="AR124" s="14">
        <v>0</v>
      </c>
      <c r="AS124" s="14">
        <v>0</v>
      </c>
      <c r="AT124" s="14">
        <v>0</v>
      </c>
      <c r="AU124" s="14">
        <v>0</v>
      </c>
      <c r="AV124" s="14">
        <v>0</v>
      </c>
      <c r="AW124" s="14">
        <v>0</v>
      </c>
      <c r="AX124" s="14">
        <v>0</v>
      </c>
      <c r="AY124" s="14">
        <v>0</v>
      </c>
      <c r="AZ124" s="14">
        <v>0</v>
      </c>
      <c r="BA124" s="14">
        <v>0</v>
      </c>
      <c r="BB124" s="14">
        <v>0</v>
      </c>
      <c r="BC124" s="14">
        <v>0</v>
      </c>
      <c r="BD124" s="14">
        <v>0</v>
      </c>
      <c r="BE124" s="14">
        <v>0</v>
      </c>
      <c r="BF124" s="14">
        <v>0</v>
      </c>
      <c r="BG124" s="14">
        <v>0</v>
      </c>
      <c r="BH124" s="14">
        <v>0</v>
      </c>
      <c r="BI124" s="14">
        <v>0</v>
      </c>
      <c r="BJ124" s="14">
        <v>0</v>
      </c>
      <c r="BK124" s="14">
        <v>0</v>
      </c>
      <c r="BL124" s="14">
        <v>0</v>
      </c>
      <c r="BM124" s="14">
        <v>0</v>
      </c>
      <c r="BN124" s="14">
        <v>0</v>
      </c>
      <c r="BO124" s="14">
        <v>0</v>
      </c>
      <c r="BP124" s="14">
        <v>0</v>
      </c>
      <c r="BQ124" s="14">
        <v>0</v>
      </c>
      <c r="BR124" s="14">
        <v>0</v>
      </c>
      <c r="BS124" s="14">
        <v>0</v>
      </c>
      <c r="BT124" s="14">
        <v>0</v>
      </c>
      <c r="BU124" s="14">
        <v>0</v>
      </c>
      <c r="BV124" s="14">
        <v>0</v>
      </c>
      <c r="BW124" s="14">
        <v>0</v>
      </c>
      <c r="BX124" s="14">
        <v>0</v>
      </c>
      <c r="BY124" s="14">
        <v>0</v>
      </c>
      <c r="BZ124" s="14">
        <v>0</v>
      </c>
      <c r="CA124" s="14">
        <v>0</v>
      </c>
      <c r="CB124" s="14">
        <v>0</v>
      </c>
      <c r="CC124" s="14">
        <v>0</v>
      </c>
      <c r="CD124" s="14">
        <v>0</v>
      </c>
      <c r="CE124" s="14">
        <v>0</v>
      </c>
      <c r="CF124" s="14">
        <v>0</v>
      </c>
      <c r="CG124" s="14">
        <v>0</v>
      </c>
      <c r="CH124" s="14">
        <v>0</v>
      </c>
      <c r="CI124" s="14">
        <v>0</v>
      </c>
      <c r="CJ124" s="14">
        <v>0</v>
      </c>
      <c r="CK124" s="14">
        <v>0</v>
      </c>
      <c r="CL124" s="14">
        <v>0</v>
      </c>
      <c r="CM124" s="14">
        <v>0</v>
      </c>
      <c r="CN124" s="14">
        <v>0</v>
      </c>
      <c r="CO124" s="14">
        <v>0</v>
      </c>
      <c r="CP124" s="14">
        <v>0</v>
      </c>
      <c r="CQ124" s="14">
        <v>0</v>
      </c>
      <c r="CR124" s="14">
        <v>0</v>
      </c>
      <c r="CS124" s="14">
        <v>0</v>
      </c>
      <c r="CT124" s="14">
        <v>0</v>
      </c>
      <c r="CU124" s="14">
        <v>0</v>
      </c>
      <c r="CV124" s="14">
        <v>0</v>
      </c>
      <c r="CW124" s="14">
        <v>0</v>
      </c>
      <c r="CX124" s="14">
        <v>0</v>
      </c>
      <c r="CY124" s="14">
        <v>0</v>
      </c>
      <c r="CZ124" s="14">
        <v>0</v>
      </c>
      <c r="DA124" s="14">
        <v>0</v>
      </c>
    </row>
    <row r="125" spans="1:105" s="13" customFormat="1" x14ac:dyDescent="0.15">
      <c r="A125" s="12"/>
      <c r="C125" s="14"/>
      <c r="D125" s="14"/>
      <c r="E125" s="14">
        <v>19</v>
      </c>
      <c r="F125" s="14">
        <v>2</v>
      </c>
      <c r="G125" s="14">
        <v>2</v>
      </c>
      <c r="H125" s="14">
        <v>2</v>
      </c>
      <c r="I125" s="14">
        <v>2</v>
      </c>
      <c r="J125" s="14">
        <v>2</v>
      </c>
      <c r="K125" s="14">
        <v>2</v>
      </c>
      <c r="L125" s="14">
        <v>2</v>
      </c>
      <c r="M125" s="14">
        <v>2</v>
      </c>
      <c r="N125" s="14">
        <v>2</v>
      </c>
      <c r="O125" s="14">
        <v>2</v>
      </c>
      <c r="P125" s="14">
        <v>2</v>
      </c>
      <c r="Q125" s="14">
        <v>2</v>
      </c>
      <c r="R125" s="14">
        <v>2</v>
      </c>
      <c r="S125" s="14">
        <v>2</v>
      </c>
      <c r="T125" s="14">
        <v>2</v>
      </c>
      <c r="U125" s="14">
        <v>2</v>
      </c>
      <c r="V125" s="14">
        <v>2</v>
      </c>
      <c r="W125" s="14">
        <v>2</v>
      </c>
      <c r="X125" s="14">
        <v>1</v>
      </c>
      <c r="Y125" s="14">
        <v>0</v>
      </c>
      <c r="Z125" s="14">
        <v>0</v>
      </c>
      <c r="AA125" s="14">
        <v>0</v>
      </c>
      <c r="AB125" s="14">
        <v>0</v>
      </c>
      <c r="AC125" s="14">
        <v>0</v>
      </c>
      <c r="AD125" s="14">
        <v>0</v>
      </c>
      <c r="AE125" s="14">
        <v>0</v>
      </c>
      <c r="AF125" s="14">
        <v>0</v>
      </c>
      <c r="AG125" s="14">
        <v>0</v>
      </c>
      <c r="AH125" s="14">
        <v>0</v>
      </c>
      <c r="AI125" s="14">
        <v>0</v>
      </c>
      <c r="AJ125" s="14">
        <v>0</v>
      </c>
      <c r="AK125" s="14">
        <v>0</v>
      </c>
      <c r="AL125" s="14">
        <v>0</v>
      </c>
      <c r="AM125" s="14">
        <v>0</v>
      </c>
      <c r="AN125" s="14">
        <v>0</v>
      </c>
      <c r="AO125" s="14">
        <v>0</v>
      </c>
      <c r="AP125" s="14">
        <v>0</v>
      </c>
      <c r="AQ125" s="14">
        <v>0</v>
      </c>
      <c r="AR125" s="14">
        <v>0</v>
      </c>
      <c r="AS125" s="14">
        <v>0</v>
      </c>
      <c r="AT125" s="14">
        <v>0</v>
      </c>
      <c r="AU125" s="14">
        <v>0</v>
      </c>
      <c r="AV125" s="14">
        <v>0</v>
      </c>
      <c r="AW125" s="14">
        <v>0</v>
      </c>
      <c r="AX125" s="14">
        <v>0</v>
      </c>
      <c r="AY125" s="14">
        <v>0</v>
      </c>
      <c r="AZ125" s="14">
        <v>0</v>
      </c>
      <c r="BA125" s="14">
        <v>0</v>
      </c>
      <c r="BB125" s="14">
        <v>0</v>
      </c>
      <c r="BC125" s="14">
        <v>0</v>
      </c>
      <c r="BD125" s="14">
        <v>0</v>
      </c>
      <c r="BE125" s="14">
        <v>0</v>
      </c>
      <c r="BF125" s="14">
        <v>0</v>
      </c>
      <c r="BG125" s="14">
        <v>0</v>
      </c>
      <c r="BH125" s="14">
        <v>0</v>
      </c>
      <c r="BI125" s="14">
        <v>0</v>
      </c>
      <c r="BJ125" s="14">
        <v>0</v>
      </c>
      <c r="BK125" s="14">
        <v>0</v>
      </c>
      <c r="BL125" s="14">
        <v>0</v>
      </c>
      <c r="BM125" s="14">
        <v>0</v>
      </c>
      <c r="BN125" s="14">
        <v>0</v>
      </c>
      <c r="BO125" s="14">
        <v>0</v>
      </c>
      <c r="BP125" s="14">
        <v>0</v>
      </c>
      <c r="BQ125" s="14">
        <v>0</v>
      </c>
      <c r="BR125" s="14">
        <v>0</v>
      </c>
      <c r="BS125" s="14">
        <v>0</v>
      </c>
      <c r="BT125" s="14">
        <v>0</v>
      </c>
      <c r="BU125" s="14">
        <v>0</v>
      </c>
      <c r="BV125" s="14">
        <v>0</v>
      </c>
      <c r="BW125" s="14">
        <v>0</v>
      </c>
      <c r="BX125" s="14">
        <v>0</v>
      </c>
      <c r="BY125" s="14">
        <v>0</v>
      </c>
      <c r="BZ125" s="14">
        <v>0</v>
      </c>
      <c r="CA125" s="14">
        <v>0</v>
      </c>
      <c r="CB125" s="14">
        <v>0</v>
      </c>
      <c r="CC125" s="14">
        <v>0</v>
      </c>
      <c r="CD125" s="14">
        <v>0</v>
      </c>
      <c r="CE125" s="14">
        <v>0</v>
      </c>
      <c r="CF125" s="14">
        <v>0</v>
      </c>
      <c r="CG125" s="14">
        <v>0</v>
      </c>
      <c r="CH125" s="14">
        <v>0</v>
      </c>
      <c r="CI125" s="14">
        <v>0</v>
      </c>
      <c r="CJ125" s="14">
        <v>0</v>
      </c>
      <c r="CK125" s="14">
        <v>0</v>
      </c>
      <c r="CL125" s="14">
        <v>0</v>
      </c>
      <c r="CM125" s="14">
        <v>0</v>
      </c>
      <c r="CN125" s="14">
        <v>0</v>
      </c>
      <c r="CO125" s="14">
        <v>0</v>
      </c>
      <c r="CP125" s="14">
        <v>0</v>
      </c>
      <c r="CQ125" s="14">
        <v>0</v>
      </c>
      <c r="CR125" s="14">
        <v>0</v>
      </c>
      <c r="CS125" s="14">
        <v>0</v>
      </c>
      <c r="CT125" s="14">
        <v>0</v>
      </c>
      <c r="CU125" s="14">
        <v>0</v>
      </c>
      <c r="CV125" s="14">
        <v>0</v>
      </c>
      <c r="CW125" s="14">
        <v>0</v>
      </c>
      <c r="CX125" s="14">
        <v>0</v>
      </c>
      <c r="CY125" s="14">
        <v>0</v>
      </c>
      <c r="CZ125" s="14">
        <v>0</v>
      </c>
      <c r="DA125" s="14">
        <v>0</v>
      </c>
    </row>
    <row r="126" spans="1:105" s="13" customFormat="1" x14ac:dyDescent="0.15">
      <c r="A126" s="12"/>
      <c r="C126" s="14"/>
      <c r="D126" s="14"/>
      <c r="E126" s="14">
        <v>20</v>
      </c>
      <c r="F126" s="14">
        <v>2</v>
      </c>
      <c r="G126" s="14">
        <v>2</v>
      </c>
      <c r="H126" s="14">
        <v>2</v>
      </c>
      <c r="I126" s="14">
        <v>2</v>
      </c>
      <c r="J126" s="14">
        <v>2</v>
      </c>
      <c r="K126" s="14">
        <v>2</v>
      </c>
      <c r="L126" s="14">
        <v>2</v>
      </c>
      <c r="M126" s="14">
        <v>2</v>
      </c>
      <c r="N126" s="14">
        <v>2</v>
      </c>
      <c r="O126" s="14">
        <v>2</v>
      </c>
      <c r="P126" s="14">
        <v>2</v>
      </c>
      <c r="Q126" s="14">
        <v>2</v>
      </c>
      <c r="R126" s="14">
        <v>2</v>
      </c>
      <c r="S126" s="14">
        <v>2</v>
      </c>
      <c r="T126" s="14">
        <v>2</v>
      </c>
      <c r="U126" s="14">
        <v>2</v>
      </c>
      <c r="V126" s="14">
        <v>2</v>
      </c>
      <c r="W126" s="14">
        <v>2</v>
      </c>
      <c r="X126" s="14">
        <v>2</v>
      </c>
      <c r="Y126" s="14">
        <v>1</v>
      </c>
      <c r="Z126" s="14">
        <v>0</v>
      </c>
      <c r="AA126" s="14">
        <v>0</v>
      </c>
      <c r="AB126" s="14">
        <v>0</v>
      </c>
      <c r="AC126" s="14">
        <v>0</v>
      </c>
      <c r="AD126" s="14">
        <v>0</v>
      </c>
      <c r="AE126" s="14">
        <v>0</v>
      </c>
      <c r="AF126" s="14">
        <v>0</v>
      </c>
      <c r="AG126" s="14">
        <v>0</v>
      </c>
      <c r="AH126" s="14">
        <v>0</v>
      </c>
      <c r="AI126" s="14">
        <v>0</v>
      </c>
      <c r="AJ126" s="14">
        <v>0</v>
      </c>
      <c r="AK126" s="14">
        <v>0</v>
      </c>
      <c r="AL126" s="14">
        <v>0</v>
      </c>
      <c r="AM126" s="14">
        <v>0</v>
      </c>
      <c r="AN126" s="14">
        <v>0</v>
      </c>
      <c r="AO126" s="14">
        <v>0</v>
      </c>
      <c r="AP126" s="14">
        <v>0</v>
      </c>
      <c r="AQ126" s="14">
        <v>0</v>
      </c>
      <c r="AR126" s="14">
        <v>0</v>
      </c>
      <c r="AS126" s="14">
        <v>0</v>
      </c>
      <c r="AT126" s="14">
        <v>0</v>
      </c>
      <c r="AU126" s="14">
        <v>0</v>
      </c>
      <c r="AV126" s="14">
        <v>0</v>
      </c>
      <c r="AW126" s="14">
        <v>0</v>
      </c>
      <c r="AX126" s="14">
        <v>0</v>
      </c>
      <c r="AY126" s="14">
        <v>0</v>
      </c>
      <c r="AZ126" s="14">
        <v>0</v>
      </c>
      <c r="BA126" s="14">
        <v>0</v>
      </c>
      <c r="BB126" s="14">
        <v>0</v>
      </c>
      <c r="BC126" s="14">
        <v>0</v>
      </c>
      <c r="BD126" s="14">
        <v>0</v>
      </c>
      <c r="BE126" s="14">
        <v>0</v>
      </c>
      <c r="BF126" s="14">
        <v>0</v>
      </c>
      <c r="BG126" s="14">
        <v>0</v>
      </c>
      <c r="BH126" s="14">
        <v>0</v>
      </c>
      <c r="BI126" s="14">
        <v>0</v>
      </c>
      <c r="BJ126" s="14">
        <v>0</v>
      </c>
      <c r="BK126" s="14">
        <v>0</v>
      </c>
      <c r="BL126" s="14">
        <v>0</v>
      </c>
      <c r="BM126" s="14">
        <v>0</v>
      </c>
      <c r="BN126" s="14">
        <v>0</v>
      </c>
      <c r="BO126" s="14">
        <v>0</v>
      </c>
      <c r="BP126" s="14">
        <v>0</v>
      </c>
      <c r="BQ126" s="14">
        <v>0</v>
      </c>
      <c r="BR126" s="14">
        <v>0</v>
      </c>
      <c r="BS126" s="14">
        <v>0</v>
      </c>
      <c r="BT126" s="14">
        <v>0</v>
      </c>
      <c r="BU126" s="14">
        <v>0</v>
      </c>
      <c r="BV126" s="14">
        <v>0</v>
      </c>
      <c r="BW126" s="14">
        <v>0</v>
      </c>
      <c r="BX126" s="14">
        <v>0</v>
      </c>
      <c r="BY126" s="14">
        <v>0</v>
      </c>
      <c r="BZ126" s="14">
        <v>0</v>
      </c>
      <c r="CA126" s="14">
        <v>0</v>
      </c>
      <c r="CB126" s="14">
        <v>0</v>
      </c>
      <c r="CC126" s="14">
        <v>0</v>
      </c>
      <c r="CD126" s="14">
        <v>0</v>
      </c>
      <c r="CE126" s="14">
        <v>0</v>
      </c>
      <c r="CF126" s="14">
        <v>0</v>
      </c>
      <c r="CG126" s="14">
        <v>0</v>
      </c>
      <c r="CH126" s="14">
        <v>0</v>
      </c>
      <c r="CI126" s="14">
        <v>0</v>
      </c>
      <c r="CJ126" s="14">
        <v>0</v>
      </c>
      <c r="CK126" s="14">
        <v>0</v>
      </c>
      <c r="CL126" s="14">
        <v>0</v>
      </c>
      <c r="CM126" s="14">
        <v>0</v>
      </c>
      <c r="CN126" s="14">
        <v>0</v>
      </c>
      <c r="CO126" s="14">
        <v>0</v>
      </c>
      <c r="CP126" s="14">
        <v>0</v>
      </c>
      <c r="CQ126" s="14">
        <v>0</v>
      </c>
      <c r="CR126" s="14">
        <v>0</v>
      </c>
      <c r="CS126" s="14">
        <v>0</v>
      </c>
      <c r="CT126" s="14">
        <v>0</v>
      </c>
      <c r="CU126" s="14">
        <v>0</v>
      </c>
      <c r="CV126" s="14">
        <v>0</v>
      </c>
      <c r="CW126" s="14">
        <v>0</v>
      </c>
      <c r="CX126" s="14">
        <v>0</v>
      </c>
      <c r="CY126" s="14">
        <v>0</v>
      </c>
      <c r="CZ126" s="14">
        <v>0</v>
      </c>
      <c r="DA126" s="14">
        <v>0</v>
      </c>
    </row>
    <row r="127" spans="1:105" s="13" customFormat="1" x14ac:dyDescent="0.15">
      <c r="A127" s="12"/>
      <c r="C127" s="14"/>
      <c r="D127" s="14"/>
      <c r="E127" s="14">
        <v>21</v>
      </c>
      <c r="F127" s="14">
        <v>2</v>
      </c>
      <c r="G127" s="14">
        <v>2</v>
      </c>
      <c r="H127" s="14">
        <v>2</v>
      </c>
      <c r="I127" s="14">
        <v>2</v>
      </c>
      <c r="J127" s="14">
        <v>2</v>
      </c>
      <c r="K127" s="14">
        <v>2</v>
      </c>
      <c r="L127" s="14">
        <v>2</v>
      </c>
      <c r="M127" s="14">
        <v>2</v>
      </c>
      <c r="N127" s="14">
        <v>2</v>
      </c>
      <c r="O127" s="14">
        <v>2</v>
      </c>
      <c r="P127" s="14">
        <v>2</v>
      </c>
      <c r="Q127" s="14">
        <v>2</v>
      </c>
      <c r="R127" s="14">
        <v>2</v>
      </c>
      <c r="S127" s="14">
        <v>2</v>
      </c>
      <c r="T127" s="14">
        <v>2</v>
      </c>
      <c r="U127" s="14">
        <v>2</v>
      </c>
      <c r="V127" s="14">
        <v>2</v>
      </c>
      <c r="W127" s="14">
        <v>2</v>
      </c>
      <c r="X127" s="14">
        <v>2</v>
      </c>
      <c r="Y127" s="14">
        <v>2</v>
      </c>
      <c r="Z127" s="14">
        <v>1</v>
      </c>
      <c r="AA127" s="14">
        <v>0</v>
      </c>
      <c r="AB127" s="14">
        <v>0</v>
      </c>
      <c r="AC127" s="14">
        <v>0</v>
      </c>
      <c r="AD127" s="14">
        <v>0</v>
      </c>
      <c r="AE127" s="14">
        <v>0</v>
      </c>
      <c r="AF127" s="14">
        <v>0</v>
      </c>
      <c r="AG127" s="14">
        <v>0</v>
      </c>
      <c r="AH127" s="14">
        <v>0</v>
      </c>
      <c r="AI127" s="14">
        <v>0</v>
      </c>
      <c r="AJ127" s="14">
        <v>0</v>
      </c>
      <c r="AK127" s="14">
        <v>0</v>
      </c>
      <c r="AL127" s="14">
        <v>0</v>
      </c>
      <c r="AM127" s="14">
        <v>0</v>
      </c>
      <c r="AN127" s="14">
        <v>0</v>
      </c>
      <c r="AO127" s="14">
        <v>0</v>
      </c>
      <c r="AP127" s="14">
        <v>0</v>
      </c>
      <c r="AQ127" s="14">
        <v>0</v>
      </c>
      <c r="AR127" s="14">
        <v>0</v>
      </c>
      <c r="AS127" s="14">
        <v>0</v>
      </c>
      <c r="AT127" s="14">
        <v>0</v>
      </c>
      <c r="AU127" s="14">
        <v>0</v>
      </c>
      <c r="AV127" s="14">
        <v>0</v>
      </c>
      <c r="AW127" s="14">
        <v>0</v>
      </c>
      <c r="AX127" s="14">
        <v>0</v>
      </c>
      <c r="AY127" s="14">
        <v>0</v>
      </c>
      <c r="AZ127" s="14">
        <v>0</v>
      </c>
      <c r="BA127" s="14">
        <v>0</v>
      </c>
      <c r="BB127" s="14">
        <v>0</v>
      </c>
      <c r="BC127" s="14">
        <v>0</v>
      </c>
      <c r="BD127" s="14">
        <v>0</v>
      </c>
      <c r="BE127" s="14">
        <v>0</v>
      </c>
      <c r="BF127" s="14">
        <v>0</v>
      </c>
      <c r="BG127" s="14">
        <v>0</v>
      </c>
      <c r="BH127" s="14">
        <v>0</v>
      </c>
      <c r="BI127" s="14">
        <v>0</v>
      </c>
      <c r="BJ127" s="14">
        <v>0</v>
      </c>
      <c r="BK127" s="14">
        <v>0</v>
      </c>
      <c r="BL127" s="14">
        <v>0</v>
      </c>
      <c r="BM127" s="14">
        <v>0</v>
      </c>
      <c r="BN127" s="14">
        <v>0</v>
      </c>
      <c r="BO127" s="14">
        <v>0</v>
      </c>
      <c r="BP127" s="14">
        <v>0</v>
      </c>
      <c r="BQ127" s="14">
        <v>0</v>
      </c>
      <c r="BR127" s="14">
        <v>0</v>
      </c>
      <c r="BS127" s="14">
        <v>0</v>
      </c>
      <c r="BT127" s="14">
        <v>0</v>
      </c>
      <c r="BU127" s="14">
        <v>0</v>
      </c>
      <c r="BV127" s="14">
        <v>0</v>
      </c>
      <c r="BW127" s="14">
        <v>0</v>
      </c>
      <c r="BX127" s="14">
        <v>0</v>
      </c>
      <c r="BY127" s="14">
        <v>0</v>
      </c>
      <c r="BZ127" s="14">
        <v>0</v>
      </c>
      <c r="CA127" s="14">
        <v>0</v>
      </c>
      <c r="CB127" s="14">
        <v>0</v>
      </c>
      <c r="CC127" s="14">
        <v>0</v>
      </c>
      <c r="CD127" s="14">
        <v>0</v>
      </c>
      <c r="CE127" s="14">
        <v>0</v>
      </c>
      <c r="CF127" s="14">
        <v>0</v>
      </c>
      <c r="CG127" s="14">
        <v>0</v>
      </c>
      <c r="CH127" s="14">
        <v>0</v>
      </c>
      <c r="CI127" s="14">
        <v>0</v>
      </c>
      <c r="CJ127" s="14">
        <v>0</v>
      </c>
      <c r="CK127" s="14">
        <v>0</v>
      </c>
      <c r="CL127" s="14">
        <v>0</v>
      </c>
      <c r="CM127" s="14">
        <v>0</v>
      </c>
      <c r="CN127" s="14">
        <v>0</v>
      </c>
      <c r="CO127" s="14">
        <v>0</v>
      </c>
      <c r="CP127" s="14">
        <v>0</v>
      </c>
      <c r="CQ127" s="14">
        <v>0</v>
      </c>
      <c r="CR127" s="14">
        <v>0</v>
      </c>
      <c r="CS127" s="14">
        <v>0</v>
      </c>
      <c r="CT127" s="14">
        <v>0</v>
      </c>
      <c r="CU127" s="14">
        <v>0</v>
      </c>
      <c r="CV127" s="14">
        <v>0</v>
      </c>
      <c r="CW127" s="14">
        <v>0</v>
      </c>
      <c r="CX127" s="14">
        <v>0</v>
      </c>
      <c r="CY127" s="14">
        <v>0</v>
      </c>
      <c r="CZ127" s="14">
        <v>0</v>
      </c>
      <c r="DA127" s="14">
        <v>0</v>
      </c>
    </row>
    <row r="128" spans="1:105" s="13" customFormat="1" x14ac:dyDescent="0.15">
      <c r="A128" s="12"/>
      <c r="C128" s="14"/>
      <c r="D128" s="14"/>
      <c r="E128" s="14">
        <v>22</v>
      </c>
      <c r="F128" s="14">
        <v>2</v>
      </c>
      <c r="G128" s="14">
        <v>2</v>
      </c>
      <c r="H128" s="14">
        <v>2</v>
      </c>
      <c r="I128" s="14">
        <v>2</v>
      </c>
      <c r="J128" s="14">
        <v>2</v>
      </c>
      <c r="K128" s="14">
        <v>2</v>
      </c>
      <c r="L128" s="14">
        <v>2</v>
      </c>
      <c r="M128" s="14">
        <v>2</v>
      </c>
      <c r="N128" s="14">
        <v>2</v>
      </c>
      <c r="O128" s="14">
        <v>2</v>
      </c>
      <c r="P128" s="14">
        <v>2</v>
      </c>
      <c r="Q128" s="14">
        <v>2</v>
      </c>
      <c r="R128" s="14">
        <v>2</v>
      </c>
      <c r="S128" s="14">
        <v>2</v>
      </c>
      <c r="T128" s="14">
        <v>2</v>
      </c>
      <c r="U128" s="14">
        <v>2</v>
      </c>
      <c r="V128" s="14">
        <v>2</v>
      </c>
      <c r="W128" s="14">
        <v>2</v>
      </c>
      <c r="X128" s="14">
        <v>2</v>
      </c>
      <c r="Y128" s="14">
        <v>2</v>
      </c>
      <c r="Z128" s="14">
        <v>2</v>
      </c>
      <c r="AA128" s="14">
        <v>1</v>
      </c>
      <c r="AB128" s="14">
        <v>0</v>
      </c>
      <c r="AC128" s="14">
        <v>0</v>
      </c>
      <c r="AD128" s="14">
        <v>0</v>
      </c>
      <c r="AE128" s="14">
        <v>0</v>
      </c>
      <c r="AF128" s="14">
        <v>0</v>
      </c>
      <c r="AG128" s="14">
        <v>0</v>
      </c>
      <c r="AH128" s="14">
        <v>0</v>
      </c>
      <c r="AI128" s="14">
        <v>0</v>
      </c>
      <c r="AJ128" s="14">
        <v>0</v>
      </c>
      <c r="AK128" s="14">
        <v>0</v>
      </c>
      <c r="AL128" s="14">
        <v>0</v>
      </c>
      <c r="AM128" s="14">
        <v>0</v>
      </c>
      <c r="AN128" s="14">
        <v>0</v>
      </c>
      <c r="AO128" s="14">
        <v>0</v>
      </c>
      <c r="AP128" s="14">
        <v>0</v>
      </c>
      <c r="AQ128" s="14">
        <v>0</v>
      </c>
      <c r="AR128" s="14">
        <v>0</v>
      </c>
      <c r="AS128" s="14">
        <v>0</v>
      </c>
      <c r="AT128" s="14">
        <v>0</v>
      </c>
      <c r="AU128" s="14">
        <v>0</v>
      </c>
      <c r="AV128" s="14">
        <v>0</v>
      </c>
      <c r="AW128" s="14">
        <v>0</v>
      </c>
      <c r="AX128" s="14">
        <v>0</v>
      </c>
      <c r="AY128" s="14">
        <v>0</v>
      </c>
      <c r="AZ128" s="14">
        <v>0</v>
      </c>
      <c r="BA128" s="14">
        <v>0</v>
      </c>
      <c r="BB128" s="14">
        <v>0</v>
      </c>
      <c r="BC128" s="14">
        <v>0</v>
      </c>
      <c r="BD128" s="14">
        <v>0</v>
      </c>
      <c r="BE128" s="14">
        <v>0</v>
      </c>
      <c r="BF128" s="14">
        <v>0</v>
      </c>
      <c r="BG128" s="14">
        <v>0</v>
      </c>
      <c r="BH128" s="14">
        <v>0</v>
      </c>
      <c r="BI128" s="14">
        <v>0</v>
      </c>
      <c r="BJ128" s="14">
        <v>0</v>
      </c>
      <c r="BK128" s="14">
        <v>0</v>
      </c>
      <c r="BL128" s="14">
        <v>0</v>
      </c>
      <c r="BM128" s="14">
        <v>0</v>
      </c>
      <c r="BN128" s="14">
        <v>0</v>
      </c>
      <c r="BO128" s="14">
        <v>0</v>
      </c>
      <c r="BP128" s="14">
        <v>0</v>
      </c>
      <c r="BQ128" s="14">
        <v>0</v>
      </c>
      <c r="BR128" s="14">
        <v>0</v>
      </c>
      <c r="BS128" s="14">
        <v>0</v>
      </c>
      <c r="BT128" s="14">
        <v>0</v>
      </c>
      <c r="BU128" s="14">
        <v>0</v>
      </c>
      <c r="BV128" s="14">
        <v>0</v>
      </c>
      <c r="BW128" s="14">
        <v>0</v>
      </c>
      <c r="BX128" s="14">
        <v>0</v>
      </c>
      <c r="BY128" s="14">
        <v>0</v>
      </c>
      <c r="BZ128" s="14">
        <v>0</v>
      </c>
      <c r="CA128" s="14">
        <v>0</v>
      </c>
      <c r="CB128" s="14">
        <v>0</v>
      </c>
      <c r="CC128" s="14">
        <v>0</v>
      </c>
      <c r="CD128" s="14">
        <v>0</v>
      </c>
      <c r="CE128" s="14">
        <v>0</v>
      </c>
      <c r="CF128" s="14">
        <v>0</v>
      </c>
      <c r="CG128" s="14">
        <v>0</v>
      </c>
      <c r="CH128" s="14">
        <v>0</v>
      </c>
      <c r="CI128" s="14">
        <v>0</v>
      </c>
      <c r="CJ128" s="14">
        <v>0</v>
      </c>
      <c r="CK128" s="14">
        <v>0</v>
      </c>
      <c r="CL128" s="14">
        <v>0</v>
      </c>
      <c r="CM128" s="14">
        <v>0</v>
      </c>
      <c r="CN128" s="14">
        <v>0</v>
      </c>
      <c r="CO128" s="14">
        <v>0</v>
      </c>
      <c r="CP128" s="14">
        <v>0</v>
      </c>
      <c r="CQ128" s="14">
        <v>0</v>
      </c>
      <c r="CR128" s="14">
        <v>0</v>
      </c>
      <c r="CS128" s="14">
        <v>0</v>
      </c>
      <c r="CT128" s="14">
        <v>0</v>
      </c>
      <c r="CU128" s="14">
        <v>0</v>
      </c>
      <c r="CV128" s="14">
        <v>0</v>
      </c>
      <c r="CW128" s="14">
        <v>0</v>
      </c>
      <c r="CX128" s="14">
        <v>0</v>
      </c>
      <c r="CY128" s="14">
        <v>0</v>
      </c>
      <c r="CZ128" s="14">
        <v>0</v>
      </c>
      <c r="DA128" s="14">
        <v>0</v>
      </c>
    </row>
    <row r="129" spans="1:105" s="13" customFormat="1" x14ac:dyDescent="0.15">
      <c r="A129" s="12"/>
      <c r="C129" s="14"/>
      <c r="D129" s="14"/>
      <c r="E129" s="14">
        <v>23</v>
      </c>
      <c r="F129" s="14">
        <v>2</v>
      </c>
      <c r="G129" s="14">
        <v>2</v>
      </c>
      <c r="H129" s="14">
        <v>2</v>
      </c>
      <c r="I129" s="14">
        <v>2</v>
      </c>
      <c r="J129" s="14">
        <v>2</v>
      </c>
      <c r="K129" s="14">
        <v>2</v>
      </c>
      <c r="L129" s="14">
        <v>2</v>
      </c>
      <c r="M129" s="14">
        <v>2</v>
      </c>
      <c r="N129" s="14">
        <v>2</v>
      </c>
      <c r="O129" s="14">
        <v>2</v>
      </c>
      <c r="P129" s="14">
        <v>2</v>
      </c>
      <c r="Q129" s="14">
        <v>2</v>
      </c>
      <c r="R129" s="14">
        <v>2</v>
      </c>
      <c r="S129" s="14">
        <v>2</v>
      </c>
      <c r="T129" s="14">
        <v>2</v>
      </c>
      <c r="U129" s="14">
        <v>2</v>
      </c>
      <c r="V129" s="14">
        <v>2</v>
      </c>
      <c r="W129" s="14">
        <v>2</v>
      </c>
      <c r="X129" s="14">
        <v>2</v>
      </c>
      <c r="Y129" s="14">
        <v>2</v>
      </c>
      <c r="Z129" s="14">
        <v>2</v>
      </c>
      <c r="AA129" s="14">
        <v>2</v>
      </c>
      <c r="AB129" s="14">
        <v>1</v>
      </c>
      <c r="AC129" s="14">
        <v>0</v>
      </c>
      <c r="AD129" s="14">
        <v>0</v>
      </c>
      <c r="AE129" s="14">
        <v>0</v>
      </c>
      <c r="AF129" s="14">
        <v>0</v>
      </c>
      <c r="AG129" s="14">
        <v>0</v>
      </c>
      <c r="AH129" s="14">
        <v>0</v>
      </c>
      <c r="AI129" s="14">
        <v>0</v>
      </c>
      <c r="AJ129" s="14">
        <v>0</v>
      </c>
      <c r="AK129" s="14">
        <v>0</v>
      </c>
      <c r="AL129" s="14">
        <v>0</v>
      </c>
      <c r="AM129" s="14">
        <v>0</v>
      </c>
      <c r="AN129" s="14">
        <v>0</v>
      </c>
      <c r="AO129" s="14">
        <v>0</v>
      </c>
      <c r="AP129" s="14">
        <v>0</v>
      </c>
      <c r="AQ129" s="14">
        <v>0</v>
      </c>
      <c r="AR129" s="14">
        <v>0</v>
      </c>
      <c r="AS129" s="14">
        <v>0</v>
      </c>
      <c r="AT129" s="14">
        <v>0</v>
      </c>
      <c r="AU129" s="14">
        <v>0</v>
      </c>
      <c r="AV129" s="14">
        <v>0</v>
      </c>
      <c r="AW129" s="14">
        <v>0</v>
      </c>
      <c r="AX129" s="14">
        <v>0</v>
      </c>
      <c r="AY129" s="14">
        <v>0</v>
      </c>
      <c r="AZ129" s="14">
        <v>0</v>
      </c>
      <c r="BA129" s="14">
        <v>0</v>
      </c>
      <c r="BB129" s="14">
        <v>0</v>
      </c>
      <c r="BC129" s="14">
        <v>0</v>
      </c>
      <c r="BD129" s="14">
        <v>0</v>
      </c>
      <c r="BE129" s="14">
        <v>0</v>
      </c>
      <c r="BF129" s="14">
        <v>0</v>
      </c>
      <c r="BG129" s="14">
        <v>0</v>
      </c>
      <c r="BH129" s="14">
        <v>0</v>
      </c>
      <c r="BI129" s="14">
        <v>0</v>
      </c>
      <c r="BJ129" s="14">
        <v>0</v>
      </c>
      <c r="BK129" s="14">
        <v>0</v>
      </c>
      <c r="BL129" s="14">
        <v>0</v>
      </c>
      <c r="BM129" s="14">
        <v>0</v>
      </c>
      <c r="BN129" s="14">
        <v>0</v>
      </c>
      <c r="BO129" s="14">
        <v>0</v>
      </c>
      <c r="BP129" s="14">
        <v>0</v>
      </c>
      <c r="BQ129" s="14">
        <v>0</v>
      </c>
      <c r="BR129" s="14">
        <v>0</v>
      </c>
      <c r="BS129" s="14">
        <v>0</v>
      </c>
      <c r="BT129" s="14">
        <v>0</v>
      </c>
      <c r="BU129" s="14">
        <v>0</v>
      </c>
      <c r="BV129" s="14">
        <v>0</v>
      </c>
      <c r="BW129" s="14">
        <v>0</v>
      </c>
      <c r="BX129" s="14">
        <v>0</v>
      </c>
      <c r="BY129" s="14">
        <v>0</v>
      </c>
      <c r="BZ129" s="14">
        <v>0</v>
      </c>
      <c r="CA129" s="14">
        <v>0</v>
      </c>
      <c r="CB129" s="14">
        <v>0</v>
      </c>
      <c r="CC129" s="14">
        <v>0</v>
      </c>
      <c r="CD129" s="14">
        <v>0</v>
      </c>
      <c r="CE129" s="14">
        <v>0</v>
      </c>
      <c r="CF129" s="14">
        <v>0</v>
      </c>
      <c r="CG129" s="14">
        <v>0</v>
      </c>
      <c r="CH129" s="14">
        <v>0</v>
      </c>
      <c r="CI129" s="14">
        <v>0</v>
      </c>
      <c r="CJ129" s="14">
        <v>0</v>
      </c>
      <c r="CK129" s="14">
        <v>0</v>
      </c>
      <c r="CL129" s="14">
        <v>0</v>
      </c>
      <c r="CM129" s="14">
        <v>0</v>
      </c>
      <c r="CN129" s="14">
        <v>0</v>
      </c>
      <c r="CO129" s="14">
        <v>0</v>
      </c>
      <c r="CP129" s="14">
        <v>0</v>
      </c>
      <c r="CQ129" s="14">
        <v>0</v>
      </c>
      <c r="CR129" s="14">
        <v>0</v>
      </c>
      <c r="CS129" s="14">
        <v>0</v>
      </c>
      <c r="CT129" s="14">
        <v>0</v>
      </c>
      <c r="CU129" s="14">
        <v>0</v>
      </c>
      <c r="CV129" s="14">
        <v>0</v>
      </c>
      <c r="CW129" s="14">
        <v>0</v>
      </c>
      <c r="CX129" s="14">
        <v>0</v>
      </c>
      <c r="CY129" s="14">
        <v>0</v>
      </c>
      <c r="CZ129" s="14">
        <v>0</v>
      </c>
      <c r="DA129" s="14">
        <v>0</v>
      </c>
    </row>
    <row r="130" spans="1:105" s="13" customFormat="1" x14ac:dyDescent="0.15">
      <c r="A130" s="12"/>
      <c r="C130" s="14"/>
      <c r="D130" s="14"/>
      <c r="E130" s="14">
        <v>24</v>
      </c>
      <c r="F130" s="14">
        <v>2</v>
      </c>
      <c r="G130" s="14">
        <v>2</v>
      </c>
      <c r="H130" s="14">
        <v>2</v>
      </c>
      <c r="I130" s="14">
        <v>2</v>
      </c>
      <c r="J130" s="14">
        <v>2</v>
      </c>
      <c r="K130" s="14">
        <v>2</v>
      </c>
      <c r="L130" s="14">
        <v>2</v>
      </c>
      <c r="M130" s="14">
        <v>2</v>
      </c>
      <c r="N130" s="14">
        <v>2</v>
      </c>
      <c r="O130" s="14">
        <v>2</v>
      </c>
      <c r="P130" s="14">
        <v>2</v>
      </c>
      <c r="Q130" s="14">
        <v>2</v>
      </c>
      <c r="R130" s="14">
        <v>2</v>
      </c>
      <c r="S130" s="14">
        <v>2</v>
      </c>
      <c r="T130" s="14">
        <v>2</v>
      </c>
      <c r="U130" s="14">
        <v>2</v>
      </c>
      <c r="V130" s="14">
        <v>2</v>
      </c>
      <c r="W130" s="14">
        <v>2</v>
      </c>
      <c r="X130" s="14">
        <v>2</v>
      </c>
      <c r="Y130" s="14">
        <v>2</v>
      </c>
      <c r="Z130" s="14">
        <v>2</v>
      </c>
      <c r="AA130" s="14">
        <v>2</v>
      </c>
      <c r="AB130" s="14">
        <v>2</v>
      </c>
      <c r="AC130" s="14">
        <v>1</v>
      </c>
      <c r="AD130" s="14">
        <v>0</v>
      </c>
      <c r="AE130" s="14">
        <v>0</v>
      </c>
      <c r="AF130" s="14">
        <v>0</v>
      </c>
      <c r="AG130" s="14">
        <v>0</v>
      </c>
      <c r="AH130" s="14">
        <v>0</v>
      </c>
      <c r="AI130" s="14">
        <v>0</v>
      </c>
      <c r="AJ130" s="14">
        <v>0</v>
      </c>
      <c r="AK130" s="14">
        <v>0</v>
      </c>
      <c r="AL130" s="14">
        <v>0</v>
      </c>
      <c r="AM130" s="14">
        <v>0</v>
      </c>
      <c r="AN130" s="14">
        <v>0</v>
      </c>
      <c r="AO130" s="14">
        <v>0</v>
      </c>
      <c r="AP130" s="14">
        <v>0</v>
      </c>
      <c r="AQ130" s="14">
        <v>0</v>
      </c>
      <c r="AR130" s="14">
        <v>0</v>
      </c>
      <c r="AS130" s="14">
        <v>0</v>
      </c>
      <c r="AT130" s="14">
        <v>0</v>
      </c>
      <c r="AU130" s="14">
        <v>0</v>
      </c>
      <c r="AV130" s="14">
        <v>0</v>
      </c>
      <c r="AW130" s="14">
        <v>0</v>
      </c>
      <c r="AX130" s="14">
        <v>0</v>
      </c>
      <c r="AY130" s="14">
        <v>0</v>
      </c>
      <c r="AZ130" s="14">
        <v>0</v>
      </c>
      <c r="BA130" s="14">
        <v>0</v>
      </c>
      <c r="BB130" s="14">
        <v>0</v>
      </c>
      <c r="BC130" s="14">
        <v>0</v>
      </c>
      <c r="BD130" s="14">
        <v>0</v>
      </c>
      <c r="BE130" s="14">
        <v>0</v>
      </c>
      <c r="BF130" s="14">
        <v>0</v>
      </c>
      <c r="BG130" s="14">
        <v>0</v>
      </c>
      <c r="BH130" s="14">
        <v>0</v>
      </c>
      <c r="BI130" s="14">
        <v>0</v>
      </c>
      <c r="BJ130" s="14">
        <v>0</v>
      </c>
      <c r="BK130" s="14">
        <v>0</v>
      </c>
      <c r="BL130" s="14">
        <v>0</v>
      </c>
      <c r="BM130" s="14">
        <v>0</v>
      </c>
      <c r="BN130" s="14">
        <v>0</v>
      </c>
      <c r="BO130" s="14">
        <v>0</v>
      </c>
      <c r="BP130" s="14">
        <v>0</v>
      </c>
      <c r="BQ130" s="14">
        <v>0</v>
      </c>
      <c r="BR130" s="14">
        <v>0</v>
      </c>
      <c r="BS130" s="14">
        <v>0</v>
      </c>
      <c r="BT130" s="14">
        <v>0</v>
      </c>
      <c r="BU130" s="14">
        <v>0</v>
      </c>
      <c r="BV130" s="14">
        <v>0</v>
      </c>
      <c r="BW130" s="14">
        <v>0</v>
      </c>
      <c r="BX130" s="14">
        <v>0</v>
      </c>
      <c r="BY130" s="14">
        <v>0</v>
      </c>
      <c r="BZ130" s="14">
        <v>0</v>
      </c>
      <c r="CA130" s="14">
        <v>0</v>
      </c>
      <c r="CB130" s="14">
        <v>0</v>
      </c>
      <c r="CC130" s="14">
        <v>0</v>
      </c>
      <c r="CD130" s="14">
        <v>0</v>
      </c>
      <c r="CE130" s="14">
        <v>0</v>
      </c>
      <c r="CF130" s="14">
        <v>0</v>
      </c>
      <c r="CG130" s="14">
        <v>0</v>
      </c>
      <c r="CH130" s="14">
        <v>0</v>
      </c>
      <c r="CI130" s="14">
        <v>0</v>
      </c>
      <c r="CJ130" s="14">
        <v>0</v>
      </c>
      <c r="CK130" s="14">
        <v>0</v>
      </c>
      <c r="CL130" s="14">
        <v>0</v>
      </c>
      <c r="CM130" s="14">
        <v>0</v>
      </c>
      <c r="CN130" s="14">
        <v>0</v>
      </c>
      <c r="CO130" s="14">
        <v>0</v>
      </c>
      <c r="CP130" s="14">
        <v>0</v>
      </c>
      <c r="CQ130" s="14">
        <v>0</v>
      </c>
      <c r="CR130" s="14">
        <v>0</v>
      </c>
      <c r="CS130" s="14">
        <v>0</v>
      </c>
      <c r="CT130" s="14">
        <v>0</v>
      </c>
      <c r="CU130" s="14">
        <v>0</v>
      </c>
      <c r="CV130" s="14">
        <v>0</v>
      </c>
      <c r="CW130" s="14">
        <v>0</v>
      </c>
      <c r="CX130" s="14">
        <v>0</v>
      </c>
      <c r="CY130" s="14">
        <v>0</v>
      </c>
      <c r="CZ130" s="14">
        <v>0</v>
      </c>
      <c r="DA130" s="14">
        <v>0</v>
      </c>
    </row>
    <row r="131" spans="1:105" s="13" customFormat="1" x14ac:dyDescent="0.15">
      <c r="A131" s="12"/>
      <c r="C131" s="14"/>
      <c r="D131" s="14"/>
      <c r="E131" s="14">
        <v>25</v>
      </c>
      <c r="F131" s="14">
        <v>2</v>
      </c>
      <c r="G131" s="14">
        <v>2</v>
      </c>
      <c r="H131" s="14">
        <v>2</v>
      </c>
      <c r="I131" s="14">
        <v>2</v>
      </c>
      <c r="J131" s="14">
        <v>2</v>
      </c>
      <c r="K131" s="14">
        <v>2</v>
      </c>
      <c r="L131" s="14">
        <v>2</v>
      </c>
      <c r="M131" s="14">
        <v>2</v>
      </c>
      <c r="N131" s="14">
        <v>2</v>
      </c>
      <c r="O131" s="14">
        <v>2</v>
      </c>
      <c r="P131" s="14">
        <v>2</v>
      </c>
      <c r="Q131" s="14">
        <v>2</v>
      </c>
      <c r="R131" s="14">
        <v>2</v>
      </c>
      <c r="S131" s="14">
        <v>2</v>
      </c>
      <c r="T131" s="14">
        <v>2</v>
      </c>
      <c r="U131" s="14">
        <v>2</v>
      </c>
      <c r="V131" s="14">
        <v>2</v>
      </c>
      <c r="W131" s="14">
        <v>2</v>
      </c>
      <c r="X131" s="14">
        <v>2</v>
      </c>
      <c r="Y131" s="14">
        <v>2</v>
      </c>
      <c r="Z131" s="14">
        <v>2</v>
      </c>
      <c r="AA131" s="14">
        <v>2</v>
      </c>
      <c r="AB131" s="14">
        <v>2</v>
      </c>
      <c r="AC131" s="14">
        <v>2</v>
      </c>
      <c r="AD131" s="14">
        <v>1</v>
      </c>
      <c r="AE131" s="14">
        <v>0</v>
      </c>
      <c r="AF131" s="14">
        <v>0</v>
      </c>
      <c r="AG131" s="14">
        <v>0</v>
      </c>
      <c r="AH131" s="14">
        <v>0</v>
      </c>
      <c r="AI131" s="14">
        <v>0</v>
      </c>
      <c r="AJ131" s="14">
        <v>0</v>
      </c>
      <c r="AK131" s="14">
        <v>0</v>
      </c>
      <c r="AL131" s="14">
        <v>0</v>
      </c>
      <c r="AM131" s="14">
        <v>0</v>
      </c>
      <c r="AN131" s="14">
        <v>0</v>
      </c>
      <c r="AO131" s="14">
        <v>0</v>
      </c>
      <c r="AP131" s="14">
        <v>0</v>
      </c>
      <c r="AQ131" s="14">
        <v>0</v>
      </c>
      <c r="AR131" s="14">
        <v>0</v>
      </c>
      <c r="AS131" s="14">
        <v>0</v>
      </c>
      <c r="AT131" s="14">
        <v>0</v>
      </c>
      <c r="AU131" s="14">
        <v>0</v>
      </c>
      <c r="AV131" s="14">
        <v>0</v>
      </c>
      <c r="AW131" s="14">
        <v>0</v>
      </c>
      <c r="AX131" s="14">
        <v>0</v>
      </c>
      <c r="AY131" s="14">
        <v>0</v>
      </c>
      <c r="AZ131" s="14">
        <v>0</v>
      </c>
      <c r="BA131" s="14">
        <v>0</v>
      </c>
      <c r="BB131" s="14">
        <v>0</v>
      </c>
      <c r="BC131" s="14">
        <v>0</v>
      </c>
      <c r="BD131" s="14">
        <v>0</v>
      </c>
      <c r="BE131" s="14">
        <v>0</v>
      </c>
      <c r="BF131" s="14">
        <v>0</v>
      </c>
      <c r="BG131" s="14">
        <v>0</v>
      </c>
      <c r="BH131" s="14">
        <v>0</v>
      </c>
      <c r="BI131" s="14">
        <v>0</v>
      </c>
      <c r="BJ131" s="14">
        <v>0</v>
      </c>
      <c r="BK131" s="14">
        <v>0</v>
      </c>
      <c r="BL131" s="14">
        <v>0</v>
      </c>
      <c r="BM131" s="14">
        <v>0</v>
      </c>
      <c r="BN131" s="14">
        <v>0</v>
      </c>
      <c r="BO131" s="14">
        <v>0</v>
      </c>
      <c r="BP131" s="14">
        <v>0</v>
      </c>
      <c r="BQ131" s="14">
        <v>0</v>
      </c>
      <c r="BR131" s="14">
        <v>0</v>
      </c>
      <c r="BS131" s="14">
        <v>0</v>
      </c>
      <c r="BT131" s="14">
        <v>0</v>
      </c>
      <c r="BU131" s="14">
        <v>0</v>
      </c>
      <c r="BV131" s="14">
        <v>0</v>
      </c>
      <c r="BW131" s="14">
        <v>0</v>
      </c>
      <c r="BX131" s="14">
        <v>0</v>
      </c>
      <c r="BY131" s="14">
        <v>0</v>
      </c>
      <c r="BZ131" s="14">
        <v>0</v>
      </c>
      <c r="CA131" s="14">
        <v>0</v>
      </c>
      <c r="CB131" s="14">
        <v>0</v>
      </c>
      <c r="CC131" s="14">
        <v>0</v>
      </c>
      <c r="CD131" s="14">
        <v>0</v>
      </c>
      <c r="CE131" s="14">
        <v>0</v>
      </c>
      <c r="CF131" s="14">
        <v>0</v>
      </c>
      <c r="CG131" s="14">
        <v>0</v>
      </c>
      <c r="CH131" s="14">
        <v>0</v>
      </c>
      <c r="CI131" s="14">
        <v>0</v>
      </c>
      <c r="CJ131" s="14">
        <v>0</v>
      </c>
      <c r="CK131" s="14">
        <v>0</v>
      </c>
      <c r="CL131" s="14">
        <v>0</v>
      </c>
      <c r="CM131" s="14">
        <v>0</v>
      </c>
      <c r="CN131" s="14">
        <v>0</v>
      </c>
      <c r="CO131" s="14">
        <v>0</v>
      </c>
      <c r="CP131" s="14">
        <v>0</v>
      </c>
      <c r="CQ131" s="14">
        <v>0</v>
      </c>
      <c r="CR131" s="14">
        <v>0</v>
      </c>
      <c r="CS131" s="14">
        <v>0</v>
      </c>
      <c r="CT131" s="14">
        <v>0</v>
      </c>
      <c r="CU131" s="14">
        <v>0</v>
      </c>
      <c r="CV131" s="14">
        <v>0</v>
      </c>
      <c r="CW131" s="14">
        <v>0</v>
      </c>
      <c r="CX131" s="14">
        <v>0</v>
      </c>
      <c r="CY131" s="14">
        <v>0</v>
      </c>
      <c r="CZ131" s="14">
        <v>0</v>
      </c>
      <c r="DA131" s="14">
        <v>0</v>
      </c>
    </row>
    <row r="132" spans="1:105" s="13" customFormat="1" x14ac:dyDescent="0.15">
      <c r="A132" s="12"/>
      <c r="C132" s="14"/>
      <c r="D132" s="14"/>
      <c r="E132" s="14">
        <v>26</v>
      </c>
      <c r="F132" s="14">
        <v>2</v>
      </c>
      <c r="G132" s="14">
        <v>2</v>
      </c>
      <c r="H132" s="14">
        <v>2</v>
      </c>
      <c r="I132" s="14">
        <v>2</v>
      </c>
      <c r="J132" s="14">
        <v>2</v>
      </c>
      <c r="K132" s="14">
        <v>2</v>
      </c>
      <c r="L132" s="14">
        <v>2</v>
      </c>
      <c r="M132" s="14">
        <v>2</v>
      </c>
      <c r="N132" s="14">
        <v>2</v>
      </c>
      <c r="O132" s="14">
        <v>2</v>
      </c>
      <c r="P132" s="14">
        <v>2</v>
      </c>
      <c r="Q132" s="14">
        <v>2</v>
      </c>
      <c r="R132" s="14">
        <v>2</v>
      </c>
      <c r="S132" s="14">
        <v>2</v>
      </c>
      <c r="T132" s="14">
        <v>2</v>
      </c>
      <c r="U132" s="14">
        <v>2</v>
      </c>
      <c r="V132" s="14">
        <v>2</v>
      </c>
      <c r="W132" s="14">
        <v>2</v>
      </c>
      <c r="X132" s="14">
        <v>2</v>
      </c>
      <c r="Y132" s="14">
        <v>2</v>
      </c>
      <c r="Z132" s="14">
        <v>2</v>
      </c>
      <c r="AA132" s="14">
        <v>2</v>
      </c>
      <c r="AB132" s="14">
        <v>2</v>
      </c>
      <c r="AC132" s="14">
        <v>2</v>
      </c>
      <c r="AD132" s="14">
        <v>2</v>
      </c>
      <c r="AE132" s="14">
        <v>1</v>
      </c>
      <c r="AF132" s="14">
        <v>0</v>
      </c>
      <c r="AG132" s="14">
        <v>0</v>
      </c>
      <c r="AH132" s="14">
        <v>0</v>
      </c>
      <c r="AI132" s="14">
        <v>0</v>
      </c>
      <c r="AJ132" s="14">
        <v>0</v>
      </c>
      <c r="AK132" s="14">
        <v>0</v>
      </c>
      <c r="AL132" s="14">
        <v>0</v>
      </c>
      <c r="AM132" s="14">
        <v>0</v>
      </c>
      <c r="AN132" s="14">
        <v>0</v>
      </c>
      <c r="AO132" s="14">
        <v>0</v>
      </c>
      <c r="AP132" s="14">
        <v>0</v>
      </c>
      <c r="AQ132" s="14">
        <v>0</v>
      </c>
      <c r="AR132" s="14">
        <v>0</v>
      </c>
      <c r="AS132" s="14">
        <v>0</v>
      </c>
      <c r="AT132" s="14">
        <v>0</v>
      </c>
      <c r="AU132" s="14">
        <v>0</v>
      </c>
      <c r="AV132" s="14">
        <v>0</v>
      </c>
      <c r="AW132" s="14">
        <v>0</v>
      </c>
      <c r="AX132" s="14">
        <v>0</v>
      </c>
      <c r="AY132" s="14">
        <v>0</v>
      </c>
      <c r="AZ132" s="14">
        <v>0</v>
      </c>
      <c r="BA132" s="14">
        <v>0</v>
      </c>
      <c r="BB132" s="14">
        <v>0</v>
      </c>
      <c r="BC132" s="14">
        <v>0</v>
      </c>
      <c r="BD132" s="14">
        <v>0</v>
      </c>
      <c r="BE132" s="14">
        <v>0</v>
      </c>
      <c r="BF132" s="14">
        <v>0</v>
      </c>
      <c r="BG132" s="14">
        <v>0</v>
      </c>
      <c r="BH132" s="14">
        <v>0</v>
      </c>
      <c r="BI132" s="14">
        <v>0</v>
      </c>
      <c r="BJ132" s="14">
        <v>0</v>
      </c>
      <c r="BK132" s="14">
        <v>0</v>
      </c>
      <c r="BL132" s="14">
        <v>0</v>
      </c>
      <c r="BM132" s="14">
        <v>0</v>
      </c>
      <c r="BN132" s="14">
        <v>0</v>
      </c>
      <c r="BO132" s="14">
        <v>0</v>
      </c>
      <c r="BP132" s="14">
        <v>0</v>
      </c>
      <c r="BQ132" s="14">
        <v>0</v>
      </c>
      <c r="BR132" s="14">
        <v>0</v>
      </c>
      <c r="BS132" s="14">
        <v>0</v>
      </c>
      <c r="BT132" s="14">
        <v>0</v>
      </c>
      <c r="BU132" s="14">
        <v>0</v>
      </c>
      <c r="BV132" s="14">
        <v>0</v>
      </c>
      <c r="BW132" s="14">
        <v>0</v>
      </c>
      <c r="BX132" s="14">
        <v>0</v>
      </c>
      <c r="BY132" s="14">
        <v>0</v>
      </c>
      <c r="BZ132" s="14">
        <v>0</v>
      </c>
      <c r="CA132" s="14">
        <v>0</v>
      </c>
      <c r="CB132" s="14">
        <v>0</v>
      </c>
      <c r="CC132" s="14">
        <v>0</v>
      </c>
      <c r="CD132" s="14">
        <v>0</v>
      </c>
      <c r="CE132" s="14">
        <v>0</v>
      </c>
      <c r="CF132" s="14">
        <v>0</v>
      </c>
      <c r="CG132" s="14">
        <v>0</v>
      </c>
      <c r="CH132" s="14">
        <v>0</v>
      </c>
      <c r="CI132" s="14">
        <v>0</v>
      </c>
      <c r="CJ132" s="14">
        <v>0</v>
      </c>
      <c r="CK132" s="14">
        <v>0</v>
      </c>
      <c r="CL132" s="14">
        <v>0</v>
      </c>
      <c r="CM132" s="14">
        <v>0</v>
      </c>
      <c r="CN132" s="14">
        <v>0</v>
      </c>
      <c r="CO132" s="14">
        <v>0</v>
      </c>
      <c r="CP132" s="14">
        <v>0</v>
      </c>
      <c r="CQ132" s="14">
        <v>0</v>
      </c>
      <c r="CR132" s="14">
        <v>0</v>
      </c>
      <c r="CS132" s="14">
        <v>0</v>
      </c>
      <c r="CT132" s="14">
        <v>0</v>
      </c>
      <c r="CU132" s="14">
        <v>0</v>
      </c>
      <c r="CV132" s="14">
        <v>0</v>
      </c>
      <c r="CW132" s="14">
        <v>0</v>
      </c>
      <c r="CX132" s="14">
        <v>0</v>
      </c>
      <c r="CY132" s="14">
        <v>0</v>
      </c>
      <c r="CZ132" s="14">
        <v>0</v>
      </c>
      <c r="DA132" s="14">
        <v>0</v>
      </c>
    </row>
    <row r="133" spans="1:105" s="13" customFormat="1" x14ac:dyDescent="0.15">
      <c r="A133" s="12"/>
      <c r="C133" s="14"/>
      <c r="D133" s="14"/>
      <c r="E133" s="14">
        <v>27</v>
      </c>
      <c r="F133" s="14">
        <v>2</v>
      </c>
      <c r="G133" s="14">
        <v>2</v>
      </c>
      <c r="H133" s="14">
        <v>2</v>
      </c>
      <c r="I133" s="14">
        <v>2</v>
      </c>
      <c r="J133" s="14">
        <v>2</v>
      </c>
      <c r="K133" s="14">
        <v>2</v>
      </c>
      <c r="L133" s="14">
        <v>2</v>
      </c>
      <c r="M133" s="14">
        <v>2</v>
      </c>
      <c r="N133" s="14">
        <v>2</v>
      </c>
      <c r="O133" s="14">
        <v>2</v>
      </c>
      <c r="P133" s="14">
        <v>2</v>
      </c>
      <c r="Q133" s="14">
        <v>2</v>
      </c>
      <c r="R133" s="14">
        <v>2</v>
      </c>
      <c r="S133" s="14">
        <v>2</v>
      </c>
      <c r="T133" s="14">
        <v>2</v>
      </c>
      <c r="U133" s="14">
        <v>2</v>
      </c>
      <c r="V133" s="14">
        <v>2</v>
      </c>
      <c r="W133" s="14">
        <v>2</v>
      </c>
      <c r="X133" s="14">
        <v>2</v>
      </c>
      <c r="Y133" s="14">
        <v>2</v>
      </c>
      <c r="Z133" s="14">
        <v>2</v>
      </c>
      <c r="AA133" s="14">
        <v>2</v>
      </c>
      <c r="AB133" s="14">
        <v>2</v>
      </c>
      <c r="AC133" s="14">
        <v>2</v>
      </c>
      <c r="AD133" s="14">
        <v>2</v>
      </c>
      <c r="AE133" s="14">
        <v>2</v>
      </c>
      <c r="AF133" s="14">
        <v>1</v>
      </c>
      <c r="AG133" s="14">
        <v>0</v>
      </c>
      <c r="AH133" s="14">
        <v>0</v>
      </c>
      <c r="AI133" s="14">
        <v>0</v>
      </c>
      <c r="AJ133" s="14">
        <v>0</v>
      </c>
      <c r="AK133" s="14">
        <v>0</v>
      </c>
      <c r="AL133" s="14">
        <v>0</v>
      </c>
      <c r="AM133" s="14">
        <v>0</v>
      </c>
      <c r="AN133" s="14">
        <v>0</v>
      </c>
      <c r="AO133" s="14">
        <v>0</v>
      </c>
      <c r="AP133" s="14">
        <v>0</v>
      </c>
      <c r="AQ133" s="14">
        <v>0</v>
      </c>
      <c r="AR133" s="14">
        <v>0</v>
      </c>
      <c r="AS133" s="14">
        <v>0</v>
      </c>
      <c r="AT133" s="14">
        <v>0</v>
      </c>
      <c r="AU133" s="14">
        <v>0</v>
      </c>
      <c r="AV133" s="14">
        <v>0</v>
      </c>
      <c r="AW133" s="14">
        <v>0</v>
      </c>
      <c r="AX133" s="14">
        <v>0</v>
      </c>
      <c r="AY133" s="14">
        <v>0</v>
      </c>
      <c r="AZ133" s="14">
        <v>0</v>
      </c>
      <c r="BA133" s="14">
        <v>0</v>
      </c>
      <c r="BB133" s="14">
        <v>0</v>
      </c>
      <c r="BC133" s="14">
        <v>0</v>
      </c>
      <c r="BD133" s="14">
        <v>0</v>
      </c>
      <c r="BE133" s="14">
        <v>0</v>
      </c>
      <c r="BF133" s="14">
        <v>0</v>
      </c>
      <c r="BG133" s="14">
        <v>0</v>
      </c>
      <c r="BH133" s="14">
        <v>0</v>
      </c>
      <c r="BI133" s="14">
        <v>0</v>
      </c>
      <c r="BJ133" s="14">
        <v>0</v>
      </c>
      <c r="BK133" s="14">
        <v>0</v>
      </c>
      <c r="BL133" s="14">
        <v>0</v>
      </c>
      <c r="BM133" s="14">
        <v>0</v>
      </c>
      <c r="BN133" s="14">
        <v>0</v>
      </c>
      <c r="BO133" s="14">
        <v>0</v>
      </c>
      <c r="BP133" s="14">
        <v>0</v>
      </c>
      <c r="BQ133" s="14">
        <v>0</v>
      </c>
      <c r="BR133" s="14">
        <v>0</v>
      </c>
      <c r="BS133" s="14">
        <v>0</v>
      </c>
      <c r="BT133" s="14">
        <v>0</v>
      </c>
      <c r="BU133" s="14">
        <v>0</v>
      </c>
      <c r="BV133" s="14">
        <v>0</v>
      </c>
      <c r="BW133" s="14">
        <v>0</v>
      </c>
      <c r="BX133" s="14">
        <v>0</v>
      </c>
      <c r="BY133" s="14">
        <v>0</v>
      </c>
      <c r="BZ133" s="14">
        <v>0</v>
      </c>
      <c r="CA133" s="14">
        <v>0</v>
      </c>
      <c r="CB133" s="14">
        <v>0</v>
      </c>
      <c r="CC133" s="14">
        <v>0</v>
      </c>
      <c r="CD133" s="14">
        <v>0</v>
      </c>
      <c r="CE133" s="14">
        <v>0</v>
      </c>
      <c r="CF133" s="14">
        <v>0</v>
      </c>
      <c r="CG133" s="14">
        <v>0</v>
      </c>
      <c r="CH133" s="14">
        <v>0</v>
      </c>
      <c r="CI133" s="14">
        <v>0</v>
      </c>
      <c r="CJ133" s="14">
        <v>0</v>
      </c>
      <c r="CK133" s="14">
        <v>0</v>
      </c>
      <c r="CL133" s="14">
        <v>0</v>
      </c>
      <c r="CM133" s="14">
        <v>0</v>
      </c>
      <c r="CN133" s="14">
        <v>0</v>
      </c>
      <c r="CO133" s="14">
        <v>0</v>
      </c>
      <c r="CP133" s="14">
        <v>0</v>
      </c>
      <c r="CQ133" s="14">
        <v>0</v>
      </c>
      <c r="CR133" s="14">
        <v>0</v>
      </c>
      <c r="CS133" s="14">
        <v>0</v>
      </c>
      <c r="CT133" s="14">
        <v>0</v>
      </c>
      <c r="CU133" s="14">
        <v>0</v>
      </c>
      <c r="CV133" s="14">
        <v>0</v>
      </c>
      <c r="CW133" s="14">
        <v>0</v>
      </c>
      <c r="CX133" s="14">
        <v>0</v>
      </c>
      <c r="CY133" s="14">
        <v>0</v>
      </c>
      <c r="CZ133" s="14">
        <v>0</v>
      </c>
      <c r="DA133" s="14">
        <v>0</v>
      </c>
    </row>
    <row r="134" spans="1:105" s="13" customFormat="1" x14ac:dyDescent="0.15">
      <c r="A134" s="12"/>
      <c r="C134" s="14"/>
      <c r="D134" s="14"/>
      <c r="E134" s="14">
        <v>28</v>
      </c>
      <c r="F134" s="14">
        <v>2</v>
      </c>
      <c r="G134" s="14">
        <v>2</v>
      </c>
      <c r="H134" s="14">
        <v>2</v>
      </c>
      <c r="I134" s="14">
        <v>2</v>
      </c>
      <c r="J134" s="14">
        <v>2</v>
      </c>
      <c r="K134" s="14">
        <v>2</v>
      </c>
      <c r="L134" s="14">
        <v>2</v>
      </c>
      <c r="M134" s="14">
        <v>2</v>
      </c>
      <c r="N134" s="14">
        <v>2</v>
      </c>
      <c r="O134" s="14">
        <v>2</v>
      </c>
      <c r="P134" s="14">
        <v>2</v>
      </c>
      <c r="Q134" s="14">
        <v>2</v>
      </c>
      <c r="R134" s="14">
        <v>2</v>
      </c>
      <c r="S134" s="14">
        <v>2</v>
      </c>
      <c r="T134" s="14">
        <v>2</v>
      </c>
      <c r="U134" s="14">
        <v>2</v>
      </c>
      <c r="V134" s="14">
        <v>2</v>
      </c>
      <c r="W134" s="14">
        <v>2</v>
      </c>
      <c r="X134" s="14">
        <v>2</v>
      </c>
      <c r="Y134" s="14">
        <v>2</v>
      </c>
      <c r="Z134" s="14">
        <v>2</v>
      </c>
      <c r="AA134" s="14">
        <v>2</v>
      </c>
      <c r="AB134" s="14">
        <v>2</v>
      </c>
      <c r="AC134" s="14">
        <v>2</v>
      </c>
      <c r="AD134" s="14">
        <v>2</v>
      </c>
      <c r="AE134" s="14">
        <v>2</v>
      </c>
      <c r="AF134" s="14">
        <v>2</v>
      </c>
      <c r="AG134" s="14">
        <v>1</v>
      </c>
      <c r="AH134" s="14">
        <v>0</v>
      </c>
      <c r="AI134" s="14">
        <v>0</v>
      </c>
      <c r="AJ134" s="14">
        <v>0</v>
      </c>
      <c r="AK134" s="14">
        <v>0</v>
      </c>
      <c r="AL134" s="14">
        <v>0</v>
      </c>
      <c r="AM134" s="14">
        <v>0</v>
      </c>
      <c r="AN134" s="14">
        <v>0</v>
      </c>
      <c r="AO134" s="14">
        <v>0</v>
      </c>
      <c r="AP134" s="14">
        <v>0</v>
      </c>
      <c r="AQ134" s="14">
        <v>0</v>
      </c>
      <c r="AR134" s="14">
        <v>0</v>
      </c>
      <c r="AS134" s="14">
        <v>0</v>
      </c>
      <c r="AT134" s="14">
        <v>0</v>
      </c>
      <c r="AU134" s="14">
        <v>0</v>
      </c>
      <c r="AV134" s="14">
        <v>0</v>
      </c>
      <c r="AW134" s="14">
        <v>0</v>
      </c>
      <c r="AX134" s="14">
        <v>0</v>
      </c>
      <c r="AY134" s="14">
        <v>0</v>
      </c>
      <c r="AZ134" s="14">
        <v>0</v>
      </c>
      <c r="BA134" s="14">
        <v>0</v>
      </c>
      <c r="BB134" s="14">
        <v>0</v>
      </c>
      <c r="BC134" s="14">
        <v>0</v>
      </c>
      <c r="BD134" s="14">
        <v>0</v>
      </c>
      <c r="BE134" s="14">
        <v>0</v>
      </c>
      <c r="BF134" s="14">
        <v>0</v>
      </c>
      <c r="BG134" s="14">
        <v>0</v>
      </c>
      <c r="BH134" s="14">
        <v>0</v>
      </c>
      <c r="BI134" s="14">
        <v>0</v>
      </c>
      <c r="BJ134" s="14">
        <v>0</v>
      </c>
      <c r="BK134" s="14">
        <v>0</v>
      </c>
      <c r="BL134" s="14">
        <v>0</v>
      </c>
      <c r="BM134" s="14">
        <v>0</v>
      </c>
      <c r="BN134" s="14">
        <v>0</v>
      </c>
      <c r="BO134" s="14">
        <v>0</v>
      </c>
      <c r="BP134" s="14">
        <v>0</v>
      </c>
      <c r="BQ134" s="14">
        <v>0</v>
      </c>
      <c r="BR134" s="14">
        <v>0</v>
      </c>
      <c r="BS134" s="14">
        <v>0</v>
      </c>
      <c r="BT134" s="14">
        <v>0</v>
      </c>
      <c r="BU134" s="14">
        <v>0</v>
      </c>
      <c r="BV134" s="14">
        <v>0</v>
      </c>
      <c r="BW134" s="14">
        <v>0</v>
      </c>
      <c r="BX134" s="14">
        <v>0</v>
      </c>
      <c r="BY134" s="14">
        <v>0</v>
      </c>
      <c r="BZ134" s="14">
        <v>0</v>
      </c>
      <c r="CA134" s="14">
        <v>0</v>
      </c>
      <c r="CB134" s="14">
        <v>0</v>
      </c>
      <c r="CC134" s="14">
        <v>0</v>
      </c>
      <c r="CD134" s="14">
        <v>0</v>
      </c>
      <c r="CE134" s="14">
        <v>0</v>
      </c>
      <c r="CF134" s="14">
        <v>0</v>
      </c>
      <c r="CG134" s="14">
        <v>0</v>
      </c>
      <c r="CH134" s="14">
        <v>0</v>
      </c>
      <c r="CI134" s="14">
        <v>0</v>
      </c>
      <c r="CJ134" s="14">
        <v>0</v>
      </c>
      <c r="CK134" s="14">
        <v>0</v>
      </c>
      <c r="CL134" s="14">
        <v>0</v>
      </c>
      <c r="CM134" s="14">
        <v>0</v>
      </c>
      <c r="CN134" s="14">
        <v>0</v>
      </c>
      <c r="CO134" s="14">
        <v>0</v>
      </c>
      <c r="CP134" s="14">
        <v>0</v>
      </c>
      <c r="CQ134" s="14">
        <v>0</v>
      </c>
      <c r="CR134" s="14">
        <v>0</v>
      </c>
      <c r="CS134" s="14">
        <v>0</v>
      </c>
      <c r="CT134" s="14">
        <v>0</v>
      </c>
      <c r="CU134" s="14">
        <v>0</v>
      </c>
      <c r="CV134" s="14">
        <v>0</v>
      </c>
      <c r="CW134" s="14">
        <v>0</v>
      </c>
      <c r="CX134" s="14">
        <v>0</v>
      </c>
      <c r="CY134" s="14">
        <v>0</v>
      </c>
      <c r="CZ134" s="14">
        <v>0</v>
      </c>
      <c r="DA134" s="14">
        <v>0</v>
      </c>
    </row>
    <row r="135" spans="1:105" s="13" customFormat="1" x14ac:dyDescent="0.15">
      <c r="A135" s="12"/>
      <c r="C135" s="14"/>
      <c r="D135" s="14"/>
      <c r="E135" s="14">
        <v>29</v>
      </c>
      <c r="F135" s="14">
        <v>2</v>
      </c>
      <c r="G135" s="14">
        <v>2</v>
      </c>
      <c r="H135" s="14">
        <v>2</v>
      </c>
      <c r="I135" s="14">
        <v>2</v>
      </c>
      <c r="J135" s="14">
        <v>2</v>
      </c>
      <c r="K135" s="14">
        <v>2</v>
      </c>
      <c r="L135" s="14">
        <v>2</v>
      </c>
      <c r="M135" s="14">
        <v>2</v>
      </c>
      <c r="N135" s="14">
        <v>2</v>
      </c>
      <c r="O135" s="14">
        <v>2</v>
      </c>
      <c r="P135" s="14">
        <v>2</v>
      </c>
      <c r="Q135" s="14">
        <v>2</v>
      </c>
      <c r="R135" s="14">
        <v>2</v>
      </c>
      <c r="S135" s="14">
        <v>2</v>
      </c>
      <c r="T135" s="14">
        <v>2</v>
      </c>
      <c r="U135" s="14">
        <v>2</v>
      </c>
      <c r="V135" s="14">
        <v>2</v>
      </c>
      <c r="W135" s="14">
        <v>2</v>
      </c>
      <c r="X135" s="14">
        <v>2</v>
      </c>
      <c r="Y135" s="14">
        <v>2</v>
      </c>
      <c r="Z135" s="14">
        <v>2</v>
      </c>
      <c r="AA135" s="14">
        <v>2</v>
      </c>
      <c r="AB135" s="14">
        <v>2</v>
      </c>
      <c r="AC135" s="14">
        <v>2</v>
      </c>
      <c r="AD135" s="14">
        <v>2</v>
      </c>
      <c r="AE135" s="14">
        <v>2</v>
      </c>
      <c r="AF135" s="14">
        <v>2</v>
      </c>
      <c r="AG135" s="14">
        <v>2</v>
      </c>
      <c r="AH135" s="14">
        <v>1</v>
      </c>
      <c r="AI135" s="14">
        <v>0</v>
      </c>
      <c r="AJ135" s="14">
        <v>0</v>
      </c>
      <c r="AK135" s="14">
        <v>0</v>
      </c>
      <c r="AL135" s="14">
        <v>0</v>
      </c>
      <c r="AM135" s="14">
        <v>0</v>
      </c>
      <c r="AN135" s="14">
        <v>0</v>
      </c>
      <c r="AO135" s="14">
        <v>0</v>
      </c>
      <c r="AP135" s="14">
        <v>0</v>
      </c>
      <c r="AQ135" s="14">
        <v>0</v>
      </c>
      <c r="AR135" s="14">
        <v>0</v>
      </c>
      <c r="AS135" s="14">
        <v>0</v>
      </c>
      <c r="AT135" s="14">
        <v>0</v>
      </c>
      <c r="AU135" s="14">
        <v>0</v>
      </c>
      <c r="AV135" s="14">
        <v>0</v>
      </c>
      <c r="AW135" s="14">
        <v>0</v>
      </c>
      <c r="AX135" s="14">
        <v>0</v>
      </c>
      <c r="AY135" s="14">
        <v>0</v>
      </c>
      <c r="AZ135" s="14">
        <v>0</v>
      </c>
      <c r="BA135" s="14">
        <v>0</v>
      </c>
      <c r="BB135" s="14">
        <v>0</v>
      </c>
      <c r="BC135" s="14">
        <v>0</v>
      </c>
      <c r="BD135" s="14">
        <v>0</v>
      </c>
      <c r="BE135" s="14">
        <v>0</v>
      </c>
      <c r="BF135" s="14">
        <v>0</v>
      </c>
      <c r="BG135" s="14">
        <v>0</v>
      </c>
      <c r="BH135" s="14">
        <v>0</v>
      </c>
      <c r="BI135" s="14">
        <v>0</v>
      </c>
      <c r="BJ135" s="14">
        <v>0</v>
      </c>
      <c r="BK135" s="14">
        <v>0</v>
      </c>
      <c r="BL135" s="14">
        <v>0</v>
      </c>
      <c r="BM135" s="14">
        <v>0</v>
      </c>
      <c r="BN135" s="14">
        <v>0</v>
      </c>
      <c r="BO135" s="14">
        <v>0</v>
      </c>
      <c r="BP135" s="14">
        <v>0</v>
      </c>
      <c r="BQ135" s="14">
        <v>0</v>
      </c>
      <c r="BR135" s="14">
        <v>0</v>
      </c>
      <c r="BS135" s="14">
        <v>0</v>
      </c>
      <c r="BT135" s="14">
        <v>0</v>
      </c>
      <c r="BU135" s="14">
        <v>0</v>
      </c>
      <c r="BV135" s="14">
        <v>0</v>
      </c>
      <c r="BW135" s="14">
        <v>0</v>
      </c>
      <c r="BX135" s="14">
        <v>0</v>
      </c>
      <c r="BY135" s="14">
        <v>0</v>
      </c>
      <c r="BZ135" s="14">
        <v>0</v>
      </c>
      <c r="CA135" s="14">
        <v>0</v>
      </c>
      <c r="CB135" s="14">
        <v>0</v>
      </c>
      <c r="CC135" s="14">
        <v>0</v>
      </c>
      <c r="CD135" s="14">
        <v>0</v>
      </c>
      <c r="CE135" s="14">
        <v>0</v>
      </c>
      <c r="CF135" s="14">
        <v>0</v>
      </c>
      <c r="CG135" s="14">
        <v>0</v>
      </c>
      <c r="CH135" s="14">
        <v>0</v>
      </c>
      <c r="CI135" s="14">
        <v>0</v>
      </c>
      <c r="CJ135" s="14">
        <v>0</v>
      </c>
      <c r="CK135" s="14">
        <v>0</v>
      </c>
      <c r="CL135" s="14">
        <v>0</v>
      </c>
      <c r="CM135" s="14">
        <v>0</v>
      </c>
      <c r="CN135" s="14">
        <v>0</v>
      </c>
      <c r="CO135" s="14">
        <v>0</v>
      </c>
      <c r="CP135" s="14">
        <v>0</v>
      </c>
      <c r="CQ135" s="14">
        <v>0</v>
      </c>
      <c r="CR135" s="14">
        <v>0</v>
      </c>
      <c r="CS135" s="14">
        <v>0</v>
      </c>
      <c r="CT135" s="14">
        <v>0</v>
      </c>
      <c r="CU135" s="14">
        <v>0</v>
      </c>
      <c r="CV135" s="14">
        <v>0</v>
      </c>
      <c r="CW135" s="14">
        <v>0</v>
      </c>
      <c r="CX135" s="14">
        <v>0</v>
      </c>
      <c r="CY135" s="14">
        <v>0</v>
      </c>
      <c r="CZ135" s="14">
        <v>0</v>
      </c>
      <c r="DA135" s="14">
        <v>0</v>
      </c>
    </row>
    <row r="136" spans="1:105" s="13" customFormat="1" x14ac:dyDescent="0.15">
      <c r="A136" s="12"/>
      <c r="C136" s="14"/>
      <c r="D136" s="14"/>
      <c r="E136" s="14">
        <v>30</v>
      </c>
      <c r="F136" s="14">
        <v>2</v>
      </c>
      <c r="G136" s="14">
        <v>2</v>
      </c>
      <c r="H136" s="14">
        <v>2</v>
      </c>
      <c r="I136" s="14">
        <v>2</v>
      </c>
      <c r="J136" s="14">
        <v>2</v>
      </c>
      <c r="K136" s="14">
        <v>2</v>
      </c>
      <c r="L136" s="14">
        <v>2</v>
      </c>
      <c r="M136" s="14">
        <v>2</v>
      </c>
      <c r="N136" s="14">
        <v>2</v>
      </c>
      <c r="O136" s="14">
        <v>2</v>
      </c>
      <c r="P136" s="14">
        <v>2</v>
      </c>
      <c r="Q136" s="14">
        <v>2</v>
      </c>
      <c r="R136" s="14">
        <v>2</v>
      </c>
      <c r="S136" s="14">
        <v>2</v>
      </c>
      <c r="T136" s="14">
        <v>2</v>
      </c>
      <c r="U136" s="14">
        <v>2</v>
      </c>
      <c r="V136" s="14">
        <v>2</v>
      </c>
      <c r="W136" s="14">
        <v>2</v>
      </c>
      <c r="X136" s="14">
        <v>2</v>
      </c>
      <c r="Y136" s="14">
        <v>2</v>
      </c>
      <c r="Z136" s="14">
        <v>2</v>
      </c>
      <c r="AA136" s="14">
        <v>2</v>
      </c>
      <c r="AB136" s="14">
        <v>2</v>
      </c>
      <c r="AC136" s="14">
        <v>2</v>
      </c>
      <c r="AD136" s="14">
        <v>2</v>
      </c>
      <c r="AE136" s="14">
        <v>2</v>
      </c>
      <c r="AF136" s="14">
        <v>2</v>
      </c>
      <c r="AG136" s="14">
        <v>2</v>
      </c>
      <c r="AH136" s="14">
        <v>2</v>
      </c>
      <c r="AI136" s="14">
        <v>1</v>
      </c>
      <c r="AJ136" s="14">
        <v>0</v>
      </c>
      <c r="AK136" s="14">
        <v>0</v>
      </c>
      <c r="AL136" s="14">
        <v>0</v>
      </c>
      <c r="AM136" s="14">
        <v>0</v>
      </c>
      <c r="AN136" s="14">
        <v>0</v>
      </c>
      <c r="AO136" s="14">
        <v>0</v>
      </c>
      <c r="AP136" s="14">
        <v>0</v>
      </c>
      <c r="AQ136" s="14">
        <v>0</v>
      </c>
      <c r="AR136" s="14">
        <v>0</v>
      </c>
      <c r="AS136" s="14">
        <v>0</v>
      </c>
      <c r="AT136" s="14">
        <v>0</v>
      </c>
      <c r="AU136" s="14">
        <v>0</v>
      </c>
      <c r="AV136" s="14">
        <v>0</v>
      </c>
      <c r="AW136" s="14">
        <v>0</v>
      </c>
      <c r="AX136" s="14">
        <v>0</v>
      </c>
      <c r="AY136" s="14">
        <v>0</v>
      </c>
      <c r="AZ136" s="14">
        <v>0</v>
      </c>
      <c r="BA136" s="14">
        <v>0</v>
      </c>
      <c r="BB136" s="14">
        <v>0</v>
      </c>
      <c r="BC136" s="14">
        <v>0</v>
      </c>
      <c r="BD136" s="14">
        <v>0</v>
      </c>
      <c r="BE136" s="14">
        <v>0</v>
      </c>
      <c r="BF136" s="14">
        <v>0</v>
      </c>
      <c r="BG136" s="14">
        <v>0</v>
      </c>
      <c r="BH136" s="14">
        <v>0</v>
      </c>
      <c r="BI136" s="14">
        <v>0</v>
      </c>
      <c r="BJ136" s="14">
        <v>0</v>
      </c>
      <c r="BK136" s="14">
        <v>0</v>
      </c>
      <c r="BL136" s="14">
        <v>0</v>
      </c>
      <c r="BM136" s="14">
        <v>0</v>
      </c>
      <c r="BN136" s="14">
        <v>0</v>
      </c>
      <c r="BO136" s="14">
        <v>0</v>
      </c>
      <c r="BP136" s="14">
        <v>0</v>
      </c>
      <c r="BQ136" s="14">
        <v>0</v>
      </c>
      <c r="BR136" s="14">
        <v>0</v>
      </c>
      <c r="BS136" s="14">
        <v>0</v>
      </c>
      <c r="BT136" s="14">
        <v>0</v>
      </c>
      <c r="BU136" s="14">
        <v>0</v>
      </c>
      <c r="BV136" s="14">
        <v>0</v>
      </c>
      <c r="BW136" s="14">
        <v>0</v>
      </c>
      <c r="BX136" s="14">
        <v>0</v>
      </c>
      <c r="BY136" s="14">
        <v>0</v>
      </c>
      <c r="BZ136" s="14">
        <v>0</v>
      </c>
      <c r="CA136" s="14">
        <v>0</v>
      </c>
      <c r="CB136" s="14">
        <v>0</v>
      </c>
      <c r="CC136" s="14">
        <v>0</v>
      </c>
      <c r="CD136" s="14">
        <v>0</v>
      </c>
      <c r="CE136" s="14">
        <v>0</v>
      </c>
      <c r="CF136" s="14">
        <v>0</v>
      </c>
      <c r="CG136" s="14">
        <v>0</v>
      </c>
      <c r="CH136" s="14">
        <v>0</v>
      </c>
      <c r="CI136" s="14">
        <v>0</v>
      </c>
      <c r="CJ136" s="14">
        <v>0</v>
      </c>
      <c r="CK136" s="14">
        <v>0</v>
      </c>
      <c r="CL136" s="14">
        <v>0</v>
      </c>
      <c r="CM136" s="14">
        <v>0</v>
      </c>
      <c r="CN136" s="14">
        <v>0</v>
      </c>
      <c r="CO136" s="14">
        <v>0</v>
      </c>
      <c r="CP136" s="14">
        <v>0</v>
      </c>
      <c r="CQ136" s="14">
        <v>0</v>
      </c>
      <c r="CR136" s="14">
        <v>0</v>
      </c>
      <c r="CS136" s="14">
        <v>0</v>
      </c>
      <c r="CT136" s="14">
        <v>0</v>
      </c>
      <c r="CU136" s="14">
        <v>0</v>
      </c>
      <c r="CV136" s="14">
        <v>0</v>
      </c>
      <c r="CW136" s="14">
        <v>0</v>
      </c>
      <c r="CX136" s="14">
        <v>0</v>
      </c>
      <c r="CY136" s="14">
        <v>0</v>
      </c>
      <c r="CZ136" s="14">
        <v>0</v>
      </c>
      <c r="DA136" s="14">
        <v>0</v>
      </c>
    </row>
    <row r="137" spans="1:105" s="13" customFormat="1" x14ac:dyDescent="0.15">
      <c r="A137" s="12"/>
      <c r="C137" s="14"/>
      <c r="D137" s="14"/>
      <c r="E137" s="14">
        <v>31</v>
      </c>
      <c r="F137" s="14">
        <v>2</v>
      </c>
      <c r="G137" s="14">
        <v>2</v>
      </c>
      <c r="H137" s="14">
        <v>2</v>
      </c>
      <c r="I137" s="14">
        <v>2</v>
      </c>
      <c r="J137" s="14">
        <v>2</v>
      </c>
      <c r="K137" s="14">
        <v>2</v>
      </c>
      <c r="L137" s="14">
        <v>2</v>
      </c>
      <c r="M137" s="14">
        <v>2</v>
      </c>
      <c r="N137" s="14">
        <v>2</v>
      </c>
      <c r="O137" s="14">
        <v>2</v>
      </c>
      <c r="P137" s="14">
        <v>2</v>
      </c>
      <c r="Q137" s="14">
        <v>2</v>
      </c>
      <c r="R137" s="14">
        <v>2</v>
      </c>
      <c r="S137" s="14">
        <v>2</v>
      </c>
      <c r="T137" s="14">
        <v>2</v>
      </c>
      <c r="U137" s="14">
        <v>2</v>
      </c>
      <c r="V137" s="14">
        <v>2</v>
      </c>
      <c r="W137" s="14">
        <v>2</v>
      </c>
      <c r="X137" s="14">
        <v>2</v>
      </c>
      <c r="Y137" s="14">
        <v>2</v>
      </c>
      <c r="Z137" s="14">
        <v>2</v>
      </c>
      <c r="AA137" s="14">
        <v>2</v>
      </c>
      <c r="AB137" s="14">
        <v>2</v>
      </c>
      <c r="AC137" s="14">
        <v>2</v>
      </c>
      <c r="AD137" s="14">
        <v>2</v>
      </c>
      <c r="AE137" s="14">
        <v>2</v>
      </c>
      <c r="AF137" s="14">
        <v>2</v>
      </c>
      <c r="AG137" s="14">
        <v>2</v>
      </c>
      <c r="AH137" s="14">
        <v>2</v>
      </c>
      <c r="AI137" s="14">
        <v>2</v>
      </c>
      <c r="AJ137" s="14">
        <v>1</v>
      </c>
      <c r="AK137" s="14">
        <v>0</v>
      </c>
      <c r="AL137" s="14">
        <v>0</v>
      </c>
      <c r="AM137" s="14">
        <v>0</v>
      </c>
      <c r="AN137" s="14">
        <v>0</v>
      </c>
      <c r="AO137" s="14">
        <v>0</v>
      </c>
      <c r="AP137" s="14">
        <v>0</v>
      </c>
      <c r="AQ137" s="14">
        <v>0</v>
      </c>
      <c r="AR137" s="14">
        <v>0</v>
      </c>
      <c r="AS137" s="14">
        <v>0</v>
      </c>
      <c r="AT137" s="14">
        <v>0</v>
      </c>
      <c r="AU137" s="14">
        <v>0</v>
      </c>
      <c r="AV137" s="14">
        <v>0</v>
      </c>
      <c r="AW137" s="14">
        <v>0</v>
      </c>
      <c r="AX137" s="14">
        <v>0</v>
      </c>
      <c r="AY137" s="14">
        <v>0</v>
      </c>
      <c r="AZ137" s="14">
        <v>0</v>
      </c>
      <c r="BA137" s="14">
        <v>0</v>
      </c>
      <c r="BB137" s="14">
        <v>0</v>
      </c>
      <c r="BC137" s="14">
        <v>0</v>
      </c>
      <c r="BD137" s="14">
        <v>0</v>
      </c>
      <c r="BE137" s="14">
        <v>0</v>
      </c>
      <c r="BF137" s="14">
        <v>0</v>
      </c>
      <c r="BG137" s="14">
        <v>0</v>
      </c>
      <c r="BH137" s="14">
        <v>0</v>
      </c>
      <c r="BI137" s="14">
        <v>0</v>
      </c>
      <c r="BJ137" s="14">
        <v>0</v>
      </c>
      <c r="BK137" s="14">
        <v>0</v>
      </c>
      <c r="BL137" s="14">
        <v>0</v>
      </c>
      <c r="BM137" s="14">
        <v>0</v>
      </c>
      <c r="BN137" s="14">
        <v>0</v>
      </c>
      <c r="BO137" s="14">
        <v>0</v>
      </c>
      <c r="BP137" s="14">
        <v>0</v>
      </c>
      <c r="BQ137" s="14">
        <v>0</v>
      </c>
      <c r="BR137" s="14">
        <v>0</v>
      </c>
      <c r="BS137" s="14">
        <v>0</v>
      </c>
      <c r="BT137" s="14">
        <v>0</v>
      </c>
      <c r="BU137" s="14">
        <v>0</v>
      </c>
      <c r="BV137" s="14">
        <v>0</v>
      </c>
      <c r="BW137" s="14">
        <v>0</v>
      </c>
      <c r="BX137" s="14">
        <v>0</v>
      </c>
      <c r="BY137" s="14">
        <v>0</v>
      </c>
      <c r="BZ137" s="14">
        <v>0</v>
      </c>
      <c r="CA137" s="14">
        <v>0</v>
      </c>
      <c r="CB137" s="14">
        <v>0</v>
      </c>
      <c r="CC137" s="14">
        <v>0</v>
      </c>
      <c r="CD137" s="14">
        <v>0</v>
      </c>
      <c r="CE137" s="14">
        <v>0</v>
      </c>
      <c r="CF137" s="14">
        <v>0</v>
      </c>
      <c r="CG137" s="14">
        <v>0</v>
      </c>
      <c r="CH137" s="14">
        <v>0</v>
      </c>
      <c r="CI137" s="14">
        <v>0</v>
      </c>
      <c r="CJ137" s="14">
        <v>0</v>
      </c>
      <c r="CK137" s="14">
        <v>0</v>
      </c>
      <c r="CL137" s="14">
        <v>0</v>
      </c>
      <c r="CM137" s="14">
        <v>0</v>
      </c>
      <c r="CN137" s="14">
        <v>0</v>
      </c>
      <c r="CO137" s="14">
        <v>0</v>
      </c>
      <c r="CP137" s="14">
        <v>0</v>
      </c>
      <c r="CQ137" s="14">
        <v>0</v>
      </c>
      <c r="CR137" s="14">
        <v>0</v>
      </c>
      <c r="CS137" s="14">
        <v>0</v>
      </c>
      <c r="CT137" s="14">
        <v>0</v>
      </c>
      <c r="CU137" s="14">
        <v>0</v>
      </c>
      <c r="CV137" s="14">
        <v>0</v>
      </c>
      <c r="CW137" s="14">
        <v>0</v>
      </c>
      <c r="CX137" s="14">
        <v>0</v>
      </c>
      <c r="CY137" s="14">
        <v>0</v>
      </c>
      <c r="CZ137" s="14">
        <v>0</v>
      </c>
      <c r="DA137" s="14">
        <v>0</v>
      </c>
    </row>
    <row r="138" spans="1:105" s="13" customFormat="1" x14ac:dyDescent="0.15">
      <c r="A138" s="12"/>
      <c r="C138" s="14"/>
      <c r="D138" s="14"/>
      <c r="E138" s="14">
        <v>32</v>
      </c>
      <c r="F138" s="14">
        <v>2</v>
      </c>
      <c r="G138" s="14">
        <v>2</v>
      </c>
      <c r="H138" s="14">
        <v>2</v>
      </c>
      <c r="I138" s="14">
        <v>2</v>
      </c>
      <c r="J138" s="14">
        <v>2</v>
      </c>
      <c r="K138" s="14">
        <v>2</v>
      </c>
      <c r="L138" s="14">
        <v>2</v>
      </c>
      <c r="M138" s="14">
        <v>2</v>
      </c>
      <c r="N138" s="14">
        <v>2</v>
      </c>
      <c r="O138" s="14">
        <v>2</v>
      </c>
      <c r="P138" s="14">
        <v>2</v>
      </c>
      <c r="Q138" s="14">
        <v>2</v>
      </c>
      <c r="R138" s="14">
        <v>2</v>
      </c>
      <c r="S138" s="14">
        <v>2</v>
      </c>
      <c r="T138" s="14">
        <v>2</v>
      </c>
      <c r="U138" s="14">
        <v>2</v>
      </c>
      <c r="V138" s="14">
        <v>2</v>
      </c>
      <c r="W138" s="14">
        <v>2</v>
      </c>
      <c r="X138" s="14">
        <v>2</v>
      </c>
      <c r="Y138" s="14">
        <v>2</v>
      </c>
      <c r="Z138" s="14">
        <v>2</v>
      </c>
      <c r="AA138" s="14">
        <v>2</v>
      </c>
      <c r="AB138" s="14">
        <v>2</v>
      </c>
      <c r="AC138" s="14">
        <v>2</v>
      </c>
      <c r="AD138" s="14">
        <v>2</v>
      </c>
      <c r="AE138" s="14">
        <v>2</v>
      </c>
      <c r="AF138" s="14">
        <v>2</v>
      </c>
      <c r="AG138" s="14">
        <v>2</v>
      </c>
      <c r="AH138" s="14">
        <v>2</v>
      </c>
      <c r="AI138" s="14">
        <v>2</v>
      </c>
      <c r="AJ138" s="14">
        <v>2</v>
      </c>
      <c r="AK138" s="14">
        <v>1</v>
      </c>
      <c r="AL138" s="14">
        <v>0</v>
      </c>
      <c r="AM138" s="14">
        <v>0</v>
      </c>
      <c r="AN138" s="14">
        <v>0</v>
      </c>
      <c r="AO138" s="14">
        <v>0</v>
      </c>
      <c r="AP138" s="14">
        <v>0</v>
      </c>
      <c r="AQ138" s="14">
        <v>0</v>
      </c>
      <c r="AR138" s="14">
        <v>0</v>
      </c>
      <c r="AS138" s="14">
        <v>0</v>
      </c>
      <c r="AT138" s="14">
        <v>0</v>
      </c>
      <c r="AU138" s="14">
        <v>0</v>
      </c>
      <c r="AV138" s="14">
        <v>0</v>
      </c>
      <c r="AW138" s="14">
        <v>0</v>
      </c>
      <c r="AX138" s="14">
        <v>0</v>
      </c>
      <c r="AY138" s="14">
        <v>0</v>
      </c>
      <c r="AZ138" s="14">
        <v>0</v>
      </c>
      <c r="BA138" s="14">
        <v>0</v>
      </c>
      <c r="BB138" s="14">
        <v>0</v>
      </c>
      <c r="BC138" s="14">
        <v>0</v>
      </c>
      <c r="BD138" s="14">
        <v>0</v>
      </c>
      <c r="BE138" s="14">
        <v>0</v>
      </c>
      <c r="BF138" s="14">
        <v>0</v>
      </c>
      <c r="BG138" s="14">
        <v>0</v>
      </c>
      <c r="BH138" s="14">
        <v>0</v>
      </c>
      <c r="BI138" s="14">
        <v>0</v>
      </c>
      <c r="BJ138" s="14">
        <v>0</v>
      </c>
      <c r="BK138" s="14">
        <v>0</v>
      </c>
      <c r="BL138" s="14">
        <v>0</v>
      </c>
      <c r="BM138" s="14">
        <v>0</v>
      </c>
      <c r="BN138" s="14">
        <v>0</v>
      </c>
      <c r="BO138" s="14">
        <v>0</v>
      </c>
      <c r="BP138" s="14">
        <v>0</v>
      </c>
      <c r="BQ138" s="14">
        <v>0</v>
      </c>
      <c r="BR138" s="14">
        <v>0</v>
      </c>
      <c r="BS138" s="14">
        <v>0</v>
      </c>
      <c r="BT138" s="14">
        <v>0</v>
      </c>
      <c r="BU138" s="14">
        <v>0</v>
      </c>
      <c r="BV138" s="14">
        <v>0</v>
      </c>
      <c r="BW138" s="14">
        <v>0</v>
      </c>
      <c r="BX138" s="14">
        <v>0</v>
      </c>
      <c r="BY138" s="14">
        <v>0</v>
      </c>
      <c r="BZ138" s="14">
        <v>0</v>
      </c>
      <c r="CA138" s="14">
        <v>0</v>
      </c>
      <c r="CB138" s="14">
        <v>0</v>
      </c>
      <c r="CC138" s="14">
        <v>0</v>
      </c>
      <c r="CD138" s="14">
        <v>0</v>
      </c>
      <c r="CE138" s="14">
        <v>0</v>
      </c>
      <c r="CF138" s="14">
        <v>0</v>
      </c>
      <c r="CG138" s="14">
        <v>0</v>
      </c>
      <c r="CH138" s="14">
        <v>0</v>
      </c>
      <c r="CI138" s="14">
        <v>0</v>
      </c>
      <c r="CJ138" s="14">
        <v>0</v>
      </c>
      <c r="CK138" s="14">
        <v>0</v>
      </c>
      <c r="CL138" s="14">
        <v>0</v>
      </c>
      <c r="CM138" s="14">
        <v>0</v>
      </c>
      <c r="CN138" s="14">
        <v>0</v>
      </c>
      <c r="CO138" s="14">
        <v>0</v>
      </c>
      <c r="CP138" s="14">
        <v>0</v>
      </c>
      <c r="CQ138" s="14">
        <v>0</v>
      </c>
      <c r="CR138" s="14">
        <v>0</v>
      </c>
      <c r="CS138" s="14">
        <v>0</v>
      </c>
      <c r="CT138" s="14">
        <v>0</v>
      </c>
      <c r="CU138" s="14">
        <v>0</v>
      </c>
      <c r="CV138" s="14">
        <v>0</v>
      </c>
      <c r="CW138" s="14">
        <v>0</v>
      </c>
      <c r="CX138" s="14">
        <v>0</v>
      </c>
      <c r="CY138" s="14">
        <v>0</v>
      </c>
      <c r="CZ138" s="14">
        <v>0</v>
      </c>
      <c r="DA138" s="14">
        <v>0</v>
      </c>
    </row>
    <row r="139" spans="1:105" s="13" customFormat="1" x14ac:dyDescent="0.15">
      <c r="A139" s="12"/>
      <c r="C139" s="14"/>
      <c r="D139" s="14"/>
      <c r="E139" s="14">
        <v>33</v>
      </c>
      <c r="F139" s="14">
        <v>2</v>
      </c>
      <c r="G139" s="14">
        <v>2</v>
      </c>
      <c r="H139" s="14">
        <v>2</v>
      </c>
      <c r="I139" s="14">
        <v>2</v>
      </c>
      <c r="J139" s="14">
        <v>2</v>
      </c>
      <c r="K139" s="14">
        <v>2</v>
      </c>
      <c r="L139" s="14">
        <v>2</v>
      </c>
      <c r="M139" s="14">
        <v>2</v>
      </c>
      <c r="N139" s="14">
        <v>2</v>
      </c>
      <c r="O139" s="14">
        <v>2</v>
      </c>
      <c r="P139" s="14">
        <v>2</v>
      </c>
      <c r="Q139" s="14">
        <v>2</v>
      </c>
      <c r="R139" s="14">
        <v>2</v>
      </c>
      <c r="S139" s="14">
        <v>2</v>
      </c>
      <c r="T139" s="14">
        <v>2</v>
      </c>
      <c r="U139" s="14">
        <v>2</v>
      </c>
      <c r="V139" s="14">
        <v>2</v>
      </c>
      <c r="W139" s="14">
        <v>2</v>
      </c>
      <c r="X139" s="14">
        <v>2</v>
      </c>
      <c r="Y139" s="14">
        <v>2</v>
      </c>
      <c r="Z139" s="14">
        <v>2</v>
      </c>
      <c r="AA139" s="14">
        <v>2</v>
      </c>
      <c r="AB139" s="14">
        <v>2</v>
      </c>
      <c r="AC139" s="14">
        <v>2</v>
      </c>
      <c r="AD139" s="14">
        <v>2</v>
      </c>
      <c r="AE139" s="14">
        <v>2</v>
      </c>
      <c r="AF139" s="14">
        <v>2</v>
      </c>
      <c r="AG139" s="14">
        <v>2</v>
      </c>
      <c r="AH139" s="14">
        <v>2</v>
      </c>
      <c r="AI139" s="14">
        <v>2</v>
      </c>
      <c r="AJ139" s="14">
        <v>2</v>
      </c>
      <c r="AK139" s="14">
        <v>2</v>
      </c>
      <c r="AL139" s="14">
        <v>1</v>
      </c>
      <c r="AM139" s="14">
        <v>0</v>
      </c>
      <c r="AN139" s="14">
        <v>0</v>
      </c>
      <c r="AO139" s="14">
        <v>0</v>
      </c>
      <c r="AP139" s="14">
        <v>0</v>
      </c>
      <c r="AQ139" s="14">
        <v>0</v>
      </c>
      <c r="AR139" s="14">
        <v>0</v>
      </c>
      <c r="AS139" s="14">
        <v>0</v>
      </c>
      <c r="AT139" s="14">
        <v>0</v>
      </c>
      <c r="AU139" s="14">
        <v>0</v>
      </c>
      <c r="AV139" s="14">
        <v>0</v>
      </c>
      <c r="AW139" s="14">
        <v>0</v>
      </c>
      <c r="AX139" s="14">
        <v>0</v>
      </c>
      <c r="AY139" s="14">
        <v>0</v>
      </c>
      <c r="AZ139" s="14">
        <v>0</v>
      </c>
      <c r="BA139" s="14">
        <v>0</v>
      </c>
      <c r="BB139" s="14">
        <v>0</v>
      </c>
      <c r="BC139" s="14">
        <v>0</v>
      </c>
      <c r="BD139" s="14">
        <v>0</v>
      </c>
      <c r="BE139" s="14">
        <v>0</v>
      </c>
      <c r="BF139" s="14">
        <v>0</v>
      </c>
      <c r="BG139" s="14">
        <v>0</v>
      </c>
      <c r="BH139" s="14">
        <v>0</v>
      </c>
      <c r="BI139" s="14">
        <v>0</v>
      </c>
      <c r="BJ139" s="14">
        <v>0</v>
      </c>
      <c r="BK139" s="14">
        <v>0</v>
      </c>
      <c r="BL139" s="14">
        <v>0</v>
      </c>
      <c r="BM139" s="14">
        <v>0</v>
      </c>
      <c r="BN139" s="14">
        <v>0</v>
      </c>
      <c r="BO139" s="14">
        <v>0</v>
      </c>
      <c r="BP139" s="14">
        <v>0</v>
      </c>
      <c r="BQ139" s="14">
        <v>0</v>
      </c>
      <c r="BR139" s="14">
        <v>0</v>
      </c>
      <c r="BS139" s="14">
        <v>0</v>
      </c>
      <c r="BT139" s="14">
        <v>0</v>
      </c>
      <c r="BU139" s="14">
        <v>0</v>
      </c>
      <c r="BV139" s="14">
        <v>0</v>
      </c>
      <c r="BW139" s="14">
        <v>0</v>
      </c>
      <c r="BX139" s="14">
        <v>0</v>
      </c>
      <c r="BY139" s="14">
        <v>0</v>
      </c>
      <c r="BZ139" s="14">
        <v>0</v>
      </c>
      <c r="CA139" s="14">
        <v>0</v>
      </c>
      <c r="CB139" s="14">
        <v>0</v>
      </c>
      <c r="CC139" s="14">
        <v>0</v>
      </c>
      <c r="CD139" s="14">
        <v>0</v>
      </c>
      <c r="CE139" s="14">
        <v>0</v>
      </c>
      <c r="CF139" s="14">
        <v>0</v>
      </c>
      <c r="CG139" s="14">
        <v>0</v>
      </c>
      <c r="CH139" s="14">
        <v>0</v>
      </c>
      <c r="CI139" s="14">
        <v>0</v>
      </c>
      <c r="CJ139" s="14">
        <v>0</v>
      </c>
      <c r="CK139" s="14">
        <v>0</v>
      </c>
      <c r="CL139" s="14">
        <v>0</v>
      </c>
      <c r="CM139" s="14">
        <v>0</v>
      </c>
      <c r="CN139" s="14">
        <v>0</v>
      </c>
      <c r="CO139" s="14">
        <v>0</v>
      </c>
      <c r="CP139" s="14">
        <v>0</v>
      </c>
      <c r="CQ139" s="14">
        <v>0</v>
      </c>
      <c r="CR139" s="14">
        <v>0</v>
      </c>
      <c r="CS139" s="14">
        <v>0</v>
      </c>
      <c r="CT139" s="14">
        <v>0</v>
      </c>
      <c r="CU139" s="14">
        <v>0</v>
      </c>
      <c r="CV139" s="14">
        <v>0</v>
      </c>
      <c r="CW139" s="14">
        <v>0</v>
      </c>
      <c r="CX139" s="14">
        <v>0</v>
      </c>
      <c r="CY139" s="14">
        <v>0</v>
      </c>
      <c r="CZ139" s="14">
        <v>0</v>
      </c>
      <c r="DA139" s="14">
        <v>0</v>
      </c>
    </row>
    <row r="140" spans="1:105" s="13" customFormat="1" x14ac:dyDescent="0.15">
      <c r="A140" s="12"/>
      <c r="C140" s="14"/>
      <c r="D140" s="14"/>
      <c r="E140" s="14">
        <v>34</v>
      </c>
      <c r="F140" s="14">
        <v>2</v>
      </c>
      <c r="G140" s="14">
        <v>2</v>
      </c>
      <c r="H140" s="14">
        <v>2</v>
      </c>
      <c r="I140" s="14">
        <v>2</v>
      </c>
      <c r="J140" s="14">
        <v>2</v>
      </c>
      <c r="K140" s="14">
        <v>2</v>
      </c>
      <c r="L140" s="14">
        <v>2</v>
      </c>
      <c r="M140" s="14">
        <v>2</v>
      </c>
      <c r="N140" s="14">
        <v>2</v>
      </c>
      <c r="O140" s="14">
        <v>2</v>
      </c>
      <c r="P140" s="14">
        <v>2</v>
      </c>
      <c r="Q140" s="14">
        <v>2</v>
      </c>
      <c r="R140" s="14">
        <v>2</v>
      </c>
      <c r="S140" s="14">
        <v>2</v>
      </c>
      <c r="T140" s="14">
        <v>2</v>
      </c>
      <c r="U140" s="14">
        <v>2</v>
      </c>
      <c r="V140" s="14">
        <v>2</v>
      </c>
      <c r="W140" s="14">
        <v>2</v>
      </c>
      <c r="X140" s="14">
        <v>2</v>
      </c>
      <c r="Y140" s="14">
        <v>2</v>
      </c>
      <c r="Z140" s="14">
        <v>2</v>
      </c>
      <c r="AA140" s="14">
        <v>2</v>
      </c>
      <c r="AB140" s="14">
        <v>2</v>
      </c>
      <c r="AC140" s="14">
        <v>2</v>
      </c>
      <c r="AD140" s="14">
        <v>2</v>
      </c>
      <c r="AE140" s="14">
        <v>2</v>
      </c>
      <c r="AF140" s="14">
        <v>2</v>
      </c>
      <c r="AG140" s="14">
        <v>2</v>
      </c>
      <c r="AH140" s="14">
        <v>2</v>
      </c>
      <c r="AI140" s="14">
        <v>2</v>
      </c>
      <c r="AJ140" s="14">
        <v>2</v>
      </c>
      <c r="AK140" s="14">
        <v>2</v>
      </c>
      <c r="AL140" s="14">
        <v>2</v>
      </c>
      <c r="AM140" s="14">
        <v>1</v>
      </c>
      <c r="AN140" s="14">
        <v>0</v>
      </c>
      <c r="AO140" s="14">
        <v>0</v>
      </c>
      <c r="AP140" s="14">
        <v>0</v>
      </c>
      <c r="AQ140" s="14">
        <v>0</v>
      </c>
      <c r="AR140" s="14">
        <v>0</v>
      </c>
      <c r="AS140" s="14">
        <v>0</v>
      </c>
      <c r="AT140" s="14">
        <v>0</v>
      </c>
      <c r="AU140" s="14">
        <v>0</v>
      </c>
      <c r="AV140" s="14">
        <v>0</v>
      </c>
      <c r="AW140" s="14">
        <v>0</v>
      </c>
      <c r="AX140" s="14">
        <v>0</v>
      </c>
      <c r="AY140" s="14">
        <v>0</v>
      </c>
      <c r="AZ140" s="14">
        <v>0</v>
      </c>
      <c r="BA140" s="14">
        <v>0</v>
      </c>
      <c r="BB140" s="14">
        <v>0</v>
      </c>
      <c r="BC140" s="14">
        <v>0</v>
      </c>
      <c r="BD140" s="14">
        <v>0</v>
      </c>
      <c r="BE140" s="14">
        <v>0</v>
      </c>
      <c r="BF140" s="14">
        <v>0</v>
      </c>
      <c r="BG140" s="14">
        <v>0</v>
      </c>
      <c r="BH140" s="14">
        <v>0</v>
      </c>
      <c r="BI140" s="14">
        <v>0</v>
      </c>
      <c r="BJ140" s="14">
        <v>0</v>
      </c>
      <c r="BK140" s="14">
        <v>0</v>
      </c>
      <c r="BL140" s="14">
        <v>0</v>
      </c>
      <c r="BM140" s="14">
        <v>0</v>
      </c>
      <c r="BN140" s="14">
        <v>0</v>
      </c>
      <c r="BO140" s="14">
        <v>0</v>
      </c>
      <c r="BP140" s="14">
        <v>0</v>
      </c>
      <c r="BQ140" s="14">
        <v>0</v>
      </c>
      <c r="BR140" s="14">
        <v>0</v>
      </c>
      <c r="BS140" s="14">
        <v>0</v>
      </c>
      <c r="BT140" s="14">
        <v>0</v>
      </c>
      <c r="BU140" s="14">
        <v>0</v>
      </c>
      <c r="BV140" s="14">
        <v>0</v>
      </c>
      <c r="BW140" s="14">
        <v>0</v>
      </c>
      <c r="BX140" s="14">
        <v>0</v>
      </c>
      <c r="BY140" s="14">
        <v>0</v>
      </c>
      <c r="BZ140" s="14">
        <v>0</v>
      </c>
      <c r="CA140" s="14">
        <v>0</v>
      </c>
      <c r="CB140" s="14">
        <v>0</v>
      </c>
      <c r="CC140" s="14">
        <v>0</v>
      </c>
      <c r="CD140" s="14">
        <v>0</v>
      </c>
      <c r="CE140" s="14">
        <v>0</v>
      </c>
      <c r="CF140" s="14">
        <v>0</v>
      </c>
      <c r="CG140" s="14">
        <v>0</v>
      </c>
      <c r="CH140" s="14">
        <v>0</v>
      </c>
      <c r="CI140" s="14">
        <v>0</v>
      </c>
      <c r="CJ140" s="14">
        <v>0</v>
      </c>
      <c r="CK140" s="14">
        <v>0</v>
      </c>
      <c r="CL140" s="14">
        <v>0</v>
      </c>
      <c r="CM140" s="14">
        <v>0</v>
      </c>
      <c r="CN140" s="14">
        <v>0</v>
      </c>
      <c r="CO140" s="14">
        <v>0</v>
      </c>
      <c r="CP140" s="14">
        <v>0</v>
      </c>
      <c r="CQ140" s="14">
        <v>0</v>
      </c>
      <c r="CR140" s="14">
        <v>0</v>
      </c>
      <c r="CS140" s="14">
        <v>0</v>
      </c>
      <c r="CT140" s="14">
        <v>0</v>
      </c>
      <c r="CU140" s="14">
        <v>0</v>
      </c>
      <c r="CV140" s="14">
        <v>0</v>
      </c>
      <c r="CW140" s="14">
        <v>0</v>
      </c>
      <c r="CX140" s="14">
        <v>0</v>
      </c>
      <c r="CY140" s="14">
        <v>0</v>
      </c>
      <c r="CZ140" s="14">
        <v>0</v>
      </c>
      <c r="DA140" s="14">
        <v>0</v>
      </c>
    </row>
    <row r="141" spans="1:105" s="13" customFormat="1" x14ac:dyDescent="0.15">
      <c r="A141" s="12"/>
      <c r="C141" s="14"/>
      <c r="D141" s="14"/>
      <c r="E141" s="14">
        <v>35</v>
      </c>
      <c r="F141" s="14">
        <v>2</v>
      </c>
      <c r="G141" s="14">
        <v>2</v>
      </c>
      <c r="H141" s="14">
        <v>2</v>
      </c>
      <c r="I141" s="14">
        <v>2</v>
      </c>
      <c r="J141" s="14">
        <v>2</v>
      </c>
      <c r="K141" s="14">
        <v>2</v>
      </c>
      <c r="L141" s="14">
        <v>2</v>
      </c>
      <c r="M141" s="14">
        <v>2</v>
      </c>
      <c r="N141" s="14">
        <v>2</v>
      </c>
      <c r="O141" s="14">
        <v>2</v>
      </c>
      <c r="P141" s="14">
        <v>2</v>
      </c>
      <c r="Q141" s="14">
        <v>2</v>
      </c>
      <c r="R141" s="14">
        <v>2</v>
      </c>
      <c r="S141" s="14">
        <v>2</v>
      </c>
      <c r="T141" s="14">
        <v>2</v>
      </c>
      <c r="U141" s="14">
        <v>2</v>
      </c>
      <c r="V141" s="14">
        <v>2</v>
      </c>
      <c r="W141" s="14">
        <v>2</v>
      </c>
      <c r="X141" s="14">
        <v>2</v>
      </c>
      <c r="Y141" s="14">
        <v>2</v>
      </c>
      <c r="Z141" s="14">
        <v>2</v>
      </c>
      <c r="AA141" s="14">
        <v>2</v>
      </c>
      <c r="AB141" s="14">
        <v>2</v>
      </c>
      <c r="AC141" s="14">
        <v>2</v>
      </c>
      <c r="AD141" s="14">
        <v>2</v>
      </c>
      <c r="AE141" s="14">
        <v>2</v>
      </c>
      <c r="AF141" s="14">
        <v>2</v>
      </c>
      <c r="AG141" s="14">
        <v>2</v>
      </c>
      <c r="AH141" s="14">
        <v>2</v>
      </c>
      <c r="AI141" s="14">
        <v>2</v>
      </c>
      <c r="AJ141" s="14">
        <v>2</v>
      </c>
      <c r="AK141" s="14">
        <v>2</v>
      </c>
      <c r="AL141" s="14">
        <v>2</v>
      </c>
      <c r="AM141" s="14">
        <v>2</v>
      </c>
      <c r="AN141" s="14">
        <v>1</v>
      </c>
      <c r="AO141" s="14">
        <v>0</v>
      </c>
      <c r="AP141" s="14">
        <v>0</v>
      </c>
      <c r="AQ141" s="14">
        <v>0</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0</v>
      </c>
      <c r="BV141" s="14">
        <v>0</v>
      </c>
      <c r="BW141" s="14">
        <v>0</v>
      </c>
      <c r="BX141" s="14">
        <v>0</v>
      </c>
      <c r="BY141" s="14">
        <v>0</v>
      </c>
      <c r="BZ141" s="14">
        <v>0</v>
      </c>
      <c r="CA141" s="14">
        <v>0</v>
      </c>
      <c r="CB141" s="14">
        <v>0</v>
      </c>
      <c r="CC141" s="14">
        <v>0</v>
      </c>
      <c r="CD141" s="14">
        <v>0</v>
      </c>
      <c r="CE141" s="14">
        <v>0</v>
      </c>
      <c r="CF141" s="14">
        <v>0</v>
      </c>
      <c r="CG141" s="14">
        <v>0</v>
      </c>
      <c r="CH141" s="14">
        <v>0</v>
      </c>
      <c r="CI141" s="14">
        <v>0</v>
      </c>
      <c r="CJ141" s="14">
        <v>0</v>
      </c>
      <c r="CK141" s="14">
        <v>0</v>
      </c>
      <c r="CL141" s="14">
        <v>0</v>
      </c>
      <c r="CM141" s="14">
        <v>0</v>
      </c>
      <c r="CN141" s="14">
        <v>0</v>
      </c>
      <c r="CO141" s="14">
        <v>0</v>
      </c>
      <c r="CP141" s="14">
        <v>0</v>
      </c>
      <c r="CQ141" s="14">
        <v>0</v>
      </c>
      <c r="CR141" s="14">
        <v>0</v>
      </c>
      <c r="CS141" s="14">
        <v>0</v>
      </c>
      <c r="CT141" s="14">
        <v>0</v>
      </c>
      <c r="CU141" s="14">
        <v>0</v>
      </c>
      <c r="CV141" s="14">
        <v>0</v>
      </c>
      <c r="CW141" s="14">
        <v>0</v>
      </c>
      <c r="CX141" s="14">
        <v>0</v>
      </c>
      <c r="CY141" s="14">
        <v>0</v>
      </c>
      <c r="CZ141" s="14">
        <v>0</v>
      </c>
      <c r="DA141" s="14">
        <v>0</v>
      </c>
    </row>
    <row r="142" spans="1:105" s="13" customFormat="1" x14ac:dyDescent="0.15">
      <c r="A142" s="12"/>
      <c r="C142" s="14"/>
      <c r="D142" s="14"/>
      <c r="E142" s="14">
        <v>36</v>
      </c>
      <c r="F142" s="14">
        <v>2</v>
      </c>
      <c r="G142" s="14">
        <v>2</v>
      </c>
      <c r="H142" s="14">
        <v>2</v>
      </c>
      <c r="I142" s="14">
        <v>2</v>
      </c>
      <c r="J142" s="14">
        <v>2</v>
      </c>
      <c r="K142" s="14">
        <v>2</v>
      </c>
      <c r="L142" s="14">
        <v>2</v>
      </c>
      <c r="M142" s="14">
        <v>2</v>
      </c>
      <c r="N142" s="14">
        <v>2</v>
      </c>
      <c r="O142" s="14">
        <v>2</v>
      </c>
      <c r="P142" s="14">
        <v>2</v>
      </c>
      <c r="Q142" s="14">
        <v>2</v>
      </c>
      <c r="R142" s="14">
        <v>2</v>
      </c>
      <c r="S142" s="14">
        <v>2</v>
      </c>
      <c r="T142" s="14">
        <v>2</v>
      </c>
      <c r="U142" s="14">
        <v>2</v>
      </c>
      <c r="V142" s="14">
        <v>2</v>
      </c>
      <c r="W142" s="14">
        <v>2</v>
      </c>
      <c r="X142" s="14">
        <v>2</v>
      </c>
      <c r="Y142" s="14">
        <v>2</v>
      </c>
      <c r="Z142" s="14">
        <v>2</v>
      </c>
      <c r="AA142" s="14">
        <v>2</v>
      </c>
      <c r="AB142" s="14">
        <v>2</v>
      </c>
      <c r="AC142" s="14">
        <v>2</v>
      </c>
      <c r="AD142" s="14">
        <v>2</v>
      </c>
      <c r="AE142" s="14">
        <v>2</v>
      </c>
      <c r="AF142" s="14">
        <v>2</v>
      </c>
      <c r="AG142" s="14">
        <v>2</v>
      </c>
      <c r="AH142" s="14">
        <v>2</v>
      </c>
      <c r="AI142" s="14">
        <v>2</v>
      </c>
      <c r="AJ142" s="14">
        <v>2</v>
      </c>
      <c r="AK142" s="14">
        <v>2</v>
      </c>
      <c r="AL142" s="14">
        <v>2</v>
      </c>
      <c r="AM142" s="14">
        <v>2</v>
      </c>
      <c r="AN142" s="14">
        <v>2</v>
      </c>
      <c r="AO142" s="14">
        <v>1</v>
      </c>
      <c r="AP142" s="14">
        <v>0</v>
      </c>
      <c r="AQ142" s="14">
        <v>0</v>
      </c>
      <c r="AR142" s="14">
        <v>0</v>
      </c>
      <c r="AS142" s="14">
        <v>0</v>
      </c>
      <c r="AT142" s="14">
        <v>0</v>
      </c>
      <c r="AU142" s="14">
        <v>0</v>
      </c>
      <c r="AV142" s="14">
        <v>0</v>
      </c>
      <c r="AW142" s="14">
        <v>0</v>
      </c>
      <c r="AX142" s="14">
        <v>0</v>
      </c>
      <c r="AY142" s="14">
        <v>0</v>
      </c>
      <c r="AZ142" s="14">
        <v>0</v>
      </c>
      <c r="BA142" s="14">
        <v>0</v>
      </c>
      <c r="BB142" s="14">
        <v>0</v>
      </c>
      <c r="BC142" s="14">
        <v>0</v>
      </c>
      <c r="BD142" s="14">
        <v>0</v>
      </c>
      <c r="BE142" s="14">
        <v>0</v>
      </c>
      <c r="BF142" s="14">
        <v>0</v>
      </c>
      <c r="BG142" s="14">
        <v>0</v>
      </c>
      <c r="BH142" s="14">
        <v>0</v>
      </c>
      <c r="BI142" s="14">
        <v>0</v>
      </c>
      <c r="BJ142" s="14">
        <v>0</v>
      </c>
      <c r="BK142" s="14">
        <v>0</v>
      </c>
      <c r="BL142" s="14">
        <v>0</v>
      </c>
      <c r="BM142" s="14">
        <v>0</v>
      </c>
      <c r="BN142" s="14">
        <v>0</v>
      </c>
      <c r="BO142" s="14">
        <v>0</v>
      </c>
      <c r="BP142" s="14">
        <v>0</v>
      </c>
      <c r="BQ142" s="14">
        <v>0</v>
      </c>
      <c r="BR142" s="14">
        <v>0</v>
      </c>
      <c r="BS142" s="14">
        <v>0</v>
      </c>
      <c r="BT142" s="14">
        <v>0</v>
      </c>
      <c r="BU142" s="14">
        <v>0</v>
      </c>
      <c r="BV142" s="14">
        <v>0</v>
      </c>
      <c r="BW142" s="14">
        <v>0</v>
      </c>
      <c r="BX142" s="14">
        <v>0</v>
      </c>
      <c r="BY142" s="14">
        <v>0</v>
      </c>
      <c r="BZ142" s="14">
        <v>0</v>
      </c>
      <c r="CA142" s="14">
        <v>0</v>
      </c>
      <c r="CB142" s="14">
        <v>0</v>
      </c>
      <c r="CC142" s="14">
        <v>0</v>
      </c>
      <c r="CD142" s="14">
        <v>0</v>
      </c>
      <c r="CE142" s="14">
        <v>0</v>
      </c>
      <c r="CF142" s="14">
        <v>0</v>
      </c>
      <c r="CG142" s="14">
        <v>0</v>
      </c>
      <c r="CH142" s="14">
        <v>0</v>
      </c>
      <c r="CI142" s="14">
        <v>0</v>
      </c>
      <c r="CJ142" s="14">
        <v>0</v>
      </c>
      <c r="CK142" s="14">
        <v>0</v>
      </c>
      <c r="CL142" s="14">
        <v>0</v>
      </c>
      <c r="CM142" s="14">
        <v>0</v>
      </c>
      <c r="CN142" s="14">
        <v>0</v>
      </c>
      <c r="CO142" s="14">
        <v>0</v>
      </c>
      <c r="CP142" s="14">
        <v>0</v>
      </c>
      <c r="CQ142" s="14">
        <v>0</v>
      </c>
      <c r="CR142" s="14">
        <v>0</v>
      </c>
      <c r="CS142" s="14">
        <v>0</v>
      </c>
      <c r="CT142" s="14">
        <v>0</v>
      </c>
      <c r="CU142" s="14">
        <v>0</v>
      </c>
      <c r="CV142" s="14">
        <v>0</v>
      </c>
      <c r="CW142" s="14">
        <v>0</v>
      </c>
      <c r="CX142" s="14">
        <v>0</v>
      </c>
      <c r="CY142" s="14">
        <v>0</v>
      </c>
      <c r="CZ142" s="14">
        <v>0</v>
      </c>
      <c r="DA142" s="14">
        <v>0</v>
      </c>
    </row>
    <row r="143" spans="1:105" s="13" customFormat="1" x14ac:dyDescent="0.15">
      <c r="A143" s="12"/>
      <c r="C143" s="14"/>
      <c r="D143" s="14"/>
      <c r="E143" s="14">
        <v>37</v>
      </c>
      <c r="F143" s="14">
        <v>2</v>
      </c>
      <c r="G143" s="14">
        <v>2</v>
      </c>
      <c r="H143" s="14">
        <v>2</v>
      </c>
      <c r="I143" s="14">
        <v>2</v>
      </c>
      <c r="J143" s="14">
        <v>2</v>
      </c>
      <c r="K143" s="14">
        <v>2</v>
      </c>
      <c r="L143" s="14">
        <v>2</v>
      </c>
      <c r="M143" s="14">
        <v>2</v>
      </c>
      <c r="N143" s="14">
        <v>2</v>
      </c>
      <c r="O143" s="14">
        <v>2</v>
      </c>
      <c r="P143" s="14">
        <v>2</v>
      </c>
      <c r="Q143" s="14">
        <v>2</v>
      </c>
      <c r="R143" s="14">
        <v>2</v>
      </c>
      <c r="S143" s="14">
        <v>2</v>
      </c>
      <c r="T143" s="14">
        <v>2</v>
      </c>
      <c r="U143" s="14">
        <v>2</v>
      </c>
      <c r="V143" s="14">
        <v>2</v>
      </c>
      <c r="W143" s="14">
        <v>2</v>
      </c>
      <c r="X143" s="14">
        <v>2</v>
      </c>
      <c r="Y143" s="14">
        <v>2</v>
      </c>
      <c r="Z143" s="14">
        <v>2</v>
      </c>
      <c r="AA143" s="14">
        <v>2</v>
      </c>
      <c r="AB143" s="14">
        <v>2</v>
      </c>
      <c r="AC143" s="14">
        <v>2</v>
      </c>
      <c r="AD143" s="14">
        <v>2</v>
      </c>
      <c r="AE143" s="14">
        <v>2</v>
      </c>
      <c r="AF143" s="14">
        <v>2</v>
      </c>
      <c r="AG143" s="14">
        <v>2</v>
      </c>
      <c r="AH143" s="14">
        <v>2</v>
      </c>
      <c r="AI143" s="14">
        <v>2</v>
      </c>
      <c r="AJ143" s="14">
        <v>2</v>
      </c>
      <c r="AK143" s="14">
        <v>2</v>
      </c>
      <c r="AL143" s="14">
        <v>2</v>
      </c>
      <c r="AM143" s="14">
        <v>2</v>
      </c>
      <c r="AN143" s="14">
        <v>2</v>
      </c>
      <c r="AO143" s="14">
        <v>2</v>
      </c>
      <c r="AP143" s="14">
        <v>1</v>
      </c>
      <c r="AQ143" s="14">
        <v>0</v>
      </c>
      <c r="AR143" s="14">
        <v>0</v>
      </c>
      <c r="AS143" s="14">
        <v>0</v>
      </c>
      <c r="AT143" s="14">
        <v>0</v>
      </c>
      <c r="AU143" s="14">
        <v>0</v>
      </c>
      <c r="AV143" s="14">
        <v>0</v>
      </c>
      <c r="AW143" s="14">
        <v>0</v>
      </c>
      <c r="AX143" s="14">
        <v>0</v>
      </c>
      <c r="AY143" s="14">
        <v>0</v>
      </c>
      <c r="AZ143" s="14">
        <v>0</v>
      </c>
      <c r="BA143" s="14">
        <v>0</v>
      </c>
      <c r="BB143" s="14">
        <v>0</v>
      </c>
      <c r="BC143" s="14">
        <v>0</v>
      </c>
      <c r="BD143" s="14">
        <v>0</v>
      </c>
      <c r="BE143" s="14">
        <v>0</v>
      </c>
      <c r="BF143" s="14">
        <v>0</v>
      </c>
      <c r="BG143" s="14">
        <v>0</v>
      </c>
      <c r="BH143" s="14">
        <v>0</v>
      </c>
      <c r="BI143" s="14">
        <v>0</v>
      </c>
      <c r="BJ143" s="14">
        <v>0</v>
      </c>
      <c r="BK143" s="14">
        <v>0</v>
      </c>
      <c r="BL143" s="14">
        <v>0</v>
      </c>
      <c r="BM143" s="14">
        <v>0</v>
      </c>
      <c r="BN143" s="14">
        <v>0</v>
      </c>
      <c r="BO143" s="14">
        <v>0</v>
      </c>
      <c r="BP143" s="14">
        <v>0</v>
      </c>
      <c r="BQ143" s="14">
        <v>0</v>
      </c>
      <c r="BR143" s="14">
        <v>0</v>
      </c>
      <c r="BS143" s="14">
        <v>0</v>
      </c>
      <c r="BT143" s="14">
        <v>0</v>
      </c>
      <c r="BU143" s="14">
        <v>0</v>
      </c>
      <c r="BV143" s="14">
        <v>0</v>
      </c>
      <c r="BW143" s="14">
        <v>0</v>
      </c>
      <c r="BX143" s="14">
        <v>0</v>
      </c>
      <c r="BY143" s="14">
        <v>0</v>
      </c>
      <c r="BZ143" s="14">
        <v>0</v>
      </c>
      <c r="CA143" s="14">
        <v>0</v>
      </c>
      <c r="CB143" s="14">
        <v>0</v>
      </c>
      <c r="CC143" s="14">
        <v>0</v>
      </c>
      <c r="CD143" s="14">
        <v>0</v>
      </c>
      <c r="CE143" s="14">
        <v>0</v>
      </c>
      <c r="CF143" s="14">
        <v>0</v>
      </c>
      <c r="CG143" s="14">
        <v>0</v>
      </c>
      <c r="CH143" s="14">
        <v>0</v>
      </c>
      <c r="CI143" s="14">
        <v>0</v>
      </c>
      <c r="CJ143" s="14">
        <v>0</v>
      </c>
      <c r="CK143" s="14">
        <v>0</v>
      </c>
      <c r="CL143" s="14">
        <v>0</v>
      </c>
      <c r="CM143" s="14">
        <v>0</v>
      </c>
      <c r="CN143" s="14">
        <v>0</v>
      </c>
      <c r="CO143" s="14">
        <v>0</v>
      </c>
      <c r="CP143" s="14">
        <v>0</v>
      </c>
      <c r="CQ143" s="14">
        <v>0</v>
      </c>
      <c r="CR143" s="14">
        <v>0</v>
      </c>
      <c r="CS143" s="14">
        <v>0</v>
      </c>
      <c r="CT143" s="14">
        <v>0</v>
      </c>
      <c r="CU143" s="14">
        <v>0</v>
      </c>
      <c r="CV143" s="14">
        <v>0</v>
      </c>
      <c r="CW143" s="14">
        <v>0</v>
      </c>
      <c r="CX143" s="14">
        <v>0</v>
      </c>
      <c r="CY143" s="14">
        <v>0</v>
      </c>
      <c r="CZ143" s="14">
        <v>0</v>
      </c>
      <c r="DA143" s="14">
        <v>0</v>
      </c>
    </row>
    <row r="144" spans="1:105" s="13" customFormat="1" x14ac:dyDescent="0.15">
      <c r="A144" s="12"/>
      <c r="C144" s="14"/>
      <c r="D144" s="14"/>
      <c r="E144" s="14">
        <v>38</v>
      </c>
      <c r="F144" s="14">
        <v>2</v>
      </c>
      <c r="G144" s="14">
        <v>2</v>
      </c>
      <c r="H144" s="14">
        <v>2</v>
      </c>
      <c r="I144" s="14">
        <v>2</v>
      </c>
      <c r="J144" s="14">
        <v>2</v>
      </c>
      <c r="K144" s="14">
        <v>2</v>
      </c>
      <c r="L144" s="14">
        <v>2</v>
      </c>
      <c r="M144" s="14">
        <v>2</v>
      </c>
      <c r="N144" s="14">
        <v>2</v>
      </c>
      <c r="O144" s="14">
        <v>2</v>
      </c>
      <c r="P144" s="14">
        <v>2</v>
      </c>
      <c r="Q144" s="14">
        <v>2</v>
      </c>
      <c r="R144" s="14">
        <v>2</v>
      </c>
      <c r="S144" s="14">
        <v>2</v>
      </c>
      <c r="T144" s="14">
        <v>2</v>
      </c>
      <c r="U144" s="14">
        <v>2</v>
      </c>
      <c r="V144" s="14">
        <v>2</v>
      </c>
      <c r="W144" s="14">
        <v>2</v>
      </c>
      <c r="X144" s="14">
        <v>2</v>
      </c>
      <c r="Y144" s="14">
        <v>2</v>
      </c>
      <c r="Z144" s="14">
        <v>2</v>
      </c>
      <c r="AA144" s="14">
        <v>2</v>
      </c>
      <c r="AB144" s="14">
        <v>2</v>
      </c>
      <c r="AC144" s="14">
        <v>2</v>
      </c>
      <c r="AD144" s="14">
        <v>2</v>
      </c>
      <c r="AE144" s="14">
        <v>2</v>
      </c>
      <c r="AF144" s="14">
        <v>2</v>
      </c>
      <c r="AG144" s="14">
        <v>2</v>
      </c>
      <c r="AH144" s="14">
        <v>2</v>
      </c>
      <c r="AI144" s="14">
        <v>2</v>
      </c>
      <c r="AJ144" s="14">
        <v>2</v>
      </c>
      <c r="AK144" s="14">
        <v>2</v>
      </c>
      <c r="AL144" s="14">
        <v>2</v>
      </c>
      <c r="AM144" s="14">
        <v>2</v>
      </c>
      <c r="AN144" s="14">
        <v>2</v>
      </c>
      <c r="AO144" s="14">
        <v>2</v>
      </c>
      <c r="AP144" s="14">
        <v>2</v>
      </c>
      <c r="AQ144" s="14">
        <v>1</v>
      </c>
      <c r="AR144" s="14">
        <v>0</v>
      </c>
      <c r="AS144" s="14">
        <v>0</v>
      </c>
      <c r="AT144" s="14">
        <v>0</v>
      </c>
      <c r="AU144" s="14">
        <v>0</v>
      </c>
      <c r="AV144" s="14">
        <v>0</v>
      </c>
      <c r="AW144" s="14">
        <v>0</v>
      </c>
      <c r="AX144" s="14">
        <v>0</v>
      </c>
      <c r="AY144" s="14">
        <v>0</v>
      </c>
      <c r="AZ144" s="14">
        <v>0</v>
      </c>
      <c r="BA144" s="14">
        <v>0</v>
      </c>
      <c r="BB144" s="14">
        <v>0</v>
      </c>
      <c r="BC144" s="14">
        <v>0</v>
      </c>
      <c r="BD144" s="14">
        <v>0</v>
      </c>
      <c r="BE144" s="14">
        <v>0</v>
      </c>
      <c r="BF144" s="14">
        <v>0</v>
      </c>
      <c r="BG144" s="14">
        <v>0</v>
      </c>
      <c r="BH144" s="14">
        <v>0</v>
      </c>
      <c r="BI144" s="14">
        <v>0</v>
      </c>
      <c r="BJ144" s="14">
        <v>0</v>
      </c>
      <c r="BK144" s="14">
        <v>0</v>
      </c>
      <c r="BL144" s="14">
        <v>0</v>
      </c>
      <c r="BM144" s="14">
        <v>0</v>
      </c>
      <c r="BN144" s="14">
        <v>0</v>
      </c>
      <c r="BO144" s="14">
        <v>0</v>
      </c>
      <c r="BP144" s="14">
        <v>0</v>
      </c>
      <c r="BQ144" s="14">
        <v>0</v>
      </c>
      <c r="BR144" s="14">
        <v>0</v>
      </c>
      <c r="BS144" s="14">
        <v>0</v>
      </c>
      <c r="BT144" s="14">
        <v>0</v>
      </c>
      <c r="BU144" s="14">
        <v>0</v>
      </c>
      <c r="BV144" s="14">
        <v>0</v>
      </c>
      <c r="BW144" s="14">
        <v>0</v>
      </c>
      <c r="BX144" s="14">
        <v>0</v>
      </c>
      <c r="BY144" s="14">
        <v>0</v>
      </c>
      <c r="BZ144" s="14">
        <v>0</v>
      </c>
      <c r="CA144" s="14">
        <v>0</v>
      </c>
      <c r="CB144" s="14">
        <v>0</v>
      </c>
      <c r="CC144" s="14">
        <v>0</v>
      </c>
      <c r="CD144" s="14">
        <v>0</v>
      </c>
      <c r="CE144" s="14">
        <v>0</v>
      </c>
      <c r="CF144" s="14">
        <v>0</v>
      </c>
      <c r="CG144" s="14">
        <v>0</v>
      </c>
      <c r="CH144" s="14">
        <v>0</v>
      </c>
      <c r="CI144" s="14">
        <v>0</v>
      </c>
      <c r="CJ144" s="14">
        <v>0</v>
      </c>
      <c r="CK144" s="14">
        <v>0</v>
      </c>
      <c r="CL144" s="14">
        <v>0</v>
      </c>
      <c r="CM144" s="14">
        <v>0</v>
      </c>
      <c r="CN144" s="14">
        <v>0</v>
      </c>
      <c r="CO144" s="14">
        <v>0</v>
      </c>
      <c r="CP144" s="14">
        <v>0</v>
      </c>
      <c r="CQ144" s="14">
        <v>0</v>
      </c>
      <c r="CR144" s="14">
        <v>0</v>
      </c>
      <c r="CS144" s="14">
        <v>0</v>
      </c>
      <c r="CT144" s="14">
        <v>0</v>
      </c>
      <c r="CU144" s="14">
        <v>0</v>
      </c>
      <c r="CV144" s="14">
        <v>0</v>
      </c>
      <c r="CW144" s="14">
        <v>0</v>
      </c>
      <c r="CX144" s="14">
        <v>0</v>
      </c>
      <c r="CY144" s="14">
        <v>0</v>
      </c>
      <c r="CZ144" s="14">
        <v>0</v>
      </c>
      <c r="DA144" s="14">
        <v>0</v>
      </c>
    </row>
    <row r="145" spans="1:105" s="13" customFormat="1" x14ac:dyDescent="0.15">
      <c r="A145" s="12"/>
      <c r="C145" s="14"/>
      <c r="D145" s="14"/>
      <c r="E145" s="14">
        <v>39</v>
      </c>
      <c r="F145" s="14">
        <v>2</v>
      </c>
      <c r="G145" s="14">
        <v>2</v>
      </c>
      <c r="H145" s="14">
        <v>2</v>
      </c>
      <c r="I145" s="14">
        <v>2</v>
      </c>
      <c r="J145" s="14">
        <v>2</v>
      </c>
      <c r="K145" s="14">
        <v>2</v>
      </c>
      <c r="L145" s="14">
        <v>2</v>
      </c>
      <c r="M145" s="14">
        <v>2</v>
      </c>
      <c r="N145" s="14">
        <v>2</v>
      </c>
      <c r="O145" s="14">
        <v>2</v>
      </c>
      <c r="P145" s="14">
        <v>2</v>
      </c>
      <c r="Q145" s="14">
        <v>2</v>
      </c>
      <c r="R145" s="14">
        <v>2</v>
      </c>
      <c r="S145" s="14">
        <v>2</v>
      </c>
      <c r="T145" s="14">
        <v>2</v>
      </c>
      <c r="U145" s="14">
        <v>2</v>
      </c>
      <c r="V145" s="14">
        <v>2</v>
      </c>
      <c r="W145" s="14">
        <v>2</v>
      </c>
      <c r="X145" s="14">
        <v>2</v>
      </c>
      <c r="Y145" s="14">
        <v>2</v>
      </c>
      <c r="Z145" s="14">
        <v>2</v>
      </c>
      <c r="AA145" s="14">
        <v>2</v>
      </c>
      <c r="AB145" s="14">
        <v>2</v>
      </c>
      <c r="AC145" s="14">
        <v>2</v>
      </c>
      <c r="AD145" s="14">
        <v>2</v>
      </c>
      <c r="AE145" s="14">
        <v>2</v>
      </c>
      <c r="AF145" s="14">
        <v>2</v>
      </c>
      <c r="AG145" s="14">
        <v>2</v>
      </c>
      <c r="AH145" s="14">
        <v>2</v>
      </c>
      <c r="AI145" s="14">
        <v>2</v>
      </c>
      <c r="AJ145" s="14">
        <v>2</v>
      </c>
      <c r="AK145" s="14">
        <v>2</v>
      </c>
      <c r="AL145" s="14">
        <v>2</v>
      </c>
      <c r="AM145" s="14">
        <v>2</v>
      </c>
      <c r="AN145" s="14">
        <v>2</v>
      </c>
      <c r="AO145" s="14">
        <v>2</v>
      </c>
      <c r="AP145" s="14">
        <v>2</v>
      </c>
      <c r="AQ145" s="14">
        <v>2</v>
      </c>
      <c r="AR145" s="14">
        <v>1</v>
      </c>
      <c r="AS145" s="14">
        <v>0</v>
      </c>
      <c r="AT145" s="14">
        <v>0</v>
      </c>
      <c r="AU145" s="14">
        <v>0</v>
      </c>
      <c r="AV145" s="14">
        <v>0</v>
      </c>
      <c r="AW145" s="14">
        <v>0</v>
      </c>
      <c r="AX145" s="14">
        <v>0</v>
      </c>
      <c r="AY145" s="14">
        <v>0</v>
      </c>
      <c r="AZ145" s="14">
        <v>0</v>
      </c>
      <c r="BA145" s="14">
        <v>0</v>
      </c>
      <c r="BB145" s="14">
        <v>0</v>
      </c>
      <c r="BC145" s="14">
        <v>0</v>
      </c>
      <c r="BD145" s="14">
        <v>0</v>
      </c>
      <c r="BE145" s="14">
        <v>0</v>
      </c>
      <c r="BF145" s="14">
        <v>0</v>
      </c>
      <c r="BG145" s="14">
        <v>0</v>
      </c>
      <c r="BH145" s="14">
        <v>0</v>
      </c>
      <c r="BI145" s="14">
        <v>0</v>
      </c>
      <c r="BJ145" s="14">
        <v>0</v>
      </c>
      <c r="BK145" s="14">
        <v>0</v>
      </c>
      <c r="BL145" s="14">
        <v>0</v>
      </c>
      <c r="BM145" s="14">
        <v>0</v>
      </c>
      <c r="BN145" s="14">
        <v>0</v>
      </c>
      <c r="BO145" s="14">
        <v>0</v>
      </c>
      <c r="BP145" s="14">
        <v>0</v>
      </c>
      <c r="BQ145" s="14">
        <v>0</v>
      </c>
      <c r="BR145" s="14">
        <v>0</v>
      </c>
      <c r="BS145" s="14">
        <v>0</v>
      </c>
      <c r="BT145" s="14">
        <v>0</v>
      </c>
      <c r="BU145" s="14">
        <v>0</v>
      </c>
      <c r="BV145" s="14">
        <v>0</v>
      </c>
      <c r="BW145" s="14">
        <v>0</v>
      </c>
      <c r="BX145" s="14">
        <v>0</v>
      </c>
      <c r="BY145" s="14">
        <v>0</v>
      </c>
      <c r="BZ145" s="14">
        <v>0</v>
      </c>
      <c r="CA145" s="14">
        <v>0</v>
      </c>
      <c r="CB145" s="14">
        <v>0</v>
      </c>
      <c r="CC145" s="14">
        <v>0</v>
      </c>
      <c r="CD145" s="14">
        <v>0</v>
      </c>
      <c r="CE145" s="14">
        <v>0</v>
      </c>
      <c r="CF145" s="14">
        <v>0</v>
      </c>
      <c r="CG145" s="14">
        <v>0</v>
      </c>
      <c r="CH145" s="14">
        <v>0</v>
      </c>
      <c r="CI145" s="14">
        <v>0</v>
      </c>
      <c r="CJ145" s="14">
        <v>0</v>
      </c>
      <c r="CK145" s="14">
        <v>0</v>
      </c>
      <c r="CL145" s="14">
        <v>0</v>
      </c>
      <c r="CM145" s="14">
        <v>0</v>
      </c>
      <c r="CN145" s="14">
        <v>0</v>
      </c>
      <c r="CO145" s="14">
        <v>0</v>
      </c>
      <c r="CP145" s="14">
        <v>0</v>
      </c>
      <c r="CQ145" s="14">
        <v>0</v>
      </c>
      <c r="CR145" s="14">
        <v>0</v>
      </c>
      <c r="CS145" s="14">
        <v>0</v>
      </c>
      <c r="CT145" s="14">
        <v>0</v>
      </c>
      <c r="CU145" s="14">
        <v>0</v>
      </c>
      <c r="CV145" s="14">
        <v>0</v>
      </c>
      <c r="CW145" s="14">
        <v>0</v>
      </c>
      <c r="CX145" s="14">
        <v>0</v>
      </c>
      <c r="CY145" s="14">
        <v>0</v>
      </c>
      <c r="CZ145" s="14">
        <v>0</v>
      </c>
      <c r="DA145" s="14">
        <v>0</v>
      </c>
    </row>
    <row r="146" spans="1:105" s="13" customFormat="1" x14ac:dyDescent="0.15">
      <c r="A146" s="12"/>
      <c r="C146" s="14"/>
      <c r="D146" s="14"/>
      <c r="E146" s="14">
        <v>40</v>
      </c>
      <c r="F146" s="14">
        <v>2</v>
      </c>
      <c r="G146" s="14">
        <v>2</v>
      </c>
      <c r="H146" s="14">
        <v>2</v>
      </c>
      <c r="I146" s="14">
        <v>2</v>
      </c>
      <c r="J146" s="14">
        <v>2</v>
      </c>
      <c r="K146" s="14">
        <v>2</v>
      </c>
      <c r="L146" s="14">
        <v>2</v>
      </c>
      <c r="M146" s="14">
        <v>2</v>
      </c>
      <c r="N146" s="14">
        <v>2</v>
      </c>
      <c r="O146" s="14">
        <v>2</v>
      </c>
      <c r="P146" s="14">
        <v>2</v>
      </c>
      <c r="Q146" s="14">
        <v>2</v>
      </c>
      <c r="R146" s="14">
        <v>2</v>
      </c>
      <c r="S146" s="14">
        <v>2</v>
      </c>
      <c r="T146" s="14">
        <v>2</v>
      </c>
      <c r="U146" s="14">
        <v>2</v>
      </c>
      <c r="V146" s="14">
        <v>2</v>
      </c>
      <c r="W146" s="14">
        <v>2</v>
      </c>
      <c r="X146" s="14">
        <v>2</v>
      </c>
      <c r="Y146" s="14">
        <v>2</v>
      </c>
      <c r="Z146" s="14">
        <v>2</v>
      </c>
      <c r="AA146" s="14">
        <v>2</v>
      </c>
      <c r="AB146" s="14">
        <v>2</v>
      </c>
      <c r="AC146" s="14">
        <v>2</v>
      </c>
      <c r="AD146" s="14">
        <v>2</v>
      </c>
      <c r="AE146" s="14">
        <v>2</v>
      </c>
      <c r="AF146" s="14">
        <v>2</v>
      </c>
      <c r="AG146" s="14">
        <v>2</v>
      </c>
      <c r="AH146" s="14">
        <v>2</v>
      </c>
      <c r="AI146" s="14">
        <v>2</v>
      </c>
      <c r="AJ146" s="14">
        <v>2</v>
      </c>
      <c r="AK146" s="14">
        <v>2</v>
      </c>
      <c r="AL146" s="14">
        <v>2</v>
      </c>
      <c r="AM146" s="14">
        <v>2</v>
      </c>
      <c r="AN146" s="14">
        <v>2</v>
      </c>
      <c r="AO146" s="14">
        <v>2</v>
      </c>
      <c r="AP146" s="14">
        <v>2</v>
      </c>
      <c r="AQ146" s="14">
        <v>2</v>
      </c>
      <c r="AR146" s="14">
        <v>2</v>
      </c>
      <c r="AS146" s="14">
        <v>1</v>
      </c>
      <c r="AT146" s="14">
        <v>0</v>
      </c>
      <c r="AU146" s="14">
        <v>0</v>
      </c>
      <c r="AV146" s="14">
        <v>0</v>
      </c>
      <c r="AW146" s="14">
        <v>0</v>
      </c>
      <c r="AX146" s="14">
        <v>0</v>
      </c>
      <c r="AY146" s="14">
        <v>0</v>
      </c>
      <c r="AZ146" s="14">
        <v>0</v>
      </c>
      <c r="BA146" s="14">
        <v>0</v>
      </c>
      <c r="BB146" s="14">
        <v>0</v>
      </c>
      <c r="BC146" s="14">
        <v>0</v>
      </c>
      <c r="BD146" s="14">
        <v>0</v>
      </c>
      <c r="BE146" s="14">
        <v>0</v>
      </c>
      <c r="BF146" s="14">
        <v>0</v>
      </c>
      <c r="BG146" s="14">
        <v>0</v>
      </c>
      <c r="BH146" s="14">
        <v>0</v>
      </c>
      <c r="BI146" s="14">
        <v>0</v>
      </c>
      <c r="BJ146" s="14">
        <v>0</v>
      </c>
      <c r="BK146" s="14">
        <v>0</v>
      </c>
      <c r="BL146" s="14">
        <v>0</v>
      </c>
      <c r="BM146" s="14">
        <v>0</v>
      </c>
      <c r="BN146" s="14">
        <v>0</v>
      </c>
      <c r="BO146" s="14">
        <v>0</v>
      </c>
      <c r="BP146" s="14">
        <v>0</v>
      </c>
      <c r="BQ146" s="14">
        <v>0</v>
      </c>
      <c r="BR146" s="14">
        <v>0</v>
      </c>
      <c r="BS146" s="14">
        <v>0</v>
      </c>
      <c r="BT146" s="14">
        <v>0</v>
      </c>
      <c r="BU146" s="14">
        <v>0</v>
      </c>
      <c r="BV146" s="14">
        <v>0</v>
      </c>
      <c r="BW146" s="14">
        <v>0</v>
      </c>
      <c r="BX146" s="14">
        <v>0</v>
      </c>
      <c r="BY146" s="14">
        <v>0</v>
      </c>
      <c r="BZ146" s="14">
        <v>0</v>
      </c>
      <c r="CA146" s="14">
        <v>0</v>
      </c>
      <c r="CB146" s="14">
        <v>0</v>
      </c>
      <c r="CC146" s="14">
        <v>0</v>
      </c>
      <c r="CD146" s="14">
        <v>0</v>
      </c>
      <c r="CE146" s="14">
        <v>0</v>
      </c>
      <c r="CF146" s="14">
        <v>0</v>
      </c>
      <c r="CG146" s="14">
        <v>0</v>
      </c>
      <c r="CH146" s="14">
        <v>0</v>
      </c>
      <c r="CI146" s="14">
        <v>0</v>
      </c>
      <c r="CJ146" s="14">
        <v>0</v>
      </c>
      <c r="CK146" s="14">
        <v>0</v>
      </c>
      <c r="CL146" s="14">
        <v>0</v>
      </c>
      <c r="CM146" s="14">
        <v>0</v>
      </c>
      <c r="CN146" s="14">
        <v>0</v>
      </c>
      <c r="CO146" s="14">
        <v>0</v>
      </c>
      <c r="CP146" s="14">
        <v>0</v>
      </c>
      <c r="CQ146" s="14">
        <v>0</v>
      </c>
      <c r="CR146" s="14">
        <v>0</v>
      </c>
      <c r="CS146" s="14">
        <v>0</v>
      </c>
      <c r="CT146" s="14">
        <v>0</v>
      </c>
      <c r="CU146" s="14">
        <v>0</v>
      </c>
      <c r="CV146" s="14">
        <v>0</v>
      </c>
      <c r="CW146" s="14">
        <v>0</v>
      </c>
      <c r="CX146" s="14">
        <v>0</v>
      </c>
      <c r="CY146" s="14">
        <v>0</v>
      </c>
      <c r="CZ146" s="14">
        <v>0</v>
      </c>
      <c r="DA146" s="14">
        <v>0</v>
      </c>
    </row>
    <row r="147" spans="1:105" s="13" customFormat="1" x14ac:dyDescent="0.15">
      <c r="A147" s="12"/>
      <c r="C147" s="14"/>
      <c r="D147" s="14"/>
      <c r="E147" s="14">
        <v>41</v>
      </c>
      <c r="F147" s="14">
        <v>2</v>
      </c>
      <c r="G147" s="14">
        <v>2</v>
      </c>
      <c r="H147" s="14">
        <v>2</v>
      </c>
      <c r="I147" s="14">
        <v>2</v>
      </c>
      <c r="J147" s="14">
        <v>2</v>
      </c>
      <c r="K147" s="14">
        <v>2</v>
      </c>
      <c r="L147" s="14">
        <v>2</v>
      </c>
      <c r="M147" s="14">
        <v>2</v>
      </c>
      <c r="N147" s="14">
        <v>2</v>
      </c>
      <c r="O147" s="14">
        <v>2</v>
      </c>
      <c r="P147" s="14">
        <v>2</v>
      </c>
      <c r="Q147" s="14">
        <v>2</v>
      </c>
      <c r="R147" s="14">
        <v>2</v>
      </c>
      <c r="S147" s="14">
        <v>2</v>
      </c>
      <c r="T147" s="14">
        <v>2</v>
      </c>
      <c r="U147" s="14">
        <v>2</v>
      </c>
      <c r="V147" s="14">
        <v>2</v>
      </c>
      <c r="W147" s="14">
        <v>2</v>
      </c>
      <c r="X147" s="14">
        <v>2</v>
      </c>
      <c r="Y147" s="14">
        <v>2</v>
      </c>
      <c r="Z147" s="14">
        <v>2</v>
      </c>
      <c r="AA147" s="14">
        <v>2</v>
      </c>
      <c r="AB147" s="14">
        <v>2</v>
      </c>
      <c r="AC147" s="14">
        <v>2</v>
      </c>
      <c r="AD147" s="14">
        <v>2</v>
      </c>
      <c r="AE147" s="14">
        <v>2</v>
      </c>
      <c r="AF147" s="14">
        <v>2</v>
      </c>
      <c r="AG147" s="14">
        <v>2</v>
      </c>
      <c r="AH147" s="14">
        <v>2</v>
      </c>
      <c r="AI147" s="14">
        <v>2</v>
      </c>
      <c r="AJ147" s="14">
        <v>2</v>
      </c>
      <c r="AK147" s="14">
        <v>2</v>
      </c>
      <c r="AL147" s="14">
        <v>2</v>
      </c>
      <c r="AM147" s="14">
        <v>2</v>
      </c>
      <c r="AN147" s="14">
        <v>2</v>
      </c>
      <c r="AO147" s="14">
        <v>2</v>
      </c>
      <c r="AP147" s="14">
        <v>2</v>
      </c>
      <c r="AQ147" s="14">
        <v>2</v>
      </c>
      <c r="AR147" s="14">
        <v>2</v>
      </c>
      <c r="AS147" s="14">
        <v>2</v>
      </c>
      <c r="AT147" s="14">
        <v>1</v>
      </c>
      <c r="AU147" s="14">
        <v>0</v>
      </c>
      <c r="AV147" s="14">
        <v>0</v>
      </c>
      <c r="AW147" s="14">
        <v>0</v>
      </c>
      <c r="AX147" s="14">
        <v>0</v>
      </c>
      <c r="AY147" s="14">
        <v>0</v>
      </c>
      <c r="AZ147" s="14">
        <v>0</v>
      </c>
      <c r="BA147" s="14">
        <v>0</v>
      </c>
      <c r="BB147" s="14">
        <v>0</v>
      </c>
      <c r="BC147" s="14">
        <v>0</v>
      </c>
      <c r="BD147" s="14">
        <v>0</v>
      </c>
      <c r="BE147" s="14">
        <v>0</v>
      </c>
      <c r="BF147" s="14">
        <v>0</v>
      </c>
      <c r="BG147" s="14">
        <v>0</v>
      </c>
      <c r="BH147" s="14">
        <v>0</v>
      </c>
      <c r="BI147" s="14">
        <v>0</v>
      </c>
      <c r="BJ147" s="14">
        <v>0</v>
      </c>
      <c r="BK147" s="14">
        <v>0</v>
      </c>
      <c r="BL147" s="14">
        <v>0</v>
      </c>
      <c r="BM147" s="14">
        <v>0</v>
      </c>
      <c r="BN147" s="14">
        <v>0</v>
      </c>
      <c r="BO147" s="14">
        <v>0</v>
      </c>
      <c r="BP147" s="14">
        <v>0</v>
      </c>
      <c r="BQ147" s="14">
        <v>0</v>
      </c>
      <c r="BR147" s="14">
        <v>0</v>
      </c>
      <c r="BS147" s="14">
        <v>0</v>
      </c>
      <c r="BT147" s="14">
        <v>0</v>
      </c>
      <c r="BU147" s="14">
        <v>0</v>
      </c>
      <c r="BV147" s="14">
        <v>0</v>
      </c>
      <c r="BW147" s="14">
        <v>0</v>
      </c>
      <c r="BX147" s="14">
        <v>0</v>
      </c>
      <c r="BY147" s="14">
        <v>0</v>
      </c>
      <c r="BZ147" s="14">
        <v>0</v>
      </c>
      <c r="CA147" s="14">
        <v>0</v>
      </c>
      <c r="CB147" s="14">
        <v>0</v>
      </c>
      <c r="CC147" s="14">
        <v>0</v>
      </c>
      <c r="CD147" s="14">
        <v>0</v>
      </c>
      <c r="CE147" s="14">
        <v>0</v>
      </c>
      <c r="CF147" s="14">
        <v>0</v>
      </c>
      <c r="CG147" s="14">
        <v>0</v>
      </c>
      <c r="CH147" s="14">
        <v>0</v>
      </c>
      <c r="CI147" s="14">
        <v>0</v>
      </c>
      <c r="CJ147" s="14">
        <v>0</v>
      </c>
      <c r="CK147" s="14">
        <v>0</v>
      </c>
      <c r="CL147" s="14">
        <v>0</v>
      </c>
      <c r="CM147" s="14">
        <v>0</v>
      </c>
      <c r="CN147" s="14">
        <v>0</v>
      </c>
      <c r="CO147" s="14">
        <v>0</v>
      </c>
      <c r="CP147" s="14">
        <v>0</v>
      </c>
      <c r="CQ147" s="14">
        <v>0</v>
      </c>
      <c r="CR147" s="14">
        <v>0</v>
      </c>
      <c r="CS147" s="14">
        <v>0</v>
      </c>
      <c r="CT147" s="14">
        <v>0</v>
      </c>
      <c r="CU147" s="14">
        <v>0</v>
      </c>
      <c r="CV147" s="14">
        <v>0</v>
      </c>
      <c r="CW147" s="14">
        <v>0</v>
      </c>
      <c r="CX147" s="14">
        <v>0</v>
      </c>
      <c r="CY147" s="14">
        <v>0</v>
      </c>
      <c r="CZ147" s="14">
        <v>0</v>
      </c>
      <c r="DA147" s="14">
        <v>0</v>
      </c>
    </row>
    <row r="148" spans="1:105" s="13" customFormat="1" x14ac:dyDescent="0.15">
      <c r="A148" s="12"/>
      <c r="C148" s="14"/>
      <c r="D148" s="14"/>
      <c r="E148" s="14">
        <v>42</v>
      </c>
      <c r="F148" s="14">
        <v>2</v>
      </c>
      <c r="G148" s="14">
        <v>2</v>
      </c>
      <c r="H148" s="14">
        <v>2</v>
      </c>
      <c r="I148" s="14">
        <v>2</v>
      </c>
      <c r="J148" s="14">
        <v>2</v>
      </c>
      <c r="K148" s="14">
        <v>2</v>
      </c>
      <c r="L148" s="14">
        <v>2</v>
      </c>
      <c r="M148" s="14">
        <v>2</v>
      </c>
      <c r="N148" s="14">
        <v>2</v>
      </c>
      <c r="O148" s="14">
        <v>2</v>
      </c>
      <c r="P148" s="14">
        <v>2</v>
      </c>
      <c r="Q148" s="14">
        <v>2</v>
      </c>
      <c r="R148" s="14">
        <v>2</v>
      </c>
      <c r="S148" s="14">
        <v>2</v>
      </c>
      <c r="T148" s="14">
        <v>2</v>
      </c>
      <c r="U148" s="14">
        <v>2</v>
      </c>
      <c r="V148" s="14">
        <v>2</v>
      </c>
      <c r="W148" s="14">
        <v>2</v>
      </c>
      <c r="X148" s="14">
        <v>2</v>
      </c>
      <c r="Y148" s="14">
        <v>2</v>
      </c>
      <c r="Z148" s="14">
        <v>2</v>
      </c>
      <c r="AA148" s="14">
        <v>2</v>
      </c>
      <c r="AB148" s="14">
        <v>2</v>
      </c>
      <c r="AC148" s="14">
        <v>2</v>
      </c>
      <c r="AD148" s="14">
        <v>2</v>
      </c>
      <c r="AE148" s="14">
        <v>2</v>
      </c>
      <c r="AF148" s="14">
        <v>2</v>
      </c>
      <c r="AG148" s="14">
        <v>2</v>
      </c>
      <c r="AH148" s="14">
        <v>2</v>
      </c>
      <c r="AI148" s="14">
        <v>2</v>
      </c>
      <c r="AJ148" s="14">
        <v>2</v>
      </c>
      <c r="AK148" s="14">
        <v>2</v>
      </c>
      <c r="AL148" s="14">
        <v>2</v>
      </c>
      <c r="AM148" s="14">
        <v>2</v>
      </c>
      <c r="AN148" s="14">
        <v>2</v>
      </c>
      <c r="AO148" s="14">
        <v>2</v>
      </c>
      <c r="AP148" s="14">
        <v>2</v>
      </c>
      <c r="AQ148" s="14">
        <v>2</v>
      </c>
      <c r="AR148" s="14">
        <v>2</v>
      </c>
      <c r="AS148" s="14">
        <v>2</v>
      </c>
      <c r="AT148" s="14">
        <v>2</v>
      </c>
      <c r="AU148" s="14">
        <v>1</v>
      </c>
      <c r="AV148" s="14">
        <v>0</v>
      </c>
      <c r="AW148" s="14">
        <v>0</v>
      </c>
      <c r="AX148" s="14">
        <v>0</v>
      </c>
      <c r="AY148" s="14">
        <v>0</v>
      </c>
      <c r="AZ148" s="14">
        <v>0</v>
      </c>
      <c r="BA148" s="14">
        <v>0</v>
      </c>
      <c r="BB148" s="14">
        <v>0</v>
      </c>
      <c r="BC148" s="14">
        <v>0</v>
      </c>
      <c r="BD148" s="14">
        <v>0</v>
      </c>
      <c r="BE148" s="14">
        <v>0</v>
      </c>
      <c r="BF148" s="14">
        <v>0</v>
      </c>
      <c r="BG148" s="14">
        <v>0</v>
      </c>
      <c r="BH148" s="14">
        <v>0</v>
      </c>
      <c r="BI148" s="14">
        <v>0</v>
      </c>
      <c r="BJ148" s="14">
        <v>0</v>
      </c>
      <c r="BK148" s="14">
        <v>0</v>
      </c>
      <c r="BL148" s="14">
        <v>0</v>
      </c>
      <c r="BM148" s="14">
        <v>0</v>
      </c>
      <c r="BN148" s="14">
        <v>0</v>
      </c>
      <c r="BO148" s="14">
        <v>0</v>
      </c>
      <c r="BP148" s="14">
        <v>0</v>
      </c>
      <c r="BQ148" s="14">
        <v>0</v>
      </c>
      <c r="BR148" s="14">
        <v>0</v>
      </c>
      <c r="BS148" s="14">
        <v>0</v>
      </c>
      <c r="BT148" s="14">
        <v>0</v>
      </c>
      <c r="BU148" s="14">
        <v>0</v>
      </c>
      <c r="BV148" s="14">
        <v>0</v>
      </c>
      <c r="BW148" s="14">
        <v>0</v>
      </c>
      <c r="BX148" s="14">
        <v>0</v>
      </c>
      <c r="BY148" s="14">
        <v>0</v>
      </c>
      <c r="BZ148" s="14">
        <v>0</v>
      </c>
      <c r="CA148" s="14">
        <v>0</v>
      </c>
      <c r="CB148" s="14">
        <v>0</v>
      </c>
      <c r="CC148" s="14">
        <v>0</v>
      </c>
      <c r="CD148" s="14">
        <v>0</v>
      </c>
      <c r="CE148" s="14">
        <v>0</v>
      </c>
      <c r="CF148" s="14">
        <v>0</v>
      </c>
      <c r="CG148" s="14">
        <v>0</v>
      </c>
      <c r="CH148" s="14">
        <v>0</v>
      </c>
      <c r="CI148" s="14">
        <v>0</v>
      </c>
      <c r="CJ148" s="14">
        <v>0</v>
      </c>
      <c r="CK148" s="14">
        <v>0</v>
      </c>
      <c r="CL148" s="14">
        <v>0</v>
      </c>
      <c r="CM148" s="14">
        <v>0</v>
      </c>
      <c r="CN148" s="14">
        <v>0</v>
      </c>
      <c r="CO148" s="14">
        <v>0</v>
      </c>
      <c r="CP148" s="14">
        <v>0</v>
      </c>
      <c r="CQ148" s="14">
        <v>0</v>
      </c>
      <c r="CR148" s="14">
        <v>0</v>
      </c>
      <c r="CS148" s="14">
        <v>0</v>
      </c>
      <c r="CT148" s="14">
        <v>0</v>
      </c>
      <c r="CU148" s="14">
        <v>0</v>
      </c>
      <c r="CV148" s="14">
        <v>0</v>
      </c>
      <c r="CW148" s="14">
        <v>0</v>
      </c>
      <c r="CX148" s="14">
        <v>0</v>
      </c>
      <c r="CY148" s="14">
        <v>0</v>
      </c>
      <c r="CZ148" s="14">
        <v>0</v>
      </c>
      <c r="DA148" s="14">
        <v>0</v>
      </c>
    </row>
    <row r="149" spans="1:105" s="13" customFormat="1" x14ac:dyDescent="0.15">
      <c r="A149" s="12"/>
      <c r="C149" s="14"/>
      <c r="D149" s="14"/>
      <c r="E149" s="14">
        <v>43</v>
      </c>
      <c r="F149" s="14">
        <v>2</v>
      </c>
      <c r="G149" s="14">
        <v>2</v>
      </c>
      <c r="H149" s="14">
        <v>2</v>
      </c>
      <c r="I149" s="14">
        <v>2</v>
      </c>
      <c r="J149" s="14">
        <v>2</v>
      </c>
      <c r="K149" s="14">
        <v>2</v>
      </c>
      <c r="L149" s="14">
        <v>2</v>
      </c>
      <c r="M149" s="14">
        <v>2</v>
      </c>
      <c r="N149" s="14">
        <v>2</v>
      </c>
      <c r="O149" s="14">
        <v>2</v>
      </c>
      <c r="P149" s="14">
        <v>2</v>
      </c>
      <c r="Q149" s="14">
        <v>2</v>
      </c>
      <c r="R149" s="14">
        <v>2</v>
      </c>
      <c r="S149" s="14">
        <v>2</v>
      </c>
      <c r="T149" s="14">
        <v>2</v>
      </c>
      <c r="U149" s="14">
        <v>2</v>
      </c>
      <c r="V149" s="14">
        <v>2</v>
      </c>
      <c r="W149" s="14">
        <v>2</v>
      </c>
      <c r="X149" s="14">
        <v>2</v>
      </c>
      <c r="Y149" s="14">
        <v>2</v>
      </c>
      <c r="Z149" s="14">
        <v>2</v>
      </c>
      <c r="AA149" s="14">
        <v>2</v>
      </c>
      <c r="AB149" s="14">
        <v>2</v>
      </c>
      <c r="AC149" s="14">
        <v>2</v>
      </c>
      <c r="AD149" s="14">
        <v>2</v>
      </c>
      <c r="AE149" s="14">
        <v>2</v>
      </c>
      <c r="AF149" s="14">
        <v>2</v>
      </c>
      <c r="AG149" s="14">
        <v>2</v>
      </c>
      <c r="AH149" s="14">
        <v>2</v>
      </c>
      <c r="AI149" s="14">
        <v>2</v>
      </c>
      <c r="AJ149" s="14">
        <v>2</v>
      </c>
      <c r="AK149" s="14">
        <v>2</v>
      </c>
      <c r="AL149" s="14">
        <v>2</v>
      </c>
      <c r="AM149" s="14">
        <v>2</v>
      </c>
      <c r="AN149" s="14">
        <v>2</v>
      </c>
      <c r="AO149" s="14">
        <v>2</v>
      </c>
      <c r="AP149" s="14">
        <v>2</v>
      </c>
      <c r="AQ149" s="14">
        <v>2</v>
      </c>
      <c r="AR149" s="14">
        <v>2</v>
      </c>
      <c r="AS149" s="14">
        <v>2</v>
      </c>
      <c r="AT149" s="14">
        <v>2</v>
      </c>
      <c r="AU149" s="14">
        <v>2</v>
      </c>
      <c r="AV149" s="14">
        <v>1</v>
      </c>
      <c r="AW149" s="14">
        <v>0</v>
      </c>
      <c r="AX149" s="14">
        <v>0</v>
      </c>
      <c r="AY149" s="14">
        <v>0</v>
      </c>
      <c r="AZ149" s="14">
        <v>0</v>
      </c>
      <c r="BA149" s="14">
        <v>0</v>
      </c>
      <c r="BB149" s="14">
        <v>0</v>
      </c>
      <c r="BC149" s="14">
        <v>0</v>
      </c>
      <c r="BD149" s="14">
        <v>0</v>
      </c>
      <c r="BE149" s="14">
        <v>0</v>
      </c>
      <c r="BF149" s="14">
        <v>0</v>
      </c>
      <c r="BG149" s="14">
        <v>0</v>
      </c>
      <c r="BH149" s="14">
        <v>0</v>
      </c>
      <c r="BI149" s="14">
        <v>0</v>
      </c>
      <c r="BJ149" s="14">
        <v>0</v>
      </c>
      <c r="BK149" s="14">
        <v>0</v>
      </c>
      <c r="BL149" s="14">
        <v>0</v>
      </c>
      <c r="BM149" s="14">
        <v>0</v>
      </c>
      <c r="BN149" s="14">
        <v>0</v>
      </c>
      <c r="BO149" s="14">
        <v>0</v>
      </c>
      <c r="BP149" s="14">
        <v>0</v>
      </c>
      <c r="BQ149" s="14">
        <v>0</v>
      </c>
      <c r="BR149" s="14">
        <v>0</v>
      </c>
      <c r="BS149" s="14">
        <v>0</v>
      </c>
      <c r="BT149" s="14">
        <v>0</v>
      </c>
      <c r="BU149" s="14">
        <v>0</v>
      </c>
      <c r="BV149" s="14">
        <v>0</v>
      </c>
      <c r="BW149" s="14">
        <v>0</v>
      </c>
      <c r="BX149" s="14">
        <v>0</v>
      </c>
      <c r="BY149" s="14">
        <v>0</v>
      </c>
      <c r="BZ149" s="14">
        <v>0</v>
      </c>
      <c r="CA149" s="14">
        <v>0</v>
      </c>
      <c r="CB149" s="14">
        <v>0</v>
      </c>
      <c r="CC149" s="14">
        <v>0</v>
      </c>
      <c r="CD149" s="14">
        <v>0</v>
      </c>
      <c r="CE149" s="14">
        <v>0</v>
      </c>
      <c r="CF149" s="14">
        <v>0</v>
      </c>
      <c r="CG149" s="14">
        <v>0</v>
      </c>
      <c r="CH149" s="14">
        <v>0</v>
      </c>
      <c r="CI149" s="14">
        <v>0</v>
      </c>
      <c r="CJ149" s="14">
        <v>0</v>
      </c>
      <c r="CK149" s="14">
        <v>0</v>
      </c>
      <c r="CL149" s="14">
        <v>0</v>
      </c>
      <c r="CM149" s="14">
        <v>0</v>
      </c>
      <c r="CN149" s="14">
        <v>0</v>
      </c>
      <c r="CO149" s="14">
        <v>0</v>
      </c>
      <c r="CP149" s="14">
        <v>0</v>
      </c>
      <c r="CQ149" s="14">
        <v>0</v>
      </c>
      <c r="CR149" s="14">
        <v>0</v>
      </c>
      <c r="CS149" s="14">
        <v>0</v>
      </c>
      <c r="CT149" s="14">
        <v>0</v>
      </c>
      <c r="CU149" s="14">
        <v>0</v>
      </c>
      <c r="CV149" s="14">
        <v>0</v>
      </c>
      <c r="CW149" s="14">
        <v>0</v>
      </c>
      <c r="CX149" s="14">
        <v>0</v>
      </c>
      <c r="CY149" s="14">
        <v>0</v>
      </c>
      <c r="CZ149" s="14">
        <v>0</v>
      </c>
      <c r="DA149" s="14">
        <v>0</v>
      </c>
    </row>
    <row r="150" spans="1:105" s="13" customFormat="1" x14ac:dyDescent="0.15">
      <c r="A150" s="12"/>
      <c r="C150" s="14"/>
      <c r="D150" s="14"/>
      <c r="E150" s="14">
        <v>44</v>
      </c>
      <c r="F150" s="14">
        <v>2</v>
      </c>
      <c r="G150" s="14">
        <v>2</v>
      </c>
      <c r="H150" s="14">
        <v>2</v>
      </c>
      <c r="I150" s="14">
        <v>2</v>
      </c>
      <c r="J150" s="14">
        <v>2</v>
      </c>
      <c r="K150" s="14">
        <v>2</v>
      </c>
      <c r="L150" s="14">
        <v>2</v>
      </c>
      <c r="M150" s="14">
        <v>2</v>
      </c>
      <c r="N150" s="14">
        <v>2</v>
      </c>
      <c r="O150" s="14">
        <v>2</v>
      </c>
      <c r="P150" s="14">
        <v>2</v>
      </c>
      <c r="Q150" s="14">
        <v>2</v>
      </c>
      <c r="R150" s="14">
        <v>2</v>
      </c>
      <c r="S150" s="14">
        <v>2</v>
      </c>
      <c r="T150" s="14">
        <v>2</v>
      </c>
      <c r="U150" s="14">
        <v>2</v>
      </c>
      <c r="V150" s="14">
        <v>2</v>
      </c>
      <c r="W150" s="14">
        <v>2</v>
      </c>
      <c r="X150" s="14">
        <v>2</v>
      </c>
      <c r="Y150" s="14">
        <v>2</v>
      </c>
      <c r="Z150" s="14">
        <v>2</v>
      </c>
      <c r="AA150" s="14">
        <v>2</v>
      </c>
      <c r="AB150" s="14">
        <v>2</v>
      </c>
      <c r="AC150" s="14">
        <v>2</v>
      </c>
      <c r="AD150" s="14">
        <v>2</v>
      </c>
      <c r="AE150" s="14">
        <v>2</v>
      </c>
      <c r="AF150" s="14">
        <v>2</v>
      </c>
      <c r="AG150" s="14">
        <v>2</v>
      </c>
      <c r="AH150" s="14">
        <v>2</v>
      </c>
      <c r="AI150" s="14">
        <v>2</v>
      </c>
      <c r="AJ150" s="14">
        <v>2</v>
      </c>
      <c r="AK150" s="14">
        <v>2</v>
      </c>
      <c r="AL150" s="14">
        <v>2</v>
      </c>
      <c r="AM150" s="14">
        <v>2</v>
      </c>
      <c r="AN150" s="14">
        <v>2</v>
      </c>
      <c r="AO150" s="14">
        <v>2</v>
      </c>
      <c r="AP150" s="14">
        <v>2</v>
      </c>
      <c r="AQ150" s="14">
        <v>2</v>
      </c>
      <c r="AR150" s="14">
        <v>2</v>
      </c>
      <c r="AS150" s="14">
        <v>2</v>
      </c>
      <c r="AT150" s="14">
        <v>2</v>
      </c>
      <c r="AU150" s="14">
        <v>2</v>
      </c>
      <c r="AV150" s="14">
        <v>2</v>
      </c>
      <c r="AW150" s="14">
        <v>1</v>
      </c>
      <c r="AX150" s="14">
        <v>0</v>
      </c>
      <c r="AY150" s="14">
        <v>0</v>
      </c>
      <c r="AZ150" s="14">
        <v>0</v>
      </c>
      <c r="BA150" s="14">
        <v>0</v>
      </c>
      <c r="BB150" s="14">
        <v>0</v>
      </c>
      <c r="BC150" s="14">
        <v>0</v>
      </c>
      <c r="BD150" s="14">
        <v>0</v>
      </c>
      <c r="BE150" s="14">
        <v>0</v>
      </c>
      <c r="BF150" s="14">
        <v>0</v>
      </c>
      <c r="BG150" s="14">
        <v>0</v>
      </c>
      <c r="BH150" s="14">
        <v>0</v>
      </c>
      <c r="BI150" s="14">
        <v>0</v>
      </c>
      <c r="BJ150" s="14">
        <v>0</v>
      </c>
      <c r="BK150" s="14">
        <v>0</v>
      </c>
      <c r="BL150" s="14">
        <v>0</v>
      </c>
      <c r="BM150" s="14">
        <v>0</v>
      </c>
      <c r="BN150" s="14">
        <v>0</v>
      </c>
      <c r="BO150" s="14">
        <v>0</v>
      </c>
      <c r="BP150" s="14">
        <v>0</v>
      </c>
      <c r="BQ150" s="14">
        <v>0</v>
      </c>
      <c r="BR150" s="14">
        <v>0</v>
      </c>
      <c r="BS150" s="14">
        <v>0</v>
      </c>
      <c r="BT150" s="14">
        <v>0</v>
      </c>
      <c r="BU150" s="14">
        <v>0</v>
      </c>
      <c r="BV150" s="14">
        <v>0</v>
      </c>
      <c r="BW150" s="14">
        <v>0</v>
      </c>
      <c r="BX150" s="14">
        <v>0</v>
      </c>
      <c r="BY150" s="14">
        <v>0</v>
      </c>
      <c r="BZ150" s="14">
        <v>0</v>
      </c>
      <c r="CA150" s="14">
        <v>0</v>
      </c>
      <c r="CB150" s="14">
        <v>0</v>
      </c>
      <c r="CC150" s="14">
        <v>0</v>
      </c>
      <c r="CD150" s="14">
        <v>0</v>
      </c>
      <c r="CE150" s="14">
        <v>0</v>
      </c>
      <c r="CF150" s="14">
        <v>0</v>
      </c>
      <c r="CG150" s="14">
        <v>0</v>
      </c>
      <c r="CH150" s="14">
        <v>0</v>
      </c>
      <c r="CI150" s="14">
        <v>0</v>
      </c>
      <c r="CJ150" s="14">
        <v>0</v>
      </c>
      <c r="CK150" s="14">
        <v>0</v>
      </c>
      <c r="CL150" s="14">
        <v>0</v>
      </c>
      <c r="CM150" s="14">
        <v>0</v>
      </c>
      <c r="CN150" s="14">
        <v>0</v>
      </c>
      <c r="CO150" s="14">
        <v>0</v>
      </c>
      <c r="CP150" s="14">
        <v>0</v>
      </c>
      <c r="CQ150" s="14">
        <v>0</v>
      </c>
      <c r="CR150" s="14">
        <v>0</v>
      </c>
      <c r="CS150" s="14">
        <v>0</v>
      </c>
      <c r="CT150" s="14">
        <v>0</v>
      </c>
      <c r="CU150" s="14">
        <v>0</v>
      </c>
      <c r="CV150" s="14">
        <v>0</v>
      </c>
      <c r="CW150" s="14">
        <v>0</v>
      </c>
      <c r="CX150" s="14">
        <v>0</v>
      </c>
      <c r="CY150" s="14">
        <v>0</v>
      </c>
      <c r="CZ150" s="14">
        <v>0</v>
      </c>
      <c r="DA150" s="14">
        <v>0</v>
      </c>
    </row>
    <row r="151" spans="1:105" s="13" customFormat="1" x14ac:dyDescent="0.15">
      <c r="A151" s="12"/>
      <c r="C151" s="14"/>
      <c r="D151" s="14"/>
      <c r="E151" s="14">
        <v>45</v>
      </c>
      <c r="F151" s="14">
        <v>2</v>
      </c>
      <c r="G151" s="14">
        <v>2</v>
      </c>
      <c r="H151" s="14">
        <v>2</v>
      </c>
      <c r="I151" s="14">
        <v>2</v>
      </c>
      <c r="J151" s="14">
        <v>2</v>
      </c>
      <c r="K151" s="14">
        <v>2</v>
      </c>
      <c r="L151" s="14">
        <v>2</v>
      </c>
      <c r="M151" s="14">
        <v>2</v>
      </c>
      <c r="N151" s="14">
        <v>2</v>
      </c>
      <c r="O151" s="14">
        <v>2</v>
      </c>
      <c r="P151" s="14">
        <v>2</v>
      </c>
      <c r="Q151" s="14">
        <v>2</v>
      </c>
      <c r="R151" s="14">
        <v>2</v>
      </c>
      <c r="S151" s="14">
        <v>2</v>
      </c>
      <c r="T151" s="14">
        <v>2</v>
      </c>
      <c r="U151" s="14">
        <v>2</v>
      </c>
      <c r="V151" s="14">
        <v>2</v>
      </c>
      <c r="W151" s="14">
        <v>2</v>
      </c>
      <c r="X151" s="14">
        <v>2</v>
      </c>
      <c r="Y151" s="14">
        <v>2</v>
      </c>
      <c r="Z151" s="14">
        <v>2</v>
      </c>
      <c r="AA151" s="14">
        <v>2</v>
      </c>
      <c r="AB151" s="14">
        <v>2</v>
      </c>
      <c r="AC151" s="14">
        <v>2</v>
      </c>
      <c r="AD151" s="14">
        <v>2</v>
      </c>
      <c r="AE151" s="14">
        <v>2</v>
      </c>
      <c r="AF151" s="14">
        <v>2</v>
      </c>
      <c r="AG151" s="14">
        <v>2</v>
      </c>
      <c r="AH151" s="14">
        <v>2</v>
      </c>
      <c r="AI151" s="14">
        <v>2</v>
      </c>
      <c r="AJ151" s="14">
        <v>2</v>
      </c>
      <c r="AK151" s="14">
        <v>2</v>
      </c>
      <c r="AL151" s="14">
        <v>2</v>
      </c>
      <c r="AM151" s="14">
        <v>2</v>
      </c>
      <c r="AN151" s="14">
        <v>2</v>
      </c>
      <c r="AO151" s="14">
        <v>2</v>
      </c>
      <c r="AP151" s="14">
        <v>2</v>
      </c>
      <c r="AQ151" s="14">
        <v>2</v>
      </c>
      <c r="AR151" s="14">
        <v>2</v>
      </c>
      <c r="AS151" s="14">
        <v>2</v>
      </c>
      <c r="AT151" s="14">
        <v>2</v>
      </c>
      <c r="AU151" s="14">
        <v>2</v>
      </c>
      <c r="AV151" s="14">
        <v>2</v>
      </c>
      <c r="AW151" s="14">
        <v>2</v>
      </c>
      <c r="AX151" s="14">
        <v>1</v>
      </c>
      <c r="AY151" s="14">
        <v>0</v>
      </c>
      <c r="AZ151" s="14">
        <v>0</v>
      </c>
      <c r="BA151" s="14">
        <v>0</v>
      </c>
      <c r="BB151" s="14">
        <v>0</v>
      </c>
      <c r="BC151" s="14">
        <v>0</v>
      </c>
      <c r="BD151" s="14">
        <v>0</v>
      </c>
      <c r="BE151" s="14">
        <v>0</v>
      </c>
      <c r="BF151" s="14">
        <v>0</v>
      </c>
      <c r="BG151" s="14">
        <v>0</v>
      </c>
      <c r="BH151" s="14">
        <v>0</v>
      </c>
      <c r="BI151" s="14">
        <v>0</v>
      </c>
      <c r="BJ151" s="14">
        <v>0</v>
      </c>
      <c r="BK151" s="14">
        <v>0</v>
      </c>
      <c r="BL151" s="14">
        <v>0</v>
      </c>
      <c r="BM151" s="14">
        <v>0</v>
      </c>
      <c r="BN151" s="14">
        <v>0</v>
      </c>
      <c r="BO151" s="14">
        <v>0</v>
      </c>
      <c r="BP151" s="14">
        <v>0</v>
      </c>
      <c r="BQ151" s="14">
        <v>0</v>
      </c>
      <c r="BR151" s="14">
        <v>0</v>
      </c>
      <c r="BS151" s="14">
        <v>0</v>
      </c>
      <c r="BT151" s="14">
        <v>0</v>
      </c>
      <c r="BU151" s="14">
        <v>0</v>
      </c>
      <c r="BV151" s="14">
        <v>0</v>
      </c>
      <c r="BW151" s="14">
        <v>0</v>
      </c>
      <c r="BX151" s="14">
        <v>0</v>
      </c>
      <c r="BY151" s="14">
        <v>0</v>
      </c>
      <c r="BZ151" s="14">
        <v>0</v>
      </c>
      <c r="CA151" s="14">
        <v>0</v>
      </c>
      <c r="CB151" s="14">
        <v>0</v>
      </c>
      <c r="CC151" s="14">
        <v>0</v>
      </c>
      <c r="CD151" s="14">
        <v>0</v>
      </c>
      <c r="CE151" s="14">
        <v>0</v>
      </c>
      <c r="CF151" s="14">
        <v>0</v>
      </c>
      <c r="CG151" s="14">
        <v>0</v>
      </c>
      <c r="CH151" s="14">
        <v>0</v>
      </c>
      <c r="CI151" s="14">
        <v>0</v>
      </c>
      <c r="CJ151" s="14">
        <v>0</v>
      </c>
      <c r="CK151" s="14">
        <v>0</v>
      </c>
      <c r="CL151" s="14">
        <v>0</v>
      </c>
      <c r="CM151" s="14">
        <v>0</v>
      </c>
      <c r="CN151" s="14">
        <v>0</v>
      </c>
      <c r="CO151" s="14">
        <v>0</v>
      </c>
      <c r="CP151" s="14">
        <v>0</v>
      </c>
      <c r="CQ151" s="14">
        <v>0</v>
      </c>
      <c r="CR151" s="14">
        <v>0</v>
      </c>
      <c r="CS151" s="14">
        <v>0</v>
      </c>
      <c r="CT151" s="14">
        <v>0</v>
      </c>
      <c r="CU151" s="14">
        <v>0</v>
      </c>
      <c r="CV151" s="14">
        <v>0</v>
      </c>
      <c r="CW151" s="14">
        <v>0</v>
      </c>
      <c r="CX151" s="14">
        <v>0</v>
      </c>
      <c r="CY151" s="14">
        <v>0</v>
      </c>
      <c r="CZ151" s="14">
        <v>0</v>
      </c>
      <c r="DA151" s="14">
        <v>0</v>
      </c>
    </row>
    <row r="152" spans="1:105" s="13" customFormat="1" x14ac:dyDescent="0.15">
      <c r="A152" s="12"/>
      <c r="C152" s="14"/>
      <c r="D152" s="14"/>
      <c r="E152" s="14">
        <v>46</v>
      </c>
      <c r="F152" s="14">
        <v>2</v>
      </c>
      <c r="G152" s="14">
        <v>2</v>
      </c>
      <c r="H152" s="14">
        <v>2</v>
      </c>
      <c r="I152" s="14">
        <v>2</v>
      </c>
      <c r="J152" s="14">
        <v>2</v>
      </c>
      <c r="K152" s="14">
        <v>2</v>
      </c>
      <c r="L152" s="14">
        <v>2</v>
      </c>
      <c r="M152" s="14">
        <v>2</v>
      </c>
      <c r="N152" s="14">
        <v>2</v>
      </c>
      <c r="O152" s="14">
        <v>2</v>
      </c>
      <c r="P152" s="14">
        <v>2</v>
      </c>
      <c r="Q152" s="14">
        <v>2</v>
      </c>
      <c r="R152" s="14">
        <v>2</v>
      </c>
      <c r="S152" s="14">
        <v>2</v>
      </c>
      <c r="T152" s="14">
        <v>2</v>
      </c>
      <c r="U152" s="14">
        <v>2</v>
      </c>
      <c r="V152" s="14">
        <v>2</v>
      </c>
      <c r="W152" s="14">
        <v>2</v>
      </c>
      <c r="X152" s="14">
        <v>2</v>
      </c>
      <c r="Y152" s="14">
        <v>2</v>
      </c>
      <c r="Z152" s="14">
        <v>2</v>
      </c>
      <c r="AA152" s="14">
        <v>2</v>
      </c>
      <c r="AB152" s="14">
        <v>2</v>
      </c>
      <c r="AC152" s="14">
        <v>2</v>
      </c>
      <c r="AD152" s="14">
        <v>2</v>
      </c>
      <c r="AE152" s="14">
        <v>2</v>
      </c>
      <c r="AF152" s="14">
        <v>2</v>
      </c>
      <c r="AG152" s="14">
        <v>2</v>
      </c>
      <c r="AH152" s="14">
        <v>2</v>
      </c>
      <c r="AI152" s="14">
        <v>2</v>
      </c>
      <c r="AJ152" s="14">
        <v>2</v>
      </c>
      <c r="AK152" s="14">
        <v>2</v>
      </c>
      <c r="AL152" s="14">
        <v>2</v>
      </c>
      <c r="AM152" s="14">
        <v>2</v>
      </c>
      <c r="AN152" s="14">
        <v>2</v>
      </c>
      <c r="AO152" s="14">
        <v>2</v>
      </c>
      <c r="AP152" s="14">
        <v>2</v>
      </c>
      <c r="AQ152" s="14">
        <v>2</v>
      </c>
      <c r="AR152" s="14">
        <v>2</v>
      </c>
      <c r="AS152" s="14">
        <v>2</v>
      </c>
      <c r="AT152" s="14">
        <v>2</v>
      </c>
      <c r="AU152" s="14">
        <v>2</v>
      </c>
      <c r="AV152" s="14">
        <v>2</v>
      </c>
      <c r="AW152" s="14">
        <v>2</v>
      </c>
      <c r="AX152" s="14">
        <v>2</v>
      </c>
      <c r="AY152" s="14">
        <v>1</v>
      </c>
      <c r="AZ152" s="14">
        <v>0</v>
      </c>
      <c r="BA152" s="14">
        <v>0</v>
      </c>
      <c r="BB152" s="14">
        <v>0</v>
      </c>
      <c r="BC152" s="14">
        <v>0</v>
      </c>
      <c r="BD152" s="14">
        <v>0</v>
      </c>
      <c r="BE152" s="14">
        <v>0</v>
      </c>
      <c r="BF152" s="14">
        <v>0</v>
      </c>
      <c r="BG152" s="14">
        <v>0</v>
      </c>
      <c r="BH152" s="14">
        <v>0</v>
      </c>
      <c r="BI152" s="14">
        <v>0</v>
      </c>
      <c r="BJ152" s="14">
        <v>0</v>
      </c>
      <c r="BK152" s="14">
        <v>0</v>
      </c>
      <c r="BL152" s="14">
        <v>0</v>
      </c>
      <c r="BM152" s="14">
        <v>0</v>
      </c>
      <c r="BN152" s="14">
        <v>0</v>
      </c>
      <c r="BO152" s="14">
        <v>0</v>
      </c>
      <c r="BP152" s="14">
        <v>0</v>
      </c>
      <c r="BQ152" s="14">
        <v>0</v>
      </c>
      <c r="BR152" s="14">
        <v>0</v>
      </c>
      <c r="BS152" s="14">
        <v>0</v>
      </c>
      <c r="BT152" s="14">
        <v>0</v>
      </c>
      <c r="BU152" s="14">
        <v>0</v>
      </c>
      <c r="BV152" s="14">
        <v>0</v>
      </c>
      <c r="BW152" s="14">
        <v>0</v>
      </c>
      <c r="BX152" s="14">
        <v>0</v>
      </c>
      <c r="BY152" s="14">
        <v>0</v>
      </c>
      <c r="BZ152" s="14">
        <v>0</v>
      </c>
      <c r="CA152" s="14">
        <v>0</v>
      </c>
      <c r="CB152" s="14">
        <v>0</v>
      </c>
      <c r="CC152" s="14">
        <v>0</v>
      </c>
      <c r="CD152" s="14">
        <v>0</v>
      </c>
      <c r="CE152" s="14">
        <v>0</v>
      </c>
      <c r="CF152" s="14">
        <v>0</v>
      </c>
      <c r="CG152" s="14">
        <v>0</v>
      </c>
      <c r="CH152" s="14">
        <v>0</v>
      </c>
      <c r="CI152" s="14">
        <v>0</v>
      </c>
      <c r="CJ152" s="14">
        <v>0</v>
      </c>
      <c r="CK152" s="14">
        <v>0</v>
      </c>
      <c r="CL152" s="14">
        <v>0</v>
      </c>
      <c r="CM152" s="14">
        <v>0</v>
      </c>
      <c r="CN152" s="14">
        <v>0</v>
      </c>
      <c r="CO152" s="14">
        <v>0</v>
      </c>
      <c r="CP152" s="14">
        <v>0</v>
      </c>
      <c r="CQ152" s="14">
        <v>0</v>
      </c>
      <c r="CR152" s="14">
        <v>0</v>
      </c>
      <c r="CS152" s="14">
        <v>0</v>
      </c>
      <c r="CT152" s="14">
        <v>0</v>
      </c>
      <c r="CU152" s="14">
        <v>0</v>
      </c>
      <c r="CV152" s="14">
        <v>0</v>
      </c>
      <c r="CW152" s="14">
        <v>0</v>
      </c>
      <c r="CX152" s="14">
        <v>0</v>
      </c>
      <c r="CY152" s="14">
        <v>0</v>
      </c>
      <c r="CZ152" s="14">
        <v>0</v>
      </c>
      <c r="DA152" s="14">
        <v>0</v>
      </c>
    </row>
    <row r="153" spans="1:105" s="13" customFormat="1" x14ac:dyDescent="0.15">
      <c r="A153" s="12"/>
      <c r="C153" s="14"/>
      <c r="D153" s="14"/>
      <c r="E153" s="14">
        <v>47</v>
      </c>
      <c r="F153" s="14">
        <v>2</v>
      </c>
      <c r="G153" s="14">
        <v>2</v>
      </c>
      <c r="H153" s="14">
        <v>2</v>
      </c>
      <c r="I153" s="14">
        <v>2</v>
      </c>
      <c r="J153" s="14">
        <v>2</v>
      </c>
      <c r="K153" s="14">
        <v>2</v>
      </c>
      <c r="L153" s="14">
        <v>2</v>
      </c>
      <c r="M153" s="14">
        <v>2</v>
      </c>
      <c r="N153" s="14">
        <v>2</v>
      </c>
      <c r="O153" s="14">
        <v>2</v>
      </c>
      <c r="P153" s="14">
        <v>2</v>
      </c>
      <c r="Q153" s="14">
        <v>2</v>
      </c>
      <c r="R153" s="14">
        <v>2</v>
      </c>
      <c r="S153" s="14">
        <v>2</v>
      </c>
      <c r="T153" s="14">
        <v>2</v>
      </c>
      <c r="U153" s="14">
        <v>2</v>
      </c>
      <c r="V153" s="14">
        <v>2</v>
      </c>
      <c r="W153" s="14">
        <v>2</v>
      </c>
      <c r="X153" s="14">
        <v>2</v>
      </c>
      <c r="Y153" s="14">
        <v>2</v>
      </c>
      <c r="Z153" s="14">
        <v>2</v>
      </c>
      <c r="AA153" s="14">
        <v>2</v>
      </c>
      <c r="AB153" s="14">
        <v>2</v>
      </c>
      <c r="AC153" s="14">
        <v>2</v>
      </c>
      <c r="AD153" s="14">
        <v>2</v>
      </c>
      <c r="AE153" s="14">
        <v>2</v>
      </c>
      <c r="AF153" s="14">
        <v>2</v>
      </c>
      <c r="AG153" s="14">
        <v>2</v>
      </c>
      <c r="AH153" s="14">
        <v>2</v>
      </c>
      <c r="AI153" s="14">
        <v>2</v>
      </c>
      <c r="AJ153" s="14">
        <v>2</v>
      </c>
      <c r="AK153" s="14">
        <v>2</v>
      </c>
      <c r="AL153" s="14">
        <v>2</v>
      </c>
      <c r="AM153" s="14">
        <v>2</v>
      </c>
      <c r="AN153" s="14">
        <v>2</v>
      </c>
      <c r="AO153" s="14">
        <v>2</v>
      </c>
      <c r="AP153" s="14">
        <v>2</v>
      </c>
      <c r="AQ153" s="14">
        <v>2</v>
      </c>
      <c r="AR153" s="14">
        <v>2</v>
      </c>
      <c r="AS153" s="14">
        <v>2</v>
      </c>
      <c r="AT153" s="14">
        <v>2</v>
      </c>
      <c r="AU153" s="14">
        <v>2</v>
      </c>
      <c r="AV153" s="14">
        <v>2</v>
      </c>
      <c r="AW153" s="14">
        <v>2</v>
      </c>
      <c r="AX153" s="14">
        <v>2</v>
      </c>
      <c r="AY153" s="14">
        <v>2</v>
      </c>
      <c r="AZ153" s="14">
        <v>1</v>
      </c>
      <c r="BA153" s="14">
        <v>0</v>
      </c>
      <c r="BB153" s="14">
        <v>0</v>
      </c>
      <c r="BC153" s="14">
        <v>0</v>
      </c>
      <c r="BD153" s="14">
        <v>0</v>
      </c>
      <c r="BE153" s="14">
        <v>0</v>
      </c>
      <c r="BF153" s="14">
        <v>0</v>
      </c>
      <c r="BG153" s="14">
        <v>0</v>
      </c>
      <c r="BH153" s="14">
        <v>0</v>
      </c>
      <c r="BI153" s="14">
        <v>0</v>
      </c>
      <c r="BJ153" s="14">
        <v>0</v>
      </c>
      <c r="BK153" s="14">
        <v>0</v>
      </c>
      <c r="BL153" s="14">
        <v>0</v>
      </c>
      <c r="BM153" s="14">
        <v>0</v>
      </c>
      <c r="BN153" s="14">
        <v>0</v>
      </c>
      <c r="BO153" s="14">
        <v>0</v>
      </c>
      <c r="BP153" s="14">
        <v>0</v>
      </c>
      <c r="BQ153" s="14">
        <v>0</v>
      </c>
      <c r="BR153" s="14">
        <v>0</v>
      </c>
      <c r="BS153" s="14">
        <v>0</v>
      </c>
      <c r="BT153" s="14">
        <v>0</v>
      </c>
      <c r="BU153" s="14">
        <v>0</v>
      </c>
      <c r="BV153" s="14">
        <v>0</v>
      </c>
      <c r="BW153" s="14">
        <v>0</v>
      </c>
      <c r="BX153" s="14">
        <v>0</v>
      </c>
      <c r="BY153" s="14">
        <v>0</v>
      </c>
      <c r="BZ153" s="14">
        <v>0</v>
      </c>
      <c r="CA153" s="14">
        <v>0</v>
      </c>
      <c r="CB153" s="14">
        <v>0</v>
      </c>
      <c r="CC153" s="14">
        <v>0</v>
      </c>
      <c r="CD153" s="14">
        <v>0</v>
      </c>
      <c r="CE153" s="14">
        <v>0</v>
      </c>
      <c r="CF153" s="14">
        <v>0</v>
      </c>
      <c r="CG153" s="14">
        <v>0</v>
      </c>
      <c r="CH153" s="14">
        <v>0</v>
      </c>
      <c r="CI153" s="14">
        <v>0</v>
      </c>
      <c r="CJ153" s="14">
        <v>0</v>
      </c>
      <c r="CK153" s="14">
        <v>0</v>
      </c>
      <c r="CL153" s="14">
        <v>0</v>
      </c>
      <c r="CM153" s="14">
        <v>0</v>
      </c>
      <c r="CN153" s="14">
        <v>0</v>
      </c>
      <c r="CO153" s="14">
        <v>0</v>
      </c>
      <c r="CP153" s="14">
        <v>0</v>
      </c>
      <c r="CQ153" s="14">
        <v>0</v>
      </c>
      <c r="CR153" s="14">
        <v>0</v>
      </c>
      <c r="CS153" s="14">
        <v>0</v>
      </c>
      <c r="CT153" s="14">
        <v>0</v>
      </c>
      <c r="CU153" s="14">
        <v>0</v>
      </c>
      <c r="CV153" s="14">
        <v>0</v>
      </c>
      <c r="CW153" s="14">
        <v>0</v>
      </c>
      <c r="CX153" s="14">
        <v>0</v>
      </c>
      <c r="CY153" s="14">
        <v>0</v>
      </c>
      <c r="CZ153" s="14">
        <v>0</v>
      </c>
      <c r="DA153" s="14">
        <v>0</v>
      </c>
    </row>
    <row r="154" spans="1:105" s="13" customFormat="1" x14ac:dyDescent="0.15">
      <c r="A154" s="12"/>
      <c r="C154" s="14"/>
      <c r="D154" s="14"/>
      <c r="E154" s="14">
        <v>48</v>
      </c>
      <c r="F154" s="14">
        <v>2</v>
      </c>
      <c r="G154" s="14">
        <v>2</v>
      </c>
      <c r="H154" s="14">
        <v>2</v>
      </c>
      <c r="I154" s="14">
        <v>2</v>
      </c>
      <c r="J154" s="14">
        <v>2</v>
      </c>
      <c r="K154" s="14">
        <v>2</v>
      </c>
      <c r="L154" s="14">
        <v>2</v>
      </c>
      <c r="M154" s="14">
        <v>2</v>
      </c>
      <c r="N154" s="14">
        <v>2</v>
      </c>
      <c r="O154" s="14">
        <v>2</v>
      </c>
      <c r="P154" s="14">
        <v>2</v>
      </c>
      <c r="Q154" s="14">
        <v>2</v>
      </c>
      <c r="R154" s="14">
        <v>2</v>
      </c>
      <c r="S154" s="14">
        <v>2</v>
      </c>
      <c r="T154" s="14">
        <v>2</v>
      </c>
      <c r="U154" s="14">
        <v>2</v>
      </c>
      <c r="V154" s="14">
        <v>2</v>
      </c>
      <c r="W154" s="14">
        <v>2</v>
      </c>
      <c r="X154" s="14">
        <v>2</v>
      </c>
      <c r="Y154" s="14">
        <v>2</v>
      </c>
      <c r="Z154" s="14">
        <v>2</v>
      </c>
      <c r="AA154" s="14">
        <v>2</v>
      </c>
      <c r="AB154" s="14">
        <v>2</v>
      </c>
      <c r="AC154" s="14">
        <v>2</v>
      </c>
      <c r="AD154" s="14">
        <v>2</v>
      </c>
      <c r="AE154" s="14">
        <v>2</v>
      </c>
      <c r="AF154" s="14">
        <v>2</v>
      </c>
      <c r="AG154" s="14">
        <v>2</v>
      </c>
      <c r="AH154" s="14">
        <v>2</v>
      </c>
      <c r="AI154" s="14">
        <v>2</v>
      </c>
      <c r="AJ154" s="14">
        <v>2</v>
      </c>
      <c r="AK154" s="14">
        <v>2</v>
      </c>
      <c r="AL154" s="14">
        <v>2</v>
      </c>
      <c r="AM154" s="14">
        <v>2</v>
      </c>
      <c r="AN154" s="14">
        <v>2</v>
      </c>
      <c r="AO154" s="14">
        <v>2</v>
      </c>
      <c r="AP154" s="14">
        <v>2</v>
      </c>
      <c r="AQ154" s="14">
        <v>2</v>
      </c>
      <c r="AR154" s="14">
        <v>2</v>
      </c>
      <c r="AS154" s="14">
        <v>2</v>
      </c>
      <c r="AT154" s="14">
        <v>2</v>
      </c>
      <c r="AU154" s="14">
        <v>2</v>
      </c>
      <c r="AV154" s="14">
        <v>2</v>
      </c>
      <c r="AW154" s="14">
        <v>2</v>
      </c>
      <c r="AX154" s="14">
        <v>2</v>
      </c>
      <c r="AY154" s="14">
        <v>2</v>
      </c>
      <c r="AZ154" s="14">
        <v>2</v>
      </c>
      <c r="BA154" s="14">
        <v>1</v>
      </c>
      <c r="BB154" s="14">
        <v>0</v>
      </c>
      <c r="BC154" s="14">
        <v>0</v>
      </c>
      <c r="BD154" s="14">
        <v>0</v>
      </c>
      <c r="BE154" s="14">
        <v>0</v>
      </c>
      <c r="BF154" s="14">
        <v>0</v>
      </c>
      <c r="BG154" s="14">
        <v>0</v>
      </c>
      <c r="BH154" s="14">
        <v>0</v>
      </c>
      <c r="BI154" s="14">
        <v>0</v>
      </c>
      <c r="BJ154" s="14">
        <v>0</v>
      </c>
      <c r="BK154" s="14">
        <v>0</v>
      </c>
      <c r="BL154" s="14">
        <v>0</v>
      </c>
      <c r="BM154" s="14">
        <v>0</v>
      </c>
      <c r="BN154" s="14">
        <v>0</v>
      </c>
      <c r="BO154" s="14">
        <v>0</v>
      </c>
      <c r="BP154" s="14">
        <v>0</v>
      </c>
      <c r="BQ154" s="14">
        <v>0</v>
      </c>
      <c r="BR154" s="14">
        <v>0</v>
      </c>
      <c r="BS154" s="14">
        <v>0</v>
      </c>
      <c r="BT154" s="14">
        <v>0</v>
      </c>
      <c r="BU154" s="14">
        <v>0</v>
      </c>
      <c r="BV154" s="14">
        <v>0</v>
      </c>
      <c r="BW154" s="14">
        <v>0</v>
      </c>
      <c r="BX154" s="14">
        <v>0</v>
      </c>
      <c r="BY154" s="14">
        <v>0</v>
      </c>
      <c r="BZ154" s="14">
        <v>0</v>
      </c>
      <c r="CA154" s="14">
        <v>0</v>
      </c>
      <c r="CB154" s="14">
        <v>0</v>
      </c>
      <c r="CC154" s="14">
        <v>0</v>
      </c>
      <c r="CD154" s="14">
        <v>0</v>
      </c>
      <c r="CE154" s="14">
        <v>0</v>
      </c>
      <c r="CF154" s="14">
        <v>0</v>
      </c>
      <c r="CG154" s="14">
        <v>0</v>
      </c>
      <c r="CH154" s="14">
        <v>0</v>
      </c>
      <c r="CI154" s="14">
        <v>0</v>
      </c>
      <c r="CJ154" s="14">
        <v>0</v>
      </c>
      <c r="CK154" s="14">
        <v>0</v>
      </c>
      <c r="CL154" s="14">
        <v>0</v>
      </c>
      <c r="CM154" s="14">
        <v>0</v>
      </c>
      <c r="CN154" s="14">
        <v>0</v>
      </c>
      <c r="CO154" s="14">
        <v>0</v>
      </c>
      <c r="CP154" s="14">
        <v>0</v>
      </c>
      <c r="CQ154" s="14">
        <v>0</v>
      </c>
      <c r="CR154" s="14">
        <v>0</v>
      </c>
      <c r="CS154" s="14">
        <v>0</v>
      </c>
      <c r="CT154" s="14">
        <v>0</v>
      </c>
      <c r="CU154" s="14">
        <v>0</v>
      </c>
      <c r="CV154" s="14">
        <v>0</v>
      </c>
      <c r="CW154" s="14">
        <v>0</v>
      </c>
      <c r="CX154" s="14">
        <v>0</v>
      </c>
      <c r="CY154" s="14">
        <v>0</v>
      </c>
      <c r="CZ154" s="14">
        <v>0</v>
      </c>
      <c r="DA154" s="14">
        <v>0</v>
      </c>
    </row>
    <row r="155" spans="1:105" s="13" customFormat="1" x14ac:dyDescent="0.15">
      <c r="A155" s="12"/>
      <c r="C155" s="14"/>
      <c r="D155" s="14"/>
      <c r="E155" s="14">
        <v>49</v>
      </c>
      <c r="F155" s="14">
        <v>2</v>
      </c>
      <c r="G155" s="14">
        <v>2</v>
      </c>
      <c r="H155" s="14">
        <v>2</v>
      </c>
      <c r="I155" s="14">
        <v>2</v>
      </c>
      <c r="J155" s="14">
        <v>2</v>
      </c>
      <c r="K155" s="14">
        <v>2</v>
      </c>
      <c r="L155" s="14">
        <v>2</v>
      </c>
      <c r="M155" s="14">
        <v>2</v>
      </c>
      <c r="N155" s="14">
        <v>2</v>
      </c>
      <c r="O155" s="14">
        <v>2</v>
      </c>
      <c r="P155" s="14">
        <v>2</v>
      </c>
      <c r="Q155" s="14">
        <v>2</v>
      </c>
      <c r="R155" s="14">
        <v>2</v>
      </c>
      <c r="S155" s="14">
        <v>2</v>
      </c>
      <c r="T155" s="14">
        <v>2</v>
      </c>
      <c r="U155" s="14">
        <v>2</v>
      </c>
      <c r="V155" s="14">
        <v>2</v>
      </c>
      <c r="W155" s="14">
        <v>2</v>
      </c>
      <c r="X155" s="14">
        <v>2</v>
      </c>
      <c r="Y155" s="14">
        <v>2</v>
      </c>
      <c r="Z155" s="14">
        <v>2</v>
      </c>
      <c r="AA155" s="14">
        <v>2</v>
      </c>
      <c r="AB155" s="14">
        <v>2</v>
      </c>
      <c r="AC155" s="14">
        <v>2</v>
      </c>
      <c r="AD155" s="14">
        <v>2</v>
      </c>
      <c r="AE155" s="14">
        <v>2</v>
      </c>
      <c r="AF155" s="14">
        <v>2</v>
      </c>
      <c r="AG155" s="14">
        <v>2</v>
      </c>
      <c r="AH155" s="14">
        <v>2</v>
      </c>
      <c r="AI155" s="14">
        <v>2</v>
      </c>
      <c r="AJ155" s="14">
        <v>2</v>
      </c>
      <c r="AK155" s="14">
        <v>2</v>
      </c>
      <c r="AL155" s="14">
        <v>2</v>
      </c>
      <c r="AM155" s="14">
        <v>2</v>
      </c>
      <c r="AN155" s="14">
        <v>2</v>
      </c>
      <c r="AO155" s="14">
        <v>2</v>
      </c>
      <c r="AP155" s="14">
        <v>2</v>
      </c>
      <c r="AQ155" s="14">
        <v>2</v>
      </c>
      <c r="AR155" s="14">
        <v>2</v>
      </c>
      <c r="AS155" s="14">
        <v>2</v>
      </c>
      <c r="AT155" s="14">
        <v>2</v>
      </c>
      <c r="AU155" s="14">
        <v>2</v>
      </c>
      <c r="AV155" s="14">
        <v>2</v>
      </c>
      <c r="AW155" s="14">
        <v>2</v>
      </c>
      <c r="AX155" s="14">
        <v>2</v>
      </c>
      <c r="AY155" s="14">
        <v>2</v>
      </c>
      <c r="AZ155" s="14">
        <v>2</v>
      </c>
      <c r="BA155" s="14">
        <v>2</v>
      </c>
      <c r="BB155" s="14">
        <v>1</v>
      </c>
      <c r="BC155" s="14">
        <v>0</v>
      </c>
      <c r="BD155" s="14">
        <v>0</v>
      </c>
      <c r="BE155" s="14">
        <v>0</v>
      </c>
      <c r="BF155" s="14">
        <v>0</v>
      </c>
      <c r="BG155" s="14">
        <v>0</v>
      </c>
      <c r="BH155" s="14">
        <v>0</v>
      </c>
      <c r="BI155" s="14">
        <v>0</v>
      </c>
      <c r="BJ155" s="14">
        <v>0</v>
      </c>
      <c r="BK155" s="14">
        <v>0</v>
      </c>
      <c r="BL155" s="14">
        <v>0</v>
      </c>
      <c r="BM155" s="14">
        <v>0</v>
      </c>
      <c r="BN155" s="14">
        <v>0</v>
      </c>
      <c r="BO155" s="14">
        <v>0</v>
      </c>
      <c r="BP155" s="14">
        <v>0</v>
      </c>
      <c r="BQ155" s="14">
        <v>0</v>
      </c>
      <c r="BR155" s="14">
        <v>0</v>
      </c>
      <c r="BS155" s="14">
        <v>0</v>
      </c>
      <c r="BT155" s="14">
        <v>0</v>
      </c>
      <c r="BU155" s="14">
        <v>0</v>
      </c>
      <c r="BV155" s="14">
        <v>0</v>
      </c>
      <c r="BW155" s="14">
        <v>0</v>
      </c>
      <c r="BX155" s="14">
        <v>0</v>
      </c>
      <c r="BY155" s="14">
        <v>0</v>
      </c>
      <c r="BZ155" s="14">
        <v>0</v>
      </c>
      <c r="CA155" s="14">
        <v>0</v>
      </c>
      <c r="CB155" s="14">
        <v>0</v>
      </c>
      <c r="CC155" s="14">
        <v>0</v>
      </c>
      <c r="CD155" s="14">
        <v>0</v>
      </c>
      <c r="CE155" s="14">
        <v>0</v>
      </c>
      <c r="CF155" s="14">
        <v>0</v>
      </c>
      <c r="CG155" s="14">
        <v>0</v>
      </c>
      <c r="CH155" s="14">
        <v>0</v>
      </c>
      <c r="CI155" s="14">
        <v>0</v>
      </c>
      <c r="CJ155" s="14">
        <v>0</v>
      </c>
      <c r="CK155" s="14">
        <v>0</v>
      </c>
      <c r="CL155" s="14">
        <v>0</v>
      </c>
      <c r="CM155" s="14">
        <v>0</v>
      </c>
      <c r="CN155" s="14">
        <v>0</v>
      </c>
      <c r="CO155" s="14">
        <v>0</v>
      </c>
      <c r="CP155" s="14">
        <v>0</v>
      </c>
      <c r="CQ155" s="14">
        <v>0</v>
      </c>
      <c r="CR155" s="14">
        <v>0</v>
      </c>
      <c r="CS155" s="14">
        <v>0</v>
      </c>
      <c r="CT155" s="14">
        <v>0</v>
      </c>
      <c r="CU155" s="14">
        <v>0</v>
      </c>
      <c r="CV155" s="14">
        <v>0</v>
      </c>
      <c r="CW155" s="14">
        <v>0</v>
      </c>
      <c r="CX155" s="14">
        <v>0</v>
      </c>
      <c r="CY155" s="14">
        <v>0</v>
      </c>
      <c r="CZ155" s="14">
        <v>0</v>
      </c>
      <c r="DA155" s="14">
        <v>0</v>
      </c>
    </row>
    <row r="156" spans="1:105" s="13" customFormat="1" x14ac:dyDescent="0.15">
      <c r="A156" s="12"/>
      <c r="C156" s="14"/>
      <c r="D156" s="14"/>
      <c r="E156" s="14">
        <v>50</v>
      </c>
      <c r="F156" s="14">
        <v>2</v>
      </c>
      <c r="G156" s="14">
        <v>2</v>
      </c>
      <c r="H156" s="14">
        <v>2</v>
      </c>
      <c r="I156" s="14">
        <v>2</v>
      </c>
      <c r="J156" s="14">
        <v>2</v>
      </c>
      <c r="K156" s="14">
        <v>2</v>
      </c>
      <c r="L156" s="14">
        <v>2</v>
      </c>
      <c r="M156" s="14">
        <v>2</v>
      </c>
      <c r="N156" s="14">
        <v>2</v>
      </c>
      <c r="O156" s="14">
        <v>2</v>
      </c>
      <c r="P156" s="14">
        <v>2</v>
      </c>
      <c r="Q156" s="14">
        <v>2</v>
      </c>
      <c r="R156" s="14">
        <v>2</v>
      </c>
      <c r="S156" s="14">
        <v>2</v>
      </c>
      <c r="T156" s="14">
        <v>2</v>
      </c>
      <c r="U156" s="14">
        <v>2</v>
      </c>
      <c r="V156" s="14">
        <v>2</v>
      </c>
      <c r="W156" s="14">
        <v>2</v>
      </c>
      <c r="X156" s="14">
        <v>2</v>
      </c>
      <c r="Y156" s="14">
        <v>2</v>
      </c>
      <c r="Z156" s="14">
        <v>2</v>
      </c>
      <c r="AA156" s="14">
        <v>2</v>
      </c>
      <c r="AB156" s="14">
        <v>2</v>
      </c>
      <c r="AC156" s="14">
        <v>2</v>
      </c>
      <c r="AD156" s="14">
        <v>2</v>
      </c>
      <c r="AE156" s="14">
        <v>2</v>
      </c>
      <c r="AF156" s="14">
        <v>2</v>
      </c>
      <c r="AG156" s="14">
        <v>2</v>
      </c>
      <c r="AH156" s="14">
        <v>2</v>
      </c>
      <c r="AI156" s="14">
        <v>2</v>
      </c>
      <c r="AJ156" s="14">
        <v>2</v>
      </c>
      <c r="AK156" s="14">
        <v>2</v>
      </c>
      <c r="AL156" s="14">
        <v>2</v>
      </c>
      <c r="AM156" s="14">
        <v>2</v>
      </c>
      <c r="AN156" s="14">
        <v>2</v>
      </c>
      <c r="AO156" s="14">
        <v>2</v>
      </c>
      <c r="AP156" s="14">
        <v>2</v>
      </c>
      <c r="AQ156" s="14">
        <v>2</v>
      </c>
      <c r="AR156" s="14">
        <v>2</v>
      </c>
      <c r="AS156" s="14">
        <v>2</v>
      </c>
      <c r="AT156" s="14">
        <v>2</v>
      </c>
      <c r="AU156" s="14">
        <v>2</v>
      </c>
      <c r="AV156" s="14">
        <v>2</v>
      </c>
      <c r="AW156" s="14">
        <v>2</v>
      </c>
      <c r="AX156" s="14">
        <v>2</v>
      </c>
      <c r="AY156" s="14">
        <v>2</v>
      </c>
      <c r="AZ156" s="14">
        <v>2</v>
      </c>
      <c r="BA156" s="14">
        <v>2</v>
      </c>
      <c r="BB156" s="14">
        <v>2</v>
      </c>
      <c r="BC156" s="14">
        <v>1</v>
      </c>
      <c r="BD156" s="14">
        <v>0</v>
      </c>
      <c r="BE156" s="14">
        <v>0</v>
      </c>
      <c r="BF156" s="14">
        <v>0</v>
      </c>
      <c r="BG156" s="14">
        <v>0</v>
      </c>
      <c r="BH156" s="14">
        <v>0</v>
      </c>
      <c r="BI156" s="14">
        <v>0</v>
      </c>
      <c r="BJ156" s="14">
        <v>0</v>
      </c>
      <c r="BK156" s="14">
        <v>0</v>
      </c>
      <c r="BL156" s="14">
        <v>0</v>
      </c>
      <c r="BM156" s="14">
        <v>0</v>
      </c>
      <c r="BN156" s="14">
        <v>0</v>
      </c>
      <c r="BO156" s="14">
        <v>0</v>
      </c>
      <c r="BP156" s="14">
        <v>0</v>
      </c>
      <c r="BQ156" s="14">
        <v>0</v>
      </c>
      <c r="BR156" s="14">
        <v>0</v>
      </c>
      <c r="BS156" s="14">
        <v>0</v>
      </c>
      <c r="BT156" s="14">
        <v>0</v>
      </c>
      <c r="BU156" s="14">
        <v>0</v>
      </c>
      <c r="BV156" s="14">
        <v>0</v>
      </c>
      <c r="BW156" s="14">
        <v>0</v>
      </c>
      <c r="BX156" s="14">
        <v>0</v>
      </c>
      <c r="BY156" s="14">
        <v>0</v>
      </c>
      <c r="BZ156" s="14">
        <v>0</v>
      </c>
      <c r="CA156" s="14">
        <v>0</v>
      </c>
      <c r="CB156" s="14">
        <v>0</v>
      </c>
      <c r="CC156" s="14">
        <v>0</v>
      </c>
      <c r="CD156" s="14">
        <v>0</v>
      </c>
      <c r="CE156" s="14">
        <v>0</v>
      </c>
      <c r="CF156" s="14">
        <v>0</v>
      </c>
      <c r="CG156" s="14">
        <v>0</v>
      </c>
      <c r="CH156" s="14">
        <v>0</v>
      </c>
      <c r="CI156" s="14">
        <v>0</v>
      </c>
      <c r="CJ156" s="14">
        <v>0</v>
      </c>
      <c r="CK156" s="14">
        <v>0</v>
      </c>
      <c r="CL156" s="14">
        <v>0</v>
      </c>
      <c r="CM156" s="14">
        <v>0</v>
      </c>
      <c r="CN156" s="14">
        <v>0</v>
      </c>
      <c r="CO156" s="14">
        <v>0</v>
      </c>
      <c r="CP156" s="14">
        <v>0</v>
      </c>
      <c r="CQ156" s="14">
        <v>0</v>
      </c>
      <c r="CR156" s="14">
        <v>0</v>
      </c>
      <c r="CS156" s="14">
        <v>0</v>
      </c>
      <c r="CT156" s="14">
        <v>0</v>
      </c>
      <c r="CU156" s="14">
        <v>0</v>
      </c>
      <c r="CV156" s="14">
        <v>0</v>
      </c>
      <c r="CW156" s="14">
        <v>0</v>
      </c>
      <c r="CX156" s="14">
        <v>0</v>
      </c>
      <c r="CY156" s="14">
        <v>0</v>
      </c>
      <c r="CZ156" s="14">
        <v>0</v>
      </c>
      <c r="DA156" s="14">
        <v>0</v>
      </c>
    </row>
    <row r="157" spans="1:105" s="13" customFormat="1" x14ac:dyDescent="0.15">
      <c r="A157" s="12"/>
      <c r="C157" s="14"/>
      <c r="D157" s="14"/>
      <c r="E157" s="14">
        <v>51</v>
      </c>
      <c r="F157" s="14">
        <v>2</v>
      </c>
      <c r="G157" s="14">
        <v>2</v>
      </c>
      <c r="H157" s="14">
        <v>2</v>
      </c>
      <c r="I157" s="14">
        <v>2</v>
      </c>
      <c r="J157" s="14">
        <v>2</v>
      </c>
      <c r="K157" s="14">
        <v>2</v>
      </c>
      <c r="L157" s="14">
        <v>2</v>
      </c>
      <c r="M157" s="14">
        <v>2</v>
      </c>
      <c r="N157" s="14">
        <v>2</v>
      </c>
      <c r="O157" s="14">
        <v>2</v>
      </c>
      <c r="P157" s="14">
        <v>2</v>
      </c>
      <c r="Q157" s="14">
        <v>2</v>
      </c>
      <c r="R157" s="14">
        <v>2</v>
      </c>
      <c r="S157" s="14">
        <v>2</v>
      </c>
      <c r="T157" s="14">
        <v>2</v>
      </c>
      <c r="U157" s="14">
        <v>2</v>
      </c>
      <c r="V157" s="14">
        <v>2</v>
      </c>
      <c r="W157" s="14">
        <v>2</v>
      </c>
      <c r="X157" s="14">
        <v>2</v>
      </c>
      <c r="Y157" s="14">
        <v>2</v>
      </c>
      <c r="Z157" s="14">
        <v>2</v>
      </c>
      <c r="AA157" s="14">
        <v>2</v>
      </c>
      <c r="AB157" s="14">
        <v>2</v>
      </c>
      <c r="AC157" s="14">
        <v>2</v>
      </c>
      <c r="AD157" s="14">
        <v>2</v>
      </c>
      <c r="AE157" s="14">
        <v>2</v>
      </c>
      <c r="AF157" s="14">
        <v>2</v>
      </c>
      <c r="AG157" s="14">
        <v>2</v>
      </c>
      <c r="AH157" s="14">
        <v>2</v>
      </c>
      <c r="AI157" s="14">
        <v>2</v>
      </c>
      <c r="AJ157" s="14">
        <v>2</v>
      </c>
      <c r="AK157" s="14">
        <v>2</v>
      </c>
      <c r="AL157" s="14">
        <v>2</v>
      </c>
      <c r="AM157" s="14">
        <v>2</v>
      </c>
      <c r="AN157" s="14">
        <v>2</v>
      </c>
      <c r="AO157" s="14">
        <v>2</v>
      </c>
      <c r="AP157" s="14">
        <v>2</v>
      </c>
      <c r="AQ157" s="14">
        <v>2</v>
      </c>
      <c r="AR157" s="14">
        <v>2</v>
      </c>
      <c r="AS157" s="14">
        <v>2</v>
      </c>
      <c r="AT157" s="14">
        <v>2</v>
      </c>
      <c r="AU157" s="14">
        <v>2</v>
      </c>
      <c r="AV157" s="14">
        <v>2</v>
      </c>
      <c r="AW157" s="14">
        <v>2</v>
      </c>
      <c r="AX157" s="14">
        <v>2</v>
      </c>
      <c r="AY157" s="14">
        <v>2</v>
      </c>
      <c r="AZ157" s="14">
        <v>2</v>
      </c>
      <c r="BA157" s="14">
        <v>2</v>
      </c>
      <c r="BB157" s="14">
        <v>2</v>
      </c>
      <c r="BC157" s="14">
        <v>2</v>
      </c>
      <c r="BD157" s="14">
        <v>1</v>
      </c>
      <c r="BE157" s="14">
        <v>0</v>
      </c>
      <c r="BF157" s="14">
        <v>0</v>
      </c>
      <c r="BG157" s="14">
        <v>0</v>
      </c>
      <c r="BH157" s="14">
        <v>0</v>
      </c>
      <c r="BI157" s="14">
        <v>0</v>
      </c>
      <c r="BJ157" s="14">
        <v>0</v>
      </c>
      <c r="BK157" s="14">
        <v>0</v>
      </c>
      <c r="BL157" s="14">
        <v>0</v>
      </c>
      <c r="BM157" s="14">
        <v>0</v>
      </c>
      <c r="BN157" s="14">
        <v>0</v>
      </c>
      <c r="BO157" s="14">
        <v>0</v>
      </c>
      <c r="BP157" s="14">
        <v>0</v>
      </c>
      <c r="BQ157" s="14">
        <v>0</v>
      </c>
      <c r="BR157" s="14">
        <v>0</v>
      </c>
      <c r="BS157" s="14">
        <v>0</v>
      </c>
      <c r="BT157" s="14">
        <v>0</v>
      </c>
      <c r="BU157" s="14">
        <v>0</v>
      </c>
      <c r="BV157" s="14">
        <v>0</v>
      </c>
      <c r="BW157" s="14">
        <v>0</v>
      </c>
      <c r="BX157" s="14">
        <v>0</v>
      </c>
      <c r="BY157" s="14">
        <v>0</v>
      </c>
      <c r="BZ157" s="14">
        <v>0</v>
      </c>
      <c r="CA157" s="14">
        <v>0</v>
      </c>
      <c r="CB157" s="14">
        <v>0</v>
      </c>
      <c r="CC157" s="14">
        <v>0</v>
      </c>
      <c r="CD157" s="14">
        <v>0</v>
      </c>
      <c r="CE157" s="14">
        <v>0</v>
      </c>
      <c r="CF157" s="14">
        <v>0</v>
      </c>
      <c r="CG157" s="14">
        <v>0</v>
      </c>
      <c r="CH157" s="14">
        <v>0</v>
      </c>
      <c r="CI157" s="14">
        <v>0</v>
      </c>
      <c r="CJ157" s="14">
        <v>0</v>
      </c>
      <c r="CK157" s="14">
        <v>0</v>
      </c>
      <c r="CL157" s="14">
        <v>0</v>
      </c>
      <c r="CM157" s="14">
        <v>0</v>
      </c>
      <c r="CN157" s="14">
        <v>0</v>
      </c>
      <c r="CO157" s="14">
        <v>0</v>
      </c>
      <c r="CP157" s="14">
        <v>0</v>
      </c>
      <c r="CQ157" s="14">
        <v>0</v>
      </c>
      <c r="CR157" s="14">
        <v>0</v>
      </c>
      <c r="CS157" s="14">
        <v>0</v>
      </c>
      <c r="CT157" s="14">
        <v>0</v>
      </c>
      <c r="CU157" s="14">
        <v>0</v>
      </c>
      <c r="CV157" s="14">
        <v>0</v>
      </c>
      <c r="CW157" s="14">
        <v>0</v>
      </c>
      <c r="CX157" s="14">
        <v>0</v>
      </c>
      <c r="CY157" s="14">
        <v>0</v>
      </c>
      <c r="CZ157" s="14">
        <v>0</v>
      </c>
      <c r="DA157" s="14">
        <v>0</v>
      </c>
    </row>
    <row r="158" spans="1:105" s="13" customFormat="1" x14ac:dyDescent="0.15">
      <c r="A158" s="12"/>
      <c r="C158" s="14"/>
      <c r="D158" s="14"/>
      <c r="E158" s="14">
        <v>52</v>
      </c>
      <c r="F158" s="14">
        <v>2</v>
      </c>
      <c r="G158" s="14">
        <v>2</v>
      </c>
      <c r="H158" s="14">
        <v>2</v>
      </c>
      <c r="I158" s="14">
        <v>2</v>
      </c>
      <c r="J158" s="14">
        <v>2</v>
      </c>
      <c r="K158" s="14">
        <v>2</v>
      </c>
      <c r="L158" s="14">
        <v>2</v>
      </c>
      <c r="M158" s="14">
        <v>2</v>
      </c>
      <c r="N158" s="14">
        <v>2</v>
      </c>
      <c r="O158" s="14">
        <v>2</v>
      </c>
      <c r="P158" s="14">
        <v>2</v>
      </c>
      <c r="Q158" s="14">
        <v>2</v>
      </c>
      <c r="R158" s="14">
        <v>2</v>
      </c>
      <c r="S158" s="14">
        <v>2</v>
      </c>
      <c r="T158" s="14">
        <v>2</v>
      </c>
      <c r="U158" s="14">
        <v>2</v>
      </c>
      <c r="V158" s="14">
        <v>2</v>
      </c>
      <c r="W158" s="14">
        <v>2</v>
      </c>
      <c r="X158" s="14">
        <v>2</v>
      </c>
      <c r="Y158" s="14">
        <v>2</v>
      </c>
      <c r="Z158" s="14">
        <v>2</v>
      </c>
      <c r="AA158" s="14">
        <v>2</v>
      </c>
      <c r="AB158" s="14">
        <v>2</v>
      </c>
      <c r="AC158" s="14">
        <v>2</v>
      </c>
      <c r="AD158" s="14">
        <v>2</v>
      </c>
      <c r="AE158" s="14">
        <v>2</v>
      </c>
      <c r="AF158" s="14">
        <v>2</v>
      </c>
      <c r="AG158" s="14">
        <v>2</v>
      </c>
      <c r="AH158" s="14">
        <v>2</v>
      </c>
      <c r="AI158" s="14">
        <v>2</v>
      </c>
      <c r="AJ158" s="14">
        <v>2</v>
      </c>
      <c r="AK158" s="14">
        <v>2</v>
      </c>
      <c r="AL158" s="14">
        <v>2</v>
      </c>
      <c r="AM158" s="14">
        <v>2</v>
      </c>
      <c r="AN158" s="14">
        <v>2</v>
      </c>
      <c r="AO158" s="14">
        <v>2</v>
      </c>
      <c r="AP158" s="14">
        <v>2</v>
      </c>
      <c r="AQ158" s="14">
        <v>2</v>
      </c>
      <c r="AR158" s="14">
        <v>2</v>
      </c>
      <c r="AS158" s="14">
        <v>2</v>
      </c>
      <c r="AT158" s="14">
        <v>2</v>
      </c>
      <c r="AU158" s="14">
        <v>2</v>
      </c>
      <c r="AV158" s="14">
        <v>2</v>
      </c>
      <c r="AW158" s="14">
        <v>2</v>
      </c>
      <c r="AX158" s="14">
        <v>2</v>
      </c>
      <c r="AY158" s="14">
        <v>2</v>
      </c>
      <c r="AZ158" s="14">
        <v>2</v>
      </c>
      <c r="BA158" s="14">
        <v>2</v>
      </c>
      <c r="BB158" s="14">
        <v>2</v>
      </c>
      <c r="BC158" s="14">
        <v>2</v>
      </c>
      <c r="BD158" s="14">
        <v>2</v>
      </c>
      <c r="BE158" s="14">
        <v>1</v>
      </c>
      <c r="BF158" s="14">
        <v>0</v>
      </c>
      <c r="BG158" s="14">
        <v>0</v>
      </c>
      <c r="BH158" s="14">
        <v>0</v>
      </c>
      <c r="BI158" s="14">
        <v>0</v>
      </c>
      <c r="BJ158" s="14">
        <v>0</v>
      </c>
      <c r="BK158" s="14">
        <v>0</v>
      </c>
      <c r="BL158" s="14">
        <v>0</v>
      </c>
      <c r="BM158" s="14">
        <v>0</v>
      </c>
      <c r="BN158" s="14">
        <v>0</v>
      </c>
      <c r="BO158" s="14">
        <v>0</v>
      </c>
      <c r="BP158" s="14">
        <v>0</v>
      </c>
      <c r="BQ158" s="14">
        <v>0</v>
      </c>
      <c r="BR158" s="14">
        <v>0</v>
      </c>
      <c r="BS158" s="14">
        <v>0</v>
      </c>
      <c r="BT158" s="14">
        <v>0</v>
      </c>
      <c r="BU158" s="14">
        <v>0</v>
      </c>
      <c r="BV158" s="14">
        <v>0</v>
      </c>
      <c r="BW158" s="14">
        <v>0</v>
      </c>
      <c r="BX158" s="14">
        <v>0</v>
      </c>
      <c r="BY158" s="14">
        <v>0</v>
      </c>
      <c r="BZ158" s="14">
        <v>0</v>
      </c>
      <c r="CA158" s="14">
        <v>0</v>
      </c>
      <c r="CB158" s="14">
        <v>0</v>
      </c>
      <c r="CC158" s="14">
        <v>0</v>
      </c>
      <c r="CD158" s="14">
        <v>0</v>
      </c>
      <c r="CE158" s="14">
        <v>0</v>
      </c>
      <c r="CF158" s="14">
        <v>0</v>
      </c>
      <c r="CG158" s="14">
        <v>0</v>
      </c>
      <c r="CH158" s="14">
        <v>0</v>
      </c>
      <c r="CI158" s="14">
        <v>0</v>
      </c>
      <c r="CJ158" s="14">
        <v>0</v>
      </c>
      <c r="CK158" s="14">
        <v>0</v>
      </c>
      <c r="CL158" s="14">
        <v>0</v>
      </c>
      <c r="CM158" s="14">
        <v>0</v>
      </c>
      <c r="CN158" s="14">
        <v>0</v>
      </c>
      <c r="CO158" s="14">
        <v>0</v>
      </c>
      <c r="CP158" s="14">
        <v>0</v>
      </c>
      <c r="CQ158" s="14">
        <v>0</v>
      </c>
      <c r="CR158" s="14">
        <v>0</v>
      </c>
      <c r="CS158" s="14">
        <v>0</v>
      </c>
      <c r="CT158" s="14">
        <v>0</v>
      </c>
      <c r="CU158" s="14">
        <v>0</v>
      </c>
      <c r="CV158" s="14">
        <v>0</v>
      </c>
      <c r="CW158" s="14">
        <v>0</v>
      </c>
      <c r="CX158" s="14">
        <v>0</v>
      </c>
      <c r="CY158" s="14">
        <v>0</v>
      </c>
      <c r="CZ158" s="14">
        <v>0</v>
      </c>
      <c r="DA158" s="14">
        <v>0</v>
      </c>
    </row>
    <row r="159" spans="1:105" s="13" customFormat="1" x14ac:dyDescent="0.15">
      <c r="A159" s="12"/>
      <c r="C159" s="14"/>
      <c r="D159" s="14"/>
      <c r="E159" s="14">
        <v>53</v>
      </c>
      <c r="F159" s="14">
        <v>2</v>
      </c>
      <c r="G159" s="14">
        <v>2</v>
      </c>
      <c r="H159" s="14">
        <v>2</v>
      </c>
      <c r="I159" s="14">
        <v>2</v>
      </c>
      <c r="J159" s="14">
        <v>2</v>
      </c>
      <c r="K159" s="14">
        <v>2</v>
      </c>
      <c r="L159" s="14">
        <v>2</v>
      </c>
      <c r="M159" s="14">
        <v>2</v>
      </c>
      <c r="N159" s="14">
        <v>2</v>
      </c>
      <c r="O159" s="14">
        <v>2</v>
      </c>
      <c r="P159" s="14">
        <v>2</v>
      </c>
      <c r="Q159" s="14">
        <v>2</v>
      </c>
      <c r="R159" s="14">
        <v>2</v>
      </c>
      <c r="S159" s="14">
        <v>2</v>
      </c>
      <c r="T159" s="14">
        <v>2</v>
      </c>
      <c r="U159" s="14">
        <v>2</v>
      </c>
      <c r="V159" s="14">
        <v>2</v>
      </c>
      <c r="W159" s="14">
        <v>2</v>
      </c>
      <c r="X159" s="14">
        <v>2</v>
      </c>
      <c r="Y159" s="14">
        <v>2</v>
      </c>
      <c r="Z159" s="14">
        <v>2</v>
      </c>
      <c r="AA159" s="14">
        <v>2</v>
      </c>
      <c r="AB159" s="14">
        <v>2</v>
      </c>
      <c r="AC159" s="14">
        <v>2</v>
      </c>
      <c r="AD159" s="14">
        <v>2</v>
      </c>
      <c r="AE159" s="14">
        <v>2</v>
      </c>
      <c r="AF159" s="14">
        <v>2</v>
      </c>
      <c r="AG159" s="14">
        <v>2</v>
      </c>
      <c r="AH159" s="14">
        <v>2</v>
      </c>
      <c r="AI159" s="14">
        <v>2</v>
      </c>
      <c r="AJ159" s="14">
        <v>2</v>
      </c>
      <c r="AK159" s="14">
        <v>2</v>
      </c>
      <c r="AL159" s="14">
        <v>2</v>
      </c>
      <c r="AM159" s="14">
        <v>2</v>
      </c>
      <c r="AN159" s="14">
        <v>2</v>
      </c>
      <c r="AO159" s="14">
        <v>2</v>
      </c>
      <c r="AP159" s="14">
        <v>2</v>
      </c>
      <c r="AQ159" s="14">
        <v>2</v>
      </c>
      <c r="AR159" s="14">
        <v>2</v>
      </c>
      <c r="AS159" s="14">
        <v>2</v>
      </c>
      <c r="AT159" s="14">
        <v>2</v>
      </c>
      <c r="AU159" s="14">
        <v>2</v>
      </c>
      <c r="AV159" s="14">
        <v>2</v>
      </c>
      <c r="AW159" s="14">
        <v>2</v>
      </c>
      <c r="AX159" s="14">
        <v>2</v>
      </c>
      <c r="AY159" s="14">
        <v>2</v>
      </c>
      <c r="AZ159" s="14">
        <v>2</v>
      </c>
      <c r="BA159" s="14">
        <v>2</v>
      </c>
      <c r="BB159" s="14">
        <v>2</v>
      </c>
      <c r="BC159" s="14">
        <v>2</v>
      </c>
      <c r="BD159" s="14">
        <v>2</v>
      </c>
      <c r="BE159" s="14">
        <v>2</v>
      </c>
      <c r="BF159" s="14">
        <v>1</v>
      </c>
      <c r="BG159" s="14">
        <v>0</v>
      </c>
      <c r="BH159" s="14">
        <v>0</v>
      </c>
      <c r="BI159" s="14">
        <v>0</v>
      </c>
      <c r="BJ159" s="14">
        <v>0</v>
      </c>
      <c r="BK159" s="14">
        <v>0</v>
      </c>
      <c r="BL159" s="14">
        <v>0</v>
      </c>
      <c r="BM159" s="14">
        <v>0</v>
      </c>
      <c r="BN159" s="14">
        <v>0</v>
      </c>
      <c r="BO159" s="14">
        <v>0</v>
      </c>
      <c r="BP159" s="14">
        <v>0</v>
      </c>
      <c r="BQ159" s="14">
        <v>0</v>
      </c>
      <c r="BR159" s="14">
        <v>0</v>
      </c>
      <c r="BS159" s="14">
        <v>0</v>
      </c>
      <c r="BT159" s="14">
        <v>0</v>
      </c>
      <c r="BU159" s="14">
        <v>0</v>
      </c>
      <c r="BV159" s="14">
        <v>0</v>
      </c>
      <c r="BW159" s="14">
        <v>0</v>
      </c>
      <c r="BX159" s="14">
        <v>0</v>
      </c>
      <c r="BY159" s="14">
        <v>0</v>
      </c>
      <c r="BZ159" s="14">
        <v>0</v>
      </c>
      <c r="CA159" s="14">
        <v>0</v>
      </c>
      <c r="CB159" s="14">
        <v>0</v>
      </c>
      <c r="CC159" s="14">
        <v>0</v>
      </c>
      <c r="CD159" s="14">
        <v>0</v>
      </c>
      <c r="CE159" s="14">
        <v>0</v>
      </c>
      <c r="CF159" s="14">
        <v>0</v>
      </c>
      <c r="CG159" s="14">
        <v>0</v>
      </c>
      <c r="CH159" s="14">
        <v>0</v>
      </c>
      <c r="CI159" s="14">
        <v>0</v>
      </c>
      <c r="CJ159" s="14">
        <v>0</v>
      </c>
      <c r="CK159" s="14">
        <v>0</v>
      </c>
      <c r="CL159" s="14">
        <v>0</v>
      </c>
      <c r="CM159" s="14">
        <v>0</v>
      </c>
      <c r="CN159" s="14">
        <v>0</v>
      </c>
      <c r="CO159" s="14">
        <v>0</v>
      </c>
      <c r="CP159" s="14">
        <v>0</v>
      </c>
      <c r="CQ159" s="14">
        <v>0</v>
      </c>
      <c r="CR159" s="14">
        <v>0</v>
      </c>
      <c r="CS159" s="14">
        <v>0</v>
      </c>
      <c r="CT159" s="14">
        <v>0</v>
      </c>
      <c r="CU159" s="14">
        <v>0</v>
      </c>
      <c r="CV159" s="14">
        <v>0</v>
      </c>
      <c r="CW159" s="14">
        <v>0</v>
      </c>
      <c r="CX159" s="14">
        <v>0</v>
      </c>
      <c r="CY159" s="14">
        <v>0</v>
      </c>
      <c r="CZ159" s="14">
        <v>0</v>
      </c>
      <c r="DA159" s="14">
        <v>0</v>
      </c>
    </row>
    <row r="160" spans="1:105" s="13" customFormat="1" x14ac:dyDescent="0.15">
      <c r="A160" s="12"/>
      <c r="C160" s="14"/>
      <c r="D160" s="14"/>
      <c r="E160" s="14">
        <v>54</v>
      </c>
      <c r="F160" s="14">
        <v>2</v>
      </c>
      <c r="G160" s="14">
        <v>2</v>
      </c>
      <c r="H160" s="14">
        <v>2</v>
      </c>
      <c r="I160" s="14">
        <v>2</v>
      </c>
      <c r="J160" s="14">
        <v>2</v>
      </c>
      <c r="K160" s="14">
        <v>2</v>
      </c>
      <c r="L160" s="14">
        <v>2</v>
      </c>
      <c r="M160" s="14">
        <v>2</v>
      </c>
      <c r="N160" s="14">
        <v>2</v>
      </c>
      <c r="O160" s="14">
        <v>2</v>
      </c>
      <c r="P160" s="14">
        <v>2</v>
      </c>
      <c r="Q160" s="14">
        <v>2</v>
      </c>
      <c r="R160" s="14">
        <v>2</v>
      </c>
      <c r="S160" s="14">
        <v>2</v>
      </c>
      <c r="T160" s="14">
        <v>2</v>
      </c>
      <c r="U160" s="14">
        <v>2</v>
      </c>
      <c r="V160" s="14">
        <v>2</v>
      </c>
      <c r="W160" s="14">
        <v>2</v>
      </c>
      <c r="X160" s="14">
        <v>2</v>
      </c>
      <c r="Y160" s="14">
        <v>2</v>
      </c>
      <c r="Z160" s="14">
        <v>2</v>
      </c>
      <c r="AA160" s="14">
        <v>2</v>
      </c>
      <c r="AB160" s="14">
        <v>2</v>
      </c>
      <c r="AC160" s="14">
        <v>2</v>
      </c>
      <c r="AD160" s="14">
        <v>2</v>
      </c>
      <c r="AE160" s="14">
        <v>2</v>
      </c>
      <c r="AF160" s="14">
        <v>2</v>
      </c>
      <c r="AG160" s="14">
        <v>2</v>
      </c>
      <c r="AH160" s="14">
        <v>2</v>
      </c>
      <c r="AI160" s="14">
        <v>2</v>
      </c>
      <c r="AJ160" s="14">
        <v>2</v>
      </c>
      <c r="AK160" s="14">
        <v>2</v>
      </c>
      <c r="AL160" s="14">
        <v>2</v>
      </c>
      <c r="AM160" s="14">
        <v>2</v>
      </c>
      <c r="AN160" s="14">
        <v>2</v>
      </c>
      <c r="AO160" s="14">
        <v>2</v>
      </c>
      <c r="AP160" s="14">
        <v>2</v>
      </c>
      <c r="AQ160" s="14">
        <v>2</v>
      </c>
      <c r="AR160" s="14">
        <v>2</v>
      </c>
      <c r="AS160" s="14">
        <v>2</v>
      </c>
      <c r="AT160" s="14">
        <v>2</v>
      </c>
      <c r="AU160" s="14">
        <v>2</v>
      </c>
      <c r="AV160" s="14">
        <v>2</v>
      </c>
      <c r="AW160" s="14">
        <v>2</v>
      </c>
      <c r="AX160" s="14">
        <v>2</v>
      </c>
      <c r="AY160" s="14">
        <v>2</v>
      </c>
      <c r="AZ160" s="14">
        <v>2</v>
      </c>
      <c r="BA160" s="14">
        <v>2</v>
      </c>
      <c r="BB160" s="14">
        <v>2</v>
      </c>
      <c r="BC160" s="14">
        <v>2</v>
      </c>
      <c r="BD160" s="14">
        <v>2</v>
      </c>
      <c r="BE160" s="14">
        <v>2</v>
      </c>
      <c r="BF160" s="14">
        <v>2</v>
      </c>
      <c r="BG160" s="14">
        <v>1</v>
      </c>
      <c r="BH160" s="14">
        <v>0</v>
      </c>
      <c r="BI160" s="14">
        <v>0</v>
      </c>
      <c r="BJ160" s="14">
        <v>0</v>
      </c>
      <c r="BK160" s="14">
        <v>0</v>
      </c>
      <c r="BL160" s="14">
        <v>0</v>
      </c>
      <c r="BM160" s="14">
        <v>0</v>
      </c>
      <c r="BN160" s="14">
        <v>0</v>
      </c>
      <c r="BO160" s="14">
        <v>0</v>
      </c>
      <c r="BP160" s="14">
        <v>0</v>
      </c>
      <c r="BQ160" s="14">
        <v>0</v>
      </c>
      <c r="BR160" s="14">
        <v>0</v>
      </c>
      <c r="BS160" s="14">
        <v>0</v>
      </c>
      <c r="BT160" s="14">
        <v>0</v>
      </c>
      <c r="BU160" s="14">
        <v>0</v>
      </c>
      <c r="BV160" s="14">
        <v>0</v>
      </c>
      <c r="BW160" s="14">
        <v>0</v>
      </c>
      <c r="BX160" s="14">
        <v>0</v>
      </c>
      <c r="BY160" s="14">
        <v>0</v>
      </c>
      <c r="BZ160" s="14">
        <v>0</v>
      </c>
      <c r="CA160" s="14">
        <v>0</v>
      </c>
      <c r="CB160" s="14">
        <v>0</v>
      </c>
      <c r="CC160" s="14">
        <v>0</v>
      </c>
      <c r="CD160" s="14">
        <v>0</v>
      </c>
      <c r="CE160" s="14">
        <v>0</v>
      </c>
      <c r="CF160" s="14">
        <v>0</v>
      </c>
      <c r="CG160" s="14">
        <v>0</v>
      </c>
      <c r="CH160" s="14">
        <v>0</v>
      </c>
      <c r="CI160" s="14">
        <v>0</v>
      </c>
      <c r="CJ160" s="14">
        <v>0</v>
      </c>
      <c r="CK160" s="14">
        <v>0</v>
      </c>
      <c r="CL160" s="14">
        <v>0</v>
      </c>
      <c r="CM160" s="14">
        <v>0</v>
      </c>
      <c r="CN160" s="14">
        <v>0</v>
      </c>
      <c r="CO160" s="14">
        <v>0</v>
      </c>
      <c r="CP160" s="14">
        <v>0</v>
      </c>
      <c r="CQ160" s="14">
        <v>0</v>
      </c>
      <c r="CR160" s="14">
        <v>0</v>
      </c>
      <c r="CS160" s="14">
        <v>0</v>
      </c>
      <c r="CT160" s="14">
        <v>0</v>
      </c>
      <c r="CU160" s="14">
        <v>0</v>
      </c>
      <c r="CV160" s="14">
        <v>0</v>
      </c>
      <c r="CW160" s="14">
        <v>0</v>
      </c>
      <c r="CX160" s="14">
        <v>0</v>
      </c>
      <c r="CY160" s="14">
        <v>0</v>
      </c>
      <c r="CZ160" s="14">
        <v>0</v>
      </c>
      <c r="DA160" s="14">
        <v>0</v>
      </c>
    </row>
    <row r="161" spans="1:105" s="13" customFormat="1" x14ac:dyDescent="0.15">
      <c r="A161" s="12"/>
      <c r="C161" s="14"/>
      <c r="D161" s="14"/>
      <c r="E161" s="14">
        <v>55</v>
      </c>
      <c r="F161" s="14">
        <v>2</v>
      </c>
      <c r="G161" s="14">
        <v>2</v>
      </c>
      <c r="H161" s="14">
        <v>2</v>
      </c>
      <c r="I161" s="14">
        <v>2</v>
      </c>
      <c r="J161" s="14">
        <v>2</v>
      </c>
      <c r="K161" s="14">
        <v>2</v>
      </c>
      <c r="L161" s="14">
        <v>2</v>
      </c>
      <c r="M161" s="14">
        <v>2</v>
      </c>
      <c r="N161" s="14">
        <v>2</v>
      </c>
      <c r="O161" s="14">
        <v>2</v>
      </c>
      <c r="P161" s="14">
        <v>2</v>
      </c>
      <c r="Q161" s="14">
        <v>2</v>
      </c>
      <c r="R161" s="14">
        <v>2</v>
      </c>
      <c r="S161" s="14">
        <v>2</v>
      </c>
      <c r="T161" s="14">
        <v>2</v>
      </c>
      <c r="U161" s="14">
        <v>2</v>
      </c>
      <c r="V161" s="14">
        <v>2</v>
      </c>
      <c r="W161" s="14">
        <v>2</v>
      </c>
      <c r="X161" s="14">
        <v>2</v>
      </c>
      <c r="Y161" s="14">
        <v>2</v>
      </c>
      <c r="Z161" s="14">
        <v>2</v>
      </c>
      <c r="AA161" s="14">
        <v>2</v>
      </c>
      <c r="AB161" s="14">
        <v>2</v>
      </c>
      <c r="AC161" s="14">
        <v>2</v>
      </c>
      <c r="AD161" s="14">
        <v>2</v>
      </c>
      <c r="AE161" s="14">
        <v>2</v>
      </c>
      <c r="AF161" s="14">
        <v>2</v>
      </c>
      <c r="AG161" s="14">
        <v>2</v>
      </c>
      <c r="AH161" s="14">
        <v>2</v>
      </c>
      <c r="AI161" s="14">
        <v>2</v>
      </c>
      <c r="AJ161" s="14">
        <v>2</v>
      </c>
      <c r="AK161" s="14">
        <v>2</v>
      </c>
      <c r="AL161" s="14">
        <v>2</v>
      </c>
      <c r="AM161" s="14">
        <v>2</v>
      </c>
      <c r="AN161" s="14">
        <v>2</v>
      </c>
      <c r="AO161" s="14">
        <v>2</v>
      </c>
      <c r="AP161" s="14">
        <v>2</v>
      </c>
      <c r="AQ161" s="14">
        <v>2</v>
      </c>
      <c r="AR161" s="14">
        <v>2</v>
      </c>
      <c r="AS161" s="14">
        <v>2</v>
      </c>
      <c r="AT161" s="14">
        <v>2</v>
      </c>
      <c r="AU161" s="14">
        <v>2</v>
      </c>
      <c r="AV161" s="14">
        <v>2</v>
      </c>
      <c r="AW161" s="14">
        <v>2</v>
      </c>
      <c r="AX161" s="14">
        <v>2</v>
      </c>
      <c r="AY161" s="14">
        <v>2</v>
      </c>
      <c r="AZ161" s="14">
        <v>2</v>
      </c>
      <c r="BA161" s="14">
        <v>2</v>
      </c>
      <c r="BB161" s="14">
        <v>2</v>
      </c>
      <c r="BC161" s="14">
        <v>2</v>
      </c>
      <c r="BD161" s="14">
        <v>2</v>
      </c>
      <c r="BE161" s="14">
        <v>2</v>
      </c>
      <c r="BF161" s="14">
        <v>2</v>
      </c>
      <c r="BG161" s="14">
        <v>2</v>
      </c>
      <c r="BH161" s="14">
        <v>1</v>
      </c>
      <c r="BI161" s="14">
        <v>0</v>
      </c>
      <c r="BJ161" s="14">
        <v>0</v>
      </c>
      <c r="BK161" s="14">
        <v>0</v>
      </c>
      <c r="BL161" s="14">
        <v>0</v>
      </c>
      <c r="BM161" s="14">
        <v>0</v>
      </c>
      <c r="BN161" s="14">
        <v>0</v>
      </c>
      <c r="BO161" s="14">
        <v>0</v>
      </c>
      <c r="BP161" s="14">
        <v>0</v>
      </c>
      <c r="BQ161" s="14">
        <v>0</v>
      </c>
      <c r="BR161" s="14">
        <v>0</v>
      </c>
      <c r="BS161" s="14">
        <v>0</v>
      </c>
      <c r="BT161" s="14">
        <v>0</v>
      </c>
      <c r="BU161" s="14">
        <v>0</v>
      </c>
      <c r="BV161" s="14">
        <v>0</v>
      </c>
      <c r="BW161" s="14">
        <v>0</v>
      </c>
      <c r="BX161" s="14">
        <v>0</v>
      </c>
      <c r="BY161" s="14">
        <v>0</v>
      </c>
      <c r="BZ161" s="14">
        <v>0</v>
      </c>
      <c r="CA161" s="14">
        <v>0</v>
      </c>
      <c r="CB161" s="14">
        <v>0</v>
      </c>
      <c r="CC161" s="14">
        <v>0</v>
      </c>
      <c r="CD161" s="14">
        <v>0</v>
      </c>
      <c r="CE161" s="14">
        <v>0</v>
      </c>
      <c r="CF161" s="14">
        <v>0</v>
      </c>
      <c r="CG161" s="14">
        <v>0</v>
      </c>
      <c r="CH161" s="14">
        <v>0</v>
      </c>
      <c r="CI161" s="14">
        <v>0</v>
      </c>
      <c r="CJ161" s="14">
        <v>0</v>
      </c>
      <c r="CK161" s="14">
        <v>0</v>
      </c>
      <c r="CL161" s="14">
        <v>0</v>
      </c>
      <c r="CM161" s="14">
        <v>0</v>
      </c>
      <c r="CN161" s="14">
        <v>0</v>
      </c>
      <c r="CO161" s="14">
        <v>0</v>
      </c>
      <c r="CP161" s="14">
        <v>0</v>
      </c>
      <c r="CQ161" s="14">
        <v>0</v>
      </c>
      <c r="CR161" s="14">
        <v>0</v>
      </c>
      <c r="CS161" s="14">
        <v>0</v>
      </c>
      <c r="CT161" s="14">
        <v>0</v>
      </c>
      <c r="CU161" s="14">
        <v>0</v>
      </c>
      <c r="CV161" s="14">
        <v>0</v>
      </c>
      <c r="CW161" s="14">
        <v>0</v>
      </c>
      <c r="CX161" s="14">
        <v>0</v>
      </c>
      <c r="CY161" s="14">
        <v>0</v>
      </c>
      <c r="CZ161" s="14">
        <v>0</v>
      </c>
      <c r="DA161" s="14">
        <v>0</v>
      </c>
    </row>
    <row r="162" spans="1:105" s="13" customFormat="1" x14ac:dyDescent="0.15">
      <c r="A162" s="12"/>
      <c r="C162" s="14"/>
      <c r="D162" s="14"/>
      <c r="E162" s="14">
        <v>56</v>
      </c>
      <c r="F162" s="14">
        <v>2</v>
      </c>
      <c r="G162" s="14">
        <v>2</v>
      </c>
      <c r="H162" s="14">
        <v>2</v>
      </c>
      <c r="I162" s="14">
        <v>2</v>
      </c>
      <c r="J162" s="14">
        <v>2</v>
      </c>
      <c r="K162" s="14">
        <v>2</v>
      </c>
      <c r="L162" s="14">
        <v>2</v>
      </c>
      <c r="M162" s="14">
        <v>2</v>
      </c>
      <c r="N162" s="14">
        <v>2</v>
      </c>
      <c r="O162" s="14">
        <v>2</v>
      </c>
      <c r="P162" s="14">
        <v>2</v>
      </c>
      <c r="Q162" s="14">
        <v>2</v>
      </c>
      <c r="R162" s="14">
        <v>2</v>
      </c>
      <c r="S162" s="14">
        <v>2</v>
      </c>
      <c r="T162" s="14">
        <v>2</v>
      </c>
      <c r="U162" s="14">
        <v>2</v>
      </c>
      <c r="V162" s="14">
        <v>2</v>
      </c>
      <c r="W162" s="14">
        <v>2</v>
      </c>
      <c r="X162" s="14">
        <v>2</v>
      </c>
      <c r="Y162" s="14">
        <v>2</v>
      </c>
      <c r="Z162" s="14">
        <v>2</v>
      </c>
      <c r="AA162" s="14">
        <v>2</v>
      </c>
      <c r="AB162" s="14">
        <v>2</v>
      </c>
      <c r="AC162" s="14">
        <v>2</v>
      </c>
      <c r="AD162" s="14">
        <v>2</v>
      </c>
      <c r="AE162" s="14">
        <v>2</v>
      </c>
      <c r="AF162" s="14">
        <v>2</v>
      </c>
      <c r="AG162" s="14">
        <v>2</v>
      </c>
      <c r="AH162" s="14">
        <v>2</v>
      </c>
      <c r="AI162" s="14">
        <v>2</v>
      </c>
      <c r="AJ162" s="14">
        <v>2</v>
      </c>
      <c r="AK162" s="14">
        <v>2</v>
      </c>
      <c r="AL162" s="14">
        <v>2</v>
      </c>
      <c r="AM162" s="14">
        <v>2</v>
      </c>
      <c r="AN162" s="14">
        <v>2</v>
      </c>
      <c r="AO162" s="14">
        <v>2</v>
      </c>
      <c r="AP162" s="14">
        <v>2</v>
      </c>
      <c r="AQ162" s="14">
        <v>2</v>
      </c>
      <c r="AR162" s="14">
        <v>2</v>
      </c>
      <c r="AS162" s="14">
        <v>2</v>
      </c>
      <c r="AT162" s="14">
        <v>2</v>
      </c>
      <c r="AU162" s="14">
        <v>2</v>
      </c>
      <c r="AV162" s="14">
        <v>2</v>
      </c>
      <c r="AW162" s="14">
        <v>2</v>
      </c>
      <c r="AX162" s="14">
        <v>2</v>
      </c>
      <c r="AY162" s="14">
        <v>2</v>
      </c>
      <c r="AZ162" s="14">
        <v>2</v>
      </c>
      <c r="BA162" s="14">
        <v>2</v>
      </c>
      <c r="BB162" s="14">
        <v>2</v>
      </c>
      <c r="BC162" s="14">
        <v>2</v>
      </c>
      <c r="BD162" s="14">
        <v>2</v>
      </c>
      <c r="BE162" s="14">
        <v>2</v>
      </c>
      <c r="BF162" s="14">
        <v>2</v>
      </c>
      <c r="BG162" s="14">
        <v>2</v>
      </c>
      <c r="BH162" s="14">
        <v>2</v>
      </c>
      <c r="BI162" s="14">
        <v>1</v>
      </c>
      <c r="BJ162" s="14">
        <v>0</v>
      </c>
      <c r="BK162" s="14">
        <v>0</v>
      </c>
      <c r="BL162" s="14">
        <v>0</v>
      </c>
      <c r="BM162" s="14">
        <v>0</v>
      </c>
      <c r="BN162" s="14">
        <v>0</v>
      </c>
      <c r="BO162" s="14">
        <v>0</v>
      </c>
      <c r="BP162" s="14">
        <v>0</v>
      </c>
      <c r="BQ162" s="14">
        <v>0</v>
      </c>
      <c r="BR162" s="14">
        <v>0</v>
      </c>
      <c r="BS162" s="14">
        <v>0</v>
      </c>
      <c r="BT162" s="14">
        <v>0</v>
      </c>
      <c r="BU162" s="14">
        <v>0</v>
      </c>
      <c r="BV162" s="14">
        <v>0</v>
      </c>
      <c r="BW162" s="14">
        <v>0</v>
      </c>
      <c r="BX162" s="14">
        <v>0</v>
      </c>
      <c r="BY162" s="14">
        <v>0</v>
      </c>
      <c r="BZ162" s="14">
        <v>0</v>
      </c>
      <c r="CA162" s="14">
        <v>0</v>
      </c>
      <c r="CB162" s="14">
        <v>0</v>
      </c>
      <c r="CC162" s="14">
        <v>0</v>
      </c>
      <c r="CD162" s="14">
        <v>0</v>
      </c>
      <c r="CE162" s="14">
        <v>0</v>
      </c>
      <c r="CF162" s="14">
        <v>0</v>
      </c>
      <c r="CG162" s="14">
        <v>0</v>
      </c>
      <c r="CH162" s="14">
        <v>0</v>
      </c>
      <c r="CI162" s="14">
        <v>0</v>
      </c>
      <c r="CJ162" s="14">
        <v>0</v>
      </c>
      <c r="CK162" s="14">
        <v>0</v>
      </c>
      <c r="CL162" s="14">
        <v>0</v>
      </c>
      <c r="CM162" s="14">
        <v>0</v>
      </c>
      <c r="CN162" s="14">
        <v>0</v>
      </c>
      <c r="CO162" s="14">
        <v>0</v>
      </c>
      <c r="CP162" s="14">
        <v>0</v>
      </c>
      <c r="CQ162" s="14">
        <v>0</v>
      </c>
      <c r="CR162" s="14">
        <v>0</v>
      </c>
      <c r="CS162" s="14">
        <v>0</v>
      </c>
      <c r="CT162" s="14">
        <v>0</v>
      </c>
      <c r="CU162" s="14">
        <v>0</v>
      </c>
      <c r="CV162" s="14">
        <v>0</v>
      </c>
      <c r="CW162" s="14">
        <v>0</v>
      </c>
      <c r="CX162" s="14">
        <v>0</v>
      </c>
      <c r="CY162" s="14">
        <v>0</v>
      </c>
      <c r="CZ162" s="14">
        <v>0</v>
      </c>
      <c r="DA162" s="14">
        <v>0</v>
      </c>
    </row>
    <row r="163" spans="1:105" s="13" customFormat="1" x14ac:dyDescent="0.15">
      <c r="A163" s="12"/>
      <c r="C163" s="14"/>
      <c r="D163" s="14"/>
      <c r="E163" s="14">
        <v>57</v>
      </c>
      <c r="F163" s="14">
        <v>2</v>
      </c>
      <c r="G163" s="14">
        <v>2</v>
      </c>
      <c r="H163" s="14">
        <v>2</v>
      </c>
      <c r="I163" s="14">
        <v>2</v>
      </c>
      <c r="J163" s="14">
        <v>2</v>
      </c>
      <c r="K163" s="14">
        <v>2</v>
      </c>
      <c r="L163" s="14">
        <v>2</v>
      </c>
      <c r="M163" s="14">
        <v>2</v>
      </c>
      <c r="N163" s="14">
        <v>2</v>
      </c>
      <c r="O163" s="14">
        <v>2</v>
      </c>
      <c r="P163" s="14">
        <v>2</v>
      </c>
      <c r="Q163" s="14">
        <v>2</v>
      </c>
      <c r="R163" s="14">
        <v>2</v>
      </c>
      <c r="S163" s="14">
        <v>2</v>
      </c>
      <c r="T163" s="14">
        <v>2</v>
      </c>
      <c r="U163" s="14">
        <v>2</v>
      </c>
      <c r="V163" s="14">
        <v>2</v>
      </c>
      <c r="W163" s="14">
        <v>2</v>
      </c>
      <c r="X163" s="14">
        <v>2</v>
      </c>
      <c r="Y163" s="14">
        <v>2</v>
      </c>
      <c r="Z163" s="14">
        <v>2</v>
      </c>
      <c r="AA163" s="14">
        <v>2</v>
      </c>
      <c r="AB163" s="14">
        <v>2</v>
      </c>
      <c r="AC163" s="14">
        <v>2</v>
      </c>
      <c r="AD163" s="14">
        <v>2</v>
      </c>
      <c r="AE163" s="14">
        <v>2</v>
      </c>
      <c r="AF163" s="14">
        <v>2</v>
      </c>
      <c r="AG163" s="14">
        <v>2</v>
      </c>
      <c r="AH163" s="14">
        <v>2</v>
      </c>
      <c r="AI163" s="14">
        <v>2</v>
      </c>
      <c r="AJ163" s="14">
        <v>2</v>
      </c>
      <c r="AK163" s="14">
        <v>2</v>
      </c>
      <c r="AL163" s="14">
        <v>2</v>
      </c>
      <c r="AM163" s="14">
        <v>2</v>
      </c>
      <c r="AN163" s="14">
        <v>2</v>
      </c>
      <c r="AO163" s="14">
        <v>2</v>
      </c>
      <c r="AP163" s="14">
        <v>2</v>
      </c>
      <c r="AQ163" s="14">
        <v>2</v>
      </c>
      <c r="AR163" s="14">
        <v>2</v>
      </c>
      <c r="AS163" s="14">
        <v>2</v>
      </c>
      <c r="AT163" s="14">
        <v>2</v>
      </c>
      <c r="AU163" s="14">
        <v>2</v>
      </c>
      <c r="AV163" s="14">
        <v>2</v>
      </c>
      <c r="AW163" s="14">
        <v>2</v>
      </c>
      <c r="AX163" s="14">
        <v>2</v>
      </c>
      <c r="AY163" s="14">
        <v>2</v>
      </c>
      <c r="AZ163" s="14">
        <v>2</v>
      </c>
      <c r="BA163" s="14">
        <v>2</v>
      </c>
      <c r="BB163" s="14">
        <v>2</v>
      </c>
      <c r="BC163" s="14">
        <v>2</v>
      </c>
      <c r="BD163" s="14">
        <v>2</v>
      </c>
      <c r="BE163" s="14">
        <v>2</v>
      </c>
      <c r="BF163" s="14">
        <v>2</v>
      </c>
      <c r="BG163" s="14">
        <v>2</v>
      </c>
      <c r="BH163" s="14">
        <v>2</v>
      </c>
      <c r="BI163" s="14">
        <v>2</v>
      </c>
      <c r="BJ163" s="14">
        <v>1</v>
      </c>
      <c r="BK163" s="14">
        <v>0</v>
      </c>
      <c r="BL163" s="14">
        <v>0</v>
      </c>
      <c r="BM163" s="14">
        <v>0</v>
      </c>
      <c r="BN163" s="14">
        <v>0</v>
      </c>
      <c r="BO163" s="14">
        <v>0</v>
      </c>
      <c r="BP163" s="14">
        <v>0</v>
      </c>
      <c r="BQ163" s="14">
        <v>0</v>
      </c>
      <c r="BR163" s="14">
        <v>0</v>
      </c>
      <c r="BS163" s="14">
        <v>0</v>
      </c>
      <c r="BT163" s="14">
        <v>0</v>
      </c>
      <c r="BU163" s="14">
        <v>0</v>
      </c>
      <c r="BV163" s="14">
        <v>0</v>
      </c>
      <c r="BW163" s="14">
        <v>0</v>
      </c>
      <c r="BX163" s="14">
        <v>0</v>
      </c>
      <c r="BY163" s="14">
        <v>0</v>
      </c>
      <c r="BZ163" s="14">
        <v>0</v>
      </c>
      <c r="CA163" s="14">
        <v>0</v>
      </c>
      <c r="CB163" s="14">
        <v>0</v>
      </c>
      <c r="CC163" s="14">
        <v>0</v>
      </c>
      <c r="CD163" s="14">
        <v>0</v>
      </c>
      <c r="CE163" s="14">
        <v>0</v>
      </c>
      <c r="CF163" s="14">
        <v>0</v>
      </c>
      <c r="CG163" s="14">
        <v>0</v>
      </c>
      <c r="CH163" s="14">
        <v>0</v>
      </c>
      <c r="CI163" s="14">
        <v>0</v>
      </c>
      <c r="CJ163" s="14">
        <v>0</v>
      </c>
      <c r="CK163" s="14">
        <v>0</v>
      </c>
      <c r="CL163" s="14">
        <v>0</v>
      </c>
      <c r="CM163" s="14">
        <v>0</v>
      </c>
      <c r="CN163" s="14">
        <v>0</v>
      </c>
      <c r="CO163" s="14">
        <v>0</v>
      </c>
      <c r="CP163" s="14">
        <v>0</v>
      </c>
      <c r="CQ163" s="14">
        <v>0</v>
      </c>
      <c r="CR163" s="14">
        <v>0</v>
      </c>
      <c r="CS163" s="14">
        <v>0</v>
      </c>
      <c r="CT163" s="14">
        <v>0</v>
      </c>
      <c r="CU163" s="14">
        <v>0</v>
      </c>
      <c r="CV163" s="14">
        <v>0</v>
      </c>
      <c r="CW163" s="14">
        <v>0</v>
      </c>
      <c r="CX163" s="14">
        <v>0</v>
      </c>
      <c r="CY163" s="14">
        <v>0</v>
      </c>
      <c r="CZ163" s="14">
        <v>0</v>
      </c>
      <c r="DA163" s="14">
        <v>0</v>
      </c>
    </row>
    <row r="164" spans="1:105" s="13" customFormat="1" x14ac:dyDescent="0.15">
      <c r="A164" s="12"/>
      <c r="C164" s="14"/>
      <c r="D164" s="14"/>
      <c r="E164" s="14">
        <v>58</v>
      </c>
      <c r="F164" s="14">
        <v>2</v>
      </c>
      <c r="G164" s="14">
        <v>2</v>
      </c>
      <c r="H164" s="14">
        <v>2</v>
      </c>
      <c r="I164" s="14">
        <v>2</v>
      </c>
      <c r="J164" s="14">
        <v>2</v>
      </c>
      <c r="K164" s="14">
        <v>2</v>
      </c>
      <c r="L164" s="14">
        <v>2</v>
      </c>
      <c r="M164" s="14">
        <v>2</v>
      </c>
      <c r="N164" s="14">
        <v>2</v>
      </c>
      <c r="O164" s="14">
        <v>2</v>
      </c>
      <c r="P164" s="14">
        <v>2</v>
      </c>
      <c r="Q164" s="14">
        <v>2</v>
      </c>
      <c r="R164" s="14">
        <v>2</v>
      </c>
      <c r="S164" s="14">
        <v>2</v>
      </c>
      <c r="T164" s="14">
        <v>2</v>
      </c>
      <c r="U164" s="14">
        <v>2</v>
      </c>
      <c r="V164" s="14">
        <v>2</v>
      </c>
      <c r="W164" s="14">
        <v>2</v>
      </c>
      <c r="X164" s="14">
        <v>2</v>
      </c>
      <c r="Y164" s="14">
        <v>2</v>
      </c>
      <c r="Z164" s="14">
        <v>2</v>
      </c>
      <c r="AA164" s="14">
        <v>2</v>
      </c>
      <c r="AB164" s="14">
        <v>2</v>
      </c>
      <c r="AC164" s="14">
        <v>2</v>
      </c>
      <c r="AD164" s="14">
        <v>2</v>
      </c>
      <c r="AE164" s="14">
        <v>2</v>
      </c>
      <c r="AF164" s="14">
        <v>2</v>
      </c>
      <c r="AG164" s="14">
        <v>2</v>
      </c>
      <c r="AH164" s="14">
        <v>2</v>
      </c>
      <c r="AI164" s="14">
        <v>2</v>
      </c>
      <c r="AJ164" s="14">
        <v>2</v>
      </c>
      <c r="AK164" s="14">
        <v>2</v>
      </c>
      <c r="AL164" s="14">
        <v>2</v>
      </c>
      <c r="AM164" s="14">
        <v>2</v>
      </c>
      <c r="AN164" s="14">
        <v>2</v>
      </c>
      <c r="AO164" s="14">
        <v>2</v>
      </c>
      <c r="AP164" s="14">
        <v>2</v>
      </c>
      <c r="AQ164" s="14">
        <v>2</v>
      </c>
      <c r="AR164" s="14">
        <v>2</v>
      </c>
      <c r="AS164" s="14">
        <v>2</v>
      </c>
      <c r="AT164" s="14">
        <v>2</v>
      </c>
      <c r="AU164" s="14">
        <v>2</v>
      </c>
      <c r="AV164" s="14">
        <v>2</v>
      </c>
      <c r="AW164" s="14">
        <v>2</v>
      </c>
      <c r="AX164" s="14">
        <v>2</v>
      </c>
      <c r="AY164" s="14">
        <v>2</v>
      </c>
      <c r="AZ164" s="14">
        <v>2</v>
      </c>
      <c r="BA164" s="14">
        <v>2</v>
      </c>
      <c r="BB164" s="14">
        <v>2</v>
      </c>
      <c r="BC164" s="14">
        <v>2</v>
      </c>
      <c r="BD164" s="14">
        <v>2</v>
      </c>
      <c r="BE164" s="14">
        <v>2</v>
      </c>
      <c r="BF164" s="14">
        <v>2</v>
      </c>
      <c r="BG164" s="14">
        <v>2</v>
      </c>
      <c r="BH164" s="14">
        <v>2</v>
      </c>
      <c r="BI164" s="14">
        <v>2</v>
      </c>
      <c r="BJ164" s="14">
        <v>2</v>
      </c>
      <c r="BK164" s="14">
        <v>1</v>
      </c>
      <c r="BL164" s="14">
        <v>0</v>
      </c>
      <c r="BM164" s="14">
        <v>0</v>
      </c>
      <c r="BN164" s="14">
        <v>0</v>
      </c>
      <c r="BO164" s="14">
        <v>0</v>
      </c>
      <c r="BP164" s="14">
        <v>0</v>
      </c>
      <c r="BQ164" s="14">
        <v>0</v>
      </c>
      <c r="BR164" s="14">
        <v>0</v>
      </c>
      <c r="BS164" s="14">
        <v>0</v>
      </c>
      <c r="BT164" s="14">
        <v>0</v>
      </c>
      <c r="BU164" s="14">
        <v>0</v>
      </c>
      <c r="BV164" s="14">
        <v>0</v>
      </c>
      <c r="BW164" s="14">
        <v>0</v>
      </c>
      <c r="BX164" s="14">
        <v>0</v>
      </c>
      <c r="BY164" s="14">
        <v>0</v>
      </c>
      <c r="BZ164" s="14">
        <v>0</v>
      </c>
      <c r="CA164" s="14">
        <v>0</v>
      </c>
      <c r="CB164" s="14">
        <v>0</v>
      </c>
      <c r="CC164" s="14">
        <v>0</v>
      </c>
      <c r="CD164" s="14">
        <v>0</v>
      </c>
      <c r="CE164" s="14">
        <v>0</v>
      </c>
      <c r="CF164" s="14">
        <v>0</v>
      </c>
      <c r="CG164" s="14">
        <v>0</v>
      </c>
      <c r="CH164" s="14">
        <v>0</v>
      </c>
      <c r="CI164" s="14">
        <v>0</v>
      </c>
      <c r="CJ164" s="14">
        <v>0</v>
      </c>
      <c r="CK164" s="14">
        <v>0</v>
      </c>
      <c r="CL164" s="14">
        <v>0</v>
      </c>
      <c r="CM164" s="14">
        <v>0</v>
      </c>
      <c r="CN164" s="14">
        <v>0</v>
      </c>
      <c r="CO164" s="14">
        <v>0</v>
      </c>
      <c r="CP164" s="14">
        <v>0</v>
      </c>
      <c r="CQ164" s="14">
        <v>0</v>
      </c>
      <c r="CR164" s="14">
        <v>0</v>
      </c>
      <c r="CS164" s="14">
        <v>0</v>
      </c>
      <c r="CT164" s="14">
        <v>0</v>
      </c>
      <c r="CU164" s="14">
        <v>0</v>
      </c>
      <c r="CV164" s="14">
        <v>0</v>
      </c>
      <c r="CW164" s="14">
        <v>0</v>
      </c>
      <c r="CX164" s="14">
        <v>0</v>
      </c>
      <c r="CY164" s="14">
        <v>0</v>
      </c>
      <c r="CZ164" s="14">
        <v>0</v>
      </c>
      <c r="DA164" s="14">
        <v>0</v>
      </c>
    </row>
    <row r="165" spans="1:105" s="13" customFormat="1" x14ac:dyDescent="0.15">
      <c r="A165" s="12"/>
      <c r="C165" s="14"/>
      <c r="D165" s="14"/>
      <c r="E165" s="14">
        <v>59</v>
      </c>
      <c r="F165" s="14">
        <v>2</v>
      </c>
      <c r="G165" s="14">
        <v>2</v>
      </c>
      <c r="H165" s="14">
        <v>2</v>
      </c>
      <c r="I165" s="14">
        <v>2</v>
      </c>
      <c r="J165" s="14">
        <v>2</v>
      </c>
      <c r="K165" s="14">
        <v>2</v>
      </c>
      <c r="L165" s="14">
        <v>2</v>
      </c>
      <c r="M165" s="14">
        <v>2</v>
      </c>
      <c r="N165" s="14">
        <v>2</v>
      </c>
      <c r="O165" s="14">
        <v>2</v>
      </c>
      <c r="P165" s="14">
        <v>2</v>
      </c>
      <c r="Q165" s="14">
        <v>2</v>
      </c>
      <c r="R165" s="14">
        <v>2</v>
      </c>
      <c r="S165" s="14">
        <v>2</v>
      </c>
      <c r="T165" s="14">
        <v>2</v>
      </c>
      <c r="U165" s="14">
        <v>2</v>
      </c>
      <c r="V165" s="14">
        <v>2</v>
      </c>
      <c r="W165" s="14">
        <v>2</v>
      </c>
      <c r="X165" s="14">
        <v>2</v>
      </c>
      <c r="Y165" s="14">
        <v>2</v>
      </c>
      <c r="Z165" s="14">
        <v>2</v>
      </c>
      <c r="AA165" s="14">
        <v>2</v>
      </c>
      <c r="AB165" s="14">
        <v>2</v>
      </c>
      <c r="AC165" s="14">
        <v>2</v>
      </c>
      <c r="AD165" s="14">
        <v>2</v>
      </c>
      <c r="AE165" s="14">
        <v>2</v>
      </c>
      <c r="AF165" s="14">
        <v>2</v>
      </c>
      <c r="AG165" s="14">
        <v>2</v>
      </c>
      <c r="AH165" s="14">
        <v>2</v>
      </c>
      <c r="AI165" s="14">
        <v>2</v>
      </c>
      <c r="AJ165" s="14">
        <v>2</v>
      </c>
      <c r="AK165" s="14">
        <v>2</v>
      </c>
      <c r="AL165" s="14">
        <v>2</v>
      </c>
      <c r="AM165" s="14">
        <v>2</v>
      </c>
      <c r="AN165" s="14">
        <v>2</v>
      </c>
      <c r="AO165" s="14">
        <v>2</v>
      </c>
      <c r="AP165" s="14">
        <v>2</v>
      </c>
      <c r="AQ165" s="14">
        <v>2</v>
      </c>
      <c r="AR165" s="14">
        <v>2</v>
      </c>
      <c r="AS165" s="14">
        <v>2</v>
      </c>
      <c r="AT165" s="14">
        <v>2</v>
      </c>
      <c r="AU165" s="14">
        <v>2</v>
      </c>
      <c r="AV165" s="14">
        <v>2</v>
      </c>
      <c r="AW165" s="14">
        <v>2</v>
      </c>
      <c r="AX165" s="14">
        <v>2</v>
      </c>
      <c r="AY165" s="14">
        <v>2</v>
      </c>
      <c r="AZ165" s="14">
        <v>2</v>
      </c>
      <c r="BA165" s="14">
        <v>2</v>
      </c>
      <c r="BB165" s="14">
        <v>2</v>
      </c>
      <c r="BC165" s="14">
        <v>2</v>
      </c>
      <c r="BD165" s="14">
        <v>2</v>
      </c>
      <c r="BE165" s="14">
        <v>2</v>
      </c>
      <c r="BF165" s="14">
        <v>2</v>
      </c>
      <c r="BG165" s="14">
        <v>2</v>
      </c>
      <c r="BH165" s="14">
        <v>2</v>
      </c>
      <c r="BI165" s="14">
        <v>2</v>
      </c>
      <c r="BJ165" s="14">
        <v>2</v>
      </c>
      <c r="BK165" s="14">
        <v>2</v>
      </c>
      <c r="BL165" s="14">
        <v>1</v>
      </c>
      <c r="BM165" s="14">
        <v>0</v>
      </c>
      <c r="BN165" s="14">
        <v>0</v>
      </c>
      <c r="BO165" s="14">
        <v>0</v>
      </c>
      <c r="BP165" s="14">
        <v>0</v>
      </c>
      <c r="BQ165" s="14">
        <v>0</v>
      </c>
      <c r="BR165" s="14">
        <v>0</v>
      </c>
      <c r="BS165" s="14">
        <v>0</v>
      </c>
      <c r="BT165" s="14">
        <v>0</v>
      </c>
      <c r="BU165" s="14">
        <v>0</v>
      </c>
      <c r="BV165" s="14">
        <v>0</v>
      </c>
      <c r="BW165" s="14">
        <v>0</v>
      </c>
      <c r="BX165" s="14">
        <v>0</v>
      </c>
      <c r="BY165" s="14">
        <v>0</v>
      </c>
      <c r="BZ165" s="14">
        <v>0</v>
      </c>
      <c r="CA165" s="14">
        <v>0</v>
      </c>
      <c r="CB165" s="14">
        <v>0</v>
      </c>
      <c r="CC165" s="14">
        <v>0</v>
      </c>
      <c r="CD165" s="14">
        <v>0</v>
      </c>
      <c r="CE165" s="14">
        <v>0</v>
      </c>
      <c r="CF165" s="14">
        <v>0</v>
      </c>
      <c r="CG165" s="14">
        <v>0</v>
      </c>
      <c r="CH165" s="14">
        <v>0</v>
      </c>
      <c r="CI165" s="14">
        <v>0</v>
      </c>
      <c r="CJ165" s="14">
        <v>0</v>
      </c>
      <c r="CK165" s="14">
        <v>0</v>
      </c>
      <c r="CL165" s="14">
        <v>0</v>
      </c>
      <c r="CM165" s="14">
        <v>0</v>
      </c>
      <c r="CN165" s="14">
        <v>0</v>
      </c>
      <c r="CO165" s="14">
        <v>0</v>
      </c>
      <c r="CP165" s="14">
        <v>0</v>
      </c>
      <c r="CQ165" s="14">
        <v>0</v>
      </c>
      <c r="CR165" s="14">
        <v>0</v>
      </c>
      <c r="CS165" s="14">
        <v>0</v>
      </c>
      <c r="CT165" s="14">
        <v>0</v>
      </c>
      <c r="CU165" s="14">
        <v>0</v>
      </c>
      <c r="CV165" s="14">
        <v>0</v>
      </c>
      <c r="CW165" s="14">
        <v>0</v>
      </c>
      <c r="CX165" s="14">
        <v>0</v>
      </c>
      <c r="CY165" s="14">
        <v>0</v>
      </c>
      <c r="CZ165" s="14">
        <v>0</v>
      </c>
      <c r="DA165" s="14">
        <v>0</v>
      </c>
    </row>
    <row r="166" spans="1:105" s="13" customFormat="1" x14ac:dyDescent="0.15">
      <c r="A166" s="12"/>
      <c r="C166" s="14"/>
      <c r="D166" s="14"/>
      <c r="E166" s="14">
        <v>60</v>
      </c>
      <c r="F166" s="14">
        <v>2</v>
      </c>
      <c r="G166" s="14">
        <v>2</v>
      </c>
      <c r="H166" s="14">
        <v>2</v>
      </c>
      <c r="I166" s="14">
        <v>2</v>
      </c>
      <c r="J166" s="14">
        <v>2</v>
      </c>
      <c r="K166" s="14">
        <v>2</v>
      </c>
      <c r="L166" s="14">
        <v>2</v>
      </c>
      <c r="M166" s="14">
        <v>2</v>
      </c>
      <c r="N166" s="14">
        <v>2</v>
      </c>
      <c r="O166" s="14">
        <v>2</v>
      </c>
      <c r="P166" s="14">
        <v>2</v>
      </c>
      <c r="Q166" s="14">
        <v>2</v>
      </c>
      <c r="R166" s="14">
        <v>2</v>
      </c>
      <c r="S166" s="14">
        <v>2</v>
      </c>
      <c r="T166" s="14">
        <v>2</v>
      </c>
      <c r="U166" s="14">
        <v>2</v>
      </c>
      <c r="V166" s="14">
        <v>2</v>
      </c>
      <c r="W166" s="14">
        <v>2</v>
      </c>
      <c r="X166" s="14">
        <v>2</v>
      </c>
      <c r="Y166" s="14">
        <v>2</v>
      </c>
      <c r="Z166" s="14">
        <v>2</v>
      </c>
      <c r="AA166" s="14">
        <v>2</v>
      </c>
      <c r="AB166" s="14">
        <v>2</v>
      </c>
      <c r="AC166" s="14">
        <v>2</v>
      </c>
      <c r="AD166" s="14">
        <v>2</v>
      </c>
      <c r="AE166" s="14">
        <v>2</v>
      </c>
      <c r="AF166" s="14">
        <v>2</v>
      </c>
      <c r="AG166" s="14">
        <v>2</v>
      </c>
      <c r="AH166" s="14">
        <v>2</v>
      </c>
      <c r="AI166" s="14">
        <v>2</v>
      </c>
      <c r="AJ166" s="14">
        <v>2</v>
      </c>
      <c r="AK166" s="14">
        <v>2</v>
      </c>
      <c r="AL166" s="14">
        <v>2</v>
      </c>
      <c r="AM166" s="14">
        <v>2</v>
      </c>
      <c r="AN166" s="14">
        <v>2</v>
      </c>
      <c r="AO166" s="14">
        <v>2</v>
      </c>
      <c r="AP166" s="14">
        <v>2</v>
      </c>
      <c r="AQ166" s="14">
        <v>2</v>
      </c>
      <c r="AR166" s="14">
        <v>2</v>
      </c>
      <c r="AS166" s="14">
        <v>2</v>
      </c>
      <c r="AT166" s="14">
        <v>2</v>
      </c>
      <c r="AU166" s="14">
        <v>2</v>
      </c>
      <c r="AV166" s="14">
        <v>2</v>
      </c>
      <c r="AW166" s="14">
        <v>2</v>
      </c>
      <c r="AX166" s="14">
        <v>2</v>
      </c>
      <c r="AY166" s="14">
        <v>2</v>
      </c>
      <c r="AZ166" s="14">
        <v>2</v>
      </c>
      <c r="BA166" s="14">
        <v>2</v>
      </c>
      <c r="BB166" s="14">
        <v>2</v>
      </c>
      <c r="BC166" s="14">
        <v>2</v>
      </c>
      <c r="BD166" s="14">
        <v>2</v>
      </c>
      <c r="BE166" s="14">
        <v>2</v>
      </c>
      <c r="BF166" s="14">
        <v>2</v>
      </c>
      <c r="BG166" s="14">
        <v>2</v>
      </c>
      <c r="BH166" s="14">
        <v>2</v>
      </c>
      <c r="BI166" s="14">
        <v>2</v>
      </c>
      <c r="BJ166" s="14">
        <v>2</v>
      </c>
      <c r="BK166" s="14">
        <v>2</v>
      </c>
      <c r="BL166" s="14">
        <v>2</v>
      </c>
      <c r="BM166" s="14">
        <v>1</v>
      </c>
      <c r="BN166" s="14">
        <v>0</v>
      </c>
      <c r="BO166" s="14">
        <v>0</v>
      </c>
      <c r="BP166" s="14">
        <v>0</v>
      </c>
      <c r="BQ166" s="14">
        <v>0</v>
      </c>
      <c r="BR166" s="14">
        <v>0</v>
      </c>
      <c r="BS166" s="14">
        <v>0</v>
      </c>
      <c r="BT166" s="14">
        <v>0</v>
      </c>
      <c r="BU166" s="14">
        <v>0</v>
      </c>
      <c r="BV166" s="14">
        <v>0</v>
      </c>
      <c r="BW166" s="14">
        <v>0</v>
      </c>
      <c r="BX166" s="14">
        <v>0</v>
      </c>
      <c r="BY166" s="14">
        <v>0</v>
      </c>
      <c r="BZ166" s="14">
        <v>0</v>
      </c>
      <c r="CA166" s="14">
        <v>0</v>
      </c>
      <c r="CB166" s="14">
        <v>0</v>
      </c>
      <c r="CC166" s="14">
        <v>0</v>
      </c>
      <c r="CD166" s="14">
        <v>0</v>
      </c>
      <c r="CE166" s="14">
        <v>0</v>
      </c>
      <c r="CF166" s="14">
        <v>0</v>
      </c>
      <c r="CG166" s="14">
        <v>0</v>
      </c>
      <c r="CH166" s="14">
        <v>0</v>
      </c>
      <c r="CI166" s="14">
        <v>0</v>
      </c>
      <c r="CJ166" s="14">
        <v>0</v>
      </c>
      <c r="CK166" s="14">
        <v>0</v>
      </c>
      <c r="CL166" s="14">
        <v>0</v>
      </c>
      <c r="CM166" s="14">
        <v>0</v>
      </c>
      <c r="CN166" s="14">
        <v>0</v>
      </c>
      <c r="CO166" s="14">
        <v>0</v>
      </c>
      <c r="CP166" s="14">
        <v>0</v>
      </c>
      <c r="CQ166" s="14">
        <v>0</v>
      </c>
      <c r="CR166" s="14">
        <v>0</v>
      </c>
      <c r="CS166" s="14">
        <v>0</v>
      </c>
      <c r="CT166" s="14">
        <v>0</v>
      </c>
      <c r="CU166" s="14">
        <v>0</v>
      </c>
      <c r="CV166" s="14">
        <v>0</v>
      </c>
      <c r="CW166" s="14">
        <v>0</v>
      </c>
      <c r="CX166" s="14">
        <v>0</v>
      </c>
      <c r="CY166" s="14">
        <v>0</v>
      </c>
      <c r="CZ166" s="14">
        <v>0</v>
      </c>
      <c r="DA166" s="14">
        <v>0</v>
      </c>
    </row>
    <row r="167" spans="1:105" s="13" customFormat="1" x14ac:dyDescent="0.15">
      <c r="A167" s="12"/>
      <c r="C167" s="14"/>
      <c r="D167" s="14"/>
      <c r="E167" s="14">
        <v>61</v>
      </c>
      <c r="F167" s="14">
        <v>2</v>
      </c>
      <c r="G167" s="14">
        <v>2</v>
      </c>
      <c r="H167" s="14">
        <v>2</v>
      </c>
      <c r="I167" s="14">
        <v>2</v>
      </c>
      <c r="J167" s="14">
        <v>2</v>
      </c>
      <c r="K167" s="14">
        <v>2</v>
      </c>
      <c r="L167" s="14">
        <v>2</v>
      </c>
      <c r="M167" s="14">
        <v>2</v>
      </c>
      <c r="N167" s="14">
        <v>2</v>
      </c>
      <c r="O167" s="14">
        <v>2</v>
      </c>
      <c r="P167" s="14">
        <v>2</v>
      </c>
      <c r="Q167" s="14">
        <v>2</v>
      </c>
      <c r="R167" s="14">
        <v>2</v>
      </c>
      <c r="S167" s="14">
        <v>2</v>
      </c>
      <c r="T167" s="14">
        <v>2</v>
      </c>
      <c r="U167" s="14">
        <v>2</v>
      </c>
      <c r="V167" s="14">
        <v>2</v>
      </c>
      <c r="W167" s="14">
        <v>2</v>
      </c>
      <c r="X167" s="14">
        <v>2</v>
      </c>
      <c r="Y167" s="14">
        <v>2</v>
      </c>
      <c r="Z167" s="14">
        <v>2</v>
      </c>
      <c r="AA167" s="14">
        <v>2</v>
      </c>
      <c r="AB167" s="14">
        <v>2</v>
      </c>
      <c r="AC167" s="14">
        <v>2</v>
      </c>
      <c r="AD167" s="14">
        <v>2</v>
      </c>
      <c r="AE167" s="14">
        <v>2</v>
      </c>
      <c r="AF167" s="14">
        <v>2</v>
      </c>
      <c r="AG167" s="14">
        <v>2</v>
      </c>
      <c r="AH167" s="14">
        <v>2</v>
      </c>
      <c r="AI167" s="14">
        <v>2</v>
      </c>
      <c r="AJ167" s="14">
        <v>2</v>
      </c>
      <c r="AK167" s="14">
        <v>2</v>
      </c>
      <c r="AL167" s="14">
        <v>2</v>
      </c>
      <c r="AM167" s="14">
        <v>2</v>
      </c>
      <c r="AN167" s="14">
        <v>2</v>
      </c>
      <c r="AO167" s="14">
        <v>2</v>
      </c>
      <c r="AP167" s="14">
        <v>2</v>
      </c>
      <c r="AQ167" s="14">
        <v>2</v>
      </c>
      <c r="AR167" s="14">
        <v>2</v>
      </c>
      <c r="AS167" s="14">
        <v>2</v>
      </c>
      <c r="AT167" s="14">
        <v>2</v>
      </c>
      <c r="AU167" s="14">
        <v>2</v>
      </c>
      <c r="AV167" s="14">
        <v>2</v>
      </c>
      <c r="AW167" s="14">
        <v>2</v>
      </c>
      <c r="AX167" s="14">
        <v>2</v>
      </c>
      <c r="AY167" s="14">
        <v>2</v>
      </c>
      <c r="AZ167" s="14">
        <v>2</v>
      </c>
      <c r="BA167" s="14">
        <v>2</v>
      </c>
      <c r="BB167" s="14">
        <v>2</v>
      </c>
      <c r="BC167" s="14">
        <v>2</v>
      </c>
      <c r="BD167" s="14">
        <v>2</v>
      </c>
      <c r="BE167" s="14">
        <v>2</v>
      </c>
      <c r="BF167" s="14">
        <v>2</v>
      </c>
      <c r="BG167" s="14">
        <v>2</v>
      </c>
      <c r="BH167" s="14">
        <v>2</v>
      </c>
      <c r="BI167" s="14">
        <v>2</v>
      </c>
      <c r="BJ167" s="14">
        <v>2</v>
      </c>
      <c r="BK167" s="14">
        <v>2</v>
      </c>
      <c r="BL167" s="14">
        <v>2</v>
      </c>
      <c r="BM167" s="14">
        <v>2</v>
      </c>
      <c r="BN167" s="14">
        <v>1</v>
      </c>
      <c r="BO167" s="14">
        <v>0</v>
      </c>
      <c r="BP167" s="14">
        <v>0</v>
      </c>
      <c r="BQ167" s="14">
        <v>0</v>
      </c>
      <c r="BR167" s="14">
        <v>0</v>
      </c>
      <c r="BS167" s="14">
        <v>0</v>
      </c>
      <c r="BT167" s="14">
        <v>0</v>
      </c>
      <c r="BU167" s="14">
        <v>0</v>
      </c>
      <c r="BV167" s="14">
        <v>0</v>
      </c>
      <c r="BW167" s="14">
        <v>0</v>
      </c>
      <c r="BX167" s="14">
        <v>0</v>
      </c>
      <c r="BY167" s="14">
        <v>0</v>
      </c>
      <c r="BZ167" s="14">
        <v>0</v>
      </c>
      <c r="CA167" s="14">
        <v>0</v>
      </c>
      <c r="CB167" s="14">
        <v>0</v>
      </c>
      <c r="CC167" s="14">
        <v>0</v>
      </c>
      <c r="CD167" s="14">
        <v>0</v>
      </c>
      <c r="CE167" s="14">
        <v>0</v>
      </c>
      <c r="CF167" s="14">
        <v>0</v>
      </c>
      <c r="CG167" s="14">
        <v>0</v>
      </c>
      <c r="CH167" s="14">
        <v>0</v>
      </c>
      <c r="CI167" s="14">
        <v>0</v>
      </c>
      <c r="CJ167" s="14">
        <v>0</v>
      </c>
      <c r="CK167" s="14">
        <v>0</v>
      </c>
      <c r="CL167" s="14">
        <v>0</v>
      </c>
      <c r="CM167" s="14">
        <v>0</v>
      </c>
      <c r="CN167" s="14">
        <v>0</v>
      </c>
      <c r="CO167" s="14">
        <v>0</v>
      </c>
      <c r="CP167" s="14">
        <v>0</v>
      </c>
      <c r="CQ167" s="14">
        <v>0</v>
      </c>
      <c r="CR167" s="14">
        <v>0</v>
      </c>
      <c r="CS167" s="14">
        <v>0</v>
      </c>
      <c r="CT167" s="14">
        <v>0</v>
      </c>
      <c r="CU167" s="14">
        <v>0</v>
      </c>
      <c r="CV167" s="14">
        <v>0</v>
      </c>
      <c r="CW167" s="14">
        <v>0</v>
      </c>
      <c r="CX167" s="14">
        <v>0</v>
      </c>
      <c r="CY167" s="14">
        <v>0</v>
      </c>
      <c r="CZ167" s="14">
        <v>0</v>
      </c>
      <c r="DA167" s="14">
        <v>0</v>
      </c>
    </row>
    <row r="168" spans="1:105" s="13" customFormat="1" x14ac:dyDescent="0.15">
      <c r="A168" s="12"/>
      <c r="C168" s="14"/>
      <c r="D168" s="14"/>
      <c r="E168" s="14">
        <v>62</v>
      </c>
      <c r="F168" s="14">
        <v>2</v>
      </c>
      <c r="G168" s="14">
        <v>2</v>
      </c>
      <c r="H168" s="14">
        <v>2</v>
      </c>
      <c r="I168" s="14">
        <v>2</v>
      </c>
      <c r="J168" s="14">
        <v>2</v>
      </c>
      <c r="K168" s="14">
        <v>2</v>
      </c>
      <c r="L168" s="14">
        <v>2</v>
      </c>
      <c r="M168" s="14">
        <v>2</v>
      </c>
      <c r="N168" s="14">
        <v>2</v>
      </c>
      <c r="O168" s="14">
        <v>2</v>
      </c>
      <c r="P168" s="14">
        <v>2</v>
      </c>
      <c r="Q168" s="14">
        <v>2</v>
      </c>
      <c r="R168" s="14">
        <v>2</v>
      </c>
      <c r="S168" s="14">
        <v>2</v>
      </c>
      <c r="T168" s="14">
        <v>2</v>
      </c>
      <c r="U168" s="14">
        <v>2</v>
      </c>
      <c r="V168" s="14">
        <v>2</v>
      </c>
      <c r="W168" s="14">
        <v>2</v>
      </c>
      <c r="X168" s="14">
        <v>2</v>
      </c>
      <c r="Y168" s="14">
        <v>2</v>
      </c>
      <c r="Z168" s="14">
        <v>2</v>
      </c>
      <c r="AA168" s="14">
        <v>2</v>
      </c>
      <c r="AB168" s="14">
        <v>2</v>
      </c>
      <c r="AC168" s="14">
        <v>2</v>
      </c>
      <c r="AD168" s="14">
        <v>2</v>
      </c>
      <c r="AE168" s="14">
        <v>2</v>
      </c>
      <c r="AF168" s="14">
        <v>2</v>
      </c>
      <c r="AG168" s="14">
        <v>2</v>
      </c>
      <c r="AH168" s="14">
        <v>2</v>
      </c>
      <c r="AI168" s="14">
        <v>2</v>
      </c>
      <c r="AJ168" s="14">
        <v>2</v>
      </c>
      <c r="AK168" s="14">
        <v>2</v>
      </c>
      <c r="AL168" s="14">
        <v>2</v>
      </c>
      <c r="AM168" s="14">
        <v>2</v>
      </c>
      <c r="AN168" s="14">
        <v>2</v>
      </c>
      <c r="AO168" s="14">
        <v>2</v>
      </c>
      <c r="AP168" s="14">
        <v>2</v>
      </c>
      <c r="AQ168" s="14">
        <v>2</v>
      </c>
      <c r="AR168" s="14">
        <v>2</v>
      </c>
      <c r="AS168" s="14">
        <v>2</v>
      </c>
      <c r="AT168" s="14">
        <v>2</v>
      </c>
      <c r="AU168" s="14">
        <v>2</v>
      </c>
      <c r="AV168" s="14">
        <v>2</v>
      </c>
      <c r="AW168" s="14">
        <v>2</v>
      </c>
      <c r="AX168" s="14">
        <v>2</v>
      </c>
      <c r="AY168" s="14">
        <v>2</v>
      </c>
      <c r="AZ168" s="14">
        <v>2</v>
      </c>
      <c r="BA168" s="14">
        <v>2</v>
      </c>
      <c r="BB168" s="14">
        <v>2</v>
      </c>
      <c r="BC168" s="14">
        <v>2</v>
      </c>
      <c r="BD168" s="14">
        <v>2</v>
      </c>
      <c r="BE168" s="14">
        <v>2</v>
      </c>
      <c r="BF168" s="14">
        <v>2</v>
      </c>
      <c r="BG168" s="14">
        <v>2</v>
      </c>
      <c r="BH168" s="14">
        <v>2</v>
      </c>
      <c r="BI168" s="14">
        <v>2</v>
      </c>
      <c r="BJ168" s="14">
        <v>2</v>
      </c>
      <c r="BK168" s="14">
        <v>2</v>
      </c>
      <c r="BL168" s="14">
        <v>2</v>
      </c>
      <c r="BM168" s="14">
        <v>2</v>
      </c>
      <c r="BN168" s="14">
        <v>2</v>
      </c>
      <c r="BO168" s="14">
        <v>1</v>
      </c>
      <c r="BP168" s="14">
        <v>0</v>
      </c>
      <c r="BQ168" s="14">
        <v>0</v>
      </c>
      <c r="BR168" s="14">
        <v>0</v>
      </c>
      <c r="BS168" s="14">
        <v>0</v>
      </c>
      <c r="BT168" s="14">
        <v>0</v>
      </c>
      <c r="BU168" s="14">
        <v>0</v>
      </c>
      <c r="BV168" s="14">
        <v>0</v>
      </c>
      <c r="BW168" s="14">
        <v>0</v>
      </c>
      <c r="BX168" s="14">
        <v>0</v>
      </c>
      <c r="BY168" s="14">
        <v>0</v>
      </c>
      <c r="BZ168" s="14">
        <v>0</v>
      </c>
      <c r="CA168" s="14">
        <v>0</v>
      </c>
      <c r="CB168" s="14">
        <v>0</v>
      </c>
      <c r="CC168" s="14">
        <v>0</v>
      </c>
      <c r="CD168" s="14">
        <v>0</v>
      </c>
      <c r="CE168" s="14">
        <v>0</v>
      </c>
      <c r="CF168" s="14">
        <v>0</v>
      </c>
      <c r="CG168" s="14">
        <v>0</v>
      </c>
      <c r="CH168" s="14">
        <v>0</v>
      </c>
      <c r="CI168" s="14">
        <v>0</v>
      </c>
      <c r="CJ168" s="14">
        <v>0</v>
      </c>
      <c r="CK168" s="14">
        <v>0</v>
      </c>
      <c r="CL168" s="14">
        <v>0</v>
      </c>
      <c r="CM168" s="14">
        <v>0</v>
      </c>
      <c r="CN168" s="14">
        <v>0</v>
      </c>
      <c r="CO168" s="14">
        <v>0</v>
      </c>
      <c r="CP168" s="14">
        <v>0</v>
      </c>
      <c r="CQ168" s="14">
        <v>0</v>
      </c>
      <c r="CR168" s="14">
        <v>0</v>
      </c>
      <c r="CS168" s="14">
        <v>0</v>
      </c>
      <c r="CT168" s="14">
        <v>0</v>
      </c>
      <c r="CU168" s="14">
        <v>0</v>
      </c>
      <c r="CV168" s="14">
        <v>0</v>
      </c>
      <c r="CW168" s="14">
        <v>0</v>
      </c>
      <c r="CX168" s="14">
        <v>0</v>
      </c>
      <c r="CY168" s="14">
        <v>0</v>
      </c>
      <c r="CZ168" s="14">
        <v>0</v>
      </c>
      <c r="DA168" s="14">
        <v>0</v>
      </c>
    </row>
    <row r="169" spans="1:105" s="13" customFormat="1" x14ac:dyDescent="0.15">
      <c r="A169" s="12"/>
      <c r="C169" s="14"/>
      <c r="D169" s="14"/>
      <c r="E169" s="14">
        <v>63</v>
      </c>
      <c r="F169" s="14">
        <v>2</v>
      </c>
      <c r="G169" s="14">
        <v>2</v>
      </c>
      <c r="H169" s="14">
        <v>2</v>
      </c>
      <c r="I169" s="14">
        <v>2</v>
      </c>
      <c r="J169" s="14">
        <v>2</v>
      </c>
      <c r="K169" s="14">
        <v>2</v>
      </c>
      <c r="L169" s="14">
        <v>2</v>
      </c>
      <c r="M169" s="14">
        <v>2</v>
      </c>
      <c r="N169" s="14">
        <v>2</v>
      </c>
      <c r="O169" s="14">
        <v>2</v>
      </c>
      <c r="P169" s="14">
        <v>2</v>
      </c>
      <c r="Q169" s="14">
        <v>2</v>
      </c>
      <c r="R169" s="14">
        <v>2</v>
      </c>
      <c r="S169" s="14">
        <v>2</v>
      </c>
      <c r="T169" s="14">
        <v>2</v>
      </c>
      <c r="U169" s="14">
        <v>2</v>
      </c>
      <c r="V169" s="14">
        <v>2</v>
      </c>
      <c r="W169" s="14">
        <v>2</v>
      </c>
      <c r="X169" s="14">
        <v>2</v>
      </c>
      <c r="Y169" s="14">
        <v>2</v>
      </c>
      <c r="Z169" s="14">
        <v>2</v>
      </c>
      <c r="AA169" s="14">
        <v>2</v>
      </c>
      <c r="AB169" s="14">
        <v>2</v>
      </c>
      <c r="AC169" s="14">
        <v>2</v>
      </c>
      <c r="AD169" s="14">
        <v>2</v>
      </c>
      <c r="AE169" s="14">
        <v>2</v>
      </c>
      <c r="AF169" s="14">
        <v>2</v>
      </c>
      <c r="AG169" s="14">
        <v>2</v>
      </c>
      <c r="AH169" s="14">
        <v>2</v>
      </c>
      <c r="AI169" s="14">
        <v>2</v>
      </c>
      <c r="AJ169" s="14">
        <v>2</v>
      </c>
      <c r="AK169" s="14">
        <v>2</v>
      </c>
      <c r="AL169" s="14">
        <v>2</v>
      </c>
      <c r="AM169" s="14">
        <v>2</v>
      </c>
      <c r="AN169" s="14">
        <v>2</v>
      </c>
      <c r="AO169" s="14">
        <v>2</v>
      </c>
      <c r="AP169" s="14">
        <v>2</v>
      </c>
      <c r="AQ169" s="14">
        <v>2</v>
      </c>
      <c r="AR169" s="14">
        <v>2</v>
      </c>
      <c r="AS169" s="14">
        <v>2</v>
      </c>
      <c r="AT169" s="14">
        <v>2</v>
      </c>
      <c r="AU169" s="14">
        <v>2</v>
      </c>
      <c r="AV169" s="14">
        <v>2</v>
      </c>
      <c r="AW169" s="14">
        <v>2</v>
      </c>
      <c r="AX169" s="14">
        <v>2</v>
      </c>
      <c r="AY169" s="14">
        <v>2</v>
      </c>
      <c r="AZ169" s="14">
        <v>2</v>
      </c>
      <c r="BA169" s="14">
        <v>2</v>
      </c>
      <c r="BB169" s="14">
        <v>2</v>
      </c>
      <c r="BC169" s="14">
        <v>2</v>
      </c>
      <c r="BD169" s="14">
        <v>2</v>
      </c>
      <c r="BE169" s="14">
        <v>2</v>
      </c>
      <c r="BF169" s="14">
        <v>2</v>
      </c>
      <c r="BG169" s="14">
        <v>2</v>
      </c>
      <c r="BH169" s="14">
        <v>2</v>
      </c>
      <c r="BI169" s="14">
        <v>2</v>
      </c>
      <c r="BJ169" s="14">
        <v>2</v>
      </c>
      <c r="BK169" s="14">
        <v>2</v>
      </c>
      <c r="BL169" s="14">
        <v>2</v>
      </c>
      <c r="BM169" s="14">
        <v>2</v>
      </c>
      <c r="BN169" s="14">
        <v>2</v>
      </c>
      <c r="BO169" s="14">
        <v>2</v>
      </c>
      <c r="BP169" s="14">
        <v>1</v>
      </c>
      <c r="BQ169" s="14">
        <v>0</v>
      </c>
      <c r="BR169" s="14">
        <v>0</v>
      </c>
      <c r="BS169" s="14">
        <v>0</v>
      </c>
      <c r="BT169" s="14">
        <v>0</v>
      </c>
      <c r="BU169" s="14">
        <v>0</v>
      </c>
      <c r="BV169" s="14">
        <v>0</v>
      </c>
      <c r="BW169" s="14">
        <v>0</v>
      </c>
      <c r="BX169" s="14">
        <v>0</v>
      </c>
      <c r="BY169" s="14">
        <v>0</v>
      </c>
      <c r="BZ169" s="14">
        <v>0</v>
      </c>
      <c r="CA169" s="14">
        <v>0</v>
      </c>
      <c r="CB169" s="14">
        <v>0</v>
      </c>
      <c r="CC169" s="14">
        <v>0</v>
      </c>
      <c r="CD169" s="14">
        <v>0</v>
      </c>
      <c r="CE169" s="14">
        <v>0</v>
      </c>
      <c r="CF169" s="14">
        <v>0</v>
      </c>
      <c r="CG169" s="14">
        <v>0</v>
      </c>
      <c r="CH169" s="14">
        <v>0</v>
      </c>
      <c r="CI169" s="14">
        <v>0</v>
      </c>
      <c r="CJ169" s="14">
        <v>0</v>
      </c>
      <c r="CK169" s="14">
        <v>0</v>
      </c>
      <c r="CL169" s="14">
        <v>0</v>
      </c>
      <c r="CM169" s="14">
        <v>0</v>
      </c>
      <c r="CN169" s="14">
        <v>0</v>
      </c>
      <c r="CO169" s="14">
        <v>0</v>
      </c>
      <c r="CP169" s="14">
        <v>0</v>
      </c>
      <c r="CQ169" s="14">
        <v>0</v>
      </c>
      <c r="CR169" s="14">
        <v>0</v>
      </c>
      <c r="CS169" s="14">
        <v>0</v>
      </c>
      <c r="CT169" s="14">
        <v>0</v>
      </c>
      <c r="CU169" s="14">
        <v>0</v>
      </c>
      <c r="CV169" s="14">
        <v>0</v>
      </c>
      <c r="CW169" s="14">
        <v>0</v>
      </c>
      <c r="CX169" s="14">
        <v>0</v>
      </c>
      <c r="CY169" s="14">
        <v>0</v>
      </c>
      <c r="CZ169" s="14">
        <v>0</v>
      </c>
      <c r="DA169" s="14">
        <v>0</v>
      </c>
    </row>
    <row r="170" spans="1:105" s="13" customFormat="1" x14ac:dyDescent="0.15">
      <c r="A170" s="12"/>
      <c r="C170" s="14"/>
      <c r="D170" s="14"/>
      <c r="E170" s="14">
        <v>64</v>
      </c>
      <c r="F170" s="14">
        <v>2</v>
      </c>
      <c r="G170" s="14">
        <v>2</v>
      </c>
      <c r="H170" s="14">
        <v>2</v>
      </c>
      <c r="I170" s="14">
        <v>2</v>
      </c>
      <c r="J170" s="14">
        <v>2</v>
      </c>
      <c r="K170" s="14">
        <v>2</v>
      </c>
      <c r="L170" s="14">
        <v>2</v>
      </c>
      <c r="M170" s="14">
        <v>2</v>
      </c>
      <c r="N170" s="14">
        <v>2</v>
      </c>
      <c r="O170" s="14">
        <v>2</v>
      </c>
      <c r="P170" s="14">
        <v>2</v>
      </c>
      <c r="Q170" s="14">
        <v>2</v>
      </c>
      <c r="R170" s="14">
        <v>2</v>
      </c>
      <c r="S170" s="14">
        <v>2</v>
      </c>
      <c r="T170" s="14">
        <v>2</v>
      </c>
      <c r="U170" s="14">
        <v>2</v>
      </c>
      <c r="V170" s="14">
        <v>2</v>
      </c>
      <c r="W170" s="14">
        <v>2</v>
      </c>
      <c r="X170" s="14">
        <v>2</v>
      </c>
      <c r="Y170" s="14">
        <v>2</v>
      </c>
      <c r="Z170" s="14">
        <v>2</v>
      </c>
      <c r="AA170" s="14">
        <v>2</v>
      </c>
      <c r="AB170" s="14">
        <v>2</v>
      </c>
      <c r="AC170" s="14">
        <v>2</v>
      </c>
      <c r="AD170" s="14">
        <v>2</v>
      </c>
      <c r="AE170" s="14">
        <v>2</v>
      </c>
      <c r="AF170" s="14">
        <v>2</v>
      </c>
      <c r="AG170" s="14">
        <v>2</v>
      </c>
      <c r="AH170" s="14">
        <v>2</v>
      </c>
      <c r="AI170" s="14">
        <v>2</v>
      </c>
      <c r="AJ170" s="14">
        <v>2</v>
      </c>
      <c r="AK170" s="14">
        <v>2</v>
      </c>
      <c r="AL170" s="14">
        <v>2</v>
      </c>
      <c r="AM170" s="14">
        <v>2</v>
      </c>
      <c r="AN170" s="14">
        <v>2</v>
      </c>
      <c r="AO170" s="14">
        <v>2</v>
      </c>
      <c r="AP170" s="14">
        <v>2</v>
      </c>
      <c r="AQ170" s="14">
        <v>2</v>
      </c>
      <c r="AR170" s="14">
        <v>2</v>
      </c>
      <c r="AS170" s="14">
        <v>2</v>
      </c>
      <c r="AT170" s="14">
        <v>2</v>
      </c>
      <c r="AU170" s="14">
        <v>2</v>
      </c>
      <c r="AV170" s="14">
        <v>2</v>
      </c>
      <c r="AW170" s="14">
        <v>2</v>
      </c>
      <c r="AX170" s="14">
        <v>2</v>
      </c>
      <c r="AY170" s="14">
        <v>2</v>
      </c>
      <c r="AZ170" s="14">
        <v>2</v>
      </c>
      <c r="BA170" s="14">
        <v>2</v>
      </c>
      <c r="BB170" s="14">
        <v>2</v>
      </c>
      <c r="BC170" s="14">
        <v>2</v>
      </c>
      <c r="BD170" s="14">
        <v>2</v>
      </c>
      <c r="BE170" s="14">
        <v>2</v>
      </c>
      <c r="BF170" s="14">
        <v>2</v>
      </c>
      <c r="BG170" s="14">
        <v>2</v>
      </c>
      <c r="BH170" s="14">
        <v>2</v>
      </c>
      <c r="BI170" s="14">
        <v>2</v>
      </c>
      <c r="BJ170" s="14">
        <v>2</v>
      </c>
      <c r="BK170" s="14">
        <v>2</v>
      </c>
      <c r="BL170" s="14">
        <v>2</v>
      </c>
      <c r="BM170" s="14">
        <v>2</v>
      </c>
      <c r="BN170" s="14">
        <v>2</v>
      </c>
      <c r="BO170" s="14">
        <v>2</v>
      </c>
      <c r="BP170" s="14">
        <v>2</v>
      </c>
      <c r="BQ170" s="14">
        <v>1</v>
      </c>
      <c r="BR170" s="14">
        <v>0</v>
      </c>
      <c r="BS170" s="14">
        <v>0</v>
      </c>
      <c r="BT170" s="14">
        <v>0</v>
      </c>
      <c r="BU170" s="14">
        <v>0</v>
      </c>
      <c r="BV170" s="14">
        <v>0</v>
      </c>
      <c r="BW170" s="14">
        <v>0</v>
      </c>
      <c r="BX170" s="14">
        <v>0</v>
      </c>
      <c r="BY170" s="14">
        <v>0</v>
      </c>
      <c r="BZ170" s="14">
        <v>0</v>
      </c>
      <c r="CA170" s="14">
        <v>0</v>
      </c>
      <c r="CB170" s="14">
        <v>0</v>
      </c>
      <c r="CC170" s="14">
        <v>0</v>
      </c>
      <c r="CD170" s="14">
        <v>0</v>
      </c>
      <c r="CE170" s="14">
        <v>0</v>
      </c>
      <c r="CF170" s="14">
        <v>0</v>
      </c>
      <c r="CG170" s="14">
        <v>0</v>
      </c>
      <c r="CH170" s="14">
        <v>0</v>
      </c>
      <c r="CI170" s="14">
        <v>0</v>
      </c>
      <c r="CJ170" s="14">
        <v>0</v>
      </c>
      <c r="CK170" s="14">
        <v>0</v>
      </c>
      <c r="CL170" s="14">
        <v>0</v>
      </c>
      <c r="CM170" s="14">
        <v>0</v>
      </c>
      <c r="CN170" s="14">
        <v>0</v>
      </c>
      <c r="CO170" s="14">
        <v>0</v>
      </c>
      <c r="CP170" s="14">
        <v>0</v>
      </c>
      <c r="CQ170" s="14">
        <v>0</v>
      </c>
      <c r="CR170" s="14">
        <v>0</v>
      </c>
      <c r="CS170" s="14">
        <v>0</v>
      </c>
      <c r="CT170" s="14">
        <v>0</v>
      </c>
      <c r="CU170" s="14">
        <v>0</v>
      </c>
      <c r="CV170" s="14">
        <v>0</v>
      </c>
      <c r="CW170" s="14">
        <v>0</v>
      </c>
      <c r="CX170" s="14">
        <v>0</v>
      </c>
      <c r="CY170" s="14">
        <v>0</v>
      </c>
      <c r="CZ170" s="14">
        <v>0</v>
      </c>
      <c r="DA170" s="14">
        <v>0</v>
      </c>
    </row>
    <row r="171" spans="1:105" s="13" customFormat="1" x14ac:dyDescent="0.15">
      <c r="A171" s="12"/>
      <c r="C171" s="14"/>
      <c r="D171" s="14"/>
      <c r="E171" s="14">
        <v>65</v>
      </c>
      <c r="F171" s="14">
        <v>2</v>
      </c>
      <c r="G171" s="14">
        <v>2</v>
      </c>
      <c r="H171" s="14">
        <v>2</v>
      </c>
      <c r="I171" s="14">
        <v>2</v>
      </c>
      <c r="J171" s="14">
        <v>2</v>
      </c>
      <c r="K171" s="14">
        <v>2</v>
      </c>
      <c r="L171" s="14">
        <v>2</v>
      </c>
      <c r="M171" s="14">
        <v>2</v>
      </c>
      <c r="N171" s="14">
        <v>2</v>
      </c>
      <c r="O171" s="14">
        <v>2</v>
      </c>
      <c r="P171" s="14">
        <v>2</v>
      </c>
      <c r="Q171" s="14">
        <v>2</v>
      </c>
      <c r="R171" s="14">
        <v>2</v>
      </c>
      <c r="S171" s="14">
        <v>2</v>
      </c>
      <c r="T171" s="14">
        <v>2</v>
      </c>
      <c r="U171" s="14">
        <v>2</v>
      </c>
      <c r="V171" s="14">
        <v>2</v>
      </c>
      <c r="W171" s="14">
        <v>2</v>
      </c>
      <c r="X171" s="14">
        <v>2</v>
      </c>
      <c r="Y171" s="14">
        <v>2</v>
      </c>
      <c r="Z171" s="14">
        <v>2</v>
      </c>
      <c r="AA171" s="14">
        <v>2</v>
      </c>
      <c r="AB171" s="14">
        <v>2</v>
      </c>
      <c r="AC171" s="14">
        <v>2</v>
      </c>
      <c r="AD171" s="14">
        <v>2</v>
      </c>
      <c r="AE171" s="14">
        <v>2</v>
      </c>
      <c r="AF171" s="14">
        <v>2</v>
      </c>
      <c r="AG171" s="14">
        <v>2</v>
      </c>
      <c r="AH171" s="14">
        <v>2</v>
      </c>
      <c r="AI171" s="14">
        <v>2</v>
      </c>
      <c r="AJ171" s="14">
        <v>2</v>
      </c>
      <c r="AK171" s="14">
        <v>2</v>
      </c>
      <c r="AL171" s="14">
        <v>2</v>
      </c>
      <c r="AM171" s="14">
        <v>2</v>
      </c>
      <c r="AN171" s="14">
        <v>2</v>
      </c>
      <c r="AO171" s="14">
        <v>2</v>
      </c>
      <c r="AP171" s="14">
        <v>2</v>
      </c>
      <c r="AQ171" s="14">
        <v>2</v>
      </c>
      <c r="AR171" s="14">
        <v>2</v>
      </c>
      <c r="AS171" s="14">
        <v>2</v>
      </c>
      <c r="AT171" s="14">
        <v>2</v>
      </c>
      <c r="AU171" s="14">
        <v>2</v>
      </c>
      <c r="AV171" s="14">
        <v>2</v>
      </c>
      <c r="AW171" s="14">
        <v>2</v>
      </c>
      <c r="AX171" s="14">
        <v>2</v>
      </c>
      <c r="AY171" s="14">
        <v>2</v>
      </c>
      <c r="AZ171" s="14">
        <v>2</v>
      </c>
      <c r="BA171" s="14">
        <v>2</v>
      </c>
      <c r="BB171" s="14">
        <v>2</v>
      </c>
      <c r="BC171" s="14">
        <v>2</v>
      </c>
      <c r="BD171" s="14">
        <v>2</v>
      </c>
      <c r="BE171" s="14">
        <v>2</v>
      </c>
      <c r="BF171" s="14">
        <v>2</v>
      </c>
      <c r="BG171" s="14">
        <v>2</v>
      </c>
      <c r="BH171" s="14">
        <v>2</v>
      </c>
      <c r="BI171" s="14">
        <v>2</v>
      </c>
      <c r="BJ171" s="14">
        <v>2</v>
      </c>
      <c r="BK171" s="14">
        <v>2</v>
      </c>
      <c r="BL171" s="14">
        <v>2</v>
      </c>
      <c r="BM171" s="14">
        <v>2</v>
      </c>
      <c r="BN171" s="14">
        <v>2</v>
      </c>
      <c r="BO171" s="14">
        <v>2</v>
      </c>
      <c r="BP171" s="14">
        <v>2</v>
      </c>
      <c r="BQ171" s="14">
        <v>2</v>
      </c>
      <c r="BR171" s="14">
        <v>1</v>
      </c>
      <c r="BS171" s="14">
        <v>0</v>
      </c>
      <c r="BT171" s="14">
        <v>0</v>
      </c>
      <c r="BU171" s="14">
        <v>0</v>
      </c>
      <c r="BV171" s="14">
        <v>0</v>
      </c>
      <c r="BW171" s="14">
        <v>0</v>
      </c>
      <c r="BX171" s="14">
        <v>0</v>
      </c>
      <c r="BY171" s="14">
        <v>0</v>
      </c>
      <c r="BZ171" s="14">
        <v>0</v>
      </c>
      <c r="CA171" s="14">
        <v>0</v>
      </c>
      <c r="CB171" s="14">
        <v>0</v>
      </c>
      <c r="CC171" s="14">
        <v>0</v>
      </c>
      <c r="CD171" s="14">
        <v>0</v>
      </c>
      <c r="CE171" s="14">
        <v>0</v>
      </c>
      <c r="CF171" s="14">
        <v>0</v>
      </c>
      <c r="CG171" s="14">
        <v>0</v>
      </c>
      <c r="CH171" s="14">
        <v>0</v>
      </c>
      <c r="CI171" s="14">
        <v>0</v>
      </c>
      <c r="CJ171" s="14">
        <v>0</v>
      </c>
      <c r="CK171" s="14">
        <v>0</v>
      </c>
      <c r="CL171" s="14">
        <v>0</v>
      </c>
      <c r="CM171" s="14">
        <v>0</v>
      </c>
      <c r="CN171" s="14">
        <v>0</v>
      </c>
      <c r="CO171" s="14">
        <v>0</v>
      </c>
      <c r="CP171" s="14">
        <v>0</v>
      </c>
      <c r="CQ171" s="14">
        <v>0</v>
      </c>
      <c r="CR171" s="14">
        <v>0</v>
      </c>
      <c r="CS171" s="14">
        <v>0</v>
      </c>
      <c r="CT171" s="14">
        <v>0</v>
      </c>
      <c r="CU171" s="14">
        <v>0</v>
      </c>
      <c r="CV171" s="14">
        <v>0</v>
      </c>
      <c r="CW171" s="14">
        <v>0</v>
      </c>
      <c r="CX171" s="14">
        <v>0</v>
      </c>
      <c r="CY171" s="14">
        <v>0</v>
      </c>
      <c r="CZ171" s="14">
        <v>0</v>
      </c>
      <c r="DA171" s="14">
        <v>0</v>
      </c>
    </row>
    <row r="172" spans="1:105" s="13" customFormat="1" x14ac:dyDescent="0.15">
      <c r="A172" s="12"/>
      <c r="C172" s="14"/>
      <c r="D172" s="14"/>
      <c r="E172" s="14">
        <v>66</v>
      </c>
      <c r="F172" s="14">
        <v>2</v>
      </c>
      <c r="G172" s="14">
        <v>2</v>
      </c>
      <c r="H172" s="14">
        <v>2</v>
      </c>
      <c r="I172" s="14">
        <v>2</v>
      </c>
      <c r="J172" s="14">
        <v>2</v>
      </c>
      <c r="K172" s="14">
        <v>2</v>
      </c>
      <c r="L172" s="14">
        <v>2</v>
      </c>
      <c r="M172" s="14">
        <v>2</v>
      </c>
      <c r="N172" s="14">
        <v>2</v>
      </c>
      <c r="O172" s="14">
        <v>2</v>
      </c>
      <c r="P172" s="14">
        <v>2</v>
      </c>
      <c r="Q172" s="14">
        <v>2</v>
      </c>
      <c r="R172" s="14">
        <v>2</v>
      </c>
      <c r="S172" s="14">
        <v>2</v>
      </c>
      <c r="T172" s="14">
        <v>2</v>
      </c>
      <c r="U172" s="14">
        <v>2</v>
      </c>
      <c r="V172" s="14">
        <v>2</v>
      </c>
      <c r="W172" s="14">
        <v>2</v>
      </c>
      <c r="X172" s="14">
        <v>2</v>
      </c>
      <c r="Y172" s="14">
        <v>2</v>
      </c>
      <c r="Z172" s="14">
        <v>2</v>
      </c>
      <c r="AA172" s="14">
        <v>2</v>
      </c>
      <c r="AB172" s="14">
        <v>2</v>
      </c>
      <c r="AC172" s="14">
        <v>2</v>
      </c>
      <c r="AD172" s="14">
        <v>2</v>
      </c>
      <c r="AE172" s="14">
        <v>2</v>
      </c>
      <c r="AF172" s="14">
        <v>2</v>
      </c>
      <c r="AG172" s="14">
        <v>2</v>
      </c>
      <c r="AH172" s="14">
        <v>2</v>
      </c>
      <c r="AI172" s="14">
        <v>2</v>
      </c>
      <c r="AJ172" s="14">
        <v>2</v>
      </c>
      <c r="AK172" s="14">
        <v>2</v>
      </c>
      <c r="AL172" s="14">
        <v>2</v>
      </c>
      <c r="AM172" s="14">
        <v>2</v>
      </c>
      <c r="AN172" s="14">
        <v>2</v>
      </c>
      <c r="AO172" s="14">
        <v>2</v>
      </c>
      <c r="AP172" s="14">
        <v>2</v>
      </c>
      <c r="AQ172" s="14">
        <v>2</v>
      </c>
      <c r="AR172" s="14">
        <v>2</v>
      </c>
      <c r="AS172" s="14">
        <v>2</v>
      </c>
      <c r="AT172" s="14">
        <v>2</v>
      </c>
      <c r="AU172" s="14">
        <v>2</v>
      </c>
      <c r="AV172" s="14">
        <v>2</v>
      </c>
      <c r="AW172" s="14">
        <v>2</v>
      </c>
      <c r="AX172" s="14">
        <v>2</v>
      </c>
      <c r="AY172" s="14">
        <v>2</v>
      </c>
      <c r="AZ172" s="14">
        <v>2</v>
      </c>
      <c r="BA172" s="14">
        <v>2</v>
      </c>
      <c r="BB172" s="14">
        <v>2</v>
      </c>
      <c r="BC172" s="14">
        <v>2</v>
      </c>
      <c r="BD172" s="14">
        <v>2</v>
      </c>
      <c r="BE172" s="14">
        <v>2</v>
      </c>
      <c r="BF172" s="14">
        <v>2</v>
      </c>
      <c r="BG172" s="14">
        <v>2</v>
      </c>
      <c r="BH172" s="14">
        <v>2</v>
      </c>
      <c r="BI172" s="14">
        <v>2</v>
      </c>
      <c r="BJ172" s="14">
        <v>2</v>
      </c>
      <c r="BK172" s="14">
        <v>2</v>
      </c>
      <c r="BL172" s="14">
        <v>2</v>
      </c>
      <c r="BM172" s="14">
        <v>2</v>
      </c>
      <c r="BN172" s="14">
        <v>2</v>
      </c>
      <c r="BO172" s="14">
        <v>2</v>
      </c>
      <c r="BP172" s="14">
        <v>2</v>
      </c>
      <c r="BQ172" s="14">
        <v>2</v>
      </c>
      <c r="BR172" s="14">
        <v>2</v>
      </c>
      <c r="BS172" s="14">
        <v>1</v>
      </c>
      <c r="BT172" s="14">
        <v>0</v>
      </c>
      <c r="BU172" s="14">
        <v>0</v>
      </c>
      <c r="BV172" s="14">
        <v>0</v>
      </c>
      <c r="BW172" s="14">
        <v>0</v>
      </c>
      <c r="BX172" s="14">
        <v>0</v>
      </c>
      <c r="BY172" s="14">
        <v>0</v>
      </c>
      <c r="BZ172" s="14">
        <v>0</v>
      </c>
      <c r="CA172" s="14">
        <v>0</v>
      </c>
      <c r="CB172" s="14">
        <v>0</v>
      </c>
      <c r="CC172" s="14">
        <v>0</v>
      </c>
      <c r="CD172" s="14">
        <v>0</v>
      </c>
      <c r="CE172" s="14">
        <v>0</v>
      </c>
      <c r="CF172" s="14">
        <v>0</v>
      </c>
      <c r="CG172" s="14">
        <v>0</v>
      </c>
      <c r="CH172" s="14">
        <v>0</v>
      </c>
      <c r="CI172" s="14">
        <v>0</v>
      </c>
      <c r="CJ172" s="14">
        <v>0</v>
      </c>
      <c r="CK172" s="14">
        <v>0</v>
      </c>
      <c r="CL172" s="14">
        <v>0</v>
      </c>
      <c r="CM172" s="14">
        <v>0</v>
      </c>
      <c r="CN172" s="14">
        <v>0</v>
      </c>
      <c r="CO172" s="14">
        <v>0</v>
      </c>
      <c r="CP172" s="14">
        <v>0</v>
      </c>
      <c r="CQ172" s="14">
        <v>0</v>
      </c>
      <c r="CR172" s="14">
        <v>0</v>
      </c>
      <c r="CS172" s="14">
        <v>0</v>
      </c>
      <c r="CT172" s="14">
        <v>0</v>
      </c>
      <c r="CU172" s="14">
        <v>0</v>
      </c>
      <c r="CV172" s="14">
        <v>0</v>
      </c>
      <c r="CW172" s="14">
        <v>0</v>
      </c>
      <c r="CX172" s="14">
        <v>0</v>
      </c>
      <c r="CY172" s="14">
        <v>0</v>
      </c>
      <c r="CZ172" s="14">
        <v>0</v>
      </c>
      <c r="DA172" s="14">
        <v>0</v>
      </c>
    </row>
    <row r="173" spans="1:105" s="13" customFormat="1" x14ac:dyDescent="0.15">
      <c r="A173" s="12"/>
      <c r="C173" s="14"/>
      <c r="D173" s="14"/>
      <c r="E173" s="14">
        <v>67</v>
      </c>
      <c r="F173" s="14">
        <v>2</v>
      </c>
      <c r="G173" s="14">
        <v>2</v>
      </c>
      <c r="H173" s="14">
        <v>2</v>
      </c>
      <c r="I173" s="14">
        <v>2</v>
      </c>
      <c r="J173" s="14">
        <v>2</v>
      </c>
      <c r="K173" s="14">
        <v>2</v>
      </c>
      <c r="L173" s="14">
        <v>2</v>
      </c>
      <c r="M173" s="14">
        <v>2</v>
      </c>
      <c r="N173" s="14">
        <v>2</v>
      </c>
      <c r="O173" s="14">
        <v>2</v>
      </c>
      <c r="P173" s="14">
        <v>2</v>
      </c>
      <c r="Q173" s="14">
        <v>2</v>
      </c>
      <c r="R173" s="14">
        <v>2</v>
      </c>
      <c r="S173" s="14">
        <v>2</v>
      </c>
      <c r="T173" s="14">
        <v>2</v>
      </c>
      <c r="U173" s="14">
        <v>2</v>
      </c>
      <c r="V173" s="14">
        <v>2</v>
      </c>
      <c r="W173" s="14">
        <v>2</v>
      </c>
      <c r="X173" s="14">
        <v>2</v>
      </c>
      <c r="Y173" s="14">
        <v>2</v>
      </c>
      <c r="Z173" s="14">
        <v>2</v>
      </c>
      <c r="AA173" s="14">
        <v>2</v>
      </c>
      <c r="AB173" s="14">
        <v>2</v>
      </c>
      <c r="AC173" s="14">
        <v>2</v>
      </c>
      <c r="AD173" s="14">
        <v>2</v>
      </c>
      <c r="AE173" s="14">
        <v>2</v>
      </c>
      <c r="AF173" s="14">
        <v>2</v>
      </c>
      <c r="AG173" s="14">
        <v>2</v>
      </c>
      <c r="AH173" s="14">
        <v>2</v>
      </c>
      <c r="AI173" s="14">
        <v>2</v>
      </c>
      <c r="AJ173" s="14">
        <v>2</v>
      </c>
      <c r="AK173" s="14">
        <v>2</v>
      </c>
      <c r="AL173" s="14">
        <v>2</v>
      </c>
      <c r="AM173" s="14">
        <v>2</v>
      </c>
      <c r="AN173" s="14">
        <v>2</v>
      </c>
      <c r="AO173" s="14">
        <v>2</v>
      </c>
      <c r="AP173" s="14">
        <v>2</v>
      </c>
      <c r="AQ173" s="14">
        <v>2</v>
      </c>
      <c r="AR173" s="14">
        <v>2</v>
      </c>
      <c r="AS173" s="14">
        <v>2</v>
      </c>
      <c r="AT173" s="14">
        <v>2</v>
      </c>
      <c r="AU173" s="14">
        <v>2</v>
      </c>
      <c r="AV173" s="14">
        <v>2</v>
      </c>
      <c r="AW173" s="14">
        <v>2</v>
      </c>
      <c r="AX173" s="14">
        <v>2</v>
      </c>
      <c r="AY173" s="14">
        <v>2</v>
      </c>
      <c r="AZ173" s="14">
        <v>2</v>
      </c>
      <c r="BA173" s="14">
        <v>2</v>
      </c>
      <c r="BB173" s="14">
        <v>2</v>
      </c>
      <c r="BC173" s="14">
        <v>2</v>
      </c>
      <c r="BD173" s="14">
        <v>2</v>
      </c>
      <c r="BE173" s="14">
        <v>2</v>
      </c>
      <c r="BF173" s="14">
        <v>2</v>
      </c>
      <c r="BG173" s="14">
        <v>2</v>
      </c>
      <c r="BH173" s="14">
        <v>2</v>
      </c>
      <c r="BI173" s="14">
        <v>2</v>
      </c>
      <c r="BJ173" s="14">
        <v>2</v>
      </c>
      <c r="BK173" s="14">
        <v>2</v>
      </c>
      <c r="BL173" s="14">
        <v>2</v>
      </c>
      <c r="BM173" s="14">
        <v>2</v>
      </c>
      <c r="BN173" s="14">
        <v>2</v>
      </c>
      <c r="BO173" s="14">
        <v>2</v>
      </c>
      <c r="BP173" s="14">
        <v>2</v>
      </c>
      <c r="BQ173" s="14">
        <v>2</v>
      </c>
      <c r="BR173" s="14">
        <v>2</v>
      </c>
      <c r="BS173" s="14">
        <v>2</v>
      </c>
      <c r="BT173" s="14">
        <v>1</v>
      </c>
      <c r="BU173" s="14">
        <v>0</v>
      </c>
      <c r="BV173" s="14">
        <v>0</v>
      </c>
      <c r="BW173" s="14">
        <v>0</v>
      </c>
      <c r="BX173" s="14">
        <v>0</v>
      </c>
      <c r="BY173" s="14">
        <v>0</v>
      </c>
      <c r="BZ173" s="14">
        <v>0</v>
      </c>
      <c r="CA173" s="14">
        <v>0</v>
      </c>
      <c r="CB173" s="14">
        <v>0</v>
      </c>
      <c r="CC173" s="14">
        <v>0</v>
      </c>
      <c r="CD173" s="14">
        <v>0</v>
      </c>
      <c r="CE173" s="14">
        <v>0</v>
      </c>
      <c r="CF173" s="14">
        <v>0</v>
      </c>
      <c r="CG173" s="14">
        <v>0</v>
      </c>
      <c r="CH173" s="14">
        <v>0</v>
      </c>
      <c r="CI173" s="14">
        <v>0</v>
      </c>
      <c r="CJ173" s="14">
        <v>0</v>
      </c>
      <c r="CK173" s="14">
        <v>0</v>
      </c>
      <c r="CL173" s="14">
        <v>0</v>
      </c>
      <c r="CM173" s="14">
        <v>0</v>
      </c>
      <c r="CN173" s="14">
        <v>0</v>
      </c>
      <c r="CO173" s="14">
        <v>0</v>
      </c>
      <c r="CP173" s="14">
        <v>0</v>
      </c>
      <c r="CQ173" s="14">
        <v>0</v>
      </c>
      <c r="CR173" s="14">
        <v>0</v>
      </c>
      <c r="CS173" s="14">
        <v>0</v>
      </c>
      <c r="CT173" s="14">
        <v>0</v>
      </c>
      <c r="CU173" s="14">
        <v>0</v>
      </c>
      <c r="CV173" s="14">
        <v>0</v>
      </c>
      <c r="CW173" s="14">
        <v>0</v>
      </c>
      <c r="CX173" s="14">
        <v>0</v>
      </c>
      <c r="CY173" s="14">
        <v>0</v>
      </c>
      <c r="CZ173" s="14">
        <v>0</v>
      </c>
      <c r="DA173" s="14">
        <v>0</v>
      </c>
    </row>
    <row r="174" spans="1:105" s="13" customFormat="1" x14ac:dyDescent="0.15">
      <c r="A174" s="12"/>
      <c r="C174" s="14"/>
      <c r="D174" s="14"/>
      <c r="E174" s="14">
        <v>68</v>
      </c>
      <c r="F174" s="14">
        <v>2</v>
      </c>
      <c r="G174" s="14">
        <v>2</v>
      </c>
      <c r="H174" s="14">
        <v>2</v>
      </c>
      <c r="I174" s="14">
        <v>2</v>
      </c>
      <c r="J174" s="14">
        <v>2</v>
      </c>
      <c r="K174" s="14">
        <v>2</v>
      </c>
      <c r="L174" s="14">
        <v>2</v>
      </c>
      <c r="M174" s="14">
        <v>2</v>
      </c>
      <c r="N174" s="14">
        <v>2</v>
      </c>
      <c r="O174" s="14">
        <v>2</v>
      </c>
      <c r="P174" s="14">
        <v>2</v>
      </c>
      <c r="Q174" s="14">
        <v>2</v>
      </c>
      <c r="R174" s="14">
        <v>2</v>
      </c>
      <c r="S174" s="14">
        <v>2</v>
      </c>
      <c r="T174" s="14">
        <v>2</v>
      </c>
      <c r="U174" s="14">
        <v>2</v>
      </c>
      <c r="V174" s="14">
        <v>2</v>
      </c>
      <c r="W174" s="14">
        <v>2</v>
      </c>
      <c r="X174" s="14">
        <v>2</v>
      </c>
      <c r="Y174" s="14">
        <v>2</v>
      </c>
      <c r="Z174" s="14">
        <v>2</v>
      </c>
      <c r="AA174" s="14">
        <v>2</v>
      </c>
      <c r="AB174" s="14">
        <v>2</v>
      </c>
      <c r="AC174" s="14">
        <v>2</v>
      </c>
      <c r="AD174" s="14">
        <v>2</v>
      </c>
      <c r="AE174" s="14">
        <v>2</v>
      </c>
      <c r="AF174" s="14">
        <v>2</v>
      </c>
      <c r="AG174" s="14">
        <v>2</v>
      </c>
      <c r="AH174" s="14">
        <v>2</v>
      </c>
      <c r="AI174" s="14">
        <v>2</v>
      </c>
      <c r="AJ174" s="14">
        <v>2</v>
      </c>
      <c r="AK174" s="14">
        <v>2</v>
      </c>
      <c r="AL174" s="14">
        <v>2</v>
      </c>
      <c r="AM174" s="14">
        <v>2</v>
      </c>
      <c r="AN174" s="14">
        <v>2</v>
      </c>
      <c r="AO174" s="14">
        <v>2</v>
      </c>
      <c r="AP174" s="14">
        <v>2</v>
      </c>
      <c r="AQ174" s="14">
        <v>2</v>
      </c>
      <c r="AR174" s="14">
        <v>2</v>
      </c>
      <c r="AS174" s="14">
        <v>2</v>
      </c>
      <c r="AT174" s="14">
        <v>2</v>
      </c>
      <c r="AU174" s="14">
        <v>2</v>
      </c>
      <c r="AV174" s="14">
        <v>2</v>
      </c>
      <c r="AW174" s="14">
        <v>2</v>
      </c>
      <c r="AX174" s="14">
        <v>2</v>
      </c>
      <c r="AY174" s="14">
        <v>2</v>
      </c>
      <c r="AZ174" s="14">
        <v>2</v>
      </c>
      <c r="BA174" s="14">
        <v>2</v>
      </c>
      <c r="BB174" s="14">
        <v>2</v>
      </c>
      <c r="BC174" s="14">
        <v>2</v>
      </c>
      <c r="BD174" s="14">
        <v>2</v>
      </c>
      <c r="BE174" s="14">
        <v>2</v>
      </c>
      <c r="BF174" s="14">
        <v>2</v>
      </c>
      <c r="BG174" s="14">
        <v>2</v>
      </c>
      <c r="BH174" s="14">
        <v>2</v>
      </c>
      <c r="BI174" s="14">
        <v>2</v>
      </c>
      <c r="BJ174" s="14">
        <v>2</v>
      </c>
      <c r="BK174" s="14">
        <v>2</v>
      </c>
      <c r="BL174" s="14">
        <v>2</v>
      </c>
      <c r="BM174" s="14">
        <v>2</v>
      </c>
      <c r="BN174" s="14">
        <v>2</v>
      </c>
      <c r="BO174" s="14">
        <v>2</v>
      </c>
      <c r="BP174" s="14">
        <v>2</v>
      </c>
      <c r="BQ174" s="14">
        <v>2</v>
      </c>
      <c r="BR174" s="14">
        <v>2</v>
      </c>
      <c r="BS174" s="14">
        <v>2</v>
      </c>
      <c r="BT174" s="14">
        <v>2</v>
      </c>
      <c r="BU174" s="14">
        <v>1</v>
      </c>
      <c r="BV174" s="14">
        <v>0</v>
      </c>
      <c r="BW174" s="14">
        <v>0</v>
      </c>
      <c r="BX174" s="14">
        <v>0</v>
      </c>
      <c r="BY174" s="14">
        <v>0</v>
      </c>
      <c r="BZ174" s="14">
        <v>0</v>
      </c>
      <c r="CA174" s="14">
        <v>0</v>
      </c>
      <c r="CB174" s="14">
        <v>0</v>
      </c>
      <c r="CC174" s="14">
        <v>0</v>
      </c>
      <c r="CD174" s="14">
        <v>0</v>
      </c>
      <c r="CE174" s="14">
        <v>0</v>
      </c>
      <c r="CF174" s="14">
        <v>0</v>
      </c>
      <c r="CG174" s="14">
        <v>0</v>
      </c>
      <c r="CH174" s="14">
        <v>0</v>
      </c>
      <c r="CI174" s="14">
        <v>0</v>
      </c>
      <c r="CJ174" s="14">
        <v>0</v>
      </c>
      <c r="CK174" s="14">
        <v>0</v>
      </c>
      <c r="CL174" s="14">
        <v>0</v>
      </c>
      <c r="CM174" s="14">
        <v>0</v>
      </c>
      <c r="CN174" s="14">
        <v>0</v>
      </c>
      <c r="CO174" s="14">
        <v>0</v>
      </c>
      <c r="CP174" s="14">
        <v>0</v>
      </c>
      <c r="CQ174" s="14">
        <v>0</v>
      </c>
      <c r="CR174" s="14">
        <v>0</v>
      </c>
      <c r="CS174" s="14">
        <v>0</v>
      </c>
      <c r="CT174" s="14">
        <v>0</v>
      </c>
      <c r="CU174" s="14">
        <v>0</v>
      </c>
      <c r="CV174" s="14">
        <v>0</v>
      </c>
      <c r="CW174" s="14">
        <v>0</v>
      </c>
      <c r="CX174" s="14">
        <v>0</v>
      </c>
      <c r="CY174" s="14">
        <v>0</v>
      </c>
      <c r="CZ174" s="14">
        <v>0</v>
      </c>
      <c r="DA174" s="14">
        <v>0</v>
      </c>
    </row>
    <row r="175" spans="1:105" s="13" customFormat="1" x14ac:dyDescent="0.15">
      <c r="A175" s="12"/>
      <c r="C175" s="14"/>
      <c r="D175" s="14"/>
      <c r="E175" s="14">
        <v>69</v>
      </c>
      <c r="F175" s="14">
        <v>2</v>
      </c>
      <c r="G175" s="14">
        <v>2</v>
      </c>
      <c r="H175" s="14">
        <v>2</v>
      </c>
      <c r="I175" s="14">
        <v>2</v>
      </c>
      <c r="J175" s="14">
        <v>2</v>
      </c>
      <c r="K175" s="14">
        <v>2</v>
      </c>
      <c r="L175" s="14">
        <v>2</v>
      </c>
      <c r="M175" s="14">
        <v>2</v>
      </c>
      <c r="N175" s="14">
        <v>2</v>
      </c>
      <c r="O175" s="14">
        <v>2</v>
      </c>
      <c r="P175" s="14">
        <v>2</v>
      </c>
      <c r="Q175" s="14">
        <v>2</v>
      </c>
      <c r="R175" s="14">
        <v>2</v>
      </c>
      <c r="S175" s="14">
        <v>2</v>
      </c>
      <c r="T175" s="14">
        <v>2</v>
      </c>
      <c r="U175" s="14">
        <v>2</v>
      </c>
      <c r="V175" s="14">
        <v>2</v>
      </c>
      <c r="W175" s="14">
        <v>2</v>
      </c>
      <c r="X175" s="14">
        <v>2</v>
      </c>
      <c r="Y175" s="14">
        <v>2</v>
      </c>
      <c r="Z175" s="14">
        <v>2</v>
      </c>
      <c r="AA175" s="14">
        <v>2</v>
      </c>
      <c r="AB175" s="14">
        <v>2</v>
      </c>
      <c r="AC175" s="14">
        <v>2</v>
      </c>
      <c r="AD175" s="14">
        <v>2</v>
      </c>
      <c r="AE175" s="14">
        <v>2</v>
      </c>
      <c r="AF175" s="14">
        <v>2</v>
      </c>
      <c r="AG175" s="14">
        <v>2</v>
      </c>
      <c r="AH175" s="14">
        <v>2</v>
      </c>
      <c r="AI175" s="14">
        <v>2</v>
      </c>
      <c r="AJ175" s="14">
        <v>2</v>
      </c>
      <c r="AK175" s="14">
        <v>2</v>
      </c>
      <c r="AL175" s="14">
        <v>2</v>
      </c>
      <c r="AM175" s="14">
        <v>2</v>
      </c>
      <c r="AN175" s="14">
        <v>2</v>
      </c>
      <c r="AO175" s="14">
        <v>2</v>
      </c>
      <c r="AP175" s="14">
        <v>2</v>
      </c>
      <c r="AQ175" s="14">
        <v>2</v>
      </c>
      <c r="AR175" s="14">
        <v>2</v>
      </c>
      <c r="AS175" s="14">
        <v>2</v>
      </c>
      <c r="AT175" s="14">
        <v>2</v>
      </c>
      <c r="AU175" s="14">
        <v>2</v>
      </c>
      <c r="AV175" s="14">
        <v>2</v>
      </c>
      <c r="AW175" s="14">
        <v>2</v>
      </c>
      <c r="AX175" s="14">
        <v>2</v>
      </c>
      <c r="AY175" s="14">
        <v>2</v>
      </c>
      <c r="AZ175" s="14">
        <v>2</v>
      </c>
      <c r="BA175" s="14">
        <v>2</v>
      </c>
      <c r="BB175" s="14">
        <v>2</v>
      </c>
      <c r="BC175" s="14">
        <v>2</v>
      </c>
      <c r="BD175" s="14">
        <v>2</v>
      </c>
      <c r="BE175" s="14">
        <v>2</v>
      </c>
      <c r="BF175" s="14">
        <v>2</v>
      </c>
      <c r="BG175" s="14">
        <v>2</v>
      </c>
      <c r="BH175" s="14">
        <v>2</v>
      </c>
      <c r="BI175" s="14">
        <v>2</v>
      </c>
      <c r="BJ175" s="14">
        <v>2</v>
      </c>
      <c r="BK175" s="14">
        <v>2</v>
      </c>
      <c r="BL175" s="14">
        <v>2</v>
      </c>
      <c r="BM175" s="14">
        <v>2</v>
      </c>
      <c r="BN175" s="14">
        <v>2</v>
      </c>
      <c r="BO175" s="14">
        <v>2</v>
      </c>
      <c r="BP175" s="14">
        <v>2</v>
      </c>
      <c r="BQ175" s="14">
        <v>2</v>
      </c>
      <c r="BR175" s="14">
        <v>2</v>
      </c>
      <c r="BS175" s="14">
        <v>2</v>
      </c>
      <c r="BT175" s="14">
        <v>2</v>
      </c>
      <c r="BU175" s="14">
        <v>2</v>
      </c>
      <c r="BV175" s="14">
        <v>1</v>
      </c>
      <c r="BW175" s="14">
        <v>0</v>
      </c>
      <c r="BX175" s="14">
        <v>0</v>
      </c>
      <c r="BY175" s="14">
        <v>0</v>
      </c>
      <c r="BZ175" s="14">
        <v>0</v>
      </c>
      <c r="CA175" s="14">
        <v>0</v>
      </c>
      <c r="CB175" s="14">
        <v>0</v>
      </c>
      <c r="CC175" s="14">
        <v>0</v>
      </c>
      <c r="CD175" s="14">
        <v>0</v>
      </c>
      <c r="CE175" s="14">
        <v>0</v>
      </c>
      <c r="CF175" s="14">
        <v>0</v>
      </c>
      <c r="CG175" s="14">
        <v>0</v>
      </c>
      <c r="CH175" s="14">
        <v>0</v>
      </c>
      <c r="CI175" s="14">
        <v>0</v>
      </c>
      <c r="CJ175" s="14">
        <v>0</v>
      </c>
      <c r="CK175" s="14">
        <v>0</v>
      </c>
      <c r="CL175" s="14">
        <v>0</v>
      </c>
      <c r="CM175" s="14">
        <v>0</v>
      </c>
      <c r="CN175" s="14">
        <v>0</v>
      </c>
      <c r="CO175" s="14">
        <v>0</v>
      </c>
      <c r="CP175" s="14">
        <v>0</v>
      </c>
      <c r="CQ175" s="14">
        <v>0</v>
      </c>
      <c r="CR175" s="14">
        <v>0</v>
      </c>
      <c r="CS175" s="14">
        <v>0</v>
      </c>
      <c r="CT175" s="14">
        <v>0</v>
      </c>
      <c r="CU175" s="14">
        <v>0</v>
      </c>
      <c r="CV175" s="14">
        <v>0</v>
      </c>
      <c r="CW175" s="14">
        <v>0</v>
      </c>
      <c r="CX175" s="14">
        <v>0</v>
      </c>
      <c r="CY175" s="14">
        <v>0</v>
      </c>
      <c r="CZ175" s="14">
        <v>0</v>
      </c>
      <c r="DA175" s="14">
        <v>0</v>
      </c>
    </row>
    <row r="176" spans="1:105" s="13" customFormat="1" x14ac:dyDescent="0.15">
      <c r="A176" s="12"/>
      <c r="C176" s="14"/>
      <c r="D176" s="14"/>
      <c r="E176" s="14">
        <v>70</v>
      </c>
      <c r="F176" s="14">
        <v>2</v>
      </c>
      <c r="G176" s="14">
        <v>2</v>
      </c>
      <c r="H176" s="14">
        <v>2</v>
      </c>
      <c r="I176" s="14">
        <v>2</v>
      </c>
      <c r="J176" s="14">
        <v>2</v>
      </c>
      <c r="K176" s="14">
        <v>2</v>
      </c>
      <c r="L176" s="14">
        <v>2</v>
      </c>
      <c r="M176" s="14">
        <v>2</v>
      </c>
      <c r="N176" s="14">
        <v>2</v>
      </c>
      <c r="O176" s="14">
        <v>2</v>
      </c>
      <c r="P176" s="14">
        <v>2</v>
      </c>
      <c r="Q176" s="14">
        <v>2</v>
      </c>
      <c r="R176" s="14">
        <v>2</v>
      </c>
      <c r="S176" s="14">
        <v>2</v>
      </c>
      <c r="T176" s="14">
        <v>2</v>
      </c>
      <c r="U176" s="14">
        <v>2</v>
      </c>
      <c r="V176" s="14">
        <v>2</v>
      </c>
      <c r="W176" s="14">
        <v>2</v>
      </c>
      <c r="X176" s="14">
        <v>2</v>
      </c>
      <c r="Y176" s="14">
        <v>2</v>
      </c>
      <c r="Z176" s="14">
        <v>2</v>
      </c>
      <c r="AA176" s="14">
        <v>2</v>
      </c>
      <c r="AB176" s="14">
        <v>2</v>
      </c>
      <c r="AC176" s="14">
        <v>2</v>
      </c>
      <c r="AD176" s="14">
        <v>2</v>
      </c>
      <c r="AE176" s="14">
        <v>2</v>
      </c>
      <c r="AF176" s="14">
        <v>2</v>
      </c>
      <c r="AG176" s="14">
        <v>2</v>
      </c>
      <c r="AH176" s="14">
        <v>2</v>
      </c>
      <c r="AI176" s="14">
        <v>2</v>
      </c>
      <c r="AJ176" s="14">
        <v>2</v>
      </c>
      <c r="AK176" s="14">
        <v>2</v>
      </c>
      <c r="AL176" s="14">
        <v>2</v>
      </c>
      <c r="AM176" s="14">
        <v>2</v>
      </c>
      <c r="AN176" s="14">
        <v>2</v>
      </c>
      <c r="AO176" s="14">
        <v>2</v>
      </c>
      <c r="AP176" s="14">
        <v>2</v>
      </c>
      <c r="AQ176" s="14">
        <v>2</v>
      </c>
      <c r="AR176" s="14">
        <v>2</v>
      </c>
      <c r="AS176" s="14">
        <v>2</v>
      </c>
      <c r="AT176" s="14">
        <v>2</v>
      </c>
      <c r="AU176" s="14">
        <v>2</v>
      </c>
      <c r="AV176" s="14">
        <v>2</v>
      </c>
      <c r="AW176" s="14">
        <v>2</v>
      </c>
      <c r="AX176" s="14">
        <v>2</v>
      </c>
      <c r="AY176" s="14">
        <v>2</v>
      </c>
      <c r="AZ176" s="14">
        <v>2</v>
      </c>
      <c r="BA176" s="14">
        <v>2</v>
      </c>
      <c r="BB176" s="14">
        <v>2</v>
      </c>
      <c r="BC176" s="14">
        <v>2</v>
      </c>
      <c r="BD176" s="14">
        <v>2</v>
      </c>
      <c r="BE176" s="14">
        <v>2</v>
      </c>
      <c r="BF176" s="14">
        <v>2</v>
      </c>
      <c r="BG176" s="14">
        <v>2</v>
      </c>
      <c r="BH176" s="14">
        <v>2</v>
      </c>
      <c r="BI176" s="14">
        <v>2</v>
      </c>
      <c r="BJ176" s="14">
        <v>2</v>
      </c>
      <c r="BK176" s="14">
        <v>2</v>
      </c>
      <c r="BL176" s="14">
        <v>2</v>
      </c>
      <c r="BM176" s="14">
        <v>2</v>
      </c>
      <c r="BN176" s="14">
        <v>2</v>
      </c>
      <c r="BO176" s="14">
        <v>2</v>
      </c>
      <c r="BP176" s="14">
        <v>2</v>
      </c>
      <c r="BQ176" s="14">
        <v>2</v>
      </c>
      <c r="BR176" s="14">
        <v>2</v>
      </c>
      <c r="BS176" s="14">
        <v>2</v>
      </c>
      <c r="BT176" s="14">
        <v>2</v>
      </c>
      <c r="BU176" s="14">
        <v>2</v>
      </c>
      <c r="BV176" s="14">
        <v>2</v>
      </c>
      <c r="BW176" s="14">
        <v>1</v>
      </c>
      <c r="BX176" s="14">
        <v>0</v>
      </c>
      <c r="BY176" s="14">
        <v>0</v>
      </c>
      <c r="BZ176" s="14">
        <v>0</v>
      </c>
      <c r="CA176" s="14">
        <v>0</v>
      </c>
      <c r="CB176" s="14">
        <v>0</v>
      </c>
      <c r="CC176" s="14">
        <v>0</v>
      </c>
      <c r="CD176" s="14">
        <v>0</v>
      </c>
      <c r="CE176" s="14">
        <v>0</v>
      </c>
      <c r="CF176" s="14">
        <v>0</v>
      </c>
      <c r="CG176" s="14">
        <v>0</v>
      </c>
      <c r="CH176" s="14">
        <v>0</v>
      </c>
      <c r="CI176" s="14">
        <v>0</v>
      </c>
      <c r="CJ176" s="14">
        <v>0</v>
      </c>
      <c r="CK176" s="14">
        <v>0</v>
      </c>
      <c r="CL176" s="14">
        <v>0</v>
      </c>
      <c r="CM176" s="14">
        <v>0</v>
      </c>
      <c r="CN176" s="14">
        <v>0</v>
      </c>
      <c r="CO176" s="14">
        <v>0</v>
      </c>
      <c r="CP176" s="14">
        <v>0</v>
      </c>
      <c r="CQ176" s="14">
        <v>0</v>
      </c>
      <c r="CR176" s="14">
        <v>0</v>
      </c>
      <c r="CS176" s="14">
        <v>0</v>
      </c>
      <c r="CT176" s="14">
        <v>0</v>
      </c>
      <c r="CU176" s="14">
        <v>0</v>
      </c>
      <c r="CV176" s="14">
        <v>0</v>
      </c>
      <c r="CW176" s="14">
        <v>0</v>
      </c>
      <c r="CX176" s="14">
        <v>0</v>
      </c>
      <c r="CY176" s="14">
        <v>0</v>
      </c>
      <c r="CZ176" s="14">
        <v>0</v>
      </c>
      <c r="DA176" s="14">
        <v>0</v>
      </c>
    </row>
    <row r="177" spans="1:105" s="13" customFormat="1" x14ac:dyDescent="0.15">
      <c r="A177" s="12"/>
      <c r="C177" s="14"/>
      <c r="D177" s="14"/>
      <c r="E177" s="14">
        <v>71</v>
      </c>
      <c r="F177" s="14">
        <v>2</v>
      </c>
      <c r="G177" s="14">
        <v>2</v>
      </c>
      <c r="H177" s="14">
        <v>2</v>
      </c>
      <c r="I177" s="14">
        <v>2</v>
      </c>
      <c r="J177" s="14">
        <v>2</v>
      </c>
      <c r="K177" s="14">
        <v>2</v>
      </c>
      <c r="L177" s="14">
        <v>2</v>
      </c>
      <c r="M177" s="14">
        <v>2</v>
      </c>
      <c r="N177" s="14">
        <v>2</v>
      </c>
      <c r="O177" s="14">
        <v>2</v>
      </c>
      <c r="P177" s="14">
        <v>2</v>
      </c>
      <c r="Q177" s="14">
        <v>2</v>
      </c>
      <c r="R177" s="14">
        <v>2</v>
      </c>
      <c r="S177" s="14">
        <v>2</v>
      </c>
      <c r="T177" s="14">
        <v>2</v>
      </c>
      <c r="U177" s="14">
        <v>2</v>
      </c>
      <c r="V177" s="14">
        <v>2</v>
      </c>
      <c r="W177" s="14">
        <v>2</v>
      </c>
      <c r="X177" s="14">
        <v>2</v>
      </c>
      <c r="Y177" s="14">
        <v>2</v>
      </c>
      <c r="Z177" s="14">
        <v>2</v>
      </c>
      <c r="AA177" s="14">
        <v>2</v>
      </c>
      <c r="AB177" s="14">
        <v>2</v>
      </c>
      <c r="AC177" s="14">
        <v>2</v>
      </c>
      <c r="AD177" s="14">
        <v>2</v>
      </c>
      <c r="AE177" s="14">
        <v>2</v>
      </c>
      <c r="AF177" s="14">
        <v>2</v>
      </c>
      <c r="AG177" s="14">
        <v>2</v>
      </c>
      <c r="AH177" s="14">
        <v>2</v>
      </c>
      <c r="AI177" s="14">
        <v>2</v>
      </c>
      <c r="AJ177" s="14">
        <v>2</v>
      </c>
      <c r="AK177" s="14">
        <v>2</v>
      </c>
      <c r="AL177" s="14">
        <v>2</v>
      </c>
      <c r="AM177" s="14">
        <v>2</v>
      </c>
      <c r="AN177" s="14">
        <v>2</v>
      </c>
      <c r="AO177" s="14">
        <v>2</v>
      </c>
      <c r="AP177" s="14">
        <v>2</v>
      </c>
      <c r="AQ177" s="14">
        <v>2</v>
      </c>
      <c r="AR177" s="14">
        <v>2</v>
      </c>
      <c r="AS177" s="14">
        <v>2</v>
      </c>
      <c r="AT177" s="14">
        <v>2</v>
      </c>
      <c r="AU177" s="14">
        <v>2</v>
      </c>
      <c r="AV177" s="14">
        <v>2</v>
      </c>
      <c r="AW177" s="14">
        <v>2</v>
      </c>
      <c r="AX177" s="14">
        <v>2</v>
      </c>
      <c r="AY177" s="14">
        <v>2</v>
      </c>
      <c r="AZ177" s="14">
        <v>2</v>
      </c>
      <c r="BA177" s="14">
        <v>2</v>
      </c>
      <c r="BB177" s="14">
        <v>2</v>
      </c>
      <c r="BC177" s="14">
        <v>2</v>
      </c>
      <c r="BD177" s="14">
        <v>2</v>
      </c>
      <c r="BE177" s="14">
        <v>2</v>
      </c>
      <c r="BF177" s="14">
        <v>2</v>
      </c>
      <c r="BG177" s="14">
        <v>2</v>
      </c>
      <c r="BH177" s="14">
        <v>2</v>
      </c>
      <c r="BI177" s="14">
        <v>2</v>
      </c>
      <c r="BJ177" s="14">
        <v>2</v>
      </c>
      <c r="BK177" s="14">
        <v>2</v>
      </c>
      <c r="BL177" s="14">
        <v>2</v>
      </c>
      <c r="BM177" s="14">
        <v>2</v>
      </c>
      <c r="BN177" s="14">
        <v>2</v>
      </c>
      <c r="BO177" s="14">
        <v>2</v>
      </c>
      <c r="BP177" s="14">
        <v>2</v>
      </c>
      <c r="BQ177" s="14">
        <v>2</v>
      </c>
      <c r="BR177" s="14">
        <v>2</v>
      </c>
      <c r="BS177" s="14">
        <v>2</v>
      </c>
      <c r="BT177" s="14">
        <v>2</v>
      </c>
      <c r="BU177" s="14">
        <v>2</v>
      </c>
      <c r="BV177" s="14">
        <v>2</v>
      </c>
      <c r="BW177" s="14">
        <v>2</v>
      </c>
      <c r="BX177" s="14">
        <v>1</v>
      </c>
      <c r="BY177" s="14">
        <v>0</v>
      </c>
      <c r="BZ177" s="14">
        <v>0</v>
      </c>
      <c r="CA177" s="14">
        <v>0</v>
      </c>
      <c r="CB177" s="14">
        <v>0</v>
      </c>
      <c r="CC177" s="14">
        <v>0</v>
      </c>
      <c r="CD177" s="14">
        <v>0</v>
      </c>
      <c r="CE177" s="14">
        <v>0</v>
      </c>
      <c r="CF177" s="14">
        <v>0</v>
      </c>
      <c r="CG177" s="14">
        <v>0</v>
      </c>
      <c r="CH177" s="14">
        <v>0</v>
      </c>
      <c r="CI177" s="14">
        <v>0</v>
      </c>
      <c r="CJ177" s="14">
        <v>0</v>
      </c>
      <c r="CK177" s="14">
        <v>0</v>
      </c>
      <c r="CL177" s="14">
        <v>0</v>
      </c>
      <c r="CM177" s="14">
        <v>0</v>
      </c>
      <c r="CN177" s="14">
        <v>0</v>
      </c>
      <c r="CO177" s="14">
        <v>0</v>
      </c>
      <c r="CP177" s="14">
        <v>0</v>
      </c>
      <c r="CQ177" s="14">
        <v>0</v>
      </c>
      <c r="CR177" s="14">
        <v>0</v>
      </c>
      <c r="CS177" s="14">
        <v>0</v>
      </c>
      <c r="CT177" s="14">
        <v>0</v>
      </c>
      <c r="CU177" s="14">
        <v>0</v>
      </c>
      <c r="CV177" s="14">
        <v>0</v>
      </c>
      <c r="CW177" s="14">
        <v>0</v>
      </c>
      <c r="CX177" s="14">
        <v>0</v>
      </c>
      <c r="CY177" s="14">
        <v>0</v>
      </c>
      <c r="CZ177" s="14">
        <v>0</v>
      </c>
      <c r="DA177" s="14">
        <v>0</v>
      </c>
    </row>
    <row r="178" spans="1:105" s="13" customFormat="1" x14ac:dyDescent="0.15">
      <c r="A178" s="12"/>
      <c r="C178" s="14"/>
      <c r="D178" s="14"/>
      <c r="E178" s="14">
        <v>72</v>
      </c>
      <c r="F178" s="14">
        <v>2</v>
      </c>
      <c r="G178" s="14">
        <v>2</v>
      </c>
      <c r="H178" s="14">
        <v>2</v>
      </c>
      <c r="I178" s="14">
        <v>2</v>
      </c>
      <c r="J178" s="14">
        <v>2</v>
      </c>
      <c r="K178" s="14">
        <v>2</v>
      </c>
      <c r="L178" s="14">
        <v>2</v>
      </c>
      <c r="M178" s="14">
        <v>2</v>
      </c>
      <c r="N178" s="14">
        <v>2</v>
      </c>
      <c r="O178" s="14">
        <v>2</v>
      </c>
      <c r="P178" s="14">
        <v>2</v>
      </c>
      <c r="Q178" s="14">
        <v>2</v>
      </c>
      <c r="R178" s="14">
        <v>2</v>
      </c>
      <c r="S178" s="14">
        <v>2</v>
      </c>
      <c r="T178" s="14">
        <v>2</v>
      </c>
      <c r="U178" s="14">
        <v>2</v>
      </c>
      <c r="V178" s="14">
        <v>2</v>
      </c>
      <c r="W178" s="14">
        <v>2</v>
      </c>
      <c r="X178" s="14">
        <v>2</v>
      </c>
      <c r="Y178" s="14">
        <v>2</v>
      </c>
      <c r="Z178" s="14">
        <v>2</v>
      </c>
      <c r="AA178" s="14">
        <v>2</v>
      </c>
      <c r="AB178" s="14">
        <v>2</v>
      </c>
      <c r="AC178" s="14">
        <v>2</v>
      </c>
      <c r="AD178" s="14">
        <v>2</v>
      </c>
      <c r="AE178" s="14">
        <v>2</v>
      </c>
      <c r="AF178" s="14">
        <v>2</v>
      </c>
      <c r="AG178" s="14">
        <v>2</v>
      </c>
      <c r="AH178" s="14">
        <v>2</v>
      </c>
      <c r="AI178" s="14">
        <v>2</v>
      </c>
      <c r="AJ178" s="14">
        <v>2</v>
      </c>
      <c r="AK178" s="14">
        <v>2</v>
      </c>
      <c r="AL178" s="14">
        <v>2</v>
      </c>
      <c r="AM178" s="14">
        <v>2</v>
      </c>
      <c r="AN178" s="14">
        <v>2</v>
      </c>
      <c r="AO178" s="14">
        <v>2</v>
      </c>
      <c r="AP178" s="14">
        <v>2</v>
      </c>
      <c r="AQ178" s="14">
        <v>2</v>
      </c>
      <c r="AR178" s="14">
        <v>2</v>
      </c>
      <c r="AS178" s="14">
        <v>2</v>
      </c>
      <c r="AT178" s="14">
        <v>2</v>
      </c>
      <c r="AU178" s="14">
        <v>2</v>
      </c>
      <c r="AV178" s="14">
        <v>2</v>
      </c>
      <c r="AW178" s="14">
        <v>2</v>
      </c>
      <c r="AX178" s="14">
        <v>2</v>
      </c>
      <c r="AY178" s="14">
        <v>2</v>
      </c>
      <c r="AZ178" s="14">
        <v>2</v>
      </c>
      <c r="BA178" s="14">
        <v>2</v>
      </c>
      <c r="BB178" s="14">
        <v>2</v>
      </c>
      <c r="BC178" s="14">
        <v>2</v>
      </c>
      <c r="BD178" s="14">
        <v>2</v>
      </c>
      <c r="BE178" s="14">
        <v>2</v>
      </c>
      <c r="BF178" s="14">
        <v>2</v>
      </c>
      <c r="BG178" s="14">
        <v>2</v>
      </c>
      <c r="BH178" s="14">
        <v>2</v>
      </c>
      <c r="BI178" s="14">
        <v>2</v>
      </c>
      <c r="BJ178" s="14">
        <v>2</v>
      </c>
      <c r="BK178" s="14">
        <v>2</v>
      </c>
      <c r="BL178" s="14">
        <v>2</v>
      </c>
      <c r="BM178" s="14">
        <v>2</v>
      </c>
      <c r="BN178" s="14">
        <v>2</v>
      </c>
      <c r="BO178" s="14">
        <v>2</v>
      </c>
      <c r="BP178" s="14">
        <v>2</v>
      </c>
      <c r="BQ178" s="14">
        <v>2</v>
      </c>
      <c r="BR178" s="14">
        <v>2</v>
      </c>
      <c r="BS178" s="14">
        <v>2</v>
      </c>
      <c r="BT178" s="14">
        <v>2</v>
      </c>
      <c r="BU178" s="14">
        <v>2</v>
      </c>
      <c r="BV178" s="14">
        <v>2</v>
      </c>
      <c r="BW178" s="14">
        <v>2</v>
      </c>
      <c r="BX178" s="14">
        <v>2</v>
      </c>
      <c r="BY178" s="14">
        <v>1</v>
      </c>
      <c r="BZ178" s="14">
        <v>0</v>
      </c>
      <c r="CA178" s="14">
        <v>0</v>
      </c>
      <c r="CB178" s="14">
        <v>0</v>
      </c>
      <c r="CC178" s="14">
        <v>0</v>
      </c>
      <c r="CD178" s="14">
        <v>0</v>
      </c>
      <c r="CE178" s="14">
        <v>0</v>
      </c>
      <c r="CF178" s="14">
        <v>0</v>
      </c>
      <c r="CG178" s="14">
        <v>0</v>
      </c>
      <c r="CH178" s="14">
        <v>0</v>
      </c>
      <c r="CI178" s="14">
        <v>0</v>
      </c>
      <c r="CJ178" s="14">
        <v>0</v>
      </c>
      <c r="CK178" s="14">
        <v>0</v>
      </c>
      <c r="CL178" s="14">
        <v>0</v>
      </c>
      <c r="CM178" s="14">
        <v>0</v>
      </c>
      <c r="CN178" s="14">
        <v>0</v>
      </c>
      <c r="CO178" s="14">
        <v>0</v>
      </c>
      <c r="CP178" s="14">
        <v>0</v>
      </c>
      <c r="CQ178" s="14">
        <v>0</v>
      </c>
      <c r="CR178" s="14">
        <v>0</v>
      </c>
      <c r="CS178" s="14">
        <v>0</v>
      </c>
      <c r="CT178" s="14">
        <v>0</v>
      </c>
      <c r="CU178" s="14">
        <v>0</v>
      </c>
      <c r="CV178" s="14">
        <v>0</v>
      </c>
      <c r="CW178" s="14">
        <v>0</v>
      </c>
      <c r="CX178" s="14">
        <v>0</v>
      </c>
      <c r="CY178" s="14">
        <v>0</v>
      </c>
      <c r="CZ178" s="14">
        <v>0</v>
      </c>
      <c r="DA178" s="14">
        <v>0</v>
      </c>
    </row>
    <row r="179" spans="1:105" s="13" customFormat="1" x14ac:dyDescent="0.15">
      <c r="A179" s="12"/>
      <c r="C179" s="14"/>
      <c r="D179" s="14"/>
      <c r="E179" s="14">
        <v>73</v>
      </c>
      <c r="F179" s="14">
        <v>2</v>
      </c>
      <c r="G179" s="14">
        <v>2</v>
      </c>
      <c r="H179" s="14">
        <v>2</v>
      </c>
      <c r="I179" s="14">
        <v>2</v>
      </c>
      <c r="J179" s="14">
        <v>2</v>
      </c>
      <c r="K179" s="14">
        <v>2</v>
      </c>
      <c r="L179" s="14">
        <v>2</v>
      </c>
      <c r="M179" s="14">
        <v>2</v>
      </c>
      <c r="N179" s="14">
        <v>2</v>
      </c>
      <c r="O179" s="14">
        <v>2</v>
      </c>
      <c r="P179" s="14">
        <v>2</v>
      </c>
      <c r="Q179" s="14">
        <v>2</v>
      </c>
      <c r="R179" s="14">
        <v>2</v>
      </c>
      <c r="S179" s="14">
        <v>2</v>
      </c>
      <c r="T179" s="14">
        <v>2</v>
      </c>
      <c r="U179" s="14">
        <v>2</v>
      </c>
      <c r="V179" s="14">
        <v>2</v>
      </c>
      <c r="W179" s="14">
        <v>2</v>
      </c>
      <c r="X179" s="14">
        <v>2</v>
      </c>
      <c r="Y179" s="14">
        <v>2</v>
      </c>
      <c r="Z179" s="14">
        <v>2</v>
      </c>
      <c r="AA179" s="14">
        <v>2</v>
      </c>
      <c r="AB179" s="14">
        <v>2</v>
      </c>
      <c r="AC179" s="14">
        <v>2</v>
      </c>
      <c r="AD179" s="14">
        <v>2</v>
      </c>
      <c r="AE179" s="14">
        <v>2</v>
      </c>
      <c r="AF179" s="14">
        <v>2</v>
      </c>
      <c r="AG179" s="14">
        <v>2</v>
      </c>
      <c r="AH179" s="14">
        <v>2</v>
      </c>
      <c r="AI179" s="14">
        <v>2</v>
      </c>
      <c r="AJ179" s="14">
        <v>2</v>
      </c>
      <c r="AK179" s="14">
        <v>2</v>
      </c>
      <c r="AL179" s="14">
        <v>2</v>
      </c>
      <c r="AM179" s="14">
        <v>2</v>
      </c>
      <c r="AN179" s="14">
        <v>2</v>
      </c>
      <c r="AO179" s="14">
        <v>2</v>
      </c>
      <c r="AP179" s="14">
        <v>2</v>
      </c>
      <c r="AQ179" s="14">
        <v>2</v>
      </c>
      <c r="AR179" s="14">
        <v>2</v>
      </c>
      <c r="AS179" s="14">
        <v>2</v>
      </c>
      <c r="AT179" s="14">
        <v>2</v>
      </c>
      <c r="AU179" s="14">
        <v>2</v>
      </c>
      <c r="AV179" s="14">
        <v>2</v>
      </c>
      <c r="AW179" s="14">
        <v>2</v>
      </c>
      <c r="AX179" s="14">
        <v>2</v>
      </c>
      <c r="AY179" s="14">
        <v>2</v>
      </c>
      <c r="AZ179" s="14">
        <v>2</v>
      </c>
      <c r="BA179" s="14">
        <v>2</v>
      </c>
      <c r="BB179" s="14">
        <v>2</v>
      </c>
      <c r="BC179" s="14">
        <v>2</v>
      </c>
      <c r="BD179" s="14">
        <v>2</v>
      </c>
      <c r="BE179" s="14">
        <v>2</v>
      </c>
      <c r="BF179" s="14">
        <v>2</v>
      </c>
      <c r="BG179" s="14">
        <v>2</v>
      </c>
      <c r="BH179" s="14">
        <v>2</v>
      </c>
      <c r="BI179" s="14">
        <v>2</v>
      </c>
      <c r="BJ179" s="14">
        <v>2</v>
      </c>
      <c r="BK179" s="14">
        <v>2</v>
      </c>
      <c r="BL179" s="14">
        <v>2</v>
      </c>
      <c r="BM179" s="14">
        <v>2</v>
      </c>
      <c r="BN179" s="14">
        <v>2</v>
      </c>
      <c r="BO179" s="14">
        <v>2</v>
      </c>
      <c r="BP179" s="14">
        <v>2</v>
      </c>
      <c r="BQ179" s="14">
        <v>2</v>
      </c>
      <c r="BR179" s="14">
        <v>2</v>
      </c>
      <c r="BS179" s="14">
        <v>2</v>
      </c>
      <c r="BT179" s="14">
        <v>2</v>
      </c>
      <c r="BU179" s="14">
        <v>2</v>
      </c>
      <c r="BV179" s="14">
        <v>2</v>
      </c>
      <c r="BW179" s="14">
        <v>2</v>
      </c>
      <c r="BX179" s="14">
        <v>2</v>
      </c>
      <c r="BY179" s="14">
        <v>2</v>
      </c>
      <c r="BZ179" s="14">
        <v>1</v>
      </c>
      <c r="CA179" s="14">
        <v>0</v>
      </c>
      <c r="CB179" s="14">
        <v>0</v>
      </c>
      <c r="CC179" s="14">
        <v>0</v>
      </c>
      <c r="CD179" s="14">
        <v>0</v>
      </c>
      <c r="CE179" s="14">
        <v>0</v>
      </c>
      <c r="CF179" s="14">
        <v>0</v>
      </c>
      <c r="CG179" s="14">
        <v>0</v>
      </c>
      <c r="CH179" s="14">
        <v>0</v>
      </c>
      <c r="CI179" s="14">
        <v>0</v>
      </c>
      <c r="CJ179" s="14">
        <v>0</v>
      </c>
      <c r="CK179" s="14">
        <v>0</v>
      </c>
      <c r="CL179" s="14">
        <v>0</v>
      </c>
      <c r="CM179" s="14">
        <v>0</v>
      </c>
      <c r="CN179" s="14">
        <v>0</v>
      </c>
      <c r="CO179" s="14">
        <v>0</v>
      </c>
      <c r="CP179" s="14">
        <v>0</v>
      </c>
      <c r="CQ179" s="14">
        <v>0</v>
      </c>
      <c r="CR179" s="14">
        <v>0</v>
      </c>
      <c r="CS179" s="14">
        <v>0</v>
      </c>
      <c r="CT179" s="14">
        <v>0</v>
      </c>
      <c r="CU179" s="14">
        <v>0</v>
      </c>
      <c r="CV179" s="14">
        <v>0</v>
      </c>
      <c r="CW179" s="14">
        <v>0</v>
      </c>
      <c r="CX179" s="14">
        <v>0</v>
      </c>
      <c r="CY179" s="14">
        <v>0</v>
      </c>
      <c r="CZ179" s="14">
        <v>0</v>
      </c>
      <c r="DA179" s="14">
        <v>0</v>
      </c>
    </row>
    <row r="180" spans="1:105" s="13" customFormat="1" x14ac:dyDescent="0.15">
      <c r="A180" s="12"/>
      <c r="C180" s="14"/>
      <c r="D180" s="14"/>
      <c r="E180" s="14">
        <v>74</v>
      </c>
      <c r="F180" s="14">
        <v>2</v>
      </c>
      <c r="G180" s="14">
        <v>2</v>
      </c>
      <c r="H180" s="14">
        <v>2</v>
      </c>
      <c r="I180" s="14">
        <v>2</v>
      </c>
      <c r="J180" s="14">
        <v>2</v>
      </c>
      <c r="K180" s="14">
        <v>2</v>
      </c>
      <c r="L180" s="14">
        <v>2</v>
      </c>
      <c r="M180" s="14">
        <v>2</v>
      </c>
      <c r="N180" s="14">
        <v>2</v>
      </c>
      <c r="O180" s="14">
        <v>2</v>
      </c>
      <c r="P180" s="14">
        <v>2</v>
      </c>
      <c r="Q180" s="14">
        <v>2</v>
      </c>
      <c r="R180" s="14">
        <v>2</v>
      </c>
      <c r="S180" s="14">
        <v>2</v>
      </c>
      <c r="T180" s="14">
        <v>2</v>
      </c>
      <c r="U180" s="14">
        <v>2</v>
      </c>
      <c r="V180" s="14">
        <v>2</v>
      </c>
      <c r="W180" s="14">
        <v>2</v>
      </c>
      <c r="X180" s="14">
        <v>2</v>
      </c>
      <c r="Y180" s="14">
        <v>2</v>
      </c>
      <c r="Z180" s="14">
        <v>2</v>
      </c>
      <c r="AA180" s="14">
        <v>2</v>
      </c>
      <c r="AB180" s="14">
        <v>2</v>
      </c>
      <c r="AC180" s="14">
        <v>2</v>
      </c>
      <c r="AD180" s="14">
        <v>2</v>
      </c>
      <c r="AE180" s="14">
        <v>2</v>
      </c>
      <c r="AF180" s="14">
        <v>2</v>
      </c>
      <c r="AG180" s="14">
        <v>2</v>
      </c>
      <c r="AH180" s="14">
        <v>2</v>
      </c>
      <c r="AI180" s="14">
        <v>2</v>
      </c>
      <c r="AJ180" s="14">
        <v>2</v>
      </c>
      <c r="AK180" s="14">
        <v>2</v>
      </c>
      <c r="AL180" s="14">
        <v>2</v>
      </c>
      <c r="AM180" s="14">
        <v>2</v>
      </c>
      <c r="AN180" s="14">
        <v>2</v>
      </c>
      <c r="AO180" s="14">
        <v>2</v>
      </c>
      <c r="AP180" s="14">
        <v>2</v>
      </c>
      <c r="AQ180" s="14">
        <v>2</v>
      </c>
      <c r="AR180" s="14">
        <v>2</v>
      </c>
      <c r="AS180" s="14">
        <v>2</v>
      </c>
      <c r="AT180" s="14">
        <v>2</v>
      </c>
      <c r="AU180" s="14">
        <v>2</v>
      </c>
      <c r="AV180" s="14">
        <v>2</v>
      </c>
      <c r="AW180" s="14">
        <v>2</v>
      </c>
      <c r="AX180" s="14">
        <v>2</v>
      </c>
      <c r="AY180" s="14">
        <v>2</v>
      </c>
      <c r="AZ180" s="14">
        <v>2</v>
      </c>
      <c r="BA180" s="14">
        <v>2</v>
      </c>
      <c r="BB180" s="14">
        <v>2</v>
      </c>
      <c r="BC180" s="14">
        <v>2</v>
      </c>
      <c r="BD180" s="14">
        <v>2</v>
      </c>
      <c r="BE180" s="14">
        <v>2</v>
      </c>
      <c r="BF180" s="14">
        <v>2</v>
      </c>
      <c r="BG180" s="14">
        <v>2</v>
      </c>
      <c r="BH180" s="14">
        <v>2</v>
      </c>
      <c r="BI180" s="14">
        <v>2</v>
      </c>
      <c r="BJ180" s="14">
        <v>2</v>
      </c>
      <c r="BK180" s="14">
        <v>2</v>
      </c>
      <c r="BL180" s="14">
        <v>2</v>
      </c>
      <c r="BM180" s="14">
        <v>2</v>
      </c>
      <c r="BN180" s="14">
        <v>2</v>
      </c>
      <c r="BO180" s="14">
        <v>2</v>
      </c>
      <c r="BP180" s="14">
        <v>2</v>
      </c>
      <c r="BQ180" s="14">
        <v>2</v>
      </c>
      <c r="BR180" s="14">
        <v>2</v>
      </c>
      <c r="BS180" s="14">
        <v>2</v>
      </c>
      <c r="BT180" s="14">
        <v>2</v>
      </c>
      <c r="BU180" s="14">
        <v>2</v>
      </c>
      <c r="BV180" s="14">
        <v>2</v>
      </c>
      <c r="BW180" s="14">
        <v>2</v>
      </c>
      <c r="BX180" s="14">
        <v>2</v>
      </c>
      <c r="BY180" s="14">
        <v>2</v>
      </c>
      <c r="BZ180" s="14">
        <v>2</v>
      </c>
      <c r="CA180" s="14">
        <v>1</v>
      </c>
      <c r="CB180" s="14">
        <v>0</v>
      </c>
      <c r="CC180" s="14">
        <v>0</v>
      </c>
      <c r="CD180" s="14">
        <v>0</v>
      </c>
      <c r="CE180" s="14">
        <v>0</v>
      </c>
      <c r="CF180" s="14">
        <v>0</v>
      </c>
      <c r="CG180" s="14">
        <v>0</v>
      </c>
      <c r="CH180" s="14">
        <v>0</v>
      </c>
      <c r="CI180" s="14">
        <v>0</v>
      </c>
      <c r="CJ180" s="14">
        <v>0</v>
      </c>
      <c r="CK180" s="14">
        <v>0</v>
      </c>
      <c r="CL180" s="14">
        <v>0</v>
      </c>
      <c r="CM180" s="14">
        <v>0</v>
      </c>
      <c r="CN180" s="14">
        <v>0</v>
      </c>
      <c r="CO180" s="14">
        <v>0</v>
      </c>
      <c r="CP180" s="14">
        <v>0</v>
      </c>
      <c r="CQ180" s="14">
        <v>0</v>
      </c>
      <c r="CR180" s="14">
        <v>0</v>
      </c>
      <c r="CS180" s="14">
        <v>0</v>
      </c>
      <c r="CT180" s="14">
        <v>0</v>
      </c>
      <c r="CU180" s="14">
        <v>0</v>
      </c>
      <c r="CV180" s="14">
        <v>0</v>
      </c>
      <c r="CW180" s="14">
        <v>0</v>
      </c>
      <c r="CX180" s="14">
        <v>0</v>
      </c>
      <c r="CY180" s="14">
        <v>0</v>
      </c>
      <c r="CZ180" s="14">
        <v>0</v>
      </c>
      <c r="DA180" s="14">
        <v>0</v>
      </c>
    </row>
    <row r="181" spans="1:105" s="13" customFormat="1" x14ac:dyDescent="0.15">
      <c r="A181" s="12"/>
      <c r="C181" s="14"/>
      <c r="D181" s="14"/>
      <c r="E181" s="14">
        <v>75</v>
      </c>
      <c r="F181" s="14">
        <v>2</v>
      </c>
      <c r="G181" s="14">
        <v>2</v>
      </c>
      <c r="H181" s="14">
        <v>2</v>
      </c>
      <c r="I181" s="14">
        <v>2</v>
      </c>
      <c r="J181" s="14">
        <v>2</v>
      </c>
      <c r="K181" s="14">
        <v>2</v>
      </c>
      <c r="L181" s="14">
        <v>2</v>
      </c>
      <c r="M181" s="14">
        <v>2</v>
      </c>
      <c r="N181" s="14">
        <v>2</v>
      </c>
      <c r="O181" s="14">
        <v>2</v>
      </c>
      <c r="P181" s="14">
        <v>2</v>
      </c>
      <c r="Q181" s="14">
        <v>2</v>
      </c>
      <c r="R181" s="14">
        <v>2</v>
      </c>
      <c r="S181" s="14">
        <v>2</v>
      </c>
      <c r="T181" s="14">
        <v>2</v>
      </c>
      <c r="U181" s="14">
        <v>2</v>
      </c>
      <c r="V181" s="14">
        <v>2</v>
      </c>
      <c r="W181" s="14">
        <v>2</v>
      </c>
      <c r="X181" s="14">
        <v>2</v>
      </c>
      <c r="Y181" s="14">
        <v>2</v>
      </c>
      <c r="Z181" s="14">
        <v>2</v>
      </c>
      <c r="AA181" s="14">
        <v>2</v>
      </c>
      <c r="AB181" s="14">
        <v>2</v>
      </c>
      <c r="AC181" s="14">
        <v>2</v>
      </c>
      <c r="AD181" s="14">
        <v>2</v>
      </c>
      <c r="AE181" s="14">
        <v>2</v>
      </c>
      <c r="AF181" s="14">
        <v>2</v>
      </c>
      <c r="AG181" s="14">
        <v>2</v>
      </c>
      <c r="AH181" s="14">
        <v>2</v>
      </c>
      <c r="AI181" s="14">
        <v>2</v>
      </c>
      <c r="AJ181" s="14">
        <v>2</v>
      </c>
      <c r="AK181" s="14">
        <v>2</v>
      </c>
      <c r="AL181" s="14">
        <v>2</v>
      </c>
      <c r="AM181" s="14">
        <v>2</v>
      </c>
      <c r="AN181" s="14">
        <v>2</v>
      </c>
      <c r="AO181" s="14">
        <v>2</v>
      </c>
      <c r="AP181" s="14">
        <v>2</v>
      </c>
      <c r="AQ181" s="14">
        <v>2</v>
      </c>
      <c r="AR181" s="14">
        <v>2</v>
      </c>
      <c r="AS181" s="14">
        <v>2</v>
      </c>
      <c r="AT181" s="14">
        <v>2</v>
      </c>
      <c r="AU181" s="14">
        <v>2</v>
      </c>
      <c r="AV181" s="14">
        <v>2</v>
      </c>
      <c r="AW181" s="14">
        <v>2</v>
      </c>
      <c r="AX181" s="14">
        <v>2</v>
      </c>
      <c r="AY181" s="14">
        <v>2</v>
      </c>
      <c r="AZ181" s="14">
        <v>2</v>
      </c>
      <c r="BA181" s="14">
        <v>2</v>
      </c>
      <c r="BB181" s="14">
        <v>2</v>
      </c>
      <c r="BC181" s="14">
        <v>2</v>
      </c>
      <c r="BD181" s="14">
        <v>2</v>
      </c>
      <c r="BE181" s="14">
        <v>2</v>
      </c>
      <c r="BF181" s="14">
        <v>2</v>
      </c>
      <c r="BG181" s="14">
        <v>2</v>
      </c>
      <c r="BH181" s="14">
        <v>2</v>
      </c>
      <c r="BI181" s="14">
        <v>2</v>
      </c>
      <c r="BJ181" s="14">
        <v>2</v>
      </c>
      <c r="BK181" s="14">
        <v>2</v>
      </c>
      <c r="BL181" s="14">
        <v>2</v>
      </c>
      <c r="BM181" s="14">
        <v>2</v>
      </c>
      <c r="BN181" s="14">
        <v>2</v>
      </c>
      <c r="BO181" s="14">
        <v>2</v>
      </c>
      <c r="BP181" s="14">
        <v>2</v>
      </c>
      <c r="BQ181" s="14">
        <v>2</v>
      </c>
      <c r="BR181" s="14">
        <v>2</v>
      </c>
      <c r="BS181" s="14">
        <v>2</v>
      </c>
      <c r="BT181" s="14">
        <v>2</v>
      </c>
      <c r="BU181" s="14">
        <v>2</v>
      </c>
      <c r="BV181" s="14">
        <v>2</v>
      </c>
      <c r="BW181" s="14">
        <v>2</v>
      </c>
      <c r="BX181" s="14">
        <v>2</v>
      </c>
      <c r="BY181" s="14">
        <v>2</v>
      </c>
      <c r="BZ181" s="14">
        <v>2</v>
      </c>
      <c r="CA181" s="14">
        <v>2</v>
      </c>
      <c r="CB181" s="14">
        <v>1</v>
      </c>
      <c r="CC181" s="14">
        <v>0</v>
      </c>
      <c r="CD181" s="14">
        <v>0</v>
      </c>
      <c r="CE181" s="14">
        <v>0</v>
      </c>
      <c r="CF181" s="14">
        <v>0</v>
      </c>
      <c r="CG181" s="14">
        <v>0</v>
      </c>
      <c r="CH181" s="14">
        <v>0</v>
      </c>
      <c r="CI181" s="14">
        <v>0</v>
      </c>
      <c r="CJ181" s="14">
        <v>0</v>
      </c>
      <c r="CK181" s="14">
        <v>0</v>
      </c>
      <c r="CL181" s="14">
        <v>0</v>
      </c>
      <c r="CM181" s="14">
        <v>0</v>
      </c>
      <c r="CN181" s="14">
        <v>0</v>
      </c>
      <c r="CO181" s="14">
        <v>0</v>
      </c>
      <c r="CP181" s="14">
        <v>0</v>
      </c>
      <c r="CQ181" s="14">
        <v>0</v>
      </c>
      <c r="CR181" s="14">
        <v>0</v>
      </c>
      <c r="CS181" s="14">
        <v>0</v>
      </c>
      <c r="CT181" s="14">
        <v>0</v>
      </c>
      <c r="CU181" s="14">
        <v>0</v>
      </c>
      <c r="CV181" s="14">
        <v>0</v>
      </c>
      <c r="CW181" s="14">
        <v>0</v>
      </c>
      <c r="CX181" s="14">
        <v>0</v>
      </c>
      <c r="CY181" s="14">
        <v>0</v>
      </c>
      <c r="CZ181" s="14">
        <v>0</v>
      </c>
      <c r="DA181" s="14">
        <v>0</v>
      </c>
    </row>
    <row r="182" spans="1:105" s="13" customFormat="1" x14ac:dyDescent="0.15">
      <c r="A182" s="12"/>
      <c r="C182" s="14"/>
      <c r="D182" s="14"/>
      <c r="E182" s="14">
        <v>76</v>
      </c>
      <c r="F182" s="14">
        <v>2</v>
      </c>
      <c r="G182" s="14">
        <v>2</v>
      </c>
      <c r="H182" s="14">
        <v>2</v>
      </c>
      <c r="I182" s="14">
        <v>2</v>
      </c>
      <c r="J182" s="14">
        <v>2</v>
      </c>
      <c r="K182" s="14">
        <v>2</v>
      </c>
      <c r="L182" s="14">
        <v>2</v>
      </c>
      <c r="M182" s="14">
        <v>2</v>
      </c>
      <c r="N182" s="14">
        <v>2</v>
      </c>
      <c r="O182" s="14">
        <v>2</v>
      </c>
      <c r="P182" s="14">
        <v>2</v>
      </c>
      <c r="Q182" s="14">
        <v>2</v>
      </c>
      <c r="R182" s="14">
        <v>2</v>
      </c>
      <c r="S182" s="14">
        <v>2</v>
      </c>
      <c r="T182" s="14">
        <v>2</v>
      </c>
      <c r="U182" s="14">
        <v>2</v>
      </c>
      <c r="V182" s="14">
        <v>2</v>
      </c>
      <c r="W182" s="14">
        <v>2</v>
      </c>
      <c r="X182" s="14">
        <v>2</v>
      </c>
      <c r="Y182" s="14">
        <v>2</v>
      </c>
      <c r="Z182" s="14">
        <v>2</v>
      </c>
      <c r="AA182" s="14">
        <v>2</v>
      </c>
      <c r="AB182" s="14">
        <v>2</v>
      </c>
      <c r="AC182" s="14">
        <v>2</v>
      </c>
      <c r="AD182" s="14">
        <v>2</v>
      </c>
      <c r="AE182" s="14">
        <v>2</v>
      </c>
      <c r="AF182" s="14">
        <v>2</v>
      </c>
      <c r="AG182" s="14">
        <v>2</v>
      </c>
      <c r="AH182" s="14">
        <v>2</v>
      </c>
      <c r="AI182" s="14">
        <v>2</v>
      </c>
      <c r="AJ182" s="14">
        <v>2</v>
      </c>
      <c r="AK182" s="14">
        <v>2</v>
      </c>
      <c r="AL182" s="14">
        <v>2</v>
      </c>
      <c r="AM182" s="14">
        <v>2</v>
      </c>
      <c r="AN182" s="14">
        <v>2</v>
      </c>
      <c r="AO182" s="14">
        <v>2</v>
      </c>
      <c r="AP182" s="14">
        <v>2</v>
      </c>
      <c r="AQ182" s="14">
        <v>2</v>
      </c>
      <c r="AR182" s="14">
        <v>2</v>
      </c>
      <c r="AS182" s="14">
        <v>2</v>
      </c>
      <c r="AT182" s="14">
        <v>2</v>
      </c>
      <c r="AU182" s="14">
        <v>2</v>
      </c>
      <c r="AV182" s="14">
        <v>2</v>
      </c>
      <c r="AW182" s="14">
        <v>2</v>
      </c>
      <c r="AX182" s="14">
        <v>2</v>
      </c>
      <c r="AY182" s="14">
        <v>2</v>
      </c>
      <c r="AZ182" s="14">
        <v>2</v>
      </c>
      <c r="BA182" s="14">
        <v>2</v>
      </c>
      <c r="BB182" s="14">
        <v>2</v>
      </c>
      <c r="BC182" s="14">
        <v>2</v>
      </c>
      <c r="BD182" s="14">
        <v>2</v>
      </c>
      <c r="BE182" s="14">
        <v>2</v>
      </c>
      <c r="BF182" s="14">
        <v>2</v>
      </c>
      <c r="BG182" s="14">
        <v>2</v>
      </c>
      <c r="BH182" s="14">
        <v>2</v>
      </c>
      <c r="BI182" s="14">
        <v>2</v>
      </c>
      <c r="BJ182" s="14">
        <v>2</v>
      </c>
      <c r="BK182" s="14">
        <v>2</v>
      </c>
      <c r="BL182" s="14">
        <v>2</v>
      </c>
      <c r="BM182" s="14">
        <v>2</v>
      </c>
      <c r="BN182" s="14">
        <v>2</v>
      </c>
      <c r="BO182" s="14">
        <v>2</v>
      </c>
      <c r="BP182" s="14">
        <v>2</v>
      </c>
      <c r="BQ182" s="14">
        <v>2</v>
      </c>
      <c r="BR182" s="14">
        <v>2</v>
      </c>
      <c r="BS182" s="14">
        <v>2</v>
      </c>
      <c r="BT182" s="14">
        <v>2</v>
      </c>
      <c r="BU182" s="14">
        <v>2</v>
      </c>
      <c r="BV182" s="14">
        <v>2</v>
      </c>
      <c r="BW182" s="14">
        <v>2</v>
      </c>
      <c r="BX182" s="14">
        <v>2</v>
      </c>
      <c r="BY182" s="14">
        <v>2</v>
      </c>
      <c r="BZ182" s="14">
        <v>2</v>
      </c>
      <c r="CA182" s="14">
        <v>2</v>
      </c>
      <c r="CB182" s="14">
        <v>2</v>
      </c>
      <c r="CC182" s="14">
        <v>1</v>
      </c>
      <c r="CD182" s="14">
        <v>0</v>
      </c>
      <c r="CE182" s="14">
        <v>0</v>
      </c>
      <c r="CF182" s="14">
        <v>0</v>
      </c>
      <c r="CG182" s="14">
        <v>0</v>
      </c>
      <c r="CH182" s="14">
        <v>0</v>
      </c>
      <c r="CI182" s="14">
        <v>0</v>
      </c>
      <c r="CJ182" s="14">
        <v>0</v>
      </c>
      <c r="CK182" s="14">
        <v>0</v>
      </c>
      <c r="CL182" s="14">
        <v>0</v>
      </c>
      <c r="CM182" s="14">
        <v>0</v>
      </c>
      <c r="CN182" s="14">
        <v>0</v>
      </c>
      <c r="CO182" s="14">
        <v>0</v>
      </c>
      <c r="CP182" s="14">
        <v>0</v>
      </c>
      <c r="CQ182" s="14">
        <v>0</v>
      </c>
      <c r="CR182" s="14">
        <v>0</v>
      </c>
      <c r="CS182" s="14">
        <v>0</v>
      </c>
      <c r="CT182" s="14">
        <v>0</v>
      </c>
      <c r="CU182" s="14">
        <v>0</v>
      </c>
      <c r="CV182" s="14">
        <v>0</v>
      </c>
      <c r="CW182" s="14">
        <v>0</v>
      </c>
      <c r="CX182" s="14">
        <v>0</v>
      </c>
      <c r="CY182" s="14">
        <v>0</v>
      </c>
      <c r="CZ182" s="14">
        <v>0</v>
      </c>
      <c r="DA182" s="14">
        <v>0</v>
      </c>
    </row>
    <row r="183" spans="1:105" s="13" customFormat="1" x14ac:dyDescent="0.15">
      <c r="A183" s="12"/>
      <c r="C183" s="14"/>
      <c r="D183" s="14"/>
      <c r="E183" s="14">
        <v>77</v>
      </c>
      <c r="F183" s="14">
        <v>2</v>
      </c>
      <c r="G183" s="14">
        <v>2</v>
      </c>
      <c r="H183" s="14">
        <v>2</v>
      </c>
      <c r="I183" s="14">
        <v>2</v>
      </c>
      <c r="J183" s="14">
        <v>2</v>
      </c>
      <c r="K183" s="14">
        <v>2</v>
      </c>
      <c r="L183" s="14">
        <v>2</v>
      </c>
      <c r="M183" s="14">
        <v>2</v>
      </c>
      <c r="N183" s="14">
        <v>2</v>
      </c>
      <c r="O183" s="14">
        <v>2</v>
      </c>
      <c r="P183" s="14">
        <v>2</v>
      </c>
      <c r="Q183" s="14">
        <v>2</v>
      </c>
      <c r="R183" s="14">
        <v>2</v>
      </c>
      <c r="S183" s="14">
        <v>2</v>
      </c>
      <c r="T183" s="14">
        <v>2</v>
      </c>
      <c r="U183" s="14">
        <v>2</v>
      </c>
      <c r="V183" s="14">
        <v>2</v>
      </c>
      <c r="W183" s="14">
        <v>2</v>
      </c>
      <c r="X183" s="14">
        <v>2</v>
      </c>
      <c r="Y183" s="14">
        <v>2</v>
      </c>
      <c r="Z183" s="14">
        <v>2</v>
      </c>
      <c r="AA183" s="14">
        <v>2</v>
      </c>
      <c r="AB183" s="14">
        <v>2</v>
      </c>
      <c r="AC183" s="14">
        <v>2</v>
      </c>
      <c r="AD183" s="14">
        <v>2</v>
      </c>
      <c r="AE183" s="14">
        <v>2</v>
      </c>
      <c r="AF183" s="14">
        <v>2</v>
      </c>
      <c r="AG183" s="14">
        <v>2</v>
      </c>
      <c r="AH183" s="14">
        <v>2</v>
      </c>
      <c r="AI183" s="14">
        <v>2</v>
      </c>
      <c r="AJ183" s="14">
        <v>2</v>
      </c>
      <c r="AK183" s="14">
        <v>2</v>
      </c>
      <c r="AL183" s="14">
        <v>2</v>
      </c>
      <c r="AM183" s="14">
        <v>2</v>
      </c>
      <c r="AN183" s="14">
        <v>2</v>
      </c>
      <c r="AO183" s="14">
        <v>2</v>
      </c>
      <c r="AP183" s="14">
        <v>2</v>
      </c>
      <c r="AQ183" s="14">
        <v>2</v>
      </c>
      <c r="AR183" s="14">
        <v>2</v>
      </c>
      <c r="AS183" s="14">
        <v>2</v>
      </c>
      <c r="AT183" s="14">
        <v>2</v>
      </c>
      <c r="AU183" s="14">
        <v>2</v>
      </c>
      <c r="AV183" s="14">
        <v>2</v>
      </c>
      <c r="AW183" s="14">
        <v>2</v>
      </c>
      <c r="AX183" s="14">
        <v>2</v>
      </c>
      <c r="AY183" s="14">
        <v>2</v>
      </c>
      <c r="AZ183" s="14">
        <v>2</v>
      </c>
      <c r="BA183" s="14">
        <v>2</v>
      </c>
      <c r="BB183" s="14">
        <v>2</v>
      </c>
      <c r="BC183" s="14">
        <v>2</v>
      </c>
      <c r="BD183" s="14">
        <v>2</v>
      </c>
      <c r="BE183" s="14">
        <v>2</v>
      </c>
      <c r="BF183" s="14">
        <v>2</v>
      </c>
      <c r="BG183" s="14">
        <v>2</v>
      </c>
      <c r="BH183" s="14">
        <v>2</v>
      </c>
      <c r="BI183" s="14">
        <v>2</v>
      </c>
      <c r="BJ183" s="14">
        <v>2</v>
      </c>
      <c r="BK183" s="14">
        <v>2</v>
      </c>
      <c r="BL183" s="14">
        <v>2</v>
      </c>
      <c r="BM183" s="14">
        <v>2</v>
      </c>
      <c r="BN183" s="14">
        <v>2</v>
      </c>
      <c r="BO183" s="14">
        <v>2</v>
      </c>
      <c r="BP183" s="14">
        <v>2</v>
      </c>
      <c r="BQ183" s="14">
        <v>2</v>
      </c>
      <c r="BR183" s="14">
        <v>2</v>
      </c>
      <c r="BS183" s="14">
        <v>2</v>
      </c>
      <c r="BT183" s="14">
        <v>2</v>
      </c>
      <c r="BU183" s="14">
        <v>2</v>
      </c>
      <c r="BV183" s="14">
        <v>2</v>
      </c>
      <c r="BW183" s="14">
        <v>2</v>
      </c>
      <c r="BX183" s="14">
        <v>2</v>
      </c>
      <c r="BY183" s="14">
        <v>2</v>
      </c>
      <c r="BZ183" s="14">
        <v>2</v>
      </c>
      <c r="CA183" s="14">
        <v>2</v>
      </c>
      <c r="CB183" s="14">
        <v>2</v>
      </c>
      <c r="CC183" s="14">
        <v>2</v>
      </c>
      <c r="CD183" s="14">
        <v>1</v>
      </c>
      <c r="CE183" s="14">
        <v>0</v>
      </c>
      <c r="CF183" s="14">
        <v>0</v>
      </c>
      <c r="CG183" s="14">
        <v>0</v>
      </c>
      <c r="CH183" s="14">
        <v>0</v>
      </c>
      <c r="CI183" s="14">
        <v>0</v>
      </c>
      <c r="CJ183" s="14">
        <v>0</v>
      </c>
      <c r="CK183" s="14">
        <v>0</v>
      </c>
      <c r="CL183" s="14">
        <v>0</v>
      </c>
      <c r="CM183" s="14">
        <v>0</v>
      </c>
      <c r="CN183" s="14">
        <v>0</v>
      </c>
      <c r="CO183" s="14">
        <v>0</v>
      </c>
      <c r="CP183" s="14">
        <v>0</v>
      </c>
      <c r="CQ183" s="14">
        <v>0</v>
      </c>
      <c r="CR183" s="14">
        <v>0</v>
      </c>
      <c r="CS183" s="14">
        <v>0</v>
      </c>
      <c r="CT183" s="14">
        <v>0</v>
      </c>
      <c r="CU183" s="14">
        <v>0</v>
      </c>
      <c r="CV183" s="14">
        <v>0</v>
      </c>
      <c r="CW183" s="14">
        <v>0</v>
      </c>
      <c r="CX183" s="14">
        <v>0</v>
      </c>
      <c r="CY183" s="14">
        <v>0</v>
      </c>
      <c r="CZ183" s="14">
        <v>0</v>
      </c>
      <c r="DA183" s="14">
        <v>0</v>
      </c>
    </row>
    <row r="184" spans="1:105" s="13" customFormat="1" x14ac:dyDescent="0.15">
      <c r="A184" s="12"/>
      <c r="C184" s="14"/>
      <c r="D184" s="14"/>
      <c r="E184" s="14">
        <v>78</v>
      </c>
      <c r="F184" s="14">
        <v>2</v>
      </c>
      <c r="G184" s="14">
        <v>2</v>
      </c>
      <c r="H184" s="14">
        <v>2</v>
      </c>
      <c r="I184" s="14">
        <v>2</v>
      </c>
      <c r="J184" s="14">
        <v>2</v>
      </c>
      <c r="K184" s="14">
        <v>2</v>
      </c>
      <c r="L184" s="14">
        <v>2</v>
      </c>
      <c r="M184" s="14">
        <v>2</v>
      </c>
      <c r="N184" s="14">
        <v>2</v>
      </c>
      <c r="O184" s="14">
        <v>2</v>
      </c>
      <c r="P184" s="14">
        <v>2</v>
      </c>
      <c r="Q184" s="14">
        <v>2</v>
      </c>
      <c r="R184" s="14">
        <v>2</v>
      </c>
      <c r="S184" s="14">
        <v>2</v>
      </c>
      <c r="T184" s="14">
        <v>2</v>
      </c>
      <c r="U184" s="14">
        <v>2</v>
      </c>
      <c r="V184" s="14">
        <v>2</v>
      </c>
      <c r="W184" s="14">
        <v>2</v>
      </c>
      <c r="X184" s="14">
        <v>2</v>
      </c>
      <c r="Y184" s="14">
        <v>2</v>
      </c>
      <c r="Z184" s="14">
        <v>2</v>
      </c>
      <c r="AA184" s="14">
        <v>2</v>
      </c>
      <c r="AB184" s="14">
        <v>2</v>
      </c>
      <c r="AC184" s="14">
        <v>2</v>
      </c>
      <c r="AD184" s="14">
        <v>2</v>
      </c>
      <c r="AE184" s="14">
        <v>2</v>
      </c>
      <c r="AF184" s="14">
        <v>2</v>
      </c>
      <c r="AG184" s="14">
        <v>2</v>
      </c>
      <c r="AH184" s="14">
        <v>2</v>
      </c>
      <c r="AI184" s="14">
        <v>2</v>
      </c>
      <c r="AJ184" s="14">
        <v>2</v>
      </c>
      <c r="AK184" s="14">
        <v>2</v>
      </c>
      <c r="AL184" s="14">
        <v>2</v>
      </c>
      <c r="AM184" s="14">
        <v>2</v>
      </c>
      <c r="AN184" s="14">
        <v>2</v>
      </c>
      <c r="AO184" s="14">
        <v>2</v>
      </c>
      <c r="AP184" s="14">
        <v>2</v>
      </c>
      <c r="AQ184" s="14">
        <v>2</v>
      </c>
      <c r="AR184" s="14">
        <v>2</v>
      </c>
      <c r="AS184" s="14">
        <v>2</v>
      </c>
      <c r="AT184" s="14">
        <v>2</v>
      </c>
      <c r="AU184" s="14">
        <v>2</v>
      </c>
      <c r="AV184" s="14">
        <v>2</v>
      </c>
      <c r="AW184" s="14">
        <v>2</v>
      </c>
      <c r="AX184" s="14">
        <v>2</v>
      </c>
      <c r="AY184" s="14">
        <v>2</v>
      </c>
      <c r="AZ184" s="14">
        <v>2</v>
      </c>
      <c r="BA184" s="14">
        <v>2</v>
      </c>
      <c r="BB184" s="14">
        <v>2</v>
      </c>
      <c r="BC184" s="14">
        <v>2</v>
      </c>
      <c r="BD184" s="14">
        <v>2</v>
      </c>
      <c r="BE184" s="14">
        <v>2</v>
      </c>
      <c r="BF184" s="14">
        <v>2</v>
      </c>
      <c r="BG184" s="14">
        <v>2</v>
      </c>
      <c r="BH184" s="14">
        <v>2</v>
      </c>
      <c r="BI184" s="14">
        <v>2</v>
      </c>
      <c r="BJ184" s="14">
        <v>2</v>
      </c>
      <c r="BK184" s="14">
        <v>2</v>
      </c>
      <c r="BL184" s="14">
        <v>2</v>
      </c>
      <c r="BM184" s="14">
        <v>2</v>
      </c>
      <c r="BN184" s="14">
        <v>2</v>
      </c>
      <c r="BO184" s="14">
        <v>2</v>
      </c>
      <c r="BP184" s="14">
        <v>2</v>
      </c>
      <c r="BQ184" s="14">
        <v>2</v>
      </c>
      <c r="BR184" s="14">
        <v>2</v>
      </c>
      <c r="BS184" s="14">
        <v>2</v>
      </c>
      <c r="BT184" s="14">
        <v>2</v>
      </c>
      <c r="BU184" s="14">
        <v>2</v>
      </c>
      <c r="BV184" s="14">
        <v>2</v>
      </c>
      <c r="BW184" s="14">
        <v>2</v>
      </c>
      <c r="BX184" s="14">
        <v>2</v>
      </c>
      <c r="BY184" s="14">
        <v>2</v>
      </c>
      <c r="BZ184" s="14">
        <v>2</v>
      </c>
      <c r="CA184" s="14">
        <v>2</v>
      </c>
      <c r="CB184" s="14">
        <v>2</v>
      </c>
      <c r="CC184" s="14">
        <v>2</v>
      </c>
      <c r="CD184" s="14">
        <v>2</v>
      </c>
      <c r="CE184" s="14">
        <v>1</v>
      </c>
      <c r="CF184" s="14">
        <v>0</v>
      </c>
      <c r="CG184" s="14">
        <v>0</v>
      </c>
      <c r="CH184" s="14">
        <v>0</v>
      </c>
      <c r="CI184" s="14">
        <v>0</v>
      </c>
      <c r="CJ184" s="14">
        <v>0</v>
      </c>
      <c r="CK184" s="14">
        <v>0</v>
      </c>
      <c r="CL184" s="14">
        <v>0</v>
      </c>
      <c r="CM184" s="14">
        <v>0</v>
      </c>
      <c r="CN184" s="14">
        <v>0</v>
      </c>
      <c r="CO184" s="14">
        <v>0</v>
      </c>
      <c r="CP184" s="14">
        <v>0</v>
      </c>
      <c r="CQ184" s="14">
        <v>0</v>
      </c>
      <c r="CR184" s="14">
        <v>0</v>
      </c>
      <c r="CS184" s="14">
        <v>0</v>
      </c>
      <c r="CT184" s="14">
        <v>0</v>
      </c>
      <c r="CU184" s="14">
        <v>0</v>
      </c>
      <c r="CV184" s="14">
        <v>0</v>
      </c>
      <c r="CW184" s="14">
        <v>0</v>
      </c>
      <c r="CX184" s="14">
        <v>0</v>
      </c>
      <c r="CY184" s="14">
        <v>0</v>
      </c>
      <c r="CZ184" s="14">
        <v>0</v>
      </c>
      <c r="DA184" s="14">
        <v>0</v>
      </c>
    </row>
    <row r="185" spans="1:105" s="13" customFormat="1" x14ac:dyDescent="0.15">
      <c r="A185" s="12"/>
      <c r="C185" s="14"/>
      <c r="D185" s="14"/>
      <c r="E185" s="14">
        <v>79</v>
      </c>
      <c r="F185" s="14">
        <v>2</v>
      </c>
      <c r="G185" s="14">
        <v>2</v>
      </c>
      <c r="H185" s="14">
        <v>2</v>
      </c>
      <c r="I185" s="14">
        <v>2</v>
      </c>
      <c r="J185" s="14">
        <v>2</v>
      </c>
      <c r="K185" s="14">
        <v>2</v>
      </c>
      <c r="L185" s="14">
        <v>2</v>
      </c>
      <c r="M185" s="14">
        <v>2</v>
      </c>
      <c r="N185" s="14">
        <v>2</v>
      </c>
      <c r="O185" s="14">
        <v>2</v>
      </c>
      <c r="P185" s="14">
        <v>2</v>
      </c>
      <c r="Q185" s="14">
        <v>2</v>
      </c>
      <c r="R185" s="14">
        <v>2</v>
      </c>
      <c r="S185" s="14">
        <v>2</v>
      </c>
      <c r="T185" s="14">
        <v>2</v>
      </c>
      <c r="U185" s="14">
        <v>2</v>
      </c>
      <c r="V185" s="14">
        <v>2</v>
      </c>
      <c r="W185" s="14">
        <v>2</v>
      </c>
      <c r="X185" s="14">
        <v>2</v>
      </c>
      <c r="Y185" s="14">
        <v>2</v>
      </c>
      <c r="Z185" s="14">
        <v>2</v>
      </c>
      <c r="AA185" s="14">
        <v>2</v>
      </c>
      <c r="AB185" s="14">
        <v>2</v>
      </c>
      <c r="AC185" s="14">
        <v>2</v>
      </c>
      <c r="AD185" s="14">
        <v>2</v>
      </c>
      <c r="AE185" s="14">
        <v>2</v>
      </c>
      <c r="AF185" s="14">
        <v>2</v>
      </c>
      <c r="AG185" s="14">
        <v>2</v>
      </c>
      <c r="AH185" s="14">
        <v>2</v>
      </c>
      <c r="AI185" s="14">
        <v>2</v>
      </c>
      <c r="AJ185" s="14">
        <v>2</v>
      </c>
      <c r="AK185" s="14">
        <v>2</v>
      </c>
      <c r="AL185" s="14">
        <v>2</v>
      </c>
      <c r="AM185" s="14">
        <v>2</v>
      </c>
      <c r="AN185" s="14">
        <v>2</v>
      </c>
      <c r="AO185" s="14">
        <v>2</v>
      </c>
      <c r="AP185" s="14">
        <v>2</v>
      </c>
      <c r="AQ185" s="14">
        <v>2</v>
      </c>
      <c r="AR185" s="14">
        <v>2</v>
      </c>
      <c r="AS185" s="14">
        <v>2</v>
      </c>
      <c r="AT185" s="14">
        <v>2</v>
      </c>
      <c r="AU185" s="14">
        <v>2</v>
      </c>
      <c r="AV185" s="14">
        <v>2</v>
      </c>
      <c r="AW185" s="14">
        <v>2</v>
      </c>
      <c r="AX185" s="14">
        <v>2</v>
      </c>
      <c r="AY185" s="14">
        <v>2</v>
      </c>
      <c r="AZ185" s="14">
        <v>2</v>
      </c>
      <c r="BA185" s="14">
        <v>2</v>
      </c>
      <c r="BB185" s="14">
        <v>2</v>
      </c>
      <c r="BC185" s="14">
        <v>2</v>
      </c>
      <c r="BD185" s="14">
        <v>2</v>
      </c>
      <c r="BE185" s="14">
        <v>2</v>
      </c>
      <c r="BF185" s="14">
        <v>2</v>
      </c>
      <c r="BG185" s="14">
        <v>2</v>
      </c>
      <c r="BH185" s="14">
        <v>2</v>
      </c>
      <c r="BI185" s="14">
        <v>2</v>
      </c>
      <c r="BJ185" s="14">
        <v>2</v>
      </c>
      <c r="BK185" s="14">
        <v>2</v>
      </c>
      <c r="BL185" s="14">
        <v>2</v>
      </c>
      <c r="BM185" s="14">
        <v>2</v>
      </c>
      <c r="BN185" s="14">
        <v>2</v>
      </c>
      <c r="BO185" s="14">
        <v>2</v>
      </c>
      <c r="BP185" s="14">
        <v>2</v>
      </c>
      <c r="BQ185" s="14">
        <v>2</v>
      </c>
      <c r="BR185" s="14">
        <v>2</v>
      </c>
      <c r="BS185" s="14">
        <v>2</v>
      </c>
      <c r="BT185" s="14">
        <v>2</v>
      </c>
      <c r="BU185" s="14">
        <v>2</v>
      </c>
      <c r="BV185" s="14">
        <v>2</v>
      </c>
      <c r="BW185" s="14">
        <v>2</v>
      </c>
      <c r="BX185" s="14">
        <v>2</v>
      </c>
      <c r="BY185" s="14">
        <v>2</v>
      </c>
      <c r="BZ185" s="14">
        <v>2</v>
      </c>
      <c r="CA185" s="14">
        <v>2</v>
      </c>
      <c r="CB185" s="14">
        <v>2</v>
      </c>
      <c r="CC185" s="14">
        <v>2</v>
      </c>
      <c r="CD185" s="14">
        <v>2</v>
      </c>
      <c r="CE185" s="14">
        <v>2</v>
      </c>
      <c r="CF185" s="14">
        <v>1</v>
      </c>
      <c r="CG185" s="14">
        <v>0</v>
      </c>
      <c r="CH185" s="14">
        <v>0</v>
      </c>
      <c r="CI185" s="14">
        <v>0</v>
      </c>
      <c r="CJ185" s="14">
        <v>0</v>
      </c>
      <c r="CK185" s="14">
        <v>0</v>
      </c>
      <c r="CL185" s="14">
        <v>0</v>
      </c>
      <c r="CM185" s="14">
        <v>0</v>
      </c>
      <c r="CN185" s="14">
        <v>0</v>
      </c>
      <c r="CO185" s="14">
        <v>0</v>
      </c>
      <c r="CP185" s="14">
        <v>0</v>
      </c>
      <c r="CQ185" s="14">
        <v>0</v>
      </c>
      <c r="CR185" s="14">
        <v>0</v>
      </c>
      <c r="CS185" s="14">
        <v>0</v>
      </c>
      <c r="CT185" s="14">
        <v>0</v>
      </c>
      <c r="CU185" s="14">
        <v>0</v>
      </c>
      <c r="CV185" s="14">
        <v>0</v>
      </c>
      <c r="CW185" s="14">
        <v>0</v>
      </c>
      <c r="CX185" s="14">
        <v>0</v>
      </c>
      <c r="CY185" s="14">
        <v>0</v>
      </c>
      <c r="CZ185" s="14">
        <v>0</v>
      </c>
      <c r="DA185" s="14">
        <v>0</v>
      </c>
    </row>
    <row r="186" spans="1:105" s="13" customFormat="1" x14ac:dyDescent="0.15">
      <c r="A186" s="12"/>
      <c r="C186" s="14"/>
      <c r="D186" s="14"/>
      <c r="E186" s="14">
        <v>80</v>
      </c>
      <c r="F186" s="14">
        <v>2</v>
      </c>
      <c r="G186" s="14">
        <v>2</v>
      </c>
      <c r="H186" s="14">
        <v>2</v>
      </c>
      <c r="I186" s="14">
        <v>2</v>
      </c>
      <c r="J186" s="14">
        <v>2</v>
      </c>
      <c r="K186" s="14">
        <v>2</v>
      </c>
      <c r="L186" s="14">
        <v>2</v>
      </c>
      <c r="M186" s="14">
        <v>2</v>
      </c>
      <c r="N186" s="14">
        <v>2</v>
      </c>
      <c r="O186" s="14">
        <v>2</v>
      </c>
      <c r="P186" s="14">
        <v>2</v>
      </c>
      <c r="Q186" s="14">
        <v>2</v>
      </c>
      <c r="R186" s="14">
        <v>2</v>
      </c>
      <c r="S186" s="14">
        <v>2</v>
      </c>
      <c r="T186" s="14">
        <v>2</v>
      </c>
      <c r="U186" s="14">
        <v>2</v>
      </c>
      <c r="V186" s="14">
        <v>2</v>
      </c>
      <c r="W186" s="14">
        <v>2</v>
      </c>
      <c r="X186" s="14">
        <v>2</v>
      </c>
      <c r="Y186" s="14">
        <v>2</v>
      </c>
      <c r="Z186" s="14">
        <v>2</v>
      </c>
      <c r="AA186" s="14">
        <v>2</v>
      </c>
      <c r="AB186" s="14">
        <v>2</v>
      </c>
      <c r="AC186" s="14">
        <v>2</v>
      </c>
      <c r="AD186" s="14">
        <v>2</v>
      </c>
      <c r="AE186" s="14">
        <v>2</v>
      </c>
      <c r="AF186" s="14">
        <v>2</v>
      </c>
      <c r="AG186" s="14">
        <v>2</v>
      </c>
      <c r="AH186" s="14">
        <v>2</v>
      </c>
      <c r="AI186" s="14">
        <v>2</v>
      </c>
      <c r="AJ186" s="14">
        <v>2</v>
      </c>
      <c r="AK186" s="14">
        <v>2</v>
      </c>
      <c r="AL186" s="14">
        <v>2</v>
      </c>
      <c r="AM186" s="14">
        <v>2</v>
      </c>
      <c r="AN186" s="14">
        <v>2</v>
      </c>
      <c r="AO186" s="14">
        <v>2</v>
      </c>
      <c r="AP186" s="14">
        <v>2</v>
      </c>
      <c r="AQ186" s="14">
        <v>2</v>
      </c>
      <c r="AR186" s="14">
        <v>2</v>
      </c>
      <c r="AS186" s="14">
        <v>2</v>
      </c>
      <c r="AT186" s="14">
        <v>2</v>
      </c>
      <c r="AU186" s="14">
        <v>2</v>
      </c>
      <c r="AV186" s="14">
        <v>2</v>
      </c>
      <c r="AW186" s="14">
        <v>2</v>
      </c>
      <c r="AX186" s="14">
        <v>2</v>
      </c>
      <c r="AY186" s="14">
        <v>2</v>
      </c>
      <c r="AZ186" s="14">
        <v>2</v>
      </c>
      <c r="BA186" s="14">
        <v>2</v>
      </c>
      <c r="BB186" s="14">
        <v>2</v>
      </c>
      <c r="BC186" s="14">
        <v>2</v>
      </c>
      <c r="BD186" s="14">
        <v>2</v>
      </c>
      <c r="BE186" s="14">
        <v>2</v>
      </c>
      <c r="BF186" s="14">
        <v>2</v>
      </c>
      <c r="BG186" s="14">
        <v>2</v>
      </c>
      <c r="BH186" s="14">
        <v>2</v>
      </c>
      <c r="BI186" s="14">
        <v>2</v>
      </c>
      <c r="BJ186" s="14">
        <v>2</v>
      </c>
      <c r="BK186" s="14">
        <v>2</v>
      </c>
      <c r="BL186" s="14">
        <v>2</v>
      </c>
      <c r="BM186" s="14">
        <v>2</v>
      </c>
      <c r="BN186" s="14">
        <v>2</v>
      </c>
      <c r="BO186" s="14">
        <v>2</v>
      </c>
      <c r="BP186" s="14">
        <v>2</v>
      </c>
      <c r="BQ186" s="14">
        <v>2</v>
      </c>
      <c r="BR186" s="14">
        <v>2</v>
      </c>
      <c r="BS186" s="14">
        <v>2</v>
      </c>
      <c r="BT186" s="14">
        <v>2</v>
      </c>
      <c r="BU186" s="14">
        <v>2</v>
      </c>
      <c r="BV186" s="14">
        <v>2</v>
      </c>
      <c r="BW186" s="14">
        <v>2</v>
      </c>
      <c r="BX186" s="14">
        <v>2</v>
      </c>
      <c r="BY186" s="14">
        <v>2</v>
      </c>
      <c r="BZ186" s="14">
        <v>2</v>
      </c>
      <c r="CA186" s="14">
        <v>2</v>
      </c>
      <c r="CB186" s="14">
        <v>2</v>
      </c>
      <c r="CC186" s="14">
        <v>2</v>
      </c>
      <c r="CD186" s="14">
        <v>2</v>
      </c>
      <c r="CE186" s="14">
        <v>2</v>
      </c>
      <c r="CF186" s="14">
        <v>2</v>
      </c>
      <c r="CG186" s="14">
        <v>1</v>
      </c>
      <c r="CH186" s="14">
        <v>0</v>
      </c>
      <c r="CI186" s="14">
        <v>0</v>
      </c>
      <c r="CJ186" s="14">
        <v>0</v>
      </c>
      <c r="CK186" s="14">
        <v>0</v>
      </c>
      <c r="CL186" s="14">
        <v>0</v>
      </c>
      <c r="CM186" s="14">
        <v>0</v>
      </c>
      <c r="CN186" s="14">
        <v>0</v>
      </c>
      <c r="CO186" s="14">
        <v>0</v>
      </c>
      <c r="CP186" s="14">
        <v>0</v>
      </c>
      <c r="CQ186" s="14">
        <v>0</v>
      </c>
      <c r="CR186" s="14">
        <v>0</v>
      </c>
      <c r="CS186" s="14">
        <v>0</v>
      </c>
      <c r="CT186" s="14">
        <v>0</v>
      </c>
      <c r="CU186" s="14">
        <v>0</v>
      </c>
      <c r="CV186" s="14">
        <v>0</v>
      </c>
      <c r="CW186" s="14">
        <v>0</v>
      </c>
      <c r="CX186" s="14">
        <v>0</v>
      </c>
      <c r="CY186" s="14">
        <v>0</v>
      </c>
      <c r="CZ186" s="14">
        <v>0</v>
      </c>
      <c r="DA186" s="14">
        <v>0</v>
      </c>
    </row>
    <row r="187" spans="1:105" s="13" customFormat="1" x14ac:dyDescent="0.15">
      <c r="A187" s="12"/>
      <c r="C187" s="14"/>
      <c r="D187" s="14"/>
      <c r="E187" s="14">
        <v>81</v>
      </c>
      <c r="F187" s="14">
        <v>2</v>
      </c>
      <c r="G187" s="14">
        <v>2</v>
      </c>
      <c r="H187" s="14">
        <v>2</v>
      </c>
      <c r="I187" s="14">
        <v>2</v>
      </c>
      <c r="J187" s="14">
        <v>2</v>
      </c>
      <c r="K187" s="14">
        <v>2</v>
      </c>
      <c r="L187" s="14">
        <v>2</v>
      </c>
      <c r="M187" s="14">
        <v>2</v>
      </c>
      <c r="N187" s="14">
        <v>2</v>
      </c>
      <c r="O187" s="14">
        <v>2</v>
      </c>
      <c r="P187" s="14">
        <v>2</v>
      </c>
      <c r="Q187" s="14">
        <v>2</v>
      </c>
      <c r="R187" s="14">
        <v>2</v>
      </c>
      <c r="S187" s="14">
        <v>2</v>
      </c>
      <c r="T187" s="14">
        <v>2</v>
      </c>
      <c r="U187" s="14">
        <v>2</v>
      </c>
      <c r="V187" s="14">
        <v>2</v>
      </c>
      <c r="W187" s="14">
        <v>2</v>
      </c>
      <c r="X187" s="14">
        <v>2</v>
      </c>
      <c r="Y187" s="14">
        <v>2</v>
      </c>
      <c r="Z187" s="14">
        <v>2</v>
      </c>
      <c r="AA187" s="14">
        <v>2</v>
      </c>
      <c r="AB187" s="14">
        <v>2</v>
      </c>
      <c r="AC187" s="14">
        <v>2</v>
      </c>
      <c r="AD187" s="14">
        <v>2</v>
      </c>
      <c r="AE187" s="14">
        <v>2</v>
      </c>
      <c r="AF187" s="14">
        <v>2</v>
      </c>
      <c r="AG187" s="14">
        <v>2</v>
      </c>
      <c r="AH187" s="14">
        <v>2</v>
      </c>
      <c r="AI187" s="14">
        <v>2</v>
      </c>
      <c r="AJ187" s="14">
        <v>2</v>
      </c>
      <c r="AK187" s="14">
        <v>2</v>
      </c>
      <c r="AL187" s="14">
        <v>2</v>
      </c>
      <c r="AM187" s="14">
        <v>2</v>
      </c>
      <c r="AN187" s="14">
        <v>2</v>
      </c>
      <c r="AO187" s="14">
        <v>2</v>
      </c>
      <c r="AP187" s="14">
        <v>2</v>
      </c>
      <c r="AQ187" s="14">
        <v>2</v>
      </c>
      <c r="AR187" s="14">
        <v>2</v>
      </c>
      <c r="AS187" s="14">
        <v>2</v>
      </c>
      <c r="AT187" s="14">
        <v>2</v>
      </c>
      <c r="AU187" s="14">
        <v>2</v>
      </c>
      <c r="AV187" s="14">
        <v>2</v>
      </c>
      <c r="AW187" s="14">
        <v>2</v>
      </c>
      <c r="AX187" s="14">
        <v>2</v>
      </c>
      <c r="AY187" s="14">
        <v>2</v>
      </c>
      <c r="AZ187" s="14">
        <v>2</v>
      </c>
      <c r="BA187" s="14">
        <v>2</v>
      </c>
      <c r="BB187" s="14">
        <v>2</v>
      </c>
      <c r="BC187" s="14">
        <v>2</v>
      </c>
      <c r="BD187" s="14">
        <v>2</v>
      </c>
      <c r="BE187" s="14">
        <v>2</v>
      </c>
      <c r="BF187" s="14">
        <v>2</v>
      </c>
      <c r="BG187" s="14">
        <v>2</v>
      </c>
      <c r="BH187" s="14">
        <v>2</v>
      </c>
      <c r="BI187" s="14">
        <v>2</v>
      </c>
      <c r="BJ187" s="14">
        <v>2</v>
      </c>
      <c r="BK187" s="14">
        <v>2</v>
      </c>
      <c r="BL187" s="14">
        <v>2</v>
      </c>
      <c r="BM187" s="14">
        <v>2</v>
      </c>
      <c r="BN187" s="14">
        <v>2</v>
      </c>
      <c r="BO187" s="14">
        <v>2</v>
      </c>
      <c r="BP187" s="14">
        <v>2</v>
      </c>
      <c r="BQ187" s="14">
        <v>2</v>
      </c>
      <c r="BR187" s="14">
        <v>2</v>
      </c>
      <c r="BS187" s="14">
        <v>2</v>
      </c>
      <c r="BT187" s="14">
        <v>2</v>
      </c>
      <c r="BU187" s="14">
        <v>2</v>
      </c>
      <c r="BV187" s="14">
        <v>2</v>
      </c>
      <c r="BW187" s="14">
        <v>2</v>
      </c>
      <c r="BX187" s="14">
        <v>2</v>
      </c>
      <c r="BY187" s="14">
        <v>2</v>
      </c>
      <c r="BZ187" s="14">
        <v>2</v>
      </c>
      <c r="CA187" s="14">
        <v>2</v>
      </c>
      <c r="CB187" s="14">
        <v>2</v>
      </c>
      <c r="CC187" s="14">
        <v>2</v>
      </c>
      <c r="CD187" s="14">
        <v>2</v>
      </c>
      <c r="CE187" s="14">
        <v>2</v>
      </c>
      <c r="CF187" s="14">
        <v>2</v>
      </c>
      <c r="CG187" s="14">
        <v>2</v>
      </c>
      <c r="CH187" s="14">
        <v>1</v>
      </c>
      <c r="CI187" s="14">
        <v>0</v>
      </c>
      <c r="CJ187" s="14">
        <v>0</v>
      </c>
      <c r="CK187" s="14">
        <v>0</v>
      </c>
      <c r="CL187" s="14">
        <v>0</v>
      </c>
      <c r="CM187" s="14">
        <v>0</v>
      </c>
      <c r="CN187" s="14">
        <v>0</v>
      </c>
      <c r="CO187" s="14">
        <v>0</v>
      </c>
      <c r="CP187" s="14">
        <v>0</v>
      </c>
      <c r="CQ187" s="14">
        <v>0</v>
      </c>
      <c r="CR187" s="14">
        <v>0</v>
      </c>
      <c r="CS187" s="14">
        <v>0</v>
      </c>
      <c r="CT187" s="14">
        <v>0</v>
      </c>
      <c r="CU187" s="14">
        <v>0</v>
      </c>
      <c r="CV187" s="14">
        <v>0</v>
      </c>
      <c r="CW187" s="14">
        <v>0</v>
      </c>
      <c r="CX187" s="14">
        <v>0</v>
      </c>
      <c r="CY187" s="14">
        <v>0</v>
      </c>
      <c r="CZ187" s="14">
        <v>0</v>
      </c>
      <c r="DA187" s="14">
        <v>0</v>
      </c>
    </row>
    <row r="188" spans="1:105" s="13" customFormat="1" x14ac:dyDescent="0.15">
      <c r="A188" s="12"/>
      <c r="C188" s="14"/>
      <c r="D188" s="14"/>
      <c r="E188" s="14">
        <v>82</v>
      </c>
      <c r="F188" s="14">
        <v>2</v>
      </c>
      <c r="G188" s="14">
        <v>2</v>
      </c>
      <c r="H188" s="14">
        <v>2</v>
      </c>
      <c r="I188" s="14">
        <v>2</v>
      </c>
      <c r="J188" s="14">
        <v>2</v>
      </c>
      <c r="K188" s="14">
        <v>2</v>
      </c>
      <c r="L188" s="14">
        <v>2</v>
      </c>
      <c r="M188" s="14">
        <v>2</v>
      </c>
      <c r="N188" s="14">
        <v>2</v>
      </c>
      <c r="O188" s="14">
        <v>2</v>
      </c>
      <c r="P188" s="14">
        <v>2</v>
      </c>
      <c r="Q188" s="14">
        <v>2</v>
      </c>
      <c r="R188" s="14">
        <v>2</v>
      </c>
      <c r="S188" s="14">
        <v>2</v>
      </c>
      <c r="T188" s="14">
        <v>2</v>
      </c>
      <c r="U188" s="14">
        <v>2</v>
      </c>
      <c r="V188" s="14">
        <v>2</v>
      </c>
      <c r="W188" s="14">
        <v>2</v>
      </c>
      <c r="X188" s="14">
        <v>2</v>
      </c>
      <c r="Y188" s="14">
        <v>2</v>
      </c>
      <c r="Z188" s="14">
        <v>2</v>
      </c>
      <c r="AA188" s="14">
        <v>2</v>
      </c>
      <c r="AB188" s="14">
        <v>2</v>
      </c>
      <c r="AC188" s="14">
        <v>2</v>
      </c>
      <c r="AD188" s="14">
        <v>2</v>
      </c>
      <c r="AE188" s="14">
        <v>2</v>
      </c>
      <c r="AF188" s="14">
        <v>2</v>
      </c>
      <c r="AG188" s="14">
        <v>2</v>
      </c>
      <c r="AH188" s="14">
        <v>2</v>
      </c>
      <c r="AI188" s="14">
        <v>2</v>
      </c>
      <c r="AJ188" s="14">
        <v>2</v>
      </c>
      <c r="AK188" s="14">
        <v>2</v>
      </c>
      <c r="AL188" s="14">
        <v>2</v>
      </c>
      <c r="AM188" s="14">
        <v>2</v>
      </c>
      <c r="AN188" s="14">
        <v>2</v>
      </c>
      <c r="AO188" s="14">
        <v>2</v>
      </c>
      <c r="AP188" s="14">
        <v>2</v>
      </c>
      <c r="AQ188" s="14">
        <v>2</v>
      </c>
      <c r="AR188" s="14">
        <v>2</v>
      </c>
      <c r="AS188" s="14">
        <v>2</v>
      </c>
      <c r="AT188" s="14">
        <v>2</v>
      </c>
      <c r="AU188" s="14">
        <v>2</v>
      </c>
      <c r="AV188" s="14">
        <v>2</v>
      </c>
      <c r="AW188" s="14">
        <v>2</v>
      </c>
      <c r="AX188" s="14">
        <v>2</v>
      </c>
      <c r="AY188" s="14">
        <v>2</v>
      </c>
      <c r="AZ188" s="14">
        <v>2</v>
      </c>
      <c r="BA188" s="14">
        <v>2</v>
      </c>
      <c r="BB188" s="14">
        <v>2</v>
      </c>
      <c r="BC188" s="14">
        <v>2</v>
      </c>
      <c r="BD188" s="14">
        <v>2</v>
      </c>
      <c r="BE188" s="14">
        <v>2</v>
      </c>
      <c r="BF188" s="14">
        <v>2</v>
      </c>
      <c r="BG188" s="14">
        <v>2</v>
      </c>
      <c r="BH188" s="14">
        <v>2</v>
      </c>
      <c r="BI188" s="14">
        <v>2</v>
      </c>
      <c r="BJ188" s="14">
        <v>2</v>
      </c>
      <c r="BK188" s="14">
        <v>2</v>
      </c>
      <c r="BL188" s="14">
        <v>2</v>
      </c>
      <c r="BM188" s="14">
        <v>2</v>
      </c>
      <c r="BN188" s="14">
        <v>2</v>
      </c>
      <c r="BO188" s="14">
        <v>2</v>
      </c>
      <c r="BP188" s="14">
        <v>2</v>
      </c>
      <c r="BQ188" s="14">
        <v>2</v>
      </c>
      <c r="BR188" s="14">
        <v>2</v>
      </c>
      <c r="BS188" s="14">
        <v>2</v>
      </c>
      <c r="BT188" s="14">
        <v>2</v>
      </c>
      <c r="BU188" s="14">
        <v>2</v>
      </c>
      <c r="BV188" s="14">
        <v>2</v>
      </c>
      <c r="BW188" s="14">
        <v>2</v>
      </c>
      <c r="BX188" s="14">
        <v>2</v>
      </c>
      <c r="BY188" s="14">
        <v>2</v>
      </c>
      <c r="BZ188" s="14">
        <v>2</v>
      </c>
      <c r="CA188" s="14">
        <v>2</v>
      </c>
      <c r="CB188" s="14">
        <v>2</v>
      </c>
      <c r="CC188" s="14">
        <v>2</v>
      </c>
      <c r="CD188" s="14">
        <v>2</v>
      </c>
      <c r="CE188" s="14">
        <v>2</v>
      </c>
      <c r="CF188" s="14">
        <v>2</v>
      </c>
      <c r="CG188" s="14">
        <v>2</v>
      </c>
      <c r="CH188" s="14">
        <v>2</v>
      </c>
      <c r="CI188" s="14">
        <v>1</v>
      </c>
      <c r="CJ188" s="14">
        <v>0</v>
      </c>
      <c r="CK188" s="14">
        <v>0</v>
      </c>
      <c r="CL188" s="14">
        <v>0</v>
      </c>
      <c r="CM188" s="14">
        <v>0</v>
      </c>
      <c r="CN188" s="14">
        <v>0</v>
      </c>
      <c r="CO188" s="14">
        <v>0</v>
      </c>
      <c r="CP188" s="14">
        <v>0</v>
      </c>
      <c r="CQ188" s="14">
        <v>0</v>
      </c>
      <c r="CR188" s="14">
        <v>0</v>
      </c>
      <c r="CS188" s="14">
        <v>0</v>
      </c>
      <c r="CT188" s="14">
        <v>0</v>
      </c>
      <c r="CU188" s="14">
        <v>0</v>
      </c>
      <c r="CV188" s="14">
        <v>0</v>
      </c>
      <c r="CW188" s="14">
        <v>0</v>
      </c>
      <c r="CX188" s="14">
        <v>0</v>
      </c>
      <c r="CY188" s="14">
        <v>0</v>
      </c>
      <c r="CZ188" s="14">
        <v>0</v>
      </c>
      <c r="DA188" s="14">
        <v>0</v>
      </c>
    </row>
    <row r="189" spans="1:105" s="13" customFormat="1" x14ac:dyDescent="0.15">
      <c r="A189" s="12"/>
      <c r="C189" s="14"/>
      <c r="D189" s="14"/>
      <c r="E189" s="14">
        <v>83</v>
      </c>
      <c r="F189" s="14">
        <v>2</v>
      </c>
      <c r="G189" s="14">
        <v>2</v>
      </c>
      <c r="H189" s="14">
        <v>2</v>
      </c>
      <c r="I189" s="14">
        <v>2</v>
      </c>
      <c r="J189" s="14">
        <v>2</v>
      </c>
      <c r="K189" s="14">
        <v>2</v>
      </c>
      <c r="L189" s="14">
        <v>2</v>
      </c>
      <c r="M189" s="14">
        <v>2</v>
      </c>
      <c r="N189" s="14">
        <v>2</v>
      </c>
      <c r="O189" s="14">
        <v>2</v>
      </c>
      <c r="P189" s="14">
        <v>2</v>
      </c>
      <c r="Q189" s="14">
        <v>2</v>
      </c>
      <c r="R189" s="14">
        <v>2</v>
      </c>
      <c r="S189" s="14">
        <v>2</v>
      </c>
      <c r="T189" s="14">
        <v>2</v>
      </c>
      <c r="U189" s="14">
        <v>2</v>
      </c>
      <c r="V189" s="14">
        <v>2</v>
      </c>
      <c r="W189" s="14">
        <v>2</v>
      </c>
      <c r="X189" s="14">
        <v>2</v>
      </c>
      <c r="Y189" s="14">
        <v>2</v>
      </c>
      <c r="Z189" s="14">
        <v>2</v>
      </c>
      <c r="AA189" s="14">
        <v>2</v>
      </c>
      <c r="AB189" s="14">
        <v>2</v>
      </c>
      <c r="AC189" s="14">
        <v>2</v>
      </c>
      <c r="AD189" s="14">
        <v>2</v>
      </c>
      <c r="AE189" s="14">
        <v>2</v>
      </c>
      <c r="AF189" s="14">
        <v>2</v>
      </c>
      <c r="AG189" s="14">
        <v>2</v>
      </c>
      <c r="AH189" s="14">
        <v>2</v>
      </c>
      <c r="AI189" s="14">
        <v>2</v>
      </c>
      <c r="AJ189" s="14">
        <v>2</v>
      </c>
      <c r="AK189" s="14">
        <v>2</v>
      </c>
      <c r="AL189" s="14">
        <v>2</v>
      </c>
      <c r="AM189" s="14">
        <v>2</v>
      </c>
      <c r="AN189" s="14">
        <v>2</v>
      </c>
      <c r="AO189" s="14">
        <v>2</v>
      </c>
      <c r="AP189" s="14">
        <v>2</v>
      </c>
      <c r="AQ189" s="14">
        <v>2</v>
      </c>
      <c r="AR189" s="14">
        <v>2</v>
      </c>
      <c r="AS189" s="14">
        <v>2</v>
      </c>
      <c r="AT189" s="14">
        <v>2</v>
      </c>
      <c r="AU189" s="14">
        <v>2</v>
      </c>
      <c r="AV189" s="14">
        <v>2</v>
      </c>
      <c r="AW189" s="14">
        <v>2</v>
      </c>
      <c r="AX189" s="14">
        <v>2</v>
      </c>
      <c r="AY189" s="14">
        <v>2</v>
      </c>
      <c r="AZ189" s="14">
        <v>2</v>
      </c>
      <c r="BA189" s="14">
        <v>2</v>
      </c>
      <c r="BB189" s="14">
        <v>2</v>
      </c>
      <c r="BC189" s="14">
        <v>2</v>
      </c>
      <c r="BD189" s="14">
        <v>2</v>
      </c>
      <c r="BE189" s="14">
        <v>2</v>
      </c>
      <c r="BF189" s="14">
        <v>2</v>
      </c>
      <c r="BG189" s="14">
        <v>2</v>
      </c>
      <c r="BH189" s="14">
        <v>2</v>
      </c>
      <c r="BI189" s="14">
        <v>2</v>
      </c>
      <c r="BJ189" s="14">
        <v>2</v>
      </c>
      <c r="BK189" s="14">
        <v>2</v>
      </c>
      <c r="BL189" s="14">
        <v>2</v>
      </c>
      <c r="BM189" s="14">
        <v>2</v>
      </c>
      <c r="BN189" s="14">
        <v>2</v>
      </c>
      <c r="BO189" s="14">
        <v>2</v>
      </c>
      <c r="BP189" s="14">
        <v>2</v>
      </c>
      <c r="BQ189" s="14">
        <v>2</v>
      </c>
      <c r="BR189" s="14">
        <v>2</v>
      </c>
      <c r="BS189" s="14">
        <v>2</v>
      </c>
      <c r="BT189" s="14">
        <v>2</v>
      </c>
      <c r="BU189" s="14">
        <v>2</v>
      </c>
      <c r="BV189" s="14">
        <v>2</v>
      </c>
      <c r="BW189" s="14">
        <v>2</v>
      </c>
      <c r="BX189" s="14">
        <v>2</v>
      </c>
      <c r="BY189" s="14">
        <v>2</v>
      </c>
      <c r="BZ189" s="14">
        <v>2</v>
      </c>
      <c r="CA189" s="14">
        <v>2</v>
      </c>
      <c r="CB189" s="14">
        <v>2</v>
      </c>
      <c r="CC189" s="14">
        <v>2</v>
      </c>
      <c r="CD189" s="14">
        <v>2</v>
      </c>
      <c r="CE189" s="14">
        <v>2</v>
      </c>
      <c r="CF189" s="14">
        <v>2</v>
      </c>
      <c r="CG189" s="14">
        <v>2</v>
      </c>
      <c r="CH189" s="14">
        <v>2</v>
      </c>
      <c r="CI189" s="14">
        <v>2</v>
      </c>
      <c r="CJ189" s="14">
        <v>1</v>
      </c>
      <c r="CK189" s="14">
        <v>0</v>
      </c>
      <c r="CL189" s="14">
        <v>0</v>
      </c>
      <c r="CM189" s="14">
        <v>0</v>
      </c>
      <c r="CN189" s="14">
        <v>0</v>
      </c>
      <c r="CO189" s="14">
        <v>0</v>
      </c>
      <c r="CP189" s="14">
        <v>0</v>
      </c>
      <c r="CQ189" s="14">
        <v>0</v>
      </c>
      <c r="CR189" s="14">
        <v>0</v>
      </c>
      <c r="CS189" s="14">
        <v>0</v>
      </c>
      <c r="CT189" s="14">
        <v>0</v>
      </c>
      <c r="CU189" s="14">
        <v>0</v>
      </c>
      <c r="CV189" s="14">
        <v>0</v>
      </c>
      <c r="CW189" s="14">
        <v>0</v>
      </c>
      <c r="CX189" s="14">
        <v>0</v>
      </c>
      <c r="CY189" s="14">
        <v>0</v>
      </c>
      <c r="CZ189" s="14">
        <v>0</v>
      </c>
      <c r="DA189" s="14">
        <v>0</v>
      </c>
    </row>
    <row r="190" spans="1:105" s="13" customFormat="1" x14ac:dyDescent="0.15">
      <c r="A190" s="12"/>
      <c r="C190" s="14"/>
      <c r="D190" s="14"/>
      <c r="E190" s="14">
        <v>84</v>
      </c>
      <c r="F190" s="14">
        <v>2</v>
      </c>
      <c r="G190" s="14">
        <v>2</v>
      </c>
      <c r="H190" s="14">
        <v>2</v>
      </c>
      <c r="I190" s="14">
        <v>2</v>
      </c>
      <c r="J190" s="14">
        <v>2</v>
      </c>
      <c r="K190" s="14">
        <v>2</v>
      </c>
      <c r="L190" s="14">
        <v>2</v>
      </c>
      <c r="M190" s="14">
        <v>2</v>
      </c>
      <c r="N190" s="14">
        <v>2</v>
      </c>
      <c r="O190" s="14">
        <v>2</v>
      </c>
      <c r="P190" s="14">
        <v>2</v>
      </c>
      <c r="Q190" s="14">
        <v>2</v>
      </c>
      <c r="R190" s="14">
        <v>2</v>
      </c>
      <c r="S190" s="14">
        <v>2</v>
      </c>
      <c r="T190" s="14">
        <v>2</v>
      </c>
      <c r="U190" s="14">
        <v>2</v>
      </c>
      <c r="V190" s="14">
        <v>2</v>
      </c>
      <c r="W190" s="14">
        <v>2</v>
      </c>
      <c r="X190" s="14">
        <v>2</v>
      </c>
      <c r="Y190" s="14">
        <v>2</v>
      </c>
      <c r="Z190" s="14">
        <v>2</v>
      </c>
      <c r="AA190" s="14">
        <v>2</v>
      </c>
      <c r="AB190" s="14">
        <v>2</v>
      </c>
      <c r="AC190" s="14">
        <v>2</v>
      </c>
      <c r="AD190" s="14">
        <v>2</v>
      </c>
      <c r="AE190" s="14">
        <v>2</v>
      </c>
      <c r="AF190" s="14">
        <v>2</v>
      </c>
      <c r="AG190" s="14">
        <v>2</v>
      </c>
      <c r="AH190" s="14">
        <v>2</v>
      </c>
      <c r="AI190" s="14">
        <v>2</v>
      </c>
      <c r="AJ190" s="14">
        <v>2</v>
      </c>
      <c r="AK190" s="14">
        <v>2</v>
      </c>
      <c r="AL190" s="14">
        <v>2</v>
      </c>
      <c r="AM190" s="14">
        <v>2</v>
      </c>
      <c r="AN190" s="14">
        <v>2</v>
      </c>
      <c r="AO190" s="14">
        <v>2</v>
      </c>
      <c r="AP190" s="14">
        <v>2</v>
      </c>
      <c r="AQ190" s="14">
        <v>2</v>
      </c>
      <c r="AR190" s="14">
        <v>2</v>
      </c>
      <c r="AS190" s="14">
        <v>2</v>
      </c>
      <c r="AT190" s="14">
        <v>2</v>
      </c>
      <c r="AU190" s="14">
        <v>2</v>
      </c>
      <c r="AV190" s="14">
        <v>2</v>
      </c>
      <c r="AW190" s="14">
        <v>2</v>
      </c>
      <c r="AX190" s="14">
        <v>2</v>
      </c>
      <c r="AY190" s="14">
        <v>2</v>
      </c>
      <c r="AZ190" s="14">
        <v>2</v>
      </c>
      <c r="BA190" s="14">
        <v>2</v>
      </c>
      <c r="BB190" s="14">
        <v>2</v>
      </c>
      <c r="BC190" s="14">
        <v>2</v>
      </c>
      <c r="BD190" s="14">
        <v>2</v>
      </c>
      <c r="BE190" s="14">
        <v>2</v>
      </c>
      <c r="BF190" s="14">
        <v>2</v>
      </c>
      <c r="BG190" s="14">
        <v>2</v>
      </c>
      <c r="BH190" s="14">
        <v>2</v>
      </c>
      <c r="BI190" s="14">
        <v>2</v>
      </c>
      <c r="BJ190" s="14">
        <v>2</v>
      </c>
      <c r="BK190" s="14">
        <v>2</v>
      </c>
      <c r="BL190" s="14">
        <v>2</v>
      </c>
      <c r="BM190" s="14">
        <v>2</v>
      </c>
      <c r="BN190" s="14">
        <v>2</v>
      </c>
      <c r="BO190" s="14">
        <v>2</v>
      </c>
      <c r="BP190" s="14">
        <v>2</v>
      </c>
      <c r="BQ190" s="14">
        <v>2</v>
      </c>
      <c r="BR190" s="14">
        <v>2</v>
      </c>
      <c r="BS190" s="14">
        <v>2</v>
      </c>
      <c r="BT190" s="14">
        <v>2</v>
      </c>
      <c r="BU190" s="14">
        <v>2</v>
      </c>
      <c r="BV190" s="14">
        <v>2</v>
      </c>
      <c r="BW190" s="14">
        <v>2</v>
      </c>
      <c r="BX190" s="14">
        <v>2</v>
      </c>
      <c r="BY190" s="14">
        <v>2</v>
      </c>
      <c r="BZ190" s="14">
        <v>2</v>
      </c>
      <c r="CA190" s="14">
        <v>2</v>
      </c>
      <c r="CB190" s="14">
        <v>2</v>
      </c>
      <c r="CC190" s="14">
        <v>2</v>
      </c>
      <c r="CD190" s="14">
        <v>2</v>
      </c>
      <c r="CE190" s="14">
        <v>2</v>
      </c>
      <c r="CF190" s="14">
        <v>2</v>
      </c>
      <c r="CG190" s="14">
        <v>2</v>
      </c>
      <c r="CH190" s="14">
        <v>2</v>
      </c>
      <c r="CI190" s="14">
        <v>2</v>
      </c>
      <c r="CJ190" s="14">
        <v>2</v>
      </c>
      <c r="CK190" s="14">
        <v>1</v>
      </c>
      <c r="CL190" s="14">
        <v>0</v>
      </c>
      <c r="CM190" s="14">
        <v>0</v>
      </c>
      <c r="CN190" s="14">
        <v>0</v>
      </c>
      <c r="CO190" s="14">
        <v>0</v>
      </c>
      <c r="CP190" s="14">
        <v>0</v>
      </c>
      <c r="CQ190" s="14">
        <v>0</v>
      </c>
      <c r="CR190" s="14">
        <v>0</v>
      </c>
      <c r="CS190" s="14">
        <v>0</v>
      </c>
      <c r="CT190" s="14">
        <v>0</v>
      </c>
      <c r="CU190" s="14">
        <v>0</v>
      </c>
      <c r="CV190" s="14">
        <v>0</v>
      </c>
      <c r="CW190" s="14">
        <v>0</v>
      </c>
      <c r="CX190" s="14">
        <v>0</v>
      </c>
      <c r="CY190" s="14">
        <v>0</v>
      </c>
      <c r="CZ190" s="14">
        <v>0</v>
      </c>
      <c r="DA190" s="14">
        <v>0</v>
      </c>
    </row>
    <row r="191" spans="1:105" s="13" customFormat="1" x14ac:dyDescent="0.15">
      <c r="A191" s="12"/>
      <c r="C191" s="14"/>
      <c r="D191" s="14"/>
      <c r="E191" s="14">
        <v>85</v>
      </c>
      <c r="F191" s="14">
        <v>2</v>
      </c>
      <c r="G191" s="14">
        <v>2</v>
      </c>
      <c r="H191" s="14">
        <v>2</v>
      </c>
      <c r="I191" s="14">
        <v>2</v>
      </c>
      <c r="J191" s="14">
        <v>2</v>
      </c>
      <c r="K191" s="14">
        <v>2</v>
      </c>
      <c r="L191" s="14">
        <v>2</v>
      </c>
      <c r="M191" s="14">
        <v>2</v>
      </c>
      <c r="N191" s="14">
        <v>2</v>
      </c>
      <c r="O191" s="14">
        <v>2</v>
      </c>
      <c r="P191" s="14">
        <v>2</v>
      </c>
      <c r="Q191" s="14">
        <v>2</v>
      </c>
      <c r="R191" s="14">
        <v>2</v>
      </c>
      <c r="S191" s="14">
        <v>2</v>
      </c>
      <c r="T191" s="14">
        <v>2</v>
      </c>
      <c r="U191" s="14">
        <v>2</v>
      </c>
      <c r="V191" s="14">
        <v>2</v>
      </c>
      <c r="W191" s="14">
        <v>2</v>
      </c>
      <c r="X191" s="14">
        <v>2</v>
      </c>
      <c r="Y191" s="14">
        <v>2</v>
      </c>
      <c r="Z191" s="14">
        <v>2</v>
      </c>
      <c r="AA191" s="14">
        <v>2</v>
      </c>
      <c r="AB191" s="14">
        <v>2</v>
      </c>
      <c r="AC191" s="14">
        <v>2</v>
      </c>
      <c r="AD191" s="14">
        <v>2</v>
      </c>
      <c r="AE191" s="14">
        <v>2</v>
      </c>
      <c r="AF191" s="14">
        <v>2</v>
      </c>
      <c r="AG191" s="14">
        <v>2</v>
      </c>
      <c r="AH191" s="14">
        <v>2</v>
      </c>
      <c r="AI191" s="14">
        <v>2</v>
      </c>
      <c r="AJ191" s="14">
        <v>2</v>
      </c>
      <c r="AK191" s="14">
        <v>2</v>
      </c>
      <c r="AL191" s="14">
        <v>2</v>
      </c>
      <c r="AM191" s="14">
        <v>2</v>
      </c>
      <c r="AN191" s="14">
        <v>2</v>
      </c>
      <c r="AO191" s="14">
        <v>2</v>
      </c>
      <c r="AP191" s="14">
        <v>2</v>
      </c>
      <c r="AQ191" s="14">
        <v>2</v>
      </c>
      <c r="AR191" s="14">
        <v>2</v>
      </c>
      <c r="AS191" s="14">
        <v>2</v>
      </c>
      <c r="AT191" s="14">
        <v>2</v>
      </c>
      <c r="AU191" s="14">
        <v>2</v>
      </c>
      <c r="AV191" s="14">
        <v>2</v>
      </c>
      <c r="AW191" s="14">
        <v>2</v>
      </c>
      <c r="AX191" s="14">
        <v>2</v>
      </c>
      <c r="AY191" s="14">
        <v>2</v>
      </c>
      <c r="AZ191" s="14">
        <v>2</v>
      </c>
      <c r="BA191" s="14">
        <v>2</v>
      </c>
      <c r="BB191" s="14">
        <v>2</v>
      </c>
      <c r="BC191" s="14">
        <v>2</v>
      </c>
      <c r="BD191" s="14">
        <v>2</v>
      </c>
      <c r="BE191" s="14">
        <v>2</v>
      </c>
      <c r="BF191" s="14">
        <v>2</v>
      </c>
      <c r="BG191" s="14">
        <v>2</v>
      </c>
      <c r="BH191" s="14">
        <v>2</v>
      </c>
      <c r="BI191" s="14">
        <v>2</v>
      </c>
      <c r="BJ191" s="14">
        <v>2</v>
      </c>
      <c r="BK191" s="14">
        <v>2</v>
      </c>
      <c r="BL191" s="14">
        <v>2</v>
      </c>
      <c r="BM191" s="14">
        <v>2</v>
      </c>
      <c r="BN191" s="14">
        <v>2</v>
      </c>
      <c r="BO191" s="14">
        <v>2</v>
      </c>
      <c r="BP191" s="14">
        <v>2</v>
      </c>
      <c r="BQ191" s="14">
        <v>2</v>
      </c>
      <c r="BR191" s="14">
        <v>2</v>
      </c>
      <c r="BS191" s="14">
        <v>2</v>
      </c>
      <c r="BT191" s="14">
        <v>2</v>
      </c>
      <c r="BU191" s="14">
        <v>2</v>
      </c>
      <c r="BV191" s="14">
        <v>2</v>
      </c>
      <c r="BW191" s="14">
        <v>2</v>
      </c>
      <c r="BX191" s="14">
        <v>2</v>
      </c>
      <c r="BY191" s="14">
        <v>2</v>
      </c>
      <c r="BZ191" s="14">
        <v>2</v>
      </c>
      <c r="CA191" s="14">
        <v>2</v>
      </c>
      <c r="CB191" s="14">
        <v>2</v>
      </c>
      <c r="CC191" s="14">
        <v>2</v>
      </c>
      <c r="CD191" s="14">
        <v>2</v>
      </c>
      <c r="CE191" s="14">
        <v>2</v>
      </c>
      <c r="CF191" s="14">
        <v>2</v>
      </c>
      <c r="CG191" s="14">
        <v>2</v>
      </c>
      <c r="CH191" s="14">
        <v>2</v>
      </c>
      <c r="CI191" s="14">
        <v>2</v>
      </c>
      <c r="CJ191" s="14">
        <v>2</v>
      </c>
      <c r="CK191" s="14">
        <v>2</v>
      </c>
      <c r="CL191" s="14">
        <v>1</v>
      </c>
      <c r="CM191" s="14">
        <v>0</v>
      </c>
      <c r="CN191" s="14">
        <v>0</v>
      </c>
      <c r="CO191" s="14">
        <v>0</v>
      </c>
      <c r="CP191" s="14">
        <v>0</v>
      </c>
      <c r="CQ191" s="14">
        <v>0</v>
      </c>
      <c r="CR191" s="14">
        <v>0</v>
      </c>
      <c r="CS191" s="14">
        <v>0</v>
      </c>
      <c r="CT191" s="14">
        <v>0</v>
      </c>
      <c r="CU191" s="14">
        <v>0</v>
      </c>
      <c r="CV191" s="14">
        <v>0</v>
      </c>
      <c r="CW191" s="14">
        <v>0</v>
      </c>
      <c r="CX191" s="14">
        <v>0</v>
      </c>
      <c r="CY191" s="14">
        <v>0</v>
      </c>
      <c r="CZ191" s="14">
        <v>0</v>
      </c>
      <c r="DA191" s="14">
        <v>0</v>
      </c>
    </row>
    <row r="192" spans="1:105" s="13" customFormat="1" x14ac:dyDescent="0.15">
      <c r="A192" s="12"/>
      <c r="C192" s="14"/>
      <c r="D192" s="14"/>
      <c r="E192" s="14">
        <v>86</v>
      </c>
      <c r="F192" s="14">
        <v>2</v>
      </c>
      <c r="G192" s="14">
        <v>2</v>
      </c>
      <c r="H192" s="14">
        <v>2</v>
      </c>
      <c r="I192" s="14">
        <v>2</v>
      </c>
      <c r="J192" s="14">
        <v>2</v>
      </c>
      <c r="K192" s="14">
        <v>2</v>
      </c>
      <c r="L192" s="14">
        <v>2</v>
      </c>
      <c r="M192" s="14">
        <v>2</v>
      </c>
      <c r="N192" s="14">
        <v>2</v>
      </c>
      <c r="O192" s="14">
        <v>2</v>
      </c>
      <c r="P192" s="14">
        <v>2</v>
      </c>
      <c r="Q192" s="14">
        <v>2</v>
      </c>
      <c r="R192" s="14">
        <v>2</v>
      </c>
      <c r="S192" s="14">
        <v>2</v>
      </c>
      <c r="T192" s="14">
        <v>2</v>
      </c>
      <c r="U192" s="14">
        <v>2</v>
      </c>
      <c r="V192" s="14">
        <v>2</v>
      </c>
      <c r="W192" s="14">
        <v>2</v>
      </c>
      <c r="X192" s="14">
        <v>2</v>
      </c>
      <c r="Y192" s="14">
        <v>2</v>
      </c>
      <c r="Z192" s="14">
        <v>2</v>
      </c>
      <c r="AA192" s="14">
        <v>2</v>
      </c>
      <c r="AB192" s="14">
        <v>2</v>
      </c>
      <c r="AC192" s="14">
        <v>2</v>
      </c>
      <c r="AD192" s="14">
        <v>2</v>
      </c>
      <c r="AE192" s="14">
        <v>2</v>
      </c>
      <c r="AF192" s="14">
        <v>2</v>
      </c>
      <c r="AG192" s="14">
        <v>2</v>
      </c>
      <c r="AH192" s="14">
        <v>2</v>
      </c>
      <c r="AI192" s="14">
        <v>2</v>
      </c>
      <c r="AJ192" s="14">
        <v>2</v>
      </c>
      <c r="AK192" s="14">
        <v>2</v>
      </c>
      <c r="AL192" s="14">
        <v>2</v>
      </c>
      <c r="AM192" s="14">
        <v>2</v>
      </c>
      <c r="AN192" s="14">
        <v>2</v>
      </c>
      <c r="AO192" s="14">
        <v>2</v>
      </c>
      <c r="AP192" s="14">
        <v>2</v>
      </c>
      <c r="AQ192" s="14">
        <v>2</v>
      </c>
      <c r="AR192" s="14">
        <v>2</v>
      </c>
      <c r="AS192" s="14">
        <v>2</v>
      </c>
      <c r="AT192" s="14">
        <v>2</v>
      </c>
      <c r="AU192" s="14">
        <v>2</v>
      </c>
      <c r="AV192" s="14">
        <v>2</v>
      </c>
      <c r="AW192" s="14">
        <v>2</v>
      </c>
      <c r="AX192" s="14">
        <v>2</v>
      </c>
      <c r="AY192" s="14">
        <v>2</v>
      </c>
      <c r="AZ192" s="14">
        <v>2</v>
      </c>
      <c r="BA192" s="14">
        <v>2</v>
      </c>
      <c r="BB192" s="14">
        <v>2</v>
      </c>
      <c r="BC192" s="14">
        <v>2</v>
      </c>
      <c r="BD192" s="14">
        <v>2</v>
      </c>
      <c r="BE192" s="14">
        <v>2</v>
      </c>
      <c r="BF192" s="14">
        <v>2</v>
      </c>
      <c r="BG192" s="14">
        <v>2</v>
      </c>
      <c r="BH192" s="14">
        <v>2</v>
      </c>
      <c r="BI192" s="14">
        <v>2</v>
      </c>
      <c r="BJ192" s="14">
        <v>2</v>
      </c>
      <c r="BK192" s="14">
        <v>2</v>
      </c>
      <c r="BL192" s="14">
        <v>2</v>
      </c>
      <c r="BM192" s="14">
        <v>2</v>
      </c>
      <c r="BN192" s="14">
        <v>2</v>
      </c>
      <c r="BO192" s="14">
        <v>2</v>
      </c>
      <c r="BP192" s="14">
        <v>2</v>
      </c>
      <c r="BQ192" s="14">
        <v>2</v>
      </c>
      <c r="BR192" s="14">
        <v>2</v>
      </c>
      <c r="BS192" s="14">
        <v>2</v>
      </c>
      <c r="BT192" s="14">
        <v>2</v>
      </c>
      <c r="BU192" s="14">
        <v>2</v>
      </c>
      <c r="BV192" s="14">
        <v>2</v>
      </c>
      <c r="BW192" s="14">
        <v>2</v>
      </c>
      <c r="BX192" s="14">
        <v>2</v>
      </c>
      <c r="BY192" s="14">
        <v>2</v>
      </c>
      <c r="BZ192" s="14">
        <v>2</v>
      </c>
      <c r="CA192" s="14">
        <v>2</v>
      </c>
      <c r="CB192" s="14">
        <v>2</v>
      </c>
      <c r="CC192" s="14">
        <v>2</v>
      </c>
      <c r="CD192" s="14">
        <v>2</v>
      </c>
      <c r="CE192" s="14">
        <v>2</v>
      </c>
      <c r="CF192" s="14">
        <v>2</v>
      </c>
      <c r="CG192" s="14">
        <v>2</v>
      </c>
      <c r="CH192" s="14">
        <v>2</v>
      </c>
      <c r="CI192" s="14">
        <v>2</v>
      </c>
      <c r="CJ192" s="14">
        <v>2</v>
      </c>
      <c r="CK192" s="14">
        <v>2</v>
      </c>
      <c r="CL192" s="14">
        <v>2</v>
      </c>
      <c r="CM192" s="14">
        <v>1</v>
      </c>
      <c r="CN192" s="14">
        <v>0</v>
      </c>
      <c r="CO192" s="14">
        <v>0</v>
      </c>
      <c r="CP192" s="14">
        <v>0</v>
      </c>
      <c r="CQ192" s="14">
        <v>0</v>
      </c>
      <c r="CR192" s="14">
        <v>0</v>
      </c>
      <c r="CS192" s="14">
        <v>0</v>
      </c>
      <c r="CT192" s="14">
        <v>0</v>
      </c>
      <c r="CU192" s="14">
        <v>0</v>
      </c>
      <c r="CV192" s="14">
        <v>0</v>
      </c>
      <c r="CW192" s="14">
        <v>0</v>
      </c>
      <c r="CX192" s="14">
        <v>0</v>
      </c>
      <c r="CY192" s="14">
        <v>0</v>
      </c>
      <c r="CZ192" s="14">
        <v>0</v>
      </c>
      <c r="DA192" s="14">
        <v>0</v>
      </c>
    </row>
    <row r="193" spans="1:105" s="13" customFormat="1" x14ac:dyDescent="0.15">
      <c r="A193" s="12"/>
      <c r="C193" s="14"/>
      <c r="D193" s="14"/>
      <c r="E193" s="14">
        <v>87</v>
      </c>
      <c r="F193" s="14">
        <v>2</v>
      </c>
      <c r="G193" s="14">
        <v>2</v>
      </c>
      <c r="H193" s="14">
        <v>2</v>
      </c>
      <c r="I193" s="14">
        <v>2</v>
      </c>
      <c r="J193" s="14">
        <v>2</v>
      </c>
      <c r="K193" s="14">
        <v>2</v>
      </c>
      <c r="L193" s="14">
        <v>2</v>
      </c>
      <c r="M193" s="14">
        <v>2</v>
      </c>
      <c r="N193" s="14">
        <v>2</v>
      </c>
      <c r="O193" s="14">
        <v>2</v>
      </c>
      <c r="P193" s="14">
        <v>2</v>
      </c>
      <c r="Q193" s="14">
        <v>2</v>
      </c>
      <c r="R193" s="14">
        <v>2</v>
      </c>
      <c r="S193" s="14">
        <v>2</v>
      </c>
      <c r="T193" s="14">
        <v>2</v>
      </c>
      <c r="U193" s="14">
        <v>2</v>
      </c>
      <c r="V193" s="14">
        <v>2</v>
      </c>
      <c r="W193" s="14">
        <v>2</v>
      </c>
      <c r="X193" s="14">
        <v>2</v>
      </c>
      <c r="Y193" s="14">
        <v>2</v>
      </c>
      <c r="Z193" s="14">
        <v>2</v>
      </c>
      <c r="AA193" s="14">
        <v>2</v>
      </c>
      <c r="AB193" s="14">
        <v>2</v>
      </c>
      <c r="AC193" s="14">
        <v>2</v>
      </c>
      <c r="AD193" s="14">
        <v>2</v>
      </c>
      <c r="AE193" s="14">
        <v>2</v>
      </c>
      <c r="AF193" s="14">
        <v>2</v>
      </c>
      <c r="AG193" s="14">
        <v>2</v>
      </c>
      <c r="AH193" s="14">
        <v>2</v>
      </c>
      <c r="AI193" s="14">
        <v>2</v>
      </c>
      <c r="AJ193" s="14">
        <v>2</v>
      </c>
      <c r="AK193" s="14">
        <v>2</v>
      </c>
      <c r="AL193" s="14">
        <v>2</v>
      </c>
      <c r="AM193" s="14">
        <v>2</v>
      </c>
      <c r="AN193" s="14">
        <v>2</v>
      </c>
      <c r="AO193" s="14">
        <v>2</v>
      </c>
      <c r="AP193" s="14">
        <v>2</v>
      </c>
      <c r="AQ193" s="14">
        <v>2</v>
      </c>
      <c r="AR193" s="14">
        <v>2</v>
      </c>
      <c r="AS193" s="14">
        <v>2</v>
      </c>
      <c r="AT193" s="14">
        <v>2</v>
      </c>
      <c r="AU193" s="14">
        <v>2</v>
      </c>
      <c r="AV193" s="14">
        <v>2</v>
      </c>
      <c r="AW193" s="14">
        <v>2</v>
      </c>
      <c r="AX193" s="14">
        <v>2</v>
      </c>
      <c r="AY193" s="14">
        <v>2</v>
      </c>
      <c r="AZ193" s="14">
        <v>2</v>
      </c>
      <c r="BA193" s="14">
        <v>2</v>
      </c>
      <c r="BB193" s="14">
        <v>2</v>
      </c>
      <c r="BC193" s="14">
        <v>2</v>
      </c>
      <c r="BD193" s="14">
        <v>2</v>
      </c>
      <c r="BE193" s="14">
        <v>2</v>
      </c>
      <c r="BF193" s="14">
        <v>2</v>
      </c>
      <c r="BG193" s="14">
        <v>2</v>
      </c>
      <c r="BH193" s="14">
        <v>2</v>
      </c>
      <c r="BI193" s="14">
        <v>2</v>
      </c>
      <c r="BJ193" s="14">
        <v>2</v>
      </c>
      <c r="BK193" s="14">
        <v>2</v>
      </c>
      <c r="BL193" s="14">
        <v>2</v>
      </c>
      <c r="BM193" s="14">
        <v>2</v>
      </c>
      <c r="BN193" s="14">
        <v>2</v>
      </c>
      <c r="BO193" s="14">
        <v>2</v>
      </c>
      <c r="BP193" s="14">
        <v>2</v>
      </c>
      <c r="BQ193" s="14">
        <v>2</v>
      </c>
      <c r="BR193" s="14">
        <v>2</v>
      </c>
      <c r="BS193" s="14">
        <v>2</v>
      </c>
      <c r="BT193" s="14">
        <v>2</v>
      </c>
      <c r="BU193" s="14">
        <v>2</v>
      </c>
      <c r="BV193" s="14">
        <v>2</v>
      </c>
      <c r="BW193" s="14">
        <v>2</v>
      </c>
      <c r="BX193" s="14">
        <v>2</v>
      </c>
      <c r="BY193" s="14">
        <v>2</v>
      </c>
      <c r="BZ193" s="14">
        <v>2</v>
      </c>
      <c r="CA193" s="14">
        <v>2</v>
      </c>
      <c r="CB193" s="14">
        <v>2</v>
      </c>
      <c r="CC193" s="14">
        <v>2</v>
      </c>
      <c r="CD193" s="14">
        <v>2</v>
      </c>
      <c r="CE193" s="14">
        <v>2</v>
      </c>
      <c r="CF193" s="14">
        <v>2</v>
      </c>
      <c r="CG193" s="14">
        <v>2</v>
      </c>
      <c r="CH193" s="14">
        <v>2</v>
      </c>
      <c r="CI193" s="14">
        <v>2</v>
      </c>
      <c r="CJ193" s="14">
        <v>2</v>
      </c>
      <c r="CK193" s="14">
        <v>2</v>
      </c>
      <c r="CL193" s="14">
        <v>2</v>
      </c>
      <c r="CM193" s="14">
        <v>2</v>
      </c>
      <c r="CN193" s="14">
        <v>1</v>
      </c>
      <c r="CO193" s="14">
        <v>0</v>
      </c>
      <c r="CP193" s="14">
        <v>0</v>
      </c>
      <c r="CQ193" s="14">
        <v>0</v>
      </c>
      <c r="CR193" s="14">
        <v>0</v>
      </c>
      <c r="CS193" s="14">
        <v>0</v>
      </c>
      <c r="CT193" s="14">
        <v>0</v>
      </c>
      <c r="CU193" s="14">
        <v>0</v>
      </c>
      <c r="CV193" s="14">
        <v>0</v>
      </c>
      <c r="CW193" s="14">
        <v>0</v>
      </c>
      <c r="CX193" s="14">
        <v>0</v>
      </c>
      <c r="CY193" s="14">
        <v>0</v>
      </c>
      <c r="CZ193" s="14">
        <v>0</v>
      </c>
      <c r="DA193" s="14">
        <v>0</v>
      </c>
    </row>
    <row r="194" spans="1:105" s="13" customFormat="1" x14ac:dyDescent="0.15">
      <c r="A194" s="12"/>
      <c r="C194" s="14"/>
      <c r="D194" s="14"/>
      <c r="E194" s="14">
        <v>88</v>
      </c>
      <c r="F194" s="14">
        <v>2</v>
      </c>
      <c r="G194" s="14">
        <v>2</v>
      </c>
      <c r="H194" s="14">
        <v>2</v>
      </c>
      <c r="I194" s="14">
        <v>2</v>
      </c>
      <c r="J194" s="14">
        <v>2</v>
      </c>
      <c r="K194" s="14">
        <v>2</v>
      </c>
      <c r="L194" s="14">
        <v>2</v>
      </c>
      <c r="M194" s="14">
        <v>2</v>
      </c>
      <c r="N194" s="14">
        <v>2</v>
      </c>
      <c r="O194" s="14">
        <v>2</v>
      </c>
      <c r="P194" s="14">
        <v>2</v>
      </c>
      <c r="Q194" s="14">
        <v>2</v>
      </c>
      <c r="R194" s="14">
        <v>2</v>
      </c>
      <c r="S194" s="14">
        <v>2</v>
      </c>
      <c r="T194" s="14">
        <v>2</v>
      </c>
      <c r="U194" s="14">
        <v>2</v>
      </c>
      <c r="V194" s="14">
        <v>2</v>
      </c>
      <c r="W194" s="14">
        <v>2</v>
      </c>
      <c r="X194" s="14">
        <v>2</v>
      </c>
      <c r="Y194" s="14">
        <v>2</v>
      </c>
      <c r="Z194" s="14">
        <v>2</v>
      </c>
      <c r="AA194" s="14">
        <v>2</v>
      </c>
      <c r="AB194" s="14">
        <v>2</v>
      </c>
      <c r="AC194" s="14">
        <v>2</v>
      </c>
      <c r="AD194" s="14">
        <v>2</v>
      </c>
      <c r="AE194" s="14">
        <v>2</v>
      </c>
      <c r="AF194" s="14">
        <v>2</v>
      </c>
      <c r="AG194" s="14">
        <v>2</v>
      </c>
      <c r="AH194" s="14">
        <v>2</v>
      </c>
      <c r="AI194" s="14">
        <v>2</v>
      </c>
      <c r="AJ194" s="14">
        <v>2</v>
      </c>
      <c r="AK194" s="14">
        <v>2</v>
      </c>
      <c r="AL194" s="14">
        <v>2</v>
      </c>
      <c r="AM194" s="14">
        <v>2</v>
      </c>
      <c r="AN194" s="14">
        <v>2</v>
      </c>
      <c r="AO194" s="14">
        <v>2</v>
      </c>
      <c r="AP194" s="14">
        <v>2</v>
      </c>
      <c r="AQ194" s="14">
        <v>2</v>
      </c>
      <c r="AR194" s="14">
        <v>2</v>
      </c>
      <c r="AS194" s="14">
        <v>2</v>
      </c>
      <c r="AT194" s="14">
        <v>2</v>
      </c>
      <c r="AU194" s="14">
        <v>2</v>
      </c>
      <c r="AV194" s="14">
        <v>2</v>
      </c>
      <c r="AW194" s="14">
        <v>2</v>
      </c>
      <c r="AX194" s="14">
        <v>2</v>
      </c>
      <c r="AY194" s="14">
        <v>2</v>
      </c>
      <c r="AZ194" s="14">
        <v>2</v>
      </c>
      <c r="BA194" s="14">
        <v>2</v>
      </c>
      <c r="BB194" s="14">
        <v>2</v>
      </c>
      <c r="BC194" s="14">
        <v>2</v>
      </c>
      <c r="BD194" s="14">
        <v>2</v>
      </c>
      <c r="BE194" s="14">
        <v>2</v>
      </c>
      <c r="BF194" s="14">
        <v>2</v>
      </c>
      <c r="BG194" s="14">
        <v>2</v>
      </c>
      <c r="BH194" s="14">
        <v>2</v>
      </c>
      <c r="BI194" s="14">
        <v>2</v>
      </c>
      <c r="BJ194" s="14">
        <v>2</v>
      </c>
      <c r="BK194" s="14">
        <v>2</v>
      </c>
      <c r="BL194" s="14">
        <v>2</v>
      </c>
      <c r="BM194" s="14">
        <v>2</v>
      </c>
      <c r="BN194" s="14">
        <v>2</v>
      </c>
      <c r="BO194" s="14">
        <v>2</v>
      </c>
      <c r="BP194" s="14">
        <v>2</v>
      </c>
      <c r="BQ194" s="14">
        <v>2</v>
      </c>
      <c r="BR194" s="14">
        <v>2</v>
      </c>
      <c r="BS194" s="14">
        <v>2</v>
      </c>
      <c r="BT194" s="14">
        <v>2</v>
      </c>
      <c r="BU194" s="14">
        <v>2</v>
      </c>
      <c r="BV194" s="14">
        <v>2</v>
      </c>
      <c r="BW194" s="14">
        <v>2</v>
      </c>
      <c r="BX194" s="14">
        <v>2</v>
      </c>
      <c r="BY194" s="14">
        <v>2</v>
      </c>
      <c r="BZ194" s="14">
        <v>2</v>
      </c>
      <c r="CA194" s="14">
        <v>2</v>
      </c>
      <c r="CB194" s="14">
        <v>2</v>
      </c>
      <c r="CC194" s="14">
        <v>2</v>
      </c>
      <c r="CD194" s="14">
        <v>2</v>
      </c>
      <c r="CE194" s="14">
        <v>2</v>
      </c>
      <c r="CF194" s="14">
        <v>2</v>
      </c>
      <c r="CG194" s="14">
        <v>2</v>
      </c>
      <c r="CH194" s="14">
        <v>2</v>
      </c>
      <c r="CI194" s="14">
        <v>2</v>
      </c>
      <c r="CJ194" s="14">
        <v>2</v>
      </c>
      <c r="CK194" s="14">
        <v>2</v>
      </c>
      <c r="CL194" s="14">
        <v>2</v>
      </c>
      <c r="CM194" s="14">
        <v>2</v>
      </c>
      <c r="CN194" s="14">
        <v>2</v>
      </c>
      <c r="CO194" s="14">
        <v>1</v>
      </c>
      <c r="CP194" s="14">
        <v>0</v>
      </c>
      <c r="CQ194" s="14">
        <v>0</v>
      </c>
      <c r="CR194" s="14">
        <v>0</v>
      </c>
      <c r="CS194" s="14">
        <v>0</v>
      </c>
      <c r="CT194" s="14">
        <v>0</v>
      </c>
      <c r="CU194" s="14">
        <v>0</v>
      </c>
      <c r="CV194" s="14">
        <v>0</v>
      </c>
      <c r="CW194" s="14">
        <v>0</v>
      </c>
      <c r="CX194" s="14">
        <v>0</v>
      </c>
      <c r="CY194" s="14">
        <v>0</v>
      </c>
      <c r="CZ194" s="14">
        <v>0</v>
      </c>
      <c r="DA194" s="14">
        <v>0</v>
      </c>
    </row>
    <row r="195" spans="1:105" s="13" customFormat="1" x14ac:dyDescent="0.15">
      <c r="A195" s="12"/>
      <c r="C195" s="14"/>
      <c r="D195" s="14"/>
      <c r="E195" s="14">
        <v>89</v>
      </c>
      <c r="F195" s="14">
        <v>2</v>
      </c>
      <c r="G195" s="14">
        <v>2</v>
      </c>
      <c r="H195" s="14">
        <v>2</v>
      </c>
      <c r="I195" s="14">
        <v>2</v>
      </c>
      <c r="J195" s="14">
        <v>2</v>
      </c>
      <c r="K195" s="14">
        <v>2</v>
      </c>
      <c r="L195" s="14">
        <v>2</v>
      </c>
      <c r="M195" s="14">
        <v>2</v>
      </c>
      <c r="N195" s="14">
        <v>2</v>
      </c>
      <c r="O195" s="14">
        <v>2</v>
      </c>
      <c r="P195" s="14">
        <v>2</v>
      </c>
      <c r="Q195" s="14">
        <v>2</v>
      </c>
      <c r="R195" s="14">
        <v>2</v>
      </c>
      <c r="S195" s="14">
        <v>2</v>
      </c>
      <c r="T195" s="14">
        <v>2</v>
      </c>
      <c r="U195" s="14">
        <v>2</v>
      </c>
      <c r="V195" s="14">
        <v>2</v>
      </c>
      <c r="W195" s="14">
        <v>2</v>
      </c>
      <c r="X195" s="14">
        <v>2</v>
      </c>
      <c r="Y195" s="14">
        <v>2</v>
      </c>
      <c r="Z195" s="14">
        <v>2</v>
      </c>
      <c r="AA195" s="14">
        <v>2</v>
      </c>
      <c r="AB195" s="14">
        <v>2</v>
      </c>
      <c r="AC195" s="14">
        <v>2</v>
      </c>
      <c r="AD195" s="14">
        <v>2</v>
      </c>
      <c r="AE195" s="14">
        <v>2</v>
      </c>
      <c r="AF195" s="14">
        <v>2</v>
      </c>
      <c r="AG195" s="14">
        <v>2</v>
      </c>
      <c r="AH195" s="14">
        <v>2</v>
      </c>
      <c r="AI195" s="14">
        <v>2</v>
      </c>
      <c r="AJ195" s="14">
        <v>2</v>
      </c>
      <c r="AK195" s="14">
        <v>2</v>
      </c>
      <c r="AL195" s="14">
        <v>2</v>
      </c>
      <c r="AM195" s="14">
        <v>2</v>
      </c>
      <c r="AN195" s="14">
        <v>2</v>
      </c>
      <c r="AO195" s="14">
        <v>2</v>
      </c>
      <c r="AP195" s="14">
        <v>2</v>
      </c>
      <c r="AQ195" s="14">
        <v>2</v>
      </c>
      <c r="AR195" s="14">
        <v>2</v>
      </c>
      <c r="AS195" s="14">
        <v>2</v>
      </c>
      <c r="AT195" s="14">
        <v>2</v>
      </c>
      <c r="AU195" s="14">
        <v>2</v>
      </c>
      <c r="AV195" s="14">
        <v>2</v>
      </c>
      <c r="AW195" s="14">
        <v>2</v>
      </c>
      <c r="AX195" s="14">
        <v>2</v>
      </c>
      <c r="AY195" s="14">
        <v>2</v>
      </c>
      <c r="AZ195" s="14">
        <v>2</v>
      </c>
      <c r="BA195" s="14">
        <v>2</v>
      </c>
      <c r="BB195" s="14">
        <v>2</v>
      </c>
      <c r="BC195" s="14">
        <v>2</v>
      </c>
      <c r="BD195" s="14">
        <v>2</v>
      </c>
      <c r="BE195" s="14">
        <v>2</v>
      </c>
      <c r="BF195" s="14">
        <v>2</v>
      </c>
      <c r="BG195" s="14">
        <v>2</v>
      </c>
      <c r="BH195" s="14">
        <v>2</v>
      </c>
      <c r="BI195" s="14">
        <v>2</v>
      </c>
      <c r="BJ195" s="14">
        <v>2</v>
      </c>
      <c r="BK195" s="14">
        <v>2</v>
      </c>
      <c r="BL195" s="14">
        <v>2</v>
      </c>
      <c r="BM195" s="14">
        <v>2</v>
      </c>
      <c r="BN195" s="14">
        <v>2</v>
      </c>
      <c r="BO195" s="14">
        <v>2</v>
      </c>
      <c r="BP195" s="14">
        <v>2</v>
      </c>
      <c r="BQ195" s="14">
        <v>2</v>
      </c>
      <c r="BR195" s="14">
        <v>2</v>
      </c>
      <c r="BS195" s="14">
        <v>2</v>
      </c>
      <c r="BT195" s="14">
        <v>2</v>
      </c>
      <c r="BU195" s="14">
        <v>2</v>
      </c>
      <c r="BV195" s="14">
        <v>2</v>
      </c>
      <c r="BW195" s="14">
        <v>2</v>
      </c>
      <c r="BX195" s="14">
        <v>2</v>
      </c>
      <c r="BY195" s="14">
        <v>2</v>
      </c>
      <c r="BZ195" s="14">
        <v>2</v>
      </c>
      <c r="CA195" s="14">
        <v>2</v>
      </c>
      <c r="CB195" s="14">
        <v>2</v>
      </c>
      <c r="CC195" s="14">
        <v>2</v>
      </c>
      <c r="CD195" s="14">
        <v>2</v>
      </c>
      <c r="CE195" s="14">
        <v>2</v>
      </c>
      <c r="CF195" s="14">
        <v>2</v>
      </c>
      <c r="CG195" s="14">
        <v>2</v>
      </c>
      <c r="CH195" s="14">
        <v>2</v>
      </c>
      <c r="CI195" s="14">
        <v>2</v>
      </c>
      <c r="CJ195" s="14">
        <v>2</v>
      </c>
      <c r="CK195" s="14">
        <v>2</v>
      </c>
      <c r="CL195" s="14">
        <v>2</v>
      </c>
      <c r="CM195" s="14">
        <v>2</v>
      </c>
      <c r="CN195" s="14">
        <v>2</v>
      </c>
      <c r="CO195" s="14">
        <v>2</v>
      </c>
      <c r="CP195" s="14">
        <v>1</v>
      </c>
      <c r="CQ195" s="14">
        <v>0</v>
      </c>
      <c r="CR195" s="14">
        <v>0</v>
      </c>
      <c r="CS195" s="14">
        <v>0</v>
      </c>
      <c r="CT195" s="14">
        <v>0</v>
      </c>
      <c r="CU195" s="14">
        <v>0</v>
      </c>
      <c r="CV195" s="14">
        <v>0</v>
      </c>
      <c r="CW195" s="14">
        <v>0</v>
      </c>
      <c r="CX195" s="14">
        <v>0</v>
      </c>
      <c r="CY195" s="14">
        <v>0</v>
      </c>
      <c r="CZ195" s="14">
        <v>0</v>
      </c>
      <c r="DA195" s="14">
        <v>0</v>
      </c>
    </row>
    <row r="196" spans="1:105" s="13" customFormat="1" x14ac:dyDescent="0.15">
      <c r="A196" s="12"/>
      <c r="C196" s="14"/>
      <c r="D196" s="14"/>
      <c r="E196" s="14">
        <v>90</v>
      </c>
      <c r="F196" s="14">
        <v>2</v>
      </c>
      <c r="G196" s="14">
        <v>2</v>
      </c>
      <c r="H196" s="14">
        <v>2</v>
      </c>
      <c r="I196" s="14">
        <v>2</v>
      </c>
      <c r="J196" s="14">
        <v>2</v>
      </c>
      <c r="K196" s="14">
        <v>2</v>
      </c>
      <c r="L196" s="14">
        <v>2</v>
      </c>
      <c r="M196" s="14">
        <v>2</v>
      </c>
      <c r="N196" s="14">
        <v>2</v>
      </c>
      <c r="O196" s="14">
        <v>2</v>
      </c>
      <c r="P196" s="14">
        <v>2</v>
      </c>
      <c r="Q196" s="14">
        <v>2</v>
      </c>
      <c r="R196" s="14">
        <v>2</v>
      </c>
      <c r="S196" s="14">
        <v>2</v>
      </c>
      <c r="T196" s="14">
        <v>2</v>
      </c>
      <c r="U196" s="14">
        <v>2</v>
      </c>
      <c r="V196" s="14">
        <v>2</v>
      </c>
      <c r="W196" s="14">
        <v>2</v>
      </c>
      <c r="X196" s="14">
        <v>2</v>
      </c>
      <c r="Y196" s="14">
        <v>2</v>
      </c>
      <c r="Z196" s="14">
        <v>2</v>
      </c>
      <c r="AA196" s="14">
        <v>2</v>
      </c>
      <c r="AB196" s="14">
        <v>2</v>
      </c>
      <c r="AC196" s="14">
        <v>2</v>
      </c>
      <c r="AD196" s="14">
        <v>2</v>
      </c>
      <c r="AE196" s="14">
        <v>2</v>
      </c>
      <c r="AF196" s="14">
        <v>2</v>
      </c>
      <c r="AG196" s="14">
        <v>2</v>
      </c>
      <c r="AH196" s="14">
        <v>2</v>
      </c>
      <c r="AI196" s="14">
        <v>2</v>
      </c>
      <c r="AJ196" s="14">
        <v>2</v>
      </c>
      <c r="AK196" s="14">
        <v>2</v>
      </c>
      <c r="AL196" s="14">
        <v>2</v>
      </c>
      <c r="AM196" s="14">
        <v>2</v>
      </c>
      <c r="AN196" s="14">
        <v>2</v>
      </c>
      <c r="AO196" s="14">
        <v>2</v>
      </c>
      <c r="AP196" s="14">
        <v>2</v>
      </c>
      <c r="AQ196" s="14">
        <v>2</v>
      </c>
      <c r="AR196" s="14">
        <v>2</v>
      </c>
      <c r="AS196" s="14">
        <v>2</v>
      </c>
      <c r="AT196" s="14">
        <v>2</v>
      </c>
      <c r="AU196" s="14">
        <v>2</v>
      </c>
      <c r="AV196" s="14">
        <v>2</v>
      </c>
      <c r="AW196" s="14">
        <v>2</v>
      </c>
      <c r="AX196" s="14">
        <v>2</v>
      </c>
      <c r="AY196" s="14">
        <v>2</v>
      </c>
      <c r="AZ196" s="14">
        <v>2</v>
      </c>
      <c r="BA196" s="14">
        <v>2</v>
      </c>
      <c r="BB196" s="14">
        <v>2</v>
      </c>
      <c r="BC196" s="14">
        <v>2</v>
      </c>
      <c r="BD196" s="14">
        <v>2</v>
      </c>
      <c r="BE196" s="14">
        <v>2</v>
      </c>
      <c r="BF196" s="14">
        <v>2</v>
      </c>
      <c r="BG196" s="14">
        <v>2</v>
      </c>
      <c r="BH196" s="14">
        <v>2</v>
      </c>
      <c r="BI196" s="14">
        <v>2</v>
      </c>
      <c r="BJ196" s="14">
        <v>2</v>
      </c>
      <c r="BK196" s="14">
        <v>2</v>
      </c>
      <c r="BL196" s="14">
        <v>2</v>
      </c>
      <c r="BM196" s="14">
        <v>2</v>
      </c>
      <c r="BN196" s="14">
        <v>2</v>
      </c>
      <c r="BO196" s="14">
        <v>2</v>
      </c>
      <c r="BP196" s="14">
        <v>2</v>
      </c>
      <c r="BQ196" s="14">
        <v>2</v>
      </c>
      <c r="BR196" s="14">
        <v>2</v>
      </c>
      <c r="BS196" s="14">
        <v>2</v>
      </c>
      <c r="BT196" s="14">
        <v>2</v>
      </c>
      <c r="BU196" s="14">
        <v>2</v>
      </c>
      <c r="BV196" s="14">
        <v>2</v>
      </c>
      <c r="BW196" s="14">
        <v>2</v>
      </c>
      <c r="BX196" s="14">
        <v>2</v>
      </c>
      <c r="BY196" s="14">
        <v>2</v>
      </c>
      <c r="BZ196" s="14">
        <v>2</v>
      </c>
      <c r="CA196" s="14">
        <v>2</v>
      </c>
      <c r="CB196" s="14">
        <v>2</v>
      </c>
      <c r="CC196" s="14">
        <v>2</v>
      </c>
      <c r="CD196" s="14">
        <v>2</v>
      </c>
      <c r="CE196" s="14">
        <v>2</v>
      </c>
      <c r="CF196" s="14">
        <v>2</v>
      </c>
      <c r="CG196" s="14">
        <v>2</v>
      </c>
      <c r="CH196" s="14">
        <v>2</v>
      </c>
      <c r="CI196" s="14">
        <v>2</v>
      </c>
      <c r="CJ196" s="14">
        <v>2</v>
      </c>
      <c r="CK196" s="14">
        <v>2</v>
      </c>
      <c r="CL196" s="14">
        <v>2</v>
      </c>
      <c r="CM196" s="14">
        <v>2</v>
      </c>
      <c r="CN196" s="14">
        <v>2</v>
      </c>
      <c r="CO196" s="14">
        <v>2</v>
      </c>
      <c r="CP196" s="14">
        <v>2</v>
      </c>
      <c r="CQ196" s="14">
        <v>1</v>
      </c>
      <c r="CR196" s="14">
        <v>0</v>
      </c>
      <c r="CS196" s="14">
        <v>0</v>
      </c>
      <c r="CT196" s="14">
        <v>0</v>
      </c>
      <c r="CU196" s="14">
        <v>0</v>
      </c>
      <c r="CV196" s="14">
        <v>0</v>
      </c>
      <c r="CW196" s="14">
        <v>0</v>
      </c>
      <c r="CX196" s="14">
        <v>0</v>
      </c>
      <c r="CY196" s="14">
        <v>0</v>
      </c>
      <c r="CZ196" s="14">
        <v>0</v>
      </c>
      <c r="DA196" s="14">
        <v>0</v>
      </c>
    </row>
    <row r="197" spans="1:105" s="13" customFormat="1" x14ac:dyDescent="0.15">
      <c r="A197" s="12"/>
      <c r="C197" s="14"/>
      <c r="D197" s="14"/>
      <c r="E197" s="14">
        <v>91</v>
      </c>
      <c r="F197" s="14">
        <v>2</v>
      </c>
      <c r="G197" s="14">
        <v>2</v>
      </c>
      <c r="H197" s="14">
        <v>2</v>
      </c>
      <c r="I197" s="14">
        <v>2</v>
      </c>
      <c r="J197" s="14">
        <v>2</v>
      </c>
      <c r="K197" s="14">
        <v>2</v>
      </c>
      <c r="L197" s="14">
        <v>2</v>
      </c>
      <c r="M197" s="14">
        <v>2</v>
      </c>
      <c r="N197" s="14">
        <v>2</v>
      </c>
      <c r="O197" s="14">
        <v>2</v>
      </c>
      <c r="P197" s="14">
        <v>2</v>
      </c>
      <c r="Q197" s="14">
        <v>2</v>
      </c>
      <c r="R197" s="14">
        <v>2</v>
      </c>
      <c r="S197" s="14">
        <v>2</v>
      </c>
      <c r="T197" s="14">
        <v>2</v>
      </c>
      <c r="U197" s="14">
        <v>2</v>
      </c>
      <c r="V197" s="14">
        <v>2</v>
      </c>
      <c r="W197" s="14">
        <v>2</v>
      </c>
      <c r="X197" s="14">
        <v>2</v>
      </c>
      <c r="Y197" s="14">
        <v>2</v>
      </c>
      <c r="Z197" s="14">
        <v>2</v>
      </c>
      <c r="AA197" s="14">
        <v>2</v>
      </c>
      <c r="AB197" s="14">
        <v>2</v>
      </c>
      <c r="AC197" s="14">
        <v>2</v>
      </c>
      <c r="AD197" s="14">
        <v>2</v>
      </c>
      <c r="AE197" s="14">
        <v>2</v>
      </c>
      <c r="AF197" s="14">
        <v>2</v>
      </c>
      <c r="AG197" s="14">
        <v>2</v>
      </c>
      <c r="AH197" s="14">
        <v>2</v>
      </c>
      <c r="AI197" s="14">
        <v>2</v>
      </c>
      <c r="AJ197" s="14">
        <v>2</v>
      </c>
      <c r="AK197" s="14">
        <v>2</v>
      </c>
      <c r="AL197" s="14">
        <v>2</v>
      </c>
      <c r="AM197" s="14">
        <v>2</v>
      </c>
      <c r="AN197" s="14">
        <v>2</v>
      </c>
      <c r="AO197" s="14">
        <v>2</v>
      </c>
      <c r="AP197" s="14">
        <v>2</v>
      </c>
      <c r="AQ197" s="14">
        <v>2</v>
      </c>
      <c r="AR197" s="14">
        <v>2</v>
      </c>
      <c r="AS197" s="14">
        <v>2</v>
      </c>
      <c r="AT197" s="14">
        <v>2</v>
      </c>
      <c r="AU197" s="14">
        <v>2</v>
      </c>
      <c r="AV197" s="14">
        <v>2</v>
      </c>
      <c r="AW197" s="14">
        <v>2</v>
      </c>
      <c r="AX197" s="14">
        <v>2</v>
      </c>
      <c r="AY197" s="14">
        <v>2</v>
      </c>
      <c r="AZ197" s="14">
        <v>2</v>
      </c>
      <c r="BA197" s="14">
        <v>2</v>
      </c>
      <c r="BB197" s="14">
        <v>2</v>
      </c>
      <c r="BC197" s="14">
        <v>2</v>
      </c>
      <c r="BD197" s="14">
        <v>2</v>
      </c>
      <c r="BE197" s="14">
        <v>2</v>
      </c>
      <c r="BF197" s="14">
        <v>2</v>
      </c>
      <c r="BG197" s="14">
        <v>2</v>
      </c>
      <c r="BH197" s="14">
        <v>2</v>
      </c>
      <c r="BI197" s="14">
        <v>2</v>
      </c>
      <c r="BJ197" s="14">
        <v>2</v>
      </c>
      <c r="BK197" s="14">
        <v>2</v>
      </c>
      <c r="BL197" s="14">
        <v>2</v>
      </c>
      <c r="BM197" s="14">
        <v>2</v>
      </c>
      <c r="BN197" s="14">
        <v>2</v>
      </c>
      <c r="BO197" s="14">
        <v>2</v>
      </c>
      <c r="BP197" s="14">
        <v>2</v>
      </c>
      <c r="BQ197" s="14">
        <v>2</v>
      </c>
      <c r="BR197" s="14">
        <v>2</v>
      </c>
      <c r="BS197" s="14">
        <v>2</v>
      </c>
      <c r="BT197" s="14">
        <v>2</v>
      </c>
      <c r="BU197" s="14">
        <v>2</v>
      </c>
      <c r="BV197" s="14">
        <v>2</v>
      </c>
      <c r="BW197" s="14">
        <v>2</v>
      </c>
      <c r="BX197" s="14">
        <v>2</v>
      </c>
      <c r="BY197" s="14">
        <v>2</v>
      </c>
      <c r="BZ197" s="14">
        <v>2</v>
      </c>
      <c r="CA197" s="14">
        <v>2</v>
      </c>
      <c r="CB197" s="14">
        <v>2</v>
      </c>
      <c r="CC197" s="14">
        <v>2</v>
      </c>
      <c r="CD197" s="14">
        <v>2</v>
      </c>
      <c r="CE197" s="14">
        <v>2</v>
      </c>
      <c r="CF197" s="14">
        <v>2</v>
      </c>
      <c r="CG197" s="14">
        <v>2</v>
      </c>
      <c r="CH197" s="14">
        <v>2</v>
      </c>
      <c r="CI197" s="14">
        <v>2</v>
      </c>
      <c r="CJ197" s="14">
        <v>2</v>
      </c>
      <c r="CK197" s="14">
        <v>2</v>
      </c>
      <c r="CL197" s="14">
        <v>2</v>
      </c>
      <c r="CM197" s="14">
        <v>2</v>
      </c>
      <c r="CN197" s="14">
        <v>2</v>
      </c>
      <c r="CO197" s="14">
        <v>2</v>
      </c>
      <c r="CP197" s="14">
        <v>2</v>
      </c>
      <c r="CQ197" s="14">
        <v>2</v>
      </c>
      <c r="CR197" s="14">
        <v>1</v>
      </c>
      <c r="CS197" s="14">
        <v>0</v>
      </c>
      <c r="CT197" s="14">
        <v>0</v>
      </c>
      <c r="CU197" s="14">
        <v>0</v>
      </c>
      <c r="CV197" s="14">
        <v>0</v>
      </c>
      <c r="CW197" s="14">
        <v>0</v>
      </c>
      <c r="CX197" s="14">
        <v>0</v>
      </c>
      <c r="CY197" s="14">
        <v>0</v>
      </c>
      <c r="CZ197" s="14">
        <v>0</v>
      </c>
      <c r="DA197" s="14">
        <v>0</v>
      </c>
    </row>
    <row r="198" spans="1:105" s="13" customFormat="1" x14ac:dyDescent="0.15">
      <c r="A198" s="12"/>
      <c r="C198" s="14"/>
      <c r="D198" s="14"/>
      <c r="E198" s="14">
        <v>92</v>
      </c>
      <c r="F198" s="14">
        <v>2</v>
      </c>
      <c r="G198" s="14">
        <v>2</v>
      </c>
      <c r="H198" s="14">
        <v>2</v>
      </c>
      <c r="I198" s="14">
        <v>2</v>
      </c>
      <c r="J198" s="14">
        <v>2</v>
      </c>
      <c r="K198" s="14">
        <v>2</v>
      </c>
      <c r="L198" s="14">
        <v>2</v>
      </c>
      <c r="M198" s="14">
        <v>2</v>
      </c>
      <c r="N198" s="14">
        <v>2</v>
      </c>
      <c r="O198" s="14">
        <v>2</v>
      </c>
      <c r="P198" s="14">
        <v>2</v>
      </c>
      <c r="Q198" s="14">
        <v>2</v>
      </c>
      <c r="R198" s="14">
        <v>2</v>
      </c>
      <c r="S198" s="14">
        <v>2</v>
      </c>
      <c r="T198" s="14">
        <v>2</v>
      </c>
      <c r="U198" s="14">
        <v>2</v>
      </c>
      <c r="V198" s="14">
        <v>2</v>
      </c>
      <c r="W198" s="14">
        <v>2</v>
      </c>
      <c r="X198" s="14">
        <v>2</v>
      </c>
      <c r="Y198" s="14">
        <v>2</v>
      </c>
      <c r="Z198" s="14">
        <v>2</v>
      </c>
      <c r="AA198" s="14">
        <v>2</v>
      </c>
      <c r="AB198" s="14">
        <v>2</v>
      </c>
      <c r="AC198" s="14">
        <v>2</v>
      </c>
      <c r="AD198" s="14">
        <v>2</v>
      </c>
      <c r="AE198" s="14">
        <v>2</v>
      </c>
      <c r="AF198" s="14">
        <v>2</v>
      </c>
      <c r="AG198" s="14">
        <v>2</v>
      </c>
      <c r="AH198" s="14">
        <v>2</v>
      </c>
      <c r="AI198" s="14">
        <v>2</v>
      </c>
      <c r="AJ198" s="14">
        <v>2</v>
      </c>
      <c r="AK198" s="14">
        <v>2</v>
      </c>
      <c r="AL198" s="14">
        <v>2</v>
      </c>
      <c r="AM198" s="14">
        <v>2</v>
      </c>
      <c r="AN198" s="14">
        <v>2</v>
      </c>
      <c r="AO198" s="14">
        <v>2</v>
      </c>
      <c r="AP198" s="14">
        <v>2</v>
      </c>
      <c r="AQ198" s="14">
        <v>2</v>
      </c>
      <c r="AR198" s="14">
        <v>2</v>
      </c>
      <c r="AS198" s="14">
        <v>2</v>
      </c>
      <c r="AT198" s="14">
        <v>2</v>
      </c>
      <c r="AU198" s="14">
        <v>2</v>
      </c>
      <c r="AV198" s="14">
        <v>2</v>
      </c>
      <c r="AW198" s="14">
        <v>2</v>
      </c>
      <c r="AX198" s="14">
        <v>2</v>
      </c>
      <c r="AY198" s="14">
        <v>2</v>
      </c>
      <c r="AZ198" s="14">
        <v>2</v>
      </c>
      <c r="BA198" s="14">
        <v>2</v>
      </c>
      <c r="BB198" s="14">
        <v>2</v>
      </c>
      <c r="BC198" s="14">
        <v>2</v>
      </c>
      <c r="BD198" s="14">
        <v>2</v>
      </c>
      <c r="BE198" s="14">
        <v>2</v>
      </c>
      <c r="BF198" s="14">
        <v>2</v>
      </c>
      <c r="BG198" s="14">
        <v>2</v>
      </c>
      <c r="BH198" s="14">
        <v>2</v>
      </c>
      <c r="BI198" s="14">
        <v>2</v>
      </c>
      <c r="BJ198" s="14">
        <v>2</v>
      </c>
      <c r="BK198" s="14">
        <v>2</v>
      </c>
      <c r="BL198" s="14">
        <v>2</v>
      </c>
      <c r="BM198" s="14">
        <v>2</v>
      </c>
      <c r="BN198" s="14">
        <v>2</v>
      </c>
      <c r="BO198" s="14">
        <v>2</v>
      </c>
      <c r="BP198" s="14">
        <v>2</v>
      </c>
      <c r="BQ198" s="14">
        <v>2</v>
      </c>
      <c r="BR198" s="14">
        <v>2</v>
      </c>
      <c r="BS198" s="14">
        <v>2</v>
      </c>
      <c r="BT198" s="14">
        <v>2</v>
      </c>
      <c r="BU198" s="14">
        <v>2</v>
      </c>
      <c r="BV198" s="14">
        <v>2</v>
      </c>
      <c r="BW198" s="14">
        <v>2</v>
      </c>
      <c r="BX198" s="14">
        <v>2</v>
      </c>
      <c r="BY198" s="14">
        <v>2</v>
      </c>
      <c r="BZ198" s="14">
        <v>2</v>
      </c>
      <c r="CA198" s="14">
        <v>2</v>
      </c>
      <c r="CB198" s="14">
        <v>2</v>
      </c>
      <c r="CC198" s="14">
        <v>2</v>
      </c>
      <c r="CD198" s="14">
        <v>2</v>
      </c>
      <c r="CE198" s="14">
        <v>2</v>
      </c>
      <c r="CF198" s="14">
        <v>2</v>
      </c>
      <c r="CG198" s="14">
        <v>2</v>
      </c>
      <c r="CH198" s="14">
        <v>2</v>
      </c>
      <c r="CI198" s="14">
        <v>2</v>
      </c>
      <c r="CJ198" s="14">
        <v>2</v>
      </c>
      <c r="CK198" s="14">
        <v>2</v>
      </c>
      <c r="CL198" s="14">
        <v>2</v>
      </c>
      <c r="CM198" s="14">
        <v>2</v>
      </c>
      <c r="CN198" s="14">
        <v>2</v>
      </c>
      <c r="CO198" s="14">
        <v>2</v>
      </c>
      <c r="CP198" s="14">
        <v>2</v>
      </c>
      <c r="CQ198" s="14">
        <v>2</v>
      </c>
      <c r="CR198" s="14">
        <v>2</v>
      </c>
      <c r="CS198" s="14">
        <v>1</v>
      </c>
      <c r="CT198" s="14">
        <v>0</v>
      </c>
      <c r="CU198" s="14">
        <v>0</v>
      </c>
      <c r="CV198" s="14">
        <v>0</v>
      </c>
      <c r="CW198" s="14">
        <v>0</v>
      </c>
      <c r="CX198" s="14">
        <v>0</v>
      </c>
      <c r="CY198" s="14">
        <v>0</v>
      </c>
      <c r="CZ198" s="14">
        <v>0</v>
      </c>
      <c r="DA198" s="14">
        <v>0</v>
      </c>
    </row>
    <row r="199" spans="1:105" s="13" customFormat="1" x14ac:dyDescent="0.15">
      <c r="A199" s="12"/>
      <c r="C199" s="14"/>
      <c r="D199" s="14"/>
      <c r="E199" s="14">
        <v>93</v>
      </c>
      <c r="F199" s="14">
        <v>2</v>
      </c>
      <c r="G199" s="14">
        <v>2</v>
      </c>
      <c r="H199" s="14">
        <v>2</v>
      </c>
      <c r="I199" s="14">
        <v>2</v>
      </c>
      <c r="J199" s="14">
        <v>2</v>
      </c>
      <c r="K199" s="14">
        <v>2</v>
      </c>
      <c r="L199" s="14">
        <v>2</v>
      </c>
      <c r="M199" s="14">
        <v>2</v>
      </c>
      <c r="N199" s="14">
        <v>2</v>
      </c>
      <c r="O199" s="14">
        <v>2</v>
      </c>
      <c r="P199" s="14">
        <v>2</v>
      </c>
      <c r="Q199" s="14">
        <v>2</v>
      </c>
      <c r="R199" s="14">
        <v>2</v>
      </c>
      <c r="S199" s="14">
        <v>2</v>
      </c>
      <c r="T199" s="14">
        <v>2</v>
      </c>
      <c r="U199" s="14">
        <v>2</v>
      </c>
      <c r="V199" s="14">
        <v>2</v>
      </c>
      <c r="W199" s="14">
        <v>2</v>
      </c>
      <c r="X199" s="14">
        <v>2</v>
      </c>
      <c r="Y199" s="14">
        <v>2</v>
      </c>
      <c r="Z199" s="14">
        <v>2</v>
      </c>
      <c r="AA199" s="14">
        <v>2</v>
      </c>
      <c r="AB199" s="14">
        <v>2</v>
      </c>
      <c r="AC199" s="14">
        <v>2</v>
      </c>
      <c r="AD199" s="14">
        <v>2</v>
      </c>
      <c r="AE199" s="14">
        <v>2</v>
      </c>
      <c r="AF199" s="14">
        <v>2</v>
      </c>
      <c r="AG199" s="14">
        <v>2</v>
      </c>
      <c r="AH199" s="14">
        <v>2</v>
      </c>
      <c r="AI199" s="14">
        <v>2</v>
      </c>
      <c r="AJ199" s="14">
        <v>2</v>
      </c>
      <c r="AK199" s="14">
        <v>2</v>
      </c>
      <c r="AL199" s="14">
        <v>2</v>
      </c>
      <c r="AM199" s="14">
        <v>2</v>
      </c>
      <c r="AN199" s="14">
        <v>2</v>
      </c>
      <c r="AO199" s="14">
        <v>2</v>
      </c>
      <c r="AP199" s="14">
        <v>2</v>
      </c>
      <c r="AQ199" s="14">
        <v>2</v>
      </c>
      <c r="AR199" s="14">
        <v>2</v>
      </c>
      <c r="AS199" s="14">
        <v>2</v>
      </c>
      <c r="AT199" s="14">
        <v>2</v>
      </c>
      <c r="AU199" s="14">
        <v>2</v>
      </c>
      <c r="AV199" s="14">
        <v>2</v>
      </c>
      <c r="AW199" s="14">
        <v>2</v>
      </c>
      <c r="AX199" s="14">
        <v>2</v>
      </c>
      <c r="AY199" s="14">
        <v>2</v>
      </c>
      <c r="AZ199" s="14">
        <v>2</v>
      </c>
      <c r="BA199" s="14">
        <v>2</v>
      </c>
      <c r="BB199" s="14">
        <v>2</v>
      </c>
      <c r="BC199" s="14">
        <v>2</v>
      </c>
      <c r="BD199" s="14">
        <v>2</v>
      </c>
      <c r="BE199" s="14">
        <v>2</v>
      </c>
      <c r="BF199" s="14">
        <v>2</v>
      </c>
      <c r="BG199" s="14">
        <v>2</v>
      </c>
      <c r="BH199" s="14">
        <v>2</v>
      </c>
      <c r="BI199" s="14">
        <v>2</v>
      </c>
      <c r="BJ199" s="14">
        <v>2</v>
      </c>
      <c r="BK199" s="14">
        <v>2</v>
      </c>
      <c r="BL199" s="14">
        <v>2</v>
      </c>
      <c r="BM199" s="14">
        <v>2</v>
      </c>
      <c r="BN199" s="14">
        <v>2</v>
      </c>
      <c r="BO199" s="14">
        <v>2</v>
      </c>
      <c r="BP199" s="14">
        <v>2</v>
      </c>
      <c r="BQ199" s="14">
        <v>2</v>
      </c>
      <c r="BR199" s="14">
        <v>2</v>
      </c>
      <c r="BS199" s="14">
        <v>2</v>
      </c>
      <c r="BT199" s="14">
        <v>2</v>
      </c>
      <c r="BU199" s="14">
        <v>2</v>
      </c>
      <c r="BV199" s="14">
        <v>2</v>
      </c>
      <c r="BW199" s="14">
        <v>2</v>
      </c>
      <c r="BX199" s="14">
        <v>2</v>
      </c>
      <c r="BY199" s="14">
        <v>2</v>
      </c>
      <c r="BZ199" s="14">
        <v>2</v>
      </c>
      <c r="CA199" s="14">
        <v>2</v>
      </c>
      <c r="CB199" s="14">
        <v>2</v>
      </c>
      <c r="CC199" s="14">
        <v>2</v>
      </c>
      <c r="CD199" s="14">
        <v>2</v>
      </c>
      <c r="CE199" s="14">
        <v>2</v>
      </c>
      <c r="CF199" s="14">
        <v>2</v>
      </c>
      <c r="CG199" s="14">
        <v>2</v>
      </c>
      <c r="CH199" s="14">
        <v>2</v>
      </c>
      <c r="CI199" s="14">
        <v>2</v>
      </c>
      <c r="CJ199" s="14">
        <v>2</v>
      </c>
      <c r="CK199" s="14">
        <v>2</v>
      </c>
      <c r="CL199" s="14">
        <v>2</v>
      </c>
      <c r="CM199" s="14">
        <v>2</v>
      </c>
      <c r="CN199" s="14">
        <v>2</v>
      </c>
      <c r="CO199" s="14">
        <v>2</v>
      </c>
      <c r="CP199" s="14">
        <v>2</v>
      </c>
      <c r="CQ199" s="14">
        <v>2</v>
      </c>
      <c r="CR199" s="14">
        <v>2</v>
      </c>
      <c r="CS199" s="14">
        <v>2</v>
      </c>
      <c r="CT199" s="14">
        <v>1</v>
      </c>
      <c r="CU199" s="14">
        <v>0</v>
      </c>
      <c r="CV199" s="14">
        <v>0</v>
      </c>
      <c r="CW199" s="14">
        <v>0</v>
      </c>
      <c r="CX199" s="14">
        <v>0</v>
      </c>
      <c r="CY199" s="14">
        <v>0</v>
      </c>
      <c r="CZ199" s="14">
        <v>0</v>
      </c>
      <c r="DA199" s="14">
        <v>0</v>
      </c>
    </row>
    <row r="200" spans="1:105" s="13" customFormat="1" x14ac:dyDescent="0.15">
      <c r="A200" s="12"/>
      <c r="C200" s="14"/>
      <c r="D200" s="14"/>
      <c r="E200" s="14">
        <v>94</v>
      </c>
      <c r="F200" s="14">
        <v>2</v>
      </c>
      <c r="G200" s="14">
        <v>2</v>
      </c>
      <c r="H200" s="14">
        <v>2</v>
      </c>
      <c r="I200" s="14">
        <v>2</v>
      </c>
      <c r="J200" s="14">
        <v>2</v>
      </c>
      <c r="K200" s="14">
        <v>2</v>
      </c>
      <c r="L200" s="14">
        <v>2</v>
      </c>
      <c r="M200" s="14">
        <v>2</v>
      </c>
      <c r="N200" s="14">
        <v>2</v>
      </c>
      <c r="O200" s="14">
        <v>2</v>
      </c>
      <c r="P200" s="14">
        <v>2</v>
      </c>
      <c r="Q200" s="14">
        <v>2</v>
      </c>
      <c r="R200" s="14">
        <v>2</v>
      </c>
      <c r="S200" s="14">
        <v>2</v>
      </c>
      <c r="T200" s="14">
        <v>2</v>
      </c>
      <c r="U200" s="14">
        <v>2</v>
      </c>
      <c r="V200" s="14">
        <v>2</v>
      </c>
      <c r="W200" s="14">
        <v>2</v>
      </c>
      <c r="X200" s="14">
        <v>2</v>
      </c>
      <c r="Y200" s="14">
        <v>2</v>
      </c>
      <c r="Z200" s="14">
        <v>2</v>
      </c>
      <c r="AA200" s="14">
        <v>2</v>
      </c>
      <c r="AB200" s="14">
        <v>2</v>
      </c>
      <c r="AC200" s="14">
        <v>2</v>
      </c>
      <c r="AD200" s="14">
        <v>2</v>
      </c>
      <c r="AE200" s="14">
        <v>2</v>
      </c>
      <c r="AF200" s="14">
        <v>2</v>
      </c>
      <c r="AG200" s="14">
        <v>2</v>
      </c>
      <c r="AH200" s="14">
        <v>2</v>
      </c>
      <c r="AI200" s="14">
        <v>2</v>
      </c>
      <c r="AJ200" s="14">
        <v>2</v>
      </c>
      <c r="AK200" s="14">
        <v>2</v>
      </c>
      <c r="AL200" s="14">
        <v>2</v>
      </c>
      <c r="AM200" s="14">
        <v>2</v>
      </c>
      <c r="AN200" s="14">
        <v>2</v>
      </c>
      <c r="AO200" s="14">
        <v>2</v>
      </c>
      <c r="AP200" s="14">
        <v>2</v>
      </c>
      <c r="AQ200" s="14">
        <v>2</v>
      </c>
      <c r="AR200" s="14">
        <v>2</v>
      </c>
      <c r="AS200" s="14">
        <v>2</v>
      </c>
      <c r="AT200" s="14">
        <v>2</v>
      </c>
      <c r="AU200" s="14">
        <v>2</v>
      </c>
      <c r="AV200" s="14">
        <v>2</v>
      </c>
      <c r="AW200" s="14">
        <v>2</v>
      </c>
      <c r="AX200" s="14">
        <v>2</v>
      </c>
      <c r="AY200" s="14">
        <v>2</v>
      </c>
      <c r="AZ200" s="14">
        <v>2</v>
      </c>
      <c r="BA200" s="14">
        <v>2</v>
      </c>
      <c r="BB200" s="14">
        <v>2</v>
      </c>
      <c r="BC200" s="14">
        <v>2</v>
      </c>
      <c r="BD200" s="14">
        <v>2</v>
      </c>
      <c r="BE200" s="14">
        <v>2</v>
      </c>
      <c r="BF200" s="14">
        <v>2</v>
      </c>
      <c r="BG200" s="14">
        <v>2</v>
      </c>
      <c r="BH200" s="14">
        <v>2</v>
      </c>
      <c r="BI200" s="14">
        <v>2</v>
      </c>
      <c r="BJ200" s="14">
        <v>2</v>
      </c>
      <c r="BK200" s="14">
        <v>2</v>
      </c>
      <c r="BL200" s="14">
        <v>2</v>
      </c>
      <c r="BM200" s="14">
        <v>2</v>
      </c>
      <c r="BN200" s="14">
        <v>2</v>
      </c>
      <c r="BO200" s="14">
        <v>2</v>
      </c>
      <c r="BP200" s="14">
        <v>2</v>
      </c>
      <c r="BQ200" s="14">
        <v>2</v>
      </c>
      <c r="BR200" s="14">
        <v>2</v>
      </c>
      <c r="BS200" s="14">
        <v>2</v>
      </c>
      <c r="BT200" s="14">
        <v>2</v>
      </c>
      <c r="BU200" s="14">
        <v>2</v>
      </c>
      <c r="BV200" s="14">
        <v>2</v>
      </c>
      <c r="BW200" s="14">
        <v>2</v>
      </c>
      <c r="BX200" s="14">
        <v>2</v>
      </c>
      <c r="BY200" s="14">
        <v>2</v>
      </c>
      <c r="BZ200" s="14">
        <v>2</v>
      </c>
      <c r="CA200" s="14">
        <v>2</v>
      </c>
      <c r="CB200" s="14">
        <v>2</v>
      </c>
      <c r="CC200" s="14">
        <v>2</v>
      </c>
      <c r="CD200" s="14">
        <v>2</v>
      </c>
      <c r="CE200" s="14">
        <v>2</v>
      </c>
      <c r="CF200" s="14">
        <v>2</v>
      </c>
      <c r="CG200" s="14">
        <v>2</v>
      </c>
      <c r="CH200" s="14">
        <v>2</v>
      </c>
      <c r="CI200" s="14">
        <v>2</v>
      </c>
      <c r="CJ200" s="14">
        <v>2</v>
      </c>
      <c r="CK200" s="14">
        <v>2</v>
      </c>
      <c r="CL200" s="14">
        <v>2</v>
      </c>
      <c r="CM200" s="14">
        <v>2</v>
      </c>
      <c r="CN200" s="14">
        <v>2</v>
      </c>
      <c r="CO200" s="14">
        <v>2</v>
      </c>
      <c r="CP200" s="14">
        <v>2</v>
      </c>
      <c r="CQ200" s="14">
        <v>2</v>
      </c>
      <c r="CR200" s="14">
        <v>2</v>
      </c>
      <c r="CS200" s="14">
        <v>2</v>
      </c>
      <c r="CT200" s="14">
        <v>2</v>
      </c>
      <c r="CU200" s="14">
        <v>1</v>
      </c>
      <c r="CV200" s="14">
        <v>0</v>
      </c>
      <c r="CW200" s="14">
        <v>0</v>
      </c>
      <c r="CX200" s="14">
        <v>0</v>
      </c>
      <c r="CY200" s="14">
        <v>0</v>
      </c>
      <c r="CZ200" s="14">
        <v>0</v>
      </c>
      <c r="DA200" s="14">
        <v>0</v>
      </c>
    </row>
    <row r="201" spans="1:105" s="13" customFormat="1" x14ac:dyDescent="0.15">
      <c r="A201" s="12"/>
      <c r="C201" s="14"/>
      <c r="D201" s="14"/>
      <c r="E201" s="14">
        <v>95</v>
      </c>
      <c r="F201" s="14">
        <v>2</v>
      </c>
      <c r="G201" s="14">
        <v>2</v>
      </c>
      <c r="H201" s="14">
        <v>2</v>
      </c>
      <c r="I201" s="14">
        <v>2</v>
      </c>
      <c r="J201" s="14">
        <v>2</v>
      </c>
      <c r="K201" s="14">
        <v>2</v>
      </c>
      <c r="L201" s="14">
        <v>2</v>
      </c>
      <c r="M201" s="14">
        <v>2</v>
      </c>
      <c r="N201" s="14">
        <v>2</v>
      </c>
      <c r="O201" s="14">
        <v>2</v>
      </c>
      <c r="P201" s="14">
        <v>2</v>
      </c>
      <c r="Q201" s="14">
        <v>2</v>
      </c>
      <c r="R201" s="14">
        <v>2</v>
      </c>
      <c r="S201" s="14">
        <v>2</v>
      </c>
      <c r="T201" s="14">
        <v>2</v>
      </c>
      <c r="U201" s="14">
        <v>2</v>
      </c>
      <c r="V201" s="14">
        <v>2</v>
      </c>
      <c r="W201" s="14">
        <v>2</v>
      </c>
      <c r="X201" s="14">
        <v>2</v>
      </c>
      <c r="Y201" s="14">
        <v>2</v>
      </c>
      <c r="Z201" s="14">
        <v>2</v>
      </c>
      <c r="AA201" s="14">
        <v>2</v>
      </c>
      <c r="AB201" s="14">
        <v>2</v>
      </c>
      <c r="AC201" s="14">
        <v>2</v>
      </c>
      <c r="AD201" s="14">
        <v>2</v>
      </c>
      <c r="AE201" s="14">
        <v>2</v>
      </c>
      <c r="AF201" s="14">
        <v>2</v>
      </c>
      <c r="AG201" s="14">
        <v>2</v>
      </c>
      <c r="AH201" s="14">
        <v>2</v>
      </c>
      <c r="AI201" s="14">
        <v>2</v>
      </c>
      <c r="AJ201" s="14">
        <v>2</v>
      </c>
      <c r="AK201" s="14">
        <v>2</v>
      </c>
      <c r="AL201" s="14">
        <v>2</v>
      </c>
      <c r="AM201" s="14">
        <v>2</v>
      </c>
      <c r="AN201" s="14">
        <v>2</v>
      </c>
      <c r="AO201" s="14">
        <v>2</v>
      </c>
      <c r="AP201" s="14">
        <v>2</v>
      </c>
      <c r="AQ201" s="14">
        <v>2</v>
      </c>
      <c r="AR201" s="14">
        <v>2</v>
      </c>
      <c r="AS201" s="14">
        <v>2</v>
      </c>
      <c r="AT201" s="14">
        <v>2</v>
      </c>
      <c r="AU201" s="14">
        <v>2</v>
      </c>
      <c r="AV201" s="14">
        <v>2</v>
      </c>
      <c r="AW201" s="14">
        <v>2</v>
      </c>
      <c r="AX201" s="14">
        <v>2</v>
      </c>
      <c r="AY201" s="14">
        <v>2</v>
      </c>
      <c r="AZ201" s="14">
        <v>2</v>
      </c>
      <c r="BA201" s="14">
        <v>2</v>
      </c>
      <c r="BB201" s="14">
        <v>2</v>
      </c>
      <c r="BC201" s="14">
        <v>2</v>
      </c>
      <c r="BD201" s="14">
        <v>2</v>
      </c>
      <c r="BE201" s="14">
        <v>2</v>
      </c>
      <c r="BF201" s="14">
        <v>2</v>
      </c>
      <c r="BG201" s="14">
        <v>2</v>
      </c>
      <c r="BH201" s="14">
        <v>2</v>
      </c>
      <c r="BI201" s="14">
        <v>2</v>
      </c>
      <c r="BJ201" s="14">
        <v>2</v>
      </c>
      <c r="BK201" s="14">
        <v>2</v>
      </c>
      <c r="BL201" s="14">
        <v>2</v>
      </c>
      <c r="BM201" s="14">
        <v>2</v>
      </c>
      <c r="BN201" s="14">
        <v>2</v>
      </c>
      <c r="BO201" s="14">
        <v>2</v>
      </c>
      <c r="BP201" s="14">
        <v>2</v>
      </c>
      <c r="BQ201" s="14">
        <v>2</v>
      </c>
      <c r="BR201" s="14">
        <v>2</v>
      </c>
      <c r="BS201" s="14">
        <v>2</v>
      </c>
      <c r="BT201" s="14">
        <v>2</v>
      </c>
      <c r="BU201" s="14">
        <v>2</v>
      </c>
      <c r="BV201" s="14">
        <v>2</v>
      </c>
      <c r="BW201" s="14">
        <v>2</v>
      </c>
      <c r="BX201" s="14">
        <v>2</v>
      </c>
      <c r="BY201" s="14">
        <v>2</v>
      </c>
      <c r="BZ201" s="14">
        <v>2</v>
      </c>
      <c r="CA201" s="14">
        <v>2</v>
      </c>
      <c r="CB201" s="14">
        <v>2</v>
      </c>
      <c r="CC201" s="14">
        <v>2</v>
      </c>
      <c r="CD201" s="14">
        <v>2</v>
      </c>
      <c r="CE201" s="14">
        <v>2</v>
      </c>
      <c r="CF201" s="14">
        <v>2</v>
      </c>
      <c r="CG201" s="14">
        <v>2</v>
      </c>
      <c r="CH201" s="14">
        <v>2</v>
      </c>
      <c r="CI201" s="14">
        <v>2</v>
      </c>
      <c r="CJ201" s="14">
        <v>2</v>
      </c>
      <c r="CK201" s="14">
        <v>2</v>
      </c>
      <c r="CL201" s="14">
        <v>2</v>
      </c>
      <c r="CM201" s="14">
        <v>2</v>
      </c>
      <c r="CN201" s="14">
        <v>2</v>
      </c>
      <c r="CO201" s="14">
        <v>2</v>
      </c>
      <c r="CP201" s="14">
        <v>2</v>
      </c>
      <c r="CQ201" s="14">
        <v>2</v>
      </c>
      <c r="CR201" s="14">
        <v>2</v>
      </c>
      <c r="CS201" s="14">
        <v>2</v>
      </c>
      <c r="CT201" s="14">
        <v>2</v>
      </c>
      <c r="CU201" s="14">
        <v>2</v>
      </c>
      <c r="CV201" s="14">
        <v>1</v>
      </c>
      <c r="CW201" s="14">
        <v>0</v>
      </c>
      <c r="CX201" s="14">
        <v>0</v>
      </c>
      <c r="CY201" s="14">
        <v>0</v>
      </c>
      <c r="CZ201" s="14">
        <v>0</v>
      </c>
      <c r="DA201" s="14">
        <v>0</v>
      </c>
    </row>
    <row r="202" spans="1:105" s="13" customFormat="1" x14ac:dyDescent="0.15">
      <c r="A202" s="12"/>
      <c r="C202" s="14"/>
      <c r="D202" s="14"/>
      <c r="E202" s="14">
        <v>96</v>
      </c>
      <c r="F202" s="14">
        <v>2</v>
      </c>
      <c r="G202" s="14">
        <v>2</v>
      </c>
      <c r="H202" s="14">
        <v>2</v>
      </c>
      <c r="I202" s="14">
        <v>2</v>
      </c>
      <c r="J202" s="14">
        <v>2</v>
      </c>
      <c r="K202" s="14">
        <v>2</v>
      </c>
      <c r="L202" s="14">
        <v>2</v>
      </c>
      <c r="M202" s="14">
        <v>2</v>
      </c>
      <c r="N202" s="14">
        <v>2</v>
      </c>
      <c r="O202" s="14">
        <v>2</v>
      </c>
      <c r="P202" s="14">
        <v>2</v>
      </c>
      <c r="Q202" s="14">
        <v>2</v>
      </c>
      <c r="R202" s="14">
        <v>2</v>
      </c>
      <c r="S202" s="14">
        <v>2</v>
      </c>
      <c r="T202" s="14">
        <v>2</v>
      </c>
      <c r="U202" s="14">
        <v>2</v>
      </c>
      <c r="V202" s="14">
        <v>2</v>
      </c>
      <c r="W202" s="14">
        <v>2</v>
      </c>
      <c r="X202" s="14">
        <v>2</v>
      </c>
      <c r="Y202" s="14">
        <v>2</v>
      </c>
      <c r="Z202" s="14">
        <v>2</v>
      </c>
      <c r="AA202" s="14">
        <v>2</v>
      </c>
      <c r="AB202" s="14">
        <v>2</v>
      </c>
      <c r="AC202" s="14">
        <v>2</v>
      </c>
      <c r="AD202" s="14">
        <v>2</v>
      </c>
      <c r="AE202" s="14">
        <v>2</v>
      </c>
      <c r="AF202" s="14">
        <v>2</v>
      </c>
      <c r="AG202" s="14">
        <v>2</v>
      </c>
      <c r="AH202" s="14">
        <v>2</v>
      </c>
      <c r="AI202" s="14">
        <v>2</v>
      </c>
      <c r="AJ202" s="14">
        <v>2</v>
      </c>
      <c r="AK202" s="14">
        <v>2</v>
      </c>
      <c r="AL202" s="14">
        <v>2</v>
      </c>
      <c r="AM202" s="14">
        <v>2</v>
      </c>
      <c r="AN202" s="14">
        <v>2</v>
      </c>
      <c r="AO202" s="14">
        <v>2</v>
      </c>
      <c r="AP202" s="14">
        <v>2</v>
      </c>
      <c r="AQ202" s="14">
        <v>2</v>
      </c>
      <c r="AR202" s="14">
        <v>2</v>
      </c>
      <c r="AS202" s="14">
        <v>2</v>
      </c>
      <c r="AT202" s="14">
        <v>2</v>
      </c>
      <c r="AU202" s="14">
        <v>2</v>
      </c>
      <c r="AV202" s="14">
        <v>2</v>
      </c>
      <c r="AW202" s="14">
        <v>2</v>
      </c>
      <c r="AX202" s="14">
        <v>2</v>
      </c>
      <c r="AY202" s="14">
        <v>2</v>
      </c>
      <c r="AZ202" s="14">
        <v>2</v>
      </c>
      <c r="BA202" s="14">
        <v>2</v>
      </c>
      <c r="BB202" s="14">
        <v>2</v>
      </c>
      <c r="BC202" s="14">
        <v>2</v>
      </c>
      <c r="BD202" s="14">
        <v>2</v>
      </c>
      <c r="BE202" s="14">
        <v>2</v>
      </c>
      <c r="BF202" s="14">
        <v>2</v>
      </c>
      <c r="BG202" s="14">
        <v>2</v>
      </c>
      <c r="BH202" s="14">
        <v>2</v>
      </c>
      <c r="BI202" s="14">
        <v>2</v>
      </c>
      <c r="BJ202" s="14">
        <v>2</v>
      </c>
      <c r="BK202" s="14">
        <v>2</v>
      </c>
      <c r="BL202" s="14">
        <v>2</v>
      </c>
      <c r="BM202" s="14">
        <v>2</v>
      </c>
      <c r="BN202" s="14">
        <v>2</v>
      </c>
      <c r="BO202" s="14">
        <v>2</v>
      </c>
      <c r="BP202" s="14">
        <v>2</v>
      </c>
      <c r="BQ202" s="14">
        <v>2</v>
      </c>
      <c r="BR202" s="14">
        <v>2</v>
      </c>
      <c r="BS202" s="14">
        <v>2</v>
      </c>
      <c r="BT202" s="14">
        <v>2</v>
      </c>
      <c r="BU202" s="14">
        <v>2</v>
      </c>
      <c r="BV202" s="14">
        <v>2</v>
      </c>
      <c r="BW202" s="14">
        <v>2</v>
      </c>
      <c r="BX202" s="14">
        <v>2</v>
      </c>
      <c r="BY202" s="14">
        <v>2</v>
      </c>
      <c r="BZ202" s="14">
        <v>2</v>
      </c>
      <c r="CA202" s="14">
        <v>2</v>
      </c>
      <c r="CB202" s="14">
        <v>2</v>
      </c>
      <c r="CC202" s="14">
        <v>2</v>
      </c>
      <c r="CD202" s="14">
        <v>2</v>
      </c>
      <c r="CE202" s="14">
        <v>2</v>
      </c>
      <c r="CF202" s="14">
        <v>2</v>
      </c>
      <c r="CG202" s="14">
        <v>2</v>
      </c>
      <c r="CH202" s="14">
        <v>2</v>
      </c>
      <c r="CI202" s="14">
        <v>2</v>
      </c>
      <c r="CJ202" s="14">
        <v>2</v>
      </c>
      <c r="CK202" s="14">
        <v>2</v>
      </c>
      <c r="CL202" s="14">
        <v>2</v>
      </c>
      <c r="CM202" s="14">
        <v>2</v>
      </c>
      <c r="CN202" s="14">
        <v>2</v>
      </c>
      <c r="CO202" s="14">
        <v>2</v>
      </c>
      <c r="CP202" s="14">
        <v>2</v>
      </c>
      <c r="CQ202" s="14">
        <v>2</v>
      </c>
      <c r="CR202" s="14">
        <v>2</v>
      </c>
      <c r="CS202" s="14">
        <v>2</v>
      </c>
      <c r="CT202" s="14">
        <v>2</v>
      </c>
      <c r="CU202" s="14">
        <v>2</v>
      </c>
      <c r="CV202" s="14">
        <v>2</v>
      </c>
      <c r="CW202" s="14">
        <v>1</v>
      </c>
      <c r="CX202" s="14">
        <v>0</v>
      </c>
      <c r="CY202" s="14">
        <v>0</v>
      </c>
      <c r="CZ202" s="14">
        <v>0</v>
      </c>
      <c r="DA202" s="14">
        <v>0</v>
      </c>
    </row>
    <row r="203" spans="1:105" s="13" customFormat="1" x14ac:dyDescent="0.15">
      <c r="A203" s="12"/>
      <c r="C203" s="14"/>
      <c r="D203" s="14"/>
      <c r="E203" s="14">
        <v>97</v>
      </c>
      <c r="F203" s="14">
        <v>2</v>
      </c>
      <c r="G203" s="14">
        <v>2</v>
      </c>
      <c r="H203" s="14">
        <v>2</v>
      </c>
      <c r="I203" s="14">
        <v>2</v>
      </c>
      <c r="J203" s="14">
        <v>2</v>
      </c>
      <c r="K203" s="14">
        <v>2</v>
      </c>
      <c r="L203" s="14">
        <v>2</v>
      </c>
      <c r="M203" s="14">
        <v>2</v>
      </c>
      <c r="N203" s="14">
        <v>2</v>
      </c>
      <c r="O203" s="14">
        <v>2</v>
      </c>
      <c r="P203" s="14">
        <v>2</v>
      </c>
      <c r="Q203" s="14">
        <v>2</v>
      </c>
      <c r="R203" s="14">
        <v>2</v>
      </c>
      <c r="S203" s="14">
        <v>2</v>
      </c>
      <c r="T203" s="14">
        <v>2</v>
      </c>
      <c r="U203" s="14">
        <v>2</v>
      </c>
      <c r="V203" s="14">
        <v>2</v>
      </c>
      <c r="W203" s="14">
        <v>2</v>
      </c>
      <c r="X203" s="14">
        <v>2</v>
      </c>
      <c r="Y203" s="14">
        <v>2</v>
      </c>
      <c r="Z203" s="14">
        <v>2</v>
      </c>
      <c r="AA203" s="14">
        <v>2</v>
      </c>
      <c r="AB203" s="14">
        <v>2</v>
      </c>
      <c r="AC203" s="14">
        <v>2</v>
      </c>
      <c r="AD203" s="14">
        <v>2</v>
      </c>
      <c r="AE203" s="14">
        <v>2</v>
      </c>
      <c r="AF203" s="14">
        <v>2</v>
      </c>
      <c r="AG203" s="14">
        <v>2</v>
      </c>
      <c r="AH203" s="14">
        <v>2</v>
      </c>
      <c r="AI203" s="14">
        <v>2</v>
      </c>
      <c r="AJ203" s="14">
        <v>2</v>
      </c>
      <c r="AK203" s="14">
        <v>2</v>
      </c>
      <c r="AL203" s="14">
        <v>2</v>
      </c>
      <c r="AM203" s="14">
        <v>2</v>
      </c>
      <c r="AN203" s="14">
        <v>2</v>
      </c>
      <c r="AO203" s="14">
        <v>2</v>
      </c>
      <c r="AP203" s="14">
        <v>2</v>
      </c>
      <c r="AQ203" s="14">
        <v>2</v>
      </c>
      <c r="AR203" s="14">
        <v>2</v>
      </c>
      <c r="AS203" s="14">
        <v>2</v>
      </c>
      <c r="AT203" s="14">
        <v>2</v>
      </c>
      <c r="AU203" s="14">
        <v>2</v>
      </c>
      <c r="AV203" s="14">
        <v>2</v>
      </c>
      <c r="AW203" s="14">
        <v>2</v>
      </c>
      <c r="AX203" s="14">
        <v>2</v>
      </c>
      <c r="AY203" s="14">
        <v>2</v>
      </c>
      <c r="AZ203" s="14">
        <v>2</v>
      </c>
      <c r="BA203" s="14">
        <v>2</v>
      </c>
      <c r="BB203" s="14">
        <v>2</v>
      </c>
      <c r="BC203" s="14">
        <v>2</v>
      </c>
      <c r="BD203" s="14">
        <v>2</v>
      </c>
      <c r="BE203" s="14">
        <v>2</v>
      </c>
      <c r="BF203" s="14">
        <v>2</v>
      </c>
      <c r="BG203" s="14">
        <v>2</v>
      </c>
      <c r="BH203" s="14">
        <v>2</v>
      </c>
      <c r="BI203" s="14">
        <v>2</v>
      </c>
      <c r="BJ203" s="14">
        <v>2</v>
      </c>
      <c r="BK203" s="14">
        <v>2</v>
      </c>
      <c r="BL203" s="14">
        <v>2</v>
      </c>
      <c r="BM203" s="14">
        <v>2</v>
      </c>
      <c r="BN203" s="14">
        <v>2</v>
      </c>
      <c r="BO203" s="14">
        <v>2</v>
      </c>
      <c r="BP203" s="14">
        <v>2</v>
      </c>
      <c r="BQ203" s="14">
        <v>2</v>
      </c>
      <c r="BR203" s="14">
        <v>2</v>
      </c>
      <c r="BS203" s="14">
        <v>2</v>
      </c>
      <c r="BT203" s="14">
        <v>2</v>
      </c>
      <c r="BU203" s="14">
        <v>2</v>
      </c>
      <c r="BV203" s="14">
        <v>2</v>
      </c>
      <c r="BW203" s="14">
        <v>2</v>
      </c>
      <c r="BX203" s="14">
        <v>2</v>
      </c>
      <c r="BY203" s="14">
        <v>2</v>
      </c>
      <c r="BZ203" s="14">
        <v>2</v>
      </c>
      <c r="CA203" s="14">
        <v>2</v>
      </c>
      <c r="CB203" s="14">
        <v>2</v>
      </c>
      <c r="CC203" s="14">
        <v>2</v>
      </c>
      <c r="CD203" s="14">
        <v>2</v>
      </c>
      <c r="CE203" s="14">
        <v>2</v>
      </c>
      <c r="CF203" s="14">
        <v>2</v>
      </c>
      <c r="CG203" s="14">
        <v>2</v>
      </c>
      <c r="CH203" s="14">
        <v>2</v>
      </c>
      <c r="CI203" s="14">
        <v>2</v>
      </c>
      <c r="CJ203" s="14">
        <v>2</v>
      </c>
      <c r="CK203" s="14">
        <v>2</v>
      </c>
      <c r="CL203" s="14">
        <v>2</v>
      </c>
      <c r="CM203" s="14">
        <v>2</v>
      </c>
      <c r="CN203" s="14">
        <v>2</v>
      </c>
      <c r="CO203" s="14">
        <v>2</v>
      </c>
      <c r="CP203" s="14">
        <v>2</v>
      </c>
      <c r="CQ203" s="14">
        <v>2</v>
      </c>
      <c r="CR203" s="14">
        <v>2</v>
      </c>
      <c r="CS203" s="14">
        <v>2</v>
      </c>
      <c r="CT203" s="14">
        <v>2</v>
      </c>
      <c r="CU203" s="14">
        <v>2</v>
      </c>
      <c r="CV203" s="14">
        <v>2</v>
      </c>
      <c r="CW203" s="14">
        <v>2</v>
      </c>
      <c r="CX203" s="14">
        <v>1</v>
      </c>
      <c r="CY203" s="14">
        <v>0</v>
      </c>
      <c r="CZ203" s="14">
        <v>0</v>
      </c>
      <c r="DA203" s="14">
        <v>0</v>
      </c>
    </row>
    <row r="204" spans="1:105" s="13" customFormat="1" x14ac:dyDescent="0.15">
      <c r="A204" s="12"/>
      <c r="C204" s="14"/>
      <c r="D204" s="14"/>
      <c r="E204" s="14">
        <v>98</v>
      </c>
      <c r="F204" s="14">
        <v>2</v>
      </c>
      <c r="G204" s="14">
        <v>2</v>
      </c>
      <c r="H204" s="14">
        <v>2</v>
      </c>
      <c r="I204" s="14">
        <v>2</v>
      </c>
      <c r="J204" s="14">
        <v>2</v>
      </c>
      <c r="K204" s="14">
        <v>2</v>
      </c>
      <c r="L204" s="14">
        <v>2</v>
      </c>
      <c r="M204" s="14">
        <v>2</v>
      </c>
      <c r="N204" s="14">
        <v>2</v>
      </c>
      <c r="O204" s="14">
        <v>2</v>
      </c>
      <c r="P204" s="14">
        <v>2</v>
      </c>
      <c r="Q204" s="14">
        <v>2</v>
      </c>
      <c r="R204" s="14">
        <v>2</v>
      </c>
      <c r="S204" s="14">
        <v>2</v>
      </c>
      <c r="T204" s="14">
        <v>2</v>
      </c>
      <c r="U204" s="14">
        <v>2</v>
      </c>
      <c r="V204" s="14">
        <v>2</v>
      </c>
      <c r="W204" s="14">
        <v>2</v>
      </c>
      <c r="X204" s="14">
        <v>2</v>
      </c>
      <c r="Y204" s="14">
        <v>2</v>
      </c>
      <c r="Z204" s="14">
        <v>2</v>
      </c>
      <c r="AA204" s="14">
        <v>2</v>
      </c>
      <c r="AB204" s="14">
        <v>2</v>
      </c>
      <c r="AC204" s="14">
        <v>2</v>
      </c>
      <c r="AD204" s="14">
        <v>2</v>
      </c>
      <c r="AE204" s="14">
        <v>2</v>
      </c>
      <c r="AF204" s="14">
        <v>2</v>
      </c>
      <c r="AG204" s="14">
        <v>2</v>
      </c>
      <c r="AH204" s="14">
        <v>2</v>
      </c>
      <c r="AI204" s="14">
        <v>2</v>
      </c>
      <c r="AJ204" s="14">
        <v>2</v>
      </c>
      <c r="AK204" s="14">
        <v>2</v>
      </c>
      <c r="AL204" s="14">
        <v>2</v>
      </c>
      <c r="AM204" s="14">
        <v>2</v>
      </c>
      <c r="AN204" s="14">
        <v>2</v>
      </c>
      <c r="AO204" s="14">
        <v>2</v>
      </c>
      <c r="AP204" s="14">
        <v>2</v>
      </c>
      <c r="AQ204" s="14">
        <v>2</v>
      </c>
      <c r="AR204" s="14">
        <v>2</v>
      </c>
      <c r="AS204" s="14">
        <v>2</v>
      </c>
      <c r="AT204" s="14">
        <v>2</v>
      </c>
      <c r="AU204" s="14">
        <v>2</v>
      </c>
      <c r="AV204" s="14">
        <v>2</v>
      </c>
      <c r="AW204" s="14">
        <v>2</v>
      </c>
      <c r="AX204" s="14">
        <v>2</v>
      </c>
      <c r="AY204" s="14">
        <v>2</v>
      </c>
      <c r="AZ204" s="14">
        <v>2</v>
      </c>
      <c r="BA204" s="14">
        <v>2</v>
      </c>
      <c r="BB204" s="14">
        <v>2</v>
      </c>
      <c r="BC204" s="14">
        <v>2</v>
      </c>
      <c r="BD204" s="14">
        <v>2</v>
      </c>
      <c r="BE204" s="14">
        <v>2</v>
      </c>
      <c r="BF204" s="14">
        <v>2</v>
      </c>
      <c r="BG204" s="14">
        <v>2</v>
      </c>
      <c r="BH204" s="14">
        <v>2</v>
      </c>
      <c r="BI204" s="14">
        <v>2</v>
      </c>
      <c r="BJ204" s="14">
        <v>2</v>
      </c>
      <c r="BK204" s="14">
        <v>2</v>
      </c>
      <c r="BL204" s="14">
        <v>2</v>
      </c>
      <c r="BM204" s="14">
        <v>2</v>
      </c>
      <c r="BN204" s="14">
        <v>2</v>
      </c>
      <c r="BO204" s="14">
        <v>2</v>
      </c>
      <c r="BP204" s="14">
        <v>2</v>
      </c>
      <c r="BQ204" s="14">
        <v>2</v>
      </c>
      <c r="BR204" s="14">
        <v>2</v>
      </c>
      <c r="BS204" s="14">
        <v>2</v>
      </c>
      <c r="BT204" s="14">
        <v>2</v>
      </c>
      <c r="BU204" s="14">
        <v>2</v>
      </c>
      <c r="BV204" s="14">
        <v>2</v>
      </c>
      <c r="BW204" s="14">
        <v>2</v>
      </c>
      <c r="BX204" s="14">
        <v>2</v>
      </c>
      <c r="BY204" s="14">
        <v>2</v>
      </c>
      <c r="BZ204" s="14">
        <v>2</v>
      </c>
      <c r="CA204" s="14">
        <v>2</v>
      </c>
      <c r="CB204" s="14">
        <v>2</v>
      </c>
      <c r="CC204" s="14">
        <v>2</v>
      </c>
      <c r="CD204" s="14">
        <v>2</v>
      </c>
      <c r="CE204" s="14">
        <v>2</v>
      </c>
      <c r="CF204" s="14">
        <v>2</v>
      </c>
      <c r="CG204" s="14">
        <v>2</v>
      </c>
      <c r="CH204" s="14">
        <v>2</v>
      </c>
      <c r="CI204" s="14">
        <v>2</v>
      </c>
      <c r="CJ204" s="14">
        <v>2</v>
      </c>
      <c r="CK204" s="14">
        <v>2</v>
      </c>
      <c r="CL204" s="14">
        <v>2</v>
      </c>
      <c r="CM204" s="14">
        <v>2</v>
      </c>
      <c r="CN204" s="14">
        <v>2</v>
      </c>
      <c r="CO204" s="14">
        <v>2</v>
      </c>
      <c r="CP204" s="14">
        <v>2</v>
      </c>
      <c r="CQ204" s="14">
        <v>2</v>
      </c>
      <c r="CR204" s="14">
        <v>2</v>
      </c>
      <c r="CS204" s="14">
        <v>2</v>
      </c>
      <c r="CT204" s="14">
        <v>2</v>
      </c>
      <c r="CU204" s="14">
        <v>2</v>
      </c>
      <c r="CV204" s="14">
        <v>2</v>
      </c>
      <c r="CW204" s="14">
        <v>2</v>
      </c>
      <c r="CX204" s="14">
        <v>2</v>
      </c>
      <c r="CY204" s="14">
        <v>1</v>
      </c>
      <c r="CZ204" s="14">
        <v>0</v>
      </c>
      <c r="DA204" s="14">
        <v>0</v>
      </c>
    </row>
    <row r="205" spans="1:105" s="13" customFormat="1" x14ac:dyDescent="0.15">
      <c r="A205" s="12"/>
      <c r="C205" s="14"/>
      <c r="D205" s="14"/>
      <c r="E205" s="14">
        <v>99</v>
      </c>
      <c r="F205" s="14">
        <v>2</v>
      </c>
      <c r="G205" s="14">
        <v>2</v>
      </c>
      <c r="H205" s="14">
        <v>2</v>
      </c>
      <c r="I205" s="14">
        <v>2</v>
      </c>
      <c r="J205" s="14">
        <v>2</v>
      </c>
      <c r="K205" s="14">
        <v>2</v>
      </c>
      <c r="L205" s="14">
        <v>2</v>
      </c>
      <c r="M205" s="14">
        <v>2</v>
      </c>
      <c r="N205" s="14">
        <v>2</v>
      </c>
      <c r="O205" s="14">
        <v>2</v>
      </c>
      <c r="P205" s="14">
        <v>2</v>
      </c>
      <c r="Q205" s="14">
        <v>2</v>
      </c>
      <c r="R205" s="14">
        <v>2</v>
      </c>
      <c r="S205" s="14">
        <v>2</v>
      </c>
      <c r="T205" s="14">
        <v>2</v>
      </c>
      <c r="U205" s="14">
        <v>2</v>
      </c>
      <c r="V205" s="14">
        <v>2</v>
      </c>
      <c r="W205" s="14">
        <v>2</v>
      </c>
      <c r="X205" s="14">
        <v>2</v>
      </c>
      <c r="Y205" s="14">
        <v>2</v>
      </c>
      <c r="Z205" s="14">
        <v>2</v>
      </c>
      <c r="AA205" s="14">
        <v>2</v>
      </c>
      <c r="AB205" s="14">
        <v>2</v>
      </c>
      <c r="AC205" s="14">
        <v>2</v>
      </c>
      <c r="AD205" s="14">
        <v>2</v>
      </c>
      <c r="AE205" s="14">
        <v>2</v>
      </c>
      <c r="AF205" s="14">
        <v>2</v>
      </c>
      <c r="AG205" s="14">
        <v>2</v>
      </c>
      <c r="AH205" s="14">
        <v>2</v>
      </c>
      <c r="AI205" s="14">
        <v>2</v>
      </c>
      <c r="AJ205" s="14">
        <v>2</v>
      </c>
      <c r="AK205" s="14">
        <v>2</v>
      </c>
      <c r="AL205" s="14">
        <v>2</v>
      </c>
      <c r="AM205" s="14">
        <v>2</v>
      </c>
      <c r="AN205" s="14">
        <v>2</v>
      </c>
      <c r="AO205" s="14">
        <v>2</v>
      </c>
      <c r="AP205" s="14">
        <v>2</v>
      </c>
      <c r="AQ205" s="14">
        <v>2</v>
      </c>
      <c r="AR205" s="14">
        <v>2</v>
      </c>
      <c r="AS205" s="14">
        <v>2</v>
      </c>
      <c r="AT205" s="14">
        <v>2</v>
      </c>
      <c r="AU205" s="14">
        <v>2</v>
      </c>
      <c r="AV205" s="14">
        <v>2</v>
      </c>
      <c r="AW205" s="14">
        <v>2</v>
      </c>
      <c r="AX205" s="14">
        <v>2</v>
      </c>
      <c r="AY205" s="14">
        <v>2</v>
      </c>
      <c r="AZ205" s="14">
        <v>2</v>
      </c>
      <c r="BA205" s="14">
        <v>2</v>
      </c>
      <c r="BB205" s="14">
        <v>2</v>
      </c>
      <c r="BC205" s="14">
        <v>2</v>
      </c>
      <c r="BD205" s="14">
        <v>2</v>
      </c>
      <c r="BE205" s="14">
        <v>2</v>
      </c>
      <c r="BF205" s="14">
        <v>2</v>
      </c>
      <c r="BG205" s="14">
        <v>2</v>
      </c>
      <c r="BH205" s="14">
        <v>2</v>
      </c>
      <c r="BI205" s="14">
        <v>2</v>
      </c>
      <c r="BJ205" s="14">
        <v>2</v>
      </c>
      <c r="BK205" s="14">
        <v>2</v>
      </c>
      <c r="BL205" s="14">
        <v>2</v>
      </c>
      <c r="BM205" s="14">
        <v>2</v>
      </c>
      <c r="BN205" s="14">
        <v>2</v>
      </c>
      <c r="BO205" s="14">
        <v>2</v>
      </c>
      <c r="BP205" s="14">
        <v>2</v>
      </c>
      <c r="BQ205" s="14">
        <v>2</v>
      </c>
      <c r="BR205" s="14">
        <v>2</v>
      </c>
      <c r="BS205" s="14">
        <v>2</v>
      </c>
      <c r="BT205" s="14">
        <v>2</v>
      </c>
      <c r="BU205" s="14">
        <v>2</v>
      </c>
      <c r="BV205" s="14">
        <v>2</v>
      </c>
      <c r="BW205" s="14">
        <v>2</v>
      </c>
      <c r="BX205" s="14">
        <v>2</v>
      </c>
      <c r="BY205" s="14">
        <v>2</v>
      </c>
      <c r="BZ205" s="14">
        <v>2</v>
      </c>
      <c r="CA205" s="14">
        <v>2</v>
      </c>
      <c r="CB205" s="14">
        <v>2</v>
      </c>
      <c r="CC205" s="14">
        <v>2</v>
      </c>
      <c r="CD205" s="14">
        <v>2</v>
      </c>
      <c r="CE205" s="14">
        <v>2</v>
      </c>
      <c r="CF205" s="14">
        <v>2</v>
      </c>
      <c r="CG205" s="14">
        <v>2</v>
      </c>
      <c r="CH205" s="14">
        <v>2</v>
      </c>
      <c r="CI205" s="14">
        <v>2</v>
      </c>
      <c r="CJ205" s="14">
        <v>2</v>
      </c>
      <c r="CK205" s="14">
        <v>2</v>
      </c>
      <c r="CL205" s="14">
        <v>2</v>
      </c>
      <c r="CM205" s="14">
        <v>2</v>
      </c>
      <c r="CN205" s="14">
        <v>2</v>
      </c>
      <c r="CO205" s="14">
        <v>2</v>
      </c>
      <c r="CP205" s="14">
        <v>2</v>
      </c>
      <c r="CQ205" s="14">
        <v>2</v>
      </c>
      <c r="CR205" s="14">
        <v>2</v>
      </c>
      <c r="CS205" s="14">
        <v>2</v>
      </c>
      <c r="CT205" s="14">
        <v>2</v>
      </c>
      <c r="CU205" s="14">
        <v>2</v>
      </c>
      <c r="CV205" s="14">
        <v>2</v>
      </c>
      <c r="CW205" s="14">
        <v>2</v>
      </c>
      <c r="CX205" s="14">
        <v>2</v>
      </c>
      <c r="CY205" s="14">
        <v>2</v>
      </c>
      <c r="CZ205" s="14">
        <v>1</v>
      </c>
      <c r="DA205" s="14">
        <v>0</v>
      </c>
    </row>
    <row r="206" spans="1:105" s="13" customFormat="1" x14ac:dyDescent="0.15">
      <c r="A206" s="12"/>
      <c r="C206" s="14"/>
      <c r="D206" s="14"/>
      <c r="E206" s="14">
        <v>100</v>
      </c>
      <c r="F206" s="14">
        <v>2</v>
      </c>
      <c r="G206" s="14">
        <v>2</v>
      </c>
      <c r="H206" s="14">
        <v>2</v>
      </c>
      <c r="I206" s="14">
        <v>2</v>
      </c>
      <c r="J206" s="14">
        <v>2</v>
      </c>
      <c r="K206" s="14">
        <v>2</v>
      </c>
      <c r="L206" s="14">
        <v>2</v>
      </c>
      <c r="M206" s="14">
        <v>2</v>
      </c>
      <c r="N206" s="14">
        <v>2</v>
      </c>
      <c r="O206" s="14">
        <v>2</v>
      </c>
      <c r="P206" s="14">
        <v>2</v>
      </c>
      <c r="Q206" s="14">
        <v>2</v>
      </c>
      <c r="R206" s="14">
        <v>2</v>
      </c>
      <c r="S206" s="14">
        <v>2</v>
      </c>
      <c r="T206" s="14">
        <v>2</v>
      </c>
      <c r="U206" s="14">
        <v>2</v>
      </c>
      <c r="V206" s="14">
        <v>2</v>
      </c>
      <c r="W206" s="14">
        <v>2</v>
      </c>
      <c r="X206" s="14">
        <v>2</v>
      </c>
      <c r="Y206" s="14">
        <v>2</v>
      </c>
      <c r="Z206" s="14">
        <v>2</v>
      </c>
      <c r="AA206" s="14">
        <v>2</v>
      </c>
      <c r="AB206" s="14">
        <v>2</v>
      </c>
      <c r="AC206" s="14">
        <v>2</v>
      </c>
      <c r="AD206" s="14">
        <v>2</v>
      </c>
      <c r="AE206" s="14">
        <v>2</v>
      </c>
      <c r="AF206" s="14">
        <v>2</v>
      </c>
      <c r="AG206" s="14">
        <v>2</v>
      </c>
      <c r="AH206" s="14">
        <v>2</v>
      </c>
      <c r="AI206" s="14">
        <v>2</v>
      </c>
      <c r="AJ206" s="14">
        <v>2</v>
      </c>
      <c r="AK206" s="14">
        <v>2</v>
      </c>
      <c r="AL206" s="14">
        <v>2</v>
      </c>
      <c r="AM206" s="14">
        <v>2</v>
      </c>
      <c r="AN206" s="14">
        <v>2</v>
      </c>
      <c r="AO206" s="14">
        <v>2</v>
      </c>
      <c r="AP206" s="14">
        <v>2</v>
      </c>
      <c r="AQ206" s="14">
        <v>2</v>
      </c>
      <c r="AR206" s="14">
        <v>2</v>
      </c>
      <c r="AS206" s="14">
        <v>2</v>
      </c>
      <c r="AT206" s="14">
        <v>2</v>
      </c>
      <c r="AU206" s="14">
        <v>2</v>
      </c>
      <c r="AV206" s="14">
        <v>2</v>
      </c>
      <c r="AW206" s="14">
        <v>2</v>
      </c>
      <c r="AX206" s="14">
        <v>2</v>
      </c>
      <c r="AY206" s="14">
        <v>2</v>
      </c>
      <c r="AZ206" s="14">
        <v>2</v>
      </c>
      <c r="BA206" s="14">
        <v>2</v>
      </c>
      <c r="BB206" s="14">
        <v>2</v>
      </c>
      <c r="BC206" s="14">
        <v>2</v>
      </c>
      <c r="BD206" s="14">
        <v>2</v>
      </c>
      <c r="BE206" s="14">
        <v>2</v>
      </c>
      <c r="BF206" s="14">
        <v>2</v>
      </c>
      <c r="BG206" s="14">
        <v>2</v>
      </c>
      <c r="BH206" s="14">
        <v>2</v>
      </c>
      <c r="BI206" s="14">
        <v>2</v>
      </c>
      <c r="BJ206" s="14">
        <v>2</v>
      </c>
      <c r="BK206" s="14">
        <v>2</v>
      </c>
      <c r="BL206" s="14">
        <v>2</v>
      </c>
      <c r="BM206" s="14">
        <v>2</v>
      </c>
      <c r="BN206" s="14">
        <v>2</v>
      </c>
      <c r="BO206" s="14">
        <v>2</v>
      </c>
      <c r="BP206" s="14">
        <v>2</v>
      </c>
      <c r="BQ206" s="14">
        <v>2</v>
      </c>
      <c r="BR206" s="14">
        <v>2</v>
      </c>
      <c r="BS206" s="14">
        <v>2</v>
      </c>
      <c r="BT206" s="14">
        <v>2</v>
      </c>
      <c r="BU206" s="14">
        <v>2</v>
      </c>
      <c r="BV206" s="14">
        <v>2</v>
      </c>
      <c r="BW206" s="14">
        <v>2</v>
      </c>
      <c r="BX206" s="14">
        <v>2</v>
      </c>
      <c r="BY206" s="14">
        <v>2</v>
      </c>
      <c r="BZ206" s="14">
        <v>2</v>
      </c>
      <c r="CA206" s="14">
        <v>2</v>
      </c>
      <c r="CB206" s="14">
        <v>2</v>
      </c>
      <c r="CC206" s="14">
        <v>2</v>
      </c>
      <c r="CD206" s="14">
        <v>2</v>
      </c>
      <c r="CE206" s="14">
        <v>2</v>
      </c>
      <c r="CF206" s="14">
        <v>2</v>
      </c>
      <c r="CG206" s="14">
        <v>2</v>
      </c>
      <c r="CH206" s="14">
        <v>2</v>
      </c>
      <c r="CI206" s="14">
        <v>2</v>
      </c>
      <c r="CJ206" s="14">
        <v>2</v>
      </c>
      <c r="CK206" s="14">
        <v>2</v>
      </c>
      <c r="CL206" s="14">
        <v>2</v>
      </c>
      <c r="CM206" s="14">
        <v>2</v>
      </c>
      <c r="CN206" s="14">
        <v>2</v>
      </c>
      <c r="CO206" s="14">
        <v>2</v>
      </c>
      <c r="CP206" s="14">
        <v>2</v>
      </c>
      <c r="CQ206" s="14">
        <v>2</v>
      </c>
      <c r="CR206" s="14">
        <v>2</v>
      </c>
      <c r="CS206" s="14">
        <v>2</v>
      </c>
      <c r="CT206" s="14">
        <v>2</v>
      </c>
      <c r="CU206" s="14">
        <v>2</v>
      </c>
      <c r="CV206" s="14">
        <v>2</v>
      </c>
      <c r="CW206" s="14">
        <v>2</v>
      </c>
      <c r="CX206" s="14">
        <v>2</v>
      </c>
      <c r="CY206" s="14">
        <v>2</v>
      </c>
      <c r="CZ206" s="14">
        <v>2</v>
      </c>
      <c r="DA206" s="14">
        <v>1</v>
      </c>
    </row>
  </sheetData>
  <phoneticPr fontId="4" type="noConversion"/>
  <conditionalFormatting sqref="F3:DA16 F33:DA102 P17:DA32">
    <cfRule type="expression" dxfId="38" priority="15" stopIfTrue="1">
      <formula>F107=1</formula>
    </cfRule>
    <cfRule type="expression" dxfId="37" priority="16" stopIfTrue="1">
      <formula>F107=2</formula>
    </cfRule>
  </conditionalFormatting>
  <conditionalFormatting sqref="F17:O32">
    <cfRule type="expression" dxfId="36" priority="11" stopIfTrue="1">
      <formula>F121=1</formula>
    </cfRule>
    <cfRule type="expression" dxfId="35" priority="12" stopIfTrue="1">
      <formula>F121=2</formula>
    </cfRule>
  </conditionalFormatting>
  <conditionalFormatting sqref="DA104:DD104">
    <cfRule type="expression" dxfId="34" priority="9" stopIfTrue="1">
      <formula>DA208=1</formula>
    </cfRule>
    <cfRule type="expression" dxfId="33" priority="10" stopIfTrue="1">
      <formula>DA208=2</formula>
    </cfRule>
  </conditionalFormatting>
  <conditionalFormatting sqref="DA103:DD103">
    <cfRule type="expression" dxfId="32" priority="7" stopIfTrue="1">
      <formula>DA207=1</formula>
    </cfRule>
    <cfRule type="expression" dxfId="31" priority="8" stopIfTrue="1">
      <formula>DA207=2</formula>
    </cfRule>
  </conditionalFormatting>
  <conditionalFormatting sqref="F105:CZ105">
    <cfRule type="expression" dxfId="30" priority="5" stopIfTrue="1">
      <formula>F209=1</formula>
    </cfRule>
    <cfRule type="expression" dxfId="29" priority="6" stopIfTrue="1">
      <formula>F209=2</formula>
    </cfRule>
  </conditionalFormatting>
  <conditionalFormatting sqref="F104:CZ104">
    <cfRule type="expression" dxfId="28" priority="3" stopIfTrue="1">
      <formula>F208=1</formula>
    </cfRule>
    <cfRule type="expression" dxfId="27" priority="4" stopIfTrue="1">
      <formula>F208=2</formula>
    </cfRule>
  </conditionalFormatting>
  <conditionalFormatting sqref="F103:CZ103">
    <cfRule type="expression" dxfId="26" priority="1" stopIfTrue="1">
      <formula>F207=1</formula>
    </cfRule>
    <cfRule type="expression" dxfId="25" priority="2" stopIfTrue="1">
      <formula>F207=2</formula>
    </cfRule>
  </conditionalFormatting>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theme="6" tint="0.39997558519241921"/>
  </sheetPr>
  <dimension ref="A1:AL209"/>
  <sheetViews>
    <sheetView tabSelected="1" zoomScaleNormal="100" workbookViewId="0">
      <pane xSplit="1" ySplit="3" topLeftCell="B4" activePane="bottomRight" state="frozen"/>
      <selection pane="topRight" activeCell="B1" sqref="B1"/>
      <selection pane="bottomLeft" activeCell="A4" sqref="A4"/>
      <selection pane="bottomRight" activeCell="AE2" sqref="AE2"/>
    </sheetView>
  </sheetViews>
  <sheetFormatPr baseColWidth="10" defaultColWidth="8.6640625" defaultRowHeight="13" x14ac:dyDescent="0.15"/>
  <cols>
    <col min="1" max="1" width="35.1640625" customWidth="1"/>
    <col min="4" max="5" width="5.5" customWidth="1"/>
    <col min="6" max="6" width="7.33203125" customWidth="1"/>
    <col min="11" max="11" width="10.33203125" customWidth="1"/>
    <col min="12" max="12" width="20" customWidth="1"/>
    <col min="14" max="33" width="5.5" customWidth="1"/>
    <col min="34" max="38" width="9.1640625" style="4"/>
  </cols>
  <sheetData>
    <row r="1" spans="1:34" x14ac:dyDescent="0.15">
      <c r="A1" s="30"/>
      <c r="B1" s="30"/>
      <c r="C1" s="30"/>
      <c r="D1" s="30"/>
      <c r="E1" s="30"/>
      <c r="F1" s="30"/>
      <c r="G1" s="30"/>
      <c r="H1" s="30"/>
      <c r="I1" s="30"/>
      <c r="J1" s="30"/>
      <c r="K1" s="30"/>
      <c r="L1" s="30"/>
      <c r="M1" s="30"/>
      <c r="N1" s="41">
        <v>1</v>
      </c>
      <c r="O1" s="41">
        <v>2</v>
      </c>
      <c r="P1" s="41">
        <v>3</v>
      </c>
      <c r="Q1" s="41">
        <v>4</v>
      </c>
      <c r="R1" s="41">
        <v>5</v>
      </c>
      <c r="S1" s="41">
        <v>6</v>
      </c>
      <c r="T1" s="41">
        <v>7</v>
      </c>
      <c r="U1" s="41">
        <v>8</v>
      </c>
      <c r="V1" s="41">
        <v>9</v>
      </c>
      <c r="W1" s="41">
        <v>10</v>
      </c>
      <c r="X1" s="41">
        <v>11</v>
      </c>
      <c r="Y1" s="41">
        <v>12</v>
      </c>
      <c r="Z1" s="41">
        <v>13</v>
      </c>
      <c r="AA1" s="41">
        <v>14</v>
      </c>
      <c r="AB1" s="41">
        <v>15</v>
      </c>
      <c r="AC1" s="41">
        <v>16</v>
      </c>
      <c r="AD1" s="41">
        <v>17</v>
      </c>
      <c r="AE1" s="41">
        <v>18</v>
      </c>
      <c r="AF1" s="41">
        <v>19</v>
      </c>
      <c r="AG1" s="41">
        <v>20</v>
      </c>
    </row>
    <row r="2" spans="1:34" ht="161.75" customHeight="1" x14ac:dyDescent="0.15">
      <c r="A2" s="28" t="s">
        <v>262</v>
      </c>
      <c r="B2" s="4"/>
      <c r="C2" s="4"/>
      <c r="D2" s="132" t="str">
        <f>"Within Composite Stats for "&amp;INDEX(ComCalc!P2:P21,ComCalc!P1,1)</f>
        <v>Within Composite Stats for Global Neurocognitive Index (G)</v>
      </c>
      <c r="E2" s="132"/>
      <c r="F2" s="132"/>
      <c r="G2" s="132"/>
      <c r="H2" s="132"/>
      <c r="I2" s="132"/>
      <c r="J2" s="132"/>
      <c r="K2" s="132"/>
      <c r="L2" s="18"/>
      <c r="M2" s="18"/>
      <c r="N2" s="47" t="s">
        <v>477</v>
      </c>
      <c r="O2" s="47" t="s">
        <v>473</v>
      </c>
      <c r="P2" s="47" t="s">
        <v>472</v>
      </c>
      <c r="Q2" s="47" t="s">
        <v>386</v>
      </c>
      <c r="R2" s="47" t="s">
        <v>396</v>
      </c>
      <c r="S2" s="47" t="s">
        <v>360</v>
      </c>
      <c r="T2" s="47" t="s">
        <v>387</v>
      </c>
      <c r="U2" s="47" t="s">
        <v>478</v>
      </c>
      <c r="V2" s="47" t="s">
        <v>385</v>
      </c>
      <c r="W2" s="47" t="s">
        <v>471</v>
      </c>
      <c r="X2" s="47" t="s">
        <v>476</v>
      </c>
      <c r="Y2" s="47" t="s">
        <v>479</v>
      </c>
      <c r="Z2" s="47" t="s">
        <v>474</v>
      </c>
      <c r="AA2" s="47" t="s">
        <v>480</v>
      </c>
      <c r="AB2" s="47" t="s">
        <v>481</v>
      </c>
      <c r="AC2" s="47" t="s">
        <v>475</v>
      </c>
      <c r="AD2" s="47" t="s">
        <v>463</v>
      </c>
      <c r="AE2" s="47" t="s">
        <v>527</v>
      </c>
      <c r="AF2" s="47" t="s">
        <v>482</v>
      </c>
      <c r="AG2" s="47" t="s">
        <v>483</v>
      </c>
    </row>
    <row r="3" spans="1:34" ht="15" x14ac:dyDescent="0.2">
      <c r="A3" s="18" t="s">
        <v>24</v>
      </c>
      <c r="B3" s="22" t="s">
        <v>25</v>
      </c>
      <c r="C3" s="22" t="s">
        <v>32</v>
      </c>
      <c r="D3" s="22" t="s">
        <v>258</v>
      </c>
      <c r="E3" s="22" t="s">
        <v>259</v>
      </c>
      <c r="F3" s="22" t="s">
        <v>22</v>
      </c>
      <c r="G3" s="22" t="s">
        <v>271</v>
      </c>
      <c r="H3" s="22" t="s">
        <v>252</v>
      </c>
      <c r="I3" s="22" t="s">
        <v>255</v>
      </c>
      <c r="J3" s="22" t="s">
        <v>253</v>
      </c>
      <c r="K3" s="23" t="s">
        <v>278</v>
      </c>
      <c r="L3" s="3" t="s">
        <v>122</v>
      </c>
      <c r="M3" s="6">
        <v>0.05</v>
      </c>
      <c r="N3" s="23">
        <f>INDEX('Composite Stats'!$C$2:$C$21,COLUMN(A2),1)</f>
        <v>112</v>
      </c>
      <c r="O3" s="23">
        <f>INDEX('Composite Stats'!$C$2:$C$21,COLUMN(B2),1)</f>
        <v>109</v>
      </c>
      <c r="P3" s="23">
        <f>INDEX('Composite Stats'!$C$2:$C$21,COLUMN(C2),1)</f>
        <v>108</v>
      </c>
      <c r="Q3" s="23">
        <f>INDEX('Composite Stats'!$C$2:$C$21,COLUMN(D2),1)</f>
        <v>95</v>
      </c>
      <c r="R3" s="23">
        <f>INDEX('Composite Stats'!$C$2:$C$21,COLUMN(E2),1)</f>
        <v>113</v>
      </c>
      <c r="S3" s="23">
        <f>INDEX('Composite Stats'!$C$2:$C$21,COLUMN(F2),1)</f>
        <v>79</v>
      </c>
      <c r="T3" s="23">
        <f>INDEX('Composite Stats'!$C$2:$C$21,COLUMN(G2),1)</f>
        <v>104</v>
      </c>
      <c r="U3" s="23">
        <f>INDEX('Composite Stats'!$C$2:$C$21,COLUMN(H2),1)</f>
        <v>97</v>
      </c>
      <c r="V3" s="23">
        <f>INDEX('Composite Stats'!$C$2:$C$21,COLUMN(I2),1)</f>
        <v>69</v>
      </c>
      <c r="W3" s="23">
        <f>INDEX('Composite Stats'!$C$2:$C$21,COLUMN(J2),1)</f>
        <v>105</v>
      </c>
      <c r="X3" s="23">
        <f>INDEX('Composite Stats'!$C$2:$C$21,COLUMN(K2),1)</f>
        <v>81</v>
      </c>
      <c r="Y3" s="23">
        <f>INDEX('Composite Stats'!$C$2:$C$21,COLUMN(L2),1)</f>
        <v>96</v>
      </c>
      <c r="Z3" s="23">
        <f>INDEX('Composite Stats'!$C$2:$C$21,COLUMN(M2),1)</f>
        <v>75</v>
      </c>
      <c r="AA3" s="23">
        <f>INDEX('Composite Stats'!$C$2:$C$21,COLUMN(N2),1)</f>
        <v>109</v>
      </c>
      <c r="AB3" s="23">
        <f>INDEX('Composite Stats'!$C$2:$C$21,COLUMN(O2),1)</f>
        <v>94</v>
      </c>
      <c r="AC3" s="23">
        <f>INDEX('Composite Stats'!$C$2:$C$21,COLUMN(P2),1)</f>
        <v>97</v>
      </c>
      <c r="AD3" s="23">
        <f>INDEX('Composite Stats'!$C$2:$C$21,COLUMN(Q2),1)</f>
        <v>92</v>
      </c>
      <c r="AE3" s="23">
        <f>INDEX('Composite Stats'!$C$2:$C$21,COLUMN(R2),1)</f>
        <v>104</v>
      </c>
      <c r="AF3" s="23">
        <f>INDEX('Composite Stats'!$C$2:$C$21,COLUMN(S2),1)</f>
        <v>76</v>
      </c>
      <c r="AG3" s="23">
        <f>INDEX('Composite Stats'!$C$2:$C$21,COLUMN(T2),1)</f>
        <v>59</v>
      </c>
    </row>
    <row r="4" spans="1:34" x14ac:dyDescent="0.15">
      <c r="A4" s="3" t="str">
        <f>IF(Correlations!B3="",Correlations!A3,Correlations!B3)</f>
        <v>Similarities</v>
      </c>
      <c r="B4" s="6">
        <v>13</v>
      </c>
      <c r="C4" s="7">
        <f>IF(B4="","",ROUND(15*(B4-IF(Correlations!C3=0,100,Correlations!C3))/IF(Correlations!D3=0,15,Correlations!D3)+100,0))</f>
        <v>115</v>
      </c>
      <c r="D4" s="21">
        <f>IF(INDEX(Cs!B104:U104,1,ComCalc!$P$1),INDEX(Cs!B1645:U1645,1,ComCalc!$P$1),"")</f>
        <v>0.81228902088620791</v>
      </c>
      <c r="E4" s="21">
        <f>IF(INDEX(Cs!B104:U104,1,ComCalc!$P$1),INDEX(Cs!B1748:U1748,1,ComCalc!$P$1),"")</f>
        <v>0.78862526564006352</v>
      </c>
      <c r="F4" s="32">
        <f>IF(INDEX(Cs!B104:U104,1,ComCalc!$P$1),INDEX(Cs!$B$819:$U$819,1,ComCalc!$P$1),"")</f>
        <v>96.924999999999997</v>
      </c>
      <c r="G4" s="32">
        <f>IF(INDEX(Cs!B104:U104,1,ComCalc!$P$1),INDEX(Cs!B821:U821,1,ComCalc!$P$1),"")</f>
        <v>18.075000000000003</v>
      </c>
      <c r="H4" s="32">
        <f>IF(INDEX(Cs!B104:U104,1,ComCalc!$P$1),INDEX(Cs!B924:U924,1,ComCalc!$P$1),"")</f>
        <v>17.420000000000002</v>
      </c>
      <c r="I4" s="7">
        <f>IF(INDEX(Cs!B104:U104,1,ComCalc!$P$1),ROUND(INDEX(Cs!B1439:U1439,1,ComCalc!$P$1),INDEX(Cs!B1542:U1542,1,ComCalc!$P$1)),"")</f>
        <v>0.03</v>
      </c>
      <c r="J4" s="7" t="str">
        <f>IF(INDEX(Cs!B104:U104,1,ComCalc!$P$1),INDEX(Cs!B1336:U1336,1,ComCalc!$P$1),"")</f>
        <v>Strength</v>
      </c>
      <c r="K4" s="7">
        <f>IF(INDEX(Cs!B104:U104,1,ComCalc!$P$1),ROUND(INDEX(Cs!B1130:U1130,1,ComCalc!$P$1),INDEX(Cs!B1233:U1233,1,ComCalc!$P$1)),"")</f>
        <v>0.09</v>
      </c>
      <c r="L4" s="8" t="str">
        <f t="shared" ref="L4:L35" si="0">A4</f>
        <v>Similarities</v>
      </c>
      <c r="M4" s="4"/>
      <c r="N4" s="33" t="str">
        <f t="array" ref="N4:W103">Cs!B1336:K1435</f>
        <v/>
      </c>
      <c r="O4" s="33" t="str">
        <v/>
      </c>
      <c r="P4" s="33" t="str">
        <v/>
      </c>
      <c r="Q4" s="33" t="str">
        <v>Strength</v>
      </c>
      <c r="R4" s="33" t="str">
        <v/>
      </c>
      <c r="S4" s="33" t="str">
        <v/>
      </c>
      <c r="T4" s="33" t="str">
        <v/>
      </c>
      <c r="U4" s="33" t="str">
        <v/>
      </c>
      <c r="V4" s="33" t="str">
        <v/>
      </c>
      <c r="W4" s="33" t="str">
        <v/>
      </c>
      <c r="X4" s="33" t="str">
        <f t="array" ref="X4:X103">Cs!L1336:U1435</f>
        <v/>
      </c>
      <c r="Y4" s="33" t="str">
        <f t="array" ref="Y4:Y103">Cs!M1336:V1435</f>
        <v/>
      </c>
      <c r="Z4" s="33" t="str">
        <f t="array" ref="Z4:Z103">Cs!N1336:W1435</f>
        <v/>
      </c>
      <c r="AA4" s="33" t="str">
        <f t="array" ref="AA4:AA103">Cs!O1336:X1435</f>
        <v/>
      </c>
      <c r="AB4" s="33" t="str">
        <f t="array" ref="AB4:AB103">Cs!P1336:Y1435</f>
        <v/>
      </c>
      <c r="AC4" s="33" t="str">
        <f t="array" ref="AC4:AC103">Cs!Q1336:Z1435</f>
        <v/>
      </c>
      <c r="AD4" s="33" t="str">
        <f t="array" ref="AD4:AD103">Cs!R1336:AA1435</f>
        <v>Strength</v>
      </c>
      <c r="AE4" s="33" t="str">
        <f t="array" ref="AE4:AE103">Cs!S1336:AB1435</f>
        <v/>
      </c>
      <c r="AF4" s="33" t="str">
        <f t="array" ref="AF4:AF103">Cs!T1336:AC1435</f>
        <v/>
      </c>
      <c r="AG4" s="33" t="str">
        <f t="array" ref="AG4:AG103">Cs!U1336:AD1435</f>
        <v/>
      </c>
      <c r="AH4" s="8" t="str">
        <f>A4</f>
        <v>Similarities</v>
      </c>
    </row>
    <row r="5" spans="1:34" x14ac:dyDescent="0.15">
      <c r="A5" s="3" t="str">
        <f>IF(Correlations!B4="",Correlations!A4,Correlations!B4)</f>
        <v>Vocabulary</v>
      </c>
      <c r="B5" s="6">
        <v>10</v>
      </c>
      <c r="C5" s="7">
        <f>IF(B5="","",ROUND(15*(B5-IF(Correlations!C4=0,100,Correlations!C4))/IF(Correlations!D4=0,15,Correlations!D4)+100,0))</f>
        <v>100</v>
      </c>
      <c r="D5" s="21">
        <f>IF(INDEX(Cs!B105:U105,1,ComCalc!$P$1),INDEX(Cs!B1646:U1646,1,ComCalc!$P$1),"")</f>
        <v>0.74434675002704054</v>
      </c>
      <c r="E5" s="21">
        <f>IF(INDEX(Cs!B105:U105,1,ComCalc!$P$1),INDEX(Cs!B1749:U1749,1,ComCalc!$P$1),"")</f>
        <v>0.71354813137060225</v>
      </c>
      <c r="F5" s="32">
        <f>IF(INDEX(Cs!B105:U105,1,ComCalc!$P$1),INDEX(Cs!$B$819:$U$819,1,ComCalc!$P$1),"")</f>
        <v>96.924999999999997</v>
      </c>
      <c r="G5" s="32">
        <f>IF(INDEX(Cs!B105:U105,1,ComCalc!$P$1),INDEX(Cs!B822:U822,1,ComCalc!$P$1),"")</f>
        <v>3.0750000000000028</v>
      </c>
      <c r="H5" s="32">
        <f>IF(INDEX(Cs!B105:U105,1,ComCalc!$P$1),INDEX(Cs!B925:U925,1,ComCalc!$P$1),"")</f>
        <v>12.15</v>
      </c>
      <c r="I5" s="7">
        <f>IF(INDEX(Cs!B105:U105,1,ComCalc!$P$1),ROUND(INDEX(Cs!B1440:U1440,1,ComCalc!$P$1),INDEX(Cs!B1543:U1543,1,ComCalc!$P$1)),"")</f>
        <v>16.57</v>
      </c>
      <c r="J5" s="7" t="str">
        <f>IF(INDEX(Cs!B105:U105,1,ComCalc!$P$1),INDEX(Cs!B1337:U1337,1,ComCalc!$P$1),"")</f>
        <v/>
      </c>
      <c r="K5" s="7">
        <f>IF(INDEX(Cs!B105:U105,1,ComCalc!$P$1),ROUND(INDEX(Cs!B1131:U1131,1,ComCalc!$P$1),INDEX(Cs!B1234:U1234,1,ComCalc!$P$1)),"")</f>
        <v>0.79</v>
      </c>
      <c r="L5" s="8" t="str">
        <f t="shared" si="0"/>
        <v>Vocabulary</v>
      </c>
      <c r="M5" s="4"/>
      <c r="N5" s="33" t="str">
        <v>Weakness</v>
      </c>
      <c r="O5" s="33" t="str">
        <v/>
      </c>
      <c r="P5" s="33" t="str">
        <v/>
      </c>
      <c r="Q5" s="33" t="str">
        <v/>
      </c>
      <c r="R5" s="33" t="str">
        <v/>
      </c>
      <c r="S5" s="33" t="str">
        <v/>
      </c>
      <c r="T5" s="33" t="str">
        <v/>
      </c>
      <c r="U5" s="33" t="str">
        <v/>
      </c>
      <c r="V5" s="33" t="str">
        <v/>
      </c>
      <c r="W5" s="33" t="str">
        <v/>
      </c>
      <c r="X5" s="33" t="str">
        <v/>
      </c>
      <c r="Y5" s="33" t="str">
        <v/>
      </c>
      <c r="Z5" s="33" t="str">
        <v/>
      </c>
      <c r="AA5" s="33" t="str">
        <v/>
      </c>
      <c r="AB5" s="33" t="str">
        <v/>
      </c>
      <c r="AC5" s="33" t="str">
        <v/>
      </c>
      <c r="AD5" s="33" t="str">
        <v/>
      </c>
      <c r="AE5" s="33" t="str">
        <v/>
      </c>
      <c r="AF5" s="33" t="str">
        <v/>
      </c>
      <c r="AG5" s="33" t="str">
        <v/>
      </c>
      <c r="AH5" s="8" t="str">
        <f t="shared" ref="AH5:AH68" si="1">A5</f>
        <v>Vocabulary</v>
      </c>
    </row>
    <row r="6" spans="1:34" x14ac:dyDescent="0.15">
      <c r="A6" s="3" t="str">
        <f>IF(Correlations!B5="",Correlations!A5,Correlations!B5)</f>
        <v>Information</v>
      </c>
      <c r="B6" s="6"/>
      <c r="C6" s="7" t="str">
        <f>IF(B6="","",ROUND(15*(B6-IF(Correlations!C5=0,100,Correlations!C5))/IF(Correlations!D5=0,15,Correlations!D5)+100,0))</f>
        <v/>
      </c>
      <c r="D6" s="21" t="str">
        <f>IF(INDEX(Cs!B106:U106,1,ComCalc!$P$1),INDEX(Cs!B1647:U1647,1,ComCalc!$P$1),"")</f>
        <v/>
      </c>
      <c r="E6" s="21" t="str">
        <f>IF(INDEX(Cs!B106:U106,1,ComCalc!$P$1),INDEX(Cs!B1750:U1750,1,ComCalc!$P$1),"")</f>
        <v/>
      </c>
      <c r="F6" s="32" t="str">
        <f>IF(INDEX(Cs!B106:U106,1,ComCalc!$P$1),INDEX(Cs!$B$819:$U$819,1,ComCalc!$P$1),"")</f>
        <v/>
      </c>
      <c r="G6" s="32" t="str">
        <f>IF(INDEX(Cs!B106:U106,1,ComCalc!$P$1),INDEX(Cs!B823:U823,1,ComCalc!$P$1),"")</f>
        <v/>
      </c>
      <c r="H6" s="32" t="str">
        <f>IF(INDEX(Cs!B106:U106,1,ComCalc!$P$1),INDEX(Cs!B926:U926,1,ComCalc!$P$1),"")</f>
        <v/>
      </c>
      <c r="I6" s="7" t="str">
        <f>IF(INDEX(Cs!B106:U106,1,ComCalc!$P$1),ROUND(INDEX(Cs!B1441:U1441,1,ComCalc!$P$1),INDEX(Cs!B1544:U1544,1,ComCalc!$P$1)),"")</f>
        <v/>
      </c>
      <c r="J6" s="7" t="str">
        <f>IF(INDEX(Cs!B106:U106,1,ComCalc!$P$1),INDEX(Cs!B1338:U1338,1,ComCalc!$P$1),"")</f>
        <v/>
      </c>
      <c r="K6" s="7" t="str">
        <f>IF(INDEX(Cs!B106:U106,1,ComCalc!$P$1),ROUND(INDEX(Cs!B1132:U1132,1,ComCalc!$P$1),INDEX(Cs!B1235:U1235,1,ComCalc!$P$1)),"")</f>
        <v/>
      </c>
      <c r="L6" s="8" t="str">
        <f t="shared" si="0"/>
        <v>Information</v>
      </c>
      <c r="M6" s="4"/>
      <c r="N6" s="33" t="str">
        <v/>
      </c>
      <c r="O6" s="33" t="str">
        <v/>
      </c>
      <c r="P6" s="33" t="str">
        <v/>
      </c>
      <c r="Q6" s="33" t="str">
        <v/>
      </c>
      <c r="R6" s="33" t="str">
        <v/>
      </c>
      <c r="S6" s="33" t="str">
        <v/>
      </c>
      <c r="T6" s="33" t="str">
        <v/>
      </c>
      <c r="U6" s="33" t="str">
        <v/>
      </c>
      <c r="V6" s="33" t="str">
        <v/>
      </c>
      <c r="W6" s="33" t="str">
        <v/>
      </c>
      <c r="X6" s="33" t="str">
        <v/>
      </c>
      <c r="Y6" s="33" t="str">
        <v/>
      </c>
      <c r="Z6" s="33" t="str">
        <v/>
      </c>
      <c r="AA6" s="33" t="str">
        <v/>
      </c>
      <c r="AB6" s="33" t="str">
        <v/>
      </c>
      <c r="AC6" s="33" t="str">
        <v/>
      </c>
      <c r="AD6" s="33" t="str">
        <v/>
      </c>
      <c r="AE6" s="33" t="str">
        <v/>
      </c>
      <c r="AF6" s="33" t="str">
        <v/>
      </c>
      <c r="AG6" s="33" t="str">
        <v/>
      </c>
      <c r="AH6" s="8" t="str">
        <f t="shared" si="1"/>
        <v>Information</v>
      </c>
    </row>
    <row r="7" spans="1:34" x14ac:dyDescent="0.15">
      <c r="A7" s="3" t="str">
        <f>IF(Correlations!B6="",Correlations!A6,Correlations!B6)</f>
        <v>Matrix Reasoning</v>
      </c>
      <c r="B7" s="6">
        <v>13</v>
      </c>
      <c r="C7" s="7">
        <f>IF(B7="","",ROUND(15*(B7-IF(Correlations!C6=0,100,Correlations!C6))/IF(Correlations!D6=0,15,Correlations!D6)+100,0))</f>
        <v>115</v>
      </c>
      <c r="D7" s="21">
        <f>IF(INDEX(Cs!B107:U107,1,ComCalc!$P$1),INDEX(Cs!B1648:U1648,1,ComCalc!$P$1),"")</f>
        <v>0.65097429083117142</v>
      </c>
      <c r="E7" s="21">
        <f>IF(INDEX(Cs!B107:U107,1,ComCalc!$P$1),INDEX(Cs!B1751:U1751,1,ComCalc!$P$1),"")</f>
        <v>0.6115646646482138</v>
      </c>
      <c r="F7" s="32">
        <f>IF(INDEX(Cs!B107:U107,1,ComCalc!$P$1),INDEX(Cs!$B$819:$U$819,1,ComCalc!$P$1),"")</f>
        <v>96.924999999999997</v>
      </c>
      <c r="G7" s="32">
        <f>IF(INDEX(Cs!B107:U107,1,ComCalc!$P$1),INDEX(Cs!B824:U824,1,ComCalc!$P$1),"")</f>
        <v>18.075000000000003</v>
      </c>
      <c r="H7" s="32">
        <f>IF(INDEX(Cs!B107:U107,1,ComCalc!$P$1),INDEX(Cs!B927:U927,1,ComCalc!$P$1),"")</f>
        <v>15.39</v>
      </c>
      <c r="I7" s="7">
        <f>IF(INDEX(Cs!B107:U107,1,ComCalc!$P$1),ROUND(INDEX(Cs!B1442:U1442,1,ComCalc!$P$1),INDEX(Cs!B1545:U1545,1,ComCalc!$P$1)),"")</f>
        <v>6.0000000000000001E-3</v>
      </c>
      <c r="J7" s="7" t="str">
        <f>IF(INDEX(Cs!B107:U107,1,ComCalc!$P$1),INDEX(Cs!B1339:U1339,1,ComCalc!$P$1),"")</f>
        <v>Strength</v>
      </c>
      <c r="K7" s="7">
        <f>IF(INDEX(Cs!B107:U107,1,ComCalc!$P$1),ROUND(INDEX(Cs!B1133:U1133,1,ComCalc!$P$1),INDEX(Cs!B1236:U1236,1,ComCalc!$P$1)),"")</f>
        <v>0.13</v>
      </c>
      <c r="L7" s="8" t="str">
        <f t="shared" si="0"/>
        <v>Matrix Reasoning</v>
      </c>
      <c r="M7" s="4"/>
      <c r="N7" s="33" t="str">
        <v/>
      </c>
      <c r="O7" s="33" t="str">
        <v/>
      </c>
      <c r="P7" s="33" t="str">
        <v/>
      </c>
      <c r="Q7" s="33" t="str">
        <v/>
      </c>
      <c r="R7" s="33" t="str">
        <v/>
      </c>
      <c r="S7" s="33" t="str">
        <v/>
      </c>
      <c r="T7" s="33" t="str">
        <v/>
      </c>
      <c r="U7" s="33" t="str">
        <v/>
      </c>
      <c r="V7" s="33" t="str">
        <v/>
      </c>
      <c r="W7" s="33" t="str">
        <v/>
      </c>
      <c r="X7" s="33" t="str">
        <v/>
      </c>
      <c r="Y7" s="33" t="str">
        <v/>
      </c>
      <c r="Z7" s="33" t="str">
        <v/>
      </c>
      <c r="AA7" s="33" t="str">
        <v/>
      </c>
      <c r="AB7" s="33" t="str">
        <v/>
      </c>
      <c r="AC7" s="33" t="str">
        <v/>
      </c>
      <c r="AD7" s="33" t="str">
        <v>Strength</v>
      </c>
      <c r="AE7" s="33" t="str">
        <v/>
      </c>
      <c r="AF7" s="33" t="str">
        <v/>
      </c>
      <c r="AG7" s="33" t="str">
        <v/>
      </c>
      <c r="AH7" s="8" t="str">
        <f t="shared" si="1"/>
        <v>Matrix Reasoning</v>
      </c>
    </row>
    <row r="8" spans="1:34" x14ac:dyDescent="0.15">
      <c r="A8" s="3" t="str">
        <f>IF(Correlations!B7="",Correlations!A7,Correlations!B7)</f>
        <v>Digit Span</v>
      </c>
      <c r="B8" s="6"/>
      <c r="C8" s="7" t="str">
        <f>IF(B8="","",ROUND(15*(B8-IF(Correlations!C7=0,100,Correlations!C7))/IF(Correlations!D7=0,15,Correlations!D7)+100,0))</f>
        <v/>
      </c>
      <c r="D8" s="21" t="str">
        <f>IF(INDEX(Cs!B108:U108,1,ComCalc!$P$1),INDEX(Cs!B1649:U1649,1,ComCalc!$P$1),"")</f>
        <v/>
      </c>
      <c r="E8" s="21" t="str">
        <f>IF(INDEX(Cs!B108:U108,1,ComCalc!$P$1),INDEX(Cs!B1752:U1752,1,ComCalc!$P$1),"")</f>
        <v/>
      </c>
      <c r="F8" s="32" t="str">
        <f>IF(INDEX(Cs!B108:U108,1,ComCalc!$P$1),INDEX(Cs!$B$819:$U$819,1,ComCalc!$P$1),"")</f>
        <v/>
      </c>
      <c r="G8" s="32" t="str">
        <f>IF(INDEX(Cs!B108:U108,1,ComCalc!$P$1),INDEX(Cs!B825:U825,1,ComCalc!$P$1),"")</f>
        <v/>
      </c>
      <c r="H8" s="32" t="str">
        <f>IF(INDEX(Cs!B108:U108,1,ComCalc!$P$1),INDEX(Cs!B928:U928,1,ComCalc!$P$1),"")</f>
        <v/>
      </c>
      <c r="I8" s="7" t="str">
        <f>IF(INDEX(Cs!B108:U108,1,ComCalc!$P$1),ROUND(INDEX(Cs!B1443:U1443,1,ComCalc!$P$1),INDEX(Cs!B1546:U1546,1,ComCalc!$P$1)),"")</f>
        <v/>
      </c>
      <c r="J8" s="7" t="str">
        <f>IF(INDEX(Cs!B108:U108,1,ComCalc!$P$1),INDEX(Cs!B1340:U1340,1,ComCalc!$P$1),"")</f>
        <v/>
      </c>
      <c r="K8" s="7" t="str">
        <f>IF(INDEX(Cs!B108:U108,1,ComCalc!$P$1),ROUND(INDEX(Cs!B1134:U1134,1,ComCalc!$P$1),INDEX(Cs!B1237:U1237,1,ComCalc!$P$1)),"")</f>
        <v/>
      </c>
      <c r="L8" s="8" t="str">
        <f t="shared" si="0"/>
        <v>Digit Span</v>
      </c>
      <c r="M8" s="4"/>
      <c r="N8" s="33" t="str">
        <v/>
      </c>
      <c r="O8" s="33" t="str">
        <v/>
      </c>
      <c r="P8" s="33" t="str">
        <v/>
      </c>
      <c r="Q8" s="33" t="str">
        <v/>
      </c>
      <c r="R8" s="33" t="str">
        <v/>
      </c>
      <c r="S8" s="33" t="str">
        <v/>
      </c>
      <c r="T8" s="33" t="str">
        <v/>
      </c>
      <c r="U8" s="33" t="str">
        <v/>
      </c>
      <c r="V8" s="33" t="str">
        <v/>
      </c>
      <c r="W8" s="33" t="str">
        <v/>
      </c>
      <c r="X8" s="33" t="str">
        <v/>
      </c>
      <c r="Y8" s="33" t="str">
        <v/>
      </c>
      <c r="Z8" s="33" t="str">
        <v/>
      </c>
      <c r="AA8" s="33" t="str">
        <v/>
      </c>
      <c r="AB8" s="33" t="str">
        <v/>
      </c>
      <c r="AC8" s="33" t="str">
        <v/>
      </c>
      <c r="AD8" s="33" t="str">
        <v/>
      </c>
      <c r="AE8" s="33" t="str">
        <v/>
      </c>
      <c r="AF8" s="33" t="str">
        <v/>
      </c>
      <c r="AG8" s="33" t="str">
        <v/>
      </c>
      <c r="AH8" s="8" t="str">
        <f t="shared" si="1"/>
        <v>Digit Span</v>
      </c>
    </row>
    <row r="9" spans="1:34" x14ac:dyDescent="0.15">
      <c r="A9" s="3" t="str">
        <f>IF(Correlations!B8="",Correlations!A8,Correlations!B8)</f>
        <v>Arithmetic</v>
      </c>
      <c r="B9" s="6">
        <v>9</v>
      </c>
      <c r="C9" s="7">
        <f>IF(B9="","",ROUND(15*(B9-IF(Correlations!C8=0,100,Correlations!C8))/IF(Correlations!D8=0,15,Correlations!D8)+100,0))</f>
        <v>95</v>
      </c>
      <c r="D9" s="21">
        <f>IF(INDEX(Cs!B109:U109,1,ComCalc!$P$1),INDEX(Cs!B1650:U1650,1,ComCalc!$P$1),"")</f>
        <v>0.3592335190795673</v>
      </c>
      <c r="E9" s="21">
        <f>IF(INDEX(Cs!B109:U109,1,ComCalc!$P$1),INDEX(Cs!B1753:U1753,1,ComCalc!$P$1),"")</f>
        <v>0.30141570783403654</v>
      </c>
      <c r="F9" s="32">
        <f>IF(INDEX(Cs!B109:U109,1,ComCalc!$P$1),INDEX(Cs!$B$819:$U$819,1,ComCalc!$P$1),"")</f>
        <v>96.924999999999997</v>
      </c>
      <c r="G9" s="32">
        <f>IF(INDEX(Cs!B109:U109,1,ComCalc!$P$1),INDEX(Cs!B826:U826,1,ComCalc!$P$1),"")</f>
        <v>-1.9249999999999972</v>
      </c>
      <c r="H9" s="32">
        <f>IF(INDEX(Cs!B109:U109,1,ComCalc!$P$1),INDEX(Cs!B929:U929,1,ComCalc!$P$1),"")</f>
        <v>16.77</v>
      </c>
      <c r="I9" s="7">
        <f>IF(INDEX(Cs!B109:U109,1,ComCalc!$P$1),ROUND(INDEX(Cs!B1444:U1444,1,ComCalc!$P$1),INDEX(Cs!B1547:U1547,1,ComCalc!$P$1)),"")</f>
        <v>28.44</v>
      </c>
      <c r="J9" s="7" t="str">
        <f>IF(INDEX(Cs!B109:U109,1,ComCalc!$P$1),INDEX(Cs!B1341:U1341,1,ComCalc!$P$1),"")</f>
        <v/>
      </c>
      <c r="K9" s="7">
        <f>IF(INDEX(Cs!B109:U109,1,ComCalc!$P$1),ROUND(INDEX(Cs!B1135:U1135,1,ComCalc!$P$1),INDEX(Cs!B1238:U1238,1,ComCalc!$P$1)),"")</f>
        <v>0.89</v>
      </c>
      <c r="L9" s="8" t="str">
        <f t="shared" si="0"/>
        <v>Arithmetic</v>
      </c>
      <c r="M9" s="4"/>
      <c r="N9" s="33" t="str">
        <v/>
      </c>
      <c r="O9" s="33" t="str">
        <v/>
      </c>
      <c r="P9" s="33" t="str">
        <v/>
      </c>
      <c r="Q9" s="33" t="str">
        <v/>
      </c>
      <c r="R9" s="33" t="str">
        <v/>
      </c>
      <c r="S9" s="33" t="str">
        <v/>
      </c>
      <c r="T9" s="33" t="str">
        <v/>
      </c>
      <c r="U9" s="33" t="str">
        <v/>
      </c>
      <c r="V9" s="33" t="str">
        <v/>
      </c>
      <c r="W9" s="33" t="str">
        <v/>
      </c>
      <c r="X9" s="33" t="str">
        <v/>
      </c>
      <c r="Y9" s="33" t="str">
        <v/>
      </c>
      <c r="Z9" s="33" t="str">
        <v/>
      </c>
      <c r="AA9" s="33" t="str">
        <v/>
      </c>
      <c r="AB9" s="33" t="str">
        <v/>
      </c>
      <c r="AC9" s="33" t="str">
        <v/>
      </c>
      <c r="AD9" s="33" t="str">
        <v/>
      </c>
      <c r="AE9" s="33" t="str">
        <v/>
      </c>
      <c r="AF9" s="33" t="str">
        <v/>
      </c>
      <c r="AG9" s="33" t="str">
        <v/>
      </c>
      <c r="AH9" s="8" t="str">
        <f t="shared" si="1"/>
        <v>Arithmetic</v>
      </c>
    </row>
    <row r="10" spans="1:34" x14ac:dyDescent="0.15">
      <c r="A10" s="3" t="str">
        <f>IF(Correlations!B9="",Correlations!A9,Correlations!B9)</f>
        <v>Block Design</v>
      </c>
      <c r="B10" s="6"/>
      <c r="C10" s="7" t="str">
        <f>IF(B10="","",ROUND(15*(B10-IF(Correlations!C9=0,100,Correlations!C9))/IF(Correlations!D9=0,15,Correlations!D9)+100,0))</f>
        <v/>
      </c>
      <c r="D10" s="21" t="str">
        <f>IF(INDEX(Cs!B110:U110,1,ComCalc!$P$1),INDEX(Cs!B1651:U1651,1,ComCalc!$P$1),"")</f>
        <v/>
      </c>
      <c r="E10" s="21" t="str">
        <f>IF(INDEX(Cs!B110:U110,1,ComCalc!$P$1),INDEX(Cs!B1754:U1754,1,ComCalc!$P$1),"")</f>
        <v/>
      </c>
      <c r="F10" s="32" t="str">
        <f>IF(INDEX(Cs!B110:U110,1,ComCalc!$P$1),INDEX(Cs!$B$819:$U$819,1,ComCalc!$P$1),"")</f>
        <v/>
      </c>
      <c r="G10" s="32" t="str">
        <f>IF(INDEX(Cs!B110:U110,1,ComCalc!$P$1),INDEX(Cs!B827:U827,1,ComCalc!$P$1),"")</f>
        <v/>
      </c>
      <c r="H10" s="32" t="str">
        <f>IF(INDEX(Cs!B110:U110,1,ComCalc!$P$1),INDEX(Cs!B930:U930,1,ComCalc!$P$1),"")</f>
        <v/>
      </c>
      <c r="I10" s="7" t="str">
        <f>IF(INDEX(Cs!B110:U110,1,ComCalc!$P$1),ROUND(INDEX(Cs!B1445:U1445,1,ComCalc!$P$1),INDEX(Cs!B1548:U1548,1,ComCalc!$P$1)),"")</f>
        <v/>
      </c>
      <c r="J10" s="7" t="str">
        <f>IF(INDEX(Cs!B110:U110,1,ComCalc!$P$1),INDEX(Cs!B1342:U1342,1,ComCalc!$P$1),"")</f>
        <v/>
      </c>
      <c r="K10" s="7" t="str">
        <f>IF(INDEX(Cs!B110:U110,1,ComCalc!$P$1),ROUND(INDEX(Cs!B1136:U1136,1,ComCalc!$P$1),INDEX(Cs!B1239:U1239,1,ComCalc!$P$1)),"")</f>
        <v/>
      </c>
      <c r="L10" s="8" t="str">
        <f t="shared" si="0"/>
        <v>Block Design</v>
      </c>
      <c r="M10" s="4"/>
      <c r="N10" s="33" t="str">
        <v/>
      </c>
      <c r="O10" s="33" t="str">
        <v/>
      </c>
      <c r="P10" s="33" t="str">
        <v/>
      </c>
      <c r="Q10" s="33" t="str">
        <v/>
      </c>
      <c r="R10" s="33" t="str">
        <v/>
      </c>
      <c r="S10" s="33" t="str">
        <v/>
      </c>
      <c r="T10" s="33" t="str">
        <v/>
      </c>
      <c r="U10" s="33" t="str">
        <v/>
      </c>
      <c r="V10" s="33" t="str">
        <v/>
      </c>
      <c r="W10" s="33" t="str">
        <v/>
      </c>
      <c r="X10" s="33" t="str">
        <v/>
      </c>
      <c r="Y10" s="33" t="str">
        <v/>
      </c>
      <c r="Z10" s="33" t="str">
        <v/>
      </c>
      <c r="AA10" s="33" t="str">
        <v/>
      </c>
      <c r="AB10" s="33" t="str">
        <v/>
      </c>
      <c r="AC10" s="33" t="str">
        <v/>
      </c>
      <c r="AD10" s="33" t="str">
        <v/>
      </c>
      <c r="AE10" s="33" t="str">
        <v/>
      </c>
      <c r="AF10" s="33" t="str">
        <v/>
      </c>
      <c r="AG10" s="33" t="str">
        <v/>
      </c>
      <c r="AH10" s="8" t="str">
        <f t="shared" si="1"/>
        <v>Block Design</v>
      </c>
    </row>
    <row r="11" spans="1:34" x14ac:dyDescent="0.15">
      <c r="A11" s="3" t="str">
        <f>IF(Correlations!B10="",Correlations!A10,Correlations!B10)</f>
        <v>Visual Puzzles</v>
      </c>
      <c r="B11" s="6"/>
      <c r="C11" s="7" t="str">
        <f>IF(B11="","",ROUND(15*(B11-IF(Correlations!C10=0,100,Correlations!C10))/IF(Correlations!D10=0,15,Correlations!D10)+100,0))</f>
        <v/>
      </c>
      <c r="D11" s="21" t="str">
        <f>IF(INDEX(Cs!B111:U111,1,ComCalc!$P$1),INDEX(Cs!B1652:U1652,1,ComCalc!$P$1),"")</f>
        <v/>
      </c>
      <c r="E11" s="21" t="str">
        <f>IF(INDEX(Cs!B111:U111,1,ComCalc!$P$1),INDEX(Cs!B1755:U1755,1,ComCalc!$P$1),"")</f>
        <v/>
      </c>
      <c r="F11" s="32" t="str">
        <f>IF(INDEX(Cs!B111:U111,1,ComCalc!$P$1),INDEX(Cs!$B$819:$U$819,1,ComCalc!$P$1),"")</f>
        <v/>
      </c>
      <c r="G11" s="32" t="str">
        <f>IF(INDEX(Cs!B111:U111,1,ComCalc!$P$1),INDEX(Cs!B828:U828,1,ComCalc!$P$1),"")</f>
        <v/>
      </c>
      <c r="H11" s="32" t="str">
        <f>IF(INDEX(Cs!B111:U111,1,ComCalc!$P$1),INDEX(Cs!B931:U931,1,ComCalc!$P$1),"")</f>
        <v/>
      </c>
      <c r="I11" s="7" t="str">
        <f>IF(INDEX(Cs!B111:U111,1,ComCalc!$P$1),ROUND(INDEX(Cs!B1446:U1446,1,ComCalc!$P$1),INDEX(Cs!B1549:U1549,1,ComCalc!$P$1)),"")</f>
        <v/>
      </c>
      <c r="J11" s="7" t="str">
        <f>IF(INDEX(Cs!B111:U111,1,ComCalc!$P$1),INDEX(Cs!B1343:U1343,1,ComCalc!$P$1),"")</f>
        <v/>
      </c>
      <c r="K11" s="7" t="str">
        <f>IF(INDEX(Cs!B111:U111,1,ComCalc!$P$1),ROUND(INDEX(Cs!B1137:U1137,1,ComCalc!$P$1),INDEX(Cs!B1240:U1240,1,ComCalc!$P$1)),"")</f>
        <v/>
      </c>
      <c r="L11" s="8" t="str">
        <f t="shared" si="0"/>
        <v>Visual Puzzles</v>
      </c>
      <c r="M11" s="4"/>
      <c r="N11" s="33" t="str">
        <v/>
      </c>
      <c r="O11" s="33" t="str">
        <v/>
      </c>
      <c r="P11" s="33" t="str">
        <v/>
      </c>
      <c r="Q11" s="33" t="str">
        <v/>
      </c>
      <c r="R11" s="33" t="str">
        <v/>
      </c>
      <c r="S11" s="33" t="str">
        <v/>
      </c>
      <c r="T11" s="33" t="str">
        <v/>
      </c>
      <c r="U11" s="33" t="str">
        <v/>
      </c>
      <c r="V11" s="33" t="str">
        <v/>
      </c>
      <c r="W11" s="33" t="str">
        <v/>
      </c>
      <c r="X11" s="33" t="str">
        <v/>
      </c>
      <c r="Y11" s="33" t="str">
        <v/>
      </c>
      <c r="Z11" s="33" t="str">
        <v/>
      </c>
      <c r="AA11" s="33" t="str">
        <v/>
      </c>
      <c r="AB11" s="33" t="str">
        <v/>
      </c>
      <c r="AC11" s="33" t="str">
        <v/>
      </c>
      <c r="AD11" s="33" t="str">
        <v/>
      </c>
      <c r="AE11" s="33" t="str">
        <v/>
      </c>
      <c r="AF11" s="33" t="str">
        <v/>
      </c>
      <c r="AG11" s="33" t="str">
        <v/>
      </c>
      <c r="AH11" s="8" t="str">
        <f t="shared" si="1"/>
        <v>Visual Puzzles</v>
      </c>
    </row>
    <row r="12" spans="1:34" x14ac:dyDescent="0.15">
      <c r="A12" s="3" t="str">
        <f>IF(Correlations!B11="",Correlations!A11,Correlations!B11)</f>
        <v>Symbol Search</v>
      </c>
      <c r="B12" s="6"/>
      <c r="C12" s="7" t="str">
        <f>IF(B12="","",ROUND(15*(B12-IF(Correlations!C11=0,100,Correlations!C11))/IF(Correlations!D11=0,15,Correlations!D11)+100,0))</f>
        <v/>
      </c>
      <c r="D12" s="21" t="str">
        <f>IF(INDEX(Cs!B112:U112,1,ComCalc!$P$1),INDEX(Cs!B1653:U1653,1,ComCalc!$P$1),"")</f>
        <v/>
      </c>
      <c r="E12" s="21" t="str">
        <f>IF(INDEX(Cs!B112:U112,1,ComCalc!$P$1),INDEX(Cs!B1756:U1756,1,ComCalc!$P$1),"")</f>
        <v/>
      </c>
      <c r="F12" s="32" t="str">
        <f>IF(INDEX(Cs!B112:U112,1,ComCalc!$P$1),INDEX(Cs!$B$819:$U$819,1,ComCalc!$P$1),"")</f>
        <v/>
      </c>
      <c r="G12" s="32" t="str">
        <f>IF(INDEX(Cs!B112:U112,1,ComCalc!$P$1),INDEX(Cs!B829:U829,1,ComCalc!$P$1),"")</f>
        <v/>
      </c>
      <c r="H12" s="32" t="str">
        <f>IF(INDEX(Cs!B112:U112,1,ComCalc!$P$1),INDEX(Cs!B932:U932,1,ComCalc!$P$1),"")</f>
        <v/>
      </c>
      <c r="I12" s="7" t="str">
        <f>IF(INDEX(Cs!B112:U112,1,ComCalc!$P$1),ROUND(INDEX(Cs!B1447:U1447,1,ComCalc!$P$1),INDEX(Cs!B1550:U1550,1,ComCalc!$P$1)),"")</f>
        <v/>
      </c>
      <c r="J12" s="7" t="str">
        <f>IF(INDEX(Cs!B112:U112,1,ComCalc!$P$1),INDEX(Cs!B1344:U1344,1,ComCalc!$P$1),"")</f>
        <v/>
      </c>
      <c r="K12" s="7" t="str">
        <f>IF(INDEX(Cs!B112:U112,1,ComCalc!$P$1),ROUND(INDEX(Cs!B1138:U1138,1,ComCalc!$P$1),INDEX(Cs!B1241:U1241,1,ComCalc!$P$1)),"")</f>
        <v/>
      </c>
      <c r="L12" s="8" t="str">
        <f t="shared" si="0"/>
        <v>Symbol Search</v>
      </c>
      <c r="M12" s="4"/>
      <c r="N12" s="33" t="str">
        <v/>
      </c>
      <c r="O12" s="33" t="str">
        <v/>
      </c>
      <c r="P12" s="33" t="str">
        <v/>
      </c>
      <c r="Q12" s="33" t="str">
        <v/>
      </c>
      <c r="R12" s="33" t="str">
        <v/>
      </c>
      <c r="S12" s="33" t="str">
        <v/>
      </c>
      <c r="T12" s="33" t="str">
        <v/>
      </c>
      <c r="U12" s="33" t="str">
        <v/>
      </c>
      <c r="V12" s="33" t="str">
        <v/>
      </c>
      <c r="W12" s="33" t="str">
        <v/>
      </c>
      <c r="X12" s="33" t="str">
        <v/>
      </c>
      <c r="Y12" s="33" t="str">
        <v/>
      </c>
      <c r="Z12" s="33" t="str">
        <v/>
      </c>
      <c r="AA12" s="33" t="str">
        <v/>
      </c>
      <c r="AB12" s="33" t="str">
        <v/>
      </c>
      <c r="AC12" s="33" t="str">
        <v/>
      </c>
      <c r="AD12" s="33" t="str">
        <v/>
      </c>
      <c r="AE12" s="33" t="str">
        <v/>
      </c>
      <c r="AF12" s="33" t="str">
        <v/>
      </c>
      <c r="AG12" s="33" t="str">
        <v/>
      </c>
      <c r="AH12" s="8" t="str">
        <f t="shared" si="1"/>
        <v>Symbol Search</v>
      </c>
    </row>
    <row r="13" spans="1:34" x14ac:dyDescent="0.15">
      <c r="A13" s="3" t="str">
        <f>IF(Correlations!B12="",Correlations!A12,Correlations!B12)</f>
        <v>Coding</v>
      </c>
      <c r="B13" s="6">
        <v>6</v>
      </c>
      <c r="C13" s="7">
        <f>IF(B13="","",ROUND(15*(B13-IF(Correlations!C12=0,100,Correlations!C12))/IF(Correlations!D12=0,15,Correlations!D12)+100,0))</f>
        <v>80</v>
      </c>
      <c r="D13" s="21">
        <f>IF(INDEX(Cs!B113:U113,1,ComCalc!$P$1),INDEX(Cs!B1654:U1654,1,ComCalc!$P$1),"")</f>
        <v>0.61214187949984966</v>
      </c>
      <c r="E13" s="21">
        <f>IF(INDEX(Cs!B113:U113,1,ComCalc!$P$1),INDEX(Cs!B1757:U1757,1,ComCalc!$P$1),"")</f>
        <v>0.569549566655835</v>
      </c>
      <c r="F13" s="32">
        <f>IF(INDEX(Cs!B113:U113,1,ComCalc!$P$1),INDEX(Cs!$B$819:$U$819,1,ComCalc!$P$1),"")</f>
        <v>96.924999999999997</v>
      </c>
      <c r="G13" s="32">
        <f>IF(INDEX(Cs!B113:U113,1,ComCalc!$P$1),INDEX(Cs!B830:U830,1,ComCalc!$P$1),"")</f>
        <v>-16.924999999999997</v>
      </c>
      <c r="H13" s="32">
        <f>IF(INDEX(Cs!B113:U113,1,ComCalc!$P$1),INDEX(Cs!B933:U933,1,ComCalc!$P$1),"")</f>
        <v>18.05</v>
      </c>
      <c r="I13" s="7">
        <f>IF(INDEX(Cs!B113:U113,1,ComCalc!$P$1),ROUND(INDEX(Cs!B1448:U1448,1,ComCalc!$P$1),INDEX(Cs!B1551:U1551,1,ComCalc!$P$1)),"")</f>
        <v>0.1</v>
      </c>
      <c r="J13" s="7" t="str">
        <f>IF(INDEX(Cs!B113:U113,1,ComCalc!$P$1),INDEX(Cs!B1345:U1345,1,ComCalc!$P$1),"")</f>
        <v/>
      </c>
      <c r="K13" s="7">
        <f>IF(INDEX(Cs!B113:U113,1,ComCalc!$P$1),ROUND(INDEX(Cs!B1139:U1139,1,ComCalc!$P$1),INDEX(Cs!B1242:U1242,1,ComCalc!$P$1)),"")</f>
        <v>0.17</v>
      </c>
      <c r="L13" s="8" t="str">
        <f t="shared" si="0"/>
        <v>Coding</v>
      </c>
      <c r="M13" s="4"/>
      <c r="N13" s="33" t="str">
        <v/>
      </c>
      <c r="O13" s="33" t="str">
        <v/>
      </c>
      <c r="P13" s="33" t="str">
        <v/>
      </c>
      <c r="Q13" s="33" t="str">
        <v/>
      </c>
      <c r="R13" s="33" t="str">
        <v/>
      </c>
      <c r="S13" s="33" t="str">
        <v/>
      </c>
      <c r="T13" s="33" t="str">
        <v/>
      </c>
      <c r="U13" s="33" t="str">
        <v>Weakness</v>
      </c>
      <c r="V13" s="33" t="str">
        <v/>
      </c>
      <c r="W13" s="33" t="str">
        <v/>
      </c>
      <c r="X13" s="33" t="str">
        <v/>
      </c>
      <c r="Y13" s="33" t="str">
        <v/>
      </c>
      <c r="Z13" s="33" t="str">
        <v/>
      </c>
      <c r="AA13" s="33" t="str">
        <v/>
      </c>
      <c r="AB13" s="33" t="str">
        <v/>
      </c>
      <c r="AC13" s="33" t="str">
        <v/>
      </c>
      <c r="AD13" s="33" t="str">
        <v/>
      </c>
      <c r="AE13" s="33" t="str">
        <v/>
      </c>
      <c r="AF13" s="33" t="str">
        <v/>
      </c>
      <c r="AG13" s="33" t="str">
        <v/>
      </c>
      <c r="AH13" s="8" t="str">
        <f t="shared" si="1"/>
        <v>Coding</v>
      </c>
    </row>
    <row r="14" spans="1:34" x14ac:dyDescent="0.15">
      <c r="A14" s="3" t="str">
        <f>IF(Correlations!B13="",Correlations!A13,Correlations!B13)</f>
        <v>NAB Categories</v>
      </c>
      <c r="B14" s="6"/>
      <c r="C14" s="7" t="str">
        <f>IF(B14="","",ROUND(15*(B14-IF(Correlations!C13=0,100,Correlations!C13))/IF(Correlations!D13=0,15,Correlations!D13)+100,0))</f>
        <v/>
      </c>
      <c r="D14" s="21" t="str">
        <f>IF(INDEX(Cs!B114:U114,1,ComCalc!$P$1),INDEX(Cs!B1655:U1655,1,ComCalc!$P$1),"")</f>
        <v/>
      </c>
      <c r="E14" s="21" t="str">
        <f>IF(INDEX(Cs!B114:U114,1,ComCalc!$P$1),INDEX(Cs!B1758:U1758,1,ComCalc!$P$1),"")</f>
        <v/>
      </c>
      <c r="F14" s="32" t="str">
        <f>IF(INDEX(Cs!B114:U114,1,ComCalc!$P$1),INDEX(Cs!$B$819:$U$819,1,ComCalc!$P$1),"")</f>
        <v/>
      </c>
      <c r="G14" s="32" t="str">
        <f>IF(INDEX(Cs!B114:U114,1,ComCalc!$P$1),INDEX(Cs!B831:U831,1,ComCalc!$P$1),"")</f>
        <v/>
      </c>
      <c r="H14" s="32" t="str">
        <f>IF(INDEX(Cs!B114:U114,1,ComCalc!$P$1),INDEX(Cs!B934:U934,1,ComCalc!$P$1),"")</f>
        <v/>
      </c>
      <c r="I14" s="7" t="str">
        <f>IF(INDEX(Cs!B114:U114,1,ComCalc!$P$1),ROUND(INDEX(Cs!B1449:U1449,1,ComCalc!$P$1),INDEX(Cs!B1552:U1552,1,ComCalc!$P$1)),"")</f>
        <v/>
      </c>
      <c r="J14" s="7" t="str">
        <f>IF(INDEX(Cs!B114:U114,1,ComCalc!$P$1),INDEX(Cs!B1346:U1346,1,ComCalc!$P$1),"")</f>
        <v/>
      </c>
      <c r="K14" s="7" t="str">
        <f>IF(INDEX(Cs!B114:U114,1,ComCalc!$P$1),ROUND(INDEX(Cs!B1140:U1140,1,ComCalc!$P$1),INDEX(Cs!B1243:U1243,1,ComCalc!$P$1)),"")</f>
        <v/>
      </c>
      <c r="L14" s="8" t="str">
        <f t="shared" si="0"/>
        <v>NAB Categories</v>
      </c>
      <c r="M14" s="4"/>
      <c r="N14" s="33" t="str">
        <v/>
      </c>
      <c r="O14" s="33" t="str">
        <v/>
      </c>
      <c r="P14" s="33" t="str">
        <v/>
      </c>
      <c r="Q14" s="33" t="str">
        <v/>
      </c>
      <c r="R14" s="33" t="str">
        <v/>
      </c>
      <c r="S14" s="33" t="str">
        <v/>
      </c>
      <c r="T14" s="33" t="str">
        <v/>
      </c>
      <c r="U14" s="33" t="str">
        <v/>
      </c>
      <c r="V14" s="33" t="str">
        <v/>
      </c>
      <c r="W14" s="33" t="str">
        <v/>
      </c>
      <c r="X14" s="33" t="str">
        <v/>
      </c>
      <c r="Y14" s="33" t="str">
        <v/>
      </c>
      <c r="Z14" s="33" t="str">
        <v/>
      </c>
      <c r="AA14" s="33" t="str">
        <v/>
      </c>
      <c r="AB14" s="33" t="str">
        <v/>
      </c>
      <c r="AC14" s="33" t="str">
        <v/>
      </c>
      <c r="AD14" s="33" t="str">
        <v/>
      </c>
      <c r="AE14" s="33" t="str">
        <v/>
      </c>
      <c r="AF14" s="33" t="str">
        <v/>
      </c>
      <c r="AG14" s="33" t="str">
        <v/>
      </c>
      <c r="AH14" s="8" t="str">
        <f t="shared" si="1"/>
        <v>NAB Categories</v>
      </c>
    </row>
    <row r="15" spans="1:34" x14ac:dyDescent="0.15">
      <c r="A15" s="3" t="str">
        <f>IF(Correlations!B14="",Correlations!A14,Correlations!B14)</f>
        <v>NAB Judgment</v>
      </c>
      <c r="B15" s="6">
        <v>62</v>
      </c>
      <c r="C15" s="7">
        <f>IF(B15="","",ROUND(15*(B15-IF(Correlations!C14=0,100,Correlations!C14))/IF(Correlations!D14=0,15,Correlations!D14)+100,0))</f>
        <v>118</v>
      </c>
      <c r="D15" s="21">
        <f>IF(INDEX(Cs!B115:U115,1,ComCalc!$P$1),INDEX(Cs!B1656:U1656,1,ComCalc!$P$1),"")</f>
        <v>0.22174353617836001</v>
      </c>
      <c r="E15" s="21">
        <f>IF(INDEX(Cs!B115:U115,1,ComCalc!$P$1),INDEX(Cs!B1759:U1759,1,ComCalc!$P$1),"")</f>
        <v>0.15947999123695172</v>
      </c>
      <c r="F15" s="32">
        <f>IF(INDEX(Cs!B115:U115,1,ComCalc!$P$1),INDEX(Cs!$B$819:$U$819,1,ComCalc!$P$1),"")</f>
        <v>96.924999999999997</v>
      </c>
      <c r="G15" s="32">
        <f>IF(INDEX(Cs!B115:U115,1,ComCalc!$P$1),INDEX(Cs!B832:U832,1,ComCalc!$P$1),"")</f>
        <v>21.075000000000003</v>
      </c>
      <c r="H15" s="32">
        <f>IF(INDEX(Cs!B115:U115,1,ComCalc!$P$1),INDEX(Cs!B935:U935,1,ComCalc!$P$1),"")</f>
        <v>30.08</v>
      </c>
      <c r="I15" s="7">
        <f>IF(INDEX(Cs!B115:U115,1,ComCalc!$P$1),ROUND(INDEX(Cs!B1450:U1450,1,ComCalc!$P$1),INDEX(Cs!B1553:U1553,1,ComCalc!$P$1)),"")</f>
        <v>0.95</v>
      </c>
      <c r="J15" s="7" t="str">
        <f>IF(INDEX(Cs!B115:U115,1,ComCalc!$P$1),INDEX(Cs!B1347:U1347,1,ComCalc!$P$1),"")</f>
        <v/>
      </c>
      <c r="K15" s="7">
        <f>IF(INDEX(Cs!B115:U115,1,ComCalc!$P$1),ROUND(INDEX(Cs!B1141:U1141,1,ComCalc!$P$1),INDEX(Cs!B1244:U1244,1,ComCalc!$P$1)),"")</f>
        <v>0.16</v>
      </c>
      <c r="L15" s="8" t="str">
        <f t="shared" si="0"/>
        <v>NAB Judgment</v>
      </c>
      <c r="M15" s="4"/>
      <c r="N15" s="33" t="str">
        <v/>
      </c>
      <c r="O15" s="33" t="str">
        <v/>
      </c>
      <c r="P15" s="33" t="str">
        <v/>
      </c>
      <c r="Q15" s="33" t="str">
        <v/>
      </c>
      <c r="R15" s="33" t="str">
        <v/>
      </c>
      <c r="S15" s="33" t="str">
        <v>Strength</v>
      </c>
      <c r="T15" s="33" t="str">
        <v/>
      </c>
      <c r="U15" s="33" t="str">
        <v/>
      </c>
      <c r="V15" s="33" t="str">
        <v/>
      </c>
      <c r="W15" s="33" t="str">
        <v/>
      </c>
      <c r="X15" s="33" t="str">
        <v/>
      </c>
      <c r="Y15" s="33" t="str">
        <v/>
      </c>
      <c r="Z15" s="33" t="str">
        <v/>
      </c>
      <c r="AA15" s="33" t="str">
        <v/>
      </c>
      <c r="AB15" s="33" t="str">
        <v/>
      </c>
      <c r="AC15" s="33" t="str">
        <v/>
      </c>
      <c r="AD15" s="33" t="str">
        <v/>
      </c>
      <c r="AE15" s="33" t="str">
        <v/>
      </c>
      <c r="AF15" s="33" t="str">
        <v/>
      </c>
      <c r="AG15" s="33" t="str">
        <v/>
      </c>
      <c r="AH15" s="8" t="str">
        <f t="shared" si="1"/>
        <v>NAB Judgment</v>
      </c>
    </row>
    <row r="16" spans="1:34" x14ac:dyDescent="0.15">
      <c r="A16" s="3" t="str">
        <f>IF(Correlations!B15="",Correlations!A15,Correlations!B15)</f>
        <v>NAB Mazes</v>
      </c>
      <c r="B16" s="6"/>
      <c r="C16" s="7" t="str">
        <f>IF(B16="","",ROUND(15*(B16-IF(Correlations!C15=0,100,Correlations!C15))/IF(Correlations!D15=0,15,Correlations!D15)+100,0))</f>
        <v/>
      </c>
      <c r="D16" s="21" t="str">
        <f>IF(INDEX(Cs!B116:U116,1,ComCalc!$P$1),INDEX(Cs!B1657:U1657,1,ComCalc!$P$1),"")</f>
        <v/>
      </c>
      <c r="E16" s="21" t="str">
        <f>IF(INDEX(Cs!B116:U116,1,ComCalc!$P$1),INDEX(Cs!B1760:U1760,1,ComCalc!$P$1),"")</f>
        <v/>
      </c>
      <c r="F16" s="32" t="str">
        <f>IF(INDEX(Cs!B116:U116,1,ComCalc!$P$1),INDEX(Cs!$B$819:$U$819,1,ComCalc!$P$1),"")</f>
        <v/>
      </c>
      <c r="G16" s="32" t="str">
        <f>IF(INDEX(Cs!B116:U116,1,ComCalc!$P$1),INDEX(Cs!B833:U833,1,ComCalc!$P$1),"")</f>
        <v/>
      </c>
      <c r="H16" s="32" t="str">
        <f>IF(INDEX(Cs!B116:U116,1,ComCalc!$P$1),INDEX(Cs!B936:U936,1,ComCalc!$P$1),"")</f>
        <v/>
      </c>
      <c r="I16" s="7" t="str">
        <f>IF(INDEX(Cs!B116:U116,1,ComCalc!$P$1),ROUND(INDEX(Cs!B1451:U1451,1,ComCalc!$P$1),INDEX(Cs!B1554:U1554,1,ComCalc!$P$1)),"")</f>
        <v/>
      </c>
      <c r="J16" s="7" t="str">
        <f>IF(INDEX(Cs!B116:U116,1,ComCalc!$P$1),INDEX(Cs!B1348:U1348,1,ComCalc!$P$1),"")</f>
        <v/>
      </c>
      <c r="K16" s="7" t="str">
        <f>IF(INDEX(Cs!B116:U116,1,ComCalc!$P$1),ROUND(INDEX(Cs!B1142:U1142,1,ComCalc!$P$1),INDEX(Cs!B1245:U1245,1,ComCalc!$P$1)),"")</f>
        <v/>
      </c>
      <c r="L16" s="8" t="str">
        <f t="shared" si="0"/>
        <v>NAB Mazes</v>
      </c>
      <c r="M16" s="4"/>
      <c r="N16" s="33" t="str">
        <v/>
      </c>
      <c r="O16" s="33" t="str">
        <v/>
      </c>
      <c r="P16" s="33" t="str">
        <v/>
      </c>
      <c r="Q16" s="33" t="str">
        <v/>
      </c>
      <c r="R16" s="33" t="str">
        <v/>
      </c>
      <c r="S16" s="33" t="str">
        <v/>
      </c>
      <c r="T16" s="33" t="str">
        <v/>
      </c>
      <c r="U16" s="33" t="str">
        <v/>
      </c>
      <c r="V16" s="33" t="str">
        <v/>
      </c>
      <c r="W16" s="33" t="str">
        <v/>
      </c>
      <c r="X16" s="33" t="str">
        <v/>
      </c>
      <c r="Y16" s="33" t="str">
        <v/>
      </c>
      <c r="Z16" s="33" t="str">
        <v/>
      </c>
      <c r="AA16" s="33" t="str">
        <v/>
      </c>
      <c r="AB16" s="33" t="str">
        <v/>
      </c>
      <c r="AC16" s="33" t="str">
        <v/>
      </c>
      <c r="AD16" s="33" t="str">
        <v/>
      </c>
      <c r="AE16" s="33" t="str">
        <v/>
      </c>
      <c r="AF16" s="33" t="str">
        <v/>
      </c>
      <c r="AG16" s="33" t="str">
        <v/>
      </c>
      <c r="AH16" s="8" t="str">
        <f t="shared" si="1"/>
        <v>NAB Mazes</v>
      </c>
    </row>
    <row r="17" spans="1:34" x14ac:dyDescent="0.15">
      <c r="A17" s="3" t="str">
        <f>IF(Correlations!B16="",Correlations!A16,Correlations!B16)</f>
        <v>NAB Word Generation</v>
      </c>
      <c r="B17" s="6"/>
      <c r="C17" s="7" t="str">
        <f>IF(B17="","",ROUND(15*(B17-IF(Correlations!C16=0,100,Correlations!C16))/IF(Correlations!D16=0,15,Correlations!D16)+100,0))</f>
        <v/>
      </c>
      <c r="D17" s="21" t="str">
        <f>IF(INDEX(Cs!B117:U117,1,ComCalc!$P$1),INDEX(Cs!B1658:U1658,1,ComCalc!$P$1),"")</f>
        <v/>
      </c>
      <c r="E17" s="21" t="str">
        <f>IF(INDEX(Cs!B117:U117,1,ComCalc!$P$1),INDEX(Cs!B1761:U1761,1,ComCalc!$P$1),"")</f>
        <v/>
      </c>
      <c r="F17" s="32" t="str">
        <f>IF(INDEX(Cs!B117:U117,1,ComCalc!$P$1),INDEX(Cs!$B$819:$U$819,1,ComCalc!$P$1),"")</f>
        <v/>
      </c>
      <c r="G17" s="32" t="str">
        <f>IF(INDEX(Cs!B117:U117,1,ComCalc!$P$1),INDEX(Cs!B834:U834,1,ComCalc!$P$1),"")</f>
        <v/>
      </c>
      <c r="H17" s="32" t="str">
        <f>IF(INDEX(Cs!B117:U117,1,ComCalc!$P$1),INDEX(Cs!B937:U937,1,ComCalc!$P$1),"")</f>
        <v/>
      </c>
      <c r="I17" s="7" t="str">
        <f>IF(INDEX(Cs!B117:U117,1,ComCalc!$P$1),ROUND(INDEX(Cs!B1452:U1452,1,ComCalc!$P$1),INDEX(Cs!B1555:U1555,1,ComCalc!$P$1)),"")</f>
        <v/>
      </c>
      <c r="J17" s="7" t="str">
        <f>IF(INDEX(Cs!B117:U117,1,ComCalc!$P$1),INDEX(Cs!B1349:U1349,1,ComCalc!$P$1),"")</f>
        <v/>
      </c>
      <c r="K17" s="7" t="str">
        <f>IF(INDEX(Cs!B117:U117,1,ComCalc!$P$1),ROUND(INDEX(Cs!B1143:U1143,1,ComCalc!$P$1),INDEX(Cs!B1246:U1246,1,ComCalc!$P$1)),"")</f>
        <v/>
      </c>
      <c r="L17" s="8" t="str">
        <f t="shared" si="0"/>
        <v>NAB Word Generation</v>
      </c>
      <c r="M17" s="4"/>
      <c r="N17" s="33" t="str">
        <v/>
      </c>
      <c r="O17" s="33" t="str">
        <v/>
      </c>
      <c r="P17" s="33" t="str">
        <v/>
      </c>
      <c r="Q17" s="33" t="str">
        <v/>
      </c>
      <c r="R17" s="33" t="str">
        <v/>
      </c>
      <c r="S17" s="33" t="str">
        <v/>
      </c>
      <c r="T17" s="33" t="str">
        <v/>
      </c>
      <c r="U17" s="33" t="str">
        <v/>
      </c>
      <c r="V17" s="33" t="str">
        <v/>
      </c>
      <c r="W17" s="33" t="str">
        <v/>
      </c>
      <c r="X17" s="33" t="str">
        <v/>
      </c>
      <c r="Y17" s="33" t="str">
        <v/>
      </c>
      <c r="Z17" s="33" t="str">
        <v/>
      </c>
      <c r="AA17" s="33" t="str">
        <v/>
      </c>
      <c r="AB17" s="33" t="str">
        <v/>
      </c>
      <c r="AC17" s="33" t="str">
        <v/>
      </c>
      <c r="AD17" s="33" t="str">
        <v/>
      </c>
      <c r="AE17" s="33" t="str">
        <v/>
      </c>
      <c r="AF17" s="33" t="str">
        <v/>
      </c>
      <c r="AG17" s="33" t="str">
        <v/>
      </c>
      <c r="AH17" s="8" t="str">
        <f t="shared" si="1"/>
        <v>NAB Word Generation</v>
      </c>
    </row>
    <row r="18" spans="1:34" x14ac:dyDescent="0.15">
      <c r="A18" s="3" t="str">
        <f>IF(Correlations!B17="",Correlations!A17,Correlations!B17)</f>
        <v>Digits Forward</v>
      </c>
      <c r="B18" s="6">
        <v>50</v>
      </c>
      <c r="C18" s="7">
        <f>IF(B18="","",ROUND(15*(B18-IF(Correlations!C17=0,100,Correlations!C17))/IF(Correlations!D17=0,15,Correlations!D17)+100,0))</f>
        <v>100</v>
      </c>
      <c r="D18" s="21">
        <f>IF(INDEX(Cs!B118:U118,1,ComCalc!$P$1),INDEX(Cs!B1659:U1659,1,ComCalc!$P$1),"")</f>
        <v>0.50435512718767772</v>
      </c>
      <c r="E18" s="21">
        <f>IF(INDEX(Cs!B118:U118,1,ComCalc!$P$1),INDEX(Cs!B1762:U1762,1,ComCalc!$P$1),"")</f>
        <v>0.45412493387124458</v>
      </c>
      <c r="F18" s="32">
        <f>IF(INDEX(Cs!B118:U118,1,ComCalc!$P$1),INDEX(Cs!$B$819:$U$819,1,ComCalc!$P$1),"")</f>
        <v>96.924999999999997</v>
      </c>
      <c r="G18" s="32">
        <f>IF(INDEX(Cs!B118:U118,1,ComCalc!$P$1),INDEX(Cs!B835:U835,1,ComCalc!$P$1),"")</f>
        <v>3.0750000000000028</v>
      </c>
      <c r="H18" s="32">
        <f>IF(INDEX(Cs!B118:U118,1,ComCalc!$P$1),INDEX(Cs!B938:U938,1,ComCalc!$P$1),"")</f>
        <v>17.420000000000002</v>
      </c>
      <c r="I18" s="7">
        <f>IF(INDEX(Cs!B118:U118,1,ComCalc!$P$1),ROUND(INDEX(Cs!B1453:U1453,1,ComCalc!$P$1),INDEX(Cs!B1556:U1556,1,ComCalc!$P$1)),"")</f>
        <v>22.76</v>
      </c>
      <c r="J18" s="7" t="str">
        <f>IF(INDEX(Cs!B118:U118,1,ComCalc!$P$1),INDEX(Cs!B1350:U1350,1,ComCalc!$P$1),"")</f>
        <v/>
      </c>
      <c r="K18" s="7">
        <f>IF(INDEX(Cs!B118:U118,1,ComCalc!$P$1),ROUND(INDEX(Cs!B1144:U1144,1,ComCalc!$P$1),INDEX(Cs!B1247:U1247,1,ComCalc!$P$1)),"")</f>
        <v>0.81</v>
      </c>
      <c r="L18" s="8" t="str">
        <f t="shared" si="0"/>
        <v>Digits Forward</v>
      </c>
      <c r="M18" s="4"/>
      <c r="N18" s="33" t="str">
        <v/>
      </c>
      <c r="O18" s="33" t="str">
        <v/>
      </c>
      <c r="P18" s="33" t="str">
        <v/>
      </c>
      <c r="Q18" s="33" t="str">
        <v/>
      </c>
      <c r="R18" s="33" t="str">
        <v/>
      </c>
      <c r="S18" s="33" t="str">
        <v/>
      </c>
      <c r="T18" s="33" t="str">
        <v/>
      </c>
      <c r="U18" s="33" t="str">
        <v/>
      </c>
      <c r="V18" s="33" t="str">
        <v/>
      </c>
      <c r="W18" s="33" t="str">
        <v/>
      </c>
      <c r="X18" s="33" t="str">
        <v/>
      </c>
      <c r="Y18" s="33" t="str">
        <v/>
      </c>
      <c r="Z18" s="33" t="str">
        <v/>
      </c>
      <c r="AA18" s="33" t="str">
        <v/>
      </c>
      <c r="AB18" s="33" t="str">
        <v/>
      </c>
      <c r="AC18" s="33" t="str">
        <v/>
      </c>
      <c r="AD18" s="33" t="str">
        <v/>
      </c>
      <c r="AE18" s="33" t="str">
        <v/>
      </c>
      <c r="AF18" s="33" t="str">
        <v/>
      </c>
      <c r="AG18" s="33" t="str">
        <v/>
      </c>
      <c r="AH18" s="8" t="str">
        <f t="shared" si="1"/>
        <v>Digits Forward</v>
      </c>
    </row>
    <row r="19" spans="1:34" x14ac:dyDescent="0.15">
      <c r="A19" s="3" t="str">
        <f>IF(Correlations!B18="",Correlations!A18,Correlations!B18)</f>
        <v>Digits Backward</v>
      </c>
      <c r="B19" s="6">
        <v>61</v>
      </c>
      <c r="C19" s="7">
        <f>IF(B19="","",ROUND(15*(B19-IF(Correlations!C18=0,100,Correlations!C18))/IF(Correlations!D18=0,15,Correlations!D18)+100,0))</f>
        <v>117</v>
      </c>
      <c r="D19" s="21">
        <f>IF(INDEX(Cs!B119:U119,1,ComCalc!$P$1),INDEX(Cs!B1660:U1660,1,ComCalc!$P$1),"")</f>
        <v>0.56812068226548362</v>
      </c>
      <c r="E19" s="21">
        <f>IF(INDEX(Cs!B119:U119,1,ComCalc!$P$1),INDEX(Cs!B1763:U1763,1,ComCalc!$P$1),"")</f>
        <v>0.52219833259916459</v>
      </c>
      <c r="F19" s="32">
        <f>IF(INDEX(Cs!B119:U119,1,ComCalc!$P$1),INDEX(Cs!$B$819:$U$819,1,ComCalc!$P$1),"")</f>
        <v>96.924999999999997</v>
      </c>
      <c r="G19" s="32">
        <f>IF(INDEX(Cs!B119:U119,1,ComCalc!$P$1),INDEX(Cs!B836:U836,1,ComCalc!$P$1),"")</f>
        <v>20.075000000000003</v>
      </c>
      <c r="H19" s="32">
        <f>IF(INDEX(Cs!B119:U119,1,ComCalc!$P$1),INDEX(Cs!B939:U939,1,ComCalc!$P$1),"")</f>
        <v>16.77</v>
      </c>
      <c r="I19" s="7">
        <f>IF(INDEX(Cs!B119:U119,1,ComCalc!$P$1),ROUND(INDEX(Cs!B1454:U1454,1,ComCalc!$P$1),INDEX(Cs!B1557:U1557,1,ComCalc!$P$1)),"")</f>
        <v>4.0000000000000001E-3</v>
      </c>
      <c r="J19" s="7" t="str">
        <f>IF(INDEX(Cs!B119:U119,1,ComCalc!$P$1),INDEX(Cs!B1351:U1351,1,ComCalc!$P$1),"")</f>
        <v>Strength</v>
      </c>
      <c r="K19" s="7">
        <f>IF(INDEX(Cs!B119:U119,1,ComCalc!$P$1),ROUND(INDEX(Cs!B1145:U1145,1,ComCalc!$P$1),INDEX(Cs!B1248:U1248,1,ComCalc!$P$1)),"")</f>
        <v>0.11</v>
      </c>
      <c r="L19" s="8" t="str">
        <f t="shared" si="0"/>
        <v>Digits Backward</v>
      </c>
      <c r="M19" s="4"/>
      <c r="N19" s="33" t="str">
        <v/>
      </c>
      <c r="O19" s="33" t="str">
        <v/>
      </c>
      <c r="P19" s="33" t="str">
        <v/>
      </c>
      <c r="Q19" s="33" t="str">
        <v/>
      </c>
      <c r="R19" s="33" t="str">
        <v/>
      </c>
      <c r="S19" s="33" t="str">
        <v>Strength</v>
      </c>
      <c r="T19" s="33" t="str">
        <v/>
      </c>
      <c r="U19" s="33" t="str">
        <v>Strength</v>
      </c>
      <c r="V19" s="33" t="str">
        <v/>
      </c>
      <c r="W19" s="33" t="str">
        <v>Strength</v>
      </c>
      <c r="X19" s="33" t="str">
        <v/>
      </c>
      <c r="Y19" s="33" t="str">
        <v>Strength</v>
      </c>
      <c r="Z19" s="33" t="str">
        <v/>
      </c>
      <c r="AA19" s="33" t="str">
        <v/>
      </c>
      <c r="AB19" s="33" t="str">
        <v/>
      </c>
      <c r="AC19" s="33" t="str">
        <v/>
      </c>
      <c r="AD19" s="33" t="str">
        <v>Strength</v>
      </c>
      <c r="AE19" s="33" t="str">
        <v/>
      </c>
      <c r="AF19" s="33" t="str">
        <v/>
      </c>
      <c r="AG19" s="33" t="str">
        <v/>
      </c>
      <c r="AH19" s="8" t="str">
        <f t="shared" si="1"/>
        <v>Digits Backward</v>
      </c>
    </row>
    <row r="20" spans="1:34" x14ac:dyDescent="0.15">
      <c r="A20" s="3" t="str">
        <f>IF(Correlations!B19="",Correlations!A19,Correlations!B19)</f>
        <v>Numbers &amp; Letters Speed A</v>
      </c>
      <c r="B20" s="6">
        <v>24</v>
      </c>
      <c r="C20" s="7">
        <f>IF(B20="","",ROUND(15*(B20-IF(Correlations!C19=0,100,Correlations!C19))/IF(Correlations!D19=0,15,Correlations!D19)+100,0))</f>
        <v>61</v>
      </c>
      <c r="D20" s="21">
        <f>IF(INDEX(Cs!B120:U120,1,ComCalc!$P$1),INDEX(Cs!B1661:U1661,1,ComCalc!$P$1),"")</f>
        <v>0.36604058969494696</v>
      </c>
      <c r="E20" s="21">
        <f>IF(INDEX(Cs!B120:U120,1,ComCalc!$P$1),INDEX(Cs!B1764:U1764,1,ComCalc!$P$1),"")</f>
        <v>0.30851125303785826</v>
      </c>
      <c r="F20" s="32">
        <f>IF(INDEX(Cs!B120:U120,1,ComCalc!$P$1),INDEX(Cs!$B$819:$U$819,1,ComCalc!$P$1),"")</f>
        <v>96.924999999999997</v>
      </c>
      <c r="G20" s="32">
        <f>IF(INDEX(Cs!B120:U120,1,ComCalc!$P$1),INDEX(Cs!B837:U837,1,ComCalc!$P$1),"")</f>
        <v>-35.924999999999997</v>
      </c>
      <c r="H20" s="32">
        <f>IF(INDEX(Cs!B120:U120,1,ComCalc!$P$1),INDEX(Cs!B940:U940,1,ComCalc!$P$1),"")</f>
        <v>16.77</v>
      </c>
      <c r="I20" s="7">
        <f>IF(INDEX(Cs!B120:U120,1,ComCalc!$P$1),ROUND(INDEX(Cs!B1455:U1455,1,ComCalc!$P$1),INDEX(Cs!B1558:U1558,1,ComCalc!$P$1)),"")</f>
        <v>0</v>
      </c>
      <c r="J20" s="7" t="str">
        <f>IF(INDEX(Cs!B120:U120,1,ComCalc!$P$1),INDEX(Cs!B1352:U1352,1,ComCalc!$P$1),"")</f>
        <v>Weakness</v>
      </c>
      <c r="K20" s="7">
        <f>IF(INDEX(Cs!B120:U120,1,ComCalc!$P$1),ROUND(INDEX(Cs!B1146:U1146,1,ComCalc!$P$1),INDEX(Cs!B1249:U1249,1,ComCalc!$P$1)),"")</f>
        <v>0.01</v>
      </c>
      <c r="L20" s="8" t="str">
        <f t="shared" si="0"/>
        <v>Numbers &amp; Letters Speed A</v>
      </c>
      <c r="M20" s="4"/>
      <c r="N20" s="33" t="str">
        <v/>
      </c>
      <c r="O20" s="33" t="str">
        <v/>
      </c>
      <c r="P20" s="33" t="str">
        <v/>
      </c>
      <c r="Q20" s="33" t="str">
        <v/>
      </c>
      <c r="R20" s="33" t="str">
        <v/>
      </c>
      <c r="S20" s="33" t="str">
        <v>Weakness</v>
      </c>
      <c r="T20" s="33" t="str">
        <v/>
      </c>
      <c r="U20" s="33" t="str">
        <v/>
      </c>
      <c r="V20" s="33" t="str">
        <v>Weakness</v>
      </c>
      <c r="W20" s="33" t="str">
        <v/>
      </c>
      <c r="X20" s="33" t="str">
        <v/>
      </c>
      <c r="Y20" s="33" t="str">
        <v/>
      </c>
      <c r="Z20" s="33" t="str">
        <v/>
      </c>
      <c r="AA20" s="33" t="str">
        <v/>
      </c>
      <c r="AB20" s="33" t="str">
        <v/>
      </c>
      <c r="AC20" s="33" t="str">
        <v/>
      </c>
      <c r="AD20" s="33" t="str">
        <v>Weakness</v>
      </c>
      <c r="AE20" s="33" t="str">
        <v/>
      </c>
      <c r="AF20" s="33" t="str">
        <v>Weakness</v>
      </c>
      <c r="AG20" s="33" t="str">
        <v/>
      </c>
      <c r="AH20" s="8" t="str">
        <f t="shared" si="1"/>
        <v>Numbers &amp; Letters Speed A</v>
      </c>
    </row>
    <row r="21" spans="1:34" x14ac:dyDescent="0.15">
      <c r="A21" s="3" t="str">
        <f>IF(Correlations!B20="",Correlations!A20,Correlations!B20)</f>
        <v>Numbers &amp; Letters Accuracy A</v>
      </c>
      <c r="B21" s="6">
        <v>52</v>
      </c>
      <c r="C21" s="7">
        <f>IF(B21="","",ROUND(15*(B21-IF(Correlations!C20=0,100,Correlations!C20))/IF(Correlations!D20=0,15,Correlations!D20)+100,0))</f>
        <v>103</v>
      </c>
      <c r="D21" s="21">
        <f>IF(INDEX(Cs!B121:U121,1,ComCalc!$P$1),INDEX(Cs!B1662:U1662,1,ComCalc!$P$1),"")</f>
        <v>0.22411958912901142</v>
      </c>
      <c r="E21" s="21">
        <f>IF(INDEX(Cs!B121:U121,1,ComCalc!$P$1),INDEX(Cs!B1765:U1765,1,ComCalc!$P$1),"")</f>
        <v>0.16191084283308316</v>
      </c>
      <c r="F21" s="32">
        <f>IF(INDEX(Cs!B121:U121,1,ComCalc!$P$1),INDEX(Cs!$B$819:$U$819,1,ComCalc!$P$1),"")</f>
        <v>96.924999999999997</v>
      </c>
      <c r="G21" s="32">
        <f>IF(INDEX(Cs!B121:U121,1,ComCalc!$P$1),INDEX(Cs!B838:U838,1,ComCalc!$P$1),"")</f>
        <v>6.0750000000000028</v>
      </c>
      <c r="H21" s="32">
        <f>IF(INDEX(Cs!B121:U121,1,ComCalc!$P$1),INDEX(Cs!B941:U941,1,ComCalc!$P$1),"")</f>
        <v>36.44</v>
      </c>
      <c r="I21" s="7">
        <f>IF(INDEX(Cs!B121:U121,1,ComCalc!$P$1),ROUND(INDEX(Cs!B1456:U1456,1,ComCalc!$P$1),INDEX(Cs!B1559:U1559,1,ComCalc!$P$1)),"")</f>
        <v>23.62</v>
      </c>
      <c r="J21" s="7" t="str">
        <f>IF(INDEX(Cs!B121:U121,1,ComCalc!$P$1),INDEX(Cs!B1353:U1353,1,ComCalc!$P$1),"")</f>
        <v/>
      </c>
      <c r="K21" s="7">
        <f>IF(INDEX(Cs!B121:U121,1,ComCalc!$P$1),ROUND(INDEX(Cs!B1147:U1147,1,ComCalc!$P$1),INDEX(Cs!B1250:U1250,1,ComCalc!$P$1)),"")</f>
        <v>0.68</v>
      </c>
      <c r="L21" s="8" t="str">
        <f t="shared" si="0"/>
        <v>Numbers &amp; Letters Accuracy A</v>
      </c>
      <c r="M21" s="4"/>
      <c r="N21" s="33" t="str">
        <v/>
      </c>
      <c r="O21" s="33" t="str">
        <v/>
      </c>
      <c r="P21" s="33" t="str">
        <v/>
      </c>
      <c r="Q21" s="33" t="str">
        <v/>
      </c>
      <c r="R21" s="33" t="str">
        <v/>
      </c>
      <c r="S21" s="33" t="str">
        <v/>
      </c>
      <c r="T21" s="33" t="str">
        <v/>
      </c>
      <c r="U21" s="33" t="str">
        <v/>
      </c>
      <c r="V21" s="33" t="str">
        <v/>
      </c>
      <c r="W21" s="33" t="str">
        <v/>
      </c>
      <c r="X21" s="33" t="str">
        <v/>
      </c>
      <c r="Y21" s="33" t="str">
        <v/>
      </c>
      <c r="Z21" s="33" t="str">
        <v/>
      </c>
      <c r="AA21" s="33" t="str">
        <v/>
      </c>
      <c r="AB21" s="33" t="str">
        <v/>
      </c>
      <c r="AC21" s="33" t="str">
        <v/>
      </c>
      <c r="AD21" s="33" t="str">
        <v/>
      </c>
      <c r="AE21" s="33" t="str">
        <v/>
      </c>
      <c r="AF21" s="33" t="str">
        <v/>
      </c>
      <c r="AG21" s="33" t="str">
        <v/>
      </c>
      <c r="AH21" s="8" t="str">
        <f t="shared" si="1"/>
        <v>Numbers &amp; Letters Accuracy A</v>
      </c>
    </row>
    <row r="22" spans="1:34" x14ac:dyDescent="0.15">
      <c r="A22" s="3" t="str">
        <f>IF(Correlations!B21="",Correlations!A21,Correlations!B21)</f>
        <v>Numbers &amp; Letters Efficiency A</v>
      </c>
      <c r="B22" s="6">
        <v>24</v>
      </c>
      <c r="C22" s="7">
        <f>IF(B22="","",ROUND(15*(B22-IF(Correlations!C21=0,100,Correlations!C21))/IF(Correlations!D21=0,15,Correlations!D21)+100,0))</f>
        <v>61</v>
      </c>
      <c r="D22" s="21">
        <f>IF(INDEX(Cs!B122:U122,1,ComCalc!$P$1),INDEX(Cs!B1663:U1663,1,ComCalc!$P$1),"")</f>
        <v>0.49524649609253191</v>
      </c>
      <c r="E22" s="21">
        <f>IF(INDEX(Cs!B122:U122,1,ComCalc!$P$1),INDEX(Cs!B1766:U1766,1,ComCalc!$P$1),"")</f>
        <v>0.4444501581899255</v>
      </c>
      <c r="F22" s="32">
        <f>IF(INDEX(Cs!B122:U122,1,ComCalc!$P$1),INDEX(Cs!$B$819:$U$819,1,ComCalc!$P$1),"")</f>
        <v>96.924999999999997</v>
      </c>
      <c r="G22" s="32">
        <f>IF(INDEX(Cs!B122:U122,1,ComCalc!$P$1),INDEX(Cs!B839:U839,1,ComCalc!$P$1),"")</f>
        <v>-35.924999999999997</v>
      </c>
      <c r="H22" s="32">
        <f>IF(INDEX(Cs!B122:U122,1,ComCalc!$P$1),INDEX(Cs!B942:U942,1,ComCalc!$P$1),"")</f>
        <v>15.39</v>
      </c>
      <c r="I22" s="7">
        <f>IF(INDEX(Cs!B122:U122,1,ComCalc!$P$1),ROUND(INDEX(Cs!B1457:U1457,1,ComCalc!$P$1),INDEX(Cs!B1560:U1560,1,ComCalc!$P$1)),"")</f>
        <v>0</v>
      </c>
      <c r="J22" s="7" t="str">
        <f>IF(INDEX(Cs!B122:U122,1,ComCalc!$P$1),INDEX(Cs!B1354:U1354,1,ComCalc!$P$1),"")</f>
        <v>Weakness</v>
      </c>
      <c r="K22" s="7">
        <f>IF(INDEX(Cs!B122:U122,1,ComCalc!$P$1),ROUND(INDEX(Cs!B1148:U1148,1,ComCalc!$P$1),INDEX(Cs!B1251:U1251,1,ComCalc!$P$1)),"")</f>
        <v>6.0000000000000001E-3</v>
      </c>
      <c r="L22" s="8" t="str">
        <f t="shared" si="0"/>
        <v>Numbers &amp; Letters Efficiency A</v>
      </c>
      <c r="M22" s="4"/>
      <c r="N22" s="33" t="str">
        <v/>
      </c>
      <c r="O22" s="33" t="str">
        <v/>
      </c>
      <c r="P22" s="33" t="str">
        <v/>
      </c>
      <c r="Q22" s="33" t="str">
        <v/>
      </c>
      <c r="R22" s="33" t="str">
        <v/>
      </c>
      <c r="S22" s="33" t="str">
        <v>Weakness</v>
      </c>
      <c r="T22" s="33" t="str">
        <v/>
      </c>
      <c r="U22" s="33" t="str">
        <v/>
      </c>
      <c r="V22" s="33" t="str">
        <v>Weakness</v>
      </c>
      <c r="W22" s="33" t="str">
        <v/>
      </c>
      <c r="X22" s="33" t="str">
        <v/>
      </c>
      <c r="Y22" s="33" t="str">
        <v/>
      </c>
      <c r="Z22" s="33" t="str">
        <v>Weakness</v>
      </c>
      <c r="AA22" s="33" t="str">
        <v/>
      </c>
      <c r="AB22" s="33" t="str">
        <v/>
      </c>
      <c r="AC22" s="33" t="str">
        <v/>
      </c>
      <c r="AD22" s="33" t="str">
        <v>Weakness</v>
      </c>
      <c r="AE22" s="33" t="str">
        <v/>
      </c>
      <c r="AF22" s="33" t="str">
        <v/>
      </c>
      <c r="AG22" s="33" t="str">
        <v/>
      </c>
      <c r="AH22" s="8" t="str">
        <f t="shared" si="1"/>
        <v>Numbers &amp; Letters Efficiency A</v>
      </c>
    </row>
    <row r="23" spans="1:34" x14ac:dyDescent="0.15">
      <c r="A23" s="3" t="str">
        <f>IF(Correlations!B22="",Correlations!A22,Correlations!B22)</f>
        <v>Numbers &amp; Letters Efficiency B</v>
      </c>
      <c r="B23" s="6">
        <v>21</v>
      </c>
      <c r="C23" s="7">
        <f>IF(B23="","",ROUND(15*(B23-IF(Correlations!C22=0,100,Correlations!C22))/IF(Correlations!D22=0,15,Correlations!D22)+100,0))</f>
        <v>57</v>
      </c>
      <c r="D23" s="21">
        <f>IF(INDEX(Cs!B123:U123,1,ComCalc!$P$1),INDEX(Cs!B1664:U1664,1,ComCalc!$P$1),"")</f>
        <v>0.41157090164121324</v>
      </c>
      <c r="E23" s="21">
        <f>IF(INDEX(Cs!B123:U123,1,ComCalc!$P$1),INDEX(Cs!B1767:U1767,1,ComCalc!$P$1),"")</f>
        <v>0.35614013196421568</v>
      </c>
      <c r="F23" s="32">
        <f>IF(INDEX(Cs!B123:U123,1,ComCalc!$P$1),INDEX(Cs!$B$819:$U$819,1,ComCalc!$P$1),"")</f>
        <v>96.924999999999997</v>
      </c>
      <c r="G23" s="32">
        <f>IF(INDEX(Cs!B123:U123,1,ComCalc!$P$1),INDEX(Cs!B840:U840,1,ComCalc!$P$1),"")</f>
        <v>-39.924999999999997</v>
      </c>
      <c r="H23" s="32">
        <f>IF(INDEX(Cs!B123:U123,1,ComCalc!$P$1),INDEX(Cs!B943:U943,1,ComCalc!$P$1),"")</f>
        <v>23.89</v>
      </c>
      <c r="I23" s="7">
        <f>IF(INDEX(Cs!B123:U123,1,ComCalc!$P$1),ROUND(INDEX(Cs!B1458:U1458,1,ComCalc!$P$1),INDEX(Cs!B1561:U1561,1,ComCalc!$P$1)),"")</f>
        <v>3.0000000000000001E-6</v>
      </c>
      <c r="J23" s="7" t="str">
        <f>IF(INDEX(Cs!B123:U123,1,ComCalc!$P$1),INDEX(Cs!B1355:U1355,1,ComCalc!$P$1),"")</f>
        <v>Weakness</v>
      </c>
      <c r="K23" s="7">
        <f>IF(INDEX(Cs!B123:U123,1,ComCalc!$P$1),ROUND(INDEX(Cs!B1149:U1149,1,ComCalc!$P$1),INDEX(Cs!B1252:U1252,1,ComCalc!$P$1)),"")</f>
        <v>4.0000000000000001E-3</v>
      </c>
      <c r="L23" s="8" t="str">
        <f t="shared" si="0"/>
        <v>Numbers &amp; Letters Efficiency B</v>
      </c>
      <c r="M23" s="4"/>
      <c r="N23" s="33" t="str">
        <v/>
      </c>
      <c r="O23" s="33" t="str">
        <v/>
      </c>
      <c r="P23" s="33" t="str">
        <v/>
      </c>
      <c r="Q23" s="33" t="str">
        <v/>
      </c>
      <c r="R23" s="33" t="str">
        <v/>
      </c>
      <c r="S23" s="33" t="str">
        <v>Weakness</v>
      </c>
      <c r="T23" s="33" t="str">
        <v/>
      </c>
      <c r="U23" s="33" t="str">
        <v/>
      </c>
      <c r="V23" s="33" t="str">
        <v/>
      </c>
      <c r="W23" s="33" t="str">
        <v/>
      </c>
      <c r="X23" s="33" t="str">
        <v>Weakness</v>
      </c>
      <c r="Y23" s="33" t="str">
        <v/>
      </c>
      <c r="Z23" s="33" t="str">
        <v/>
      </c>
      <c r="AA23" s="33" t="str">
        <v/>
      </c>
      <c r="AB23" s="33" t="str">
        <v/>
      </c>
      <c r="AC23" s="33" t="str">
        <v/>
      </c>
      <c r="AD23" s="33" t="str">
        <v>Weakness</v>
      </c>
      <c r="AE23" s="33" t="str">
        <v/>
      </c>
      <c r="AF23" s="33" t="str">
        <v/>
      </c>
      <c r="AG23" s="33" t="str">
        <v/>
      </c>
      <c r="AH23" s="8" t="str">
        <f t="shared" si="1"/>
        <v>Numbers &amp; Letters Efficiency B</v>
      </c>
    </row>
    <row r="24" spans="1:34" x14ac:dyDescent="0.15">
      <c r="A24" s="3" t="str">
        <f>IF(Correlations!B23="",Correlations!A23,Correlations!B23)</f>
        <v>Auditory Comprehension</v>
      </c>
      <c r="B24" s="6">
        <v>19</v>
      </c>
      <c r="C24" s="7">
        <f>IF(B24="","",ROUND(15*(B24-IF(Correlations!C23=0,100,Correlations!C23))/IF(Correlations!D23=0,15,Correlations!D23)+100,0))</f>
        <v>54</v>
      </c>
      <c r="D24" s="21">
        <f>IF(INDEX(Cs!B124:U124,1,ComCalc!$P$1),INDEX(Cs!B1665:U1665,1,ComCalc!$P$1),"")</f>
        <v>0.24877916569793423</v>
      </c>
      <c r="E24" s="21">
        <f>IF(INDEX(Cs!B124:U124,1,ComCalc!$P$1),INDEX(Cs!B1768:U1768,1,ComCalc!$P$1),"")</f>
        <v>0.18718438926941625</v>
      </c>
      <c r="F24" s="32">
        <f>IF(INDEX(Cs!B124:U124,1,ComCalc!$P$1),INDEX(Cs!$B$819:$U$819,1,ComCalc!$P$1),"")</f>
        <v>96.924999999999997</v>
      </c>
      <c r="G24" s="32">
        <f>IF(INDEX(Cs!B124:U124,1,ComCalc!$P$1),INDEX(Cs!B841:U841,1,ComCalc!$P$1),"")</f>
        <v>-42.924999999999997</v>
      </c>
      <c r="H24" s="32">
        <f>IF(INDEX(Cs!B124:U124,1,ComCalc!$P$1),INDEX(Cs!B944:U944,1,ComCalc!$P$1),"")</f>
        <v>35.19</v>
      </c>
      <c r="I24" s="7">
        <f>IF(INDEX(Cs!B124:U124,1,ComCalc!$P$1),ROUND(INDEX(Cs!B1459:U1459,1,ComCalc!$P$1),INDEX(Cs!B1562:U1562,1,ComCalc!$P$1)),"")</f>
        <v>3.0000000000000001E-3</v>
      </c>
      <c r="J24" s="7" t="str">
        <f>IF(INDEX(Cs!B124:U124,1,ComCalc!$P$1),INDEX(Cs!B1356:U1356,1,ComCalc!$P$1),"")</f>
        <v>Weakness</v>
      </c>
      <c r="K24" s="7">
        <f>IF(INDEX(Cs!B124:U124,1,ComCalc!$P$1),ROUND(INDEX(Cs!B1150:U1150,1,ComCalc!$P$1),INDEX(Cs!B1253:U1253,1,ComCalc!$P$1)),"")</f>
        <v>3.0000000000000001E-3</v>
      </c>
      <c r="L24" s="8" t="str">
        <f t="shared" si="0"/>
        <v>Auditory Comprehension</v>
      </c>
      <c r="M24" s="4"/>
      <c r="N24" s="33" t="str">
        <v/>
      </c>
      <c r="O24" s="33" t="str">
        <v/>
      </c>
      <c r="P24" s="33" t="str">
        <v/>
      </c>
      <c r="Q24" s="33" t="str">
        <v>Weakness</v>
      </c>
      <c r="R24" s="33" t="str">
        <v/>
      </c>
      <c r="S24" s="33" t="str">
        <v/>
      </c>
      <c r="T24" s="33" t="str">
        <v/>
      </c>
      <c r="U24" s="33" t="str">
        <v/>
      </c>
      <c r="V24" s="33" t="str">
        <v/>
      </c>
      <c r="W24" s="33" t="str">
        <v/>
      </c>
      <c r="X24" s="33" t="str">
        <v/>
      </c>
      <c r="Y24" s="33" t="str">
        <v/>
      </c>
      <c r="Z24" s="33" t="str">
        <v/>
      </c>
      <c r="AA24" s="33" t="str">
        <v/>
      </c>
      <c r="AB24" s="33" t="str">
        <v/>
      </c>
      <c r="AC24" s="33" t="str">
        <v/>
      </c>
      <c r="AD24" s="33" t="str">
        <v>Weakness</v>
      </c>
      <c r="AE24" s="33" t="str">
        <v/>
      </c>
      <c r="AF24" s="33" t="str">
        <v/>
      </c>
      <c r="AG24" s="33" t="str">
        <v/>
      </c>
      <c r="AH24" s="8" t="str">
        <f t="shared" si="1"/>
        <v>Auditory Comprehension</v>
      </c>
    </row>
    <row r="25" spans="1:34" x14ac:dyDescent="0.15">
      <c r="A25" s="3" t="str">
        <f>IF(Correlations!B24="",Correlations!A24,Correlations!B24)</f>
        <v>Naming</v>
      </c>
      <c r="B25" s="6">
        <v>57</v>
      </c>
      <c r="C25" s="7">
        <f>IF(B25="","",ROUND(15*(B25-IF(Correlations!C24=0,100,Correlations!C24))/IF(Correlations!D24=0,15,Correlations!D24)+100,0))</f>
        <v>111</v>
      </c>
      <c r="D25" s="21">
        <f>IF(INDEX(Cs!B125:U125,1,ComCalc!$P$1),INDEX(Cs!B1666:U1666,1,ComCalc!$P$1),"")</f>
        <v>0.42441443110419386</v>
      </c>
      <c r="E25" s="21">
        <f>IF(INDEX(Cs!B125:U125,1,ComCalc!$P$1),INDEX(Cs!B1769:U1769,1,ComCalc!$P$1),"")</f>
        <v>0.36962918124594052</v>
      </c>
      <c r="F25" s="32">
        <f>IF(INDEX(Cs!B125:U125,1,ComCalc!$P$1),INDEX(Cs!$B$819:$U$819,1,ComCalc!$P$1),"")</f>
        <v>96.924999999999997</v>
      </c>
      <c r="G25" s="32">
        <f>IF(INDEX(Cs!B125:U125,1,ComCalc!$P$1),INDEX(Cs!B842:U842,1,ComCalc!$P$1),"")</f>
        <v>14.075000000000003</v>
      </c>
      <c r="H25" s="32">
        <f>IF(INDEX(Cs!B125:U125,1,ComCalc!$P$1),INDEX(Cs!B945:U945,1,ComCalc!$P$1),"")</f>
        <v>34.869999999999997</v>
      </c>
      <c r="I25" s="7">
        <f>IF(INDEX(Cs!B125:U125,1,ComCalc!$P$1),ROUND(INDEX(Cs!B1460:U1460,1,ComCalc!$P$1),INDEX(Cs!B1563:U1563,1,ComCalc!$P$1)),"")</f>
        <v>7.71</v>
      </c>
      <c r="J25" s="7" t="str">
        <f>IF(INDEX(Cs!B125:U125,1,ComCalc!$P$1),INDEX(Cs!B1357:U1357,1,ComCalc!$P$1),"")</f>
        <v/>
      </c>
      <c r="K25" s="7">
        <f>IF(INDEX(Cs!B125:U125,1,ComCalc!$P$1),ROUND(INDEX(Cs!B1151:U1151,1,ComCalc!$P$1),INDEX(Cs!B1254:U1254,1,ComCalc!$P$1)),"")</f>
        <v>0.3</v>
      </c>
      <c r="L25" s="8" t="str">
        <f t="shared" si="0"/>
        <v>Naming</v>
      </c>
      <c r="M25" s="4"/>
      <c r="N25" s="33" t="str">
        <v/>
      </c>
      <c r="O25" s="33" t="str">
        <v/>
      </c>
      <c r="P25" s="33" t="str">
        <v/>
      </c>
      <c r="Q25" s="33" t="str">
        <v/>
      </c>
      <c r="R25" s="33" t="str">
        <v/>
      </c>
      <c r="S25" s="33" t="str">
        <v/>
      </c>
      <c r="T25" s="33" t="str">
        <v/>
      </c>
      <c r="U25" s="33" t="str">
        <v/>
      </c>
      <c r="V25" s="33" t="str">
        <v/>
      </c>
      <c r="W25" s="33" t="str">
        <v/>
      </c>
      <c r="X25" s="33" t="str">
        <v/>
      </c>
      <c r="Y25" s="33" t="str">
        <v/>
      </c>
      <c r="Z25" s="33" t="str">
        <v/>
      </c>
      <c r="AA25" s="33" t="str">
        <v/>
      </c>
      <c r="AB25" s="33" t="str">
        <v/>
      </c>
      <c r="AC25" s="33" t="str">
        <v/>
      </c>
      <c r="AD25" s="33" t="str">
        <v/>
      </c>
      <c r="AE25" s="33" t="str">
        <v/>
      </c>
      <c r="AF25" s="33" t="str">
        <v/>
      </c>
      <c r="AG25" s="33" t="str">
        <v/>
      </c>
      <c r="AH25" s="8" t="str">
        <f t="shared" si="1"/>
        <v>Naming</v>
      </c>
    </row>
    <row r="26" spans="1:34" x14ac:dyDescent="0.15">
      <c r="A26" s="3" t="str">
        <f>IF(Correlations!B25="",Correlations!A25,Correlations!B25)</f>
        <v>Shape Learning Immediate-Recognition</v>
      </c>
      <c r="B26" s="6">
        <v>62</v>
      </c>
      <c r="C26" s="7">
        <f>IF(B26="","",ROUND(15*(B26-IF(Correlations!C25=0,100,Correlations!C25))/IF(Correlations!D25=0,15,Correlations!D25)+100,0))</f>
        <v>118</v>
      </c>
      <c r="D26" s="21">
        <f>IF(INDEX(Cs!B126:U126,1,ComCalc!$P$1),INDEX(Cs!B1667:U1667,1,ComCalc!$P$1),"")</f>
        <v>0.38620493095182662</v>
      </c>
      <c r="E26" s="21">
        <f>IF(INDEX(Cs!B126:U126,1,ComCalc!$P$1),INDEX(Cs!B1770:U1770,1,ComCalc!$P$1),"")</f>
        <v>0.32956861631184803</v>
      </c>
      <c r="F26" s="32">
        <f>IF(INDEX(Cs!B126:U126,1,ComCalc!$P$1),INDEX(Cs!$B$819:$U$819,1,ComCalc!$P$1),"")</f>
        <v>96.924999999999997</v>
      </c>
      <c r="G26" s="32">
        <f>IF(INDEX(Cs!B126:U126,1,ComCalc!$P$1),INDEX(Cs!B843:U843,1,ComCalc!$P$1),"")</f>
        <v>21.075000000000003</v>
      </c>
      <c r="H26" s="32">
        <f>IF(INDEX(Cs!B126:U126,1,ComCalc!$P$1),INDEX(Cs!B946:U946,1,ComCalc!$P$1),"")</f>
        <v>32.56</v>
      </c>
      <c r="I26" s="7">
        <f>IF(INDEX(Cs!B126:U126,1,ComCalc!$P$1),ROUND(INDEX(Cs!B1461:U1461,1,ComCalc!$P$1),INDEX(Cs!B1564:U1564,1,ComCalc!$P$1)),"")</f>
        <v>1.47</v>
      </c>
      <c r="J26" s="7" t="str">
        <f>IF(INDEX(Cs!B126:U126,1,ComCalc!$P$1),INDEX(Cs!B1358:U1358,1,ComCalc!$P$1),"")</f>
        <v/>
      </c>
      <c r="K26" s="7">
        <f>IF(INDEX(Cs!B126:U126,1,ComCalc!$P$1),ROUND(INDEX(Cs!B1152:U1152,1,ComCalc!$P$1),INDEX(Cs!B1255:U1255,1,ComCalc!$P$1)),"")</f>
        <v>0.13</v>
      </c>
      <c r="L26" s="8" t="str">
        <f t="shared" si="0"/>
        <v>Shape Learning Immediate-Recognition</v>
      </c>
      <c r="M26" s="4"/>
      <c r="N26" s="33" t="str">
        <v/>
      </c>
      <c r="O26" s="33" t="str">
        <v/>
      </c>
      <c r="P26" s="33" t="str">
        <v/>
      </c>
      <c r="Q26" s="33" t="str">
        <v/>
      </c>
      <c r="R26" s="33" t="str">
        <v/>
      </c>
      <c r="S26" s="33" t="str">
        <v/>
      </c>
      <c r="T26" s="33" t="str">
        <v/>
      </c>
      <c r="U26" s="33" t="str">
        <v/>
      </c>
      <c r="V26" s="33" t="str">
        <v/>
      </c>
      <c r="W26" s="33" t="str">
        <v/>
      </c>
      <c r="X26" s="33" t="str">
        <v/>
      </c>
      <c r="Y26" s="33" t="str">
        <v/>
      </c>
      <c r="Z26" s="33" t="str">
        <v/>
      </c>
      <c r="AA26" s="33" t="str">
        <v/>
      </c>
      <c r="AB26" s="33" t="str">
        <v/>
      </c>
      <c r="AC26" s="33" t="str">
        <v/>
      </c>
      <c r="AD26" s="33" t="str">
        <v/>
      </c>
      <c r="AE26" s="33" t="str">
        <v/>
      </c>
      <c r="AF26" s="33" t="str">
        <v/>
      </c>
      <c r="AG26" s="33" t="str">
        <v/>
      </c>
      <c r="AH26" s="8" t="str">
        <f t="shared" si="1"/>
        <v>Shape Learning Immediate-Recognition</v>
      </c>
    </row>
    <row r="27" spans="1:34" x14ac:dyDescent="0.15">
      <c r="A27" s="3" t="str">
        <f>IF(Correlations!B26="",Correlations!A26,Correlations!B26)</f>
        <v>Shape Learning Delayed-Recognition</v>
      </c>
      <c r="B27" s="6">
        <v>62</v>
      </c>
      <c r="C27" s="7">
        <f>IF(B27="","",ROUND(15*(B27-IF(Correlations!C26=0,100,Correlations!C26))/IF(Correlations!D26=0,15,Correlations!D26)+100,0))</f>
        <v>118</v>
      </c>
      <c r="D27" s="21">
        <f>IF(INDEX(Cs!B127:U127,1,ComCalc!$P$1),INDEX(Cs!B1668:U1668,1,ComCalc!$P$1),"")</f>
        <v>0.23561454799837905</v>
      </c>
      <c r="E27" s="21">
        <f>IF(INDEX(Cs!B127:U127,1,ComCalc!$P$1),INDEX(Cs!B1771:U1771,1,ComCalc!$P$1),"")</f>
        <v>0.17368171637044977</v>
      </c>
      <c r="F27" s="32">
        <f>IF(INDEX(Cs!B127:U127,1,ComCalc!$P$1),INDEX(Cs!$B$819:$U$819,1,ComCalc!$P$1),"")</f>
        <v>96.924999999999997</v>
      </c>
      <c r="G27" s="32">
        <f>IF(INDEX(Cs!B127:U127,1,ComCalc!$P$1),INDEX(Cs!B844:U844,1,ComCalc!$P$1),"")</f>
        <v>21.075000000000003</v>
      </c>
      <c r="H27" s="32">
        <f>IF(INDEX(Cs!B127:U127,1,ComCalc!$P$1),INDEX(Cs!B947:U947,1,ComCalc!$P$1),"")</f>
        <v>38.799999999999997</v>
      </c>
      <c r="I27" s="7">
        <f>IF(INDEX(Cs!B127:U127,1,ComCalc!$P$1),ROUND(INDEX(Cs!B1462:U1462,1,ComCalc!$P$1),INDEX(Cs!B1565:U1565,1,ComCalc!$P$1)),"")</f>
        <v>3.19</v>
      </c>
      <c r="J27" s="7" t="str">
        <f>IF(INDEX(Cs!B127:U127,1,ComCalc!$P$1),INDEX(Cs!B1359:U1359,1,ComCalc!$P$1),"")</f>
        <v/>
      </c>
      <c r="K27" s="7">
        <f>IF(INDEX(Cs!B127:U127,1,ComCalc!$P$1),ROUND(INDEX(Cs!B1153:U1153,1,ComCalc!$P$1),INDEX(Cs!B1256:U1256,1,ComCalc!$P$1)),"")</f>
        <v>0.15</v>
      </c>
      <c r="L27" s="8" t="str">
        <f t="shared" si="0"/>
        <v>Shape Learning Delayed-Recognition</v>
      </c>
      <c r="M27" s="4"/>
      <c r="N27" s="33" t="str">
        <v/>
      </c>
      <c r="O27" s="33" t="str">
        <v/>
      </c>
      <c r="P27" s="33" t="str">
        <v/>
      </c>
      <c r="Q27" s="33" t="str">
        <v/>
      </c>
      <c r="R27" s="33" t="str">
        <v/>
      </c>
      <c r="S27" s="33" t="str">
        <v/>
      </c>
      <c r="T27" s="33" t="str">
        <v/>
      </c>
      <c r="U27" s="33" t="str">
        <v/>
      </c>
      <c r="V27" s="33" t="str">
        <v/>
      </c>
      <c r="W27" s="33" t="str">
        <v/>
      </c>
      <c r="X27" s="33" t="str">
        <v/>
      </c>
      <c r="Y27" s="33" t="str">
        <v/>
      </c>
      <c r="Z27" s="33" t="str">
        <v/>
      </c>
      <c r="AA27" s="33" t="str">
        <v/>
      </c>
      <c r="AB27" s="33" t="str">
        <v/>
      </c>
      <c r="AC27" s="33" t="str">
        <v/>
      </c>
      <c r="AD27" s="33" t="str">
        <v/>
      </c>
      <c r="AE27" s="33" t="str">
        <v/>
      </c>
      <c r="AF27" s="33" t="str">
        <v/>
      </c>
      <c r="AG27" s="33" t="str">
        <v/>
      </c>
      <c r="AH27" s="8" t="str">
        <f t="shared" si="1"/>
        <v>Shape Learning Delayed-Recognition</v>
      </c>
    </row>
    <row r="28" spans="1:34" x14ac:dyDescent="0.15">
      <c r="A28" s="3" t="str">
        <f>IF(Correlations!B27="",Correlations!A27,Correlations!B27)</f>
        <v>Story Learning Immediate-Recall</v>
      </c>
      <c r="B28" s="6">
        <v>43</v>
      </c>
      <c r="C28" s="7">
        <f>IF(B28="","",ROUND(15*(B28-IF(Correlations!C27=0,100,Correlations!C27))/IF(Correlations!D27=0,15,Correlations!D27)+100,0))</f>
        <v>90</v>
      </c>
      <c r="D28" s="21">
        <f>IF(INDEX(Cs!B128:U128,1,ComCalc!$P$1),INDEX(Cs!B1669:U1669,1,ComCalc!$P$1),"")</f>
        <v>0.41133971811087944</v>
      </c>
      <c r="E28" s="21">
        <f>IF(INDEX(Cs!B128:U128,1,ComCalc!$P$1),INDEX(Cs!B1772:U1772,1,ComCalc!$P$1),"")</f>
        <v>0.35589754592864969</v>
      </c>
      <c r="F28" s="32">
        <f>IF(INDEX(Cs!B128:U128,1,ComCalc!$P$1),INDEX(Cs!$B$819:$U$819,1,ComCalc!$P$1),"")</f>
        <v>96.924999999999997</v>
      </c>
      <c r="G28" s="32">
        <f>IF(INDEX(Cs!B128:U128,1,ComCalc!$P$1),INDEX(Cs!B845:U845,1,ComCalc!$P$1),"")</f>
        <v>-6.9249999999999972</v>
      </c>
      <c r="H28" s="32">
        <f>IF(INDEX(Cs!B128:U128,1,ComCalc!$P$1),INDEX(Cs!B948:U948,1,ComCalc!$P$1),"")</f>
        <v>24.35</v>
      </c>
      <c r="I28" s="7">
        <f>IF(INDEX(Cs!B128:U128,1,ComCalc!$P$1),ROUND(INDEX(Cs!B1463:U1463,1,ComCalc!$P$1),INDEX(Cs!B1566:U1566,1,ComCalc!$P$1)),"")</f>
        <v>14.35</v>
      </c>
      <c r="J28" s="7" t="str">
        <f>IF(INDEX(Cs!B128:U128,1,ComCalc!$P$1),INDEX(Cs!B1360:U1360,1,ComCalc!$P$1),"")</f>
        <v/>
      </c>
      <c r="K28" s="7">
        <f>IF(INDEX(Cs!B128:U128,1,ComCalc!$P$1),ROUND(INDEX(Cs!B1154:U1154,1,ComCalc!$P$1),INDEX(Cs!B1257:U1257,1,ComCalc!$P$1)),"")</f>
        <v>0.61</v>
      </c>
      <c r="L28" s="8" t="str">
        <f t="shared" si="0"/>
        <v>Story Learning Immediate-Recall</v>
      </c>
      <c r="M28" s="4"/>
      <c r="N28" s="33" t="str">
        <v/>
      </c>
      <c r="O28" s="33" t="str">
        <v/>
      </c>
      <c r="P28" s="33" t="str">
        <v/>
      </c>
      <c r="Q28" s="33" t="str">
        <v/>
      </c>
      <c r="R28" s="33" t="str">
        <v/>
      </c>
      <c r="S28" s="33" t="str">
        <v/>
      </c>
      <c r="T28" s="33" t="str">
        <v/>
      </c>
      <c r="U28" s="33" t="str">
        <v/>
      </c>
      <c r="V28" s="33" t="str">
        <v/>
      </c>
      <c r="W28" s="33" t="str">
        <v/>
      </c>
      <c r="X28" s="33" t="str">
        <v/>
      </c>
      <c r="Y28" s="33" t="str">
        <v/>
      </c>
      <c r="Z28" s="33" t="str">
        <v/>
      </c>
      <c r="AA28" s="33" t="str">
        <v>Weakness</v>
      </c>
      <c r="AB28" s="33" t="str">
        <v/>
      </c>
      <c r="AC28" s="33" t="str">
        <v/>
      </c>
      <c r="AD28" s="33" t="str">
        <v/>
      </c>
      <c r="AE28" s="33" t="str">
        <v/>
      </c>
      <c r="AF28" s="33" t="str">
        <v/>
      </c>
      <c r="AG28" s="33" t="str">
        <v/>
      </c>
      <c r="AH28" s="8" t="str">
        <f t="shared" si="1"/>
        <v>Story Learning Immediate-Recall</v>
      </c>
    </row>
    <row r="29" spans="1:34" x14ac:dyDescent="0.15">
      <c r="A29" s="3" t="str">
        <f>IF(Correlations!B28="",Correlations!A28,Correlations!B28)</f>
        <v>Story Learning Delayed-Recall</v>
      </c>
      <c r="B29" s="6">
        <v>39</v>
      </c>
      <c r="C29" s="7">
        <f>IF(B29="","",ROUND(15*(B29-IF(Correlations!C28=0,100,Correlations!C28))/IF(Correlations!D28=0,15,Correlations!D28)+100,0))</f>
        <v>84</v>
      </c>
      <c r="D29" s="21">
        <f>IF(INDEX(Cs!B129:U129,1,ComCalc!$P$1),INDEX(Cs!B1670:U1670,1,ComCalc!$P$1),"")</f>
        <v>0.45687003005714577</v>
      </c>
      <c r="E29" s="21">
        <f>IF(INDEX(Cs!B129:U129,1,ComCalc!$P$1),INDEX(Cs!B1773:U1773,1,ComCalc!$P$1),"")</f>
        <v>0.40382197529242958</v>
      </c>
      <c r="F29" s="32">
        <f>IF(INDEX(Cs!B129:U129,1,ComCalc!$P$1),INDEX(Cs!$B$819:$U$819,1,ComCalc!$P$1),"")</f>
        <v>96.924999999999997</v>
      </c>
      <c r="G29" s="32">
        <f>IF(INDEX(Cs!B129:U129,1,ComCalc!$P$1),INDEX(Cs!B846:U846,1,ComCalc!$P$1),"")</f>
        <v>-12.924999999999997</v>
      </c>
      <c r="H29" s="32">
        <f>IF(INDEX(Cs!B129:U129,1,ComCalc!$P$1),INDEX(Cs!B949:U949,1,ComCalc!$P$1),"")</f>
        <v>20.91</v>
      </c>
      <c r="I29" s="7">
        <f>IF(INDEX(Cs!B129:U129,1,ComCalc!$P$1),ROUND(INDEX(Cs!B1464:U1464,1,ComCalc!$P$1),INDEX(Cs!B1567:U1567,1,ComCalc!$P$1)),"")</f>
        <v>1.84</v>
      </c>
      <c r="J29" s="7" t="str">
        <f>IF(INDEX(Cs!B129:U129,1,ComCalc!$P$1),INDEX(Cs!B1361:U1361,1,ComCalc!$P$1),"")</f>
        <v/>
      </c>
      <c r="K29" s="7">
        <f>IF(INDEX(Cs!B129:U129,1,ComCalc!$P$1),ROUND(INDEX(Cs!B1155:U1155,1,ComCalc!$P$1),INDEX(Cs!B1258:U1258,1,ComCalc!$P$1)),"")</f>
        <v>0.33</v>
      </c>
      <c r="L29" s="8" t="str">
        <f t="shared" si="0"/>
        <v>Story Learning Delayed-Recall</v>
      </c>
      <c r="M29" s="4"/>
      <c r="N29" s="33" t="str">
        <v/>
      </c>
      <c r="O29" s="33" t="str">
        <v/>
      </c>
      <c r="P29" s="33" t="str">
        <v/>
      </c>
      <c r="Q29" s="33" t="str">
        <v/>
      </c>
      <c r="R29" s="33" t="str">
        <v/>
      </c>
      <c r="S29" s="33" t="str">
        <v/>
      </c>
      <c r="T29" s="33" t="str">
        <v>Weakness</v>
      </c>
      <c r="U29" s="33" t="str">
        <v/>
      </c>
      <c r="V29" s="33" t="str">
        <v/>
      </c>
      <c r="W29" s="33" t="str">
        <v/>
      </c>
      <c r="X29" s="33" t="str">
        <v/>
      </c>
      <c r="Y29" s="33" t="str">
        <v/>
      </c>
      <c r="Z29" s="33" t="str">
        <v/>
      </c>
      <c r="AA29" s="33" t="str">
        <v/>
      </c>
      <c r="AB29" s="33" t="str">
        <v/>
      </c>
      <c r="AC29" s="33" t="str">
        <v/>
      </c>
      <c r="AD29" s="33" t="str">
        <v/>
      </c>
      <c r="AE29" s="33" t="str">
        <v/>
      </c>
      <c r="AF29" s="33" t="str">
        <v/>
      </c>
      <c r="AG29" s="33" t="str">
        <v/>
      </c>
      <c r="AH29" s="8" t="str">
        <f t="shared" si="1"/>
        <v>Story Learning Delayed-Recall</v>
      </c>
    </row>
    <row r="30" spans="1:34" x14ac:dyDescent="0.15">
      <c r="A30" s="3" t="str">
        <f>IF(Correlations!B29="",Correlations!A29,Correlations!B29)</f>
        <v>Visual Discrimination</v>
      </c>
      <c r="B30" s="6">
        <v>60</v>
      </c>
      <c r="C30" s="7">
        <f>IF(B30="","",ROUND(15*(B30-IF(Correlations!C29=0,100,Correlations!C29))/IF(Correlations!D29=0,15,Correlations!D29)+100,0))</f>
        <v>115</v>
      </c>
      <c r="D30" s="21">
        <f>IF(INDEX(Cs!B130:U130,1,ComCalc!$P$1),INDEX(Cs!B1671:U1671,1,ComCalc!$P$1),"")</f>
        <v>0.30618974239745739</v>
      </c>
      <c r="E30" s="21">
        <f>IF(INDEX(Cs!B130:U130,1,ComCalc!$P$1),INDEX(Cs!B1774:U1774,1,ComCalc!$P$1),"")</f>
        <v>0.24634684909754076</v>
      </c>
      <c r="F30" s="32">
        <f>IF(INDEX(Cs!B130:U130,1,ComCalc!$P$1),INDEX(Cs!$B$819:$U$819,1,ComCalc!$P$1),"")</f>
        <v>96.924999999999997</v>
      </c>
      <c r="G30" s="32">
        <f>IF(INDEX(Cs!B130:U130,1,ComCalc!$P$1),INDEX(Cs!B847:U847,1,ComCalc!$P$1),"")</f>
        <v>18.075000000000003</v>
      </c>
      <c r="H30" s="32">
        <f>IF(INDEX(Cs!B130:U130,1,ComCalc!$P$1),INDEX(Cs!B950:U950,1,ComCalc!$P$1),"")</f>
        <v>30.44</v>
      </c>
      <c r="I30" s="7">
        <f>IF(INDEX(Cs!B130:U130,1,ComCalc!$P$1),ROUND(INDEX(Cs!B1465:U1465,1,ComCalc!$P$1),INDEX(Cs!B1568:U1568,1,ComCalc!$P$1)),"")</f>
        <v>2.21</v>
      </c>
      <c r="J30" s="7" t="str">
        <f>IF(INDEX(Cs!B130:U130,1,ComCalc!$P$1),INDEX(Cs!B1362:U1362,1,ComCalc!$P$1),"")</f>
        <v/>
      </c>
      <c r="K30" s="7">
        <f>IF(INDEX(Cs!B130:U130,1,ComCalc!$P$1),ROUND(INDEX(Cs!B1156:U1156,1,ComCalc!$P$1),INDEX(Cs!B1259:U1259,1,ComCalc!$P$1)),"")</f>
        <v>0.21</v>
      </c>
      <c r="L30" s="8" t="str">
        <f t="shared" si="0"/>
        <v>Visual Discrimination</v>
      </c>
      <c r="M30" s="4"/>
      <c r="N30" s="33" t="str">
        <v/>
      </c>
      <c r="O30" s="33" t="str">
        <v/>
      </c>
      <c r="P30" s="33" t="str">
        <v/>
      </c>
      <c r="Q30" s="33" t="str">
        <v/>
      </c>
      <c r="R30" s="33" t="str">
        <v/>
      </c>
      <c r="S30" s="33" t="str">
        <v/>
      </c>
      <c r="T30" s="33" t="str">
        <v/>
      </c>
      <c r="U30" s="33" t="str">
        <v/>
      </c>
      <c r="V30" s="33" t="str">
        <v/>
      </c>
      <c r="W30" s="33" t="str">
        <v/>
      </c>
      <c r="X30" s="33" t="str">
        <v/>
      </c>
      <c r="Y30" s="33" t="str">
        <v/>
      </c>
      <c r="Z30" s="33" t="str">
        <v/>
      </c>
      <c r="AA30" s="33" t="str">
        <v/>
      </c>
      <c r="AB30" s="33" t="str">
        <v/>
      </c>
      <c r="AC30" s="33" t="str">
        <v/>
      </c>
      <c r="AD30" s="33" t="str">
        <v/>
      </c>
      <c r="AE30" s="33" t="str">
        <v/>
      </c>
      <c r="AF30" s="33" t="str">
        <v/>
      </c>
      <c r="AG30" s="33" t="str">
        <v/>
      </c>
      <c r="AH30" s="8" t="str">
        <f t="shared" si="1"/>
        <v>Visual Discrimination</v>
      </c>
    </row>
    <row r="31" spans="1:34" x14ac:dyDescent="0.15">
      <c r="A31" s="3" t="str">
        <f>IF(Correlations!B30="",Correlations!A30,Correlations!B30)</f>
        <v>Design Construction</v>
      </c>
      <c r="B31" s="6">
        <v>48</v>
      </c>
      <c r="C31" s="7">
        <f>IF(B31="","",ROUND(15*(B31-IF(Correlations!C30=0,100,Correlations!C30))/IF(Correlations!D30=0,15,Correlations!D30)+100,0))</f>
        <v>97</v>
      </c>
      <c r="D31" s="21">
        <f>IF(INDEX(Cs!B131:U131,1,ComCalc!$P$1),INDEX(Cs!B1672:U1672,1,ComCalc!$P$1),"")</f>
        <v>0.42518504287197267</v>
      </c>
      <c r="E31" s="21">
        <f>IF(INDEX(Cs!B131:U131,1,ComCalc!$P$1),INDEX(Cs!B1775:U1775,1,ComCalc!$P$1),"")</f>
        <v>0.37043927792459264</v>
      </c>
      <c r="F31" s="32">
        <f>IF(INDEX(Cs!B131:U131,1,ComCalc!$P$1),INDEX(Cs!$B$819:$U$819,1,ComCalc!$P$1),"")</f>
        <v>96.924999999999997</v>
      </c>
      <c r="G31" s="32">
        <f>IF(INDEX(Cs!B131:U131,1,ComCalc!$P$1),INDEX(Cs!B848:U848,1,ComCalc!$P$1),"")</f>
        <v>7.5000000000002842E-2</v>
      </c>
      <c r="H31" s="32">
        <f>IF(INDEX(Cs!B131:U131,1,ComCalc!$P$1),INDEX(Cs!B951:U951,1,ComCalc!$P$1),"")</f>
        <v>24.8</v>
      </c>
      <c r="I31" s="7">
        <f>IF(INDEX(Cs!B131:U131,1,ComCalc!$P$1),ROUND(INDEX(Cs!B1466:U1466,1,ComCalc!$P$1),INDEX(Cs!B1569:U1569,1,ComCalc!$P$1)),"")</f>
        <v>39.69</v>
      </c>
      <c r="J31" s="7" t="str">
        <f>IF(INDEX(Cs!B131:U131,1,ComCalc!$P$1),INDEX(Cs!B1363:U1363,1,ComCalc!$P$1),"")</f>
        <v/>
      </c>
      <c r="K31" s="7">
        <f>IF(INDEX(Cs!B131:U131,1,ComCalc!$P$1),ROUND(INDEX(Cs!B1157:U1157,1,ComCalc!$P$1),INDEX(Cs!B1260:U1260,1,ComCalc!$P$1)),"")</f>
        <v>1</v>
      </c>
      <c r="L31" s="8" t="str">
        <f t="shared" si="0"/>
        <v>Design Construction</v>
      </c>
      <c r="M31" s="4"/>
      <c r="N31" s="33" t="str">
        <v/>
      </c>
      <c r="O31" s="33" t="str">
        <v/>
      </c>
      <c r="P31" s="33" t="str">
        <v/>
      </c>
      <c r="Q31" s="33" t="str">
        <v/>
      </c>
      <c r="R31" s="33" t="str">
        <v/>
      </c>
      <c r="S31" s="33" t="str">
        <v/>
      </c>
      <c r="T31" s="33" t="str">
        <v/>
      </c>
      <c r="U31" s="33" t="str">
        <v/>
      </c>
      <c r="V31" s="33" t="str">
        <v/>
      </c>
      <c r="W31" s="33" t="str">
        <v/>
      </c>
      <c r="X31" s="33" t="str">
        <v/>
      </c>
      <c r="Y31" s="33" t="str">
        <v/>
      </c>
      <c r="Z31" s="33" t="str">
        <v/>
      </c>
      <c r="AA31" s="33" t="str">
        <v/>
      </c>
      <c r="AB31" s="33" t="str">
        <v/>
      </c>
      <c r="AC31" s="33" t="str">
        <v/>
      </c>
      <c r="AD31" s="33" t="str">
        <v/>
      </c>
      <c r="AE31" s="33" t="str">
        <v/>
      </c>
      <c r="AF31" s="33" t="str">
        <v/>
      </c>
      <c r="AG31" s="33" t="str">
        <v/>
      </c>
      <c r="AH31" s="8" t="str">
        <f t="shared" si="1"/>
        <v>Design Construction</v>
      </c>
    </row>
    <row r="32" spans="1:34" x14ac:dyDescent="0.15">
      <c r="A32" s="3" t="str">
        <f>IF(Correlations!B31="",Correlations!A31,Correlations!B31)</f>
        <v>Mazes</v>
      </c>
      <c r="B32" s="6">
        <v>40</v>
      </c>
      <c r="C32" s="7">
        <f>IF(B32="","",ROUND(15*(B32-IF(Correlations!C31=0,100,Correlations!C31))/IF(Correlations!D31=0,15,Correlations!D31)+100,0))</f>
        <v>85</v>
      </c>
      <c r="D32" s="21">
        <f>IF(INDEX(Cs!B132:U132,1,ComCalc!$P$1),INDEX(Cs!B1673:U1673,1,ComCalc!$P$1),"")</f>
        <v>0.43847809586615749</v>
      </c>
      <c r="E32" s="21">
        <f>IF(INDEX(Cs!B132:U132,1,ComCalc!$P$1),INDEX(Cs!B1776:U1776,1,ComCalc!$P$1),"")</f>
        <v>0.3844269134886642</v>
      </c>
      <c r="F32" s="32">
        <f>IF(INDEX(Cs!B132:U132,1,ComCalc!$P$1),INDEX(Cs!$B$819:$U$819,1,ComCalc!$P$1),"")</f>
        <v>96.924999999999997</v>
      </c>
      <c r="G32" s="32">
        <f>IF(INDEX(Cs!B132:U132,1,ComCalc!$P$1),INDEX(Cs!B849:U849,1,ComCalc!$P$1),"")</f>
        <v>-11.924999999999997</v>
      </c>
      <c r="H32" s="32">
        <f>IF(INDEX(Cs!B132:U132,1,ComCalc!$P$1),INDEX(Cs!B952:U952,1,ComCalc!$P$1),"")</f>
        <v>14.64</v>
      </c>
      <c r="I32" s="7">
        <f>IF(INDEX(Cs!B132:U132,1,ComCalc!$P$1),ROUND(INDEX(Cs!B1467:U1467,1,ComCalc!$P$1),INDEX(Cs!B1570:U1570,1,ComCalc!$P$1)),"")</f>
        <v>0.34</v>
      </c>
      <c r="J32" s="7" t="str">
        <f>IF(INDEX(Cs!B132:U132,1,ComCalc!$P$1),INDEX(Cs!B1364:U1364,1,ComCalc!$P$1),"")</f>
        <v/>
      </c>
      <c r="K32" s="7">
        <f>IF(INDEX(Cs!B132:U132,1,ComCalc!$P$1),ROUND(INDEX(Cs!B1158:U1158,1,ComCalc!$P$1),INDEX(Cs!B1261:U1261,1,ComCalc!$P$1)),"")</f>
        <v>0.38</v>
      </c>
      <c r="L32" s="8" t="str">
        <f t="shared" si="0"/>
        <v>Mazes</v>
      </c>
      <c r="M32" s="4"/>
      <c r="N32" s="33" t="str">
        <v/>
      </c>
      <c r="O32" s="33" t="str">
        <v/>
      </c>
      <c r="P32" s="33" t="str">
        <v/>
      </c>
      <c r="Q32" s="33" t="str">
        <v/>
      </c>
      <c r="R32" s="33" t="str">
        <v/>
      </c>
      <c r="S32" s="33" t="str">
        <v/>
      </c>
      <c r="T32" s="33" t="str">
        <v/>
      </c>
      <c r="U32" s="33" t="str">
        <v/>
      </c>
      <c r="V32" s="33" t="str">
        <v/>
      </c>
      <c r="W32" s="33" t="str">
        <v/>
      </c>
      <c r="X32" s="33" t="str">
        <v/>
      </c>
      <c r="Y32" s="33" t="str">
        <v>Weakness</v>
      </c>
      <c r="Z32" s="33" t="str">
        <v/>
      </c>
      <c r="AA32" s="33" t="str">
        <v/>
      </c>
      <c r="AB32" s="33" t="str">
        <v/>
      </c>
      <c r="AC32" s="33" t="str">
        <v>Weakness</v>
      </c>
      <c r="AD32" s="33" t="str">
        <v/>
      </c>
      <c r="AE32" s="33" t="str">
        <v/>
      </c>
      <c r="AF32" s="33" t="str">
        <v/>
      </c>
      <c r="AG32" s="33" t="str">
        <v/>
      </c>
      <c r="AH32" s="8" t="str">
        <f t="shared" si="1"/>
        <v>Mazes</v>
      </c>
    </row>
    <row r="33" spans="1:34" x14ac:dyDescent="0.15">
      <c r="A33" s="3" t="str">
        <f>IF(Correlations!B32="",Correlations!A32,Correlations!B32)</f>
        <v>Word Generation</v>
      </c>
      <c r="B33" s="6">
        <v>55</v>
      </c>
      <c r="C33" s="7">
        <f>IF(B33="","",ROUND(15*(B33-IF(Correlations!C32=0,100,Correlations!C32))/IF(Correlations!D32=0,15,Correlations!D32)+100,0))</f>
        <v>108</v>
      </c>
      <c r="D33" s="21">
        <f>IF(INDEX(Cs!B133:U133,1,ComCalc!$P$1),INDEX(Cs!B1674:U1674,1,ComCalc!$P$1),"")</f>
        <v>0.53763014332036774</v>
      </c>
      <c r="E33" s="21">
        <f>IF(INDEX(Cs!B133:U133,1,ComCalc!$P$1),INDEX(Cs!B1777:U1777,1,ComCalc!$P$1),"")</f>
        <v>0.4895723789817919</v>
      </c>
      <c r="F33" s="32">
        <f>IF(INDEX(Cs!B133:U133,1,ComCalc!$P$1),INDEX(Cs!$B$819:$U$819,1,ComCalc!$P$1),"")</f>
        <v>96.924999999999997</v>
      </c>
      <c r="G33" s="32">
        <f>IF(INDEX(Cs!B133:U133,1,ComCalc!$P$1),INDEX(Cs!B850:U850,1,ComCalc!$P$1),"")</f>
        <v>11.075000000000003</v>
      </c>
      <c r="H33" s="32">
        <f>IF(INDEX(Cs!B133:U133,1,ComCalc!$P$1),INDEX(Cs!B953:U953,1,ComCalc!$P$1),"")</f>
        <v>23.42</v>
      </c>
      <c r="I33" s="7">
        <f>IF(INDEX(Cs!B133:U133,1,ComCalc!$P$1),ROUND(INDEX(Cs!B1468:U1468,1,ComCalc!$P$1),INDEX(Cs!B1571:U1571,1,ComCalc!$P$1)),"")</f>
        <v>5.08</v>
      </c>
      <c r="J33" s="7" t="str">
        <f>IF(INDEX(Cs!B133:U133,1,ComCalc!$P$1),INDEX(Cs!B1365:U1365,1,ComCalc!$P$1),"")</f>
        <v/>
      </c>
      <c r="K33" s="7">
        <f>IF(INDEX(Cs!B133:U133,1,ComCalc!$P$1),ROUND(INDEX(Cs!B1159:U1159,1,ComCalc!$P$1),INDEX(Cs!B1262:U1262,1,ComCalc!$P$1)),"")</f>
        <v>0.39</v>
      </c>
      <c r="L33" s="8" t="str">
        <f t="shared" si="0"/>
        <v>Word Generation</v>
      </c>
      <c r="M33" s="4"/>
      <c r="N33" s="33" t="str">
        <v/>
      </c>
      <c r="O33" s="33" t="str">
        <v/>
      </c>
      <c r="P33" s="33" t="str">
        <v/>
      </c>
      <c r="Q33" s="33" t="str">
        <v/>
      </c>
      <c r="R33" s="33" t="str">
        <v/>
      </c>
      <c r="S33" s="33" t="str">
        <v/>
      </c>
      <c r="T33" s="33" t="str">
        <v/>
      </c>
      <c r="U33" s="33" t="str">
        <v/>
      </c>
      <c r="V33" s="33" t="str">
        <v/>
      </c>
      <c r="W33" s="33" t="str">
        <v/>
      </c>
      <c r="X33" s="33" t="str">
        <v/>
      </c>
      <c r="Y33" s="33" t="str">
        <v/>
      </c>
      <c r="Z33" s="33" t="str">
        <v/>
      </c>
      <c r="AA33" s="33" t="str">
        <v/>
      </c>
      <c r="AB33" s="33" t="str">
        <v/>
      </c>
      <c r="AC33" s="33" t="str">
        <v/>
      </c>
      <c r="AD33" s="33" t="str">
        <v/>
      </c>
      <c r="AE33" s="33" t="str">
        <v/>
      </c>
      <c r="AF33" s="33" t="str">
        <v/>
      </c>
      <c r="AG33" s="33" t="str">
        <v/>
      </c>
      <c r="AH33" s="8" t="str">
        <f t="shared" si="1"/>
        <v>Word Generation</v>
      </c>
    </row>
    <row r="34" spans="1:34" x14ac:dyDescent="0.15">
      <c r="A34" s="3" t="str">
        <f>IF(Correlations!B33="",Correlations!A33,Correlations!B33)</f>
        <v>Letter Fluency</v>
      </c>
      <c r="B34" s="6">
        <v>56</v>
      </c>
      <c r="C34" s="7">
        <f>IF(B34="","",ROUND(15*(B34-IF(Correlations!C33=0,100,Correlations!C33))/IF(Correlations!D33=0,15,Correlations!D33)+100,0))</f>
        <v>109</v>
      </c>
      <c r="D34" s="21">
        <f>IF(INDEX(Cs!B134:U134,1,ComCalc!$P$1),INDEX(Cs!B1675:U1675,1,ComCalc!$P$1),"")</f>
        <v>0.55787154575402531</v>
      </c>
      <c r="E34" s="21">
        <f>IF(INDEX(Cs!B134:U134,1,ComCalc!$P$1),INDEX(Cs!B1778:U1778,1,ComCalc!$P$1),"")</f>
        <v>0.51121586067879243</v>
      </c>
      <c r="F34" s="32">
        <f>IF(INDEX(Cs!B134:U134,1,ComCalc!$P$1),INDEX(Cs!$B$819:$U$819,1,ComCalc!$P$1),"")</f>
        <v>96.924999999999997</v>
      </c>
      <c r="G34" s="32">
        <f>IF(INDEX(Cs!B134:U134,1,ComCalc!$P$1),INDEX(Cs!B851:U851,1,ComCalc!$P$1),"")</f>
        <v>12.075000000000003</v>
      </c>
      <c r="H34" s="32">
        <f>IF(INDEX(Cs!B134:U134,1,ComCalc!$P$1),INDEX(Cs!B954:U954,1,ComCalc!$P$1),"")</f>
        <v>20.69</v>
      </c>
      <c r="I34" s="7">
        <f>IF(INDEX(Cs!B134:U134,1,ComCalc!$P$1),ROUND(INDEX(Cs!B1469:U1469,1,ComCalc!$P$1),INDEX(Cs!B1572:U1572,1,ComCalc!$P$1)),"")</f>
        <v>2.39</v>
      </c>
      <c r="J34" s="7" t="str">
        <f>IF(INDEX(Cs!B134:U134,1,ComCalc!$P$1),INDEX(Cs!B1366:U1366,1,ComCalc!$P$1),"")</f>
        <v/>
      </c>
      <c r="K34" s="7">
        <f>IF(INDEX(Cs!B134:U134,1,ComCalc!$P$1),ROUND(INDEX(Cs!B1160:U1160,1,ComCalc!$P$1),INDEX(Cs!B1263:U1263,1,ComCalc!$P$1)),"")</f>
        <v>0.34</v>
      </c>
      <c r="L34" s="8" t="str">
        <f t="shared" si="0"/>
        <v>Letter Fluency</v>
      </c>
      <c r="M34" s="4"/>
      <c r="N34" s="33" t="str">
        <v/>
      </c>
      <c r="O34" s="33" t="str">
        <v/>
      </c>
      <c r="P34" s="33" t="str">
        <v/>
      </c>
      <c r="Q34" s="33" t="str">
        <v/>
      </c>
      <c r="R34" s="33" t="str">
        <v/>
      </c>
      <c r="S34" s="33" t="str">
        <v/>
      </c>
      <c r="T34" s="33" t="str">
        <v/>
      </c>
      <c r="U34" s="33" t="str">
        <v/>
      </c>
      <c r="V34" s="33" t="str">
        <v/>
      </c>
      <c r="W34" s="33" t="str">
        <v/>
      </c>
      <c r="X34" s="33" t="str">
        <v/>
      </c>
      <c r="Y34" s="33" t="str">
        <v/>
      </c>
      <c r="Z34" s="33" t="str">
        <v/>
      </c>
      <c r="AA34" s="33" t="str">
        <v/>
      </c>
      <c r="AB34" s="33" t="str">
        <v/>
      </c>
      <c r="AC34" s="33" t="str">
        <v/>
      </c>
      <c r="AD34" s="33" t="str">
        <v/>
      </c>
      <c r="AE34" s="33" t="str">
        <v/>
      </c>
      <c r="AF34" s="33" t="str">
        <v/>
      </c>
      <c r="AG34" s="33" t="str">
        <v/>
      </c>
      <c r="AH34" s="8" t="str">
        <f t="shared" si="1"/>
        <v>Letter Fluency</v>
      </c>
    </row>
    <row r="35" spans="1:34" x14ac:dyDescent="0.15">
      <c r="A35" s="3" t="str">
        <f>IF(Correlations!B34="",Correlations!A34,Correlations!B34)</f>
        <v>Category Fluency</v>
      </c>
      <c r="B35" s="6">
        <v>37</v>
      </c>
      <c r="C35" s="7">
        <f>IF(B35="","",ROUND(15*(B35-IF(Correlations!C34=0,100,Correlations!C34))/IF(Correlations!D34=0,15,Correlations!D34)+100,0))</f>
        <v>81</v>
      </c>
      <c r="D35" s="21">
        <f>IF(INDEX(Cs!B135:U135,1,ComCalc!$P$1),INDEX(Cs!B1676:U1676,1,ComCalc!$P$1),"")</f>
        <v>0.5464748398850493</v>
      </c>
      <c r="E35" s="21">
        <f>IF(INDEX(Cs!B135:U135,1,ComCalc!$P$1),INDEX(Cs!B1779:U1779,1,ComCalc!$P$1),"")</f>
        <v>0.49902219829160555</v>
      </c>
      <c r="F35" s="32">
        <f>IF(INDEX(Cs!B135:U135,1,ComCalc!$P$1),INDEX(Cs!$B$819:$U$819,1,ComCalc!$P$1),"")</f>
        <v>96.924999999999997</v>
      </c>
      <c r="G35" s="32">
        <f>IF(INDEX(Cs!B135:U135,1,ComCalc!$P$1),INDEX(Cs!B852:U852,1,ComCalc!$P$1),"")</f>
        <v>-15.924999999999997</v>
      </c>
      <c r="H35" s="32">
        <f>IF(INDEX(Cs!B135:U135,1,ComCalc!$P$1),INDEX(Cs!B955:U955,1,ComCalc!$P$1),"")</f>
        <v>7.05</v>
      </c>
      <c r="I35" s="7">
        <f>IF(INDEX(Cs!B135:U135,1,ComCalc!$P$1),ROUND(INDEX(Cs!B1470:U1470,1,ComCalc!$P$1),INDEX(Cs!B1573:U1573,1,ComCalc!$P$1)),"")</f>
        <v>0</v>
      </c>
      <c r="J35" s="7" t="str">
        <f>IF(INDEX(Cs!B135:U135,1,ComCalc!$P$1),INDEX(Cs!B1367:U1367,1,ComCalc!$P$1),"")</f>
        <v>Weakness</v>
      </c>
      <c r="K35" s="7">
        <f>IF(INDEX(Cs!B135:U135,1,ComCalc!$P$1),ROUND(INDEX(Cs!B1161:U1161,1,ComCalc!$P$1),INDEX(Cs!B1264:U1264,1,ComCalc!$P$1)),"")</f>
        <v>0.21</v>
      </c>
      <c r="L35" s="8" t="str">
        <f t="shared" si="0"/>
        <v>Category Fluency</v>
      </c>
      <c r="M35" s="4"/>
      <c r="N35" s="33" t="str">
        <v/>
      </c>
      <c r="O35" s="33" t="str">
        <v/>
      </c>
      <c r="P35" s="33" t="str">
        <v/>
      </c>
      <c r="Q35" s="33" t="str">
        <v>Weakness</v>
      </c>
      <c r="R35" s="33" t="str">
        <v/>
      </c>
      <c r="S35" s="33" t="str">
        <v/>
      </c>
      <c r="T35" s="33" t="str">
        <v/>
      </c>
      <c r="U35" s="33" t="str">
        <v/>
      </c>
      <c r="V35" s="33" t="str">
        <v/>
      </c>
      <c r="W35" s="33" t="str">
        <v/>
      </c>
      <c r="X35" s="33" t="str">
        <v/>
      </c>
      <c r="Y35" s="33" t="str">
        <v/>
      </c>
      <c r="Z35" s="33" t="str">
        <v/>
      </c>
      <c r="AA35" s="33" t="str">
        <v/>
      </c>
      <c r="AB35" s="33" t="str">
        <v/>
      </c>
      <c r="AC35" s="33" t="str">
        <v/>
      </c>
      <c r="AD35" s="33" t="str">
        <v>Weakness</v>
      </c>
      <c r="AE35" s="33" t="str">
        <v/>
      </c>
      <c r="AF35" s="33" t="str">
        <v/>
      </c>
      <c r="AG35" s="33" t="str">
        <v/>
      </c>
      <c r="AH35" s="8" t="str">
        <f t="shared" si="1"/>
        <v>Category Fluency</v>
      </c>
    </row>
    <row r="36" spans="1:34" x14ac:dyDescent="0.15">
      <c r="A36" s="3" t="str">
        <f>IF(Correlations!B35="",Correlations!A35,Correlations!B35)</f>
        <v>TOPF</v>
      </c>
      <c r="B36" s="6"/>
      <c r="C36" s="7" t="str">
        <f>IF(B36="","",ROUND(15*(B36-IF(Correlations!C35=0,100,Correlations!C35))/IF(Correlations!D35=0,15,Correlations!D35)+100,0))</f>
        <v/>
      </c>
      <c r="D36" s="21" t="str">
        <f>IF(INDEX(Cs!B136:U136,1,ComCalc!$P$1),INDEX(Cs!B1677:U1677,1,ComCalc!$P$1),"")</f>
        <v/>
      </c>
      <c r="E36" s="21" t="str">
        <f>IF(INDEX(Cs!B136:U136,1,ComCalc!$P$1),INDEX(Cs!B1780:U1780,1,ComCalc!$P$1),"")</f>
        <v/>
      </c>
      <c r="F36" s="32" t="str">
        <f>IF(INDEX(Cs!B136:U136,1,ComCalc!$P$1),INDEX(Cs!$B$819:$U$819,1,ComCalc!$P$1),"")</f>
        <v/>
      </c>
      <c r="G36" s="32" t="str">
        <f>IF(INDEX(Cs!B136:U136,1,ComCalc!$P$1),INDEX(Cs!B853:U853,1,ComCalc!$P$1),"")</f>
        <v/>
      </c>
      <c r="H36" s="32" t="str">
        <f>IF(INDEX(Cs!B136:U136,1,ComCalc!$P$1),INDEX(Cs!B956:U956,1,ComCalc!$P$1),"")</f>
        <v/>
      </c>
      <c r="I36" s="7" t="str">
        <f>IF(INDEX(Cs!B136:U136,1,ComCalc!$P$1),ROUND(INDEX(Cs!B1471:U1471,1,ComCalc!$P$1),INDEX(Cs!B1574:U1574,1,ComCalc!$P$1)),"")</f>
        <v/>
      </c>
      <c r="J36" s="7" t="str">
        <f>IF(INDEX(Cs!B136:U136,1,ComCalc!$P$1),INDEX(Cs!B1368:U1368,1,ComCalc!$P$1),"")</f>
        <v/>
      </c>
      <c r="K36" s="7" t="str">
        <f>IF(INDEX(Cs!B136:U136,1,ComCalc!$P$1),ROUND(INDEX(Cs!B1162:U1162,1,ComCalc!$P$1),INDEX(Cs!B1265:U1265,1,ComCalc!$P$1)),"")</f>
        <v/>
      </c>
      <c r="L36" s="8" t="str">
        <f t="shared" ref="L36:L67" si="2">A36</f>
        <v>TOPF</v>
      </c>
      <c r="M36" s="4"/>
      <c r="N36" s="33" t="str">
        <v/>
      </c>
      <c r="O36" s="33" t="str">
        <v/>
      </c>
      <c r="P36" s="33" t="str">
        <v/>
      </c>
      <c r="Q36" s="33" t="str">
        <v/>
      </c>
      <c r="R36" s="33" t="str">
        <v/>
      </c>
      <c r="S36" s="33" t="str">
        <v/>
      </c>
      <c r="T36" s="33" t="str">
        <v/>
      </c>
      <c r="U36" s="33" t="str">
        <v/>
      </c>
      <c r="V36" s="33" t="str">
        <v/>
      </c>
      <c r="W36" s="33" t="str">
        <v/>
      </c>
      <c r="X36" s="33" t="str">
        <v/>
      </c>
      <c r="Y36" s="33" t="str">
        <v/>
      </c>
      <c r="Z36" s="33" t="str">
        <v/>
      </c>
      <c r="AA36" s="33" t="str">
        <v/>
      </c>
      <c r="AB36" s="33" t="str">
        <v/>
      </c>
      <c r="AC36" s="33" t="str">
        <v/>
      </c>
      <c r="AD36" s="33" t="str">
        <v/>
      </c>
      <c r="AE36" s="33" t="str">
        <v/>
      </c>
      <c r="AF36" s="33" t="str">
        <v/>
      </c>
      <c r="AG36" s="33" t="str">
        <v/>
      </c>
      <c r="AH36" s="8" t="str">
        <f t="shared" si="1"/>
        <v>TOPF</v>
      </c>
    </row>
    <row r="37" spans="1:34" x14ac:dyDescent="0.15">
      <c r="A37" s="3" t="str">
        <f>IF(Correlations!B36="",Correlations!A36,Correlations!B36)</f>
        <v>Trails A</v>
      </c>
      <c r="B37" s="6">
        <v>50</v>
      </c>
      <c r="C37" s="7">
        <f>IF(B37="","",ROUND(15*(B37-IF(Correlations!C36=0,100,Correlations!C36))/IF(Correlations!D36=0,15,Correlations!D36)+100,0))</f>
        <v>100</v>
      </c>
      <c r="D37" s="21">
        <f>IF(INDEX(Cs!B137:U137,1,ComCalc!$P$1),INDEX(Cs!B1678:U1678,1,ComCalc!$P$1),"")</f>
        <v>0.41510287224353287</v>
      </c>
      <c r="E37" s="21">
        <f>IF(INDEX(Cs!B137:U137,1,ComCalc!$P$1),INDEX(Cs!B1781:U1781,1,ComCalc!$P$1),"")</f>
        <v>0.35984726015240731</v>
      </c>
      <c r="F37" s="32">
        <f>IF(INDEX(Cs!B137:U137,1,ComCalc!$P$1),INDEX(Cs!$B$819:$U$819,1,ComCalc!$P$1),"")</f>
        <v>96.924999999999997</v>
      </c>
      <c r="G37" s="32">
        <f>IF(INDEX(Cs!B137:U137,1,ComCalc!$P$1),INDEX(Cs!B854:U854,1,ComCalc!$P$1),"")</f>
        <v>3.0750000000000028</v>
      </c>
      <c r="H37" s="32">
        <f>IF(INDEX(Cs!B137:U137,1,ComCalc!$P$1),INDEX(Cs!B957:U957,1,ComCalc!$P$1),"")</f>
        <v>21.43</v>
      </c>
      <c r="I37" s="7">
        <f>IF(INDEX(Cs!B137:U137,1,ComCalc!$P$1),ROUND(INDEX(Cs!B1472:U1472,1,ComCalc!$P$1),INDEX(Cs!B1575:U1575,1,ComCalc!$P$1)),"")</f>
        <v>25.73</v>
      </c>
      <c r="J37" s="7" t="str">
        <f>IF(INDEX(Cs!B137:U137,1,ComCalc!$P$1),INDEX(Cs!B1369:U1369,1,ComCalc!$P$1),"")</f>
        <v/>
      </c>
      <c r="K37" s="7">
        <f>IF(INDEX(Cs!B137:U137,1,ComCalc!$P$1),ROUND(INDEX(Cs!B1163:U1163,1,ComCalc!$P$1),INDEX(Cs!B1266:U1266,1,ComCalc!$P$1)),"")</f>
        <v>0.82</v>
      </c>
      <c r="L37" s="8" t="str">
        <f t="shared" si="2"/>
        <v>Trails A</v>
      </c>
      <c r="M37" s="4"/>
      <c r="N37" s="33" t="str">
        <v/>
      </c>
      <c r="O37" s="33" t="str">
        <v/>
      </c>
      <c r="P37" s="33" t="str">
        <v/>
      </c>
      <c r="Q37" s="33" t="str">
        <v/>
      </c>
      <c r="R37" s="33" t="str">
        <v/>
      </c>
      <c r="S37" s="33" t="str">
        <v/>
      </c>
      <c r="T37" s="33" t="str">
        <v/>
      </c>
      <c r="U37" s="33" t="str">
        <v/>
      </c>
      <c r="V37" s="33" t="str">
        <v>Strength</v>
      </c>
      <c r="W37" s="33" t="str">
        <v/>
      </c>
      <c r="X37" s="33" t="str">
        <v/>
      </c>
      <c r="Y37" s="33" t="str">
        <v/>
      </c>
      <c r="Z37" s="33" t="str">
        <v>Strength</v>
      </c>
      <c r="AA37" s="33" t="str">
        <v/>
      </c>
      <c r="AB37" s="33" t="str">
        <v/>
      </c>
      <c r="AC37" s="33" t="str">
        <v/>
      </c>
      <c r="AD37" s="33" t="str">
        <v/>
      </c>
      <c r="AE37" s="33" t="str">
        <v/>
      </c>
      <c r="AF37" s="33" t="str">
        <v>Strength</v>
      </c>
      <c r="AG37" s="33" t="str">
        <v/>
      </c>
      <c r="AH37" s="8" t="str">
        <f t="shared" si="1"/>
        <v>Trails A</v>
      </c>
    </row>
    <row r="38" spans="1:34" x14ac:dyDescent="0.15">
      <c r="A38" s="3" t="str">
        <f>IF(Correlations!B37="",Correlations!A37,Correlations!B37)</f>
        <v>Trails B</v>
      </c>
      <c r="B38" s="6">
        <v>32</v>
      </c>
      <c r="C38" s="7">
        <f>IF(B38="","",ROUND(15*(B38-IF(Correlations!C37=0,100,Correlations!C37))/IF(Correlations!D37=0,15,Correlations!D37)+100,0))</f>
        <v>73</v>
      </c>
      <c r="D38" s="21">
        <f>IF(INDEX(Cs!B138:U138,1,ComCalc!$P$1),INDEX(Cs!B1679:U1679,1,ComCalc!$P$1),"")</f>
        <v>0.57449107287912204</v>
      </c>
      <c r="E38" s="21">
        <f>IF(INDEX(Cs!B138:U138,1,ComCalc!$P$1),INDEX(Cs!B1782:U1782,1,ComCalc!$P$1),"")</f>
        <v>0.52903248858189256</v>
      </c>
      <c r="F38" s="32">
        <f>IF(INDEX(Cs!B138:U138,1,ComCalc!$P$1),INDEX(Cs!$B$819:$U$819,1,ComCalc!$P$1),"")</f>
        <v>96.924999999999997</v>
      </c>
      <c r="G38" s="32">
        <f>IF(INDEX(Cs!B138:U138,1,ComCalc!$P$1),INDEX(Cs!B855:U855,1,ComCalc!$P$1),"")</f>
        <v>-23.924999999999997</v>
      </c>
      <c r="H38" s="32">
        <f>IF(INDEX(Cs!B138:U138,1,ComCalc!$P$1),INDEX(Cs!B958:U958,1,ComCalc!$P$1),"")</f>
        <v>21.43</v>
      </c>
      <c r="I38" s="7">
        <f>IF(INDEX(Cs!B138:U138,1,ComCalc!$P$1),ROUND(INDEX(Cs!B1473:U1473,1,ComCalc!$P$1),INDEX(Cs!B1576:U1576,1,ComCalc!$P$1)),"")</f>
        <v>0.01</v>
      </c>
      <c r="J38" s="7" t="str">
        <f>IF(INDEX(Cs!B138:U138,1,ComCalc!$P$1),INDEX(Cs!B1370:U1370,1,ComCalc!$P$1),"")</f>
        <v>Weakness</v>
      </c>
      <c r="K38" s="7">
        <f>IF(INDEX(Cs!B138:U138,1,ComCalc!$P$1),ROUND(INDEX(Cs!B1164:U1164,1,ComCalc!$P$1),INDEX(Cs!B1267:U1267,1,ComCalc!$P$1)),"")</f>
        <v>0.06</v>
      </c>
      <c r="L38" s="8" t="str">
        <f t="shared" si="2"/>
        <v>Trails B</v>
      </c>
      <c r="M38" s="4"/>
      <c r="N38" s="33" t="str">
        <v/>
      </c>
      <c r="O38" s="33" t="str">
        <v/>
      </c>
      <c r="P38" s="33" t="str">
        <v/>
      </c>
      <c r="Q38" s="33" t="str">
        <v/>
      </c>
      <c r="R38" s="33" t="str">
        <v/>
      </c>
      <c r="S38" s="33" t="str">
        <v/>
      </c>
      <c r="T38" s="33" t="str">
        <v/>
      </c>
      <c r="U38" s="33" t="str">
        <v/>
      </c>
      <c r="V38" s="33" t="str">
        <v/>
      </c>
      <c r="W38" s="33" t="str">
        <v/>
      </c>
      <c r="X38" s="33" t="str">
        <v>Weakness</v>
      </c>
      <c r="Y38" s="33" t="str">
        <v/>
      </c>
      <c r="Z38" s="33" t="str">
        <v/>
      </c>
      <c r="AA38" s="33" t="str">
        <v/>
      </c>
      <c r="AB38" s="33" t="str">
        <v/>
      </c>
      <c r="AC38" s="33" t="str">
        <v/>
      </c>
      <c r="AD38" s="33" t="str">
        <v>Weakness</v>
      </c>
      <c r="AE38" s="33" t="str">
        <v/>
      </c>
      <c r="AF38" s="33" t="str">
        <v/>
      </c>
      <c r="AG38" s="33" t="str">
        <v/>
      </c>
      <c r="AH38" s="8" t="str">
        <f t="shared" si="1"/>
        <v>Trails B</v>
      </c>
    </row>
    <row r="39" spans="1:34" x14ac:dyDescent="0.15">
      <c r="A39" s="3" t="str">
        <f>IF(Correlations!B38="",Correlations!A38,Correlations!B38)</f>
        <v>Unstructured Task (WT)</v>
      </c>
      <c r="B39" s="6"/>
      <c r="C39" s="7" t="str">
        <f>IF(B39="","",ROUND(15*(B39-IF(Correlations!C38=0,100,Correlations!C38))/IF(Correlations!D38=0,15,Correlations!D38)+100,0))</f>
        <v/>
      </c>
      <c r="D39" s="21" t="str">
        <f>IF(INDEX(Cs!B139:U139,1,ComCalc!$P$1),INDEX(Cs!B1680:U1680,1,ComCalc!$P$1),"")</f>
        <v/>
      </c>
      <c r="E39" s="21" t="str">
        <f>IF(INDEX(Cs!B139:U139,1,ComCalc!$P$1),INDEX(Cs!B1783:U1783,1,ComCalc!$P$1),"")</f>
        <v/>
      </c>
      <c r="F39" s="32" t="str">
        <f>IF(INDEX(Cs!B139:U139,1,ComCalc!$P$1),INDEX(Cs!$B$819:$U$819,1,ComCalc!$P$1),"")</f>
        <v/>
      </c>
      <c r="G39" s="32" t="str">
        <f>IF(INDEX(Cs!B139:U139,1,ComCalc!$P$1),INDEX(Cs!B856:U856,1,ComCalc!$P$1),"")</f>
        <v/>
      </c>
      <c r="H39" s="32" t="str">
        <f>IF(INDEX(Cs!B139:U139,1,ComCalc!$P$1),INDEX(Cs!B959:U959,1,ComCalc!$P$1),"")</f>
        <v/>
      </c>
      <c r="I39" s="7" t="str">
        <f>IF(INDEX(Cs!B139:U139,1,ComCalc!$P$1),ROUND(INDEX(Cs!B1474:U1474,1,ComCalc!$P$1),INDEX(Cs!B1577:U1577,1,ComCalc!$P$1)),"")</f>
        <v/>
      </c>
      <c r="J39" s="7" t="str">
        <f>IF(INDEX(Cs!B139:U139,1,ComCalc!$P$1),INDEX(Cs!B1371:U1371,1,ComCalc!$P$1),"")</f>
        <v/>
      </c>
      <c r="K39" s="7" t="str">
        <f>IF(INDEX(Cs!B139:U139,1,ComCalc!$P$1),ROUND(INDEX(Cs!B1165:U1165,1,ComCalc!$P$1),INDEX(Cs!B1268:U1268,1,ComCalc!$P$1)),"")</f>
        <v/>
      </c>
      <c r="L39" s="8" t="str">
        <f t="shared" si="2"/>
        <v>Unstructured Task (WT)</v>
      </c>
      <c r="M39" s="4"/>
      <c r="N39" s="33" t="str">
        <v/>
      </c>
      <c r="O39" s="33" t="str">
        <v/>
      </c>
      <c r="P39" s="33" t="str">
        <v/>
      </c>
      <c r="Q39" s="33" t="str">
        <v/>
      </c>
      <c r="R39" s="33" t="str">
        <v/>
      </c>
      <c r="S39" s="33" t="str">
        <v/>
      </c>
      <c r="T39" s="33" t="str">
        <v/>
      </c>
      <c r="U39" s="33" t="str">
        <v/>
      </c>
      <c r="V39" s="33" t="str">
        <v/>
      </c>
      <c r="W39" s="33" t="str">
        <v/>
      </c>
      <c r="X39" s="33" t="str">
        <v/>
      </c>
      <c r="Y39" s="33" t="str">
        <v/>
      </c>
      <c r="Z39" s="33" t="str">
        <v/>
      </c>
      <c r="AA39" s="33" t="str">
        <v/>
      </c>
      <c r="AB39" s="33" t="str">
        <v/>
      </c>
      <c r="AC39" s="33" t="str">
        <v/>
      </c>
      <c r="AD39" s="33" t="str">
        <v/>
      </c>
      <c r="AE39" s="33" t="str">
        <v/>
      </c>
      <c r="AF39" s="33" t="str">
        <v/>
      </c>
      <c r="AG39" s="33" t="str">
        <v/>
      </c>
      <c r="AH39" s="8" t="str">
        <f t="shared" si="1"/>
        <v>Unstructured Task (WT)</v>
      </c>
    </row>
    <row r="40" spans="1:34" x14ac:dyDescent="0.15">
      <c r="A40" s="3" t="str">
        <f>IF(Correlations!B39="",Correlations!A39,Correlations!B39)</f>
        <v>ROCFT Copy</v>
      </c>
      <c r="B40" s="6">
        <v>57</v>
      </c>
      <c r="C40" s="7">
        <f>IF(B40="","",ROUND(15*(B40-IF(Correlations!C39=0,100,Correlations!C39))/IF(Correlations!D39=0,15,Correlations!D39)+100,0))</f>
        <v>111</v>
      </c>
      <c r="D40" s="21">
        <f>IF(INDEX(Cs!B140:U140,1,ComCalc!$P$1),INDEX(Cs!B1681:U1681,1,ComCalc!$P$1),"")</f>
        <v>0.31949692327405166</v>
      </c>
      <c r="E40" s="21">
        <f>IF(INDEX(Cs!B140:U140,1,ComCalc!$P$1),INDEX(Cs!B1784:U1784,1,ComCalc!$P$1),"")</f>
        <v>0.26012512232991197</v>
      </c>
      <c r="F40" s="32">
        <f>IF(INDEX(Cs!B140:U140,1,ComCalc!$P$1),INDEX(Cs!$B$819:$U$819,1,ComCalc!$P$1),"")</f>
        <v>96.924999999999997</v>
      </c>
      <c r="G40" s="32">
        <f>IF(INDEX(Cs!B140:U140,1,ComCalc!$P$1),INDEX(Cs!B857:U857,1,ComCalc!$P$1),"")</f>
        <v>14.075000000000003</v>
      </c>
      <c r="H40" s="32">
        <f>IF(INDEX(Cs!B140:U140,1,ComCalc!$P$1),INDEX(Cs!B960:U960,1,ComCalc!$P$1),"")</f>
        <v>29.7</v>
      </c>
      <c r="I40" s="7">
        <f>IF(INDEX(Cs!B140:U140,1,ComCalc!$P$1),ROUND(INDEX(Cs!B1475:U1475,1,ComCalc!$P$1),INDEX(Cs!B1578:U1578,1,ComCalc!$P$1)),"")</f>
        <v>5.05</v>
      </c>
      <c r="J40" s="7" t="str">
        <f>IF(INDEX(Cs!B140:U140,1,ComCalc!$P$1),INDEX(Cs!B1372:U1372,1,ComCalc!$P$1),"")</f>
        <v/>
      </c>
      <c r="K40" s="7">
        <f>IF(INDEX(Cs!B140:U140,1,ComCalc!$P$1),ROUND(INDEX(Cs!B1166:U1166,1,ComCalc!$P$1),INDEX(Cs!B1269:U1269,1,ComCalc!$P$1)),"")</f>
        <v>0.32</v>
      </c>
      <c r="L40" s="8" t="str">
        <f t="shared" si="2"/>
        <v>ROCFT Copy</v>
      </c>
      <c r="M40" s="4"/>
      <c r="N40" s="33" t="str">
        <v/>
      </c>
      <c r="O40" s="33" t="str">
        <v/>
      </c>
      <c r="P40" s="33" t="str">
        <v/>
      </c>
      <c r="Q40" s="33" t="str">
        <v/>
      </c>
      <c r="R40" s="33" t="str">
        <v/>
      </c>
      <c r="S40" s="33" t="str">
        <v/>
      </c>
      <c r="T40" s="33" t="str">
        <v/>
      </c>
      <c r="U40" s="33" t="str">
        <v/>
      </c>
      <c r="V40" s="33" t="str">
        <v/>
      </c>
      <c r="W40" s="33" t="str">
        <v/>
      </c>
      <c r="X40" s="33" t="str">
        <v/>
      </c>
      <c r="Y40" s="33" t="str">
        <v/>
      </c>
      <c r="Z40" s="33" t="str">
        <v/>
      </c>
      <c r="AA40" s="33" t="str">
        <v/>
      </c>
      <c r="AB40" s="33" t="str">
        <v/>
      </c>
      <c r="AC40" s="33" t="str">
        <v>Strength</v>
      </c>
      <c r="AD40" s="33" t="str">
        <v/>
      </c>
      <c r="AE40" s="33" t="str">
        <v/>
      </c>
      <c r="AF40" s="33" t="str">
        <v/>
      </c>
      <c r="AG40" s="33" t="str">
        <v/>
      </c>
      <c r="AH40" s="8" t="str">
        <f t="shared" si="1"/>
        <v>ROCFT Copy</v>
      </c>
    </row>
    <row r="41" spans="1:34" x14ac:dyDescent="0.15">
      <c r="A41" s="3" t="str">
        <f>IF(Correlations!B40="",Correlations!A40,Correlations!B40)</f>
        <v>ROCFT Recall</v>
      </c>
      <c r="B41" s="6">
        <v>59</v>
      </c>
      <c r="C41" s="7">
        <f>IF(B41="","",ROUND(15*(B41-IF(Correlations!C40=0,100,Correlations!C40))/IF(Correlations!D40=0,15,Correlations!D40)+100,0))</f>
        <v>114</v>
      </c>
      <c r="D41" s="21">
        <f>IF(INDEX(Cs!B141:U141,1,ComCalc!$P$1),INDEX(Cs!B1682:U1682,1,ComCalc!$P$1),"")</f>
        <v>0.37152606112858605</v>
      </c>
      <c r="E41" s="21">
        <f>IF(INDEX(Cs!B141:U141,1,ComCalc!$P$1),INDEX(Cs!B1785:U1785,1,ComCalc!$P$1),"")</f>
        <v>0.31423395580507474</v>
      </c>
      <c r="F41" s="32">
        <f>IF(INDEX(Cs!B141:U141,1,ComCalc!$P$1),INDEX(Cs!$B$819:$U$819,1,ComCalc!$P$1),"")</f>
        <v>96.924999999999997</v>
      </c>
      <c r="G41" s="32">
        <f>IF(INDEX(Cs!B141:U141,1,ComCalc!$P$1),INDEX(Cs!B858:U858,1,ComCalc!$P$1),"")</f>
        <v>17.075000000000003</v>
      </c>
      <c r="H41" s="32">
        <f>IF(INDEX(Cs!B141:U141,1,ComCalc!$P$1),INDEX(Cs!B961:U961,1,ComCalc!$P$1),"")</f>
        <v>20.91</v>
      </c>
      <c r="I41" s="7">
        <f>IF(INDEX(Cs!B141:U141,1,ComCalc!$P$1),ROUND(INDEX(Cs!B1476:U1476,1,ComCalc!$P$1),INDEX(Cs!B1579:U1579,1,ComCalc!$P$1)),"")</f>
        <v>0.34</v>
      </c>
      <c r="J41" s="7" t="str">
        <f>IF(INDEX(Cs!B141:U141,1,ComCalc!$P$1),INDEX(Cs!B1373:U1373,1,ComCalc!$P$1),"")</f>
        <v/>
      </c>
      <c r="K41" s="7">
        <f>IF(INDEX(Cs!B141:U141,1,ComCalc!$P$1),ROUND(INDEX(Cs!B1167:U1167,1,ComCalc!$P$1),INDEX(Cs!B1270:U1270,1,ComCalc!$P$1)),"")</f>
        <v>0.22</v>
      </c>
      <c r="L41" s="8" t="str">
        <f t="shared" si="2"/>
        <v>ROCFT Recall</v>
      </c>
      <c r="M41" s="4"/>
      <c r="N41" s="33" t="str">
        <v/>
      </c>
      <c r="O41" s="33" t="str">
        <v/>
      </c>
      <c r="P41" s="33" t="str">
        <v/>
      </c>
      <c r="Q41" s="33" t="str">
        <v/>
      </c>
      <c r="R41" s="33" t="str">
        <v/>
      </c>
      <c r="S41" s="33" t="str">
        <v/>
      </c>
      <c r="T41" s="33" t="str">
        <v/>
      </c>
      <c r="U41" s="33" t="str">
        <v/>
      </c>
      <c r="V41" s="33" t="str">
        <v/>
      </c>
      <c r="W41" s="33" t="str">
        <v/>
      </c>
      <c r="X41" s="33" t="str">
        <v/>
      </c>
      <c r="Y41" s="33" t="str">
        <v/>
      </c>
      <c r="Z41" s="33" t="str">
        <v/>
      </c>
      <c r="AA41" s="33" t="str">
        <v/>
      </c>
      <c r="AB41" s="33" t="str">
        <v>Strength</v>
      </c>
      <c r="AC41" s="33" t="str">
        <v/>
      </c>
      <c r="AD41" s="33" t="str">
        <v/>
      </c>
      <c r="AE41" s="33" t="str">
        <v/>
      </c>
      <c r="AF41" s="33" t="str">
        <v/>
      </c>
      <c r="AG41" s="33" t="str">
        <v/>
      </c>
      <c r="AH41" s="8" t="str">
        <f t="shared" si="1"/>
        <v>ROCFT Recall</v>
      </c>
    </row>
    <row r="42" spans="1:34" x14ac:dyDescent="0.15">
      <c r="A42" s="3" t="str">
        <f>IF(Correlations!B41="",Correlations!A41,Correlations!B41)</f>
        <v>CVLT-3 Brief Trials 1-4</v>
      </c>
      <c r="B42" s="6">
        <v>112</v>
      </c>
      <c r="C42" s="7">
        <f>IF(B42="","",ROUND(15*(B42-IF(Correlations!C41=0,100,Correlations!C41))/IF(Correlations!D41=0,15,Correlations!D41)+100,0))</f>
        <v>112</v>
      </c>
      <c r="D42" s="21">
        <f>IF(INDEX(Cs!B142:U142,1,ComCalc!$P$1),INDEX(Cs!B1683:U1683,1,ComCalc!$P$1),"")</f>
        <v>0.71097283871748551</v>
      </c>
      <c r="E42" s="21">
        <f>IF(INDEX(Cs!B142:U142,1,ComCalc!$P$1),INDEX(Cs!B1786:U1786,1,ComCalc!$P$1),"")</f>
        <v>0.67693933829488595</v>
      </c>
      <c r="F42" s="32">
        <f>IF(INDEX(Cs!B142:U142,1,ComCalc!$P$1),INDEX(Cs!$B$819:$U$819,1,ComCalc!$P$1),"")</f>
        <v>96.924999999999997</v>
      </c>
      <c r="G42" s="32">
        <f>IF(INDEX(Cs!B142:U142,1,ComCalc!$P$1),INDEX(Cs!B859:U859,1,ComCalc!$P$1),"")</f>
        <v>15.075000000000003</v>
      </c>
      <c r="H42" s="32">
        <f>IF(INDEX(Cs!B142:U142,1,ComCalc!$P$1),INDEX(Cs!B962:U962,1,ComCalc!$P$1),"")</f>
        <v>25.68</v>
      </c>
      <c r="I42" s="7">
        <f>IF(INDEX(Cs!B142:U142,1,ComCalc!$P$1),ROUND(INDEX(Cs!B1477:U1477,1,ComCalc!$P$1),INDEX(Cs!B1580:U1580,1,ComCalc!$P$1)),"")</f>
        <v>2.33</v>
      </c>
      <c r="J42" s="7" t="str">
        <f>IF(INDEX(Cs!B142:U142,1,ComCalc!$P$1),INDEX(Cs!B1374:U1374,1,ComCalc!$P$1),"")</f>
        <v/>
      </c>
      <c r="K42" s="7">
        <f>IF(INDEX(Cs!B142:U142,1,ComCalc!$P$1),ROUND(INDEX(Cs!B1168:U1168,1,ComCalc!$P$1),INDEX(Cs!B1271:U1271,1,ComCalc!$P$1)),"")</f>
        <v>0.19</v>
      </c>
      <c r="L42" s="8" t="str">
        <f t="shared" si="2"/>
        <v>CVLT-3 Brief Trials 1-4</v>
      </c>
      <c r="M42" s="4"/>
      <c r="N42" s="33" t="str">
        <v/>
      </c>
      <c r="O42" s="33" t="str">
        <v/>
      </c>
      <c r="P42" s="33" t="str">
        <v/>
      </c>
      <c r="Q42" s="33" t="str">
        <v/>
      </c>
      <c r="R42" s="33" t="str">
        <v/>
      </c>
      <c r="S42" s="33" t="str">
        <v/>
      </c>
      <c r="T42" s="33" t="str">
        <v/>
      </c>
      <c r="U42" s="33" t="str">
        <v/>
      </c>
      <c r="V42" s="33" t="str">
        <v/>
      </c>
      <c r="W42" s="33" t="str">
        <v/>
      </c>
      <c r="X42" s="33" t="str">
        <v/>
      </c>
      <c r="Y42" s="33" t="str">
        <v/>
      </c>
      <c r="Z42" s="33" t="str">
        <v/>
      </c>
      <c r="AA42" s="33" t="str">
        <v/>
      </c>
      <c r="AB42" s="33" t="str">
        <v/>
      </c>
      <c r="AC42" s="33" t="str">
        <v/>
      </c>
      <c r="AD42" s="33" t="str">
        <v/>
      </c>
      <c r="AE42" s="33" t="str">
        <v/>
      </c>
      <c r="AF42" s="33" t="str">
        <v/>
      </c>
      <c r="AG42" s="33" t="str">
        <v/>
      </c>
      <c r="AH42" s="8" t="str">
        <f t="shared" si="1"/>
        <v>CVLT-3 Brief Trials 1-4</v>
      </c>
    </row>
    <row r="43" spans="1:34" x14ac:dyDescent="0.15">
      <c r="A43" s="3" t="str">
        <f>IF(Correlations!B42="",Correlations!A42,Correlations!B42)</f>
        <v>CVLT-3 Brief SDFR</v>
      </c>
      <c r="B43" s="6">
        <v>8</v>
      </c>
      <c r="C43" s="7">
        <f>IF(B43="","",ROUND(15*(B43-IF(Correlations!C42=0,100,Correlations!C42))/IF(Correlations!D42=0,15,Correlations!D42)+100,0))</f>
        <v>90</v>
      </c>
      <c r="D43" s="21">
        <f>IF(INDEX(Cs!B143:U143,1,ComCalc!$P$1),INDEX(Cs!B1684:U1684,1,ComCalc!$P$1),"")</f>
        <v>0.642561136856446</v>
      </c>
      <c r="E43" s="21">
        <f>IF(INDEX(Cs!B143:U143,1,ComCalc!$P$1),INDEX(Cs!B1787:U1787,1,ComCalc!$P$1),"")</f>
        <v>0.60244231900585932</v>
      </c>
      <c r="F43" s="32">
        <f>IF(INDEX(Cs!B143:U143,1,ComCalc!$P$1),INDEX(Cs!$B$819:$U$819,1,ComCalc!$P$1),"")</f>
        <v>96.924999999999997</v>
      </c>
      <c r="G43" s="32">
        <f>IF(INDEX(Cs!B143:U143,1,ComCalc!$P$1),INDEX(Cs!B860:U860,1,ComCalc!$P$1),"")</f>
        <v>-6.9249999999999972</v>
      </c>
      <c r="H43" s="32">
        <f>IF(INDEX(Cs!B143:U143,1,ComCalc!$P$1),INDEX(Cs!B963:U963,1,ComCalc!$P$1),"")</f>
        <v>27.36</v>
      </c>
      <c r="I43" s="7">
        <f>IF(INDEX(Cs!B143:U143,1,ComCalc!$P$1),ROUND(INDEX(Cs!B1478:U1478,1,ComCalc!$P$1),INDEX(Cs!B1581:U1581,1,ComCalc!$P$1)),"")</f>
        <v>16.559999999999999</v>
      </c>
      <c r="J43" s="7" t="str">
        <f>IF(INDEX(Cs!B143:U143,1,ComCalc!$P$1),INDEX(Cs!B1375:U1375,1,ComCalc!$P$1),"")</f>
        <v/>
      </c>
      <c r="K43" s="7">
        <f>IF(INDEX(Cs!B143:U143,1,ComCalc!$P$1),ROUND(INDEX(Cs!B1169:U1169,1,ComCalc!$P$1),INDEX(Cs!B1272:U1272,1,ComCalc!$P$1)),"")</f>
        <v>0.56999999999999995</v>
      </c>
      <c r="L43" s="8" t="str">
        <f t="shared" si="2"/>
        <v>CVLT-3 Brief SDFR</v>
      </c>
      <c r="M43" s="4"/>
      <c r="N43" s="33" t="str">
        <v/>
      </c>
      <c r="O43" s="33" t="str">
        <v/>
      </c>
      <c r="P43" s="33" t="str">
        <v/>
      </c>
      <c r="Q43" s="33" t="str">
        <v/>
      </c>
      <c r="R43" s="33" t="str">
        <v/>
      </c>
      <c r="S43" s="33" t="str">
        <v/>
      </c>
      <c r="T43" s="33" t="str">
        <v/>
      </c>
      <c r="U43" s="33" t="str">
        <v/>
      </c>
      <c r="V43" s="33" t="str">
        <v/>
      </c>
      <c r="W43" s="33" t="str">
        <v/>
      </c>
      <c r="X43" s="33" t="str">
        <v/>
      </c>
      <c r="Y43" s="33" t="str">
        <v/>
      </c>
      <c r="Z43" s="33" t="str">
        <v/>
      </c>
      <c r="AA43" s="33" t="str">
        <v/>
      </c>
      <c r="AB43" s="33" t="str">
        <v/>
      </c>
      <c r="AC43" s="33" t="str">
        <v/>
      </c>
      <c r="AD43" s="33" t="str">
        <v/>
      </c>
      <c r="AE43" s="33" t="str">
        <v/>
      </c>
      <c r="AF43" s="33" t="str">
        <v/>
      </c>
      <c r="AG43" s="33" t="str">
        <v/>
      </c>
      <c r="AH43" s="8" t="str">
        <f t="shared" si="1"/>
        <v>CVLT-3 Brief SDFR</v>
      </c>
    </row>
    <row r="44" spans="1:34" x14ac:dyDescent="0.15">
      <c r="A44" s="3" t="str">
        <f>IF(Correlations!B43="",Correlations!A43,Correlations!B43)</f>
        <v>CVLT-3 Brief LDFR</v>
      </c>
      <c r="B44" s="6">
        <v>9</v>
      </c>
      <c r="C44" s="7">
        <f>IF(B44="","",ROUND(15*(B44-IF(Correlations!C43=0,100,Correlations!C43))/IF(Correlations!D43=0,15,Correlations!D43)+100,0))</f>
        <v>95</v>
      </c>
      <c r="D44" s="21">
        <f>IF(INDEX(Cs!B144:U144,1,ComCalc!$P$1),INDEX(Cs!B1685:U1685,1,ComCalc!$P$1),"")</f>
        <v>0.67241913197551029</v>
      </c>
      <c r="E44" s="21">
        <f>IF(INDEX(Cs!B144:U144,1,ComCalc!$P$1),INDEX(Cs!B1788:U1788,1,ComCalc!$P$1),"")</f>
        <v>0.6348666953899339</v>
      </c>
      <c r="F44" s="32">
        <f>IF(INDEX(Cs!B144:U144,1,ComCalc!$P$1),INDEX(Cs!$B$819:$U$819,1,ComCalc!$P$1),"")</f>
        <v>96.924999999999997</v>
      </c>
      <c r="G44" s="32">
        <f>IF(INDEX(Cs!B144:U144,1,ComCalc!$P$1),INDEX(Cs!B861:U861,1,ComCalc!$P$1),"")</f>
        <v>-1.9249999999999972</v>
      </c>
      <c r="H44" s="32">
        <f>IF(INDEX(Cs!B144:U144,1,ComCalc!$P$1),INDEX(Cs!B964:U964,1,ComCalc!$P$1),"")</f>
        <v>30.44</v>
      </c>
      <c r="I44" s="7">
        <f>IF(INDEX(Cs!B144:U144,1,ComCalc!$P$1),ROUND(INDEX(Cs!B1479:U1479,1,ComCalc!$P$1),INDEX(Cs!B1582:U1582,1,ComCalc!$P$1)),"")</f>
        <v>33.53</v>
      </c>
      <c r="J44" s="7" t="str">
        <f>IF(INDEX(Cs!B144:U144,1,ComCalc!$P$1),INDEX(Cs!B1376:U1376,1,ComCalc!$P$1),"")</f>
        <v/>
      </c>
      <c r="K44" s="7">
        <f>IF(INDEX(Cs!B144:U144,1,ComCalc!$P$1),ROUND(INDEX(Cs!B1170:U1170,1,ComCalc!$P$1),INDEX(Cs!B1273:U1273,1,ComCalc!$P$1)),"")</f>
        <v>0.87</v>
      </c>
      <c r="L44" s="8" t="str">
        <f t="shared" si="2"/>
        <v>CVLT-3 Brief LDFR</v>
      </c>
      <c r="M44" s="4"/>
      <c r="N44" s="33" t="str">
        <v/>
      </c>
      <c r="O44" s="33" t="str">
        <v/>
      </c>
      <c r="P44" s="33" t="str">
        <v/>
      </c>
      <c r="Q44" s="33" t="str">
        <v/>
      </c>
      <c r="R44" s="33" t="str">
        <v/>
      </c>
      <c r="S44" s="33" t="str">
        <v/>
      </c>
      <c r="T44" s="33" t="str">
        <v/>
      </c>
      <c r="U44" s="33" t="str">
        <v/>
      </c>
      <c r="V44" s="33" t="str">
        <v/>
      </c>
      <c r="W44" s="33" t="str">
        <v/>
      </c>
      <c r="X44" s="33" t="str">
        <v/>
      </c>
      <c r="Y44" s="33" t="str">
        <v/>
      </c>
      <c r="Z44" s="33" t="str">
        <v/>
      </c>
      <c r="AA44" s="33" t="str">
        <v/>
      </c>
      <c r="AB44" s="33" t="str">
        <v/>
      </c>
      <c r="AC44" s="33" t="str">
        <v/>
      </c>
      <c r="AD44" s="33" t="str">
        <v/>
      </c>
      <c r="AE44" s="33" t="str">
        <v/>
      </c>
      <c r="AF44" s="33" t="str">
        <v/>
      </c>
      <c r="AG44" s="33" t="str">
        <v/>
      </c>
      <c r="AH44" s="8" t="str">
        <f t="shared" si="1"/>
        <v>CVLT-3 Brief LDFR</v>
      </c>
    </row>
    <row r="45" spans="1:34" x14ac:dyDescent="0.15">
      <c r="A45" s="3" t="str">
        <f>IF(Correlations!B44="",Correlations!A44,Correlations!B44)</f>
        <v>Figure Weights</v>
      </c>
      <c r="B45" s="6"/>
      <c r="C45" s="7" t="str">
        <f>IF(B45="","",ROUND(15*(B45-IF(Correlations!C44=0,100,Correlations!C44))/IF(Correlations!D44=0,15,Correlations!D44)+100,0))</f>
        <v/>
      </c>
      <c r="D45" s="21" t="str">
        <f>IF(INDEX(Cs!B145:U145,1,ComCalc!$P$1),INDEX(Cs!B1686:U1686,1,ComCalc!$P$1),"")</f>
        <v/>
      </c>
      <c r="E45" s="21" t="str">
        <f>IF(INDEX(Cs!B145:U145,1,ComCalc!$P$1),INDEX(Cs!B1789:U1789,1,ComCalc!$P$1),"")</f>
        <v/>
      </c>
      <c r="F45" s="32" t="str">
        <f>IF(INDEX(Cs!B145:U145,1,ComCalc!$P$1),INDEX(Cs!$B$819:$U$819,1,ComCalc!$P$1),"")</f>
        <v/>
      </c>
      <c r="G45" s="32" t="str">
        <f>IF(INDEX(Cs!B145:U145,1,ComCalc!$P$1),INDEX(Cs!B862:U862,1,ComCalc!$P$1),"")</f>
        <v/>
      </c>
      <c r="H45" s="32" t="str">
        <f>IF(INDEX(Cs!B145:U145,1,ComCalc!$P$1),INDEX(Cs!B965:U965,1,ComCalc!$P$1),"")</f>
        <v/>
      </c>
      <c r="I45" s="7" t="str">
        <f>IF(INDEX(Cs!B145:U145,1,ComCalc!$P$1),ROUND(INDEX(Cs!B1480:U1480,1,ComCalc!$P$1),INDEX(Cs!B1583:U1583,1,ComCalc!$P$1)),"")</f>
        <v/>
      </c>
      <c r="J45" s="7" t="str">
        <f>IF(INDEX(Cs!B145:U145,1,ComCalc!$P$1),INDEX(Cs!B1377:U1377,1,ComCalc!$P$1),"")</f>
        <v/>
      </c>
      <c r="K45" s="7" t="str">
        <f>IF(INDEX(Cs!B145:U145,1,ComCalc!$P$1),ROUND(INDEX(Cs!B1171:U1171,1,ComCalc!$P$1),INDEX(Cs!B1274:U1274,1,ComCalc!$P$1)),"")</f>
        <v/>
      </c>
      <c r="L45" s="8" t="str">
        <f t="shared" si="2"/>
        <v>Figure Weights</v>
      </c>
      <c r="M45" s="4"/>
      <c r="N45" s="33" t="str">
        <v/>
      </c>
      <c r="O45" s="33" t="str">
        <v/>
      </c>
      <c r="P45" s="33" t="str">
        <v/>
      </c>
      <c r="Q45" s="33" t="str">
        <v/>
      </c>
      <c r="R45" s="33" t="str">
        <v/>
      </c>
      <c r="S45" s="33" t="str">
        <v/>
      </c>
      <c r="T45" s="33" t="str">
        <v/>
      </c>
      <c r="U45" s="33" t="str">
        <v/>
      </c>
      <c r="V45" s="33" t="str">
        <v/>
      </c>
      <c r="W45" s="33" t="str">
        <v/>
      </c>
      <c r="X45" s="33" t="str">
        <v/>
      </c>
      <c r="Y45" s="33" t="str">
        <v/>
      </c>
      <c r="Z45" s="33" t="str">
        <v/>
      </c>
      <c r="AA45" s="33" t="str">
        <v/>
      </c>
      <c r="AB45" s="33" t="str">
        <v/>
      </c>
      <c r="AC45" s="33" t="str">
        <v/>
      </c>
      <c r="AD45" s="33" t="str">
        <v/>
      </c>
      <c r="AE45" s="33" t="str">
        <v/>
      </c>
      <c r="AF45" s="33" t="str">
        <v/>
      </c>
      <c r="AG45" s="33" t="str">
        <v/>
      </c>
      <c r="AH45" s="8" t="str">
        <f t="shared" si="1"/>
        <v>Figure Weights</v>
      </c>
    </row>
    <row r="46" spans="1:34" x14ac:dyDescent="0.15">
      <c r="A46" s="3" t="str">
        <f>IF(Correlations!B45="",Correlations!A45,Correlations!B45)</f>
        <v>Letter-Number Sequencing</v>
      </c>
      <c r="B46" s="6"/>
      <c r="C46" s="7" t="str">
        <f>IF(B46="","",ROUND(15*(B46-IF(Correlations!C45=0,100,Correlations!C45))/IF(Correlations!D45=0,15,Correlations!D45)+100,0))</f>
        <v/>
      </c>
      <c r="D46" s="21" t="str">
        <f>IF(INDEX(Cs!B146:U146,1,ComCalc!$P$1),INDEX(Cs!B1687:U1687,1,ComCalc!$P$1),"")</f>
        <v/>
      </c>
      <c r="E46" s="21" t="str">
        <f>IF(INDEX(Cs!B146:U146,1,ComCalc!$P$1),INDEX(Cs!B1790:U1790,1,ComCalc!$P$1),"")</f>
        <v/>
      </c>
      <c r="F46" s="32" t="str">
        <f>IF(INDEX(Cs!B146:U146,1,ComCalc!$P$1),INDEX(Cs!$B$819:$U$819,1,ComCalc!$P$1),"")</f>
        <v/>
      </c>
      <c r="G46" s="32" t="str">
        <f>IF(INDEX(Cs!B146:U146,1,ComCalc!$P$1),INDEX(Cs!B863:U863,1,ComCalc!$P$1),"")</f>
        <v/>
      </c>
      <c r="H46" s="32" t="str">
        <f>IF(INDEX(Cs!B146:U146,1,ComCalc!$P$1),INDEX(Cs!B966:U966,1,ComCalc!$P$1),"")</f>
        <v/>
      </c>
      <c r="I46" s="7" t="str">
        <f>IF(INDEX(Cs!B146:U146,1,ComCalc!$P$1),ROUND(INDEX(Cs!B1481:U1481,1,ComCalc!$P$1),INDEX(Cs!B1584:U1584,1,ComCalc!$P$1)),"")</f>
        <v/>
      </c>
      <c r="J46" s="7" t="str">
        <f>IF(INDEX(Cs!B146:U146,1,ComCalc!$P$1),INDEX(Cs!B1378:U1378,1,ComCalc!$P$1),"")</f>
        <v/>
      </c>
      <c r="K46" s="7" t="str">
        <f>IF(INDEX(Cs!B146:U146,1,ComCalc!$P$1),ROUND(INDEX(Cs!B1172:U1172,1,ComCalc!$P$1),INDEX(Cs!B1275:U1275,1,ComCalc!$P$1)),"")</f>
        <v/>
      </c>
      <c r="L46" s="8" t="str">
        <f t="shared" si="2"/>
        <v>Letter-Number Sequencing</v>
      </c>
      <c r="M46" s="4"/>
      <c r="N46" s="33" t="str">
        <v/>
      </c>
      <c r="O46" s="33" t="str">
        <v/>
      </c>
      <c r="P46" s="33" t="str">
        <v/>
      </c>
      <c r="Q46" s="33" t="str">
        <v/>
      </c>
      <c r="R46" s="33" t="str">
        <v/>
      </c>
      <c r="S46" s="33" t="str">
        <v/>
      </c>
      <c r="T46" s="33" t="str">
        <v/>
      </c>
      <c r="U46" s="33" t="str">
        <v/>
      </c>
      <c r="V46" s="33" t="str">
        <v/>
      </c>
      <c r="W46" s="33" t="str">
        <v/>
      </c>
      <c r="X46" s="33" t="str">
        <v/>
      </c>
      <c r="Y46" s="33" t="str">
        <v/>
      </c>
      <c r="Z46" s="33" t="str">
        <v/>
      </c>
      <c r="AA46" s="33" t="str">
        <v/>
      </c>
      <c r="AB46" s="33" t="str">
        <v/>
      </c>
      <c r="AC46" s="33" t="str">
        <v/>
      </c>
      <c r="AD46" s="33" t="str">
        <v/>
      </c>
      <c r="AE46" s="33" t="str">
        <v/>
      </c>
      <c r="AF46" s="33" t="str">
        <v/>
      </c>
      <c r="AG46" s="33" t="str">
        <v/>
      </c>
      <c r="AH46" s="8" t="str">
        <f t="shared" si="1"/>
        <v>Letter-Number Sequencing</v>
      </c>
    </row>
    <row r="47" spans="1:34" x14ac:dyDescent="0.15">
      <c r="A47" s="3" t="str">
        <f>IF(Correlations!B46="",Correlations!A46,Correlations!B46)</f>
        <v>Cancellation</v>
      </c>
      <c r="B47" s="6"/>
      <c r="C47" s="7" t="str">
        <f>IF(B47="","",ROUND(15*(B47-IF(Correlations!C46=0,100,Correlations!C46))/IF(Correlations!D46=0,15,Correlations!D46)+100,0))</f>
        <v/>
      </c>
      <c r="D47" s="21" t="str">
        <f>IF(INDEX(Cs!B147:U147,1,ComCalc!$P$1),INDEX(Cs!B1688:U1688,1,ComCalc!$P$1),"")</f>
        <v/>
      </c>
      <c r="E47" s="21" t="str">
        <f>IF(INDEX(Cs!B147:U147,1,ComCalc!$P$1),INDEX(Cs!B1791:U1791,1,ComCalc!$P$1),"")</f>
        <v/>
      </c>
      <c r="F47" s="32" t="str">
        <f>IF(INDEX(Cs!B147:U147,1,ComCalc!$P$1),INDEX(Cs!$B$819:$U$819,1,ComCalc!$P$1),"")</f>
        <v/>
      </c>
      <c r="G47" s="32" t="str">
        <f>IF(INDEX(Cs!B147:U147,1,ComCalc!$P$1),INDEX(Cs!B864:U864,1,ComCalc!$P$1),"")</f>
        <v/>
      </c>
      <c r="H47" s="32" t="str">
        <f>IF(INDEX(Cs!B147:U147,1,ComCalc!$P$1),INDEX(Cs!B967:U967,1,ComCalc!$P$1),"")</f>
        <v/>
      </c>
      <c r="I47" s="7" t="str">
        <f>IF(INDEX(Cs!B147:U147,1,ComCalc!$P$1),ROUND(INDEX(Cs!B1482:U1482,1,ComCalc!$P$1),INDEX(Cs!B1585:U1585,1,ComCalc!$P$1)),"")</f>
        <v/>
      </c>
      <c r="J47" s="7" t="str">
        <f>IF(INDEX(Cs!B147:U147,1,ComCalc!$P$1),INDEX(Cs!B1379:U1379,1,ComCalc!$P$1),"")</f>
        <v/>
      </c>
      <c r="K47" s="7" t="str">
        <f>IF(INDEX(Cs!B147:U147,1,ComCalc!$P$1),ROUND(INDEX(Cs!B1173:U1173,1,ComCalc!$P$1),INDEX(Cs!B1276:U1276,1,ComCalc!$P$1)),"")</f>
        <v/>
      </c>
      <c r="L47" s="8" t="str">
        <f t="shared" si="2"/>
        <v>Cancellation</v>
      </c>
      <c r="M47" s="4"/>
      <c r="N47" s="33" t="str">
        <v/>
      </c>
      <c r="O47" s="33" t="str">
        <v/>
      </c>
      <c r="P47" s="33" t="str">
        <v/>
      </c>
      <c r="Q47" s="33" t="str">
        <v/>
      </c>
      <c r="R47" s="33" t="str">
        <v/>
      </c>
      <c r="S47" s="33" t="str">
        <v/>
      </c>
      <c r="T47" s="33" t="str">
        <v/>
      </c>
      <c r="U47" s="33" t="str">
        <v/>
      </c>
      <c r="V47" s="33" t="str">
        <v/>
      </c>
      <c r="W47" s="33" t="str">
        <v/>
      </c>
      <c r="X47" s="33" t="str">
        <v/>
      </c>
      <c r="Y47" s="33" t="str">
        <v/>
      </c>
      <c r="Z47" s="33" t="str">
        <v/>
      </c>
      <c r="AA47" s="33" t="str">
        <v/>
      </c>
      <c r="AB47" s="33" t="str">
        <v/>
      </c>
      <c r="AC47" s="33" t="str">
        <v/>
      </c>
      <c r="AD47" s="33" t="str">
        <v/>
      </c>
      <c r="AE47" s="33" t="str">
        <v/>
      </c>
      <c r="AF47" s="33" t="str">
        <v/>
      </c>
      <c r="AG47" s="33" t="str">
        <v/>
      </c>
      <c r="AH47" s="8" t="str">
        <f t="shared" si="1"/>
        <v>Cancellation</v>
      </c>
    </row>
    <row r="48" spans="1:34" x14ac:dyDescent="0.15">
      <c r="A48" s="3" t="str">
        <f>IF(Correlations!B47="",Correlations!A47,Correlations!B47)</f>
        <v>Grooved Pegboard-Dominant</v>
      </c>
      <c r="B48" s="6"/>
      <c r="C48" s="7" t="str">
        <f>IF(B48="","",ROUND(15*(B48-IF(Correlations!C47=0,100,Correlations!C47))/IF(Correlations!D47=0,15,Correlations!D47)+100,0))</f>
        <v/>
      </c>
      <c r="D48" s="21" t="str">
        <f>IF(INDEX(Cs!B148:U148,1,ComCalc!$P$1),INDEX(Cs!B1689:U1689,1,ComCalc!$P$1),"")</f>
        <v/>
      </c>
      <c r="E48" s="21" t="str">
        <f>IF(INDEX(Cs!B148:U148,1,ComCalc!$P$1),INDEX(Cs!B1792:U1792,1,ComCalc!$P$1),"")</f>
        <v/>
      </c>
      <c r="F48" s="32" t="str">
        <f>IF(INDEX(Cs!B148:U148,1,ComCalc!$P$1),INDEX(Cs!$B$819:$U$819,1,ComCalc!$P$1),"")</f>
        <v/>
      </c>
      <c r="G48" s="32" t="str">
        <f>IF(INDEX(Cs!B148:U148,1,ComCalc!$P$1),INDEX(Cs!B865:U865,1,ComCalc!$P$1),"")</f>
        <v/>
      </c>
      <c r="H48" s="32" t="str">
        <f>IF(INDEX(Cs!B148:U148,1,ComCalc!$P$1),INDEX(Cs!B968:U968,1,ComCalc!$P$1),"")</f>
        <v/>
      </c>
      <c r="I48" s="7" t="str">
        <f>IF(INDEX(Cs!B148:U148,1,ComCalc!$P$1),ROUND(INDEX(Cs!B1483:U1483,1,ComCalc!$P$1),INDEX(Cs!B1586:U1586,1,ComCalc!$P$1)),"")</f>
        <v/>
      </c>
      <c r="J48" s="7" t="str">
        <f>IF(INDEX(Cs!B148:U148,1,ComCalc!$P$1),INDEX(Cs!B1380:U1380,1,ComCalc!$P$1),"")</f>
        <v/>
      </c>
      <c r="K48" s="7" t="str">
        <f>IF(INDEX(Cs!B148:U148,1,ComCalc!$P$1),ROUND(INDEX(Cs!B1174:U1174,1,ComCalc!$P$1),INDEX(Cs!B1277:U1277,1,ComCalc!$P$1)),"")</f>
        <v/>
      </c>
      <c r="L48" s="8" t="str">
        <f t="shared" si="2"/>
        <v>Grooved Pegboard-Dominant</v>
      </c>
      <c r="M48" s="4"/>
      <c r="N48" s="33" t="str">
        <v/>
      </c>
      <c r="O48" s="33" t="str">
        <v/>
      </c>
      <c r="P48" s="33" t="str">
        <v/>
      </c>
      <c r="Q48" s="33" t="str">
        <v/>
      </c>
      <c r="R48" s="33" t="str">
        <v/>
      </c>
      <c r="S48" s="33" t="str">
        <v/>
      </c>
      <c r="T48" s="33" t="str">
        <v/>
      </c>
      <c r="U48" s="33" t="str">
        <v/>
      </c>
      <c r="V48" s="33" t="str">
        <v/>
      </c>
      <c r="W48" s="33" t="str">
        <v/>
      </c>
      <c r="X48" s="33" t="str">
        <v/>
      </c>
      <c r="Y48" s="33" t="str">
        <v/>
      </c>
      <c r="Z48" s="33" t="str">
        <v/>
      </c>
      <c r="AA48" s="33" t="str">
        <v/>
      </c>
      <c r="AB48" s="33" t="str">
        <v/>
      </c>
      <c r="AC48" s="33" t="str">
        <v/>
      </c>
      <c r="AD48" s="33" t="str">
        <v/>
      </c>
      <c r="AE48" s="33" t="str">
        <v/>
      </c>
      <c r="AF48" s="33" t="str">
        <v/>
      </c>
      <c r="AG48" s="33" t="str">
        <v/>
      </c>
      <c r="AH48" s="8" t="str">
        <f t="shared" si="1"/>
        <v>Grooved Pegboard-Dominant</v>
      </c>
    </row>
    <row r="49" spans="1:34" x14ac:dyDescent="0.15">
      <c r="A49" s="3" t="str">
        <f>IF(Correlations!B48="",Correlations!A48,Correlations!B48)</f>
        <v>Grooved Pegboard-Nondominant</v>
      </c>
      <c r="B49" s="6"/>
      <c r="C49" s="7" t="str">
        <f>IF(B49="","",ROUND(15*(B49-IF(Correlations!C48=0,100,Correlations!C48))/IF(Correlations!D48=0,15,Correlations!D48)+100,0))</f>
        <v/>
      </c>
      <c r="D49" s="21" t="str">
        <f>IF(INDEX(Cs!B149:U149,1,ComCalc!$P$1),INDEX(Cs!B1690:U1690,1,ComCalc!$P$1),"")</f>
        <v/>
      </c>
      <c r="E49" s="21" t="str">
        <f>IF(INDEX(Cs!B149:U149,1,ComCalc!$P$1),INDEX(Cs!B1793:U1793,1,ComCalc!$P$1),"")</f>
        <v/>
      </c>
      <c r="F49" s="32" t="str">
        <f>IF(INDEX(Cs!B149:U149,1,ComCalc!$P$1),INDEX(Cs!$B$819:$U$819,1,ComCalc!$P$1),"")</f>
        <v/>
      </c>
      <c r="G49" s="32" t="str">
        <f>IF(INDEX(Cs!B149:U149,1,ComCalc!$P$1),INDEX(Cs!B866:U866,1,ComCalc!$P$1),"")</f>
        <v/>
      </c>
      <c r="H49" s="32" t="str">
        <f>IF(INDEX(Cs!B149:U149,1,ComCalc!$P$1),INDEX(Cs!B969:U969,1,ComCalc!$P$1),"")</f>
        <v/>
      </c>
      <c r="I49" s="7" t="str">
        <f>IF(INDEX(Cs!B149:U149,1,ComCalc!$P$1),ROUND(INDEX(Cs!B1484:U1484,1,ComCalc!$P$1),INDEX(Cs!B1587:U1587,1,ComCalc!$P$1)),"")</f>
        <v/>
      </c>
      <c r="J49" s="7" t="str">
        <f>IF(INDEX(Cs!B149:U149,1,ComCalc!$P$1),INDEX(Cs!B1381:U1381,1,ComCalc!$P$1),"")</f>
        <v/>
      </c>
      <c r="K49" s="7" t="str">
        <f>IF(INDEX(Cs!B149:U149,1,ComCalc!$P$1),ROUND(INDEX(Cs!B1175:U1175,1,ComCalc!$P$1),INDEX(Cs!B1278:U1278,1,ComCalc!$P$1)),"")</f>
        <v/>
      </c>
      <c r="L49" s="8" t="str">
        <f t="shared" si="2"/>
        <v>Grooved Pegboard-Nondominant</v>
      </c>
      <c r="M49" s="4"/>
      <c r="N49" s="33" t="str">
        <v/>
      </c>
      <c r="O49" s="33" t="str">
        <v/>
      </c>
      <c r="P49" s="33" t="str">
        <v/>
      </c>
      <c r="Q49" s="33" t="str">
        <v/>
      </c>
      <c r="R49" s="33" t="str">
        <v/>
      </c>
      <c r="S49" s="33" t="str">
        <v/>
      </c>
      <c r="T49" s="33" t="str">
        <v/>
      </c>
      <c r="U49" s="33" t="str">
        <v/>
      </c>
      <c r="V49" s="33" t="str">
        <v/>
      </c>
      <c r="W49" s="33" t="str">
        <v/>
      </c>
      <c r="X49" s="33" t="str">
        <v/>
      </c>
      <c r="Y49" s="33" t="str">
        <v/>
      </c>
      <c r="Z49" s="33" t="str">
        <v/>
      </c>
      <c r="AA49" s="33" t="str">
        <v/>
      </c>
      <c r="AB49" s="33" t="str">
        <v/>
      </c>
      <c r="AC49" s="33" t="str">
        <v/>
      </c>
      <c r="AD49" s="33" t="str">
        <v/>
      </c>
      <c r="AE49" s="33" t="str">
        <v/>
      </c>
      <c r="AF49" s="33" t="str">
        <v/>
      </c>
      <c r="AG49" s="33" t="str">
        <v/>
      </c>
      <c r="AH49" s="8" t="str">
        <f t="shared" si="1"/>
        <v>Grooved Pegboard-Nondominant</v>
      </c>
    </row>
    <row r="50" spans="1:34" x14ac:dyDescent="0.15">
      <c r="A50" s="3" t="str">
        <f>IF(Correlations!B49="",Correlations!A49,Correlations!B49)</f>
        <v>Behavior Rating Scale</v>
      </c>
      <c r="B50" s="6"/>
      <c r="C50" s="7" t="str">
        <f>IF(B50="","",ROUND(15*(B50-IF(Correlations!C49=0,100,Correlations!C49))/IF(Correlations!D49=0,15,Correlations!D49)+100,0))</f>
        <v/>
      </c>
      <c r="D50" s="21" t="str">
        <f>IF(INDEX(Cs!B150:U150,1,ComCalc!$P$1),INDEX(Cs!B1691:U1691,1,ComCalc!$P$1),"")</f>
        <v/>
      </c>
      <c r="E50" s="21" t="str">
        <f>IF(INDEX(Cs!B150:U150,1,ComCalc!$P$1),INDEX(Cs!B1794:U1794,1,ComCalc!$P$1),"")</f>
        <v/>
      </c>
      <c r="F50" s="32" t="str">
        <f>IF(INDEX(Cs!B150:U150,1,ComCalc!$P$1),INDEX(Cs!$B$819:$U$819,1,ComCalc!$P$1),"")</f>
        <v/>
      </c>
      <c r="G50" s="32" t="str">
        <f>IF(INDEX(Cs!B150:U150,1,ComCalc!$P$1),INDEX(Cs!B867:U867,1,ComCalc!$P$1),"")</f>
        <v/>
      </c>
      <c r="H50" s="32" t="str">
        <f>IF(INDEX(Cs!B150:U150,1,ComCalc!$P$1),INDEX(Cs!B970:U970,1,ComCalc!$P$1),"")</f>
        <v/>
      </c>
      <c r="I50" s="7" t="str">
        <f>IF(INDEX(Cs!B150:U150,1,ComCalc!$P$1),ROUND(INDEX(Cs!B1485:U1485,1,ComCalc!$P$1),INDEX(Cs!B1588:U1588,1,ComCalc!$P$1)),"")</f>
        <v/>
      </c>
      <c r="J50" s="7" t="str">
        <f>IF(INDEX(Cs!B150:U150,1,ComCalc!$P$1),INDEX(Cs!B1382:U1382,1,ComCalc!$P$1),"")</f>
        <v/>
      </c>
      <c r="K50" s="7" t="str">
        <f>IF(INDEX(Cs!B150:U150,1,ComCalc!$P$1),ROUND(INDEX(Cs!B1176:U1176,1,ComCalc!$P$1),INDEX(Cs!B1279:U1279,1,ComCalc!$P$1)),"")</f>
        <v/>
      </c>
      <c r="L50" s="8" t="str">
        <f t="shared" si="2"/>
        <v>Behavior Rating Scale</v>
      </c>
      <c r="M50" s="4"/>
      <c r="N50" s="33" t="str">
        <v/>
      </c>
      <c r="O50" s="33" t="str">
        <v/>
      </c>
      <c r="P50" s="33" t="str">
        <v/>
      </c>
      <c r="Q50" s="33" t="str">
        <v/>
      </c>
      <c r="R50" s="33" t="str">
        <v/>
      </c>
      <c r="S50" s="33" t="str">
        <v/>
      </c>
      <c r="T50" s="33" t="str">
        <v/>
      </c>
      <c r="U50" s="33" t="str">
        <v/>
      </c>
      <c r="V50" s="33" t="str">
        <v/>
      </c>
      <c r="W50" s="33" t="str">
        <v/>
      </c>
      <c r="X50" s="33" t="str">
        <v/>
      </c>
      <c r="Y50" s="33" t="str">
        <v/>
      </c>
      <c r="Z50" s="33" t="str">
        <v/>
      </c>
      <c r="AA50" s="33" t="str">
        <v/>
      </c>
      <c r="AB50" s="33" t="str">
        <v/>
      </c>
      <c r="AC50" s="33" t="str">
        <v/>
      </c>
      <c r="AD50" s="33" t="str">
        <v/>
      </c>
      <c r="AE50" s="33" t="str">
        <v/>
      </c>
      <c r="AF50" s="33" t="str">
        <v/>
      </c>
      <c r="AG50" s="33" t="str">
        <v/>
      </c>
      <c r="AH50" s="8" t="str">
        <f t="shared" si="1"/>
        <v>Behavior Rating Scale</v>
      </c>
    </row>
    <row r="51" spans="1:34" x14ac:dyDescent="0.15">
      <c r="A51" s="3" t="str">
        <f>IF(Correlations!B50="",Correlations!A50,Correlations!B50)</f>
        <v>KTEA-3 Nonsense Word Decoding</v>
      </c>
      <c r="B51" s="6"/>
      <c r="C51" s="7" t="str">
        <f>IF(B51="","",ROUND(15*(B51-IF(Correlations!C50=0,100,Correlations!C50))/IF(Correlations!D50=0,15,Correlations!D50)+100,0))</f>
        <v/>
      </c>
      <c r="D51" s="21" t="str">
        <f>IF(INDEX(Cs!B151:U151,1,ComCalc!$P$1),INDEX(Cs!B1692:U1692,1,ComCalc!$P$1),"")</f>
        <v/>
      </c>
      <c r="E51" s="21" t="str">
        <f>IF(INDEX(Cs!B151:U151,1,ComCalc!$P$1),INDEX(Cs!B1795:U1795,1,ComCalc!$P$1),"")</f>
        <v/>
      </c>
      <c r="F51" s="32" t="str">
        <f>IF(INDEX(Cs!B151:U151,1,ComCalc!$P$1),INDEX(Cs!$B$819:$U$819,1,ComCalc!$P$1),"")</f>
        <v/>
      </c>
      <c r="G51" s="32" t="str">
        <f>IF(INDEX(Cs!B151:U151,1,ComCalc!$P$1),INDEX(Cs!B868:U868,1,ComCalc!$P$1),"")</f>
        <v/>
      </c>
      <c r="H51" s="32" t="str">
        <f>IF(INDEX(Cs!B151:U151,1,ComCalc!$P$1),INDEX(Cs!B971:U971,1,ComCalc!$P$1),"")</f>
        <v/>
      </c>
      <c r="I51" s="7" t="str">
        <f>IF(INDEX(Cs!B151:U151,1,ComCalc!$P$1),ROUND(INDEX(Cs!B1486:U1486,1,ComCalc!$P$1),INDEX(Cs!B1589:U1589,1,ComCalc!$P$1)),"")</f>
        <v/>
      </c>
      <c r="J51" s="7" t="str">
        <f>IF(INDEX(Cs!B151:U151,1,ComCalc!$P$1),INDEX(Cs!B1383:U1383,1,ComCalc!$P$1),"")</f>
        <v/>
      </c>
      <c r="K51" s="7" t="str">
        <f>IF(INDEX(Cs!B151:U151,1,ComCalc!$P$1),ROUND(INDEX(Cs!B1177:U1177,1,ComCalc!$P$1),INDEX(Cs!B1280:U1280,1,ComCalc!$P$1)),"")</f>
        <v/>
      </c>
      <c r="L51" s="8" t="str">
        <f t="shared" si="2"/>
        <v>KTEA-3 Nonsense Word Decoding</v>
      </c>
      <c r="M51" s="4"/>
      <c r="N51" s="33" t="str">
        <v/>
      </c>
      <c r="O51" s="33" t="str">
        <v/>
      </c>
      <c r="P51" s="33" t="str">
        <v/>
      </c>
      <c r="Q51" s="33" t="str">
        <v/>
      </c>
      <c r="R51" s="33" t="str">
        <v/>
      </c>
      <c r="S51" s="33" t="str">
        <v/>
      </c>
      <c r="T51" s="33" t="str">
        <v/>
      </c>
      <c r="U51" s="33" t="str">
        <v/>
      </c>
      <c r="V51" s="33" t="str">
        <v/>
      </c>
      <c r="W51" s="33" t="str">
        <v/>
      </c>
      <c r="X51" s="33" t="str">
        <v/>
      </c>
      <c r="Y51" s="33" t="str">
        <v/>
      </c>
      <c r="Z51" s="33" t="str">
        <v/>
      </c>
      <c r="AA51" s="33" t="str">
        <v/>
      </c>
      <c r="AB51" s="33" t="str">
        <v/>
      </c>
      <c r="AC51" s="33" t="str">
        <v/>
      </c>
      <c r="AD51" s="33" t="str">
        <v/>
      </c>
      <c r="AE51" s="33" t="str">
        <v/>
      </c>
      <c r="AF51" s="33" t="str">
        <v/>
      </c>
      <c r="AG51" s="33" t="str">
        <v/>
      </c>
      <c r="AH51" s="8" t="str">
        <f t="shared" si="1"/>
        <v>KTEA-3 Nonsense Word Decoding</v>
      </c>
    </row>
    <row r="52" spans="1:34" x14ac:dyDescent="0.15">
      <c r="A52" s="3" t="str">
        <f>IF(Correlations!B51="",Correlations!A51,Correlations!B51)</f>
        <v>KTEA-3 Decoding Fluency</v>
      </c>
      <c r="B52" s="6"/>
      <c r="C52" s="7" t="str">
        <f>IF(B52="","",ROUND(15*(B52-IF(Correlations!C51=0,100,Correlations!C51))/IF(Correlations!D51=0,15,Correlations!D51)+100,0))</f>
        <v/>
      </c>
      <c r="D52" s="21" t="str">
        <f>IF(INDEX(Cs!B152:U152,1,ComCalc!$P$1),INDEX(Cs!B1693:U1693,1,ComCalc!$P$1),"")</f>
        <v/>
      </c>
      <c r="E52" s="21" t="str">
        <f>IF(INDEX(Cs!B152:U152,1,ComCalc!$P$1),INDEX(Cs!B1796:U1796,1,ComCalc!$P$1),"")</f>
        <v/>
      </c>
      <c r="F52" s="32" t="str">
        <f>IF(INDEX(Cs!B152:U152,1,ComCalc!$P$1),INDEX(Cs!$B$819:$U$819,1,ComCalc!$P$1),"")</f>
        <v/>
      </c>
      <c r="G52" s="32" t="str">
        <f>IF(INDEX(Cs!B152:U152,1,ComCalc!$P$1),INDEX(Cs!B869:U869,1,ComCalc!$P$1),"")</f>
        <v/>
      </c>
      <c r="H52" s="32" t="str">
        <f>IF(INDEX(Cs!B152:U152,1,ComCalc!$P$1),INDEX(Cs!B972:U972,1,ComCalc!$P$1),"")</f>
        <v/>
      </c>
      <c r="I52" s="7" t="str">
        <f>IF(INDEX(Cs!B152:U152,1,ComCalc!$P$1),ROUND(INDEX(Cs!B1487:U1487,1,ComCalc!$P$1),INDEX(Cs!B1590:U1590,1,ComCalc!$P$1)),"")</f>
        <v/>
      </c>
      <c r="J52" s="7" t="str">
        <f>IF(INDEX(Cs!B152:U152,1,ComCalc!$P$1),INDEX(Cs!B1384:U1384,1,ComCalc!$P$1),"")</f>
        <v/>
      </c>
      <c r="K52" s="7" t="str">
        <f>IF(INDEX(Cs!B152:U152,1,ComCalc!$P$1),ROUND(INDEX(Cs!B1178:U1178,1,ComCalc!$P$1),INDEX(Cs!B1281:U1281,1,ComCalc!$P$1)),"")</f>
        <v/>
      </c>
      <c r="L52" s="8" t="str">
        <f t="shared" si="2"/>
        <v>KTEA-3 Decoding Fluency</v>
      </c>
      <c r="M52" s="4"/>
      <c r="N52" s="33" t="str">
        <v/>
      </c>
      <c r="O52" s="33" t="str">
        <v/>
      </c>
      <c r="P52" s="33" t="str">
        <v/>
      </c>
      <c r="Q52" s="33" t="str">
        <v/>
      </c>
      <c r="R52" s="33" t="str">
        <v/>
      </c>
      <c r="S52" s="33" t="str">
        <v/>
      </c>
      <c r="T52" s="33" t="str">
        <v/>
      </c>
      <c r="U52" s="33" t="str">
        <v/>
      </c>
      <c r="V52" s="33" t="str">
        <v/>
      </c>
      <c r="W52" s="33" t="str">
        <v/>
      </c>
      <c r="X52" s="33" t="str">
        <v/>
      </c>
      <c r="Y52" s="33" t="str">
        <v/>
      </c>
      <c r="Z52" s="33" t="str">
        <v/>
      </c>
      <c r="AA52" s="33" t="str">
        <v/>
      </c>
      <c r="AB52" s="33" t="str">
        <v/>
      </c>
      <c r="AC52" s="33" t="str">
        <v/>
      </c>
      <c r="AD52" s="33" t="str">
        <v/>
      </c>
      <c r="AE52" s="33" t="str">
        <v/>
      </c>
      <c r="AF52" s="33" t="str">
        <v/>
      </c>
      <c r="AG52" s="33" t="str">
        <v/>
      </c>
      <c r="AH52" s="8" t="str">
        <f t="shared" si="1"/>
        <v>KTEA-3 Decoding Fluency</v>
      </c>
    </row>
    <row r="53" spans="1:34" x14ac:dyDescent="0.15">
      <c r="A53" s="3" t="str">
        <f>IF(Correlations!B52="",Correlations!A52,Correlations!B52)</f>
        <v>KTEA-3 Reading Comprehension</v>
      </c>
      <c r="B53" s="6"/>
      <c r="C53" s="7" t="str">
        <f>IF(B53="","",ROUND(15*(B53-IF(Correlations!C52=0,100,Correlations!C52))/IF(Correlations!D52=0,15,Correlations!D52)+100,0))</f>
        <v/>
      </c>
      <c r="D53" s="21" t="str">
        <f>IF(INDEX(Cs!B153:U153,1,ComCalc!$P$1),INDEX(Cs!B1694:U1694,1,ComCalc!$P$1),"")</f>
        <v/>
      </c>
      <c r="E53" s="21" t="str">
        <f>IF(INDEX(Cs!B153:U153,1,ComCalc!$P$1),INDEX(Cs!B1797:U1797,1,ComCalc!$P$1),"")</f>
        <v/>
      </c>
      <c r="F53" s="32" t="str">
        <f>IF(INDEX(Cs!B153:U153,1,ComCalc!$P$1),INDEX(Cs!$B$819:$U$819,1,ComCalc!$P$1),"")</f>
        <v/>
      </c>
      <c r="G53" s="32" t="str">
        <f>IF(INDEX(Cs!B153:U153,1,ComCalc!$P$1),INDEX(Cs!B870:U870,1,ComCalc!$P$1),"")</f>
        <v/>
      </c>
      <c r="H53" s="32" t="str">
        <f>IF(INDEX(Cs!B153:U153,1,ComCalc!$P$1),INDEX(Cs!B973:U973,1,ComCalc!$P$1),"")</f>
        <v/>
      </c>
      <c r="I53" s="7" t="str">
        <f>IF(INDEX(Cs!B153:U153,1,ComCalc!$P$1),ROUND(INDEX(Cs!B1488:U1488,1,ComCalc!$P$1),INDEX(Cs!B1591:U1591,1,ComCalc!$P$1)),"")</f>
        <v/>
      </c>
      <c r="J53" s="7" t="str">
        <f>IF(INDEX(Cs!B153:U153,1,ComCalc!$P$1),INDEX(Cs!B1385:U1385,1,ComCalc!$P$1),"")</f>
        <v/>
      </c>
      <c r="K53" s="7" t="str">
        <f>IF(INDEX(Cs!B153:U153,1,ComCalc!$P$1),ROUND(INDEX(Cs!B1179:U1179,1,ComCalc!$P$1),INDEX(Cs!B1282:U1282,1,ComCalc!$P$1)),"")</f>
        <v/>
      </c>
      <c r="L53" s="8" t="str">
        <f t="shared" si="2"/>
        <v>KTEA-3 Reading Comprehension</v>
      </c>
      <c r="M53" s="4"/>
      <c r="N53" s="33" t="str">
        <v/>
      </c>
      <c r="O53" s="33" t="str">
        <v/>
      </c>
      <c r="P53" s="33" t="str">
        <v/>
      </c>
      <c r="Q53" s="33" t="str">
        <v/>
      </c>
      <c r="R53" s="33" t="str">
        <v/>
      </c>
      <c r="S53" s="33" t="str">
        <v/>
      </c>
      <c r="T53" s="33" t="str">
        <v/>
      </c>
      <c r="U53" s="33" t="str">
        <v/>
      </c>
      <c r="V53" s="33" t="str">
        <v/>
      </c>
      <c r="W53" s="33" t="str">
        <v/>
      </c>
      <c r="X53" s="33" t="str">
        <v/>
      </c>
      <c r="Y53" s="33" t="str">
        <v/>
      </c>
      <c r="Z53" s="33" t="str">
        <v/>
      </c>
      <c r="AA53" s="33" t="str">
        <v/>
      </c>
      <c r="AB53" s="33" t="str">
        <v/>
      </c>
      <c r="AC53" s="33" t="str">
        <v/>
      </c>
      <c r="AD53" s="33" t="str">
        <v/>
      </c>
      <c r="AE53" s="33" t="str">
        <v/>
      </c>
      <c r="AF53" s="33" t="str">
        <v/>
      </c>
      <c r="AG53" s="33" t="str">
        <v/>
      </c>
      <c r="AH53" s="8" t="str">
        <f t="shared" si="1"/>
        <v>KTEA-3 Reading Comprehension</v>
      </c>
    </row>
    <row r="54" spans="1:34" x14ac:dyDescent="0.15">
      <c r="A54" s="3" t="str">
        <f>IF(Correlations!B53="",Correlations!A53,Correlations!B53)</f>
        <v>WMS-IV Symbol Span</v>
      </c>
      <c r="B54" s="6"/>
      <c r="C54" s="7" t="str">
        <f>IF(B54="","",ROUND(15*(B54-IF(Correlations!C53=0,100,Correlations!C53))/IF(Correlations!D53=0,15,Correlations!D53)+100,0))</f>
        <v/>
      </c>
      <c r="D54" s="21" t="str">
        <f>IF(INDEX(Cs!B154:U154,1,ComCalc!$P$1),INDEX(Cs!B1695:U1695,1,ComCalc!$P$1),"")</f>
        <v/>
      </c>
      <c r="E54" s="21" t="str">
        <f>IF(INDEX(Cs!B154:U154,1,ComCalc!$P$1),INDEX(Cs!B1798:U1798,1,ComCalc!$P$1),"")</f>
        <v/>
      </c>
      <c r="F54" s="32" t="str">
        <f>IF(INDEX(Cs!B154:U154,1,ComCalc!$P$1),INDEX(Cs!$B$819:$U$819,1,ComCalc!$P$1),"")</f>
        <v/>
      </c>
      <c r="G54" s="32" t="str">
        <f>IF(INDEX(Cs!B154:U154,1,ComCalc!$P$1),INDEX(Cs!B871:U871,1,ComCalc!$P$1),"")</f>
        <v/>
      </c>
      <c r="H54" s="32" t="str">
        <f>IF(INDEX(Cs!B154:U154,1,ComCalc!$P$1),INDEX(Cs!B974:U974,1,ComCalc!$P$1),"")</f>
        <v/>
      </c>
      <c r="I54" s="7" t="str">
        <f>IF(INDEX(Cs!B154:U154,1,ComCalc!$P$1),ROUND(INDEX(Cs!B1489:U1489,1,ComCalc!$P$1),INDEX(Cs!B1592:U1592,1,ComCalc!$P$1)),"")</f>
        <v/>
      </c>
      <c r="J54" s="7" t="str">
        <f>IF(INDEX(Cs!B154:U154,1,ComCalc!$P$1),INDEX(Cs!B1386:U1386,1,ComCalc!$P$1),"")</f>
        <v/>
      </c>
      <c r="K54" s="7" t="str">
        <f>IF(INDEX(Cs!B154:U154,1,ComCalc!$P$1),ROUND(INDEX(Cs!B1180:U1180,1,ComCalc!$P$1),INDEX(Cs!B1283:U1283,1,ComCalc!$P$1)),"")</f>
        <v/>
      </c>
      <c r="L54" s="8" t="str">
        <f t="shared" si="2"/>
        <v>WMS-IV Symbol Span</v>
      </c>
      <c r="M54" s="4"/>
      <c r="N54" s="33" t="str">
        <v/>
      </c>
      <c r="O54" s="33" t="str">
        <v/>
      </c>
      <c r="P54" s="33" t="str">
        <v/>
      </c>
      <c r="Q54" s="33" t="str">
        <v/>
      </c>
      <c r="R54" s="33" t="str">
        <v/>
      </c>
      <c r="S54" s="33" t="str">
        <v/>
      </c>
      <c r="T54" s="33" t="str">
        <v/>
      </c>
      <c r="U54" s="33" t="str">
        <v/>
      </c>
      <c r="V54" s="33" t="str">
        <v/>
      </c>
      <c r="W54" s="33" t="str">
        <v/>
      </c>
      <c r="X54" s="33" t="str">
        <v/>
      </c>
      <c r="Y54" s="33" t="str">
        <v/>
      </c>
      <c r="Z54" s="33" t="str">
        <v/>
      </c>
      <c r="AA54" s="33" t="str">
        <v/>
      </c>
      <c r="AB54" s="33" t="str">
        <v/>
      </c>
      <c r="AC54" s="33" t="str">
        <v/>
      </c>
      <c r="AD54" s="33" t="str">
        <v/>
      </c>
      <c r="AE54" s="33" t="str">
        <v/>
      </c>
      <c r="AF54" s="33" t="str">
        <v/>
      </c>
      <c r="AG54" s="33" t="str">
        <v/>
      </c>
      <c r="AH54" s="8" t="str">
        <f t="shared" si="1"/>
        <v>WMS-IV Symbol Span</v>
      </c>
    </row>
    <row r="55" spans="1:34" x14ac:dyDescent="0.15">
      <c r="A55" s="3" t="str">
        <f>IF(Correlations!B54="",Correlations!A54,Correlations!B54)</f>
        <v>WRAT5 Word Reading</v>
      </c>
      <c r="B55" s="6">
        <v>103</v>
      </c>
      <c r="C55" s="7">
        <f>IF(B55="","",ROUND(15*(B55-IF(Correlations!C54=0,100,Correlations!C54))/IF(Correlations!D54=0,15,Correlations!D54)+100,0))</f>
        <v>103</v>
      </c>
      <c r="D55" s="21">
        <f>IF(INDEX(Cs!B155:U155,1,ComCalc!$P$1),INDEX(Cs!B1696:U1696,1,ComCalc!$P$1),"")</f>
        <v>0.13421488288814723</v>
      </c>
      <c r="E55" s="21">
        <f>IF(INDEX(Cs!B155:U155,1,ComCalc!$P$1),INDEX(Cs!B1799:U1799,1,ComCalc!$P$1),"")</f>
        <v>7.0460772348739917E-2</v>
      </c>
      <c r="F55" s="32">
        <f>IF(INDEX(Cs!B155:U155,1,ComCalc!$P$1),INDEX(Cs!$B$819:$U$819,1,ComCalc!$P$1),"")</f>
        <v>96.924999999999997</v>
      </c>
      <c r="G55" s="32">
        <f>IF(INDEX(Cs!B155:U155,1,ComCalc!$P$1),INDEX(Cs!B872:U872,1,ComCalc!$P$1),"")</f>
        <v>6.0750000000000028</v>
      </c>
      <c r="H55" s="32">
        <f>IF(INDEX(Cs!B155:U155,1,ComCalc!$P$1),INDEX(Cs!B975:U975,1,ComCalc!$P$1),"")</f>
        <v>12.15</v>
      </c>
      <c r="I55" s="7">
        <f>IF(INDEX(Cs!B155:U155,1,ComCalc!$P$1),ROUND(INDEX(Cs!B1490:U1490,1,ComCalc!$P$1),INDEX(Cs!B1593:U1593,1,ComCalc!$P$1)),"")</f>
        <v>4.2699999999999996</v>
      </c>
      <c r="J55" s="7" t="str">
        <f>IF(INDEX(Cs!B155:U155,1,ComCalc!$P$1),INDEX(Cs!B1387:U1387,1,ComCalc!$P$1),"")</f>
        <v/>
      </c>
      <c r="K55" s="7">
        <f>IF(INDEX(Cs!B155:U155,1,ComCalc!$P$1),ROUND(INDEX(Cs!B1181:U1181,1,ComCalc!$P$1),INDEX(Cs!B1284:U1284,1,ComCalc!$P$1)),"")</f>
        <v>0.69</v>
      </c>
      <c r="L55" s="8" t="str">
        <f t="shared" si="2"/>
        <v>WRAT5 Word Reading</v>
      </c>
      <c r="M55" s="4"/>
      <c r="N55" s="33" t="str">
        <v/>
      </c>
      <c r="O55" s="33" t="str">
        <v/>
      </c>
      <c r="P55" s="33" t="str">
        <v/>
      </c>
      <c r="Q55" s="33" t="str">
        <v/>
      </c>
      <c r="R55" s="33" t="str">
        <v/>
      </c>
      <c r="S55" s="33" t="str">
        <v/>
      </c>
      <c r="T55" s="33" t="str">
        <v/>
      </c>
      <c r="U55" s="33" t="str">
        <v/>
      </c>
      <c r="V55" s="33" t="str">
        <v/>
      </c>
      <c r="W55" s="33" t="str">
        <v/>
      </c>
      <c r="X55" s="33" t="str">
        <v/>
      </c>
      <c r="Y55" s="33" t="str">
        <v/>
      </c>
      <c r="Z55" s="33" t="str">
        <v/>
      </c>
      <c r="AA55" s="33" t="str">
        <v/>
      </c>
      <c r="AB55" s="33" t="str">
        <v/>
      </c>
      <c r="AC55" s="33" t="str">
        <v/>
      </c>
      <c r="AD55" s="33" t="str">
        <v/>
      </c>
      <c r="AE55" s="33" t="str">
        <v/>
      </c>
      <c r="AF55" s="33" t="str">
        <v/>
      </c>
      <c r="AG55" s="33" t="str">
        <v/>
      </c>
      <c r="AH55" s="8" t="str">
        <f t="shared" si="1"/>
        <v>WRAT5 Word Reading</v>
      </c>
    </row>
    <row r="56" spans="1:34" x14ac:dyDescent="0.15">
      <c r="A56" s="3" t="str">
        <f>IF(Correlations!B55="",Correlations!A55,Correlations!B55)</f>
        <v>WRAT5 Spelling</v>
      </c>
      <c r="B56" s="6">
        <v>95</v>
      </c>
      <c r="C56" s="7">
        <f>IF(B56="","",ROUND(15*(B56-IF(Correlations!C55=0,100,Correlations!C55))/IF(Correlations!D55=0,15,Correlations!D55)+100,0))</f>
        <v>95</v>
      </c>
      <c r="D56" s="21">
        <f>IF(INDEX(Cs!B156:U156,1,ComCalc!$P$1),INDEX(Cs!B1697:U1697,1,ComCalc!$P$1),"")</f>
        <v>0.12072917695201761</v>
      </c>
      <c r="E56" s="21">
        <f>IF(INDEX(Cs!B156:U156,1,ComCalc!$P$1),INDEX(Cs!B1800:U1800,1,ComCalc!$P$1),"")</f>
        <v>5.683590791273066E-2</v>
      </c>
      <c r="F56" s="32">
        <f>IF(INDEX(Cs!B156:U156,1,ComCalc!$P$1),INDEX(Cs!$B$819:$U$819,1,ComCalc!$P$1),"")</f>
        <v>96.924999999999997</v>
      </c>
      <c r="G56" s="32">
        <f>IF(INDEX(Cs!B156:U156,1,ComCalc!$P$1),INDEX(Cs!B873:U873,1,ComCalc!$P$1),"")</f>
        <v>-1.9249999999999972</v>
      </c>
      <c r="H56" s="32">
        <f>IF(INDEX(Cs!B156:U156,1,ComCalc!$P$1),INDEX(Cs!B976:U976,1,ComCalc!$P$1),"")</f>
        <v>13.04</v>
      </c>
      <c r="I56" s="7">
        <f>IF(INDEX(Cs!B156:U156,1,ComCalc!$P$1),ROUND(INDEX(Cs!B1491:U1491,1,ComCalc!$P$1),INDEX(Cs!B1594:U1594,1,ComCalc!$P$1)),"")</f>
        <v>25.35</v>
      </c>
      <c r="J56" s="7" t="str">
        <f>IF(INDEX(Cs!B156:U156,1,ComCalc!$P$1),INDEX(Cs!B1388:U1388,1,ComCalc!$P$1),"")</f>
        <v/>
      </c>
      <c r="K56" s="7">
        <f>IF(INDEX(Cs!B156:U156,1,ComCalc!$P$1),ROUND(INDEX(Cs!B1182:U1182,1,ComCalc!$P$1),INDEX(Cs!B1285:U1285,1,ComCalc!$P$1)),"")</f>
        <v>0.9</v>
      </c>
      <c r="L56" s="8" t="str">
        <f t="shared" si="2"/>
        <v>WRAT5 Spelling</v>
      </c>
      <c r="M56" s="4"/>
      <c r="N56" s="33" t="str">
        <v/>
      </c>
      <c r="O56" s="33" t="str">
        <v/>
      </c>
      <c r="P56" s="33" t="str">
        <v/>
      </c>
      <c r="Q56" s="33" t="str">
        <v/>
      </c>
      <c r="R56" s="33" t="str">
        <v/>
      </c>
      <c r="S56" s="33" t="str">
        <v/>
      </c>
      <c r="T56" s="33" t="str">
        <v/>
      </c>
      <c r="U56" s="33" t="str">
        <v/>
      </c>
      <c r="V56" s="33" t="str">
        <v/>
      </c>
      <c r="W56" s="33" t="str">
        <v/>
      </c>
      <c r="X56" s="33" t="str">
        <v/>
      </c>
      <c r="Y56" s="33" t="str">
        <v/>
      </c>
      <c r="Z56" s="33" t="str">
        <v/>
      </c>
      <c r="AA56" s="33" t="str">
        <v/>
      </c>
      <c r="AB56" s="33" t="str">
        <v/>
      </c>
      <c r="AC56" s="33" t="str">
        <v/>
      </c>
      <c r="AD56" s="33" t="str">
        <v/>
      </c>
      <c r="AE56" s="33" t="str">
        <v/>
      </c>
      <c r="AF56" s="33" t="str">
        <v/>
      </c>
      <c r="AG56" s="33" t="str">
        <v/>
      </c>
      <c r="AH56" s="8" t="str">
        <f t="shared" si="1"/>
        <v>WRAT5 Spelling</v>
      </c>
    </row>
    <row r="57" spans="1:34" x14ac:dyDescent="0.15">
      <c r="A57" s="3" t="str">
        <f>IF(Correlations!B56="",Correlations!A56,Correlations!B56)</f>
        <v>WRAT5 Math Computation</v>
      </c>
      <c r="B57" s="6">
        <v>98</v>
      </c>
      <c r="C57" s="7">
        <f>IF(B57="","",ROUND(15*(B57-IF(Correlations!C56=0,100,Correlations!C56))/IF(Correlations!D56=0,15,Correlations!D56)+100,0))</f>
        <v>98</v>
      </c>
      <c r="D57" s="21">
        <f>IF(INDEX(Cs!B157:U157,1,ComCalc!$P$1),INDEX(Cs!B1698:U1698,1,ComCalc!$P$1),"")</f>
        <v>0.12394005931776275</v>
      </c>
      <c r="E57" s="21">
        <f>IF(INDEX(Cs!B157:U157,1,ComCalc!$P$1),INDEX(Cs!B1801:U1801,1,ComCalc!$P$1),"")</f>
        <v>6.0077752540655442E-2</v>
      </c>
      <c r="F57" s="32">
        <f>IF(INDEX(Cs!B157:U157,1,ComCalc!$P$1),INDEX(Cs!$B$819:$U$819,1,ComCalc!$P$1),"")</f>
        <v>96.924999999999997</v>
      </c>
      <c r="G57" s="32">
        <f>IF(INDEX(Cs!B157:U157,1,ComCalc!$P$1),INDEX(Cs!B874:U874,1,ComCalc!$P$1),"")</f>
        <v>1.0750000000000028</v>
      </c>
      <c r="H57" s="32">
        <f>IF(INDEX(Cs!B157:U157,1,ComCalc!$P$1),INDEX(Cs!B977:U977,1,ComCalc!$P$1),"")</f>
        <v>14.64</v>
      </c>
      <c r="I57" s="7">
        <f>IF(INDEX(Cs!B157:U157,1,ComCalc!$P$1),ROUND(INDEX(Cs!B1492:U1492,1,ComCalc!$P$1),INDEX(Cs!B1595:U1595,1,ComCalc!$P$1)),"")</f>
        <v>32.51</v>
      </c>
      <c r="J57" s="7" t="str">
        <f>IF(INDEX(Cs!B157:U157,1,ComCalc!$P$1),INDEX(Cs!B1389:U1389,1,ComCalc!$P$1),"")</f>
        <v/>
      </c>
      <c r="K57" s="7">
        <f>IF(INDEX(Cs!B157:U157,1,ComCalc!$P$1),ROUND(INDEX(Cs!B1183:U1183,1,ComCalc!$P$1),INDEX(Cs!B1286:U1286,1,ComCalc!$P$1)),"")</f>
        <v>0.94</v>
      </c>
      <c r="L57" s="8" t="str">
        <f t="shared" si="2"/>
        <v>WRAT5 Math Computation</v>
      </c>
      <c r="M57" s="4"/>
      <c r="N57" s="33" t="str">
        <v/>
      </c>
      <c r="O57" s="33" t="str">
        <v/>
      </c>
      <c r="P57" s="33" t="str">
        <v/>
      </c>
      <c r="Q57" s="33" t="str">
        <v/>
      </c>
      <c r="R57" s="33" t="str">
        <v/>
      </c>
      <c r="S57" s="33" t="str">
        <v/>
      </c>
      <c r="T57" s="33" t="str">
        <v/>
      </c>
      <c r="U57" s="33" t="str">
        <v/>
      </c>
      <c r="V57" s="33" t="str">
        <v/>
      </c>
      <c r="W57" s="33" t="str">
        <v/>
      </c>
      <c r="X57" s="33" t="str">
        <v/>
      </c>
      <c r="Y57" s="33" t="str">
        <v/>
      </c>
      <c r="Z57" s="33" t="str">
        <v/>
      </c>
      <c r="AA57" s="33" t="str">
        <v/>
      </c>
      <c r="AB57" s="33" t="str">
        <v/>
      </c>
      <c r="AC57" s="33" t="str">
        <v/>
      </c>
      <c r="AD57" s="33" t="str">
        <v/>
      </c>
      <c r="AE57" s="33" t="str">
        <v/>
      </c>
      <c r="AF57" s="33" t="str">
        <v/>
      </c>
      <c r="AG57" s="33" t="str">
        <v/>
      </c>
      <c r="AH57" s="8" t="str">
        <f t="shared" si="1"/>
        <v>WRAT5 Math Computation</v>
      </c>
    </row>
    <row r="58" spans="1:34" x14ac:dyDescent="0.15">
      <c r="A58" s="3" t="str">
        <f>IF(Correlations!B57="",Correlations!A57,Correlations!B57)</f>
        <v>WRAT5 Sentence Comprehension</v>
      </c>
      <c r="B58" s="6">
        <v>108</v>
      </c>
      <c r="C58" s="7">
        <f>IF(B58="","",ROUND(15*(B58-IF(Correlations!C57=0,100,Correlations!C57))/IF(Correlations!D57=0,15,Correlations!D57)+100,0))</f>
        <v>108</v>
      </c>
      <c r="D58" s="21">
        <f>IF(INDEX(Cs!B158:U158,1,ComCalc!$P$1),INDEX(Cs!B1699:U1699,1,ComCalc!$P$1),"")</f>
        <v>0.14127882409278658</v>
      </c>
      <c r="E58" s="21">
        <f>IF(INDEX(Cs!B158:U158,1,ComCalc!$P$1),INDEX(Cs!B1802:U1802,1,ComCalc!$P$1),"")</f>
        <v>7.760717342701498E-2</v>
      </c>
      <c r="F58" s="32">
        <f>IF(INDEX(Cs!B158:U158,1,ComCalc!$P$1),INDEX(Cs!$B$819:$U$819,1,ComCalc!$P$1),"")</f>
        <v>96.924999999999997</v>
      </c>
      <c r="G58" s="32">
        <f>IF(INDEX(Cs!B158:U158,1,ComCalc!$P$1),INDEX(Cs!B875:U875,1,ComCalc!$P$1),"")</f>
        <v>11.075000000000003</v>
      </c>
      <c r="H58" s="32">
        <f>IF(INDEX(Cs!B158:U158,1,ComCalc!$P$1),INDEX(Cs!B978:U978,1,ComCalc!$P$1),"")</f>
        <v>13.04</v>
      </c>
      <c r="I58" s="7">
        <f>IF(INDEX(Cs!B158:U158,1,ComCalc!$P$1),ROUND(INDEX(Cs!B1493:U1493,1,ComCalc!$P$1),INDEX(Cs!B1596:U1596,1,ComCalc!$P$1)),"")</f>
        <v>0.24</v>
      </c>
      <c r="J58" s="7" t="str">
        <f>IF(INDEX(Cs!B158:U158,1,ComCalc!$P$1),INDEX(Cs!B1390:U1390,1,ComCalc!$P$1),"")</f>
        <v/>
      </c>
      <c r="K58" s="7">
        <f>IF(INDEX(Cs!B158:U158,1,ComCalc!$P$1),ROUND(INDEX(Cs!B1184:U1184,1,ComCalc!$P$1),INDEX(Cs!B1287:U1287,1,ComCalc!$P$1)),"")</f>
        <v>0.47</v>
      </c>
      <c r="L58" s="8" t="str">
        <f t="shared" si="2"/>
        <v>WRAT5 Sentence Comprehension</v>
      </c>
      <c r="M58" s="4"/>
      <c r="N58" s="33" t="str">
        <v/>
      </c>
      <c r="O58" s="33" t="str">
        <v/>
      </c>
      <c r="P58" s="33" t="str">
        <v/>
      </c>
      <c r="Q58" s="33" t="str">
        <v/>
      </c>
      <c r="R58" s="33" t="str">
        <v/>
      </c>
      <c r="S58" s="33" t="str">
        <v/>
      </c>
      <c r="T58" s="33" t="str">
        <v/>
      </c>
      <c r="U58" s="33" t="str">
        <v/>
      </c>
      <c r="V58" s="33" t="str">
        <v/>
      </c>
      <c r="W58" s="33" t="str">
        <v/>
      </c>
      <c r="X58" s="33" t="str">
        <v/>
      </c>
      <c r="Y58" s="33" t="str">
        <v/>
      </c>
      <c r="Z58" s="33" t="str">
        <v/>
      </c>
      <c r="AA58" s="33" t="str">
        <v/>
      </c>
      <c r="AB58" s="33" t="str">
        <v/>
      </c>
      <c r="AC58" s="33" t="str">
        <v/>
      </c>
      <c r="AD58" s="33" t="str">
        <v/>
      </c>
      <c r="AE58" s="33" t="str">
        <v/>
      </c>
      <c r="AF58" s="33" t="str">
        <v/>
      </c>
      <c r="AG58" s="33" t="str">
        <v/>
      </c>
      <c r="AH58" s="8" t="str">
        <f t="shared" si="1"/>
        <v>WRAT5 Sentence Comprehension</v>
      </c>
    </row>
    <row r="59" spans="1:34" x14ac:dyDescent="0.15">
      <c r="A59" s="3" t="str">
        <f>IF(Correlations!B58="",Correlations!A58,Correlations!B58)</f>
        <v>WRAT5 Reading Composite</v>
      </c>
      <c r="B59" s="6">
        <v>106</v>
      </c>
      <c r="C59" s="7">
        <f>IF(B59="","",ROUND(15*(B59-IF(Correlations!C58=0,100,Correlations!C58))/IF(Correlations!D58=0,15,Correlations!D58)+100,0))</f>
        <v>106</v>
      </c>
      <c r="D59" s="21">
        <f>IF(INDEX(Cs!B159:U159,1,ComCalc!$P$1),INDEX(Cs!B1700:U1700,1,ComCalc!$P$1),"")</f>
        <v>0.14320535351223365</v>
      </c>
      <c r="E59" s="21">
        <f>IF(INDEX(Cs!B159:U159,1,ComCalc!$P$1),INDEX(Cs!B1803:U1803,1,ComCalc!$P$1),"")</f>
        <v>7.9557335967391368E-2</v>
      </c>
      <c r="F59" s="32">
        <f>IF(INDEX(Cs!B159:U159,1,ComCalc!$P$1),INDEX(Cs!$B$819:$U$819,1,ComCalc!$P$1),"")</f>
        <v>96.924999999999997</v>
      </c>
      <c r="G59" s="32">
        <f>IF(INDEX(Cs!B159:U159,1,ComCalc!$P$1),INDEX(Cs!B876:U876,1,ComCalc!$P$1),"")</f>
        <v>9.0750000000000028</v>
      </c>
      <c r="H59" s="32">
        <f>IF(INDEX(Cs!B159:U159,1,ComCalc!$P$1),INDEX(Cs!B979:U979,1,ComCalc!$P$1),"")</f>
        <v>10.16</v>
      </c>
      <c r="I59" s="7">
        <f>IF(INDEX(Cs!B159:U159,1,ComCalc!$P$1),ROUND(INDEX(Cs!B1494:U1494,1,ComCalc!$P$1),INDEX(Cs!B1597:U1597,1,ComCalc!$P$1)),"")</f>
        <v>0.16</v>
      </c>
      <c r="J59" s="7" t="str">
        <f>IF(INDEX(Cs!B159:U159,1,ComCalc!$P$1),INDEX(Cs!B1391:U1391,1,ComCalc!$P$1),"")</f>
        <v/>
      </c>
      <c r="K59" s="7">
        <f>IF(INDEX(Cs!B159:U159,1,ComCalc!$P$1),ROUND(INDEX(Cs!B1185:U1185,1,ComCalc!$P$1),INDEX(Cs!B1288:U1288,1,ComCalc!$P$1)),"")</f>
        <v>0.55000000000000004</v>
      </c>
      <c r="L59" s="8" t="str">
        <f t="shared" si="2"/>
        <v>WRAT5 Reading Composite</v>
      </c>
      <c r="M59" s="4"/>
      <c r="N59" s="33" t="str">
        <v/>
      </c>
      <c r="O59" s="33" t="str">
        <v/>
      </c>
      <c r="P59" s="33" t="str">
        <v/>
      </c>
      <c r="Q59" s="33" t="str">
        <v/>
      </c>
      <c r="R59" s="33" t="str">
        <v/>
      </c>
      <c r="S59" s="33" t="str">
        <v/>
      </c>
      <c r="T59" s="33" t="str">
        <v/>
      </c>
      <c r="U59" s="33" t="str">
        <v/>
      </c>
      <c r="V59" s="33" t="str">
        <v/>
      </c>
      <c r="W59" s="33" t="str">
        <v/>
      </c>
      <c r="X59" s="33" t="str">
        <v/>
      </c>
      <c r="Y59" s="33" t="str">
        <v/>
      </c>
      <c r="Z59" s="33" t="str">
        <v/>
      </c>
      <c r="AA59" s="33" t="str">
        <v/>
      </c>
      <c r="AB59" s="33" t="str">
        <v/>
      </c>
      <c r="AC59" s="33" t="str">
        <v/>
      </c>
      <c r="AD59" s="33" t="str">
        <v/>
      </c>
      <c r="AE59" s="33" t="str">
        <v/>
      </c>
      <c r="AF59" s="33" t="str">
        <v/>
      </c>
      <c r="AG59" s="33" t="str">
        <v/>
      </c>
      <c r="AH59" s="8" t="str">
        <f t="shared" si="1"/>
        <v>WRAT5 Reading Composite</v>
      </c>
    </row>
    <row r="60" spans="1:34" x14ac:dyDescent="0.15">
      <c r="A60" s="3" t="str">
        <f>IF(Correlations!B59="",Correlations!A59,Correlations!B59)</f>
        <v>DKEFS CWI Color Naming</v>
      </c>
      <c r="B60" s="6">
        <v>12</v>
      </c>
      <c r="C60" s="7">
        <f>IF(B60="","",ROUND(15*(B60-IF(Correlations!C59=0,100,Correlations!C59))/IF(Correlations!D59=0,15,Correlations!D59)+100,0))</f>
        <v>110</v>
      </c>
      <c r="D60" s="21">
        <f>IF(INDEX(Cs!B160:U160,1,ComCalc!$P$1),INDEX(Cs!B1701:U1701,1,ComCalc!$P$1),"")</f>
        <v>6.4217647314902981E-2</v>
      </c>
      <c r="E60" s="21">
        <f>IF(INDEX(Cs!B160:U160,1,ComCalc!$P$1),INDEX(Cs!B1804:U1804,1,ComCalc!$P$1),"")</f>
        <v>-7.1443375717358483E-18</v>
      </c>
      <c r="F60" s="32">
        <f>IF(INDEX(Cs!B160:U160,1,ComCalc!$P$1),INDEX(Cs!$B$819:$U$819,1,ComCalc!$P$1),"")</f>
        <v>96.924999999999997</v>
      </c>
      <c r="G60" s="32">
        <f>IF(INDEX(Cs!B160:U160,1,ComCalc!$P$1),INDEX(Cs!B877:U877,1,ComCalc!$P$1),"")</f>
        <v>13.075000000000003</v>
      </c>
      <c r="H60" s="32">
        <f>IF(INDEX(Cs!B160:U160,1,ComCalc!$P$1),INDEX(Cs!B980:U980,1,ComCalc!$P$1),"")</f>
        <v>23.89</v>
      </c>
      <c r="I60" s="7">
        <f>IF(INDEX(Cs!B160:U160,1,ComCalc!$P$1),ROUND(INDEX(Cs!B1495:U1495,1,ComCalc!$P$1),INDEX(Cs!B1598:U1598,1,ComCalc!$P$1)),"")</f>
        <v>3.09</v>
      </c>
      <c r="J60" s="7" t="str">
        <f>IF(INDEX(Cs!B160:U160,1,ComCalc!$P$1),INDEX(Cs!B1392:U1392,1,ComCalc!$P$1),"")</f>
        <v/>
      </c>
      <c r="K60" s="7">
        <f>IF(INDEX(Cs!B160:U160,1,ComCalc!$P$1),ROUND(INDEX(Cs!B1186:U1186,1,ComCalc!$P$1),INDEX(Cs!B1289:U1289,1,ComCalc!$P$1)),"")</f>
        <v>0.41</v>
      </c>
      <c r="L60" s="8" t="str">
        <f t="shared" si="2"/>
        <v>DKEFS CWI Color Naming</v>
      </c>
      <c r="M60" s="4"/>
      <c r="N60" s="33" t="str">
        <v/>
      </c>
      <c r="O60" s="33" t="str">
        <v/>
      </c>
      <c r="P60" s="33" t="str">
        <v/>
      </c>
      <c r="Q60" s="33" t="str">
        <v/>
      </c>
      <c r="R60" s="33" t="str">
        <v/>
      </c>
      <c r="S60" s="33" t="str">
        <v/>
      </c>
      <c r="T60" s="33" t="str">
        <v/>
      </c>
      <c r="U60" s="33" t="str">
        <v/>
      </c>
      <c r="V60" s="33" t="str">
        <v/>
      </c>
      <c r="W60" s="33" t="str">
        <v/>
      </c>
      <c r="X60" s="33" t="str">
        <v>Strength</v>
      </c>
      <c r="Y60" s="33" t="str">
        <v/>
      </c>
      <c r="Z60" s="33" t="str">
        <v/>
      </c>
      <c r="AA60" s="33" t="str">
        <v/>
      </c>
      <c r="AB60" s="33" t="str">
        <v/>
      </c>
      <c r="AC60" s="33" t="str">
        <v/>
      </c>
      <c r="AD60" s="33" t="str">
        <v/>
      </c>
      <c r="AE60" s="33" t="str">
        <v/>
      </c>
      <c r="AF60" s="33" t="str">
        <v/>
      </c>
      <c r="AG60" s="33" t="str">
        <v/>
      </c>
      <c r="AH60" s="8" t="str">
        <f t="shared" si="1"/>
        <v>DKEFS CWI Color Naming</v>
      </c>
    </row>
    <row r="61" spans="1:34" x14ac:dyDescent="0.15">
      <c r="A61" s="3" t="str">
        <f>IF(Correlations!B60="",Correlations!A60,Correlations!B60)</f>
        <v>DKEFS CWI Word Reading</v>
      </c>
      <c r="B61" s="6">
        <v>10</v>
      </c>
      <c r="C61" s="7">
        <f>IF(B61="","",ROUND(15*(B61-IF(Correlations!C60=0,100,Correlations!C60))/IF(Correlations!D60=0,15,Correlations!D60)+100,0))</f>
        <v>100</v>
      </c>
      <c r="D61" s="21">
        <f>IF(INDEX(Cs!B161:U161,1,ComCalc!$P$1),INDEX(Cs!B1702:U1702,1,ComCalc!$P$1),"")</f>
        <v>6.4217647314902981E-2</v>
      </c>
      <c r="E61" s="21">
        <f>IF(INDEX(Cs!B161:U161,1,ComCalc!$P$1),INDEX(Cs!B1805:U1805,1,ComCalc!$P$1),"")</f>
        <v>-7.1443375717358483E-18</v>
      </c>
      <c r="F61" s="32">
        <f>IF(INDEX(Cs!B161:U161,1,ComCalc!$P$1),INDEX(Cs!$B$819:$U$819,1,ComCalc!$P$1),"")</f>
        <v>96.924999999999997</v>
      </c>
      <c r="G61" s="32">
        <f>IF(INDEX(Cs!B161:U161,1,ComCalc!$P$1),INDEX(Cs!B878:U878,1,ComCalc!$P$1),"")</f>
        <v>3.0750000000000028</v>
      </c>
      <c r="H61" s="32">
        <f>IF(INDEX(Cs!B161:U161,1,ComCalc!$P$1),INDEX(Cs!B981:U981,1,ComCalc!$P$1),"")</f>
        <v>23.89</v>
      </c>
      <c r="I61" s="7">
        <f>IF(INDEX(Cs!B161:U161,1,ComCalc!$P$1),ROUND(INDEX(Cs!B1496:U1496,1,ComCalc!$P$1),INDEX(Cs!B1599:U1599,1,ComCalc!$P$1)),"")</f>
        <v>27.11</v>
      </c>
      <c r="J61" s="7" t="str">
        <f>IF(INDEX(Cs!B161:U161,1,ComCalc!$P$1),INDEX(Cs!B1393:U1393,1,ComCalc!$P$1),"")</f>
        <v/>
      </c>
      <c r="K61" s="7">
        <f>IF(INDEX(Cs!B161:U161,1,ComCalc!$P$1),ROUND(INDEX(Cs!B1187:U1187,1,ComCalc!$P$1),INDEX(Cs!B1290:U1290,1,ComCalc!$P$1)),"")</f>
        <v>0.85</v>
      </c>
      <c r="L61" s="8" t="str">
        <f t="shared" si="2"/>
        <v>DKEFS CWI Word Reading</v>
      </c>
      <c r="M61" s="4"/>
      <c r="N61" s="33" t="str">
        <v/>
      </c>
      <c r="O61" s="33" t="str">
        <v/>
      </c>
      <c r="P61" s="33" t="str">
        <v/>
      </c>
      <c r="Q61" s="33" t="str">
        <v/>
      </c>
      <c r="R61" s="33" t="str">
        <v/>
      </c>
      <c r="S61" s="33" t="str">
        <v/>
      </c>
      <c r="T61" s="33" t="str">
        <v/>
      </c>
      <c r="U61" s="33" t="str">
        <v/>
      </c>
      <c r="V61" s="33" t="str">
        <v/>
      </c>
      <c r="W61" s="33" t="str">
        <v/>
      </c>
      <c r="X61" s="33" t="str">
        <v/>
      </c>
      <c r="Y61" s="33" t="str">
        <v/>
      </c>
      <c r="Z61" s="33" t="str">
        <v/>
      </c>
      <c r="AA61" s="33" t="str">
        <v/>
      </c>
      <c r="AB61" s="33" t="str">
        <v/>
      </c>
      <c r="AC61" s="33" t="str">
        <v/>
      </c>
      <c r="AD61" s="33" t="str">
        <v/>
      </c>
      <c r="AE61" s="33" t="str">
        <v/>
      </c>
      <c r="AF61" s="33" t="str">
        <v/>
      </c>
      <c r="AG61" s="33" t="str">
        <v/>
      </c>
      <c r="AH61" s="8" t="str">
        <f t="shared" si="1"/>
        <v>DKEFS CWI Word Reading</v>
      </c>
    </row>
    <row r="62" spans="1:34" x14ac:dyDescent="0.15">
      <c r="A62" s="3" t="str">
        <f>IF(Correlations!B61="",Correlations!A61,Correlations!B61)</f>
        <v>DKEFS CWI Inhibition</v>
      </c>
      <c r="B62" s="6">
        <v>8</v>
      </c>
      <c r="C62" s="7">
        <f>IF(B62="","",ROUND(15*(B62-IF(Correlations!C61=0,100,Correlations!C61))/IF(Correlations!D61=0,15,Correlations!D61)+100,0))</f>
        <v>90</v>
      </c>
      <c r="D62" s="21">
        <f>IF(INDEX(Cs!B162:U162,1,ComCalc!$P$1),INDEX(Cs!B1703:U1703,1,ComCalc!$P$1),"")</f>
        <v>6.4217647314902981E-2</v>
      </c>
      <c r="E62" s="21">
        <f>IF(INDEX(Cs!B162:U162,1,ComCalc!$P$1),INDEX(Cs!B1806:U1806,1,ComCalc!$P$1),"")</f>
        <v>-7.1443375717358483E-18</v>
      </c>
      <c r="F62" s="32">
        <f>IF(INDEX(Cs!B162:U162,1,ComCalc!$P$1),INDEX(Cs!$B$819:$U$819,1,ComCalc!$P$1),"")</f>
        <v>96.924999999999997</v>
      </c>
      <c r="G62" s="32">
        <f>IF(INDEX(Cs!B162:U162,1,ComCalc!$P$1),INDEX(Cs!B879:U879,1,ComCalc!$P$1),"")</f>
        <v>-6.9249999999999972</v>
      </c>
      <c r="H62" s="32">
        <f>IF(INDEX(Cs!B162:U162,1,ComCalc!$P$1),INDEX(Cs!B982:U982,1,ComCalc!$P$1),"")</f>
        <v>25.68</v>
      </c>
      <c r="I62" s="7">
        <f>IF(INDEX(Cs!B162:U162,1,ComCalc!$P$1),ROUND(INDEX(Cs!B1497:U1497,1,ComCalc!$P$1),INDEX(Cs!B1600:U1600,1,ComCalc!$P$1)),"")</f>
        <v>15.37</v>
      </c>
      <c r="J62" s="7" t="str">
        <f>IF(INDEX(Cs!B162:U162,1,ComCalc!$P$1),INDEX(Cs!B1394:U1394,1,ComCalc!$P$1),"")</f>
        <v/>
      </c>
      <c r="K62" s="7">
        <f>IF(INDEX(Cs!B162:U162,1,ComCalc!$P$1),ROUND(INDEX(Cs!B1188:U1188,1,ComCalc!$P$1),INDEX(Cs!B1291:U1291,1,ComCalc!$P$1)),"")</f>
        <v>0.66</v>
      </c>
      <c r="L62" s="8" t="str">
        <f t="shared" si="2"/>
        <v>DKEFS CWI Inhibition</v>
      </c>
      <c r="M62" s="4"/>
      <c r="N62" s="33" t="str">
        <v/>
      </c>
      <c r="O62" s="33" t="str">
        <v/>
      </c>
      <c r="P62" s="33" t="str">
        <v/>
      </c>
      <c r="Q62" s="33" t="str">
        <v/>
      </c>
      <c r="R62" s="33" t="str">
        <v/>
      </c>
      <c r="S62" s="33" t="str">
        <v/>
      </c>
      <c r="T62" s="33" t="str">
        <v/>
      </c>
      <c r="U62" s="33" t="str">
        <v/>
      </c>
      <c r="V62" s="33" t="str">
        <v/>
      </c>
      <c r="W62" s="33" t="str">
        <v/>
      </c>
      <c r="X62" s="33" t="str">
        <v/>
      </c>
      <c r="Y62" s="33" t="str">
        <v/>
      </c>
      <c r="Z62" s="33" t="str">
        <v/>
      </c>
      <c r="AA62" s="33" t="str">
        <v/>
      </c>
      <c r="AB62" s="33" t="str">
        <v/>
      </c>
      <c r="AC62" s="33" t="str">
        <v/>
      </c>
      <c r="AD62" s="33" t="str">
        <v/>
      </c>
      <c r="AE62" s="33" t="str">
        <v/>
      </c>
      <c r="AF62" s="33" t="str">
        <v/>
      </c>
      <c r="AG62" s="33" t="str">
        <v/>
      </c>
      <c r="AH62" s="8" t="str">
        <f t="shared" si="1"/>
        <v>DKEFS CWI Inhibition</v>
      </c>
    </row>
    <row r="63" spans="1:34" x14ac:dyDescent="0.15">
      <c r="A63" s="3" t="str">
        <f>IF(Correlations!B62="",Correlations!A62,Correlations!B62)</f>
        <v>DKEFS CWI Switching</v>
      </c>
      <c r="B63" s="6">
        <v>6</v>
      </c>
      <c r="C63" s="7">
        <f>IF(B63="","",ROUND(15*(B63-IF(Correlations!C62=0,100,Correlations!C62))/IF(Correlations!D62=0,15,Correlations!D62)+100,0))</f>
        <v>80</v>
      </c>
      <c r="D63" s="21">
        <f>IF(INDEX(Cs!B163:U163,1,ComCalc!$P$1),INDEX(Cs!B1704:U1704,1,ComCalc!$P$1),"")</f>
        <v>6.4217647314902981E-2</v>
      </c>
      <c r="E63" s="21">
        <f>IF(INDEX(Cs!B163:U163,1,ComCalc!$P$1),INDEX(Cs!B1807:U1807,1,ComCalc!$P$1),"")</f>
        <v>-7.1443375717358483E-18</v>
      </c>
      <c r="F63" s="32">
        <f>IF(INDEX(Cs!B163:U163,1,ComCalc!$P$1),INDEX(Cs!$B$819:$U$819,1,ComCalc!$P$1),"")</f>
        <v>96.924999999999997</v>
      </c>
      <c r="G63" s="32">
        <f>IF(INDEX(Cs!B163:U163,1,ComCalc!$P$1),INDEX(Cs!B880:U880,1,ComCalc!$P$1),"")</f>
        <v>-16.924999999999997</v>
      </c>
      <c r="H63" s="32">
        <f>IF(INDEX(Cs!B163:U163,1,ComCalc!$P$1),INDEX(Cs!B983:U983,1,ComCalc!$P$1),"")</f>
        <v>28.17</v>
      </c>
      <c r="I63" s="7">
        <f>IF(INDEX(Cs!B163:U163,1,ComCalc!$P$1),ROUND(INDEX(Cs!B1498:U1498,1,ComCalc!$P$1),INDEX(Cs!B1601:U1601,1,ComCalc!$P$1)),"")</f>
        <v>2.1</v>
      </c>
      <c r="J63" s="7" t="str">
        <f>IF(INDEX(Cs!B163:U163,1,ComCalc!$P$1),INDEX(Cs!B1395:U1395,1,ComCalc!$P$1),"")</f>
        <v/>
      </c>
      <c r="K63" s="7">
        <f>IF(INDEX(Cs!B163:U163,1,ComCalc!$P$1),ROUND(INDEX(Cs!B1189:U1189,1,ComCalc!$P$1),INDEX(Cs!B1292:U1292,1,ComCalc!$P$1)),"")</f>
        <v>0.28000000000000003</v>
      </c>
      <c r="L63" s="8" t="str">
        <f t="shared" si="2"/>
        <v>DKEFS CWI Switching</v>
      </c>
      <c r="M63" s="4"/>
      <c r="N63" s="33" t="str">
        <v/>
      </c>
      <c r="O63" s="33" t="str">
        <v/>
      </c>
      <c r="P63" s="33" t="str">
        <v/>
      </c>
      <c r="Q63" s="33" t="str">
        <v/>
      </c>
      <c r="R63" s="33" t="str">
        <v/>
      </c>
      <c r="S63" s="33" t="str">
        <v/>
      </c>
      <c r="T63" s="33" t="str">
        <v/>
      </c>
      <c r="U63" s="33" t="str">
        <v/>
      </c>
      <c r="V63" s="33" t="str">
        <v/>
      </c>
      <c r="W63" s="33" t="str">
        <v/>
      </c>
      <c r="X63" s="33" t="str">
        <v/>
      </c>
      <c r="Y63" s="33" t="str">
        <v/>
      </c>
      <c r="Z63" s="33" t="str">
        <v/>
      </c>
      <c r="AA63" s="33" t="str">
        <v/>
      </c>
      <c r="AB63" s="33" t="str">
        <v/>
      </c>
      <c r="AC63" s="33" t="str">
        <v/>
      </c>
      <c r="AD63" s="33" t="str">
        <v/>
      </c>
      <c r="AE63" s="33" t="str">
        <v/>
      </c>
      <c r="AF63" s="33" t="str">
        <v/>
      </c>
      <c r="AG63" s="33" t="str">
        <v/>
      </c>
      <c r="AH63" s="8" t="str">
        <f t="shared" si="1"/>
        <v>DKEFS CWI Switching</v>
      </c>
    </row>
    <row r="64" spans="1:34" x14ac:dyDescent="0.15">
      <c r="A64" s="3" t="str">
        <f>IF(Correlations!B63="",Correlations!A63,Correlations!B63)</f>
        <v>Unstructured Task (Total)</v>
      </c>
      <c r="B64" s="6"/>
      <c r="C64" s="7" t="str">
        <f>IF(B64="","",ROUND(15*(B64-IF(Correlations!C63=0,100,Correlations!C63))/IF(Correlations!D63=0,15,Correlations!D63)+100,0))</f>
        <v/>
      </c>
      <c r="D64" s="21" t="str">
        <f>IF(INDEX(Cs!B164:U164,1,ComCalc!$P$1),INDEX(Cs!B1705:U1705,1,ComCalc!$P$1),"")</f>
        <v/>
      </c>
      <c r="E64" s="21" t="str">
        <f>IF(INDEX(Cs!B164:U164,1,ComCalc!$P$1),INDEX(Cs!B1808:U1808,1,ComCalc!$P$1),"")</f>
        <v/>
      </c>
      <c r="F64" s="32" t="str">
        <f>IF(INDEX(Cs!B164:U164,1,ComCalc!$P$1),INDEX(Cs!$B$819:$U$819,1,ComCalc!$P$1),"")</f>
        <v/>
      </c>
      <c r="G64" s="32" t="str">
        <f>IF(INDEX(Cs!B164:U164,1,ComCalc!$P$1),INDEX(Cs!B881:U881,1,ComCalc!$P$1),"")</f>
        <v/>
      </c>
      <c r="H64" s="32" t="str">
        <f>IF(INDEX(Cs!B164:U164,1,ComCalc!$P$1),INDEX(Cs!B984:U984,1,ComCalc!$P$1),"")</f>
        <v/>
      </c>
      <c r="I64" s="7" t="str">
        <f>IF(INDEX(Cs!B164:U164,1,ComCalc!$P$1),ROUND(INDEX(Cs!B1499:U1499,1,ComCalc!$P$1),INDEX(Cs!B1602:U1602,1,ComCalc!$P$1)),"")</f>
        <v/>
      </c>
      <c r="J64" s="7" t="str">
        <f>IF(INDEX(Cs!B164:U164,1,ComCalc!$P$1),INDEX(Cs!B1396:U1396,1,ComCalc!$P$1),"")</f>
        <v/>
      </c>
      <c r="K64" s="7" t="str">
        <f>IF(INDEX(Cs!B164:U164,1,ComCalc!$P$1),ROUND(INDEX(Cs!B1190:U1190,1,ComCalc!$P$1),INDEX(Cs!B1293:U1293,1,ComCalc!$P$1)),"")</f>
        <v/>
      </c>
      <c r="L64" s="8" t="str">
        <f t="shared" si="2"/>
        <v>Unstructured Task (Total)</v>
      </c>
      <c r="M64" s="4"/>
      <c r="N64" s="33" t="str">
        <v/>
      </c>
      <c r="O64" s="33" t="str">
        <v/>
      </c>
      <c r="P64" s="33" t="str">
        <v/>
      </c>
      <c r="Q64" s="33" t="str">
        <v/>
      </c>
      <c r="R64" s="33" t="str">
        <v/>
      </c>
      <c r="S64" s="33" t="str">
        <v/>
      </c>
      <c r="T64" s="33" t="str">
        <v/>
      </c>
      <c r="U64" s="33" t="str">
        <v/>
      </c>
      <c r="V64" s="33" t="str">
        <v/>
      </c>
      <c r="W64" s="33" t="str">
        <v/>
      </c>
      <c r="X64" s="33" t="str">
        <v/>
      </c>
      <c r="Y64" s="33" t="str">
        <v/>
      </c>
      <c r="Z64" s="33" t="str">
        <v/>
      </c>
      <c r="AA64" s="33" t="str">
        <v/>
      </c>
      <c r="AB64" s="33" t="str">
        <v/>
      </c>
      <c r="AC64" s="33" t="str">
        <v/>
      </c>
      <c r="AD64" s="33" t="str">
        <v/>
      </c>
      <c r="AE64" s="33" t="str">
        <v/>
      </c>
      <c r="AF64" s="33" t="str">
        <v/>
      </c>
      <c r="AG64" s="33" t="str">
        <v/>
      </c>
      <c r="AH64" s="8" t="str">
        <f t="shared" si="1"/>
        <v>Unstructured Task (Total)</v>
      </c>
    </row>
    <row r="65" spans="1:34" x14ac:dyDescent="0.15">
      <c r="A65" s="3" t="str">
        <f>IF(Correlations!B64="",Correlations!A64,Correlations!B64)</f>
        <v>Unstructured Task (HVC)</v>
      </c>
      <c r="B65" s="6"/>
      <c r="C65" s="7" t="str">
        <f>IF(B65="","",ROUND(15*(B65-IF(Correlations!C64=0,100,Correlations!C64))/IF(Correlations!D64=0,15,Correlations!D64)+100,0))</f>
        <v/>
      </c>
      <c r="D65" s="21" t="str">
        <f>IF(INDEX(Cs!B165:U165,1,ComCalc!$P$1),INDEX(Cs!B1706:U1706,1,ComCalc!$P$1),"")</f>
        <v/>
      </c>
      <c r="E65" s="21" t="str">
        <f>IF(INDEX(Cs!B165:U165,1,ComCalc!$P$1),INDEX(Cs!B1809:U1809,1,ComCalc!$P$1),"")</f>
        <v/>
      </c>
      <c r="F65" s="32" t="str">
        <f>IF(INDEX(Cs!B165:U165,1,ComCalc!$P$1),INDEX(Cs!$B$819:$U$819,1,ComCalc!$P$1),"")</f>
        <v/>
      </c>
      <c r="G65" s="32" t="str">
        <f>IF(INDEX(Cs!B165:U165,1,ComCalc!$P$1),INDEX(Cs!B882:U882,1,ComCalc!$P$1),"")</f>
        <v/>
      </c>
      <c r="H65" s="32" t="str">
        <f>IF(INDEX(Cs!B165:U165,1,ComCalc!$P$1),INDEX(Cs!B985:U985,1,ComCalc!$P$1),"")</f>
        <v/>
      </c>
      <c r="I65" s="7" t="str">
        <f>IF(INDEX(Cs!B165:U165,1,ComCalc!$P$1),ROUND(INDEX(Cs!B1500:U1500,1,ComCalc!$P$1),INDEX(Cs!B1603:U1603,1,ComCalc!$P$1)),"")</f>
        <v/>
      </c>
      <c r="J65" s="7" t="str">
        <f>IF(INDEX(Cs!B165:U165,1,ComCalc!$P$1),INDEX(Cs!B1397:U1397,1,ComCalc!$P$1),"")</f>
        <v/>
      </c>
      <c r="K65" s="7" t="str">
        <f>IF(INDEX(Cs!B165:U165,1,ComCalc!$P$1),ROUND(INDEX(Cs!B1191:U1191,1,ComCalc!$P$1),INDEX(Cs!B1294:U1294,1,ComCalc!$P$1)),"")</f>
        <v/>
      </c>
      <c r="L65" s="8" t="str">
        <f t="shared" si="2"/>
        <v>Unstructured Task (HVC)</v>
      </c>
      <c r="M65" s="4"/>
      <c r="N65" s="33" t="str">
        <v/>
      </c>
      <c r="O65" s="33" t="str">
        <v/>
      </c>
      <c r="P65" s="33" t="str">
        <v/>
      </c>
      <c r="Q65" s="33" t="str">
        <v/>
      </c>
      <c r="R65" s="33" t="str">
        <v/>
      </c>
      <c r="S65" s="33" t="str">
        <v/>
      </c>
      <c r="T65" s="33" t="str">
        <v/>
      </c>
      <c r="U65" s="33" t="str">
        <v/>
      </c>
      <c r="V65" s="33" t="str">
        <v/>
      </c>
      <c r="W65" s="33" t="str">
        <v/>
      </c>
      <c r="X65" s="33" t="str">
        <v/>
      </c>
      <c r="Y65" s="33" t="str">
        <v/>
      </c>
      <c r="Z65" s="33" t="str">
        <v/>
      </c>
      <c r="AA65" s="33" t="str">
        <v/>
      </c>
      <c r="AB65" s="33" t="str">
        <v/>
      </c>
      <c r="AC65" s="33" t="str">
        <v/>
      </c>
      <c r="AD65" s="33" t="str">
        <v/>
      </c>
      <c r="AE65" s="33" t="str">
        <v/>
      </c>
      <c r="AF65" s="33" t="str">
        <v/>
      </c>
      <c r="AG65" s="33" t="str">
        <v/>
      </c>
      <c r="AH65" s="8" t="str">
        <f t="shared" si="1"/>
        <v>Unstructured Task (HVC)</v>
      </c>
    </row>
    <row r="66" spans="1:34" x14ac:dyDescent="0.15">
      <c r="A66" s="3" t="str">
        <f>IF(Correlations!B65="",Correlations!A65,Correlations!B65)</f>
        <v>WASI-2 Similarities</v>
      </c>
      <c r="B66" s="6"/>
      <c r="C66" s="7" t="str">
        <f>IF(B66="","",ROUND(15*(B66-IF(Correlations!C65=0,100,Correlations!C65))/IF(Correlations!D65=0,15,Correlations!D65)+100,0))</f>
        <v/>
      </c>
      <c r="D66" s="21" t="str">
        <f>IF(INDEX(Cs!B166:U166,1,ComCalc!$P$1),INDEX(Cs!B1707:U1707,1,ComCalc!$P$1),"")</f>
        <v/>
      </c>
      <c r="E66" s="21" t="str">
        <f>IF(INDEX(Cs!B166:U166,1,ComCalc!$P$1),INDEX(Cs!B1810:U1810,1,ComCalc!$P$1),"")</f>
        <v/>
      </c>
      <c r="F66" s="32" t="str">
        <f>IF(INDEX(Cs!B166:U166,1,ComCalc!$P$1),INDEX(Cs!$B$819:$U$819,1,ComCalc!$P$1),"")</f>
        <v/>
      </c>
      <c r="G66" s="32" t="str">
        <f>IF(INDEX(Cs!B166:U166,1,ComCalc!$P$1),INDEX(Cs!B883:U883,1,ComCalc!$P$1),"")</f>
        <v/>
      </c>
      <c r="H66" s="32" t="str">
        <f>IF(INDEX(Cs!B166:U166,1,ComCalc!$P$1),INDEX(Cs!B986:U986,1,ComCalc!$P$1),"")</f>
        <v/>
      </c>
      <c r="I66" s="7" t="str">
        <f>IF(INDEX(Cs!B166:U166,1,ComCalc!$P$1),ROUND(INDEX(Cs!B1501:U1501,1,ComCalc!$P$1),INDEX(Cs!B1604:U1604,1,ComCalc!$P$1)),"")</f>
        <v/>
      </c>
      <c r="J66" s="7" t="str">
        <f>IF(INDEX(Cs!B166:U166,1,ComCalc!$P$1),INDEX(Cs!B1398:U1398,1,ComCalc!$P$1),"")</f>
        <v/>
      </c>
      <c r="K66" s="7" t="str">
        <f>IF(INDEX(Cs!B166:U166,1,ComCalc!$P$1),ROUND(INDEX(Cs!B1192:U1192,1,ComCalc!$P$1),INDEX(Cs!B1295:U1295,1,ComCalc!$P$1)),"")</f>
        <v/>
      </c>
      <c r="L66" s="8" t="str">
        <f t="shared" si="2"/>
        <v>WASI-2 Similarities</v>
      </c>
      <c r="M66" s="4"/>
      <c r="N66" s="33" t="str">
        <v/>
      </c>
      <c r="O66" s="33" t="str">
        <v/>
      </c>
      <c r="P66" s="33" t="str">
        <v/>
      </c>
      <c r="Q66" s="33" t="str">
        <v/>
      </c>
      <c r="R66" s="33" t="str">
        <v/>
      </c>
      <c r="S66" s="33" t="str">
        <v/>
      </c>
      <c r="T66" s="33" t="str">
        <v/>
      </c>
      <c r="U66" s="33" t="str">
        <v/>
      </c>
      <c r="V66" s="33" t="str">
        <v/>
      </c>
      <c r="W66" s="33" t="str">
        <v/>
      </c>
      <c r="X66" s="33" t="str">
        <v/>
      </c>
      <c r="Y66" s="33" t="str">
        <v/>
      </c>
      <c r="Z66" s="33" t="str">
        <v/>
      </c>
      <c r="AA66" s="33" t="str">
        <v/>
      </c>
      <c r="AB66" s="33" t="str">
        <v/>
      </c>
      <c r="AC66" s="33" t="str">
        <v/>
      </c>
      <c r="AD66" s="33" t="str">
        <v/>
      </c>
      <c r="AE66" s="33" t="str">
        <v/>
      </c>
      <c r="AF66" s="33" t="str">
        <v/>
      </c>
      <c r="AG66" s="33" t="str">
        <v/>
      </c>
      <c r="AH66" s="8" t="str">
        <f t="shared" si="1"/>
        <v>WASI-2 Similarities</v>
      </c>
    </row>
    <row r="67" spans="1:34" x14ac:dyDescent="0.15">
      <c r="A67" s="3" t="str">
        <f>IF(Correlations!B66="",Correlations!A66,Correlations!B66)</f>
        <v>WASI-2 Vocabulary</v>
      </c>
      <c r="B67" s="6"/>
      <c r="C67" s="7" t="str">
        <f>IF(B67="","",ROUND(15*(B67-IF(Correlations!C66=0,100,Correlations!C66))/IF(Correlations!D66=0,15,Correlations!D66)+100,0))</f>
        <v/>
      </c>
      <c r="D67" s="21" t="str">
        <f>IF(INDEX(Cs!B167:U167,1,ComCalc!$P$1),INDEX(Cs!B1708:U1708,1,ComCalc!$P$1),"")</f>
        <v/>
      </c>
      <c r="E67" s="21" t="str">
        <f>IF(INDEX(Cs!B167:U167,1,ComCalc!$P$1),INDEX(Cs!B1811:U1811,1,ComCalc!$P$1),"")</f>
        <v/>
      </c>
      <c r="F67" s="32" t="str">
        <f>IF(INDEX(Cs!B167:U167,1,ComCalc!$P$1),INDEX(Cs!$B$819:$U$819,1,ComCalc!$P$1),"")</f>
        <v/>
      </c>
      <c r="G67" s="32" t="str">
        <f>IF(INDEX(Cs!B167:U167,1,ComCalc!$P$1),INDEX(Cs!B884:U884,1,ComCalc!$P$1),"")</f>
        <v/>
      </c>
      <c r="H67" s="32" t="str">
        <f>IF(INDEX(Cs!B167:U167,1,ComCalc!$P$1),INDEX(Cs!B987:U987,1,ComCalc!$P$1),"")</f>
        <v/>
      </c>
      <c r="I67" s="7" t="str">
        <f>IF(INDEX(Cs!B167:U167,1,ComCalc!$P$1),ROUND(INDEX(Cs!B1502:U1502,1,ComCalc!$P$1),INDEX(Cs!B1605:U1605,1,ComCalc!$P$1)),"")</f>
        <v/>
      </c>
      <c r="J67" s="7" t="str">
        <f>IF(INDEX(Cs!B167:U167,1,ComCalc!$P$1),INDEX(Cs!B1399:U1399,1,ComCalc!$P$1),"")</f>
        <v/>
      </c>
      <c r="K67" s="7" t="str">
        <f>IF(INDEX(Cs!B167:U167,1,ComCalc!$P$1),ROUND(INDEX(Cs!B1193:U1193,1,ComCalc!$P$1),INDEX(Cs!B1296:U1296,1,ComCalc!$P$1)),"")</f>
        <v/>
      </c>
      <c r="L67" s="8" t="str">
        <f t="shared" si="2"/>
        <v>WASI-2 Vocabulary</v>
      </c>
      <c r="M67" s="4"/>
      <c r="N67" s="33" t="str">
        <v/>
      </c>
      <c r="O67" s="33" t="str">
        <v/>
      </c>
      <c r="P67" s="33" t="str">
        <v/>
      </c>
      <c r="Q67" s="33" t="str">
        <v/>
      </c>
      <c r="R67" s="33" t="str">
        <v/>
      </c>
      <c r="S67" s="33" t="str">
        <v/>
      </c>
      <c r="T67" s="33" t="str">
        <v/>
      </c>
      <c r="U67" s="33" t="str">
        <v/>
      </c>
      <c r="V67" s="33" t="str">
        <v/>
      </c>
      <c r="W67" s="33" t="str">
        <v/>
      </c>
      <c r="X67" s="33" t="str">
        <v/>
      </c>
      <c r="Y67" s="33" t="str">
        <v/>
      </c>
      <c r="Z67" s="33" t="str">
        <v/>
      </c>
      <c r="AA67" s="33" t="str">
        <v/>
      </c>
      <c r="AB67" s="33" t="str">
        <v/>
      </c>
      <c r="AC67" s="33" t="str">
        <v/>
      </c>
      <c r="AD67" s="33" t="str">
        <v/>
      </c>
      <c r="AE67" s="33" t="str">
        <v/>
      </c>
      <c r="AF67" s="33" t="str">
        <v/>
      </c>
      <c r="AG67" s="33" t="str">
        <v/>
      </c>
      <c r="AH67" s="8" t="str">
        <f t="shared" si="1"/>
        <v>WASI-2 Vocabulary</v>
      </c>
    </row>
    <row r="68" spans="1:34" x14ac:dyDescent="0.15">
      <c r="A68" s="3" t="str">
        <f>IF(Correlations!B67="",Correlations!A67,Correlations!B67)</f>
        <v>WASI-2 Matrix Reasoning</v>
      </c>
      <c r="B68" s="6"/>
      <c r="C68" s="7" t="str">
        <f>IF(B68="","",ROUND(15*(B68-IF(Correlations!C67=0,100,Correlations!C67))/IF(Correlations!D67=0,15,Correlations!D67)+100,0))</f>
        <v/>
      </c>
      <c r="D68" s="21" t="str">
        <f>IF(INDEX(Cs!B168:U168,1,ComCalc!$P$1),INDEX(Cs!B1709:U1709,1,ComCalc!$P$1),"")</f>
        <v/>
      </c>
      <c r="E68" s="21" t="str">
        <f>IF(INDEX(Cs!B168:U168,1,ComCalc!$P$1),INDEX(Cs!B1812:U1812,1,ComCalc!$P$1),"")</f>
        <v/>
      </c>
      <c r="F68" s="32" t="str">
        <f>IF(INDEX(Cs!B168:U168,1,ComCalc!$P$1),INDEX(Cs!$B$819:$U$819,1,ComCalc!$P$1),"")</f>
        <v/>
      </c>
      <c r="G68" s="32" t="str">
        <f>IF(INDEX(Cs!B168:U168,1,ComCalc!$P$1),INDEX(Cs!B885:U885,1,ComCalc!$P$1),"")</f>
        <v/>
      </c>
      <c r="H68" s="32" t="str">
        <f>IF(INDEX(Cs!B168:U168,1,ComCalc!$P$1),INDEX(Cs!B988:U988,1,ComCalc!$P$1),"")</f>
        <v/>
      </c>
      <c r="I68" s="7" t="str">
        <f>IF(INDEX(Cs!B168:U168,1,ComCalc!$P$1),ROUND(INDEX(Cs!B1503:U1503,1,ComCalc!$P$1),INDEX(Cs!B1606:U1606,1,ComCalc!$P$1)),"")</f>
        <v/>
      </c>
      <c r="J68" s="7" t="str">
        <f>IF(INDEX(Cs!B168:U168,1,ComCalc!$P$1),INDEX(Cs!B1400:U1400,1,ComCalc!$P$1),"")</f>
        <v/>
      </c>
      <c r="K68" s="7" t="str">
        <f>IF(INDEX(Cs!B168:U168,1,ComCalc!$P$1),ROUND(INDEX(Cs!B1194:U1194,1,ComCalc!$P$1),INDEX(Cs!B1297:U1297,1,ComCalc!$P$1)),"")</f>
        <v/>
      </c>
      <c r="L68" s="8" t="str">
        <f t="shared" ref="L68:L103" si="3">A68</f>
        <v>WASI-2 Matrix Reasoning</v>
      </c>
      <c r="M68" s="4"/>
      <c r="N68" s="33" t="str">
        <v/>
      </c>
      <c r="O68" s="33" t="str">
        <v/>
      </c>
      <c r="P68" s="33" t="str">
        <v/>
      </c>
      <c r="Q68" s="33" t="str">
        <v/>
      </c>
      <c r="R68" s="33" t="str">
        <v/>
      </c>
      <c r="S68" s="33" t="str">
        <v/>
      </c>
      <c r="T68" s="33" t="str">
        <v/>
      </c>
      <c r="U68" s="33" t="str">
        <v/>
      </c>
      <c r="V68" s="33" t="str">
        <v/>
      </c>
      <c r="W68" s="33" t="str">
        <v/>
      </c>
      <c r="X68" s="33" t="str">
        <v/>
      </c>
      <c r="Y68" s="33" t="str">
        <v/>
      </c>
      <c r="Z68" s="33" t="str">
        <v/>
      </c>
      <c r="AA68" s="33" t="str">
        <v/>
      </c>
      <c r="AB68" s="33" t="str">
        <v/>
      </c>
      <c r="AC68" s="33" t="str">
        <v/>
      </c>
      <c r="AD68" s="33" t="str">
        <v/>
      </c>
      <c r="AE68" s="33" t="str">
        <v/>
      </c>
      <c r="AF68" s="33" t="str">
        <v/>
      </c>
      <c r="AG68" s="33" t="str">
        <v/>
      </c>
      <c r="AH68" s="8" t="str">
        <f t="shared" si="1"/>
        <v>WASI-2 Matrix Reasoning</v>
      </c>
    </row>
    <row r="69" spans="1:34" x14ac:dyDescent="0.15">
      <c r="A69" s="3" t="str">
        <f>IF(Correlations!B68="",Correlations!A68,Correlations!B68)</f>
        <v>WASI-2 Block Design</v>
      </c>
      <c r="B69" s="6"/>
      <c r="C69" s="7" t="str">
        <f>IF(B69="","",ROUND(15*(B69-IF(Correlations!C68=0,100,Correlations!C68))/IF(Correlations!D68=0,15,Correlations!D68)+100,0))</f>
        <v/>
      </c>
      <c r="D69" s="21" t="str">
        <f>IF(INDEX(Cs!B169:U169,1,ComCalc!$P$1),INDEX(Cs!B1710:U1710,1,ComCalc!$P$1),"")</f>
        <v/>
      </c>
      <c r="E69" s="21" t="str">
        <f>IF(INDEX(Cs!B169:U169,1,ComCalc!$P$1),INDEX(Cs!B1813:U1813,1,ComCalc!$P$1),"")</f>
        <v/>
      </c>
      <c r="F69" s="32" t="str">
        <f>IF(INDEX(Cs!B169:U169,1,ComCalc!$P$1),INDEX(Cs!$B$819:$U$819,1,ComCalc!$P$1),"")</f>
        <v/>
      </c>
      <c r="G69" s="32" t="str">
        <f>IF(INDEX(Cs!B169:U169,1,ComCalc!$P$1),INDEX(Cs!B886:U886,1,ComCalc!$P$1),"")</f>
        <v/>
      </c>
      <c r="H69" s="32" t="str">
        <f>IF(INDEX(Cs!B169:U169,1,ComCalc!$P$1),INDEX(Cs!B989:U989,1,ComCalc!$P$1),"")</f>
        <v/>
      </c>
      <c r="I69" s="7" t="str">
        <f>IF(INDEX(Cs!B169:U169,1,ComCalc!$P$1),ROUND(INDEX(Cs!B1504:U1504,1,ComCalc!$P$1),INDEX(Cs!B1607:U1607,1,ComCalc!$P$1)),"")</f>
        <v/>
      </c>
      <c r="J69" s="7" t="str">
        <f>IF(INDEX(Cs!B169:U169,1,ComCalc!$P$1),INDEX(Cs!B1401:U1401,1,ComCalc!$P$1),"")</f>
        <v/>
      </c>
      <c r="K69" s="7" t="str">
        <f>IF(INDEX(Cs!B169:U169,1,ComCalc!$P$1),ROUND(INDEX(Cs!B1195:U1195,1,ComCalc!$P$1),INDEX(Cs!B1298:U1298,1,ComCalc!$P$1)),"")</f>
        <v/>
      </c>
      <c r="L69" s="8" t="str">
        <f t="shared" si="3"/>
        <v>WASI-2 Block Design</v>
      </c>
      <c r="M69" s="4"/>
      <c r="N69" s="33" t="str">
        <v/>
      </c>
      <c r="O69" s="33" t="str">
        <v/>
      </c>
      <c r="P69" s="33" t="str">
        <v/>
      </c>
      <c r="Q69" s="33" t="str">
        <v/>
      </c>
      <c r="R69" s="33" t="str">
        <v/>
      </c>
      <c r="S69" s="33" t="str">
        <v/>
      </c>
      <c r="T69" s="33" t="str">
        <v/>
      </c>
      <c r="U69" s="33" t="str">
        <v/>
      </c>
      <c r="V69" s="33" t="str">
        <v/>
      </c>
      <c r="W69" s="33" t="str">
        <v/>
      </c>
      <c r="X69" s="33" t="str">
        <v/>
      </c>
      <c r="Y69" s="33" t="str">
        <v/>
      </c>
      <c r="Z69" s="33" t="str">
        <v/>
      </c>
      <c r="AA69" s="33" t="str">
        <v/>
      </c>
      <c r="AB69" s="33" t="str">
        <v/>
      </c>
      <c r="AC69" s="33" t="str">
        <v/>
      </c>
      <c r="AD69" s="33" t="str">
        <v/>
      </c>
      <c r="AE69" s="33" t="str">
        <v/>
      </c>
      <c r="AF69" s="33" t="str">
        <v/>
      </c>
      <c r="AG69" s="33" t="str">
        <v/>
      </c>
      <c r="AH69" s="8" t="str">
        <f t="shared" ref="AH69:AH103" si="4">A69</f>
        <v>WASI-2 Block Design</v>
      </c>
    </row>
    <row r="70" spans="1:34" x14ac:dyDescent="0.15">
      <c r="A70" s="3" t="str">
        <f>IF(Correlations!B69="",Correlations!A69,Correlations!B69)</f>
        <v>WISC-V Digit Span</v>
      </c>
      <c r="B70" s="6"/>
      <c r="C70" s="7" t="str">
        <f>IF(B70="","",ROUND(15*(B70-IF(Correlations!C69=0,100,Correlations!C69))/IF(Correlations!D69=0,15,Correlations!D69)+100,0))</f>
        <v/>
      </c>
      <c r="D70" s="21" t="str">
        <f>IF(INDEX(Cs!B170:U170,1,ComCalc!$P$1),INDEX(Cs!B1711:U1711,1,ComCalc!$P$1),"")</f>
        <v/>
      </c>
      <c r="E70" s="21" t="str">
        <f>IF(INDEX(Cs!B170:U170,1,ComCalc!$P$1),INDEX(Cs!B1814:U1814,1,ComCalc!$P$1),"")</f>
        <v/>
      </c>
      <c r="F70" s="32" t="str">
        <f>IF(INDEX(Cs!B170:U170,1,ComCalc!$P$1),INDEX(Cs!$B$819:$U$819,1,ComCalc!$P$1),"")</f>
        <v/>
      </c>
      <c r="G70" s="32" t="str">
        <f>IF(INDEX(Cs!B170:U170,1,ComCalc!$P$1),INDEX(Cs!B887:U887,1,ComCalc!$P$1),"")</f>
        <v/>
      </c>
      <c r="H70" s="32" t="str">
        <f>IF(INDEX(Cs!B170:U170,1,ComCalc!$P$1),INDEX(Cs!B990:U990,1,ComCalc!$P$1),"")</f>
        <v/>
      </c>
      <c r="I70" s="7" t="str">
        <f>IF(INDEX(Cs!B170:U170,1,ComCalc!$P$1),ROUND(INDEX(Cs!B1505:U1505,1,ComCalc!$P$1),INDEX(Cs!B1608:U1608,1,ComCalc!$P$1)),"")</f>
        <v/>
      </c>
      <c r="J70" s="7" t="str">
        <f>IF(INDEX(Cs!B170:U170,1,ComCalc!$P$1),INDEX(Cs!B1402:U1402,1,ComCalc!$P$1),"")</f>
        <v/>
      </c>
      <c r="K70" s="7" t="str">
        <f>IF(INDEX(Cs!B170:U170,1,ComCalc!$P$1),ROUND(INDEX(Cs!B1196:U1196,1,ComCalc!$P$1),INDEX(Cs!B1299:U1299,1,ComCalc!$P$1)),"")</f>
        <v/>
      </c>
      <c r="L70" s="8" t="str">
        <f t="shared" si="3"/>
        <v>WISC-V Digit Span</v>
      </c>
      <c r="M70" s="4"/>
      <c r="N70" s="33" t="str">
        <v/>
      </c>
      <c r="O70" s="33" t="str">
        <v/>
      </c>
      <c r="P70" s="33" t="str">
        <v/>
      </c>
      <c r="Q70" s="33" t="str">
        <v/>
      </c>
      <c r="R70" s="33" t="str">
        <v/>
      </c>
      <c r="S70" s="33" t="str">
        <v/>
      </c>
      <c r="T70" s="33" t="str">
        <v/>
      </c>
      <c r="U70" s="33" t="str">
        <v/>
      </c>
      <c r="V70" s="33" t="str">
        <v/>
      </c>
      <c r="W70" s="33" t="str">
        <v/>
      </c>
      <c r="X70" s="33" t="str">
        <v/>
      </c>
      <c r="Y70" s="33" t="str">
        <v/>
      </c>
      <c r="Z70" s="33" t="str">
        <v/>
      </c>
      <c r="AA70" s="33" t="str">
        <v/>
      </c>
      <c r="AB70" s="33" t="str">
        <v/>
      </c>
      <c r="AC70" s="33" t="str">
        <v/>
      </c>
      <c r="AD70" s="33" t="str">
        <v/>
      </c>
      <c r="AE70" s="33" t="str">
        <v/>
      </c>
      <c r="AF70" s="33" t="str">
        <v/>
      </c>
      <c r="AG70" s="33" t="str">
        <v/>
      </c>
      <c r="AH70" s="8" t="str">
        <f t="shared" si="4"/>
        <v>WISC-V Digit Span</v>
      </c>
    </row>
    <row r="71" spans="1:34" x14ac:dyDescent="0.15">
      <c r="A71" s="3" t="str">
        <f>IF(Correlations!B70="",Correlations!A70,Correlations!B70)</f>
        <v>WISC-V Picture Span</v>
      </c>
      <c r="B71" s="6"/>
      <c r="C71" s="7" t="str">
        <f>IF(B71="","",ROUND(15*(B71-IF(Correlations!C70=0,100,Correlations!C70))/IF(Correlations!D70=0,15,Correlations!D70)+100,0))</f>
        <v/>
      </c>
      <c r="D71" s="21" t="str">
        <f>IF(INDEX(Cs!B171:U171,1,ComCalc!$P$1),INDEX(Cs!B1712:U1712,1,ComCalc!$P$1),"")</f>
        <v/>
      </c>
      <c r="E71" s="21" t="str">
        <f>IF(INDEX(Cs!B171:U171,1,ComCalc!$P$1),INDEX(Cs!B1815:U1815,1,ComCalc!$P$1),"")</f>
        <v/>
      </c>
      <c r="F71" s="32" t="str">
        <f>IF(INDEX(Cs!B171:U171,1,ComCalc!$P$1),INDEX(Cs!$B$819:$U$819,1,ComCalc!$P$1),"")</f>
        <v/>
      </c>
      <c r="G71" s="32" t="str">
        <f>IF(INDEX(Cs!B171:U171,1,ComCalc!$P$1),INDEX(Cs!B888:U888,1,ComCalc!$P$1),"")</f>
        <v/>
      </c>
      <c r="H71" s="32" t="str">
        <f>IF(INDEX(Cs!B171:U171,1,ComCalc!$P$1),INDEX(Cs!B991:U991,1,ComCalc!$P$1),"")</f>
        <v/>
      </c>
      <c r="I71" s="7" t="str">
        <f>IF(INDEX(Cs!B171:U171,1,ComCalc!$P$1),ROUND(INDEX(Cs!B1506:U1506,1,ComCalc!$P$1),INDEX(Cs!B1609:U1609,1,ComCalc!$P$1)),"")</f>
        <v/>
      </c>
      <c r="J71" s="7" t="str">
        <f>IF(INDEX(Cs!B171:U171,1,ComCalc!$P$1),INDEX(Cs!B1403:U1403,1,ComCalc!$P$1),"")</f>
        <v/>
      </c>
      <c r="K71" s="7" t="str">
        <f>IF(INDEX(Cs!B171:U171,1,ComCalc!$P$1),ROUND(INDEX(Cs!B1197:U1197,1,ComCalc!$P$1),INDEX(Cs!B1300:U1300,1,ComCalc!$P$1)),"")</f>
        <v/>
      </c>
      <c r="L71" s="8" t="str">
        <f t="shared" si="3"/>
        <v>WISC-V Picture Span</v>
      </c>
      <c r="M71" s="4"/>
      <c r="N71" s="33" t="str">
        <v/>
      </c>
      <c r="O71" s="33" t="str">
        <v/>
      </c>
      <c r="P71" s="33" t="str">
        <v/>
      </c>
      <c r="Q71" s="33" t="str">
        <v/>
      </c>
      <c r="R71" s="33" t="str">
        <v/>
      </c>
      <c r="S71" s="33" t="str">
        <v/>
      </c>
      <c r="T71" s="33" t="str">
        <v/>
      </c>
      <c r="U71" s="33" t="str">
        <v/>
      </c>
      <c r="V71" s="33" t="str">
        <v/>
      </c>
      <c r="W71" s="33" t="str">
        <v/>
      </c>
      <c r="X71" s="33" t="str">
        <v/>
      </c>
      <c r="Y71" s="33" t="str">
        <v/>
      </c>
      <c r="Z71" s="33" t="str">
        <v/>
      </c>
      <c r="AA71" s="33" t="str">
        <v/>
      </c>
      <c r="AB71" s="33" t="str">
        <v/>
      </c>
      <c r="AC71" s="33" t="str">
        <v/>
      </c>
      <c r="AD71" s="33" t="str">
        <v/>
      </c>
      <c r="AE71" s="33" t="str">
        <v/>
      </c>
      <c r="AF71" s="33" t="str">
        <v/>
      </c>
      <c r="AG71" s="33" t="str">
        <v/>
      </c>
      <c r="AH71" s="8" t="str">
        <f t="shared" si="4"/>
        <v>WISC-V Picture Span</v>
      </c>
    </row>
    <row r="72" spans="1:34" x14ac:dyDescent="0.15">
      <c r="A72" s="3" t="str">
        <f>IF(Correlations!B71="",Correlations!A71,Correlations!B71)</f>
        <v>WISC-V Coding</v>
      </c>
      <c r="B72" s="6"/>
      <c r="C72" s="7" t="str">
        <f>IF(B72="","",ROUND(15*(B72-IF(Correlations!C71=0,100,Correlations!C71))/IF(Correlations!D71=0,15,Correlations!D71)+100,0))</f>
        <v/>
      </c>
      <c r="D72" s="21" t="str">
        <f>IF(INDEX(Cs!B172:U172,1,ComCalc!$P$1),INDEX(Cs!B1713:U1713,1,ComCalc!$P$1),"")</f>
        <v/>
      </c>
      <c r="E72" s="21" t="str">
        <f>IF(INDEX(Cs!B172:U172,1,ComCalc!$P$1),INDEX(Cs!B1816:U1816,1,ComCalc!$P$1),"")</f>
        <v/>
      </c>
      <c r="F72" s="32" t="str">
        <f>IF(INDEX(Cs!B172:U172,1,ComCalc!$P$1),INDEX(Cs!$B$819:$U$819,1,ComCalc!$P$1),"")</f>
        <v/>
      </c>
      <c r="G72" s="32" t="str">
        <f>IF(INDEX(Cs!B172:U172,1,ComCalc!$P$1),INDEX(Cs!B889:U889,1,ComCalc!$P$1),"")</f>
        <v/>
      </c>
      <c r="H72" s="32" t="str">
        <f>IF(INDEX(Cs!B172:U172,1,ComCalc!$P$1),INDEX(Cs!B992:U992,1,ComCalc!$P$1),"")</f>
        <v/>
      </c>
      <c r="I72" s="7" t="str">
        <f>IF(INDEX(Cs!B172:U172,1,ComCalc!$P$1),ROUND(INDEX(Cs!B1507:U1507,1,ComCalc!$P$1),INDEX(Cs!B1610:U1610,1,ComCalc!$P$1)),"")</f>
        <v/>
      </c>
      <c r="J72" s="7" t="str">
        <f>IF(INDEX(Cs!B172:U172,1,ComCalc!$P$1),INDEX(Cs!B1404:U1404,1,ComCalc!$P$1),"")</f>
        <v/>
      </c>
      <c r="K72" s="7" t="str">
        <f>IF(INDEX(Cs!B172:U172,1,ComCalc!$P$1),ROUND(INDEX(Cs!B1198:U1198,1,ComCalc!$P$1),INDEX(Cs!B1301:U1301,1,ComCalc!$P$1)),"")</f>
        <v/>
      </c>
      <c r="L72" s="8" t="str">
        <f t="shared" si="3"/>
        <v>WISC-V Coding</v>
      </c>
      <c r="M72" s="4"/>
      <c r="N72" s="33" t="str">
        <v/>
      </c>
      <c r="O72" s="33" t="str">
        <v/>
      </c>
      <c r="P72" s="33" t="str">
        <v/>
      </c>
      <c r="Q72" s="33" t="str">
        <v/>
      </c>
      <c r="R72" s="33" t="str">
        <v/>
      </c>
      <c r="S72" s="33" t="str">
        <v/>
      </c>
      <c r="T72" s="33" t="str">
        <v/>
      </c>
      <c r="U72" s="33" t="str">
        <v/>
      </c>
      <c r="V72" s="33" t="str">
        <v/>
      </c>
      <c r="W72" s="33" t="str">
        <v/>
      </c>
      <c r="X72" s="33" t="str">
        <v/>
      </c>
      <c r="Y72" s="33" t="str">
        <v/>
      </c>
      <c r="Z72" s="33" t="str">
        <v/>
      </c>
      <c r="AA72" s="33" t="str">
        <v/>
      </c>
      <c r="AB72" s="33" t="str">
        <v/>
      </c>
      <c r="AC72" s="33" t="str">
        <v/>
      </c>
      <c r="AD72" s="33" t="str">
        <v/>
      </c>
      <c r="AE72" s="33" t="str">
        <v/>
      </c>
      <c r="AF72" s="33" t="str">
        <v/>
      </c>
      <c r="AG72" s="33" t="str">
        <v/>
      </c>
      <c r="AH72" s="8" t="str">
        <f t="shared" si="4"/>
        <v>WISC-V Coding</v>
      </c>
    </row>
    <row r="73" spans="1:34" x14ac:dyDescent="0.15">
      <c r="A73" s="3" t="str">
        <f>IF(Correlations!B72="",Correlations!A72,Correlations!B72)</f>
        <v>WISC-V Symbol Search</v>
      </c>
      <c r="B73" s="6"/>
      <c r="C73" s="7" t="str">
        <f>IF(B73="","",ROUND(15*(B73-IF(Correlations!C72=0,100,Correlations!C72))/IF(Correlations!D72=0,15,Correlations!D72)+100,0))</f>
        <v/>
      </c>
      <c r="D73" s="21" t="str">
        <f>IF(INDEX(Cs!B173:U173,1,ComCalc!$P$1),INDEX(Cs!B1714:U1714,1,ComCalc!$P$1),"")</f>
        <v/>
      </c>
      <c r="E73" s="21" t="str">
        <f>IF(INDEX(Cs!B173:U173,1,ComCalc!$P$1),INDEX(Cs!B1817:U1817,1,ComCalc!$P$1),"")</f>
        <v/>
      </c>
      <c r="F73" s="32" t="str">
        <f>IF(INDEX(Cs!B173:U173,1,ComCalc!$P$1),INDEX(Cs!$B$819:$U$819,1,ComCalc!$P$1),"")</f>
        <v/>
      </c>
      <c r="G73" s="32" t="str">
        <f>IF(INDEX(Cs!B173:U173,1,ComCalc!$P$1),INDEX(Cs!B890:U890,1,ComCalc!$P$1),"")</f>
        <v/>
      </c>
      <c r="H73" s="32" t="str">
        <f>IF(INDEX(Cs!B173:U173,1,ComCalc!$P$1),INDEX(Cs!B993:U993,1,ComCalc!$P$1),"")</f>
        <v/>
      </c>
      <c r="I73" s="7" t="str">
        <f>IF(INDEX(Cs!B173:U173,1,ComCalc!$P$1),ROUND(INDEX(Cs!B1508:U1508,1,ComCalc!$P$1),INDEX(Cs!B1611:U1611,1,ComCalc!$P$1)),"")</f>
        <v/>
      </c>
      <c r="J73" s="7" t="str">
        <f>IF(INDEX(Cs!B173:U173,1,ComCalc!$P$1),INDEX(Cs!B1405:U1405,1,ComCalc!$P$1),"")</f>
        <v/>
      </c>
      <c r="K73" s="7" t="str">
        <f>IF(INDEX(Cs!B173:U173,1,ComCalc!$P$1),ROUND(INDEX(Cs!B1199:U1199,1,ComCalc!$P$1),INDEX(Cs!B1302:U1302,1,ComCalc!$P$1)),"")</f>
        <v/>
      </c>
      <c r="L73" s="8" t="str">
        <f t="shared" si="3"/>
        <v>WISC-V Symbol Search</v>
      </c>
      <c r="M73" s="4"/>
      <c r="N73" s="33" t="str">
        <v/>
      </c>
      <c r="O73" s="33" t="str">
        <v/>
      </c>
      <c r="P73" s="33" t="str">
        <v/>
      </c>
      <c r="Q73" s="33" t="str">
        <v/>
      </c>
      <c r="R73" s="33" t="str">
        <v/>
      </c>
      <c r="S73" s="33" t="str">
        <v/>
      </c>
      <c r="T73" s="33" t="str">
        <v/>
      </c>
      <c r="U73" s="33" t="str">
        <v/>
      </c>
      <c r="V73" s="33" t="str">
        <v/>
      </c>
      <c r="W73" s="33" t="str">
        <v/>
      </c>
      <c r="X73" s="33" t="str">
        <v/>
      </c>
      <c r="Y73" s="33" t="str">
        <v/>
      </c>
      <c r="Z73" s="33" t="str">
        <v/>
      </c>
      <c r="AA73" s="33" t="str">
        <v/>
      </c>
      <c r="AB73" s="33" t="str">
        <v/>
      </c>
      <c r="AC73" s="33" t="str">
        <v/>
      </c>
      <c r="AD73" s="33" t="str">
        <v/>
      </c>
      <c r="AE73" s="33" t="str">
        <v/>
      </c>
      <c r="AF73" s="33" t="str">
        <v/>
      </c>
      <c r="AG73" s="33" t="str">
        <v/>
      </c>
      <c r="AH73" s="8" t="str">
        <f t="shared" si="4"/>
        <v>WISC-V Symbol Search</v>
      </c>
    </row>
    <row r="74" spans="1:34" x14ac:dyDescent="0.15">
      <c r="A74" s="3" t="str">
        <f>IF(Correlations!B73="",Correlations!A73,Correlations!B73)</f>
        <v>LWR</v>
      </c>
      <c r="B74" s="6"/>
      <c r="C74" s="7" t="str">
        <f>IF(B74="","",ROUND(15*(B74-IF(Correlations!C73=0,100,Correlations!C73))/IF(Correlations!D73=0,15,Correlations!D73)+100,0))</f>
        <v/>
      </c>
      <c r="D74" s="21" t="str">
        <f>IF(INDEX(Cs!B174:U174,1,ComCalc!$P$1),INDEX(Cs!B1715:U1715,1,ComCalc!$P$1),"")</f>
        <v/>
      </c>
      <c r="E74" s="21" t="str">
        <f>IF(INDEX(Cs!B174:U174,1,ComCalc!$P$1),INDEX(Cs!B1818:U1818,1,ComCalc!$P$1),"")</f>
        <v/>
      </c>
      <c r="F74" s="32" t="str">
        <f>IF(INDEX(Cs!B174:U174,1,ComCalc!$P$1),INDEX(Cs!$B$819:$U$819,1,ComCalc!$P$1),"")</f>
        <v/>
      </c>
      <c r="G74" s="32" t="str">
        <f>IF(INDEX(Cs!B174:U174,1,ComCalc!$P$1),INDEX(Cs!B891:U891,1,ComCalc!$P$1),"")</f>
        <v/>
      </c>
      <c r="H74" s="32" t="str">
        <f>IF(INDEX(Cs!B174:U174,1,ComCalc!$P$1),INDEX(Cs!B994:U994,1,ComCalc!$P$1),"")</f>
        <v/>
      </c>
      <c r="I74" s="7" t="str">
        <f>IF(INDEX(Cs!B174:U174,1,ComCalc!$P$1),ROUND(INDEX(Cs!B1509:U1509,1,ComCalc!$P$1),INDEX(Cs!B1612:U1612,1,ComCalc!$P$1)),"")</f>
        <v/>
      </c>
      <c r="J74" s="7" t="str">
        <f>IF(INDEX(Cs!B174:U174,1,ComCalc!$P$1),INDEX(Cs!B1406:U1406,1,ComCalc!$P$1),"")</f>
        <v/>
      </c>
      <c r="K74" s="7" t="str">
        <f>IF(INDEX(Cs!B174:U174,1,ComCalc!$P$1),ROUND(INDEX(Cs!B1200:U1200,1,ComCalc!$P$1),INDEX(Cs!B1303:U1303,1,ComCalc!$P$1)),"")</f>
        <v/>
      </c>
      <c r="L74" s="8" t="str">
        <f t="shared" si="3"/>
        <v>LWR</v>
      </c>
      <c r="M74" s="4"/>
      <c r="N74" s="33" t="str">
        <v/>
      </c>
      <c r="O74" s="33" t="str">
        <v/>
      </c>
      <c r="P74" s="33" t="str">
        <v/>
      </c>
      <c r="Q74" s="33" t="str">
        <v/>
      </c>
      <c r="R74" s="33" t="str">
        <v/>
      </c>
      <c r="S74" s="33" t="str">
        <v/>
      </c>
      <c r="T74" s="33" t="str">
        <v/>
      </c>
      <c r="U74" s="33" t="str">
        <v/>
      </c>
      <c r="V74" s="33" t="str">
        <v/>
      </c>
      <c r="W74" s="33" t="str">
        <v/>
      </c>
      <c r="X74" s="33" t="str">
        <v/>
      </c>
      <c r="Y74" s="33" t="str">
        <v/>
      </c>
      <c r="Z74" s="33" t="str">
        <v/>
      </c>
      <c r="AA74" s="33" t="str">
        <v/>
      </c>
      <c r="AB74" s="33" t="str">
        <v/>
      </c>
      <c r="AC74" s="33" t="str">
        <v/>
      </c>
      <c r="AD74" s="33" t="str">
        <v/>
      </c>
      <c r="AE74" s="33" t="str">
        <v/>
      </c>
      <c r="AF74" s="33" t="str">
        <v/>
      </c>
      <c r="AG74" s="33" t="str">
        <v/>
      </c>
      <c r="AH74" s="8" t="str">
        <f t="shared" si="4"/>
        <v>LWR</v>
      </c>
    </row>
    <row r="75" spans="1:34" x14ac:dyDescent="0.15">
      <c r="A75" s="3" t="str">
        <f>IF(Correlations!B74="",Correlations!A74,Correlations!B74)</f>
        <v>RC</v>
      </c>
      <c r="B75" s="6"/>
      <c r="C75" s="7" t="str">
        <f>IF(B75="","",ROUND(15*(B75-IF(Correlations!C74=0,100,Correlations!C74))/IF(Correlations!D74=0,15,Correlations!D74)+100,0))</f>
        <v/>
      </c>
      <c r="D75" s="21" t="str">
        <f>IF(INDEX(Cs!B175:U175,1,ComCalc!$P$1),INDEX(Cs!B1716:U1716,1,ComCalc!$P$1),"")</f>
        <v/>
      </c>
      <c r="E75" s="21" t="str">
        <f>IF(INDEX(Cs!B175:U175,1,ComCalc!$P$1),INDEX(Cs!B1819:U1819,1,ComCalc!$P$1),"")</f>
        <v/>
      </c>
      <c r="F75" s="32" t="str">
        <f>IF(INDEX(Cs!B175:U175,1,ComCalc!$P$1),INDEX(Cs!$B$819:$U$819,1,ComCalc!$P$1),"")</f>
        <v/>
      </c>
      <c r="G75" s="32" t="str">
        <f>IF(INDEX(Cs!B175:U175,1,ComCalc!$P$1),INDEX(Cs!B892:U892,1,ComCalc!$P$1),"")</f>
        <v/>
      </c>
      <c r="H75" s="32" t="str">
        <f>IF(INDEX(Cs!B175:U175,1,ComCalc!$P$1),INDEX(Cs!B995:U995,1,ComCalc!$P$1),"")</f>
        <v/>
      </c>
      <c r="I75" s="7" t="str">
        <f>IF(INDEX(Cs!B175:U175,1,ComCalc!$P$1),ROUND(INDEX(Cs!B1510:U1510,1,ComCalc!$P$1),INDEX(Cs!B1613:U1613,1,ComCalc!$P$1)),"")</f>
        <v/>
      </c>
      <c r="J75" s="7" t="str">
        <f>IF(INDEX(Cs!B175:U175,1,ComCalc!$P$1),INDEX(Cs!B1407:U1407,1,ComCalc!$P$1),"")</f>
        <v/>
      </c>
      <c r="K75" s="7" t="str">
        <f>IF(INDEX(Cs!B175:U175,1,ComCalc!$P$1),ROUND(INDEX(Cs!B1201:U1201,1,ComCalc!$P$1),INDEX(Cs!B1304:U1304,1,ComCalc!$P$1)),"")</f>
        <v/>
      </c>
      <c r="L75" s="8" t="str">
        <f t="shared" si="3"/>
        <v>RC</v>
      </c>
      <c r="M75" s="4"/>
      <c r="N75" s="33" t="str">
        <v/>
      </c>
      <c r="O75" s="33" t="str">
        <v/>
      </c>
      <c r="P75" s="33" t="str">
        <v/>
      </c>
      <c r="Q75" s="33" t="str">
        <v/>
      </c>
      <c r="R75" s="33" t="str">
        <v/>
      </c>
      <c r="S75" s="33" t="str">
        <v/>
      </c>
      <c r="T75" s="33" t="str">
        <v/>
      </c>
      <c r="U75" s="33" t="str">
        <v/>
      </c>
      <c r="V75" s="33" t="str">
        <v/>
      </c>
      <c r="W75" s="33" t="str">
        <v/>
      </c>
      <c r="X75" s="33" t="str">
        <v/>
      </c>
      <c r="Y75" s="33" t="str">
        <v/>
      </c>
      <c r="Z75" s="33" t="str">
        <v/>
      </c>
      <c r="AA75" s="33" t="str">
        <v/>
      </c>
      <c r="AB75" s="33" t="str">
        <v/>
      </c>
      <c r="AC75" s="33" t="str">
        <v/>
      </c>
      <c r="AD75" s="33" t="str">
        <v/>
      </c>
      <c r="AE75" s="33" t="str">
        <v/>
      </c>
      <c r="AF75" s="33" t="str">
        <v/>
      </c>
      <c r="AG75" s="33" t="str">
        <v/>
      </c>
      <c r="AH75" s="8" t="str">
        <f t="shared" si="4"/>
        <v>RC</v>
      </c>
    </row>
    <row r="76" spans="1:34" x14ac:dyDescent="0.15">
      <c r="A76" s="3" t="str">
        <f>IF(Correlations!B75="",Correlations!A75,Correlations!B75)</f>
        <v>NWD</v>
      </c>
      <c r="B76" s="6"/>
      <c r="C76" s="7" t="str">
        <f>IF(B76="","",ROUND(15*(B76-IF(Correlations!C75=0,100,Correlations!C75))/IF(Correlations!D75=0,15,Correlations!D75)+100,0))</f>
        <v/>
      </c>
      <c r="D76" s="21" t="str">
        <f>IF(INDEX(Cs!B176:U176,1,ComCalc!$P$1),INDEX(Cs!B1717:U1717,1,ComCalc!$P$1),"")</f>
        <v/>
      </c>
      <c r="E76" s="21" t="str">
        <f>IF(INDEX(Cs!B176:U176,1,ComCalc!$P$1),INDEX(Cs!B1820:U1820,1,ComCalc!$P$1),"")</f>
        <v/>
      </c>
      <c r="F76" s="32" t="str">
        <f>IF(INDEX(Cs!B176:U176,1,ComCalc!$P$1),INDEX(Cs!$B$819:$U$819,1,ComCalc!$P$1),"")</f>
        <v/>
      </c>
      <c r="G76" s="32" t="str">
        <f>IF(INDEX(Cs!B176:U176,1,ComCalc!$P$1),INDEX(Cs!B893:U893,1,ComCalc!$P$1),"")</f>
        <v/>
      </c>
      <c r="H76" s="32" t="str">
        <f>IF(INDEX(Cs!B176:U176,1,ComCalc!$P$1),INDEX(Cs!B996:U996,1,ComCalc!$P$1),"")</f>
        <v/>
      </c>
      <c r="I76" s="7" t="str">
        <f>IF(INDEX(Cs!B176:U176,1,ComCalc!$P$1),ROUND(INDEX(Cs!B1511:U1511,1,ComCalc!$P$1),INDEX(Cs!B1614:U1614,1,ComCalc!$P$1)),"")</f>
        <v/>
      </c>
      <c r="J76" s="7" t="str">
        <f>IF(INDEX(Cs!B176:U176,1,ComCalc!$P$1),INDEX(Cs!B1408:U1408,1,ComCalc!$P$1),"")</f>
        <v/>
      </c>
      <c r="K76" s="7" t="str">
        <f>IF(INDEX(Cs!B176:U176,1,ComCalc!$P$1),ROUND(INDEX(Cs!B1202:U1202,1,ComCalc!$P$1),INDEX(Cs!B1305:U1305,1,ComCalc!$P$1)),"")</f>
        <v/>
      </c>
      <c r="L76" s="8" t="str">
        <f t="shared" si="3"/>
        <v>NWD</v>
      </c>
      <c r="M76" s="4"/>
      <c r="N76" s="33" t="str">
        <v/>
      </c>
      <c r="O76" s="33" t="str">
        <v/>
      </c>
      <c r="P76" s="33" t="str">
        <v/>
      </c>
      <c r="Q76" s="33" t="str">
        <v/>
      </c>
      <c r="R76" s="33" t="str">
        <v/>
      </c>
      <c r="S76" s="33" t="str">
        <v/>
      </c>
      <c r="T76" s="33" t="str">
        <v/>
      </c>
      <c r="U76" s="33" t="str">
        <v/>
      </c>
      <c r="V76" s="33" t="str">
        <v/>
      </c>
      <c r="W76" s="33" t="str">
        <v/>
      </c>
      <c r="X76" s="33" t="str">
        <v/>
      </c>
      <c r="Y76" s="33" t="str">
        <v/>
      </c>
      <c r="Z76" s="33" t="str">
        <v/>
      </c>
      <c r="AA76" s="33" t="str">
        <v/>
      </c>
      <c r="AB76" s="33" t="str">
        <v/>
      </c>
      <c r="AC76" s="33" t="str">
        <v/>
      </c>
      <c r="AD76" s="33" t="str">
        <v/>
      </c>
      <c r="AE76" s="33" t="str">
        <v/>
      </c>
      <c r="AF76" s="33" t="str">
        <v/>
      </c>
      <c r="AG76" s="33" t="str">
        <v/>
      </c>
      <c r="AH76" s="8" t="str">
        <f t="shared" si="4"/>
        <v>NWD</v>
      </c>
    </row>
    <row r="77" spans="1:34" x14ac:dyDescent="0.15">
      <c r="A77" s="3" t="str">
        <f>IF(Correlations!B76="",Correlations!A76,Correlations!B76)</f>
        <v>PP</v>
      </c>
      <c r="B77" s="6"/>
      <c r="C77" s="7" t="str">
        <f>IF(B77="","",ROUND(15*(B77-IF(Correlations!C76=0,100,Correlations!C76))/IF(Correlations!D76=0,15,Correlations!D76)+100,0))</f>
        <v/>
      </c>
      <c r="D77" s="21" t="str">
        <f>IF(INDEX(Cs!B177:U177,1,ComCalc!$P$1),INDEX(Cs!B1718:U1718,1,ComCalc!$P$1),"")</f>
        <v/>
      </c>
      <c r="E77" s="21" t="str">
        <f>IF(INDEX(Cs!B177:U177,1,ComCalc!$P$1),INDEX(Cs!B1821:U1821,1,ComCalc!$P$1),"")</f>
        <v/>
      </c>
      <c r="F77" s="32" t="str">
        <f>IF(INDEX(Cs!B177:U177,1,ComCalc!$P$1),INDEX(Cs!$B$819:$U$819,1,ComCalc!$P$1),"")</f>
        <v/>
      </c>
      <c r="G77" s="32" t="str">
        <f>IF(INDEX(Cs!B177:U177,1,ComCalc!$P$1),INDEX(Cs!B894:U894,1,ComCalc!$P$1),"")</f>
        <v/>
      </c>
      <c r="H77" s="32" t="str">
        <f>IF(INDEX(Cs!B177:U177,1,ComCalc!$P$1),INDEX(Cs!B997:U997,1,ComCalc!$P$1),"")</f>
        <v/>
      </c>
      <c r="I77" s="7" t="str">
        <f>IF(INDEX(Cs!B177:U177,1,ComCalc!$P$1),ROUND(INDEX(Cs!B1512:U1512,1,ComCalc!$P$1),INDEX(Cs!B1615:U1615,1,ComCalc!$P$1)),"")</f>
        <v/>
      </c>
      <c r="J77" s="7" t="str">
        <f>IF(INDEX(Cs!B177:U177,1,ComCalc!$P$1),INDEX(Cs!B1409:U1409,1,ComCalc!$P$1),"")</f>
        <v/>
      </c>
      <c r="K77" s="7" t="str">
        <f>IF(INDEX(Cs!B177:U177,1,ComCalc!$P$1),ROUND(INDEX(Cs!B1203:U1203,1,ComCalc!$P$1),INDEX(Cs!B1306:U1306,1,ComCalc!$P$1)),"")</f>
        <v/>
      </c>
      <c r="L77" s="8" t="str">
        <f t="shared" si="3"/>
        <v>PP</v>
      </c>
      <c r="M77" s="4"/>
      <c r="N77" s="33" t="str">
        <v/>
      </c>
      <c r="O77" s="33" t="str">
        <v/>
      </c>
      <c r="P77" s="33" t="str">
        <v/>
      </c>
      <c r="Q77" s="33" t="str">
        <v/>
      </c>
      <c r="R77" s="33" t="str">
        <v/>
      </c>
      <c r="S77" s="33" t="str">
        <v/>
      </c>
      <c r="T77" s="33" t="str">
        <v/>
      </c>
      <c r="U77" s="33" t="str">
        <v/>
      </c>
      <c r="V77" s="33" t="str">
        <v/>
      </c>
      <c r="W77" s="33" t="str">
        <v/>
      </c>
      <c r="X77" s="33" t="str">
        <v/>
      </c>
      <c r="Y77" s="33" t="str">
        <v/>
      </c>
      <c r="Z77" s="33" t="str">
        <v/>
      </c>
      <c r="AA77" s="33" t="str">
        <v/>
      </c>
      <c r="AB77" s="33" t="str">
        <v/>
      </c>
      <c r="AC77" s="33" t="str">
        <v/>
      </c>
      <c r="AD77" s="33" t="str">
        <v/>
      </c>
      <c r="AE77" s="33" t="str">
        <v/>
      </c>
      <c r="AF77" s="33" t="str">
        <v/>
      </c>
      <c r="AG77" s="33" t="str">
        <v/>
      </c>
      <c r="AH77" s="8" t="str">
        <f t="shared" si="4"/>
        <v>PP</v>
      </c>
    </row>
    <row r="78" spans="1:34" x14ac:dyDescent="0.15">
      <c r="A78" s="3" t="str">
        <f>IF(Correlations!B77="",Correlations!A77,Correlations!B77)</f>
        <v>WRF</v>
      </c>
      <c r="B78" s="6"/>
      <c r="C78" s="7" t="str">
        <f>IF(B78="","",ROUND(15*(B78-IF(Correlations!C77=0,100,Correlations!C77))/IF(Correlations!D77=0,15,Correlations!D77)+100,0))</f>
        <v/>
      </c>
      <c r="D78" s="21" t="str">
        <f>IF(INDEX(Cs!B178:U178,1,ComCalc!$P$1),INDEX(Cs!B1719:U1719,1,ComCalc!$P$1),"")</f>
        <v/>
      </c>
      <c r="E78" s="21" t="str">
        <f>IF(INDEX(Cs!B178:U178,1,ComCalc!$P$1),INDEX(Cs!B1822:U1822,1,ComCalc!$P$1),"")</f>
        <v/>
      </c>
      <c r="F78" s="32" t="str">
        <f>IF(INDEX(Cs!B178:U178,1,ComCalc!$P$1),INDEX(Cs!$B$819:$U$819,1,ComCalc!$P$1),"")</f>
        <v/>
      </c>
      <c r="G78" s="32" t="str">
        <f>IF(INDEX(Cs!B178:U178,1,ComCalc!$P$1),INDEX(Cs!B895:U895,1,ComCalc!$P$1),"")</f>
        <v/>
      </c>
      <c r="H78" s="32" t="str">
        <f>IF(INDEX(Cs!B178:U178,1,ComCalc!$P$1),INDEX(Cs!B998:U998,1,ComCalc!$P$1),"")</f>
        <v/>
      </c>
      <c r="I78" s="7" t="str">
        <f>IF(INDEX(Cs!B178:U178,1,ComCalc!$P$1),ROUND(INDEX(Cs!B1513:U1513,1,ComCalc!$P$1),INDEX(Cs!B1616:U1616,1,ComCalc!$P$1)),"")</f>
        <v/>
      </c>
      <c r="J78" s="7" t="str">
        <f>IF(INDEX(Cs!B178:U178,1,ComCalc!$P$1),INDEX(Cs!B1410:U1410,1,ComCalc!$P$1),"")</f>
        <v/>
      </c>
      <c r="K78" s="7" t="str">
        <f>IF(INDEX(Cs!B178:U178,1,ComCalc!$P$1),ROUND(INDEX(Cs!B1204:U1204,1,ComCalc!$P$1),INDEX(Cs!B1307:U1307,1,ComCalc!$P$1)),"")</f>
        <v/>
      </c>
      <c r="L78" s="8" t="str">
        <f t="shared" si="3"/>
        <v>WRF</v>
      </c>
      <c r="M78" s="4"/>
      <c r="N78" s="33" t="str">
        <v/>
      </c>
      <c r="O78" s="33" t="str">
        <v/>
      </c>
      <c r="P78" s="33" t="str">
        <v/>
      </c>
      <c r="Q78" s="33" t="str">
        <v/>
      </c>
      <c r="R78" s="33" t="str">
        <v/>
      </c>
      <c r="S78" s="33" t="str">
        <v/>
      </c>
      <c r="T78" s="33" t="str">
        <v/>
      </c>
      <c r="U78" s="33" t="str">
        <v/>
      </c>
      <c r="V78" s="33" t="str">
        <v/>
      </c>
      <c r="W78" s="33" t="str">
        <v/>
      </c>
      <c r="X78" s="33" t="str">
        <v/>
      </c>
      <c r="Y78" s="33" t="str">
        <v/>
      </c>
      <c r="Z78" s="33" t="str">
        <v/>
      </c>
      <c r="AA78" s="33" t="str">
        <v/>
      </c>
      <c r="AB78" s="33" t="str">
        <v/>
      </c>
      <c r="AC78" s="33" t="str">
        <v/>
      </c>
      <c r="AD78" s="33" t="str">
        <v/>
      </c>
      <c r="AE78" s="33" t="str">
        <v/>
      </c>
      <c r="AF78" s="33" t="str">
        <v/>
      </c>
      <c r="AG78" s="33" t="str">
        <v/>
      </c>
      <c r="AH78" s="8" t="str">
        <f t="shared" si="4"/>
        <v>WRF</v>
      </c>
    </row>
    <row r="79" spans="1:34" x14ac:dyDescent="0.15">
      <c r="A79" s="3" t="str">
        <f>IF(Correlations!B78="",Correlations!A78,Correlations!B78)</f>
        <v>DF</v>
      </c>
      <c r="B79" s="6"/>
      <c r="C79" s="7" t="str">
        <f>IF(B79="","",ROUND(15*(B79-IF(Correlations!C78=0,100,Correlations!C78))/IF(Correlations!D78=0,15,Correlations!D78)+100,0))</f>
        <v/>
      </c>
      <c r="D79" s="21" t="str">
        <f>IF(INDEX(Cs!B179:U179,1,ComCalc!$P$1),INDEX(Cs!B1720:U1720,1,ComCalc!$P$1),"")</f>
        <v/>
      </c>
      <c r="E79" s="21" t="str">
        <f>IF(INDEX(Cs!B179:U179,1,ComCalc!$P$1),INDEX(Cs!B1823:U1823,1,ComCalc!$P$1),"")</f>
        <v/>
      </c>
      <c r="F79" s="32" t="str">
        <f>IF(INDEX(Cs!B179:U179,1,ComCalc!$P$1),INDEX(Cs!$B$819:$U$819,1,ComCalc!$P$1),"")</f>
        <v/>
      </c>
      <c r="G79" s="32" t="str">
        <f>IF(INDEX(Cs!B179:U179,1,ComCalc!$P$1),INDEX(Cs!B896:U896,1,ComCalc!$P$1),"")</f>
        <v/>
      </c>
      <c r="H79" s="32" t="str">
        <f>IF(INDEX(Cs!B179:U179,1,ComCalc!$P$1),INDEX(Cs!B999:U999,1,ComCalc!$P$1),"")</f>
        <v/>
      </c>
      <c r="I79" s="7" t="str">
        <f>IF(INDEX(Cs!B179:U179,1,ComCalc!$P$1),ROUND(INDEX(Cs!B1514:U1514,1,ComCalc!$P$1),INDEX(Cs!B1617:U1617,1,ComCalc!$P$1)),"")</f>
        <v/>
      </c>
      <c r="J79" s="7" t="str">
        <f>IF(INDEX(Cs!B179:U179,1,ComCalc!$P$1),INDEX(Cs!B1411:U1411,1,ComCalc!$P$1),"")</f>
        <v/>
      </c>
      <c r="K79" s="7" t="str">
        <f>IF(INDEX(Cs!B179:U179,1,ComCalc!$P$1),ROUND(INDEX(Cs!B1205:U1205,1,ComCalc!$P$1),INDEX(Cs!B1308:U1308,1,ComCalc!$P$1)),"")</f>
        <v/>
      </c>
      <c r="L79" s="8" t="str">
        <f t="shared" si="3"/>
        <v>DF</v>
      </c>
      <c r="M79" s="4"/>
      <c r="N79" s="33" t="str">
        <v/>
      </c>
      <c r="O79" s="33" t="str">
        <v/>
      </c>
      <c r="P79" s="33" t="str">
        <v/>
      </c>
      <c r="Q79" s="33" t="str">
        <v/>
      </c>
      <c r="R79" s="33" t="str">
        <v/>
      </c>
      <c r="S79" s="33" t="str">
        <v/>
      </c>
      <c r="T79" s="33" t="str">
        <v/>
      </c>
      <c r="U79" s="33" t="str">
        <v/>
      </c>
      <c r="V79" s="33" t="str">
        <v/>
      </c>
      <c r="W79" s="33" t="str">
        <v/>
      </c>
      <c r="X79" s="33" t="str">
        <v/>
      </c>
      <c r="Y79" s="33" t="str">
        <v/>
      </c>
      <c r="Z79" s="33" t="str">
        <v/>
      </c>
      <c r="AA79" s="33" t="str">
        <v/>
      </c>
      <c r="AB79" s="33" t="str">
        <v/>
      </c>
      <c r="AC79" s="33" t="str">
        <v/>
      </c>
      <c r="AD79" s="33" t="str">
        <v/>
      </c>
      <c r="AE79" s="33" t="str">
        <v/>
      </c>
      <c r="AF79" s="33" t="str">
        <v/>
      </c>
      <c r="AG79" s="33" t="str">
        <v/>
      </c>
      <c r="AH79" s="8" t="str">
        <f t="shared" si="4"/>
        <v>DF</v>
      </c>
    </row>
    <row r="80" spans="1:34" x14ac:dyDescent="0.15">
      <c r="A80" s="3" t="str">
        <f>IF(Correlations!B79="",Correlations!A79,Correlations!B79)</f>
        <v>SRF</v>
      </c>
      <c r="B80" s="6"/>
      <c r="C80" s="7" t="str">
        <f>IF(B80="","",ROUND(15*(B80-IF(Correlations!C79=0,100,Correlations!C79))/IF(Correlations!D79=0,15,Correlations!D79)+100,0))</f>
        <v/>
      </c>
      <c r="D80" s="21" t="str">
        <f>IF(INDEX(Cs!B180:U180,1,ComCalc!$P$1),INDEX(Cs!B1721:U1721,1,ComCalc!$P$1),"")</f>
        <v/>
      </c>
      <c r="E80" s="21" t="str">
        <f>IF(INDEX(Cs!B180:U180,1,ComCalc!$P$1),INDEX(Cs!B1824:U1824,1,ComCalc!$P$1),"")</f>
        <v/>
      </c>
      <c r="F80" s="32" t="str">
        <f>IF(INDEX(Cs!B180:U180,1,ComCalc!$P$1),INDEX(Cs!$B$819:$U$819,1,ComCalc!$P$1),"")</f>
        <v/>
      </c>
      <c r="G80" s="32" t="str">
        <f>IF(INDEX(Cs!B180:U180,1,ComCalc!$P$1),INDEX(Cs!B897:U897,1,ComCalc!$P$1),"")</f>
        <v/>
      </c>
      <c r="H80" s="32" t="str">
        <f>IF(INDEX(Cs!B180:U180,1,ComCalc!$P$1),INDEX(Cs!B1000:U1000,1,ComCalc!$P$1),"")</f>
        <v/>
      </c>
      <c r="I80" s="7" t="str">
        <f>IF(INDEX(Cs!B180:U180,1,ComCalc!$P$1),ROUND(INDEX(Cs!B1515:U1515,1,ComCalc!$P$1),INDEX(Cs!B1618:U1618,1,ComCalc!$P$1)),"")</f>
        <v/>
      </c>
      <c r="J80" s="7" t="str">
        <f>IF(INDEX(Cs!B180:U180,1,ComCalc!$P$1),INDEX(Cs!B1412:U1412,1,ComCalc!$P$1),"")</f>
        <v/>
      </c>
      <c r="K80" s="7" t="str">
        <f>IF(INDEX(Cs!B180:U180,1,ComCalc!$P$1),ROUND(INDEX(Cs!B1206:U1206,1,ComCalc!$P$1),INDEX(Cs!B1309:U1309,1,ComCalc!$P$1)),"")</f>
        <v/>
      </c>
      <c r="L80" s="8" t="str">
        <f t="shared" si="3"/>
        <v>SRF</v>
      </c>
      <c r="M80" s="4"/>
      <c r="N80" s="33" t="str">
        <v/>
      </c>
      <c r="O80" s="33" t="str">
        <v/>
      </c>
      <c r="P80" s="33" t="str">
        <v/>
      </c>
      <c r="Q80" s="33" t="str">
        <v/>
      </c>
      <c r="R80" s="33" t="str">
        <v/>
      </c>
      <c r="S80" s="33" t="str">
        <v/>
      </c>
      <c r="T80" s="33" t="str">
        <v/>
      </c>
      <c r="U80" s="33" t="str">
        <v/>
      </c>
      <c r="V80" s="33" t="str">
        <v/>
      </c>
      <c r="W80" s="33" t="str">
        <v/>
      </c>
      <c r="X80" s="33" t="str">
        <v/>
      </c>
      <c r="Y80" s="33" t="str">
        <v/>
      </c>
      <c r="Z80" s="33" t="str">
        <v/>
      </c>
      <c r="AA80" s="33" t="str">
        <v/>
      </c>
      <c r="AB80" s="33" t="str">
        <v/>
      </c>
      <c r="AC80" s="33" t="str">
        <v/>
      </c>
      <c r="AD80" s="33" t="str">
        <v/>
      </c>
      <c r="AE80" s="33" t="str">
        <v/>
      </c>
      <c r="AF80" s="33" t="str">
        <v/>
      </c>
      <c r="AG80" s="33" t="str">
        <v/>
      </c>
      <c r="AH80" s="8" t="str">
        <f t="shared" si="4"/>
        <v>SRF</v>
      </c>
    </row>
    <row r="81" spans="1:34" x14ac:dyDescent="0.15">
      <c r="A81" s="3" t="str">
        <f>IF(Correlations!B80="",Correlations!A80,Correlations!B80)</f>
        <v>RV</v>
      </c>
      <c r="B81" s="6"/>
      <c r="C81" s="7" t="str">
        <f>IF(B81="","",ROUND(15*(B81-IF(Correlations!C80=0,100,Correlations!C80))/IF(Correlations!D80=0,15,Correlations!D80)+100,0))</f>
        <v/>
      </c>
      <c r="D81" s="21" t="str">
        <f>IF(INDEX(Cs!B181:U181,1,ComCalc!$P$1),INDEX(Cs!B1722:U1722,1,ComCalc!$P$1),"")</f>
        <v/>
      </c>
      <c r="E81" s="21" t="str">
        <f>IF(INDEX(Cs!B181:U181,1,ComCalc!$P$1),INDEX(Cs!B1825:U1825,1,ComCalc!$P$1),"")</f>
        <v/>
      </c>
      <c r="F81" s="32" t="str">
        <f>IF(INDEX(Cs!B181:U181,1,ComCalc!$P$1),INDEX(Cs!$B$819:$U$819,1,ComCalc!$P$1),"")</f>
        <v/>
      </c>
      <c r="G81" s="32" t="str">
        <f>IF(INDEX(Cs!B181:U181,1,ComCalc!$P$1),INDEX(Cs!B898:U898,1,ComCalc!$P$1),"")</f>
        <v/>
      </c>
      <c r="H81" s="32" t="str">
        <f>IF(INDEX(Cs!B181:U181,1,ComCalc!$P$1),INDEX(Cs!B1001:U1001,1,ComCalc!$P$1),"")</f>
        <v/>
      </c>
      <c r="I81" s="7" t="str">
        <f>IF(INDEX(Cs!B181:U181,1,ComCalc!$P$1),ROUND(INDEX(Cs!B1516:U1516,1,ComCalc!$P$1),INDEX(Cs!B1619:U1619,1,ComCalc!$P$1)),"")</f>
        <v/>
      </c>
      <c r="J81" s="7" t="str">
        <f>IF(INDEX(Cs!B181:U181,1,ComCalc!$P$1),INDEX(Cs!B1413:U1413,1,ComCalc!$P$1),"")</f>
        <v/>
      </c>
      <c r="K81" s="7" t="str">
        <f>IF(INDEX(Cs!B181:U181,1,ComCalc!$P$1),ROUND(INDEX(Cs!B1207:U1207,1,ComCalc!$P$1),INDEX(Cs!B1310:U1310,1,ComCalc!$P$1)),"")</f>
        <v/>
      </c>
      <c r="L81" s="8" t="str">
        <f t="shared" si="3"/>
        <v>RV</v>
      </c>
      <c r="M81" s="4"/>
      <c r="N81" s="33" t="str">
        <v/>
      </c>
      <c r="O81" s="33" t="str">
        <v/>
      </c>
      <c r="P81" s="33" t="str">
        <v/>
      </c>
      <c r="Q81" s="33" t="str">
        <v/>
      </c>
      <c r="R81" s="33" t="str">
        <v/>
      </c>
      <c r="S81" s="33" t="str">
        <v/>
      </c>
      <c r="T81" s="33" t="str">
        <v/>
      </c>
      <c r="U81" s="33" t="str">
        <v/>
      </c>
      <c r="V81" s="33" t="str">
        <v/>
      </c>
      <c r="W81" s="33" t="str">
        <v/>
      </c>
      <c r="X81" s="33" t="str">
        <v/>
      </c>
      <c r="Y81" s="33" t="str">
        <v/>
      </c>
      <c r="Z81" s="33" t="str">
        <v/>
      </c>
      <c r="AA81" s="33" t="str">
        <v/>
      </c>
      <c r="AB81" s="33" t="str">
        <v/>
      </c>
      <c r="AC81" s="33" t="str">
        <v/>
      </c>
      <c r="AD81" s="33" t="str">
        <v/>
      </c>
      <c r="AE81" s="33" t="str">
        <v/>
      </c>
      <c r="AF81" s="33" t="str">
        <v/>
      </c>
      <c r="AG81" s="33" t="str">
        <v/>
      </c>
      <c r="AH81" s="8" t="str">
        <f t="shared" si="4"/>
        <v>RV</v>
      </c>
    </row>
    <row r="82" spans="1:34" x14ac:dyDescent="0.15">
      <c r="A82" s="3" t="str">
        <f>IF(Correlations!B81="",Correlations!A81,Correlations!B81)</f>
        <v>MCA</v>
      </c>
      <c r="B82" s="6"/>
      <c r="C82" s="7" t="str">
        <f>IF(B82="","",ROUND(15*(B82-IF(Correlations!C81=0,100,Correlations!C81))/IF(Correlations!D81=0,15,Correlations!D81)+100,0))</f>
        <v/>
      </c>
      <c r="D82" s="21" t="str">
        <f>IF(INDEX(Cs!B182:U182,1,ComCalc!$P$1),INDEX(Cs!B1723:U1723,1,ComCalc!$P$1),"")</f>
        <v/>
      </c>
      <c r="E82" s="21" t="str">
        <f>IF(INDEX(Cs!B182:U182,1,ComCalc!$P$1),INDEX(Cs!B1826:U1826,1,ComCalc!$P$1),"")</f>
        <v/>
      </c>
      <c r="F82" s="32" t="str">
        <f>IF(INDEX(Cs!B182:U182,1,ComCalc!$P$1),INDEX(Cs!$B$819:$U$819,1,ComCalc!$P$1),"")</f>
        <v/>
      </c>
      <c r="G82" s="32" t="str">
        <f>IF(INDEX(Cs!B182:U182,1,ComCalc!$P$1),INDEX(Cs!B899:U899,1,ComCalc!$P$1),"")</f>
        <v/>
      </c>
      <c r="H82" s="32" t="str">
        <f>IF(INDEX(Cs!B182:U182,1,ComCalc!$P$1),INDEX(Cs!B1002:U1002,1,ComCalc!$P$1),"")</f>
        <v/>
      </c>
      <c r="I82" s="7" t="str">
        <f>IF(INDEX(Cs!B182:U182,1,ComCalc!$P$1),ROUND(INDEX(Cs!B1517:U1517,1,ComCalc!$P$1),INDEX(Cs!B1620:U1620,1,ComCalc!$P$1)),"")</f>
        <v/>
      </c>
      <c r="J82" s="7" t="str">
        <f>IF(INDEX(Cs!B182:U182,1,ComCalc!$P$1),INDEX(Cs!B1414:U1414,1,ComCalc!$P$1),"")</f>
        <v/>
      </c>
      <c r="K82" s="7" t="str">
        <f>IF(INDEX(Cs!B182:U182,1,ComCalc!$P$1),ROUND(INDEX(Cs!B1208:U1208,1,ComCalc!$P$1),INDEX(Cs!B1311:U1311,1,ComCalc!$P$1)),"")</f>
        <v/>
      </c>
      <c r="L82" s="8" t="str">
        <f t="shared" si="3"/>
        <v>MCA</v>
      </c>
      <c r="M82" s="4"/>
      <c r="N82" s="33" t="str">
        <v/>
      </c>
      <c r="O82" s="33" t="str">
        <v/>
      </c>
      <c r="P82" s="33" t="str">
        <v/>
      </c>
      <c r="Q82" s="33" t="str">
        <v/>
      </c>
      <c r="R82" s="33" t="str">
        <v/>
      </c>
      <c r="S82" s="33" t="str">
        <v/>
      </c>
      <c r="T82" s="33" t="str">
        <v/>
      </c>
      <c r="U82" s="33" t="str">
        <v/>
      </c>
      <c r="V82" s="33" t="str">
        <v/>
      </c>
      <c r="W82" s="33" t="str">
        <v/>
      </c>
      <c r="X82" s="33" t="str">
        <v/>
      </c>
      <c r="Y82" s="33" t="str">
        <v/>
      </c>
      <c r="Z82" s="33" t="str">
        <v/>
      </c>
      <c r="AA82" s="33" t="str">
        <v/>
      </c>
      <c r="AB82" s="33" t="str">
        <v/>
      </c>
      <c r="AC82" s="33" t="str">
        <v/>
      </c>
      <c r="AD82" s="33" t="str">
        <v/>
      </c>
      <c r="AE82" s="33" t="str">
        <v/>
      </c>
      <c r="AF82" s="33" t="str">
        <v/>
      </c>
      <c r="AG82" s="33" t="str">
        <v/>
      </c>
      <c r="AH82" s="8" t="str">
        <f t="shared" si="4"/>
        <v>MCA</v>
      </c>
    </row>
    <row r="83" spans="1:34" x14ac:dyDescent="0.15">
      <c r="A83" s="3" t="str">
        <f>IF(Correlations!B82="",Correlations!A82,Correlations!B82)</f>
        <v>MC</v>
      </c>
      <c r="B83" s="6"/>
      <c r="C83" s="7" t="str">
        <f>IF(B83="","",ROUND(15*(B83-IF(Correlations!C82=0,100,Correlations!C82))/IF(Correlations!D82=0,15,Correlations!D82)+100,0))</f>
        <v/>
      </c>
      <c r="D83" s="21" t="str">
        <f>IF(INDEX(Cs!B183:U183,1,ComCalc!$P$1),INDEX(Cs!B1724:U1724,1,ComCalc!$P$1),"")</f>
        <v/>
      </c>
      <c r="E83" s="21" t="str">
        <f>IF(INDEX(Cs!B183:U183,1,ComCalc!$P$1),INDEX(Cs!B1827:U1827,1,ComCalc!$P$1),"")</f>
        <v/>
      </c>
      <c r="F83" s="32" t="str">
        <f>IF(INDEX(Cs!B183:U183,1,ComCalc!$P$1),INDEX(Cs!$B$819:$U$819,1,ComCalc!$P$1),"")</f>
        <v/>
      </c>
      <c r="G83" s="32" t="str">
        <f>IF(INDEX(Cs!B183:U183,1,ComCalc!$P$1),INDEX(Cs!B900:U900,1,ComCalc!$P$1),"")</f>
        <v/>
      </c>
      <c r="H83" s="32" t="str">
        <f>IF(INDEX(Cs!B183:U183,1,ComCalc!$P$1),INDEX(Cs!B1003:U1003,1,ComCalc!$P$1),"")</f>
        <v/>
      </c>
      <c r="I83" s="7" t="str">
        <f>IF(INDEX(Cs!B183:U183,1,ComCalc!$P$1),ROUND(INDEX(Cs!B1518:U1518,1,ComCalc!$P$1),INDEX(Cs!B1621:U1621,1,ComCalc!$P$1)),"")</f>
        <v/>
      </c>
      <c r="J83" s="7" t="str">
        <f>IF(INDEX(Cs!B183:U183,1,ComCalc!$P$1),INDEX(Cs!B1415:U1415,1,ComCalc!$P$1),"")</f>
        <v/>
      </c>
      <c r="K83" s="7" t="str">
        <f>IF(INDEX(Cs!B183:U183,1,ComCalc!$P$1),ROUND(INDEX(Cs!B1209:U1209,1,ComCalc!$P$1),INDEX(Cs!B1312:U1312,1,ComCalc!$P$1)),"")</f>
        <v/>
      </c>
      <c r="L83" s="8" t="str">
        <f t="shared" si="3"/>
        <v>MC</v>
      </c>
      <c r="M83" s="4"/>
      <c r="N83" s="33" t="str">
        <v/>
      </c>
      <c r="O83" s="33" t="str">
        <v/>
      </c>
      <c r="P83" s="33" t="str">
        <v/>
      </c>
      <c r="Q83" s="33" t="str">
        <v/>
      </c>
      <c r="R83" s="33" t="str">
        <v/>
      </c>
      <c r="S83" s="33" t="str">
        <v/>
      </c>
      <c r="T83" s="33" t="str">
        <v/>
      </c>
      <c r="U83" s="33" t="str">
        <v/>
      </c>
      <c r="V83" s="33" t="str">
        <v/>
      </c>
      <c r="W83" s="33" t="str">
        <v/>
      </c>
      <c r="X83" s="33" t="str">
        <v/>
      </c>
      <c r="Y83" s="33" t="str">
        <v/>
      </c>
      <c r="Z83" s="33" t="str">
        <v/>
      </c>
      <c r="AA83" s="33" t="str">
        <v/>
      </c>
      <c r="AB83" s="33" t="str">
        <v/>
      </c>
      <c r="AC83" s="33" t="str">
        <v/>
      </c>
      <c r="AD83" s="33" t="str">
        <v/>
      </c>
      <c r="AE83" s="33" t="str">
        <v/>
      </c>
      <c r="AF83" s="33" t="str">
        <v/>
      </c>
      <c r="AG83" s="33" t="str">
        <v/>
      </c>
      <c r="AH83" s="8" t="str">
        <f t="shared" si="4"/>
        <v>MC</v>
      </c>
    </row>
    <row r="84" spans="1:34" x14ac:dyDescent="0.15">
      <c r="A84" s="3" t="str">
        <f>IF(Correlations!B83="",Correlations!A83,Correlations!B83)</f>
        <v>MF</v>
      </c>
      <c r="B84" s="6"/>
      <c r="C84" s="7" t="str">
        <f>IF(B84="","",ROUND(15*(B84-IF(Correlations!C83=0,100,Correlations!C83))/IF(Correlations!D83=0,15,Correlations!D83)+100,0))</f>
        <v/>
      </c>
      <c r="D84" s="21" t="str">
        <f>IF(INDEX(Cs!B184:U184,1,ComCalc!$P$1),INDEX(Cs!B1725:U1725,1,ComCalc!$P$1),"")</f>
        <v/>
      </c>
      <c r="E84" s="21" t="str">
        <f>IF(INDEX(Cs!B184:U184,1,ComCalc!$P$1),INDEX(Cs!B1828:U1828,1,ComCalc!$P$1),"")</f>
        <v/>
      </c>
      <c r="F84" s="32" t="str">
        <f>IF(INDEX(Cs!B184:U184,1,ComCalc!$P$1),INDEX(Cs!$B$819:$U$819,1,ComCalc!$P$1),"")</f>
        <v/>
      </c>
      <c r="G84" s="32" t="str">
        <f>IF(INDEX(Cs!B184:U184,1,ComCalc!$P$1),INDEX(Cs!B901:U901,1,ComCalc!$P$1),"")</f>
        <v/>
      </c>
      <c r="H84" s="32" t="str">
        <f>IF(INDEX(Cs!B184:U184,1,ComCalc!$P$1),INDEX(Cs!B1004:U1004,1,ComCalc!$P$1),"")</f>
        <v/>
      </c>
      <c r="I84" s="7" t="str">
        <f>IF(INDEX(Cs!B184:U184,1,ComCalc!$P$1),ROUND(INDEX(Cs!B1519:U1519,1,ComCalc!$P$1),INDEX(Cs!B1622:U1622,1,ComCalc!$P$1)),"")</f>
        <v/>
      </c>
      <c r="J84" s="7" t="str">
        <f>IF(INDEX(Cs!B184:U184,1,ComCalc!$P$1),INDEX(Cs!B1416:U1416,1,ComCalc!$P$1),"")</f>
        <v/>
      </c>
      <c r="K84" s="7" t="str">
        <f>IF(INDEX(Cs!B184:U184,1,ComCalc!$P$1),ROUND(INDEX(Cs!B1210:U1210,1,ComCalc!$P$1),INDEX(Cs!B1313:U1313,1,ComCalc!$P$1)),"")</f>
        <v/>
      </c>
      <c r="L84" s="8" t="str">
        <f t="shared" si="3"/>
        <v>MF</v>
      </c>
      <c r="M84" s="4"/>
      <c r="N84" s="33" t="str">
        <v/>
      </c>
      <c r="O84" s="33" t="str">
        <v/>
      </c>
      <c r="P84" s="33" t="str">
        <v/>
      </c>
      <c r="Q84" s="33" t="str">
        <v/>
      </c>
      <c r="R84" s="33" t="str">
        <v/>
      </c>
      <c r="S84" s="33" t="str">
        <v/>
      </c>
      <c r="T84" s="33" t="str">
        <v/>
      </c>
      <c r="U84" s="33" t="str">
        <v/>
      </c>
      <c r="V84" s="33" t="str">
        <v/>
      </c>
      <c r="W84" s="33" t="str">
        <v/>
      </c>
      <c r="X84" s="33" t="str">
        <v/>
      </c>
      <c r="Y84" s="33" t="str">
        <v/>
      </c>
      <c r="Z84" s="33" t="str">
        <v/>
      </c>
      <c r="AA84" s="33" t="str">
        <v/>
      </c>
      <c r="AB84" s="33" t="str">
        <v/>
      </c>
      <c r="AC84" s="33" t="str">
        <v/>
      </c>
      <c r="AD84" s="33" t="str">
        <v/>
      </c>
      <c r="AE84" s="33" t="str">
        <v/>
      </c>
      <c r="AF84" s="33" t="str">
        <v/>
      </c>
      <c r="AG84" s="33" t="str">
        <v/>
      </c>
      <c r="AH84" s="8" t="str">
        <f t="shared" si="4"/>
        <v>MF</v>
      </c>
    </row>
    <row r="85" spans="1:34" x14ac:dyDescent="0.15">
      <c r="A85" s="3" t="str">
        <f>IF(Correlations!B84="",Correlations!A84,Correlations!B84)</f>
        <v>WE</v>
      </c>
      <c r="B85" s="6"/>
      <c r="C85" s="7" t="str">
        <f>IF(B85="","",ROUND(15*(B85-IF(Correlations!C84=0,100,Correlations!C84))/IF(Correlations!D84=0,15,Correlations!D84)+100,0))</f>
        <v/>
      </c>
      <c r="D85" s="21" t="str">
        <f>IF(INDEX(Cs!B185:U185,1,ComCalc!$P$1),INDEX(Cs!B1726:U1726,1,ComCalc!$P$1),"")</f>
        <v/>
      </c>
      <c r="E85" s="21" t="str">
        <f>IF(INDEX(Cs!B185:U185,1,ComCalc!$P$1),INDEX(Cs!B1829:U1829,1,ComCalc!$P$1),"")</f>
        <v/>
      </c>
      <c r="F85" s="32" t="str">
        <f>IF(INDEX(Cs!B185:U185,1,ComCalc!$P$1),INDEX(Cs!$B$819:$U$819,1,ComCalc!$P$1),"")</f>
        <v/>
      </c>
      <c r="G85" s="32" t="str">
        <f>IF(INDEX(Cs!B185:U185,1,ComCalc!$P$1),INDEX(Cs!B902:U902,1,ComCalc!$P$1),"")</f>
        <v/>
      </c>
      <c r="H85" s="32" t="str">
        <f>IF(INDEX(Cs!B185:U185,1,ComCalc!$P$1),INDEX(Cs!B1005:U1005,1,ComCalc!$P$1),"")</f>
        <v/>
      </c>
      <c r="I85" s="7" t="str">
        <f>IF(INDEX(Cs!B185:U185,1,ComCalc!$P$1),ROUND(INDEX(Cs!B1520:U1520,1,ComCalc!$P$1),INDEX(Cs!B1623:U1623,1,ComCalc!$P$1)),"")</f>
        <v/>
      </c>
      <c r="J85" s="7" t="str">
        <f>IF(INDEX(Cs!B185:U185,1,ComCalc!$P$1),INDEX(Cs!B1417:U1417,1,ComCalc!$P$1),"")</f>
        <v/>
      </c>
      <c r="K85" s="7" t="str">
        <f>IF(INDEX(Cs!B185:U185,1,ComCalc!$P$1),ROUND(INDEX(Cs!B1211:U1211,1,ComCalc!$P$1),INDEX(Cs!B1314:U1314,1,ComCalc!$P$1)),"")</f>
        <v/>
      </c>
      <c r="L85" s="8" t="str">
        <f t="shared" si="3"/>
        <v>WE</v>
      </c>
      <c r="M85" s="4"/>
      <c r="N85" s="33" t="str">
        <v/>
      </c>
      <c r="O85" s="33" t="str">
        <v/>
      </c>
      <c r="P85" s="33" t="str">
        <v/>
      </c>
      <c r="Q85" s="33" t="str">
        <v/>
      </c>
      <c r="R85" s="33" t="str">
        <v/>
      </c>
      <c r="S85" s="33" t="str">
        <v/>
      </c>
      <c r="T85" s="33" t="str">
        <v/>
      </c>
      <c r="U85" s="33" t="str">
        <v/>
      </c>
      <c r="V85" s="33" t="str">
        <v/>
      </c>
      <c r="W85" s="33" t="str">
        <v/>
      </c>
      <c r="X85" s="33" t="str">
        <v/>
      </c>
      <c r="Y85" s="33" t="str">
        <v/>
      </c>
      <c r="Z85" s="33" t="str">
        <v/>
      </c>
      <c r="AA85" s="33" t="str">
        <v/>
      </c>
      <c r="AB85" s="33" t="str">
        <v/>
      </c>
      <c r="AC85" s="33" t="str">
        <v/>
      </c>
      <c r="AD85" s="33" t="str">
        <v/>
      </c>
      <c r="AE85" s="33" t="str">
        <v/>
      </c>
      <c r="AF85" s="33" t="str">
        <v/>
      </c>
      <c r="AG85" s="33" t="str">
        <v/>
      </c>
      <c r="AH85" s="8" t="str">
        <f t="shared" si="4"/>
        <v>WE</v>
      </c>
    </row>
    <row r="86" spans="1:34" x14ac:dyDescent="0.15">
      <c r="A86" s="3" t="str">
        <f>IF(Correlations!B85="",Correlations!A85,Correlations!B85)</f>
        <v>SP</v>
      </c>
      <c r="B86" s="6"/>
      <c r="C86" s="7" t="str">
        <f>IF(B86="","",ROUND(15*(B86-IF(Correlations!C85=0,100,Correlations!C85))/IF(Correlations!D85=0,15,Correlations!D85)+100,0))</f>
        <v/>
      </c>
      <c r="D86" s="21" t="str">
        <f>IF(INDEX(Cs!B186:U186,1,ComCalc!$P$1),INDEX(Cs!B1727:U1727,1,ComCalc!$P$1),"")</f>
        <v/>
      </c>
      <c r="E86" s="21" t="str">
        <f>IF(INDEX(Cs!B186:U186,1,ComCalc!$P$1),INDEX(Cs!B1830:U1830,1,ComCalc!$P$1),"")</f>
        <v/>
      </c>
      <c r="F86" s="32" t="str">
        <f>IF(INDEX(Cs!B186:U186,1,ComCalc!$P$1),INDEX(Cs!$B$819:$U$819,1,ComCalc!$P$1),"")</f>
        <v/>
      </c>
      <c r="G86" s="32" t="str">
        <f>IF(INDEX(Cs!B186:U186,1,ComCalc!$P$1),INDEX(Cs!B903:U903,1,ComCalc!$P$1),"")</f>
        <v/>
      </c>
      <c r="H86" s="32" t="str">
        <f>IF(INDEX(Cs!B186:U186,1,ComCalc!$P$1),INDEX(Cs!B1006:U1006,1,ComCalc!$P$1),"")</f>
        <v/>
      </c>
      <c r="I86" s="7" t="str">
        <f>IF(INDEX(Cs!B186:U186,1,ComCalc!$P$1),ROUND(INDEX(Cs!B1521:U1521,1,ComCalc!$P$1),INDEX(Cs!B1624:U1624,1,ComCalc!$P$1)),"")</f>
        <v/>
      </c>
      <c r="J86" s="7" t="str">
        <f>IF(INDEX(Cs!B186:U186,1,ComCalc!$P$1),INDEX(Cs!B1418:U1418,1,ComCalc!$P$1),"")</f>
        <v/>
      </c>
      <c r="K86" s="7" t="str">
        <f>IF(INDEX(Cs!B186:U186,1,ComCalc!$P$1),ROUND(INDEX(Cs!B1212:U1212,1,ComCalc!$P$1),INDEX(Cs!B1315:U1315,1,ComCalc!$P$1)),"")</f>
        <v/>
      </c>
      <c r="L86" s="8" t="str">
        <f t="shared" si="3"/>
        <v>SP</v>
      </c>
      <c r="M86" s="4"/>
      <c r="N86" s="33" t="str">
        <v/>
      </c>
      <c r="O86" s="33" t="str">
        <v/>
      </c>
      <c r="P86" s="33" t="str">
        <v/>
      </c>
      <c r="Q86" s="33" t="str">
        <v/>
      </c>
      <c r="R86" s="33" t="str">
        <v/>
      </c>
      <c r="S86" s="33" t="str">
        <v/>
      </c>
      <c r="T86" s="33" t="str">
        <v/>
      </c>
      <c r="U86" s="33" t="str">
        <v/>
      </c>
      <c r="V86" s="33" t="str">
        <v/>
      </c>
      <c r="W86" s="33" t="str">
        <v/>
      </c>
      <c r="X86" s="33" t="str">
        <v/>
      </c>
      <c r="Y86" s="33" t="str">
        <v/>
      </c>
      <c r="Z86" s="33" t="str">
        <v/>
      </c>
      <c r="AA86" s="33" t="str">
        <v/>
      </c>
      <c r="AB86" s="33" t="str">
        <v/>
      </c>
      <c r="AC86" s="33" t="str">
        <v/>
      </c>
      <c r="AD86" s="33" t="str">
        <v/>
      </c>
      <c r="AE86" s="33" t="str">
        <v/>
      </c>
      <c r="AF86" s="33" t="str">
        <v/>
      </c>
      <c r="AG86" s="33" t="str">
        <v/>
      </c>
      <c r="AH86" s="8" t="str">
        <f t="shared" si="4"/>
        <v>SP</v>
      </c>
    </row>
    <row r="87" spans="1:34" x14ac:dyDescent="0.15">
      <c r="A87" s="3" t="str">
        <f>IF(Correlations!B86="",Correlations!A86,Correlations!B86)</f>
        <v>WF</v>
      </c>
      <c r="B87" s="6"/>
      <c r="C87" s="7" t="str">
        <f>IF(B87="","",ROUND(15*(B87-IF(Correlations!C86=0,100,Correlations!C86))/IF(Correlations!D86=0,15,Correlations!D86)+100,0))</f>
        <v/>
      </c>
      <c r="D87" s="21" t="str">
        <f>IF(INDEX(Cs!B187:U187,1,ComCalc!$P$1),INDEX(Cs!B1728:U1728,1,ComCalc!$P$1),"")</f>
        <v/>
      </c>
      <c r="E87" s="21" t="str">
        <f>IF(INDEX(Cs!B187:U187,1,ComCalc!$P$1),INDEX(Cs!B1831:U1831,1,ComCalc!$P$1),"")</f>
        <v/>
      </c>
      <c r="F87" s="32" t="str">
        <f>IF(INDEX(Cs!B187:U187,1,ComCalc!$P$1),INDEX(Cs!$B$819:$U$819,1,ComCalc!$P$1),"")</f>
        <v/>
      </c>
      <c r="G87" s="32" t="str">
        <f>IF(INDEX(Cs!B187:U187,1,ComCalc!$P$1),INDEX(Cs!B904:U904,1,ComCalc!$P$1),"")</f>
        <v/>
      </c>
      <c r="H87" s="32" t="str">
        <f>IF(INDEX(Cs!B187:U187,1,ComCalc!$P$1),INDEX(Cs!B1007:U1007,1,ComCalc!$P$1),"")</f>
        <v/>
      </c>
      <c r="I87" s="7" t="str">
        <f>IF(INDEX(Cs!B187:U187,1,ComCalc!$P$1),ROUND(INDEX(Cs!B1522:U1522,1,ComCalc!$P$1),INDEX(Cs!B1625:U1625,1,ComCalc!$P$1)),"")</f>
        <v/>
      </c>
      <c r="J87" s="7" t="str">
        <f>IF(INDEX(Cs!B187:U187,1,ComCalc!$P$1),INDEX(Cs!B1419:U1419,1,ComCalc!$P$1),"")</f>
        <v/>
      </c>
      <c r="K87" s="7" t="str">
        <f>IF(INDEX(Cs!B187:U187,1,ComCalc!$P$1),ROUND(INDEX(Cs!B1213:U1213,1,ComCalc!$P$1),INDEX(Cs!B1316:U1316,1,ComCalc!$P$1)),"")</f>
        <v/>
      </c>
      <c r="L87" s="8" t="str">
        <f t="shared" si="3"/>
        <v>WF</v>
      </c>
      <c r="M87" s="4"/>
      <c r="N87" s="33" t="str">
        <v/>
      </c>
      <c r="O87" s="33" t="str">
        <v/>
      </c>
      <c r="P87" s="33" t="str">
        <v/>
      </c>
      <c r="Q87" s="33" t="str">
        <v/>
      </c>
      <c r="R87" s="33" t="str">
        <v/>
      </c>
      <c r="S87" s="33" t="str">
        <v/>
      </c>
      <c r="T87" s="33" t="str">
        <v/>
      </c>
      <c r="U87" s="33" t="str">
        <v/>
      </c>
      <c r="V87" s="33" t="str">
        <v/>
      </c>
      <c r="W87" s="33" t="str">
        <v/>
      </c>
      <c r="X87" s="33" t="str">
        <v/>
      </c>
      <c r="Y87" s="33" t="str">
        <v/>
      </c>
      <c r="Z87" s="33" t="str">
        <v/>
      </c>
      <c r="AA87" s="33" t="str">
        <v/>
      </c>
      <c r="AB87" s="33" t="str">
        <v/>
      </c>
      <c r="AC87" s="33" t="str">
        <v/>
      </c>
      <c r="AD87" s="33" t="str">
        <v/>
      </c>
      <c r="AE87" s="33" t="str">
        <v/>
      </c>
      <c r="AF87" s="33" t="str">
        <v/>
      </c>
      <c r="AG87" s="33" t="str">
        <v/>
      </c>
      <c r="AH87" s="8" t="str">
        <f t="shared" si="4"/>
        <v>WF</v>
      </c>
    </row>
    <row r="88" spans="1:34" x14ac:dyDescent="0.15">
      <c r="A88" s="3" t="str">
        <f>IF(Correlations!B87="",Correlations!A87,Correlations!B87)</f>
        <v>LC</v>
      </c>
      <c r="B88" s="6"/>
      <c r="C88" s="7" t="str">
        <f>IF(B88="","",ROUND(15*(B88-IF(Correlations!C87=0,100,Correlations!C87))/IF(Correlations!D87=0,15,Correlations!D87)+100,0))</f>
        <v/>
      </c>
      <c r="D88" s="21" t="str">
        <f>IF(INDEX(Cs!B188:U188,1,ComCalc!$P$1),INDEX(Cs!B1729:U1729,1,ComCalc!$P$1),"")</f>
        <v/>
      </c>
      <c r="E88" s="21" t="str">
        <f>IF(INDEX(Cs!B188:U188,1,ComCalc!$P$1),INDEX(Cs!B1832:U1832,1,ComCalc!$P$1),"")</f>
        <v/>
      </c>
      <c r="F88" s="32" t="str">
        <f>IF(INDEX(Cs!B188:U188,1,ComCalc!$P$1),INDEX(Cs!$B$819:$U$819,1,ComCalc!$P$1),"")</f>
        <v/>
      </c>
      <c r="G88" s="32" t="str">
        <f>IF(INDEX(Cs!B188:U188,1,ComCalc!$P$1),INDEX(Cs!B905:U905,1,ComCalc!$P$1),"")</f>
        <v/>
      </c>
      <c r="H88" s="32" t="str">
        <f>IF(INDEX(Cs!B188:U188,1,ComCalc!$P$1),INDEX(Cs!B1008:U1008,1,ComCalc!$P$1),"")</f>
        <v/>
      </c>
      <c r="I88" s="7" t="str">
        <f>IF(INDEX(Cs!B188:U188,1,ComCalc!$P$1),ROUND(INDEX(Cs!B1523:U1523,1,ComCalc!$P$1),INDEX(Cs!B1626:U1626,1,ComCalc!$P$1)),"")</f>
        <v/>
      </c>
      <c r="J88" s="7" t="str">
        <f>IF(INDEX(Cs!B188:U188,1,ComCalc!$P$1),INDEX(Cs!B1420:U1420,1,ComCalc!$P$1),"")</f>
        <v/>
      </c>
      <c r="K88" s="7" t="str">
        <f>IF(INDEX(Cs!B188:U188,1,ComCalc!$P$1),ROUND(INDEX(Cs!B1214:U1214,1,ComCalc!$P$1),INDEX(Cs!B1317:U1317,1,ComCalc!$P$1)),"")</f>
        <v/>
      </c>
      <c r="L88" s="8" t="str">
        <f t="shared" si="3"/>
        <v>LC</v>
      </c>
      <c r="M88" s="4"/>
      <c r="N88" s="33" t="str">
        <v/>
      </c>
      <c r="O88" s="33" t="str">
        <v/>
      </c>
      <c r="P88" s="33" t="str">
        <v/>
      </c>
      <c r="Q88" s="33" t="str">
        <v/>
      </c>
      <c r="R88" s="33" t="str">
        <v/>
      </c>
      <c r="S88" s="33" t="str">
        <v/>
      </c>
      <c r="T88" s="33" t="str">
        <v/>
      </c>
      <c r="U88" s="33" t="str">
        <v/>
      </c>
      <c r="V88" s="33" t="str">
        <v/>
      </c>
      <c r="W88" s="33" t="str">
        <v/>
      </c>
      <c r="X88" s="33" t="str">
        <v/>
      </c>
      <c r="Y88" s="33" t="str">
        <v/>
      </c>
      <c r="Z88" s="33" t="str">
        <v/>
      </c>
      <c r="AA88" s="33" t="str">
        <v/>
      </c>
      <c r="AB88" s="33" t="str">
        <v/>
      </c>
      <c r="AC88" s="33" t="str">
        <v/>
      </c>
      <c r="AD88" s="33" t="str">
        <v/>
      </c>
      <c r="AE88" s="33" t="str">
        <v/>
      </c>
      <c r="AF88" s="33" t="str">
        <v/>
      </c>
      <c r="AG88" s="33" t="str">
        <v/>
      </c>
      <c r="AH88" s="8" t="str">
        <f t="shared" si="4"/>
        <v>LC</v>
      </c>
    </row>
    <row r="89" spans="1:34" x14ac:dyDescent="0.15">
      <c r="A89" s="3" t="str">
        <f>IF(Correlations!B88="",Correlations!A88,Correlations!B88)</f>
        <v>OE</v>
      </c>
      <c r="B89" s="6"/>
      <c r="C89" s="7" t="str">
        <f>IF(B89="","",ROUND(15*(B89-IF(Correlations!C88=0,100,Correlations!C88))/IF(Correlations!D88=0,15,Correlations!D88)+100,0))</f>
        <v/>
      </c>
      <c r="D89" s="21" t="str">
        <f>IF(INDEX(Cs!B189:U189,1,ComCalc!$P$1),INDEX(Cs!B1730:U1730,1,ComCalc!$P$1),"")</f>
        <v/>
      </c>
      <c r="E89" s="21" t="str">
        <f>IF(INDEX(Cs!B189:U189,1,ComCalc!$P$1),INDEX(Cs!B1833:U1833,1,ComCalc!$P$1),"")</f>
        <v/>
      </c>
      <c r="F89" s="32" t="str">
        <f>IF(INDEX(Cs!B189:U189,1,ComCalc!$P$1),INDEX(Cs!$B$819:$U$819,1,ComCalc!$P$1),"")</f>
        <v/>
      </c>
      <c r="G89" s="32" t="str">
        <f>IF(INDEX(Cs!B189:U189,1,ComCalc!$P$1),INDEX(Cs!B906:U906,1,ComCalc!$P$1),"")</f>
        <v/>
      </c>
      <c r="H89" s="32" t="str">
        <f>IF(INDEX(Cs!B189:U189,1,ComCalc!$P$1),INDEX(Cs!B1009:U1009,1,ComCalc!$P$1),"")</f>
        <v/>
      </c>
      <c r="I89" s="7" t="str">
        <f>IF(INDEX(Cs!B189:U189,1,ComCalc!$P$1),ROUND(INDEX(Cs!B1524:U1524,1,ComCalc!$P$1),INDEX(Cs!B1627:U1627,1,ComCalc!$P$1)),"")</f>
        <v/>
      </c>
      <c r="J89" s="7" t="str">
        <f>IF(INDEX(Cs!B189:U189,1,ComCalc!$P$1),INDEX(Cs!B1421:U1421,1,ComCalc!$P$1),"")</f>
        <v/>
      </c>
      <c r="K89" s="7" t="str">
        <f>IF(INDEX(Cs!B189:U189,1,ComCalc!$P$1),ROUND(INDEX(Cs!B1215:U1215,1,ComCalc!$P$1),INDEX(Cs!B1318:U1318,1,ComCalc!$P$1)),"")</f>
        <v/>
      </c>
      <c r="L89" s="8" t="str">
        <f t="shared" si="3"/>
        <v>OE</v>
      </c>
      <c r="M89" s="4"/>
      <c r="N89" s="33" t="str">
        <v/>
      </c>
      <c r="O89" s="33" t="str">
        <v/>
      </c>
      <c r="P89" s="33" t="str">
        <v/>
      </c>
      <c r="Q89" s="33" t="str">
        <v/>
      </c>
      <c r="R89" s="33" t="str">
        <v/>
      </c>
      <c r="S89" s="33" t="str">
        <v/>
      </c>
      <c r="T89" s="33" t="str">
        <v/>
      </c>
      <c r="U89" s="33" t="str">
        <v/>
      </c>
      <c r="V89" s="33" t="str">
        <v/>
      </c>
      <c r="W89" s="33" t="str">
        <v/>
      </c>
      <c r="X89" s="33" t="str">
        <v/>
      </c>
      <c r="Y89" s="33" t="str">
        <v/>
      </c>
      <c r="Z89" s="33" t="str">
        <v/>
      </c>
      <c r="AA89" s="33" t="str">
        <v/>
      </c>
      <c r="AB89" s="33" t="str">
        <v/>
      </c>
      <c r="AC89" s="33" t="str">
        <v/>
      </c>
      <c r="AD89" s="33" t="str">
        <v/>
      </c>
      <c r="AE89" s="33" t="str">
        <v/>
      </c>
      <c r="AF89" s="33" t="str">
        <v/>
      </c>
      <c r="AG89" s="33" t="str">
        <v/>
      </c>
      <c r="AH89" s="8" t="str">
        <f t="shared" si="4"/>
        <v>OE</v>
      </c>
    </row>
    <row r="90" spans="1:34" x14ac:dyDescent="0.15">
      <c r="A90" s="3" t="str">
        <f>IF(Correlations!B89="",Correlations!A89,Correlations!B89)</f>
        <v>AF</v>
      </c>
      <c r="B90" s="6"/>
      <c r="C90" s="7" t="str">
        <f>IF(B90="","",ROUND(15*(B90-IF(Correlations!C89=0,100,Correlations!C89))/IF(Correlations!D89=0,15,Correlations!D89)+100,0))</f>
        <v/>
      </c>
      <c r="D90" s="21" t="str">
        <f>IF(INDEX(Cs!B190:U190,1,ComCalc!$P$1),INDEX(Cs!B1731:U1731,1,ComCalc!$P$1),"")</f>
        <v/>
      </c>
      <c r="E90" s="21" t="str">
        <f>IF(INDEX(Cs!B190:U190,1,ComCalc!$P$1),INDEX(Cs!B1834:U1834,1,ComCalc!$P$1),"")</f>
        <v/>
      </c>
      <c r="F90" s="32" t="str">
        <f>IF(INDEX(Cs!B190:U190,1,ComCalc!$P$1),INDEX(Cs!$B$819:$U$819,1,ComCalc!$P$1),"")</f>
        <v/>
      </c>
      <c r="G90" s="32" t="str">
        <f>IF(INDEX(Cs!B190:U190,1,ComCalc!$P$1),INDEX(Cs!B907:U907,1,ComCalc!$P$1),"")</f>
        <v/>
      </c>
      <c r="H90" s="32" t="str">
        <f>IF(INDEX(Cs!B190:U190,1,ComCalc!$P$1),INDEX(Cs!B1010:U1010,1,ComCalc!$P$1),"")</f>
        <v/>
      </c>
      <c r="I90" s="7" t="str">
        <f>IF(INDEX(Cs!B190:U190,1,ComCalc!$P$1),ROUND(INDEX(Cs!B1525:U1525,1,ComCalc!$P$1),INDEX(Cs!B1628:U1628,1,ComCalc!$P$1)),"")</f>
        <v/>
      </c>
      <c r="J90" s="7" t="str">
        <f>IF(INDEX(Cs!B190:U190,1,ComCalc!$P$1),INDEX(Cs!B1422:U1422,1,ComCalc!$P$1),"")</f>
        <v/>
      </c>
      <c r="K90" s="7" t="str">
        <f>IF(INDEX(Cs!B190:U190,1,ComCalc!$P$1),ROUND(INDEX(Cs!B1216:U1216,1,ComCalc!$P$1),INDEX(Cs!B1319:U1319,1,ComCalc!$P$1)),"")</f>
        <v/>
      </c>
      <c r="L90" s="8" t="str">
        <f t="shared" si="3"/>
        <v>AF</v>
      </c>
      <c r="M90" s="4"/>
      <c r="N90" s="33" t="str">
        <v/>
      </c>
      <c r="O90" s="33" t="str">
        <v/>
      </c>
      <c r="P90" s="33" t="str">
        <v/>
      </c>
      <c r="Q90" s="33" t="str">
        <v/>
      </c>
      <c r="R90" s="33" t="str">
        <v/>
      </c>
      <c r="S90" s="33" t="str">
        <v/>
      </c>
      <c r="T90" s="33" t="str">
        <v/>
      </c>
      <c r="U90" s="33" t="str">
        <v/>
      </c>
      <c r="V90" s="33" t="str">
        <v/>
      </c>
      <c r="W90" s="33" t="str">
        <v/>
      </c>
      <c r="X90" s="33" t="str">
        <v/>
      </c>
      <c r="Y90" s="33" t="str">
        <v/>
      </c>
      <c r="Z90" s="33" t="str">
        <v/>
      </c>
      <c r="AA90" s="33" t="str">
        <v/>
      </c>
      <c r="AB90" s="33" t="str">
        <v/>
      </c>
      <c r="AC90" s="33" t="str">
        <v/>
      </c>
      <c r="AD90" s="33" t="str">
        <v/>
      </c>
      <c r="AE90" s="33" t="str">
        <v/>
      </c>
      <c r="AF90" s="33" t="str">
        <v/>
      </c>
      <c r="AG90" s="33" t="str">
        <v/>
      </c>
      <c r="AH90" s="8" t="str">
        <f t="shared" si="4"/>
        <v>AF</v>
      </c>
    </row>
    <row r="91" spans="1:34" x14ac:dyDescent="0.15">
      <c r="A91" s="3" t="str">
        <f>IF(Correlations!B90="",Correlations!A90,Correlations!B90)</f>
        <v>ONF</v>
      </c>
      <c r="B91" s="6"/>
      <c r="C91" s="7" t="str">
        <f>IF(B91="","",ROUND(15*(B91-IF(Correlations!C90=0,100,Correlations!C90))/IF(Correlations!D90=0,15,Correlations!D90)+100,0))</f>
        <v/>
      </c>
      <c r="D91" s="21" t="str">
        <f>IF(INDEX(Cs!B191:U191,1,ComCalc!$P$1),INDEX(Cs!B1732:U1732,1,ComCalc!$P$1),"")</f>
        <v/>
      </c>
      <c r="E91" s="21" t="str">
        <f>IF(INDEX(Cs!B191:U191,1,ComCalc!$P$1),INDEX(Cs!B1835:U1835,1,ComCalc!$P$1),"")</f>
        <v/>
      </c>
      <c r="F91" s="32" t="str">
        <f>IF(INDEX(Cs!B191:U191,1,ComCalc!$P$1),INDEX(Cs!$B$819:$U$819,1,ComCalc!$P$1),"")</f>
        <v/>
      </c>
      <c r="G91" s="32" t="str">
        <f>IF(INDEX(Cs!B191:U191,1,ComCalc!$P$1),INDEX(Cs!B908:U908,1,ComCalc!$P$1),"")</f>
        <v/>
      </c>
      <c r="H91" s="32" t="str">
        <f>IF(INDEX(Cs!B191:U191,1,ComCalc!$P$1),INDEX(Cs!B1011:U1011,1,ComCalc!$P$1),"")</f>
        <v/>
      </c>
      <c r="I91" s="7" t="str">
        <f>IF(INDEX(Cs!B191:U191,1,ComCalc!$P$1),ROUND(INDEX(Cs!B1526:U1526,1,ComCalc!$P$1),INDEX(Cs!B1629:U1629,1,ComCalc!$P$1)),"")</f>
        <v/>
      </c>
      <c r="J91" s="7" t="str">
        <f>IF(INDEX(Cs!B191:U191,1,ComCalc!$P$1),INDEX(Cs!B1423:U1423,1,ComCalc!$P$1),"")</f>
        <v/>
      </c>
      <c r="K91" s="7" t="str">
        <f>IF(INDEX(Cs!B191:U191,1,ComCalc!$P$1),ROUND(INDEX(Cs!B1217:U1217,1,ComCalc!$P$1),INDEX(Cs!B1320:U1320,1,ComCalc!$P$1)),"")</f>
        <v/>
      </c>
      <c r="L91" s="8" t="str">
        <f t="shared" si="3"/>
        <v>ONF</v>
      </c>
      <c r="M91" s="4"/>
      <c r="N91" s="33" t="str">
        <v/>
      </c>
      <c r="O91" s="33" t="str">
        <v/>
      </c>
      <c r="P91" s="33" t="str">
        <v/>
      </c>
      <c r="Q91" s="33" t="str">
        <v/>
      </c>
      <c r="R91" s="33" t="str">
        <v/>
      </c>
      <c r="S91" s="33" t="str">
        <v/>
      </c>
      <c r="T91" s="33" t="str">
        <v/>
      </c>
      <c r="U91" s="33" t="str">
        <v/>
      </c>
      <c r="V91" s="33" t="str">
        <v/>
      </c>
      <c r="W91" s="33" t="str">
        <v/>
      </c>
      <c r="X91" s="33" t="str">
        <v/>
      </c>
      <c r="Y91" s="33" t="str">
        <v/>
      </c>
      <c r="Z91" s="33" t="str">
        <v/>
      </c>
      <c r="AA91" s="33" t="str">
        <v/>
      </c>
      <c r="AB91" s="33" t="str">
        <v/>
      </c>
      <c r="AC91" s="33" t="str">
        <v/>
      </c>
      <c r="AD91" s="33" t="str">
        <v/>
      </c>
      <c r="AE91" s="33" t="str">
        <v/>
      </c>
      <c r="AF91" s="33" t="str">
        <v/>
      </c>
      <c r="AG91" s="33" t="str">
        <v/>
      </c>
      <c r="AH91" s="8" t="str">
        <f t="shared" si="4"/>
        <v>ONF</v>
      </c>
    </row>
    <row r="92" spans="1:34" x14ac:dyDescent="0.15">
      <c r="A92" s="3" t="str">
        <f>IF(Correlations!B91="",Correlations!A91,Correlations!B91)</f>
        <v>LNF</v>
      </c>
      <c r="B92" s="6"/>
      <c r="C92" s="7" t="str">
        <f>IF(B92="","",ROUND(15*(B92-IF(Correlations!C91=0,100,Correlations!C91))/IF(Correlations!D91=0,15,Correlations!D91)+100,0))</f>
        <v/>
      </c>
      <c r="D92" s="21" t="str">
        <f>IF(INDEX(Cs!B192:U192,1,ComCalc!$P$1),INDEX(Cs!B1733:U1733,1,ComCalc!$P$1),"")</f>
        <v/>
      </c>
      <c r="E92" s="21" t="str">
        <f>IF(INDEX(Cs!B192:U192,1,ComCalc!$P$1),INDEX(Cs!B1836:U1836,1,ComCalc!$P$1),"")</f>
        <v/>
      </c>
      <c r="F92" s="32" t="str">
        <f>IF(INDEX(Cs!B192:U192,1,ComCalc!$P$1),INDEX(Cs!$B$819:$U$819,1,ComCalc!$P$1),"")</f>
        <v/>
      </c>
      <c r="G92" s="32" t="str">
        <f>IF(INDEX(Cs!B192:U192,1,ComCalc!$P$1),INDEX(Cs!B909:U909,1,ComCalc!$P$1),"")</f>
        <v/>
      </c>
      <c r="H92" s="32" t="str">
        <f>IF(INDEX(Cs!B192:U192,1,ComCalc!$P$1),INDEX(Cs!B1012:U1012,1,ComCalc!$P$1),"")</f>
        <v/>
      </c>
      <c r="I92" s="7" t="str">
        <f>IF(INDEX(Cs!B192:U192,1,ComCalc!$P$1),ROUND(INDEX(Cs!B1527:U1527,1,ComCalc!$P$1),INDEX(Cs!B1630:U1630,1,ComCalc!$P$1)),"")</f>
        <v/>
      </c>
      <c r="J92" s="7" t="str">
        <f>IF(INDEX(Cs!B192:U192,1,ComCalc!$P$1),INDEX(Cs!B1424:U1424,1,ComCalc!$P$1),"")</f>
        <v/>
      </c>
      <c r="K92" s="7" t="str">
        <f>IF(INDEX(Cs!B192:U192,1,ComCalc!$P$1),ROUND(INDEX(Cs!B1218:U1218,1,ComCalc!$P$1),INDEX(Cs!B1321:U1321,1,ComCalc!$P$1)),"")</f>
        <v/>
      </c>
      <c r="L92" s="8" t="str">
        <f t="shared" si="3"/>
        <v>LNF</v>
      </c>
      <c r="M92" s="4"/>
      <c r="N92" s="33" t="str">
        <v/>
      </c>
      <c r="O92" s="33" t="str">
        <v/>
      </c>
      <c r="P92" s="33" t="str">
        <v/>
      </c>
      <c r="Q92" s="33" t="str">
        <v/>
      </c>
      <c r="R92" s="33" t="str">
        <v/>
      </c>
      <c r="S92" s="33" t="str">
        <v/>
      </c>
      <c r="T92" s="33" t="str">
        <v/>
      </c>
      <c r="U92" s="33" t="str">
        <v/>
      </c>
      <c r="V92" s="33" t="str">
        <v/>
      </c>
      <c r="W92" s="33" t="str">
        <v/>
      </c>
      <c r="X92" s="33" t="str">
        <v/>
      </c>
      <c r="Y92" s="33" t="str">
        <v/>
      </c>
      <c r="Z92" s="33" t="str">
        <v/>
      </c>
      <c r="AA92" s="33" t="str">
        <v/>
      </c>
      <c r="AB92" s="33" t="str">
        <v/>
      </c>
      <c r="AC92" s="33" t="str">
        <v/>
      </c>
      <c r="AD92" s="33" t="str">
        <v/>
      </c>
      <c r="AE92" s="33" t="str">
        <v/>
      </c>
      <c r="AF92" s="33" t="str">
        <v/>
      </c>
      <c r="AG92" s="33" t="str">
        <v/>
      </c>
      <c r="AH92" s="8" t="str">
        <f t="shared" si="4"/>
        <v>LNF</v>
      </c>
    </row>
    <row r="93" spans="1:34" x14ac:dyDescent="0.15">
      <c r="A93" s="3" t="str">
        <f>IF(Correlations!B92="",Correlations!A92,Correlations!B92)</f>
        <v>RD</v>
      </c>
      <c r="B93" s="6"/>
      <c r="C93" s="7" t="str">
        <f>IF(B93="","",ROUND(15*(B93-IF(Correlations!C92=0,100,Correlations!C92))/IF(Correlations!D92=0,15,Correlations!D92)+100,0))</f>
        <v/>
      </c>
      <c r="D93" s="21" t="str">
        <f>IF(INDEX(Cs!B193:U193,1,ComCalc!$P$1),INDEX(Cs!B1734:U1734,1,ComCalc!$P$1),"")</f>
        <v/>
      </c>
      <c r="E93" s="21" t="str">
        <f>IF(INDEX(Cs!B193:U193,1,ComCalc!$P$1),INDEX(Cs!B1837:U1837,1,ComCalc!$P$1),"")</f>
        <v/>
      </c>
      <c r="F93" s="32" t="str">
        <f>IF(INDEX(Cs!B193:U193,1,ComCalc!$P$1),INDEX(Cs!$B$819:$U$819,1,ComCalc!$P$1),"")</f>
        <v/>
      </c>
      <c r="G93" s="32" t="str">
        <f>IF(INDEX(Cs!B193:U193,1,ComCalc!$P$1),INDEX(Cs!B910:U910,1,ComCalc!$P$1),"")</f>
        <v/>
      </c>
      <c r="H93" s="32" t="str">
        <f>IF(INDEX(Cs!B193:U193,1,ComCalc!$P$1),INDEX(Cs!B1013:U1013,1,ComCalc!$P$1),"")</f>
        <v/>
      </c>
      <c r="I93" s="7" t="str">
        <f>IF(INDEX(Cs!B193:U193,1,ComCalc!$P$1),ROUND(INDEX(Cs!B1528:U1528,1,ComCalc!$P$1),INDEX(Cs!B1631:U1631,1,ComCalc!$P$1)),"")</f>
        <v/>
      </c>
      <c r="J93" s="7" t="str">
        <f>IF(INDEX(Cs!B193:U193,1,ComCalc!$P$1),INDEX(Cs!B1425:U1425,1,ComCalc!$P$1),"")</f>
        <v/>
      </c>
      <c r="K93" s="7" t="str">
        <f>IF(INDEX(Cs!B193:U193,1,ComCalc!$P$1),ROUND(INDEX(Cs!B1219:U1219,1,ComCalc!$P$1),INDEX(Cs!B1322:U1322,1,ComCalc!$P$1)),"")</f>
        <v/>
      </c>
      <c r="L93" s="8" t="str">
        <f t="shared" si="3"/>
        <v>RD</v>
      </c>
      <c r="M93" s="4"/>
      <c r="N93" s="33" t="str">
        <v/>
      </c>
      <c r="O93" s="33" t="str">
        <v/>
      </c>
      <c r="P93" s="33" t="str">
        <v/>
      </c>
      <c r="Q93" s="33" t="str">
        <v/>
      </c>
      <c r="R93" s="33" t="str">
        <v/>
      </c>
      <c r="S93" s="33" t="str">
        <v/>
      </c>
      <c r="T93" s="33" t="str">
        <v/>
      </c>
      <c r="U93" s="33" t="str">
        <v/>
      </c>
      <c r="V93" s="33" t="str">
        <v/>
      </c>
      <c r="W93" s="33" t="str">
        <v/>
      </c>
      <c r="X93" s="33" t="str">
        <v/>
      </c>
      <c r="Y93" s="33" t="str">
        <v/>
      </c>
      <c r="Z93" s="33" t="str">
        <v/>
      </c>
      <c r="AA93" s="33" t="str">
        <v/>
      </c>
      <c r="AB93" s="33" t="str">
        <v/>
      </c>
      <c r="AC93" s="33" t="str">
        <v/>
      </c>
      <c r="AD93" s="33" t="str">
        <v/>
      </c>
      <c r="AE93" s="33" t="str">
        <v/>
      </c>
      <c r="AF93" s="33" t="str">
        <v/>
      </c>
      <c r="AG93" s="33" t="str">
        <v/>
      </c>
      <c r="AH93" s="8" t="str">
        <f t="shared" si="4"/>
        <v>RD</v>
      </c>
    </row>
    <row r="94" spans="1:34" x14ac:dyDescent="0.15">
      <c r="A94" s="3" t="str">
        <f>IF(Correlations!B93="",Correlations!A93,Correlations!B93)</f>
        <v>MA</v>
      </c>
      <c r="B94" s="6"/>
      <c r="C94" s="7" t="str">
        <f>IF(B94="","",ROUND(15*(B94-IF(Correlations!C93=0,100,Correlations!C93))/IF(Correlations!D93=0,15,Correlations!D93)+100,0))</f>
        <v/>
      </c>
      <c r="D94" s="21" t="str">
        <f>IF(INDEX(Cs!B194:U194,1,ComCalc!$P$1),INDEX(Cs!B1735:U1735,1,ComCalc!$P$1),"")</f>
        <v/>
      </c>
      <c r="E94" s="21" t="str">
        <f>IF(INDEX(Cs!B194:U194,1,ComCalc!$P$1),INDEX(Cs!B1838:U1838,1,ComCalc!$P$1),"")</f>
        <v/>
      </c>
      <c r="F94" s="32" t="str">
        <f>IF(INDEX(Cs!B194:U194,1,ComCalc!$P$1),INDEX(Cs!$B$819:$U$819,1,ComCalc!$P$1),"")</f>
        <v/>
      </c>
      <c r="G94" s="32" t="str">
        <f>IF(INDEX(Cs!B194:U194,1,ComCalc!$P$1),INDEX(Cs!B911:U911,1,ComCalc!$P$1),"")</f>
        <v/>
      </c>
      <c r="H94" s="32" t="str">
        <f>IF(INDEX(Cs!B194:U194,1,ComCalc!$P$1),INDEX(Cs!B1014:U1014,1,ComCalc!$P$1),"")</f>
        <v/>
      </c>
      <c r="I94" s="7" t="str">
        <f>IF(INDEX(Cs!B194:U194,1,ComCalc!$P$1),ROUND(INDEX(Cs!B1529:U1529,1,ComCalc!$P$1),INDEX(Cs!B1632:U1632,1,ComCalc!$P$1)),"")</f>
        <v/>
      </c>
      <c r="J94" s="7" t="str">
        <f>IF(INDEX(Cs!B194:U194,1,ComCalc!$P$1),INDEX(Cs!B1426:U1426,1,ComCalc!$P$1),"")</f>
        <v/>
      </c>
      <c r="K94" s="7" t="str">
        <f>IF(INDEX(Cs!B194:U194,1,ComCalc!$P$1),ROUND(INDEX(Cs!B1220:U1220,1,ComCalc!$P$1),INDEX(Cs!B1323:U1323,1,ComCalc!$P$1)),"")</f>
        <v/>
      </c>
      <c r="L94" s="8" t="str">
        <f t="shared" si="3"/>
        <v>MA</v>
      </c>
      <c r="M94" s="4"/>
      <c r="N94" s="33" t="str">
        <v/>
      </c>
      <c r="O94" s="33" t="str">
        <v/>
      </c>
      <c r="P94" s="33" t="str">
        <v/>
      </c>
      <c r="Q94" s="33" t="str">
        <v/>
      </c>
      <c r="R94" s="33" t="str">
        <v/>
      </c>
      <c r="S94" s="33" t="str">
        <v/>
      </c>
      <c r="T94" s="33" t="str">
        <v/>
      </c>
      <c r="U94" s="33" t="str">
        <v/>
      </c>
      <c r="V94" s="33" t="str">
        <v/>
      </c>
      <c r="W94" s="33" t="str">
        <v/>
      </c>
      <c r="X94" s="33" t="str">
        <v/>
      </c>
      <c r="Y94" s="33" t="str">
        <v/>
      </c>
      <c r="Z94" s="33" t="str">
        <v/>
      </c>
      <c r="AA94" s="33" t="str">
        <v/>
      </c>
      <c r="AB94" s="33" t="str">
        <v/>
      </c>
      <c r="AC94" s="33" t="str">
        <v/>
      </c>
      <c r="AD94" s="33" t="str">
        <v/>
      </c>
      <c r="AE94" s="33" t="str">
        <v/>
      </c>
      <c r="AF94" s="33" t="str">
        <v/>
      </c>
      <c r="AG94" s="33" t="str">
        <v/>
      </c>
      <c r="AH94" s="8" t="str">
        <f t="shared" si="4"/>
        <v>MA</v>
      </c>
    </row>
    <row r="95" spans="1:34" x14ac:dyDescent="0.15">
      <c r="A95" s="3" t="str">
        <f>IF(Correlations!B94="",Correlations!A94,Correlations!B94)</f>
        <v>WL</v>
      </c>
      <c r="B95" s="6"/>
      <c r="C95" s="7" t="str">
        <f>IF(B95="","",ROUND(15*(B95-IF(Correlations!C94=0,100,Correlations!C94))/IF(Correlations!D94=0,15,Correlations!D94)+100,0))</f>
        <v/>
      </c>
      <c r="D95" s="21" t="str">
        <f>IF(INDEX(Cs!B195:U195,1,ComCalc!$P$1),INDEX(Cs!B1736:U1736,1,ComCalc!$P$1),"")</f>
        <v/>
      </c>
      <c r="E95" s="21" t="str">
        <f>IF(INDEX(Cs!B195:U195,1,ComCalc!$P$1),INDEX(Cs!B1839:U1839,1,ComCalc!$P$1),"")</f>
        <v/>
      </c>
      <c r="F95" s="32" t="str">
        <f>IF(INDEX(Cs!B195:U195,1,ComCalc!$P$1),INDEX(Cs!$B$819:$U$819,1,ComCalc!$P$1),"")</f>
        <v/>
      </c>
      <c r="G95" s="32" t="str">
        <f>IF(INDEX(Cs!B195:U195,1,ComCalc!$P$1),INDEX(Cs!B912:U912,1,ComCalc!$P$1),"")</f>
        <v/>
      </c>
      <c r="H95" s="32" t="str">
        <f>IF(INDEX(Cs!B195:U195,1,ComCalc!$P$1),INDEX(Cs!B1015:U1015,1,ComCalc!$P$1),"")</f>
        <v/>
      </c>
      <c r="I95" s="7" t="str">
        <f>IF(INDEX(Cs!B195:U195,1,ComCalc!$P$1),ROUND(INDEX(Cs!B1530:U1530,1,ComCalc!$P$1),INDEX(Cs!B1633:U1633,1,ComCalc!$P$1)),"")</f>
        <v/>
      </c>
      <c r="J95" s="7" t="str">
        <f>IF(INDEX(Cs!B195:U195,1,ComCalc!$P$1),INDEX(Cs!B1427:U1427,1,ComCalc!$P$1),"")</f>
        <v/>
      </c>
      <c r="K95" s="7" t="str">
        <f>IF(INDEX(Cs!B195:U195,1,ComCalc!$P$1),ROUND(INDEX(Cs!B1221:U1221,1,ComCalc!$P$1),INDEX(Cs!B1324:U1324,1,ComCalc!$P$1)),"")</f>
        <v/>
      </c>
      <c r="L95" s="8" t="str">
        <f t="shared" si="3"/>
        <v>WL</v>
      </c>
      <c r="M95" s="4"/>
      <c r="N95" s="33" t="str">
        <v/>
      </c>
      <c r="O95" s="33" t="str">
        <v/>
      </c>
      <c r="P95" s="33" t="str">
        <v/>
      </c>
      <c r="Q95" s="33" t="str">
        <v/>
      </c>
      <c r="R95" s="33" t="str">
        <v/>
      </c>
      <c r="S95" s="33" t="str">
        <v/>
      </c>
      <c r="T95" s="33" t="str">
        <v/>
      </c>
      <c r="U95" s="33" t="str">
        <v/>
      </c>
      <c r="V95" s="33" t="str">
        <v/>
      </c>
      <c r="W95" s="33" t="str">
        <v/>
      </c>
      <c r="X95" s="33" t="str">
        <v/>
      </c>
      <c r="Y95" s="33" t="str">
        <v/>
      </c>
      <c r="Z95" s="33" t="str">
        <v/>
      </c>
      <c r="AA95" s="33" t="str">
        <v/>
      </c>
      <c r="AB95" s="33" t="str">
        <v/>
      </c>
      <c r="AC95" s="33" t="str">
        <v/>
      </c>
      <c r="AD95" s="33" t="str">
        <v/>
      </c>
      <c r="AE95" s="33" t="str">
        <v/>
      </c>
      <c r="AF95" s="33" t="str">
        <v/>
      </c>
      <c r="AG95" s="33" t="str">
        <v/>
      </c>
      <c r="AH95" s="8" t="str">
        <f t="shared" si="4"/>
        <v>WL</v>
      </c>
    </row>
    <row r="96" spans="1:34" x14ac:dyDescent="0.15">
      <c r="A96" s="3" t="str">
        <f>IF(Correlations!B95="",Correlations!A95,Correlations!B95)</f>
        <v>ASB</v>
      </c>
      <c r="B96" s="6"/>
      <c r="C96" s="7" t="str">
        <f>IF(B96="","",ROUND(15*(B96-IF(Correlations!C95=0,100,Correlations!C95))/IF(Correlations!D95=0,15,Correlations!D95)+100,0))</f>
        <v/>
      </c>
      <c r="D96" s="21" t="str">
        <f>IF(INDEX(Cs!B196:U196,1,ComCalc!$P$1),INDEX(Cs!B1737:U1737,1,ComCalc!$P$1),"")</f>
        <v/>
      </c>
      <c r="E96" s="21" t="str">
        <f>IF(INDEX(Cs!B196:U196,1,ComCalc!$P$1),INDEX(Cs!B1840:U1840,1,ComCalc!$P$1),"")</f>
        <v/>
      </c>
      <c r="F96" s="32" t="str">
        <f>IF(INDEX(Cs!B196:U196,1,ComCalc!$P$1),INDEX(Cs!$B$819:$U$819,1,ComCalc!$P$1),"")</f>
        <v/>
      </c>
      <c r="G96" s="32" t="str">
        <f>IF(INDEX(Cs!B196:U196,1,ComCalc!$P$1),INDEX(Cs!B913:U913,1,ComCalc!$P$1),"")</f>
        <v/>
      </c>
      <c r="H96" s="32" t="str">
        <f>IF(INDEX(Cs!B196:U196,1,ComCalc!$P$1),INDEX(Cs!B1016:U1016,1,ComCalc!$P$1),"")</f>
        <v/>
      </c>
      <c r="I96" s="7" t="str">
        <f>IF(INDEX(Cs!B196:U196,1,ComCalc!$P$1),ROUND(INDEX(Cs!B1531:U1531,1,ComCalc!$P$1),INDEX(Cs!B1634:U1634,1,ComCalc!$P$1)),"")</f>
        <v/>
      </c>
      <c r="J96" s="7" t="str">
        <f>IF(INDEX(Cs!B196:U196,1,ComCalc!$P$1),INDEX(Cs!B1428:U1428,1,ComCalc!$P$1),"")</f>
        <v/>
      </c>
      <c r="K96" s="7" t="str">
        <f>IF(INDEX(Cs!B196:U196,1,ComCalc!$P$1),ROUND(INDEX(Cs!B1222:U1222,1,ComCalc!$P$1),INDEX(Cs!B1325:U1325,1,ComCalc!$P$1)),"")</f>
        <v/>
      </c>
      <c r="L96" s="8" t="str">
        <f t="shared" si="3"/>
        <v>ASB</v>
      </c>
      <c r="M96" s="4"/>
      <c r="N96" s="33" t="str">
        <v/>
      </c>
      <c r="O96" s="33" t="str">
        <v/>
      </c>
      <c r="P96" s="33" t="str">
        <v/>
      </c>
      <c r="Q96" s="33" t="str">
        <v/>
      </c>
      <c r="R96" s="33" t="str">
        <v/>
      </c>
      <c r="S96" s="33" t="str">
        <v/>
      </c>
      <c r="T96" s="33" t="str">
        <v/>
      </c>
      <c r="U96" s="33" t="str">
        <v/>
      </c>
      <c r="V96" s="33" t="str">
        <v/>
      </c>
      <c r="W96" s="33" t="str">
        <v/>
      </c>
      <c r="X96" s="33" t="str">
        <v/>
      </c>
      <c r="Y96" s="33" t="str">
        <v/>
      </c>
      <c r="Z96" s="33" t="str">
        <v/>
      </c>
      <c r="AA96" s="33" t="str">
        <v/>
      </c>
      <c r="AB96" s="33" t="str">
        <v/>
      </c>
      <c r="AC96" s="33" t="str">
        <v/>
      </c>
      <c r="AD96" s="33" t="str">
        <v/>
      </c>
      <c r="AE96" s="33" t="str">
        <v/>
      </c>
      <c r="AF96" s="33" t="str">
        <v/>
      </c>
      <c r="AG96" s="33" t="str">
        <v/>
      </c>
      <c r="AH96" s="8" t="str">
        <f t="shared" si="4"/>
        <v>ASB</v>
      </c>
    </row>
    <row r="97" spans="1:34" x14ac:dyDescent="0.15">
      <c r="A97" s="3" t="str">
        <f>IF(Correlations!B96="",Correlations!A96,Correlations!B96)</f>
        <v>SY</v>
      </c>
      <c r="B97" s="6"/>
      <c r="C97" s="7" t="str">
        <f>IF(B97="","",ROUND(15*(B97-IF(Correlations!C96=0,100,Correlations!C96))/IF(Correlations!D96=0,15,Correlations!D96)+100,0))</f>
        <v/>
      </c>
      <c r="D97" s="21" t="str">
        <f>IF(INDEX(Cs!B197:U197,1,ComCalc!$P$1),INDEX(Cs!B1738:U1738,1,ComCalc!$P$1),"")</f>
        <v/>
      </c>
      <c r="E97" s="21" t="str">
        <f>IF(INDEX(Cs!B197:U197,1,ComCalc!$P$1),INDEX(Cs!B1841:U1841,1,ComCalc!$P$1),"")</f>
        <v/>
      </c>
      <c r="F97" s="32" t="str">
        <f>IF(INDEX(Cs!B197:U197,1,ComCalc!$P$1),INDEX(Cs!$B$819:$U$819,1,ComCalc!$P$1),"")</f>
        <v/>
      </c>
      <c r="G97" s="32" t="str">
        <f>IF(INDEX(Cs!B197:U197,1,ComCalc!$P$1),INDEX(Cs!B914:U914,1,ComCalc!$P$1),"")</f>
        <v/>
      </c>
      <c r="H97" s="32" t="str">
        <f>IF(INDEX(Cs!B197:U197,1,ComCalc!$P$1),INDEX(Cs!B1017:U1017,1,ComCalc!$P$1),"")</f>
        <v/>
      </c>
      <c r="I97" s="7" t="str">
        <f>IF(INDEX(Cs!B197:U197,1,ComCalc!$P$1),ROUND(INDEX(Cs!B1532:U1532,1,ComCalc!$P$1),INDEX(Cs!B1635:U1635,1,ComCalc!$P$1)),"")</f>
        <v/>
      </c>
      <c r="J97" s="7" t="str">
        <f>IF(INDEX(Cs!B197:U197,1,ComCalc!$P$1),INDEX(Cs!B1429:U1429,1,ComCalc!$P$1),"")</f>
        <v/>
      </c>
      <c r="K97" s="7" t="str">
        <f>IF(INDEX(Cs!B197:U197,1,ComCalc!$P$1),ROUND(INDEX(Cs!B1223:U1223,1,ComCalc!$P$1),INDEX(Cs!B1326:U1326,1,ComCalc!$P$1)),"")</f>
        <v/>
      </c>
      <c r="L97" s="8" t="str">
        <f t="shared" si="3"/>
        <v>SY</v>
      </c>
      <c r="M97" s="4"/>
      <c r="N97" s="33" t="str">
        <v/>
      </c>
      <c r="O97" s="33" t="str">
        <v/>
      </c>
      <c r="P97" s="33" t="str">
        <v/>
      </c>
      <c r="Q97" s="33" t="str">
        <v/>
      </c>
      <c r="R97" s="33" t="str">
        <v/>
      </c>
      <c r="S97" s="33" t="str">
        <v/>
      </c>
      <c r="T97" s="33" t="str">
        <v/>
      </c>
      <c r="U97" s="33" t="str">
        <v/>
      </c>
      <c r="V97" s="33" t="str">
        <v/>
      </c>
      <c r="W97" s="33" t="str">
        <v/>
      </c>
      <c r="X97" s="33" t="str">
        <v/>
      </c>
      <c r="Y97" s="33" t="str">
        <v/>
      </c>
      <c r="Z97" s="33" t="str">
        <v/>
      </c>
      <c r="AA97" s="33" t="str">
        <v/>
      </c>
      <c r="AB97" s="33" t="str">
        <v/>
      </c>
      <c r="AC97" s="33" t="str">
        <v/>
      </c>
      <c r="AD97" s="33" t="str">
        <v/>
      </c>
      <c r="AE97" s="33" t="str">
        <v/>
      </c>
      <c r="AF97" s="33" t="str">
        <v/>
      </c>
      <c r="AG97" s="33" t="str">
        <v/>
      </c>
      <c r="AH97" s="8" t="str">
        <f t="shared" si="4"/>
        <v>SY</v>
      </c>
    </row>
    <row r="98" spans="1:34" x14ac:dyDescent="0.15">
      <c r="A98" s="3" t="str">
        <f>IF(Correlations!B97="",Correlations!A97,Correlations!B97)</f>
        <v>DC</v>
      </c>
      <c r="B98" s="6"/>
      <c r="C98" s="7" t="str">
        <f>IF(B98="","",ROUND(15*(B98-IF(Correlations!C97=0,100,Correlations!C97))/IF(Correlations!D97=0,15,Correlations!D97)+100,0))</f>
        <v/>
      </c>
      <c r="D98" s="21" t="str">
        <f>IF(INDEX(Cs!B198:U198,1,ComCalc!$P$1),INDEX(Cs!B1739:U1739,1,ComCalc!$P$1),"")</f>
        <v/>
      </c>
      <c r="E98" s="21" t="str">
        <f>IF(INDEX(Cs!B198:U198,1,ComCalc!$P$1),INDEX(Cs!B1842:U1842,1,ComCalc!$P$1),"")</f>
        <v/>
      </c>
      <c r="F98" s="32" t="str">
        <f>IF(INDEX(Cs!B198:U198,1,ComCalc!$P$1),INDEX(Cs!$B$819:$U$819,1,ComCalc!$P$1),"")</f>
        <v/>
      </c>
      <c r="G98" s="32" t="str">
        <f>IF(INDEX(Cs!B198:U198,1,ComCalc!$P$1),INDEX(Cs!B915:U915,1,ComCalc!$P$1),"")</f>
        <v/>
      </c>
      <c r="H98" s="32" t="str">
        <f>IF(INDEX(Cs!B198:U198,1,ComCalc!$P$1),INDEX(Cs!B1018:U1018,1,ComCalc!$P$1),"")</f>
        <v/>
      </c>
      <c r="I98" s="7" t="str">
        <f>IF(INDEX(Cs!B198:U198,1,ComCalc!$P$1),ROUND(INDEX(Cs!B1533:U1533,1,ComCalc!$P$1),INDEX(Cs!B1636:U1636,1,ComCalc!$P$1)),"")</f>
        <v/>
      </c>
      <c r="J98" s="7" t="str">
        <f>IF(INDEX(Cs!B198:U198,1,ComCalc!$P$1),INDEX(Cs!B1430:U1430,1,ComCalc!$P$1),"")</f>
        <v/>
      </c>
      <c r="K98" s="7" t="str">
        <f>IF(INDEX(Cs!B198:U198,1,ComCalc!$P$1),ROUND(INDEX(Cs!B1224:U1224,1,ComCalc!$P$1),INDEX(Cs!B1327:U1327,1,ComCalc!$P$1)),"")</f>
        <v/>
      </c>
      <c r="L98" s="8" t="str">
        <f t="shared" si="3"/>
        <v>DC</v>
      </c>
      <c r="M98" s="4"/>
      <c r="N98" s="33" t="str">
        <v/>
      </c>
      <c r="O98" s="33" t="str">
        <v/>
      </c>
      <c r="P98" s="33" t="str">
        <v/>
      </c>
      <c r="Q98" s="33" t="str">
        <v/>
      </c>
      <c r="R98" s="33" t="str">
        <v/>
      </c>
      <c r="S98" s="33" t="str">
        <v/>
      </c>
      <c r="T98" s="33" t="str">
        <v/>
      </c>
      <c r="U98" s="33" t="str">
        <v/>
      </c>
      <c r="V98" s="33" t="str">
        <v/>
      </c>
      <c r="W98" s="33" t="str">
        <v/>
      </c>
      <c r="X98" s="33" t="str">
        <v/>
      </c>
      <c r="Y98" s="33" t="str">
        <v/>
      </c>
      <c r="Z98" s="33" t="str">
        <v/>
      </c>
      <c r="AA98" s="33" t="str">
        <v/>
      </c>
      <c r="AB98" s="33" t="str">
        <v/>
      </c>
      <c r="AC98" s="33" t="str">
        <v/>
      </c>
      <c r="AD98" s="33" t="str">
        <v/>
      </c>
      <c r="AE98" s="33" t="str">
        <v/>
      </c>
      <c r="AF98" s="33" t="str">
        <v/>
      </c>
      <c r="AG98" s="33" t="str">
        <v/>
      </c>
      <c r="AH98" s="8" t="str">
        <f t="shared" si="4"/>
        <v>DC</v>
      </c>
    </row>
    <row r="99" spans="1:34" x14ac:dyDescent="0.15">
      <c r="A99" s="3" t="str">
        <f>IF(Correlations!B98="",Correlations!A98,Correlations!B98)</f>
        <v>RF</v>
      </c>
      <c r="B99" s="6"/>
      <c r="C99" s="7" t="str">
        <f>IF(B99="","",ROUND(15*(B99-IF(Correlations!C98=0,100,Correlations!C98))/IF(Correlations!D98=0,15,Correlations!D98)+100,0))</f>
        <v/>
      </c>
      <c r="D99" s="21" t="str">
        <f>IF(INDEX(Cs!B199:U199,1,ComCalc!$P$1),INDEX(Cs!B1740:U1740,1,ComCalc!$P$1),"")</f>
        <v/>
      </c>
      <c r="E99" s="21" t="str">
        <f>IF(INDEX(Cs!B199:U199,1,ComCalc!$P$1),INDEX(Cs!B1843:U1843,1,ComCalc!$P$1),"")</f>
        <v/>
      </c>
      <c r="F99" s="32" t="str">
        <f>IF(INDEX(Cs!B199:U199,1,ComCalc!$P$1),INDEX(Cs!$B$819:$U$819,1,ComCalc!$P$1),"")</f>
        <v/>
      </c>
      <c r="G99" s="32" t="str">
        <f>IF(INDEX(Cs!B199:U199,1,ComCalc!$P$1),INDEX(Cs!B916:U916,1,ComCalc!$P$1),"")</f>
        <v/>
      </c>
      <c r="H99" s="32" t="str">
        <f>IF(INDEX(Cs!B199:U199,1,ComCalc!$P$1),INDEX(Cs!B1019:U1019,1,ComCalc!$P$1),"")</f>
        <v/>
      </c>
      <c r="I99" s="7" t="str">
        <f>IF(INDEX(Cs!B199:U199,1,ComCalc!$P$1),ROUND(INDEX(Cs!B1534:U1534,1,ComCalc!$P$1),INDEX(Cs!B1637:U1637,1,ComCalc!$P$1)),"")</f>
        <v/>
      </c>
      <c r="J99" s="7" t="str">
        <f>IF(INDEX(Cs!B199:U199,1,ComCalc!$P$1),INDEX(Cs!B1431:U1431,1,ComCalc!$P$1),"")</f>
        <v/>
      </c>
      <c r="K99" s="7" t="str">
        <f>IF(INDEX(Cs!B199:U199,1,ComCalc!$P$1),ROUND(INDEX(Cs!B1225:U1225,1,ComCalc!$P$1),INDEX(Cs!B1328:U1328,1,ComCalc!$P$1)),"")</f>
        <v/>
      </c>
      <c r="L99" s="8" t="str">
        <f t="shared" si="3"/>
        <v>RF</v>
      </c>
      <c r="M99" s="4"/>
      <c r="N99" s="33" t="str">
        <v/>
      </c>
      <c r="O99" s="33" t="str">
        <v/>
      </c>
      <c r="P99" s="33" t="str">
        <v/>
      </c>
      <c r="Q99" s="33" t="str">
        <v/>
      </c>
      <c r="R99" s="33" t="str">
        <v/>
      </c>
      <c r="S99" s="33" t="str">
        <v/>
      </c>
      <c r="T99" s="33" t="str">
        <v/>
      </c>
      <c r="U99" s="33" t="str">
        <v/>
      </c>
      <c r="V99" s="33" t="str">
        <v/>
      </c>
      <c r="W99" s="33" t="str">
        <v/>
      </c>
      <c r="X99" s="33" t="str">
        <v/>
      </c>
      <c r="Y99" s="33" t="str">
        <v/>
      </c>
      <c r="Z99" s="33" t="str">
        <v/>
      </c>
      <c r="AA99" s="33" t="str">
        <v/>
      </c>
      <c r="AB99" s="33" t="str">
        <v/>
      </c>
      <c r="AC99" s="33" t="str">
        <v/>
      </c>
      <c r="AD99" s="33" t="str">
        <v/>
      </c>
      <c r="AE99" s="33" t="str">
        <v/>
      </c>
      <c r="AF99" s="33" t="str">
        <v/>
      </c>
      <c r="AG99" s="33" t="str">
        <v/>
      </c>
      <c r="AH99" s="8" t="str">
        <f t="shared" si="4"/>
        <v>RF</v>
      </c>
    </row>
    <row r="100" spans="1:34" x14ac:dyDescent="0.15">
      <c r="A100" s="3" t="str">
        <f>IF(Correlations!B99="",Correlations!A99,Correlations!B99)</f>
        <v>RU</v>
      </c>
      <c r="B100" s="6"/>
      <c r="C100" s="7" t="str">
        <f>IF(B100="","",ROUND(15*(B100-IF(Correlations!C99=0,100,Correlations!C99))/IF(Correlations!D99=0,15,Correlations!D99)+100,0))</f>
        <v/>
      </c>
      <c r="D100" s="21" t="str">
        <f>IF(INDEX(Cs!B200:U200,1,ComCalc!$P$1),INDEX(Cs!B1741:U1741,1,ComCalc!$P$1),"")</f>
        <v/>
      </c>
      <c r="E100" s="21" t="str">
        <f>IF(INDEX(Cs!B200:U200,1,ComCalc!$P$1),INDEX(Cs!B1844:U1844,1,ComCalc!$P$1),"")</f>
        <v/>
      </c>
      <c r="F100" s="32" t="str">
        <f>IF(INDEX(Cs!B200:U200,1,ComCalc!$P$1),INDEX(Cs!$B$819:$U$819,1,ComCalc!$P$1),"")</f>
        <v/>
      </c>
      <c r="G100" s="32" t="str">
        <f>IF(INDEX(Cs!B200:U200,1,ComCalc!$P$1),INDEX(Cs!B917:U917,1,ComCalc!$P$1),"")</f>
        <v/>
      </c>
      <c r="H100" s="32" t="str">
        <f>IF(INDEX(Cs!B200:U200,1,ComCalc!$P$1),INDEX(Cs!B1020:U1020,1,ComCalc!$P$1),"")</f>
        <v/>
      </c>
      <c r="I100" s="7" t="str">
        <f>IF(INDEX(Cs!B200:U200,1,ComCalc!$P$1),ROUND(INDEX(Cs!B1535:U1535,1,ComCalc!$P$1),INDEX(Cs!B1638:U1638,1,ComCalc!$P$1)),"")</f>
        <v/>
      </c>
      <c r="J100" s="7" t="str">
        <f>IF(INDEX(Cs!B200:U200,1,ComCalc!$P$1),INDEX(Cs!B1432:U1432,1,ComCalc!$P$1),"")</f>
        <v/>
      </c>
      <c r="K100" s="7" t="str">
        <f>IF(INDEX(Cs!B200:U200,1,ComCalc!$P$1),ROUND(INDEX(Cs!B1226:U1226,1,ComCalc!$P$1),INDEX(Cs!B1329:U1329,1,ComCalc!$P$1)),"")</f>
        <v/>
      </c>
      <c r="L100" s="8" t="str">
        <f t="shared" si="3"/>
        <v>RU</v>
      </c>
      <c r="M100" s="4"/>
      <c r="N100" s="33" t="str">
        <v/>
      </c>
      <c r="O100" s="33" t="str">
        <v/>
      </c>
      <c r="P100" s="33" t="str">
        <v/>
      </c>
      <c r="Q100" s="33" t="str">
        <v/>
      </c>
      <c r="R100" s="33" t="str">
        <v/>
      </c>
      <c r="S100" s="33" t="str">
        <v/>
      </c>
      <c r="T100" s="33" t="str">
        <v/>
      </c>
      <c r="U100" s="33" t="str">
        <v/>
      </c>
      <c r="V100" s="33" t="str">
        <v/>
      </c>
      <c r="W100" s="33" t="str">
        <v/>
      </c>
      <c r="X100" s="33" t="str">
        <v/>
      </c>
      <c r="Y100" s="33" t="str">
        <v/>
      </c>
      <c r="Z100" s="33" t="str">
        <v/>
      </c>
      <c r="AA100" s="33" t="str">
        <v/>
      </c>
      <c r="AB100" s="33" t="str">
        <v/>
      </c>
      <c r="AC100" s="33" t="str">
        <v/>
      </c>
      <c r="AD100" s="33" t="str">
        <v/>
      </c>
      <c r="AE100" s="33" t="str">
        <v/>
      </c>
      <c r="AF100" s="33" t="str">
        <v/>
      </c>
      <c r="AG100" s="33" t="str">
        <v/>
      </c>
      <c r="AH100" s="8" t="str">
        <f t="shared" si="4"/>
        <v>RU</v>
      </c>
    </row>
    <row r="101" spans="1:34" x14ac:dyDescent="0.15">
      <c r="A101" s="3" t="str">
        <f>IF(Correlations!B100="",Correlations!A100,Correlations!B100)</f>
        <v>OL</v>
      </c>
      <c r="B101" s="6"/>
      <c r="C101" s="7" t="str">
        <f>IF(B101="","",ROUND(15*(B101-IF(Correlations!C100=0,100,Correlations!C100))/IF(Correlations!D100=0,15,Correlations!D100)+100,0))</f>
        <v/>
      </c>
      <c r="D101" s="21" t="str">
        <f>IF(INDEX(Cs!B201:U201,1,ComCalc!$P$1),INDEX(Cs!B1742:U1742,1,ComCalc!$P$1),"")</f>
        <v/>
      </c>
      <c r="E101" s="21" t="str">
        <f>IF(INDEX(Cs!B201:U201,1,ComCalc!$P$1),INDEX(Cs!B1845:U1845,1,ComCalc!$P$1),"")</f>
        <v/>
      </c>
      <c r="F101" s="32" t="str">
        <f>IF(INDEX(Cs!B201:U201,1,ComCalc!$P$1),INDEX(Cs!$B$819:$U$819,1,ComCalc!$P$1),"")</f>
        <v/>
      </c>
      <c r="G101" s="32" t="str">
        <f>IF(INDEX(Cs!B201:U201,1,ComCalc!$P$1),INDEX(Cs!B918:U918,1,ComCalc!$P$1),"")</f>
        <v/>
      </c>
      <c r="H101" s="32" t="str">
        <f>IF(INDEX(Cs!B201:U201,1,ComCalc!$P$1),INDEX(Cs!B1021:U1021,1,ComCalc!$P$1),"")</f>
        <v/>
      </c>
      <c r="I101" s="7" t="str">
        <f>IF(INDEX(Cs!B201:U201,1,ComCalc!$P$1),ROUND(INDEX(Cs!B1536:U1536,1,ComCalc!$P$1),INDEX(Cs!B1639:U1639,1,ComCalc!$P$1)),"")</f>
        <v/>
      </c>
      <c r="J101" s="7" t="str">
        <f>IF(INDEX(Cs!B201:U201,1,ComCalc!$P$1),INDEX(Cs!B1433:U1433,1,ComCalc!$P$1),"")</f>
        <v/>
      </c>
      <c r="K101" s="7" t="str">
        <f>IF(INDEX(Cs!B201:U201,1,ComCalc!$P$1),ROUND(INDEX(Cs!B1227:U1227,1,ComCalc!$P$1),INDEX(Cs!B1330:U1330,1,ComCalc!$P$1)),"")</f>
        <v/>
      </c>
      <c r="L101" s="8" t="str">
        <f t="shared" si="3"/>
        <v>OL</v>
      </c>
      <c r="M101" s="4"/>
      <c r="N101" s="33" t="str">
        <v/>
      </c>
      <c r="O101" s="33" t="str">
        <v/>
      </c>
      <c r="P101" s="33" t="str">
        <v/>
      </c>
      <c r="Q101" s="33" t="str">
        <v/>
      </c>
      <c r="R101" s="33" t="str">
        <v/>
      </c>
      <c r="S101" s="33" t="str">
        <v/>
      </c>
      <c r="T101" s="33" t="str">
        <v/>
      </c>
      <c r="U101" s="33" t="str">
        <v/>
      </c>
      <c r="V101" s="33" t="str">
        <v/>
      </c>
      <c r="W101" s="33" t="str">
        <v/>
      </c>
      <c r="X101" s="33" t="str">
        <v/>
      </c>
      <c r="Y101" s="33" t="str">
        <v/>
      </c>
      <c r="Z101" s="33" t="str">
        <v/>
      </c>
      <c r="AA101" s="33" t="str">
        <v/>
      </c>
      <c r="AB101" s="33" t="str">
        <v/>
      </c>
      <c r="AC101" s="33" t="str">
        <v/>
      </c>
      <c r="AD101" s="33" t="str">
        <v/>
      </c>
      <c r="AE101" s="33" t="str">
        <v/>
      </c>
      <c r="AF101" s="33" t="str">
        <v/>
      </c>
      <c r="AG101" s="33" t="str">
        <v/>
      </c>
      <c r="AH101" s="8" t="str">
        <f t="shared" si="4"/>
        <v>OL</v>
      </c>
    </row>
    <row r="102" spans="1:34" x14ac:dyDescent="0.15">
      <c r="A102" s="3" t="str">
        <f>IF(Correlations!B101="",Correlations!A101,Correlations!B101)</f>
        <v>OF</v>
      </c>
      <c r="B102" s="6"/>
      <c r="C102" s="7" t="str">
        <f>IF(B102="","",ROUND(15*(B102-IF(Correlations!C101=0,100,Correlations!C101))/IF(Correlations!D101=0,15,Correlations!D101)+100,0))</f>
        <v/>
      </c>
      <c r="D102" s="21" t="str">
        <f>IF(INDEX(Cs!B202:U202,1,ComCalc!$P$1),INDEX(Cs!B1743:U1743,1,ComCalc!$P$1),"")</f>
        <v/>
      </c>
      <c r="E102" s="21" t="str">
        <f>IF(INDEX(Cs!B202:U202,1,ComCalc!$P$1),INDEX(Cs!B1846:U1846,1,ComCalc!$P$1),"")</f>
        <v/>
      </c>
      <c r="F102" s="32" t="str">
        <f>IF(INDEX(Cs!B202:U202,1,ComCalc!$P$1),INDEX(Cs!$B$819:$U$819,1,ComCalc!$P$1),"")</f>
        <v/>
      </c>
      <c r="G102" s="32" t="str">
        <f>IF(INDEX(Cs!B202:U202,1,ComCalc!$P$1),INDEX(Cs!B919:U919,1,ComCalc!$P$1),"")</f>
        <v/>
      </c>
      <c r="H102" s="32" t="str">
        <f>IF(INDEX(Cs!B202:U202,1,ComCalc!$P$1),INDEX(Cs!B1022:U1022,1,ComCalc!$P$1),"")</f>
        <v/>
      </c>
      <c r="I102" s="7" t="str">
        <f>IF(INDEX(Cs!B202:U202,1,ComCalc!$P$1),ROUND(INDEX(Cs!B1537:U1537,1,ComCalc!$P$1),INDEX(Cs!B1640:U1640,1,ComCalc!$P$1)),"")</f>
        <v/>
      </c>
      <c r="J102" s="7" t="str">
        <f>IF(INDEX(Cs!B202:U202,1,ComCalc!$P$1),INDEX(Cs!B1434:U1434,1,ComCalc!$P$1),"")</f>
        <v/>
      </c>
      <c r="K102" s="7" t="str">
        <f>IF(INDEX(Cs!B202:U202,1,ComCalc!$P$1),ROUND(INDEX(Cs!B1228:U1228,1,ComCalc!$P$1),INDEX(Cs!B1331:U1331,1,ComCalc!$P$1)),"")</f>
        <v/>
      </c>
      <c r="L102" s="8" t="str">
        <f t="shared" si="3"/>
        <v>OF</v>
      </c>
      <c r="M102" s="4"/>
      <c r="N102" s="33" t="str">
        <v/>
      </c>
      <c r="O102" s="33" t="str">
        <v/>
      </c>
      <c r="P102" s="33" t="str">
        <v/>
      </c>
      <c r="Q102" s="33" t="str">
        <v/>
      </c>
      <c r="R102" s="33" t="str">
        <v/>
      </c>
      <c r="S102" s="33" t="str">
        <v/>
      </c>
      <c r="T102" s="33" t="str">
        <v/>
      </c>
      <c r="U102" s="33" t="str">
        <v/>
      </c>
      <c r="V102" s="33" t="str">
        <v/>
      </c>
      <c r="W102" s="33" t="str">
        <v/>
      </c>
      <c r="X102" s="33" t="str">
        <v/>
      </c>
      <c r="Y102" s="33" t="str">
        <v/>
      </c>
      <c r="Z102" s="33" t="str">
        <v/>
      </c>
      <c r="AA102" s="33" t="str">
        <v/>
      </c>
      <c r="AB102" s="33" t="str">
        <v/>
      </c>
      <c r="AC102" s="33" t="str">
        <v/>
      </c>
      <c r="AD102" s="33" t="str">
        <v/>
      </c>
      <c r="AE102" s="33" t="str">
        <v/>
      </c>
      <c r="AF102" s="33" t="str">
        <v/>
      </c>
      <c r="AG102" s="33" t="str">
        <v/>
      </c>
      <c r="AH102" s="8" t="str">
        <f t="shared" si="4"/>
        <v>OF</v>
      </c>
    </row>
    <row r="103" spans="1:34" x14ac:dyDescent="0.15">
      <c r="A103" s="3" t="str">
        <f>IF(Correlations!B102="",Correlations!A102,Correlations!B102)</f>
        <v>CM</v>
      </c>
      <c r="B103" s="6"/>
      <c r="C103" s="7" t="str">
        <f>IF(B103="","",ROUND(15*(B103-IF(Correlations!C102=0,100,Correlations!C102))/IF(Correlations!D102=0,15,Correlations!D102)+100,0))</f>
        <v/>
      </c>
      <c r="D103" s="21" t="str">
        <f>IF(INDEX(Cs!B203:U203,1,ComCalc!$P$1),INDEX(Cs!B1744:U1744,1,ComCalc!$P$1),"")</f>
        <v/>
      </c>
      <c r="E103" s="21" t="str">
        <f>IF(INDEX(Cs!B203:U203,1,ComCalc!$P$1),INDEX(Cs!B1847:U1847,1,ComCalc!$P$1),"")</f>
        <v/>
      </c>
      <c r="F103" s="32" t="str">
        <f>IF(INDEX(Cs!B203:U203,1,ComCalc!$P$1),INDEX(Cs!$B$819:$U$819,1,ComCalc!$P$1),"")</f>
        <v/>
      </c>
      <c r="G103" s="32" t="str">
        <f>IF(INDEX(Cs!B203:U203,1,ComCalc!$P$1),INDEX(Cs!B920:U920,1,ComCalc!$P$1),"")</f>
        <v/>
      </c>
      <c r="H103" s="32" t="str">
        <f>IF(INDEX(Cs!B203:U203,1,ComCalc!$P$1),INDEX(Cs!B1023:U1023,1,ComCalc!$P$1),"")</f>
        <v/>
      </c>
      <c r="I103" s="7" t="str">
        <f>IF(INDEX(Cs!B203:U203,1,ComCalc!$P$1),ROUND(INDEX(Cs!B1538:U1538,1,ComCalc!$P$1),INDEX(Cs!B1641:U1641,1,ComCalc!$P$1)),"")</f>
        <v/>
      </c>
      <c r="J103" s="7" t="str">
        <f>IF(INDEX(Cs!B203:U203,1,ComCalc!$P$1),INDEX(Cs!B1435:U1435,1,ComCalc!$P$1),"")</f>
        <v/>
      </c>
      <c r="K103" s="7" t="str">
        <f>IF(INDEX(Cs!B203:U203,1,ComCalc!$P$1),ROUND(INDEX(Cs!B1229:U1229,1,ComCalc!$P$1),INDEX(Cs!B1332:U1332,1,ComCalc!$P$1)),"")</f>
        <v/>
      </c>
      <c r="L103" s="8" t="str">
        <f t="shared" si="3"/>
        <v>CM</v>
      </c>
      <c r="M103" s="4"/>
      <c r="N103" s="33" t="str">
        <v/>
      </c>
      <c r="O103" s="33" t="str">
        <v/>
      </c>
      <c r="P103" s="33" t="str">
        <v/>
      </c>
      <c r="Q103" s="33" t="str">
        <v/>
      </c>
      <c r="R103" s="33" t="str">
        <v/>
      </c>
      <c r="S103" s="33" t="str">
        <v/>
      </c>
      <c r="T103" s="33" t="str">
        <v/>
      </c>
      <c r="U103" s="33" t="str">
        <v/>
      </c>
      <c r="V103" s="33" t="str">
        <v/>
      </c>
      <c r="W103" s="33" t="str">
        <v/>
      </c>
      <c r="X103" s="33" t="str">
        <v/>
      </c>
      <c r="Y103" s="33" t="str">
        <v/>
      </c>
      <c r="Z103" s="33" t="str">
        <v/>
      </c>
      <c r="AA103" s="33" t="str">
        <v/>
      </c>
      <c r="AB103" s="33" t="str">
        <v/>
      </c>
      <c r="AC103" s="33" t="str">
        <v/>
      </c>
      <c r="AD103" s="33" t="str">
        <v/>
      </c>
      <c r="AE103" s="33" t="str">
        <v/>
      </c>
      <c r="AF103" s="33" t="str">
        <v/>
      </c>
      <c r="AG103" s="33" t="str">
        <v/>
      </c>
      <c r="AH103" s="8" t="str">
        <f t="shared" si="4"/>
        <v>CM</v>
      </c>
    </row>
    <row r="104" spans="1:34" x14ac:dyDescent="0.15">
      <c r="A104" s="3"/>
      <c r="B104" s="4"/>
      <c r="C104" s="4"/>
      <c r="D104" s="4"/>
      <c r="E104" s="4"/>
      <c r="F104" s="4"/>
      <c r="G104" s="4"/>
      <c r="H104" s="4"/>
      <c r="I104" s="4"/>
      <c r="J104" s="4"/>
      <c r="K104" s="4"/>
      <c r="L104" s="4"/>
      <c r="M104" s="4"/>
      <c r="N104" s="5"/>
      <c r="O104" s="5"/>
      <c r="P104" s="1"/>
      <c r="Q104" s="5"/>
      <c r="R104" s="5"/>
      <c r="S104" s="5"/>
      <c r="T104" s="5"/>
      <c r="U104" s="5"/>
      <c r="V104" s="1"/>
      <c r="W104" s="5"/>
      <c r="X104" s="5"/>
      <c r="Y104" s="5"/>
      <c r="Z104" s="5"/>
      <c r="AA104" s="5"/>
      <c r="AB104" s="5"/>
      <c r="AC104" s="5"/>
      <c r="AD104" s="5"/>
      <c r="AE104" s="5"/>
      <c r="AF104" s="5"/>
      <c r="AG104" s="5"/>
    </row>
    <row r="105" spans="1:34" x14ac:dyDescent="0.15">
      <c r="A105" s="3"/>
      <c r="B105" s="4"/>
      <c r="C105" s="4"/>
      <c r="D105" s="4"/>
      <c r="E105" s="4"/>
      <c r="F105" s="4"/>
      <c r="G105" s="4"/>
      <c r="H105" s="4"/>
      <c r="I105" s="4"/>
      <c r="J105" s="4"/>
      <c r="K105" s="4"/>
      <c r="L105" s="4"/>
      <c r="M105" s="4"/>
      <c r="N105" s="5"/>
      <c r="O105" s="5"/>
      <c r="P105" s="1"/>
      <c r="Q105" s="5"/>
      <c r="R105" s="5"/>
      <c r="S105" s="5"/>
      <c r="T105" s="5"/>
      <c r="U105" s="5"/>
      <c r="V105" s="1"/>
      <c r="W105" s="5"/>
      <c r="X105" s="5"/>
      <c r="Y105" s="5"/>
      <c r="Z105" s="5"/>
      <c r="AA105" s="5"/>
      <c r="AB105" s="5"/>
      <c r="AC105" s="5"/>
      <c r="AD105" s="5"/>
      <c r="AE105" s="5"/>
      <c r="AF105" s="5"/>
      <c r="AG105" s="5"/>
    </row>
    <row r="106" spans="1:34" x14ac:dyDescent="0.15">
      <c r="A106" s="3"/>
      <c r="B106" s="4"/>
      <c r="C106" s="4"/>
      <c r="D106" s="4"/>
      <c r="E106" s="4"/>
      <c r="F106" s="4"/>
      <c r="G106" s="4"/>
      <c r="H106" s="4"/>
      <c r="I106" s="4"/>
      <c r="J106" s="4"/>
      <c r="K106" s="4"/>
      <c r="L106" s="4"/>
      <c r="M106" s="4"/>
      <c r="N106" s="5"/>
      <c r="O106" s="5"/>
      <c r="P106" s="1"/>
      <c r="Q106" s="5"/>
      <c r="R106" s="5"/>
      <c r="S106" s="5"/>
      <c r="T106" s="5"/>
      <c r="U106" s="5"/>
      <c r="V106" s="1"/>
      <c r="W106" s="5"/>
      <c r="X106" s="5"/>
      <c r="Y106" s="5"/>
      <c r="Z106" s="5"/>
      <c r="AA106" s="5"/>
      <c r="AB106" s="5"/>
      <c r="AC106" s="5"/>
      <c r="AD106" s="5"/>
      <c r="AE106" s="5"/>
      <c r="AF106" s="5"/>
      <c r="AG106" s="5"/>
    </row>
    <row r="107" spans="1:34" x14ac:dyDescent="0.15">
      <c r="A107" s="3"/>
      <c r="B107" s="4"/>
      <c r="C107" s="4"/>
      <c r="D107" s="4"/>
      <c r="E107" s="4"/>
      <c r="F107" s="4"/>
      <c r="G107" s="4"/>
      <c r="H107" s="4"/>
      <c r="I107" s="4"/>
      <c r="J107" s="4"/>
      <c r="K107" s="4"/>
      <c r="L107" s="4"/>
      <c r="M107" s="4"/>
      <c r="N107" s="5"/>
      <c r="O107" s="5"/>
      <c r="P107" s="1"/>
      <c r="Q107" s="5"/>
      <c r="R107" s="5"/>
      <c r="S107" s="5"/>
      <c r="T107" s="5"/>
      <c r="U107" s="5"/>
      <c r="V107" s="1"/>
      <c r="W107" s="5"/>
      <c r="X107" s="5"/>
      <c r="Y107" s="5"/>
      <c r="Z107" s="5"/>
      <c r="AA107" s="5"/>
      <c r="AB107" s="5"/>
      <c r="AC107" s="5"/>
      <c r="AD107" s="5"/>
      <c r="AE107" s="5"/>
      <c r="AF107" s="5"/>
      <c r="AG107" s="5"/>
    </row>
    <row r="108" spans="1:34" x14ac:dyDescent="0.15">
      <c r="A108" s="3"/>
      <c r="B108" s="4"/>
      <c r="C108" s="4"/>
      <c r="D108" s="4"/>
      <c r="E108" s="4"/>
      <c r="F108" s="4"/>
      <c r="G108" s="4"/>
      <c r="H108" s="4"/>
      <c r="I108" s="4"/>
      <c r="J108" s="4"/>
      <c r="K108" s="4"/>
      <c r="L108" s="4"/>
      <c r="M108" s="4"/>
      <c r="N108" s="5"/>
      <c r="O108" s="5"/>
      <c r="P108" s="1"/>
      <c r="Q108" s="5"/>
      <c r="R108" s="5"/>
      <c r="S108" s="5"/>
      <c r="T108" s="5"/>
      <c r="U108" s="5"/>
      <c r="V108" s="1"/>
      <c r="W108" s="5"/>
      <c r="X108" s="5"/>
      <c r="Y108" s="5"/>
      <c r="Z108" s="5"/>
      <c r="AA108" s="5"/>
      <c r="AB108" s="5"/>
      <c r="AC108" s="5"/>
      <c r="AD108" s="5"/>
      <c r="AE108" s="5"/>
      <c r="AF108" s="5"/>
      <c r="AG108" s="5"/>
    </row>
    <row r="109" spans="1:34" x14ac:dyDescent="0.15">
      <c r="A109" s="3"/>
      <c r="B109" s="4"/>
      <c r="C109" s="4"/>
      <c r="D109" s="4"/>
      <c r="E109" s="4"/>
      <c r="F109" s="4"/>
      <c r="G109" s="4"/>
      <c r="H109" s="4"/>
      <c r="I109" s="4"/>
      <c r="J109" s="4"/>
      <c r="K109" s="4"/>
      <c r="L109" s="4"/>
      <c r="M109" s="4"/>
      <c r="N109" s="5"/>
      <c r="O109" s="5"/>
      <c r="P109" s="1"/>
      <c r="Q109" s="5"/>
      <c r="R109" s="5"/>
      <c r="S109" s="5"/>
      <c r="T109" s="5"/>
      <c r="U109" s="5"/>
      <c r="V109" s="1"/>
      <c r="W109" s="5"/>
      <c r="X109" s="5"/>
      <c r="Y109" s="5"/>
      <c r="Z109" s="5"/>
      <c r="AA109" s="5"/>
      <c r="AB109" s="5"/>
      <c r="AC109" s="5"/>
      <c r="AD109" s="5"/>
      <c r="AE109" s="5"/>
      <c r="AF109" s="5"/>
      <c r="AG109" s="5"/>
    </row>
    <row r="110" spans="1:34" x14ac:dyDescent="0.15">
      <c r="A110" s="3"/>
      <c r="B110" s="4"/>
      <c r="C110" s="4"/>
      <c r="D110" s="4"/>
      <c r="E110" s="4"/>
      <c r="F110" s="4"/>
      <c r="G110" s="4"/>
      <c r="H110" s="4"/>
      <c r="I110" s="4"/>
      <c r="J110" s="4"/>
      <c r="K110" s="4"/>
      <c r="L110" s="4"/>
      <c r="M110" s="4"/>
      <c r="N110" s="5"/>
      <c r="O110" s="5"/>
      <c r="P110" s="1"/>
      <c r="Q110" s="5"/>
      <c r="R110" s="5"/>
      <c r="S110" s="5"/>
      <c r="T110" s="5"/>
      <c r="U110" s="5"/>
      <c r="V110" s="1"/>
      <c r="W110" s="5"/>
      <c r="X110" s="5"/>
      <c r="Y110" s="5"/>
      <c r="Z110" s="5"/>
      <c r="AA110" s="5"/>
      <c r="AB110" s="5"/>
      <c r="AC110" s="5"/>
      <c r="AD110" s="5"/>
      <c r="AE110" s="5"/>
      <c r="AF110" s="5"/>
      <c r="AG110" s="5"/>
    </row>
    <row r="111" spans="1:34" x14ac:dyDescent="0.15">
      <c r="A111" s="3"/>
      <c r="B111" s="4"/>
      <c r="C111" s="4"/>
      <c r="D111" s="4"/>
      <c r="E111" s="4"/>
      <c r="F111" s="4"/>
      <c r="G111" s="4"/>
      <c r="H111" s="4"/>
      <c r="I111" s="4"/>
      <c r="J111" s="4"/>
      <c r="K111" s="4"/>
      <c r="L111" s="4"/>
      <c r="M111" s="4"/>
      <c r="N111" s="5"/>
      <c r="O111" s="5"/>
      <c r="P111" s="1"/>
      <c r="Q111" s="5"/>
      <c r="R111" s="5"/>
      <c r="S111" s="5"/>
      <c r="T111" s="5"/>
      <c r="U111" s="5"/>
      <c r="V111" s="1"/>
      <c r="W111" s="5"/>
      <c r="X111" s="5"/>
      <c r="Y111" s="5"/>
      <c r="Z111" s="5"/>
      <c r="AA111" s="5"/>
      <c r="AB111" s="5"/>
      <c r="AC111" s="5"/>
      <c r="AD111" s="5"/>
      <c r="AE111" s="5"/>
      <c r="AF111" s="5"/>
      <c r="AG111" s="5"/>
    </row>
    <row r="112" spans="1:34" x14ac:dyDescent="0.15">
      <c r="A112" s="3"/>
      <c r="B112" s="4"/>
      <c r="C112" s="4"/>
      <c r="D112" s="4"/>
      <c r="E112" s="4"/>
      <c r="F112" s="4"/>
      <c r="G112" s="4"/>
      <c r="H112" s="4"/>
      <c r="I112" s="4"/>
      <c r="J112" s="4"/>
      <c r="K112" s="4"/>
      <c r="L112" s="4"/>
      <c r="M112" s="4"/>
      <c r="N112" s="5"/>
      <c r="O112" s="5"/>
      <c r="P112" s="1"/>
      <c r="Q112" s="5"/>
      <c r="R112" s="5"/>
      <c r="S112" s="5"/>
      <c r="T112" s="5"/>
      <c r="U112" s="5"/>
      <c r="V112" s="1"/>
      <c r="W112" s="5"/>
      <c r="X112" s="5"/>
      <c r="Y112" s="5"/>
      <c r="Z112" s="5"/>
      <c r="AA112" s="5"/>
      <c r="AB112" s="5"/>
      <c r="AC112" s="5"/>
      <c r="AD112" s="5"/>
      <c r="AE112" s="5"/>
      <c r="AF112" s="5"/>
      <c r="AG112" s="5"/>
    </row>
    <row r="113" spans="1:33" x14ac:dyDescent="0.15">
      <c r="A113" s="3"/>
      <c r="B113" s="4"/>
      <c r="C113" s="4"/>
      <c r="D113" s="4"/>
      <c r="E113" s="4"/>
      <c r="F113" s="4"/>
      <c r="G113" s="4"/>
      <c r="H113" s="4"/>
      <c r="I113" s="4"/>
      <c r="J113" s="4"/>
      <c r="K113" s="4"/>
      <c r="L113" s="4"/>
      <c r="M113" s="4"/>
      <c r="N113" s="5"/>
      <c r="O113" s="5"/>
      <c r="P113" s="1"/>
      <c r="Q113" s="5"/>
      <c r="R113" s="5"/>
      <c r="S113" s="5"/>
      <c r="T113" s="5"/>
      <c r="U113" s="5"/>
      <c r="V113" s="1"/>
      <c r="W113" s="5"/>
      <c r="X113" s="5"/>
      <c r="Y113" s="5"/>
      <c r="Z113" s="5"/>
      <c r="AA113" s="5"/>
      <c r="AB113" s="5"/>
      <c r="AC113" s="5"/>
      <c r="AD113" s="5"/>
      <c r="AE113" s="5"/>
      <c r="AF113" s="5"/>
      <c r="AG113" s="5"/>
    </row>
    <row r="114" spans="1:33" x14ac:dyDescent="0.15">
      <c r="A114" s="3"/>
      <c r="B114" s="4"/>
      <c r="C114" s="4"/>
      <c r="D114" s="4"/>
      <c r="E114" s="4"/>
      <c r="F114" s="4"/>
      <c r="G114" s="4"/>
      <c r="H114" s="4"/>
      <c r="I114" s="4"/>
      <c r="J114" s="4"/>
      <c r="K114" s="4"/>
      <c r="L114" s="4"/>
      <c r="M114" s="4"/>
      <c r="N114" s="5"/>
      <c r="O114" s="5"/>
      <c r="P114" s="1"/>
      <c r="Q114" s="5"/>
      <c r="R114" s="5"/>
      <c r="S114" s="5"/>
      <c r="T114" s="5"/>
      <c r="U114" s="5"/>
      <c r="V114" s="1"/>
      <c r="W114" s="5"/>
      <c r="X114" s="5"/>
      <c r="Y114" s="5"/>
      <c r="Z114" s="5"/>
      <c r="AA114" s="5"/>
      <c r="AB114" s="5"/>
      <c r="AC114" s="5"/>
      <c r="AD114" s="5"/>
      <c r="AE114" s="5"/>
      <c r="AF114" s="5"/>
      <c r="AG114" s="5"/>
    </row>
    <row r="115" spans="1:33" x14ac:dyDescent="0.15">
      <c r="A115" s="3"/>
      <c r="B115" s="4"/>
      <c r="C115" s="4"/>
      <c r="D115" s="4"/>
      <c r="E115" s="4"/>
      <c r="F115" s="4"/>
      <c r="G115" s="4"/>
      <c r="H115" s="4"/>
      <c r="I115" s="4"/>
      <c r="J115" s="4"/>
      <c r="K115" s="4"/>
      <c r="L115" s="4"/>
      <c r="M115" s="4"/>
      <c r="N115" s="5"/>
      <c r="O115" s="5"/>
      <c r="P115" s="1"/>
      <c r="Q115" s="5"/>
      <c r="R115" s="5"/>
      <c r="S115" s="5"/>
      <c r="T115" s="5"/>
      <c r="U115" s="5"/>
      <c r="V115" s="1"/>
      <c r="W115" s="5"/>
      <c r="X115" s="5"/>
      <c r="Y115" s="5"/>
      <c r="Z115" s="5"/>
      <c r="AA115" s="5"/>
      <c r="AB115" s="5"/>
      <c r="AC115" s="5"/>
      <c r="AD115" s="5"/>
      <c r="AE115" s="5"/>
      <c r="AF115" s="5"/>
      <c r="AG115" s="5"/>
    </row>
    <row r="116" spans="1:33" x14ac:dyDescent="0.15">
      <c r="A116" s="3"/>
      <c r="B116" s="4"/>
      <c r="C116" s="4"/>
      <c r="D116" s="4"/>
      <c r="E116" s="4"/>
      <c r="F116" s="4"/>
      <c r="G116" s="4"/>
      <c r="H116" s="4"/>
      <c r="I116" s="4"/>
      <c r="J116" s="4"/>
      <c r="K116" s="4"/>
      <c r="L116" s="4"/>
      <c r="M116" s="4"/>
      <c r="N116" s="5"/>
      <c r="O116" s="5"/>
      <c r="P116" s="1"/>
      <c r="Q116" s="5"/>
      <c r="R116" s="5"/>
      <c r="S116" s="5"/>
      <c r="T116" s="5"/>
      <c r="U116" s="5"/>
      <c r="V116" s="1"/>
      <c r="W116" s="5"/>
      <c r="X116" s="5"/>
      <c r="Y116" s="5"/>
      <c r="Z116" s="5"/>
      <c r="AA116" s="5"/>
      <c r="AB116" s="5"/>
      <c r="AC116" s="5"/>
      <c r="AD116" s="5"/>
      <c r="AE116" s="5"/>
      <c r="AF116" s="5"/>
      <c r="AG116" s="5"/>
    </row>
    <row r="117" spans="1:33" x14ac:dyDescent="0.15">
      <c r="A117" s="3"/>
      <c r="B117" s="4"/>
      <c r="C117" s="4"/>
      <c r="D117" s="4"/>
      <c r="E117" s="4"/>
      <c r="F117" s="4"/>
      <c r="G117" s="4"/>
      <c r="H117" s="4"/>
      <c r="I117" s="4"/>
      <c r="J117" s="4"/>
      <c r="K117" s="4"/>
      <c r="L117" s="4"/>
      <c r="M117" s="4"/>
      <c r="N117" s="5"/>
      <c r="O117" s="5"/>
      <c r="P117" s="1"/>
      <c r="Q117" s="5"/>
      <c r="R117" s="5"/>
      <c r="S117" s="5"/>
      <c r="T117" s="5"/>
      <c r="U117" s="5"/>
      <c r="V117" s="1"/>
      <c r="W117" s="5"/>
      <c r="X117" s="5"/>
      <c r="Y117" s="5"/>
      <c r="Z117" s="5"/>
      <c r="AA117" s="5"/>
      <c r="AB117" s="5"/>
      <c r="AC117" s="5"/>
      <c r="AD117" s="5"/>
      <c r="AE117" s="5"/>
      <c r="AF117" s="5"/>
      <c r="AG117" s="5"/>
    </row>
    <row r="118" spans="1:33" x14ac:dyDescent="0.15">
      <c r="A118" s="3"/>
      <c r="B118" s="4"/>
      <c r="C118" s="4"/>
      <c r="D118" s="4"/>
      <c r="E118" s="4"/>
      <c r="F118" s="4"/>
      <c r="G118" s="4"/>
      <c r="H118" s="4"/>
      <c r="I118" s="4"/>
      <c r="J118" s="4"/>
      <c r="K118" s="4"/>
      <c r="L118" s="4"/>
      <c r="M118" s="4"/>
      <c r="N118" s="5"/>
      <c r="O118" s="5"/>
      <c r="P118" s="1"/>
      <c r="Q118" s="5"/>
      <c r="R118" s="5"/>
      <c r="S118" s="5"/>
      <c r="T118" s="5"/>
      <c r="U118" s="5"/>
      <c r="V118" s="1"/>
      <c r="W118" s="5"/>
      <c r="X118" s="5"/>
      <c r="Y118" s="5"/>
      <c r="Z118" s="5"/>
      <c r="AA118" s="5"/>
      <c r="AB118" s="5"/>
      <c r="AC118" s="5"/>
      <c r="AD118" s="5"/>
      <c r="AE118" s="5"/>
      <c r="AF118" s="5"/>
      <c r="AG118" s="5"/>
    </row>
    <row r="119" spans="1:33" x14ac:dyDescent="0.15">
      <c r="A119" s="3"/>
      <c r="B119" s="4"/>
      <c r="C119" s="4"/>
      <c r="D119" s="4"/>
      <c r="E119" s="4"/>
      <c r="F119" s="4"/>
      <c r="G119" s="4"/>
      <c r="H119" s="4"/>
      <c r="I119" s="4"/>
      <c r="J119" s="4"/>
      <c r="K119" s="4"/>
      <c r="L119" s="4"/>
      <c r="M119" s="4"/>
      <c r="N119" s="5"/>
      <c r="O119" s="5"/>
      <c r="P119" s="1"/>
      <c r="Q119" s="5"/>
      <c r="R119" s="5"/>
      <c r="S119" s="5"/>
      <c r="T119" s="5"/>
      <c r="U119" s="5"/>
      <c r="V119" s="1"/>
      <c r="W119" s="5"/>
      <c r="X119" s="5"/>
      <c r="Y119" s="5"/>
      <c r="Z119" s="5"/>
      <c r="AA119" s="5"/>
      <c r="AB119" s="5"/>
      <c r="AC119" s="5"/>
      <c r="AD119" s="5"/>
      <c r="AE119" s="5"/>
      <c r="AF119" s="5"/>
      <c r="AG119" s="5"/>
    </row>
    <row r="120" spans="1:33" x14ac:dyDescent="0.15">
      <c r="A120" s="3"/>
      <c r="B120" s="4"/>
      <c r="C120" s="4"/>
      <c r="D120" s="4"/>
      <c r="E120" s="4"/>
      <c r="F120" s="4"/>
      <c r="G120" s="4"/>
      <c r="H120" s="4"/>
      <c r="I120" s="4"/>
      <c r="J120" s="4"/>
      <c r="K120" s="4"/>
      <c r="L120" s="4"/>
      <c r="M120" s="4"/>
      <c r="N120" s="5"/>
      <c r="O120" s="5"/>
      <c r="P120" s="1"/>
      <c r="Q120" s="5"/>
      <c r="R120" s="5"/>
      <c r="S120" s="5"/>
      <c r="T120" s="5"/>
      <c r="U120" s="5"/>
      <c r="V120" s="1"/>
      <c r="W120" s="5"/>
      <c r="X120" s="5"/>
      <c r="Y120" s="5"/>
      <c r="Z120" s="5"/>
      <c r="AA120" s="5"/>
      <c r="AB120" s="5"/>
      <c r="AC120" s="5"/>
      <c r="AD120" s="5"/>
      <c r="AE120" s="5"/>
      <c r="AF120" s="5"/>
      <c r="AG120" s="5"/>
    </row>
    <row r="121" spans="1:33" x14ac:dyDescent="0.15">
      <c r="A121" s="3"/>
      <c r="B121" s="4"/>
      <c r="C121" s="4"/>
      <c r="D121" s="4"/>
      <c r="E121" s="4"/>
      <c r="F121" s="4"/>
      <c r="G121" s="4"/>
      <c r="H121" s="4"/>
      <c r="I121" s="4"/>
      <c r="J121" s="4"/>
      <c r="K121" s="4"/>
      <c r="L121" s="4"/>
      <c r="M121" s="4"/>
      <c r="N121" s="5"/>
      <c r="O121" s="5"/>
      <c r="P121" s="1"/>
      <c r="Q121" s="5"/>
      <c r="R121" s="5"/>
      <c r="S121" s="5"/>
      <c r="T121" s="5"/>
      <c r="U121" s="5"/>
      <c r="V121" s="1"/>
      <c r="W121" s="5"/>
      <c r="X121" s="5"/>
      <c r="Y121" s="5"/>
      <c r="Z121" s="5"/>
      <c r="AA121" s="5"/>
      <c r="AB121" s="5"/>
      <c r="AC121" s="5"/>
      <c r="AD121" s="5"/>
      <c r="AE121" s="5"/>
      <c r="AF121" s="5"/>
      <c r="AG121" s="5"/>
    </row>
    <row r="122" spans="1:33" x14ac:dyDescent="0.15">
      <c r="A122" s="3"/>
      <c r="B122" s="4"/>
      <c r="C122" s="4"/>
      <c r="D122" s="4"/>
      <c r="E122" s="4"/>
      <c r="F122" s="4"/>
      <c r="G122" s="4"/>
      <c r="H122" s="4"/>
      <c r="I122" s="4"/>
      <c r="J122" s="4"/>
      <c r="K122" s="4"/>
      <c r="L122" s="4"/>
      <c r="M122" s="4"/>
      <c r="N122" s="5"/>
      <c r="O122" s="5"/>
      <c r="P122" s="1"/>
      <c r="Q122" s="5"/>
      <c r="R122" s="5"/>
      <c r="S122" s="5"/>
      <c r="T122" s="5"/>
      <c r="U122" s="5"/>
      <c r="V122" s="1"/>
      <c r="W122" s="5"/>
      <c r="X122" s="5"/>
      <c r="Y122" s="5"/>
      <c r="Z122" s="5"/>
      <c r="AA122" s="5"/>
      <c r="AB122" s="5"/>
      <c r="AC122" s="5"/>
      <c r="AD122" s="5"/>
      <c r="AE122" s="5"/>
      <c r="AF122" s="5"/>
      <c r="AG122" s="5"/>
    </row>
    <row r="123" spans="1:33" x14ac:dyDescent="0.15">
      <c r="A123" s="3"/>
      <c r="B123" s="4"/>
      <c r="C123" s="4"/>
      <c r="D123" s="4"/>
      <c r="E123" s="4"/>
      <c r="F123" s="4"/>
      <c r="G123" s="4"/>
      <c r="H123" s="4"/>
      <c r="I123" s="4"/>
      <c r="J123" s="4"/>
      <c r="K123" s="4"/>
      <c r="L123" s="4"/>
      <c r="M123" s="4"/>
      <c r="N123" s="5"/>
      <c r="O123" s="5"/>
      <c r="P123" s="1"/>
      <c r="Q123" s="5"/>
      <c r="R123" s="5"/>
      <c r="S123" s="5"/>
      <c r="T123" s="5"/>
      <c r="U123" s="5"/>
      <c r="V123" s="1"/>
      <c r="W123" s="5"/>
      <c r="X123" s="5"/>
      <c r="Y123" s="5"/>
      <c r="Z123" s="5"/>
      <c r="AA123" s="5"/>
      <c r="AB123" s="5"/>
      <c r="AC123" s="5"/>
      <c r="AD123" s="5"/>
      <c r="AE123" s="5"/>
      <c r="AF123" s="5"/>
      <c r="AG123" s="5"/>
    </row>
    <row r="124" spans="1:33" x14ac:dyDescent="0.15">
      <c r="A124" s="3"/>
      <c r="B124" s="4"/>
      <c r="C124" s="4"/>
      <c r="D124" s="4"/>
      <c r="E124" s="4"/>
      <c r="F124" s="4"/>
      <c r="G124" s="4"/>
      <c r="H124" s="4"/>
      <c r="I124" s="4"/>
      <c r="J124" s="4"/>
      <c r="K124" s="4"/>
      <c r="L124" s="4"/>
      <c r="M124" s="4"/>
      <c r="N124" s="5"/>
      <c r="O124" s="5"/>
      <c r="P124" s="1"/>
      <c r="Q124" s="5"/>
      <c r="R124" s="5"/>
      <c r="S124" s="5"/>
      <c r="T124" s="5"/>
      <c r="U124" s="5"/>
      <c r="V124" s="1"/>
      <c r="W124" s="5"/>
      <c r="X124" s="5"/>
      <c r="Y124" s="5"/>
      <c r="Z124" s="5"/>
      <c r="AA124" s="5"/>
      <c r="AB124" s="5"/>
      <c r="AC124" s="5"/>
      <c r="AD124" s="5"/>
      <c r="AE124" s="5"/>
      <c r="AF124" s="5"/>
      <c r="AG124" s="5"/>
    </row>
    <row r="125" spans="1:33" x14ac:dyDescent="0.15">
      <c r="A125" s="3"/>
      <c r="B125" s="4"/>
      <c r="C125" s="4"/>
      <c r="D125" s="4"/>
      <c r="E125" s="4"/>
      <c r="F125" s="4"/>
      <c r="G125" s="4"/>
      <c r="H125" s="4"/>
      <c r="I125" s="4"/>
      <c r="J125" s="4"/>
      <c r="K125" s="4"/>
      <c r="L125" s="4"/>
      <c r="M125" s="4"/>
      <c r="N125" s="5"/>
      <c r="O125" s="5"/>
      <c r="P125" s="1"/>
      <c r="Q125" s="5"/>
      <c r="R125" s="5"/>
      <c r="S125" s="5"/>
      <c r="T125" s="5"/>
      <c r="U125" s="5"/>
      <c r="V125" s="1"/>
      <c r="W125" s="5"/>
      <c r="X125" s="5"/>
      <c r="Y125" s="5"/>
      <c r="Z125" s="5"/>
      <c r="AA125" s="5"/>
      <c r="AB125" s="5"/>
      <c r="AC125" s="5"/>
      <c r="AD125" s="5"/>
      <c r="AE125" s="5"/>
      <c r="AF125" s="5"/>
      <c r="AG125" s="5"/>
    </row>
    <row r="126" spans="1:33" x14ac:dyDescent="0.15">
      <c r="A126" s="3"/>
      <c r="B126" s="4"/>
      <c r="C126" s="4"/>
      <c r="D126" s="4"/>
      <c r="E126" s="4"/>
      <c r="F126" s="4"/>
      <c r="G126" s="4"/>
      <c r="H126" s="4"/>
      <c r="I126" s="4"/>
      <c r="J126" s="4"/>
      <c r="K126" s="4"/>
      <c r="L126" s="4"/>
      <c r="M126" s="4"/>
      <c r="N126" s="5"/>
      <c r="O126" s="5"/>
      <c r="P126" s="1"/>
      <c r="Q126" s="5"/>
      <c r="R126" s="5"/>
      <c r="S126" s="5"/>
      <c r="T126" s="5"/>
      <c r="U126" s="5"/>
      <c r="V126" s="1"/>
      <c r="W126" s="5"/>
      <c r="X126" s="5"/>
      <c r="Y126" s="5"/>
      <c r="Z126" s="5"/>
      <c r="AA126" s="5"/>
      <c r="AB126" s="5"/>
      <c r="AC126" s="5"/>
      <c r="AD126" s="5"/>
      <c r="AE126" s="5"/>
      <c r="AF126" s="5"/>
      <c r="AG126" s="5"/>
    </row>
    <row r="127" spans="1:33" x14ac:dyDescent="0.15">
      <c r="A127" s="3"/>
      <c r="B127" s="4"/>
      <c r="C127" s="4"/>
      <c r="D127" s="4"/>
      <c r="E127" s="4"/>
      <c r="F127" s="4"/>
      <c r="G127" s="4"/>
      <c r="H127" s="4"/>
      <c r="I127" s="4"/>
      <c r="J127" s="4"/>
      <c r="K127" s="4"/>
      <c r="L127" s="4"/>
      <c r="M127" s="4"/>
      <c r="N127" s="5"/>
      <c r="O127" s="5"/>
      <c r="P127" s="1"/>
      <c r="Q127" s="5"/>
      <c r="R127" s="5"/>
      <c r="S127" s="5"/>
      <c r="T127" s="5"/>
      <c r="U127" s="5"/>
      <c r="V127" s="1"/>
      <c r="W127" s="5"/>
      <c r="X127" s="5"/>
      <c r="Y127" s="5"/>
      <c r="Z127" s="5"/>
      <c r="AA127" s="5"/>
      <c r="AB127" s="5"/>
      <c r="AC127" s="5"/>
      <c r="AD127" s="5"/>
      <c r="AE127" s="5"/>
      <c r="AF127" s="5"/>
      <c r="AG127" s="5"/>
    </row>
    <row r="128" spans="1:33" x14ac:dyDescent="0.15">
      <c r="A128" s="3"/>
      <c r="B128" s="4"/>
      <c r="C128" s="4"/>
      <c r="D128" s="4"/>
      <c r="E128" s="4"/>
      <c r="F128" s="4"/>
      <c r="G128" s="4"/>
      <c r="H128" s="4"/>
      <c r="I128" s="4"/>
      <c r="J128" s="4"/>
      <c r="K128" s="4"/>
      <c r="L128" s="4"/>
      <c r="M128" s="4"/>
      <c r="N128" s="5"/>
      <c r="O128" s="5"/>
      <c r="P128" s="1"/>
      <c r="Q128" s="5"/>
      <c r="R128" s="5"/>
      <c r="S128" s="5"/>
      <c r="T128" s="5"/>
      <c r="U128" s="5"/>
      <c r="V128" s="1"/>
      <c r="W128" s="5"/>
      <c r="X128" s="5"/>
      <c r="Y128" s="5"/>
      <c r="Z128" s="5"/>
      <c r="AA128" s="5"/>
      <c r="AB128" s="5"/>
      <c r="AC128" s="5"/>
      <c r="AD128" s="5"/>
      <c r="AE128" s="5"/>
      <c r="AF128" s="5"/>
      <c r="AG128" s="5"/>
    </row>
    <row r="129" spans="1:33" x14ac:dyDescent="0.15">
      <c r="A129" s="3"/>
      <c r="B129" s="4"/>
      <c r="C129" s="4"/>
      <c r="D129" s="4"/>
      <c r="E129" s="4"/>
      <c r="F129" s="4"/>
      <c r="G129" s="4"/>
      <c r="H129" s="4"/>
      <c r="I129" s="4"/>
      <c r="J129" s="4"/>
      <c r="K129" s="4"/>
      <c r="L129" s="4"/>
      <c r="M129" s="4"/>
      <c r="N129" s="5"/>
      <c r="O129" s="5"/>
      <c r="P129" s="1"/>
      <c r="Q129" s="5"/>
      <c r="R129" s="5"/>
      <c r="S129" s="5"/>
      <c r="T129" s="5"/>
      <c r="U129" s="5"/>
      <c r="V129" s="1"/>
      <c r="W129" s="5"/>
      <c r="X129" s="5"/>
      <c r="Y129" s="5"/>
      <c r="Z129" s="5"/>
      <c r="AA129" s="5"/>
      <c r="AB129" s="5"/>
      <c r="AC129" s="5"/>
      <c r="AD129" s="5"/>
      <c r="AE129" s="5"/>
      <c r="AF129" s="5"/>
      <c r="AG129" s="5"/>
    </row>
    <row r="130" spans="1:33" x14ac:dyDescent="0.15">
      <c r="A130" s="3"/>
      <c r="B130" s="4"/>
      <c r="C130" s="4"/>
      <c r="D130" s="4"/>
      <c r="E130" s="4"/>
      <c r="F130" s="4"/>
      <c r="G130" s="4"/>
      <c r="H130" s="4"/>
      <c r="I130" s="4"/>
      <c r="J130" s="4"/>
      <c r="K130" s="4"/>
      <c r="L130" s="4"/>
      <c r="M130" s="4"/>
      <c r="N130" s="5"/>
      <c r="O130" s="5"/>
      <c r="P130" s="1"/>
      <c r="Q130" s="5"/>
      <c r="R130" s="5"/>
      <c r="S130" s="5"/>
      <c r="T130" s="5"/>
      <c r="U130" s="5"/>
      <c r="V130" s="1"/>
      <c r="W130" s="5"/>
      <c r="X130" s="5"/>
      <c r="Y130" s="5"/>
      <c r="Z130" s="5"/>
      <c r="AA130" s="5"/>
      <c r="AB130" s="5"/>
      <c r="AC130" s="5"/>
      <c r="AD130" s="5"/>
      <c r="AE130" s="5"/>
      <c r="AF130" s="5"/>
      <c r="AG130" s="5"/>
    </row>
    <row r="131" spans="1:33" x14ac:dyDescent="0.15">
      <c r="A131" s="3"/>
      <c r="B131" s="4"/>
      <c r="C131" s="4"/>
      <c r="D131" s="4"/>
      <c r="E131" s="4"/>
      <c r="F131" s="4"/>
      <c r="G131" s="4"/>
      <c r="H131" s="4"/>
      <c r="I131" s="4"/>
      <c r="J131" s="4"/>
      <c r="K131" s="4"/>
      <c r="L131" s="4"/>
      <c r="M131" s="4"/>
      <c r="N131" s="5"/>
      <c r="O131" s="5"/>
      <c r="P131" s="1"/>
      <c r="Q131" s="5"/>
      <c r="R131" s="5"/>
      <c r="S131" s="5"/>
      <c r="T131" s="5"/>
      <c r="U131" s="5"/>
      <c r="V131" s="1"/>
      <c r="W131" s="5"/>
      <c r="X131" s="5"/>
      <c r="Y131" s="5"/>
      <c r="Z131" s="5"/>
      <c r="AA131" s="5"/>
      <c r="AB131" s="5"/>
      <c r="AC131" s="5"/>
      <c r="AD131" s="5"/>
      <c r="AE131" s="5"/>
      <c r="AF131" s="5"/>
      <c r="AG131" s="5"/>
    </row>
    <row r="132" spans="1:33" x14ac:dyDescent="0.15">
      <c r="A132" s="3"/>
      <c r="B132" s="4"/>
      <c r="C132" s="4"/>
      <c r="D132" s="4"/>
      <c r="E132" s="4"/>
      <c r="F132" s="4"/>
      <c r="G132" s="4"/>
      <c r="H132" s="4"/>
      <c r="I132" s="4"/>
      <c r="J132" s="4"/>
      <c r="K132" s="4"/>
      <c r="L132" s="4"/>
      <c r="M132" s="4"/>
      <c r="N132" s="5"/>
      <c r="O132" s="5"/>
      <c r="P132" s="1"/>
      <c r="Q132" s="5"/>
      <c r="R132" s="5"/>
      <c r="S132" s="5"/>
      <c r="T132" s="5"/>
      <c r="U132" s="5"/>
      <c r="V132" s="1"/>
      <c r="W132" s="5"/>
      <c r="X132" s="5"/>
      <c r="Y132" s="5"/>
      <c r="Z132" s="5"/>
      <c r="AA132" s="5"/>
      <c r="AB132" s="5"/>
      <c r="AC132" s="5"/>
      <c r="AD132" s="5"/>
      <c r="AE132" s="5"/>
      <c r="AF132" s="5"/>
      <c r="AG132" s="5"/>
    </row>
    <row r="133" spans="1:33" x14ac:dyDescent="0.15">
      <c r="A133" s="3"/>
      <c r="B133" s="4"/>
      <c r="C133" s="4"/>
      <c r="D133" s="4"/>
      <c r="E133" s="4"/>
      <c r="F133" s="4"/>
      <c r="G133" s="4"/>
      <c r="H133" s="4"/>
      <c r="I133" s="4"/>
      <c r="J133" s="4"/>
      <c r="K133" s="4"/>
      <c r="L133" s="4"/>
      <c r="M133" s="4"/>
      <c r="N133" s="5"/>
      <c r="O133" s="5"/>
      <c r="P133" s="1"/>
      <c r="Q133" s="5"/>
      <c r="R133" s="5"/>
      <c r="S133" s="5"/>
      <c r="T133" s="5"/>
      <c r="U133" s="5"/>
      <c r="V133" s="1"/>
      <c r="W133" s="5"/>
      <c r="X133" s="5"/>
      <c r="Y133" s="5"/>
      <c r="Z133" s="5"/>
      <c r="AA133" s="5"/>
      <c r="AB133" s="5"/>
      <c r="AC133" s="5"/>
      <c r="AD133" s="5"/>
      <c r="AE133" s="5"/>
      <c r="AF133" s="5"/>
      <c r="AG133" s="5"/>
    </row>
    <row r="134" spans="1:33" x14ac:dyDescent="0.15">
      <c r="A134" s="3"/>
      <c r="B134" s="4"/>
      <c r="C134" s="4"/>
      <c r="D134" s="4"/>
      <c r="E134" s="4"/>
      <c r="F134" s="4"/>
      <c r="G134" s="4"/>
      <c r="H134" s="4"/>
      <c r="I134" s="4"/>
      <c r="J134" s="4"/>
      <c r="K134" s="4"/>
      <c r="L134" s="4"/>
      <c r="M134" s="4"/>
      <c r="N134" s="5"/>
      <c r="O134" s="5"/>
      <c r="P134" s="1"/>
      <c r="Q134" s="5"/>
      <c r="R134" s="5"/>
      <c r="S134" s="5"/>
      <c r="T134" s="5"/>
      <c r="U134" s="5"/>
      <c r="V134" s="1"/>
      <c r="W134" s="5"/>
      <c r="X134" s="5"/>
      <c r="Y134" s="5"/>
      <c r="Z134" s="5"/>
      <c r="AA134" s="5"/>
      <c r="AB134" s="5"/>
      <c r="AC134" s="5"/>
      <c r="AD134" s="5"/>
      <c r="AE134" s="5"/>
      <c r="AF134" s="5"/>
      <c r="AG134" s="5"/>
    </row>
    <row r="135" spans="1:33" x14ac:dyDescent="0.15">
      <c r="A135" s="3"/>
      <c r="B135" s="4"/>
      <c r="C135" s="4"/>
      <c r="D135" s="4"/>
      <c r="E135" s="4"/>
      <c r="F135" s="4"/>
      <c r="G135" s="4"/>
      <c r="H135" s="4"/>
      <c r="I135" s="4"/>
      <c r="J135" s="4"/>
      <c r="K135" s="4"/>
      <c r="L135" s="4"/>
      <c r="M135" s="4"/>
      <c r="N135" s="5"/>
      <c r="O135" s="5"/>
      <c r="P135" s="1"/>
      <c r="Q135" s="5"/>
      <c r="R135" s="5"/>
      <c r="S135" s="5"/>
      <c r="T135" s="5"/>
      <c r="U135" s="5"/>
      <c r="V135" s="1"/>
      <c r="W135" s="5"/>
      <c r="X135" s="5"/>
      <c r="Y135" s="5"/>
      <c r="Z135" s="5"/>
      <c r="AA135" s="5"/>
      <c r="AB135" s="5"/>
      <c r="AC135" s="5"/>
      <c r="AD135" s="5"/>
      <c r="AE135" s="5"/>
      <c r="AF135" s="5"/>
      <c r="AG135" s="5"/>
    </row>
    <row r="136" spans="1:33" x14ac:dyDescent="0.15">
      <c r="A136" s="3"/>
      <c r="B136" s="4"/>
      <c r="C136" s="4"/>
      <c r="D136" s="4"/>
      <c r="E136" s="4"/>
      <c r="F136" s="4"/>
      <c r="G136" s="4"/>
      <c r="H136" s="4"/>
      <c r="I136" s="4"/>
      <c r="J136" s="4"/>
      <c r="K136" s="4"/>
      <c r="L136" s="4"/>
      <c r="M136" s="4"/>
      <c r="N136" s="5"/>
      <c r="O136" s="5"/>
      <c r="P136" s="1"/>
      <c r="Q136" s="5"/>
      <c r="R136" s="5"/>
      <c r="S136" s="5"/>
      <c r="T136" s="5"/>
      <c r="U136" s="5"/>
      <c r="V136" s="1"/>
      <c r="W136" s="5"/>
      <c r="X136" s="5"/>
      <c r="Y136" s="5"/>
      <c r="Z136" s="5"/>
      <c r="AA136" s="5"/>
      <c r="AB136" s="5"/>
      <c r="AC136" s="5"/>
      <c r="AD136" s="5"/>
      <c r="AE136" s="5"/>
      <c r="AF136" s="5"/>
      <c r="AG136" s="5"/>
    </row>
    <row r="137" spans="1:33" x14ac:dyDescent="0.15">
      <c r="A137" s="3"/>
      <c r="B137" s="4"/>
      <c r="C137" s="4"/>
      <c r="D137" s="4"/>
      <c r="E137" s="4"/>
      <c r="F137" s="4"/>
      <c r="G137" s="4"/>
      <c r="H137" s="4"/>
      <c r="I137" s="4"/>
      <c r="J137" s="4"/>
      <c r="K137" s="4"/>
      <c r="L137" s="4"/>
      <c r="M137" s="4"/>
      <c r="N137" s="5"/>
      <c r="O137" s="5"/>
      <c r="P137" s="1"/>
      <c r="Q137" s="5"/>
      <c r="R137" s="5"/>
      <c r="S137" s="5"/>
      <c r="T137" s="5"/>
      <c r="U137" s="5"/>
      <c r="V137" s="1"/>
      <c r="W137" s="5"/>
      <c r="X137" s="5"/>
      <c r="Y137" s="5"/>
      <c r="Z137" s="5"/>
      <c r="AA137" s="5"/>
      <c r="AB137" s="5"/>
      <c r="AC137" s="5"/>
      <c r="AD137" s="5"/>
      <c r="AE137" s="5"/>
      <c r="AF137" s="5"/>
      <c r="AG137" s="5"/>
    </row>
    <row r="138" spans="1:33" x14ac:dyDescent="0.15">
      <c r="A138" s="3"/>
      <c r="B138" s="4"/>
      <c r="C138" s="4"/>
      <c r="D138" s="4"/>
      <c r="E138" s="4"/>
      <c r="F138" s="4"/>
      <c r="G138" s="4"/>
      <c r="H138" s="4"/>
      <c r="I138" s="4"/>
      <c r="J138" s="4"/>
      <c r="K138" s="4"/>
      <c r="L138" s="4"/>
      <c r="M138" s="4"/>
      <c r="N138" s="5"/>
      <c r="O138" s="5"/>
      <c r="P138" s="1"/>
      <c r="Q138" s="5"/>
      <c r="R138" s="5"/>
      <c r="S138" s="5"/>
      <c r="T138" s="5"/>
      <c r="U138" s="5"/>
      <c r="V138" s="1"/>
      <c r="W138" s="5"/>
      <c r="X138" s="5"/>
      <c r="Y138" s="5"/>
      <c r="Z138" s="5"/>
      <c r="AA138" s="5"/>
      <c r="AB138" s="5"/>
      <c r="AC138" s="5"/>
      <c r="AD138" s="5"/>
      <c r="AE138" s="5"/>
      <c r="AF138" s="5"/>
      <c r="AG138" s="5"/>
    </row>
    <row r="139" spans="1:33" x14ac:dyDescent="0.15">
      <c r="A139" s="3"/>
      <c r="B139" s="4"/>
      <c r="C139" s="4"/>
      <c r="D139" s="4"/>
      <c r="E139" s="4"/>
      <c r="F139" s="4"/>
      <c r="G139" s="4"/>
      <c r="H139" s="4"/>
      <c r="I139" s="4"/>
      <c r="J139" s="4"/>
      <c r="K139" s="4"/>
      <c r="L139" s="4"/>
      <c r="M139" s="4"/>
      <c r="N139" s="5"/>
      <c r="O139" s="5"/>
      <c r="P139" s="1"/>
      <c r="Q139" s="5"/>
      <c r="R139" s="5"/>
      <c r="S139" s="5"/>
      <c r="T139" s="5"/>
      <c r="U139" s="5"/>
      <c r="V139" s="1"/>
      <c r="W139" s="5"/>
      <c r="X139" s="5"/>
      <c r="Y139" s="5"/>
      <c r="Z139" s="5"/>
      <c r="AA139" s="5"/>
      <c r="AB139" s="5"/>
      <c r="AC139" s="5"/>
      <c r="AD139" s="5"/>
      <c r="AE139" s="5"/>
      <c r="AF139" s="5"/>
      <c r="AG139" s="5"/>
    </row>
    <row r="140" spans="1:33" x14ac:dyDescent="0.15">
      <c r="A140" s="3"/>
      <c r="B140" s="4"/>
      <c r="C140" s="4"/>
      <c r="D140" s="4"/>
      <c r="E140" s="4"/>
      <c r="F140" s="4"/>
      <c r="G140" s="4"/>
      <c r="H140" s="4"/>
      <c r="I140" s="4"/>
      <c r="J140" s="4"/>
      <c r="K140" s="4"/>
      <c r="L140" s="4"/>
      <c r="M140" s="4"/>
      <c r="N140" s="5"/>
      <c r="O140" s="5"/>
      <c r="P140" s="1"/>
      <c r="Q140" s="5"/>
      <c r="R140" s="5"/>
      <c r="S140" s="5"/>
      <c r="T140" s="5"/>
      <c r="U140" s="5"/>
      <c r="V140" s="1"/>
      <c r="W140" s="5"/>
      <c r="X140" s="5"/>
      <c r="Y140" s="5"/>
      <c r="Z140" s="5"/>
      <c r="AA140" s="5"/>
      <c r="AB140" s="5"/>
      <c r="AC140" s="5"/>
      <c r="AD140" s="5"/>
      <c r="AE140" s="5"/>
      <c r="AF140" s="5"/>
      <c r="AG140" s="5"/>
    </row>
    <row r="141" spans="1:33" x14ac:dyDescent="0.15">
      <c r="A141" s="3"/>
      <c r="B141" s="4"/>
      <c r="C141" s="4"/>
      <c r="D141" s="4"/>
      <c r="E141" s="4"/>
      <c r="F141" s="4"/>
      <c r="G141" s="4"/>
      <c r="H141" s="4"/>
      <c r="I141" s="4"/>
      <c r="J141" s="4"/>
      <c r="K141" s="4"/>
      <c r="L141" s="4"/>
      <c r="M141" s="4"/>
      <c r="N141" s="5"/>
      <c r="O141" s="5"/>
      <c r="P141" s="1"/>
      <c r="Q141" s="5"/>
      <c r="R141" s="5"/>
      <c r="S141" s="5"/>
      <c r="T141" s="5"/>
      <c r="U141" s="5"/>
      <c r="V141" s="1"/>
      <c r="W141" s="5"/>
      <c r="X141" s="5"/>
      <c r="Y141" s="5"/>
      <c r="Z141" s="5"/>
      <c r="AA141" s="5"/>
      <c r="AB141" s="5"/>
      <c r="AC141" s="5"/>
      <c r="AD141" s="5"/>
      <c r="AE141" s="5"/>
      <c r="AF141" s="5"/>
      <c r="AG141" s="5"/>
    </row>
    <row r="142" spans="1:33" x14ac:dyDescent="0.15">
      <c r="A142" s="3"/>
      <c r="B142" s="4"/>
      <c r="C142" s="4"/>
      <c r="D142" s="4"/>
      <c r="E142" s="4"/>
      <c r="F142" s="4"/>
      <c r="G142" s="4"/>
      <c r="H142" s="4"/>
      <c r="I142" s="4"/>
      <c r="J142" s="4"/>
      <c r="K142" s="4"/>
      <c r="L142" s="4"/>
      <c r="M142" s="4"/>
      <c r="N142" s="5"/>
      <c r="O142" s="5"/>
      <c r="P142" s="1"/>
      <c r="Q142" s="5"/>
      <c r="R142" s="5"/>
      <c r="S142" s="5"/>
      <c r="T142" s="5"/>
      <c r="U142" s="5"/>
      <c r="V142" s="1"/>
      <c r="W142" s="5"/>
      <c r="X142" s="5"/>
      <c r="Y142" s="5"/>
      <c r="Z142" s="5"/>
      <c r="AA142" s="5"/>
      <c r="AB142" s="5"/>
      <c r="AC142" s="5"/>
      <c r="AD142" s="5"/>
      <c r="AE142" s="5"/>
      <c r="AF142" s="5"/>
      <c r="AG142" s="5"/>
    </row>
    <row r="143" spans="1:33" x14ac:dyDescent="0.15">
      <c r="A143" s="3"/>
      <c r="B143" s="4"/>
      <c r="C143" s="4"/>
      <c r="D143" s="4"/>
      <c r="E143" s="4"/>
      <c r="F143" s="4"/>
      <c r="G143" s="4"/>
      <c r="H143" s="4"/>
      <c r="I143" s="4"/>
      <c r="J143" s="4"/>
      <c r="K143" s="4"/>
      <c r="L143" s="4"/>
      <c r="M143" s="4"/>
      <c r="N143" s="5"/>
      <c r="O143" s="5"/>
      <c r="P143" s="1"/>
      <c r="Q143" s="5"/>
      <c r="R143" s="5"/>
      <c r="S143" s="5"/>
      <c r="T143" s="5"/>
      <c r="U143" s="5"/>
      <c r="V143" s="1"/>
      <c r="W143" s="5"/>
      <c r="X143" s="5"/>
      <c r="Y143" s="5"/>
      <c r="Z143" s="5"/>
      <c r="AA143" s="5"/>
      <c r="AB143" s="5"/>
      <c r="AC143" s="5"/>
      <c r="AD143" s="5"/>
      <c r="AE143" s="5"/>
      <c r="AF143" s="5"/>
      <c r="AG143" s="5"/>
    </row>
    <row r="144" spans="1:33" x14ac:dyDescent="0.15">
      <c r="A144" s="3"/>
      <c r="B144" s="4"/>
      <c r="C144" s="4"/>
      <c r="D144" s="4"/>
      <c r="E144" s="4"/>
      <c r="F144" s="4"/>
      <c r="G144" s="4"/>
      <c r="H144" s="4"/>
      <c r="I144" s="4"/>
      <c r="J144" s="4"/>
      <c r="K144" s="4"/>
      <c r="L144" s="4"/>
      <c r="M144" s="4"/>
      <c r="N144" s="5"/>
      <c r="O144" s="5"/>
      <c r="P144" s="1"/>
      <c r="Q144" s="5"/>
      <c r="R144" s="5"/>
      <c r="S144" s="5"/>
      <c r="T144" s="5"/>
      <c r="U144" s="5"/>
      <c r="V144" s="1"/>
      <c r="W144" s="5"/>
      <c r="X144" s="5"/>
      <c r="Y144" s="5"/>
      <c r="Z144" s="5"/>
      <c r="AA144" s="5"/>
      <c r="AB144" s="5"/>
      <c r="AC144" s="5"/>
      <c r="AD144" s="5"/>
      <c r="AE144" s="5"/>
      <c r="AF144" s="5"/>
      <c r="AG144" s="5"/>
    </row>
    <row r="145" spans="1:33" x14ac:dyDescent="0.15">
      <c r="A145" s="3"/>
      <c r="B145" s="4"/>
      <c r="C145" s="4"/>
      <c r="D145" s="4"/>
      <c r="E145" s="4"/>
      <c r="F145" s="4"/>
      <c r="G145" s="4"/>
      <c r="H145" s="4"/>
      <c r="I145" s="4"/>
      <c r="J145" s="4"/>
      <c r="K145" s="4"/>
      <c r="L145" s="4"/>
      <c r="M145" s="4"/>
      <c r="N145" s="5"/>
      <c r="O145" s="5"/>
      <c r="P145" s="1"/>
      <c r="Q145" s="5"/>
      <c r="R145" s="5"/>
      <c r="S145" s="5"/>
      <c r="T145" s="5"/>
      <c r="U145" s="5"/>
      <c r="V145" s="1"/>
      <c r="W145" s="5"/>
      <c r="X145" s="5"/>
      <c r="Y145" s="5"/>
      <c r="Z145" s="5"/>
      <c r="AA145" s="5"/>
      <c r="AB145" s="5"/>
      <c r="AC145" s="5"/>
      <c r="AD145" s="5"/>
      <c r="AE145" s="5"/>
      <c r="AF145" s="5"/>
      <c r="AG145" s="5"/>
    </row>
    <row r="146" spans="1:33" x14ac:dyDescent="0.15">
      <c r="A146" s="3"/>
      <c r="B146" s="4"/>
      <c r="C146" s="4"/>
      <c r="D146" s="4"/>
      <c r="E146" s="4"/>
      <c r="F146" s="4"/>
      <c r="G146" s="4"/>
      <c r="H146" s="4"/>
      <c r="I146" s="4"/>
      <c r="J146" s="4"/>
      <c r="K146" s="4"/>
      <c r="L146" s="4"/>
      <c r="M146" s="4"/>
      <c r="N146" s="5"/>
      <c r="O146" s="5"/>
      <c r="P146" s="1"/>
      <c r="Q146" s="5"/>
      <c r="R146" s="5"/>
      <c r="S146" s="5"/>
      <c r="T146" s="5"/>
      <c r="U146" s="5"/>
      <c r="V146" s="1"/>
      <c r="W146" s="5"/>
      <c r="X146" s="5"/>
      <c r="Y146" s="5"/>
      <c r="Z146" s="5"/>
      <c r="AA146" s="5"/>
      <c r="AB146" s="5"/>
      <c r="AC146" s="5"/>
      <c r="AD146" s="5"/>
      <c r="AE146" s="5"/>
      <c r="AF146" s="5"/>
      <c r="AG146" s="5"/>
    </row>
    <row r="147" spans="1:33" x14ac:dyDescent="0.15">
      <c r="A147" s="3"/>
      <c r="B147" s="4"/>
      <c r="C147" s="4"/>
      <c r="D147" s="4"/>
      <c r="E147" s="4"/>
      <c r="F147" s="4"/>
      <c r="G147" s="4"/>
      <c r="H147" s="4"/>
      <c r="I147" s="4"/>
      <c r="J147" s="4"/>
      <c r="K147" s="4"/>
      <c r="L147" s="4"/>
      <c r="M147" s="4"/>
      <c r="N147" s="5"/>
      <c r="O147" s="5"/>
      <c r="P147" s="1"/>
      <c r="Q147" s="5"/>
      <c r="R147" s="5"/>
      <c r="S147" s="5"/>
      <c r="T147" s="5"/>
      <c r="U147" s="5"/>
      <c r="V147" s="1"/>
      <c r="W147" s="5"/>
      <c r="X147" s="5"/>
      <c r="Y147" s="5"/>
      <c r="Z147" s="5"/>
      <c r="AA147" s="5"/>
      <c r="AB147" s="5"/>
      <c r="AC147" s="5"/>
      <c r="AD147" s="5"/>
      <c r="AE147" s="5"/>
      <c r="AF147" s="5"/>
      <c r="AG147" s="5"/>
    </row>
    <row r="148" spans="1:33" x14ac:dyDescent="0.15">
      <c r="A148" s="3"/>
      <c r="B148" s="4"/>
      <c r="C148" s="4"/>
      <c r="D148" s="4"/>
      <c r="E148" s="4"/>
      <c r="F148" s="4"/>
      <c r="G148" s="4"/>
      <c r="H148" s="4"/>
      <c r="I148" s="4"/>
      <c r="J148" s="4"/>
      <c r="K148" s="4"/>
      <c r="L148" s="4"/>
      <c r="M148" s="4"/>
      <c r="N148" s="5"/>
      <c r="O148" s="5"/>
      <c r="P148" s="1"/>
      <c r="Q148" s="5"/>
      <c r="R148" s="5"/>
      <c r="S148" s="5"/>
      <c r="T148" s="5"/>
      <c r="U148" s="5"/>
      <c r="V148" s="1"/>
      <c r="W148" s="5"/>
      <c r="X148" s="5"/>
      <c r="Y148" s="5"/>
      <c r="Z148" s="5"/>
      <c r="AA148" s="5"/>
      <c r="AB148" s="5"/>
      <c r="AC148" s="5"/>
      <c r="AD148" s="5"/>
      <c r="AE148" s="5"/>
      <c r="AF148" s="5"/>
      <c r="AG148" s="5"/>
    </row>
    <row r="149" spans="1:33" x14ac:dyDescent="0.15">
      <c r="A149" s="3"/>
      <c r="B149" s="4"/>
      <c r="C149" s="4"/>
      <c r="D149" s="4"/>
      <c r="E149" s="4"/>
      <c r="F149" s="4"/>
      <c r="G149" s="4"/>
      <c r="H149" s="4"/>
      <c r="I149" s="4"/>
      <c r="J149" s="4"/>
      <c r="K149" s="4"/>
      <c r="L149" s="4"/>
      <c r="M149" s="4"/>
      <c r="N149" s="5"/>
      <c r="O149" s="5"/>
      <c r="P149" s="1"/>
      <c r="Q149" s="5"/>
      <c r="R149" s="5"/>
      <c r="S149" s="5"/>
      <c r="T149" s="5"/>
      <c r="U149" s="5"/>
      <c r="V149" s="1"/>
      <c r="W149" s="5"/>
      <c r="X149" s="5"/>
      <c r="Y149" s="5"/>
      <c r="Z149" s="5"/>
      <c r="AA149" s="5"/>
      <c r="AB149" s="5"/>
      <c r="AC149" s="5"/>
      <c r="AD149" s="5"/>
      <c r="AE149" s="5"/>
      <c r="AF149" s="5"/>
      <c r="AG149" s="5"/>
    </row>
    <row r="150" spans="1:33" x14ac:dyDescent="0.15">
      <c r="A150" s="3"/>
      <c r="B150" s="4"/>
      <c r="C150" s="4"/>
      <c r="D150" s="4"/>
      <c r="E150" s="4"/>
      <c r="F150" s="4"/>
      <c r="G150" s="4"/>
      <c r="H150" s="4"/>
      <c r="I150" s="4"/>
      <c r="J150" s="4"/>
      <c r="K150" s="4"/>
      <c r="L150" s="4"/>
      <c r="M150" s="4"/>
      <c r="N150" s="5"/>
      <c r="O150" s="5"/>
      <c r="P150" s="1"/>
      <c r="Q150" s="5"/>
      <c r="R150" s="5"/>
      <c r="S150" s="5"/>
      <c r="T150" s="5"/>
      <c r="U150" s="5"/>
      <c r="V150" s="1"/>
      <c r="W150" s="5"/>
      <c r="X150" s="5"/>
      <c r="Y150" s="5"/>
      <c r="Z150" s="5"/>
      <c r="AA150" s="5"/>
      <c r="AB150" s="5"/>
      <c r="AC150" s="5"/>
      <c r="AD150" s="5"/>
      <c r="AE150" s="5"/>
      <c r="AF150" s="5"/>
      <c r="AG150" s="5"/>
    </row>
    <row r="151" spans="1:33" x14ac:dyDescent="0.15">
      <c r="A151" s="3"/>
      <c r="B151" s="4"/>
      <c r="C151" s="4"/>
      <c r="D151" s="4"/>
      <c r="E151" s="4"/>
      <c r="F151" s="4"/>
      <c r="G151" s="4"/>
      <c r="H151" s="4"/>
      <c r="I151" s="4"/>
      <c r="J151" s="4"/>
      <c r="K151" s="4"/>
      <c r="L151" s="4"/>
      <c r="M151" s="4"/>
      <c r="N151" s="5"/>
      <c r="O151" s="5"/>
      <c r="P151" s="1"/>
      <c r="Q151" s="5"/>
      <c r="R151" s="5"/>
      <c r="S151" s="5"/>
      <c r="T151" s="5"/>
      <c r="U151" s="5"/>
      <c r="V151" s="1"/>
      <c r="W151" s="5"/>
      <c r="X151" s="5"/>
      <c r="Y151" s="5"/>
      <c r="Z151" s="5"/>
      <c r="AA151" s="5"/>
      <c r="AB151" s="5"/>
      <c r="AC151" s="5"/>
      <c r="AD151" s="5"/>
      <c r="AE151" s="5"/>
      <c r="AF151" s="5"/>
      <c r="AG151" s="5"/>
    </row>
    <row r="152" spans="1:33" x14ac:dyDescent="0.15">
      <c r="A152" s="3"/>
      <c r="B152" s="4"/>
      <c r="C152" s="4"/>
      <c r="D152" s="4"/>
      <c r="E152" s="4"/>
      <c r="F152" s="4"/>
      <c r="G152" s="4"/>
      <c r="H152" s="4"/>
      <c r="I152" s="4"/>
      <c r="J152" s="4"/>
      <c r="K152" s="4"/>
      <c r="L152" s="4"/>
      <c r="M152" s="4"/>
      <c r="N152" s="5"/>
      <c r="O152" s="5"/>
      <c r="P152" s="1"/>
      <c r="Q152" s="5"/>
      <c r="R152" s="5"/>
      <c r="S152" s="5"/>
      <c r="T152" s="5"/>
      <c r="U152" s="5"/>
      <c r="V152" s="1"/>
      <c r="W152" s="5"/>
      <c r="X152" s="5"/>
      <c r="Y152" s="5"/>
      <c r="Z152" s="5"/>
      <c r="AA152" s="5"/>
      <c r="AB152" s="5"/>
      <c r="AC152" s="5"/>
      <c r="AD152" s="5"/>
      <c r="AE152" s="5"/>
      <c r="AF152" s="5"/>
      <c r="AG152" s="5"/>
    </row>
    <row r="153" spans="1:33" x14ac:dyDescent="0.15">
      <c r="A153" s="3"/>
      <c r="B153" s="4"/>
      <c r="C153" s="4"/>
      <c r="D153" s="4"/>
      <c r="E153" s="4"/>
      <c r="F153" s="4"/>
      <c r="G153" s="4"/>
      <c r="H153" s="4"/>
      <c r="I153" s="4"/>
      <c r="J153" s="4"/>
      <c r="K153" s="4"/>
      <c r="L153" s="4"/>
      <c r="M153" s="4"/>
      <c r="N153" s="5"/>
      <c r="O153" s="5"/>
      <c r="P153" s="1"/>
      <c r="Q153" s="5"/>
      <c r="R153" s="5"/>
      <c r="S153" s="5"/>
      <c r="T153" s="5"/>
      <c r="U153" s="5"/>
      <c r="V153" s="1"/>
      <c r="W153" s="5"/>
      <c r="X153" s="5"/>
      <c r="Y153" s="5"/>
      <c r="Z153" s="5"/>
      <c r="AA153" s="5"/>
      <c r="AB153" s="5"/>
      <c r="AC153" s="5"/>
      <c r="AD153" s="5"/>
      <c r="AE153" s="5"/>
      <c r="AF153" s="5"/>
      <c r="AG153" s="5"/>
    </row>
    <row r="154" spans="1:33" x14ac:dyDescent="0.15">
      <c r="A154" s="3"/>
      <c r="B154" s="4"/>
      <c r="C154" s="4"/>
      <c r="D154" s="4"/>
      <c r="E154" s="4"/>
      <c r="F154" s="4"/>
      <c r="G154" s="4"/>
      <c r="H154" s="4"/>
      <c r="I154" s="4"/>
      <c r="J154" s="4"/>
      <c r="K154" s="4"/>
      <c r="L154" s="4"/>
      <c r="M154" s="4"/>
      <c r="N154" s="5"/>
      <c r="O154" s="5"/>
      <c r="P154" s="1"/>
      <c r="Q154" s="5"/>
      <c r="R154" s="5"/>
      <c r="S154" s="5"/>
      <c r="T154" s="5"/>
      <c r="U154" s="5"/>
      <c r="V154" s="1"/>
      <c r="W154" s="5"/>
      <c r="X154" s="5"/>
      <c r="Y154" s="5"/>
      <c r="Z154" s="5"/>
      <c r="AA154" s="5"/>
      <c r="AB154" s="5"/>
      <c r="AC154" s="5"/>
      <c r="AD154" s="5"/>
      <c r="AE154" s="5"/>
      <c r="AF154" s="5"/>
      <c r="AG154" s="5"/>
    </row>
    <row r="155" spans="1:33" x14ac:dyDescent="0.15">
      <c r="A155" s="3"/>
      <c r="B155" s="4"/>
      <c r="C155" s="4"/>
      <c r="D155" s="4"/>
      <c r="E155" s="4"/>
      <c r="F155" s="4"/>
      <c r="G155" s="4"/>
      <c r="H155" s="4"/>
      <c r="I155" s="4"/>
      <c r="J155" s="4"/>
      <c r="K155" s="4"/>
      <c r="L155" s="4"/>
      <c r="M155" s="4"/>
      <c r="N155" s="5"/>
      <c r="O155" s="5"/>
      <c r="P155" s="1"/>
      <c r="Q155" s="5"/>
      <c r="R155" s="5"/>
      <c r="S155" s="5"/>
      <c r="T155" s="5"/>
      <c r="U155" s="5"/>
      <c r="V155" s="1"/>
      <c r="W155" s="5"/>
      <c r="X155" s="5"/>
      <c r="Y155" s="5"/>
      <c r="Z155" s="5"/>
      <c r="AA155" s="5"/>
      <c r="AB155" s="5"/>
      <c r="AC155" s="5"/>
      <c r="AD155" s="5"/>
      <c r="AE155" s="5"/>
      <c r="AF155" s="5"/>
      <c r="AG155" s="5"/>
    </row>
    <row r="156" spans="1:33" x14ac:dyDescent="0.15">
      <c r="A156" s="3"/>
      <c r="B156" s="4"/>
      <c r="C156" s="4"/>
      <c r="D156" s="4"/>
      <c r="E156" s="4"/>
      <c r="F156" s="4"/>
      <c r="G156" s="4"/>
      <c r="H156" s="4"/>
      <c r="I156" s="4"/>
      <c r="J156" s="4"/>
      <c r="K156" s="4"/>
      <c r="L156" s="4"/>
      <c r="M156" s="4"/>
      <c r="N156" s="5"/>
      <c r="O156" s="5"/>
      <c r="P156" s="1"/>
      <c r="Q156" s="5"/>
      <c r="R156" s="5"/>
      <c r="S156" s="5"/>
      <c r="T156" s="5"/>
      <c r="U156" s="5"/>
      <c r="V156" s="1"/>
      <c r="W156" s="5"/>
      <c r="X156" s="5"/>
      <c r="Y156" s="5"/>
      <c r="Z156" s="5"/>
      <c r="AA156" s="5"/>
      <c r="AB156" s="5"/>
      <c r="AC156" s="5"/>
      <c r="AD156" s="5"/>
      <c r="AE156" s="5"/>
      <c r="AF156" s="5"/>
      <c r="AG156" s="5"/>
    </row>
    <row r="157" spans="1:33" x14ac:dyDescent="0.15">
      <c r="A157" s="3"/>
      <c r="B157" s="4"/>
      <c r="C157" s="4"/>
      <c r="D157" s="4"/>
      <c r="E157" s="4"/>
      <c r="F157" s="4"/>
      <c r="G157" s="4"/>
      <c r="H157" s="4"/>
      <c r="I157" s="4"/>
      <c r="J157" s="4"/>
      <c r="K157" s="4"/>
      <c r="L157" s="4"/>
      <c r="M157" s="4"/>
      <c r="N157" s="5"/>
      <c r="O157" s="5"/>
      <c r="P157" s="1"/>
      <c r="Q157" s="5"/>
      <c r="R157" s="5"/>
      <c r="S157" s="5"/>
      <c r="T157" s="5"/>
      <c r="U157" s="5"/>
      <c r="V157" s="1"/>
      <c r="W157" s="5"/>
      <c r="X157" s="5"/>
      <c r="Y157" s="5"/>
      <c r="Z157" s="5"/>
      <c r="AA157" s="5"/>
      <c r="AB157" s="5"/>
      <c r="AC157" s="5"/>
      <c r="AD157" s="5"/>
      <c r="AE157" s="5"/>
      <c r="AF157" s="5"/>
      <c r="AG157" s="5"/>
    </row>
    <row r="158" spans="1:33" x14ac:dyDescent="0.15">
      <c r="A158" s="3"/>
      <c r="B158" s="4"/>
      <c r="C158" s="4"/>
      <c r="D158" s="4"/>
      <c r="E158" s="4"/>
      <c r="F158" s="4"/>
      <c r="G158" s="4"/>
      <c r="H158" s="4"/>
      <c r="I158" s="4"/>
      <c r="J158" s="4"/>
      <c r="K158" s="4"/>
      <c r="L158" s="4"/>
      <c r="M158" s="4"/>
      <c r="N158" s="5"/>
      <c r="O158" s="5"/>
      <c r="P158" s="1"/>
      <c r="Q158" s="5"/>
      <c r="R158" s="5"/>
      <c r="S158" s="5"/>
      <c r="T158" s="5"/>
      <c r="U158" s="5"/>
      <c r="V158" s="1"/>
      <c r="W158" s="5"/>
      <c r="X158" s="5"/>
      <c r="Y158" s="5"/>
      <c r="Z158" s="5"/>
      <c r="AA158" s="5"/>
      <c r="AB158" s="5"/>
      <c r="AC158" s="5"/>
      <c r="AD158" s="5"/>
      <c r="AE158" s="5"/>
      <c r="AF158" s="5"/>
      <c r="AG158" s="5"/>
    </row>
    <row r="159" spans="1:33" x14ac:dyDescent="0.15">
      <c r="A159" s="3"/>
      <c r="B159" s="4"/>
      <c r="C159" s="4"/>
      <c r="D159" s="4"/>
      <c r="E159" s="4"/>
      <c r="F159" s="4"/>
      <c r="G159" s="4"/>
      <c r="H159" s="4"/>
      <c r="I159" s="4"/>
      <c r="J159" s="4"/>
      <c r="K159" s="4"/>
      <c r="L159" s="4"/>
      <c r="M159" s="4"/>
      <c r="N159" s="5"/>
      <c r="O159" s="5"/>
      <c r="P159" s="1"/>
      <c r="Q159" s="5"/>
      <c r="R159" s="5"/>
      <c r="S159" s="5"/>
      <c r="T159" s="5"/>
      <c r="U159" s="5"/>
      <c r="V159" s="1"/>
      <c r="W159" s="5"/>
      <c r="X159" s="5"/>
      <c r="Y159" s="5"/>
      <c r="Z159" s="5"/>
      <c r="AA159" s="5"/>
      <c r="AB159" s="5"/>
      <c r="AC159" s="5"/>
      <c r="AD159" s="5"/>
      <c r="AE159" s="5"/>
      <c r="AF159" s="5"/>
      <c r="AG159" s="5"/>
    </row>
    <row r="160" spans="1:33" x14ac:dyDescent="0.15">
      <c r="A160" s="3"/>
      <c r="B160" s="4"/>
      <c r="C160" s="4"/>
      <c r="D160" s="4"/>
      <c r="E160" s="4"/>
      <c r="F160" s="4"/>
      <c r="G160" s="4"/>
      <c r="H160" s="4"/>
      <c r="I160" s="4"/>
      <c r="J160" s="4"/>
      <c r="K160" s="4"/>
      <c r="L160" s="4"/>
      <c r="M160" s="4"/>
      <c r="N160" s="5"/>
      <c r="O160" s="5"/>
      <c r="P160" s="1"/>
      <c r="Q160" s="5"/>
      <c r="R160" s="5"/>
      <c r="S160" s="5"/>
      <c r="T160" s="5"/>
      <c r="U160" s="5"/>
      <c r="V160" s="1"/>
      <c r="W160" s="5"/>
      <c r="X160" s="5"/>
      <c r="Y160" s="5"/>
      <c r="Z160" s="5"/>
      <c r="AA160" s="5"/>
      <c r="AB160" s="5"/>
      <c r="AC160" s="5"/>
      <c r="AD160" s="5"/>
      <c r="AE160" s="5"/>
      <c r="AF160" s="5"/>
      <c r="AG160" s="5"/>
    </row>
    <row r="161" spans="1:33" x14ac:dyDescent="0.15">
      <c r="A161" s="3"/>
      <c r="B161" s="4"/>
      <c r="C161" s="4"/>
      <c r="D161" s="4"/>
      <c r="E161" s="4"/>
      <c r="F161" s="4"/>
      <c r="G161" s="4"/>
      <c r="H161" s="4"/>
      <c r="I161" s="4"/>
      <c r="J161" s="4"/>
      <c r="K161" s="4"/>
      <c r="L161" s="4"/>
      <c r="M161" s="4"/>
      <c r="N161" s="5"/>
      <c r="O161" s="5"/>
      <c r="P161" s="1"/>
      <c r="Q161" s="5"/>
      <c r="R161" s="5"/>
      <c r="S161" s="5"/>
      <c r="T161" s="5"/>
      <c r="U161" s="5"/>
      <c r="V161" s="1"/>
      <c r="W161" s="5"/>
      <c r="X161" s="5"/>
      <c r="Y161" s="5"/>
      <c r="Z161" s="5"/>
      <c r="AA161" s="5"/>
      <c r="AB161" s="5"/>
      <c r="AC161" s="5"/>
      <c r="AD161" s="5"/>
      <c r="AE161" s="5"/>
      <c r="AF161" s="5"/>
      <c r="AG161" s="5"/>
    </row>
    <row r="162" spans="1:33" x14ac:dyDescent="0.15">
      <c r="A162" s="3"/>
      <c r="B162" s="4"/>
      <c r="C162" s="4"/>
      <c r="D162" s="4"/>
      <c r="E162" s="4"/>
      <c r="F162" s="4"/>
      <c r="G162" s="4"/>
      <c r="H162" s="4"/>
      <c r="I162" s="4"/>
      <c r="J162" s="4"/>
      <c r="K162" s="4"/>
      <c r="L162" s="4"/>
      <c r="M162" s="4"/>
      <c r="N162" s="5"/>
      <c r="O162" s="5"/>
      <c r="P162" s="1"/>
      <c r="Q162" s="5"/>
      <c r="R162" s="5"/>
      <c r="S162" s="5"/>
      <c r="T162" s="5"/>
      <c r="U162" s="5"/>
      <c r="V162" s="1"/>
      <c r="W162" s="5"/>
      <c r="X162" s="5"/>
      <c r="Y162" s="5"/>
      <c r="Z162" s="5"/>
      <c r="AA162" s="5"/>
      <c r="AB162" s="5"/>
      <c r="AC162" s="5"/>
      <c r="AD162" s="5"/>
      <c r="AE162" s="5"/>
      <c r="AF162" s="5"/>
      <c r="AG162" s="5"/>
    </row>
    <row r="163" spans="1:33" x14ac:dyDescent="0.15">
      <c r="A163" s="3"/>
      <c r="B163" s="4"/>
      <c r="C163" s="4"/>
      <c r="D163" s="4"/>
      <c r="E163" s="4"/>
      <c r="F163" s="4"/>
      <c r="G163" s="4"/>
      <c r="H163" s="4"/>
      <c r="I163" s="4"/>
      <c r="J163" s="4"/>
      <c r="K163" s="4"/>
      <c r="L163" s="4"/>
      <c r="M163" s="4"/>
      <c r="N163" s="5"/>
      <c r="O163" s="5"/>
      <c r="P163" s="1"/>
      <c r="Q163" s="5"/>
      <c r="R163" s="5"/>
      <c r="S163" s="5"/>
      <c r="T163" s="5"/>
      <c r="U163" s="5"/>
      <c r="V163" s="1"/>
      <c r="W163" s="5"/>
      <c r="X163" s="5"/>
      <c r="Y163" s="5"/>
      <c r="Z163" s="5"/>
      <c r="AA163" s="5"/>
      <c r="AB163" s="5"/>
      <c r="AC163" s="5"/>
      <c r="AD163" s="5"/>
      <c r="AE163" s="5"/>
      <c r="AF163" s="5"/>
      <c r="AG163" s="5"/>
    </row>
    <row r="164" spans="1:33" x14ac:dyDescent="0.15">
      <c r="A164" s="3"/>
      <c r="B164" s="4"/>
      <c r="C164" s="4"/>
      <c r="D164" s="4"/>
      <c r="E164" s="4"/>
      <c r="F164" s="4"/>
      <c r="G164" s="4"/>
      <c r="H164" s="4"/>
      <c r="I164" s="4"/>
      <c r="J164" s="4"/>
      <c r="K164" s="4"/>
      <c r="L164" s="4"/>
      <c r="M164" s="4"/>
      <c r="N164" s="5"/>
      <c r="O164" s="5"/>
      <c r="P164" s="1"/>
      <c r="Q164" s="5"/>
      <c r="R164" s="5"/>
      <c r="S164" s="5"/>
      <c r="T164" s="5"/>
      <c r="U164" s="5"/>
      <c r="V164" s="1"/>
      <c r="W164" s="5"/>
      <c r="X164" s="5"/>
      <c r="Y164" s="5"/>
      <c r="Z164" s="5"/>
      <c r="AA164" s="5"/>
      <c r="AB164" s="5"/>
      <c r="AC164" s="5"/>
      <c r="AD164" s="5"/>
      <c r="AE164" s="5"/>
      <c r="AF164" s="5"/>
      <c r="AG164" s="5"/>
    </row>
    <row r="165" spans="1:33" x14ac:dyDescent="0.15">
      <c r="A165" s="3"/>
      <c r="B165" s="4"/>
      <c r="C165" s="4"/>
      <c r="D165" s="4"/>
      <c r="E165" s="4"/>
      <c r="F165" s="4"/>
      <c r="G165" s="4"/>
      <c r="H165" s="4"/>
      <c r="I165" s="4"/>
      <c r="J165" s="4"/>
      <c r="K165" s="4"/>
      <c r="L165" s="4"/>
      <c r="M165" s="4"/>
      <c r="N165" s="5"/>
      <c r="O165" s="5"/>
      <c r="P165" s="1"/>
      <c r="Q165" s="5"/>
      <c r="R165" s="5"/>
      <c r="S165" s="5"/>
      <c r="T165" s="5"/>
      <c r="U165" s="5"/>
      <c r="V165" s="1"/>
      <c r="W165" s="5"/>
      <c r="X165" s="5"/>
      <c r="Y165" s="5"/>
      <c r="Z165" s="5"/>
      <c r="AA165" s="5"/>
      <c r="AB165" s="5"/>
      <c r="AC165" s="5"/>
      <c r="AD165" s="5"/>
      <c r="AE165" s="5"/>
      <c r="AF165" s="5"/>
      <c r="AG165" s="5"/>
    </row>
    <row r="166" spans="1:33" x14ac:dyDescent="0.15">
      <c r="A166" s="3"/>
      <c r="B166" s="4"/>
      <c r="C166" s="4"/>
      <c r="D166" s="4"/>
      <c r="E166" s="4"/>
      <c r="F166" s="4"/>
      <c r="G166" s="4"/>
      <c r="H166" s="4"/>
      <c r="I166" s="4"/>
      <c r="J166" s="4"/>
      <c r="K166" s="4"/>
      <c r="L166" s="4"/>
      <c r="M166" s="4"/>
      <c r="N166" s="5"/>
      <c r="O166" s="5"/>
      <c r="P166" s="1"/>
      <c r="Q166" s="5"/>
      <c r="R166" s="5"/>
      <c r="S166" s="5"/>
      <c r="T166" s="5"/>
      <c r="U166" s="5"/>
      <c r="V166" s="1"/>
      <c r="W166" s="5"/>
      <c r="X166" s="5"/>
      <c r="Y166" s="5"/>
      <c r="Z166" s="5"/>
      <c r="AA166" s="5"/>
      <c r="AB166" s="5"/>
      <c r="AC166" s="5"/>
      <c r="AD166" s="5"/>
      <c r="AE166" s="5"/>
      <c r="AF166" s="5"/>
      <c r="AG166" s="5"/>
    </row>
    <row r="167" spans="1:33" x14ac:dyDescent="0.15">
      <c r="A167" s="3"/>
      <c r="B167" s="4"/>
      <c r="C167" s="4"/>
      <c r="D167" s="4"/>
      <c r="E167" s="4"/>
      <c r="F167" s="4"/>
      <c r="G167" s="4"/>
      <c r="H167" s="4"/>
      <c r="I167" s="4"/>
      <c r="J167" s="4"/>
      <c r="K167" s="4"/>
      <c r="L167" s="4"/>
      <c r="M167" s="4"/>
      <c r="N167" s="5"/>
      <c r="O167" s="5"/>
      <c r="P167" s="1"/>
      <c r="Q167" s="5"/>
      <c r="R167" s="5"/>
      <c r="S167" s="5"/>
      <c r="T167" s="5"/>
      <c r="U167" s="5"/>
      <c r="V167" s="1"/>
      <c r="W167" s="5"/>
      <c r="X167" s="5"/>
      <c r="Y167" s="5"/>
      <c r="Z167" s="5"/>
      <c r="AA167" s="5"/>
      <c r="AB167" s="5"/>
      <c r="AC167" s="5"/>
      <c r="AD167" s="5"/>
      <c r="AE167" s="5"/>
      <c r="AF167" s="5"/>
      <c r="AG167" s="5"/>
    </row>
    <row r="168" spans="1:33" x14ac:dyDescent="0.15">
      <c r="A168" s="3"/>
      <c r="B168" s="4"/>
      <c r="C168" s="4"/>
      <c r="D168" s="4"/>
      <c r="E168" s="4"/>
      <c r="F168" s="4"/>
      <c r="G168" s="4"/>
      <c r="H168" s="4"/>
      <c r="I168" s="4"/>
      <c r="J168" s="4"/>
      <c r="K168" s="4"/>
      <c r="L168" s="4"/>
      <c r="M168" s="4"/>
      <c r="N168" s="5"/>
      <c r="O168" s="5"/>
      <c r="P168" s="1"/>
      <c r="Q168" s="5"/>
      <c r="R168" s="5"/>
      <c r="S168" s="5"/>
      <c r="T168" s="5"/>
      <c r="U168" s="5"/>
      <c r="V168" s="1"/>
      <c r="W168" s="5"/>
      <c r="X168" s="5"/>
      <c r="Y168" s="5"/>
      <c r="Z168" s="5"/>
      <c r="AA168" s="5"/>
      <c r="AB168" s="5"/>
      <c r="AC168" s="5"/>
      <c r="AD168" s="5"/>
      <c r="AE168" s="5"/>
      <c r="AF168" s="5"/>
      <c r="AG168" s="5"/>
    </row>
    <row r="169" spans="1:33" x14ac:dyDescent="0.15">
      <c r="A169" s="3"/>
      <c r="B169" s="4"/>
      <c r="C169" s="4"/>
      <c r="D169" s="4"/>
      <c r="E169" s="4"/>
      <c r="F169" s="4"/>
      <c r="G169" s="4"/>
      <c r="H169" s="4"/>
      <c r="I169" s="4"/>
      <c r="J169" s="4"/>
      <c r="K169" s="4"/>
      <c r="L169" s="4"/>
      <c r="M169" s="4"/>
      <c r="N169" s="5"/>
      <c r="O169" s="5"/>
      <c r="P169" s="1"/>
      <c r="Q169" s="5"/>
      <c r="R169" s="5"/>
      <c r="S169" s="5"/>
      <c r="T169" s="5"/>
      <c r="U169" s="5"/>
      <c r="V169" s="1"/>
      <c r="W169" s="5"/>
      <c r="X169" s="5"/>
      <c r="Y169" s="5"/>
      <c r="Z169" s="5"/>
      <c r="AA169" s="5"/>
      <c r="AB169" s="5"/>
      <c r="AC169" s="5"/>
      <c r="AD169" s="5"/>
      <c r="AE169" s="5"/>
      <c r="AF169" s="5"/>
      <c r="AG169" s="5"/>
    </row>
    <row r="170" spans="1:33" x14ac:dyDescent="0.15">
      <c r="A170" s="3"/>
      <c r="B170" s="4"/>
      <c r="C170" s="4"/>
      <c r="D170" s="4"/>
      <c r="E170" s="4"/>
      <c r="F170" s="4"/>
      <c r="G170" s="4"/>
      <c r="H170" s="4"/>
      <c r="I170" s="4"/>
      <c r="J170" s="4"/>
      <c r="K170" s="4"/>
      <c r="L170" s="4"/>
      <c r="M170" s="4"/>
      <c r="N170" s="5"/>
      <c r="O170" s="5"/>
      <c r="P170" s="1"/>
      <c r="Q170" s="5"/>
      <c r="R170" s="5"/>
      <c r="S170" s="5"/>
      <c r="T170" s="5"/>
      <c r="U170" s="5"/>
      <c r="V170" s="1"/>
      <c r="W170" s="5"/>
      <c r="X170" s="5"/>
      <c r="Y170" s="5"/>
      <c r="Z170" s="5"/>
      <c r="AA170" s="5"/>
      <c r="AB170" s="5"/>
      <c r="AC170" s="5"/>
      <c r="AD170" s="5"/>
      <c r="AE170" s="5"/>
      <c r="AF170" s="5"/>
      <c r="AG170" s="5"/>
    </row>
    <row r="171" spans="1:33" x14ac:dyDescent="0.15">
      <c r="A171" s="3"/>
      <c r="B171" s="4"/>
      <c r="C171" s="4"/>
      <c r="D171" s="4"/>
      <c r="E171" s="4"/>
      <c r="F171" s="4"/>
      <c r="G171" s="4"/>
      <c r="H171" s="4"/>
      <c r="I171" s="4"/>
      <c r="J171" s="4"/>
      <c r="K171" s="4"/>
      <c r="L171" s="4"/>
      <c r="M171" s="4"/>
      <c r="N171" s="5"/>
      <c r="O171" s="5"/>
      <c r="P171" s="1"/>
      <c r="Q171" s="5"/>
      <c r="R171" s="5"/>
      <c r="S171" s="5"/>
      <c r="T171" s="5"/>
      <c r="U171" s="5"/>
      <c r="V171" s="1"/>
      <c r="W171" s="5"/>
      <c r="X171" s="5"/>
      <c r="Y171" s="5"/>
      <c r="Z171" s="5"/>
      <c r="AA171" s="5"/>
      <c r="AB171" s="5"/>
      <c r="AC171" s="5"/>
      <c r="AD171" s="5"/>
      <c r="AE171" s="5"/>
      <c r="AF171" s="5"/>
      <c r="AG171" s="5"/>
    </row>
    <row r="172" spans="1:33" x14ac:dyDescent="0.15">
      <c r="A172" s="3"/>
      <c r="B172" s="4"/>
      <c r="C172" s="4"/>
      <c r="D172" s="4"/>
      <c r="E172" s="4"/>
      <c r="F172" s="4"/>
      <c r="G172" s="4"/>
      <c r="H172" s="4"/>
      <c r="I172" s="4"/>
      <c r="J172" s="4"/>
      <c r="K172" s="4"/>
      <c r="L172" s="4"/>
      <c r="M172" s="4"/>
      <c r="N172" s="5"/>
      <c r="O172" s="5"/>
      <c r="P172" s="1"/>
      <c r="Q172" s="5"/>
      <c r="R172" s="5"/>
      <c r="S172" s="5"/>
      <c r="T172" s="5"/>
      <c r="U172" s="5"/>
      <c r="V172" s="1"/>
      <c r="W172" s="5"/>
      <c r="X172" s="5"/>
      <c r="Y172" s="5"/>
      <c r="Z172" s="5"/>
      <c r="AA172" s="5"/>
      <c r="AB172" s="5"/>
      <c r="AC172" s="5"/>
      <c r="AD172" s="5"/>
      <c r="AE172" s="5"/>
      <c r="AF172" s="5"/>
      <c r="AG172" s="5"/>
    </row>
    <row r="173" spans="1:33" x14ac:dyDescent="0.15">
      <c r="A173" s="3"/>
      <c r="B173" s="4"/>
      <c r="C173" s="4"/>
      <c r="D173" s="4"/>
      <c r="E173" s="4"/>
      <c r="F173" s="4"/>
      <c r="G173" s="4"/>
      <c r="H173" s="4"/>
      <c r="I173" s="4"/>
      <c r="J173" s="4"/>
      <c r="K173" s="4"/>
      <c r="L173" s="4"/>
      <c r="M173" s="4"/>
      <c r="N173" s="5"/>
      <c r="O173" s="5"/>
      <c r="P173" s="1"/>
      <c r="Q173" s="5"/>
      <c r="R173" s="5"/>
      <c r="S173" s="5"/>
      <c r="T173" s="5"/>
      <c r="U173" s="5"/>
      <c r="V173" s="1"/>
      <c r="W173" s="5"/>
      <c r="X173" s="5"/>
      <c r="Y173" s="5"/>
      <c r="Z173" s="5"/>
      <c r="AA173" s="5"/>
      <c r="AB173" s="5"/>
      <c r="AC173" s="5"/>
      <c r="AD173" s="5"/>
      <c r="AE173" s="5"/>
      <c r="AF173" s="5"/>
      <c r="AG173" s="5"/>
    </row>
    <row r="174" spans="1:33" x14ac:dyDescent="0.15">
      <c r="A174" s="3"/>
      <c r="B174" s="4"/>
      <c r="C174" s="4"/>
      <c r="D174" s="4"/>
      <c r="E174" s="4"/>
      <c r="F174" s="4"/>
      <c r="G174" s="4"/>
      <c r="H174" s="4"/>
      <c r="I174" s="4"/>
      <c r="J174" s="4"/>
      <c r="K174" s="4"/>
      <c r="L174" s="4"/>
      <c r="M174" s="4"/>
      <c r="N174" s="5"/>
      <c r="O174" s="5"/>
      <c r="P174" s="1"/>
      <c r="Q174" s="5"/>
      <c r="R174" s="5"/>
      <c r="S174" s="5"/>
      <c r="T174" s="5"/>
      <c r="U174" s="5"/>
      <c r="V174" s="1"/>
      <c r="W174" s="5"/>
      <c r="X174" s="5"/>
      <c r="Y174" s="5"/>
      <c r="Z174" s="5"/>
      <c r="AA174" s="5"/>
      <c r="AB174" s="5"/>
      <c r="AC174" s="5"/>
      <c r="AD174" s="5"/>
      <c r="AE174" s="5"/>
      <c r="AF174" s="5"/>
      <c r="AG174" s="5"/>
    </row>
    <row r="175" spans="1:33" x14ac:dyDescent="0.15">
      <c r="A175" s="3"/>
      <c r="B175" s="4"/>
      <c r="C175" s="4"/>
      <c r="D175" s="4"/>
      <c r="E175" s="4"/>
      <c r="F175" s="4"/>
      <c r="G175" s="4"/>
      <c r="H175" s="4"/>
      <c r="I175" s="4"/>
      <c r="J175" s="4"/>
      <c r="K175" s="4"/>
      <c r="L175" s="4"/>
      <c r="M175" s="4"/>
      <c r="N175" s="5"/>
      <c r="O175" s="5"/>
      <c r="P175" s="1"/>
      <c r="Q175" s="5"/>
      <c r="R175" s="5"/>
      <c r="S175" s="5"/>
      <c r="T175" s="5"/>
      <c r="U175" s="5"/>
      <c r="V175" s="1"/>
      <c r="W175" s="5"/>
      <c r="X175" s="5"/>
      <c r="Y175" s="5"/>
      <c r="Z175" s="5"/>
      <c r="AA175" s="5"/>
      <c r="AB175" s="5"/>
      <c r="AC175" s="5"/>
      <c r="AD175" s="5"/>
      <c r="AE175" s="5"/>
      <c r="AF175" s="5"/>
      <c r="AG175" s="5"/>
    </row>
    <row r="176" spans="1:33" x14ac:dyDescent="0.15">
      <c r="A176" s="3"/>
      <c r="B176" s="4"/>
      <c r="C176" s="4"/>
      <c r="D176" s="4"/>
      <c r="E176" s="4"/>
      <c r="F176" s="4"/>
      <c r="G176" s="4"/>
      <c r="H176" s="4"/>
      <c r="I176" s="4"/>
      <c r="J176" s="4"/>
      <c r="K176" s="4"/>
      <c r="L176" s="4"/>
      <c r="M176" s="4"/>
      <c r="N176" s="5"/>
      <c r="O176" s="5"/>
      <c r="P176" s="1"/>
      <c r="Q176" s="5"/>
      <c r="R176" s="5"/>
      <c r="S176" s="5"/>
      <c r="T176" s="5"/>
      <c r="U176" s="5"/>
      <c r="V176" s="1"/>
      <c r="W176" s="5"/>
      <c r="X176" s="5"/>
      <c r="Y176" s="5"/>
      <c r="Z176" s="5"/>
      <c r="AA176" s="5"/>
      <c r="AB176" s="5"/>
      <c r="AC176" s="5"/>
      <c r="AD176" s="5"/>
      <c r="AE176" s="5"/>
      <c r="AF176" s="5"/>
      <c r="AG176" s="5"/>
    </row>
    <row r="177" spans="1:33" x14ac:dyDescent="0.15">
      <c r="A177" s="3"/>
      <c r="B177" s="4"/>
      <c r="C177" s="4"/>
      <c r="D177" s="4"/>
      <c r="E177" s="4"/>
      <c r="F177" s="4"/>
      <c r="G177" s="4"/>
      <c r="H177" s="4"/>
      <c r="I177" s="4"/>
      <c r="J177" s="4"/>
      <c r="K177" s="4"/>
      <c r="L177" s="4"/>
      <c r="M177" s="4"/>
      <c r="N177" s="5"/>
      <c r="O177" s="5"/>
      <c r="P177" s="1"/>
      <c r="Q177" s="5"/>
      <c r="R177" s="5"/>
      <c r="S177" s="5"/>
      <c r="T177" s="5"/>
      <c r="U177" s="5"/>
      <c r="V177" s="1"/>
      <c r="W177" s="5"/>
      <c r="X177" s="5"/>
      <c r="Y177" s="5"/>
      <c r="Z177" s="5"/>
      <c r="AA177" s="5"/>
      <c r="AB177" s="5"/>
      <c r="AC177" s="5"/>
      <c r="AD177" s="5"/>
      <c r="AE177" s="5"/>
      <c r="AF177" s="5"/>
      <c r="AG177" s="5"/>
    </row>
    <row r="178" spans="1:33" x14ac:dyDescent="0.15">
      <c r="A178" s="3"/>
      <c r="B178" s="4"/>
      <c r="C178" s="4"/>
      <c r="D178" s="4"/>
      <c r="E178" s="4"/>
      <c r="F178" s="4"/>
      <c r="G178" s="4"/>
      <c r="H178" s="4"/>
      <c r="I178" s="4"/>
      <c r="J178" s="4"/>
      <c r="K178" s="4"/>
      <c r="L178" s="4"/>
      <c r="M178" s="4"/>
      <c r="N178" s="5"/>
      <c r="O178" s="5"/>
      <c r="P178" s="1"/>
      <c r="Q178" s="5"/>
      <c r="R178" s="5"/>
      <c r="S178" s="5"/>
      <c r="T178" s="5"/>
      <c r="U178" s="5"/>
      <c r="V178" s="1"/>
      <c r="W178" s="5"/>
      <c r="X178" s="5"/>
      <c r="Y178" s="5"/>
      <c r="Z178" s="5"/>
      <c r="AA178" s="5"/>
      <c r="AB178" s="5"/>
      <c r="AC178" s="5"/>
      <c r="AD178" s="5"/>
      <c r="AE178" s="5"/>
      <c r="AF178" s="5"/>
      <c r="AG178" s="5"/>
    </row>
    <row r="179" spans="1:33" x14ac:dyDescent="0.15">
      <c r="A179" s="3"/>
      <c r="B179" s="4"/>
      <c r="C179" s="4"/>
      <c r="D179" s="4"/>
      <c r="E179" s="4"/>
      <c r="F179" s="4"/>
      <c r="G179" s="4"/>
      <c r="H179" s="4"/>
      <c r="I179" s="4"/>
      <c r="J179" s="4"/>
      <c r="K179" s="4"/>
      <c r="L179" s="4"/>
      <c r="M179" s="4"/>
      <c r="N179" s="5"/>
      <c r="O179" s="5"/>
      <c r="P179" s="1"/>
      <c r="Q179" s="5"/>
      <c r="R179" s="5"/>
      <c r="S179" s="5"/>
      <c r="T179" s="5"/>
      <c r="U179" s="5"/>
      <c r="V179" s="1"/>
      <c r="W179" s="5"/>
      <c r="X179" s="5"/>
      <c r="Y179" s="5"/>
      <c r="Z179" s="5"/>
      <c r="AA179" s="5"/>
      <c r="AB179" s="5"/>
      <c r="AC179" s="5"/>
      <c r="AD179" s="5"/>
      <c r="AE179" s="5"/>
      <c r="AF179" s="5"/>
      <c r="AG179" s="5"/>
    </row>
    <row r="180" spans="1:33" x14ac:dyDescent="0.15">
      <c r="A180" s="3"/>
      <c r="B180" s="4"/>
      <c r="C180" s="4"/>
      <c r="D180" s="4"/>
      <c r="E180" s="4"/>
      <c r="F180" s="4"/>
      <c r="G180" s="4"/>
      <c r="H180" s="4"/>
      <c r="I180" s="4"/>
      <c r="J180" s="4"/>
      <c r="K180" s="4"/>
      <c r="L180" s="4"/>
      <c r="M180" s="4"/>
      <c r="N180" s="5"/>
      <c r="O180" s="5"/>
      <c r="P180" s="1"/>
      <c r="Q180" s="5"/>
      <c r="R180" s="5"/>
      <c r="S180" s="5"/>
      <c r="T180" s="5"/>
      <c r="U180" s="5"/>
      <c r="V180" s="1"/>
      <c r="W180" s="5"/>
      <c r="X180" s="5"/>
      <c r="Y180" s="5"/>
      <c r="Z180" s="5"/>
      <c r="AA180" s="5"/>
      <c r="AB180" s="5"/>
      <c r="AC180" s="5"/>
      <c r="AD180" s="5"/>
      <c r="AE180" s="5"/>
      <c r="AF180" s="5"/>
      <c r="AG180" s="5"/>
    </row>
    <row r="181" spans="1:33" x14ac:dyDescent="0.15">
      <c r="A181" s="3"/>
      <c r="B181" s="4"/>
      <c r="C181" s="4"/>
      <c r="D181" s="4"/>
      <c r="E181" s="4"/>
      <c r="F181" s="4"/>
      <c r="G181" s="4"/>
      <c r="H181" s="4"/>
      <c r="I181" s="4"/>
      <c r="J181" s="4"/>
      <c r="K181" s="4"/>
      <c r="L181" s="4"/>
      <c r="M181" s="4"/>
      <c r="N181" s="5"/>
      <c r="O181" s="5"/>
      <c r="P181" s="1"/>
      <c r="Q181" s="5"/>
      <c r="R181" s="5"/>
      <c r="S181" s="5"/>
      <c r="T181" s="5"/>
      <c r="U181" s="5"/>
      <c r="V181" s="1"/>
      <c r="W181" s="5"/>
      <c r="X181" s="5"/>
      <c r="Y181" s="5"/>
      <c r="Z181" s="5"/>
      <c r="AA181" s="5"/>
      <c r="AB181" s="5"/>
      <c r="AC181" s="5"/>
      <c r="AD181" s="5"/>
      <c r="AE181" s="5"/>
      <c r="AF181" s="5"/>
      <c r="AG181" s="5"/>
    </row>
    <row r="182" spans="1:33" x14ac:dyDescent="0.15">
      <c r="A182" s="3"/>
      <c r="B182" s="4"/>
      <c r="C182" s="4"/>
      <c r="D182" s="4"/>
      <c r="E182" s="4"/>
      <c r="F182" s="4"/>
      <c r="G182" s="4"/>
      <c r="H182" s="4"/>
      <c r="I182" s="4"/>
      <c r="J182" s="4"/>
      <c r="K182" s="4"/>
      <c r="L182" s="4"/>
      <c r="M182" s="4"/>
      <c r="N182" s="5"/>
      <c r="O182" s="5"/>
      <c r="P182" s="1"/>
      <c r="Q182" s="5"/>
      <c r="R182" s="5"/>
      <c r="S182" s="5"/>
      <c r="T182" s="5"/>
      <c r="U182" s="5"/>
      <c r="V182" s="1"/>
      <c r="W182" s="5"/>
      <c r="X182" s="5"/>
      <c r="Y182" s="5"/>
      <c r="Z182" s="5"/>
      <c r="AA182" s="5"/>
      <c r="AB182" s="5"/>
      <c r="AC182" s="5"/>
      <c r="AD182" s="5"/>
      <c r="AE182" s="5"/>
      <c r="AF182" s="5"/>
      <c r="AG182" s="5"/>
    </row>
    <row r="183" spans="1:33" x14ac:dyDescent="0.15">
      <c r="A183" s="3"/>
      <c r="B183" s="4"/>
      <c r="C183" s="4"/>
      <c r="D183" s="4"/>
      <c r="E183" s="4"/>
      <c r="F183" s="4"/>
      <c r="G183" s="4"/>
      <c r="H183" s="4"/>
      <c r="I183" s="4"/>
      <c r="J183" s="4"/>
      <c r="K183" s="4"/>
      <c r="L183" s="4"/>
      <c r="M183" s="4"/>
      <c r="N183" s="5"/>
      <c r="O183" s="5"/>
      <c r="P183" s="1"/>
      <c r="Q183" s="5"/>
      <c r="R183" s="5"/>
      <c r="S183" s="5"/>
      <c r="T183" s="5"/>
      <c r="U183" s="5"/>
      <c r="V183" s="1"/>
      <c r="W183" s="5"/>
      <c r="X183" s="5"/>
      <c r="Y183" s="5"/>
      <c r="Z183" s="5"/>
      <c r="AA183" s="5"/>
      <c r="AB183" s="5"/>
      <c r="AC183" s="5"/>
      <c r="AD183" s="5"/>
      <c r="AE183" s="5"/>
      <c r="AF183" s="5"/>
      <c r="AG183" s="5"/>
    </row>
    <row r="184" spans="1:33" x14ac:dyDescent="0.15">
      <c r="A184" s="3"/>
      <c r="B184" s="4"/>
      <c r="C184" s="4"/>
      <c r="D184" s="4"/>
      <c r="E184" s="4"/>
      <c r="F184" s="4"/>
      <c r="G184" s="4"/>
      <c r="H184" s="4"/>
      <c r="I184" s="4"/>
      <c r="J184" s="4"/>
      <c r="K184" s="4"/>
      <c r="L184" s="4"/>
      <c r="M184" s="4"/>
      <c r="N184" s="5"/>
      <c r="O184" s="5"/>
      <c r="P184" s="1"/>
      <c r="Q184" s="5"/>
      <c r="R184" s="5"/>
      <c r="S184" s="5"/>
      <c r="T184" s="5"/>
      <c r="U184" s="5"/>
      <c r="V184" s="1"/>
      <c r="W184" s="5"/>
      <c r="X184" s="5"/>
      <c r="Y184" s="5"/>
      <c r="Z184" s="5"/>
      <c r="AA184" s="5"/>
      <c r="AB184" s="5"/>
      <c r="AC184" s="5"/>
      <c r="AD184" s="5"/>
      <c r="AE184" s="5"/>
      <c r="AF184" s="5"/>
      <c r="AG184" s="5"/>
    </row>
    <row r="185" spans="1:33" x14ac:dyDescent="0.15">
      <c r="A185" s="3"/>
      <c r="B185" s="4"/>
      <c r="C185" s="4"/>
      <c r="D185" s="4"/>
      <c r="E185" s="4"/>
      <c r="F185" s="4"/>
      <c r="G185" s="4"/>
      <c r="H185" s="4"/>
      <c r="I185" s="4"/>
      <c r="J185" s="4"/>
      <c r="K185" s="4"/>
      <c r="L185" s="4"/>
      <c r="M185" s="4"/>
      <c r="N185" s="5"/>
      <c r="O185" s="5"/>
      <c r="P185" s="1"/>
      <c r="Q185" s="5"/>
      <c r="R185" s="5"/>
      <c r="S185" s="5"/>
      <c r="T185" s="5"/>
      <c r="U185" s="5"/>
      <c r="V185" s="1"/>
      <c r="W185" s="5"/>
      <c r="X185" s="5"/>
      <c r="Y185" s="5"/>
      <c r="Z185" s="5"/>
      <c r="AA185" s="5"/>
      <c r="AB185" s="5"/>
      <c r="AC185" s="5"/>
      <c r="AD185" s="5"/>
      <c r="AE185" s="5"/>
      <c r="AF185" s="5"/>
      <c r="AG185" s="5"/>
    </row>
    <row r="186" spans="1:33" x14ac:dyDescent="0.15">
      <c r="A186" s="3"/>
      <c r="B186" s="4"/>
      <c r="C186" s="4"/>
      <c r="D186" s="4"/>
      <c r="E186" s="4"/>
      <c r="F186" s="4"/>
      <c r="G186" s="4"/>
      <c r="H186" s="4"/>
      <c r="I186" s="4"/>
      <c r="J186" s="4"/>
      <c r="K186" s="4"/>
      <c r="L186" s="4"/>
      <c r="M186" s="4"/>
      <c r="N186" s="5"/>
      <c r="O186" s="5"/>
      <c r="P186" s="1"/>
      <c r="Q186" s="5"/>
      <c r="R186" s="5"/>
      <c r="S186" s="5"/>
      <c r="T186" s="5"/>
      <c r="U186" s="5"/>
      <c r="V186" s="1"/>
      <c r="W186" s="5"/>
      <c r="X186" s="5"/>
      <c r="Y186" s="5"/>
      <c r="Z186" s="5"/>
      <c r="AA186" s="5"/>
      <c r="AB186" s="5"/>
      <c r="AC186" s="5"/>
      <c r="AD186" s="5"/>
      <c r="AE186" s="5"/>
      <c r="AF186" s="5"/>
      <c r="AG186" s="5"/>
    </row>
    <row r="187" spans="1:33" x14ac:dyDescent="0.15">
      <c r="A187" s="3"/>
      <c r="B187" s="4"/>
      <c r="C187" s="4"/>
      <c r="D187" s="4"/>
      <c r="E187" s="4"/>
      <c r="F187" s="4"/>
      <c r="G187" s="4"/>
      <c r="H187" s="4"/>
      <c r="I187" s="4"/>
      <c r="J187" s="4"/>
      <c r="K187" s="4"/>
      <c r="L187" s="4"/>
      <c r="M187" s="4"/>
      <c r="N187" s="5"/>
      <c r="O187" s="5"/>
      <c r="P187" s="1"/>
      <c r="Q187" s="5"/>
      <c r="R187" s="5"/>
      <c r="S187" s="5"/>
      <c r="T187" s="5"/>
      <c r="U187" s="5"/>
      <c r="V187" s="1"/>
      <c r="W187" s="5"/>
      <c r="X187" s="5"/>
      <c r="Y187" s="5"/>
      <c r="Z187" s="5"/>
      <c r="AA187" s="5"/>
      <c r="AB187" s="5"/>
      <c r="AC187" s="5"/>
      <c r="AD187" s="5"/>
      <c r="AE187" s="5"/>
      <c r="AF187" s="5"/>
      <c r="AG187" s="5"/>
    </row>
    <row r="188" spans="1:33" x14ac:dyDescent="0.15">
      <c r="A188" s="3"/>
      <c r="B188" s="4"/>
      <c r="C188" s="4"/>
      <c r="D188" s="4"/>
      <c r="E188" s="4"/>
      <c r="F188" s="4"/>
      <c r="G188" s="4"/>
      <c r="H188" s="4"/>
      <c r="I188" s="4"/>
      <c r="J188" s="4"/>
      <c r="K188" s="4"/>
      <c r="L188" s="4"/>
      <c r="M188" s="4"/>
      <c r="N188" s="5"/>
      <c r="O188" s="5"/>
      <c r="P188" s="1"/>
      <c r="Q188" s="5"/>
      <c r="R188" s="5"/>
      <c r="S188" s="5"/>
      <c r="T188" s="5"/>
      <c r="U188" s="5"/>
      <c r="V188" s="1"/>
      <c r="W188" s="5"/>
      <c r="X188" s="5"/>
      <c r="Y188" s="5"/>
      <c r="Z188" s="5"/>
      <c r="AA188" s="5"/>
      <c r="AB188" s="5"/>
      <c r="AC188" s="5"/>
      <c r="AD188" s="5"/>
      <c r="AE188" s="5"/>
      <c r="AF188" s="5"/>
      <c r="AG188" s="5"/>
    </row>
    <row r="189" spans="1:33" x14ac:dyDescent="0.15">
      <c r="A189" s="3"/>
      <c r="B189" s="4"/>
      <c r="C189" s="4"/>
      <c r="D189" s="4"/>
      <c r="E189" s="4"/>
      <c r="F189" s="4"/>
      <c r="G189" s="4"/>
      <c r="H189" s="4"/>
      <c r="I189" s="4"/>
      <c r="J189" s="4"/>
      <c r="K189" s="4"/>
      <c r="L189" s="4"/>
      <c r="M189" s="4"/>
      <c r="N189" s="5"/>
      <c r="O189" s="5"/>
      <c r="P189" s="1"/>
      <c r="Q189" s="5"/>
      <c r="R189" s="5"/>
      <c r="S189" s="5"/>
      <c r="T189" s="5"/>
      <c r="U189" s="5"/>
      <c r="V189" s="1"/>
      <c r="W189" s="5"/>
      <c r="X189" s="5"/>
      <c r="Y189" s="5"/>
      <c r="Z189" s="5"/>
      <c r="AA189" s="5"/>
      <c r="AB189" s="5"/>
      <c r="AC189" s="5"/>
      <c r="AD189" s="5"/>
      <c r="AE189" s="5"/>
      <c r="AF189" s="5"/>
      <c r="AG189" s="5"/>
    </row>
    <row r="190" spans="1:33" x14ac:dyDescent="0.15">
      <c r="A190" s="3"/>
      <c r="B190" s="4"/>
      <c r="C190" s="4"/>
      <c r="D190" s="4"/>
      <c r="E190" s="4"/>
      <c r="F190" s="4"/>
      <c r="G190" s="4"/>
      <c r="H190" s="4"/>
      <c r="I190" s="4"/>
      <c r="J190" s="4"/>
      <c r="K190" s="4"/>
      <c r="L190" s="4"/>
      <c r="M190" s="4"/>
      <c r="N190" s="5"/>
      <c r="O190" s="5"/>
      <c r="P190" s="1"/>
      <c r="Q190" s="5"/>
      <c r="R190" s="5"/>
      <c r="S190" s="5"/>
      <c r="T190" s="5"/>
      <c r="U190" s="5"/>
      <c r="V190" s="1"/>
      <c r="W190" s="5"/>
      <c r="X190" s="5"/>
      <c r="Y190" s="5"/>
      <c r="Z190" s="5"/>
      <c r="AA190" s="5"/>
      <c r="AB190" s="5"/>
      <c r="AC190" s="5"/>
      <c r="AD190" s="5"/>
      <c r="AE190" s="5"/>
      <c r="AF190" s="5"/>
      <c r="AG190" s="5"/>
    </row>
    <row r="191" spans="1:33" x14ac:dyDescent="0.15">
      <c r="A191" s="3"/>
      <c r="B191" s="4"/>
      <c r="C191" s="4"/>
      <c r="D191" s="4"/>
      <c r="E191" s="4"/>
      <c r="F191" s="4"/>
      <c r="G191" s="4"/>
      <c r="H191" s="4"/>
      <c r="I191" s="4"/>
      <c r="J191" s="4"/>
      <c r="K191" s="4"/>
      <c r="L191" s="4"/>
      <c r="M191" s="4"/>
      <c r="N191" s="5"/>
      <c r="O191" s="5"/>
      <c r="P191" s="1"/>
      <c r="Q191" s="5"/>
      <c r="R191" s="5"/>
      <c r="S191" s="5"/>
      <c r="T191" s="5"/>
      <c r="U191" s="5"/>
      <c r="V191" s="1"/>
      <c r="W191" s="5"/>
      <c r="X191" s="5"/>
      <c r="Y191" s="5"/>
      <c r="Z191" s="5"/>
      <c r="AA191" s="5"/>
      <c r="AB191" s="5"/>
      <c r="AC191" s="5"/>
      <c r="AD191" s="5"/>
      <c r="AE191" s="5"/>
      <c r="AF191" s="5"/>
      <c r="AG191" s="5"/>
    </row>
    <row r="192" spans="1:33" x14ac:dyDescent="0.15">
      <c r="A192" s="3"/>
      <c r="B192" s="4"/>
      <c r="C192" s="4"/>
      <c r="D192" s="4"/>
      <c r="E192" s="4"/>
      <c r="F192" s="4"/>
      <c r="G192" s="4"/>
      <c r="H192" s="4"/>
      <c r="I192" s="4"/>
      <c r="J192" s="4"/>
      <c r="K192" s="4"/>
      <c r="L192" s="4"/>
      <c r="M192" s="4"/>
      <c r="N192" s="5"/>
      <c r="O192" s="5"/>
      <c r="P192" s="1"/>
      <c r="Q192" s="5"/>
      <c r="R192" s="5"/>
      <c r="S192" s="5"/>
      <c r="T192" s="5"/>
      <c r="U192" s="5"/>
      <c r="V192" s="1"/>
      <c r="W192" s="5"/>
      <c r="X192" s="5"/>
      <c r="Y192" s="5"/>
      <c r="Z192" s="5"/>
      <c r="AA192" s="5"/>
      <c r="AB192" s="5"/>
      <c r="AC192" s="5"/>
      <c r="AD192" s="5"/>
      <c r="AE192" s="5"/>
      <c r="AF192" s="5"/>
      <c r="AG192" s="5"/>
    </row>
    <row r="193" spans="1:33" x14ac:dyDescent="0.15">
      <c r="A193" s="3"/>
      <c r="B193" s="4"/>
      <c r="C193" s="4"/>
      <c r="D193" s="4"/>
      <c r="E193" s="4"/>
      <c r="F193" s="4"/>
      <c r="G193" s="4"/>
      <c r="H193" s="4"/>
      <c r="I193" s="4"/>
      <c r="J193" s="4"/>
      <c r="K193" s="4"/>
      <c r="L193" s="4"/>
      <c r="M193" s="4"/>
      <c r="N193" s="5"/>
      <c r="O193" s="5"/>
      <c r="P193" s="1"/>
      <c r="Q193" s="5"/>
      <c r="R193" s="5"/>
      <c r="S193" s="5"/>
      <c r="T193" s="5"/>
      <c r="U193" s="5"/>
      <c r="V193" s="1"/>
      <c r="W193" s="5"/>
      <c r="X193" s="5"/>
      <c r="Y193" s="5"/>
      <c r="Z193" s="5"/>
      <c r="AA193" s="5"/>
      <c r="AB193" s="5"/>
      <c r="AC193" s="5"/>
      <c r="AD193" s="5"/>
      <c r="AE193" s="5"/>
      <c r="AF193" s="5"/>
      <c r="AG193" s="5"/>
    </row>
    <row r="194" spans="1:33" x14ac:dyDescent="0.15">
      <c r="A194" s="3"/>
      <c r="B194" s="4"/>
      <c r="C194" s="4"/>
      <c r="D194" s="4"/>
      <c r="E194" s="4"/>
      <c r="F194" s="4"/>
      <c r="G194" s="4"/>
      <c r="H194" s="4"/>
      <c r="I194" s="4"/>
      <c r="J194" s="4"/>
      <c r="K194" s="4"/>
      <c r="L194" s="4"/>
      <c r="M194" s="4"/>
      <c r="N194" s="5"/>
      <c r="O194" s="5"/>
      <c r="P194" s="1"/>
      <c r="Q194" s="5"/>
      <c r="R194" s="5"/>
      <c r="S194" s="5"/>
      <c r="T194" s="5"/>
      <c r="U194" s="5"/>
      <c r="V194" s="1"/>
      <c r="W194" s="5"/>
      <c r="X194" s="5"/>
      <c r="Y194" s="5"/>
      <c r="Z194" s="5"/>
      <c r="AA194" s="5"/>
      <c r="AB194" s="5"/>
      <c r="AC194" s="5"/>
      <c r="AD194" s="5"/>
      <c r="AE194" s="5"/>
      <c r="AF194" s="5"/>
      <c r="AG194" s="5"/>
    </row>
    <row r="195" spans="1:33" x14ac:dyDescent="0.15">
      <c r="A195" s="3"/>
      <c r="B195" s="4"/>
      <c r="C195" s="4"/>
      <c r="D195" s="4"/>
      <c r="E195" s="4"/>
      <c r="F195" s="4"/>
      <c r="G195" s="4"/>
      <c r="H195" s="4"/>
      <c r="I195" s="4"/>
      <c r="J195" s="4"/>
      <c r="K195" s="4"/>
      <c r="L195" s="4"/>
      <c r="M195" s="4"/>
      <c r="N195" s="5"/>
      <c r="O195" s="5"/>
      <c r="P195" s="1"/>
      <c r="Q195" s="5"/>
      <c r="R195" s="5"/>
      <c r="S195" s="5"/>
      <c r="T195" s="5"/>
      <c r="U195" s="5"/>
      <c r="V195" s="1"/>
      <c r="W195" s="5"/>
      <c r="X195" s="5"/>
      <c r="Y195" s="5"/>
      <c r="Z195" s="5"/>
      <c r="AA195" s="5"/>
      <c r="AB195" s="5"/>
      <c r="AC195" s="5"/>
      <c r="AD195" s="5"/>
      <c r="AE195" s="5"/>
      <c r="AF195" s="5"/>
      <c r="AG195" s="5"/>
    </row>
    <row r="196" spans="1:33" x14ac:dyDescent="0.15">
      <c r="A196" s="3"/>
      <c r="B196" s="4"/>
      <c r="C196" s="4"/>
      <c r="D196" s="4"/>
      <c r="E196" s="4"/>
      <c r="F196" s="4"/>
      <c r="G196" s="4"/>
      <c r="H196" s="4"/>
      <c r="I196" s="4"/>
      <c r="J196" s="4"/>
      <c r="K196" s="4"/>
      <c r="L196" s="4"/>
      <c r="M196" s="4"/>
      <c r="N196" s="5"/>
      <c r="O196" s="5"/>
      <c r="P196" s="1"/>
      <c r="Q196" s="5"/>
      <c r="R196" s="5"/>
      <c r="S196" s="5"/>
      <c r="T196" s="5"/>
      <c r="U196" s="5"/>
      <c r="V196" s="1"/>
      <c r="W196" s="5"/>
      <c r="X196" s="5"/>
      <c r="Y196" s="5"/>
      <c r="Z196" s="5"/>
      <c r="AA196" s="5"/>
      <c r="AB196" s="5"/>
      <c r="AC196" s="5"/>
      <c r="AD196" s="5"/>
      <c r="AE196" s="5"/>
      <c r="AF196" s="5"/>
      <c r="AG196" s="5"/>
    </row>
    <row r="197" spans="1:33" x14ac:dyDescent="0.15">
      <c r="A197" s="3"/>
      <c r="B197" s="4"/>
      <c r="C197" s="4"/>
      <c r="D197" s="4"/>
      <c r="E197" s="4"/>
      <c r="F197" s="4"/>
      <c r="G197" s="4"/>
      <c r="H197" s="4"/>
      <c r="I197" s="4"/>
      <c r="J197" s="4"/>
      <c r="K197" s="4"/>
      <c r="L197" s="4"/>
      <c r="M197" s="4"/>
      <c r="N197" s="5"/>
      <c r="O197" s="5"/>
      <c r="P197" s="1"/>
      <c r="Q197" s="5"/>
      <c r="R197" s="5"/>
      <c r="S197" s="5"/>
      <c r="T197" s="5"/>
      <c r="U197" s="5"/>
      <c r="V197" s="1"/>
      <c r="W197" s="5"/>
      <c r="X197" s="5"/>
      <c r="Y197" s="5"/>
      <c r="Z197" s="5"/>
      <c r="AA197" s="5"/>
      <c r="AB197" s="5"/>
      <c r="AC197" s="5"/>
      <c r="AD197" s="5"/>
      <c r="AE197" s="5"/>
      <c r="AF197" s="5"/>
      <c r="AG197" s="5"/>
    </row>
    <row r="198" spans="1:33" x14ac:dyDescent="0.15">
      <c r="A198" s="3"/>
      <c r="B198" s="4"/>
      <c r="C198" s="4"/>
      <c r="D198" s="4"/>
      <c r="E198" s="4"/>
      <c r="F198" s="4"/>
      <c r="G198" s="4"/>
      <c r="H198" s="4"/>
      <c r="I198" s="4"/>
      <c r="J198" s="4"/>
      <c r="K198" s="4"/>
      <c r="L198" s="4"/>
      <c r="M198" s="4"/>
      <c r="N198" s="5"/>
      <c r="O198" s="5"/>
      <c r="P198" s="1"/>
      <c r="Q198" s="5"/>
      <c r="R198" s="5"/>
      <c r="S198" s="5"/>
      <c r="T198" s="5"/>
      <c r="U198" s="5"/>
      <c r="V198" s="1"/>
      <c r="W198" s="5"/>
      <c r="X198" s="5"/>
      <c r="Y198" s="5"/>
      <c r="Z198" s="5"/>
      <c r="AA198" s="5"/>
      <c r="AB198" s="5"/>
      <c r="AC198" s="5"/>
      <c r="AD198" s="5"/>
      <c r="AE198" s="5"/>
      <c r="AF198" s="5"/>
      <c r="AG198" s="5"/>
    </row>
    <row r="199" spans="1:33" x14ac:dyDescent="0.15">
      <c r="A199" s="3"/>
      <c r="B199" s="4"/>
      <c r="C199" s="4"/>
      <c r="D199" s="4"/>
      <c r="E199" s="4"/>
      <c r="F199" s="4"/>
      <c r="G199" s="4"/>
      <c r="H199" s="4"/>
      <c r="I199" s="4"/>
      <c r="J199" s="4"/>
      <c r="K199" s="4"/>
      <c r="L199" s="4"/>
      <c r="M199" s="4"/>
      <c r="N199" s="5"/>
      <c r="O199" s="5"/>
      <c r="P199" s="1"/>
      <c r="Q199" s="5"/>
      <c r="R199" s="5"/>
      <c r="S199" s="5"/>
      <c r="T199" s="5"/>
      <c r="U199" s="5"/>
      <c r="V199" s="1"/>
      <c r="W199" s="5"/>
      <c r="X199" s="5"/>
      <c r="Y199" s="5"/>
      <c r="Z199" s="5"/>
      <c r="AA199" s="5"/>
      <c r="AB199" s="5"/>
      <c r="AC199" s="5"/>
      <c r="AD199" s="5"/>
      <c r="AE199" s="5"/>
      <c r="AF199" s="5"/>
      <c r="AG199" s="5"/>
    </row>
    <row r="200" spans="1:33" x14ac:dyDescent="0.15">
      <c r="A200" s="3"/>
      <c r="B200" s="4"/>
      <c r="C200" s="4"/>
      <c r="D200" s="4"/>
      <c r="E200" s="4"/>
      <c r="F200" s="4"/>
      <c r="G200" s="4"/>
      <c r="H200" s="4"/>
      <c r="I200" s="4"/>
      <c r="J200" s="4"/>
      <c r="K200" s="4"/>
      <c r="L200" s="4"/>
      <c r="M200" s="4"/>
      <c r="N200" s="5"/>
      <c r="O200" s="5"/>
      <c r="P200" s="1"/>
      <c r="Q200" s="5"/>
      <c r="R200" s="5"/>
      <c r="S200" s="5"/>
      <c r="T200" s="5"/>
      <c r="U200" s="5"/>
      <c r="V200" s="1"/>
      <c r="W200" s="5"/>
      <c r="X200" s="5"/>
      <c r="Y200" s="5"/>
      <c r="Z200" s="5"/>
      <c r="AA200" s="5"/>
      <c r="AB200" s="5"/>
      <c r="AC200" s="5"/>
      <c r="AD200" s="5"/>
      <c r="AE200" s="5"/>
      <c r="AF200" s="5"/>
      <c r="AG200" s="5"/>
    </row>
    <row r="201" spans="1:33" x14ac:dyDescent="0.15">
      <c r="A201" s="3"/>
      <c r="B201" s="4"/>
      <c r="C201" s="4"/>
      <c r="D201" s="4"/>
      <c r="E201" s="4"/>
      <c r="F201" s="4"/>
      <c r="G201" s="4"/>
      <c r="H201" s="4"/>
      <c r="I201" s="4"/>
      <c r="J201" s="4"/>
      <c r="K201" s="4"/>
      <c r="L201" s="4"/>
      <c r="M201" s="4"/>
      <c r="N201" s="5"/>
      <c r="O201" s="5"/>
      <c r="P201" s="1"/>
      <c r="Q201" s="5"/>
      <c r="R201" s="5"/>
      <c r="S201" s="5"/>
      <c r="T201" s="5"/>
      <c r="U201" s="5"/>
      <c r="V201" s="1"/>
      <c r="W201" s="5"/>
      <c r="X201" s="5"/>
      <c r="Y201" s="5"/>
      <c r="Z201" s="5"/>
      <c r="AA201" s="5"/>
      <c r="AB201" s="5"/>
      <c r="AC201" s="5"/>
      <c r="AD201" s="5"/>
      <c r="AE201" s="5"/>
      <c r="AF201" s="5"/>
      <c r="AG201" s="5"/>
    </row>
    <row r="202" spans="1:33" x14ac:dyDescent="0.15">
      <c r="A202" s="3"/>
      <c r="B202" s="4"/>
      <c r="C202" s="4"/>
      <c r="D202" s="4"/>
      <c r="E202" s="4"/>
      <c r="F202" s="4"/>
      <c r="G202" s="4"/>
      <c r="H202" s="4"/>
      <c r="I202" s="4"/>
      <c r="J202" s="4"/>
      <c r="K202" s="4"/>
      <c r="L202" s="4"/>
      <c r="M202" s="4"/>
      <c r="N202" s="5"/>
      <c r="O202" s="5"/>
      <c r="P202" s="1"/>
      <c r="Q202" s="5"/>
      <c r="R202" s="5"/>
      <c r="S202" s="5"/>
      <c r="T202" s="5"/>
      <c r="U202" s="5"/>
      <c r="V202" s="1"/>
      <c r="W202" s="5"/>
      <c r="X202" s="5"/>
      <c r="Y202" s="5"/>
      <c r="Z202" s="5"/>
      <c r="AA202" s="5"/>
      <c r="AB202" s="5"/>
      <c r="AC202" s="5"/>
      <c r="AD202" s="5"/>
      <c r="AE202" s="5"/>
      <c r="AF202" s="5"/>
      <c r="AG202" s="5"/>
    </row>
    <row r="203" spans="1:33" x14ac:dyDescent="0.15">
      <c r="A203" s="3"/>
      <c r="B203" s="4"/>
      <c r="C203" s="4"/>
      <c r="D203" s="4"/>
      <c r="E203" s="4"/>
      <c r="F203" s="4"/>
      <c r="G203" s="4"/>
      <c r="H203" s="4"/>
      <c r="I203" s="4"/>
      <c r="J203" s="4"/>
      <c r="K203" s="4"/>
      <c r="L203" s="4"/>
      <c r="M203" s="4"/>
      <c r="N203" s="5"/>
      <c r="O203" s="5"/>
      <c r="P203" s="1"/>
      <c r="Q203" s="5"/>
      <c r="R203" s="5"/>
      <c r="S203" s="5"/>
      <c r="T203" s="5"/>
      <c r="U203" s="5"/>
      <c r="V203" s="1"/>
      <c r="W203" s="5"/>
      <c r="X203" s="5"/>
      <c r="Y203" s="5"/>
      <c r="Z203" s="5"/>
      <c r="AA203" s="5"/>
      <c r="AB203" s="5"/>
      <c r="AC203" s="5"/>
      <c r="AD203" s="5"/>
      <c r="AE203" s="5"/>
      <c r="AF203" s="5"/>
      <c r="AG203" s="5"/>
    </row>
    <row r="204" spans="1:33" x14ac:dyDescent="0.15">
      <c r="A204" s="3"/>
      <c r="B204" s="4"/>
      <c r="C204" s="4"/>
      <c r="D204" s="4"/>
      <c r="E204" s="4"/>
      <c r="F204" s="4"/>
      <c r="G204" s="4"/>
      <c r="H204" s="4"/>
      <c r="I204" s="4"/>
      <c r="J204" s="4"/>
      <c r="K204" s="4"/>
      <c r="L204" s="4"/>
      <c r="M204" s="4"/>
      <c r="N204" s="5"/>
      <c r="O204" s="5"/>
      <c r="P204" s="1"/>
      <c r="Q204" s="5"/>
      <c r="R204" s="5"/>
      <c r="S204" s="5"/>
      <c r="T204" s="5"/>
      <c r="U204" s="5"/>
      <c r="V204" s="1"/>
      <c r="W204" s="5"/>
      <c r="X204" s="5"/>
      <c r="Y204" s="5"/>
      <c r="Z204" s="5"/>
      <c r="AA204" s="5"/>
      <c r="AB204" s="5"/>
      <c r="AC204" s="5"/>
      <c r="AD204" s="5"/>
      <c r="AE204" s="5"/>
      <c r="AF204" s="5"/>
      <c r="AG204" s="5"/>
    </row>
    <row r="205" spans="1:33" x14ac:dyDescent="0.15">
      <c r="A205" s="3"/>
      <c r="B205" s="4"/>
      <c r="C205" s="4"/>
      <c r="D205" s="4"/>
      <c r="E205" s="4"/>
      <c r="F205" s="4"/>
      <c r="G205" s="4"/>
      <c r="H205" s="4"/>
      <c r="I205" s="4"/>
      <c r="J205" s="4"/>
      <c r="K205" s="4"/>
      <c r="L205" s="4"/>
      <c r="M205" s="4"/>
      <c r="N205" s="5"/>
      <c r="O205" s="5"/>
      <c r="P205" s="1"/>
      <c r="Q205" s="5"/>
      <c r="R205" s="5"/>
      <c r="S205" s="5"/>
      <c r="T205" s="5"/>
      <c r="U205" s="5"/>
      <c r="V205" s="1"/>
      <c r="W205" s="5"/>
      <c r="X205" s="5"/>
      <c r="Y205" s="5"/>
      <c r="Z205" s="5"/>
      <c r="AA205" s="5"/>
      <c r="AB205" s="5"/>
      <c r="AC205" s="5"/>
      <c r="AD205" s="5"/>
      <c r="AE205" s="5"/>
      <c r="AF205" s="5"/>
      <c r="AG205" s="5"/>
    </row>
    <row r="206" spans="1:33" x14ac:dyDescent="0.15">
      <c r="A206" s="3"/>
      <c r="B206" s="4"/>
      <c r="C206" s="4"/>
      <c r="D206" s="4"/>
      <c r="E206" s="4"/>
      <c r="F206" s="4"/>
      <c r="G206" s="4"/>
      <c r="H206" s="4"/>
      <c r="I206" s="4"/>
      <c r="J206" s="4"/>
      <c r="K206" s="4"/>
      <c r="L206" s="4"/>
      <c r="M206" s="4"/>
      <c r="N206" s="5"/>
      <c r="O206" s="5"/>
      <c r="P206" s="1"/>
      <c r="Q206" s="5"/>
      <c r="R206" s="5"/>
      <c r="S206" s="5"/>
      <c r="T206" s="5"/>
      <c r="U206" s="5"/>
      <c r="V206" s="1"/>
      <c r="W206" s="5"/>
      <c r="X206" s="5"/>
      <c r="Y206" s="5"/>
      <c r="Z206" s="5"/>
      <c r="AA206" s="5"/>
      <c r="AB206" s="5"/>
      <c r="AC206" s="5"/>
      <c r="AD206" s="5"/>
      <c r="AE206" s="5"/>
      <c r="AF206" s="5"/>
      <c r="AG206" s="5"/>
    </row>
    <row r="207" spans="1:33" x14ac:dyDescent="0.15">
      <c r="A207" s="3"/>
      <c r="B207" s="4"/>
      <c r="C207" s="4"/>
      <c r="D207" s="4"/>
      <c r="E207" s="4"/>
      <c r="F207" s="4"/>
      <c r="G207" s="4"/>
      <c r="H207" s="4"/>
      <c r="I207" s="4"/>
      <c r="J207" s="4"/>
      <c r="K207" s="4"/>
      <c r="L207" s="4"/>
      <c r="M207" s="4"/>
      <c r="N207" s="5"/>
      <c r="O207" s="5"/>
      <c r="P207" s="1"/>
      <c r="Q207" s="5"/>
      <c r="R207" s="5"/>
      <c r="S207" s="5"/>
      <c r="T207" s="5"/>
      <c r="U207" s="5"/>
      <c r="V207" s="1"/>
      <c r="W207" s="5"/>
      <c r="X207" s="5"/>
      <c r="Y207" s="5"/>
      <c r="Z207" s="5"/>
      <c r="AA207" s="5"/>
      <c r="AB207" s="5"/>
      <c r="AC207" s="5"/>
      <c r="AD207" s="5"/>
      <c r="AE207" s="5"/>
      <c r="AF207" s="5"/>
      <c r="AG207" s="5"/>
    </row>
    <row r="208" spans="1:33" x14ac:dyDescent="0.15">
      <c r="A208" s="3"/>
      <c r="B208" s="4"/>
      <c r="C208" s="4"/>
      <c r="D208" s="4"/>
      <c r="E208" s="4"/>
      <c r="F208" s="4"/>
      <c r="G208" s="4"/>
      <c r="H208" s="4"/>
      <c r="I208" s="4"/>
      <c r="J208" s="4"/>
      <c r="K208" s="4"/>
      <c r="L208" s="4"/>
      <c r="M208" s="4"/>
      <c r="N208" s="5"/>
      <c r="O208" s="5"/>
      <c r="P208" s="1"/>
      <c r="Q208" s="5"/>
      <c r="R208" s="5"/>
      <c r="S208" s="5"/>
      <c r="T208" s="5"/>
      <c r="U208" s="5"/>
      <c r="V208" s="1"/>
      <c r="W208" s="5"/>
      <c r="X208" s="5"/>
      <c r="Y208" s="5"/>
      <c r="Z208" s="5"/>
      <c r="AA208" s="5"/>
      <c r="AB208" s="5"/>
      <c r="AC208" s="5"/>
      <c r="AD208" s="5"/>
      <c r="AE208" s="5"/>
      <c r="AF208" s="5"/>
      <c r="AG208" s="5"/>
    </row>
    <row r="209" spans="1:33" x14ac:dyDescent="0.15">
      <c r="A209" s="3"/>
      <c r="B209" s="4"/>
      <c r="C209" s="4"/>
      <c r="D209" s="4"/>
      <c r="E209" s="4"/>
      <c r="F209" s="4"/>
      <c r="G209" s="4"/>
      <c r="H209" s="4"/>
      <c r="I209" s="4"/>
      <c r="J209" s="4"/>
      <c r="K209" s="4"/>
      <c r="L209" s="4"/>
      <c r="M209" s="4"/>
      <c r="N209" s="5"/>
      <c r="O209" s="5"/>
      <c r="P209" s="1"/>
      <c r="Q209" s="5"/>
      <c r="R209" s="5"/>
      <c r="S209" s="5"/>
      <c r="T209" s="5"/>
      <c r="U209" s="5"/>
      <c r="V209" s="1"/>
      <c r="W209" s="5"/>
      <c r="X209" s="5"/>
      <c r="Y209" s="5"/>
      <c r="Z209" s="5"/>
      <c r="AA209" s="5"/>
      <c r="AB209" s="5"/>
      <c r="AC209" s="5"/>
      <c r="AD209" s="5"/>
      <c r="AE209" s="5"/>
      <c r="AF209" s="5"/>
      <c r="AG209" s="5"/>
    </row>
  </sheetData>
  <sheetProtection sheet="1" formatCells="0" formatColumns="0" formatRows="0"/>
  <mergeCells count="1">
    <mergeCell ref="D2:K2"/>
  </mergeCells>
  <conditionalFormatting sqref="N4:AG103">
    <cfRule type="cellIs" dxfId="24" priority="27" stopIfTrue="1" operator="equal">
      <formula>"Strength"</formula>
    </cfRule>
    <cfRule type="cellIs" dxfId="23" priority="28" stopIfTrue="1" operator="equal">
      <formula>"Weakness"</formula>
    </cfRule>
  </conditionalFormatting>
  <conditionalFormatting sqref="A4:C103 E4:E103">
    <cfRule type="expression" dxfId="22" priority="25" stopIfTrue="1">
      <formula>$J4="Strength"</formula>
    </cfRule>
    <cfRule type="expression" dxfId="21" priority="26" stopIfTrue="1">
      <formula>$J4="Weakness"</formula>
    </cfRule>
  </conditionalFormatting>
  <conditionalFormatting sqref="D4:D103">
    <cfRule type="expression" dxfId="20" priority="23" stopIfTrue="1">
      <formula>$J4="Strength"</formula>
    </cfRule>
    <cfRule type="expression" dxfId="19" priority="24" stopIfTrue="1">
      <formula>$J4="Weakness"</formula>
    </cfRule>
  </conditionalFormatting>
  <conditionalFormatting sqref="F4:L103">
    <cfRule type="expression" dxfId="18" priority="21" stopIfTrue="1">
      <formula>$J4="Strength"</formula>
    </cfRule>
    <cfRule type="expression" dxfId="17" priority="22" stopIfTrue="1">
      <formula>$J4="Weakness"</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2037" r:id="rId4" name="Check Box 5">
              <controlPr defaultSize="0" autoFill="0" autoLine="0" autoPict="0">
                <anchor moveWithCells="1">
                  <from>
                    <xdr:col>13</xdr:col>
                    <xdr:colOff>25400</xdr:colOff>
                    <xdr:row>2</xdr:row>
                    <xdr:rowOff>139700</xdr:rowOff>
                  </from>
                  <to>
                    <xdr:col>13</xdr:col>
                    <xdr:colOff>330200</xdr:colOff>
                    <xdr:row>4</xdr:row>
                    <xdr:rowOff>25400</xdr:rowOff>
                  </to>
                </anchor>
              </controlPr>
            </control>
          </mc:Choice>
        </mc:AlternateContent>
        <mc:AlternateContent xmlns:mc="http://schemas.openxmlformats.org/markup-compatibility/2006">
          <mc:Choice Requires="x14">
            <control shapeId="172038" r:id="rId5" name="Check Box 6">
              <controlPr defaultSize="0" autoFill="0" autoLine="0" autoPict="0">
                <anchor moveWithCells="1">
                  <from>
                    <xdr:col>13</xdr:col>
                    <xdr:colOff>25400</xdr:colOff>
                    <xdr:row>3</xdr:row>
                    <xdr:rowOff>139700</xdr:rowOff>
                  </from>
                  <to>
                    <xdr:col>13</xdr:col>
                    <xdr:colOff>330200</xdr:colOff>
                    <xdr:row>5</xdr:row>
                    <xdr:rowOff>25400</xdr:rowOff>
                  </to>
                </anchor>
              </controlPr>
            </control>
          </mc:Choice>
        </mc:AlternateContent>
        <mc:AlternateContent xmlns:mc="http://schemas.openxmlformats.org/markup-compatibility/2006">
          <mc:Choice Requires="x14">
            <control shapeId="172039" r:id="rId6" name="Check Box 7">
              <controlPr defaultSize="0" autoFill="0" autoLine="0" autoPict="0">
                <anchor moveWithCells="1">
                  <from>
                    <xdr:col>13</xdr:col>
                    <xdr:colOff>25400</xdr:colOff>
                    <xdr:row>4</xdr:row>
                    <xdr:rowOff>139700</xdr:rowOff>
                  </from>
                  <to>
                    <xdr:col>13</xdr:col>
                    <xdr:colOff>330200</xdr:colOff>
                    <xdr:row>6</xdr:row>
                    <xdr:rowOff>25400</xdr:rowOff>
                  </to>
                </anchor>
              </controlPr>
            </control>
          </mc:Choice>
        </mc:AlternateContent>
        <mc:AlternateContent xmlns:mc="http://schemas.openxmlformats.org/markup-compatibility/2006">
          <mc:Choice Requires="x14">
            <control shapeId="172040" r:id="rId7" name="Check Box 8">
              <controlPr defaultSize="0" autoFill="0" autoLine="0" autoPict="0">
                <anchor moveWithCells="1">
                  <from>
                    <xdr:col>13</xdr:col>
                    <xdr:colOff>25400</xdr:colOff>
                    <xdr:row>5</xdr:row>
                    <xdr:rowOff>139700</xdr:rowOff>
                  </from>
                  <to>
                    <xdr:col>13</xdr:col>
                    <xdr:colOff>330200</xdr:colOff>
                    <xdr:row>7</xdr:row>
                    <xdr:rowOff>25400</xdr:rowOff>
                  </to>
                </anchor>
              </controlPr>
            </control>
          </mc:Choice>
        </mc:AlternateContent>
        <mc:AlternateContent xmlns:mc="http://schemas.openxmlformats.org/markup-compatibility/2006">
          <mc:Choice Requires="x14">
            <control shapeId="172041" r:id="rId8" name="Check Box 9">
              <controlPr defaultSize="0" autoFill="0" autoLine="0" autoPict="0">
                <anchor moveWithCells="1">
                  <from>
                    <xdr:col>13</xdr:col>
                    <xdr:colOff>25400</xdr:colOff>
                    <xdr:row>6</xdr:row>
                    <xdr:rowOff>139700</xdr:rowOff>
                  </from>
                  <to>
                    <xdr:col>13</xdr:col>
                    <xdr:colOff>330200</xdr:colOff>
                    <xdr:row>8</xdr:row>
                    <xdr:rowOff>25400</xdr:rowOff>
                  </to>
                </anchor>
              </controlPr>
            </control>
          </mc:Choice>
        </mc:AlternateContent>
        <mc:AlternateContent xmlns:mc="http://schemas.openxmlformats.org/markup-compatibility/2006">
          <mc:Choice Requires="x14">
            <control shapeId="172042" r:id="rId9" name="Check Box 10">
              <controlPr defaultSize="0" autoFill="0" autoLine="0" autoPict="0">
                <anchor moveWithCells="1">
                  <from>
                    <xdr:col>13</xdr:col>
                    <xdr:colOff>25400</xdr:colOff>
                    <xdr:row>7</xdr:row>
                    <xdr:rowOff>139700</xdr:rowOff>
                  </from>
                  <to>
                    <xdr:col>13</xdr:col>
                    <xdr:colOff>330200</xdr:colOff>
                    <xdr:row>9</xdr:row>
                    <xdr:rowOff>25400</xdr:rowOff>
                  </to>
                </anchor>
              </controlPr>
            </control>
          </mc:Choice>
        </mc:AlternateContent>
        <mc:AlternateContent xmlns:mc="http://schemas.openxmlformats.org/markup-compatibility/2006">
          <mc:Choice Requires="x14">
            <control shapeId="172043" r:id="rId10" name="Check Box 11">
              <controlPr defaultSize="0" autoFill="0" autoLine="0" autoPict="0">
                <anchor moveWithCells="1">
                  <from>
                    <xdr:col>13</xdr:col>
                    <xdr:colOff>25400</xdr:colOff>
                    <xdr:row>8</xdr:row>
                    <xdr:rowOff>139700</xdr:rowOff>
                  </from>
                  <to>
                    <xdr:col>13</xdr:col>
                    <xdr:colOff>330200</xdr:colOff>
                    <xdr:row>10</xdr:row>
                    <xdr:rowOff>25400</xdr:rowOff>
                  </to>
                </anchor>
              </controlPr>
            </control>
          </mc:Choice>
        </mc:AlternateContent>
        <mc:AlternateContent xmlns:mc="http://schemas.openxmlformats.org/markup-compatibility/2006">
          <mc:Choice Requires="x14">
            <control shapeId="172044" r:id="rId11" name="Check Box 12">
              <controlPr defaultSize="0" autoFill="0" autoLine="0" autoPict="0">
                <anchor moveWithCells="1">
                  <from>
                    <xdr:col>13</xdr:col>
                    <xdr:colOff>25400</xdr:colOff>
                    <xdr:row>9</xdr:row>
                    <xdr:rowOff>139700</xdr:rowOff>
                  </from>
                  <to>
                    <xdr:col>13</xdr:col>
                    <xdr:colOff>330200</xdr:colOff>
                    <xdr:row>11</xdr:row>
                    <xdr:rowOff>25400</xdr:rowOff>
                  </to>
                </anchor>
              </controlPr>
            </control>
          </mc:Choice>
        </mc:AlternateContent>
        <mc:AlternateContent xmlns:mc="http://schemas.openxmlformats.org/markup-compatibility/2006">
          <mc:Choice Requires="x14">
            <control shapeId="172045" r:id="rId12" name="Check Box 13">
              <controlPr defaultSize="0" autoFill="0" autoLine="0" autoPict="0">
                <anchor moveWithCells="1">
                  <from>
                    <xdr:col>13</xdr:col>
                    <xdr:colOff>25400</xdr:colOff>
                    <xdr:row>10</xdr:row>
                    <xdr:rowOff>139700</xdr:rowOff>
                  </from>
                  <to>
                    <xdr:col>13</xdr:col>
                    <xdr:colOff>330200</xdr:colOff>
                    <xdr:row>12</xdr:row>
                    <xdr:rowOff>25400</xdr:rowOff>
                  </to>
                </anchor>
              </controlPr>
            </control>
          </mc:Choice>
        </mc:AlternateContent>
        <mc:AlternateContent xmlns:mc="http://schemas.openxmlformats.org/markup-compatibility/2006">
          <mc:Choice Requires="x14">
            <control shapeId="172046" r:id="rId13" name="Check Box 14">
              <controlPr defaultSize="0" autoFill="0" autoLine="0" autoPict="0">
                <anchor moveWithCells="1">
                  <from>
                    <xdr:col>13</xdr:col>
                    <xdr:colOff>25400</xdr:colOff>
                    <xdr:row>11</xdr:row>
                    <xdr:rowOff>139700</xdr:rowOff>
                  </from>
                  <to>
                    <xdr:col>13</xdr:col>
                    <xdr:colOff>330200</xdr:colOff>
                    <xdr:row>13</xdr:row>
                    <xdr:rowOff>25400</xdr:rowOff>
                  </to>
                </anchor>
              </controlPr>
            </control>
          </mc:Choice>
        </mc:AlternateContent>
        <mc:AlternateContent xmlns:mc="http://schemas.openxmlformats.org/markup-compatibility/2006">
          <mc:Choice Requires="x14">
            <control shapeId="172047" r:id="rId14" name="Check Box 15">
              <controlPr defaultSize="0" autoFill="0" autoLine="0" autoPict="0">
                <anchor moveWithCells="1">
                  <from>
                    <xdr:col>13</xdr:col>
                    <xdr:colOff>25400</xdr:colOff>
                    <xdr:row>12</xdr:row>
                    <xdr:rowOff>139700</xdr:rowOff>
                  </from>
                  <to>
                    <xdr:col>13</xdr:col>
                    <xdr:colOff>330200</xdr:colOff>
                    <xdr:row>14</xdr:row>
                    <xdr:rowOff>25400</xdr:rowOff>
                  </to>
                </anchor>
              </controlPr>
            </control>
          </mc:Choice>
        </mc:AlternateContent>
        <mc:AlternateContent xmlns:mc="http://schemas.openxmlformats.org/markup-compatibility/2006">
          <mc:Choice Requires="x14">
            <control shapeId="172048" r:id="rId15" name="Check Box 16">
              <controlPr defaultSize="0" autoFill="0" autoLine="0" autoPict="0">
                <anchor moveWithCells="1">
                  <from>
                    <xdr:col>13</xdr:col>
                    <xdr:colOff>25400</xdr:colOff>
                    <xdr:row>13</xdr:row>
                    <xdr:rowOff>139700</xdr:rowOff>
                  </from>
                  <to>
                    <xdr:col>13</xdr:col>
                    <xdr:colOff>330200</xdr:colOff>
                    <xdr:row>15</xdr:row>
                    <xdr:rowOff>25400</xdr:rowOff>
                  </to>
                </anchor>
              </controlPr>
            </control>
          </mc:Choice>
        </mc:AlternateContent>
        <mc:AlternateContent xmlns:mc="http://schemas.openxmlformats.org/markup-compatibility/2006">
          <mc:Choice Requires="x14">
            <control shapeId="172049" r:id="rId16" name="Check Box 17">
              <controlPr defaultSize="0" autoFill="0" autoLine="0" autoPict="0">
                <anchor moveWithCells="1">
                  <from>
                    <xdr:col>13</xdr:col>
                    <xdr:colOff>25400</xdr:colOff>
                    <xdr:row>14</xdr:row>
                    <xdr:rowOff>139700</xdr:rowOff>
                  </from>
                  <to>
                    <xdr:col>13</xdr:col>
                    <xdr:colOff>330200</xdr:colOff>
                    <xdr:row>16</xdr:row>
                    <xdr:rowOff>25400</xdr:rowOff>
                  </to>
                </anchor>
              </controlPr>
            </control>
          </mc:Choice>
        </mc:AlternateContent>
        <mc:AlternateContent xmlns:mc="http://schemas.openxmlformats.org/markup-compatibility/2006">
          <mc:Choice Requires="x14">
            <control shapeId="172050" r:id="rId17" name="Check Box 18">
              <controlPr defaultSize="0" autoFill="0" autoLine="0" autoPict="0">
                <anchor moveWithCells="1">
                  <from>
                    <xdr:col>13</xdr:col>
                    <xdr:colOff>25400</xdr:colOff>
                    <xdr:row>15</xdr:row>
                    <xdr:rowOff>139700</xdr:rowOff>
                  </from>
                  <to>
                    <xdr:col>13</xdr:col>
                    <xdr:colOff>330200</xdr:colOff>
                    <xdr:row>17</xdr:row>
                    <xdr:rowOff>25400</xdr:rowOff>
                  </to>
                </anchor>
              </controlPr>
            </control>
          </mc:Choice>
        </mc:AlternateContent>
        <mc:AlternateContent xmlns:mc="http://schemas.openxmlformats.org/markup-compatibility/2006">
          <mc:Choice Requires="x14">
            <control shapeId="172051" r:id="rId18" name="Check Box 19">
              <controlPr defaultSize="0" autoFill="0" autoLine="0" autoPict="0">
                <anchor moveWithCells="1">
                  <from>
                    <xdr:col>13</xdr:col>
                    <xdr:colOff>25400</xdr:colOff>
                    <xdr:row>16</xdr:row>
                    <xdr:rowOff>139700</xdr:rowOff>
                  </from>
                  <to>
                    <xdr:col>13</xdr:col>
                    <xdr:colOff>330200</xdr:colOff>
                    <xdr:row>18</xdr:row>
                    <xdr:rowOff>25400</xdr:rowOff>
                  </to>
                </anchor>
              </controlPr>
            </control>
          </mc:Choice>
        </mc:AlternateContent>
        <mc:AlternateContent xmlns:mc="http://schemas.openxmlformats.org/markup-compatibility/2006">
          <mc:Choice Requires="x14">
            <control shapeId="172052" r:id="rId19" name="Check Box 20">
              <controlPr defaultSize="0" autoFill="0" autoLine="0" autoPict="0">
                <anchor moveWithCells="1">
                  <from>
                    <xdr:col>13</xdr:col>
                    <xdr:colOff>25400</xdr:colOff>
                    <xdr:row>17</xdr:row>
                    <xdr:rowOff>139700</xdr:rowOff>
                  </from>
                  <to>
                    <xdr:col>13</xdr:col>
                    <xdr:colOff>330200</xdr:colOff>
                    <xdr:row>19</xdr:row>
                    <xdr:rowOff>25400</xdr:rowOff>
                  </to>
                </anchor>
              </controlPr>
            </control>
          </mc:Choice>
        </mc:AlternateContent>
        <mc:AlternateContent xmlns:mc="http://schemas.openxmlformats.org/markup-compatibility/2006">
          <mc:Choice Requires="x14">
            <control shapeId="172053" r:id="rId20" name="Check Box 21">
              <controlPr defaultSize="0" autoFill="0" autoLine="0" autoPict="0">
                <anchor moveWithCells="1">
                  <from>
                    <xdr:col>13</xdr:col>
                    <xdr:colOff>25400</xdr:colOff>
                    <xdr:row>18</xdr:row>
                    <xdr:rowOff>139700</xdr:rowOff>
                  </from>
                  <to>
                    <xdr:col>13</xdr:col>
                    <xdr:colOff>330200</xdr:colOff>
                    <xdr:row>20</xdr:row>
                    <xdr:rowOff>25400</xdr:rowOff>
                  </to>
                </anchor>
              </controlPr>
            </control>
          </mc:Choice>
        </mc:AlternateContent>
        <mc:AlternateContent xmlns:mc="http://schemas.openxmlformats.org/markup-compatibility/2006">
          <mc:Choice Requires="x14">
            <control shapeId="172054" r:id="rId21" name="Check Box 22">
              <controlPr defaultSize="0" autoFill="0" autoLine="0" autoPict="0">
                <anchor moveWithCells="1">
                  <from>
                    <xdr:col>13</xdr:col>
                    <xdr:colOff>25400</xdr:colOff>
                    <xdr:row>19</xdr:row>
                    <xdr:rowOff>139700</xdr:rowOff>
                  </from>
                  <to>
                    <xdr:col>13</xdr:col>
                    <xdr:colOff>330200</xdr:colOff>
                    <xdr:row>21</xdr:row>
                    <xdr:rowOff>25400</xdr:rowOff>
                  </to>
                </anchor>
              </controlPr>
            </control>
          </mc:Choice>
        </mc:AlternateContent>
        <mc:AlternateContent xmlns:mc="http://schemas.openxmlformats.org/markup-compatibility/2006">
          <mc:Choice Requires="x14">
            <control shapeId="172055" r:id="rId22" name="Check Box 23">
              <controlPr defaultSize="0" autoFill="0" autoLine="0" autoPict="0">
                <anchor moveWithCells="1">
                  <from>
                    <xdr:col>13</xdr:col>
                    <xdr:colOff>25400</xdr:colOff>
                    <xdr:row>20</xdr:row>
                    <xdr:rowOff>139700</xdr:rowOff>
                  </from>
                  <to>
                    <xdr:col>13</xdr:col>
                    <xdr:colOff>330200</xdr:colOff>
                    <xdr:row>22</xdr:row>
                    <xdr:rowOff>25400</xdr:rowOff>
                  </to>
                </anchor>
              </controlPr>
            </control>
          </mc:Choice>
        </mc:AlternateContent>
        <mc:AlternateContent xmlns:mc="http://schemas.openxmlformats.org/markup-compatibility/2006">
          <mc:Choice Requires="x14">
            <control shapeId="172056" r:id="rId23" name="Check Box 24">
              <controlPr defaultSize="0" autoFill="0" autoLine="0" autoPict="0">
                <anchor moveWithCells="1">
                  <from>
                    <xdr:col>13</xdr:col>
                    <xdr:colOff>25400</xdr:colOff>
                    <xdr:row>22</xdr:row>
                    <xdr:rowOff>139700</xdr:rowOff>
                  </from>
                  <to>
                    <xdr:col>13</xdr:col>
                    <xdr:colOff>330200</xdr:colOff>
                    <xdr:row>24</xdr:row>
                    <xdr:rowOff>25400</xdr:rowOff>
                  </to>
                </anchor>
              </controlPr>
            </control>
          </mc:Choice>
        </mc:AlternateContent>
        <mc:AlternateContent xmlns:mc="http://schemas.openxmlformats.org/markup-compatibility/2006">
          <mc:Choice Requires="x14">
            <control shapeId="172057" r:id="rId24" name="Check Box 25">
              <controlPr defaultSize="0" autoFill="0" autoLine="0" autoPict="0">
                <anchor moveWithCells="1">
                  <from>
                    <xdr:col>13</xdr:col>
                    <xdr:colOff>25400</xdr:colOff>
                    <xdr:row>23</xdr:row>
                    <xdr:rowOff>139700</xdr:rowOff>
                  </from>
                  <to>
                    <xdr:col>13</xdr:col>
                    <xdr:colOff>330200</xdr:colOff>
                    <xdr:row>25</xdr:row>
                    <xdr:rowOff>25400</xdr:rowOff>
                  </to>
                </anchor>
              </controlPr>
            </control>
          </mc:Choice>
        </mc:AlternateContent>
        <mc:AlternateContent xmlns:mc="http://schemas.openxmlformats.org/markup-compatibility/2006">
          <mc:Choice Requires="x14">
            <control shapeId="172058" r:id="rId25" name="Check Box 26">
              <controlPr defaultSize="0" autoFill="0" autoLine="0" autoPict="0">
                <anchor moveWithCells="1">
                  <from>
                    <xdr:col>13</xdr:col>
                    <xdr:colOff>25400</xdr:colOff>
                    <xdr:row>24</xdr:row>
                    <xdr:rowOff>139700</xdr:rowOff>
                  </from>
                  <to>
                    <xdr:col>13</xdr:col>
                    <xdr:colOff>330200</xdr:colOff>
                    <xdr:row>26</xdr:row>
                    <xdr:rowOff>25400</xdr:rowOff>
                  </to>
                </anchor>
              </controlPr>
            </control>
          </mc:Choice>
        </mc:AlternateContent>
        <mc:AlternateContent xmlns:mc="http://schemas.openxmlformats.org/markup-compatibility/2006">
          <mc:Choice Requires="x14">
            <control shapeId="172059" r:id="rId26" name="Check Box 27">
              <controlPr defaultSize="0" autoFill="0" autoLine="0" autoPict="0">
                <anchor moveWithCells="1">
                  <from>
                    <xdr:col>13</xdr:col>
                    <xdr:colOff>25400</xdr:colOff>
                    <xdr:row>25</xdr:row>
                    <xdr:rowOff>139700</xdr:rowOff>
                  </from>
                  <to>
                    <xdr:col>13</xdr:col>
                    <xdr:colOff>330200</xdr:colOff>
                    <xdr:row>27</xdr:row>
                    <xdr:rowOff>25400</xdr:rowOff>
                  </to>
                </anchor>
              </controlPr>
            </control>
          </mc:Choice>
        </mc:AlternateContent>
        <mc:AlternateContent xmlns:mc="http://schemas.openxmlformats.org/markup-compatibility/2006">
          <mc:Choice Requires="x14">
            <control shapeId="172060" r:id="rId27" name="Check Box 37">
              <controlPr defaultSize="0" autoFill="0" autoLine="0" autoPict="0">
                <anchor moveWithCells="1">
                  <from>
                    <xdr:col>13</xdr:col>
                    <xdr:colOff>25400</xdr:colOff>
                    <xdr:row>26</xdr:row>
                    <xdr:rowOff>139700</xdr:rowOff>
                  </from>
                  <to>
                    <xdr:col>13</xdr:col>
                    <xdr:colOff>330200</xdr:colOff>
                    <xdr:row>28</xdr:row>
                    <xdr:rowOff>25400</xdr:rowOff>
                  </to>
                </anchor>
              </controlPr>
            </control>
          </mc:Choice>
        </mc:AlternateContent>
        <mc:AlternateContent xmlns:mc="http://schemas.openxmlformats.org/markup-compatibility/2006">
          <mc:Choice Requires="x14">
            <control shapeId="172061" r:id="rId28" name="Check Box 29">
              <controlPr defaultSize="0" autoFill="0" autoLine="0" autoPict="0">
                <anchor moveWithCells="1">
                  <from>
                    <xdr:col>13</xdr:col>
                    <xdr:colOff>25400</xdr:colOff>
                    <xdr:row>27</xdr:row>
                    <xdr:rowOff>139700</xdr:rowOff>
                  </from>
                  <to>
                    <xdr:col>13</xdr:col>
                    <xdr:colOff>330200</xdr:colOff>
                    <xdr:row>29</xdr:row>
                    <xdr:rowOff>25400</xdr:rowOff>
                  </to>
                </anchor>
              </controlPr>
            </control>
          </mc:Choice>
        </mc:AlternateContent>
        <mc:AlternateContent xmlns:mc="http://schemas.openxmlformats.org/markup-compatibility/2006">
          <mc:Choice Requires="x14">
            <control shapeId="172062" r:id="rId29" name="Check Box 30">
              <controlPr defaultSize="0" autoFill="0" autoLine="0" autoPict="0">
                <anchor moveWithCells="1">
                  <from>
                    <xdr:col>13</xdr:col>
                    <xdr:colOff>25400</xdr:colOff>
                    <xdr:row>28</xdr:row>
                    <xdr:rowOff>139700</xdr:rowOff>
                  </from>
                  <to>
                    <xdr:col>13</xdr:col>
                    <xdr:colOff>330200</xdr:colOff>
                    <xdr:row>30</xdr:row>
                    <xdr:rowOff>25400</xdr:rowOff>
                  </to>
                </anchor>
              </controlPr>
            </control>
          </mc:Choice>
        </mc:AlternateContent>
        <mc:AlternateContent xmlns:mc="http://schemas.openxmlformats.org/markup-compatibility/2006">
          <mc:Choice Requires="x14">
            <control shapeId="172063" r:id="rId30" name="Check Box 31">
              <controlPr defaultSize="0" autoFill="0" autoLine="0" autoPict="0">
                <anchor moveWithCells="1">
                  <from>
                    <xdr:col>13</xdr:col>
                    <xdr:colOff>25400</xdr:colOff>
                    <xdr:row>29</xdr:row>
                    <xdr:rowOff>139700</xdr:rowOff>
                  </from>
                  <to>
                    <xdr:col>13</xdr:col>
                    <xdr:colOff>330200</xdr:colOff>
                    <xdr:row>31</xdr:row>
                    <xdr:rowOff>25400</xdr:rowOff>
                  </to>
                </anchor>
              </controlPr>
            </control>
          </mc:Choice>
        </mc:AlternateContent>
        <mc:AlternateContent xmlns:mc="http://schemas.openxmlformats.org/markup-compatibility/2006">
          <mc:Choice Requires="x14">
            <control shapeId="172064" r:id="rId31" name="Check Box 32">
              <controlPr defaultSize="0" autoFill="0" autoLine="0" autoPict="0">
                <anchor moveWithCells="1">
                  <from>
                    <xdr:col>13</xdr:col>
                    <xdr:colOff>25400</xdr:colOff>
                    <xdr:row>30</xdr:row>
                    <xdr:rowOff>139700</xdr:rowOff>
                  </from>
                  <to>
                    <xdr:col>13</xdr:col>
                    <xdr:colOff>330200</xdr:colOff>
                    <xdr:row>32</xdr:row>
                    <xdr:rowOff>25400</xdr:rowOff>
                  </to>
                </anchor>
              </controlPr>
            </control>
          </mc:Choice>
        </mc:AlternateContent>
        <mc:AlternateContent xmlns:mc="http://schemas.openxmlformats.org/markup-compatibility/2006">
          <mc:Choice Requires="x14">
            <control shapeId="172065" r:id="rId32" name="Check Box 33">
              <controlPr defaultSize="0" autoFill="0" autoLine="0" autoPict="0">
                <anchor moveWithCells="1">
                  <from>
                    <xdr:col>13</xdr:col>
                    <xdr:colOff>25400</xdr:colOff>
                    <xdr:row>31</xdr:row>
                    <xdr:rowOff>139700</xdr:rowOff>
                  </from>
                  <to>
                    <xdr:col>13</xdr:col>
                    <xdr:colOff>330200</xdr:colOff>
                    <xdr:row>33</xdr:row>
                    <xdr:rowOff>25400</xdr:rowOff>
                  </to>
                </anchor>
              </controlPr>
            </control>
          </mc:Choice>
        </mc:AlternateContent>
        <mc:AlternateContent xmlns:mc="http://schemas.openxmlformats.org/markup-compatibility/2006">
          <mc:Choice Requires="x14">
            <control shapeId="172066" r:id="rId33" name="Check Box 34">
              <controlPr defaultSize="0" autoFill="0" autoLine="0" autoPict="0">
                <anchor moveWithCells="1">
                  <from>
                    <xdr:col>13</xdr:col>
                    <xdr:colOff>25400</xdr:colOff>
                    <xdr:row>32</xdr:row>
                    <xdr:rowOff>139700</xdr:rowOff>
                  </from>
                  <to>
                    <xdr:col>13</xdr:col>
                    <xdr:colOff>330200</xdr:colOff>
                    <xdr:row>34</xdr:row>
                    <xdr:rowOff>25400</xdr:rowOff>
                  </to>
                </anchor>
              </controlPr>
            </control>
          </mc:Choice>
        </mc:AlternateContent>
        <mc:AlternateContent xmlns:mc="http://schemas.openxmlformats.org/markup-compatibility/2006">
          <mc:Choice Requires="x14">
            <control shapeId="172067" r:id="rId34" name="Check Box 35">
              <controlPr defaultSize="0" autoFill="0" autoLine="0" autoPict="0">
                <anchor moveWithCells="1">
                  <from>
                    <xdr:col>13</xdr:col>
                    <xdr:colOff>25400</xdr:colOff>
                    <xdr:row>33</xdr:row>
                    <xdr:rowOff>139700</xdr:rowOff>
                  </from>
                  <to>
                    <xdr:col>13</xdr:col>
                    <xdr:colOff>330200</xdr:colOff>
                    <xdr:row>35</xdr:row>
                    <xdr:rowOff>25400</xdr:rowOff>
                  </to>
                </anchor>
              </controlPr>
            </control>
          </mc:Choice>
        </mc:AlternateContent>
        <mc:AlternateContent xmlns:mc="http://schemas.openxmlformats.org/markup-compatibility/2006">
          <mc:Choice Requires="x14">
            <control shapeId="172068" r:id="rId35" name="Check Box 36">
              <controlPr defaultSize="0" autoFill="0" autoLine="0" autoPict="0">
                <anchor moveWithCells="1">
                  <from>
                    <xdr:col>13</xdr:col>
                    <xdr:colOff>25400</xdr:colOff>
                    <xdr:row>34</xdr:row>
                    <xdr:rowOff>139700</xdr:rowOff>
                  </from>
                  <to>
                    <xdr:col>13</xdr:col>
                    <xdr:colOff>330200</xdr:colOff>
                    <xdr:row>36</xdr:row>
                    <xdr:rowOff>25400</xdr:rowOff>
                  </to>
                </anchor>
              </controlPr>
            </control>
          </mc:Choice>
        </mc:AlternateContent>
        <mc:AlternateContent xmlns:mc="http://schemas.openxmlformats.org/markup-compatibility/2006">
          <mc:Choice Requires="x14">
            <control shapeId="172069" r:id="rId36" name="Check Box 37">
              <controlPr defaultSize="0" autoFill="0" autoLine="0" autoPict="0">
                <anchor moveWithCells="1">
                  <from>
                    <xdr:col>13</xdr:col>
                    <xdr:colOff>25400</xdr:colOff>
                    <xdr:row>35</xdr:row>
                    <xdr:rowOff>139700</xdr:rowOff>
                  </from>
                  <to>
                    <xdr:col>13</xdr:col>
                    <xdr:colOff>330200</xdr:colOff>
                    <xdr:row>37</xdr:row>
                    <xdr:rowOff>25400</xdr:rowOff>
                  </to>
                </anchor>
              </controlPr>
            </control>
          </mc:Choice>
        </mc:AlternateContent>
        <mc:AlternateContent xmlns:mc="http://schemas.openxmlformats.org/markup-compatibility/2006">
          <mc:Choice Requires="x14">
            <control shapeId="172070" r:id="rId37" name="Check Box 38">
              <controlPr defaultSize="0" autoFill="0" autoLine="0" autoPict="0">
                <anchor moveWithCells="1">
                  <from>
                    <xdr:col>13</xdr:col>
                    <xdr:colOff>25400</xdr:colOff>
                    <xdr:row>36</xdr:row>
                    <xdr:rowOff>139700</xdr:rowOff>
                  </from>
                  <to>
                    <xdr:col>13</xdr:col>
                    <xdr:colOff>330200</xdr:colOff>
                    <xdr:row>38</xdr:row>
                    <xdr:rowOff>25400</xdr:rowOff>
                  </to>
                </anchor>
              </controlPr>
            </control>
          </mc:Choice>
        </mc:AlternateContent>
        <mc:AlternateContent xmlns:mc="http://schemas.openxmlformats.org/markup-compatibility/2006">
          <mc:Choice Requires="x14">
            <control shapeId="172071" r:id="rId38" name="Check Box 39">
              <controlPr defaultSize="0" autoFill="0" autoLine="0" autoPict="0">
                <anchor moveWithCells="1">
                  <from>
                    <xdr:col>13</xdr:col>
                    <xdr:colOff>25400</xdr:colOff>
                    <xdr:row>37</xdr:row>
                    <xdr:rowOff>139700</xdr:rowOff>
                  </from>
                  <to>
                    <xdr:col>13</xdr:col>
                    <xdr:colOff>330200</xdr:colOff>
                    <xdr:row>39</xdr:row>
                    <xdr:rowOff>25400</xdr:rowOff>
                  </to>
                </anchor>
              </controlPr>
            </control>
          </mc:Choice>
        </mc:AlternateContent>
        <mc:AlternateContent xmlns:mc="http://schemas.openxmlformats.org/markup-compatibility/2006">
          <mc:Choice Requires="x14">
            <control shapeId="172072" r:id="rId39" name="Check Box 40">
              <controlPr defaultSize="0" autoFill="0" autoLine="0" autoPict="0">
                <anchor moveWithCells="1">
                  <from>
                    <xdr:col>13</xdr:col>
                    <xdr:colOff>25400</xdr:colOff>
                    <xdr:row>38</xdr:row>
                    <xdr:rowOff>139700</xdr:rowOff>
                  </from>
                  <to>
                    <xdr:col>13</xdr:col>
                    <xdr:colOff>330200</xdr:colOff>
                    <xdr:row>40</xdr:row>
                    <xdr:rowOff>25400</xdr:rowOff>
                  </to>
                </anchor>
              </controlPr>
            </control>
          </mc:Choice>
        </mc:AlternateContent>
        <mc:AlternateContent xmlns:mc="http://schemas.openxmlformats.org/markup-compatibility/2006">
          <mc:Choice Requires="x14">
            <control shapeId="172073" r:id="rId40" name="Check Box 41">
              <controlPr defaultSize="0" autoFill="0" autoLine="0" autoPict="0">
                <anchor moveWithCells="1">
                  <from>
                    <xdr:col>13</xdr:col>
                    <xdr:colOff>25400</xdr:colOff>
                    <xdr:row>39</xdr:row>
                    <xdr:rowOff>139700</xdr:rowOff>
                  </from>
                  <to>
                    <xdr:col>13</xdr:col>
                    <xdr:colOff>330200</xdr:colOff>
                    <xdr:row>41</xdr:row>
                    <xdr:rowOff>25400</xdr:rowOff>
                  </to>
                </anchor>
              </controlPr>
            </control>
          </mc:Choice>
        </mc:AlternateContent>
        <mc:AlternateContent xmlns:mc="http://schemas.openxmlformats.org/markup-compatibility/2006">
          <mc:Choice Requires="x14">
            <control shapeId="172074" r:id="rId41" name="Check Box 42">
              <controlPr defaultSize="0" autoFill="0" autoLine="0" autoPict="0">
                <anchor moveWithCells="1">
                  <from>
                    <xdr:col>13</xdr:col>
                    <xdr:colOff>25400</xdr:colOff>
                    <xdr:row>40</xdr:row>
                    <xdr:rowOff>139700</xdr:rowOff>
                  </from>
                  <to>
                    <xdr:col>13</xdr:col>
                    <xdr:colOff>330200</xdr:colOff>
                    <xdr:row>42</xdr:row>
                    <xdr:rowOff>25400</xdr:rowOff>
                  </to>
                </anchor>
              </controlPr>
            </control>
          </mc:Choice>
        </mc:AlternateContent>
        <mc:AlternateContent xmlns:mc="http://schemas.openxmlformats.org/markup-compatibility/2006">
          <mc:Choice Requires="x14">
            <control shapeId="172075" r:id="rId42" name="Check Box 43">
              <controlPr defaultSize="0" autoFill="0" autoLine="0" autoPict="0">
                <anchor moveWithCells="1">
                  <from>
                    <xdr:col>13</xdr:col>
                    <xdr:colOff>25400</xdr:colOff>
                    <xdr:row>41</xdr:row>
                    <xdr:rowOff>139700</xdr:rowOff>
                  </from>
                  <to>
                    <xdr:col>13</xdr:col>
                    <xdr:colOff>330200</xdr:colOff>
                    <xdr:row>43</xdr:row>
                    <xdr:rowOff>25400</xdr:rowOff>
                  </to>
                </anchor>
              </controlPr>
            </control>
          </mc:Choice>
        </mc:AlternateContent>
        <mc:AlternateContent xmlns:mc="http://schemas.openxmlformats.org/markup-compatibility/2006">
          <mc:Choice Requires="x14">
            <control shapeId="172076" r:id="rId43" name="Check Box 44">
              <controlPr defaultSize="0" autoFill="0" autoLine="0" autoPict="0">
                <anchor moveWithCells="1">
                  <from>
                    <xdr:col>13</xdr:col>
                    <xdr:colOff>25400</xdr:colOff>
                    <xdr:row>42</xdr:row>
                    <xdr:rowOff>139700</xdr:rowOff>
                  </from>
                  <to>
                    <xdr:col>13</xdr:col>
                    <xdr:colOff>330200</xdr:colOff>
                    <xdr:row>44</xdr:row>
                    <xdr:rowOff>25400</xdr:rowOff>
                  </to>
                </anchor>
              </controlPr>
            </control>
          </mc:Choice>
        </mc:AlternateContent>
        <mc:AlternateContent xmlns:mc="http://schemas.openxmlformats.org/markup-compatibility/2006">
          <mc:Choice Requires="x14">
            <control shapeId="172077" r:id="rId44" name="Check Box 45">
              <controlPr defaultSize="0" autoFill="0" autoLine="0" autoPict="0">
                <anchor moveWithCells="1">
                  <from>
                    <xdr:col>13</xdr:col>
                    <xdr:colOff>25400</xdr:colOff>
                    <xdr:row>43</xdr:row>
                    <xdr:rowOff>139700</xdr:rowOff>
                  </from>
                  <to>
                    <xdr:col>13</xdr:col>
                    <xdr:colOff>330200</xdr:colOff>
                    <xdr:row>45</xdr:row>
                    <xdr:rowOff>25400</xdr:rowOff>
                  </to>
                </anchor>
              </controlPr>
            </control>
          </mc:Choice>
        </mc:AlternateContent>
        <mc:AlternateContent xmlns:mc="http://schemas.openxmlformats.org/markup-compatibility/2006">
          <mc:Choice Requires="x14">
            <control shapeId="172078" r:id="rId45" name="Check Box 46">
              <controlPr defaultSize="0" autoFill="0" autoLine="0" autoPict="0">
                <anchor moveWithCells="1">
                  <from>
                    <xdr:col>13</xdr:col>
                    <xdr:colOff>25400</xdr:colOff>
                    <xdr:row>44</xdr:row>
                    <xdr:rowOff>139700</xdr:rowOff>
                  </from>
                  <to>
                    <xdr:col>13</xdr:col>
                    <xdr:colOff>330200</xdr:colOff>
                    <xdr:row>46</xdr:row>
                    <xdr:rowOff>25400</xdr:rowOff>
                  </to>
                </anchor>
              </controlPr>
            </control>
          </mc:Choice>
        </mc:AlternateContent>
        <mc:AlternateContent xmlns:mc="http://schemas.openxmlformats.org/markup-compatibility/2006">
          <mc:Choice Requires="x14">
            <control shapeId="172079" r:id="rId46" name="Check Box 47">
              <controlPr defaultSize="0" autoFill="0" autoLine="0" autoPict="0">
                <anchor moveWithCells="1">
                  <from>
                    <xdr:col>13</xdr:col>
                    <xdr:colOff>25400</xdr:colOff>
                    <xdr:row>45</xdr:row>
                    <xdr:rowOff>139700</xdr:rowOff>
                  </from>
                  <to>
                    <xdr:col>13</xdr:col>
                    <xdr:colOff>330200</xdr:colOff>
                    <xdr:row>47</xdr:row>
                    <xdr:rowOff>25400</xdr:rowOff>
                  </to>
                </anchor>
              </controlPr>
            </control>
          </mc:Choice>
        </mc:AlternateContent>
        <mc:AlternateContent xmlns:mc="http://schemas.openxmlformats.org/markup-compatibility/2006">
          <mc:Choice Requires="x14">
            <control shapeId="172080" r:id="rId47" name="Check Box 48">
              <controlPr defaultSize="0" autoFill="0" autoLine="0" autoPict="0">
                <anchor moveWithCells="1">
                  <from>
                    <xdr:col>13</xdr:col>
                    <xdr:colOff>25400</xdr:colOff>
                    <xdr:row>46</xdr:row>
                    <xdr:rowOff>139700</xdr:rowOff>
                  </from>
                  <to>
                    <xdr:col>13</xdr:col>
                    <xdr:colOff>330200</xdr:colOff>
                    <xdr:row>48</xdr:row>
                    <xdr:rowOff>25400</xdr:rowOff>
                  </to>
                </anchor>
              </controlPr>
            </control>
          </mc:Choice>
        </mc:AlternateContent>
        <mc:AlternateContent xmlns:mc="http://schemas.openxmlformats.org/markup-compatibility/2006">
          <mc:Choice Requires="x14">
            <control shapeId="172081" r:id="rId48" name="Check Box 49">
              <controlPr defaultSize="0" autoFill="0" autoLine="0" autoPict="0">
                <anchor moveWithCells="1">
                  <from>
                    <xdr:col>13</xdr:col>
                    <xdr:colOff>25400</xdr:colOff>
                    <xdr:row>47</xdr:row>
                    <xdr:rowOff>139700</xdr:rowOff>
                  </from>
                  <to>
                    <xdr:col>13</xdr:col>
                    <xdr:colOff>330200</xdr:colOff>
                    <xdr:row>49</xdr:row>
                    <xdr:rowOff>25400</xdr:rowOff>
                  </to>
                </anchor>
              </controlPr>
            </control>
          </mc:Choice>
        </mc:AlternateContent>
        <mc:AlternateContent xmlns:mc="http://schemas.openxmlformats.org/markup-compatibility/2006">
          <mc:Choice Requires="x14">
            <control shapeId="172082" r:id="rId49" name="Check Box 50">
              <controlPr defaultSize="0" autoFill="0" autoLine="0" autoPict="0">
                <anchor moveWithCells="1">
                  <from>
                    <xdr:col>13</xdr:col>
                    <xdr:colOff>25400</xdr:colOff>
                    <xdr:row>48</xdr:row>
                    <xdr:rowOff>139700</xdr:rowOff>
                  </from>
                  <to>
                    <xdr:col>13</xdr:col>
                    <xdr:colOff>330200</xdr:colOff>
                    <xdr:row>50</xdr:row>
                    <xdr:rowOff>25400</xdr:rowOff>
                  </to>
                </anchor>
              </controlPr>
            </control>
          </mc:Choice>
        </mc:AlternateContent>
        <mc:AlternateContent xmlns:mc="http://schemas.openxmlformats.org/markup-compatibility/2006">
          <mc:Choice Requires="x14">
            <control shapeId="172083" r:id="rId50" name="Check Box 51">
              <controlPr defaultSize="0" autoFill="0" autoLine="0" autoPict="0">
                <anchor moveWithCells="1">
                  <from>
                    <xdr:col>13</xdr:col>
                    <xdr:colOff>25400</xdr:colOff>
                    <xdr:row>49</xdr:row>
                    <xdr:rowOff>139700</xdr:rowOff>
                  </from>
                  <to>
                    <xdr:col>13</xdr:col>
                    <xdr:colOff>330200</xdr:colOff>
                    <xdr:row>51</xdr:row>
                    <xdr:rowOff>25400</xdr:rowOff>
                  </to>
                </anchor>
              </controlPr>
            </control>
          </mc:Choice>
        </mc:AlternateContent>
        <mc:AlternateContent xmlns:mc="http://schemas.openxmlformats.org/markup-compatibility/2006">
          <mc:Choice Requires="x14">
            <control shapeId="172084" r:id="rId51" name="Check Box 52">
              <controlPr defaultSize="0" autoFill="0" autoLine="0" autoPict="0">
                <anchor moveWithCells="1">
                  <from>
                    <xdr:col>13</xdr:col>
                    <xdr:colOff>25400</xdr:colOff>
                    <xdr:row>50</xdr:row>
                    <xdr:rowOff>139700</xdr:rowOff>
                  </from>
                  <to>
                    <xdr:col>13</xdr:col>
                    <xdr:colOff>330200</xdr:colOff>
                    <xdr:row>52</xdr:row>
                    <xdr:rowOff>25400</xdr:rowOff>
                  </to>
                </anchor>
              </controlPr>
            </control>
          </mc:Choice>
        </mc:AlternateContent>
        <mc:AlternateContent xmlns:mc="http://schemas.openxmlformats.org/markup-compatibility/2006">
          <mc:Choice Requires="x14">
            <control shapeId="172085" r:id="rId52" name="Check Box 53">
              <controlPr defaultSize="0" autoFill="0" autoLine="0" autoPict="0">
                <anchor moveWithCells="1">
                  <from>
                    <xdr:col>13</xdr:col>
                    <xdr:colOff>25400</xdr:colOff>
                    <xdr:row>51</xdr:row>
                    <xdr:rowOff>139700</xdr:rowOff>
                  </from>
                  <to>
                    <xdr:col>13</xdr:col>
                    <xdr:colOff>330200</xdr:colOff>
                    <xdr:row>53</xdr:row>
                    <xdr:rowOff>25400</xdr:rowOff>
                  </to>
                </anchor>
              </controlPr>
            </control>
          </mc:Choice>
        </mc:AlternateContent>
        <mc:AlternateContent xmlns:mc="http://schemas.openxmlformats.org/markup-compatibility/2006">
          <mc:Choice Requires="x14">
            <control shapeId="172086" r:id="rId53" name="Check Box 54">
              <controlPr defaultSize="0" autoFill="0" autoLine="0" autoPict="0">
                <anchor moveWithCells="1">
                  <from>
                    <xdr:col>13</xdr:col>
                    <xdr:colOff>25400</xdr:colOff>
                    <xdr:row>52</xdr:row>
                    <xdr:rowOff>139700</xdr:rowOff>
                  </from>
                  <to>
                    <xdr:col>13</xdr:col>
                    <xdr:colOff>330200</xdr:colOff>
                    <xdr:row>54</xdr:row>
                    <xdr:rowOff>25400</xdr:rowOff>
                  </to>
                </anchor>
              </controlPr>
            </control>
          </mc:Choice>
        </mc:AlternateContent>
        <mc:AlternateContent xmlns:mc="http://schemas.openxmlformats.org/markup-compatibility/2006">
          <mc:Choice Requires="x14">
            <control shapeId="172087" r:id="rId54" name="Check Box 55">
              <controlPr defaultSize="0" autoFill="0" autoLine="0" autoPict="0">
                <anchor moveWithCells="1">
                  <from>
                    <xdr:col>13</xdr:col>
                    <xdr:colOff>25400</xdr:colOff>
                    <xdr:row>53</xdr:row>
                    <xdr:rowOff>139700</xdr:rowOff>
                  </from>
                  <to>
                    <xdr:col>13</xdr:col>
                    <xdr:colOff>330200</xdr:colOff>
                    <xdr:row>55</xdr:row>
                    <xdr:rowOff>25400</xdr:rowOff>
                  </to>
                </anchor>
              </controlPr>
            </control>
          </mc:Choice>
        </mc:AlternateContent>
        <mc:AlternateContent xmlns:mc="http://schemas.openxmlformats.org/markup-compatibility/2006">
          <mc:Choice Requires="x14">
            <control shapeId="172088" r:id="rId55" name="Check Box 56">
              <controlPr defaultSize="0" autoFill="0" autoLine="0" autoPict="0">
                <anchor moveWithCells="1">
                  <from>
                    <xdr:col>13</xdr:col>
                    <xdr:colOff>25400</xdr:colOff>
                    <xdr:row>54</xdr:row>
                    <xdr:rowOff>139700</xdr:rowOff>
                  </from>
                  <to>
                    <xdr:col>13</xdr:col>
                    <xdr:colOff>330200</xdr:colOff>
                    <xdr:row>56</xdr:row>
                    <xdr:rowOff>25400</xdr:rowOff>
                  </to>
                </anchor>
              </controlPr>
            </control>
          </mc:Choice>
        </mc:AlternateContent>
        <mc:AlternateContent xmlns:mc="http://schemas.openxmlformats.org/markup-compatibility/2006">
          <mc:Choice Requires="x14">
            <control shapeId="172089" r:id="rId56" name="Check Box 57">
              <controlPr defaultSize="0" autoFill="0" autoLine="0" autoPict="0">
                <anchor moveWithCells="1">
                  <from>
                    <xdr:col>13</xdr:col>
                    <xdr:colOff>25400</xdr:colOff>
                    <xdr:row>55</xdr:row>
                    <xdr:rowOff>139700</xdr:rowOff>
                  </from>
                  <to>
                    <xdr:col>13</xdr:col>
                    <xdr:colOff>330200</xdr:colOff>
                    <xdr:row>57</xdr:row>
                    <xdr:rowOff>25400</xdr:rowOff>
                  </to>
                </anchor>
              </controlPr>
            </control>
          </mc:Choice>
        </mc:AlternateContent>
        <mc:AlternateContent xmlns:mc="http://schemas.openxmlformats.org/markup-compatibility/2006">
          <mc:Choice Requires="x14">
            <control shapeId="172090" r:id="rId57" name="Check Box 58">
              <controlPr defaultSize="0" autoFill="0" autoLine="0" autoPict="0">
                <anchor moveWithCells="1">
                  <from>
                    <xdr:col>13</xdr:col>
                    <xdr:colOff>25400</xdr:colOff>
                    <xdr:row>56</xdr:row>
                    <xdr:rowOff>139700</xdr:rowOff>
                  </from>
                  <to>
                    <xdr:col>13</xdr:col>
                    <xdr:colOff>330200</xdr:colOff>
                    <xdr:row>58</xdr:row>
                    <xdr:rowOff>25400</xdr:rowOff>
                  </to>
                </anchor>
              </controlPr>
            </control>
          </mc:Choice>
        </mc:AlternateContent>
        <mc:AlternateContent xmlns:mc="http://schemas.openxmlformats.org/markup-compatibility/2006">
          <mc:Choice Requires="x14">
            <control shapeId="172091" r:id="rId58" name="Check Box 59">
              <controlPr defaultSize="0" autoFill="0" autoLine="0" autoPict="0">
                <anchor moveWithCells="1">
                  <from>
                    <xdr:col>13</xdr:col>
                    <xdr:colOff>25400</xdr:colOff>
                    <xdr:row>57</xdr:row>
                    <xdr:rowOff>139700</xdr:rowOff>
                  </from>
                  <to>
                    <xdr:col>13</xdr:col>
                    <xdr:colOff>330200</xdr:colOff>
                    <xdr:row>59</xdr:row>
                    <xdr:rowOff>25400</xdr:rowOff>
                  </to>
                </anchor>
              </controlPr>
            </control>
          </mc:Choice>
        </mc:AlternateContent>
        <mc:AlternateContent xmlns:mc="http://schemas.openxmlformats.org/markup-compatibility/2006">
          <mc:Choice Requires="x14">
            <control shapeId="172092" r:id="rId59" name="Check Box 60">
              <controlPr defaultSize="0" autoFill="0" autoLine="0" autoPict="0">
                <anchor moveWithCells="1">
                  <from>
                    <xdr:col>13</xdr:col>
                    <xdr:colOff>25400</xdr:colOff>
                    <xdr:row>58</xdr:row>
                    <xdr:rowOff>139700</xdr:rowOff>
                  </from>
                  <to>
                    <xdr:col>13</xdr:col>
                    <xdr:colOff>330200</xdr:colOff>
                    <xdr:row>60</xdr:row>
                    <xdr:rowOff>25400</xdr:rowOff>
                  </to>
                </anchor>
              </controlPr>
            </control>
          </mc:Choice>
        </mc:AlternateContent>
        <mc:AlternateContent xmlns:mc="http://schemas.openxmlformats.org/markup-compatibility/2006">
          <mc:Choice Requires="x14">
            <control shapeId="172093" r:id="rId60" name="Check Box 61">
              <controlPr defaultSize="0" autoFill="0" autoLine="0" autoPict="0">
                <anchor moveWithCells="1">
                  <from>
                    <xdr:col>13</xdr:col>
                    <xdr:colOff>25400</xdr:colOff>
                    <xdr:row>59</xdr:row>
                    <xdr:rowOff>139700</xdr:rowOff>
                  </from>
                  <to>
                    <xdr:col>13</xdr:col>
                    <xdr:colOff>330200</xdr:colOff>
                    <xdr:row>61</xdr:row>
                    <xdr:rowOff>25400</xdr:rowOff>
                  </to>
                </anchor>
              </controlPr>
            </control>
          </mc:Choice>
        </mc:AlternateContent>
        <mc:AlternateContent xmlns:mc="http://schemas.openxmlformats.org/markup-compatibility/2006">
          <mc:Choice Requires="x14">
            <control shapeId="172094" r:id="rId61" name="Check Box 62">
              <controlPr defaultSize="0" autoFill="0" autoLine="0" autoPict="0">
                <anchor moveWithCells="1">
                  <from>
                    <xdr:col>13</xdr:col>
                    <xdr:colOff>25400</xdr:colOff>
                    <xdr:row>60</xdr:row>
                    <xdr:rowOff>139700</xdr:rowOff>
                  </from>
                  <to>
                    <xdr:col>13</xdr:col>
                    <xdr:colOff>330200</xdr:colOff>
                    <xdr:row>62</xdr:row>
                    <xdr:rowOff>25400</xdr:rowOff>
                  </to>
                </anchor>
              </controlPr>
            </control>
          </mc:Choice>
        </mc:AlternateContent>
        <mc:AlternateContent xmlns:mc="http://schemas.openxmlformats.org/markup-compatibility/2006">
          <mc:Choice Requires="x14">
            <control shapeId="172095" r:id="rId62" name="Check Box 63">
              <controlPr defaultSize="0" autoFill="0" autoLine="0" autoPict="0">
                <anchor moveWithCells="1">
                  <from>
                    <xdr:col>13</xdr:col>
                    <xdr:colOff>25400</xdr:colOff>
                    <xdr:row>61</xdr:row>
                    <xdr:rowOff>139700</xdr:rowOff>
                  </from>
                  <to>
                    <xdr:col>13</xdr:col>
                    <xdr:colOff>330200</xdr:colOff>
                    <xdr:row>63</xdr:row>
                    <xdr:rowOff>25400</xdr:rowOff>
                  </to>
                </anchor>
              </controlPr>
            </control>
          </mc:Choice>
        </mc:AlternateContent>
        <mc:AlternateContent xmlns:mc="http://schemas.openxmlformats.org/markup-compatibility/2006">
          <mc:Choice Requires="x14">
            <control shapeId="172096" r:id="rId63" name="Check Box 64">
              <controlPr defaultSize="0" autoFill="0" autoLine="0" autoPict="0">
                <anchor moveWithCells="1">
                  <from>
                    <xdr:col>13</xdr:col>
                    <xdr:colOff>25400</xdr:colOff>
                    <xdr:row>62</xdr:row>
                    <xdr:rowOff>139700</xdr:rowOff>
                  </from>
                  <to>
                    <xdr:col>13</xdr:col>
                    <xdr:colOff>330200</xdr:colOff>
                    <xdr:row>64</xdr:row>
                    <xdr:rowOff>25400</xdr:rowOff>
                  </to>
                </anchor>
              </controlPr>
            </control>
          </mc:Choice>
        </mc:AlternateContent>
        <mc:AlternateContent xmlns:mc="http://schemas.openxmlformats.org/markup-compatibility/2006">
          <mc:Choice Requires="x14">
            <control shapeId="172097" r:id="rId64" name="Check Box 65">
              <controlPr defaultSize="0" autoFill="0" autoLine="0" autoPict="0">
                <anchor moveWithCells="1">
                  <from>
                    <xdr:col>13</xdr:col>
                    <xdr:colOff>25400</xdr:colOff>
                    <xdr:row>63</xdr:row>
                    <xdr:rowOff>139700</xdr:rowOff>
                  </from>
                  <to>
                    <xdr:col>13</xdr:col>
                    <xdr:colOff>330200</xdr:colOff>
                    <xdr:row>65</xdr:row>
                    <xdr:rowOff>25400</xdr:rowOff>
                  </to>
                </anchor>
              </controlPr>
            </control>
          </mc:Choice>
        </mc:AlternateContent>
        <mc:AlternateContent xmlns:mc="http://schemas.openxmlformats.org/markup-compatibility/2006">
          <mc:Choice Requires="x14">
            <control shapeId="172098" r:id="rId65" name="Check Box 66">
              <controlPr defaultSize="0" autoFill="0" autoLine="0" autoPict="0">
                <anchor moveWithCells="1">
                  <from>
                    <xdr:col>13</xdr:col>
                    <xdr:colOff>25400</xdr:colOff>
                    <xdr:row>64</xdr:row>
                    <xdr:rowOff>139700</xdr:rowOff>
                  </from>
                  <to>
                    <xdr:col>13</xdr:col>
                    <xdr:colOff>330200</xdr:colOff>
                    <xdr:row>66</xdr:row>
                    <xdr:rowOff>25400</xdr:rowOff>
                  </to>
                </anchor>
              </controlPr>
            </control>
          </mc:Choice>
        </mc:AlternateContent>
        <mc:AlternateContent xmlns:mc="http://schemas.openxmlformats.org/markup-compatibility/2006">
          <mc:Choice Requires="x14">
            <control shapeId="172099" r:id="rId66" name="Check Box 67">
              <controlPr defaultSize="0" autoFill="0" autoLine="0" autoPict="0">
                <anchor moveWithCells="1">
                  <from>
                    <xdr:col>13</xdr:col>
                    <xdr:colOff>25400</xdr:colOff>
                    <xdr:row>65</xdr:row>
                    <xdr:rowOff>139700</xdr:rowOff>
                  </from>
                  <to>
                    <xdr:col>13</xdr:col>
                    <xdr:colOff>330200</xdr:colOff>
                    <xdr:row>67</xdr:row>
                    <xdr:rowOff>25400</xdr:rowOff>
                  </to>
                </anchor>
              </controlPr>
            </control>
          </mc:Choice>
        </mc:AlternateContent>
        <mc:AlternateContent xmlns:mc="http://schemas.openxmlformats.org/markup-compatibility/2006">
          <mc:Choice Requires="x14">
            <control shapeId="172100" r:id="rId67" name="Check Box 68">
              <controlPr defaultSize="0" autoFill="0" autoLine="0" autoPict="0">
                <anchor moveWithCells="1">
                  <from>
                    <xdr:col>13</xdr:col>
                    <xdr:colOff>25400</xdr:colOff>
                    <xdr:row>66</xdr:row>
                    <xdr:rowOff>139700</xdr:rowOff>
                  </from>
                  <to>
                    <xdr:col>13</xdr:col>
                    <xdr:colOff>330200</xdr:colOff>
                    <xdr:row>68</xdr:row>
                    <xdr:rowOff>25400</xdr:rowOff>
                  </to>
                </anchor>
              </controlPr>
            </control>
          </mc:Choice>
        </mc:AlternateContent>
        <mc:AlternateContent xmlns:mc="http://schemas.openxmlformats.org/markup-compatibility/2006">
          <mc:Choice Requires="x14">
            <control shapeId="172101" r:id="rId68" name="Check Box 69">
              <controlPr defaultSize="0" autoFill="0" autoLine="0" autoPict="0">
                <anchor moveWithCells="1">
                  <from>
                    <xdr:col>13</xdr:col>
                    <xdr:colOff>25400</xdr:colOff>
                    <xdr:row>67</xdr:row>
                    <xdr:rowOff>139700</xdr:rowOff>
                  </from>
                  <to>
                    <xdr:col>13</xdr:col>
                    <xdr:colOff>330200</xdr:colOff>
                    <xdr:row>69</xdr:row>
                    <xdr:rowOff>25400</xdr:rowOff>
                  </to>
                </anchor>
              </controlPr>
            </control>
          </mc:Choice>
        </mc:AlternateContent>
        <mc:AlternateContent xmlns:mc="http://schemas.openxmlformats.org/markup-compatibility/2006">
          <mc:Choice Requires="x14">
            <control shapeId="172102" r:id="rId69" name="Check Box 70">
              <controlPr defaultSize="0" autoFill="0" autoLine="0" autoPict="0">
                <anchor moveWithCells="1">
                  <from>
                    <xdr:col>13</xdr:col>
                    <xdr:colOff>25400</xdr:colOff>
                    <xdr:row>68</xdr:row>
                    <xdr:rowOff>139700</xdr:rowOff>
                  </from>
                  <to>
                    <xdr:col>13</xdr:col>
                    <xdr:colOff>330200</xdr:colOff>
                    <xdr:row>70</xdr:row>
                    <xdr:rowOff>25400</xdr:rowOff>
                  </to>
                </anchor>
              </controlPr>
            </control>
          </mc:Choice>
        </mc:AlternateContent>
        <mc:AlternateContent xmlns:mc="http://schemas.openxmlformats.org/markup-compatibility/2006">
          <mc:Choice Requires="x14">
            <control shapeId="172103" r:id="rId70" name="Check Box 71">
              <controlPr defaultSize="0" autoFill="0" autoLine="0" autoPict="0">
                <anchor moveWithCells="1">
                  <from>
                    <xdr:col>13</xdr:col>
                    <xdr:colOff>25400</xdr:colOff>
                    <xdr:row>69</xdr:row>
                    <xdr:rowOff>139700</xdr:rowOff>
                  </from>
                  <to>
                    <xdr:col>13</xdr:col>
                    <xdr:colOff>330200</xdr:colOff>
                    <xdr:row>71</xdr:row>
                    <xdr:rowOff>25400</xdr:rowOff>
                  </to>
                </anchor>
              </controlPr>
            </control>
          </mc:Choice>
        </mc:AlternateContent>
        <mc:AlternateContent xmlns:mc="http://schemas.openxmlformats.org/markup-compatibility/2006">
          <mc:Choice Requires="x14">
            <control shapeId="172104" r:id="rId71" name="Check Box 72">
              <controlPr defaultSize="0" autoFill="0" autoLine="0" autoPict="0">
                <anchor moveWithCells="1">
                  <from>
                    <xdr:col>13</xdr:col>
                    <xdr:colOff>25400</xdr:colOff>
                    <xdr:row>70</xdr:row>
                    <xdr:rowOff>139700</xdr:rowOff>
                  </from>
                  <to>
                    <xdr:col>13</xdr:col>
                    <xdr:colOff>330200</xdr:colOff>
                    <xdr:row>72</xdr:row>
                    <xdr:rowOff>25400</xdr:rowOff>
                  </to>
                </anchor>
              </controlPr>
            </control>
          </mc:Choice>
        </mc:AlternateContent>
        <mc:AlternateContent xmlns:mc="http://schemas.openxmlformats.org/markup-compatibility/2006">
          <mc:Choice Requires="x14">
            <control shapeId="172105" r:id="rId72" name="Check Box 73">
              <controlPr defaultSize="0" autoFill="0" autoLine="0" autoPict="0">
                <anchor moveWithCells="1">
                  <from>
                    <xdr:col>13</xdr:col>
                    <xdr:colOff>25400</xdr:colOff>
                    <xdr:row>71</xdr:row>
                    <xdr:rowOff>139700</xdr:rowOff>
                  </from>
                  <to>
                    <xdr:col>13</xdr:col>
                    <xdr:colOff>330200</xdr:colOff>
                    <xdr:row>73</xdr:row>
                    <xdr:rowOff>25400</xdr:rowOff>
                  </to>
                </anchor>
              </controlPr>
            </control>
          </mc:Choice>
        </mc:AlternateContent>
        <mc:AlternateContent xmlns:mc="http://schemas.openxmlformats.org/markup-compatibility/2006">
          <mc:Choice Requires="x14">
            <control shapeId="172106" r:id="rId73" name="Check Box 74">
              <controlPr defaultSize="0" autoFill="0" autoLine="0" autoPict="0">
                <anchor moveWithCells="1">
                  <from>
                    <xdr:col>13</xdr:col>
                    <xdr:colOff>25400</xdr:colOff>
                    <xdr:row>72</xdr:row>
                    <xdr:rowOff>139700</xdr:rowOff>
                  </from>
                  <to>
                    <xdr:col>13</xdr:col>
                    <xdr:colOff>330200</xdr:colOff>
                    <xdr:row>74</xdr:row>
                    <xdr:rowOff>25400</xdr:rowOff>
                  </to>
                </anchor>
              </controlPr>
            </control>
          </mc:Choice>
        </mc:AlternateContent>
        <mc:AlternateContent xmlns:mc="http://schemas.openxmlformats.org/markup-compatibility/2006">
          <mc:Choice Requires="x14">
            <control shapeId="172107" r:id="rId74" name="Check Box 75">
              <controlPr defaultSize="0" autoFill="0" autoLine="0" autoPict="0">
                <anchor moveWithCells="1">
                  <from>
                    <xdr:col>13</xdr:col>
                    <xdr:colOff>25400</xdr:colOff>
                    <xdr:row>73</xdr:row>
                    <xdr:rowOff>139700</xdr:rowOff>
                  </from>
                  <to>
                    <xdr:col>13</xdr:col>
                    <xdr:colOff>330200</xdr:colOff>
                    <xdr:row>75</xdr:row>
                    <xdr:rowOff>25400</xdr:rowOff>
                  </to>
                </anchor>
              </controlPr>
            </control>
          </mc:Choice>
        </mc:AlternateContent>
        <mc:AlternateContent xmlns:mc="http://schemas.openxmlformats.org/markup-compatibility/2006">
          <mc:Choice Requires="x14">
            <control shapeId="172108" r:id="rId75" name="Check Box 76">
              <controlPr defaultSize="0" autoFill="0" autoLine="0" autoPict="0">
                <anchor moveWithCells="1">
                  <from>
                    <xdr:col>13</xdr:col>
                    <xdr:colOff>25400</xdr:colOff>
                    <xdr:row>74</xdr:row>
                    <xdr:rowOff>139700</xdr:rowOff>
                  </from>
                  <to>
                    <xdr:col>13</xdr:col>
                    <xdr:colOff>330200</xdr:colOff>
                    <xdr:row>76</xdr:row>
                    <xdr:rowOff>25400</xdr:rowOff>
                  </to>
                </anchor>
              </controlPr>
            </control>
          </mc:Choice>
        </mc:AlternateContent>
        <mc:AlternateContent xmlns:mc="http://schemas.openxmlformats.org/markup-compatibility/2006">
          <mc:Choice Requires="x14">
            <control shapeId="172109" r:id="rId76" name="Check Box 77">
              <controlPr defaultSize="0" autoFill="0" autoLine="0" autoPict="0">
                <anchor moveWithCells="1">
                  <from>
                    <xdr:col>13</xdr:col>
                    <xdr:colOff>25400</xdr:colOff>
                    <xdr:row>75</xdr:row>
                    <xdr:rowOff>139700</xdr:rowOff>
                  </from>
                  <to>
                    <xdr:col>13</xdr:col>
                    <xdr:colOff>330200</xdr:colOff>
                    <xdr:row>77</xdr:row>
                    <xdr:rowOff>25400</xdr:rowOff>
                  </to>
                </anchor>
              </controlPr>
            </control>
          </mc:Choice>
        </mc:AlternateContent>
        <mc:AlternateContent xmlns:mc="http://schemas.openxmlformats.org/markup-compatibility/2006">
          <mc:Choice Requires="x14">
            <control shapeId="172110" r:id="rId77" name="Check Box 78">
              <controlPr defaultSize="0" autoFill="0" autoLine="0" autoPict="0">
                <anchor moveWithCells="1">
                  <from>
                    <xdr:col>13</xdr:col>
                    <xdr:colOff>25400</xdr:colOff>
                    <xdr:row>76</xdr:row>
                    <xdr:rowOff>139700</xdr:rowOff>
                  </from>
                  <to>
                    <xdr:col>13</xdr:col>
                    <xdr:colOff>330200</xdr:colOff>
                    <xdr:row>78</xdr:row>
                    <xdr:rowOff>25400</xdr:rowOff>
                  </to>
                </anchor>
              </controlPr>
            </control>
          </mc:Choice>
        </mc:AlternateContent>
        <mc:AlternateContent xmlns:mc="http://schemas.openxmlformats.org/markup-compatibility/2006">
          <mc:Choice Requires="x14">
            <control shapeId="172111" r:id="rId78" name="Check Box 79">
              <controlPr defaultSize="0" autoFill="0" autoLine="0" autoPict="0">
                <anchor moveWithCells="1">
                  <from>
                    <xdr:col>13</xdr:col>
                    <xdr:colOff>25400</xdr:colOff>
                    <xdr:row>77</xdr:row>
                    <xdr:rowOff>139700</xdr:rowOff>
                  </from>
                  <to>
                    <xdr:col>13</xdr:col>
                    <xdr:colOff>330200</xdr:colOff>
                    <xdr:row>79</xdr:row>
                    <xdr:rowOff>25400</xdr:rowOff>
                  </to>
                </anchor>
              </controlPr>
            </control>
          </mc:Choice>
        </mc:AlternateContent>
        <mc:AlternateContent xmlns:mc="http://schemas.openxmlformats.org/markup-compatibility/2006">
          <mc:Choice Requires="x14">
            <control shapeId="172112" r:id="rId79" name="Check Box 80">
              <controlPr defaultSize="0" autoFill="0" autoLine="0" autoPict="0">
                <anchor moveWithCells="1">
                  <from>
                    <xdr:col>13</xdr:col>
                    <xdr:colOff>25400</xdr:colOff>
                    <xdr:row>78</xdr:row>
                    <xdr:rowOff>139700</xdr:rowOff>
                  </from>
                  <to>
                    <xdr:col>13</xdr:col>
                    <xdr:colOff>330200</xdr:colOff>
                    <xdr:row>80</xdr:row>
                    <xdr:rowOff>25400</xdr:rowOff>
                  </to>
                </anchor>
              </controlPr>
            </control>
          </mc:Choice>
        </mc:AlternateContent>
        <mc:AlternateContent xmlns:mc="http://schemas.openxmlformats.org/markup-compatibility/2006">
          <mc:Choice Requires="x14">
            <control shapeId="172113" r:id="rId80" name="Check Box 81">
              <controlPr defaultSize="0" autoFill="0" autoLine="0" autoPict="0">
                <anchor moveWithCells="1">
                  <from>
                    <xdr:col>13</xdr:col>
                    <xdr:colOff>25400</xdr:colOff>
                    <xdr:row>79</xdr:row>
                    <xdr:rowOff>139700</xdr:rowOff>
                  </from>
                  <to>
                    <xdr:col>13</xdr:col>
                    <xdr:colOff>330200</xdr:colOff>
                    <xdr:row>81</xdr:row>
                    <xdr:rowOff>25400</xdr:rowOff>
                  </to>
                </anchor>
              </controlPr>
            </control>
          </mc:Choice>
        </mc:AlternateContent>
        <mc:AlternateContent xmlns:mc="http://schemas.openxmlformats.org/markup-compatibility/2006">
          <mc:Choice Requires="x14">
            <control shapeId="172114" r:id="rId81" name="Check Box 82">
              <controlPr defaultSize="0" autoFill="0" autoLine="0" autoPict="0">
                <anchor moveWithCells="1">
                  <from>
                    <xdr:col>13</xdr:col>
                    <xdr:colOff>25400</xdr:colOff>
                    <xdr:row>80</xdr:row>
                    <xdr:rowOff>139700</xdr:rowOff>
                  </from>
                  <to>
                    <xdr:col>13</xdr:col>
                    <xdr:colOff>330200</xdr:colOff>
                    <xdr:row>82</xdr:row>
                    <xdr:rowOff>25400</xdr:rowOff>
                  </to>
                </anchor>
              </controlPr>
            </control>
          </mc:Choice>
        </mc:AlternateContent>
        <mc:AlternateContent xmlns:mc="http://schemas.openxmlformats.org/markup-compatibility/2006">
          <mc:Choice Requires="x14">
            <control shapeId="172115" r:id="rId82" name="Check Box 83">
              <controlPr defaultSize="0" autoFill="0" autoLine="0" autoPict="0">
                <anchor moveWithCells="1">
                  <from>
                    <xdr:col>13</xdr:col>
                    <xdr:colOff>25400</xdr:colOff>
                    <xdr:row>81</xdr:row>
                    <xdr:rowOff>139700</xdr:rowOff>
                  </from>
                  <to>
                    <xdr:col>13</xdr:col>
                    <xdr:colOff>330200</xdr:colOff>
                    <xdr:row>83</xdr:row>
                    <xdr:rowOff>25400</xdr:rowOff>
                  </to>
                </anchor>
              </controlPr>
            </control>
          </mc:Choice>
        </mc:AlternateContent>
        <mc:AlternateContent xmlns:mc="http://schemas.openxmlformats.org/markup-compatibility/2006">
          <mc:Choice Requires="x14">
            <control shapeId="172116" r:id="rId83" name="Check Box 84">
              <controlPr defaultSize="0" autoFill="0" autoLine="0" autoPict="0">
                <anchor moveWithCells="1">
                  <from>
                    <xdr:col>13</xdr:col>
                    <xdr:colOff>25400</xdr:colOff>
                    <xdr:row>82</xdr:row>
                    <xdr:rowOff>139700</xdr:rowOff>
                  </from>
                  <to>
                    <xdr:col>13</xdr:col>
                    <xdr:colOff>330200</xdr:colOff>
                    <xdr:row>84</xdr:row>
                    <xdr:rowOff>25400</xdr:rowOff>
                  </to>
                </anchor>
              </controlPr>
            </control>
          </mc:Choice>
        </mc:AlternateContent>
        <mc:AlternateContent xmlns:mc="http://schemas.openxmlformats.org/markup-compatibility/2006">
          <mc:Choice Requires="x14">
            <control shapeId="172117" r:id="rId84" name="Check Box 85">
              <controlPr defaultSize="0" autoFill="0" autoLine="0" autoPict="0">
                <anchor moveWithCells="1">
                  <from>
                    <xdr:col>13</xdr:col>
                    <xdr:colOff>25400</xdr:colOff>
                    <xdr:row>83</xdr:row>
                    <xdr:rowOff>139700</xdr:rowOff>
                  </from>
                  <to>
                    <xdr:col>13</xdr:col>
                    <xdr:colOff>330200</xdr:colOff>
                    <xdr:row>85</xdr:row>
                    <xdr:rowOff>25400</xdr:rowOff>
                  </to>
                </anchor>
              </controlPr>
            </control>
          </mc:Choice>
        </mc:AlternateContent>
        <mc:AlternateContent xmlns:mc="http://schemas.openxmlformats.org/markup-compatibility/2006">
          <mc:Choice Requires="x14">
            <control shapeId="172118" r:id="rId85" name="Check Box 86">
              <controlPr defaultSize="0" autoFill="0" autoLine="0" autoPict="0">
                <anchor moveWithCells="1">
                  <from>
                    <xdr:col>13</xdr:col>
                    <xdr:colOff>25400</xdr:colOff>
                    <xdr:row>84</xdr:row>
                    <xdr:rowOff>139700</xdr:rowOff>
                  </from>
                  <to>
                    <xdr:col>13</xdr:col>
                    <xdr:colOff>330200</xdr:colOff>
                    <xdr:row>86</xdr:row>
                    <xdr:rowOff>25400</xdr:rowOff>
                  </to>
                </anchor>
              </controlPr>
            </control>
          </mc:Choice>
        </mc:AlternateContent>
        <mc:AlternateContent xmlns:mc="http://schemas.openxmlformats.org/markup-compatibility/2006">
          <mc:Choice Requires="x14">
            <control shapeId="172119" r:id="rId86" name="Check Box 87">
              <controlPr defaultSize="0" autoFill="0" autoLine="0" autoPict="0">
                <anchor moveWithCells="1">
                  <from>
                    <xdr:col>13</xdr:col>
                    <xdr:colOff>25400</xdr:colOff>
                    <xdr:row>85</xdr:row>
                    <xdr:rowOff>139700</xdr:rowOff>
                  </from>
                  <to>
                    <xdr:col>13</xdr:col>
                    <xdr:colOff>330200</xdr:colOff>
                    <xdr:row>87</xdr:row>
                    <xdr:rowOff>25400</xdr:rowOff>
                  </to>
                </anchor>
              </controlPr>
            </control>
          </mc:Choice>
        </mc:AlternateContent>
        <mc:AlternateContent xmlns:mc="http://schemas.openxmlformats.org/markup-compatibility/2006">
          <mc:Choice Requires="x14">
            <control shapeId="172120" r:id="rId87" name="Check Box 88">
              <controlPr defaultSize="0" autoFill="0" autoLine="0" autoPict="0">
                <anchor moveWithCells="1">
                  <from>
                    <xdr:col>13</xdr:col>
                    <xdr:colOff>25400</xdr:colOff>
                    <xdr:row>86</xdr:row>
                    <xdr:rowOff>139700</xdr:rowOff>
                  </from>
                  <to>
                    <xdr:col>13</xdr:col>
                    <xdr:colOff>330200</xdr:colOff>
                    <xdr:row>88</xdr:row>
                    <xdr:rowOff>25400</xdr:rowOff>
                  </to>
                </anchor>
              </controlPr>
            </control>
          </mc:Choice>
        </mc:AlternateContent>
        <mc:AlternateContent xmlns:mc="http://schemas.openxmlformats.org/markup-compatibility/2006">
          <mc:Choice Requires="x14">
            <control shapeId="172121" r:id="rId88" name="Check Box 89">
              <controlPr defaultSize="0" autoFill="0" autoLine="0" autoPict="0">
                <anchor moveWithCells="1">
                  <from>
                    <xdr:col>13</xdr:col>
                    <xdr:colOff>25400</xdr:colOff>
                    <xdr:row>87</xdr:row>
                    <xdr:rowOff>139700</xdr:rowOff>
                  </from>
                  <to>
                    <xdr:col>13</xdr:col>
                    <xdr:colOff>330200</xdr:colOff>
                    <xdr:row>89</xdr:row>
                    <xdr:rowOff>25400</xdr:rowOff>
                  </to>
                </anchor>
              </controlPr>
            </control>
          </mc:Choice>
        </mc:AlternateContent>
        <mc:AlternateContent xmlns:mc="http://schemas.openxmlformats.org/markup-compatibility/2006">
          <mc:Choice Requires="x14">
            <control shapeId="172122" r:id="rId89" name="Check Box 90">
              <controlPr defaultSize="0" autoFill="0" autoLine="0" autoPict="0">
                <anchor moveWithCells="1">
                  <from>
                    <xdr:col>13</xdr:col>
                    <xdr:colOff>25400</xdr:colOff>
                    <xdr:row>88</xdr:row>
                    <xdr:rowOff>139700</xdr:rowOff>
                  </from>
                  <to>
                    <xdr:col>13</xdr:col>
                    <xdr:colOff>330200</xdr:colOff>
                    <xdr:row>90</xdr:row>
                    <xdr:rowOff>25400</xdr:rowOff>
                  </to>
                </anchor>
              </controlPr>
            </control>
          </mc:Choice>
        </mc:AlternateContent>
        <mc:AlternateContent xmlns:mc="http://schemas.openxmlformats.org/markup-compatibility/2006">
          <mc:Choice Requires="x14">
            <control shapeId="172123" r:id="rId90" name="Check Box 91">
              <controlPr defaultSize="0" autoFill="0" autoLine="0" autoPict="0">
                <anchor moveWithCells="1">
                  <from>
                    <xdr:col>13</xdr:col>
                    <xdr:colOff>25400</xdr:colOff>
                    <xdr:row>89</xdr:row>
                    <xdr:rowOff>139700</xdr:rowOff>
                  </from>
                  <to>
                    <xdr:col>13</xdr:col>
                    <xdr:colOff>330200</xdr:colOff>
                    <xdr:row>91</xdr:row>
                    <xdr:rowOff>25400</xdr:rowOff>
                  </to>
                </anchor>
              </controlPr>
            </control>
          </mc:Choice>
        </mc:AlternateContent>
        <mc:AlternateContent xmlns:mc="http://schemas.openxmlformats.org/markup-compatibility/2006">
          <mc:Choice Requires="x14">
            <control shapeId="172124" r:id="rId91" name="Check Box 92">
              <controlPr defaultSize="0" autoFill="0" autoLine="0" autoPict="0">
                <anchor moveWithCells="1">
                  <from>
                    <xdr:col>13</xdr:col>
                    <xdr:colOff>25400</xdr:colOff>
                    <xdr:row>90</xdr:row>
                    <xdr:rowOff>139700</xdr:rowOff>
                  </from>
                  <to>
                    <xdr:col>13</xdr:col>
                    <xdr:colOff>330200</xdr:colOff>
                    <xdr:row>92</xdr:row>
                    <xdr:rowOff>25400</xdr:rowOff>
                  </to>
                </anchor>
              </controlPr>
            </control>
          </mc:Choice>
        </mc:AlternateContent>
        <mc:AlternateContent xmlns:mc="http://schemas.openxmlformats.org/markup-compatibility/2006">
          <mc:Choice Requires="x14">
            <control shapeId="172125" r:id="rId92" name="Check Box 93">
              <controlPr defaultSize="0" autoFill="0" autoLine="0" autoPict="0">
                <anchor moveWithCells="1">
                  <from>
                    <xdr:col>13</xdr:col>
                    <xdr:colOff>25400</xdr:colOff>
                    <xdr:row>91</xdr:row>
                    <xdr:rowOff>139700</xdr:rowOff>
                  </from>
                  <to>
                    <xdr:col>13</xdr:col>
                    <xdr:colOff>330200</xdr:colOff>
                    <xdr:row>93</xdr:row>
                    <xdr:rowOff>25400</xdr:rowOff>
                  </to>
                </anchor>
              </controlPr>
            </control>
          </mc:Choice>
        </mc:AlternateContent>
        <mc:AlternateContent xmlns:mc="http://schemas.openxmlformats.org/markup-compatibility/2006">
          <mc:Choice Requires="x14">
            <control shapeId="172126" r:id="rId93" name="Check Box 94">
              <controlPr defaultSize="0" autoFill="0" autoLine="0" autoPict="0">
                <anchor moveWithCells="1">
                  <from>
                    <xdr:col>13</xdr:col>
                    <xdr:colOff>25400</xdr:colOff>
                    <xdr:row>92</xdr:row>
                    <xdr:rowOff>139700</xdr:rowOff>
                  </from>
                  <to>
                    <xdr:col>13</xdr:col>
                    <xdr:colOff>330200</xdr:colOff>
                    <xdr:row>94</xdr:row>
                    <xdr:rowOff>25400</xdr:rowOff>
                  </to>
                </anchor>
              </controlPr>
            </control>
          </mc:Choice>
        </mc:AlternateContent>
        <mc:AlternateContent xmlns:mc="http://schemas.openxmlformats.org/markup-compatibility/2006">
          <mc:Choice Requires="x14">
            <control shapeId="172127" r:id="rId94" name="Check Box 95">
              <controlPr defaultSize="0" autoFill="0" autoLine="0" autoPict="0">
                <anchor moveWithCells="1">
                  <from>
                    <xdr:col>13</xdr:col>
                    <xdr:colOff>25400</xdr:colOff>
                    <xdr:row>93</xdr:row>
                    <xdr:rowOff>139700</xdr:rowOff>
                  </from>
                  <to>
                    <xdr:col>13</xdr:col>
                    <xdr:colOff>330200</xdr:colOff>
                    <xdr:row>95</xdr:row>
                    <xdr:rowOff>25400</xdr:rowOff>
                  </to>
                </anchor>
              </controlPr>
            </control>
          </mc:Choice>
        </mc:AlternateContent>
        <mc:AlternateContent xmlns:mc="http://schemas.openxmlformats.org/markup-compatibility/2006">
          <mc:Choice Requires="x14">
            <control shapeId="172128" r:id="rId95" name="Check Box 96">
              <controlPr defaultSize="0" autoFill="0" autoLine="0" autoPict="0">
                <anchor moveWithCells="1">
                  <from>
                    <xdr:col>13</xdr:col>
                    <xdr:colOff>25400</xdr:colOff>
                    <xdr:row>94</xdr:row>
                    <xdr:rowOff>139700</xdr:rowOff>
                  </from>
                  <to>
                    <xdr:col>13</xdr:col>
                    <xdr:colOff>330200</xdr:colOff>
                    <xdr:row>96</xdr:row>
                    <xdr:rowOff>25400</xdr:rowOff>
                  </to>
                </anchor>
              </controlPr>
            </control>
          </mc:Choice>
        </mc:AlternateContent>
        <mc:AlternateContent xmlns:mc="http://schemas.openxmlformats.org/markup-compatibility/2006">
          <mc:Choice Requires="x14">
            <control shapeId="172129" r:id="rId96" name="Check Box 97">
              <controlPr defaultSize="0" autoFill="0" autoLine="0" autoPict="0">
                <anchor moveWithCells="1">
                  <from>
                    <xdr:col>13</xdr:col>
                    <xdr:colOff>25400</xdr:colOff>
                    <xdr:row>95</xdr:row>
                    <xdr:rowOff>139700</xdr:rowOff>
                  </from>
                  <to>
                    <xdr:col>13</xdr:col>
                    <xdr:colOff>330200</xdr:colOff>
                    <xdr:row>97</xdr:row>
                    <xdr:rowOff>25400</xdr:rowOff>
                  </to>
                </anchor>
              </controlPr>
            </control>
          </mc:Choice>
        </mc:AlternateContent>
        <mc:AlternateContent xmlns:mc="http://schemas.openxmlformats.org/markup-compatibility/2006">
          <mc:Choice Requires="x14">
            <control shapeId="172130" r:id="rId97" name="Check Box 98">
              <controlPr defaultSize="0" autoFill="0" autoLine="0" autoPict="0">
                <anchor moveWithCells="1">
                  <from>
                    <xdr:col>13</xdr:col>
                    <xdr:colOff>25400</xdr:colOff>
                    <xdr:row>96</xdr:row>
                    <xdr:rowOff>139700</xdr:rowOff>
                  </from>
                  <to>
                    <xdr:col>13</xdr:col>
                    <xdr:colOff>330200</xdr:colOff>
                    <xdr:row>98</xdr:row>
                    <xdr:rowOff>25400</xdr:rowOff>
                  </to>
                </anchor>
              </controlPr>
            </control>
          </mc:Choice>
        </mc:AlternateContent>
        <mc:AlternateContent xmlns:mc="http://schemas.openxmlformats.org/markup-compatibility/2006">
          <mc:Choice Requires="x14">
            <control shapeId="172131" r:id="rId98" name="Check Box 99">
              <controlPr defaultSize="0" autoFill="0" autoLine="0" autoPict="0">
                <anchor moveWithCells="1">
                  <from>
                    <xdr:col>13</xdr:col>
                    <xdr:colOff>25400</xdr:colOff>
                    <xdr:row>97</xdr:row>
                    <xdr:rowOff>139700</xdr:rowOff>
                  </from>
                  <to>
                    <xdr:col>13</xdr:col>
                    <xdr:colOff>330200</xdr:colOff>
                    <xdr:row>99</xdr:row>
                    <xdr:rowOff>25400</xdr:rowOff>
                  </to>
                </anchor>
              </controlPr>
            </control>
          </mc:Choice>
        </mc:AlternateContent>
        <mc:AlternateContent xmlns:mc="http://schemas.openxmlformats.org/markup-compatibility/2006">
          <mc:Choice Requires="x14">
            <control shapeId="172132" r:id="rId99" name="Check Box 100">
              <controlPr defaultSize="0" autoFill="0" autoLine="0" autoPict="0">
                <anchor moveWithCells="1">
                  <from>
                    <xdr:col>13</xdr:col>
                    <xdr:colOff>25400</xdr:colOff>
                    <xdr:row>98</xdr:row>
                    <xdr:rowOff>139700</xdr:rowOff>
                  </from>
                  <to>
                    <xdr:col>13</xdr:col>
                    <xdr:colOff>330200</xdr:colOff>
                    <xdr:row>100</xdr:row>
                    <xdr:rowOff>25400</xdr:rowOff>
                  </to>
                </anchor>
              </controlPr>
            </control>
          </mc:Choice>
        </mc:AlternateContent>
        <mc:AlternateContent xmlns:mc="http://schemas.openxmlformats.org/markup-compatibility/2006">
          <mc:Choice Requires="x14">
            <control shapeId="172133" r:id="rId100" name="Check Box 101">
              <controlPr defaultSize="0" autoFill="0" autoLine="0" autoPict="0">
                <anchor moveWithCells="1">
                  <from>
                    <xdr:col>13</xdr:col>
                    <xdr:colOff>25400</xdr:colOff>
                    <xdr:row>99</xdr:row>
                    <xdr:rowOff>139700</xdr:rowOff>
                  </from>
                  <to>
                    <xdr:col>13</xdr:col>
                    <xdr:colOff>330200</xdr:colOff>
                    <xdr:row>101</xdr:row>
                    <xdr:rowOff>25400</xdr:rowOff>
                  </to>
                </anchor>
              </controlPr>
            </control>
          </mc:Choice>
        </mc:AlternateContent>
        <mc:AlternateContent xmlns:mc="http://schemas.openxmlformats.org/markup-compatibility/2006">
          <mc:Choice Requires="x14">
            <control shapeId="172134" r:id="rId101" name="Check Box 102">
              <controlPr defaultSize="0" autoFill="0" autoLine="0" autoPict="0">
                <anchor moveWithCells="1">
                  <from>
                    <xdr:col>13</xdr:col>
                    <xdr:colOff>25400</xdr:colOff>
                    <xdr:row>100</xdr:row>
                    <xdr:rowOff>139700</xdr:rowOff>
                  </from>
                  <to>
                    <xdr:col>13</xdr:col>
                    <xdr:colOff>330200</xdr:colOff>
                    <xdr:row>102</xdr:row>
                    <xdr:rowOff>25400</xdr:rowOff>
                  </to>
                </anchor>
              </controlPr>
            </control>
          </mc:Choice>
        </mc:AlternateContent>
        <mc:AlternateContent xmlns:mc="http://schemas.openxmlformats.org/markup-compatibility/2006">
          <mc:Choice Requires="x14">
            <control shapeId="172135" r:id="rId102" name="Check Box 103">
              <controlPr defaultSize="0" autoFill="0" autoLine="0" autoPict="0">
                <anchor moveWithCells="1">
                  <from>
                    <xdr:col>13</xdr:col>
                    <xdr:colOff>25400</xdr:colOff>
                    <xdr:row>101</xdr:row>
                    <xdr:rowOff>139700</xdr:rowOff>
                  </from>
                  <to>
                    <xdr:col>13</xdr:col>
                    <xdr:colOff>330200</xdr:colOff>
                    <xdr:row>103</xdr:row>
                    <xdr:rowOff>25400</xdr:rowOff>
                  </to>
                </anchor>
              </controlPr>
            </control>
          </mc:Choice>
        </mc:AlternateContent>
        <mc:AlternateContent xmlns:mc="http://schemas.openxmlformats.org/markup-compatibility/2006">
          <mc:Choice Requires="x14">
            <control shapeId="172136" r:id="rId103" name="Check Box 143">
              <controlPr defaultSize="0" autoFill="0" autoLine="0" autoPict="0">
                <anchor moveWithCells="1">
                  <from>
                    <xdr:col>13</xdr:col>
                    <xdr:colOff>25400</xdr:colOff>
                    <xdr:row>21</xdr:row>
                    <xdr:rowOff>139700</xdr:rowOff>
                  </from>
                  <to>
                    <xdr:col>13</xdr:col>
                    <xdr:colOff>330200</xdr:colOff>
                    <xdr:row>23</xdr:row>
                    <xdr:rowOff>25400</xdr:rowOff>
                  </to>
                </anchor>
              </controlPr>
            </control>
          </mc:Choice>
        </mc:AlternateContent>
        <mc:AlternateContent xmlns:mc="http://schemas.openxmlformats.org/markup-compatibility/2006">
          <mc:Choice Requires="x14">
            <control shapeId="172137" r:id="rId104" name="Check Box 105">
              <controlPr defaultSize="0" autoFill="0" autoLine="0" autoPict="0">
                <anchor moveWithCells="1">
                  <from>
                    <xdr:col>14</xdr:col>
                    <xdr:colOff>25400</xdr:colOff>
                    <xdr:row>2</xdr:row>
                    <xdr:rowOff>139700</xdr:rowOff>
                  </from>
                  <to>
                    <xdr:col>14</xdr:col>
                    <xdr:colOff>330200</xdr:colOff>
                    <xdr:row>4</xdr:row>
                    <xdr:rowOff>25400</xdr:rowOff>
                  </to>
                </anchor>
              </controlPr>
            </control>
          </mc:Choice>
        </mc:AlternateContent>
        <mc:AlternateContent xmlns:mc="http://schemas.openxmlformats.org/markup-compatibility/2006">
          <mc:Choice Requires="x14">
            <control shapeId="172138" r:id="rId105" name="Check Box 106">
              <controlPr defaultSize="0" autoFill="0" autoLine="0" autoPict="0">
                <anchor moveWithCells="1">
                  <from>
                    <xdr:col>14</xdr:col>
                    <xdr:colOff>25400</xdr:colOff>
                    <xdr:row>3</xdr:row>
                    <xdr:rowOff>139700</xdr:rowOff>
                  </from>
                  <to>
                    <xdr:col>14</xdr:col>
                    <xdr:colOff>330200</xdr:colOff>
                    <xdr:row>5</xdr:row>
                    <xdr:rowOff>25400</xdr:rowOff>
                  </to>
                </anchor>
              </controlPr>
            </control>
          </mc:Choice>
        </mc:AlternateContent>
        <mc:AlternateContent xmlns:mc="http://schemas.openxmlformats.org/markup-compatibility/2006">
          <mc:Choice Requires="x14">
            <control shapeId="172139" r:id="rId106" name="Check Box 107">
              <controlPr defaultSize="0" autoFill="0" autoLine="0" autoPict="0">
                <anchor moveWithCells="1">
                  <from>
                    <xdr:col>14</xdr:col>
                    <xdr:colOff>25400</xdr:colOff>
                    <xdr:row>4</xdr:row>
                    <xdr:rowOff>139700</xdr:rowOff>
                  </from>
                  <to>
                    <xdr:col>14</xdr:col>
                    <xdr:colOff>330200</xdr:colOff>
                    <xdr:row>6</xdr:row>
                    <xdr:rowOff>25400</xdr:rowOff>
                  </to>
                </anchor>
              </controlPr>
            </control>
          </mc:Choice>
        </mc:AlternateContent>
        <mc:AlternateContent xmlns:mc="http://schemas.openxmlformats.org/markup-compatibility/2006">
          <mc:Choice Requires="x14">
            <control shapeId="172140" r:id="rId107" name="Check Box 108">
              <controlPr defaultSize="0" autoFill="0" autoLine="0" autoPict="0">
                <anchor moveWithCells="1">
                  <from>
                    <xdr:col>14</xdr:col>
                    <xdr:colOff>25400</xdr:colOff>
                    <xdr:row>5</xdr:row>
                    <xdr:rowOff>139700</xdr:rowOff>
                  </from>
                  <to>
                    <xdr:col>14</xdr:col>
                    <xdr:colOff>330200</xdr:colOff>
                    <xdr:row>7</xdr:row>
                    <xdr:rowOff>25400</xdr:rowOff>
                  </to>
                </anchor>
              </controlPr>
            </control>
          </mc:Choice>
        </mc:AlternateContent>
        <mc:AlternateContent xmlns:mc="http://schemas.openxmlformats.org/markup-compatibility/2006">
          <mc:Choice Requires="x14">
            <control shapeId="172141" r:id="rId108" name="Check Box 109">
              <controlPr defaultSize="0" autoFill="0" autoLine="0" autoPict="0">
                <anchor moveWithCells="1">
                  <from>
                    <xdr:col>14</xdr:col>
                    <xdr:colOff>25400</xdr:colOff>
                    <xdr:row>6</xdr:row>
                    <xdr:rowOff>139700</xdr:rowOff>
                  </from>
                  <to>
                    <xdr:col>14</xdr:col>
                    <xdr:colOff>330200</xdr:colOff>
                    <xdr:row>8</xdr:row>
                    <xdr:rowOff>25400</xdr:rowOff>
                  </to>
                </anchor>
              </controlPr>
            </control>
          </mc:Choice>
        </mc:AlternateContent>
        <mc:AlternateContent xmlns:mc="http://schemas.openxmlformats.org/markup-compatibility/2006">
          <mc:Choice Requires="x14">
            <control shapeId="172142" r:id="rId109" name="Check Box 110">
              <controlPr defaultSize="0" autoFill="0" autoLine="0" autoPict="0">
                <anchor moveWithCells="1">
                  <from>
                    <xdr:col>14</xdr:col>
                    <xdr:colOff>25400</xdr:colOff>
                    <xdr:row>7</xdr:row>
                    <xdr:rowOff>139700</xdr:rowOff>
                  </from>
                  <to>
                    <xdr:col>14</xdr:col>
                    <xdr:colOff>330200</xdr:colOff>
                    <xdr:row>9</xdr:row>
                    <xdr:rowOff>25400</xdr:rowOff>
                  </to>
                </anchor>
              </controlPr>
            </control>
          </mc:Choice>
        </mc:AlternateContent>
        <mc:AlternateContent xmlns:mc="http://schemas.openxmlformats.org/markup-compatibility/2006">
          <mc:Choice Requires="x14">
            <control shapeId="172143" r:id="rId110" name="Check Box 111">
              <controlPr defaultSize="0" autoFill="0" autoLine="0" autoPict="0">
                <anchor moveWithCells="1">
                  <from>
                    <xdr:col>14</xdr:col>
                    <xdr:colOff>25400</xdr:colOff>
                    <xdr:row>8</xdr:row>
                    <xdr:rowOff>139700</xdr:rowOff>
                  </from>
                  <to>
                    <xdr:col>14</xdr:col>
                    <xdr:colOff>330200</xdr:colOff>
                    <xdr:row>10</xdr:row>
                    <xdr:rowOff>25400</xdr:rowOff>
                  </to>
                </anchor>
              </controlPr>
            </control>
          </mc:Choice>
        </mc:AlternateContent>
        <mc:AlternateContent xmlns:mc="http://schemas.openxmlformats.org/markup-compatibility/2006">
          <mc:Choice Requires="x14">
            <control shapeId="172144" r:id="rId111" name="Check Box 112">
              <controlPr defaultSize="0" autoFill="0" autoLine="0" autoPict="0">
                <anchor moveWithCells="1">
                  <from>
                    <xdr:col>14</xdr:col>
                    <xdr:colOff>25400</xdr:colOff>
                    <xdr:row>9</xdr:row>
                    <xdr:rowOff>139700</xdr:rowOff>
                  </from>
                  <to>
                    <xdr:col>14</xdr:col>
                    <xdr:colOff>330200</xdr:colOff>
                    <xdr:row>11</xdr:row>
                    <xdr:rowOff>25400</xdr:rowOff>
                  </to>
                </anchor>
              </controlPr>
            </control>
          </mc:Choice>
        </mc:AlternateContent>
        <mc:AlternateContent xmlns:mc="http://schemas.openxmlformats.org/markup-compatibility/2006">
          <mc:Choice Requires="x14">
            <control shapeId="172145" r:id="rId112" name="Check Box 113">
              <controlPr defaultSize="0" autoFill="0" autoLine="0" autoPict="0">
                <anchor moveWithCells="1">
                  <from>
                    <xdr:col>14</xdr:col>
                    <xdr:colOff>25400</xdr:colOff>
                    <xdr:row>10</xdr:row>
                    <xdr:rowOff>139700</xdr:rowOff>
                  </from>
                  <to>
                    <xdr:col>14</xdr:col>
                    <xdr:colOff>330200</xdr:colOff>
                    <xdr:row>12</xdr:row>
                    <xdr:rowOff>25400</xdr:rowOff>
                  </to>
                </anchor>
              </controlPr>
            </control>
          </mc:Choice>
        </mc:AlternateContent>
        <mc:AlternateContent xmlns:mc="http://schemas.openxmlformats.org/markup-compatibility/2006">
          <mc:Choice Requires="x14">
            <control shapeId="172146" r:id="rId113" name="Check Box 114">
              <controlPr defaultSize="0" autoFill="0" autoLine="0" autoPict="0">
                <anchor moveWithCells="1">
                  <from>
                    <xdr:col>14</xdr:col>
                    <xdr:colOff>25400</xdr:colOff>
                    <xdr:row>11</xdr:row>
                    <xdr:rowOff>139700</xdr:rowOff>
                  </from>
                  <to>
                    <xdr:col>14</xdr:col>
                    <xdr:colOff>330200</xdr:colOff>
                    <xdr:row>13</xdr:row>
                    <xdr:rowOff>25400</xdr:rowOff>
                  </to>
                </anchor>
              </controlPr>
            </control>
          </mc:Choice>
        </mc:AlternateContent>
        <mc:AlternateContent xmlns:mc="http://schemas.openxmlformats.org/markup-compatibility/2006">
          <mc:Choice Requires="x14">
            <control shapeId="172147" r:id="rId114" name="Check Box 115">
              <controlPr defaultSize="0" autoFill="0" autoLine="0" autoPict="0">
                <anchor moveWithCells="1">
                  <from>
                    <xdr:col>14</xdr:col>
                    <xdr:colOff>25400</xdr:colOff>
                    <xdr:row>12</xdr:row>
                    <xdr:rowOff>139700</xdr:rowOff>
                  </from>
                  <to>
                    <xdr:col>14</xdr:col>
                    <xdr:colOff>330200</xdr:colOff>
                    <xdr:row>14</xdr:row>
                    <xdr:rowOff>25400</xdr:rowOff>
                  </to>
                </anchor>
              </controlPr>
            </control>
          </mc:Choice>
        </mc:AlternateContent>
        <mc:AlternateContent xmlns:mc="http://schemas.openxmlformats.org/markup-compatibility/2006">
          <mc:Choice Requires="x14">
            <control shapeId="172148" r:id="rId115" name="Check Box 116">
              <controlPr defaultSize="0" autoFill="0" autoLine="0" autoPict="0">
                <anchor moveWithCells="1">
                  <from>
                    <xdr:col>14</xdr:col>
                    <xdr:colOff>25400</xdr:colOff>
                    <xdr:row>13</xdr:row>
                    <xdr:rowOff>139700</xdr:rowOff>
                  </from>
                  <to>
                    <xdr:col>14</xdr:col>
                    <xdr:colOff>330200</xdr:colOff>
                    <xdr:row>15</xdr:row>
                    <xdr:rowOff>25400</xdr:rowOff>
                  </to>
                </anchor>
              </controlPr>
            </control>
          </mc:Choice>
        </mc:AlternateContent>
        <mc:AlternateContent xmlns:mc="http://schemas.openxmlformats.org/markup-compatibility/2006">
          <mc:Choice Requires="x14">
            <control shapeId="172149" r:id="rId116" name="Check Box 117">
              <controlPr defaultSize="0" autoFill="0" autoLine="0" autoPict="0">
                <anchor moveWithCells="1">
                  <from>
                    <xdr:col>14</xdr:col>
                    <xdr:colOff>25400</xdr:colOff>
                    <xdr:row>14</xdr:row>
                    <xdr:rowOff>139700</xdr:rowOff>
                  </from>
                  <to>
                    <xdr:col>14</xdr:col>
                    <xdr:colOff>330200</xdr:colOff>
                    <xdr:row>16</xdr:row>
                    <xdr:rowOff>25400</xdr:rowOff>
                  </to>
                </anchor>
              </controlPr>
            </control>
          </mc:Choice>
        </mc:AlternateContent>
        <mc:AlternateContent xmlns:mc="http://schemas.openxmlformats.org/markup-compatibility/2006">
          <mc:Choice Requires="x14">
            <control shapeId="172150" r:id="rId117" name="Check Box 118">
              <controlPr defaultSize="0" autoFill="0" autoLine="0" autoPict="0">
                <anchor moveWithCells="1">
                  <from>
                    <xdr:col>14</xdr:col>
                    <xdr:colOff>25400</xdr:colOff>
                    <xdr:row>15</xdr:row>
                    <xdr:rowOff>139700</xdr:rowOff>
                  </from>
                  <to>
                    <xdr:col>14</xdr:col>
                    <xdr:colOff>330200</xdr:colOff>
                    <xdr:row>17</xdr:row>
                    <xdr:rowOff>25400</xdr:rowOff>
                  </to>
                </anchor>
              </controlPr>
            </control>
          </mc:Choice>
        </mc:AlternateContent>
        <mc:AlternateContent xmlns:mc="http://schemas.openxmlformats.org/markup-compatibility/2006">
          <mc:Choice Requires="x14">
            <control shapeId="172151" r:id="rId118" name="Check Box 119">
              <controlPr defaultSize="0" autoFill="0" autoLine="0" autoPict="0">
                <anchor moveWithCells="1">
                  <from>
                    <xdr:col>14</xdr:col>
                    <xdr:colOff>25400</xdr:colOff>
                    <xdr:row>16</xdr:row>
                    <xdr:rowOff>139700</xdr:rowOff>
                  </from>
                  <to>
                    <xdr:col>14</xdr:col>
                    <xdr:colOff>330200</xdr:colOff>
                    <xdr:row>18</xdr:row>
                    <xdr:rowOff>25400</xdr:rowOff>
                  </to>
                </anchor>
              </controlPr>
            </control>
          </mc:Choice>
        </mc:AlternateContent>
        <mc:AlternateContent xmlns:mc="http://schemas.openxmlformats.org/markup-compatibility/2006">
          <mc:Choice Requires="x14">
            <control shapeId="172152" r:id="rId119" name="Check Box 120">
              <controlPr defaultSize="0" autoFill="0" autoLine="0" autoPict="0">
                <anchor moveWithCells="1">
                  <from>
                    <xdr:col>14</xdr:col>
                    <xdr:colOff>25400</xdr:colOff>
                    <xdr:row>17</xdr:row>
                    <xdr:rowOff>139700</xdr:rowOff>
                  </from>
                  <to>
                    <xdr:col>14</xdr:col>
                    <xdr:colOff>330200</xdr:colOff>
                    <xdr:row>19</xdr:row>
                    <xdr:rowOff>25400</xdr:rowOff>
                  </to>
                </anchor>
              </controlPr>
            </control>
          </mc:Choice>
        </mc:AlternateContent>
        <mc:AlternateContent xmlns:mc="http://schemas.openxmlformats.org/markup-compatibility/2006">
          <mc:Choice Requires="x14">
            <control shapeId="172153" r:id="rId120" name="Check Box 121">
              <controlPr defaultSize="0" autoFill="0" autoLine="0" autoPict="0">
                <anchor moveWithCells="1">
                  <from>
                    <xdr:col>14</xdr:col>
                    <xdr:colOff>25400</xdr:colOff>
                    <xdr:row>18</xdr:row>
                    <xdr:rowOff>139700</xdr:rowOff>
                  </from>
                  <to>
                    <xdr:col>14</xdr:col>
                    <xdr:colOff>330200</xdr:colOff>
                    <xdr:row>20</xdr:row>
                    <xdr:rowOff>25400</xdr:rowOff>
                  </to>
                </anchor>
              </controlPr>
            </control>
          </mc:Choice>
        </mc:AlternateContent>
        <mc:AlternateContent xmlns:mc="http://schemas.openxmlformats.org/markup-compatibility/2006">
          <mc:Choice Requires="x14">
            <control shapeId="172154" r:id="rId121" name="Check Box 122">
              <controlPr defaultSize="0" autoFill="0" autoLine="0" autoPict="0">
                <anchor moveWithCells="1">
                  <from>
                    <xdr:col>14</xdr:col>
                    <xdr:colOff>25400</xdr:colOff>
                    <xdr:row>22</xdr:row>
                    <xdr:rowOff>139700</xdr:rowOff>
                  </from>
                  <to>
                    <xdr:col>14</xdr:col>
                    <xdr:colOff>330200</xdr:colOff>
                    <xdr:row>24</xdr:row>
                    <xdr:rowOff>25400</xdr:rowOff>
                  </to>
                </anchor>
              </controlPr>
            </control>
          </mc:Choice>
        </mc:AlternateContent>
        <mc:AlternateContent xmlns:mc="http://schemas.openxmlformats.org/markup-compatibility/2006">
          <mc:Choice Requires="x14">
            <control shapeId="172155" r:id="rId122" name="Check Box 123">
              <controlPr defaultSize="0" autoFill="0" autoLine="0" autoPict="0">
                <anchor moveWithCells="1">
                  <from>
                    <xdr:col>14</xdr:col>
                    <xdr:colOff>25400</xdr:colOff>
                    <xdr:row>23</xdr:row>
                    <xdr:rowOff>139700</xdr:rowOff>
                  </from>
                  <to>
                    <xdr:col>14</xdr:col>
                    <xdr:colOff>330200</xdr:colOff>
                    <xdr:row>25</xdr:row>
                    <xdr:rowOff>25400</xdr:rowOff>
                  </to>
                </anchor>
              </controlPr>
            </control>
          </mc:Choice>
        </mc:AlternateContent>
        <mc:AlternateContent xmlns:mc="http://schemas.openxmlformats.org/markup-compatibility/2006">
          <mc:Choice Requires="x14">
            <control shapeId="172156" r:id="rId123" name="Check Box 124">
              <controlPr defaultSize="0" autoFill="0" autoLine="0" autoPict="0">
                <anchor moveWithCells="1">
                  <from>
                    <xdr:col>14</xdr:col>
                    <xdr:colOff>25400</xdr:colOff>
                    <xdr:row>24</xdr:row>
                    <xdr:rowOff>139700</xdr:rowOff>
                  </from>
                  <to>
                    <xdr:col>14</xdr:col>
                    <xdr:colOff>330200</xdr:colOff>
                    <xdr:row>26</xdr:row>
                    <xdr:rowOff>25400</xdr:rowOff>
                  </to>
                </anchor>
              </controlPr>
            </control>
          </mc:Choice>
        </mc:AlternateContent>
        <mc:AlternateContent xmlns:mc="http://schemas.openxmlformats.org/markup-compatibility/2006">
          <mc:Choice Requires="x14">
            <control shapeId="172157" r:id="rId124" name="Check Box 125">
              <controlPr defaultSize="0" autoFill="0" autoLine="0" autoPict="0">
                <anchor moveWithCells="1">
                  <from>
                    <xdr:col>14</xdr:col>
                    <xdr:colOff>25400</xdr:colOff>
                    <xdr:row>26</xdr:row>
                    <xdr:rowOff>139700</xdr:rowOff>
                  </from>
                  <to>
                    <xdr:col>14</xdr:col>
                    <xdr:colOff>330200</xdr:colOff>
                    <xdr:row>28</xdr:row>
                    <xdr:rowOff>25400</xdr:rowOff>
                  </to>
                </anchor>
              </controlPr>
            </control>
          </mc:Choice>
        </mc:AlternateContent>
        <mc:AlternateContent xmlns:mc="http://schemas.openxmlformats.org/markup-compatibility/2006">
          <mc:Choice Requires="x14">
            <control shapeId="172158" r:id="rId125" name="Check Box 126">
              <controlPr defaultSize="0" autoFill="0" autoLine="0" autoPict="0">
                <anchor moveWithCells="1">
                  <from>
                    <xdr:col>14</xdr:col>
                    <xdr:colOff>25400</xdr:colOff>
                    <xdr:row>27</xdr:row>
                    <xdr:rowOff>139700</xdr:rowOff>
                  </from>
                  <to>
                    <xdr:col>14</xdr:col>
                    <xdr:colOff>330200</xdr:colOff>
                    <xdr:row>29</xdr:row>
                    <xdr:rowOff>25400</xdr:rowOff>
                  </to>
                </anchor>
              </controlPr>
            </control>
          </mc:Choice>
        </mc:AlternateContent>
        <mc:AlternateContent xmlns:mc="http://schemas.openxmlformats.org/markup-compatibility/2006">
          <mc:Choice Requires="x14">
            <control shapeId="172159" r:id="rId126" name="Check Box 127">
              <controlPr defaultSize="0" autoFill="0" autoLine="0" autoPict="0">
                <anchor moveWithCells="1">
                  <from>
                    <xdr:col>14</xdr:col>
                    <xdr:colOff>25400</xdr:colOff>
                    <xdr:row>28</xdr:row>
                    <xdr:rowOff>139700</xdr:rowOff>
                  </from>
                  <to>
                    <xdr:col>14</xdr:col>
                    <xdr:colOff>330200</xdr:colOff>
                    <xdr:row>30</xdr:row>
                    <xdr:rowOff>25400</xdr:rowOff>
                  </to>
                </anchor>
              </controlPr>
            </control>
          </mc:Choice>
        </mc:AlternateContent>
        <mc:AlternateContent xmlns:mc="http://schemas.openxmlformats.org/markup-compatibility/2006">
          <mc:Choice Requires="x14">
            <control shapeId="172160" r:id="rId127" name="Check Box 128">
              <controlPr defaultSize="0" autoFill="0" autoLine="0" autoPict="0">
                <anchor moveWithCells="1">
                  <from>
                    <xdr:col>14</xdr:col>
                    <xdr:colOff>25400</xdr:colOff>
                    <xdr:row>29</xdr:row>
                    <xdr:rowOff>139700</xdr:rowOff>
                  </from>
                  <to>
                    <xdr:col>14</xdr:col>
                    <xdr:colOff>330200</xdr:colOff>
                    <xdr:row>31</xdr:row>
                    <xdr:rowOff>25400</xdr:rowOff>
                  </to>
                </anchor>
              </controlPr>
            </control>
          </mc:Choice>
        </mc:AlternateContent>
        <mc:AlternateContent xmlns:mc="http://schemas.openxmlformats.org/markup-compatibility/2006">
          <mc:Choice Requires="x14">
            <control shapeId="172161" r:id="rId128" name="Check Box 129">
              <controlPr defaultSize="0" autoFill="0" autoLine="0" autoPict="0">
                <anchor moveWithCells="1">
                  <from>
                    <xdr:col>14</xdr:col>
                    <xdr:colOff>25400</xdr:colOff>
                    <xdr:row>30</xdr:row>
                    <xdr:rowOff>139700</xdr:rowOff>
                  </from>
                  <to>
                    <xdr:col>14</xdr:col>
                    <xdr:colOff>330200</xdr:colOff>
                    <xdr:row>32</xdr:row>
                    <xdr:rowOff>25400</xdr:rowOff>
                  </to>
                </anchor>
              </controlPr>
            </control>
          </mc:Choice>
        </mc:AlternateContent>
        <mc:AlternateContent xmlns:mc="http://schemas.openxmlformats.org/markup-compatibility/2006">
          <mc:Choice Requires="x14">
            <control shapeId="172162" r:id="rId129" name="Check Box 130">
              <controlPr defaultSize="0" autoFill="0" autoLine="0" autoPict="0">
                <anchor moveWithCells="1">
                  <from>
                    <xdr:col>14</xdr:col>
                    <xdr:colOff>25400</xdr:colOff>
                    <xdr:row>31</xdr:row>
                    <xdr:rowOff>139700</xdr:rowOff>
                  </from>
                  <to>
                    <xdr:col>14</xdr:col>
                    <xdr:colOff>330200</xdr:colOff>
                    <xdr:row>33</xdr:row>
                    <xdr:rowOff>25400</xdr:rowOff>
                  </to>
                </anchor>
              </controlPr>
            </control>
          </mc:Choice>
        </mc:AlternateContent>
        <mc:AlternateContent xmlns:mc="http://schemas.openxmlformats.org/markup-compatibility/2006">
          <mc:Choice Requires="x14">
            <control shapeId="172163" r:id="rId130" name="Check Box 131">
              <controlPr defaultSize="0" autoFill="0" autoLine="0" autoPict="0">
                <anchor moveWithCells="1">
                  <from>
                    <xdr:col>14</xdr:col>
                    <xdr:colOff>25400</xdr:colOff>
                    <xdr:row>32</xdr:row>
                    <xdr:rowOff>139700</xdr:rowOff>
                  </from>
                  <to>
                    <xdr:col>14</xdr:col>
                    <xdr:colOff>330200</xdr:colOff>
                    <xdr:row>34</xdr:row>
                    <xdr:rowOff>25400</xdr:rowOff>
                  </to>
                </anchor>
              </controlPr>
            </control>
          </mc:Choice>
        </mc:AlternateContent>
        <mc:AlternateContent xmlns:mc="http://schemas.openxmlformats.org/markup-compatibility/2006">
          <mc:Choice Requires="x14">
            <control shapeId="172164" r:id="rId131" name="Check Box 132">
              <controlPr defaultSize="0" autoFill="0" autoLine="0" autoPict="0">
                <anchor moveWithCells="1">
                  <from>
                    <xdr:col>14</xdr:col>
                    <xdr:colOff>25400</xdr:colOff>
                    <xdr:row>33</xdr:row>
                    <xdr:rowOff>139700</xdr:rowOff>
                  </from>
                  <to>
                    <xdr:col>14</xdr:col>
                    <xdr:colOff>330200</xdr:colOff>
                    <xdr:row>35</xdr:row>
                    <xdr:rowOff>25400</xdr:rowOff>
                  </to>
                </anchor>
              </controlPr>
            </control>
          </mc:Choice>
        </mc:AlternateContent>
        <mc:AlternateContent xmlns:mc="http://schemas.openxmlformats.org/markup-compatibility/2006">
          <mc:Choice Requires="x14">
            <control shapeId="172165" r:id="rId132" name="Check Box 133">
              <controlPr defaultSize="0" autoFill="0" autoLine="0" autoPict="0">
                <anchor moveWithCells="1">
                  <from>
                    <xdr:col>14</xdr:col>
                    <xdr:colOff>25400</xdr:colOff>
                    <xdr:row>34</xdr:row>
                    <xdr:rowOff>139700</xdr:rowOff>
                  </from>
                  <to>
                    <xdr:col>14</xdr:col>
                    <xdr:colOff>330200</xdr:colOff>
                    <xdr:row>36</xdr:row>
                    <xdr:rowOff>25400</xdr:rowOff>
                  </to>
                </anchor>
              </controlPr>
            </control>
          </mc:Choice>
        </mc:AlternateContent>
        <mc:AlternateContent xmlns:mc="http://schemas.openxmlformats.org/markup-compatibility/2006">
          <mc:Choice Requires="x14">
            <control shapeId="172166" r:id="rId133" name="Check Box 134">
              <controlPr defaultSize="0" autoFill="0" autoLine="0" autoPict="0">
                <anchor moveWithCells="1">
                  <from>
                    <xdr:col>14</xdr:col>
                    <xdr:colOff>25400</xdr:colOff>
                    <xdr:row>35</xdr:row>
                    <xdr:rowOff>139700</xdr:rowOff>
                  </from>
                  <to>
                    <xdr:col>14</xdr:col>
                    <xdr:colOff>330200</xdr:colOff>
                    <xdr:row>37</xdr:row>
                    <xdr:rowOff>25400</xdr:rowOff>
                  </to>
                </anchor>
              </controlPr>
            </control>
          </mc:Choice>
        </mc:AlternateContent>
        <mc:AlternateContent xmlns:mc="http://schemas.openxmlformats.org/markup-compatibility/2006">
          <mc:Choice Requires="x14">
            <control shapeId="172167" r:id="rId134" name="Check Box 135">
              <controlPr defaultSize="0" autoFill="0" autoLine="0" autoPict="0">
                <anchor moveWithCells="1">
                  <from>
                    <xdr:col>14</xdr:col>
                    <xdr:colOff>25400</xdr:colOff>
                    <xdr:row>36</xdr:row>
                    <xdr:rowOff>139700</xdr:rowOff>
                  </from>
                  <to>
                    <xdr:col>14</xdr:col>
                    <xdr:colOff>330200</xdr:colOff>
                    <xdr:row>38</xdr:row>
                    <xdr:rowOff>25400</xdr:rowOff>
                  </to>
                </anchor>
              </controlPr>
            </control>
          </mc:Choice>
        </mc:AlternateContent>
        <mc:AlternateContent xmlns:mc="http://schemas.openxmlformats.org/markup-compatibility/2006">
          <mc:Choice Requires="x14">
            <control shapeId="172168" r:id="rId135" name="Check Box 136">
              <controlPr defaultSize="0" autoFill="0" autoLine="0" autoPict="0">
                <anchor moveWithCells="1">
                  <from>
                    <xdr:col>14</xdr:col>
                    <xdr:colOff>25400</xdr:colOff>
                    <xdr:row>37</xdr:row>
                    <xdr:rowOff>139700</xdr:rowOff>
                  </from>
                  <to>
                    <xdr:col>14</xdr:col>
                    <xdr:colOff>330200</xdr:colOff>
                    <xdr:row>39</xdr:row>
                    <xdr:rowOff>25400</xdr:rowOff>
                  </to>
                </anchor>
              </controlPr>
            </control>
          </mc:Choice>
        </mc:AlternateContent>
        <mc:AlternateContent xmlns:mc="http://schemas.openxmlformats.org/markup-compatibility/2006">
          <mc:Choice Requires="x14">
            <control shapeId="172169" r:id="rId136" name="Check Box 137">
              <controlPr defaultSize="0" autoFill="0" autoLine="0" autoPict="0">
                <anchor moveWithCells="1">
                  <from>
                    <xdr:col>14</xdr:col>
                    <xdr:colOff>25400</xdr:colOff>
                    <xdr:row>38</xdr:row>
                    <xdr:rowOff>139700</xdr:rowOff>
                  </from>
                  <to>
                    <xdr:col>14</xdr:col>
                    <xdr:colOff>330200</xdr:colOff>
                    <xdr:row>40</xdr:row>
                    <xdr:rowOff>25400</xdr:rowOff>
                  </to>
                </anchor>
              </controlPr>
            </control>
          </mc:Choice>
        </mc:AlternateContent>
        <mc:AlternateContent xmlns:mc="http://schemas.openxmlformats.org/markup-compatibility/2006">
          <mc:Choice Requires="x14">
            <control shapeId="172170" r:id="rId137" name="Check Box 138">
              <controlPr defaultSize="0" autoFill="0" autoLine="0" autoPict="0">
                <anchor moveWithCells="1">
                  <from>
                    <xdr:col>14</xdr:col>
                    <xdr:colOff>25400</xdr:colOff>
                    <xdr:row>39</xdr:row>
                    <xdr:rowOff>139700</xdr:rowOff>
                  </from>
                  <to>
                    <xdr:col>14</xdr:col>
                    <xdr:colOff>330200</xdr:colOff>
                    <xdr:row>41</xdr:row>
                    <xdr:rowOff>25400</xdr:rowOff>
                  </to>
                </anchor>
              </controlPr>
            </control>
          </mc:Choice>
        </mc:AlternateContent>
        <mc:AlternateContent xmlns:mc="http://schemas.openxmlformats.org/markup-compatibility/2006">
          <mc:Choice Requires="x14">
            <control shapeId="172171" r:id="rId138" name="Check Box 139">
              <controlPr defaultSize="0" autoFill="0" autoLine="0" autoPict="0">
                <anchor moveWithCells="1">
                  <from>
                    <xdr:col>14</xdr:col>
                    <xdr:colOff>25400</xdr:colOff>
                    <xdr:row>40</xdr:row>
                    <xdr:rowOff>139700</xdr:rowOff>
                  </from>
                  <to>
                    <xdr:col>14</xdr:col>
                    <xdr:colOff>330200</xdr:colOff>
                    <xdr:row>42</xdr:row>
                    <xdr:rowOff>25400</xdr:rowOff>
                  </to>
                </anchor>
              </controlPr>
            </control>
          </mc:Choice>
        </mc:AlternateContent>
        <mc:AlternateContent xmlns:mc="http://schemas.openxmlformats.org/markup-compatibility/2006">
          <mc:Choice Requires="x14">
            <control shapeId="172172" r:id="rId139" name="Check Box 140">
              <controlPr defaultSize="0" autoFill="0" autoLine="0" autoPict="0">
                <anchor moveWithCells="1">
                  <from>
                    <xdr:col>14</xdr:col>
                    <xdr:colOff>25400</xdr:colOff>
                    <xdr:row>41</xdr:row>
                    <xdr:rowOff>139700</xdr:rowOff>
                  </from>
                  <to>
                    <xdr:col>14</xdr:col>
                    <xdr:colOff>330200</xdr:colOff>
                    <xdr:row>43</xdr:row>
                    <xdr:rowOff>25400</xdr:rowOff>
                  </to>
                </anchor>
              </controlPr>
            </control>
          </mc:Choice>
        </mc:AlternateContent>
        <mc:AlternateContent xmlns:mc="http://schemas.openxmlformats.org/markup-compatibility/2006">
          <mc:Choice Requires="x14">
            <control shapeId="172173" r:id="rId140" name="Check Box 141">
              <controlPr defaultSize="0" autoFill="0" autoLine="0" autoPict="0">
                <anchor moveWithCells="1">
                  <from>
                    <xdr:col>14</xdr:col>
                    <xdr:colOff>25400</xdr:colOff>
                    <xdr:row>42</xdr:row>
                    <xdr:rowOff>139700</xdr:rowOff>
                  </from>
                  <to>
                    <xdr:col>14</xdr:col>
                    <xdr:colOff>330200</xdr:colOff>
                    <xdr:row>44</xdr:row>
                    <xdr:rowOff>25400</xdr:rowOff>
                  </to>
                </anchor>
              </controlPr>
            </control>
          </mc:Choice>
        </mc:AlternateContent>
        <mc:AlternateContent xmlns:mc="http://schemas.openxmlformats.org/markup-compatibility/2006">
          <mc:Choice Requires="x14">
            <control shapeId="172174" r:id="rId141" name="Check Box 142">
              <controlPr defaultSize="0" autoFill="0" autoLine="0" autoPict="0">
                <anchor moveWithCells="1">
                  <from>
                    <xdr:col>14</xdr:col>
                    <xdr:colOff>25400</xdr:colOff>
                    <xdr:row>43</xdr:row>
                    <xdr:rowOff>139700</xdr:rowOff>
                  </from>
                  <to>
                    <xdr:col>14</xdr:col>
                    <xdr:colOff>330200</xdr:colOff>
                    <xdr:row>45</xdr:row>
                    <xdr:rowOff>25400</xdr:rowOff>
                  </to>
                </anchor>
              </controlPr>
            </control>
          </mc:Choice>
        </mc:AlternateContent>
        <mc:AlternateContent xmlns:mc="http://schemas.openxmlformats.org/markup-compatibility/2006">
          <mc:Choice Requires="x14">
            <control shapeId="172175" r:id="rId142" name="Check Box 143">
              <controlPr defaultSize="0" autoFill="0" autoLine="0" autoPict="0">
                <anchor moveWithCells="1">
                  <from>
                    <xdr:col>14</xdr:col>
                    <xdr:colOff>25400</xdr:colOff>
                    <xdr:row>45</xdr:row>
                    <xdr:rowOff>139700</xdr:rowOff>
                  </from>
                  <to>
                    <xdr:col>14</xdr:col>
                    <xdr:colOff>330200</xdr:colOff>
                    <xdr:row>47</xdr:row>
                    <xdr:rowOff>25400</xdr:rowOff>
                  </to>
                </anchor>
              </controlPr>
            </control>
          </mc:Choice>
        </mc:AlternateContent>
        <mc:AlternateContent xmlns:mc="http://schemas.openxmlformats.org/markup-compatibility/2006">
          <mc:Choice Requires="x14">
            <control shapeId="172176" r:id="rId143" name="Check Box 144">
              <controlPr defaultSize="0" autoFill="0" autoLine="0" autoPict="0">
                <anchor moveWithCells="1">
                  <from>
                    <xdr:col>14</xdr:col>
                    <xdr:colOff>25400</xdr:colOff>
                    <xdr:row>46</xdr:row>
                    <xdr:rowOff>139700</xdr:rowOff>
                  </from>
                  <to>
                    <xdr:col>14</xdr:col>
                    <xdr:colOff>330200</xdr:colOff>
                    <xdr:row>48</xdr:row>
                    <xdr:rowOff>25400</xdr:rowOff>
                  </to>
                </anchor>
              </controlPr>
            </control>
          </mc:Choice>
        </mc:AlternateContent>
        <mc:AlternateContent xmlns:mc="http://schemas.openxmlformats.org/markup-compatibility/2006">
          <mc:Choice Requires="x14">
            <control shapeId="172177" r:id="rId144" name="Check Box 145">
              <controlPr defaultSize="0" autoFill="0" autoLine="0" autoPict="0">
                <anchor moveWithCells="1">
                  <from>
                    <xdr:col>14</xdr:col>
                    <xdr:colOff>25400</xdr:colOff>
                    <xdr:row>47</xdr:row>
                    <xdr:rowOff>139700</xdr:rowOff>
                  </from>
                  <to>
                    <xdr:col>14</xdr:col>
                    <xdr:colOff>330200</xdr:colOff>
                    <xdr:row>49</xdr:row>
                    <xdr:rowOff>25400</xdr:rowOff>
                  </to>
                </anchor>
              </controlPr>
            </control>
          </mc:Choice>
        </mc:AlternateContent>
        <mc:AlternateContent xmlns:mc="http://schemas.openxmlformats.org/markup-compatibility/2006">
          <mc:Choice Requires="x14">
            <control shapeId="172178" r:id="rId145" name="Check Box 146">
              <controlPr defaultSize="0" autoFill="0" autoLine="0" autoPict="0">
                <anchor moveWithCells="1">
                  <from>
                    <xdr:col>14</xdr:col>
                    <xdr:colOff>25400</xdr:colOff>
                    <xdr:row>48</xdr:row>
                    <xdr:rowOff>139700</xdr:rowOff>
                  </from>
                  <to>
                    <xdr:col>14</xdr:col>
                    <xdr:colOff>330200</xdr:colOff>
                    <xdr:row>50</xdr:row>
                    <xdr:rowOff>25400</xdr:rowOff>
                  </to>
                </anchor>
              </controlPr>
            </control>
          </mc:Choice>
        </mc:AlternateContent>
        <mc:AlternateContent xmlns:mc="http://schemas.openxmlformats.org/markup-compatibility/2006">
          <mc:Choice Requires="x14">
            <control shapeId="172179" r:id="rId146" name="Check Box 147">
              <controlPr defaultSize="0" autoFill="0" autoLine="0" autoPict="0">
                <anchor moveWithCells="1">
                  <from>
                    <xdr:col>14</xdr:col>
                    <xdr:colOff>25400</xdr:colOff>
                    <xdr:row>49</xdr:row>
                    <xdr:rowOff>139700</xdr:rowOff>
                  </from>
                  <to>
                    <xdr:col>14</xdr:col>
                    <xdr:colOff>330200</xdr:colOff>
                    <xdr:row>51</xdr:row>
                    <xdr:rowOff>25400</xdr:rowOff>
                  </to>
                </anchor>
              </controlPr>
            </control>
          </mc:Choice>
        </mc:AlternateContent>
        <mc:AlternateContent xmlns:mc="http://schemas.openxmlformats.org/markup-compatibility/2006">
          <mc:Choice Requires="x14">
            <control shapeId="172180" r:id="rId147" name="Check Box 148">
              <controlPr defaultSize="0" autoFill="0" autoLine="0" autoPict="0">
                <anchor moveWithCells="1">
                  <from>
                    <xdr:col>14</xdr:col>
                    <xdr:colOff>25400</xdr:colOff>
                    <xdr:row>50</xdr:row>
                    <xdr:rowOff>139700</xdr:rowOff>
                  </from>
                  <to>
                    <xdr:col>14</xdr:col>
                    <xdr:colOff>330200</xdr:colOff>
                    <xdr:row>52</xdr:row>
                    <xdr:rowOff>25400</xdr:rowOff>
                  </to>
                </anchor>
              </controlPr>
            </control>
          </mc:Choice>
        </mc:AlternateContent>
        <mc:AlternateContent xmlns:mc="http://schemas.openxmlformats.org/markup-compatibility/2006">
          <mc:Choice Requires="x14">
            <control shapeId="172181" r:id="rId148" name="Check Box 149">
              <controlPr defaultSize="0" autoFill="0" autoLine="0" autoPict="0">
                <anchor moveWithCells="1">
                  <from>
                    <xdr:col>14</xdr:col>
                    <xdr:colOff>25400</xdr:colOff>
                    <xdr:row>51</xdr:row>
                    <xdr:rowOff>139700</xdr:rowOff>
                  </from>
                  <to>
                    <xdr:col>14</xdr:col>
                    <xdr:colOff>330200</xdr:colOff>
                    <xdr:row>53</xdr:row>
                    <xdr:rowOff>25400</xdr:rowOff>
                  </to>
                </anchor>
              </controlPr>
            </control>
          </mc:Choice>
        </mc:AlternateContent>
        <mc:AlternateContent xmlns:mc="http://schemas.openxmlformats.org/markup-compatibility/2006">
          <mc:Choice Requires="x14">
            <control shapeId="172182" r:id="rId149" name="Check Box 150">
              <controlPr defaultSize="0" autoFill="0" autoLine="0" autoPict="0">
                <anchor moveWithCells="1">
                  <from>
                    <xdr:col>14</xdr:col>
                    <xdr:colOff>25400</xdr:colOff>
                    <xdr:row>52</xdr:row>
                    <xdr:rowOff>139700</xdr:rowOff>
                  </from>
                  <to>
                    <xdr:col>14</xdr:col>
                    <xdr:colOff>330200</xdr:colOff>
                    <xdr:row>54</xdr:row>
                    <xdr:rowOff>25400</xdr:rowOff>
                  </to>
                </anchor>
              </controlPr>
            </control>
          </mc:Choice>
        </mc:AlternateContent>
        <mc:AlternateContent xmlns:mc="http://schemas.openxmlformats.org/markup-compatibility/2006">
          <mc:Choice Requires="x14">
            <control shapeId="172183" r:id="rId150" name="Check Box 151">
              <controlPr defaultSize="0" autoFill="0" autoLine="0" autoPict="0">
                <anchor moveWithCells="1">
                  <from>
                    <xdr:col>14</xdr:col>
                    <xdr:colOff>25400</xdr:colOff>
                    <xdr:row>53</xdr:row>
                    <xdr:rowOff>139700</xdr:rowOff>
                  </from>
                  <to>
                    <xdr:col>14</xdr:col>
                    <xdr:colOff>330200</xdr:colOff>
                    <xdr:row>55</xdr:row>
                    <xdr:rowOff>25400</xdr:rowOff>
                  </to>
                </anchor>
              </controlPr>
            </control>
          </mc:Choice>
        </mc:AlternateContent>
        <mc:AlternateContent xmlns:mc="http://schemas.openxmlformats.org/markup-compatibility/2006">
          <mc:Choice Requires="x14">
            <control shapeId="172184" r:id="rId151" name="Check Box 152">
              <controlPr defaultSize="0" autoFill="0" autoLine="0" autoPict="0">
                <anchor moveWithCells="1">
                  <from>
                    <xdr:col>14</xdr:col>
                    <xdr:colOff>25400</xdr:colOff>
                    <xdr:row>54</xdr:row>
                    <xdr:rowOff>139700</xdr:rowOff>
                  </from>
                  <to>
                    <xdr:col>14</xdr:col>
                    <xdr:colOff>330200</xdr:colOff>
                    <xdr:row>56</xdr:row>
                    <xdr:rowOff>25400</xdr:rowOff>
                  </to>
                </anchor>
              </controlPr>
            </control>
          </mc:Choice>
        </mc:AlternateContent>
        <mc:AlternateContent xmlns:mc="http://schemas.openxmlformats.org/markup-compatibility/2006">
          <mc:Choice Requires="x14">
            <control shapeId="172185" r:id="rId152" name="Check Box 153">
              <controlPr defaultSize="0" autoFill="0" autoLine="0" autoPict="0">
                <anchor moveWithCells="1">
                  <from>
                    <xdr:col>14</xdr:col>
                    <xdr:colOff>25400</xdr:colOff>
                    <xdr:row>55</xdr:row>
                    <xdr:rowOff>139700</xdr:rowOff>
                  </from>
                  <to>
                    <xdr:col>14</xdr:col>
                    <xdr:colOff>330200</xdr:colOff>
                    <xdr:row>57</xdr:row>
                    <xdr:rowOff>25400</xdr:rowOff>
                  </to>
                </anchor>
              </controlPr>
            </control>
          </mc:Choice>
        </mc:AlternateContent>
        <mc:AlternateContent xmlns:mc="http://schemas.openxmlformats.org/markup-compatibility/2006">
          <mc:Choice Requires="x14">
            <control shapeId="172186" r:id="rId153" name="Check Box 154">
              <controlPr defaultSize="0" autoFill="0" autoLine="0" autoPict="0">
                <anchor moveWithCells="1">
                  <from>
                    <xdr:col>14</xdr:col>
                    <xdr:colOff>25400</xdr:colOff>
                    <xdr:row>56</xdr:row>
                    <xdr:rowOff>139700</xdr:rowOff>
                  </from>
                  <to>
                    <xdr:col>14</xdr:col>
                    <xdr:colOff>330200</xdr:colOff>
                    <xdr:row>58</xdr:row>
                    <xdr:rowOff>25400</xdr:rowOff>
                  </to>
                </anchor>
              </controlPr>
            </control>
          </mc:Choice>
        </mc:AlternateContent>
        <mc:AlternateContent xmlns:mc="http://schemas.openxmlformats.org/markup-compatibility/2006">
          <mc:Choice Requires="x14">
            <control shapeId="172187" r:id="rId154" name="Check Box 155">
              <controlPr defaultSize="0" autoFill="0" autoLine="0" autoPict="0">
                <anchor moveWithCells="1">
                  <from>
                    <xdr:col>14</xdr:col>
                    <xdr:colOff>25400</xdr:colOff>
                    <xdr:row>57</xdr:row>
                    <xdr:rowOff>139700</xdr:rowOff>
                  </from>
                  <to>
                    <xdr:col>14</xdr:col>
                    <xdr:colOff>330200</xdr:colOff>
                    <xdr:row>59</xdr:row>
                    <xdr:rowOff>25400</xdr:rowOff>
                  </to>
                </anchor>
              </controlPr>
            </control>
          </mc:Choice>
        </mc:AlternateContent>
        <mc:AlternateContent xmlns:mc="http://schemas.openxmlformats.org/markup-compatibility/2006">
          <mc:Choice Requires="x14">
            <control shapeId="172188" r:id="rId155" name="Check Box 156">
              <controlPr defaultSize="0" autoFill="0" autoLine="0" autoPict="0">
                <anchor moveWithCells="1">
                  <from>
                    <xdr:col>14</xdr:col>
                    <xdr:colOff>25400</xdr:colOff>
                    <xdr:row>58</xdr:row>
                    <xdr:rowOff>139700</xdr:rowOff>
                  </from>
                  <to>
                    <xdr:col>14</xdr:col>
                    <xdr:colOff>330200</xdr:colOff>
                    <xdr:row>60</xdr:row>
                    <xdr:rowOff>25400</xdr:rowOff>
                  </to>
                </anchor>
              </controlPr>
            </control>
          </mc:Choice>
        </mc:AlternateContent>
        <mc:AlternateContent xmlns:mc="http://schemas.openxmlformats.org/markup-compatibility/2006">
          <mc:Choice Requires="x14">
            <control shapeId="172189" r:id="rId156" name="Check Box 157">
              <controlPr defaultSize="0" autoFill="0" autoLine="0" autoPict="0">
                <anchor moveWithCells="1">
                  <from>
                    <xdr:col>14</xdr:col>
                    <xdr:colOff>25400</xdr:colOff>
                    <xdr:row>59</xdr:row>
                    <xdr:rowOff>139700</xdr:rowOff>
                  </from>
                  <to>
                    <xdr:col>14</xdr:col>
                    <xdr:colOff>330200</xdr:colOff>
                    <xdr:row>61</xdr:row>
                    <xdr:rowOff>25400</xdr:rowOff>
                  </to>
                </anchor>
              </controlPr>
            </control>
          </mc:Choice>
        </mc:AlternateContent>
        <mc:AlternateContent xmlns:mc="http://schemas.openxmlformats.org/markup-compatibility/2006">
          <mc:Choice Requires="x14">
            <control shapeId="172190" r:id="rId157" name="Check Box 158">
              <controlPr defaultSize="0" autoFill="0" autoLine="0" autoPict="0">
                <anchor moveWithCells="1">
                  <from>
                    <xdr:col>14</xdr:col>
                    <xdr:colOff>25400</xdr:colOff>
                    <xdr:row>60</xdr:row>
                    <xdr:rowOff>139700</xdr:rowOff>
                  </from>
                  <to>
                    <xdr:col>14</xdr:col>
                    <xdr:colOff>330200</xdr:colOff>
                    <xdr:row>62</xdr:row>
                    <xdr:rowOff>25400</xdr:rowOff>
                  </to>
                </anchor>
              </controlPr>
            </control>
          </mc:Choice>
        </mc:AlternateContent>
        <mc:AlternateContent xmlns:mc="http://schemas.openxmlformats.org/markup-compatibility/2006">
          <mc:Choice Requires="x14">
            <control shapeId="172191" r:id="rId158" name="Check Box 159">
              <controlPr defaultSize="0" autoFill="0" autoLine="0" autoPict="0">
                <anchor moveWithCells="1">
                  <from>
                    <xdr:col>14</xdr:col>
                    <xdr:colOff>25400</xdr:colOff>
                    <xdr:row>61</xdr:row>
                    <xdr:rowOff>139700</xdr:rowOff>
                  </from>
                  <to>
                    <xdr:col>14</xdr:col>
                    <xdr:colOff>330200</xdr:colOff>
                    <xdr:row>63</xdr:row>
                    <xdr:rowOff>25400</xdr:rowOff>
                  </to>
                </anchor>
              </controlPr>
            </control>
          </mc:Choice>
        </mc:AlternateContent>
        <mc:AlternateContent xmlns:mc="http://schemas.openxmlformats.org/markup-compatibility/2006">
          <mc:Choice Requires="x14">
            <control shapeId="172192" r:id="rId159" name="Check Box 160">
              <controlPr defaultSize="0" autoFill="0" autoLine="0" autoPict="0">
                <anchor moveWithCells="1">
                  <from>
                    <xdr:col>14</xdr:col>
                    <xdr:colOff>25400</xdr:colOff>
                    <xdr:row>62</xdr:row>
                    <xdr:rowOff>139700</xdr:rowOff>
                  </from>
                  <to>
                    <xdr:col>14</xdr:col>
                    <xdr:colOff>330200</xdr:colOff>
                    <xdr:row>64</xdr:row>
                    <xdr:rowOff>25400</xdr:rowOff>
                  </to>
                </anchor>
              </controlPr>
            </control>
          </mc:Choice>
        </mc:AlternateContent>
        <mc:AlternateContent xmlns:mc="http://schemas.openxmlformats.org/markup-compatibility/2006">
          <mc:Choice Requires="x14">
            <control shapeId="172193" r:id="rId160" name="Check Box 161">
              <controlPr defaultSize="0" autoFill="0" autoLine="0" autoPict="0">
                <anchor moveWithCells="1">
                  <from>
                    <xdr:col>14</xdr:col>
                    <xdr:colOff>25400</xdr:colOff>
                    <xdr:row>63</xdr:row>
                    <xdr:rowOff>139700</xdr:rowOff>
                  </from>
                  <to>
                    <xdr:col>14</xdr:col>
                    <xdr:colOff>330200</xdr:colOff>
                    <xdr:row>65</xdr:row>
                    <xdr:rowOff>25400</xdr:rowOff>
                  </to>
                </anchor>
              </controlPr>
            </control>
          </mc:Choice>
        </mc:AlternateContent>
        <mc:AlternateContent xmlns:mc="http://schemas.openxmlformats.org/markup-compatibility/2006">
          <mc:Choice Requires="x14">
            <control shapeId="172194" r:id="rId161" name="Check Box 162">
              <controlPr defaultSize="0" autoFill="0" autoLine="0" autoPict="0">
                <anchor moveWithCells="1">
                  <from>
                    <xdr:col>14</xdr:col>
                    <xdr:colOff>25400</xdr:colOff>
                    <xdr:row>64</xdr:row>
                    <xdr:rowOff>139700</xdr:rowOff>
                  </from>
                  <to>
                    <xdr:col>14</xdr:col>
                    <xdr:colOff>330200</xdr:colOff>
                    <xdr:row>66</xdr:row>
                    <xdr:rowOff>25400</xdr:rowOff>
                  </to>
                </anchor>
              </controlPr>
            </control>
          </mc:Choice>
        </mc:AlternateContent>
        <mc:AlternateContent xmlns:mc="http://schemas.openxmlformats.org/markup-compatibility/2006">
          <mc:Choice Requires="x14">
            <control shapeId="172195" r:id="rId162" name="Check Box 163">
              <controlPr defaultSize="0" autoFill="0" autoLine="0" autoPict="0">
                <anchor moveWithCells="1">
                  <from>
                    <xdr:col>14</xdr:col>
                    <xdr:colOff>25400</xdr:colOff>
                    <xdr:row>65</xdr:row>
                    <xdr:rowOff>139700</xdr:rowOff>
                  </from>
                  <to>
                    <xdr:col>14</xdr:col>
                    <xdr:colOff>330200</xdr:colOff>
                    <xdr:row>67</xdr:row>
                    <xdr:rowOff>25400</xdr:rowOff>
                  </to>
                </anchor>
              </controlPr>
            </control>
          </mc:Choice>
        </mc:AlternateContent>
        <mc:AlternateContent xmlns:mc="http://schemas.openxmlformats.org/markup-compatibility/2006">
          <mc:Choice Requires="x14">
            <control shapeId="172196" r:id="rId163" name="Check Box 164">
              <controlPr defaultSize="0" autoFill="0" autoLine="0" autoPict="0">
                <anchor moveWithCells="1">
                  <from>
                    <xdr:col>14</xdr:col>
                    <xdr:colOff>25400</xdr:colOff>
                    <xdr:row>66</xdr:row>
                    <xdr:rowOff>139700</xdr:rowOff>
                  </from>
                  <to>
                    <xdr:col>14</xdr:col>
                    <xdr:colOff>330200</xdr:colOff>
                    <xdr:row>68</xdr:row>
                    <xdr:rowOff>25400</xdr:rowOff>
                  </to>
                </anchor>
              </controlPr>
            </control>
          </mc:Choice>
        </mc:AlternateContent>
        <mc:AlternateContent xmlns:mc="http://schemas.openxmlformats.org/markup-compatibility/2006">
          <mc:Choice Requires="x14">
            <control shapeId="172197" r:id="rId164" name="Check Box 165">
              <controlPr defaultSize="0" autoFill="0" autoLine="0" autoPict="0">
                <anchor moveWithCells="1">
                  <from>
                    <xdr:col>14</xdr:col>
                    <xdr:colOff>25400</xdr:colOff>
                    <xdr:row>67</xdr:row>
                    <xdr:rowOff>139700</xdr:rowOff>
                  </from>
                  <to>
                    <xdr:col>14</xdr:col>
                    <xdr:colOff>330200</xdr:colOff>
                    <xdr:row>69</xdr:row>
                    <xdr:rowOff>25400</xdr:rowOff>
                  </to>
                </anchor>
              </controlPr>
            </control>
          </mc:Choice>
        </mc:AlternateContent>
        <mc:AlternateContent xmlns:mc="http://schemas.openxmlformats.org/markup-compatibility/2006">
          <mc:Choice Requires="x14">
            <control shapeId="172198" r:id="rId165" name="Check Box 166">
              <controlPr defaultSize="0" autoFill="0" autoLine="0" autoPict="0">
                <anchor moveWithCells="1">
                  <from>
                    <xdr:col>14</xdr:col>
                    <xdr:colOff>25400</xdr:colOff>
                    <xdr:row>68</xdr:row>
                    <xdr:rowOff>139700</xdr:rowOff>
                  </from>
                  <to>
                    <xdr:col>14</xdr:col>
                    <xdr:colOff>330200</xdr:colOff>
                    <xdr:row>70</xdr:row>
                    <xdr:rowOff>25400</xdr:rowOff>
                  </to>
                </anchor>
              </controlPr>
            </control>
          </mc:Choice>
        </mc:AlternateContent>
        <mc:AlternateContent xmlns:mc="http://schemas.openxmlformats.org/markup-compatibility/2006">
          <mc:Choice Requires="x14">
            <control shapeId="172199" r:id="rId166" name="Check Box 167">
              <controlPr defaultSize="0" autoFill="0" autoLine="0" autoPict="0">
                <anchor moveWithCells="1">
                  <from>
                    <xdr:col>14</xdr:col>
                    <xdr:colOff>25400</xdr:colOff>
                    <xdr:row>69</xdr:row>
                    <xdr:rowOff>139700</xdr:rowOff>
                  </from>
                  <to>
                    <xdr:col>14</xdr:col>
                    <xdr:colOff>330200</xdr:colOff>
                    <xdr:row>71</xdr:row>
                    <xdr:rowOff>25400</xdr:rowOff>
                  </to>
                </anchor>
              </controlPr>
            </control>
          </mc:Choice>
        </mc:AlternateContent>
        <mc:AlternateContent xmlns:mc="http://schemas.openxmlformats.org/markup-compatibility/2006">
          <mc:Choice Requires="x14">
            <control shapeId="172200" r:id="rId167" name="Check Box 168">
              <controlPr defaultSize="0" autoFill="0" autoLine="0" autoPict="0">
                <anchor moveWithCells="1">
                  <from>
                    <xdr:col>14</xdr:col>
                    <xdr:colOff>25400</xdr:colOff>
                    <xdr:row>70</xdr:row>
                    <xdr:rowOff>139700</xdr:rowOff>
                  </from>
                  <to>
                    <xdr:col>14</xdr:col>
                    <xdr:colOff>330200</xdr:colOff>
                    <xdr:row>72</xdr:row>
                    <xdr:rowOff>25400</xdr:rowOff>
                  </to>
                </anchor>
              </controlPr>
            </control>
          </mc:Choice>
        </mc:AlternateContent>
        <mc:AlternateContent xmlns:mc="http://schemas.openxmlformats.org/markup-compatibility/2006">
          <mc:Choice Requires="x14">
            <control shapeId="172201" r:id="rId168" name="Check Box 169">
              <controlPr defaultSize="0" autoFill="0" autoLine="0" autoPict="0">
                <anchor moveWithCells="1">
                  <from>
                    <xdr:col>14</xdr:col>
                    <xdr:colOff>25400</xdr:colOff>
                    <xdr:row>71</xdr:row>
                    <xdr:rowOff>139700</xdr:rowOff>
                  </from>
                  <to>
                    <xdr:col>14</xdr:col>
                    <xdr:colOff>330200</xdr:colOff>
                    <xdr:row>73</xdr:row>
                    <xdr:rowOff>25400</xdr:rowOff>
                  </to>
                </anchor>
              </controlPr>
            </control>
          </mc:Choice>
        </mc:AlternateContent>
        <mc:AlternateContent xmlns:mc="http://schemas.openxmlformats.org/markup-compatibility/2006">
          <mc:Choice Requires="x14">
            <control shapeId="172202" r:id="rId169" name="Check Box 170">
              <controlPr defaultSize="0" autoFill="0" autoLine="0" autoPict="0">
                <anchor moveWithCells="1">
                  <from>
                    <xdr:col>14</xdr:col>
                    <xdr:colOff>25400</xdr:colOff>
                    <xdr:row>72</xdr:row>
                    <xdr:rowOff>139700</xdr:rowOff>
                  </from>
                  <to>
                    <xdr:col>14</xdr:col>
                    <xdr:colOff>330200</xdr:colOff>
                    <xdr:row>74</xdr:row>
                    <xdr:rowOff>25400</xdr:rowOff>
                  </to>
                </anchor>
              </controlPr>
            </control>
          </mc:Choice>
        </mc:AlternateContent>
        <mc:AlternateContent xmlns:mc="http://schemas.openxmlformats.org/markup-compatibility/2006">
          <mc:Choice Requires="x14">
            <control shapeId="172203" r:id="rId170" name="Check Box 171">
              <controlPr defaultSize="0" autoFill="0" autoLine="0" autoPict="0">
                <anchor moveWithCells="1">
                  <from>
                    <xdr:col>14</xdr:col>
                    <xdr:colOff>25400</xdr:colOff>
                    <xdr:row>73</xdr:row>
                    <xdr:rowOff>139700</xdr:rowOff>
                  </from>
                  <to>
                    <xdr:col>14</xdr:col>
                    <xdr:colOff>330200</xdr:colOff>
                    <xdr:row>75</xdr:row>
                    <xdr:rowOff>25400</xdr:rowOff>
                  </to>
                </anchor>
              </controlPr>
            </control>
          </mc:Choice>
        </mc:AlternateContent>
        <mc:AlternateContent xmlns:mc="http://schemas.openxmlformats.org/markup-compatibility/2006">
          <mc:Choice Requires="x14">
            <control shapeId="172204" r:id="rId171" name="Check Box 172">
              <controlPr defaultSize="0" autoFill="0" autoLine="0" autoPict="0">
                <anchor moveWithCells="1">
                  <from>
                    <xdr:col>14</xdr:col>
                    <xdr:colOff>25400</xdr:colOff>
                    <xdr:row>75</xdr:row>
                    <xdr:rowOff>139700</xdr:rowOff>
                  </from>
                  <to>
                    <xdr:col>14</xdr:col>
                    <xdr:colOff>330200</xdr:colOff>
                    <xdr:row>77</xdr:row>
                    <xdr:rowOff>25400</xdr:rowOff>
                  </to>
                </anchor>
              </controlPr>
            </control>
          </mc:Choice>
        </mc:AlternateContent>
        <mc:AlternateContent xmlns:mc="http://schemas.openxmlformats.org/markup-compatibility/2006">
          <mc:Choice Requires="x14">
            <control shapeId="172205" r:id="rId172" name="Check Box 173">
              <controlPr defaultSize="0" autoFill="0" autoLine="0" autoPict="0">
                <anchor moveWithCells="1">
                  <from>
                    <xdr:col>14</xdr:col>
                    <xdr:colOff>25400</xdr:colOff>
                    <xdr:row>76</xdr:row>
                    <xdr:rowOff>139700</xdr:rowOff>
                  </from>
                  <to>
                    <xdr:col>14</xdr:col>
                    <xdr:colOff>330200</xdr:colOff>
                    <xdr:row>78</xdr:row>
                    <xdr:rowOff>25400</xdr:rowOff>
                  </to>
                </anchor>
              </controlPr>
            </control>
          </mc:Choice>
        </mc:AlternateContent>
        <mc:AlternateContent xmlns:mc="http://schemas.openxmlformats.org/markup-compatibility/2006">
          <mc:Choice Requires="x14">
            <control shapeId="172206" r:id="rId173" name="Check Box 174">
              <controlPr defaultSize="0" autoFill="0" autoLine="0" autoPict="0">
                <anchor moveWithCells="1">
                  <from>
                    <xdr:col>14</xdr:col>
                    <xdr:colOff>25400</xdr:colOff>
                    <xdr:row>77</xdr:row>
                    <xdr:rowOff>139700</xdr:rowOff>
                  </from>
                  <to>
                    <xdr:col>14</xdr:col>
                    <xdr:colOff>330200</xdr:colOff>
                    <xdr:row>79</xdr:row>
                    <xdr:rowOff>25400</xdr:rowOff>
                  </to>
                </anchor>
              </controlPr>
            </control>
          </mc:Choice>
        </mc:AlternateContent>
        <mc:AlternateContent xmlns:mc="http://schemas.openxmlformats.org/markup-compatibility/2006">
          <mc:Choice Requires="x14">
            <control shapeId="172207" r:id="rId174" name="Check Box 175">
              <controlPr defaultSize="0" autoFill="0" autoLine="0" autoPict="0">
                <anchor moveWithCells="1">
                  <from>
                    <xdr:col>14</xdr:col>
                    <xdr:colOff>25400</xdr:colOff>
                    <xdr:row>78</xdr:row>
                    <xdr:rowOff>139700</xdr:rowOff>
                  </from>
                  <to>
                    <xdr:col>14</xdr:col>
                    <xdr:colOff>330200</xdr:colOff>
                    <xdr:row>80</xdr:row>
                    <xdr:rowOff>25400</xdr:rowOff>
                  </to>
                </anchor>
              </controlPr>
            </control>
          </mc:Choice>
        </mc:AlternateContent>
        <mc:AlternateContent xmlns:mc="http://schemas.openxmlformats.org/markup-compatibility/2006">
          <mc:Choice Requires="x14">
            <control shapeId="172208" r:id="rId175" name="Check Box 176">
              <controlPr defaultSize="0" autoFill="0" autoLine="0" autoPict="0">
                <anchor moveWithCells="1">
                  <from>
                    <xdr:col>14</xdr:col>
                    <xdr:colOff>25400</xdr:colOff>
                    <xdr:row>79</xdr:row>
                    <xdr:rowOff>139700</xdr:rowOff>
                  </from>
                  <to>
                    <xdr:col>14</xdr:col>
                    <xdr:colOff>330200</xdr:colOff>
                    <xdr:row>81</xdr:row>
                    <xdr:rowOff>25400</xdr:rowOff>
                  </to>
                </anchor>
              </controlPr>
            </control>
          </mc:Choice>
        </mc:AlternateContent>
        <mc:AlternateContent xmlns:mc="http://schemas.openxmlformats.org/markup-compatibility/2006">
          <mc:Choice Requires="x14">
            <control shapeId="172209" r:id="rId176" name="Check Box 177">
              <controlPr defaultSize="0" autoFill="0" autoLine="0" autoPict="0">
                <anchor moveWithCells="1">
                  <from>
                    <xdr:col>14</xdr:col>
                    <xdr:colOff>25400</xdr:colOff>
                    <xdr:row>80</xdr:row>
                    <xdr:rowOff>139700</xdr:rowOff>
                  </from>
                  <to>
                    <xdr:col>14</xdr:col>
                    <xdr:colOff>330200</xdr:colOff>
                    <xdr:row>82</xdr:row>
                    <xdr:rowOff>25400</xdr:rowOff>
                  </to>
                </anchor>
              </controlPr>
            </control>
          </mc:Choice>
        </mc:AlternateContent>
        <mc:AlternateContent xmlns:mc="http://schemas.openxmlformats.org/markup-compatibility/2006">
          <mc:Choice Requires="x14">
            <control shapeId="172210" r:id="rId177" name="Check Box 178">
              <controlPr defaultSize="0" autoFill="0" autoLine="0" autoPict="0">
                <anchor moveWithCells="1">
                  <from>
                    <xdr:col>14</xdr:col>
                    <xdr:colOff>25400</xdr:colOff>
                    <xdr:row>81</xdr:row>
                    <xdr:rowOff>139700</xdr:rowOff>
                  </from>
                  <to>
                    <xdr:col>14</xdr:col>
                    <xdr:colOff>330200</xdr:colOff>
                    <xdr:row>83</xdr:row>
                    <xdr:rowOff>25400</xdr:rowOff>
                  </to>
                </anchor>
              </controlPr>
            </control>
          </mc:Choice>
        </mc:AlternateContent>
        <mc:AlternateContent xmlns:mc="http://schemas.openxmlformats.org/markup-compatibility/2006">
          <mc:Choice Requires="x14">
            <control shapeId="172211" r:id="rId178" name="Check Box 179">
              <controlPr defaultSize="0" autoFill="0" autoLine="0" autoPict="0">
                <anchor moveWithCells="1">
                  <from>
                    <xdr:col>14</xdr:col>
                    <xdr:colOff>25400</xdr:colOff>
                    <xdr:row>82</xdr:row>
                    <xdr:rowOff>139700</xdr:rowOff>
                  </from>
                  <to>
                    <xdr:col>14</xdr:col>
                    <xdr:colOff>330200</xdr:colOff>
                    <xdr:row>84</xdr:row>
                    <xdr:rowOff>25400</xdr:rowOff>
                  </to>
                </anchor>
              </controlPr>
            </control>
          </mc:Choice>
        </mc:AlternateContent>
        <mc:AlternateContent xmlns:mc="http://schemas.openxmlformats.org/markup-compatibility/2006">
          <mc:Choice Requires="x14">
            <control shapeId="172212" r:id="rId179" name="Check Box 180">
              <controlPr defaultSize="0" autoFill="0" autoLine="0" autoPict="0">
                <anchor moveWithCells="1">
                  <from>
                    <xdr:col>14</xdr:col>
                    <xdr:colOff>25400</xdr:colOff>
                    <xdr:row>83</xdr:row>
                    <xdr:rowOff>139700</xdr:rowOff>
                  </from>
                  <to>
                    <xdr:col>14</xdr:col>
                    <xdr:colOff>330200</xdr:colOff>
                    <xdr:row>85</xdr:row>
                    <xdr:rowOff>25400</xdr:rowOff>
                  </to>
                </anchor>
              </controlPr>
            </control>
          </mc:Choice>
        </mc:AlternateContent>
        <mc:AlternateContent xmlns:mc="http://schemas.openxmlformats.org/markup-compatibility/2006">
          <mc:Choice Requires="x14">
            <control shapeId="172213" r:id="rId180" name="Check Box 181">
              <controlPr defaultSize="0" autoFill="0" autoLine="0" autoPict="0">
                <anchor moveWithCells="1">
                  <from>
                    <xdr:col>14</xdr:col>
                    <xdr:colOff>25400</xdr:colOff>
                    <xdr:row>84</xdr:row>
                    <xdr:rowOff>139700</xdr:rowOff>
                  </from>
                  <to>
                    <xdr:col>14</xdr:col>
                    <xdr:colOff>330200</xdr:colOff>
                    <xdr:row>86</xdr:row>
                    <xdr:rowOff>25400</xdr:rowOff>
                  </to>
                </anchor>
              </controlPr>
            </control>
          </mc:Choice>
        </mc:AlternateContent>
        <mc:AlternateContent xmlns:mc="http://schemas.openxmlformats.org/markup-compatibility/2006">
          <mc:Choice Requires="x14">
            <control shapeId="172214" r:id="rId181" name="Check Box 182">
              <controlPr defaultSize="0" autoFill="0" autoLine="0" autoPict="0">
                <anchor moveWithCells="1">
                  <from>
                    <xdr:col>14</xdr:col>
                    <xdr:colOff>25400</xdr:colOff>
                    <xdr:row>85</xdr:row>
                    <xdr:rowOff>139700</xdr:rowOff>
                  </from>
                  <to>
                    <xdr:col>14</xdr:col>
                    <xdr:colOff>330200</xdr:colOff>
                    <xdr:row>87</xdr:row>
                    <xdr:rowOff>25400</xdr:rowOff>
                  </to>
                </anchor>
              </controlPr>
            </control>
          </mc:Choice>
        </mc:AlternateContent>
        <mc:AlternateContent xmlns:mc="http://schemas.openxmlformats.org/markup-compatibility/2006">
          <mc:Choice Requires="x14">
            <control shapeId="172215" r:id="rId182" name="Check Box 183">
              <controlPr defaultSize="0" autoFill="0" autoLine="0" autoPict="0">
                <anchor moveWithCells="1">
                  <from>
                    <xdr:col>14</xdr:col>
                    <xdr:colOff>25400</xdr:colOff>
                    <xdr:row>86</xdr:row>
                    <xdr:rowOff>139700</xdr:rowOff>
                  </from>
                  <to>
                    <xdr:col>14</xdr:col>
                    <xdr:colOff>330200</xdr:colOff>
                    <xdr:row>88</xdr:row>
                    <xdr:rowOff>25400</xdr:rowOff>
                  </to>
                </anchor>
              </controlPr>
            </control>
          </mc:Choice>
        </mc:AlternateContent>
        <mc:AlternateContent xmlns:mc="http://schemas.openxmlformats.org/markup-compatibility/2006">
          <mc:Choice Requires="x14">
            <control shapeId="172216" r:id="rId183" name="Check Box 184">
              <controlPr defaultSize="0" autoFill="0" autoLine="0" autoPict="0">
                <anchor moveWithCells="1">
                  <from>
                    <xdr:col>14</xdr:col>
                    <xdr:colOff>25400</xdr:colOff>
                    <xdr:row>87</xdr:row>
                    <xdr:rowOff>139700</xdr:rowOff>
                  </from>
                  <to>
                    <xdr:col>14</xdr:col>
                    <xdr:colOff>330200</xdr:colOff>
                    <xdr:row>89</xdr:row>
                    <xdr:rowOff>25400</xdr:rowOff>
                  </to>
                </anchor>
              </controlPr>
            </control>
          </mc:Choice>
        </mc:AlternateContent>
        <mc:AlternateContent xmlns:mc="http://schemas.openxmlformats.org/markup-compatibility/2006">
          <mc:Choice Requires="x14">
            <control shapeId="172217" r:id="rId184" name="Check Box 185">
              <controlPr defaultSize="0" autoFill="0" autoLine="0" autoPict="0">
                <anchor moveWithCells="1">
                  <from>
                    <xdr:col>14</xdr:col>
                    <xdr:colOff>25400</xdr:colOff>
                    <xdr:row>88</xdr:row>
                    <xdr:rowOff>139700</xdr:rowOff>
                  </from>
                  <to>
                    <xdr:col>14</xdr:col>
                    <xdr:colOff>330200</xdr:colOff>
                    <xdr:row>90</xdr:row>
                    <xdr:rowOff>25400</xdr:rowOff>
                  </to>
                </anchor>
              </controlPr>
            </control>
          </mc:Choice>
        </mc:AlternateContent>
        <mc:AlternateContent xmlns:mc="http://schemas.openxmlformats.org/markup-compatibility/2006">
          <mc:Choice Requires="x14">
            <control shapeId="172218" r:id="rId185" name="Check Box 186">
              <controlPr defaultSize="0" autoFill="0" autoLine="0" autoPict="0">
                <anchor moveWithCells="1">
                  <from>
                    <xdr:col>14</xdr:col>
                    <xdr:colOff>25400</xdr:colOff>
                    <xdr:row>89</xdr:row>
                    <xdr:rowOff>139700</xdr:rowOff>
                  </from>
                  <to>
                    <xdr:col>14</xdr:col>
                    <xdr:colOff>330200</xdr:colOff>
                    <xdr:row>91</xdr:row>
                    <xdr:rowOff>25400</xdr:rowOff>
                  </to>
                </anchor>
              </controlPr>
            </control>
          </mc:Choice>
        </mc:AlternateContent>
        <mc:AlternateContent xmlns:mc="http://schemas.openxmlformats.org/markup-compatibility/2006">
          <mc:Choice Requires="x14">
            <control shapeId="172219" r:id="rId186" name="Check Box 187">
              <controlPr defaultSize="0" autoFill="0" autoLine="0" autoPict="0">
                <anchor moveWithCells="1">
                  <from>
                    <xdr:col>14</xdr:col>
                    <xdr:colOff>25400</xdr:colOff>
                    <xdr:row>90</xdr:row>
                    <xdr:rowOff>139700</xdr:rowOff>
                  </from>
                  <to>
                    <xdr:col>14</xdr:col>
                    <xdr:colOff>330200</xdr:colOff>
                    <xdr:row>92</xdr:row>
                    <xdr:rowOff>25400</xdr:rowOff>
                  </to>
                </anchor>
              </controlPr>
            </control>
          </mc:Choice>
        </mc:AlternateContent>
        <mc:AlternateContent xmlns:mc="http://schemas.openxmlformats.org/markup-compatibility/2006">
          <mc:Choice Requires="x14">
            <control shapeId="172220" r:id="rId187" name="Check Box 188">
              <controlPr defaultSize="0" autoFill="0" autoLine="0" autoPict="0">
                <anchor moveWithCells="1">
                  <from>
                    <xdr:col>14</xdr:col>
                    <xdr:colOff>25400</xdr:colOff>
                    <xdr:row>91</xdr:row>
                    <xdr:rowOff>139700</xdr:rowOff>
                  </from>
                  <to>
                    <xdr:col>14</xdr:col>
                    <xdr:colOff>330200</xdr:colOff>
                    <xdr:row>93</xdr:row>
                    <xdr:rowOff>25400</xdr:rowOff>
                  </to>
                </anchor>
              </controlPr>
            </control>
          </mc:Choice>
        </mc:AlternateContent>
        <mc:AlternateContent xmlns:mc="http://schemas.openxmlformats.org/markup-compatibility/2006">
          <mc:Choice Requires="x14">
            <control shapeId="172221" r:id="rId188" name="Check Box 189">
              <controlPr defaultSize="0" autoFill="0" autoLine="0" autoPict="0">
                <anchor moveWithCells="1">
                  <from>
                    <xdr:col>14</xdr:col>
                    <xdr:colOff>25400</xdr:colOff>
                    <xdr:row>92</xdr:row>
                    <xdr:rowOff>139700</xdr:rowOff>
                  </from>
                  <to>
                    <xdr:col>14</xdr:col>
                    <xdr:colOff>330200</xdr:colOff>
                    <xdr:row>94</xdr:row>
                    <xdr:rowOff>25400</xdr:rowOff>
                  </to>
                </anchor>
              </controlPr>
            </control>
          </mc:Choice>
        </mc:AlternateContent>
        <mc:AlternateContent xmlns:mc="http://schemas.openxmlformats.org/markup-compatibility/2006">
          <mc:Choice Requires="x14">
            <control shapeId="172222" r:id="rId189" name="Check Box 190">
              <controlPr defaultSize="0" autoFill="0" autoLine="0" autoPict="0">
                <anchor moveWithCells="1">
                  <from>
                    <xdr:col>14</xdr:col>
                    <xdr:colOff>25400</xdr:colOff>
                    <xdr:row>94</xdr:row>
                    <xdr:rowOff>139700</xdr:rowOff>
                  </from>
                  <to>
                    <xdr:col>14</xdr:col>
                    <xdr:colOff>330200</xdr:colOff>
                    <xdr:row>96</xdr:row>
                    <xdr:rowOff>25400</xdr:rowOff>
                  </to>
                </anchor>
              </controlPr>
            </control>
          </mc:Choice>
        </mc:AlternateContent>
        <mc:AlternateContent xmlns:mc="http://schemas.openxmlformats.org/markup-compatibility/2006">
          <mc:Choice Requires="x14">
            <control shapeId="172223" r:id="rId190" name="Check Box 191">
              <controlPr defaultSize="0" autoFill="0" autoLine="0" autoPict="0">
                <anchor moveWithCells="1">
                  <from>
                    <xdr:col>14</xdr:col>
                    <xdr:colOff>25400</xdr:colOff>
                    <xdr:row>95</xdr:row>
                    <xdr:rowOff>139700</xdr:rowOff>
                  </from>
                  <to>
                    <xdr:col>14</xdr:col>
                    <xdr:colOff>330200</xdr:colOff>
                    <xdr:row>97</xdr:row>
                    <xdr:rowOff>25400</xdr:rowOff>
                  </to>
                </anchor>
              </controlPr>
            </control>
          </mc:Choice>
        </mc:AlternateContent>
        <mc:AlternateContent xmlns:mc="http://schemas.openxmlformats.org/markup-compatibility/2006">
          <mc:Choice Requires="x14">
            <control shapeId="172224" r:id="rId191" name="Check Box 192">
              <controlPr defaultSize="0" autoFill="0" autoLine="0" autoPict="0">
                <anchor moveWithCells="1">
                  <from>
                    <xdr:col>14</xdr:col>
                    <xdr:colOff>25400</xdr:colOff>
                    <xdr:row>96</xdr:row>
                    <xdr:rowOff>139700</xdr:rowOff>
                  </from>
                  <to>
                    <xdr:col>14</xdr:col>
                    <xdr:colOff>330200</xdr:colOff>
                    <xdr:row>98</xdr:row>
                    <xdr:rowOff>25400</xdr:rowOff>
                  </to>
                </anchor>
              </controlPr>
            </control>
          </mc:Choice>
        </mc:AlternateContent>
        <mc:AlternateContent xmlns:mc="http://schemas.openxmlformats.org/markup-compatibility/2006">
          <mc:Choice Requires="x14">
            <control shapeId="172225" r:id="rId192" name="Check Box 193">
              <controlPr defaultSize="0" autoFill="0" autoLine="0" autoPict="0">
                <anchor moveWithCells="1">
                  <from>
                    <xdr:col>14</xdr:col>
                    <xdr:colOff>25400</xdr:colOff>
                    <xdr:row>97</xdr:row>
                    <xdr:rowOff>139700</xdr:rowOff>
                  </from>
                  <to>
                    <xdr:col>14</xdr:col>
                    <xdr:colOff>330200</xdr:colOff>
                    <xdr:row>99</xdr:row>
                    <xdr:rowOff>25400</xdr:rowOff>
                  </to>
                </anchor>
              </controlPr>
            </control>
          </mc:Choice>
        </mc:AlternateContent>
        <mc:AlternateContent xmlns:mc="http://schemas.openxmlformats.org/markup-compatibility/2006">
          <mc:Choice Requires="x14">
            <control shapeId="172226" r:id="rId193" name="Check Box 194">
              <controlPr defaultSize="0" autoFill="0" autoLine="0" autoPict="0">
                <anchor moveWithCells="1">
                  <from>
                    <xdr:col>14</xdr:col>
                    <xdr:colOff>25400</xdr:colOff>
                    <xdr:row>98</xdr:row>
                    <xdr:rowOff>139700</xdr:rowOff>
                  </from>
                  <to>
                    <xdr:col>14</xdr:col>
                    <xdr:colOff>330200</xdr:colOff>
                    <xdr:row>100</xdr:row>
                    <xdr:rowOff>25400</xdr:rowOff>
                  </to>
                </anchor>
              </controlPr>
            </control>
          </mc:Choice>
        </mc:AlternateContent>
        <mc:AlternateContent xmlns:mc="http://schemas.openxmlformats.org/markup-compatibility/2006">
          <mc:Choice Requires="x14">
            <control shapeId="172227" r:id="rId194" name="Check Box 195">
              <controlPr defaultSize="0" autoFill="0" autoLine="0" autoPict="0">
                <anchor moveWithCells="1">
                  <from>
                    <xdr:col>14</xdr:col>
                    <xdr:colOff>25400</xdr:colOff>
                    <xdr:row>99</xdr:row>
                    <xdr:rowOff>139700</xdr:rowOff>
                  </from>
                  <to>
                    <xdr:col>14</xdr:col>
                    <xdr:colOff>330200</xdr:colOff>
                    <xdr:row>101</xdr:row>
                    <xdr:rowOff>25400</xdr:rowOff>
                  </to>
                </anchor>
              </controlPr>
            </control>
          </mc:Choice>
        </mc:AlternateContent>
        <mc:AlternateContent xmlns:mc="http://schemas.openxmlformats.org/markup-compatibility/2006">
          <mc:Choice Requires="x14">
            <control shapeId="172228" r:id="rId195" name="Check Box 196">
              <controlPr defaultSize="0" autoFill="0" autoLine="0" autoPict="0">
                <anchor moveWithCells="1">
                  <from>
                    <xdr:col>14</xdr:col>
                    <xdr:colOff>25400</xdr:colOff>
                    <xdr:row>100</xdr:row>
                    <xdr:rowOff>139700</xdr:rowOff>
                  </from>
                  <to>
                    <xdr:col>14</xdr:col>
                    <xdr:colOff>330200</xdr:colOff>
                    <xdr:row>102</xdr:row>
                    <xdr:rowOff>25400</xdr:rowOff>
                  </to>
                </anchor>
              </controlPr>
            </control>
          </mc:Choice>
        </mc:AlternateContent>
        <mc:AlternateContent xmlns:mc="http://schemas.openxmlformats.org/markup-compatibility/2006">
          <mc:Choice Requires="x14">
            <control shapeId="172229" r:id="rId196" name="Check Box 197">
              <controlPr defaultSize="0" autoFill="0" autoLine="0" autoPict="0">
                <anchor moveWithCells="1">
                  <from>
                    <xdr:col>14</xdr:col>
                    <xdr:colOff>25400</xdr:colOff>
                    <xdr:row>20</xdr:row>
                    <xdr:rowOff>139700</xdr:rowOff>
                  </from>
                  <to>
                    <xdr:col>14</xdr:col>
                    <xdr:colOff>330200</xdr:colOff>
                    <xdr:row>22</xdr:row>
                    <xdr:rowOff>25400</xdr:rowOff>
                  </to>
                </anchor>
              </controlPr>
            </control>
          </mc:Choice>
        </mc:AlternateContent>
        <mc:AlternateContent xmlns:mc="http://schemas.openxmlformats.org/markup-compatibility/2006">
          <mc:Choice Requires="x14">
            <control shapeId="172230" r:id="rId197" name="Check Box 198">
              <controlPr defaultSize="0" autoFill="0" autoLine="0" autoPict="0">
                <anchor moveWithCells="1">
                  <from>
                    <xdr:col>14</xdr:col>
                    <xdr:colOff>25400</xdr:colOff>
                    <xdr:row>19</xdr:row>
                    <xdr:rowOff>139700</xdr:rowOff>
                  </from>
                  <to>
                    <xdr:col>14</xdr:col>
                    <xdr:colOff>330200</xdr:colOff>
                    <xdr:row>21</xdr:row>
                    <xdr:rowOff>25400</xdr:rowOff>
                  </to>
                </anchor>
              </controlPr>
            </control>
          </mc:Choice>
        </mc:AlternateContent>
        <mc:AlternateContent xmlns:mc="http://schemas.openxmlformats.org/markup-compatibility/2006">
          <mc:Choice Requires="x14">
            <control shapeId="172231" r:id="rId198" name="Check Box 199">
              <controlPr defaultSize="0" autoFill="0" autoLine="0" autoPict="0">
                <anchor moveWithCells="1">
                  <from>
                    <xdr:col>14</xdr:col>
                    <xdr:colOff>25400</xdr:colOff>
                    <xdr:row>21</xdr:row>
                    <xdr:rowOff>139700</xdr:rowOff>
                  </from>
                  <to>
                    <xdr:col>14</xdr:col>
                    <xdr:colOff>330200</xdr:colOff>
                    <xdr:row>23</xdr:row>
                    <xdr:rowOff>25400</xdr:rowOff>
                  </to>
                </anchor>
              </controlPr>
            </control>
          </mc:Choice>
        </mc:AlternateContent>
        <mc:AlternateContent xmlns:mc="http://schemas.openxmlformats.org/markup-compatibility/2006">
          <mc:Choice Requires="x14">
            <control shapeId="172232" r:id="rId199" name="Check Box 200">
              <controlPr defaultSize="0" autoFill="0" autoLine="0" autoPict="0">
                <anchor moveWithCells="1">
                  <from>
                    <xdr:col>14</xdr:col>
                    <xdr:colOff>25400</xdr:colOff>
                    <xdr:row>25</xdr:row>
                    <xdr:rowOff>139700</xdr:rowOff>
                  </from>
                  <to>
                    <xdr:col>14</xdr:col>
                    <xdr:colOff>330200</xdr:colOff>
                    <xdr:row>27</xdr:row>
                    <xdr:rowOff>25400</xdr:rowOff>
                  </to>
                </anchor>
              </controlPr>
            </control>
          </mc:Choice>
        </mc:AlternateContent>
        <mc:AlternateContent xmlns:mc="http://schemas.openxmlformats.org/markup-compatibility/2006">
          <mc:Choice Requires="x14">
            <control shapeId="172233" r:id="rId200" name="Check Box 201">
              <controlPr defaultSize="0" autoFill="0" autoLine="0" autoPict="0">
                <anchor moveWithCells="1">
                  <from>
                    <xdr:col>14</xdr:col>
                    <xdr:colOff>25400</xdr:colOff>
                    <xdr:row>44</xdr:row>
                    <xdr:rowOff>139700</xdr:rowOff>
                  </from>
                  <to>
                    <xdr:col>14</xdr:col>
                    <xdr:colOff>330200</xdr:colOff>
                    <xdr:row>46</xdr:row>
                    <xdr:rowOff>25400</xdr:rowOff>
                  </to>
                </anchor>
              </controlPr>
            </control>
          </mc:Choice>
        </mc:AlternateContent>
        <mc:AlternateContent xmlns:mc="http://schemas.openxmlformats.org/markup-compatibility/2006">
          <mc:Choice Requires="x14">
            <control shapeId="172234" r:id="rId201" name="Check Box 202">
              <controlPr defaultSize="0" autoFill="0" autoLine="0" autoPict="0">
                <anchor moveWithCells="1">
                  <from>
                    <xdr:col>14</xdr:col>
                    <xdr:colOff>25400</xdr:colOff>
                    <xdr:row>74</xdr:row>
                    <xdr:rowOff>139700</xdr:rowOff>
                  </from>
                  <to>
                    <xdr:col>14</xdr:col>
                    <xdr:colOff>330200</xdr:colOff>
                    <xdr:row>76</xdr:row>
                    <xdr:rowOff>25400</xdr:rowOff>
                  </to>
                </anchor>
              </controlPr>
            </control>
          </mc:Choice>
        </mc:AlternateContent>
        <mc:AlternateContent xmlns:mc="http://schemas.openxmlformats.org/markup-compatibility/2006">
          <mc:Choice Requires="x14">
            <control shapeId="172235" r:id="rId202" name="Check Box 203">
              <controlPr defaultSize="0" autoFill="0" autoLine="0" autoPict="0">
                <anchor moveWithCells="1">
                  <from>
                    <xdr:col>14</xdr:col>
                    <xdr:colOff>25400</xdr:colOff>
                    <xdr:row>93</xdr:row>
                    <xdr:rowOff>139700</xdr:rowOff>
                  </from>
                  <to>
                    <xdr:col>14</xdr:col>
                    <xdr:colOff>330200</xdr:colOff>
                    <xdr:row>95</xdr:row>
                    <xdr:rowOff>25400</xdr:rowOff>
                  </to>
                </anchor>
              </controlPr>
            </control>
          </mc:Choice>
        </mc:AlternateContent>
        <mc:AlternateContent xmlns:mc="http://schemas.openxmlformats.org/markup-compatibility/2006">
          <mc:Choice Requires="x14">
            <control shapeId="172236" r:id="rId203" name="Check Box 204">
              <controlPr defaultSize="0" autoFill="0" autoLine="0" autoPict="0">
                <anchor moveWithCells="1">
                  <from>
                    <xdr:col>14</xdr:col>
                    <xdr:colOff>25400</xdr:colOff>
                    <xdr:row>101</xdr:row>
                    <xdr:rowOff>139700</xdr:rowOff>
                  </from>
                  <to>
                    <xdr:col>14</xdr:col>
                    <xdr:colOff>330200</xdr:colOff>
                    <xdr:row>103</xdr:row>
                    <xdr:rowOff>25400</xdr:rowOff>
                  </to>
                </anchor>
              </controlPr>
            </control>
          </mc:Choice>
        </mc:AlternateContent>
        <mc:AlternateContent xmlns:mc="http://schemas.openxmlformats.org/markup-compatibility/2006">
          <mc:Choice Requires="x14">
            <control shapeId="172237" r:id="rId204" name="Check Box 205">
              <controlPr defaultSize="0" autoFill="0" autoLine="0" autoPict="0">
                <anchor moveWithCells="1">
                  <from>
                    <xdr:col>15</xdr:col>
                    <xdr:colOff>25400</xdr:colOff>
                    <xdr:row>2</xdr:row>
                    <xdr:rowOff>139700</xdr:rowOff>
                  </from>
                  <to>
                    <xdr:col>15</xdr:col>
                    <xdr:colOff>330200</xdr:colOff>
                    <xdr:row>4</xdr:row>
                    <xdr:rowOff>25400</xdr:rowOff>
                  </to>
                </anchor>
              </controlPr>
            </control>
          </mc:Choice>
        </mc:AlternateContent>
        <mc:AlternateContent xmlns:mc="http://schemas.openxmlformats.org/markup-compatibility/2006">
          <mc:Choice Requires="x14">
            <control shapeId="172238" r:id="rId205" name="Check Box 206">
              <controlPr defaultSize="0" autoFill="0" autoLine="0" autoPict="0">
                <anchor moveWithCells="1">
                  <from>
                    <xdr:col>15</xdr:col>
                    <xdr:colOff>25400</xdr:colOff>
                    <xdr:row>3</xdr:row>
                    <xdr:rowOff>139700</xdr:rowOff>
                  </from>
                  <to>
                    <xdr:col>15</xdr:col>
                    <xdr:colOff>330200</xdr:colOff>
                    <xdr:row>5</xdr:row>
                    <xdr:rowOff>25400</xdr:rowOff>
                  </to>
                </anchor>
              </controlPr>
            </control>
          </mc:Choice>
        </mc:AlternateContent>
        <mc:AlternateContent xmlns:mc="http://schemas.openxmlformats.org/markup-compatibility/2006">
          <mc:Choice Requires="x14">
            <control shapeId="172239" r:id="rId206" name="Check Box 207">
              <controlPr defaultSize="0" autoFill="0" autoLine="0" autoPict="0">
                <anchor moveWithCells="1">
                  <from>
                    <xdr:col>15</xdr:col>
                    <xdr:colOff>25400</xdr:colOff>
                    <xdr:row>4</xdr:row>
                    <xdr:rowOff>139700</xdr:rowOff>
                  </from>
                  <to>
                    <xdr:col>15</xdr:col>
                    <xdr:colOff>330200</xdr:colOff>
                    <xdr:row>6</xdr:row>
                    <xdr:rowOff>25400</xdr:rowOff>
                  </to>
                </anchor>
              </controlPr>
            </control>
          </mc:Choice>
        </mc:AlternateContent>
        <mc:AlternateContent xmlns:mc="http://schemas.openxmlformats.org/markup-compatibility/2006">
          <mc:Choice Requires="x14">
            <control shapeId="172240" r:id="rId207" name="Check Box 208">
              <controlPr defaultSize="0" autoFill="0" autoLine="0" autoPict="0">
                <anchor moveWithCells="1">
                  <from>
                    <xdr:col>15</xdr:col>
                    <xdr:colOff>25400</xdr:colOff>
                    <xdr:row>5</xdr:row>
                    <xdr:rowOff>139700</xdr:rowOff>
                  </from>
                  <to>
                    <xdr:col>15</xdr:col>
                    <xdr:colOff>330200</xdr:colOff>
                    <xdr:row>7</xdr:row>
                    <xdr:rowOff>25400</xdr:rowOff>
                  </to>
                </anchor>
              </controlPr>
            </control>
          </mc:Choice>
        </mc:AlternateContent>
        <mc:AlternateContent xmlns:mc="http://schemas.openxmlformats.org/markup-compatibility/2006">
          <mc:Choice Requires="x14">
            <control shapeId="172241" r:id="rId208" name="Check Box 209">
              <controlPr defaultSize="0" autoFill="0" autoLine="0" autoPict="0">
                <anchor moveWithCells="1">
                  <from>
                    <xdr:col>15</xdr:col>
                    <xdr:colOff>25400</xdr:colOff>
                    <xdr:row>6</xdr:row>
                    <xdr:rowOff>139700</xdr:rowOff>
                  </from>
                  <to>
                    <xdr:col>15</xdr:col>
                    <xdr:colOff>330200</xdr:colOff>
                    <xdr:row>8</xdr:row>
                    <xdr:rowOff>25400</xdr:rowOff>
                  </to>
                </anchor>
              </controlPr>
            </control>
          </mc:Choice>
        </mc:AlternateContent>
        <mc:AlternateContent xmlns:mc="http://schemas.openxmlformats.org/markup-compatibility/2006">
          <mc:Choice Requires="x14">
            <control shapeId="172242" r:id="rId209" name="Check Box 210">
              <controlPr defaultSize="0" autoFill="0" autoLine="0" autoPict="0">
                <anchor moveWithCells="1">
                  <from>
                    <xdr:col>15</xdr:col>
                    <xdr:colOff>25400</xdr:colOff>
                    <xdr:row>7</xdr:row>
                    <xdr:rowOff>139700</xdr:rowOff>
                  </from>
                  <to>
                    <xdr:col>15</xdr:col>
                    <xdr:colOff>330200</xdr:colOff>
                    <xdr:row>9</xdr:row>
                    <xdr:rowOff>25400</xdr:rowOff>
                  </to>
                </anchor>
              </controlPr>
            </control>
          </mc:Choice>
        </mc:AlternateContent>
        <mc:AlternateContent xmlns:mc="http://schemas.openxmlformats.org/markup-compatibility/2006">
          <mc:Choice Requires="x14">
            <control shapeId="172243" r:id="rId210" name="Check Box 211">
              <controlPr defaultSize="0" autoFill="0" autoLine="0" autoPict="0">
                <anchor moveWithCells="1">
                  <from>
                    <xdr:col>15</xdr:col>
                    <xdr:colOff>25400</xdr:colOff>
                    <xdr:row>8</xdr:row>
                    <xdr:rowOff>139700</xdr:rowOff>
                  </from>
                  <to>
                    <xdr:col>15</xdr:col>
                    <xdr:colOff>330200</xdr:colOff>
                    <xdr:row>10</xdr:row>
                    <xdr:rowOff>25400</xdr:rowOff>
                  </to>
                </anchor>
              </controlPr>
            </control>
          </mc:Choice>
        </mc:AlternateContent>
        <mc:AlternateContent xmlns:mc="http://schemas.openxmlformats.org/markup-compatibility/2006">
          <mc:Choice Requires="x14">
            <control shapeId="172244" r:id="rId211" name="Check Box 212">
              <controlPr defaultSize="0" autoFill="0" autoLine="0" autoPict="0">
                <anchor moveWithCells="1">
                  <from>
                    <xdr:col>15</xdr:col>
                    <xdr:colOff>25400</xdr:colOff>
                    <xdr:row>9</xdr:row>
                    <xdr:rowOff>139700</xdr:rowOff>
                  </from>
                  <to>
                    <xdr:col>15</xdr:col>
                    <xdr:colOff>330200</xdr:colOff>
                    <xdr:row>11</xdr:row>
                    <xdr:rowOff>25400</xdr:rowOff>
                  </to>
                </anchor>
              </controlPr>
            </control>
          </mc:Choice>
        </mc:AlternateContent>
        <mc:AlternateContent xmlns:mc="http://schemas.openxmlformats.org/markup-compatibility/2006">
          <mc:Choice Requires="x14">
            <control shapeId="172245" r:id="rId212" name="Check Box 213">
              <controlPr defaultSize="0" autoFill="0" autoLine="0" autoPict="0">
                <anchor moveWithCells="1">
                  <from>
                    <xdr:col>15</xdr:col>
                    <xdr:colOff>25400</xdr:colOff>
                    <xdr:row>10</xdr:row>
                    <xdr:rowOff>139700</xdr:rowOff>
                  </from>
                  <to>
                    <xdr:col>15</xdr:col>
                    <xdr:colOff>330200</xdr:colOff>
                    <xdr:row>12</xdr:row>
                    <xdr:rowOff>25400</xdr:rowOff>
                  </to>
                </anchor>
              </controlPr>
            </control>
          </mc:Choice>
        </mc:AlternateContent>
        <mc:AlternateContent xmlns:mc="http://schemas.openxmlformats.org/markup-compatibility/2006">
          <mc:Choice Requires="x14">
            <control shapeId="172246" r:id="rId213" name="Check Box 214">
              <controlPr defaultSize="0" autoFill="0" autoLine="0" autoPict="0">
                <anchor moveWithCells="1">
                  <from>
                    <xdr:col>15</xdr:col>
                    <xdr:colOff>25400</xdr:colOff>
                    <xdr:row>11</xdr:row>
                    <xdr:rowOff>139700</xdr:rowOff>
                  </from>
                  <to>
                    <xdr:col>15</xdr:col>
                    <xdr:colOff>330200</xdr:colOff>
                    <xdr:row>13</xdr:row>
                    <xdr:rowOff>25400</xdr:rowOff>
                  </to>
                </anchor>
              </controlPr>
            </control>
          </mc:Choice>
        </mc:AlternateContent>
        <mc:AlternateContent xmlns:mc="http://schemas.openxmlformats.org/markup-compatibility/2006">
          <mc:Choice Requires="x14">
            <control shapeId="172247" r:id="rId214" name="Check Box 215">
              <controlPr defaultSize="0" autoFill="0" autoLine="0" autoPict="0">
                <anchor moveWithCells="1">
                  <from>
                    <xdr:col>15</xdr:col>
                    <xdr:colOff>25400</xdr:colOff>
                    <xdr:row>12</xdr:row>
                    <xdr:rowOff>139700</xdr:rowOff>
                  </from>
                  <to>
                    <xdr:col>15</xdr:col>
                    <xdr:colOff>330200</xdr:colOff>
                    <xdr:row>14</xdr:row>
                    <xdr:rowOff>25400</xdr:rowOff>
                  </to>
                </anchor>
              </controlPr>
            </control>
          </mc:Choice>
        </mc:AlternateContent>
        <mc:AlternateContent xmlns:mc="http://schemas.openxmlformats.org/markup-compatibility/2006">
          <mc:Choice Requires="x14">
            <control shapeId="172248" r:id="rId215" name="Check Box 216">
              <controlPr defaultSize="0" autoFill="0" autoLine="0" autoPict="0">
                <anchor moveWithCells="1">
                  <from>
                    <xdr:col>15</xdr:col>
                    <xdr:colOff>25400</xdr:colOff>
                    <xdr:row>13</xdr:row>
                    <xdr:rowOff>139700</xdr:rowOff>
                  </from>
                  <to>
                    <xdr:col>15</xdr:col>
                    <xdr:colOff>330200</xdr:colOff>
                    <xdr:row>15</xdr:row>
                    <xdr:rowOff>25400</xdr:rowOff>
                  </to>
                </anchor>
              </controlPr>
            </control>
          </mc:Choice>
        </mc:AlternateContent>
        <mc:AlternateContent xmlns:mc="http://schemas.openxmlformats.org/markup-compatibility/2006">
          <mc:Choice Requires="x14">
            <control shapeId="172249" r:id="rId216" name="Check Box 217">
              <controlPr defaultSize="0" autoFill="0" autoLine="0" autoPict="0">
                <anchor moveWithCells="1">
                  <from>
                    <xdr:col>15</xdr:col>
                    <xdr:colOff>25400</xdr:colOff>
                    <xdr:row>14</xdr:row>
                    <xdr:rowOff>139700</xdr:rowOff>
                  </from>
                  <to>
                    <xdr:col>15</xdr:col>
                    <xdr:colOff>330200</xdr:colOff>
                    <xdr:row>16</xdr:row>
                    <xdr:rowOff>25400</xdr:rowOff>
                  </to>
                </anchor>
              </controlPr>
            </control>
          </mc:Choice>
        </mc:AlternateContent>
        <mc:AlternateContent xmlns:mc="http://schemas.openxmlformats.org/markup-compatibility/2006">
          <mc:Choice Requires="x14">
            <control shapeId="172250" r:id="rId217" name="Check Box 218">
              <controlPr defaultSize="0" autoFill="0" autoLine="0" autoPict="0">
                <anchor moveWithCells="1">
                  <from>
                    <xdr:col>15</xdr:col>
                    <xdr:colOff>25400</xdr:colOff>
                    <xdr:row>15</xdr:row>
                    <xdr:rowOff>139700</xdr:rowOff>
                  </from>
                  <to>
                    <xdr:col>15</xdr:col>
                    <xdr:colOff>330200</xdr:colOff>
                    <xdr:row>17</xdr:row>
                    <xdr:rowOff>25400</xdr:rowOff>
                  </to>
                </anchor>
              </controlPr>
            </control>
          </mc:Choice>
        </mc:AlternateContent>
        <mc:AlternateContent xmlns:mc="http://schemas.openxmlformats.org/markup-compatibility/2006">
          <mc:Choice Requires="x14">
            <control shapeId="172251" r:id="rId218" name="Check Box 219">
              <controlPr defaultSize="0" autoFill="0" autoLine="0" autoPict="0">
                <anchor moveWithCells="1">
                  <from>
                    <xdr:col>15</xdr:col>
                    <xdr:colOff>25400</xdr:colOff>
                    <xdr:row>16</xdr:row>
                    <xdr:rowOff>139700</xdr:rowOff>
                  </from>
                  <to>
                    <xdr:col>15</xdr:col>
                    <xdr:colOff>330200</xdr:colOff>
                    <xdr:row>18</xdr:row>
                    <xdr:rowOff>25400</xdr:rowOff>
                  </to>
                </anchor>
              </controlPr>
            </control>
          </mc:Choice>
        </mc:AlternateContent>
        <mc:AlternateContent xmlns:mc="http://schemas.openxmlformats.org/markup-compatibility/2006">
          <mc:Choice Requires="x14">
            <control shapeId="172252" r:id="rId219" name="Check Box 220">
              <controlPr defaultSize="0" autoFill="0" autoLine="0" autoPict="0">
                <anchor moveWithCells="1">
                  <from>
                    <xdr:col>15</xdr:col>
                    <xdr:colOff>25400</xdr:colOff>
                    <xdr:row>17</xdr:row>
                    <xdr:rowOff>139700</xdr:rowOff>
                  </from>
                  <to>
                    <xdr:col>15</xdr:col>
                    <xdr:colOff>330200</xdr:colOff>
                    <xdr:row>19</xdr:row>
                    <xdr:rowOff>25400</xdr:rowOff>
                  </to>
                </anchor>
              </controlPr>
            </control>
          </mc:Choice>
        </mc:AlternateContent>
        <mc:AlternateContent xmlns:mc="http://schemas.openxmlformats.org/markup-compatibility/2006">
          <mc:Choice Requires="x14">
            <control shapeId="172253" r:id="rId220" name="Check Box 221">
              <controlPr defaultSize="0" autoFill="0" autoLine="0" autoPict="0">
                <anchor moveWithCells="1">
                  <from>
                    <xdr:col>15</xdr:col>
                    <xdr:colOff>25400</xdr:colOff>
                    <xdr:row>18</xdr:row>
                    <xdr:rowOff>139700</xdr:rowOff>
                  </from>
                  <to>
                    <xdr:col>15</xdr:col>
                    <xdr:colOff>330200</xdr:colOff>
                    <xdr:row>20</xdr:row>
                    <xdr:rowOff>25400</xdr:rowOff>
                  </to>
                </anchor>
              </controlPr>
            </control>
          </mc:Choice>
        </mc:AlternateContent>
        <mc:AlternateContent xmlns:mc="http://schemas.openxmlformats.org/markup-compatibility/2006">
          <mc:Choice Requires="x14">
            <control shapeId="172254" r:id="rId221" name="Check Box 222">
              <controlPr defaultSize="0" autoFill="0" autoLine="0" autoPict="0">
                <anchor moveWithCells="1">
                  <from>
                    <xdr:col>15</xdr:col>
                    <xdr:colOff>25400</xdr:colOff>
                    <xdr:row>19</xdr:row>
                    <xdr:rowOff>139700</xdr:rowOff>
                  </from>
                  <to>
                    <xdr:col>15</xdr:col>
                    <xdr:colOff>330200</xdr:colOff>
                    <xdr:row>21</xdr:row>
                    <xdr:rowOff>25400</xdr:rowOff>
                  </to>
                </anchor>
              </controlPr>
            </control>
          </mc:Choice>
        </mc:AlternateContent>
        <mc:AlternateContent xmlns:mc="http://schemas.openxmlformats.org/markup-compatibility/2006">
          <mc:Choice Requires="x14">
            <control shapeId="172255" r:id="rId222" name="Check Box 223">
              <controlPr defaultSize="0" autoFill="0" autoLine="0" autoPict="0">
                <anchor moveWithCells="1">
                  <from>
                    <xdr:col>15</xdr:col>
                    <xdr:colOff>25400</xdr:colOff>
                    <xdr:row>20</xdr:row>
                    <xdr:rowOff>139700</xdr:rowOff>
                  </from>
                  <to>
                    <xdr:col>15</xdr:col>
                    <xdr:colOff>330200</xdr:colOff>
                    <xdr:row>22</xdr:row>
                    <xdr:rowOff>25400</xdr:rowOff>
                  </to>
                </anchor>
              </controlPr>
            </control>
          </mc:Choice>
        </mc:AlternateContent>
        <mc:AlternateContent xmlns:mc="http://schemas.openxmlformats.org/markup-compatibility/2006">
          <mc:Choice Requires="x14">
            <control shapeId="172256" r:id="rId223" name="Check Box 224">
              <controlPr defaultSize="0" autoFill="0" autoLine="0" autoPict="0">
                <anchor moveWithCells="1">
                  <from>
                    <xdr:col>15</xdr:col>
                    <xdr:colOff>25400</xdr:colOff>
                    <xdr:row>21</xdr:row>
                    <xdr:rowOff>139700</xdr:rowOff>
                  </from>
                  <to>
                    <xdr:col>15</xdr:col>
                    <xdr:colOff>330200</xdr:colOff>
                    <xdr:row>23</xdr:row>
                    <xdr:rowOff>25400</xdr:rowOff>
                  </to>
                </anchor>
              </controlPr>
            </control>
          </mc:Choice>
        </mc:AlternateContent>
        <mc:AlternateContent xmlns:mc="http://schemas.openxmlformats.org/markup-compatibility/2006">
          <mc:Choice Requires="x14">
            <control shapeId="172257" r:id="rId224" name="Check Box 225">
              <controlPr defaultSize="0" autoFill="0" autoLine="0" autoPict="0">
                <anchor moveWithCells="1">
                  <from>
                    <xdr:col>15</xdr:col>
                    <xdr:colOff>25400</xdr:colOff>
                    <xdr:row>22</xdr:row>
                    <xdr:rowOff>139700</xdr:rowOff>
                  </from>
                  <to>
                    <xdr:col>15</xdr:col>
                    <xdr:colOff>330200</xdr:colOff>
                    <xdr:row>24</xdr:row>
                    <xdr:rowOff>25400</xdr:rowOff>
                  </to>
                </anchor>
              </controlPr>
            </control>
          </mc:Choice>
        </mc:AlternateContent>
        <mc:AlternateContent xmlns:mc="http://schemas.openxmlformats.org/markup-compatibility/2006">
          <mc:Choice Requires="x14">
            <control shapeId="172258" r:id="rId225" name="Check Box 226">
              <controlPr defaultSize="0" autoFill="0" autoLine="0" autoPict="0">
                <anchor moveWithCells="1">
                  <from>
                    <xdr:col>15</xdr:col>
                    <xdr:colOff>25400</xdr:colOff>
                    <xdr:row>23</xdr:row>
                    <xdr:rowOff>139700</xdr:rowOff>
                  </from>
                  <to>
                    <xdr:col>15</xdr:col>
                    <xdr:colOff>330200</xdr:colOff>
                    <xdr:row>25</xdr:row>
                    <xdr:rowOff>25400</xdr:rowOff>
                  </to>
                </anchor>
              </controlPr>
            </control>
          </mc:Choice>
        </mc:AlternateContent>
        <mc:AlternateContent xmlns:mc="http://schemas.openxmlformats.org/markup-compatibility/2006">
          <mc:Choice Requires="x14">
            <control shapeId="172259" r:id="rId226" name="Check Box 227">
              <controlPr defaultSize="0" autoFill="0" autoLine="0" autoPict="0">
                <anchor moveWithCells="1">
                  <from>
                    <xdr:col>15</xdr:col>
                    <xdr:colOff>25400</xdr:colOff>
                    <xdr:row>24</xdr:row>
                    <xdr:rowOff>139700</xdr:rowOff>
                  </from>
                  <to>
                    <xdr:col>15</xdr:col>
                    <xdr:colOff>330200</xdr:colOff>
                    <xdr:row>26</xdr:row>
                    <xdr:rowOff>25400</xdr:rowOff>
                  </to>
                </anchor>
              </controlPr>
            </control>
          </mc:Choice>
        </mc:AlternateContent>
        <mc:AlternateContent xmlns:mc="http://schemas.openxmlformats.org/markup-compatibility/2006">
          <mc:Choice Requires="x14">
            <control shapeId="172260" r:id="rId227" name="Check Box 228">
              <controlPr defaultSize="0" autoFill="0" autoLine="0" autoPict="0">
                <anchor moveWithCells="1">
                  <from>
                    <xdr:col>15</xdr:col>
                    <xdr:colOff>25400</xdr:colOff>
                    <xdr:row>25</xdr:row>
                    <xdr:rowOff>139700</xdr:rowOff>
                  </from>
                  <to>
                    <xdr:col>15</xdr:col>
                    <xdr:colOff>330200</xdr:colOff>
                    <xdr:row>27</xdr:row>
                    <xdr:rowOff>25400</xdr:rowOff>
                  </to>
                </anchor>
              </controlPr>
            </control>
          </mc:Choice>
        </mc:AlternateContent>
        <mc:AlternateContent xmlns:mc="http://schemas.openxmlformats.org/markup-compatibility/2006">
          <mc:Choice Requires="x14">
            <control shapeId="172261" r:id="rId228" name="Check Box 229">
              <controlPr defaultSize="0" autoFill="0" autoLine="0" autoPict="0">
                <anchor moveWithCells="1">
                  <from>
                    <xdr:col>15</xdr:col>
                    <xdr:colOff>25400</xdr:colOff>
                    <xdr:row>26</xdr:row>
                    <xdr:rowOff>139700</xdr:rowOff>
                  </from>
                  <to>
                    <xdr:col>15</xdr:col>
                    <xdr:colOff>330200</xdr:colOff>
                    <xdr:row>28</xdr:row>
                    <xdr:rowOff>25400</xdr:rowOff>
                  </to>
                </anchor>
              </controlPr>
            </control>
          </mc:Choice>
        </mc:AlternateContent>
        <mc:AlternateContent xmlns:mc="http://schemas.openxmlformats.org/markup-compatibility/2006">
          <mc:Choice Requires="x14">
            <control shapeId="172262" r:id="rId229" name="Check Box 230">
              <controlPr defaultSize="0" autoFill="0" autoLine="0" autoPict="0">
                <anchor moveWithCells="1">
                  <from>
                    <xdr:col>15</xdr:col>
                    <xdr:colOff>25400</xdr:colOff>
                    <xdr:row>27</xdr:row>
                    <xdr:rowOff>139700</xdr:rowOff>
                  </from>
                  <to>
                    <xdr:col>15</xdr:col>
                    <xdr:colOff>330200</xdr:colOff>
                    <xdr:row>29</xdr:row>
                    <xdr:rowOff>25400</xdr:rowOff>
                  </to>
                </anchor>
              </controlPr>
            </control>
          </mc:Choice>
        </mc:AlternateContent>
        <mc:AlternateContent xmlns:mc="http://schemas.openxmlformats.org/markup-compatibility/2006">
          <mc:Choice Requires="x14">
            <control shapeId="172263" r:id="rId230" name="Check Box 231">
              <controlPr defaultSize="0" autoFill="0" autoLine="0" autoPict="0">
                <anchor moveWithCells="1">
                  <from>
                    <xdr:col>15</xdr:col>
                    <xdr:colOff>25400</xdr:colOff>
                    <xdr:row>28</xdr:row>
                    <xdr:rowOff>139700</xdr:rowOff>
                  </from>
                  <to>
                    <xdr:col>15</xdr:col>
                    <xdr:colOff>330200</xdr:colOff>
                    <xdr:row>30</xdr:row>
                    <xdr:rowOff>25400</xdr:rowOff>
                  </to>
                </anchor>
              </controlPr>
            </control>
          </mc:Choice>
        </mc:AlternateContent>
        <mc:AlternateContent xmlns:mc="http://schemas.openxmlformats.org/markup-compatibility/2006">
          <mc:Choice Requires="x14">
            <control shapeId="172264" r:id="rId231" name="Check Box 232">
              <controlPr defaultSize="0" autoFill="0" autoLine="0" autoPict="0">
                <anchor moveWithCells="1">
                  <from>
                    <xdr:col>15</xdr:col>
                    <xdr:colOff>25400</xdr:colOff>
                    <xdr:row>29</xdr:row>
                    <xdr:rowOff>139700</xdr:rowOff>
                  </from>
                  <to>
                    <xdr:col>15</xdr:col>
                    <xdr:colOff>330200</xdr:colOff>
                    <xdr:row>31</xdr:row>
                    <xdr:rowOff>25400</xdr:rowOff>
                  </to>
                </anchor>
              </controlPr>
            </control>
          </mc:Choice>
        </mc:AlternateContent>
        <mc:AlternateContent xmlns:mc="http://schemas.openxmlformats.org/markup-compatibility/2006">
          <mc:Choice Requires="x14">
            <control shapeId="172265" r:id="rId232" name="Check Box 233">
              <controlPr defaultSize="0" autoFill="0" autoLine="0" autoPict="0">
                <anchor moveWithCells="1">
                  <from>
                    <xdr:col>15</xdr:col>
                    <xdr:colOff>25400</xdr:colOff>
                    <xdr:row>30</xdr:row>
                    <xdr:rowOff>139700</xdr:rowOff>
                  </from>
                  <to>
                    <xdr:col>15</xdr:col>
                    <xdr:colOff>330200</xdr:colOff>
                    <xdr:row>32</xdr:row>
                    <xdr:rowOff>25400</xdr:rowOff>
                  </to>
                </anchor>
              </controlPr>
            </control>
          </mc:Choice>
        </mc:AlternateContent>
        <mc:AlternateContent xmlns:mc="http://schemas.openxmlformats.org/markup-compatibility/2006">
          <mc:Choice Requires="x14">
            <control shapeId="172266" r:id="rId233" name="Check Box 234">
              <controlPr defaultSize="0" autoFill="0" autoLine="0" autoPict="0">
                <anchor moveWithCells="1">
                  <from>
                    <xdr:col>15</xdr:col>
                    <xdr:colOff>25400</xdr:colOff>
                    <xdr:row>31</xdr:row>
                    <xdr:rowOff>139700</xdr:rowOff>
                  </from>
                  <to>
                    <xdr:col>15</xdr:col>
                    <xdr:colOff>330200</xdr:colOff>
                    <xdr:row>33</xdr:row>
                    <xdr:rowOff>25400</xdr:rowOff>
                  </to>
                </anchor>
              </controlPr>
            </control>
          </mc:Choice>
        </mc:AlternateContent>
        <mc:AlternateContent xmlns:mc="http://schemas.openxmlformats.org/markup-compatibility/2006">
          <mc:Choice Requires="x14">
            <control shapeId="172267" r:id="rId234" name="Check Box 235">
              <controlPr defaultSize="0" autoFill="0" autoLine="0" autoPict="0">
                <anchor moveWithCells="1">
                  <from>
                    <xdr:col>15</xdr:col>
                    <xdr:colOff>25400</xdr:colOff>
                    <xdr:row>32</xdr:row>
                    <xdr:rowOff>139700</xdr:rowOff>
                  </from>
                  <to>
                    <xdr:col>15</xdr:col>
                    <xdr:colOff>330200</xdr:colOff>
                    <xdr:row>34</xdr:row>
                    <xdr:rowOff>25400</xdr:rowOff>
                  </to>
                </anchor>
              </controlPr>
            </control>
          </mc:Choice>
        </mc:AlternateContent>
        <mc:AlternateContent xmlns:mc="http://schemas.openxmlformats.org/markup-compatibility/2006">
          <mc:Choice Requires="x14">
            <control shapeId="172268" r:id="rId235" name="Check Box 236">
              <controlPr defaultSize="0" autoFill="0" autoLine="0" autoPict="0">
                <anchor moveWithCells="1">
                  <from>
                    <xdr:col>15</xdr:col>
                    <xdr:colOff>25400</xdr:colOff>
                    <xdr:row>33</xdr:row>
                    <xdr:rowOff>139700</xdr:rowOff>
                  </from>
                  <to>
                    <xdr:col>15</xdr:col>
                    <xdr:colOff>330200</xdr:colOff>
                    <xdr:row>35</xdr:row>
                    <xdr:rowOff>25400</xdr:rowOff>
                  </to>
                </anchor>
              </controlPr>
            </control>
          </mc:Choice>
        </mc:AlternateContent>
        <mc:AlternateContent xmlns:mc="http://schemas.openxmlformats.org/markup-compatibility/2006">
          <mc:Choice Requires="x14">
            <control shapeId="172269" r:id="rId236" name="Check Box 237">
              <controlPr defaultSize="0" autoFill="0" autoLine="0" autoPict="0">
                <anchor moveWithCells="1">
                  <from>
                    <xdr:col>15</xdr:col>
                    <xdr:colOff>25400</xdr:colOff>
                    <xdr:row>34</xdr:row>
                    <xdr:rowOff>139700</xdr:rowOff>
                  </from>
                  <to>
                    <xdr:col>15</xdr:col>
                    <xdr:colOff>330200</xdr:colOff>
                    <xdr:row>36</xdr:row>
                    <xdr:rowOff>25400</xdr:rowOff>
                  </to>
                </anchor>
              </controlPr>
            </control>
          </mc:Choice>
        </mc:AlternateContent>
        <mc:AlternateContent xmlns:mc="http://schemas.openxmlformats.org/markup-compatibility/2006">
          <mc:Choice Requires="x14">
            <control shapeId="172270" r:id="rId237" name="Check Box 238">
              <controlPr defaultSize="0" autoFill="0" autoLine="0" autoPict="0">
                <anchor moveWithCells="1">
                  <from>
                    <xdr:col>15</xdr:col>
                    <xdr:colOff>25400</xdr:colOff>
                    <xdr:row>35</xdr:row>
                    <xdr:rowOff>139700</xdr:rowOff>
                  </from>
                  <to>
                    <xdr:col>15</xdr:col>
                    <xdr:colOff>330200</xdr:colOff>
                    <xdr:row>37</xdr:row>
                    <xdr:rowOff>25400</xdr:rowOff>
                  </to>
                </anchor>
              </controlPr>
            </control>
          </mc:Choice>
        </mc:AlternateContent>
        <mc:AlternateContent xmlns:mc="http://schemas.openxmlformats.org/markup-compatibility/2006">
          <mc:Choice Requires="x14">
            <control shapeId="172271" r:id="rId238" name="Check Box 239">
              <controlPr defaultSize="0" autoFill="0" autoLine="0" autoPict="0">
                <anchor moveWithCells="1">
                  <from>
                    <xdr:col>15</xdr:col>
                    <xdr:colOff>25400</xdr:colOff>
                    <xdr:row>36</xdr:row>
                    <xdr:rowOff>139700</xdr:rowOff>
                  </from>
                  <to>
                    <xdr:col>15</xdr:col>
                    <xdr:colOff>330200</xdr:colOff>
                    <xdr:row>38</xdr:row>
                    <xdr:rowOff>25400</xdr:rowOff>
                  </to>
                </anchor>
              </controlPr>
            </control>
          </mc:Choice>
        </mc:AlternateContent>
        <mc:AlternateContent xmlns:mc="http://schemas.openxmlformats.org/markup-compatibility/2006">
          <mc:Choice Requires="x14">
            <control shapeId="172272" r:id="rId239" name="Check Box 240">
              <controlPr defaultSize="0" autoFill="0" autoLine="0" autoPict="0">
                <anchor moveWithCells="1">
                  <from>
                    <xdr:col>15</xdr:col>
                    <xdr:colOff>25400</xdr:colOff>
                    <xdr:row>37</xdr:row>
                    <xdr:rowOff>139700</xdr:rowOff>
                  </from>
                  <to>
                    <xdr:col>15</xdr:col>
                    <xdr:colOff>330200</xdr:colOff>
                    <xdr:row>39</xdr:row>
                    <xdr:rowOff>25400</xdr:rowOff>
                  </to>
                </anchor>
              </controlPr>
            </control>
          </mc:Choice>
        </mc:AlternateContent>
        <mc:AlternateContent xmlns:mc="http://schemas.openxmlformats.org/markup-compatibility/2006">
          <mc:Choice Requires="x14">
            <control shapeId="172273" r:id="rId240" name="Check Box 241">
              <controlPr defaultSize="0" autoFill="0" autoLine="0" autoPict="0">
                <anchor moveWithCells="1">
                  <from>
                    <xdr:col>15</xdr:col>
                    <xdr:colOff>25400</xdr:colOff>
                    <xdr:row>38</xdr:row>
                    <xdr:rowOff>139700</xdr:rowOff>
                  </from>
                  <to>
                    <xdr:col>15</xdr:col>
                    <xdr:colOff>330200</xdr:colOff>
                    <xdr:row>40</xdr:row>
                    <xdr:rowOff>25400</xdr:rowOff>
                  </to>
                </anchor>
              </controlPr>
            </control>
          </mc:Choice>
        </mc:AlternateContent>
        <mc:AlternateContent xmlns:mc="http://schemas.openxmlformats.org/markup-compatibility/2006">
          <mc:Choice Requires="x14">
            <control shapeId="172274" r:id="rId241" name="Check Box 242">
              <controlPr defaultSize="0" autoFill="0" autoLine="0" autoPict="0">
                <anchor moveWithCells="1">
                  <from>
                    <xdr:col>15</xdr:col>
                    <xdr:colOff>25400</xdr:colOff>
                    <xdr:row>39</xdr:row>
                    <xdr:rowOff>139700</xdr:rowOff>
                  </from>
                  <to>
                    <xdr:col>15</xdr:col>
                    <xdr:colOff>330200</xdr:colOff>
                    <xdr:row>41</xdr:row>
                    <xdr:rowOff>25400</xdr:rowOff>
                  </to>
                </anchor>
              </controlPr>
            </control>
          </mc:Choice>
        </mc:AlternateContent>
        <mc:AlternateContent xmlns:mc="http://schemas.openxmlformats.org/markup-compatibility/2006">
          <mc:Choice Requires="x14">
            <control shapeId="172275" r:id="rId242" name="Check Box 243">
              <controlPr defaultSize="0" autoFill="0" autoLine="0" autoPict="0">
                <anchor moveWithCells="1">
                  <from>
                    <xdr:col>15</xdr:col>
                    <xdr:colOff>25400</xdr:colOff>
                    <xdr:row>40</xdr:row>
                    <xdr:rowOff>139700</xdr:rowOff>
                  </from>
                  <to>
                    <xdr:col>15</xdr:col>
                    <xdr:colOff>330200</xdr:colOff>
                    <xdr:row>42</xdr:row>
                    <xdr:rowOff>25400</xdr:rowOff>
                  </to>
                </anchor>
              </controlPr>
            </control>
          </mc:Choice>
        </mc:AlternateContent>
        <mc:AlternateContent xmlns:mc="http://schemas.openxmlformats.org/markup-compatibility/2006">
          <mc:Choice Requires="x14">
            <control shapeId="172276" r:id="rId243" name="Check Box 244">
              <controlPr defaultSize="0" autoFill="0" autoLine="0" autoPict="0">
                <anchor moveWithCells="1">
                  <from>
                    <xdr:col>15</xdr:col>
                    <xdr:colOff>25400</xdr:colOff>
                    <xdr:row>41</xdr:row>
                    <xdr:rowOff>139700</xdr:rowOff>
                  </from>
                  <to>
                    <xdr:col>15</xdr:col>
                    <xdr:colOff>330200</xdr:colOff>
                    <xdr:row>43</xdr:row>
                    <xdr:rowOff>25400</xdr:rowOff>
                  </to>
                </anchor>
              </controlPr>
            </control>
          </mc:Choice>
        </mc:AlternateContent>
        <mc:AlternateContent xmlns:mc="http://schemas.openxmlformats.org/markup-compatibility/2006">
          <mc:Choice Requires="x14">
            <control shapeId="172277" r:id="rId244" name="Check Box 245">
              <controlPr defaultSize="0" autoFill="0" autoLine="0" autoPict="0">
                <anchor moveWithCells="1">
                  <from>
                    <xdr:col>15</xdr:col>
                    <xdr:colOff>25400</xdr:colOff>
                    <xdr:row>42</xdr:row>
                    <xdr:rowOff>139700</xdr:rowOff>
                  </from>
                  <to>
                    <xdr:col>15</xdr:col>
                    <xdr:colOff>330200</xdr:colOff>
                    <xdr:row>44</xdr:row>
                    <xdr:rowOff>25400</xdr:rowOff>
                  </to>
                </anchor>
              </controlPr>
            </control>
          </mc:Choice>
        </mc:AlternateContent>
        <mc:AlternateContent xmlns:mc="http://schemas.openxmlformats.org/markup-compatibility/2006">
          <mc:Choice Requires="x14">
            <control shapeId="172278" r:id="rId245" name="Check Box 246">
              <controlPr defaultSize="0" autoFill="0" autoLine="0" autoPict="0">
                <anchor moveWithCells="1">
                  <from>
                    <xdr:col>15</xdr:col>
                    <xdr:colOff>25400</xdr:colOff>
                    <xdr:row>43</xdr:row>
                    <xdr:rowOff>139700</xdr:rowOff>
                  </from>
                  <to>
                    <xdr:col>15</xdr:col>
                    <xdr:colOff>330200</xdr:colOff>
                    <xdr:row>45</xdr:row>
                    <xdr:rowOff>25400</xdr:rowOff>
                  </to>
                </anchor>
              </controlPr>
            </control>
          </mc:Choice>
        </mc:AlternateContent>
        <mc:AlternateContent xmlns:mc="http://schemas.openxmlformats.org/markup-compatibility/2006">
          <mc:Choice Requires="x14">
            <control shapeId="172279" r:id="rId246" name="Check Box 247">
              <controlPr defaultSize="0" autoFill="0" autoLine="0" autoPict="0">
                <anchor moveWithCells="1">
                  <from>
                    <xdr:col>15</xdr:col>
                    <xdr:colOff>25400</xdr:colOff>
                    <xdr:row>44</xdr:row>
                    <xdr:rowOff>139700</xdr:rowOff>
                  </from>
                  <to>
                    <xdr:col>15</xdr:col>
                    <xdr:colOff>330200</xdr:colOff>
                    <xdr:row>46</xdr:row>
                    <xdr:rowOff>25400</xdr:rowOff>
                  </to>
                </anchor>
              </controlPr>
            </control>
          </mc:Choice>
        </mc:AlternateContent>
        <mc:AlternateContent xmlns:mc="http://schemas.openxmlformats.org/markup-compatibility/2006">
          <mc:Choice Requires="x14">
            <control shapeId="172280" r:id="rId247" name="Check Box 248">
              <controlPr defaultSize="0" autoFill="0" autoLine="0" autoPict="0">
                <anchor moveWithCells="1">
                  <from>
                    <xdr:col>15</xdr:col>
                    <xdr:colOff>25400</xdr:colOff>
                    <xdr:row>45</xdr:row>
                    <xdr:rowOff>139700</xdr:rowOff>
                  </from>
                  <to>
                    <xdr:col>15</xdr:col>
                    <xdr:colOff>330200</xdr:colOff>
                    <xdr:row>47</xdr:row>
                    <xdr:rowOff>25400</xdr:rowOff>
                  </to>
                </anchor>
              </controlPr>
            </control>
          </mc:Choice>
        </mc:AlternateContent>
        <mc:AlternateContent xmlns:mc="http://schemas.openxmlformats.org/markup-compatibility/2006">
          <mc:Choice Requires="x14">
            <control shapeId="172281" r:id="rId248" name="Check Box 249">
              <controlPr defaultSize="0" autoFill="0" autoLine="0" autoPict="0">
                <anchor moveWithCells="1">
                  <from>
                    <xdr:col>15</xdr:col>
                    <xdr:colOff>25400</xdr:colOff>
                    <xdr:row>46</xdr:row>
                    <xdr:rowOff>139700</xdr:rowOff>
                  </from>
                  <to>
                    <xdr:col>15</xdr:col>
                    <xdr:colOff>330200</xdr:colOff>
                    <xdr:row>48</xdr:row>
                    <xdr:rowOff>25400</xdr:rowOff>
                  </to>
                </anchor>
              </controlPr>
            </control>
          </mc:Choice>
        </mc:AlternateContent>
        <mc:AlternateContent xmlns:mc="http://schemas.openxmlformats.org/markup-compatibility/2006">
          <mc:Choice Requires="x14">
            <control shapeId="172282" r:id="rId249" name="Check Box 250">
              <controlPr defaultSize="0" autoFill="0" autoLine="0" autoPict="0">
                <anchor moveWithCells="1">
                  <from>
                    <xdr:col>15</xdr:col>
                    <xdr:colOff>25400</xdr:colOff>
                    <xdr:row>47</xdr:row>
                    <xdr:rowOff>139700</xdr:rowOff>
                  </from>
                  <to>
                    <xdr:col>15</xdr:col>
                    <xdr:colOff>330200</xdr:colOff>
                    <xdr:row>49</xdr:row>
                    <xdr:rowOff>25400</xdr:rowOff>
                  </to>
                </anchor>
              </controlPr>
            </control>
          </mc:Choice>
        </mc:AlternateContent>
        <mc:AlternateContent xmlns:mc="http://schemas.openxmlformats.org/markup-compatibility/2006">
          <mc:Choice Requires="x14">
            <control shapeId="172283" r:id="rId250" name="Check Box 251">
              <controlPr defaultSize="0" autoFill="0" autoLine="0" autoPict="0">
                <anchor moveWithCells="1">
                  <from>
                    <xdr:col>15</xdr:col>
                    <xdr:colOff>25400</xdr:colOff>
                    <xdr:row>48</xdr:row>
                    <xdr:rowOff>139700</xdr:rowOff>
                  </from>
                  <to>
                    <xdr:col>15</xdr:col>
                    <xdr:colOff>330200</xdr:colOff>
                    <xdr:row>50</xdr:row>
                    <xdr:rowOff>25400</xdr:rowOff>
                  </to>
                </anchor>
              </controlPr>
            </control>
          </mc:Choice>
        </mc:AlternateContent>
        <mc:AlternateContent xmlns:mc="http://schemas.openxmlformats.org/markup-compatibility/2006">
          <mc:Choice Requires="x14">
            <control shapeId="172284" r:id="rId251" name="Check Box 252">
              <controlPr defaultSize="0" autoFill="0" autoLine="0" autoPict="0">
                <anchor moveWithCells="1">
                  <from>
                    <xdr:col>15</xdr:col>
                    <xdr:colOff>25400</xdr:colOff>
                    <xdr:row>49</xdr:row>
                    <xdr:rowOff>139700</xdr:rowOff>
                  </from>
                  <to>
                    <xdr:col>15</xdr:col>
                    <xdr:colOff>330200</xdr:colOff>
                    <xdr:row>51</xdr:row>
                    <xdr:rowOff>25400</xdr:rowOff>
                  </to>
                </anchor>
              </controlPr>
            </control>
          </mc:Choice>
        </mc:AlternateContent>
        <mc:AlternateContent xmlns:mc="http://schemas.openxmlformats.org/markup-compatibility/2006">
          <mc:Choice Requires="x14">
            <control shapeId="172285" r:id="rId252" name="Check Box 253">
              <controlPr defaultSize="0" autoFill="0" autoLine="0" autoPict="0">
                <anchor moveWithCells="1">
                  <from>
                    <xdr:col>15</xdr:col>
                    <xdr:colOff>25400</xdr:colOff>
                    <xdr:row>50</xdr:row>
                    <xdr:rowOff>139700</xdr:rowOff>
                  </from>
                  <to>
                    <xdr:col>15</xdr:col>
                    <xdr:colOff>330200</xdr:colOff>
                    <xdr:row>52</xdr:row>
                    <xdr:rowOff>25400</xdr:rowOff>
                  </to>
                </anchor>
              </controlPr>
            </control>
          </mc:Choice>
        </mc:AlternateContent>
        <mc:AlternateContent xmlns:mc="http://schemas.openxmlformats.org/markup-compatibility/2006">
          <mc:Choice Requires="x14">
            <control shapeId="172286" r:id="rId253" name="Check Box 254">
              <controlPr defaultSize="0" autoFill="0" autoLine="0" autoPict="0">
                <anchor moveWithCells="1">
                  <from>
                    <xdr:col>15</xdr:col>
                    <xdr:colOff>25400</xdr:colOff>
                    <xdr:row>51</xdr:row>
                    <xdr:rowOff>139700</xdr:rowOff>
                  </from>
                  <to>
                    <xdr:col>15</xdr:col>
                    <xdr:colOff>330200</xdr:colOff>
                    <xdr:row>53</xdr:row>
                    <xdr:rowOff>25400</xdr:rowOff>
                  </to>
                </anchor>
              </controlPr>
            </control>
          </mc:Choice>
        </mc:AlternateContent>
        <mc:AlternateContent xmlns:mc="http://schemas.openxmlformats.org/markup-compatibility/2006">
          <mc:Choice Requires="x14">
            <control shapeId="172287" r:id="rId254" name="Check Box 255">
              <controlPr defaultSize="0" autoFill="0" autoLine="0" autoPict="0">
                <anchor moveWithCells="1">
                  <from>
                    <xdr:col>15</xdr:col>
                    <xdr:colOff>25400</xdr:colOff>
                    <xdr:row>52</xdr:row>
                    <xdr:rowOff>139700</xdr:rowOff>
                  </from>
                  <to>
                    <xdr:col>15</xdr:col>
                    <xdr:colOff>330200</xdr:colOff>
                    <xdr:row>54</xdr:row>
                    <xdr:rowOff>25400</xdr:rowOff>
                  </to>
                </anchor>
              </controlPr>
            </control>
          </mc:Choice>
        </mc:AlternateContent>
        <mc:AlternateContent xmlns:mc="http://schemas.openxmlformats.org/markup-compatibility/2006">
          <mc:Choice Requires="x14">
            <control shapeId="172288" r:id="rId255" name="Check Box 256">
              <controlPr defaultSize="0" autoFill="0" autoLine="0" autoPict="0">
                <anchor moveWithCells="1">
                  <from>
                    <xdr:col>15</xdr:col>
                    <xdr:colOff>25400</xdr:colOff>
                    <xdr:row>53</xdr:row>
                    <xdr:rowOff>139700</xdr:rowOff>
                  </from>
                  <to>
                    <xdr:col>15</xdr:col>
                    <xdr:colOff>330200</xdr:colOff>
                    <xdr:row>55</xdr:row>
                    <xdr:rowOff>25400</xdr:rowOff>
                  </to>
                </anchor>
              </controlPr>
            </control>
          </mc:Choice>
        </mc:AlternateContent>
        <mc:AlternateContent xmlns:mc="http://schemas.openxmlformats.org/markup-compatibility/2006">
          <mc:Choice Requires="x14">
            <control shapeId="172289" r:id="rId256" name="Check Box 257">
              <controlPr defaultSize="0" autoFill="0" autoLine="0" autoPict="0">
                <anchor moveWithCells="1">
                  <from>
                    <xdr:col>15</xdr:col>
                    <xdr:colOff>25400</xdr:colOff>
                    <xdr:row>54</xdr:row>
                    <xdr:rowOff>139700</xdr:rowOff>
                  </from>
                  <to>
                    <xdr:col>15</xdr:col>
                    <xdr:colOff>330200</xdr:colOff>
                    <xdr:row>56</xdr:row>
                    <xdr:rowOff>25400</xdr:rowOff>
                  </to>
                </anchor>
              </controlPr>
            </control>
          </mc:Choice>
        </mc:AlternateContent>
        <mc:AlternateContent xmlns:mc="http://schemas.openxmlformats.org/markup-compatibility/2006">
          <mc:Choice Requires="x14">
            <control shapeId="172290" r:id="rId257" name="Check Box 258">
              <controlPr defaultSize="0" autoFill="0" autoLine="0" autoPict="0">
                <anchor moveWithCells="1">
                  <from>
                    <xdr:col>15</xdr:col>
                    <xdr:colOff>25400</xdr:colOff>
                    <xdr:row>55</xdr:row>
                    <xdr:rowOff>139700</xdr:rowOff>
                  </from>
                  <to>
                    <xdr:col>15</xdr:col>
                    <xdr:colOff>330200</xdr:colOff>
                    <xdr:row>57</xdr:row>
                    <xdr:rowOff>25400</xdr:rowOff>
                  </to>
                </anchor>
              </controlPr>
            </control>
          </mc:Choice>
        </mc:AlternateContent>
        <mc:AlternateContent xmlns:mc="http://schemas.openxmlformats.org/markup-compatibility/2006">
          <mc:Choice Requires="x14">
            <control shapeId="172291" r:id="rId258" name="Check Box 259">
              <controlPr defaultSize="0" autoFill="0" autoLine="0" autoPict="0">
                <anchor moveWithCells="1">
                  <from>
                    <xdr:col>15</xdr:col>
                    <xdr:colOff>25400</xdr:colOff>
                    <xdr:row>56</xdr:row>
                    <xdr:rowOff>139700</xdr:rowOff>
                  </from>
                  <to>
                    <xdr:col>15</xdr:col>
                    <xdr:colOff>330200</xdr:colOff>
                    <xdr:row>58</xdr:row>
                    <xdr:rowOff>25400</xdr:rowOff>
                  </to>
                </anchor>
              </controlPr>
            </control>
          </mc:Choice>
        </mc:AlternateContent>
        <mc:AlternateContent xmlns:mc="http://schemas.openxmlformats.org/markup-compatibility/2006">
          <mc:Choice Requires="x14">
            <control shapeId="172292" r:id="rId259" name="Check Box 260">
              <controlPr defaultSize="0" autoFill="0" autoLine="0" autoPict="0">
                <anchor moveWithCells="1">
                  <from>
                    <xdr:col>15</xdr:col>
                    <xdr:colOff>25400</xdr:colOff>
                    <xdr:row>57</xdr:row>
                    <xdr:rowOff>139700</xdr:rowOff>
                  </from>
                  <to>
                    <xdr:col>15</xdr:col>
                    <xdr:colOff>330200</xdr:colOff>
                    <xdr:row>59</xdr:row>
                    <xdr:rowOff>25400</xdr:rowOff>
                  </to>
                </anchor>
              </controlPr>
            </control>
          </mc:Choice>
        </mc:AlternateContent>
        <mc:AlternateContent xmlns:mc="http://schemas.openxmlformats.org/markup-compatibility/2006">
          <mc:Choice Requires="x14">
            <control shapeId="172293" r:id="rId260" name="Check Box 261">
              <controlPr defaultSize="0" autoFill="0" autoLine="0" autoPict="0">
                <anchor moveWithCells="1">
                  <from>
                    <xdr:col>15</xdr:col>
                    <xdr:colOff>25400</xdr:colOff>
                    <xdr:row>58</xdr:row>
                    <xdr:rowOff>139700</xdr:rowOff>
                  </from>
                  <to>
                    <xdr:col>15</xdr:col>
                    <xdr:colOff>330200</xdr:colOff>
                    <xdr:row>60</xdr:row>
                    <xdr:rowOff>25400</xdr:rowOff>
                  </to>
                </anchor>
              </controlPr>
            </control>
          </mc:Choice>
        </mc:AlternateContent>
        <mc:AlternateContent xmlns:mc="http://schemas.openxmlformats.org/markup-compatibility/2006">
          <mc:Choice Requires="x14">
            <control shapeId="172294" r:id="rId261" name="Check Box 262">
              <controlPr defaultSize="0" autoFill="0" autoLine="0" autoPict="0">
                <anchor moveWithCells="1">
                  <from>
                    <xdr:col>15</xdr:col>
                    <xdr:colOff>25400</xdr:colOff>
                    <xdr:row>59</xdr:row>
                    <xdr:rowOff>139700</xdr:rowOff>
                  </from>
                  <to>
                    <xdr:col>15</xdr:col>
                    <xdr:colOff>330200</xdr:colOff>
                    <xdr:row>61</xdr:row>
                    <xdr:rowOff>25400</xdr:rowOff>
                  </to>
                </anchor>
              </controlPr>
            </control>
          </mc:Choice>
        </mc:AlternateContent>
        <mc:AlternateContent xmlns:mc="http://schemas.openxmlformats.org/markup-compatibility/2006">
          <mc:Choice Requires="x14">
            <control shapeId="172295" r:id="rId262" name="Check Box 263">
              <controlPr defaultSize="0" autoFill="0" autoLine="0" autoPict="0">
                <anchor moveWithCells="1">
                  <from>
                    <xdr:col>15</xdr:col>
                    <xdr:colOff>25400</xdr:colOff>
                    <xdr:row>60</xdr:row>
                    <xdr:rowOff>139700</xdr:rowOff>
                  </from>
                  <to>
                    <xdr:col>15</xdr:col>
                    <xdr:colOff>330200</xdr:colOff>
                    <xdr:row>62</xdr:row>
                    <xdr:rowOff>25400</xdr:rowOff>
                  </to>
                </anchor>
              </controlPr>
            </control>
          </mc:Choice>
        </mc:AlternateContent>
        <mc:AlternateContent xmlns:mc="http://schemas.openxmlformats.org/markup-compatibility/2006">
          <mc:Choice Requires="x14">
            <control shapeId="172296" r:id="rId263" name="Check Box 264">
              <controlPr defaultSize="0" autoFill="0" autoLine="0" autoPict="0">
                <anchor moveWithCells="1">
                  <from>
                    <xdr:col>15</xdr:col>
                    <xdr:colOff>25400</xdr:colOff>
                    <xdr:row>61</xdr:row>
                    <xdr:rowOff>139700</xdr:rowOff>
                  </from>
                  <to>
                    <xdr:col>15</xdr:col>
                    <xdr:colOff>330200</xdr:colOff>
                    <xdr:row>63</xdr:row>
                    <xdr:rowOff>25400</xdr:rowOff>
                  </to>
                </anchor>
              </controlPr>
            </control>
          </mc:Choice>
        </mc:AlternateContent>
        <mc:AlternateContent xmlns:mc="http://schemas.openxmlformats.org/markup-compatibility/2006">
          <mc:Choice Requires="x14">
            <control shapeId="172297" r:id="rId264" name="Check Box 265">
              <controlPr defaultSize="0" autoFill="0" autoLine="0" autoPict="0">
                <anchor moveWithCells="1">
                  <from>
                    <xdr:col>15</xdr:col>
                    <xdr:colOff>25400</xdr:colOff>
                    <xdr:row>62</xdr:row>
                    <xdr:rowOff>139700</xdr:rowOff>
                  </from>
                  <to>
                    <xdr:col>15</xdr:col>
                    <xdr:colOff>330200</xdr:colOff>
                    <xdr:row>64</xdr:row>
                    <xdr:rowOff>25400</xdr:rowOff>
                  </to>
                </anchor>
              </controlPr>
            </control>
          </mc:Choice>
        </mc:AlternateContent>
        <mc:AlternateContent xmlns:mc="http://schemas.openxmlformats.org/markup-compatibility/2006">
          <mc:Choice Requires="x14">
            <control shapeId="172298" r:id="rId265" name="Check Box 266">
              <controlPr defaultSize="0" autoFill="0" autoLine="0" autoPict="0">
                <anchor moveWithCells="1">
                  <from>
                    <xdr:col>15</xdr:col>
                    <xdr:colOff>25400</xdr:colOff>
                    <xdr:row>63</xdr:row>
                    <xdr:rowOff>139700</xdr:rowOff>
                  </from>
                  <to>
                    <xdr:col>15</xdr:col>
                    <xdr:colOff>330200</xdr:colOff>
                    <xdr:row>65</xdr:row>
                    <xdr:rowOff>25400</xdr:rowOff>
                  </to>
                </anchor>
              </controlPr>
            </control>
          </mc:Choice>
        </mc:AlternateContent>
        <mc:AlternateContent xmlns:mc="http://schemas.openxmlformats.org/markup-compatibility/2006">
          <mc:Choice Requires="x14">
            <control shapeId="172299" r:id="rId266" name="Check Box 267">
              <controlPr defaultSize="0" autoFill="0" autoLine="0" autoPict="0">
                <anchor moveWithCells="1">
                  <from>
                    <xdr:col>15</xdr:col>
                    <xdr:colOff>25400</xdr:colOff>
                    <xdr:row>64</xdr:row>
                    <xdr:rowOff>139700</xdr:rowOff>
                  </from>
                  <to>
                    <xdr:col>15</xdr:col>
                    <xdr:colOff>330200</xdr:colOff>
                    <xdr:row>66</xdr:row>
                    <xdr:rowOff>25400</xdr:rowOff>
                  </to>
                </anchor>
              </controlPr>
            </control>
          </mc:Choice>
        </mc:AlternateContent>
        <mc:AlternateContent xmlns:mc="http://schemas.openxmlformats.org/markup-compatibility/2006">
          <mc:Choice Requires="x14">
            <control shapeId="172300" r:id="rId267" name="Check Box 268">
              <controlPr defaultSize="0" autoFill="0" autoLine="0" autoPict="0">
                <anchor moveWithCells="1">
                  <from>
                    <xdr:col>15</xdr:col>
                    <xdr:colOff>25400</xdr:colOff>
                    <xdr:row>65</xdr:row>
                    <xdr:rowOff>139700</xdr:rowOff>
                  </from>
                  <to>
                    <xdr:col>15</xdr:col>
                    <xdr:colOff>330200</xdr:colOff>
                    <xdr:row>67</xdr:row>
                    <xdr:rowOff>25400</xdr:rowOff>
                  </to>
                </anchor>
              </controlPr>
            </control>
          </mc:Choice>
        </mc:AlternateContent>
        <mc:AlternateContent xmlns:mc="http://schemas.openxmlformats.org/markup-compatibility/2006">
          <mc:Choice Requires="x14">
            <control shapeId="172301" r:id="rId268" name="Check Box 269">
              <controlPr defaultSize="0" autoFill="0" autoLine="0" autoPict="0">
                <anchor moveWithCells="1">
                  <from>
                    <xdr:col>15</xdr:col>
                    <xdr:colOff>25400</xdr:colOff>
                    <xdr:row>66</xdr:row>
                    <xdr:rowOff>139700</xdr:rowOff>
                  </from>
                  <to>
                    <xdr:col>15</xdr:col>
                    <xdr:colOff>330200</xdr:colOff>
                    <xdr:row>68</xdr:row>
                    <xdr:rowOff>25400</xdr:rowOff>
                  </to>
                </anchor>
              </controlPr>
            </control>
          </mc:Choice>
        </mc:AlternateContent>
        <mc:AlternateContent xmlns:mc="http://schemas.openxmlformats.org/markup-compatibility/2006">
          <mc:Choice Requires="x14">
            <control shapeId="172302" r:id="rId269" name="Check Box 270">
              <controlPr defaultSize="0" autoFill="0" autoLine="0" autoPict="0">
                <anchor moveWithCells="1">
                  <from>
                    <xdr:col>15</xdr:col>
                    <xdr:colOff>25400</xdr:colOff>
                    <xdr:row>67</xdr:row>
                    <xdr:rowOff>139700</xdr:rowOff>
                  </from>
                  <to>
                    <xdr:col>15</xdr:col>
                    <xdr:colOff>330200</xdr:colOff>
                    <xdr:row>69</xdr:row>
                    <xdr:rowOff>25400</xdr:rowOff>
                  </to>
                </anchor>
              </controlPr>
            </control>
          </mc:Choice>
        </mc:AlternateContent>
        <mc:AlternateContent xmlns:mc="http://schemas.openxmlformats.org/markup-compatibility/2006">
          <mc:Choice Requires="x14">
            <control shapeId="172303" r:id="rId270" name="Check Box 271">
              <controlPr defaultSize="0" autoFill="0" autoLine="0" autoPict="0">
                <anchor moveWithCells="1">
                  <from>
                    <xdr:col>15</xdr:col>
                    <xdr:colOff>25400</xdr:colOff>
                    <xdr:row>68</xdr:row>
                    <xdr:rowOff>139700</xdr:rowOff>
                  </from>
                  <to>
                    <xdr:col>15</xdr:col>
                    <xdr:colOff>330200</xdr:colOff>
                    <xdr:row>70</xdr:row>
                    <xdr:rowOff>25400</xdr:rowOff>
                  </to>
                </anchor>
              </controlPr>
            </control>
          </mc:Choice>
        </mc:AlternateContent>
        <mc:AlternateContent xmlns:mc="http://schemas.openxmlformats.org/markup-compatibility/2006">
          <mc:Choice Requires="x14">
            <control shapeId="172304" r:id="rId271" name="Check Box 272">
              <controlPr defaultSize="0" autoFill="0" autoLine="0" autoPict="0">
                <anchor moveWithCells="1">
                  <from>
                    <xdr:col>15</xdr:col>
                    <xdr:colOff>25400</xdr:colOff>
                    <xdr:row>69</xdr:row>
                    <xdr:rowOff>139700</xdr:rowOff>
                  </from>
                  <to>
                    <xdr:col>15</xdr:col>
                    <xdr:colOff>330200</xdr:colOff>
                    <xdr:row>71</xdr:row>
                    <xdr:rowOff>25400</xdr:rowOff>
                  </to>
                </anchor>
              </controlPr>
            </control>
          </mc:Choice>
        </mc:AlternateContent>
        <mc:AlternateContent xmlns:mc="http://schemas.openxmlformats.org/markup-compatibility/2006">
          <mc:Choice Requires="x14">
            <control shapeId="172305" r:id="rId272" name="Check Box 273">
              <controlPr defaultSize="0" autoFill="0" autoLine="0" autoPict="0">
                <anchor moveWithCells="1">
                  <from>
                    <xdr:col>15</xdr:col>
                    <xdr:colOff>25400</xdr:colOff>
                    <xdr:row>70</xdr:row>
                    <xdr:rowOff>139700</xdr:rowOff>
                  </from>
                  <to>
                    <xdr:col>15</xdr:col>
                    <xdr:colOff>330200</xdr:colOff>
                    <xdr:row>72</xdr:row>
                    <xdr:rowOff>25400</xdr:rowOff>
                  </to>
                </anchor>
              </controlPr>
            </control>
          </mc:Choice>
        </mc:AlternateContent>
        <mc:AlternateContent xmlns:mc="http://schemas.openxmlformats.org/markup-compatibility/2006">
          <mc:Choice Requires="x14">
            <control shapeId="172306" r:id="rId273" name="Check Box 274">
              <controlPr defaultSize="0" autoFill="0" autoLine="0" autoPict="0">
                <anchor moveWithCells="1">
                  <from>
                    <xdr:col>15</xdr:col>
                    <xdr:colOff>25400</xdr:colOff>
                    <xdr:row>71</xdr:row>
                    <xdr:rowOff>139700</xdr:rowOff>
                  </from>
                  <to>
                    <xdr:col>15</xdr:col>
                    <xdr:colOff>330200</xdr:colOff>
                    <xdr:row>73</xdr:row>
                    <xdr:rowOff>25400</xdr:rowOff>
                  </to>
                </anchor>
              </controlPr>
            </control>
          </mc:Choice>
        </mc:AlternateContent>
        <mc:AlternateContent xmlns:mc="http://schemas.openxmlformats.org/markup-compatibility/2006">
          <mc:Choice Requires="x14">
            <control shapeId="172307" r:id="rId274" name="Check Box 275">
              <controlPr defaultSize="0" autoFill="0" autoLine="0" autoPict="0">
                <anchor moveWithCells="1">
                  <from>
                    <xdr:col>15</xdr:col>
                    <xdr:colOff>25400</xdr:colOff>
                    <xdr:row>72</xdr:row>
                    <xdr:rowOff>139700</xdr:rowOff>
                  </from>
                  <to>
                    <xdr:col>15</xdr:col>
                    <xdr:colOff>330200</xdr:colOff>
                    <xdr:row>74</xdr:row>
                    <xdr:rowOff>25400</xdr:rowOff>
                  </to>
                </anchor>
              </controlPr>
            </control>
          </mc:Choice>
        </mc:AlternateContent>
        <mc:AlternateContent xmlns:mc="http://schemas.openxmlformats.org/markup-compatibility/2006">
          <mc:Choice Requires="x14">
            <control shapeId="172308" r:id="rId275" name="Check Box 276">
              <controlPr defaultSize="0" autoFill="0" autoLine="0" autoPict="0">
                <anchor moveWithCells="1">
                  <from>
                    <xdr:col>15</xdr:col>
                    <xdr:colOff>25400</xdr:colOff>
                    <xdr:row>73</xdr:row>
                    <xdr:rowOff>139700</xdr:rowOff>
                  </from>
                  <to>
                    <xdr:col>15</xdr:col>
                    <xdr:colOff>330200</xdr:colOff>
                    <xdr:row>75</xdr:row>
                    <xdr:rowOff>25400</xdr:rowOff>
                  </to>
                </anchor>
              </controlPr>
            </control>
          </mc:Choice>
        </mc:AlternateContent>
        <mc:AlternateContent xmlns:mc="http://schemas.openxmlformats.org/markup-compatibility/2006">
          <mc:Choice Requires="x14">
            <control shapeId="172309" r:id="rId276" name="Check Box 277">
              <controlPr defaultSize="0" autoFill="0" autoLine="0" autoPict="0">
                <anchor moveWithCells="1">
                  <from>
                    <xdr:col>15</xdr:col>
                    <xdr:colOff>25400</xdr:colOff>
                    <xdr:row>74</xdr:row>
                    <xdr:rowOff>139700</xdr:rowOff>
                  </from>
                  <to>
                    <xdr:col>15</xdr:col>
                    <xdr:colOff>330200</xdr:colOff>
                    <xdr:row>76</xdr:row>
                    <xdr:rowOff>25400</xdr:rowOff>
                  </to>
                </anchor>
              </controlPr>
            </control>
          </mc:Choice>
        </mc:AlternateContent>
        <mc:AlternateContent xmlns:mc="http://schemas.openxmlformats.org/markup-compatibility/2006">
          <mc:Choice Requires="x14">
            <control shapeId="172310" r:id="rId277" name="Check Box 278">
              <controlPr defaultSize="0" autoFill="0" autoLine="0" autoPict="0">
                <anchor moveWithCells="1">
                  <from>
                    <xdr:col>15</xdr:col>
                    <xdr:colOff>25400</xdr:colOff>
                    <xdr:row>75</xdr:row>
                    <xdr:rowOff>139700</xdr:rowOff>
                  </from>
                  <to>
                    <xdr:col>15</xdr:col>
                    <xdr:colOff>330200</xdr:colOff>
                    <xdr:row>77</xdr:row>
                    <xdr:rowOff>25400</xdr:rowOff>
                  </to>
                </anchor>
              </controlPr>
            </control>
          </mc:Choice>
        </mc:AlternateContent>
        <mc:AlternateContent xmlns:mc="http://schemas.openxmlformats.org/markup-compatibility/2006">
          <mc:Choice Requires="x14">
            <control shapeId="172311" r:id="rId278" name="Check Box 279">
              <controlPr defaultSize="0" autoFill="0" autoLine="0" autoPict="0">
                <anchor moveWithCells="1">
                  <from>
                    <xdr:col>15</xdr:col>
                    <xdr:colOff>25400</xdr:colOff>
                    <xdr:row>76</xdr:row>
                    <xdr:rowOff>139700</xdr:rowOff>
                  </from>
                  <to>
                    <xdr:col>15</xdr:col>
                    <xdr:colOff>330200</xdr:colOff>
                    <xdr:row>78</xdr:row>
                    <xdr:rowOff>25400</xdr:rowOff>
                  </to>
                </anchor>
              </controlPr>
            </control>
          </mc:Choice>
        </mc:AlternateContent>
        <mc:AlternateContent xmlns:mc="http://schemas.openxmlformats.org/markup-compatibility/2006">
          <mc:Choice Requires="x14">
            <control shapeId="172312" r:id="rId279" name="Check Box 280">
              <controlPr defaultSize="0" autoFill="0" autoLine="0" autoPict="0">
                <anchor moveWithCells="1">
                  <from>
                    <xdr:col>15</xdr:col>
                    <xdr:colOff>25400</xdr:colOff>
                    <xdr:row>77</xdr:row>
                    <xdr:rowOff>139700</xdr:rowOff>
                  </from>
                  <to>
                    <xdr:col>15</xdr:col>
                    <xdr:colOff>330200</xdr:colOff>
                    <xdr:row>79</xdr:row>
                    <xdr:rowOff>25400</xdr:rowOff>
                  </to>
                </anchor>
              </controlPr>
            </control>
          </mc:Choice>
        </mc:AlternateContent>
        <mc:AlternateContent xmlns:mc="http://schemas.openxmlformats.org/markup-compatibility/2006">
          <mc:Choice Requires="x14">
            <control shapeId="172313" r:id="rId280" name="Check Box 281">
              <controlPr defaultSize="0" autoFill="0" autoLine="0" autoPict="0">
                <anchor moveWithCells="1">
                  <from>
                    <xdr:col>15</xdr:col>
                    <xdr:colOff>25400</xdr:colOff>
                    <xdr:row>78</xdr:row>
                    <xdr:rowOff>139700</xdr:rowOff>
                  </from>
                  <to>
                    <xdr:col>15</xdr:col>
                    <xdr:colOff>330200</xdr:colOff>
                    <xdr:row>80</xdr:row>
                    <xdr:rowOff>25400</xdr:rowOff>
                  </to>
                </anchor>
              </controlPr>
            </control>
          </mc:Choice>
        </mc:AlternateContent>
        <mc:AlternateContent xmlns:mc="http://schemas.openxmlformats.org/markup-compatibility/2006">
          <mc:Choice Requires="x14">
            <control shapeId="172314" r:id="rId281" name="Check Box 282">
              <controlPr defaultSize="0" autoFill="0" autoLine="0" autoPict="0">
                <anchor moveWithCells="1">
                  <from>
                    <xdr:col>15</xdr:col>
                    <xdr:colOff>25400</xdr:colOff>
                    <xdr:row>79</xdr:row>
                    <xdr:rowOff>139700</xdr:rowOff>
                  </from>
                  <to>
                    <xdr:col>15</xdr:col>
                    <xdr:colOff>330200</xdr:colOff>
                    <xdr:row>81</xdr:row>
                    <xdr:rowOff>25400</xdr:rowOff>
                  </to>
                </anchor>
              </controlPr>
            </control>
          </mc:Choice>
        </mc:AlternateContent>
        <mc:AlternateContent xmlns:mc="http://schemas.openxmlformats.org/markup-compatibility/2006">
          <mc:Choice Requires="x14">
            <control shapeId="172315" r:id="rId282" name="Check Box 283">
              <controlPr defaultSize="0" autoFill="0" autoLine="0" autoPict="0">
                <anchor moveWithCells="1">
                  <from>
                    <xdr:col>15</xdr:col>
                    <xdr:colOff>25400</xdr:colOff>
                    <xdr:row>80</xdr:row>
                    <xdr:rowOff>139700</xdr:rowOff>
                  </from>
                  <to>
                    <xdr:col>15</xdr:col>
                    <xdr:colOff>330200</xdr:colOff>
                    <xdr:row>82</xdr:row>
                    <xdr:rowOff>25400</xdr:rowOff>
                  </to>
                </anchor>
              </controlPr>
            </control>
          </mc:Choice>
        </mc:AlternateContent>
        <mc:AlternateContent xmlns:mc="http://schemas.openxmlformats.org/markup-compatibility/2006">
          <mc:Choice Requires="x14">
            <control shapeId="172316" r:id="rId283" name="Check Box 284">
              <controlPr defaultSize="0" autoFill="0" autoLine="0" autoPict="0">
                <anchor moveWithCells="1">
                  <from>
                    <xdr:col>15</xdr:col>
                    <xdr:colOff>25400</xdr:colOff>
                    <xdr:row>81</xdr:row>
                    <xdr:rowOff>139700</xdr:rowOff>
                  </from>
                  <to>
                    <xdr:col>15</xdr:col>
                    <xdr:colOff>330200</xdr:colOff>
                    <xdr:row>83</xdr:row>
                    <xdr:rowOff>25400</xdr:rowOff>
                  </to>
                </anchor>
              </controlPr>
            </control>
          </mc:Choice>
        </mc:AlternateContent>
        <mc:AlternateContent xmlns:mc="http://schemas.openxmlformats.org/markup-compatibility/2006">
          <mc:Choice Requires="x14">
            <control shapeId="172317" r:id="rId284" name="Check Box 285">
              <controlPr defaultSize="0" autoFill="0" autoLine="0" autoPict="0">
                <anchor moveWithCells="1">
                  <from>
                    <xdr:col>15</xdr:col>
                    <xdr:colOff>25400</xdr:colOff>
                    <xdr:row>82</xdr:row>
                    <xdr:rowOff>139700</xdr:rowOff>
                  </from>
                  <to>
                    <xdr:col>15</xdr:col>
                    <xdr:colOff>330200</xdr:colOff>
                    <xdr:row>84</xdr:row>
                    <xdr:rowOff>25400</xdr:rowOff>
                  </to>
                </anchor>
              </controlPr>
            </control>
          </mc:Choice>
        </mc:AlternateContent>
        <mc:AlternateContent xmlns:mc="http://schemas.openxmlformats.org/markup-compatibility/2006">
          <mc:Choice Requires="x14">
            <control shapeId="172318" r:id="rId285" name="Check Box 286">
              <controlPr defaultSize="0" autoFill="0" autoLine="0" autoPict="0">
                <anchor moveWithCells="1">
                  <from>
                    <xdr:col>15</xdr:col>
                    <xdr:colOff>25400</xdr:colOff>
                    <xdr:row>83</xdr:row>
                    <xdr:rowOff>139700</xdr:rowOff>
                  </from>
                  <to>
                    <xdr:col>15</xdr:col>
                    <xdr:colOff>330200</xdr:colOff>
                    <xdr:row>85</xdr:row>
                    <xdr:rowOff>25400</xdr:rowOff>
                  </to>
                </anchor>
              </controlPr>
            </control>
          </mc:Choice>
        </mc:AlternateContent>
        <mc:AlternateContent xmlns:mc="http://schemas.openxmlformats.org/markup-compatibility/2006">
          <mc:Choice Requires="x14">
            <control shapeId="172319" r:id="rId286" name="Check Box 287">
              <controlPr defaultSize="0" autoFill="0" autoLine="0" autoPict="0">
                <anchor moveWithCells="1">
                  <from>
                    <xdr:col>15</xdr:col>
                    <xdr:colOff>25400</xdr:colOff>
                    <xdr:row>84</xdr:row>
                    <xdr:rowOff>139700</xdr:rowOff>
                  </from>
                  <to>
                    <xdr:col>15</xdr:col>
                    <xdr:colOff>330200</xdr:colOff>
                    <xdr:row>86</xdr:row>
                    <xdr:rowOff>25400</xdr:rowOff>
                  </to>
                </anchor>
              </controlPr>
            </control>
          </mc:Choice>
        </mc:AlternateContent>
        <mc:AlternateContent xmlns:mc="http://schemas.openxmlformats.org/markup-compatibility/2006">
          <mc:Choice Requires="x14">
            <control shapeId="172320" r:id="rId287" name="Check Box 288">
              <controlPr defaultSize="0" autoFill="0" autoLine="0" autoPict="0">
                <anchor moveWithCells="1">
                  <from>
                    <xdr:col>15</xdr:col>
                    <xdr:colOff>25400</xdr:colOff>
                    <xdr:row>85</xdr:row>
                    <xdr:rowOff>139700</xdr:rowOff>
                  </from>
                  <to>
                    <xdr:col>15</xdr:col>
                    <xdr:colOff>330200</xdr:colOff>
                    <xdr:row>87</xdr:row>
                    <xdr:rowOff>25400</xdr:rowOff>
                  </to>
                </anchor>
              </controlPr>
            </control>
          </mc:Choice>
        </mc:AlternateContent>
        <mc:AlternateContent xmlns:mc="http://schemas.openxmlformats.org/markup-compatibility/2006">
          <mc:Choice Requires="x14">
            <control shapeId="172321" r:id="rId288" name="Check Box 289">
              <controlPr defaultSize="0" autoFill="0" autoLine="0" autoPict="0">
                <anchor moveWithCells="1">
                  <from>
                    <xdr:col>15</xdr:col>
                    <xdr:colOff>25400</xdr:colOff>
                    <xdr:row>86</xdr:row>
                    <xdr:rowOff>139700</xdr:rowOff>
                  </from>
                  <to>
                    <xdr:col>15</xdr:col>
                    <xdr:colOff>330200</xdr:colOff>
                    <xdr:row>88</xdr:row>
                    <xdr:rowOff>25400</xdr:rowOff>
                  </to>
                </anchor>
              </controlPr>
            </control>
          </mc:Choice>
        </mc:AlternateContent>
        <mc:AlternateContent xmlns:mc="http://schemas.openxmlformats.org/markup-compatibility/2006">
          <mc:Choice Requires="x14">
            <control shapeId="172322" r:id="rId289" name="Check Box 290">
              <controlPr defaultSize="0" autoFill="0" autoLine="0" autoPict="0">
                <anchor moveWithCells="1">
                  <from>
                    <xdr:col>15</xdr:col>
                    <xdr:colOff>25400</xdr:colOff>
                    <xdr:row>87</xdr:row>
                    <xdr:rowOff>139700</xdr:rowOff>
                  </from>
                  <to>
                    <xdr:col>15</xdr:col>
                    <xdr:colOff>330200</xdr:colOff>
                    <xdr:row>89</xdr:row>
                    <xdr:rowOff>25400</xdr:rowOff>
                  </to>
                </anchor>
              </controlPr>
            </control>
          </mc:Choice>
        </mc:AlternateContent>
        <mc:AlternateContent xmlns:mc="http://schemas.openxmlformats.org/markup-compatibility/2006">
          <mc:Choice Requires="x14">
            <control shapeId="172323" r:id="rId290" name="Check Box 291">
              <controlPr defaultSize="0" autoFill="0" autoLine="0" autoPict="0">
                <anchor moveWithCells="1">
                  <from>
                    <xdr:col>15</xdr:col>
                    <xdr:colOff>25400</xdr:colOff>
                    <xdr:row>88</xdr:row>
                    <xdr:rowOff>139700</xdr:rowOff>
                  </from>
                  <to>
                    <xdr:col>15</xdr:col>
                    <xdr:colOff>330200</xdr:colOff>
                    <xdr:row>90</xdr:row>
                    <xdr:rowOff>25400</xdr:rowOff>
                  </to>
                </anchor>
              </controlPr>
            </control>
          </mc:Choice>
        </mc:AlternateContent>
        <mc:AlternateContent xmlns:mc="http://schemas.openxmlformats.org/markup-compatibility/2006">
          <mc:Choice Requires="x14">
            <control shapeId="172324" r:id="rId291" name="Check Box 292">
              <controlPr defaultSize="0" autoFill="0" autoLine="0" autoPict="0">
                <anchor moveWithCells="1">
                  <from>
                    <xdr:col>15</xdr:col>
                    <xdr:colOff>25400</xdr:colOff>
                    <xdr:row>89</xdr:row>
                    <xdr:rowOff>139700</xdr:rowOff>
                  </from>
                  <to>
                    <xdr:col>15</xdr:col>
                    <xdr:colOff>330200</xdr:colOff>
                    <xdr:row>91</xdr:row>
                    <xdr:rowOff>25400</xdr:rowOff>
                  </to>
                </anchor>
              </controlPr>
            </control>
          </mc:Choice>
        </mc:AlternateContent>
        <mc:AlternateContent xmlns:mc="http://schemas.openxmlformats.org/markup-compatibility/2006">
          <mc:Choice Requires="x14">
            <control shapeId="172325" r:id="rId292" name="Check Box 293">
              <controlPr defaultSize="0" autoFill="0" autoLine="0" autoPict="0">
                <anchor moveWithCells="1">
                  <from>
                    <xdr:col>15</xdr:col>
                    <xdr:colOff>25400</xdr:colOff>
                    <xdr:row>90</xdr:row>
                    <xdr:rowOff>139700</xdr:rowOff>
                  </from>
                  <to>
                    <xdr:col>15</xdr:col>
                    <xdr:colOff>330200</xdr:colOff>
                    <xdr:row>92</xdr:row>
                    <xdr:rowOff>25400</xdr:rowOff>
                  </to>
                </anchor>
              </controlPr>
            </control>
          </mc:Choice>
        </mc:AlternateContent>
        <mc:AlternateContent xmlns:mc="http://schemas.openxmlformats.org/markup-compatibility/2006">
          <mc:Choice Requires="x14">
            <control shapeId="172326" r:id="rId293" name="Check Box 294">
              <controlPr defaultSize="0" autoFill="0" autoLine="0" autoPict="0">
                <anchor moveWithCells="1">
                  <from>
                    <xdr:col>15</xdr:col>
                    <xdr:colOff>25400</xdr:colOff>
                    <xdr:row>91</xdr:row>
                    <xdr:rowOff>139700</xdr:rowOff>
                  </from>
                  <to>
                    <xdr:col>15</xdr:col>
                    <xdr:colOff>330200</xdr:colOff>
                    <xdr:row>93</xdr:row>
                    <xdr:rowOff>25400</xdr:rowOff>
                  </to>
                </anchor>
              </controlPr>
            </control>
          </mc:Choice>
        </mc:AlternateContent>
        <mc:AlternateContent xmlns:mc="http://schemas.openxmlformats.org/markup-compatibility/2006">
          <mc:Choice Requires="x14">
            <control shapeId="172327" r:id="rId294" name="Check Box 295">
              <controlPr defaultSize="0" autoFill="0" autoLine="0" autoPict="0">
                <anchor moveWithCells="1">
                  <from>
                    <xdr:col>15</xdr:col>
                    <xdr:colOff>25400</xdr:colOff>
                    <xdr:row>92</xdr:row>
                    <xdr:rowOff>139700</xdr:rowOff>
                  </from>
                  <to>
                    <xdr:col>15</xdr:col>
                    <xdr:colOff>330200</xdr:colOff>
                    <xdr:row>94</xdr:row>
                    <xdr:rowOff>25400</xdr:rowOff>
                  </to>
                </anchor>
              </controlPr>
            </control>
          </mc:Choice>
        </mc:AlternateContent>
        <mc:AlternateContent xmlns:mc="http://schemas.openxmlformats.org/markup-compatibility/2006">
          <mc:Choice Requires="x14">
            <control shapeId="172328" r:id="rId295" name="Check Box 296">
              <controlPr defaultSize="0" autoFill="0" autoLine="0" autoPict="0">
                <anchor moveWithCells="1">
                  <from>
                    <xdr:col>15</xdr:col>
                    <xdr:colOff>25400</xdr:colOff>
                    <xdr:row>93</xdr:row>
                    <xdr:rowOff>139700</xdr:rowOff>
                  </from>
                  <to>
                    <xdr:col>15</xdr:col>
                    <xdr:colOff>330200</xdr:colOff>
                    <xdr:row>95</xdr:row>
                    <xdr:rowOff>25400</xdr:rowOff>
                  </to>
                </anchor>
              </controlPr>
            </control>
          </mc:Choice>
        </mc:AlternateContent>
        <mc:AlternateContent xmlns:mc="http://schemas.openxmlformats.org/markup-compatibility/2006">
          <mc:Choice Requires="x14">
            <control shapeId="172329" r:id="rId296" name="Check Box 297">
              <controlPr defaultSize="0" autoFill="0" autoLine="0" autoPict="0">
                <anchor moveWithCells="1">
                  <from>
                    <xdr:col>15</xdr:col>
                    <xdr:colOff>25400</xdr:colOff>
                    <xdr:row>94</xdr:row>
                    <xdr:rowOff>139700</xdr:rowOff>
                  </from>
                  <to>
                    <xdr:col>15</xdr:col>
                    <xdr:colOff>330200</xdr:colOff>
                    <xdr:row>96</xdr:row>
                    <xdr:rowOff>25400</xdr:rowOff>
                  </to>
                </anchor>
              </controlPr>
            </control>
          </mc:Choice>
        </mc:AlternateContent>
        <mc:AlternateContent xmlns:mc="http://schemas.openxmlformats.org/markup-compatibility/2006">
          <mc:Choice Requires="x14">
            <control shapeId="172330" r:id="rId297" name="Check Box 298">
              <controlPr defaultSize="0" autoFill="0" autoLine="0" autoPict="0">
                <anchor moveWithCells="1">
                  <from>
                    <xdr:col>15</xdr:col>
                    <xdr:colOff>25400</xdr:colOff>
                    <xdr:row>95</xdr:row>
                    <xdr:rowOff>139700</xdr:rowOff>
                  </from>
                  <to>
                    <xdr:col>15</xdr:col>
                    <xdr:colOff>330200</xdr:colOff>
                    <xdr:row>97</xdr:row>
                    <xdr:rowOff>25400</xdr:rowOff>
                  </to>
                </anchor>
              </controlPr>
            </control>
          </mc:Choice>
        </mc:AlternateContent>
        <mc:AlternateContent xmlns:mc="http://schemas.openxmlformats.org/markup-compatibility/2006">
          <mc:Choice Requires="x14">
            <control shapeId="172331" r:id="rId298" name="Check Box 299">
              <controlPr defaultSize="0" autoFill="0" autoLine="0" autoPict="0">
                <anchor moveWithCells="1">
                  <from>
                    <xdr:col>15</xdr:col>
                    <xdr:colOff>25400</xdr:colOff>
                    <xdr:row>96</xdr:row>
                    <xdr:rowOff>139700</xdr:rowOff>
                  </from>
                  <to>
                    <xdr:col>15</xdr:col>
                    <xdr:colOff>330200</xdr:colOff>
                    <xdr:row>98</xdr:row>
                    <xdr:rowOff>25400</xdr:rowOff>
                  </to>
                </anchor>
              </controlPr>
            </control>
          </mc:Choice>
        </mc:AlternateContent>
        <mc:AlternateContent xmlns:mc="http://schemas.openxmlformats.org/markup-compatibility/2006">
          <mc:Choice Requires="x14">
            <control shapeId="172332" r:id="rId299" name="Check Box 300">
              <controlPr defaultSize="0" autoFill="0" autoLine="0" autoPict="0">
                <anchor moveWithCells="1">
                  <from>
                    <xdr:col>15</xdr:col>
                    <xdr:colOff>25400</xdr:colOff>
                    <xdr:row>97</xdr:row>
                    <xdr:rowOff>139700</xdr:rowOff>
                  </from>
                  <to>
                    <xdr:col>15</xdr:col>
                    <xdr:colOff>330200</xdr:colOff>
                    <xdr:row>99</xdr:row>
                    <xdr:rowOff>25400</xdr:rowOff>
                  </to>
                </anchor>
              </controlPr>
            </control>
          </mc:Choice>
        </mc:AlternateContent>
        <mc:AlternateContent xmlns:mc="http://schemas.openxmlformats.org/markup-compatibility/2006">
          <mc:Choice Requires="x14">
            <control shapeId="172333" r:id="rId300" name="Check Box 301">
              <controlPr defaultSize="0" autoFill="0" autoLine="0" autoPict="0">
                <anchor moveWithCells="1">
                  <from>
                    <xdr:col>15</xdr:col>
                    <xdr:colOff>25400</xdr:colOff>
                    <xdr:row>98</xdr:row>
                    <xdr:rowOff>139700</xdr:rowOff>
                  </from>
                  <to>
                    <xdr:col>15</xdr:col>
                    <xdr:colOff>330200</xdr:colOff>
                    <xdr:row>100</xdr:row>
                    <xdr:rowOff>25400</xdr:rowOff>
                  </to>
                </anchor>
              </controlPr>
            </control>
          </mc:Choice>
        </mc:AlternateContent>
        <mc:AlternateContent xmlns:mc="http://schemas.openxmlformats.org/markup-compatibility/2006">
          <mc:Choice Requires="x14">
            <control shapeId="172334" r:id="rId301" name="Check Box 302">
              <controlPr defaultSize="0" autoFill="0" autoLine="0" autoPict="0">
                <anchor moveWithCells="1">
                  <from>
                    <xdr:col>15</xdr:col>
                    <xdr:colOff>25400</xdr:colOff>
                    <xdr:row>99</xdr:row>
                    <xdr:rowOff>139700</xdr:rowOff>
                  </from>
                  <to>
                    <xdr:col>15</xdr:col>
                    <xdr:colOff>330200</xdr:colOff>
                    <xdr:row>101</xdr:row>
                    <xdr:rowOff>25400</xdr:rowOff>
                  </to>
                </anchor>
              </controlPr>
            </control>
          </mc:Choice>
        </mc:AlternateContent>
        <mc:AlternateContent xmlns:mc="http://schemas.openxmlformats.org/markup-compatibility/2006">
          <mc:Choice Requires="x14">
            <control shapeId="172335" r:id="rId302" name="Check Box 303">
              <controlPr defaultSize="0" autoFill="0" autoLine="0" autoPict="0">
                <anchor moveWithCells="1">
                  <from>
                    <xdr:col>15</xdr:col>
                    <xdr:colOff>25400</xdr:colOff>
                    <xdr:row>100</xdr:row>
                    <xdr:rowOff>139700</xdr:rowOff>
                  </from>
                  <to>
                    <xdr:col>15</xdr:col>
                    <xdr:colOff>330200</xdr:colOff>
                    <xdr:row>102</xdr:row>
                    <xdr:rowOff>25400</xdr:rowOff>
                  </to>
                </anchor>
              </controlPr>
            </control>
          </mc:Choice>
        </mc:AlternateContent>
        <mc:AlternateContent xmlns:mc="http://schemas.openxmlformats.org/markup-compatibility/2006">
          <mc:Choice Requires="x14">
            <control shapeId="172336" r:id="rId303" name="Check Box 304">
              <controlPr defaultSize="0" autoFill="0" autoLine="0" autoPict="0">
                <anchor moveWithCells="1">
                  <from>
                    <xdr:col>15</xdr:col>
                    <xdr:colOff>25400</xdr:colOff>
                    <xdr:row>101</xdr:row>
                    <xdr:rowOff>139700</xdr:rowOff>
                  </from>
                  <to>
                    <xdr:col>15</xdr:col>
                    <xdr:colOff>330200</xdr:colOff>
                    <xdr:row>103</xdr:row>
                    <xdr:rowOff>25400</xdr:rowOff>
                  </to>
                </anchor>
              </controlPr>
            </control>
          </mc:Choice>
        </mc:AlternateContent>
        <mc:AlternateContent xmlns:mc="http://schemas.openxmlformats.org/markup-compatibility/2006">
          <mc:Choice Requires="x14">
            <control shapeId="172337" r:id="rId304" name="Check Box 305">
              <controlPr defaultSize="0" autoFill="0" autoLine="0" autoPict="0">
                <anchor moveWithCells="1">
                  <from>
                    <xdr:col>16</xdr:col>
                    <xdr:colOff>25400</xdr:colOff>
                    <xdr:row>2</xdr:row>
                    <xdr:rowOff>139700</xdr:rowOff>
                  </from>
                  <to>
                    <xdr:col>16</xdr:col>
                    <xdr:colOff>330200</xdr:colOff>
                    <xdr:row>4</xdr:row>
                    <xdr:rowOff>25400</xdr:rowOff>
                  </to>
                </anchor>
              </controlPr>
            </control>
          </mc:Choice>
        </mc:AlternateContent>
        <mc:AlternateContent xmlns:mc="http://schemas.openxmlformats.org/markup-compatibility/2006">
          <mc:Choice Requires="x14">
            <control shapeId="172338" r:id="rId305" name="Check Box 306">
              <controlPr defaultSize="0" autoFill="0" autoLine="0" autoPict="0">
                <anchor moveWithCells="1">
                  <from>
                    <xdr:col>16</xdr:col>
                    <xdr:colOff>25400</xdr:colOff>
                    <xdr:row>3</xdr:row>
                    <xdr:rowOff>139700</xdr:rowOff>
                  </from>
                  <to>
                    <xdr:col>16</xdr:col>
                    <xdr:colOff>330200</xdr:colOff>
                    <xdr:row>5</xdr:row>
                    <xdr:rowOff>25400</xdr:rowOff>
                  </to>
                </anchor>
              </controlPr>
            </control>
          </mc:Choice>
        </mc:AlternateContent>
        <mc:AlternateContent xmlns:mc="http://schemas.openxmlformats.org/markup-compatibility/2006">
          <mc:Choice Requires="x14">
            <control shapeId="172339" r:id="rId306" name="Check Box 307">
              <controlPr defaultSize="0" autoFill="0" autoLine="0" autoPict="0">
                <anchor moveWithCells="1">
                  <from>
                    <xdr:col>16</xdr:col>
                    <xdr:colOff>25400</xdr:colOff>
                    <xdr:row>4</xdr:row>
                    <xdr:rowOff>139700</xdr:rowOff>
                  </from>
                  <to>
                    <xdr:col>16</xdr:col>
                    <xdr:colOff>330200</xdr:colOff>
                    <xdr:row>6</xdr:row>
                    <xdr:rowOff>25400</xdr:rowOff>
                  </to>
                </anchor>
              </controlPr>
            </control>
          </mc:Choice>
        </mc:AlternateContent>
        <mc:AlternateContent xmlns:mc="http://schemas.openxmlformats.org/markup-compatibility/2006">
          <mc:Choice Requires="x14">
            <control shapeId="172340" r:id="rId307" name="Check Box 308">
              <controlPr defaultSize="0" autoFill="0" autoLine="0" autoPict="0">
                <anchor moveWithCells="1">
                  <from>
                    <xdr:col>16</xdr:col>
                    <xdr:colOff>25400</xdr:colOff>
                    <xdr:row>5</xdr:row>
                    <xdr:rowOff>139700</xdr:rowOff>
                  </from>
                  <to>
                    <xdr:col>16</xdr:col>
                    <xdr:colOff>330200</xdr:colOff>
                    <xdr:row>7</xdr:row>
                    <xdr:rowOff>25400</xdr:rowOff>
                  </to>
                </anchor>
              </controlPr>
            </control>
          </mc:Choice>
        </mc:AlternateContent>
        <mc:AlternateContent xmlns:mc="http://schemas.openxmlformats.org/markup-compatibility/2006">
          <mc:Choice Requires="x14">
            <control shapeId="172341" r:id="rId308" name="Check Box 309">
              <controlPr defaultSize="0" autoFill="0" autoLine="0" autoPict="0">
                <anchor moveWithCells="1">
                  <from>
                    <xdr:col>16</xdr:col>
                    <xdr:colOff>25400</xdr:colOff>
                    <xdr:row>6</xdr:row>
                    <xdr:rowOff>139700</xdr:rowOff>
                  </from>
                  <to>
                    <xdr:col>16</xdr:col>
                    <xdr:colOff>330200</xdr:colOff>
                    <xdr:row>8</xdr:row>
                    <xdr:rowOff>25400</xdr:rowOff>
                  </to>
                </anchor>
              </controlPr>
            </control>
          </mc:Choice>
        </mc:AlternateContent>
        <mc:AlternateContent xmlns:mc="http://schemas.openxmlformats.org/markup-compatibility/2006">
          <mc:Choice Requires="x14">
            <control shapeId="172342" r:id="rId309" name="Check Box 310">
              <controlPr defaultSize="0" autoFill="0" autoLine="0" autoPict="0">
                <anchor moveWithCells="1">
                  <from>
                    <xdr:col>16</xdr:col>
                    <xdr:colOff>25400</xdr:colOff>
                    <xdr:row>7</xdr:row>
                    <xdr:rowOff>139700</xdr:rowOff>
                  </from>
                  <to>
                    <xdr:col>16</xdr:col>
                    <xdr:colOff>330200</xdr:colOff>
                    <xdr:row>9</xdr:row>
                    <xdr:rowOff>25400</xdr:rowOff>
                  </to>
                </anchor>
              </controlPr>
            </control>
          </mc:Choice>
        </mc:AlternateContent>
        <mc:AlternateContent xmlns:mc="http://schemas.openxmlformats.org/markup-compatibility/2006">
          <mc:Choice Requires="x14">
            <control shapeId="172343" r:id="rId310" name="Check Box 311">
              <controlPr defaultSize="0" autoFill="0" autoLine="0" autoPict="0">
                <anchor moveWithCells="1">
                  <from>
                    <xdr:col>16</xdr:col>
                    <xdr:colOff>25400</xdr:colOff>
                    <xdr:row>8</xdr:row>
                    <xdr:rowOff>139700</xdr:rowOff>
                  </from>
                  <to>
                    <xdr:col>16</xdr:col>
                    <xdr:colOff>330200</xdr:colOff>
                    <xdr:row>10</xdr:row>
                    <xdr:rowOff>25400</xdr:rowOff>
                  </to>
                </anchor>
              </controlPr>
            </control>
          </mc:Choice>
        </mc:AlternateContent>
        <mc:AlternateContent xmlns:mc="http://schemas.openxmlformats.org/markup-compatibility/2006">
          <mc:Choice Requires="x14">
            <control shapeId="172344" r:id="rId311" name="Check Box 312">
              <controlPr defaultSize="0" autoFill="0" autoLine="0" autoPict="0">
                <anchor moveWithCells="1">
                  <from>
                    <xdr:col>16</xdr:col>
                    <xdr:colOff>25400</xdr:colOff>
                    <xdr:row>9</xdr:row>
                    <xdr:rowOff>139700</xdr:rowOff>
                  </from>
                  <to>
                    <xdr:col>16</xdr:col>
                    <xdr:colOff>330200</xdr:colOff>
                    <xdr:row>11</xdr:row>
                    <xdr:rowOff>25400</xdr:rowOff>
                  </to>
                </anchor>
              </controlPr>
            </control>
          </mc:Choice>
        </mc:AlternateContent>
        <mc:AlternateContent xmlns:mc="http://schemas.openxmlformats.org/markup-compatibility/2006">
          <mc:Choice Requires="x14">
            <control shapeId="172345" r:id="rId312" name="Check Box 313">
              <controlPr defaultSize="0" autoFill="0" autoLine="0" autoPict="0">
                <anchor moveWithCells="1">
                  <from>
                    <xdr:col>16</xdr:col>
                    <xdr:colOff>25400</xdr:colOff>
                    <xdr:row>10</xdr:row>
                    <xdr:rowOff>139700</xdr:rowOff>
                  </from>
                  <to>
                    <xdr:col>16</xdr:col>
                    <xdr:colOff>330200</xdr:colOff>
                    <xdr:row>12</xdr:row>
                    <xdr:rowOff>25400</xdr:rowOff>
                  </to>
                </anchor>
              </controlPr>
            </control>
          </mc:Choice>
        </mc:AlternateContent>
        <mc:AlternateContent xmlns:mc="http://schemas.openxmlformats.org/markup-compatibility/2006">
          <mc:Choice Requires="x14">
            <control shapeId="172346" r:id="rId313" name="Check Box 314">
              <controlPr defaultSize="0" autoFill="0" autoLine="0" autoPict="0">
                <anchor moveWithCells="1">
                  <from>
                    <xdr:col>16</xdr:col>
                    <xdr:colOff>25400</xdr:colOff>
                    <xdr:row>11</xdr:row>
                    <xdr:rowOff>139700</xdr:rowOff>
                  </from>
                  <to>
                    <xdr:col>16</xdr:col>
                    <xdr:colOff>330200</xdr:colOff>
                    <xdr:row>13</xdr:row>
                    <xdr:rowOff>25400</xdr:rowOff>
                  </to>
                </anchor>
              </controlPr>
            </control>
          </mc:Choice>
        </mc:AlternateContent>
        <mc:AlternateContent xmlns:mc="http://schemas.openxmlformats.org/markup-compatibility/2006">
          <mc:Choice Requires="x14">
            <control shapeId="172347" r:id="rId314" name="Check Box 315">
              <controlPr defaultSize="0" autoFill="0" autoLine="0" autoPict="0">
                <anchor moveWithCells="1">
                  <from>
                    <xdr:col>16</xdr:col>
                    <xdr:colOff>25400</xdr:colOff>
                    <xdr:row>12</xdr:row>
                    <xdr:rowOff>139700</xdr:rowOff>
                  </from>
                  <to>
                    <xdr:col>16</xdr:col>
                    <xdr:colOff>330200</xdr:colOff>
                    <xdr:row>14</xdr:row>
                    <xdr:rowOff>25400</xdr:rowOff>
                  </to>
                </anchor>
              </controlPr>
            </control>
          </mc:Choice>
        </mc:AlternateContent>
        <mc:AlternateContent xmlns:mc="http://schemas.openxmlformats.org/markup-compatibility/2006">
          <mc:Choice Requires="x14">
            <control shapeId="172348" r:id="rId315" name="Check Box 316">
              <controlPr defaultSize="0" autoFill="0" autoLine="0" autoPict="0">
                <anchor moveWithCells="1">
                  <from>
                    <xdr:col>16</xdr:col>
                    <xdr:colOff>25400</xdr:colOff>
                    <xdr:row>13</xdr:row>
                    <xdr:rowOff>139700</xdr:rowOff>
                  </from>
                  <to>
                    <xdr:col>16</xdr:col>
                    <xdr:colOff>330200</xdr:colOff>
                    <xdr:row>15</xdr:row>
                    <xdr:rowOff>25400</xdr:rowOff>
                  </to>
                </anchor>
              </controlPr>
            </control>
          </mc:Choice>
        </mc:AlternateContent>
        <mc:AlternateContent xmlns:mc="http://schemas.openxmlformats.org/markup-compatibility/2006">
          <mc:Choice Requires="x14">
            <control shapeId="172349" r:id="rId316" name="Check Box 317">
              <controlPr defaultSize="0" autoFill="0" autoLine="0" autoPict="0">
                <anchor moveWithCells="1">
                  <from>
                    <xdr:col>16</xdr:col>
                    <xdr:colOff>25400</xdr:colOff>
                    <xdr:row>14</xdr:row>
                    <xdr:rowOff>139700</xdr:rowOff>
                  </from>
                  <to>
                    <xdr:col>16</xdr:col>
                    <xdr:colOff>330200</xdr:colOff>
                    <xdr:row>16</xdr:row>
                    <xdr:rowOff>25400</xdr:rowOff>
                  </to>
                </anchor>
              </controlPr>
            </control>
          </mc:Choice>
        </mc:AlternateContent>
        <mc:AlternateContent xmlns:mc="http://schemas.openxmlformats.org/markup-compatibility/2006">
          <mc:Choice Requires="x14">
            <control shapeId="172350" r:id="rId317" name="Check Box 318">
              <controlPr defaultSize="0" autoFill="0" autoLine="0" autoPict="0">
                <anchor moveWithCells="1">
                  <from>
                    <xdr:col>16</xdr:col>
                    <xdr:colOff>25400</xdr:colOff>
                    <xdr:row>15</xdr:row>
                    <xdr:rowOff>139700</xdr:rowOff>
                  </from>
                  <to>
                    <xdr:col>16</xdr:col>
                    <xdr:colOff>330200</xdr:colOff>
                    <xdr:row>17</xdr:row>
                    <xdr:rowOff>25400</xdr:rowOff>
                  </to>
                </anchor>
              </controlPr>
            </control>
          </mc:Choice>
        </mc:AlternateContent>
        <mc:AlternateContent xmlns:mc="http://schemas.openxmlformats.org/markup-compatibility/2006">
          <mc:Choice Requires="x14">
            <control shapeId="172351" r:id="rId318" name="Check Box 319">
              <controlPr defaultSize="0" autoFill="0" autoLine="0" autoPict="0">
                <anchor moveWithCells="1">
                  <from>
                    <xdr:col>16</xdr:col>
                    <xdr:colOff>25400</xdr:colOff>
                    <xdr:row>16</xdr:row>
                    <xdr:rowOff>139700</xdr:rowOff>
                  </from>
                  <to>
                    <xdr:col>16</xdr:col>
                    <xdr:colOff>330200</xdr:colOff>
                    <xdr:row>18</xdr:row>
                    <xdr:rowOff>25400</xdr:rowOff>
                  </to>
                </anchor>
              </controlPr>
            </control>
          </mc:Choice>
        </mc:AlternateContent>
        <mc:AlternateContent xmlns:mc="http://schemas.openxmlformats.org/markup-compatibility/2006">
          <mc:Choice Requires="x14">
            <control shapeId="172352" r:id="rId319" name="Check Box 320">
              <controlPr defaultSize="0" autoFill="0" autoLine="0" autoPict="0">
                <anchor moveWithCells="1">
                  <from>
                    <xdr:col>16</xdr:col>
                    <xdr:colOff>25400</xdr:colOff>
                    <xdr:row>17</xdr:row>
                    <xdr:rowOff>139700</xdr:rowOff>
                  </from>
                  <to>
                    <xdr:col>16</xdr:col>
                    <xdr:colOff>330200</xdr:colOff>
                    <xdr:row>19</xdr:row>
                    <xdr:rowOff>25400</xdr:rowOff>
                  </to>
                </anchor>
              </controlPr>
            </control>
          </mc:Choice>
        </mc:AlternateContent>
        <mc:AlternateContent xmlns:mc="http://schemas.openxmlformats.org/markup-compatibility/2006">
          <mc:Choice Requires="x14">
            <control shapeId="172353" r:id="rId320" name="Check Box 321">
              <controlPr defaultSize="0" autoFill="0" autoLine="0" autoPict="0">
                <anchor moveWithCells="1">
                  <from>
                    <xdr:col>16</xdr:col>
                    <xdr:colOff>25400</xdr:colOff>
                    <xdr:row>18</xdr:row>
                    <xdr:rowOff>139700</xdr:rowOff>
                  </from>
                  <to>
                    <xdr:col>16</xdr:col>
                    <xdr:colOff>330200</xdr:colOff>
                    <xdr:row>20</xdr:row>
                    <xdr:rowOff>25400</xdr:rowOff>
                  </to>
                </anchor>
              </controlPr>
            </control>
          </mc:Choice>
        </mc:AlternateContent>
        <mc:AlternateContent xmlns:mc="http://schemas.openxmlformats.org/markup-compatibility/2006">
          <mc:Choice Requires="x14">
            <control shapeId="172354" r:id="rId321" name="Check Box 322">
              <controlPr defaultSize="0" autoFill="0" autoLine="0" autoPict="0">
                <anchor moveWithCells="1">
                  <from>
                    <xdr:col>16</xdr:col>
                    <xdr:colOff>25400</xdr:colOff>
                    <xdr:row>19</xdr:row>
                    <xdr:rowOff>139700</xdr:rowOff>
                  </from>
                  <to>
                    <xdr:col>16</xdr:col>
                    <xdr:colOff>330200</xdr:colOff>
                    <xdr:row>21</xdr:row>
                    <xdr:rowOff>25400</xdr:rowOff>
                  </to>
                </anchor>
              </controlPr>
            </control>
          </mc:Choice>
        </mc:AlternateContent>
        <mc:AlternateContent xmlns:mc="http://schemas.openxmlformats.org/markup-compatibility/2006">
          <mc:Choice Requires="x14">
            <control shapeId="172355" r:id="rId322" name="Check Box 323">
              <controlPr defaultSize="0" autoFill="0" autoLine="0" autoPict="0">
                <anchor moveWithCells="1">
                  <from>
                    <xdr:col>16</xdr:col>
                    <xdr:colOff>25400</xdr:colOff>
                    <xdr:row>20</xdr:row>
                    <xdr:rowOff>139700</xdr:rowOff>
                  </from>
                  <to>
                    <xdr:col>16</xdr:col>
                    <xdr:colOff>330200</xdr:colOff>
                    <xdr:row>22</xdr:row>
                    <xdr:rowOff>25400</xdr:rowOff>
                  </to>
                </anchor>
              </controlPr>
            </control>
          </mc:Choice>
        </mc:AlternateContent>
        <mc:AlternateContent xmlns:mc="http://schemas.openxmlformats.org/markup-compatibility/2006">
          <mc:Choice Requires="x14">
            <control shapeId="172356" r:id="rId323" name="Check Box 324">
              <controlPr defaultSize="0" autoFill="0" autoLine="0" autoPict="0">
                <anchor moveWithCells="1">
                  <from>
                    <xdr:col>16</xdr:col>
                    <xdr:colOff>25400</xdr:colOff>
                    <xdr:row>21</xdr:row>
                    <xdr:rowOff>139700</xdr:rowOff>
                  </from>
                  <to>
                    <xdr:col>16</xdr:col>
                    <xdr:colOff>330200</xdr:colOff>
                    <xdr:row>23</xdr:row>
                    <xdr:rowOff>25400</xdr:rowOff>
                  </to>
                </anchor>
              </controlPr>
            </control>
          </mc:Choice>
        </mc:AlternateContent>
        <mc:AlternateContent xmlns:mc="http://schemas.openxmlformats.org/markup-compatibility/2006">
          <mc:Choice Requires="x14">
            <control shapeId="172357" r:id="rId324" name="Check Box 325">
              <controlPr defaultSize="0" autoFill="0" autoLine="0" autoPict="0">
                <anchor moveWithCells="1">
                  <from>
                    <xdr:col>16</xdr:col>
                    <xdr:colOff>25400</xdr:colOff>
                    <xdr:row>22</xdr:row>
                    <xdr:rowOff>139700</xdr:rowOff>
                  </from>
                  <to>
                    <xdr:col>16</xdr:col>
                    <xdr:colOff>330200</xdr:colOff>
                    <xdr:row>24</xdr:row>
                    <xdr:rowOff>25400</xdr:rowOff>
                  </to>
                </anchor>
              </controlPr>
            </control>
          </mc:Choice>
        </mc:AlternateContent>
        <mc:AlternateContent xmlns:mc="http://schemas.openxmlformats.org/markup-compatibility/2006">
          <mc:Choice Requires="x14">
            <control shapeId="172358" r:id="rId325" name="Check Box 326">
              <controlPr defaultSize="0" autoFill="0" autoLine="0" autoPict="0">
                <anchor moveWithCells="1">
                  <from>
                    <xdr:col>16</xdr:col>
                    <xdr:colOff>25400</xdr:colOff>
                    <xdr:row>23</xdr:row>
                    <xdr:rowOff>139700</xdr:rowOff>
                  </from>
                  <to>
                    <xdr:col>16</xdr:col>
                    <xdr:colOff>330200</xdr:colOff>
                    <xdr:row>25</xdr:row>
                    <xdr:rowOff>25400</xdr:rowOff>
                  </to>
                </anchor>
              </controlPr>
            </control>
          </mc:Choice>
        </mc:AlternateContent>
        <mc:AlternateContent xmlns:mc="http://schemas.openxmlformats.org/markup-compatibility/2006">
          <mc:Choice Requires="x14">
            <control shapeId="172359" r:id="rId326" name="Check Box 327">
              <controlPr defaultSize="0" autoFill="0" autoLine="0" autoPict="0">
                <anchor moveWithCells="1">
                  <from>
                    <xdr:col>16</xdr:col>
                    <xdr:colOff>25400</xdr:colOff>
                    <xdr:row>24</xdr:row>
                    <xdr:rowOff>139700</xdr:rowOff>
                  </from>
                  <to>
                    <xdr:col>16</xdr:col>
                    <xdr:colOff>330200</xdr:colOff>
                    <xdr:row>26</xdr:row>
                    <xdr:rowOff>25400</xdr:rowOff>
                  </to>
                </anchor>
              </controlPr>
            </control>
          </mc:Choice>
        </mc:AlternateContent>
        <mc:AlternateContent xmlns:mc="http://schemas.openxmlformats.org/markup-compatibility/2006">
          <mc:Choice Requires="x14">
            <control shapeId="172360" r:id="rId327" name="Check Box 328">
              <controlPr defaultSize="0" autoFill="0" autoLine="0" autoPict="0">
                <anchor moveWithCells="1">
                  <from>
                    <xdr:col>16</xdr:col>
                    <xdr:colOff>25400</xdr:colOff>
                    <xdr:row>25</xdr:row>
                    <xdr:rowOff>139700</xdr:rowOff>
                  </from>
                  <to>
                    <xdr:col>16</xdr:col>
                    <xdr:colOff>330200</xdr:colOff>
                    <xdr:row>27</xdr:row>
                    <xdr:rowOff>25400</xdr:rowOff>
                  </to>
                </anchor>
              </controlPr>
            </control>
          </mc:Choice>
        </mc:AlternateContent>
        <mc:AlternateContent xmlns:mc="http://schemas.openxmlformats.org/markup-compatibility/2006">
          <mc:Choice Requires="x14">
            <control shapeId="172361" r:id="rId328" name="Check Box 329">
              <controlPr defaultSize="0" autoFill="0" autoLine="0" autoPict="0">
                <anchor moveWithCells="1">
                  <from>
                    <xdr:col>16</xdr:col>
                    <xdr:colOff>25400</xdr:colOff>
                    <xdr:row>26</xdr:row>
                    <xdr:rowOff>139700</xdr:rowOff>
                  </from>
                  <to>
                    <xdr:col>16</xdr:col>
                    <xdr:colOff>330200</xdr:colOff>
                    <xdr:row>28</xdr:row>
                    <xdr:rowOff>25400</xdr:rowOff>
                  </to>
                </anchor>
              </controlPr>
            </control>
          </mc:Choice>
        </mc:AlternateContent>
        <mc:AlternateContent xmlns:mc="http://schemas.openxmlformats.org/markup-compatibility/2006">
          <mc:Choice Requires="x14">
            <control shapeId="172362" r:id="rId329" name="Check Box 330">
              <controlPr defaultSize="0" autoFill="0" autoLine="0" autoPict="0">
                <anchor moveWithCells="1">
                  <from>
                    <xdr:col>16</xdr:col>
                    <xdr:colOff>25400</xdr:colOff>
                    <xdr:row>27</xdr:row>
                    <xdr:rowOff>139700</xdr:rowOff>
                  </from>
                  <to>
                    <xdr:col>16</xdr:col>
                    <xdr:colOff>330200</xdr:colOff>
                    <xdr:row>29</xdr:row>
                    <xdr:rowOff>25400</xdr:rowOff>
                  </to>
                </anchor>
              </controlPr>
            </control>
          </mc:Choice>
        </mc:AlternateContent>
        <mc:AlternateContent xmlns:mc="http://schemas.openxmlformats.org/markup-compatibility/2006">
          <mc:Choice Requires="x14">
            <control shapeId="172363" r:id="rId330" name="Check Box 331">
              <controlPr defaultSize="0" autoFill="0" autoLine="0" autoPict="0">
                <anchor moveWithCells="1">
                  <from>
                    <xdr:col>16</xdr:col>
                    <xdr:colOff>25400</xdr:colOff>
                    <xdr:row>28</xdr:row>
                    <xdr:rowOff>139700</xdr:rowOff>
                  </from>
                  <to>
                    <xdr:col>16</xdr:col>
                    <xdr:colOff>330200</xdr:colOff>
                    <xdr:row>30</xdr:row>
                    <xdr:rowOff>25400</xdr:rowOff>
                  </to>
                </anchor>
              </controlPr>
            </control>
          </mc:Choice>
        </mc:AlternateContent>
        <mc:AlternateContent xmlns:mc="http://schemas.openxmlformats.org/markup-compatibility/2006">
          <mc:Choice Requires="x14">
            <control shapeId="172364" r:id="rId331" name="Check Box 332">
              <controlPr defaultSize="0" autoFill="0" autoLine="0" autoPict="0">
                <anchor moveWithCells="1">
                  <from>
                    <xdr:col>16</xdr:col>
                    <xdr:colOff>25400</xdr:colOff>
                    <xdr:row>29</xdr:row>
                    <xdr:rowOff>139700</xdr:rowOff>
                  </from>
                  <to>
                    <xdr:col>16</xdr:col>
                    <xdr:colOff>330200</xdr:colOff>
                    <xdr:row>31</xdr:row>
                    <xdr:rowOff>25400</xdr:rowOff>
                  </to>
                </anchor>
              </controlPr>
            </control>
          </mc:Choice>
        </mc:AlternateContent>
        <mc:AlternateContent xmlns:mc="http://schemas.openxmlformats.org/markup-compatibility/2006">
          <mc:Choice Requires="x14">
            <control shapeId="172365" r:id="rId332" name="Check Box 333">
              <controlPr defaultSize="0" autoFill="0" autoLine="0" autoPict="0">
                <anchor moveWithCells="1">
                  <from>
                    <xdr:col>16</xdr:col>
                    <xdr:colOff>25400</xdr:colOff>
                    <xdr:row>30</xdr:row>
                    <xdr:rowOff>139700</xdr:rowOff>
                  </from>
                  <to>
                    <xdr:col>16</xdr:col>
                    <xdr:colOff>330200</xdr:colOff>
                    <xdr:row>32</xdr:row>
                    <xdr:rowOff>25400</xdr:rowOff>
                  </to>
                </anchor>
              </controlPr>
            </control>
          </mc:Choice>
        </mc:AlternateContent>
        <mc:AlternateContent xmlns:mc="http://schemas.openxmlformats.org/markup-compatibility/2006">
          <mc:Choice Requires="x14">
            <control shapeId="172366" r:id="rId333" name="Check Box 334">
              <controlPr defaultSize="0" autoFill="0" autoLine="0" autoPict="0">
                <anchor moveWithCells="1">
                  <from>
                    <xdr:col>16</xdr:col>
                    <xdr:colOff>25400</xdr:colOff>
                    <xdr:row>31</xdr:row>
                    <xdr:rowOff>139700</xdr:rowOff>
                  </from>
                  <to>
                    <xdr:col>16</xdr:col>
                    <xdr:colOff>330200</xdr:colOff>
                    <xdr:row>33</xdr:row>
                    <xdr:rowOff>25400</xdr:rowOff>
                  </to>
                </anchor>
              </controlPr>
            </control>
          </mc:Choice>
        </mc:AlternateContent>
        <mc:AlternateContent xmlns:mc="http://schemas.openxmlformats.org/markup-compatibility/2006">
          <mc:Choice Requires="x14">
            <control shapeId="172367" r:id="rId334" name="Check Box 335">
              <controlPr defaultSize="0" autoFill="0" autoLine="0" autoPict="0">
                <anchor moveWithCells="1">
                  <from>
                    <xdr:col>16</xdr:col>
                    <xdr:colOff>25400</xdr:colOff>
                    <xdr:row>32</xdr:row>
                    <xdr:rowOff>139700</xdr:rowOff>
                  </from>
                  <to>
                    <xdr:col>16</xdr:col>
                    <xdr:colOff>330200</xdr:colOff>
                    <xdr:row>34</xdr:row>
                    <xdr:rowOff>25400</xdr:rowOff>
                  </to>
                </anchor>
              </controlPr>
            </control>
          </mc:Choice>
        </mc:AlternateContent>
        <mc:AlternateContent xmlns:mc="http://schemas.openxmlformats.org/markup-compatibility/2006">
          <mc:Choice Requires="x14">
            <control shapeId="172368" r:id="rId335" name="Check Box 336">
              <controlPr defaultSize="0" autoFill="0" autoLine="0" autoPict="0">
                <anchor moveWithCells="1">
                  <from>
                    <xdr:col>16</xdr:col>
                    <xdr:colOff>25400</xdr:colOff>
                    <xdr:row>33</xdr:row>
                    <xdr:rowOff>139700</xdr:rowOff>
                  </from>
                  <to>
                    <xdr:col>16</xdr:col>
                    <xdr:colOff>330200</xdr:colOff>
                    <xdr:row>35</xdr:row>
                    <xdr:rowOff>25400</xdr:rowOff>
                  </to>
                </anchor>
              </controlPr>
            </control>
          </mc:Choice>
        </mc:AlternateContent>
        <mc:AlternateContent xmlns:mc="http://schemas.openxmlformats.org/markup-compatibility/2006">
          <mc:Choice Requires="x14">
            <control shapeId="172369" r:id="rId336" name="Check Box 337">
              <controlPr defaultSize="0" autoFill="0" autoLine="0" autoPict="0">
                <anchor moveWithCells="1">
                  <from>
                    <xdr:col>16</xdr:col>
                    <xdr:colOff>25400</xdr:colOff>
                    <xdr:row>34</xdr:row>
                    <xdr:rowOff>139700</xdr:rowOff>
                  </from>
                  <to>
                    <xdr:col>16</xdr:col>
                    <xdr:colOff>330200</xdr:colOff>
                    <xdr:row>36</xdr:row>
                    <xdr:rowOff>25400</xdr:rowOff>
                  </to>
                </anchor>
              </controlPr>
            </control>
          </mc:Choice>
        </mc:AlternateContent>
        <mc:AlternateContent xmlns:mc="http://schemas.openxmlformats.org/markup-compatibility/2006">
          <mc:Choice Requires="x14">
            <control shapeId="172370" r:id="rId337" name="Check Box 338">
              <controlPr defaultSize="0" autoFill="0" autoLine="0" autoPict="0">
                <anchor moveWithCells="1">
                  <from>
                    <xdr:col>16</xdr:col>
                    <xdr:colOff>25400</xdr:colOff>
                    <xdr:row>35</xdr:row>
                    <xdr:rowOff>139700</xdr:rowOff>
                  </from>
                  <to>
                    <xdr:col>16</xdr:col>
                    <xdr:colOff>330200</xdr:colOff>
                    <xdr:row>37</xdr:row>
                    <xdr:rowOff>25400</xdr:rowOff>
                  </to>
                </anchor>
              </controlPr>
            </control>
          </mc:Choice>
        </mc:AlternateContent>
        <mc:AlternateContent xmlns:mc="http://schemas.openxmlformats.org/markup-compatibility/2006">
          <mc:Choice Requires="x14">
            <control shapeId="172371" r:id="rId338" name="Check Box 339">
              <controlPr defaultSize="0" autoFill="0" autoLine="0" autoPict="0">
                <anchor moveWithCells="1">
                  <from>
                    <xdr:col>16</xdr:col>
                    <xdr:colOff>25400</xdr:colOff>
                    <xdr:row>36</xdr:row>
                    <xdr:rowOff>139700</xdr:rowOff>
                  </from>
                  <to>
                    <xdr:col>16</xdr:col>
                    <xdr:colOff>330200</xdr:colOff>
                    <xdr:row>38</xdr:row>
                    <xdr:rowOff>25400</xdr:rowOff>
                  </to>
                </anchor>
              </controlPr>
            </control>
          </mc:Choice>
        </mc:AlternateContent>
        <mc:AlternateContent xmlns:mc="http://schemas.openxmlformats.org/markup-compatibility/2006">
          <mc:Choice Requires="x14">
            <control shapeId="172372" r:id="rId339" name="Check Box 340">
              <controlPr defaultSize="0" autoFill="0" autoLine="0" autoPict="0">
                <anchor moveWithCells="1">
                  <from>
                    <xdr:col>16</xdr:col>
                    <xdr:colOff>25400</xdr:colOff>
                    <xdr:row>37</xdr:row>
                    <xdr:rowOff>139700</xdr:rowOff>
                  </from>
                  <to>
                    <xdr:col>16</xdr:col>
                    <xdr:colOff>330200</xdr:colOff>
                    <xdr:row>39</xdr:row>
                    <xdr:rowOff>25400</xdr:rowOff>
                  </to>
                </anchor>
              </controlPr>
            </control>
          </mc:Choice>
        </mc:AlternateContent>
        <mc:AlternateContent xmlns:mc="http://schemas.openxmlformats.org/markup-compatibility/2006">
          <mc:Choice Requires="x14">
            <control shapeId="172373" r:id="rId340" name="Check Box 341">
              <controlPr defaultSize="0" autoFill="0" autoLine="0" autoPict="0">
                <anchor moveWithCells="1">
                  <from>
                    <xdr:col>16</xdr:col>
                    <xdr:colOff>25400</xdr:colOff>
                    <xdr:row>38</xdr:row>
                    <xdr:rowOff>139700</xdr:rowOff>
                  </from>
                  <to>
                    <xdr:col>16</xdr:col>
                    <xdr:colOff>330200</xdr:colOff>
                    <xdr:row>40</xdr:row>
                    <xdr:rowOff>25400</xdr:rowOff>
                  </to>
                </anchor>
              </controlPr>
            </control>
          </mc:Choice>
        </mc:AlternateContent>
        <mc:AlternateContent xmlns:mc="http://schemas.openxmlformats.org/markup-compatibility/2006">
          <mc:Choice Requires="x14">
            <control shapeId="172374" r:id="rId341" name="Check Box 342">
              <controlPr defaultSize="0" autoFill="0" autoLine="0" autoPict="0">
                <anchor moveWithCells="1">
                  <from>
                    <xdr:col>16</xdr:col>
                    <xdr:colOff>25400</xdr:colOff>
                    <xdr:row>39</xdr:row>
                    <xdr:rowOff>139700</xdr:rowOff>
                  </from>
                  <to>
                    <xdr:col>16</xdr:col>
                    <xdr:colOff>330200</xdr:colOff>
                    <xdr:row>41</xdr:row>
                    <xdr:rowOff>25400</xdr:rowOff>
                  </to>
                </anchor>
              </controlPr>
            </control>
          </mc:Choice>
        </mc:AlternateContent>
        <mc:AlternateContent xmlns:mc="http://schemas.openxmlformats.org/markup-compatibility/2006">
          <mc:Choice Requires="x14">
            <control shapeId="172375" r:id="rId342" name="Check Box 343">
              <controlPr defaultSize="0" autoFill="0" autoLine="0" autoPict="0">
                <anchor moveWithCells="1">
                  <from>
                    <xdr:col>16</xdr:col>
                    <xdr:colOff>25400</xdr:colOff>
                    <xdr:row>40</xdr:row>
                    <xdr:rowOff>139700</xdr:rowOff>
                  </from>
                  <to>
                    <xdr:col>16</xdr:col>
                    <xdr:colOff>330200</xdr:colOff>
                    <xdr:row>42</xdr:row>
                    <xdr:rowOff>25400</xdr:rowOff>
                  </to>
                </anchor>
              </controlPr>
            </control>
          </mc:Choice>
        </mc:AlternateContent>
        <mc:AlternateContent xmlns:mc="http://schemas.openxmlformats.org/markup-compatibility/2006">
          <mc:Choice Requires="x14">
            <control shapeId="172376" r:id="rId343" name="Check Box 344">
              <controlPr defaultSize="0" autoFill="0" autoLine="0" autoPict="0">
                <anchor moveWithCells="1">
                  <from>
                    <xdr:col>16</xdr:col>
                    <xdr:colOff>25400</xdr:colOff>
                    <xdr:row>41</xdr:row>
                    <xdr:rowOff>139700</xdr:rowOff>
                  </from>
                  <to>
                    <xdr:col>16</xdr:col>
                    <xdr:colOff>330200</xdr:colOff>
                    <xdr:row>43</xdr:row>
                    <xdr:rowOff>25400</xdr:rowOff>
                  </to>
                </anchor>
              </controlPr>
            </control>
          </mc:Choice>
        </mc:AlternateContent>
        <mc:AlternateContent xmlns:mc="http://schemas.openxmlformats.org/markup-compatibility/2006">
          <mc:Choice Requires="x14">
            <control shapeId="172377" r:id="rId344" name="Check Box 345">
              <controlPr defaultSize="0" autoFill="0" autoLine="0" autoPict="0">
                <anchor moveWithCells="1">
                  <from>
                    <xdr:col>16</xdr:col>
                    <xdr:colOff>25400</xdr:colOff>
                    <xdr:row>42</xdr:row>
                    <xdr:rowOff>139700</xdr:rowOff>
                  </from>
                  <to>
                    <xdr:col>16</xdr:col>
                    <xdr:colOff>330200</xdr:colOff>
                    <xdr:row>44</xdr:row>
                    <xdr:rowOff>25400</xdr:rowOff>
                  </to>
                </anchor>
              </controlPr>
            </control>
          </mc:Choice>
        </mc:AlternateContent>
        <mc:AlternateContent xmlns:mc="http://schemas.openxmlformats.org/markup-compatibility/2006">
          <mc:Choice Requires="x14">
            <control shapeId="172378" r:id="rId345" name="Check Box 346">
              <controlPr defaultSize="0" autoFill="0" autoLine="0" autoPict="0">
                <anchor moveWithCells="1">
                  <from>
                    <xdr:col>16</xdr:col>
                    <xdr:colOff>25400</xdr:colOff>
                    <xdr:row>43</xdr:row>
                    <xdr:rowOff>139700</xdr:rowOff>
                  </from>
                  <to>
                    <xdr:col>16</xdr:col>
                    <xdr:colOff>330200</xdr:colOff>
                    <xdr:row>45</xdr:row>
                    <xdr:rowOff>25400</xdr:rowOff>
                  </to>
                </anchor>
              </controlPr>
            </control>
          </mc:Choice>
        </mc:AlternateContent>
        <mc:AlternateContent xmlns:mc="http://schemas.openxmlformats.org/markup-compatibility/2006">
          <mc:Choice Requires="x14">
            <control shapeId="172379" r:id="rId346" name="Check Box 347">
              <controlPr defaultSize="0" autoFill="0" autoLine="0" autoPict="0">
                <anchor moveWithCells="1">
                  <from>
                    <xdr:col>16</xdr:col>
                    <xdr:colOff>25400</xdr:colOff>
                    <xdr:row>44</xdr:row>
                    <xdr:rowOff>139700</xdr:rowOff>
                  </from>
                  <to>
                    <xdr:col>16</xdr:col>
                    <xdr:colOff>330200</xdr:colOff>
                    <xdr:row>46</xdr:row>
                    <xdr:rowOff>25400</xdr:rowOff>
                  </to>
                </anchor>
              </controlPr>
            </control>
          </mc:Choice>
        </mc:AlternateContent>
        <mc:AlternateContent xmlns:mc="http://schemas.openxmlformats.org/markup-compatibility/2006">
          <mc:Choice Requires="x14">
            <control shapeId="172380" r:id="rId347" name="Check Box 348">
              <controlPr defaultSize="0" autoFill="0" autoLine="0" autoPict="0">
                <anchor moveWithCells="1">
                  <from>
                    <xdr:col>16</xdr:col>
                    <xdr:colOff>25400</xdr:colOff>
                    <xdr:row>45</xdr:row>
                    <xdr:rowOff>139700</xdr:rowOff>
                  </from>
                  <to>
                    <xdr:col>16</xdr:col>
                    <xdr:colOff>330200</xdr:colOff>
                    <xdr:row>47</xdr:row>
                    <xdr:rowOff>25400</xdr:rowOff>
                  </to>
                </anchor>
              </controlPr>
            </control>
          </mc:Choice>
        </mc:AlternateContent>
        <mc:AlternateContent xmlns:mc="http://schemas.openxmlformats.org/markup-compatibility/2006">
          <mc:Choice Requires="x14">
            <control shapeId="172381" r:id="rId348" name="Check Box 349">
              <controlPr defaultSize="0" autoFill="0" autoLine="0" autoPict="0">
                <anchor moveWithCells="1">
                  <from>
                    <xdr:col>16</xdr:col>
                    <xdr:colOff>25400</xdr:colOff>
                    <xdr:row>46</xdr:row>
                    <xdr:rowOff>139700</xdr:rowOff>
                  </from>
                  <to>
                    <xdr:col>16</xdr:col>
                    <xdr:colOff>330200</xdr:colOff>
                    <xdr:row>48</xdr:row>
                    <xdr:rowOff>25400</xdr:rowOff>
                  </to>
                </anchor>
              </controlPr>
            </control>
          </mc:Choice>
        </mc:AlternateContent>
        <mc:AlternateContent xmlns:mc="http://schemas.openxmlformats.org/markup-compatibility/2006">
          <mc:Choice Requires="x14">
            <control shapeId="172382" r:id="rId349" name="Check Box 350">
              <controlPr defaultSize="0" autoFill="0" autoLine="0" autoPict="0">
                <anchor moveWithCells="1">
                  <from>
                    <xdr:col>16</xdr:col>
                    <xdr:colOff>25400</xdr:colOff>
                    <xdr:row>47</xdr:row>
                    <xdr:rowOff>139700</xdr:rowOff>
                  </from>
                  <to>
                    <xdr:col>16</xdr:col>
                    <xdr:colOff>330200</xdr:colOff>
                    <xdr:row>49</xdr:row>
                    <xdr:rowOff>25400</xdr:rowOff>
                  </to>
                </anchor>
              </controlPr>
            </control>
          </mc:Choice>
        </mc:AlternateContent>
        <mc:AlternateContent xmlns:mc="http://schemas.openxmlformats.org/markup-compatibility/2006">
          <mc:Choice Requires="x14">
            <control shapeId="172383" r:id="rId350" name="Check Box 351">
              <controlPr defaultSize="0" autoFill="0" autoLine="0" autoPict="0">
                <anchor moveWithCells="1">
                  <from>
                    <xdr:col>16</xdr:col>
                    <xdr:colOff>25400</xdr:colOff>
                    <xdr:row>48</xdr:row>
                    <xdr:rowOff>139700</xdr:rowOff>
                  </from>
                  <to>
                    <xdr:col>16</xdr:col>
                    <xdr:colOff>330200</xdr:colOff>
                    <xdr:row>50</xdr:row>
                    <xdr:rowOff>25400</xdr:rowOff>
                  </to>
                </anchor>
              </controlPr>
            </control>
          </mc:Choice>
        </mc:AlternateContent>
        <mc:AlternateContent xmlns:mc="http://schemas.openxmlformats.org/markup-compatibility/2006">
          <mc:Choice Requires="x14">
            <control shapeId="172384" r:id="rId351" name="Check Box 352">
              <controlPr defaultSize="0" autoFill="0" autoLine="0" autoPict="0">
                <anchor moveWithCells="1">
                  <from>
                    <xdr:col>16</xdr:col>
                    <xdr:colOff>25400</xdr:colOff>
                    <xdr:row>49</xdr:row>
                    <xdr:rowOff>139700</xdr:rowOff>
                  </from>
                  <to>
                    <xdr:col>16</xdr:col>
                    <xdr:colOff>330200</xdr:colOff>
                    <xdr:row>51</xdr:row>
                    <xdr:rowOff>25400</xdr:rowOff>
                  </to>
                </anchor>
              </controlPr>
            </control>
          </mc:Choice>
        </mc:AlternateContent>
        <mc:AlternateContent xmlns:mc="http://schemas.openxmlformats.org/markup-compatibility/2006">
          <mc:Choice Requires="x14">
            <control shapeId="172385" r:id="rId352" name="Check Box 353">
              <controlPr defaultSize="0" autoFill="0" autoLine="0" autoPict="0">
                <anchor moveWithCells="1">
                  <from>
                    <xdr:col>16</xdr:col>
                    <xdr:colOff>25400</xdr:colOff>
                    <xdr:row>50</xdr:row>
                    <xdr:rowOff>139700</xdr:rowOff>
                  </from>
                  <to>
                    <xdr:col>16</xdr:col>
                    <xdr:colOff>330200</xdr:colOff>
                    <xdr:row>52</xdr:row>
                    <xdr:rowOff>25400</xdr:rowOff>
                  </to>
                </anchor>
              </controlPr>
            </control>
          </mc:Choice>
        </mc:AlternateContent>
        <mc:AlternateContent xmlns:mc="http://schemas.openxmlformats.org/markup-compatibility/2006">
          <mc:Choice Requires="x14">
            <control shapeId="172386" r:id="rId353" name="Check Box 354">
              <controlPr defaultSize="0" autoFill="0" autoLine="0" autoPict="0">
                <anchor moveWithCells="1">
                  <from>
                    <xdr:col>16</xdr:col>
                    <xdr:colOff>25400</xdr:colOff>
                    <xdr:row>51</xdr:row>
                    <xdr:rowOff>139700</xdr:rowOff>
                  </from>
                  <to>
                    <xdr:col>16</xdr:col>
                    <xdr:colOff>330200</xdr:colOff>
                    <xdr:row>53</xdr:row>
                    <xdr:rowOff>25400</xdr:rowOff>
                  </to>
                </anchor>
              </controlPr>
            </control>
          </mc:Choice>
        </mc:AlternateContent>
        <mc:AlternateContent xmlns:mc="http://schemas.openxmlformats.org/markup-compatibility/2006">
          <mc:Choice Requires="x14">
            <control shapeId="172387" r:id="rId354" name="Check Box 355">
              <controlPr defaultSize="0" autoFill="0" autoLine="0" autoPict="0">
                <anchor moveWithCells="1">
                  <from>
                    <xdr:col>16</xdr:col>
                    <xdr:colOff>25400</xdr:colOff>
                    <xdr:row>52</xdr:row>
                    <xdr:rowOff>139700</xdr:rowOff>
                  </from>
                  <to>
                    <xdr:col>16</xdr:col>
                    <xdr:colOff>330200</xdr:colOff>
                    <xdr:row>54</xdr:row>
                    <xdr:rowOff>25400</xdr:rowOff>
                  </to>
                </anchor>
              </controlPr>
            </control>
          </mc:Choice>
        </mc:AlternateContent>
        <mc:AlternateContent xmlns:mc="http://schemas.openxmlformats.org/markup-compatibility/2006">
          <mc:Choice Requires="x14">
            <control shapeId="172388" r:id="rId355" name="Check Box 356">
              <controlPr defaultSize="0" autoFill="0" autoLine="0" autoPict="0">
                <anchor moveWithCells="1">
                  <from>
                    <xdr:col>16</xdr:col>
                    <xdr:colOff>25400</xdr:colOff>
                    <xdr:row>53</xdr:row>
                    <xdr:rowOff>139700</xdr:rowOff>
                  </from>
                  <to>
                    <xdr:col>16</xdr:col>
                    <xdr:colOff>330200</xdr:colOff>
                    <xdr:row>55</xdr:row>
                    <xdr:rowOff>25400</xdr:rowOff>
                  </to>
                </anchor>
              </controlPr>
            </control>
          </mc:Choice>
        </mc:AlternateContent>
        <mc:AlternateContent xmlns:mc="http://schemas.openxmlformats.org/markup-compatibility/2006">
          <mc:Choice Requires="x14">
            <control shapeId="172389" r:id="rId356" name="Check Box 357">
              <controlPr defaultSize="0" autoFill="0" autoLine="0" autoPict="0">
                <anchor moveWithCells="1">
                  <from>
                    <xdr:col>16</xdr:col>
                    <xdr:colOff>25400</xdr:colOff>
                    <xdr:row>54</xdr:row>
                    <xdr:rowOff>139700</xdr:rowOff>
                  </from>
                  <to>
                    <xdr:col>16</xdr:col>
                    <xdr:colOff>330200</xdr:colOff>
                    <xdr:row>56</xdr:row>
                    <xdr:rowOff>25400</xdr:rowOff>
                  </to>
                </anchor>
              </controlPr>
            </control>
          </mc:Choice>
        </mc:AlternateContent>
        <mc:AlternateContent xmlns:mc="http://schemas.openxmlformats.org/markup-compatibility/2006">
          <mc:Choice Requires="x14">
            <control shapeId="172390" r:id="rId357" name="Check Box 358">
              <controlPr defaultSize="0" autoFill="0" autoLine="0" autoPict="0">
                <anchor moveWithCells="1">
                  <from>
                    <xdr:col>16</xdr:col>
                    <xdr:colOff>25400</xdr:colOff>
                    <xdr:row>55</xdr:row>
                    <xdr:rowOff>139700</xdr:rowOff>
                  </from>
                  <to>
                    <xdr:col>16</xdr:col>
                    <xdr:colOff>330200</xdr:colOff>
                    <xdr:row>57</xdr:row>
                    <xdr:rowOff>25400</xdr:rowOff>
                  </to>
                </anchor>
              </controlPr>
            </control>
          </mc:Choice>
        </mc:AlternateContent>
        <mc:AlternateContent xmlns:mc="http://schemas.openxmlformats.org/markup-compatibility/2006">
          <mc:Choice Requires="x14">
            <control shapeId="172391" r:id="rId358" name="Check Box 359">
              <controlPr defaultSize="0" autoFill="0" autoLine="0" autoPict="0">
                <anchor moveWithCells="1">
                  <from>
                    <xdr:col>16</xdr:col>
                    <xdr:colOff>25400</xdr:colOff>
                    <xdr:row>56</xdr:row>
                    <xdr:rowOff>139700</xdr:rowOff>
                  </from>
                  <to>
                    <xdr:col>16</xdr:col>
                    <xdr:colOff>330200</xdr:colOff>
                    <xdr:row>58</xdr:row>
                    <xdr:rowOff>25400</xdr:rowOff>
                  </to>
                </anchor>
              </controlPr>
            </control>
          </mc:Choice>
        </mc:AlternateContent>
        <mc:AlternateContent xmlns:mc="http://schemas.openxmlformats.org/markup-compatibility/2006">
          <mc:Choice Requires="x14">
            <control shapeId="172392" r:id="rId359" name="Check Box 360">
              <controlPr defaultSize="0" autoFill="0" autoLine="0" autoPict="0">
                <anchor moveWithCells="1">
                  <from>
                    <xdr:col>16</xdr:col>
                    <xdr:colOff>25400</xdr:colOff>
                    <xdr:row>57</xdr:row>
                    <xdr:rowOff>139700</xdr:rowOff>
                  </from>
                  <to>
                    <xdr:col>16</xdr:col>
                    <xdr:colOff>330200</xdr:colOff>
                    <xdr:row>59</xdr:row>
                    <xdr:rowOff>25400</xdr:rowOff>
                  </to>
                </anchor>
              </controlPr>
            </control>
          </mc:Choice>
        </mc:AlternateContent>
        <mc:AlternateContent xmlns:mc="http://schemas.openxmlformats.org/markup-compatibility/2006">
          <mc:Choice Requires="x14">
            <control shapeId="172393" r:id="rId360" name="Check Box 361">
              <controlPr defaultSize="0" autoFill="0" autoLine="0" autoPict="0">
                <anchor moveWithCells="1">
                  <from>
                    <xdr:col>16</xdr:col>
                    <xdr:colOff>25400</xdr:colOff>
                    <xdr:row>58</xdr:row>
                    <xdr:rowOff>139700</xdr:rowOff>
                  </from>
                  <to>
                    <xdr:col>16</xdr:col>
                    <xdr:colOff>330200</xdr:colOff>
                    <xdr:row>60</xdr:row>
                    <xdr:rowOff>25400</xdr:rowOff>
                  </to>
                </anchor>
              </controlPr>
            </control>
          </mc:Choice>
        </mc:AlternateContent>
        <mc:AlternateContent xmlns:mc="http://schemas.openxmlformats.org/markup-compatibility/2006">
          <mc:Choice Requires="x14">
            <control shapeId="172394" r:id="rId361" name="Check Box 362">
              <controlPr defaultSize="0" autoFill="0" autoLine="0" autoPict="0">
                <anchor moveWithCells="1">
                  <from>
                    <xdr:col>16</xdr:col>
                    <xdr:colOff>25400</xdr:colOff>
                    <xdr:row>59</xdr:row>
                    <xdr:rowOff>139700</xdr:rowOff>
                  </from>
                  <to>
                    <xdr:col>16</xdr:col>
                    <xdr:colOff>330200</xdr:colOff>
                    <xdr:row>61</xdr:row>
                    <xdr:rowOff>25400</xdr:rowOff>
                  </to>
                </anchor>
              </controlPr>
            </control>
          </mc:Choice>
        </mc:AlternateContent>
        <mc:AlternateContent xmlns:mc="http://schemas.openxmlformats.org/markup-compatibility/2006">
          <mc:Choice Requires="x14">
            <control shapeId="172395" r:id="rId362" name="Check Box 363">
              <controlPr defaultSize="0" autoFill="0" autoLine="0" autoPict="0">
                <anchor moveWithCells="1">
                  <from>
                    <xdr:col>16</xdr:col>
                    <xdr:colOff>25400</xdr:colOff>
                    <xdr:row>60</xdr:row>
                    <xdr:rowOff>139700</xdr:rowOff>
                  </from>
                  <to>
                    <xdr:col>16</xdr:col>
                    <xdr:colOff>330200</xdr:colOff>
                    <xdr:row>62</xdr:row>
                    <xdr:rowOff>25400</xdr:rowOff>
                  </to>
                </anchor>
              </controlPr>
            </control>
          </mc:Choice>
        </mc:AlternateContent>
        <mc:AlternateContent xmlns:mc="http://schemas.openxmlformats.org/markup-compatibility/2006">
          <mc:Choice Requires="x14">
            <control shapeId="172396" r:id="rId363" name="Check Box 364">
              <controlPr defaultSize="0" autoFill="0" autoLine="0" autoPict="0">
                <anchor moveWithCells="1">
                  <from>
                    <xdr:col>16</xdr:col>
                    <xdr:colOff>25400</xdr:colOff>
                    <xdr:row>61</xdr:row>
                    <xdr:rowOff>139700</xdr:rowOff>
                  </from>
                  <to>
                    <xdr:col>16</xdr:col>
                    <xdr:colOff>330200</xdr:colOff>
                    <xdr:row>63</xdr:row>
                    <xdr:rowOff>25400</xdr:rowOff>
                  </to>
                </anchor>
              </controlPr>
            </control>
          </mc:Choice>
        </mc:AlternateContent>
        <mc:AlternateContent xmlns:mc="http://schemas.openxmlformats.org/markup-compatibility/2006">
          <mc:Choice Requires="x14">
            <control shapeId="172397" r:id="rId364" name="Check Box 365">
              <controlPr defaultSize="0" autoFill="0" autoLine="0" autoPict="0">
                <anchor moveWithCells="1">
                  <from>
                    <xdr:col>16</xdr:col>
                    <xdr:colOff>25400</xdr:colOff>
                    <xdr:row>62</xdr:row>
                    <xdr:rowOff>139700</xdr:rowOff>
                  </from>
                  <to>
                    <xdr:col>16</xdr:col>
                    <xdr:colOff>330200</xdr:colOff>
                    <xdr:row>64</xdr:row>
                    <xdr:rowOff>25400</xdr:rowOff>
                  </to>
                </anchor>
              </controlPr>
            </control>
          </mc:Choice>
        </mc:AlternateContent>
        <mc:AlternateContent xmlns:mc="http://schemas.openxmlformats.org/markup-compatibility/2006">
          <mc:Choice Requires="x14">
            <control shapeId="172398" r:id="rId365" name="Check Box 366">
              <controlPr defaultSize="0" autoFill="0" autoLine="0" autoPict="0">
                <anchor moveWithCells="1">
                  <from>
                    <xdr:col>16</xdr:col>
                    <xdr:colOff>25400</xdr:colOff>
                    <xdr:row>63</xdr:row>
                    <xdr:rowOff>139700</xdr:rowOff>
                  </from>
                  <to>
                    <xdr:col>16</xdr:col>
                    <xdr:colOff>330200</xdr:colOff>
                    <xdr:row>65</xdr:row>
                    <xdr:rowOff>25400</xdr:rowOff>
                  </to>
                </anchor>
              </controlPr>
            </control>
          </mc:Choice>
        </mc:AlternateContent>
        <mc:AlternateContent xmlns:mc="http://schemas.openxmlformats.org/markup-compatibility/2006">
          <mc:Choice Requires="x14">
            <control shapeId="172399" r:id="rId366" name="Check Box 367">
              <controlPr defaultSize="0" autoFill="0" autoLine="0" autoPict="0">
                <anchor moveWithCells="1">
                  <from>
                    <xdr:col>16</xdr:col>
                    <xdr:colOff>25400</xdr:colOff>
                    <xdr:row>64</xdr:row>
                    <xdr:rowOff>139700</xdr:rowOff>
                  </from>
                  <to>
                    <xdr:col>16</xdr:col>
                    <xdr:colOff>330200</xdr:colOff>
                    <xdr:row>66</xdr:row>
                    <xdr:rowOff>25400</xdr:rowOff>
                  </to>
                </anchor>
              </controlPr>
            </control>
          </mc:Choice>
        </mc:AlternateContent>
        <mc:AlternateContent xmlns:mc="http://schemas.openxmlformats.org/markup-compatibility/2006">
          <mc:Choice Requires="x14">
            <control shapeId="172400" r:id="rId367" name="Check Box 368">
              <controlPr defaultSize="0" autoFill="0" autoLine="0" autoPict="0">
                <anchor moveWithCells="1">
                  <from>
                    <xdr:col>16</xdr:col>
                    <xdr:colOff>25400</xdr:colOff>
                    <xdr:row>65</xdr:row>
                    <xdr:rowOff>139700</xdr:rowOff>
                  </from>
                  <to>
                    <xdr:col>16</xdr:col>
                    <xdr:colOff>330200</xdr:colOff>
                    <xdr:row>67</xdr:row>
                    <xdr:rowOff>25400</xdr:rowOff>
                  </to>
                </anchor>
              </controlPr>
            </control>
          </mc:Choice>
        </mc:AlternateContent>
        <mc:AlternateContent xmlns:mc="http://schemas.openxmlformats.org/markup-compatibility/2006">
          <mc:Choice Requires="x14">
            <control shapeId="172401" r:id="rId368" name="Check Box 369">
              <controlPr defaultSize="0" autoFill="0" autoLine="0" autoPict="0">
                <anchor moveWithCells="1">
                  <from>
                    <xdr:col>16</xdr:col>
                    <xdr:colOff>25400</xdr:colOff>
                    <xdr:row>66</xdr:row>
                    <xdr:rowOff>139700</xdr:rowOff>
                  </from>
                  <to>
                    <xdr:col>16</xdr:col>
                    <xdr:colOff>330200</xdr:colOff>
                    <xdr:row>68</xdr:row>
                    <xdr:rowOff>25400</xdr:rowOff>
                  </to>
                </anchor>
              </controlPr>
            </control>
          </mc:Choice>
        </mc:AlternateContent>
        <mc:AlternateContent xmlns:mc="http://schemas.openxmlformats.org/markup-compatibility/2006">
          <mc:Choice Requires="x14">
            <control shapeId="172402" r:id="rId369" name="Check Box 370">
              <controlPr defaultSize="0" autoFill="0" autoLine="0" autoPict="0">
                <anchor moveWithCells="1">
                  <from>
                    <xdr:col>16</xdr:col>
                    <xdr:colOff>25400</xdr:colOff>
                    <xdr:row>67</xdr:row>
                    <xdr:rowOff>139700</xdr:rowOff>
                  </from>
                  <to>
                    <xdr:col>16</xdr:col>
                    <xdr:colOff>330200</xdr:colOff>
                    <xdr:row>69</xdr:row>
                    <xdr:rowOff>25400</xdr:rowOff>
                  </to>
                </anchor>
              </controlPr>
            </control>
          </mc:Choice>
        </mc:AlternateContent>
        <mc:AlternateContent xmlns:mc="http://schemas.openxmlformats.org/markup-compatibility/2006">
          <mc:Choice Requires="x14">
            <control shapeId="172403" r:id="rId370" name="Check Box 371">
              <controlPr defaultSize="0" autoFill="0" autoLine="0" autoPict="0">
                <anchor moveWithCells="1">
                  <from>
                    <xdr:col>16</xdr:col>
                    <xdr:colOff>25400</xdr:colOff>
                    <xdr:row>68</xdr:row>
                    <xdr:rowOff>139700</xdr:rowOff>
                  </from>
                  <to>
                    <xdr:col>16</xdr:col>
                    <xdr:colOff>330200</xdr:colOff>
                    <xdr:row>70</xdr:row>
                    <xdr:rowOff>25400</xdr:rowOff>
                  </to>
                </anchor>
              </controlPr>
            </control>
          </mc:Choice>
        </mc:AlternateContent>
        <mc:AlternateContent xmlns:mc="http://schemas.openxmlformats.org/markup-compatibility/2006">
          <mc:Choice Requires="x14">
            <control shapeId="172404" r:id="rId371" name="Check Box 372">
              <controlPr defaultSize="0" autoFill="0" autoLine="0" autoPict="0">
                <anchor moveWithCells="1">
                  <from>
                    <xdr:col>16</xdr:col>
                    <xdr:colOff>25400</xdr:colOff>
                    <xdr:row>69</xdr:row>
                    <xdr:rowOff>139700</xdr:rowOff>
                  </from>
                  <to>
                    <xdr:col>16</xdr:col>
                    <xdr:colOff>330200</xdr:colOff>
                    <xdr:row>71</xdr:row>
                    <xdr:rowOff>25400</xdr:rowOff>
                  </to>
                </anchor>
              </controlPr>
            </control>
          </mc:Choice>
        </mc:AlternateContent>
        <mc:AlternateContent xmlns:mc="http://schemas.openxmlformats.org/markup-compatibility/2006">
          <mc:Choice Requires="x14">
            <control shapeId="172405" r:id="rId372" name="Check Box 373">
              <controlPr defaultSize="0" autoFill="0" autoLine="0" autoPict="0">
                <anchor moveWithCells="1">
                  <from>
                    <xdr:col>16</xdr:col>
                    <xdr:colOff>25400</xdr:colOff>
                    <xdr:row>70</xdr:row>
                    <xdr:rowOff>139700</xdr:rowOff>
                  </from>
                  <to>
                    <xdr:col>16</xdr:col>
                    <xdr:colOff>330200</xdr:colOff>
                    <xdr:row>72</xdr:row>
                    <xdr:rowOff>25400</xdr:rowOff>
                  </to>
                </anchor>
              </controlPr>
            </control>
          </mc:Choice>
        </mc:AlternateContent>
        <mc:AlternateContent xmlns:mc="http://schemas.openxmlformats.org/markup-compatibility/2006">
          <mc:Choice Requires="x14">
            <control shapeId="172406" r:id="rId373" name="Check Box 374">
              <controlPr defaultSize="0" autoFill="0" autoLine="0" autoPict="0">
                <anchor moveWithCells="1">
                  <from>
                    <xdr:col>16</xdr:col>
                    <xdr:colOff>25400</xdr:colOff>
                    <xdr:row>71</xdr:row>
                    <xdr:rowOff>139700</xdr:rowOff>
                  </from>
                  <to>
                    <xdr:col>16</xdr:col>
                    <xdr:colOff>330200</xdr:colOff>
                    <xdr:row>73</xdr:row>
                    <xdr:rowOff>25400</xdr:rowOff>
                  </to>
                </anchor>
              </controlPr>
            </control>
          </mc:Choice>
        </mc:AlternateContent>
        <mc:AlternateContent xmlns:mc="http://schemas.openxmlformats.org/markup-compatibility/2006">
          <mc:Choice Requires="x14">
            <control shapeId="172407" r:id="rId374" name="Check Box 375">
              <controlPr defaultSize="0" autoFill="0" autoLine="0" autoPict="0">
                <anchor moveWithCells="1">
                  <from>
                    <xdr:col>16</xdr:col>
                    <xdr:colOff>25400</xdr:colOff>
                    <xdr:row>72</xdr:row>
                    <xdr:rowOff>139700</xdr:rowOff>
                  </from>
                  <to>
                    <xdr:col>16</xdr:col>
                    <xdr:colOff>330200</xdr:colOff>
                    <xdr:row>74</xdr:row>
                    <xdr:rowOff>25400</xdr:rowOff>
                  </to>
                </anchor>
              </controlPr>
            </control>
          </mc:Choice>
        </mc:AlternateContent>
        <mc:AlternateContent xmlns:mc="http://schemas.openxmlformats.org/markup-compatibility/2006">
          <mc:Choice Requires="x14">
            <control shapeId="172408" r:id="rId375" name="Check Box 376">
              <controlPr defaultSize="0" autoFill="0" autoLine="0" autoPict="0">
                <anchor moveWithCells="1">
                  <from>
                    <xdr:col>16</xdr:col>
                    <xdr:colOff>25400</xdr:colOff>
                    <xdr:row>73</xdr:row>
                    <xdr:rowOff>139700</xdr:rowOff>
                  </from>
                  <to>
                    <xdr:col>16</xdr:col>
                    <xdr:colOff>330200</xdr:colOff>
                    <xdr:row>75</xdr:row>
                    <xdr:rowOff>25400</xdr:rowOff>
                  </to>
                </anchor>
              </controlPr>
            </control>
          </mc:Choice>
        </mc:AlternateContent>
        <mc:AlternateContent xmlns:mc="http://schemas.openxmlformats.org/markup-compatibility/2006">
          <mc:Choice Requires="x14">
            <control shapeId="172409" r:id="rId376" name="Check Box 377">
              <controlPr defaultSize="0" autoFill="0" autoLine="0" autoPict="0">
                <anchor moveWithCells="1">
                  <from>
                    <xdr:col>16</xdr:col>
                    <xdr:colOff>25400</xdr:colOff>
                    <xdr:row>74</xdr:row>
                    <xdr:rowOff>139700</xdr:rowOff>
                  </from>
                  <to>
                    <xdr:col>16</xdr:col>
                    <xdr:colOff>330200</xdr:colOff>
                    <xdr:row>76</xdr:row>
                    <xdr:rowOff>25400</xdr:rowOff>
                  </to>
                </anchor>
              </controlPr>
            </control>
          </mc:Choice>
        </mc:AlternateContent>
        <mc:AlternateContent xmlns:mc="http://schemas.openxmlformats.org/markup-compatibility/2006">
          <mc:Choice Requires="x14">
            <control shapeId="172410" r:id="rId377" name="Check Box 378">
              <controlPr defaultSize="0" autoFill="0" autoLine="0" autoPict="0">
                <anchor moveWithCells="1">
                  <from>
                    <xdr:col>16</xdr:col>
                    <xdr:colOff>25400</xdr:colOff>
                    <xdr:row>75</xdr:row>
                    <xdr:rowOff>139700</xdr:rowOff>
                  </from>
                  <to>
                    <xdr:col>16</xdr:col>
                    <xdr:colOff>330200</xdr:colOff>
                    <xdr:row>77</xdr:row>
                    <xdr:rowOff>25400</xdr:rowOff>
                  </to>
                </anchor>
              </controlPr>
            </control>
          </mc:Choice>
        </mc:AlternateContent>
        <mc:AlternateContent xmlns:mc="http://schemas.openxmlformats.org/markup-compatibility/2006">
          <mc:Choice Requires="x14">
            <control shapeId="172411" r:id="rId378" name="Check Box 379">
              <controlPr defaultSize="0" autoFill="0" autoLine="0" autoPict="0">
                <anchor moveWithCells="1">
                  <from>
                    <xdr:col>16</xdr:col>
                    <xdr:colOff>25400</xdr:colOff>
                    <xdr:row>76</xdr:row>
                    <xdr:rowOff>139700</xdr:rowOff>
                  </from>
                  <to>
                    <xdr:col>16</xdr:col>
                    <xdr:colOff>330200</xdr:colOff>
                    <xdr:row>78</xdr:row>
                    <xdr:rowOff>25400</xdr:rowOff>
                  </to>
                </anchor>
              </controlPr>
            </control>
          </mc:Choice>
        </mc:AlternateContent>
        <mc:AlternateContent xmlns:mc="http://schemas.openxmlformats.org/markup-compatibility/2006">
          <mc:Choice Requires="x14">
            <control shapeId="172412" r:id="rId379" name="Check Box 380">
              <controlPr defaultSize="0" autoFill="0" autoLine="0" autoPict="0">
                <anchor moveWithCells="1">
                  <from>
                    <xdr:col>16</xdr:col>
                    <xdr:colOff>25400</xdr:colOff>
                    <xdr:row>77</xdr:row>
                    <xdr:rowOff>139700</xdr:rowOff>
                  </from>
                  <to>
                    <xdr:col>16</xdr:col>
                    <xdr:colOff>330200</xdr:colOff>
                    <xdr:row>79</xdr:row>
                    <xdr:rowOff>25400</xdr:rowOff>
                  </to>
                </anchor>
              </controlPr>
            </control>
          </mc:Choice>
        </mc:AlternateContent>
        <mc:AlternateContent xmlns:mc="http://schemas.openxmlformats.org/markup-compatibility/2006">
          <mc:Choice Requires="x14">
            <control shapeId="172413" r:id="rId380" name="Check Box 381">
              <controlPr defaultSize="0" autoFill="0" autoLine="0" autoPict="0">
                <anchor moveWithCells="1">
                  <from>
                    <xdr:col>16</xdr:col>
                    <xdr:colOff>25400</xdr:colOff>
                    <xdr:row>78</xdr:row>
                    <xdr:rowOff>139700</xdr:rowOff>
                  </from>
                  <to>
                    <xdr:col>16</xdr:col>
                    <xdr:colOff>330200</xdr:colOff>
                    <xdr:row>80</xdr:row>
                    <xdr:rowOff>25400</xdr:rowOff>
                  </to>
                </anchor>
              </controlPr>
            </control>
          </mc:Choice>
        </mc:AlternateContent>
        <mc:AlternateContent xmlns:mc="http://schemas.openxmlformats.org/markup-compatibility/2006">
          <mc:Choice Requires="x14">
            <control shapeId="172414" r:id="rId381" name="Check Box 382">
              <controlPr defaultSize="0" autoFill="0" autoLine="0" autoPict="0">
                <anchor moveWithCells="1">
                  <from>
                    <xdr:col>16</xdr:col>
                    <xdr:colOff>25400</xdr:colOff>
                    <xdr:row>79</xdr:row>
                    <xdr:rowOff>139700</xdr:rowOff>
                  </from>
                  <to>
                    <xdr:col>16</xdr:col>
                    <xdr:colOff>330200</xdr:colOff>
                    <xdr:row>81</xdr:row>
                    <xdr:rowOff>25400</xdr:rowOff>
                  </to>
                </anchor>
              </controlPr>
            </control>
          </mc:Choice>
        </mc:AlternateContent>
        <mc:AlternateContent xmlns:mc="http://schemas.openxmlformats.org/markup-compatibility/2006">
          <mc:Choice Requires="x14">
            <control shapeId="172415" r:id="rId382" name="Check Box 383">
              <controlPr defaultSize="0" autoFill="0" autoLine="0" autoPict="0">
                <anchor moveWithCells="1">
                  <from>
                    <xdr:col>16</xdr:col>
                    <xdr:colOff>25400</xdr:colOff>
                    <xdr:row>80</xdr:row>
                    <xdr:rowOff>139700</xdr:rowOff>
                  </from>
                  <to>
                    <xdr:col>16</xdr:col>
                    <xdr:colOff>330200</xdr:colOff>
                    <xdr:row>82</xdr:row>
                    <xdr:rowOff>25400</xdr:rowOff>
                  </to>
                </anchor>
              </controlPr>
            </control>
          </mc:Choice>
        </mc:AlternateContent>
        <mc:AlternateContent xmlns:mc="http://schemas.openxmlformats.org/markup-compatibility/2006">
          <mc:Choice Requires="x14">
            <control shapeId="172416" r:id="rId383" name="Check Box 384">
              <controlPr defaultSize="0" autoFill="0" autoLine="0" autoPict="0">
                <anchor moveWithCells="1">
                  <from>
                    <xdr:col>16</xdr:col>
                    <xdr:colOff>25400</xdr:colOff>
                    <xdr:row>81</xdr:row>
                    <xdr:rowOff>139700</xdr:rowOff>
                  </from>
                  <to>
                    <xdr:col>16</xdr:col>
                    <xdr:colOff>330200</xdr:colOff>
                    <xdr:row>83</xdr:row>
                    <xdr:rowOff>25400</xdr:rowOff>
                  </to>
                </anchor>
              </controlPr>
            </control>
          </mc:Choice>
        </mc:AlternateContent>
        <mc:AlternateContent xmlns:mc="http://schemas.openxmlformats.org/markup-compatibility/2006">
          <mc:Choice Requires="x14">
            <control shapeId="172417" r:id="rId384" name="Check Box 385">
              <controlPr defaultSize="0" autoFill="0" autoLine="0" autoPict="0">
                <anchor moveWithCells="1">
                  <from>
                    <xdr:col>16</xdr:col>
                    <xdr:colOff>25400</xdr:colOff>
                    <xdr:row>82</xdr:row>
                    <xdr:rowOff>139700</xdr:rowOff>
                  </from>
                  <to>
                    <xdr:col>16</xdr:col>
                    <xdr:colOff>330200</xdr:colOff>
                    <xdr:row>84</xdr:row>
                    <xdr:rowOff>25400</xdr:rowOff>
                  </to>
                </anchor>
              </controlPr>
            </control>
          </mc:Choice>
        </mc:AlternateContent>
        <mc:AlternateContent xmlns:mc="http://schemas.openxmlformats.org/markup-compatibility/2006">
          <mc:Choice Requires="x14">
            <control shapeId="172418" r:id="rId385" name="Check Box 386">
              <controlPr defaultSize="0" autoFill="0" autoLine="0" autoPict="0">
                <anchor moveWithCells="1">
                  <from>
                    <xdr:col>16</xdr:col>
                    <xdr:colOff>25400</xdr:colOff>
                    <xdr:row>83</xdr:row>
                    <xdr:rowOff>139700</xdr:rowOff>
                  </from>
                  <to>
                    <xdr:col>16</xdr:col>
                    <xdr:colOff>330200</xdr:colOff>
                    <xdr:row>85</xdr:row>
                    <xdr:rowOff>25400</xdr:rowOff>
                  </to>
                </anchor>
              </controlPr>
            </control>
          </mc:Choice>
        </mc:AlternateContent>
        <mc:AlternateContent xmlns:mc="http://schemas.openxmlformats.org/markup-compatibility/2006">
          <mc:Choice Requires="x14">
            <control shapeId="172419" r:id="rId386" name="Check Box 387">
              <controlPr defaultSize="0" autoFill="0" autoLine="0" autoPict="0">
                <anchor moveWithCells="1">
                  <from>
                    <xdr:col>16</xdr:col>
                    <xdr:colOff>25400</xdr:colOff>
                    <xdr:row>84</xdr:row>
                    <xdr:rowOff>139700</xdr:rowOff>
                  </from>
                  <to>
                    <xdr:col>16</xdr:col>
                    <xdr:colOff>330200</xdr:colOff>
                    <xdr:row>86</xdr:row>
                    <xdr:rowOff>25400</xdr:rowOff>
                  </to>
                </anchor>
              </controlPr>
            </control>
          </mc:Choice>
        </mc:AlternateContent>
        <mc:AlternateContent xmlns:mc="http://schemas.openxmlformats.org/markup-compatibility/2006">
          <mc:Choice Requires="x14">
            <control shapeId="172420" r:id="rId387" name="Check Box 388">
              <controlPr defaultSize="0" autoFill="0" autoLine="0" autoPict="0">
                <anchor moveWithCells="1">
                  <from>
                    <xdr:col>16</xdr:col>
                    <xdr:colOff>25400</xdr:colOff>
                    <xdr:row>85</xdr:row>
                    <xdr:rowOff>139700</xdr:rowOff>
                  </from>
                  <to>
                    <xdr:col>16</xdr:col>
                    <xdr:colOff>330200</xdr:colOff>
                    <xdr:row>87</xdr:row>
                    <xdr:rowOff>25400</xdr:rowOff>
                  </to>
                </anchor>
              </controlPr>
            </control>
          </mc:Choice>
        </mc:AlternateContent>
        <mc:AlternateContent xmlns:mc="http://schemas.openxmlformats.org/markup-compatibility/2006">
          <mc:Choice Requires="x14">
            <control shapeId="172421" r:id="rId388" name="Check Box 389">
              <controlPr defaultSize="0" autoFill="0" autoLine="0" autoPict="0">
                <anchor moveWithCells="1">
                  <from>
                    <xdr:col>16</xdr:col>
                    <xdr:colOff>25400</xdr:colOff>
                    <xdr:row>86</xdr:row>
                    <xdr:rowOff>139700</xdr:rowOff>
                  </from>
                  <to>
                    <xdr:col>16</xdr:col>
                    <xdr:colOff>330200</xdr:colOff>
                    <xdr:row>88</xdr:row>
                    <xdr:rowOff>25400</xdr:rowOff>
                  </to>
                </anchor>
              </controlPr>
            </control>
          </mc:Choice>
        </mc:AlternateContent>
        <mc:AlternateContent xmlns:mc="http://schemas.openxmlformats.org/markup-compatibility/2006">
          <mc:Choice Requires="x14">
            <control shapeId="172422" r:id="rId389" name="Check Box 390">
              <controlPr defaultSize="0" autoFill="0" autoLine="0" autoPict="0">
                <anchor moveWithCells="1">
                  <from>
                    <xdr:col>16</xdr:col>
                    <xdr:colOff>25400</xdr:colOff>
                    <xdr:row>87</xdr:row>
                    <xdr:rowOff>139700</xdr:rowOff>
                  </from>
                  <to>
                    <xdr:col>16</xdr:col>
                    <xdr:colOff>330200</xdr:colOff>
                    <xdr:row>89</xdr:row>
                    <xdr:rowOff>25400</xdr:rowOff>
                  </to>
                </anchor>
              </controlPr>
            </control>
          </mc:Choice>
        </mc:AlternateContent>
        <mc:AlternateContent xmlns:mc="http://schemas.openxmlformats.org/markup-compatibility/2006">
          <mc:Choice Requires="x14">
            <control shapeId="172423" r:id="rId390" name="Check Box 391">
              <controlPr defaultSize="0" autoFill="0" autoLine="0" autoPict="0">
                <anchor moveWithCells="1">
                  <from>
                    <xdr:col>16</xdr:col>
                    <xdr:colOff>25400</xdr:colOff>
                    <xdr:row>88</xdr:row>
                    <xdr:rowOff>139700</xdr:rowOff>
                  </from>
                  <to>
                    <xdr:col>16</xdr:col>
                    <xdr:colOff>330200</xdr:colOff>
                    <xdr:row>90</xdr:row>
                    <xdr:rowOff>25400</xdr:rowOff>
                  </to>
                </anchor>
              </controlPr>
            </control>
          </mc:Choice>
        </mc:AlternateContent>
        <mc:AlternateContent xmlns:mc="http://schemas.openxmlformats.org/markup-compatibility/2006">
          <mc:Choice Requires="x14">
            <control shapeId="172424" r:id="rId391" name="Check Box 392">
              <controlPr defaultSize="0" autoFill="0" autoLine="0" autoPict="0">
                <anchor moveWithCells="1">
                  <from>
                    <xdr:col>16</xdr:col>
                    <xdr:colOff>25400</xdr:colOff>
                    <xdr:row>89</xdr:row>
                    <xdr:rowOff>139700</xdr:rowOff>
                  </from>
                  <to>
                    <xdr:col>16</xdr:col>
                    <xdr:colOff>330200</xdr:colOff>
                    <xdr:row>91</xdr:row>
                    <xdr:rowOff>25400</xdr:rowOff>
                  </to>
                </anchor>
              </controlPr>
            </control>
          </mc:Choice>
        </mc:AlternateContent>
        <mc:AlternateContent xmlns:mc="http://schemas.openxmlformats.org/markup-compatibility/2006">
          <mc:Choice Requires="x14">
            <control shapeId="172425" r:id="rId392" name="Check Box 393">
              <controlPr defaultSize="0" autoFill="0" autoLine="0" autoPict="0">
                <anchor moveWithCells="1">
                  <from>
                    <xdr:col>16</xdr:col>
                    <xdr:colOff>25400</xdr:colOff>
                    <xdr:row>90</xdr:row>
                    <xdr:rowOff>139700</xdr:rowOff>
                  </from>
                  <to>
                    <xdr:col>16</xdr:col>
                    <xdr:colOff>330200</xdr:colOff>
                    <xdr:row>92</xdr:row>
                    <xdr:rowOff>25400</xdr:rowOff>
                  </to>
                </anchor>
              </controlPr>
            </control>
          </mc:Choice>
        </mc:AlternateContent>
        <mc:AlternateContent xmlns:mc="http://schemas.openxmlformats.org/markup-compatibility/2006">
          <mc:Choice Requires="x14">
            <control shapeId="172426" r:id="rId393" name="Check Box 394">
              <controlPr defaultSize="0" autoFill="0" autoLine="0" autoPict="0">
                <anchor moveWithCells="1">
                  <from>
                    <xdr:col>16</xdr:col>
                    <xdr:colOff>25400</xdr:colOff>
                    <xdr:row>91</xdr:row>
                    <xdr:rowOff>139700</xdr:rowOff>
                  </from>
                  <to>
                    <xdr:col>16</xdr:col>
                    <xdr:colOff>330200</xdr:colOff>
                    <xdr:row>93</xdr:row>
                    <xdr:rowOff>25400</xdr:rowOff>
                  </to>
                </anchor>
              </controlPr>
            </control>
          </mc:Choice>
        </mc:AlternateContent>
        <mc:AlternateContent xmlns:mc="http://schemas.openxmlformats.org/markup-compatibility/2006">
          <mc:Choice Requires="x14">
            <control shapeId="172427" r:id="rId394" name="Check Box 395">
              <controlPr defaultSize="0" autoFill="0" autoLine="0" autoPict="0">
                <anchor moveWithCells="1">
                  <from>
                    <xdr:col>16</xdr:col>
                    <xdr:colOff>25400</xdr:colOff>
                    <xdr:row>92</xdr:row>
                    <xdr:rowOff>139700</xdr:rowOff>
                  </from>
                  <to>
                    <xdr:col>16</xdr:col>
                    <xdr:colOff>330200</xdr:colOff>
                    <xdr:row>94</xdr:row>
                    <xdr:rowOff>25400</xdr:rowOff>
                  </to>
                </anchor>
              </controlPr>
            </control>
          </mc:Choice>
        </mc:AlternateContent>
        <mc:AlternateContent xmlns:mc="http://schemas.openxmlformats.org/markup-compatibility/2006">
          <mc:Choice Requires="x14">
            <control shapeId="172428" r:id="rId395" name="Check Box 396">
              <controlPr defaultSize="0" autoFill="0" autoLine="0" autoPict="0">
                <anchor moveWithCells="1">
                  <from>
                    <xdr:col>16</xdr:col>
                    <xdr:colOff>25400</xdr:colOff>
                    <xdr:row>93</xdr:row>
                    <xdr:rowOff>139700</xdr:rowOff>
                  </from>
                  <to>
                    <xdr:col>16</xdr:col>
                    <xdr:colOff>330200</xdr:colOff>
                    <xdr:row>95</xdr:row>
                    <xdr:rowOff>25400</xdr:rowOff>
                  </to>
                </anchor>
              </controlPr>
            </control>
          </mc:Choice>
        </mc:AlternateContent>
        <mc:AlternateContent xmlns:mc="http://schemas.openxmlformats.org/markup-compatibility/2006">
          <mc:Choice Requires="x14">
            <control shapeId="172429" r:id="rId396" name="Check Box 397">
              <controlPr defaultSize="0" autoFill="0" autoLine="0" autoPict="0">
                <anchor moveWithCells="1">
                  <from>
                    <xdr:col>16</xdr:col>
                    <xdr:colOff>25400</xdr:colOff>
                    <xdr:row>94</xdr:row>
                    <xdr:rowOff>139700</xdr:rowOff>
                  </from>
                  <to>
                    <xdr:col>16</xdr:col>
                    <xdr:colOff>330200</xdr:colOff>
                    <xdr:row>96</xdr:row>
                    <xdr:rowOff>25400</xdr:rowOff>
                  </to>
                </anchor>
              </controlPr>
            </control>
          </mc:Choice>
        </mc:AlternateContent>
        <mc:AlternateContent xmlns:mc="http://schemas.openxmlformats.org/markup-compatibility/2006">
          <mc:Choice Requires="x14">
            <control shapeId="172430" r:id="rId397" name="Check Box 398">
              <controlPr defaultSize="0" autoFill="0" autoLine="0" autoPict="0">
                <anchor moveWithCells="1">
                  <from>
                    <xdr:col>16</xdr:col>
                    <xdr:colOff>25400</xdr:colOff>
                    <xdr:row>95</xdr:row>
                    <xdr:rowOff>139700</xdr:rowOff>
                  </from>
                  <to>
                    <xdr:col>16</xdr:col>
                    <xdr:colOff>330200</xdr:colOff>
                    <xdr:row>97</xdr:row>
                    <xdr:rowOff>25400</xdr:rowOff>
                  </to>
                </anchor>
              </controlPr>
            </control>
          </mc:Choice>
        </mc:AlternateContent>
        <mc:AlternateContent xmlns:mc="http://schemas.openxmlformats.org/markup-compatibility/2006">
          <mc:Choice Requires="x14">
            <control shapeId="172431" r:id="rId398" name="Check Box 399">
              <controlPr defaultSize="0" autoFill="0" autoLine="0" autoPict="0">
                <anchor moveWithCells="1">
                  <from>
                    <xdr:col>16</xdr:col>
                    <xdr:colOff>25400</xdr:colOff>
                    <xdr:row>96</xdr:row>
                    <xdr:rowOff>139700</xdr:rowOff>
                  </from>
                  <to>
                    <xdr:col>16</xdr:col>
                    <xdr:colOff>330200</xdr:colOff>
                    <xdr:row>98</xdr:row>
                    <xdr:rowOff>25400</xdr:rowOff>
                  </to>
                </anchor>
              </controlPr>
            </control>
          </mc:Choice>
        </mc:AlternateContent>
        <mc:AlternateContent xmlns:mc="http://schemas.openxmlformats.org/markup-compatibility/2006">
          <mc:Choice Requires="x14">
            <control shapeId="172432" r:id="rId399" name="Check Box 400">
              <controlPr defaultSize="0" autoFill="0" autoLine="0" autoPict="0">
                <anchor moveWithCells="1">
                  <from>
                    <xdr:col>16</xdr:col>
                    <xdr:colOff>25400</xdr:colOff>
                    <xdr:row>97</xdr:row>
                    <xdr:rowOff>139700</xdr:rowOff>
                  </from>
                  <to>
                    <xdr:col>16</xdr:col>
                    <xdr:colOff>330200</xdr:colOff>
                    <xdr:row>99</xdr:row>
                    <xdr:rowOff>25400</xdr:rowOff>
                  </to>
                </anchor>
              </controlPr>
            </control>
          </mc:Choice>
        </mc:AlternateContent>
        <mc:AlternateContent xmlns:mc="http://schemas.openxmlformats.org/markup-compatibility/2006">
          <mc:Choice Requires="x14">
            <control shapeId="172433" r:id="rId400" name="Check Box 401">
              <controlPr defaultSize="0" autoFill="0" autoLine="0" autoPict="0">
                <anchor moveWithCells="1">
                  <from>
                    <xdr:col>16</xdr:col>
                    <xdr:colOff>25400</xdr:colOff>
                    <xdr:row>98</xdr:row>
                    <xdr:rowOff>139700</xdr:rowOff>
                  </from>
                  <to>
                    <xdr:col>16</xdr:col>
                    <xdr:colOff>330200</xdr:colOff>
                    <xdr:row>100</xdr:row>
                    <xdr:rowOff>25400</xdr:rowOff>
                  </to>
                </anchor>
              </controlPr>
            </control>
          </mc:Choice>
        </mc:AlternateContent>
        <mc:AlternateContent xmlns:mc="http://schemas.openxmlformats.org/markup-compatibility/2006">
          <mc:Choice Requires="x14">
            <control shapeId="172434" r:id="rId401" name="Check Box 402">
              <controlPr defaultSize="0" autoFill="0" autoLine="0" autoPict="0">
                <anchor moveWithCells="1">
                  <from>
                    <xdr:col>16</xdr:col>
                    <xdr:colOff>25400</xdr:colOff>
                    <xdr:row>99</xdr:row>
                    <xdr:rowOff>139700</xdr:rowOff>
                  </from>
                  <to>
                    <xdr:col>16</xdr:col>
                    <xdr:colOff>330200</xdr:colOff>
                    <xdr:row>101</xdr:row>
                    <xdr:rowOff>25400</xdr:rowOff>
                  </to>
                </anchor>
              </controlPr>
            </control>
          </mc:Choice>
        </mc:AlternateContent>
        <mc:AlternateContent xmlns:mc="http://schemas.openxmlformats.org/markup-compatibility/2006">
          <mc:Choice Requires="x14">
            <control shapeId="172435" r:id="rId402" name="Check Box 403">
              <controlPr defaultSize="0" autoFill="0" autoLine="0" autoPict="0">
                <anchor moveWithCells="1">
                  <from>
                    <xdr:col>16</xdr:col>
                    <xdr:colOff>25400</xdr:colOff>
                    <xdr:row>100</xdr:row>
                    <xdr:rowOff>139700</xdr:rowOff>
                  </from>
                  <to>
                    <xdr:col>16</xdr:col>
                    <xdr:colOff>330200</xdr:colOff>
                    <xdr:row>102</xdr:row>
                    <xdr:rowOff>25400</xdr:rowOff>
                  </to>
                </anchor>
              </controlPr>
            </control>
          </mc:Choice>
        </mc:AlternateContent>
        <mc:AlternateContent xmlns:mc="http://schemas.openxmlformats.org/markup-compatibility/2006">
          <mc:Choice Requires="x14">
            <control shapeId="172436" r:id="rId403" name="Check Box 404">
              <controlPr defaultSize="0" autoFill="0" autoLine="0" autoPict="0">
                <anchor moveWithCells="1">
                  <from>
                    <xdr:col>16</xdr:col>
                    <xdr:colOff>25400</xdr:colOff>
                    <xdr:row>101</xdr:row>
                    <xdr:rowOff>139700</xdr:rowOff>
                  </from>
                  <to>
                    <xdr:col>16</xdr:col>
                    <xdr:colOff>330200</xdr:colOff>
                    <xdr:row>103</xdr:row>
                    <xdr:rowOff>25400</xdr:rowOff>
                  </to>
                </anchor>
              </controlPr>
            </control>
          </mc:Choice>
        </mc:AlternateContent>
        <mc:AlternateContent xmlns:mc="http://schemas.openxmlformats.org/markup-compatibility/2006">
          <mc:Choice Requires="x14">
            <control shapeId="172437" r:id="rId404" name="Check Box 405">
              <controlPr defaultSize="0" autoFill="0" autoLine="0" autoPict="0">
                <anchor moveWithCells="1">
                  <from>
                    <xdr:col>17</xdr:col>
                    <xdr:colOff>25400</xdr:colOff>
                    <xdr:row>2</xdr:row>
                    <xdr:rowOff>139700</xdr:rowOff>
                  </from>
                  <to>
                    <xdr:col>17</xdr:col>
                    <xdr:colOff>330200</xdr:colOff>
                    <xdr:row>4</xdr:row>
                    <xdr:rowOff>25400</xdr:rowOff>
                  </to>
                </anchor>
              </controlPr>
            </control>
          </mc:Choice>
        </mc:AlternateContent>
        <mc:AlternateContent xmlns:mc="http://schemas.openxmlformats.org/markup-compatibility/2006">
          <mc:Choice Requires="x14">
            <control shapeId="172438" r:id="rId405" name="Check Box 406">
              <controlPr defaultSize="0" autoFill="0" autoLine="0" autoPict="0">
                <anchor moveWithCells="1">
                  <from>
                    <xdr:col>17</xdr:col>
                    <xdr:colOff>25400</xdr:colOff>
                    <xdr:row>3</xdr:row>
                    <xdr:rowOff>139700</xdr:rowOff>
                  </from>
                  <to>
                    <xdr:col>17</xdr:col>
                    <xdr:colOff>330200</xdr:colOff>
                    <xdr:row>5</xdr:row>
                    <xdr:rowOff>25400</xdr:rowOff>
                  </to>
                </anchor>
              </controlPr>
            </control>
          </mc:Choice>
        </mc:AlternateContent>
        <mc:AlternateContent xmlns:mc="http://schemas.openxmlformats.org/markup-compatibility/2006">
          <mc:Choice Requires="x14">
            <control shapeId="172439" r:id="rId406" name="Check Box 407">
              <controlPr defaultSize="0" autoFill="0" autoLine="0" autoPict="0">
                <anchor moveWithCells="1">
                  <from>
                    <xdr:col>17</xdr:col>
                    <xdr:colOff>25400</xdr:colOff>
                    <xdr:row>4</xdr:row>
                    <xdr:rowOff>139700</xdr:rowOff>
                  </from>
                  <to>
                    <xdr:col>17</xdr:col>
                    <xdr:colOff>330200</xdr:colOff>
                    <xdr:row>6</xdr:row>
                    <xdr:rowOff>25400</xdr:rowOff>
                  </to>
                </anchor>
              </controlPr>
            </control>
          </mc:Choice>
        </mc:AlternateContent>
        <mc:AlternateContent xmlns:mc="http://schemas.openxmlformats.org/markup-compatibility/2006">
          <mc:Choice Requires="x14">
            <control shapeId="172440" r:id="rId407" name="Check Box 408">
              <controlPr defaultSize="0" autoFill="0" autoLine="0" autoPict="0">
                <anchor moveWithCells="1">
                  <from>
                    <xdr:col>17</xdr:col>
                    <xdr:colOff>25400</xdr:colOff>
                    <xdr:row>5</xdr:row>
                    <xdr:rowOff>139700</xdr:rowOff>
                  </from>
                  <to>
                    <xdr:col>17</xdr:col>
                    <xdr:colOff>330200</xdr:colOff>
                    <xdr:row>7</xdr:row>
                    <xdr:rowOff>25400</xdr:rowOff>
                  </to>
                </anchor>
              </controlPr>
            </control>
          </mc:Choice>
        </mc:AlternateContent>
        <mc:AlternateContent xmlns:mc="http://schemas.openxmlformats.org/markup-compatibility/2006">
          <mc:Choice Requires="x14">
            <control shapeId="172441" r:id="rId408" name="Check Box 409">
              <controlPr defaultSize="0" autoFill="0" autoLine="0" autoPict="0">
                <anchor moveWithCells="1">
                  <from>
                    <xdr:col>17</xdr:col>
                    <xdr:colOff>25400</xdr:colOff>
                    <xdr:row>6</xdr:row>
                    <xdr:rowOff>139700</xdr:rowOff>
                  </from>
                  <to>
                    <xdr:col>17</xdr:col>
                    <xdr:colOff>330200</xdr:colOff>
                    <xdr:row>8</xdr:row>
                    <xdr:rowOff>25400</xdr:rowOff>
                  </to>
                </anchor>
              </controlPr>
            </control>
          </mc:Choice>
        </mc:AlternateContent>
        <mc:AlternateContent xmlns:mc="http://schemas.openxmlformats.org/markup-compatibility/2006">
          <mc:Choice Requires="x14">
            <control shapeId="172442" r:id="rId409" name="Check Box 410">
              <controlPr defaultSize="0" autoFill="0" autoLine="0" autoPict="0">
                <anchor moveWithCells="1">
                  <from>
                    <xdr:col>17</xdr:col>
                    <xdr:colOff>25400</xdr:colOff>
                    <xdr:row>7</xdr:row>
                    <xdr:rowOff>139700</xdr:rowOff>
                  </from>
                  <to>
                    <xdr:col>17</xdr:col>
                    <xdr:colOff>330200</xdr:colOff>
                    <xdr:row>9</xdr:row>
                    <xdr:rowOff>25400</xdr:rowOff>
                  </to>
                </anchor>
              </controlPr>
            </control>
          </mc:Choice>
        </mc:AlternateContent>
        <mc:AlternateContent xmlns:mc="http://schemas.openxmlformats.org/markup-compatibility/2006">
          <mc:Choice Requires="x14">
            <control shapeId="172443" r:id="rId410" name="Check Box 411">
              <controlPr defaultSize="0" autoFill="0" autoLine="0" autoPict="0">
                <anchor moveWithCells="1">
                  <from>
                    <xdr:col>17</xdr:col>
                    <xdr:colOff>25400</xdr:colOff>
                    <xdr:row>8</xdr:row>
                    <xdr:rowOff>139700</xdr:rowOff>
                  </from>
                  <to>
                    <xdr:col>17</xdr:col>
                    <xdr:colOff>330200</xdr:colOff>
                    <xdr:row>10</xdr:row>
                    <xdr:rowOff>25400</xdr:rowOff>
                  </to>
                </anchor>
              </controlPr>
            </control>
          </mc:Choice>
        </mc:AlternateContent>
        <mc:AlternateContent xmlns:mc="http://schemas.openxmlformats.org/markup-compatibility/2006">
          <mc:Choice Requires="x14">
            <control shapeId="172444" r:id="rId411" name="Check Box 412">
              <controlPr defaultSize="0" autoFill="0" autoLine="0" autoPict="0">
                <anchor moveWithCells="1">
                  <from>
                    <xdr:col>17</xdr:col>
                    <xdr:colOff>25400</xdr:colOff>
                    <xdr:row>9</xdr:row>
                    <xdr:rowOff>139700</xdr:rowOff>
                  </from>
                  <to>
                    <xdr:col>17</xdr:col>
                    <xdr:colOff>330200</xdr:colOff>
                    <xdr:row>11</xdr:row>
                    <xdr:rowOff>25400</xdr:rowOff>
                  </to>
                </anchor>
              </controlPr>
            </control>
          </mc:Choice>
        </mc:AlternateContent>
        <mc:AlternateContent xmlns:mc="http://schemas.openxmlformats.org/markup-compatibility/2006">
          <mc:Choice Requires="x14">
            <control shapeId="172445" r:id="rId412" name="Check Box 413">
              <controlPr defaultSize="0" autoFill="0" autoLine="0" autoPict="0">
                <anchor moveWithCells="1">
                  <from>
                    <xdr:col>17</xdr:col>
                    <xdr:colOff>25400</xdr:colOff>
                    <xdr:row>10</xdr:row>
                    <xdr:rowOff>139700</xdr:rowOff>
                  </from>
                  <to>
                    <xdr:col>17</xdr:col>
                    <xdr:colOff>330200</xdr:colOff>
                    <xdr:row>12</xdr:row>
                    <xdr:rowOff>25400</xdr:rowOff>
                  </to>
                </anchor>
              </controlPr>
            </control>
          </mc:Choice>
        </mc:AlternateContent>
        <mc:AlternateContent xmlns:mc="http://schemas.openxmlformats.org/markup-compatibility/2006">
          <mc:Choice Requires="x14">
            <control shapeId="172446" r:id="rId413" name="Check Box 414">
              <controlPr defaultSize="0" autoFill="0" autoLine="0" autoPict="0">
                <anchor moveWithCells="1">
                  <from>
                    <xdr:col>17</xdr:col>
                    <xdr:colOff>25400</xdr:colOff>
                    <xdr:row>11</xdr:row>
                    <xdr:rowOff>139700</xdr:rowOff>
                  </from>
                  <to>
                    <xdr:col>17</xdr:col>
                    <xdr:colOff>330200</xdr:colOff>
                    <xdr:row>13</xdr:row>
                    <xdr:rowOff>25400</xdr:rowOff>
                  </to>
                </anchor>
              </controlPr>
            </control>
          </mc:Choice>
        </mc:AlternateContent>
        <mc:AlternateContent xmlns:mc="http://schemas.openxmlformats.org/markup-compatibility/2006">
          <mc:Choice Requires="x14">
            <control shapeId="172447" r:id="rId414" name="Check Box 415">
              <controlPr defaultSize="0" autoFill="0" autoLine="0" autoPict="0">
                <anchor moveWithCells="1">
                  <from>
                    <xdr:col>17</xdr:col>
                    <xdr:colOff>25400</xdr:colOff>
                    <xdr:row>12</xdr:row>
                    <xdr:rowOff>139700</xdr:rowOff>
                  </from>
                  <to>
                    <xdr:col>17</xdr:col>
                    <xdr:colOff>330200</xdr:colOff>
                    <xdr:row>14</xdr:row>
                    <xdr:rowOff>25400</xdr:rowOff>
                  </to>
                </anchor>
              </controlPr>
            </control>
          </mc:Choice>
        </mc:AlternateContent>
        <mc:AlternateContent xmlns:mc="http://schemas.openxmlformats.org/markup-compatibility/2006">
          <mc:Choice Requires="x14">
            <control shapeId="172448" r:id="rId415" name="Check Box 416">
              <controlPr defaultSize="0" autoFill="0" autoLine="0" autoPict="0">
                <anchor moveWithCells="1">
                  <from>
                    <xdr:col>17</xdr:col>
                    <xdr:colOff>25400</xdr:colOff>
                    <xdr:row>13</xdr:row>
                    <xdr:rowOff>139700</xdr:rowOff>
                  </from>
                  <to>
                    <xdr:col>17</xdr:col>
                    <xdr:colOff>330200</xdr:colOff>
                    <xdr:row>15</xdr:row>
                    <xdr:rowOff>25400</xdr:rowOff>
                  </to>
                </anchor>
              </controlPr>
            </control>
          </mc:Choice>
        </mc:AlternateContent>
        <mc:AlternateContent xmlns:mc="http://schemas.openxmlformats.org/markup-compatibility/2006">
          <mc:Choice Requires="x14">
            <control shapeId="172449" r:id="rId416" name="Check Box 417">
              <controlPr defaultSize="0" autoFill="0" autoLine="0" autoPict="0">
                <anchor moveWithCells="1">
                  <from>
                    <xdr:col>17</xdr:col>
                    <xdr:colOff>25400</xdr:colOff>
                    <xdr:row>14</xdr:row>
                    <xdr:rowOff>139700</xdr:rowOff>
                  </from>
                  <to>
                    <xdr:col>17</xdr:col>
                    <xdr:colOff>330200</xdr:colOff>
                    <xdr:row>16</xdr:row>
                    <xdr:rowOff>25400</xdr:rowOff>
                  </to>
                </anchor>
              </controlPr>
            </control>
          </mc:Choice>
        </mc:AlternateContent>
        <mc:AlternateContent xmlns:mc="http://schemas.openxmlformats.org/markup-compatibility/2006">
          <mc:Choice Requires="x14">
            <control shapeId="172450" r:id="rId417" name="Check Box 418">
              <controlPr defaultSize="0" autoFill="0" autoLine="0" autoPict="0">
                <anchor moveWithCells="1">
                  <from>
                    <xdr:col>17</xdr:col>
                    <xdr:colOff>25400</xdr:colOff>
                    <xdr:row>15</xdr:row>
                    <xdr:rowOff>139700</xdr:rowOff>
                  </from>
                  <to>
                    <xdr:col>17</xdr:col>
                    <xdr:colOff>330200</xdr:colOff>
                    <xdr:row>17</xdr:row>
                    <xdr:rowOff>25400</xdr:rowOff>
                  </to>
                </anchor>
              </controlPr>
            </control>
          </mc:Choice>
        </mc:AlternateContent>
        <mc:AlternateContent xmlns:mc="http://schemas.openxmlformats.org/markup-compatibility/2006">
          <mc:Choice Requires="x14">
            <control shapeId="172451" r:id="rId418" name="Check Box 419">
              <controlPr defaultSize="0" autoFill="0" autoLine="0" autoPict="0">
                <anchor moveWithCells="1">
                  <from>
                    <xdr:col>17</xdr:col>
                    <xdr:colOff>25400</xdr:colOff>
                    <xdr:row>16</xdr:row>
                    <xdr:rowOff>139700</xdr:rowOff>
                  </from>
                  <to>
                    <xdr:col>17</xdr:col>
                    <xdr:colOff>330200</xdr:colOff>
                    <xdr:row>18</xdr:row>
                    <xdr:rowOff>25400</xdr:rowOff>
                  </to>
                </anchor>
              </controlPr>
            </control>
          </mc:Choice>
        </mc:AlternateContent>
        <mc:AlternateContent xmlns:mc="http://schemas.openxmlformats.org/markup-compatibility/2006">
          <mc:Choice Requires="x14">
            <control shapeId="172452" r:id="rId419" name="Check Box 420">
              <controlPr defaultSize="0" autoFill="0" autoLine="0" autoPict="0">
                <anchor moveWithCells="1">
                  <from>
                    <xdr:col>17</xdr:col>
                    <xdr:colOff>25400</xdr:colOff>
                    <xdr:row>17</xdr:row>
                    <xdr:rowOff>139700</xdr:rowOff>
                  </from>
                  <to>
                    <xdr:col>17</xdr:col>
                    <xdr:colOff>330200</xdr:colOff>
                    <xdr:row>19</xdr:row>
                    <xdr:rowOff>25400</xdr:rowOff>
                  </to>
                </anchor>
              </controlPr>
            </control>
          </mc:Choice>
        </mc:AlternateContent>
        <mc:AlternateContent xmlns:mc="http://schemas.openxmlformats.org/markup-compatibility/2006">
          <mc:Choice Requires="x14">
            <control shapeId="172453" r:id="rId420" name="Check Box 421">
              <controlPr defaultSize="0" autoFill="0" autoLine="0" autoPict="0">
                <anchor moveWithCells="1">
                  <from>
                    <xdr:col>17</xdr:col>
                    <xdr:colOff>25400</xdr:colOff>
                    <xdr:row>18</xdr:row>
                    <xdr:rowOff>139700</xdr:rowOff>
                  </from>
                  <to>
                    <xdr:col>17</xdr:col>
                    <xdr:colOff>330200</xdr:colOff>
                    <xdr:row>20</xdr:row>
                    <xdr:rowOff>25400</xdr:rowOff>
                  </to>
                </anchor>
              </controlPr>
            </control>
          </mc:Choice>
        </mc:AlternateContent>
        <mc:AlternateContent xmlns:mc="http://schemas.openxmlformats.org/markup-compatibility/2006">
          <mc:Choice Requires="x14">
            <control shapeId="172454" r:id="rId421" name="Check Box 422">
              <controlPr defaultSize="0" autoFill="0" autoLine="0" autoPict="0">
                <anchor moveWithCells="1">
                  <from>
                    <xdr:col>17</xdr:col>
                    <xdr:colOff>25400</xdr:colOff>
                    <xdr:row>19</xdr:row>
                    <xdr:rowOff>139700</xdr:rowOff>
                  </from>
                  <to>
                    <xdr:col>17</xdr:col>
                    <xdr:colOff>330200</xdr:colOff>
                    <xdr:row>21</xdr:row>
                    <xdr:rowOff>25400</xdr:rowOff>
                  </to>
                </anchor>
              </controlPr>
            </control>
          </mc:Choice>
        </mc:AlternateContent>
        <mc:AlternateContent xmlns:mc="http://schemas.openxmlformats.org/markup-compatibility/2006">
          <mc:Choice Requires="x14">
            <control shapeId="172455" r:id="rId422" name="Check Box 423">
              <controlPr defaultSize="0" autoFill="0" autoLine="0" autoPict="0">
                <anchor moveWithCells="1">
                  <from>
                    <xdr:col>17</xdr:col>
                    <xdr:colOff>25400</xdr:colOff>
                    <xdr:row>20</xdr:row>
                    <xdr:rowOff>139700</xdr:rowOff>
                  </from>
                  <to>
                    <xdr:col>17</xdr:col>
                    <xdr:colOff>330200</xdr:colOff>
                    <xdr:row>22</xdr:row>
                    <xdr:rowOff>25400</xdr:rowOff>
                  </to>
                </anchor>
              </controlPr>
            </control>
          </mc:Choice>
        </mc:AlternateContent>
        <mc:AlternateContent xmlns:mc="http://schemas.openxmlformats.org/markup-compatibility/2006">
          <mc:Choice Requires="x14">
            <control shapeId="172456" r:id="rId423" name="Check Box 424">
              <controlPr defaultSize="0" autoFill="0" autoLine="0" autoPict="0">
                <anchor moveWithCells="1">
                  <from>
                    <xdr:col>17</xdr:col>
                    <xdr:colOff>25400</xdr:colOff>
                    <xdr:row>21</xdr:row>
                    <xdr:rowOff>139700</xdr:rowOff>
                  </from>
                  <to>
                    <xdr:col>17</xdr:col>
                    <xdr:colOff>330200</xdr:colOff>
                    <xdr:row>23</xdr:row>
                    <xdr:rowOff>25400</xdr:rowOff>
                  </to>
                </anchor>
              </controlPr>
            </control>
          </mc:Choice>
        </mc:AlternateContent>
        <mc:AlternateContent xmlns:mc="http://schemas.openxmlformats.org/markup-compatibility/2006">
          <mc:Choice Requires="x14">
            <control shapeId="172457" r:id="rId424" name="Check Box 425">
              <controlPr defaultSize="0" autoFill="0" autoLine="0" autoPict="0">
                <anchor moveWithCells="1">
                  <from>
                    <xdr:col>17</xdr:col>
                    <xdr:colOff>25400</xdr:colOff>
                    <xdr:row>22</xdr:row>
                    <xdr:rowOff>139700</xdr:rowOff>
                  </from>
                  <to>
                    <xdr:col>17</xdr:col>
                    <xdr:colOff>330200</xdr:colOff>
                    <xdr:row>24</xdr:row>
                    <xdr:rowOff>25400</xdr:rowOff>
                  </to>
                </anchor>
              </controlPr>
            </control>
          </mc:Choice>
        </mc:AlternateContent>
        <mc:AlternateContent xmlns:mc="http://schemas.openxmlformats.org/markup-compatibility/2006">
          <mc:Choice Requires="x14">
            <control shapeId="172458" r:id="rId425" name="Check Box 426">
              <controlPr defaultSize="0" autoFill="0" autoLine="0" autoPict="0">
                <anchor moveWithCells="1">
                  <from>
                    <xdr:col>17</xdr:col>
                    <xdr:colOff>25400</xdr:colOff>
                    <xdr:row>23</xdr:row>
                    <xdr:rowOff>139700</xdr:rowOff>
                  </from>
                  <to>
                    <xdr:col>17</xdr:col>
                    <xdr:colOff>330200</xdr:colOff>
                    <xdr:row>25</xdr:row>
                    <xdr:rowOff>25400</xdr:rowOff>
                  </to>
                </anchor>
              </controlPr>
            </control>
          </mc:Choice>
        </mc:AlternateContent>
        <mc:AlternateContent xmlns:mc="http://schemas.openxmlformats.org/markup-compatibility/2006">
          <mc:Choice Requires="x14">
            <control shapeId="172459" r:id="rId426" name="Check Box 427">
              <controlPr defaultSize="0" autoFill="0" autoLine="0" autoPict="0">
                <anchor moveWithCells="1">
                  <from>
                    <xdr:col>17</xdr:col>
                    <xdr:colOff>25400</xdr:colOff>
                    <xdr:row>24</xdr:row>
                    <xdr:rowOff>139700</xdr:rowOff>
                  </from>
                  <to>
                    <xdr:col>17</xdr:col>
                    <xdr:colOff>330200</xdr:colOff>
                    <xdr:row>26</xdr:row>
                    <xdr:rowOff>25400</xdr:rowOff>
                  </to>
                </anchor>
              </controlPr>
            </control>
          </mc:Choice>
        </mc:AlternateContent>
        <mc:AlternateContent xmlns:mc="http://schemas.openxmlformats.org/markup-compatibility/2006">
          <mc:Choice Requires="x14">
            <control shapeId="172460" r:id="rId427" name="Check Box 428">
              <controlPr defaultSize="0" autoFill="0" autoLine="0" autoPict="0">
                <anchor moveWithCells="1">
                  <from>
                    <xdr:col>17</xdr:col>
                    <xdr:colOff>25400</xdr:colOff>
                    <xdr:row>25</xdr:row>
                    <xdr:rowOff>139700</xdr:rowOff>
                  </from>
                  <to>
                    <xdr:col>17</xdr:col>
                    <xdr:colOff>330200</xdr:colOff>
                    <xdr:row>27</xdr:row>
                    <xdr:rowOff>25400</xdr:rowOff>
                  </to>
                </anchor>
              </controlPr>
            </control>
          </mc:Choice>
        </mc:AlternateContent>
        <mc:AlternateContent xmlns:mc="http://schemas.openxmlformats.org/markup-compatibility/2006">
          <mc:Choice Requires="x14">
            <control shapeId="172461" r:id="rId428" name="Check Box 429">
              <controlPr defaultSize="0" autoFill="0" autoLine="0" autoPict="0">
                <anchor moveWithCells="1">
                  <from>
                    <xdr:col>17</xdr:col>
                    <xdr:colOff>25400</xdr:colOff>
                    <xdr:row>26</xdr:row>
                    <xdr:rowOff>139700</xdr:rowOff>
                  </from>
                  <to>
                    <xdr:col>17</xdr:col>
                    <xdr:colOff>330200</xdr:colOff>
                    <xdr:row>28</xdr:row>
                    <xdr:rowOff>25400</xdr:rowOff>
                  </to>
                </anchor>
              </controlPr>
            </control>
          </mc:Choice>
        </mc:AlternateContent>
        <mc:AlternateContent xmlns:mc="http://schemas.openxmlformats.org/markup-compatibility/2006">
          <mc:Choice Requires="x14">
            <control shapeId="172462" r:id="rId429" name="Check Box 430">
              <controlPr defaultSize="0" autoFill="0" autoLine="0" autoPict="0">
                <anchor moveWithCells="1">
                  <from>
                    <xdr:col>17</xdr:col>
                    <xdr:colOff>25400</xdr:colOff>
                    <xdr:row>27</xdr:row>
                    <xdr:rowOff>139700</xdr:rowOff>
                  </from>
                  <to>
                    <xdr:col>17</xdr:col>
                    <xdr:colOff>330200</xdr:colOff>
                    <xdr:row>29</xdr:row>
                    <xdr:rowOff>25400</xdr:rowOff>
                  </to>
                </anchor>
              </controlPr>
            </control>
          </mc:Choice>
        </mc:AlternateContent>
        <mc:AlternateContent xmlns:mc="http://schemas.openxmlformats.org/markup-compatibility/2006">
          <mc:Choice Requires="x14">
            <control shapeId="172463" r:id="rId430" name="Check Box 431">
              <controlPr defaultSize="0" autoFill="0" autoLine="0" autoPict="0">
                <anchor moveWithCells="1">
                  <from>
                    <xdr:col>17</xdr:col>
                    <xdr:colOff>25400</xdr:colOff>
                    <xdr:row>28</xdr:row>
                    <xdr:rowOff>139700</xdr:rowOff>
                  </from>
                  <to>
                    <xdr:col>17</xdr:col>
                    <xdr:colOff>330200</xdr:colOff>
                    <xdr:row>30</xdr:row>
                    <xdr:rowOff>25400</xdr:rowOff>
                  </to>
                </anchor>
              </controlPr>
            </control>
          </mc:Choice>
        </mc:AlternateContent>
        <mc:AlternateContent xmlns:mc="http://schemas.openxmlformats.org/markup-compatibility/2006">
          <mc:Choice Requires="x14">
            <control shapeId="172464" r:id="rId431" name="Check Box 432">
              <controlPr defaultSize="0" autoFill="0" autoLine="0" autoPict="0">
                <anchor moveWithCells="1">
                  <from>
                    <xdr:col>17</xdr:col>
                    <xdr:colOff>25400</xdr:colOff>
                    <xdr:row>29</xdr:row>
                    <xdr:rowOff>139700</xdr:rowOff>
                  </from>
                  <to>
                    <xdr:col>17</xdr:col>
                    <xdr:colOff>330200</xdr:colOff>
                    <xdr:row>31</xdr:row>
                    <xdr:rowOff>25400</xdr:rowOff>
                  </to>
                </anchor>
              </controlPr>
            </control>
          </mc:Choice>
        </mc:AlternateContent>
        <mc:AlternateContent xmlns:mc="http://schemas.openxmlformats.org/markup-compatibility/2006">
          <mc:Choice Requires="x14">
            <control shapeId="172465" r:id="rId432" name="Check Box 433">
              <controlPr defaultSize="0" autoFill="0" autoLine="0" autoPict="0">
                <anchor moveWithCells="1">
                  <from>
                    <xdr:col>17</xdr:col>
                    <xdr:colOff>25400</xdr:colOff>
                    <xdr:row>30</xdr:row>
                    <xdr:rowOff>139700</xdr:rowOff>
                  </from>
                  <to>
                    <xdr:col>17</xdr:col>
                    <xdr:colOff>330200</xdr:colOff>
                    <xdr:row>32</xdr:row>
                    <xdr:rowOff>25400</xdr:rowOff>
                  </to>
                </anchor>
              </controlPr>
            </control>
          </mc:Choice>
        </mc:AlternateContent>
        <mc:AlternateContent xmlns:mc="http://schemas.openxmlformats.org/markup-compatibility/2006">
          <mc:Choice Requires="x14">
            <control shapeId="172466" r:id="rId433" name="Check Box 434">
              <controlPr defaultSize="0" autoFill="0" autoLine="0" autoPict="0">
                <anchor moveWithCells="1">
                  <from>
                    <xdr:col>17</xdr:col>
                    <xdr:colOff>25400</xdr:colOff>
                    <xdr:row>31</xdr:row>
                    <xdr:rowOff>139700</xdr:rowOff>
                  </from>
                  <to>
                    <xdr:col>17</xdr:col>
                    <xdr:colOff>330200</xdr:colOff>
                    <xdr:row>33</xdr:row>
                    <xdr:rowOff>25400</xdr:rowOff>
                  </to>
                </anchor>
              </controlPr>
            </control>
          </mc:Choice>
        </mc:AlternateContent>
        <mc:AlternateContent xmlns:mc="http://schemas.openxmlformats.org/markup-compatibility/2006">
          <mc:Choice Requires="x14">
            <control shapeId="172467" r:id="rId434" name="Check Box 435">
              <controlPr defaultSize="0" autoFill="0" autoLine="0" autoPict="0">
                <anchor moveWithCells="1">
                  <from>
                    <xdr:col>17</xdr:col>
                    <xdr:colOff>25400</xdr:colOff>
                    <xdr:row>32</xdr:row>
                    <xdr:rowOff>139700</xdr:rowOff>
                  </from>
                  <to>
                    <xdr:col>17</xdr:col>
                    <xdr:colOff>330200</xdr:colOff>
                    <xdr:row>34</xdr:row>
                    <xdr:rowOff>25400</xdr:rowOff>
                  </to>
                </anchor>
              </controlPr>
            </control>
          </mc:Choice>
        </mc:AlternateContent>
        <mc:AlternateContent xmlns:mc="http://schemas.openxmlformats.org/markup-compatibility/2006">
          <mc:Choice Requires="x14">
            <control shapeId="172468" r:id="rId435" name="Check Box 436">
              <controlPr defaultSize="0" autoFill="0" autoLine="0" autoPict="0">
                <anchor moveWithCells="1">
                  <from>
                    <xdr:col>17</xdr:col>
                    <xdr:colOff>25400</xdr:colOff>
                    <xdr:row>33</xdr:row>
                    <xdr:rowOff>139700</xdr:rowOff>
                  </from>
                  <to>
                    <xdr:col>17</xdr:col>
                    <xdr:colOff>330200</xdr:colOff>
                    <xdr:row>35</xdr:row>
                    <xdr:rowOff>25400</xdr:rowOff>
                  </to>
                </anchor>
              </controlPr>
            </control>
          </mc:Choice>
        </mc:AlternateContent>
        <mc:AlternateContent xmlns:mc="http://schemas.openxmlformats.org/markup-compatibility/2006">
          <mc:Choice Requires="x14">
            <control shapeId="172469" r:id="rId436" name="Check Box 437">
              <controlPr defaultSize="0" autoFill="0" autoLine="0" autoPict="0">
                <anchor moveWithCells="1">
                  <from>
                    <xdr:col>17</xdr:col>
                    <xdr:colOff>25400</xdr:colOff>
                    <xdr:row>34</xdr:row>
                    <xdr:rowOff>139700</xdr:rowOff>
                  </from>
                  <to>
                    <xdr:col>17</xdr:col>
                    <xdr:colOff>330200</xdr:colOff>
                    <xdr:row>36</xdr:row>
                    <xdr:rowOff>25400</xdr:rowOff>
                  </to>
                </anchor>
              </controlPr>
            </control>
          </mc:Choice>
        </mc:AlternateContent>
        <mc:AlternateContent xmlns:mc="http://schemas.openxmlformats.org/markup-compatibility/2006">
          <mc:Choice Requires="x14">
            <control shapeId="172470" r:id="rId437" name="Check Box 438">
              <controlPr defaultSize="0" autoFill="0" autoLine="0" autoPict="0">
                <anchor moveWithCells="1">
                  <from>
                    <xdr:col>17</xdr:col>
                    <xdr:colOff>25400</xdr:colOff>
                    <xdr:row>35</xdr:row>
                    <xdr:rowOff>139700</xdr:rowOff>
                  </from>
                  <to>
                    <xdr:col>17</xdr:col>
                    <xdr:colOff>330200</xdr:colOff>
                    <xdr:row>37</xdr:row>
                    <xdr:rowOff>25400</xdr:rowOff>
                  </to>
                </anchor>
              </controlPr>
            </control>
          </mc:Choice>
        </mc:AlternateContent>
        <mc:AlternateContent xmlns:mc="http://schemas.openxmlformats.org/markup-compatibility/2006">
          <mc:Choice Requires="x14">
            <control shapeId="172471" r:id="rId438" name="Check Box 439">
              <controlPr defaultSize="0" autoFill="0" autoLine="0" autoPict="0">
                <anchor moveWithCells="1">
                  <from>
                    <xdr:col>17</xdr:col>
                    <xdr:colOff>25400</xdr:colOff>
                    <xdr:row>36</xdr:row>
                    <xdr:rowOff>139700</xdr:rowOff>
                  </from>
                  <to>
                    <xdr:col>17</xdr:col>
                    <xdr:colOff>330200</xdr:colOff>
                    <xdr:row>38</xdr:row>
                    <xdr:rowOff>25400</xdr:rowOff>
                  </to>
                </anchor>
              </controlPr>
            </control>
          </mc:Choice>
        </mc:AlternateContent>
        <mc:AlternateContent xmlns:mc="http://schemas.openxmlformats.org/markup-compatibility/2006">
          <mc:Choice Requires="x14">
            <control shapeId="172472" r:id="rId439" name="Check Box 440">
              <controlPr defaultSize="0" autoFill="0" autoLine="0" autoPict="0">
                <anchor moveWithCells="1">
                  <from>
                    <xdr:col>17</xdr:col>
                    <xdr:colOff>25400</xdr:colOff>
                    <xdr:row>37</xdr:row>
                    <xdr:rowOff>139700</xdr:rowOff>
                  </from>
                  <to>
                    <xdr:col>17</xdr:col>
                    <xdr:colOff>330200</xdr:colOff>
                    <xdr:row>39</xdr:row>
                    <xdr:rowOff>25400</xdr:rowOff>
                  </to>
                </anchor>
              </controlPr>
            </control>
          </mc:Choice>
        </mc:AlternateContent>
        <mc:AlternateContent xmlns:mc="http://schemas.openxmlformats.org/markup-compatibility/2006">
          <mc:Choice Requires="x14">
            <control shapeId="172473" r:id="rId440" name="Check Box 441">
              <controlPr defaultSize="0" autoFill="0" autoLine="0" autoPict="0">
                <anchor moveWithCells="1">
                  <from>
                    <xdr:col>17</xdr:col>
                    <xdr:colOff>25400</xdr:colOff>
                    <xdr:row>38</xdr:row>
                    <xdr:rowOff>139700</xdr:rowOff>
                  </from>
                  <to>
                    <xdr:col>17</xdr:col>
                    <xdr:colOff>330200</xdr:colOff>
                    <xdr:row>40</xdr:row>
                    <xdr:rowOff>25400</xdr:rowOff>
                  </to>
                </anchor>
              </controlPr>
            </control>
          </mc:Choice>
        </mc:AlternateContent>
        <mc:AlternateContent xmlns:mc="http://schemas.openxmlformats.org/markup-compatibility/2006">
          <mc:Choice Requires="x14">
            <control shapeId="172474" r:id="rId441" name="Check Box 442">
              <controlPr defaultSize="0" autoFill="0" autoLine="0" autoPict="0">
                <anchor moveWithCells="1">
                  <from>
                    <xdr:col>17</xdr:col>
                    <xdr:colOff>25400</xdr:colOff>
                    <xdr:row>39</xdr:row>
                    <xdr:rowOff>139700</xdr:rowOff>
                  </from>
                  <to>
                    <xdr:col>17</xdr:col>
                    <xdr:colOff>330200</xdr:colOff>
                    <xdr:row>41</xdr:row>
                    <xdr:rowOff>25400</xdr:rowOff>
                  </to>
                </anchor>
              </controlPr>
            </control>
          </mc:Choice>
        </mc:AlternateContent>
        <mc:AlternateContent xmlns:mc="http://schemas.openxmlformats.org/markup-compatibility/2006">
          <mc:Choice Requires="x14">
            <control shapeId="172475" r:id="rId442" name="Check Box 443">
              <controlPr defaultSize="0" autoFill="0" autoLine="0" autoPict="0">
                <anchor moveWithCells="1">
                  <from>
                    <xdr:col>17</xdr:col>
                    <xdr:colOff>25400</xdr:colOff>
                    <xdr:row>40</xdr:row>
                    <xdr:rowOff>139700</xdr:rowOff>
                  </from>
                  <to>
                    <xdr:col>17</xdr:col>
                    <xdr:colOff>330200</xdr:colOff>
                    <xdr:row>42</xdr:row>
                    <xdr:rowOff>25400</xdr:rowOff>
                  </to>
                </anchor>
              </controlPr>
            </control>
          </mc:Choice>
        </mc:AlternateContent>
        <mc:AlternateContent xmlns:mc="http://schemas.openxmlformats.org/markup-compatibility/2006">
          <mc:Choice Requires="x14">
            <control shapeId="172476" r:id="rId443" name="Check Box 444">
              <controlPr defaultSize="0" autoFill="0" autoLine="0" autoPict="0">
                <anchor moveWithCells="1">
                  <from>
                    <xdr:col>17</xdr:col>
                    <xdr:colOff>25400</xdr:colOff>
                    <xdr:row>41</xdr:row>
                    <xdr:rowOff>139700</xdr:rowOff>
                  </from>
                  <to>
                    <xdr:col>17</xdr:col>
                    <xdr:colOff>330200</xdr:colOff>
                    <xdr:row>43</xdr:row>
                    <xdr:rowOff>25400</xdr:rowOff>
                  </to>
                </anchor>
              </controlPr>
            </control>
          </mc:Choice>
        </mc:AlternateContent>
        <mc:AlternateContent xmlns:mc="http://schemas.openxmlformats.org/markup-compatibility/2006">
          <mc:Choice Requires="x14">
            <control shapeId="172477" r:id="rId444" name="Check Box 445">
              <controlPr defaultSize="0" autoFill="0" autoLine="0" autoPict="0">
                <anchor moveWithCells="1">
                  <from>
                    <xdr:col>17</xdr:col>
                    <xdr:colOff>25400</xdr:colOff>
                    <xdr:row>42</xdr:row>
                    <xdr:rowOff>139700</xdr:rowOff>
                  </from>
                  <to>
                    <xdr:col>17</xdr:col>
                    <xdr:colOff>330200</xdr:colOff>
                    <xdr:row>44</xdr:row>
                    <xdr:rowOff>25400</xdr:rowOff>
                  </to>
                </anchor>
              </controlPr>
            </control>
          </mc:Choice>
        </mc:AlternateContent>
        <mc:AlternateContent xmlns:mc="http://schemas.openxmlformats.org/markup-compatibility/2006">
          <mc:Choice Requires="x14">
            <control shapeId="172478" r:id="rId445" name="Check Box 446">
              <controlPr defaultSize="0" autoFill="0" autoLine="0" autoPict="0">
                <anchor moveWithCells="1">
                  <from>
                    <xdr:col>17</xdr:col>
                    <xdr:colOff>25400</xdr:colOff>
                    <xdr:row>43</xdr:row>
                    <xdr:rowOff>139700</xdr:rowOff>
                  </from>
                  <to>
                    <xdr:col>17</xdr:col>
                    <xdr:colOff>330200</xdr:colOff>
                    <xdr:row>45</xdr:row>
                    <xdr:rowOff>25400</xdr:rowOff>
                  </to>
                </anchor>
              </controlPr>
            </control>
          </mc:Choice>
        </mc:AlternateContent>
        <mc:AlternateContent xmlns:mc="http://schemas.openxmlformats.org/markup-compatibility/2006">
          <mc:Choice Requires="x14">
            <control shapeId="172479" r:id="rId446" name="Check Box 447">
              <controlPr defaultSize="0" autoFill="0" autoLine="0" autoPict="0">
                <anchor moveWithCells="1">
                  <from>
                    <xdr:col>17</xdr:col>
                    <xdr:colOff>25400</xdr:colOff>
                    <xdr:row>44</xdr:row>
                    <xdr:rowOff>139700</xdr:rowOff>
                  </from>
                  <to>
                    <xdr:col>17</xdr:col>
                    <xdr:colOff>330200</xdr:colOff>
                    <xdr:row>46</xdr:row>
                    <xdr:rowOff>25400</xdr:rowOff>
                  </to>
                </anchor>
              </controlPr>
            </control>
          </mc:Choice>
        </mc:AlternateContent>
        <mc:AlternateContent xmlns:mc="http://schemas.openxmlformats.org/markup-compatibility/2006">
          <mc:Choice Requires="x14">
            <control shapeId="172480" r:id="rId447" name="Check Box 448">
              <controlPr defaultSize="0" autoFill="0" autoLine="0" autoPict="0">
                <anchor moveWithCells="1">
                  <from>
                    <xdr:col>17</xdr:col>
                    <xdr:colOff>25400</xdr:colOff>
                    <xdr:row>45</xdr:row>
                    <xdr:rowOff>139700</xdr:rowOff>
                  </from>
                  <to>
                    <xdr:col>17</xdr:col>
                    <xdr:colOff>330200</xdr:colOff>
                    <xdr:row>47</xdr:row>
                    <xdr:rowOff>25400</xdr:rowOff>
                  </to>
                </anchor>
              </controlPr>
            </control>
          </mc:Choice>
        </mc:AlternateContent>
        <mc:AlternateContent xmlns:mc="http://schemas.openxmlformats.org/markup-compatibility/2006">
          <mc:Choice Requires="x14">
            <control shapeId="172481" r:id="rId448" name="Check Box 449">
              <controlPr defaultSize="0" autoFill="0" autoLine="0" autoPict="0">
                <anchor moveWithCells="1">
                  <from>
                    <xdr:col>17</xdr:col>
                    <xdr:colOff>25400</xdr:colOff>
                    <xdr:row>46</xdr:row>
                    <xdr:rowOff>139700</xdr:rowOff>
                  </from>
                  <to>
                    <xdr:col>17</xdr:col>
                    <xdr:colOff>330200</xdr:colOff>
                    <xdr:row>48</xdr:row>
                    <xdr:rowOff>25400</xdr:rowOff>
                  </to>
                </anchor>
              </controlPr>
            </control>
          </mc:Choice>
        </mc:AlternateContent>
        <mc:AlternateContent xmlns:mc="http://schemas.openxmlformats.org/markup-compatibility/2006">
          <mc:Choice Requires="x14">
            <control shapeId="172482" r:id="rId449" name="Check Box 450">
              <controlPr defaultSize="0" autoFill="0" autoLine="0" autoPict="0">
                <anchor moveWithCells="1">
                  <from>
                    <xdr:col>17</xdr:col>
                    <xdr:colOff>25400</xdr:colOff>
                    <xdr:row>47</xdr:row>
                    <xdr:rowOff>139700</xdr:rowOff>
                  </from>
                  <to>
                    <xdr:col>17</xdr:col>
                    <xdr:colOff>330200</xdr:colOff>
                    <xdr:row>49</xdr:row>
                    <xdr:rowOff>25400</xdr:rowOff>
                  </to>
                </anchor>
              </controlPr>
            </control>
          </mc:Choice>
        </mc:AlternateContent>
        <mc:AlternateContent xmlns:mc="http://schemas.openxmlformats.org/markup-compatibility/2006">
          <mc:Choice Requires="x14">
            <control shapeId="172483" r:id="rId450" name="Check Box 451">
              <controlPr defaultSize="0" autoFill="0" autoLine="0" autoPict="0">
                <anchor moveWithCells="1">
                  <from>
                    <xdr:col>17</xdr:col>
                    <xdr:colOff>25400</xdr:colOff>
                    <xdr:row>48</xdr:row>
                    <xdr:rowOff>139700</xdr:rowOff>
                  </from>
                  <to>
                    <xdr:col>17</xdr:col>
                    <xdr:colOff>330200</xdr:colOff>
                    <xdr:row>50</xdr:row>
                    <xdr:rowOff>25400</xdr:rowOff>
                  </to>
                </anchor>
              </controlPr>
            </control>
          </mc:Choice>
        </mc:AlternateContent>
        <mc:AlternateContent xmlns:mc="http://schemas.openxmlformats.org/markup-compatibility/2006">
          <mc:Choice Requires="x14">
            <control shapeId="172484" r:id="rId451" name="Check Box 452">
              <controlPr defaultSize="0" autoFill="0" autoLine="0" autoPict="0">
                <anchor moveWithCells="1">
                  <from>
                    <xdr:col>17</xdr:col>
                    <xdr:colOff>25400</xdr:colOff>
                    <xdr:row>49</xdr:row>
                    <xdr:rowOff>139700</xdr:rowOff>
                  </from>
                  <to>
                    <xdr:col>17</xdr:col>
                    <xdr:colOff>330200</xdr:colOff>
                    <xdr:row>51</xdr:row>
                    <xdr:rowOff>25400</xdr:rowOff>
                  </to>
                </anchor>
              </controlPr>
            </control>
          </mc:Choice>
        </mc:AlternateContent>
        <mc:AlternateContent xmlns:mc="http://schemas.openxmlformats.org/markup-compatibility/2006">
          <mc:Choice Requires="x14">
            <control shapeId="172485" r:id="rId452" name="Check Box 453">
              <controlPr defaultSize="0" autoFill="0" autoLine="0" autoPict="0">
                <anchor moveWithCells="1">
                  <from>
                    <xdr:col>17</xdr:col>
                    <xdr:colOff>25400</xdr:colOff>
                    <xdr:row>50</xdr:row>
                    <xdr:rowOff>139700</xdr:rowOff>
                  </from>
                  <to>
                    <xdr:col>17</xdr:col>
                    <xdr:colOff>330200</xdr:colOff>
                    <xdr:row>52</xdr:row>
                    <xdr:rowOff>25400</xdr:rowOff>
                  </to>
                </anchor>
              </controlPr>
            </control>
          </mc:Choice>
        </mc:AlternateContent>
        <mc:AlternateContent xmlns:mc="http://schemas.openxmlformats.org/markup-compatibility/2006">
          <mc:Choice Requires="x14">
            <control shapeId="172486" r:id="rId453" name="Check Box 454">
              <controlPr defaultSize="0" autoFill="0" autoLine="0" autoPict="0">
                <anchor moveWithCells="1">
                  <from>
                    <xdr:col>17</xdr:col>
                    <xdr:colOff>25400</xdr:colOff>
                    <xdr:row>51</xdr:row>
                    <xdr:rowOff>139700</xdr:rowOff>
                  </from>
                  <to>
                    <xdr:col>17</xdr:col>
                    <xdr:colOff>330200</xdr:colOff>
                    <xdr:row>53</xdr:row>
                    <xdr:rowOff>25400</xdr:rowOff>
                  </to>
                </anchor>
              </controlPr>
            </control>
          </mc:Choice>
        </mc:AlternateContent>
        <mc:AlternateContent xmlns:mc="http://schemas.openxmlformats.org/markup-compatibility/2006">
          <mc:Choice Requires="x14">
            <control shapeId="172487" r:id="rId454" name="Check Box 455">
              <controlPr defaultSize="0" autoFill="0" autoLine="0" autoPict="0">
                <anchor moveWithCells="1">
                  <from>
                    <xdr:col>17</xdr:col>
                    <xdr:colOff>25400</xdr:colOff>
                    <xdr:row>52</xdr:row>
                    <xdr:rowOff>139700</xdr:rowOff>
                  </from>
                  <to>
                    <xdr:col>17</xdr:col>
                    <xdr:colOff>330200</xdr:colOff>
                    <xdr:row>54</xdr:row>
                    <xdr:rowOff>25400</xdr:rowOff>
                  </to>
                </anchor>
              </controlPr>
            </control>
          </mc:Choice>
        </mc:AlternateContent>
        <mc:AlternateContent xmlns:mc="http://schemas.openxmlformats.org/markup-compatibility/2006">
          <mc:Choice Requires="x14">
            <control shapeId="172488" r:id="rId455" name="Check Box 456">
              <controlPr defaultSize="0" autoFill="0" autoLine="0" autoPict="0">
                <anchor moveWithCells="1">
                  <from>
                    <xdr:col>17</xdr:col>
                    <xdr:colOff>25400</xdr:colOff>
                    <xdr:row>53</xdr:row>
                    <xdr:rowOff>139700</xdr:rowOff>
                  </from>
                  <to>
                    <xdr:col>17</xdr:col>
                    <xdr:colOff>330200</xdr:colOff>
                    <xdr:row>55</xdr:row>
                    <xdr:rowOff>25400</xdr:rowOff>
                  </to>
                </anchor>
              </controlPr>
            </control>
          </mc:Choice>
        </mc:AlternateContent>
        <mc:AlternateContent xmlns:mc="http://schemas.openxmlformats.org/markup-compatibility/2006">
          <mc:Choice Requires="x14">
            <control shapeId="172489" r:id="rId456" name="Check Box 457">
              <controlPr defaultSize="0" autoFill="0" autoLine="0" autoPict="0">
                <anchor moveWithCells="1">
                  <from>
                    <xdr:col>17</xdr:col>
                    <xdr:colOff>25400</xdr:colOff>
                    <xdr:row>54</xdr:row>
                    <xdr:rowOff>139700</xdr:rowOff>
                  </from>
                  <to>
                    <xdr:col>17</xdr:col>
                    <xdr:colOff>330200</xdr:colOff>
                    <xdr:row>56</xdr:row>
                    <xdr:rowOff>25400</xdr:rowOff>
                  </to>
                </anchor>
              </controlPr>
            </control>
          </mc:Choice>
        </mc:AlternateContent>
        <mc:AlternateContent xmlns:mc="http://schemas.openxmlformats.org/markup-compatibility/2006">
          <mc:Choice Requires="x14">
            <control shapeId="172490" r:id="rId457" name="Check Box 458">
              <controlPr defaultSize="0" autoFill="0" autoLine="0" autoPict="0">
                <anchor moveWithCells="1">
                  <from>
                    <xdr:col>17</xdr:col>
                    <xdr:colOff>25400</xdr:colOff>
                    <xdr:row>55</xdr:row>
                    <xdr:rowOff>139700</xdr:rowOff>
                  </from>
                  <to>
                    <xdr:col>17</xdr:col>
                    <xdr:colOff>330200</xdr:colOff>
                    <xdr:row>57</xdr:row>
                    <xdr:rowOff>25400</xdr:rowOff>
                  </to>
                </anchor>
              </controlPr>
            </control>
          </mc:Choice>
        </mc:AlternateContent>
        <mc:AlternateContent xmlns:mc="http://schemas.openxmlformats.org/markup-compatibility/2006">
          <mc:Choice Requires="x14">
            <control shapeId="172491" r:id="rId458" name="Check Box 459">
              <controlPr defaultSize="0" autoFill="0" autoLine="0" autoPict="0">
                <anchor moveWithCells="1">
                  <from>
                    <xdr:col>17</xdr:col>
                    <xdr:colOff>25400</xdr:colOff>
                    <xdr:row>56</xdr:row>
                    <xdr:rowOff>139700</xdr:rowOff>
                  </from>
                  <to>
                    <xdr:col>17</xdr:col>
                    <xdr:colOff>330200</xdr:colOff>
                    <xdr:row>58</xdr:row>
                    <xdr:rowOff>25400</xdr:rowOff>
                  </to>
                </anchor>
              </controlPr>
            </control>
          </mc:Choice>
        </mc:AlternateContent>
        <mc:AlternateContent xmlns:mc="http://schemas.openxmlformats.org/markup-compatibility/2006">
          <mc:Choice Requires="x14">
            <control shapeId="172492" r:id="rId459" name="Check Box 460">
              <controlPr defaultSize="0" autoFill="0" autoLine="0" autoPict="0">
                <anchor moveWithCells="1">
                  <from>
                    <xdr:col>17</xdr:col>
                    <xdr:colOff>25400</xdr:colOff>
                    <xdr:row>57</xdr:row>
                    <xdr:rowOff>139700</xdr:rowOff>
                  </from>
                  <to>
                    <xdr:col>17</xdr:col>
                    <xdr:colOff>330200</xdr:colOff>
                    <xdr:row>59</xdr:row>
                    <xdr:rowOff>25400</xdr:rowOff>
                  </to>
                </anchor>
              </controlPr>
            </control>
          </mc:Choice>
        </mc:AlternateContent>
        <mc:AlternateContent xmlns:mc="http://schemas.openxmlformats.org/markup-compatibility/2006">
          <mc:Choice Requires="x14">
            <control shapeId="172493" r:id="rId460" name="Check Box 461">
              <controlPr defaultSize="0" autoFill="0" autoLine="0" autoPict="0">
                <anchor moveWithCells="1">
                  <from>
                    <xdr:col>17</xdr:col>
                    <xdr:colOff>25400</xdr:colOff>
                    <xdr:row>58</xdr:row>
                    <xdr:rowOff>139700</xdr:rowOff>
                  </from>
                  <to>
                    <xdr:col>17</xdr:col>
                    <xdr:colOff>330200</xdr:colOff>
                    <xdr:row>60</xdr:row>
                    <xdr:rowOff>25400</xdr:rowOff>
                  </to>
                </anchor>
              </controlPr>
            </control>
          </mc:Choice>
        </mc:AlternateContent>
        <mc:AlternateContent xmlns:mc="http://schemas.openxmlformats.org/markup-compatibility/2006">
          <mc:Choice Requires="x14">
            <control shapeId="172494" r:id="rId461" name="Check Box 462">
              <controlPr defaultSize="0" autoFill="0" autoLine="0" autoPict="0">
                <anchor moveWithCells="1">
                  <from>
                    <xdr:col>17</xdr:col>
                    <xdr:colOff>25400</xdr:colOff>
                    <xdr:row>59</xdr:row>
                    <xdr:rowOff>139700</xdr:rowOff>
                  </from>
                  <to>
                    <xdr:col>17</xdr:col>
                    <xdr:colOff>330200</xdr:colOff>
                    <xdr:row>61</xdr:row>
                    <xdr:rowOff>25400</xdr:rowOff>
                  </to>
                </anchor>
              </controlPr>
            </control>
          </mc:Choice>
        </mc:AlternateContent>
        <mc:AlternateContent xmlns:mc="http://schemas.openxmlformats.org/markup-compatibility/2006">
          <mc:Choice Requires="x14">
            <control shapeId="172495" r:id="rId462" name="Check Box 463">
              <controlPr defaultSize="0" autoFill="0" autoLine="0" autoPict="0">
                <anchor moveWithCells="1">
                  <from>
                    <xdr:col>17</xdr:col>
                    <xdr:colOff>25400</xdr:colOff>
                    <xdr:row>60</xdr:row>
                    <xdr:rowOff>139700</xdr:rowOff>
                  </from>
                  <to>
                    <xdr:col>17</xdr:col>
                    <xdr:colOff>330200</xdr:colOff>
                    <xdr:row>62</xdr:row>
                    <xdr:rowOff>25400</xdr:rowOff>
                  </to>
                </anchor>
              </controlPr>
            </control>
          </mc:Choice>
        </mc:AlternateContent>
        <mc:AlternateContent xmlns:mc="http://schemas.openxmlformats.org/markup-compatibility/2006">
          <mc:Choice Requires="x14">
            <control shapeId="172496" r:id="rId463" name="Check Box 464">
              <controlPr defaultSize="0" autoFill="0" autoLine="0" autoPict="0">
                <anchor moveWithCells="1">
                  <from>
                    <xdr:col>17</xdr:col>
                    <xdr:colOff>25400</xdr:colOff>
                    <xdr:row>61</xdr:row>
                    <xdr:rowOff>139700</xdr:rowOff>
                  </from>
                  <to>
                    <xdr:col>17</xdr:col>
                    <xdr:colOff>330200</xdr:colOff>
                    <xdr:row>63</xdr:row>
                    <xdr:rowOff>25400</xdr:rowOff>
                  </to>
                </anchor>
              </controlPr>
            </control>
          </mc:Choice>
        </mc:AlternateContent>
        <mc:AlternateContent xmlns:mc="http://schemas.openxmlformats.org/markup-compatibility/2006">
          <mc:Choice Requires="x14">
            <control shapeId="172497" r:id="rId464" name="Check Box 465">
              <controlPr defaultSize="0" autoFill="0" autoLine="0" autoPict="0">
                <anchor moveWithCells="1">
                  <from>
                    <xdr:col>17</xdr:col>
                    <xdr:colOff>25400</xdr:colOff>
                    <xdr:row>62</xdr:row>
                    <xdr:rowOff>139700</xdr:rowOff>
                  </from>
                  <to>
                    <xdr:col>17</xdr:col>
                    <xdr:colOff>330200</xdr:colOff>
                    <xdr:row>64</xdr:row>
                    <xdr:rowOff>25400</xdr:rowOff>
                  </to>
                </anchor>
              </controlPr>
            </control>
          </mc:Choice>
        </mc:AlternateContent>
        <mc:AlternateContent xmlns:mc="http://schemas.openxmlformats.org/markup-compatibility/2006">
          <mc:Choice Requires="x14">
            <control shapeId="172498" r:id="rId465" name="Check Box 466">
              <controlPr defaultSize="0" autoFill="0" autoLine="0" autoPict="0">
                <anchor moveWithCells="1">
                  <from>
                    <xdr:col>17</xdr:col>
                    <xdr:colOff>25400</xdr:colOff>
                    <xdr:row>63</xdr:row>
                    <xdr:rowOff>139700</xdr:rowOff>
                  </from>
                  <to>
                    <xdr:col>17</xdr:col>
                    <xdr:colOff>330200</xdr:colOff>
                    <xdr:row>65</xdr:row>
                    <xdr:rowOff>25400</xdr:rowOff>
                  </to>
                </anchor>
              </controlPr>
            </control>
          </mc:Choice>
        </mc:AlternateContent>
        <mc:AlternateContent xmlns:mc="http://schemas.openxmlformats.org/markup-compatibility/2006">
          <mc:Choice Requires="x14">
            <control shapeId="172499" r:id="rId466" name="Check Box 467">
              <controlPr defaultSize="0" autoFill="0" autoLine="0" autoPict="0">
                <anchor moveWithCells="1">
                  <from>
                    <xdr:col>17</xdr:col>
                    <xdr:colOff>25400</xdr:colOff>
                    <xdr:row>64</xdr:row>
                    <xdr:rowOff>139700</xdr:rowOff>
                  </from>
                  <to>
                    <xdr:col>17</xdr:col>
                    <xdr:colOff>330200</xdr:colOff>
                    <xdr:row>66</xdr:row>
                    <xdr:rowOff>25400</xdr:rowOff>
                  </to>
                </anchor>
              </controlPr>
            </control>
          </mc:Choice>
        </mc:AlternateContent>
        <mc:AlternateContent xmlns:mc="http://schemas.openxmlformats.org/markup-compatibility/2006">
          <mc:Choice Requires="x14">
            <control shapeId="172500" r:id="rId467" name="Check Box 468">
              <controlPr defaultSize="0" autoFill="0" autoLine="0" autoPict="0">
                <anchor moveWithCells="1">
                  <from>
                    <xdr:col>17</xdr:col>
                    <xdr:colOff>25400</xdr:colOff>
                    <xdr:row>65</xdr:row>
                    <xdr:rowOff>139700</xdr:rowOff>
                  </from>
                  <to>
                    <xdr:col>17</xdr:col>
                    <xdr:colOff>330200</xdr:colOff>
                    <xdr:row>67</xdr:row>
                    <xdr:rowOff>25400</xdr:rowOff>
                  </to>
                </anchor>
              </controlPr>
            </control>
          </mc:Choice>
        </mc:AlternateContent>
        <mc:AlternateContent xmlns:mc="http://schemas.openxmlformats.org/markup-compatibility/2006">
          <mc:Choice Requires="x14">
            <control shapeId="172501" r:id="rId468" name="Check Box 469">
              <controlPr defaultSize="0" autoFill="0" autoLine="0" autoPict="0">
                <anchor moveWithCells="1">
                  <from>
                    <xdr:col>17</xdr:col>
                    <xdr:colOff>25400</xdr:colOff>
                    <xdr:row>66</xdr:row>
                    <xdr:rowOff>139700</xdr:rowOff>
                  </from>
                  <to>
                    <xdr:col>17</xdr:col>
                    <xdr:colOff>330200</xdr:colOff>
                    <xdr:row>68</xdr:row>
                    <xdr:rowOff>25400</xdr:rowOff>
                  </to>
                </anchor>
              </controlPr>
            </control>
          </mc:Choice>
        </mc:AlternateContent>
        <mc:AlternateContent xmlns:mc="http://schemas.openxmlformats.org/markup-compatibility/2006">
          <mc:Choice Requires="x14">
            <control shapeId="172502" r:id="rId469" name="Check Box 470">
              <controlPr defaultSize="0" autoFill="0" autoLine="0" autoPict="0">
                <anchor moveWithCells="1">
                  <from>
                    <xdr:col>17</xdr:col>
                    <xdr:colOff>25400</xdr:colOff>
                    <xdr:row>67</xdr:row>
                    <xdr:rowOff>139700</xdr:rowOff>
                  </from>
                  <to>
                    <xdr:col>17</xdr:col>
                    <xdr:colOff>330200</xdr:colOff>
                    <xdr:row>69</xdr:row>
                    <xdr:rowOff>25400</xdr:rowOff>
                  </to>
                </anchor>
              </controlPr>
            </control>
          </mc:Choice>
        </mc:AlternateContent>
        <mc:AlternateContent xmlns:mc="http://schemas.openxmlformats.org/markup-compatibility/2006">
          <mc:Choice Requires="x14">
            <control shapeId="172503" r:id="rId470" name="Check Box 471">
              <controlPr defaultSize="0" autoFill="0" autoLine="0" autoPict="0">
                <anchor moveWithCells="1">
                  <from>
                    <xdr:col>17</xdr:col>
                    <xdr:colOff>25400</xdr:colOff>
                    <xdr:row>68</xdr:row>
                    <xdr:rowOff>139700</xdr:rowOff>
                  </from>
                  <to>
                    <xdr:col>17</xdr:col>
                    <xdr:colOff>330200</xdr:colOff>
                    <xdr:row>70</xdr:row>
                    <xdr:rowOff>25400</xdr:rowOff>
                  </to>
                </anchor>
              </controlPr>
            </control>
          </mc:Choice>
        </mc:AlternateContent>
        <mc:AlternateContent xmlns:mc="http://schemas.openxmlformats.org/markup-compatibility/2006">
          <mc:Choice Requires="x14">
            <control shapeId="172504" r:id="rId471" name="Check Box 472">
              <controlPr defaultSize="0" autoFill="0" autoLine="0" autoPict="0">
                <anchor moveWithCells="1">
                  <from>
                    <xdr:col>17</xdr:col>
                    <xdr:colOff>25400</xdr:colOff>
                    <xdr:row>69</xdr:row>
                    <xdr:rowOff>139700</xdr:rowOff>
                  </from>
                  <to>
                    <xdr:col>17</xdr:col>
                    <xdr:colOff>330200</xdr:colOff>
                    <xdr:row>71</xdr:row>
                    <xdr:rowOff>25400</xdr:rowOff>
                  </to>
                </anchor>
              </controlPr>
            </control>
          </mc:Choice>
        </mc:AlternateContent>
        <mc:AlternateContent xmlns:mc="http://schemas.openxmlformats.org/markup-compatibility/2006">
          <mc:Choice Requires="x14">
            <control shapeId="172505" r:id="rId472" name="Check Box 473">
              <controlPr defaultSize="0" autoFill="0" autoLine="0" autoPict="0">
                <anchor moveWithCells="1">
                  <from>
                    <xdr:col>17</xdr:col>
                    <xdr:colOff>25400</xdr:colOff>
                    <xdr:row>70</xdr:row>
                    <xdr:rowOff>139700</xdr:rowOff>
                  </from>
                  <to>
                    <xdr:col>17</xdr:col>
                    <xdr:colOff>330200</xdr:colOff>
                    <xdr:row>72</xdr:row>
                    <xdr:rowOff>25400</xdr:rowOff>
                  </to>
                </anchor>
              </controlPr>
            </control>
          </mc:Choice>
        </mc:AlternateContent>
        <mc:AlternateContent xmlns:mc="http://schemas.openxmlformats.org/markup-compatibility/2006">
          <mc:Choice Requires="x14">
            <control shapeId="172506" r:id="rId473" name="Check Box 474">
              <controlPr defaultSize="0" autoFill="0" autoLine="0" autoPict="0">
                <anchor moveWithCells="1">
                  <from>
                    <xdr:col>17</xdr:col>
                    <xdr:colOff>25400</xdr:colOff>
                    <xdr:row>71</xdr:row>
                    <xdr:rowOff>139700</xdr:rowOff>
                  </from>
                  <to>
                    <xdr:col>17</xdr:col>
                    <xdr:colOff>330200</xdr:colOff>
                    <xdr:row>73</xdr:row>
                    <xdr:rowOff>25400</xdr:rowOff>
                  </to>
                </anchor>
              </controlPr>
            </control>
          </mc:Choice>
        </mc:AlternateContent>
        <mc:AlternateContent xmlns:mc="http://schemas.openxmlformats.org/markup-compatibility/2006">
          <mc:Choice Requires="x14">
            <control shapeId="172507" r:id="rId474" name="Check Box 475">
              <controlPr defaultSize="0" autoFill="0" autoLine="0" autoPict="0">
                <anchor moveWithCells="1">
                  <from>
                    <xdr:col>17</xdr:col>
                    <xdr:colOff>25400</xdr:colOff>
                    <xdr:row>72</xdr:row>
                    <xdr:rowOff>139700</xdr:rowOff>
                  </from>
                  <to>
                    <xdr:col>17</xdr:col>
                    <xdr:colOff>330200</xdr:colOff>
                    <xdr:row>74</xdr:row>
                    <xdr:rowOff>25400</xdr:rowOff>
                  </to>
                </anchor>
              </controlPr>
            </control>
          </mc:Choice>
        </mc:AlternateContent>
        <mc:AlternateContent xmlns:mc="http://schemas.openxmlformats.org/markup-compatibility/2006">
          <mc:Choice Requires="x14">
            <control shapeId="172508" r:id="rId475" name="Check Box 476">
              <controlPr defaultSize="0" autoFill="0" autoLine="0" autoPict="0">
                <anchor moveWithCells="1">
                  <from>
                    <xdr:col>17</xdr:col>
                    <xdr:colOff>25400</xdr:colOff>
                    <xdr:row>73</xdr:row>
                    <xdr:rowOff>139700</xdr:rowOff>
                  </from>
                  <to>
                    <xdr:col>17</xdr:col>
                    <xdr:colOff>330200</xdr:colOff>
                    <xdr:row>75</xdr:row>
                    <xdr:rowOff>25400</xdr:rowOff>
                  </to>
                </anchor>
              </controlPr>
            </control>
          </mc:Choice>
        </mc:AlternateContent>
        <mc:AlternateContent xmlns:mc="http://schemas.openxmlformats.org/markup-compatibility/2006">
          <mc:Choice Requires="x14">
            <control shapeId="172509" r:id="rId476" name="Check Box 477">
              <controlPr defaultSize="0" autoFill="0" autoLine="0" autoPict="0">
                <anchor moveWithCells="1">
                  <from>
                    <xdr:col>17</xdr:col>
                    <xdr:colOff>25400</xdr:colOff>
                    <xdr:row>74</xdr:row>
                    <xdr:rowOff>139700</xdr:rowOff>
                  </from>
                  <to>
                    <xdr:col>17</xdr:col>
                    <xdr:colOff>330200</xdr:colOff>
                    <xdr:row>76</xdr:row>
                    <xdr:rowOff>25400</xdr:rowOff>
                  </to>
                </anchor>
              </controlPr>
            </control>
          </mc:Choice>
        </mc:AlternateContent>
        <mc:AlternateContent xmlns:mc="http://schemas.openxmlformats.org/markup-compatibility/2006">
          <mc:Choice Requires="x14">
            <control shapeId="172510" r:id="rId477" name="Check Box 478">
              <controlPr defaultSize="0" autoFill="0" autoLine="0" autoPict="0">
                <anchor moveWithCells="1">
                  <from>
                    <xdr:col>17</xdr:col>
                    <xdr:colOff>25400</xdr:colOff>
                    <xdr:row>75</xdr:row>
                    <xdr:rowOff>139700</xdr:rowOff>
                  </from>
                  <to>
                    <xdr:col>17</xdr:col>
                    <xdr:colOff>330200</xdr:colOff>
                    <xdr:row>77</xdr:row>
                    <xdr:rowOff>25400</xdr:rowOff>
                  </to>
                </anchor>
              </controlPr>
            </control>
          </mc:Choice>
        </mc:AlternateContent>
        <mc:AlternateContent xmlns:mc="http://schemas.openxmlformats.org/markup-compatibility/2006">
          <mc:Choice Requires="x14">
            <control shapeId="172511" r:id="rId478" name="Check Box 479">
              <controlPr defaultSize="0" autoFill="0" autoLine="0" autoPict="0">
                <anchor moveWithCells="1">
                  <from>
                    <xdr:col>17</xdr:col>
                    <xdr:colOff>25400</xdr:colOff>
                    <xdr:row>76</xdr:row>
                    <xdr:rowOff>139700</xdr:rowOff>
                  </from>
                  <to>
                    <xdr:col>17</xdr:col>
                    <xdr:colOff>330200</xdr:colOff>
                    <xdr:row>78</xdr:row>
                    <xdr:rowOff>25400</xdr:rowOff>
                  </to>
                </anchor>
              </controlPr>
            </control>
          </mc:Choice>
        </mc:AlternateContent>
        <mc:AlternateContent xmlns:mc="http://schemas.openxmlformats.org/markup-compatibility/2006">
          <mc:Choice Requires="x14">
            <control shapeId="172512" r:id="rId479" name="Check Box 480">
              <controlPr defaultSize="0" autoFill="0" autoLine="0" autoPict="0">
                <anchor moveWithCells="1">
                  <from>
                    <xdr:col>17</xdr:col>
                    <xdr:colOff>25400</xdr:colOff>
                    <xdr:row>77</xdr:row>
                    <xdr:rowOff>139700</xdr:rowOff>
                  </from>
                  <to>
                    <xdr:col>17</xdr:col>
                    <xdr:colOff>330200</xdr:colOff>
                    <xdr:row>79</xdr:row>
                    <xdr:rowOff>25400</xdr:rowOff>
                  </to>
                </anchor>
              </controlPr>
            </control>
          </mc:Choice>
        </mc:AlternateContent>
        <mc:AlternateContent xmlns:mc="http://schemas.openxmlformats.org/markup-compatibility/2006">
          <mc:Choice Requires="x14">
            <control shapeId="172513" r:id="rId480" name="Check Box 481">
              <controlPr defaultSize="0" autoFill="0" autoLine="0" autoPict="0">
                <anchor moveWithCells="1">
                  <from>
                    <xdr:col>17</xdr:col>
                    <xdr:colOff>25400</xdr:colOff>
                    <xdr:row>78</xdr:row>
                    <xdr:rowOff>139700</xdr:rowOff>
                  </from>
                  <to>
                    <xdr:col>17</xdr:col>
                    <xdr:colOff>330200</xdr:colOff>
                    <xdr:row>80</xdr:row>
                    <xdr:rowOff>25400</xdr:rowOff>
                  </to>
                </anchor>
              </controlPr>
            </control>
          </mc:Choice>
        </mc:AlternateContent>
        <mc:AlternateContent xmlns:mc="http://schemas.openxmlformats.org/markup-compatibility/2006">
          <mc:Choice Requires="x14">
            <control shapeId="172514" r:id="rId481" name="Check Box 482">
              <controlPr defaultSize="0" autoFill="0" autoLine="0" autoPict="0">
                <anchor moveWithCells="1">
                  <from>
                    <xdr:col>17</xdr:col>
                    <xdr:colOff>25400</xdr:colOff>
                    <xdr:row>79</xdr:row>
                    <xdr:rowOff>139700</xdr:rowOff>
                  </from>
                  <to>
                    <xdr:col>17</xdr:col>
                    <xdr:colOff>330200</xdr:colOff>
                    <xdr:row>81</xdr:row>
                    <xdr:rowOff>25400</xdr:rowOff>
                  </to>
                </anchor>
              </controlPr>
            </control>
          </mc:Choice>
        </mc:AlternateContent>
        <mc:AlternateContent xmlns:mc="http://schemas.openxmlformats.org/markup-compatibility/2006">
          <mc:Choice Requires="x14">
            <control shapeId="172515" r:id="rId482" name="Check Box 483">
              <controlPr defaultSize="0" autoFill="0" autoLine="0" autoPict="0">
                <anchor moveWithCells="1">
                  <from>
                    <xdr:col>17</xdr:col>
                    <xdr:colOff>25400</xdr:colOff>
                    <xdr:row>80</xdr:row>
                    <xdr:rowOff>139700</xdr:rowOff>
                  </from>
                  <to>
                    <xdr:col>17</xdr:col>
                    <xdr:colOff>330200</xdr:colOff>
                    <xdr:row>82</xdr:row>
                    <xdr:rowOff>25400</xdr:rowOff>
                  </to>
                </anchor>
              </controlPr>
            </control>
          </mc:Choice>
        </mc:AlternateContent>
        <mc:AlternateContent xmlns:mc="http://schemas.openxmlformats.org/markup-compatibility/2006">
          <mc:Choice Requires="x14">
            <control shapeId="172516" r:id="rId483" name="Check Box 484">
              <controlPr defaultSize="0" autoFill="0" autoLine="0" autoPict="0">
                <anchor moveWithCells="1">
                  <from>
                    <xdr:col>17</xdr:col>
                    <xdr:colOff>25400</xdr:colOff>
                    <xdr:row>81</xdr:row>
                    <xdr:rowOff>139700</xdr:rowOff>
                  </from>
                  <to>
                    <xdr:col>17</xdr:col>
                    <xdr:colOff>330200</xdr:colOff>
                    <xdr:row>83</xdr:row>
                    <xdr:rowOff>25400</xdr:rowOff>
                  </to>
                </anchor>
              </controlPr>
            </control>
          </mc:Choice>
        </mc:AlternateContent>
        <mc:AlternateContent xmlns:mc="http://schemas.openxmlformats.org/markup-compatibility/2006">
          <mc:Choice Requires="x14">
            <control shapeId="172517" r:id="rId484" name="Check Box 485">
              <controlPr defaultSize="0" autoFill="0" autoLine="0" autoPict="0">
                <anchor moveWithCells="1">
                  <from>
                    <xdr:col>17</xdr:col>
                    <xdr:colOff>25400</xdr:colOff>
                    <xdr:row>82</xdr:row>
                    <xdr:rowOff>139700</xdr:rowOff>
                  </from>
                  <to>
                    <xdr:col>17</xdr:col>
                    <xdr:colOff>330200</xdr:colOff>
                    <xdr:row>84</xdr:row>
                    <xdr:rowOff>25400</xdr:rowOff>
                  </to>
                </anchor>
              </controlPr>
            </control>
          </mc:Choice>
        </mc:AlternateContent>
        <mc:AlternateContent xmlns:mc="http://schemas.openxmlformats.org/markup-compatibility/2006">
          <mc:Choice Requires="x14">
            <control shapeId="172518" r:id="rId485" name="Check Box 486">
              <controlPr defaultSize="0" autoFill="0" autoLine="0" autoPict="0">
                <anchor moveWithCells="1">
                  <from>
                    <xdr:col>17</xdr:col>
                    <xdr:colOff>25400</xdr:colOff>
                    <xdr:row>83</xdr:row>
                    <xdr:rowOff>139700</xdr:rowOff>
                  </from>
                  <to>
                    <xdr:col>17</xdr:col>
                    <xdr:colOff>330200</xdr:colOff>
                    <xdr:row>85</xdr:row>
                    <xdr:rowOff>25400</xdr:rowOff>
                  </to>
                </anchor>
              </controlPr>
            </control>
          </mc:Choice>
        </mc:AlternateContent>
        <mc:AlternateContent xmlns:mc="http://schemas.openxmlformats.org/markup-compatibility/2006">
          <mc:Choice Requires="x14">
            <control shapeId="172519" r:id="rId486" name="Check Box 487">
              <controlPr defaultSize="0" autoFill="0" autoLine="0" autoPict="0">
                <anchor moveWithCells="1">
                  <from>
                    <xdr:col>17</xdr:col>
                    <xdr:colOff>25400</xdr:colOff>
                    <xdr:row>84</xdr:row>
                    <xdr:rowOff>139700</xdr:rowOff>
                  </from>
                  <to>
                    <xdr:col>17</xdr:col>
                    <xdr:colOff>330200</xdr:colOff>
                    <xdr:row>86</xdr:row>
                    <xdr:rowOff>25400</xdr:rowOff>
                  </to>
                </anchor>
              </controlPr>
            </control>
          </mc:Choice>
        </mc:AlternateContent>
        <mc:AlternateContent xmlns:mc="http://schemas.openxmlformats.org/markup-compatibility/2006">
          <mc:Choice Requires="x14">
            <control shapeId="172520" r:id="rId487" name="Check Box 488">
              <controlPr defaultSize="0" autoFill="0" autoLine="0" autoPict="0">
                <anchor moveWithCells="1">
                  <from>
                    <xdr:col>17</xdr:col>
                    <xdr:colOff>25400</xdr:colOff>
                    <xdr:row>85</xdr:row>
                    <xdr:rowOff>139700</xdr:rowOff>
                  </from>
                  <to>
                    <xdr:col>17</xdr:col>
                    <xdr:colOff>330200</xdr:colOff>
                    <xdr:row>87</xdr:row>
                    <xdr:rowOff>25400</xdr:rowOff>
                  </to>
                </anchor>
              </controlPr>
            </control>
          </mc:Choice>
        </mc:AlternateContent>
        <mc:AlternateContent xmlns:mc="http://schemas.openxmlformats.org/markup-compatibility/2006">
          <mc:Choice Requires="x14">
            <control shapeId="172521" r:id="rId488" name="Check Box 489">
              <controlPr defaultSize="0" autoFill="0" autoLine="0" autoPict="0">
                <anchor moveWithCells="1">
                  <from>
                    <xdr:col>17</xdr:col>
                    <xdr:colOff>25400</xdr:colOff>
                    <xdr:row>86</xdr:row>
                    <xdr:rowOff>139700</xdr:rowOff>
                  </from>
                  <to>
                    <xdr:col>17</xdr:col>
                    <xdr:colOff>330200</xdr:colOff>
                    <xdr:row>88</xdr:row>
                    <xdr:rowOff>25400</xdr:rowOff>
                  </to>
                </anchor>
              </controlPr>
            </control>
          </mc:Choice>
        </mc:AlternateContent>
        <mc:AlternateContent xmlns:mc="http://schemas.openxmlformats.org/markup-compatibility/2006">
          <mc:Choice Requires="x14">
            <control shapeId="172522" r:id="rId489" name="Check Box 490">
              <controlPr defaultSize="0" autoFill="0" autoLine="0" autoPict="0">
                <anchor moveWithCells="1">
                  <from>
                    <xdr:col>17</xdr:col>
                    <xdr:colOff>25400</xdr:colOff>
                    <xdr:row>87</xdr:row>
                    <xdr:rowOff>139700</xdr:rowOff>
                  </from>
                  <to>
                    <xdr:col>17</xdr:col>
                    <xdr:colOff>330200</xdr:colOff>
                    <xdr:row>89</xdr:row>
                    <xdr:rowOff>25400</xdr:rowOff>
                  </to>
                </anchor>
              </controlPr>
            </control>
          </mc:Choice>
        </mc:AlternateContent>
        <mc:AlternateContent xmlns:mc="http://schemas.openxmlformats.org/markup-compatibility/2006">
          <mc:Choice Requires="x14">
            <control shapeId="172523" r:id="rId490" name="Check Box 491">
              <controlPr defaultSize="0" autoFill="0" autoLine="0" autoPict="0">
                <anchor moveWithCells="1">
                  <from>
                    <xdr:col>17</xdr:col>
                    <xdr:colOff>25400</xdr:colOff>
                    <xdr:row>88</xdr:row>
                    <xdr:rowOff>139700</xdr:rowOff>
                  </from>
                  <to>
                    <xdr:col>17</xdr:col>
                    <xdr:colOff>330200</xdr:colOff>
                    <xdr:row>90</xdr:row>
                    <xdr:rowOff>25400</xdr:rowOff>
                  </to>
                </anchor>
              </controlPr>
            </control>
          </mc:Choice>
        </mc:AlternateContent>
        <mc:AlternateContent xmlns:mc="http://schemas.openxmlformats.org/markup-compatibility/2006">
          <mc:Choice Requires="x14">
            <control shapeId="172524" r:id="rId491" name="Check Box 492">
              <controlPr defaultSize="0" autoFill="0" autoLine="0" autoPict="0">
                <anchor moveWithCells="1">
                  <from>
                    <xdr:col>17</xdr:col>
                    <xdr:colOff>25400</xdr:colOff>
                    <xdr:row>89</xdr:row>
                    <xdr:rowOff>139700</xdr:rowOff>
                  </from>
                  <to>
                    <xdr:col>17</xdr:col>
                    <xdr:colOff>330200</xdr:colOff>
                    <xdr:row>91</xdr:row>
                    <xdr:rowOff>25400</xdr:rowOff>
                  </to>
                </anchor>
              </controlPr>
            </control>
          </mc:Choice>
        </mc:AlternateContent>
        <mc:AlternateContent xmlns:mc="http://schemas.openxmlformats.org/markup-compatibility/2006">
          <mc:Choice Requires="x14">
            <control shapeId="172525" r:id="rId492" name="Check Box 493">
              <controlPr defaultSize="0" autoFill="0" autoLine="0" autoPict="0">
                <anchor moveWithCells="1">
                  <from>
                    <xdr:col>17</xdr:col>
                    <xdr:colOff>25400</xdr:colOff>
                    <xdr:row>90</xdr:row>
                    <xdr:rowOff>139700</xdr:rowOff>
                  </from>
                  <to>
                    <xdr:col>17</xdr:col>
                    <xdr:colOff>330200</xdr:colOff>
                    <xdr:row>92</xdr:row>
                    <xdr:rowOff>25400</xdr:rowOff>
                  </to>
                </anchor>
              </controlPr>
            </control>
          </mc:Choice>
        </mc:AlternateContent>
        <mc:AlternateContent xmlns:mc="http://schemas.openxmlformats.org/markup-compatibility/2006">
          <mc:Choice Requires="x14">
            <control shapeId="172526" r:id="rId493" name="Check Box 494">
              <controlPr defaultSize="0" autoFill="0" autoLine="0" autoPict="0">
                <anchor moveWithCells="1">
                  <from>
                    <xdr:col>17</xdr:col>
                    <xdr:colOff>25400</xdr:colOff>
                    <xdr:row>91</xdr:row>
                    <xdr:rowOff>139700</xdr:rowOff>
                  </from>
                  <to>
                    <xdr:col>17</xdr:col>
                    <xdr:colOff>330200</xdr:colOff>
                    <xdr:row>93</xdr:row>
                    <xdr:rowOff>25400</xdr:rowOff>
                  </to>
                </anchor>
              </controlPr>
            </control>
          </mc:Choice>
        </mc:AlternateContent>
        <mc:AlternateContent xmlns:mc="http://schemas.openxmlformats.org/markup-compatibility/2006">
          <mc:Choice Requires="x14">
            <control shapeId="172527" r:id="rId494" name="Check Box 495">
              <controlPr defaultSize="0" autoFill="0" autoLine="0" autoPict="0">
                <anchor moveWithCells="1">
                  <from>
                    <xdr:col>17</xdr:col>
                    <xdr:colOff>25400</xdr:colOff>
                    <xdr:row>92</xdr:row>
                    <xdr:rowOff>139700</xdr:rowOff>
                  </from>
                  <to>
                    <xdr:col>17</xdr:col>
                    <xdr:colOff>330200</xdr:colOff>
                    <xdr:row>94</xdr:row>
                    <xdr:rowOff>25400</xdr:rowOff>
                  </to>
                </anchor>
              </controlPr>
            </control>
          </mc:Choice>
        </mc:AlternateContent>
        <mc:AlternateContent xmlns:mc="http://schemas.openxmlformats.org/markup-compatibility/2006">
          <mc:Choice Requires="x14">
            <control shapeId="172528" r:id="rId495" name="Check Box 496">
              <controlPr defaultSize="0" autoFill="0" autoLine="0" autoPict="0">
                <anchor moveWithCells="1">
                  <from>
                    <xdr:col>17</xdr:col>
                    <xdr:colOff>25400</xdr:colOff>
                    <xdr:row>93</xdr:row>
                    <xdr:rowOff>139700</xdr:rowOff>
                  </from>
                  <to>
                    <xdr:col>17</xdr:col>
                    <xdr:colOff>330200</xdr:colOff>
                    <xdr:row>95</xdr:row>
                    <xdr:rowOff>25400</xdr:rowOff>
                  </to>
                </anchor>
              </controlPr>
            </control>
          </mc:Choice>
        </mc:AlternateContent>
        <mc:AlternateContent xmlns:mc="http://schemas.openxmlformats.org/markup-compatibility/2006">
          <mc:Choice Requires="x14">
            <control shapeId="172529" r:id="rId496" name="Check Box 497">
              <controlPr defaultSize="0" autoFill="0" autoLine="0" autoPict="0">
                <anchor moveWithCells="1">
                  <from>
                    <xdr:col>17</xdr:col>
                    <xdr:colOff>25400</xdr:colOff>
                    <xdr:row>94</xdr:row>
                    <xdr:rowOff>139700</xdr:rowOff>
                  </from>
                  <to>
                    <xdr:col>17</xdr:col>
                    <xdr:colOff>330200</xdr:colOff>
                    <xdr:row>96</xdr:row>
                    <xdr:rowOff>25400</xdr:rowOff>
                  </to>
                </anchor>
              </controlPr>
            </control>
          </mc:Choice>
        </mc:AlternateContent>
        <mc:AlternateContent xmlns:mc="http://schemas.openxmlformats.org/markup-compatibility/2006">
          <mc:Choice Requires="x14">
            <control shapeId="172530" r:id="rId497" name="Check Box 498">
              <controlPr defaultSize="0" autoFill="0" autoLine="0" autoPict="0">
                <anchor moveWithCells="1">
                  <from>
                    <xdr:col>17</xdr:col>
                    <xdr:colOff>25400</xdr:colOff>
                    <xdr:row>95</xdr:row>
                    <xdr:rowOff>139700</xdr:rowOff>
                  </from>
                  <to>
                    <xdr:col>17</xdr:col>
                    <xdr:colOff>330200</xdr:colOff>
                    <xdr:row>97</xdr:row>
                    <xdr:rowOff>25400</xdr:rowOff>
                  </to>
                </anchor>
              </controlPr>
            </control>
          </mc:Choice>
        </mc:AlternateContent>
        <mc:AlternateContent xmlns:mc="http://schemas.openxmlformats.org/markup-compatibility/2006">
          <mc:Choice Requires="x14">
            <control shapeId="172531" r:id="rId498" name="Check Box 499">
              <controlPr defaultSize="0" autoFill="0" autoLine="0" autoPict="0">
                <anchor moveWithCells="1">
                  <from>
                    <xdr:col>17</xdr:col>
                    <xdr:colOff>25400</xdr:colOff>
                    <xdr:row>96</xdr:row>
                    <xdr:rowOff>139700</xdr:rowOff>
                  </from>
                  <to>
                    <xdr:col>17</xdr:col>
                    <xdr:colOff>330200</xdr:colOff>
                    <xdr:row>98</xdr:row>
                    <xdr:rowOff>25400</xdr:rowOff>
                  </to>
                </anchor>
              </controlPr>
            </control>
          </mc:Choice>
        </mc:AlternateContent>
        <mc:AlternateContent xmlns:mc="http://schemas.openxmlformats.org/markup-compatibility/2006">
          <mc:Choice Requires="x14">
            <control shapeId="172532" r:id="rId499" name="Check Box 500">
              <controlPr defaultSize="0" autoFill="0" autoLine="0" autoPict="0">
                <anchor moveWithCells="1">
                  <from>
                    <xdr:col>17</xdr:col>
                    <xdr:colOff>25400</xdr:colOff>
                    <xdr:row>97</xdr:row>
                    <xdr:rowOff>139700</xdr:rowOff>
                  </from>
                  <to>
                    <xdr:col>17</xdr:col>
                    <xdr:colOff>330200</xdr:colOff>
                    <xdr:row>99</xdr:row>
                    <xdr:rowOff>25400</xdr:rowOff>
                  </to>
                </anchor>
              </controlPr>
            </control>
          </mc:Choice>
        </mc:AlternateContent>
        <mc:AlternateContent xmlns:mc="http://schemas.openxmlformats.org/markup-compatibility/2006">
          <mc:Choice Requires="x14">
            <control shapeId="172533" r:id="rId500" name="Check Box 501">
              <controlPr defaultSize="0" autoFill="0" autoLine="0" autoPict="0">
                <anchor moveWithCells="1">
                  <from>
                    <xdr:col>17</xdr:col>
                    <xdr:colOff>25400</xdr:colOff>
                    <xdr:row>98</xdr:row>
                    <xdr:rowOff>139700</xdr:rowOff>
                  </from>
                  <to>
                    <xdr:col>17</xdr:col>
                    <xdr:colOff>330200</xdr:colOff>
                    <xdr:row>100</xdr:row>
                    <xdr:rowOff>25400</xdr:rowOff>
                  </to>
                </anchor>
              </controlPr>
            </control>
          </mc:Choice>
        </mc:AlternateContent>
        <mc:AlternateContent xmlns:mc="http://schemas.openxmlformats.org/markup-compatibility/2006">
          <mc:Choice Requires="x14">
            <control shapeId="172534" r:id="rId501" name="Check Box 502">
              <controlPr defaultSize="0" autoFill="0" autoLine="0" autoPict="0">
                <anchor moveWithCells="1">
                  <from>
                    <xdr:col>17</xdr:col>
                    <xdr:colOff>25400</xdr:colOff>
                    <xdr:row>99</xdr:row>
                    <xdr:rowOff>139700</xdr:rowOff>
                  </from>
                  <to>
                    <xdr:col>17</xdr:col>
                    <xdr:colOff>330200</xdr:colOff>
                    <xdr:row>101</xdr:row>
                    <xdr:rowOff>25400</xdr:rowOff>
                  </to>
                </anchor>
              </controlPr>
            </control>
          </mc:Choice>
        </mc:AlternateContent>
        <mc:AlternateContent xmlns:mc="http://schemas.openxmlformats.org/markup-compatibility/2006">
          <mc:Choice Requires="x14">
            <control shapeId="172535" r:id="rId502" name="Check Box 503">
              <controlPr defaultSize="0" autoFill="0" autoLine="0" autoPict="0">
                <anchor moveWithCells="1">
                  <from>
                    <xdr:col>17</xdr:col>
                    <xdr:colOff>25400</xdr:colOff>
                    <xdr:row>100</xdr:row>
                    <xdr:rowOff>139700</xdr:rowOff>
                  </from>
                  <to>
                    <xdr:col>17</xdr:col>
                    <xdr:colOff>330200</xdr:colOff>
                    <xdr:row>102</xdr:row>
                    <xdr:rowOff>25400</xdr:rowOff>
                  </to>
                </anchor>
              </controlPr>
            </control>
          </mc:Choice>
        </mc:AlternateContent>
        <mc:AlternateContent xmlns:mc="http://schemas.openxmlformats.org/markup-compatibility/2006">
          <mc:Choice Requires="x14">
            <control shapeId="172536" r:id="rId503" name="Check Box 504">
              <controlPr defaultSize="0" autoFill="0" autoLine="0" autoPict="0">
                <anchor moveWithCells="1">
                  <from>
                    <xdr:col>17</xdr:col>
                    <xdr:colOff>25400</xdr:colOff>
                    <xdr:row>101</xdr:row>
                    <xdr:rowOff>139700</xdr:rowOff>
                  </from>
                  <to>
                    <xdr:col>17</xdr:col>
                    <xdr:colOff>330200</xdr:colOff>
                    <xdr:row>103</xdr:row>
                    <xdr:rowOff>25400</xdr:rowOff>
                  </to>
                </anchor>
              </controlPr>
            </control>
          </mc:Choice>
        </mc:AlternateContent>
        <mc:AlternateContent xmlns:mc="http://schemas.openxmlformats.org/markup-compatibility/2006">
          <mc:Choice Requires="x14">
            <control shapeId="172537" r:id="rId504" name="Check Box 505">
              <controlPr defaultSize="0" autoFill="0" autoLine="0" autoPict="0">
                <anchor moveWithCells="1">
                  <from>
                    <xdr:col>18</xdr:col>
                    <xdr:colOff>25400</xdr:colOff>
                    <xdr:row>2</xdr:row>
                    <xdr:rowOff>152400</xdr:rowOff>
                  </from>
                  <to>
                    <xdr:col>18</xdr:col>
                    <xdr:colOff>330200</xdr:colOff>
                    <xdr:row>3</xdr:row>
                    <xdr:rowOff>152400</xdr:rowOff>
                  </to>
                </anchor>
              </controlPr>
            </control>
          </mc:Choice>
        </mc:AlternateContent>
        <mc:AlternateContent xmlns:mc="http://schemas.openxmlformats.org/markup-compatibility/2006">
          <mc:Choice Requires="x14">
            <control shapeId="172538" r:id="rId505" name="Check Box 506">
              <controlPr defaultSize="0" autoFill="0" autoLine="0" autoPict="0">
                <anchor moveWithCells="1">
                  <from>
                    <xdr:col>18</xdr:col>
                    <xdr:colOff>25400</xdr:colOff>
                    <xdr:row>3</xdr:row>
                    <xdr:rowOff>139700</xdr:rowOff>
                  </from>
                  <to>
                    <xdr:col>18</xdr:col>
                    <xdr:colOff>330200</xdr:colOff>
                    <xdr:row>5</xdr:row>
                    <xdr:rowOff>25400</xdr:rowOff>
                  </to>
                </anchor>
              </controlPr>
            </control>
          </mc:Choice>
        </mc:AlternateContent>
        <mc:AlternateContent xmlns:mc="http://schemas.openxmlformats.org/markup-compatibility/2006">
          <mc:Choice Requires="x14">
            <control shapeId="172539" r:id="rId506" name="Check Box 507">
              <controlPr defaultSize="0" autoFill="0" autoLine="0" autoPict="0">
                <anchor moveWithCells="1">
                  <from>
                    <xdr:col>18</xdr:col>
                    <xdr:colOff>25400</xdr:colOff>
                    <xdr:row>4</xdr:row>
                    <xdr:rowOff>139700</xdr:rowOff>
                  </from>
                  <to>
                    <xdr:col>18</xdr:col>
                    <xdr:colOff>330200</xdr:colOff>
                    <xdr:row>6</xdr:row>
                    <xdr:rowOff>25400</xdr:rowOff>
                  </to>
                </anchor>
              </controlPr>
            </control>
          </mc:Choice>
        </mc:AlternateContent>
        <mc:AlternateContent xmlns:mc="http://schemas.openxmlformats.org/markup-compatibility/2006">
          <mc:Choice Requires="x14">
            <control shapeId="172540" r:id="rId507" name="Check Box 508">
              <controlPr defaultSize="0" autoFill="0" autoLine="0" autoPict="0">
                <anchor moveWithCells="1">
                  <from>
                    <xdr:col>18</xdr:col>
                    <xdr:colOff>25400</xdr:colOff>
                    <xdr:row>5</xdr:row>
                    <xdr:rowOff>139700</xdr:rowOff>
                  </from>
                  <to>
                    <xdr:col>18</xdr:col>
                    <xdr:colOff>330200</xdr:colOff>
                    <xdr:row>7</xdr:row>
                    <xdr:rowOff>25400</xdr:rowOff>
                  </to>
                </anchor>
              </controlPr>
            </control>
          </mc:Choice>
        </mc:AlternateContent>
        <mc:AlternateContent xmlns:mc="http://schemas.openxmlformats.org/markup-compatibility/2006">
          <mc:Choice Requires="x14">
            <control shapeId="172541" r:id="rId508" name="Check Box 509">
              <controlPr defaultSize="0" autoFill="0" autoLine="0" autoPict="0">
                <anchor moveWithCells="1">
                  <from>
                    <xdr:col>18</xdr:col>
                    <xdr:colOff>25400</xdr:colOff>
                    <xdr:row>6</xdr:row>
                    <xdr:rowOff>139700</xdr:rowOff>
                  </from>
                  <to>
                    <xdr:col>18</xdr:col>
                    <xdr:colOff>330200</xdr:colOff>
                    <xdr:row>8</xdr:row>
                    <xdr:rowOff>25400</xdr:rowOff>
                  </to>
                </anchor>
              </controlPr>
            </control>
          </mc:Choice>
        </mc:AlternateContent>
        <mc:AlternateContent xmlns:mc="http://schemas.openxmlformats.org/markup-compatibility/2006">
          <mc:Choice Requires="x14">
            <control shapeId="172542" r:id="rId509" name="Check Box 510">
              <controlPr defaultSize="0" autoFill="0" autoLine="0" autoPict="0">
                <anchor moveWithCells="1">
                  <from>
                    <xdr:col>18</xdr:col>
                    <xdr:colOff>25400</xdr:colOff>
                    <xdr:row>7</xdr:row>
                    <xdr:rowOff>139700</xdr:rowOff>
                  </from>
                  <to>
                    <xdr:col>18</xdr:col>
                    <xdr:colOff>330200</xdr:colOff>
                    <xdr:row>9</xdr:row>
                    <xdr:rowOff>25400</xdr:rowOff>
                  </to>
                </anchor>
              </controlPr>
            </control>
          </mc:Choice>
        </mc:AlternateContent>
        <mc:AlternateContent xmlns:mc="http://schemas.openxmlformats.org/markup-compatibility/2006">
          <mc:Choice Requires="x14">
            <control shapeId="172543" r:id="rId510" name="Check Box 511">
              <controlPr defaultSize="0" autoFill="0" autoLine="0" autoPict="0">
                <anchor moveWithCells="1">
                  <from>
                    <xdr:col>18</xdr:col>
                    <xdr:colOff>25400</xdr:colOff>
                    <xdr:row>8</xdr:row>
                    <xdr:rowOff>139700</xdr:rowOff>
                  </from>
                  <to>
                    <xdr:col>18</xdr:col>
                    <xdr:colOff>330200</xdr:colOff>
                    <xdr:row>10</xdr:row>
                    <xdr:rowOff>25400</xdr:rowOff>
                  </to>
                </anchor>
              </controlPr>
            </control>
          </mc:Choice>
        </mc:AlternateContent>
        <mc:AlternateContent xmlns:mc="http://schemas.openxmlformats.org/markup-compatibility/2006">
          <mc:Choice Requires="x14">
            <control shapeId="172544" r:id="rId511" name="Check Box 512">
              <controlPr defaultSize="0" autoFill="0" autoLine="0" autoPict="0">
                <anchor moveWithCells="1">
                  <from>
                    <xdr:col>18</xdr:col>
                    <xdr:colOff>25400</xdr:colOff>
                    <xdr:row>9</xdr:row>
                    <xdr:rowOff>139700</xdr:rowOff>
                  </from>
                  <to>
                    <xdr:col>18</xdr:col>
                    <xdr:colOff>330200</xdr:colOff>
                    <xdr:row>11</xdr:row>
                    <xdr:rowOff>25400</xdr:rowOff>
                  </to>
                </anchor>
              </controlPr>
            </control>
          </mc:Choice>
        </mc:AlternateContent>
        <mc:AlternateContent xmlns:mc="http://schemas.openxmlformats.org/markup-compatibility/2006">
          <mc:Choice Requires="x14">
            <control shapeId="172545" r:id="rId512" name="Check Box 513">
              <controlPr defaultSize="0" autoFill="0" autoLine="0" autoPict="0">
                <anchor moveWithCells="1">
                  <from>
                    <xdr:col>18</xdr:col>
                    <xdr:colOff>25400</xdr:colOff>
                    <xdr:row>10</xdr:row>
                    <xdr:rowOff>139700</xdr:rowOff>
                  </from>
                  <to>
                    <xdr:col>18</xdr:col>
                    <xdr:colOff>330200</xdr:colOff>
                    <xdr:row>12</xdr:row>
                    <xdr:rowOff>25400</xdr:rowOff>
                  </to>
                </anchor>
              </controlPr>
            </control>
          </mc:Choice>
        </mc:AlternateContent>
        <mc:AlternateContent xmlns:mc="http://schemas.openxmlformats.org/markup-compatibility/2006">
          <mc:Choice Requires="x14">
            <control shapeId="172546" r:id="rId513" name="Check Box 514">
              <controlPr defaultSize="0" autoFill="0" autoLine="0" autoPict="0">
                <anchor moveWithCells="1">
                  <from>
                    <xdr:col>18</xdr:col>
                    <xdr:colOff>25400</xdr:colOff>
                    <xdr:row>11</xdr:row>
                    <xdr:rowOff>139700</xdr:rowOff>
                  </from>
                  <to>
                    <xdr:col>18</xdr:col>
                    <xdr:colOff>330200</xdr:colOff>
                    <xdr:row>13</xdr:row>
                    <xdr:rowOff>25400</xdr:rowOff>
                  </to>
                </anchor>
              </controlPr>
            </control>
          </mc:Choice>
        </mc:AlternateContent>
        <mc:AlternateContent xmlns:mc="http://schemas.openxmlformats.org/markup-compatibility/2006">
          <mc:Choice Requires="x14">
            <control shapeId="172547" r:id="rId514" name="Check Box 515">
              <controlPr defaultSize="0" autoFill="0" autoLine="0" autoPict="0">
                <anchor moveWithCells="1">
                  <from>
                    <xdr:col>18</xdr:col>
                    <xdr:colOff>25400</xdr:colOff>
                    <xdr:row>12</xdr:row>
                    <xdr:rowOff>139700</xdr:rowOff>
                  </from>
                  <to>
                    <xdr:col>18</xdr:col>
                    <xdr:colOff>330200</xdr:colOff>
                    <xdr:row>14</xdr:row>
                    <xdr:rowOff>25400</xdr:rowOff>
                  </to>
                </anchor>
              </controlPr>
            </control>
          </mc:Choice>
        </mc:AlternateContent>
        <mc:AlternateContent xmlns:mc="http://schemas.openxmlformats.org/markup-compatibility/2006">
          <mc:Choice Requires="x14">
            <control shapeId="172548" r:id="rId515" name="Check Box 516">
              <controlPr defaultSize="0" autoFill="0" autoLine="0" autoPict="0">
                <anchor moveWithCells="1">
                  <from>
                    <xdr:col>18</xdr:col>
                    <xdr:colOff>25400</xdr:colOff>
                    <xdr:row>13</xdr:row>
                    <xdr:rowOff>139700</xdr:rowOff>
                  </from>
                  <to>
                    <xdr:col>18</xdr:col>
                    <xdr:colOff>330200</xdr:colOff>
                    <xdr:row>15</xdr:row>
                    <xdr:rowOff>25400</xdr:rowOff>
                  </to>
                </anchor>
              </controlPr>
            </control>
          </mc:Choice>
        </mc:AlternateContent>
        <mc:AlternateContent xmlns:mc="http://schemas.openxmlformats.org/markup-compatibility/2006">
          <mc:Choice Requires="x14">
            <control shapeId="172549" r:id="rId516" name="Check Box 517">
              <controlPr defaultSize="0" autoFill="0" autoLine="0" autoPict="0">
                <anchor moveWithCells="1">
                  <from>
                    <xdr:col>18</xdr:col>
                    <xdr:colOff>25400</xdr:colOff>
                    <xdr:row>14</xdr:row>
                    <xdr:rowOff>139700</xdr:rowOff>
                  </from>
                  <to>
                    <xdr:col>18</xdr:col>
                    <xdr:colOff>330200</xdr:colOff>
                    <xdr:row>16</xdr:row>
                    <xdr:rowOff>25400</xdr:rowOff>
                  </to>
                </anchor>
              </controlPr>
            </control>
          </mc:Choice>
        </mc:AlternateContent>
        <mc:AlternateContent xmlns:mc="http://schemas.openxmlformats.org/markup-compatibility/2006">
          <mc:Choice Requires="x14">
            <control shapeId="172550" r:id="rId517" name="Check Box 518">
              <controlPr defaultSize="0" autoFill="0" autoLine="0" autoPict="0">
                <anchor moveWithCells="1">
                  <from>
                    <xdr:col>18</xdr:col>
                    <xdr:colOff>25400</xdr:colOff>
                    <xdr:row>15</xdr:row>
                    <xdr:rowOff>139700</xdr:rowOff>
                  </from>
                  <to>
                    <xdr:col>18</xdr:col>
                    <xdr:colOff>330200</xdr:colOff>
                    <xdr:row>17</xdr:row>
                    <xdr:rowOff>25400</xdr:rowOff>
                  </to>
                </anchor>
              </controlPr>
            </control>
          </mc:Choice>
        </mc:AlternateContent>
        <mc:AlternateContent xmlns:mc="http://schemas.openxmlformats.org/markup-compatibility/2006">
          <mc:Choice Requires="x14">
            <control shapeId="172551" r:id="rId518" name="Check Box 519">
              <controlPr defaultSize="0" autoFill="0" autoLine="0" autoPict="0">
                <anchor moveWithCells="1">
                  <from>
                    <xdr:col>18</xdr:col>
                    <xdr:colOff>25400</xdr:colOff>
                    <xdr:row>16</xdr:row>
                    <xdr:rowOff>139700</xdr:rowOff>
                  </from>
                  <to>
                    <xdr:col>18</xdr:col>
                    <xdr:colOff>330200</xdr:colOff>
                    <xdr:row>18</xdr:row>
                    <xdr:rowOff>25400</xdr:rowOff>
                  </to>
                </anchor>
              </controlPr>
            </control>
          </mc:Choice>
        </mc:AlternateContent>
        <mc:AlternateContent xmlns:mc="http://schemas.openxmlformats.org/markup-compatibility/2006">
          <mc:Choice Requires="x14">
            <control shapeId="172552" r:id="rId519" name="Check Box 520">
              <controlPr defaultSize="0" autoFill="0" autoLine="0" autoPict="0">
                <anchor moveWithCells="1">
                  <from>
                    <xdr:col>18</xdr:col>
                    <xdr:colOff>25400</xdr:colOff>
                    <xdr:row>17</xdr:row>
                    <xdr:rowOff>139700</xdr:rowOff>
                  </from>
                  <to>
                    <xdr:col>18</xdr:col>
                    <xdr:colOff>330200</xdr:colOff>
                    <xdr:row>19</xdr:row>
                    <xdr:rowOff>25400</xdr:rowOff>
                  </to>
                </anchor>
              </controlPr>
            </control>
          </mc:Choice>
        </mc:AlternateContent>
        <mc:AlternateContent xmlns:mc="http://schemas.openxmlformats.org/markup-compatibility/2006">
          <mc:Choice Requires="x14">
            <control shapeId="172553" r:id="rId520" name="Check Box 521">
              <controlPr defaultSize="0" autoFill="0" autoLine="0" autoPict="0">
                <anchor moveWithCells="1">
                  <from>
                    <xdr:col>18</xdr:col>
                    <xdr:colOff>25400</xdr:colOff>
                    <xdr:row>18</xdr:row>
                    <xdr:rowOff>139700</xdr:rowOff>
                  </from>
                  <to>
                    <xdr:col>18</xdr:col>
                    <xdr:colOff>330200</xdr:colOff>
                    <xdr:row>20</xdr:row>
                    <xdr:rowOff>25400</xdr:rowOff>
                  </to>
                </anchor>
              </controlPr>
            </control>
          </mc:Choice>
        </mc:AlternateContent>
        <mc:AlternateContent xmlns:mc="http://schemas.openxmlformats.org/markup-compatibility/2006">
          <mc:Choice Requires="x14">
            <control shapeId="172554" r:id="rId521" name="Check Box 522">
              <controlPr defaultSize="0" autoFill="0" autoLine="0" autoPict="0">
                <anchor moveWithCells="1">
                  <from>
                    <xdr:col>18</xdr:col>
                    <xdr:colOff>25400</xdr:colOff>
                    <xdr:row>19</xdr:row>
                    <xdr:rowOff>139700</xdr:rowOff>
                  </from>
                  <to>
                    <xdr:col>18</xdr:col>
                    <xdr:colOff>330200</xdr:colOff>
                    <xdr:row>21</xdr:row>
                    <xdr:rowOff>25400</xdr:rowOff>
                  </to>
                </anchor>
              </controlPr>
            </control>
          </mc:Choice>
        </mc:AlternateContent>
        <mc:AlternateContent xmlns:mc="http://schemas.openxmlformats.org/markup-compatibility/2006">
          <mc:Choice Requires="x14">
            <control shapeId="172555" r:id="rId522" name="Check Box 523">
              <controlPr defaultSize="0" autoFill="0" autoLine="0" autoPict="0">
                <anchor moveWithCells="1">
                  <from>
                    <xdr:col>18</xdr:col>
                    <xdr:colOff>25400</xdr:colOff>
                    <xdr:row>20</xdr:row>
                    <xdr:rowOff>139700</xdr:rowOff>
                  </from>
                  <to>
                    <xdr:col>18</xdr:col>
                    <xdr:colOff>330200</xdr:colOff>
                    <xdr:row>22</xdr:row>
                    <xdr:rowOff>25400</xdr:rowOff>
                  </to>
                </anchor>
              </controlPr>
            </control>
          </mc:Choice>
        </mc:AlternateContent>
        <mc:AlternateContent xmlns:mc="http://schemas.openxmlformats.org/markup-compatibility/2006">
          <mc:Choice Requires="x14">
            <control shapeId="172556" r:id="rId523" name="Check Box 524">
              <controlPr defaultSize="0" autoFill="0" autoLine="0" autoPict="0">
                <anchor moveWithCells="1">
                  <from>
                    <xdr:col>18</xdr:col>
                    <xdr:colOff>25400</xdr:colOff>
                    <xdr:row>21</xdr:row>
                    <xdr:rowOff>139700</xdr:rowOff>
                  </from>
                  <to>
                    <xdr:col>18</xdr:col>
                    <xdr:colOff>330200</xdr:colOff>
                    <xdr:row>23</xdr:row>
                    <xdr:rowOff>25400</xdr:rowOff>
                  </to>
                </anchor>
              </controlPr>
            </control>
          </mc:Choice>
        </mc:AlternateContent>
        <mc:AlternateContent xmlns:mc="http://schemas.openxmlformats.org/markup-compatibility/2006">
          <mc:Choice Requires="x14">
            <control shapeId="172557" r:id="rId524" name="Check Box 525">
              <controlPr defaultSize="0" autoFill="0" autoLine="0" autoPict="0">
                <anchor moveWithCells="1">
                  <from>
                    <xdr:col>18</xdr:col>
                    <xdr:colOff>25400</xdr:colOff>
                    <xdr:row>22</xdr:row>
                    <xdr:rowOff>139700</xdr:rowOff>
                  </from>
                  <to>
                    <xdr:col>18</xdr:col>
                    <xdr:colOff>330200</xdr:colOff>
                    <xdr:row>24</xdr:row>
                    <xdr:rowOff>25400</xdr:rowOff>
                  </to>
                </anchor>
              </controlPr>
            </control>
          </mc:Choice>
        </mc:AlternateContent>
        <mc:AlternateContent xmlns:mc="http://schemas.openxmlformats.org/markup-compatibility/2006">
          <mc:Choice Requires="x14">
            <control shapeId="172558" r:id="rId525" name="Check Box 526">
              <controlPr defaultSize="0" autoFill="0" autoLine="0" autoPict="0">
                <anchor moveWithCells="1">
                  <from>
                    <xdr:col>18</xdr:col>
                    <xdr:colOff>25400</xdr:colOff>
                    <xdr:row>23</xdr:row>
                    <xdr:rowOff>139700</xdr:rowOff>
                  </from>
                  <to>
                    <xdr:col>18</xdr:col>
                    <xdr:colOff>330200</xdr:colOff>
                    <xdr:row>25</xdr:row>
                    <xdr:rowOff>25400</xdr:rowOff>
                  </to>
                </anchor>
              </controlPr>
            </control>
          </mc:Choice>
        </mc:AlternateContent>
        <mc:AlternateContent xmlns:mc="http://schemas.openxmlformats.org/markup-compatibility/2006">
          <mc:Choice Requires="x14">
            <control shapeId="172559" r:id="rId526" name="Check Box 527">
              <controlPr defaultSize="0" autoFill="0" autoLine="0" autoPict="0">
                <anchor moveWithCells="1">
                  <from>
                    <xdr:col>18</xdr:col>
                    <xdr:colOff>25400</xdr:colOff>
                    <xdr:row>24</xdr:row>
                    <xdr:rowOff>139700</xdr:rowOff>
                  </from>
                  <to>
                    <xdr:col>18</xdr:col>
                    <xdr:colOff>330200</xdr:colOff>
                    <xdr:row>26</xdr:row>
                    <xdr:rowOff>25400</xdr:rowOff>
                  </to>
                </anchor>
              </controlPr>
            </control>
          </mc:Choice>
        </mc:AlternateContent>
        <mc:AlternateContent xmlns:mc="http://schemas.openxmlformats.org/markup-compatibility/2006">
          <mc:Choice Requires="x14">
            <control shapeId="172560" r:id="rId527" name="Check Box 528">
              <controlPr defaultSize="0" autoFill="0" autoLine="0" autoPict="0">
                <anchor moveWithCells="1">
                  <from>
                    <xdr:col>18</xdr:col>
                    <xdr:colOff>25400</xdr:colOff>
                    <xdr:row>25</xdr:row>
                    <xdr:rowOff>139700</xdr:rowOff>
                  </from>
                  <to>
                    <xdr:col>18</xdr:col>
                    <xdr:colOff>330200</xdr:colOff>
                    <xdr:row>27</xdr:row>
                    <xdr:rowOff>25400</xdr:rowOff>
                  </to>
                </anchor>
              </controlPr>
            </control>
          </mc:Choice>
        </mc:AlternateContent>
        <mc:AlternateContent xmlns:mc="http://schemas.openxmlformats.org/markup-compatibility/2006">
          <mc:Choice Requires="x14">
            <control shapeId="172561" r:id="rId528" name="Check Box 529">
              <controlPr defaultSize="0" autoFill="0" autoLine="0" autoPict="0">
                <anchor moveWithCells="1">
                  <from>
                    <xdr:col>18</xdr:col>
                    <xdr:colOff>25400</xdr:colOff>
                    <xdr:row>26</xdr:row>
                    <xdr:rowOff>139700</xdr:rowOff>
                  </from>
                  <to>
                    <xdr:col>18</xdr:col>
                    <xdr:colOff>330200</xdr:colOff>
                    <xdr:row>28</xdr:row>
                    <xdr:rowOff>25400</xdr:rowOff>
                  </to>
                </anchor>
              </controlPr>
            </control>
          </mc:Choice>
        </mc:AlternateContent>
        <mc:AlternateContent xmlns:mc="http://schemas.openxmlformats.org/markup-compatibility/2006">
          <mc:Choice Requires="x14">
            <control shapeId="172562" r:id="rId529" name="Check Box 530">
              <controlPr defaultSize="0" autoFill="0" autoLine="0" autoPict="0">
                <anchor moveWithCells="1">
                  <from>
                    <xdr:col>18</xdr:col>
                    <xdr:colOff>25400</xdr:colOff>
                    <xdr:row>27</xdr:row>
                    <xdr:rowOff>139700</xdr:rowOff>
                  </from>
                  <to>
                    <xdr:col>18</xdr:col>
                    <xdr:colOff>330200</xdr:colOff>
                    <xdr:row>29</xdr:row>
                    <xdr:rowOff>25400</xdr:rowOff>
                  </to>
                </anchor>
              </controlPr>
            </control>
          </mc:Choice>
        </mc:AlternateContent>
        <mc:AlternateContent xmlns:mc="http://schemas.openxmlformats.org/markup-compatibility/2006">
          <mc:Choice Requires="x14">
            <control shapeId="172563" r:id="rId530" name="Check Box 531">
              <controlPr defaultSize="0" autoFill="0" autoLine="0" autoPict="0">
                <anchor moveWithCells="1">
                  <from>
                    <xdr:col>18</xdr:col>
                    <xdr:colOff>25400</xdr:colOff>
                    <xdr:row>28</xdr:row>
                    <xdr:rowOff>139700</xdr:rowOff>
                  </from>
                  <to>
                    <xdr:col>18</xdr:col>
                    <xdr:colOff>330200</xdr:colOff>
                    <xdr:row>30</xdr:row>
                    <xdr:rowOff>25400</xdr:rowOff>
                  </to>
                </anchor>
              </controlPr>
            </control>
          </mc:Choice>
        </mc:AlternateContent>
        <mc:AlternateContent xmlns:mc="http://schemas.openxmlformats.org/markup-compatibility/2006">
          <mc:Choice Requires="x14">
            <control shapeId="172564" r:id="rId531" name="Check Box 532">
              <controlPr defaultSize="0" autoFill="0" autoLine="0" autoPict="0">
                <anchor moveWithCells="1">
                  <from>
                    <xdr:col>18</xdr:col>
                    <xdr:colOff>25400</xdr:colOff>
                    <xdr:row>29</xdr:row>
                    <xdr:rowOff>139700</xdr:rowOff>
                  </from>
                  <to>
                    <xdr:col>18</xdr:col>
                    <xdr:colOff>330200</xdr:colOff>
                    <xdr:row>31</xdr:row>
                    <xdr:rowOff>25400</xdr:rowOff>
                  </to>
                </anchor>
              </controlPr>
            </control>
          </mc:Choice>
        </mc:AlternateContent>
        <mc:AlternateContent xmlns:mc="http://schemas.openxmlformats.org/markup-compatibility/2006">
          <mc:Choice Requires="x14">
            <control shapeId="172565" r:id="rId532" name="Check Box 533">
              <controlPr defaultSize="0" autoFill="0" autoLine="0" autoPict="0">
                <anchor moveWithCells="1">
                  <from>
                    <xdr:col>18</xdr:col>
                    <xdr:colOff>25400</xdr:colOff>
                    <xdr:row>30</xdr:row>
                    <xdr:rowOff>139700</xdr:rowOff>
                  </from>
                  <to>
                    <xdr:col>18</xdr:col>
                    <xdr:colOff>330200</xdr:colOff>
                    <xdr:row>32</xdr:row>
                    <xdr:rowOff>25400</xdr:rowOff>
                  </to>
                </anchor>
              </controlPr>
            </control>
          </mc:Choice>
        </mc:AlternateContent>
        <mc:AlternateContent xmlns:mc="http://schemas.openxmlformats.org/markup-compatibility/2006">
          <mc:Choice Requires="x14">
            <control shapeId="172566" r:id="rId533" name="Check Box 534">
              <controlPr defaultSize="0" autoFill="0" autoLine="0" autoPict="0">
                <anchor moveWithCells="1">
                  <from>
                    <xdr:col>18</xdr:col>
                    <xdr:colOff>25400</xdr:colOff>
                    <xdr:row>31</xdr:row>
                    <xdr:rowOff>139700</xdr:rowOff>
                  </from>
                  <to>
                    <xdr:col>18</xdr:col>
                    <xdr:colOff>330200</xdr:colOff>
                    <xdr:row>33</xdr:row>
                    <xdr:rowOff>25400</xdr:rowOff>
                  </to>
                </anchor>
              </controlPr>
            </control>
          </mc:Choice>
        </mc:AlternateContent>
        <mc:AlternateContent xmlns:mc="http://schemas.openxmlformats.org/markup-compatibility/2006">
          <mc:Choice Requires="x14">
            <control shapeId="172567" r:id="rId534" name="Check Box 535">
              <controlPr defaultSize="0" autoFill="0" autoLine="0" autoPict="0">
                <anchor moveWithCells="1">
                  <from>
                    <xdr:col>18</xdr:col>
                    <xdr:colOff>25400</xdr:colOff>
                    <xdr:row>32</xdr:row>
                    <xdr:rowOff>139700</xdr:rowOff>
                  </from>
                  <to>
                    <xdr:col>18</xdr:col>
                    <xdr:colOff>330200</xdr:colOff>
                    <xdr:row>34</xdr:row>
                    <xdr:rowOff>25400</xdr:rowOff>
                  </to>
                </anchor>
              </controlPr>
            </control>
          </mc:Choice>
        </mc:AlternateContent>
        <mc:AlternateContent xmlns:mc="http://schemas.openxmlformats.org/markup-compatibility/2006">
          <mc:Choice Requires="x14">
            <control shapeId="172568" r:id="rId535" name="Check Box 536">
              <controlPr defaultSize="0" autoFill="0" autoLine="0" autoPict="0">
                <anchor moveWithCells="1">
                  <from>
                    <xdr:col>18</xdr:col>
                    <xdr:colOff>25400</xdr:colOff>
                    <xdr:row>33</xdr:row>
                    <xdr:rowOff>139700</xdr:rowOff>
                  </from>
                  <to>
                    <xdr:col>18</xdr:col>
                    <xdr:colOff>330200</xdr:colOff>
                    <xdr:row>35</xdr:row>
                    <xdr:rowOff>25400</xdr:rowOff>
                  </to>
                </anchor>
              </controlPr>
            </control>
          </mc:Choice>
        </mc:AlternateContent>
        <mc:AlternateContent xmlns:mc="http://schemas.openxmlformats.org/markup-compatibility/2006">
          <mc:Choice Requires="x14">
            <control shapeId="172569" r:id="rId536" name="Check Box 537">
              <controlPr defaultSize="0" autoFill="0" autoLine="0" autoPict="0">
                <anchor moveWithCells="1">
                  <from>
                    <xdr:col>18</xdr:col>
                    <xdr:colOff>25400</xdr:colOff>
                    <xdr:row>34</xdr:row>
                    <xdr:rowOff>139700</xdr:rowOff>
                  </from>
                  <to>
                    <xdr:col>18</xdr:col>
                    <xdr:colOff>330200</xdr:colOff>
                    <xdr:row>36</xdr:row>
                    <xdr:rowOff>25400</xdr:rowOff>
                  </to>
                </anchor>
              </controlPr>
            </control>
          </mc:Choice>
        </mc:AlternateContent>
        <mc:AlternateContent xmlns:mc="http://schemas.openxmlformats.org/markup-compatibility/2006">
          <mc:Choice Requires="x14">
            <control shapeId="172570" r:id="rId537" name="Check Box 538">
              <controlPr defaultSize="0" autoFill="0" autoLine="0" autoPict="0">
                <anchor moveWithCells="1">
                  <from>
                    <xdr:col>18</xdr:col>
                    <xdr:colOff>25400</xdr:colOff>
                    <xdr:row>35</xdr:row>
                    <xdr:rowOff>139700</xdr:rowOff>
                  </from>
                  <to>
                    <xdr:col>18</xdr:col>
                    <xdr:colOff>330200</xdr:colOff>
                    <xdr:row>37</xdr:row>
                    <xdr:rowOff>25400</xdr:rowOff>
                  </to>
                </anchor>
              </controlPr>
            </control>
          </mc:Choice>
        </mc:AlternateContent>
        <mc:AlternateContent xmlns:mc="http://schemas.openxmlformats.org/markup-compatibility/2006">
          <mc:Choice Requires="x14">
            <control shapeId="172571" r:id="rId538" name="Check Box 539">
              <controlPr defaultSize="0" autoFill="0" autoLine="0" autoPict="0">
                <anchor moveWithCells="1">
                  <from>
                    <xdr:col>18</xdr:col>
                    <xdr:colOff>25400</xdr:colOff>
                    <xdr:row>36</xdr:row>
                    <xdr:rowOff>139700</xdr:rowOff>
                  </from>
                  <to>
                    <xdr:col>18</xdr:col>
                    <xdr:colOff>330200</xdr:colOff>
                    <xdr:row>38</xdr:row>
                    <xdr:rowOff>25400</xdr:rowOff>
                  </to>
                </anchor>
              </controlPr>
            </control>
          </mc:Choice>
        </mc:AlternateContent>
        <mc:AlternateContent xmlns:mc="http://schemas.openxmlformats.org/markup-compatibility/2006">
          <mc:Choice Requires="x14">
            <control shapeId="172572" r:id="rId539" name="Check Box 540">
              <controlPr defaultSize="0" autoFill="0" autoLine="0" autoPict="0">
                <anchor moveWithCells="1">
                  <from>
                    <xdr:col>18</xdr:col>
                    <xdr:colOff>25400</xdr:colOff>
                    <xdr:row>37</xdr:row>
                    <xdr:rowOff>139700</xdr:rowOff>
                  </from>
                  <to>
                    <xdr:col>18</xdr:col>
                    <xdr:colOff>330200</xdr:colOff>
                    <xdr:row>39</xdr:row>
                    <xdr:rowOff>25400</xdr:rowOff>
                  </to>
                </anchor>
              </controlPr>
            </control>
          </mc:Choice>
        </mc:AlternateContent>
        <mc:AlternateContent xmlns:mc="http://schemas.openxmlformats.org/markup-compatibility/2006">
          <mc:Choice Requires="x14">
            <control shapeId="172573" r:id="rId540" name="Check Box 541">
              <controlPr defaultSize="0" autoFill="0" autoLine="0" autoPict="0">
                <anchor moveWithCells="1">
                  <from>
                    <xdr:col>18</xdr:col>
                    <xdr:colOff>25400</xdr:colOff>
                    <xdr:row>38</xdr:row>
                    <xdr:rowOff>139700</xdr:rowOff>
                  </from>
                  <to>
                    <xdr:col>18</xdr:col>
                    <xdr:colOff>330200</xdr:colOff>
                    <xdr:row>40</xdr:row>
                    <xdr:rowOff>25400</xdr:rowOff>
                  </to>
                </anchor>
              </controlPr>
            </control>
          </mc:Choice>
        </mc:AlternateContent>
        <mc:AlternateContent xmlns:mc="http://schemas.openxmlformats.org/markup-compatibility/2006">
          <mc:Choice Requires="x14">
            <control shapeId="172574" r:id="rId541" name="Check Box 542">
              <controlPr defaultSize="0" autoFill="0" autoLine="0" autoPict="0">
                <anchor moveWithCells="1">
                  <from>
                    <xdr:col>18</xdr:col>
                    <xdr:colOff>25400</xdr:colOff>
                    <xdr:row>39</xdr:row>
                    <xdr:rowOff>139700</xdr:rowOff>
                  </from>
                  <to>
                    <xdr:col>18</xdr:col>
                    <xdr:colOff>330200</xdr:colOff>
                    <xdr:row>41</xdr:row>
                    <xdr:rowOff>25400</xdr:rowOff>
                  </to>
                </anchor>
              </controlPr>
            </control>
          </mc:Choice>
        </mc:AlternateContent>
        <mc:AlternateContent xmlns:mc="http://schemas.openxmlformats.org/markup-compatibility/2006">
          <mc:Choice Requires="x14">
            <control shapeId="172575" r:id="rId542" name="Check Box 543">
              <controlPr defaultSize="0" autoFill="0" autoLine="0" autoPict="0">
                <anchor moveWithCells="1">
                  <from>
                    <xdr:col>18</xdr:col>
                    <xdr:colOff>25400</xdr:colOff>
                    <xdr:row>40</xdr:row>
                    <xdr:rowOff>139700</xdr:rowOff>
                  </from>
                  <to>
                    <xdr:col>18</xdr:col>
                    <xdr:colOff>330200</xdr:colOff>
                    <xdr:row>42</xdr:row>
                    <xdr:rowOff>25400</xdr:rowOff>
                  </to>
                </anchor>
              </controlPr>
            </control>
          </mc:Choice>
        </mc:AlternateContent>
        <mc:AlternateContent xmlns:mc="http://schemas.openxmlformats.org/markup-compatibility/2006">
          <mc:Choice Requires="x14">
            <control shapeId="172576" r:id="rId543" name="Check Box 544">
              <controlPr defaultSize="0" autoFill="0" autoLine="0" autoPict="0">
                <anchor moveWithCells="1">
                  <from>
                    <xdr:col>18</xdr:col>
                    <xdr:colOff>25400</xdr:colOff>
                    <xdr:row>41</xdr:row>
                    <xdr:rowOff>139700</xdr:rowOff>
                  </from>
                  <to>
                    <xdr:col>18</xdr:col>
                    <xdr:colOff>330200</xdr:colOff>
                    <xdr:row>43</xdr:row>
                    <xdr:rowOff>25400</xdr:rowOff>
                  </to>
                </anchor>
              </controlPr>
            </control>
          </mc:Choice>
        </mc:AlternateContent>
        <mc:AlternateContent xmlns:mc="http://schemas.openxmlformats.org/markup-compatibility/2006">
          <mc:Choice Requires="x14">
            <control shapeId="172577" r:id="rId544" name="Check Box 545">
              <controlPr defaultSize="0" autoFill="0" autoLine="0" autoPict="0">
                <anchor moveWithCells="1">
                  <from>
                    <xdr:col>18</xdr:col>
                    <xdr:colOff>25400</xdr:colOff>
                    <xdr:row>42</xdr:row>
                    <xdr:rowOff>139700</xdr:rowOff>
                  </from>
                  <to>
                    <xdr:col>18</xdr:col>
                    <xdr:colOff>330200</xdr:colOff>
                    <xdr:row>44</xdr:row>
                    <xdr:rowOff>25400</xdr:rowOff>
                  </to>
                </anchor>
              </controlPr>
            </control>
          </mc:Choice>
        </mc:AlternateContent>
        <mc:AlternateContent xmlns:mc="http://schemas.openxmlformats.org/markup-compatibility/2006">
          <mc:Choice Requires="x14">
            <control shapeId="172578" r:id="rId545" name="Check Box 546">
              <controlPr defaultSize="0" autoFill="0" autoLine="0" autoPict="0">
                <anchor moveWithCells="1">
                  <from>
                    <xdr:col>18</xdr:col>
                    <xdr:colOff>25400</xdr:colOff>
                    <xdr:row>43</xdr:row>
                    <xdr:rowOff>139700</xdr:rowOff>
                  </from>
                  <to>
                    <xdr:col>18</xdr:col>
                    <xdr:colOff>330200</xdr:colOff>
                    <xdr:row>45</xdr:row>
                    <xdr:rowOff>25400</xdr:rowOff>
                  </to>
                </anchor>
              </controlPr>
            </control>
          </mc:Choice>
        </mc:AlternateContent>
        <mc:AlternateContent xmlns:mc="http://schemas.openxmlformats.org/markup-compatibility/2006">
          <mc:Choice Requires="x14">
            <control shapeId="172579" r:id="rId546" name="Check Box 547">
              <controlPr defaultSize="0" autoFill="0" autoLine="0" autoPict="0">
                <anchor moveWithCells="1">
                  <from>
                    <xdr:col>18</xdr:col>
                    <xdr:colOff>25400</xdr:colOff>
                    <xdr:row>44</xdr:row>
                    <xdr:rowOff>139700</xdr:rowOff>
                  </from>
                  <to>
                    <xdr:col>18</xdr:col>
                    <xdr:colOff>330200</xdr:colOff>
                    <xdr:row>46</xdr:row>
                    <xdr:rowOff>25400</xdr:rowOff>
                  </to>
                </anchor>
              </controlPr>
            </control>
          </mc:Choice>
        </mc:AlternateContent>
        <mc:AlternateContent xmlns:mc="http://schemas.openxmlformats.org/markup-compatibility/2006">
          <mc:Choice Requires="x14">
            <control shapeId="172580" r:id="rId547" name="Check Box 548">
              <controlPr defaultSize="0" autoFill="0" autoLine="0" autoPict="0">
                <anchor moveWithCells="1">
                  <from>
                    <xdr:col>18</xdr:col>
                    <xdr:colOff>25400</xdr:colOff>
                    <xdr:row>45</xdr:row>
                    <xdr:rowOff>139700</xdr:rowOff>
                  </from>
                  <to>
                    <xdr:col>18</xdr:col>
                    <xdr:colOff>330200</xdr:colOff>
                    <xdr:row>47</xdr:row>
                    <xdr:rowOff>25400</xdr:rowOff>
                  </to>
                </anchor>
              </controlPr>
            </control>
          </mc:Choice>
        </mc:AlternateContent>
        <mc:AlternateContent xmlns:mc="http://schemas.openxmlformats.org/markup-compatibility/2006">
          <mc:Choice Requires="x14">
            <control shapeId="172581" r:id="rId548" name="Check Box 549">
              <controlPr defaultSize="0" autoFill="0" autoLine="0" autoPict="0">
                <anchor moveWithCells="1">
                  <from>
                    <xdr:col>18</xdr:col>
                    <xdr:colOff>25400</xdr:colOff>
                    <xdr:row>46</xdr:row>
                    <xdr:rowOff>139700</xdr:rowOff>
                  </from>
                  <to>
                    <xdr:col>18</xdr:col>
                    <xdr:colOff>330200</xdr:colOff>
                    <xdr:row>48</xdr:row>
                    <xdr:rowOff>25400</xdr:rowOff>
                  </to>
                </anchor>
              </controlPr>
            </control>
          </mc:Choice>
        </mc:AlternateContent>
        <mc:AlternateContent xmlns:mc="http://schemas.openxmlformats.org/markup-compatibility/2006">
          <mc:Choice Requires="x14">
            <control shapeId="172582" r:id="rId549" name="Check Box 550">
              <controlPr defaultSize="0" autoFill="0" autoLine="0" autoPict="0">
                <anchor moveWithCells="1">
                  <from>
                    <xdr:col>18</xdr:col>
                    <xdr:colOff>25400</xdr:colOff>
                    <xdr:row>47</xdr:row>
                    <xdr:rowOff>139700</xdr:rowOff>
                  </from>
                  <to>
                    <xdr:col>18</xdr:col>
                    <xdr:colOff>330200</xdr:colOff>
                    <xdr:row>49</xdr:row>
                    <xdr:rowOff>25400</xdr:rowOff>
                  </to>
                </anchor>
              </controlPr>
            </control>
          </mc:Choice>
        </mc:AlternateContent>
        <mc:AlternateContent xmlns:mc="http://schemas.openxmlformats.org/markup-compatibility/2006">
          <mc:Choice Requires="x14">
            <control shapeId="172583" r:id="rId550" name="Check Box 551">
              <controlPr defaultSize="0" autoFill="0" autoLine="0" autoPict="0">
                <anchor moveWithCells="1">
                  <from>
                    <xdr:col>18</xdr:col>
                    <xdr:colOff>25400</xdr:colOff>
                    <xdr:row>48</xdr:row>
                    <xdr:rowOff>139700</xdr:rowOff>
                  </from>
                  <to>
                    <xdr:col>18</xdr:col>
                    <xdr:colOff>330200</xdr:colOff>
                    <xdr:row>50</xdr:row>
                    <xdr:rowOff>25400</xdr:rowOff>
                  </to>
                </anchor>
              </controlPr>
            </control>
          </mc:Choice>
        </mc:AlternateContent>
        <mc:AlternateContent xmlns:mc="http://schemas.openxmlformats.org/markup-compatibility/2006">
          <mc:Choice Requires="x14">
            <control shapeId="172584" r:id="rId551" name="Check Box 552">
              <controlPr defaultSize="0" autoFill="0" autoLine="0" autoPict="0">
                <anchor moveWithCells="1">
                  <from>
                    <xdr:col>18</xdr:col>
                    <xdr:colOff>25400</xdr:colOff>
                    <xdr:row>49</xdr:row>
                    <xdr:rowOff>139700</xdr:rowOff>
                  </from>
                  <to>
                    <xdr:col>18</xdr:col>
                    <xdr:colOff>330200</xdr:colOff>
                    <xdr:row>51</xdr:row>
                    <xdr:rowOff>25400</xdr:rowOff>
                  </to>
                </anchor>
              </controlPr>
            </control>
          </mc:Choice>
        </mc:AlternateContent>
        <mc:AlternateContent xmlns:mc="http://schemas.openxmlformats.org/markup-compatibility/2006">
          <mc:Choice Requires="x14">
            <control shapeId="172585" r:id="rId552" name="Check Box 553">
              <controlPr defaultSize="0" autoFill="0" autoLine="0" autoPict="0">
                <anchor moveWithCells="1">
                  <from>
                    <xdr:col>18</xdr:col>
                    <xdr:colOff>25400</xdr:colOff>
                    <xdr:row>50</xdr:row>
                    <xdr:rowOff>139700</xdr:rowOff>
                  </from>
                  <to>
                    <xdr:col>18</xdr:col>
                    <xdr:colOff>330200</xdr:colOff>
                    <xdr:row>52</xdr:row>
                    <xdr:rowOff>25400</xdr:rowOff>
                  </to>
                </anchor>
              </controlPr>
            </control>
          </mc:Choice>
        </mc:AlternateContent>
        <mc:AlternateContent xmlns:mc="http://schemas.openxmlformats.org/markup-compatibility/2006">
          <mc:Choice Requires="x14">
            <control shapeId="172586" r:id="rId553" name="Check Box 554">
              <controlPr defaultSize="0" autoFill="0" autoLine="0" autoPict="0">
                <anchor moveWithCells="1">
                  <from>
                    <xdr:col>18</xdr:col>
                    <xdr:colOff>25400</xdr:colOff>
                    <xdr:row>51</xdr:row>
                    <xdr:rowOff>139700</xdr:rowOff>
                  </from>
                  <to>
                    <xdr:col>18</xdr:col>
                    <xdr:colOff>330200</xdr:colOff>
                    <xdr:row>53</xdr:row>
                    <xdr:rowOff>25400</xdr:rowOff>
                  </to>
                </anchor>
              </controlPr>
            </control>
          </mc:Choice>
        </mc:AlternateContent>
        <mc:AlternateContent xmlns:mc="http://schemas.openxmlformats.org/markup-compatibility/2006">
          <mc:Choice Requires="x14">
            <control shapeId="172587" r:id="rId554" name="Check Box 555">
              <controlPr defaultSize="0" autoFill="0" autoLine="0" autoPict="0">
                <anchor moveWithCells="1">
                  <from>
                    <xdr:col>18</xdr:col>
                    <xdr:colOff>25400</xdr:colOff>
                    <xdr:row>52</xdr:row>
                    <xdr:rowOff>139700</xdr:rowOff>
                  </from>
                  <to>
                    <xdr:col>18</xdr:col>
                    <xdr:colOff>330200</xdr:colOff>
                    <xdr:row>54</xdr:row>
                    <xdr:rowOff>25400</xdr:rowOff>
                  </to>
                </anchor>
              </controlPr>
            </control>
          </mc:Choice>
        </mc:AlternateContent>
        <mc:AlternateContent xmlns:mc="http://schemas.openxmlformats.org/markup-compatibility/2006">
          <mc:Choice Requires="x14">
            <control shapeId="172588" r:id="rId555" name="Check Box 556">
              <controlPr defaultSize="0" autoFill="0" autoLine="0" autoPict="0">
                <anchor moveWithCells="1">
                  <from>
                    <xdr:col>18</xdr:col>
                    <xdr:colOff>25400</xdr:colOff>
                    <xdr:row>53</xdr:row>
                    <xdr:rowOff>139700</xdr:rowOff>
                  </from>
                  <to>
                    <xdr:col>18</xdr:col>
                    <xdr:colOff>330200</xdr:colOff>
                    <xdr:row>55</xdr:row>
                    <xdr:rowOff>25400</xdr:rowOff>
                  </to>
                </anchor>
              </controlPr>
            </control>
          </mc:Choice>
        </mc:AlternateContent>
        <mc:AlternateContent xmlns:mc="http://schemas.openxmlformats.org/markup-compatibility/2006">
          <mc:Choice Requires="x14">
            <control shapeId="172589" r:id="rId556" name="Check Box 557">
              <controlPr defaultSize="0" autoFill="0" autoLine="0" autoPict="0">
                <anchor moveWithCells="1">
                  <from>
                    <xdr:col>18</xdr:col>
                    <xdr:colOff>25400</xdr:colOff>
                    <xdr:row>54</xdr:row>
                    <xdr:rowOff>139700</xdr:rowOff>
                  </from>
                  <to>
                    <xdr:col>18</xdr:col>
                    <xdr:colOff>330200</xdr:colOff>
                    <xdr:row>56</xdr:row>
                    <xdr:rowOff>25400</xdr:rowOff>
                  </to>
                </anchor>
              </controlPr>
            </control>
          </mc:Choice>
        </mc:AlternateContent>
        <mc:AlternateContent xmlns:mc="http://schemas.openxmlformats.org/markup-compatibility/2006">
          <mc:Choice Requires="x14">
            <control shapeId="172590" r:id="rId557" name="Check Box 558">
              <controlPr defaultSize="0" autoFill="0" autoLine="0" autoPict="0">
                <anchor moveWithCells="1">
                  <from>
                    <xdr:col>18</xdr:col>
                    <xdr:colOff>25400</xdr:colOff>
                    <xdr:row>55</xdr:row>
                    <xdr:rowOff>139700</xdr:rowOff>
                  </from>
                  <to>
                    <xdr:col>18</xdr:col>
                    <xdr:colOff>330200</xdr:colOff>
                    <xdr:row>57</xdr:row>
                    <xdr:rowOff>25400</xdr:rowOff>
                  </to>
                </anchor>
              </controlPr>
            </control>
          </mc:Choice>
        </mc:AlternateContent>
        <mc:AlternateContent xmlns:mc="http://schemas.openxmlformats.org/markup-compatibility/2006">
          <mc:Choice Requires="x14">
            <control shapeId="172591" r:id="rId558" name="Check Box 559">
              <controlPr defaultSize="0" autoFill="0" autoLine="0" autoPict="0">
                <anchor moveWithCells="1">
                  <from>
                    <xdr:col>18</xdr:col>
                    <xdr:colOff>25400</xdr:colOff>
                    <xdr:row>56</xdr:row>
                    <xdr:rowOff>139700</xdr:rowOff>
                  </from>
                  <to>
                    <xdr:col>18</xdr:col>
                    <xdr:colOff>330200</xdr:colOff>
                    <xdr:row>58</xdr:row>
                    <xdr:rowOff>25400</xdr:rowOff>
                  </to>
                </anchor>
              </controlPr>
            </control>
          </mc:Choice>
        </mc:AlternateContent>
        <mc:AlternateContent xmlns:mc="http://schemas.openxmlformats.org/markup-compatibility/2006">
          <mc:Choice Requires="x14">
            <control shapeId="172592" r:id="rId559" name="Check Box 560">
              <controlPr defaultSize="0" autoFill="0" autoLine="0" autoPict="0">
                <anchor moveWithCells="1">
                  <from>
                    <xdr:col>18</xdr:col>
                    <xdr:colOff>25400</xdr:colOff>
                    <xdr:row>57</xdr:row>
                    <xdr:rowOff>139700</xdr:rowOff>
                  </from>
                  <to>
                    <xdr:col>18</xdr:col>
                    <xdr:colOff>330200</xdr:colOff>
                    <xdr:row>59</xdr:row>
                    <xdr:rowOff>25400</xdr:rowOff>
                  </to>
                </anchor>
              </controlPr>
            </control>
          </mc:Choice>
        </mc:AlternateContent>
        <mc:AlternateContent xmlns:mc="http://schemas.openxmlformats.org/markup-compatibility/2006">
          <mc:Choice Requires="x14">
            <control shapeId="172593" r:id="rId560" name="Check Box 561">
              <controlPr defaultSize="0" autoFill="0" autoLine="0" autoPict="0">
                <anchor moveWithCells="1">
                  <from>
                    <xdr:col>18</xdr:col>
                    <xdr:colOff>25400</xdr:colOff>
                    <xdr:row>58</xdr:row>
                    <xdr:rowOff>139700</xdr:rowOff>
                  </from>
                  <to>
                    <xdr:col>18</xdr:col>
                    <xdr:colOff>330200</xdr:colOff>
                    <xdr:row>60</xdr:row>
                    <xdr:rowOff>25400</xdr:rowOff>
                  </to>
                </anchor>
              </controlPr>
            </control>
          </mc:Choice>
        </mc:AlternateContent>
        <mc:AlternateContent xmlns:mc="http://schemas.openxmlformats.org/markup-compatibility/2006">
          <mc:Choice Requires="x14">
            <control shapeId="172594" r:id="rId561" name="Check Box 562">
              <controlPr defaultSize="0" autoFill="0" autoLine="0" autoPict="0">
                <anchor moveWithCells="1">
                  <from>
                    <xdr:col>18</xdr:col>
                    <xdr:colOff>25400</xdr:colOff>
                    <xdr:row>59</xdr:row>
                    <xdr:rowOff>139700</xdr:rowOff>
                  </from>
                  <to>
                    <xdr:col>18</xdr:col>
                    <xdr:colOff>330200</xdr:colOff>
                    <xdr:row>61</xdr:row>
                    <xdr:rowOff>25400</xdr:rowOff>
                  </to>
                </anchor>
              </controlPr>
            </control>
          </mc:Choice>
        </mc:AlternateContent>
        <mc:AlternateContent xmlns:mc="http://schemas.openxmlformats.org/markup-compatibility/2006">
          <mc:Choice Requires="x14">
            <control shapeId="172595" r:id="rId562" name="Check Box 563">
              <controlPr defaultSize="0" autoFill="0" autoLine="0" autoPict="0">
                <anchor moveWithCells="1">
                  <from>
                    <xdr:col>18</xdr:col>
                    <xdr:colOff>25400</xdr:colOff>
                    <xdr:row>60</xdr:row>
                    <xdr:rowOff>139700</xdr:rowOff>
                  </from>
                  <to>
                    <xdr:col>18</xdr:col>
                    <xdr:colOff>330200</xdr:colOff>
                    <xdr:row>62</xdr:row>
                    <xdr:rowOff>25400</xdr:rowOff>
                  </to>
                </anchor>
              </controlPr>
            </control>
          </mc:Choice>
        </mc:AlternateContent>
        <mc:AlternateContent xmlns:mc="http://schemas.openxmlformats.org/markup-compatibility/2006">
          <mc:Choice Requires="x14">
            <control shapeId="172596" r:id="rId563" name="Check Box 564">
              <controlPr defaultSize="0" autoFill="0" autoLine="0" autoPict="0">
                <anchor moveWithCells="1">
                  <from>
                    <xdr:col>18</xdr:col>
                    <xdr:colOff>25400</xdr:colOff>
                    <xdr:row>61</xdr:row>
                    <xdr:rowOff>139700</xdr:rowOff>
                  </from>
                  <to>
                    <xdr:col>18</xdr:col>
                    <xdr:colOff>330200</xdr:colOff>
                    <xdr:row>63</xdr:row>
                    <xdr:rowOff>25400</xdr:rowOff>
                  </to>
                </anchor>
              </controlPr>
            </control>
          </mc:Choice>
        </mc:AlternateContent>
        <mc:AlternateContent xmlns:mc="http://schemas.openxmlformats.org/markup-compatibility/2006">
          <mc:Choice Requires="x14">
            <control shapeId="172597" r:id="rId564" name="Check Box 565">
              <controlPr defaultSize="0" autoFill="0" autoLine="0" autoPict="0">
                <anchor moveWithCells="1">
                  <from>
                    <xdr:col>18</xdr:col>
                    <xdr:colOff>25400</xdr:colOff>
                    <xdr:row>62</xdr:row>
                    <xdr:rowOff>139700</xdr:rowOff>
                  </from>
                  <to>
                    <xdr:col>18</xdr:col>
                    <xdr:colOff>330200</xdr:colOff>
                    <xdr:row>64</xdr:row>
                    <xdr:rowOff>25400</xdr:rowOff>
                  </to>
                </anchor>
              </controlPr>
            </control>
          </mc:Choice>
        </mc:AlternateContent>
        <mc:AlternateContent xmlns:mc="http://schemas.openxmlformats.org/markup-compatibility/2006">
          <mc:Choice Requires="x14">
            <control shapeId="172598" r:id="rId565" name="Check Box 566">
              <controlPr defaultSize="0" autoFill="0" autoLine="0" autoPict="0">
                <anchor moveWithCells="1">
                  <from>
                    <xdr:col>18</xdr:col>
                    <xdr:colOff>25400</xdr:colOff>
                    <xdr:row>63</xdr:row>
                    <xdr:rowOff>139700</xdr:rowOff>
                  </from>
                  <to>
                    <xdr:col>18</xdr:col>
                    <xdr:colOff>330200</xdr:colOff>
                    <xdr:row>65</xdr:row>
                    <xdr:rowOff>25400</xdr:rowOff>
                  </to>
                </anchor>
              </controlPr>
            </control>
          </mc:Choice>
        </mc:AlternateContent>
        <mc:AlternateContent xmlns:mc="http://schemas.openxmlformats.org/markup-compatibility/2006">
          <mc:Choice Requires="x14">
            <control shapeId="172599" r:id="rId566" name="Check Box 567">
              <controlPr defaultSize="0" autoFill="0" autoLine="0" autoPict="0">
                <anchor moveWithCells="1">
                  <from>
                    <xdr:col>18</xdr:col>
                    <xdr:colOff>25400</xdr:colOff>
                    <xdr:row>64</xdr:row>
                    <xdr:rowOff>139700</xdr:rowOff>
                  </from>
                  <to>
                    <xdr:col>18</xdr:col>
                    <xdr:colOff>330200</xdr:colOff>
                    <xdr:row>66</xdr:row>
                    <xdr:rowOff>25400</xdr:rowOff>
                  </to>
                </anchor>
              </controlPr>
            </control>
          </mc:Choice>
        </mc:AlternateContent>
        <mc:AlternateContent xmlns:mc="http://schemas.openxmlformats.org/markup-compatibility/2006">
          <mc:Choice Requires="x14">
            <control shapeId="172600" r:id="rId567" name="Check Box 568">
              <controlPr defaultSize="0" autoFill="0" autoLine="0" autoPict="0">
                <anchor moveWithCells="1">
                  <from>
                    <xdr:col>18</xdr:col>
                    <xdr:colOff>25400</xdr:colOff>
                    <xdr:row>65</xdr:row>
                    <xdr:rowOff>139700</xdr:rowOff>
                  </from>
                  <to>
                    <xdr:col>18</xdr:col>
                    <xdr:colOff>330200</xdr:colOff>
                    <xdr:row>67</xdr:row>
                    <xdr:rowOff>25400</xdr:rowOff>
                  </to>
                </anchor>
              </controlPr>
            </control>
          </mc:Choice>
        </mc:AlternateContent>
        <mc:AlternateContent xmlns:mc="http://schemas.openxmlformats.org/markup-compatibility/2006">
          <mc:Choice Requires="x14">
            <control shapeId="172601" r:id="rId568" name="Check Box 569">
              <controlPr defaultSize="0" autoFill="0" autoLine="0" autoPict="0">
                <anchor moveWithCells="1">
                  <from>
                    <xdr:col>18</xdr:col>
                    <xdr:colOff>25400</xdr:colOff>
                    <xdr:row>66</xdr:row>
                    <xdr:rowOff>139700</xdr:rowOff>
                  </from>
                  <to>
                    <xdr:col>18</xdr:col>
                    <xdr:colOff>330200</xdr:colOff>
                    <xdr:row>68</xdr:row>
                    <xdr:rowOff>25400</xdr:rowOff>
                  </to>
                </anchor>
              </controlPr>
            </control>
          </mc:Choice>
        </mc:AlternateContent>
        <mc:AlternateContent xmlns:mc="http://schemas.openxmlformats.org/markup-compatibility/2006">
          <mc:Choice Requires="x14">
            <control shapeId="172602" r:id="rId569" name="Check Box 570">
              <controlPr defaultSize="0" autoFill="0" autoLine="0" autoPict="0">
                <anchor moveWithCells="1">
                  <from>
                    <xdr:col>18</xdr:col>
                    <xdr:colOff>25400</xdr:colOff>
                    <xdr:row>67</xdr:row>
                    <xdr:rowOff>139700</xdr:rowOff>
                  </from>
                  <to>
                    <xdr:col>18</xdr:col>
                    <xdr:colOff>330200</xdr:colOff>
                    <xdr:row>69</xdr:row>
                    <xdr:rowOff>25400</xdr:rowOff>
                  </to>
                </anchor>
              </controlPr>
            </control>
          </mc:Choice>
        </mc:AlternateContent>
        <mc:AlternateContent xmlns:mc="http://schemas.openxmlformats.org/markup-compatibility/2006">
          <mc:Choice Requires="x14">
            <control shapeId="172603" r:id="rId570" name="Check Box 571">
              <controlPr defaultSize="0" autoFill="0" autoLine="0" autoPict="0">
                <anchor moveWithCells="1">
                  <from>
                    <xdr:col>18</xdr:col>
                    <xdr:colOff>25400</xdr:colOff>
                    <xdr:row>68</xdr:row>
                    <xdr:rowOff>139700</xdr:rowOff>
                  </from>
                  <to>
                    <xdr:col>18</xdr:col>
                    <xdr:colOff>330200</xdr:colOff>
                    <xdr:row>70</xdr:row>
                    <xdr:rowOff>25400</xdr:rowOff>
                  </to>
                </anchor>
              </controlPr>
            </control>
          </mc:Choice>
        </mc:AlternateContent>
        <mc:AlternateContent xmlns:mc="http://schemas.openxmlformats.org/markup-compatibility/2006">
          <mc:Choice Requires="x14">
            <control shapeId="172604" r:id="rId571" name="Check Box 572">
              <controlPr defaultSize="0" autoFill="0" autoLine="0" autoPict="0">
                <anchor moveWithCells="1">
                  <from>
                    <xdr:col>18</xdr:col>
                    <xdr:colOff>25400</xdr:colOff>
                    <xdr:row>69</xdr:row>
                    <xdr:rowOff>139700</xdr:rowOff>
                  </from>
                  <to>
                    <xdr:col>18</xdr:col>
                    <xdr:colOff>330200</xdr:colOff>
                    <xdr:row>71</xdr:row>
                    <xdr:rowOff>25400</xdr:rowOff>
                  </to>
                </anchor>
              </controlPr>
            </control>
          </mc:Choice>
        </mc:AlternateContent>
        <mc:AlternateContent xmlns:mc="http://schemas.openxmlformats.org/markup-compatibility/2006">
          <mc:Choice Requires="x14">
            <control shapeId="172605" r:id="rId572" name="Check Box 573">
              <controlPr defaultSize="0" autoFill="0" autoLine="0" autoPict="0">
                <anchor moveWithCells="1">
                  <from>
                    <xdr:col>18</xdr:col>
                    <xdr:colOff>25400</xdr:colOff>
                    <xdr:row>70</xdr:row>
                    <xdr:rowOff>139700</xdr:rowOff>
                  </from>
                  <to>
                    <xdr:col>18</xdr:col>
                    <xdr:colOff>330200</xdr:colOff>
                    <xdr:row>72</xdr:row>
                    <xdr:rowOff>25400</xdr:rowOff>
                  </to>
                </anchor>
              </controlPr>
            </control>
          </mc:Choice>
        </mc:AlternateContent>
        <mc:AlternateContent xmlns:mc="http://schemas.openxmlformats.org/markup-compatibility/2006">
          <mc:Choice Requires="x14">
            <control shapeId="172606" r:id="rId573" name="Check Box 574">
              <controlPr defaultSize="0" autoFill="0" autoLine="0" autoPict="0">
                <anchor moveWithCells="1">
                  <from>
                    <xdr:col>18</xdr:col>
                    <xdr:colOff>25400</xdr:colOff>
                    <xdr:row>71</xdr:row>
                    <xdr:rowOff>139700</xdr:rowOff>
                  </from>
                  <to>
                    <xdr:col>18</xdr:col>
                    <xdr:colOff>330200</xdr:colOff>
                    <xdr:row>73</xdr:row>
                    <xdr:rowOff>25400</xdr:rowOff>
                  </to>
                </anchor>
              </controlPr>
            </control>
          </mc:Choice>
        </mc:AlternateContent>
        <mc:AlternateContent xmlns:mc="http://schemas.openxmlformats.org/markup-compatibility/2006">
          <mc:Choice Requires="x14">
            <control shapeId="172607" r:id="rId574" name="Check Box 575">
              <controlPr defaultSize="0" autoFill="0" autoLine="0" autoPict="0">
                <anchor moveWithCells="1">
                  <from>
                    <xdr:col>18</xdr:col>
                    <xdr:colOff>25400</xdr:colOff>
                    <xdr:row>72</xdr:row>
                    <xdr:rowOff>139700</xdr:rowOff>
                  </from>
                  <to>
                    <xdr:col>18</xdr:col>
                    <xdr:colOff>330200</xdr:colOff>
                    <xdr:row>74</xdr:row>
                    <xdr:rowOff>25400</xdr:rowOff>
                  </to>
                </anchor>
              </controlPr>
            </control>
          </mc:Choice>
        </mc:AlternateContent>
        <mc:AlternateContent xmlns:mc="http://schemas.openxmlformats.org/markup-compatibility/2006">
          <mc:Choice Requires="x14">
            <control shapeId="172608" r:id="rId575" name="Check Box 576">
              <controlPr defaultSize="0" autoFill="0" autoLine="0" autoPict="0">
                <anchor moveWithCells="1">
                  <from>
                    <xdr:col>18</xdr:col>
                    <xdr:colOff>25400</xdr:colOff>
                    <xdr:row>73</xdr:row>
                    <xdr:rowOff>139700</xdr:rowOff>
                  </from>
                  <to>
                    <xdr:col>18</xdr:col>
                    <xdr:colOff>330200</xdr:colOff>
                    <xdr:row>75</xdr:row>
                    <xdr:rowOff>25400</xdr:rowOff>
                  </to>
                </anchor>
              </controlPr>
            </control>
          </mc:Choice>
        </mc:AlternateContent>
        <mc:AlternateContent xmlns:mc="http://schemas.openxmlformats.org/markup-compatibility/2006">
          <mc:Choice Requires="x14">
            <control shapeId="172609" r:id="rId576" name="Check Box 577">
              <controlPr defaultSize="0" autoFill="0" autoLine="0" autoPict="0">
                <anchor moveWithCells="1">
                  <from>
                    <xdr:col>18</xdr:col>
                    <xdr:colOff>25400</xdr:colOff>
                    <xdr:row>74</xdr:row>
                    <xdr:rowOff>139700</xdr:rowOff>
                  </from>
                  <to>
                    <xdr:col>18</xdr:col>
                    <xdr:colOff>330200</xdr:colOff>
                    <xdr:row>76</xdr:row>
                    <xdr:rowOff>25400</xdr:rowOff>
                  </to>
                </anchor>
              </controlPr>
            </control>
          </mc:Choice>
        </mc:AlternateContent>
        <mc:AlternateContent xmlns:mc="http://schemas.openxmlformats.org/markup-compatibility/2006">
          <mc:Choice Requires="x14">
            <control shapeId="172610" r:id="rId577" name="Check Box 578">
              <controlPr defaultSize="0" autoFill="0" autoLine="0" autoPict="0">
                <anchor moveWithCells="1">
                  <from>
                    <xdr:col>18</xdr:col>
                    <xdr:colOff>25400</xdr:colOff>
                    <xdr:row>75</xdr:row>
                    <xdr:rowOff>139700</xdr:rowOff>
                  </from>
                  <to>
                    <xdr:col>18</xdr:col>
                    <xdr:colOff>330200</xdr:colOff>
                    <xdr:row>77</xdr:row>
                    <xdr:rowOff>25400</xdr:rowOff>
                  </to>
                </anchor>
              </controlPr>
            </control>
          </mc:Choice>
        </mc:AlternateContent>
        <mc:AlternateContent xmlns:mc="http://schemas.openxmlformats.org/markup-compatibility/2006">
          <mc:Choice Requires="x14">
            <control shapeId="172611" r:id="rId578" name="Check Box 579">
              <controlPr defaultSize="0" autoFill="0" autoLine="0" autoPict="0">
                <anchor moveWithCells="1">
                  <from>
                    <xdr:col>18</xdr:col>
                    <xdr:colOff>25400</xdr:colOff>
                    <xdr:row>76</xdr:row>
                    <xdr:rowOff>139700</xdr:rowOff>
                  </from>
                  <to>
                    <xdr:col>18</xdr:col>
                    <xdr:colOff>330200</xdr:colOff>
                    <xdr:row>78</xdr:row>
                    <xdr:rowOff>25400</xdr:rowOff>
                  </to>
                </anchor>
              </controlPr>
            </control>
          </mc:Choice>
        </mc:AlternateContent>
        <mc:AlternateContent xmlns:mc="http://schemas.openxmlformats.org/markup-compatibility/2006">
          <mc:Choice Requires="x14">
            <control shapeId="172612" r:id="rId579" name="Check Box 580">
              <controlPr defaultSize="0" autoFill="0" autoLine="0" autoPict="0">
                <anchor moveWithCells="1">
                  <from>
                    <xdr:col>18</xdr:col>
                    <xdr:colOff>25400</xdr:colOff>
                    <xdr:row>77</xdr:row>
                    <xdr:rowOff>139700</xdr:rowOff>
                  </from>
                  <to>
                    <xdr:col>18</xdr:col>
                    <xdr:colOff>330200</xdr:colOff>
                    <xdr:row>79</xdr:row>
                    <xdr:rowOff>25400</xdr:rowOff>
                  </to>
                </anchor>
              </controlPr>
            </control>
          </mc:Choice>
        </mc:AlternateContent>
        <mc:AlternateContent xmlns:mc="http://schemas.openxmlformats.org/markup-compatibility/2006">
          <mc:Choice Requires="x14">
            <control shapeId="172613" r:id="rId580" name="Check Box 581">
              <controlPr defaultSize="0" autoFill="0" autoLine="0" autoPict="0">
                <anchor moveWithCells="1">
                  <from>
                    <xdr:col>18</xdr:col>
                    <xdr:colOff>25400</xdr:colOff>
                    <xdr:row>78</xdr:row>
                    <xdr:rowOff>139700</xdr:rowOff>
                  </from>
                  <to>
                    <xdr:col>18</xdr:col>
                    <xdr:colOff>330200</xdr:colOff>
                    <xdr:row>80</xdr:row>
                    <xdr:rowOff>25400</xdr:rowOff>
                  </to>
                </anchor>
              </controlPr>
            </control>
          </mc:Choice>
        </mc:AlternateContent>
        <mc:AlternateContent xmlns:mc="http://schemas.openxmlformats.org/markup-compatibility/2006">
          <mc:Choice Requires="x14">
            <control shapeId="172614" r:id="rId581" name="Check Box 582">
              <controlPr defaultSize="0" autoFill="0" autoLine="0" autoPict="0">
                <anchor moveWithCells="1">
                  <from>
                    <xdr:col>18</xdr:col>
                    <xdr:colOff>25400</xdr:colOff>
                    <xdr:row>79</xdr:row>
                    <xdr:rowOff>139700</xdr:rowOff>
                  </from>
                  <to>
                    <xdr:col>18</xdr:col>
                    <xdr:colOff>330200</xdr:colOff>
                    <xdr:row>81</xdr:row>
                    <xdr:rowOff>25400</xdr:rowOff>
                  </to>
                </anchor>
              </controlPr>
            </control>
          </mc:Choice>
        </mc:AlternateContent>
        <mc:AlternateContent xmlns:mc="http://schemas.openxmlformats.org/markup-compatibility/2006">
          <mc:Choice Requires="x14">
            <control shapeId="172615" r:id="rId582" name="Check Box 583">
              <controlPr defaultSize="0" autoFill="0" autoLine="0" autoPict="0">
                <anchor moveWithCells="1">
                  <from>
                    <xdr:col>18</xdr:col>
                    <xdr:colOff>25400</xdr:colOff>
                    <xdr:row>80</xdr:row>
                    <xdr:rowOff>139700</xdr:rowOff>
                  </from>
                  <to>
                    <xdr:col>18</xdr:col>
                    <xdr:colOff>330200</xdr:colOff>
                    <xdr:row>82</xdr:row>
                    <xdr:rowOff>25400</xdr:rowOff>
                  </to>
                </anchor>
              </controlPr>
            </control>
          </mc:Choice>
        </mc:AlternateContent>
        <mc:AlternateContent xmlns:mc="http://schemas.openxmlformats.org/markup-compatibility/2006">
          <mc:Choice Requires="x14">
            <control shapeId="172616" r:id="rId583" name="Check Box 584">
              <controlPr defaultSize="0" autoFill="0" autoLine="0" autoPict="0">
                <anchor moveWithCells="1">
                  <from>
                    <xdr:col>18</xdr:col>
                    <xdr:colOff>25400</xdr:colOff>
                    <xdr:row>81</xdr:row>
                    <xdr:rowOff>139700</xdr:rowOff>
                  </from>
                  <to>
                    <xdr:col>18</xdr:col>
                    <xdr:colOff>330200</xdr:colOff>
                    <xdr:row>83</xdr:row>
                    <xdr:rowOff>25400</xdr:rowOff>
                  </to>
                </anchor>
              </controlPr>
            </control>
          </mc:Choice>
        </mc:AlternateContent>
        <mc:AlternateContent xmlns:mc="http://schemas.openxmlformats.org/markup-compatibility/2006">
          <mc:Choice Requires="x14">
            <control shapeId="172617" r:id="rId584" name="Check Box 585">
              <controlPr defaultSize="0" autoFill="0" autoLine="0" autoPict="0">
                <anchor moveWithCells="1">
                  <from>
                    <xdr:col>18</xdr:col>
                    <xdr:colOff>25400</xdr:colOff>
                    <xdr:row>82</xdr:row>
                    <xdr:rowOff>139700</xdr:rowOff>
                  </from>
                  <to>
                    <xdr:col>18</xdr:col>
                    <xdr:colOff>330200</xdr:colOff>
                    <xdr:row>84</xdr:row>
                    <xdr:rowOff>25400</xdr:rowOff>
                  </to>
                </anchor>
              </controlPr>
            </control>
          </mc:Choice>
        </mc:AlternateContent>
        <mc:AlternateContent xmlns:mc="http://schemas.openxmlformats.org/markup-compatibility/2006">
          <mc:Choice Requires="x14">
            <control shapeId="172618" r:id="rId585" name="Check Box 586">
              <controlPr defaultSize="0" autoFill="0" autoLine="0" autoPict="0">
                <anchor moveWithCells="1">
                  <from>
                    <xdr:col>18</xdr:col>
                    <xdr:colOff>25400</xdr:colOff>
                    <xdr:row>83</xdr:row>
                    <xdr:rowOff>139700</xdr:rowOff>
                  </from>
                  <to>
                    <xdr:col>18</xdr:col>
                    <xdr:colOff>330200</xdr:colOff>
                    <xdr:row>85</xdr:row>
                    <xdr:rowOff>25400</xdr:rowOff>
                  </to>
                </anchor>
              </controlPr>
            </control>
          </mc:Choice>
        </mc:AlternateContent>
        <mc:AlternateContent xmlns:mc="http://schemas.openxmlformats.org/markup-compatibility/2006">
          <mc:Choice Requires="x14">
            <control shapeId="172619" r:id="rId586" name="Check Box 587">
              <controlPr defaultSize="0" autoFill="0" autoLine="0" autoPict="0">
                <anchor moveWithCells="1">
                  <from>
                    <xdr:col>18</xdr:col>
                    <xdr:colOff>25400</xdr:colOff>
                    <xdr:row>84</xdr:row>
                    <xdr:rowOff>139700</xdr:rowOff>
                  </from>
                  <to>
                    <xdr:col>18</xdr:col>
                    <xdr:colOff>330200</xdr:colOff>
                    <xdr:row>86</xdr:row>
                    <xdr:rowOff>25400</xdr:rowOff>
                  </to>
                </anchor>
              </controlPr>
            </control>
          </mc:Choice>
        </mc:AlternateContent>
        <mc:AlternateContent xmlns:mc="http://schemas.openxmlformats.org/markup-compatibility/2006">
          <mc:Choice Requires="x14">
            <control shapeId="172620" r:id="rId587" name="Check Box 588">
              <controlPr defaultSize="0" autoFill="0" autoLine="0" autoPict="0">
                <anchor moveWithCells="1">
                  <from>
                    <xdr:col>18</xdr:col>
                    <xdr:colOff>25400</xdr:colOff>
                    <xdr:row>85</xdr:row>
                    <xdr:rowOff>139700</xdr:rowOff>
                  </from>
                  <to>
                    <xdr:col>18</xdr:col>
                    <xdr:colOff>330200</xdr:colOff>
                    <xdr:row>87</xdr:row>
                    <xdr:rowOff>25400</xdr:rowOff>
                  </to>
                </anchor>
              </controlPr>
            </control>
          </mc:Choice>
        </mc:AlternateContent>
        <mc:AlternateContent xmlns:mc="http://schemas.openxmlformats.org/markup-compatibility/2006">
          <mc:Choice Requires="x14">
            <control shapeId="172621" r:id="rId588" name="Check Box 589">
              <controlPr defaultSize="0" autoFill="0" autoLine="0" autoPict="0">
                <anchor moveWithCells="1">
                  <from>
                    <xdr:col>18</xdr:col>
                    <xdr:colOff>25400</xdr:colOff>
                    <xdr:row>86</xdr:row>
                    <xdr:rowOff>139700</xdr:rowOff>
                  </from>
                  <to>
                    <xdr:col>18</xdr:col>
                    <xdr:colOff>330200</xdr:colOff>
                    <xdr:row>88</xdr:row>
                    <xdr:rowOff>25400</xdr:rowOff>
                  </to>
                </anchor>
              </controlPr>
            </control>
          </mc:Choice>
        </mc:AlternateContent>
        <mc:AlternateContent xmlns:mc="http://schemas.openxmlformats.org/markup-compatibility/2006">
          <mc:Choice Requires="x14">
            <control shapeId="172622" r:id="rId589" name="Check Box 590">
              <controlPr defaultSize="0" autoFill="0" autoLine="0" autoPict="0">
                <anchor moveWithCells="1">
                  <from>
                    <xdr:col>18</xdr:col>
                    <xdr:colOff>25400</xdr:colOff>
                    <xdr:row>87</xdr:row>
                    <xdr:rowOff>139700</xdr:rowOff>
                  </from>
                  <to>
                    <xdr:col>18</xdr:col>
                    <xdr:colOff>330200</xdr:colOff>
                    <xdr:row>89</xdr:row>
                    <xdr:rowOff>25400</xdr:rowOff>
                  </to>
                </anchor>
              </controlPr>
            </control>
          </mc:Choice>
        </mc:AlternateContent>
        <mc:AlternateContent xmlns:mc="http://schemas.openxmlformats.org/markup-compatibility/2006">
          <mc:Choice Requires="x14">
            <control shapeId="172623" r:id="rId590" name="Check Box 591">
              <controlPr defaultSize="0" autoFill="0" autoLine="0" autoPict="0">
                <anchor moveWithCells="1">
                  <from>
                    <xdr:col>18</xdr:col>
                    <xdr:colOff>25400</xdr:colOff>
                    <xdr:row>88</xdr:row>
                    <xdr:rowOff>139700</xdr:rowOff>
                  </from>
                  <to>
                    <xdr:col>18</xdr:col>
                    <xdr:colOff>330200</xdr:colOff>
                    <xdr:row>90</xdr:row>
                    <xdr:rowOff>25400</xdr:rowOff>
                  </to>
                </anchor>
              </controlPr>
            </control>
          </mc:Choice>
        </mc:AlternateContent>
        <mc:AlternateContent xmlns:mc="http://schemas.openxmlformats.org/markup-compatibility/2006">
          <mc:Choice Requires="x14">
            <control shapeId="172624" r:id="rId591" name="Check Box 592">
              <controlPr defaultSize="0" autoFill="0" autoLine="0" autoPict="0">
                <anchor moveWithCells="1">
                  <from>
                    <xdr:col>18</xdr:col>
                    <xdr:colOff>25400</xdr:colOff>
                    <xdr:row>89</xdr:row>
                    <xdr:rowOff>139700</xdr:rowOff>
                  </from>
                  <to>
                    <xdr:col>18</xdr:col>
                    <xdr:colOff>330200</xdr:colOff>
                    <xdr:row>91</xdr:row>
                    <xdr:rowOff>25400</xdr:rowOff>
                  </to>
                </anchor>
              </controlPr>
            </control>
          </mc:Choice>
        </mc:AlternateContent>
        <mc:AlternateContent xmlns:mc="http://schemas.openxmlformats.org/markup-compatibility/2006">
          <mc:Choice Requires="x14">
            <control shapeId="172625" r:id="rId592" name="Check Box 593">
              <controlPr defaultSize="0" autoFill="0" autoLine="0" autoPict="0">
                <anchor moveWithCells="1">
                  <from>
                    <xdr:col>18</xdr:col>
                    <xdr:colOff>25400</xdr:colOff>
                    <xdr:row>90</xdr:row>
                    <xdr:rowOff>139700</xdr:rowOff>
                  </from>
                  <to>
                    <xdr:col>18</xdr:col>
                    <xdr:colOff>330200</xdr:colOff>
                    <xdr:row>92</xdr:row>
                    <xdr:rowOff>25400</xdr:rowOff>
                  </to>
                </anchor>
              </controlPr>
            </control>
          </mc:Choice>
        </mc:AlternateContent>
        <mc:AlternateContent xmlns:mc="http://schemas.openxmlformats.org/markup-compatibility/2006">
          <mc:Choice Requires="x14">
            <control shapeId="172626" r:id="rId593" name="Check Box 594">
              <controlPr defaultSize="0" autoFill="0" autoLine="0" autoPict="0">
                <anchor moveWithCells="1">
                  <from>
                    <xdr:col>18</xdr:col>
                    <xdr:colOff>25400</xdr:colOff>
                    <xdr:row>91</xdr:row>
                    <xdr:rowOff>139700</xdr:rowOff>
                  </from>
                  <to>
                    <xdr:col>18</xdr:col>
                    <xdr:colOff>330200</xdr:colOff>
                    <xdr:row>93</xdr:row>
                    <xdr:rowOff>25400</xdr:rowOff>
                  </to>
                </anchor>
              </controlPr>
            </control>
          </mc:Choice>
        </mc:AlternateContent>
        <mc:AlternateContent xmlns:mc="http://schemas.openxmlformats.org/markup-compatibility/2006">
          <mc:Choice Requires="x14">
            <control shapeId="172627" r:id="rId594" name="Check Box 595">
              <controlPr defaultSize="0" autoFill="0" autoLine="0" autoPict="0">
                <anchor moveWithCells="1">
                  <from>
                    <xdr:col>18</xdr:col>
                    <xdr:colOff>25400</xdr:colOff>
                    <xdr:row>92</xdr:row>
                    <xdr:rowOff>139700</xdr:rowOff>
                  </from>
                  <to>
                    <xdr:col>18</xdr:col>
                    <xdr:colOff>330200</xdr:colOff>
                    <xdr:row>94</xdr:row>
                    <xdr:rowOff>25400</xdr:rowOff>
                  </to>
                </anchor>
              </controlPr>
            </control>
          </mc:Choice>
        </mc:AlternateContent>
        <mc:AlternateContent xmlns:mc="http://schemas.openxmlformats.org/markup-compatibility/2006">
          <mc:Choice Requires="x14">
            <control shapeId="172628" r:id="rId595" name="Check Box 596">
              <controlPr defaultSize="0" autoFill="0" autoLine="0" autoPict="0">
                <anchor moveWithCells="1">
                  <from>
                    <xdr:col>18</xdr:col>
                    <xdr:colOff>25400</xdr:colOff>
                    <xdr:row>93</xdr:row>
                    <xdr:rowOff>139700</xdr:rowOff>
                  </from>
                  <to>
                    <xdr:col>18</xdr:col>
                    <xdr:colOff>330200</xdr:colOff>
                    <xdr:row>95</xdr:row>
                    <xdr:rowOff>25400</xdr:rowOff>
                  </to>
                </anchor>
              </controlPr>
            </control>
          </mc:Choice>
        </mc:AlternateContent>
        <mc:AlternateContent xmlns:mc="http://schemas.openxmlformats.org/markup-compatibility/2006">
          <mc:Choice Requires="x14">
            <control shapeId="172629" r:id="rId596" name="Check Box 597">
              <controlPr defaultSize="0" autoFill="0" autoLine="0" autoPict="0">
                <anchor moveWithCells="1">
                  <from>
                    <xdr:col>18</xdr:col>
                    <xdr:colOff>25400</xdr:colOff>
                    <xdr:row>94</xdr:row>
                    <xdr:rowOff>139700</xdr:rowOff>
                  </from>
                  <to>
                    <xdr:col>18</xdr:col>
                    <xdr:colOff>330200</xdr:colOff>
                    <xdr:row>96</xdr:row>
                    <xdr:rowOff>25400</xdr:rowOff>
                  </to>
                </anchor>
              </controlPr>
            </control>
          </mc:Choice>
        </mc:AlternateContent>
        <mc:AlternateContent xmlns:mc="http://schemas.openxmlformats.org/markup-compatibility/2006">
          <mc:Choice Requires="x14">
            <control shapeId="172630" r:id="rId597" name="Check Box 598">
              <controlPr defaultSize="0" autoFill="0" autoLine="0" autoPict="0">
                <anchor moveWithCells="1">
                  <from>
                    <xdr:col>18</xdr:col>
                    <xdr:colOff>25400</xdr:colOff>
                    <xdr:row>95</xdr:row>
                    <xdr:rowOff>139700</xdr:rowOff>
                  </from>
                  <to>
                    <xdr:col>18</xdr:col>
                    <xdr:colOff>330200</xdr:colOff>
                    <xdr:row>97</xdr:row>
                    <xdr:rowOff>25400</xdr:rowOff>
                  </to>
                </anchor>
              </controlPr>
            </control>
          </mc:Choice>
        </mc:AlternateContent>
        <mc:AlternateContent xmlns:mc="http://schemas.openxmlformats.org/markup-compatibility/2006">
          <mc:Choice Requires="x14">
            <control shapeId="172631" r:id="rId598" name="Check Box 599">
              <controlPr defaultSize="0" autoFill="0" autoLine="0" autoPict="0">
                <anchor moveWithCells="1">
                  <from>
                    <xdr:col>18</xdr:col>
                    <xdr:colOff>25400</xdr:colOff>
                    <xdr:row>96</xdr:row>
                    <xdr:rowOff>139700</xdr:rowOff>
                  </from>
                  <to>
                    <xdr:col>18</xdr:col>
                    <xdr:colOff>330200</xdr:colOff>
                    <xdr:row>98</xdr:row>
                    <xdr:rowOff>25400</xdr:rowOff>
                  </to>
                </anchor>
              </controlPr>
            </control>
          </mc:Choice>
        </mc:AlternateContent>
        <mc:AlternateContent xmlns:mc="http://schemas.openxmlformats.org/markup-compatibility/2006">
          <mc:Choice Requires="x14">
            <control shapeId="172632" r:id="rId599" name="Check Box 600">
              <controlPr defaultSize="0" autoFill="0" autoLine="0" autoPict="0">
                <anchor moveWithCells="1">
                  <from>
                    <xdr:col>18</xdr:col>
                    <xdr:colOff>25400</xdr:colOff>
                    <xdr:row>97</xdr:row>
                    <xdr:rowOff>139700</xdr:rowOff>
                  </from>
                  <to>
                    <xdr:col>18</xdr:col>
                    <xdr:colOff>330200</xdr:colOff>
                    <xdr:row>99</xdr:row>
                    <xdr:rowOff>25400</xdr:rowOff>
                  </to>
                </anchor>
              </controlPr>
            </control>
          </mc:Choice>
        </mc:AlternateContent>
        <mc:AlternateContent xmlns:mc="http://schemas.openxmlformats.org/markup-compatibility/2006">
          <mc:Choice Requires="x14">
            <control shapeId="172633" r:id="rId600" name="Check Box 601">
              <controlPr defaultSize="0" autoFill="0" autoLine="0" autoPict="0">
                <anchor moveWithCells="1">
                  <from>
                    <xdr:col>18</xdr:col>
                    <xdr:colOff>25400</xdr:colOff>
                    <xdr:row>98</xdr:row>
                    <xdr:rowOff>139700</xdr:rowOff>
                  </from>
                  <to>
                    <xdr:col>18</xdr:col>
                    <xdr:colOff>330200</xdr:colOff>
                    <xdr:row>100</xdr:row>
                    <xdr:rowOff>25400</xdr:rowOff>
                  </to>
                </anchor>
              </controlPr>
            </control>
          </mc:Choice>
        </mc:AlternateContent>
        <mc:AlternateContent xmlns:mc="http://schemas.openxmlformats.org/markup-compatibility/2006">
          <mc:Choice Requires="x14">
            <control shapeId="172634" r:id="rId601" name="Check Box 602">
              <controlPr defaultSize="0" autoFill="0" autoLine="0" autoPict="0">
                <anchor moveWithCells="1">
                  <from>
                    <xdr:col>18</xdr:col>
                    <xdr:colOff>25400</xdr:colOff>
                    <xdr:row>99</xdr:row>
                    <xdr:rowOff>139700</xdr:rowOff>
                  </from>
                  <to>
                    <xdr:col>18</xdr:col>
                    <xdr:colOff>330200</xdr:colOff>
                    <xdr:row>101</xdr:row>
                    <xdr:rowOff>25400</xdr:rowOff>
                  </to>
                </anchor>
              </controlPr>
            </control>
          </mc:Choice>
        </mc:AlternateContent>
        <mc:AlternateContent xmlns:mc="http://schemas.openxmlformats.org/markup-compatibility/2006">
          <mc:Choice Requires="x14">
            <control shapeId="172635" r:id="rId602" name="Check Box 603">
              <controlPr defaultSize="0" autoFill="0" autoLine="0" autoPict="0">
                <anchor moveWithCells="1">
                  <from>
                    <xdr:col>18</xdr:col>
                    <xdr:colOff>25400</xdr:colOff>
                    <xdr:row>100</xdr:row>
                    <xdr:rowOff>139700</xdr:rowOff>
                  </from>
                  <to>
                    <xdr:col>18</xdr:col>
                    <xdr:colOff>330200</xdr:colOff>
                    <xdr:row>102</xdr:row>
                    <xdr:rowOff>25400</xdr:rowOff>
                  </to>
                </anchor>
              </controlPr>
            </control>
          </mc:Choice>
        </mc:AlternateContent>
        <mc:AlternateContent xmlns:mc="http://schemas.openxmlformats.org/markup-compatibility/2006">
          <mc:Choice Requires="x14">
            <control shapeId="172636" r:id="rId603" name="Check Box 604">
              <controlPr defaultSize="0" autoFill="0" autoLine="0" autoPict="0">
                <anchor moveWithCells="1">
                  <from>
                    <xdr:col>18</xdr:col>
                    <xdr:colOff>25400</xdr:colOff>
                    <xdr:row>101</xdr:row>
                    <xdr:rowOff>139700</xdr:rowOff>
                  </from>
                  <to>
                    <xdr:col>18</xdr:col>
                    <xdr:colOff>330200</xdr:colOff>
                    <xdr:row>103</xdr:row>
                    <xdr:rowOff>25400</xdr:rowOff>
                  </to>
                </anchor>
              </controlPr>
            </control>
          </mc:Choice>
        </mc:AlternateContent>
        <mc:AlternateContent xmlns:mc="http://schemas.openxmlformats.org/markup-compatibility/2006">
          <mc:Choice Requires="x14">
            <control shapeId="172637" r:id="rId604" name="Check Box 605">
              <controlPr defaultSize="0" autoFill="0" autoLine="0" autoPict="0">
                <anchor moveWithCells="1">
                  <from>
                    <xdr:col>19</xdr:col>
                    <xdr:colOff>25400</xdr:colOff>
                    <xdr:row>2</xdr:row>
                    <xdr:rowOff>152400</xdr:rowOff>
                  </from>
                  <to>
                    <xdr:col>19</xdr:col>
                    <xdr:colOff>330200</xdr:colOff>
                    <xdr:row>3</xdr:row>
                    <xdr:rowOff>152400</xdr:rowOff>
                  </to>
                </anchor>
              </controlPr>
            </control>
          </mc:Choice>
        </mc:AlternateContent>
        <mc:AlternateContent xmlns:mc="http://schemas.openxmlformats.org/markup-compatibility/2006">
          <mc:Choice Requires="x14">
            <control shapeId="172638" r:id="rId605" name="Check Box 606">
              <controlPr defaultSize="0" autoFill="0" autoLine="0" autoPict="0">
                <anchor moveWithCells="1">
                  <from>
                    <xdr:col>19</xdr:col>
                    <xdr:colOff>25400</xdr:colOff>
                    <xdr:row>3</xdr:row>
                    <xdr:rowOff>139700</xdr:rowOff>
                  </from>
                  <to>
                    <xdr:col>19</xdr:col>
                    <xdr:colOff>330200</xdr:colOff>
                    <xdr:row>5</xdr:row>
                    <xdr:rowOff>25400</xdr:rowOff>
                  </to>
                </anchor>
              </controlPr>
            </control>
          </mc:Choice>
        </mc:AlternateContent>
        <mc:AlternateContent xmlns:mc="http://schemas.openxmlformats.org/markup-compatibility/2006">
          <mc:Choice Requires="x14">
            <control shapeId="172639" r:id="rId606" name="Check Box 607">
              <controlPr defaultSize="0" autoFill="0" autoLine="0" autoPict="0">
                <anchor moveWithCells="1">
                  <from>
                    <xdr:col>19</xdr:col>
                    <xdr:colOff>25400</xdr:colOff>
                    <xdr:row>4</xdr:row>
                    <xdr:rowOff>139700</xdr:rowOff>
                  </from>
                  <to>
                    <xdr:col>19</xdr:col>
                    <xdr:colOff>330200</xdr:colOff>
                    <xdr:row>6</xdr:row>
                    <xdr:rowOff>25400</xdr:rowOff>
                  </to>
                </anchor>
              </controlPr>
            </control>
          </mc:Choice>
        </mc:AlternateContent>
        <mc:AlternateContent xmlns:mc="http://schemas.openxmlformats.org/markup-compatibility/2006">
          <mc:Choice Requires="x14">
            <control shapeId="172640" r:id="rId607" name="Check Box 608">
              <controlPr defaultSize="0" autoFill="0" autoLine="0" autoPict="0">
                <anchor moveWithCells="1">
                  <from>
                    <xdr:col>19</xdr:col>
                    <xdr:colOff>25400</xdr:colOff>
                    <xdr:row>5</xdr:row>
                    <xdr:rowOff>139700</xdr:rowOff>
                  </from>
                  <to>
                    <xdr:col>19</xdr:col>
                    <xdr:colOff>330200</xdr:colOff>
                    <xdr:row>7</xdr:row>
                    <xdr:rowOff>25400</xdr:rowOff>
                  </to>
                </anchor>
              </controlPr>
            </control>
          </mc:Choice>
        </mc:AlternateContent>
        <mc:AlternateContent xmlns:mc="http://schemas.openxmlformats.org/markup-compatibility/2006">
          <mc:Choice Requires="x14">
            <control shapeId="172641" r:id="rId608" name="Check Box 609">
              <controlPr defaultSize="0" autoFill="0" autoLine="0" autoPict="0">
                <anchor moveWithCells="1">
                  <from>
                    <xdr:col>19</xdr:col>
                    <xdr:colOff>25400</xdr:colOff>
                    <xdr:row>6</xdr:row>
                    <xdr:rowOff>139700</xdr:rowOff>
                  </from>
                  <to>
                    <xdr:col>19</xdr:col>
                    <xdr:colOff>330200</xdr:colOff>
                    <xdr:row>8</xdr:row>
                    <xdr:rowOff>25400</xdr:rowOff>
                  </to>
                </anchor>
              </controlPr>
            </control>
          </mc:Choice>
        </mc:AlternateContent>
        <mc:AlternateContent xmlns:mc="http://schemas.openxmlformats.org/markup-compatibility/2006">
          <mc:Choice Requires="x14">
            <control shapeId="172642" r:id="rId609" name="Check Box 610">
              <controlPr defaultSize="0" autoFill="0" autoLine="0" autoPict="0">
                <anchor moveWithCells="1">
                  <from>
                    <xdr:col>19</xdr:col>
                    <xdr:colOff>25400</xdr:colOff>
                    <xdr:row>7</xdr:row>
                    <xdr:rowOff>139700</xdr:rowOff>
                  </from>
                  <to>
                    <xdr:col>19</xdr:col>
                    <xdr:colOff>330200</xdr:colOff>
                    <xdr:row>9</xdr:row>
                    <xdr:rowOff>25400</xdr:rowOff>
                  </to>
                </anchor>
              </controlPr>
            </control>
          </mc:Choice>
        </mc:AlternateContent>
        <mc:AlternateContent xmlns:mc="http://schemas.openxmlformats.org/markup-compatibility/2006">
          <mc:Choice Requires="x14">
            <control shapeId="172643" r:id="rId610" name="Check Box 611">
              <controlPr defaultSize="0" autoFill="0" autoLine="0" autoPict="0">
                <anchor moveWithCells="1">
                  <from>
                    <xdr:col>19</xdr:col>
                    <xdr:colOff>25400</xdr:colOff>
                    <xdr:row>8</xdr:row>
                    <xdr:rowOff>139700</xdr:rowOff>
                  </from>
                  <to>
                    <xdr:col>19</xdr:col>
                    <xdr:colOff>330200</xdr:colOff>
                    <xdr:row>10</xdr:row>
                    <xdr:rowOff>25400</xdr:rowOff>
                  </to>
                </anchor>
              </controlPr>
            </control>
          </mc:Choice>
        </mc:AlternateContent>
        <mc:AlternateContent xmlns:mc="http://schemas.openxmlformats.org/markup-compatibility/2006">
          <mc:Choice Requires="x14">
            <control shapeId="172644" r:id="rId611" name="Check Box 612">
              <controlPr defaultSize="0" autoFill="0" autoLine="0" autoPict="0">
                <anchor moveWithCells="1">
                  <from>
                    <xdr:col>19</xdr:col>
                    <xdr:colOff>25400</xdr:colOff>
                    <xdr:row>9</xdr:row>
                    <xdr:rowOff>139700</xdr:rowOff>
                  </from>
                  <to>
                    <xdr:col>19</xdr:col>
                    <xdr:colOff>330200</xdr:colOff>
                    <xdr:row>11</xdr:row>
                    <xdr:rowOff>25400</xdr:rowOff>
                  </to>
                </anchor>
              </controlPr>
            </control>
          </mc:Choice>
        </mc:AlternateContent>
        <mc:AlternateContent xmlns:mc="http://schemas.openxmlformats.org/markup-compatibility/2006">
          <mc:Choice Requires="x14">
            <control shapeId="172645" r:id="rId612" name="Check Box 613">
              <controlPr defaultSize="0" autoFill="0" autoLine="0" autoPict="0">
                <anchor moveWithCells="1">
                  <from>
                    <xdr:col>19</xdr:col>
                    <xdr:colOff>25400</xdr:colOff>
                    <xdr:row>10</xdr:row>
                    <xdr:rowOff>139700</xdr:rowOff>
                  </from>
                  <to>
                    <xdr:col>19</xdr:col>
                    <xdr:colOff>330200</xdr:colOff>
                    <xdr:row>12</xdr:row>
                    <xdr:rowOff>25400</xdr:rowOff>
                  </to>
                </anchor>
              </controlPr>
            </control>
          </mc:Choice>
        </mc:AlternateContent>
        <mc:AlternateContent xmlns:mc="http://schemas.openxmlformats.org/markup-compatibility/2006">
          <mc:Choice Requires="x14">
            <control shapeId="172646" r:id="rId613" name="Check Box 614">
              <controlPr defaultSize="0" autoFill="0" autoLine="0" autoPict="0">
                <anchor moveWithCells="1">
                  <from>
                    <xdr:col>19</xdr:col>
                    <xdr:colOff>25400</xdr:colOff>
                    <xdr:row>11</xdr:row>
                    <xdr:rowOff>139700</xdr:rowOff>
                  </from>
                  <to>
                    <xdr:col>19</xdr:col>
                    <xdr:colOff>330200</xdr:colOff>
                    <xdr:row>13</xdr:row>
                    <xdr:rowOff>25400</xdr:rowOff>
                  </to>
                </anchor>
              </controlPr>
            </control>
          </mc:Choice>
        </mc:AlternateContent>
        <mc:AlternateContent xmlns:mc="http://schemas.openxmlformats.org/markup-compatibility/2006">
          <mc:Choice Requires="x14">
            <control shapeId="172647" r:id="rId614" name="Check Box 615">
              <controlPr defaultSize="0" autoFill="0" autoLine="0" autoPict="0">
                <anchor moveWithCells="1">
                  <from>
                    <xdr:col>19</xdr:col>
                    <xdr:colOff>25400</xdr:colOff>
                    <xdr:row>12</xdr:row>
                    <xdr:rowOff>139700</xdr:rowOff>
                  </from>
                  <to>
                    <xdr:col>19</xdr:col>
                    <xdr:colOff>330200</xdr:colOff>
                    <xdr:row>14</xdr:row>
                    <xdr:rowOff>25400</xdr:rowOff>
                  </to>
                </anchor>
              </controlPr>
            </control>
          </mc:Choice>
        </mc:AlternateContent>
        <mc:AlternateContent xmlns:mc="http://schemas.openxmlformats.org/markup-compatibility/2006">
          <mc:Choice Requires="x14">
            <control shapeId="172648" r:id="rId615" name="Check Box 616">
              <controlPr defaultSize="0" autoFill="0" autoLine="0" autoPict="0">
                <anchor moveWithCells="1">
                  <from>
                    <xdr:col>19</xdr:col>
                    <xdr:colOff>25400</xdr:colOff>
                    <xdr:row>13</xdr:row>
                    <xdr:rowOff>139700</xdr:rowOff>
                  </from>
                  <to>
                    <xdr:col>19</xdr:col>
                    <xdr:colOff>330200</xdr:colOff>
                    <xdr:row>15</xdr:row>
                    <xdr:rowOff>25400</xdr:rowOff>
                  </to>
                </anchor>
              </controlPr>
            </control>
          </mc:Choice>
        </mc:AlternateContent>
        <mc:AlternateContent xmlns:mc="http://schemas.openxmlformats.org/markup-compatibility/2006">
          <mc:Choice Requires="x14">
            <control shapeId="172649" r:id="rId616" name="Check Box 617">
              <controlPr defaultSize="0" autoFill="0" autoLine="0" autoPict="0">
                <anchor moveWithCells="1">
                  <from>
                    <xdr:col>19</xdr:col>
                    <xdr:colOff>25400</xdr:colOff>
                    <xdr:row>14</xdr:row>
                    <xdr:rowOff>139700</xdr:rowOff>
                  </from>
                  <to>
                    <xdr:col>19</xdr:col>
                    <xdr:colOff>330200</xdr:colOff>
                    <xdr:row>16</xdr:row>
                    <xdr:rowOff>25400</xdr:rowOff>
                  </to>
                </anchor>
              </controlPr>
            </control>
          </mc:Choice>
        </mc:AlternateContent>
        <mc:AlternateContent xmlns:mc="http://schemas.openxmlformats.org/markup-compatibility/2006">
          <mc:Choice Requires="x14">
            <control shapeId="172650" r:id="rId617" name="Check Box 618">
              <controlPr defaultSize="0" autoFill="0" autoLine="0" autoPict="0">
                <anchor moveWithCells="1">
                  <from>
                    <xdr:col>19</xdr:col>
                    <xdr:colOff>25400</xdr:colOff>
                    <xdr:row>15</xdr:row>
                    <xdr:rowOff>139700</xdr:rowOff>
                  </from>
                  <to>
                    <xdr:col>19</xdr:col>
                    <xdr:colOff>330200</xdr:colOff>
                    <xdr:row>17</xdr:row>
                    <xdr:rowOff>25400</xdr:rowOff>
                  </to>
                </anchor>
              </controlPr>
            </control>
          </mc:Choice>
        </mc:AlternateContent>
        <mc:AlternateContent xmlns:mc="http://schemas.openxmlformats.org/markup-compatibility/2006">
          <mc:Choice Requires="x14">
            <control shapeId="172651" r:id="rId618" name="Check Box 619">
              <controlPr defaultSize="0" autoFill="0" autoLine="0" autoPict="0">
                <anchor moveWithCells="1">
                  <from>
                    <xdr:col>19</xdr:col>
                    <xdr:colOff>25400</xdr:colOff>
                    <xdr:row>16</xdr:row>
                    <xdr:rowOff>139700</xdr:rowOff>
                  </from>
                  <to>
                    <xdr:col>19</xdr:col>
                    <xdr:colOff>330200</xdr:colOff>
                    <xdr:row>18</xdr:row>
                    <xdr:rowOff>25400</xdr:rowOff>
                  </to>
                </anchor>
              </controlPr>
            </control>
          </mc:Choice>
        </mc:AlternateContent>
        <mc:AlternateContent xmlns:mc="http://schemas.openxmlformats.org/markup-compatibility/2006">
          <mc:Choice Requires="x14">
            <control shapeId="172652" r:id="rId619" name="Check Box 620">
              <controlPr defaultSize="0" autoFill="0" autoLine="0" autoPict="0">
                <anchor moveWithCells="1">
                  <from>
                    <xdr:col>19</xdr:col>
                    <xdr:colOff>25400</xdr:colOff>
                    <xdr:row>17</xdr:row>
                    <xdr:rowOff>139700</xdr:rowOff>
                  </from>
                  <to>
                    <xdr:col>19</xdr:col>
                    <xdr:colOff>330200</xdr:colOff>
                    <xdr:row>19</xdr:row>
                    <xdr:rowOff>25400</xdr:rowOff>
                  </to>
                </anchor>
              </controlPr>
            </control>
          </mc:Choice>
        </mc:AlternateContent>
        <mc:AlternateContent xmlns:mc="http://schemas.openxmlformats.org/markup-compatibility/2006">
          <mc:Choice Requires="x14">
            <control shapeId="172653" r:id="rId620" name="Check Box 621">
              <controlPr defaultSize="0" autoFill="0" autoLine="0" autoPict="0">
                <anchor moveWithCells="1">
                  <from>
                    <xdr:col>19</xdr:col>
                    <xdr:colOff>25400</xdr:colOff>
                    <xdr:row>18</xdr:row>
                    <xdr:rowOff>139700</xdr:rowOff>
                  </from>
                  <to>
                    <xdr:col>19</xdr:col>
                    <xdr:colOff>330200</xdr:colOff>
                    <xdr:row>20</xdr:row>
                    <xdr:rowOff>25400</xdr:rowOff>
                  </to>
                </anchor>
              </controlPr>
            </control>
          </mc:Choice>
        </mc:AlternateContent>
        <mc:AlternateContent xmlns:mc="http://schemas.openxmlformats.org/markup-compatibility/2006">
          <mc:Choice Requires="x14">
            <control shapeId="172654" r:id="rId621" name="Check Box 622">
              <controlPr defaultSize="0" autoFill="0" autoLine="0" autoPict="0">
                <anchor moveWithCells="1">
                  <from>
                    <xdr:col>19</xdr:col>
                    <xdr:colOff>25400</xdr:colOff>
                    <xdr:row>19</xdr:row>
                    <xdr:rowOff>139700</xdr:rowOff>
                  </from>
                  <to>
                    <xdr:col>19</xdr:col>
                    <xdr:colOff>330200</xdr:colOff>
                    <xdr:row>21</xdr:row>
                    <xdr:rowOff>25400</xdr:rowOff>
                  </to>
                </anchor>
              </controlPr>
            </control>
          </mc:Choice>
        </mc:AlternateContent>
        <mc:AlternateContent xmlns:mc="http://schemas.openxmlformats.org/markup-compatibility/2006">
          <mc:Choice Requires="x14">
            <control shapeId="172655" r:id="rId622" name="Check Box 623">
              <controlPr defaultSize="0" autoFill="0" autoLine="0" autoPict="0">
                <anchor moveWithCells="1">
                  <from>
                    <xdr:col>19</xdr:col>
                    <xdr:colOff>25400</xdr:colOff>
                    <xdr:row>20</xdr:row>
                    <xdr:rowOff>139700</xdr:rowOff>
                  </from>
                  <to>
                    <xdr:col>19</xdr:col>
                    <xdr:colOff>330200</xdr:colOff>
                    <xdr:row>22</xdr:row>
                    <xdr:rowOff>25400</xdr:rowOff>
                  </to>
                </anchor>
              </controlPr>
            </control>
          </mc:Choice>
        </mc:AlternateContent>
        <mc:AlternateContent xmlns:mc="http://schemas.openxmlformats.org/markup-compatibility/2006">
          <mc:Choice Requires="x14">
            <control shapeId="172656" r:id="rId623" name="Check Box 624">
              <controlPr defaultSize="0" autoFill="0" autoLine="0" autoPict="0">
                <anchor moveWithCells="1">
                  <from>
                    <xdr:col>19</xdr:col>
                    <xdr:colOff>25400</xdr:colOff>
                    <xdr:row>21</xdr:row>
                    <xdr:rowOff>139700</xdr:rowOff>
                  </from>
                  <to>
                    <xdr:col>19</xdr:col>
                    <xdr:colOff>330200</xdr:colOff>
                    <xdr:row>23</xdr:row>
                    <xdr:rowOff>25400</xdr:rowOff>
                  </to>
                </anchor>
              </controlPr>
            </control>
          </mc:Choice>
        </mc:AlternateContent>
        <mc:AlternateContent xmlns:mc="http://schemas.openxmlformats.org/markup-compatibility/2006">
          <mc:Choice Requires="x14">
            <control shapeId="172657" r:id="rId624" name="Check Box 625">
              <controlPr defaultSize="0" autoFill="0" autoLine="0" autoPict="0">
                <anchor moveWithCells="1">
                  <from>
                    <xdr:col>19</xdr:col>
                    <xdr:colOff>25400</xdr:colOff>
                    <xdr:row>22</xdr:row>
                    <xdr:rowOff>139700</xdr:rowOff>
                  </from>
                  <to>
                    <xdr:col>19</xdr:col>
                    <xdr:colOff>330200</xdr:colOff>
                    <xdr:row>24</xdr:row>
                    <xdr:rowOff>25400</xdr:rowOff>
                  </to>
                </anchor>
              </controlPr>
            </control>
          </mc:Choice>
        </mc:AlternateContent>
        <mc:AlternateContent xmlns:mc="http://schemas.openxmlformats.org/markup-compatibility/2006">
          <mc:Choice Requires="x14">
            <control shapeId="172658" r:id="rId625" name="Check Box 626">
              <controlPr defaultSize="0" autoFill="0" autoLine="0" autoPict="0">
                <anchor moveWithCells="1">
                  <from>
                    <xdr:col>19</xdr:col>
                    <xdr:colOff>25400</xdr:colOff>
                    <xdr:row>23</xdr:row>
                    <xdr:rowOff>139700</xdr:rowOff>
                  </from>
                  <to>
                    <xdr:col>19</xdr:col>
                    <xdr:colOff>330200</xdr:colOff>
                    <xdr:row>25</xdr:row>
                    <xdr:rowOff>25400</xdr:rowOff>
                  </to>
                </anchor>
              </controlPr>
            </control>
          </mc:Choice>
        </mc:AlternateContent>
        <mc:AlternateContent xmlns:mc="http://schemas.openxmlformats.org/markup-compatibility/2006">
          <mc:Choice Requires="x14">
            <control shapeId="172659" r:id="rId626" name="Check Box 627">
              <controlPr defaultSize="0" autoFill="0" autoLine="0" autoPict="0">
                <anchor moveWithCells="1">
                  <from>
                    <xdr:col>19</xdr:col>
                    <xdr:colOff>25400</xdr:colOff>
                    <xdr:row>24</xdr:row>
                    <xdr:rowOff>139700</xdr:rowOff>
                  </from>
                  <to>
                    <xdr:col>19</xdr:col>
                    <xdr:colOff>330200</xdr:colOff>
                    <xdr:row>26</xdr:row>
                    <xdr:rowOff>25400</xdr:rowOff>
                  </to>
                </anchor>
              </controlPr>
            </control>
          </mc:Choice>
        </mc:AlternateContent>
        <mc:AlternateContent xmlns:mc="http://schemas.openxmlformats.org/markup-compatibility/2006">
          <mc:Choice Requires="x14">
            <control shapeId="172660" r:id="rId627" name="Check Box 628">
              <controlPr defaultSize="0" autoFill="0" autoLine="0" autoPict="0">
                <anchor moveWithCells="1">
                  <from>
                    <xdr:col>19</xdr:col>
                    <xdr:colOff>25400</xdr:colOff>
                    <xdr:row>25</xdr:row>
                    <xdr:rowOff>139700</xdr:rowOff>
                  </from>
                  <to>
                    <xdr:col>19</xdr:col>
                    <xdr:colOff>330200</xdr:colOff>
                    <xdr:row>27</xdr:row>
                    <xdr:rowOff>25400</xdr:rowOff>
                  </to>
                </anchor>
              </controlPr>
            </control>
          </mc:Choice>
        </mc:AlternateContent>
        <mc:AlternateContent xmlns:mc="http://schemas.openxmlformats.org/markup-compatibility/2006">
          <mc:Choice Requires="x14">
            <control shapeId="172661" r:id="rId628" name="Check Box 629">
              <controlPr defaultSize="0" autoFill="0" autoLine="0" autoPict="0">
                <anchor moveWithCells="1">
                  <from>
                    <xdr:col>19</xdr:col>
                    <xdr:colOff>25400</xdr:colOff>
                    <xdr:row>26</xdr:row>
                    <xdr:rowOff>139700</xdr:rowOff>
                  </from>
                  <to>
                    <xdr:col>19</xdr:col>
                    <xdr:colOff>330200</xdr:colOff>
                    <xdr:row>28</xdr:row>
                    <xdr:rowOff>25400</xdr:rowOff>
                  </to>
                </anchor>
              </controlPr>
            </control>
          </mc:Choice>
        </mc:AlternateContent>
        <mc:AlternateContent xmlns:mc="http://schemas.openxmlformats.org/markup-compatibility/2006">
          <mc:Choice Requires="x14">
            <control shapeId="172662" r:id="rId629" name="Check Box 630">
              <controlPr defaultSize="0" autoFill="0" autoLine="0" autoPict="0">
                <anchor moveWithCells="1">
                  <from>
                    <xdr:col>19</xdr:col>
                    <xdr:colOff>25400</xdr:colOff>
                    <xdr:row>27</xdr:row>
                    <xdr:rowOff>139700</xdr:rowOff>
                  </from>
                  <to>
                    <xdr:col>19</xdr:col>
                    <xdr:colOff>330200</xdr:colOff>
                    <xdr:row>29</xdr:row>
                    <xdr:rowOff>25400</xdr:rowOff>
                  </to>
                </anchor>
              </controlPr>
            </control>
          </mc:Choice>
        </mc:AlternateContent>
        <mc:AlternateContent xmlns:mc="http://schemas.openxmlformats.org/markup-compatibility/2006">
          <mc:Choice Requires="x14">
            <control shapeId="172663" r:id="rId630" name="Check Box 631">
              <controlPr defaultSize="0" autoFill="0" autoLine="0" autoPict="0">
                <anchor moveWithCells="1">
                  <from>
                    <xdr:col>19</xdr:col>
                    <xdr:colOff>25400</xdr:colOff>
                    <xdr:row>28</xdr:row>
                    <xdr:rowOff>139700</xdr:rowOff>
                  </from>
                  <to>
                    <xdr:col>19</xdr:col>
                    <xdr:colOff>330200</xdr:colOff>
                    <xdr:row>30</xdr:row>
                    <xdr:rowOff>25400</xdr:rowOff>
                  </to>
                </anchor>
              </controlPr>
            </control>
          </mc:Choice>
        </mc:AlternateContent>
        <mc:AlternateContent xmlns:mc="http://schemas.openxmlformats.org/markup-compatibility/2006">
          <mc:Choice Requires="x14">
            <control shapeId="172664" r:id="rId631" name="Check Box 632">
              <controlPr defaultSize="0" autoFill="0" autoLine="0" autoPict="0">
                <anchor moveWithCells="1">
                  <from>
                    <xdr:col>19</xdr:col>
                    <xdr:colOff>25400</xdr:colOff>
                    <xdr:row>29</xdr:row>
                    <xdr:rowOff>139700</xdr:rowOff>
                  </from>
                  <to>
                    <xdr:col>19</xdr:col>
                    <xdr:colOff>330200</xdr:colOff>
                    <xdr:row>31</xdr:row>
                    <xdr:rowOff>25400</xdr:rowOff>
                  </to>
                </anchor>
              </controlPr>
            </control>
          </mc:Choice>
        </mc:AlternateContent>
        <mc:AlternateContent xmlns:mc="http://schemas.openxmlformats.org/markup-compatibility/2006">
          <mc:Choice Requires="x14">
            <control shapeId="172665" r:id="rId632" name="Check Box 633">
              <controlPr defaultSize="0" autoFill="0" autoLine="0" autoPict="0">
                <anchor moveWithCells="1">
                  <from>
                    <xdr:col>19</xdr:col>
                    <xdr:colOff>25400</xdr:colOff>
                    <xdr:row>30</xdr:row>
                    <xdr:rowOff>139700</xdr:rowOff>
                  </from>
                  <to>
                    <xdr:col>19</xdr:col>
                    <xdr:colOff>330200</xdr:colOff>
                    <xdr:row>32</xdr:row>
                    <xdr:rowOff>25400</xdr:rowOff>
                  </to>
                </anchor>
              </controlPr>
            </control>
          </mc:Choice>
        </mc:AlternateContent>
        <mc:AlternateContent xmlns:mc="http://schemas.openxmlformats.org/markup-compatibility/2006">
          <mc:Choice Requires="x14">
            <control shapeId="172666" r:id="rId633" name="Check Box 634">
              <controlPr defaultSize="0" autoFill="0" autoLine="0" autoPict="0">
                <anchor moveWithCells="1">
                  <from>
                    <xdr:col>19</xdr:col>
                    <xdr:colOff>25400</xdr:colOff>
                    <xdr:row>31</xdr:row>
                    <xdr:rowOff>139700</xdr:rowOff>
                  </from>
                  <to>
                    <xdr:col>19</xdr:col>
                    <xdr:colOff>330200</xdr:colOff>
                    <xdr:row>33</xdr:row>
                    <xdr:rowOff>25400</xdr:rowOff>
                  </to>
                </anchor>
              </controlPr>
            </control>
          </mc:Choice>
        </mc:AlternateContent>
        <mc:AlternateContent xmlns:mc="http://schemas.openxmlformats.org/markup-compatibility/2006">
          <mc:Choice Requires="x14">
            <control shapeId="172667" r:id="rId634" name="Check Box 635">
              <controlPr defaultSize="0" autoFill="0" autoLine="0" autoPict="0">
                <anchor moveWithCells="1">
                  <from>
                    <xdr:col>19</xdr:col>
                    <xdr:colOff>25400</xdr:colOff>
                    <xdr:row>32</xdr:row>
                    <xdr:rowOff>139700</xdr:rowOff>
                  </from>
                  <to>
                    <xdr:col>19</xdr:col>
                    <xdr:colOff>330200</xdr:colOff>
                    <xdr:row>34</xdr:row>
                    <xdr:rowOff>25400</xdr:rowOff>
                  </to>
                </anchor>
              </controlPr>
            </control>
          </mc:Choice>
        </mc:AlternateContent>
        <mc:AlternateContent xmlns:mc="http://schemas.openxmlformats.org/markup-compatibility/2006">
          <mc:Choice Requires="x14">
            <control shapeId="172668" r:id="rId635" name="Check Box 636">
              <controlPr defaultSize="0" autoFill="0" autoLine="0" autoPict="0">
                <anchor moveWithCells="1">
                  <from>
                    <xdr:col>19</xdr:col>
                    <xdr:colOff>25400</xdr:colOff>
                    <xdr:row>33</xdr:row>
                    <xdr:rowOff>139700</xdr:rowOff>
                  </from>
                  <to>
                    <xdr:col>19</xdr:col>
                    <xdr:colOff>330200</xdr:colOff>
                    <xdr:row>35</xdr:row>
                    <xdr:rowOff>25400</xdr:rowOff>
                  </to>
                </anchor>
              </controlPr>
            </control>
          </mc:Choice>
        </mc:AlternateContent>
        <mc:AlternateContent xmlns:mc="http://schemas.openxmlformats.org/markup-compatibility/2006">
          <mc:Choice Requires="x14">
            <control shapeId="172669" r:id="rId636" name="Check Box 637">
              <controlPr defaultSize="0" autoFill="0" autoLine="0" autoPict="0">
                <anchor moveWithCells="1">
                  <from>
                    <xdr:col>19</xdr:col>
                    <xdr:colOff>25400</xdr:colOff>
                    <xdr:row>34</xdr:row>
                    <xdr:rowOff>139700</xdr:rowOff>
                  </from>
                  <to>
                    <xdr:col>19</xdr:col>
                    <xdr:colOff>330200</xdr:colOff>
                    <xdr:row>36</xdr:row>
                    <xdr:rowOff>25400</xdr:rowOff>
                  </to>
                </anchor>
              </controlPr>
            </control>
          </mc:Choice>
        </mc:AlternateContent>
        <mc:AlternateContent xmlns:mc="http://schemas.openxmlformats.org/markup-compatibility/2006">
          <mc:Choice Requires="x14">
            <control shapeId="172670" r:id="rId637" name="Check Box 638">
              <controlPr defaultSize="0" autoFill="0" autoLine="0" autoPict="0">
                <anchor moveWithCells="1">
                  <from>
                    <xdr:col>19</xdr:col>
                    <xdr:colOff>25400</xdr:colOff>
                    <xdr:row>35</xdr:row>
                    <xdr:rowOff>139700</xdr:rowOff>
                  </from>
                  <to>
                    <xdr:col>19</xdr:col>
                    <xdr:colOff>330200</xdr:colOff>
                    <xdr:row>37</xdr:row>
                    <xdr:rowOff>25400</xdr:rowOff>
                  </to>
                </anchor>
              </controlPr>
            </control>
          </mc:Choice>
        </mc:AlternateContent>
        <mc:AlternateContent xmlns:mc="http://schemas.openxmlformats.org/markup-compatibility/2006">
          <mc:Choice Requires="x14">
            <control shapeId="172671" r:id="rId638" name="Check Box 639">
              <controlPr defaultSize="0" autoFill="0" autoLine="0" autoPict="0">
                <anchor moveWithCells="1">
                  <from>
                    <xdr:col>19</xdr:col>
                    <xdr:colOff>25400</xdr:colOff>
                    <xdr:row>36</xdr:row>
                    <xdr:rowOff>139700</xdr:rowOff>
                  </from>
                  <to>
                    <xdr:col>19</xdr:col>
                    <xdr:colOff>330200</xdr:colOff>
                    <xdr:row>38</xdr:row>
                    <xdr:rowOff>25400</xdr:rowOff>
                  </to>
                </anchor>
              </controlPr>
            </control>
          </mc:Choice>
        </mc:AlternateContent>
        <mc:AlternateContent xmlns:mc="http://schemas.openxmlformats.org/markup-compatibility/2006">
          <mc:Choice Requires="x14">
            <control shapeId="172672" r:id="rId639" name="Check Box 640">
              <controlPr defaultSize="0" autoFill="0" autoLine="0" autoPict="0">
                <anchor moveWithCells="1">
                  <from>
                    <xdr:col>19</xdr:col>
                    <xdr:colOff>25400</xdr:colOff>
                    <xdr:row>37</xdr:row>
                    <xdr:rowOff>139700</xdr:rowOff>
                  </from>
                  <to>
                    <xdr:col>19</xdr:col>
                    <xdr:colOff>330200</xdr:colOff>
                    <xdr:row>39</xdr:row>
                    <xdr:rowOff>25400</xdr:rowOff>
                  </to>
                </anchor>
              </controlPr>
            </control>
          </mc:Choice>
        </mc:AlternateContent>
        <mc:AlternateContent xmlns:mc="http://schemas.openxmlformats.org/markup-compatibility/2006">
          <mc:Choice Requires="x14">
            <control shapeId="172673" r:id="rId640" name="Check Box 641">
              <controlPr defaultSize="0" autoFill="0" autoLine="0" autoPict="0">
                <anchor moveWithCells="1">
                  <from>
                    <xdr:col>19</xdr:col>
                    <xdr:colOff>25400</xdr:colOff>
                    <xdr:row>38</xdr:row>
                    <xdr:rowOff>139700</xdr:rowOff>
                  </from>
                  <to>
                    <xdr:col>19</xdr:col>
                    <xdr:colOff>330200</xdr:colOff>
                    <xdr:row>40</xdr:row>
                    <xdr:rowOff>25400</xdr:rowOff>
                  </to>
                </anchor>
              </controlPr>
            </control>
          </mc:Choice>
        </mc:AlternateContent>
        <mc:AlternateContent xmlns:mc="http://schemas.openxmlformats.org/markup-compatibility/2006">
          <mc:Choice Requires="x14">
            <control shapeId="172674" r:id="rId641" name="Check Box 642">
              <controlPr defaultSize="0" autoFill="0" autoLine="0" autoPict="0">
                <anchor moveWithCells="1">
                  <from>
                    <xdr:col>19</xdr:col>
                    <xdr:colOff>25400</xdr:colOff>
                    <xdr:row>39</xdr:row>
                    <xdr:rowOff>139700</xdr:rowOff>
                  </from>
                  <to>
                    <xdr:col>19</xdr:col>
                    <xdr:colOff>330200</xdr:colOff>
                    <xdr:row>41</xdr:row>
                    <xdr:rowOff>25400</xdr:rowOff>
                  </to>
                </anchor>
              </controlPr>
            </control>
          </mc:Choice>
        </mc:AlternateContent>
        <mc:AlternateContent xmlns:mc="http://schemas.openxmlformats.org/markup-compatibility/2006">
          <mc:Choice Requires="x14">
            <control shapeId="172675" r:id="rId642" name="Check Box 643">
              <controlPr defaultSize="0" autoFill="0" autoLine="0" autoPict="0">
                <anchor moveWithCells="1">
                  <from>
                    <xdr:col>19</xdr:col>
                    <xdr:colOff>25400</xdr:colOff>
                    <xdr:row>40</xdr:row>
                    <xdr:rowOff>139700</xdr:rowOff>
                  </from>
                  <to>
                    <xdr:col>19</xdr:col>
                    <xdr:colOff>330200</xdr:colOff>
                    <xdr:row>42</xdr:row>
                    <xdr:rowOff>25400</xdr:rowOff>
                  </to>
                </anchor>
              </controlPr>
            </control>
          </mc:Choice>
        </mc:AlternateContent>
        <mc:AlternateContent xmlns:mc="http://schemas.openxmlformats.org/markup-compatibility/2006">
          <mc:Choice Requires="x14">
            <control shapeId="172676" r:id="rId643" name="Check Box 644">
              <controlPr defaultSize="0" autoFill="0" autoLine="0" autoPict="0">
                <anchor moveWithCells="1">
                  <from>
                    <xdr:col>19</xdr:col>
                    <xdr:colOff>25400</xdr:colOff>
                    <xdr:row>41</xdr:row>
                    <xdr:rowOff>139700</xdr:rowOff>
                  </from>
                  <to>
                    <xdr:col>19</xdr:col>
                    <xdr:colOff>330200</xdr:colOff>
                    <xdr:row>43</xdr:row>
                    <xdr:rowOff>25400</xdr:rowOff>
                  </to>
                </anchor>
              </controlPr>
            </control>
          </mc:Choice>
        </mc:AlternateContent>
        <mc:AlternateContent xmlns:mc="http://schemas.openxmlformats.org/markup-compatibility/2006">
          <mc:Choice Requires="x14">
            <control shapeId="172677" r:id="rId644" name="Check Box 645">
              <controlPr defaultSize="0" autoFill="0" autoLine="0" autoPict="0">
                <anchor moveWithCells="1">
                  <from>
                    <xdr:col>19</xdr:col>
                    <xdr:colOff>25400</xdr:colOff>
                    <xdr:row>42</xdr:row>
                    <xdr:rowOff>139700</xdr:rowOff>
                  </from>
                  <to>
                    <xdr:col>19</xdr:col>
                    <xdr:colOff>330200</xdr:colOff>
                    <xdr:row>44</xdr:row>
                    <xdr:rowOff>25400</xdr:rowOff>
                  </to>
                </anchor>
              </controlPr>
            </control>
          </mc:Choice>
        </mc:AlternateContent>
        <mc:AlternateContent xmlns:mc="http://schemas.openxmlformats.org/markup-compatibility/2006">
          <mc:Choice Requires="x14">
            <control shapeId="172678" r:id="rId645" name="Check Box 646">
              <controlPr defaultSize="0" autoFill="0" autoLine="0" autoPict="0">
                <anchor moveWithCells="1">
                  <from>
                    <xdr:col>19</xdr:col>
                    <xdr:colOff>25400</xdr:colOff>
                    <xdr:row>43</xdr:row>
                    <xdr:rowOff>139700</xdr:rowOff>
                  </from>
                  <to>
                    <xdr:col>19</xdr:col>
                    <xdr:colOff>330200</xdr:colOff>
                    <xdr:row>45</xdr:row>
                    <xdr:rowOff>25400</xdr:rowOff>
                  </to>
                </anchor>
              </controlPr>
            </control>
          </mc:Choice>
        </mc:AlternateContent>
        <mc:AlternateContent xmlns:mc="http://schemas.openxmlformats.org/markup-compatibility/2006">
          <mc:Choice Requires="x14">
            <control shapeId="172679" r:id="rId646" name="Check Box 647">
              <controlPr defaultSize="0" autoFill="0" autoLine="0" autoPict="0">
                <anchor moveWithCells="1">
                  <from>
                    <xdr:col>19</xdr:col>
                    <xdr:colOff>25400</xdr:colOff>
                    <xdr:row>44</xdr:row>
                    <xdr:rowOff>139700</xdr:rowOff>
                  </from>
                  <to>
                    <xdr:col>19</xdr:col>
                    <xdr:colOff>330200</xdr:colOff>
                    <xdr:row>46</xdr:row>
                    <xdr:rowOff>25400</xdr:rowOff>
                  </to>
                </anchor>
              </controlPr>
            </control>
          </mc:Choice>
        </mc:AlternateContent>
        <mc:AlternateContent xmlns:mc="http://schemas.openxmlformats.org/markup-compatibility/2006">
          <mc:Choice Requires="x14">
            <control shapeId="172680" r:id="rId647" name="Check Box 648">
              <controlPr defaultSize="0" autoFill="0" autoLine="0" autoPict="0">
                <anchor moveWithCells="1">
                  <from>
                    <xdr:col>19</xdr:col>
                    <xdr:colOff>25400</xdr:colOff>
                    <xdr:row>45</xdr:row>
                    <xdr:rowOff>139700</xdr:rowOff>
                  </from>
                  <to>
                    <xdr:col>19</xdr:col>
                    <xdr:colOff>330200</xdr:colOff>
                    <xdr:row>47</xdr:row>
                    <xdr:rowOff>25400</xdr:rowOff>
                  </to>
                </anchor>
              </controlPr>
            </control>
          </mc:Choice>
        </mc:AlternateContent>
        <mc:AlternateContent xmlns:mc="http://schemas.openxmlformats.org/markup-compatibility/2006">
          <mc:Choice Requires="x14">
            <control shapeId="172681" r:id="rId648" name="Check Box 649">
              <controlPr defaultSize="0" autoFill="0" autoLine="0" autoPict="0">
                <anchor moveWithCells="1">
                  <from>
                    <xdr:col>19</xdr:col>
                    <xdr:colOff>25400</xdr:colOff>
                    <xdr:row>46</xdr:row>
                    <xdr:rowOff>139700</xdr:rowOff>
                  </from>
                  <to>
                    <xdr:col>19</xdr:col>
                    <xdr:colOff>330200</xdr:colOff>
                    <xdr:row>48</xdr:row>
                    <xdr:rowOff>25400</xdr:rowOff>
                  </to>
                </anchor>
              </controlPr>
            </control>
          </mc:Choice>
        </mc:AlternateContent>
        <mc:AlternateContent xmlns:mc="http://schemas.openxmlformats.org/markup-compatibility/2006">
          <mc:Choice Requires="x14">
            <control shapeId="172682" r:id="rId649" name="Check Box 650">
              <controlPr defaultSize="0" autoFill="0" autoLine="0" autoPict="0">
                <anchor moveWithCells="1">
                  <from>
                    <xdr:col>19</xdr:col>
                    <xdr:colOff>25400</xdr:colOff>
                    <xdr:row>47</xdr:row>
                    <xdr:rowOff>139700</xdr:rowOff>
                  </from>
                  <to>
                    <xdr:col>19</xdr:col>
                    <xdr:colOff>330200</xdr:colOff>
                    <xdr:row>49</xdr:row>
                    <xdr:rowOff>25400</xdr:rowOff>
                  </to>
                </anchor>
              </controlPr>
            </control>
          </mc:Choice>
        </mc:AlternateContent>
        <mc:AlternateContent xmlns:mc="http://schemas.openxmlformats.org/markup-compatibility/2006">
          <mc:Choice Requires="x14">
            <control shapeId="172683" r:id="rId650" name="Check Box 651">
              <controlPr defaultSize="0" autoFill="0" autoLine="0" autoPict="0">
                <anchor moveWithCells="1">
                  <from>
                    <xdr:col>19</xdr:col>
                    <xdr:colOff>25400</xdr:colOff>
                    <xdr:row>48</xdr:row>
                    <xdr:rowOff>139700</xdr:rowOff>
                  </from>
                  <to>
                    <xdr:col>19</xdr:col>
                    <xdr:colOff>330200</xdr:colOff>
                    <xdr:row>50</xdr:row>
                    <xdr:rowOff>25400</xdr:rowOff>
                  </to>
                </anchor>
              </controlPr>
            </control>
          </mc:Choice>
        </mc:AlternateContent>
        <mc:AlternateContent xmlns:mc="http://schemas.openxmlformats.org/markup-compatibility/2006">
          <mc:Choice Requires="x14">
            <control shapeId="172684" r:id="rId651" name="Check Box 652">
              <controlPr defaultSize="0" autoFill="0" autoLine="0" autoPict="0">
                <anchor moveWithCells="1">
                  <from>
                    <xdr:col>19</xdr:col>
                    <xdr:colOff>25400</xdr:colOff>
                    <xdr:row>49</xdr:row>
                    <xdr:rowOff>139700</xdr:rowOff>
                  </from>
                  <to>
                    <xdr:col>19</xdr:col>
                    <xdr:colOff>330200</xdr:colOff>
                    <xdr:row>51</xdr:row>
                    <xdr:rowOff>25400</xdr:rowOff>
                  </to>
                </anchor>
              </controlPr>
            </control>
          </mc:Choice>
        </mc:AlternateContent>
        <mc:AlternateContent xmlns:mc="http://schemas.openxmlformats.org/markup-compatibility/2006">
          <mc:Choice Requires="x14">
            <control shapeId="172685" r:id="rId652" name="Check Box 653">
              <controlPr defaultSize="0" autoFill="0" autoLine="0" autoPict="0">
                <anchor moveWithCells="1">
                  <from>
                    <xdr:col>19</xdr:col>
                    <xdr:colOff>25400</xdr:colOff>
                    <xdr:row>50</xdr:row>
                    <xdr:rowOff>139700</xdr:rowOff>
                  </from>
                  <to>
                    <xdr:col>19</xdr:col>
                    <xdr:colOff>330200</xdr:colOff>
                    <xdr:row>52</xdr:row>
                    <xdr:rowOff>25400</xdr:rowOff>
                  </to>
                </anchor>
              </controlPr>
            </control>
          </mc:Choice>
        </mc:AlternateContent>
        <mc:AlternateContent xmlns:mc="http://schemas.openxmlformats.org/markup-compatibility/2006">
          <mc:Choice Requires="x14">
            <control shapeId="172686" r:id="rId653" name="Check Box 654">
              <controlPr defaultSize="0" autoFill="0" autoLine="0" autoPict="0">
                <anchor moveWithCells="1">
                  <from>
                    <xdr:col>19</xdr:col>
                    <xdr:colOff>25400</xdr:colOff>
                    <xdr:row>51</xdr:row>
                    <xdr:rowOff>139700</xdr:rowOff>
                  </from>
                  <to>
                    <xdr:col>19</xdr:col>
                    <xdr:colOff>330200</xdr:colOff>
                    <xdr:row>53</xdr:row>
                    <xdr:rowOff>25400</xdr:rowOff>
                  </to>
                </anchor>
              </controlPr>
            </control>
          </mc:Choice>
        </mc:AlternateContent>
        <mc:AlternateContent xmlns:mc="http://schemas.openxmlformats.org/markup-compatibility/2006">
          <mc:Choice Requires="x14">
            <control shapeId="172687" r:id="rId654" name="Check Box 655">
              <controlPr defaultSize="0" autoFill="0" autoLine="0" autoPict="0">
                <anchor moveWithCells="1">
                  <from>
                    <xdr:col>19</xdr:col>
                    <xdr:colOff>25400</xdr:colOff>
                    <xdr:row>52</xdr:row>
                    <xdr:rowOff>139700</xdr:rowOff>
                  </from>
                  <to>
                    <xdr:col>19</xdr:col>
                    <xdr:colOff>330200</xdr:colOff>
                    <xdr:row>54</xdr:row>
                    <xdr:rowOff>25400</xdr:rowOff>
                  </to>
                </anchor>
              </controlPr>
            </control>
          </mc:Choice>
        </mc:AlternateContent>
        <mc:AlternateContent xmlns:mc="http://schemas.openxmlformats.org/markup-compatibility/2006">
          <mc:Choice Requires="x14">
            <control shapeId="172688" r:id="rId655" name="Check Box 656">
              <controlPr defaultSize="0" autoFill="0" autoLine="0" autoPict="0">
                <anchor moveWithCells="1">
                  <from>
                    <xdr:col>19</xdr:col>
                    <xdr:colOff>25400</xdr:colOff>
                    <xdr:row>53</xdr:row>
                    <xdr:rowOff>139700</xdr:rowOff>
                  </from>
                  <to>
                    <xdr:col>19</xdr:col>
                    <xdr:colOff>330200</xdr:colOff>
                    <xdr:row>55</xdr:row>
                    <xdr:rowOff>25400</xdr:rowOff>
                  </to>
                </anchor>
              </controlPr>
            </control>
          </mc:Choice>
        </mc:AlternateContent>
        <mc:AlternateContent xmlns:mc="http://schemas.openxmlformats.org/markup-compatibility/2006">
          <mc:Choice Requires="x14">
            <control shapeId="172689" r:id="rId656" name="Check Box 657">
              <controlPr defaultSize="0" autoFill="0" autoLine="0" autoPict="0">
                <anchor moveWithCells="1">
                  <from>
                    <xdr:col>19</xdr:col>
                    <xdr:colOff>25400</xdr:colOff>
                    <xdr:row>54</xdr:row>
                    <xdr:rowOff>139700</xdr:rowOff>
                  </from>
                  <to>
                    <xdr:col>19</xdr:col>
                    <xdr:colOff>330200</xdr:colOff>
                    <xdr:row>56</xdr:row>
                    <xdr:rowOff>25400</xdr:rowOff>
                  </to>
                </anchor>
              </controlPr>
            </control>
          </mc:Choice>
        </mc:AlternateContent>
        <mc:AlternateContent xmlns:mc="http://schemas.openxmlformats.org/markup-compatibility/2006">
          <mc:Choice Requires="x14">
            <control shapeId="172690" r:id="rId657" name="Check Box 658">
              <controlPr defaultSize="0" autoFill="0" autoLine="0" autoPict="0">
                <anchor moveWithCells="1">
                  <from>
                    <xdr:col>19</xdr:col>
                    <xdr:colOff>25400</xdr:colOff>
                    <xdr:row>55</xdr:row>
                    <xdr:rowOff>139700</xdr:rowOff>
                  </from>
                  <to>
                    <xdr:col>19</xdr:col>
                    <xdr:colOff>330200</xdr:colOff>
                    <xdr:row>57</xdr:row>
                    <xdr:rowOff>25400</xdr:rowOff>
                  </to>
                </anchor>
              </controlPr>
            </control>
          </mc:Choice>
        </mc:AlternateContent>
        <mc:AlternateContent xmlns:mc="http://schemas.openxmlformats.org/markup-compatibility/2006">
          <mc:Choice Requires="x14">
            <control shapeId="172691" r:id="rId658" name="Check Box 659">
              <controlPr defaultSize="0" autoFill="0" autoLine="0" autoPict="0">
                <anchor moveWithCells="1">
                  <from>
                    <xdr:col>19</xdr:col>
                    <xdr:colOff>25400</xdr:colOff>
                    <xdr:row>56</xdr:row>
                    <xdr:rowOff>139700</xdr:rowOff>
                  </from>
                  <to>
                    <xdr:col>19</xdr:col>
                    <xdr:colOff>330200</xdr:colOff>
                    <xdr:row>58</xdr:row>
                    <xdr:rowOff>25400</xdr:rowOff>
                  </to>
                </anchor>
              </controlPr>
            </control>
          </mc:Choice>
        </mc:AlternateContent>
        <mc:AlternateContent xmlns:mc="http://schemas.openxmlformats.org/markup-compatibility/2006">
          <mc:Choice Requires="x14">
            <control shapeId="172692" r:id="rId659" name="Check Box 660">
              <controlPr defaultSize="0" autoFill="0" autoLine="0" autoPict="0">
                <anchor moveWithCells="1">
                  <from>
                    <xdr:col>19</xdr:col>
                    <xdr:colOff>25400</xdr:colOff>
                    <xdr:row>57</xdr:row>
                    <xdr:rowOff>139700</xdr:rowOff>
                  </from>
                  <to>
                    <xdr:col>19</xdr:col>
                    <xdr:colOff>330200</xdr:colOff>
                    <xdr:row>59</xdr:row>
                    <xdr:rowOff>25400</xdr:rowOff>
                  </to>
                </anchor>
              </controlPr>
            </control>
          </mc:Choice>
        </mc:AlternateContent>
        <mc:AlternateContent xmlns:mc="http://schemas.openxmlformats.org/markup-compatibility/2006">
          <mc:Choice Requires="x14">
            <control shapeId="172693" r:id="rId660" name="Check Box 661">
              <controlPr defaultSize="0" autoFill="0" autoLine="0" autoPict="0">
                <anchor moveWithCells="1">
                  <from>
                    <xdr:col>19</xdr:col>
                    <xdr:colOff>25400</xdr:colOff>
                    <xdr:row>58</xdr:row>
                    <xdr:rowOff>139700</xdr:rowOff>
                  </from>
                  <to>
                    <xdr:col>19</xdr:col>
                    <xdr:colOff>330200</xdr:colOff>
                    <xdr:row>60</xdr:row>
                    <xdr:rowOff>25400</xdr:rowOff>
                  </to>
                </anchor>
              </controlPr>
            </control>
          </mc:Choice>
        </mc:AlternateContent>
        <mc:AlternateContent xmlns:mc="http://schemas.openxmlformats.org/markup-compatibility/2006">
          <mc:Choice Requires="x14">
            <control shapeId="172694" r:id="rId661" name="Check Box 662">
              <controlPr defaultSize="0" autoFill="0" autoLine="0" autoPict="0">
                <anchor moveWithCells="1">
                  <from>
                    <xdr:col>19</xdr:col>
                    <xdr:colOff>25400</xdr:colOff>
                    <xdr:row>59</xdr:row>
                    <xdr:rowOff>139700</xdr:rowOff>
                  </from>
                  <to>
                    <xdr:col>19</xdr:col>
                    <xdr:colOff>330200</xdr:colOff>
                    <xdr:row>61</xdr:row>
                    <xdr:rowOff>25400</xdr:rowOff>
                  </to>
                </anchor>
              </controlPr>
            </control>
          </mc:Choice>
        </mc:AlternateContent>
        <mc:AlternateContent xmlns:mc="http://schemas.openxmlformats.org/markup-compatibility/2006">
          <mc:Choice Requires="x14">
            <control shapeId="172695" r:id="rId662" name="Check Box 663">
              <controlPr defaultSize="0" autoFill="0" autoLine="0" autoPict="0">
                <anchor moveWithCells="1">
                  <from>
                    <xdr:col>19</xdr:col>
                    <xdr:colOff>25400</xdr:colOff>
                    <xdr:row>60</xdr:row>
                    <xdr:rowOff>139700</xdr:rowOff>
                  </from>
                  <to>
                    <xdr:col>19</xdr:col>
                    <xdr:colOff>330200</xdr:colOff>
                    <xdr:row>62</xdr:row>
                    <xdr:rowOff>25400</xdr:rowOff>
                  </to>
                </anchor>
              </controlPr>
            </control>
          </mc:Choice>
        </mc:AlternateContent>
        <mc:AlternateContent xmlns:mc="http://schemas.openxmlformats.org/markup-compatibility/2006">
          <mc:Choice Requires="x14">
            <control shapeId="172696" r:id="rId663" name="Check Box 664">
              <controlPr defaultSize="0" autoFill="0" autoLine="0" autoPict="0">
                <anchor moveWithCells="1">
                  <from>
                    <xdr:col>19</xdr:col>
                    <xdr:colOff>25400</xdr:colOff>
                    <xdr:row>61</xdr:row>
                    <xdr:rowOff>139700</xdr:rowOff>
                  </from>
                  <to>
                    <xdr:col>19</xdr:col>
                    <xdr:colOff>330200</xdr:colOff>
                    <xdr:row>63</xdr:row>
                    <xdr:rowOff>25400</xdr:rowOff>
                  </to>
                </anchor>
              </controlPr>
            </control>
          </mc:Choice>
        </mc:AlternateContent>
        <mc:AlternateContent xmlns:mc="http://schemas.openxmlformats.org/markup-compatibility/2006">
          <mc:Choice Requires="x14">
            <control shapeId="172697" r:id="rId664" name="Check Box 665">
              <controlPr defaultSize="0" autoFill="0" autoLine="0" autoPict="0">
                <anchor moveWithCells="1">
                  <from>
                    <xdr:col>19</xdr:col>
                    <xdr:colOff>25400</xdr:colOff>
                    <xdr:row>62</xdr:row>
                    <xdr:rowOff>139700</xdr:rowOff>
                  </from>
                  <to>
                    <xdr:col>19</xdr:col>
                    <xdr:colOff>330200</xdr:colOff>
                    <xdr:row>64</xdr:row>
                    <xdr:rowOff>25400</xdr:rowOff>
                  </to>
                </anchor>
              </controlPr>
            </control>
          </mc:Choice>
        </mc:AlternateContent>
        <mc:AlternateContent xmlns:mc="http://schemas.openxmlformats.org/markup-compatibility/2006">
          <mc:Choice Requires="x14">
            <control shapeId="172698" r:id="rId665" name="Check Box 666">
              <controlPr defaultSize="0" autoFill="0" autoLine="0" autoPict="0">
                <anchor moveWithCells="1">
                  <from>
                    <xdr:col>19</xdr:col>
                    <xdr:colOff>25400</xdr:colOff>
                    <xdr:row>63</xdr:row>
                    <xdr:rowOff>139700</xdr:rowOff>
                  </from>
                  <to>
                    <xdr:col>19</xdr:col>
                    <xdr:colOff>330200</xdr:colOff>
                    <xdr:row>65</xdr:row>
                    <xdr:rowOff>25400</xdr:rowOff>
                  </to>
                </anchor>
              </controlPr>
            </control>
          </mc:Choice>
        </mc:AlternateContent>
        <mc:AlternateContent xmlns:mc="http://schemas.openxmlformats.org/markup-compatibility/2006">
          <mc:Choice Requires="x14">
            <control shapeId="172699" r:id="rId666" name="Check Box 667">
              <controlPr defaultSize="0" autoFill="0" autoLine="0" autoPict="0">
                <anchor moveWithCells="1">
                  <from>
                    <xdr:col>19</xdr:col>
                    <xdr:colOff>25400</xdr:colOff>
                    <xdr:row>64</xdr:row>
                    <xdr:rowOff>139700</xdr:rowOff>
                  </from>
                  <to>
                    <xdr:col>19</xdr:col>
                    <xdr:colOff>330200</xdr:colOff>
                    <xdr:row>66</xdr:row>
                    <xdr:rowOff>25400</xdr:rowOff>
                  </to>
                </anchor>
              </controlPr>
            </control>
          </mc:Choice>
        </mc:AlternateContent>
        <mc:AlternateContent xmlns:mc="http://schemas.openxmlformats.org/markup-compatibility/2006">
          <mc:Choice Requires="x14">
            <control shapeId="172700" r:id="rId667" name="Check Box 668">
              <controlPr defaultSize="0" autoFill="0" autoLine="0" autoPict="0">
                <anchor moveWithCells="1">
                  <from>
                    <xdr:col>19</xdr:col>
                    <xdr:colOff>25400</xdr:colOff>
                    <xdr:row>65</xdr:row>
                    <xdr:rowOff>139700</xdr:rowOff>
                  </from>
                  <to>
                    <xdr:col>19</xdr:col>
                    <xdr:colOff>330200</xdr:colOff>
                    <xdr:row>67</xdr:row>
                    <xdr:rowOff>25400</xdr:rowOff>
                  </to>
                </anchor>
              </controlPr>
            </control>
          </mc:Choice>
        </mc:AlternateContent>
        <mc:AlternateContent xmlns:mc="http://schemas.openxmlformats.org/markup-compatibility/2006">
          <mc:Choice Requires="x14">
            <control shapeId="172701" r:id="rId668" name="Check Box 669">
              <controlPr defaultSize="0" autoFill="0" autoLine="0" autoPict="0">
                <anchor moveWithCells="1">
                  <from>
                    <xdr:col>19</xdr:col>
                    <xdr:colOff>25400</xdr:colOff>
                    <xdr:row>66</xdr:row>
                    <xdr:rowOff>139700</xdr:rowOff>
                  </from>
                  <to>
                    <xdr:col>19</xdr:col>
                    <xdr:colOff>330200</xdr:colOff>
                    <xdr:row>68</xdr:row>
                    <xdr:rowOff>25400</xdr:rowOff>
                  </to>
                </anchor>
              </controlPr>
            </control>
          </mc:Choice>
        </mc:AlternateContent>
        <mc:AlternateContent xmlns:mc="http://schemas.openxmlformats.org/markup-compatibility/2006">
          <mc:Choice Requires="x14">
            <control shapeId="172702" r:id="rId669" name="Check Box 670">
              <controlPr defaultSize="0" autoFill="0" autoLine="0" autoPict="0">
                <anchor moveWithCells="1">
                  <from>
                    <xdr:col>19</xdr:col>
                    <xdr:colOff>25400</xdr:colOff>
                    <xdr:row>67</xdr:row>
                    <xdr:rowOff>139700</xdr:rowOff>
                  </from>
                  <to>
                    <xdr:col>19</xdr:col>
                    <xdr:colOff>330200</xdr:colOff>
                    <xdr:row>69</xdr:row>
                    <xdr:rowOff>25400</xdr:rowOff>
                  </to>
                </anchor>
              </controlPr>
            </control>
          </mc:Choice>
        </mc:AlternateContent>
        <mc:AlternateContent xmlns:mc="http://schemas.openxmlformats.org/markup-compatibility/2006">
          <mc:Choice Requires="x14">
            <control shapeId="172703" r:id="rId670" name="Check Box 671">
              <controlPr defaultSize="0" autoFill="0" autoLine="0" autoPict="0">
                <anchor moveWithCells="1">
                  <from>
                    <xdr:col>19</xdr:col>
                    <xdr:colOff>25400</xdr:colOff>
                    <xdr:row>68</xdr:row>
                    <xdr:rowOff>139700</xdr:rowOff>
                  </from>
                  <to>
                    <xdr:col>19</xdr:col>
                    <xdr:colOff>330200</xdr:colOff>
                    <xdr:row>70</xdr:row>
                    <xdr:rowOff>25400</xdr:rowOff>
                  </to>
                </anchor>
              </controlPr>
            </control>
          </mc:Choice>
        </mc:AlternateContent>
        <mc:AlternateContent xmlns:mc="http://schemas.openxmlformats.org/markup-compatibility/2006">
          <mc:Choice Requires="x14">
            <control shapeId="172704" r:id="rId671" name="Check Box 672">
              <controlPr defaultSize="0" autoFill="0" autoLine="0" autoPict="0">
                <anchor moveWithCells="1">
                  <from>
                    <xdr:col>19</xdr:col>
                    <xdr:colOff>25400</xdr:colOff>
                    <xdr:row>69</xdr:row>
                    <xdr:rowOff>139700</xdr:rowOff>
                  </from>
                  <to>
                    <xdr:col>19</xdr:col>
                    <xdr:colOff>330200</xdr:colOff>
                    <xdr:row>71</xdr:row>
                    <xdr:rowOff>25400</xdr:rowOff>
                  </to>
                </anchor>
              </controlPr>
            </control>
          </mc:Choice>
        </mc:AlternateContent>
        <mc:AlternateContent xmlns:mc="http://schemas.openxmlformats.org/markup-compatibility/2006">
          <mc:Choice Requires="x14">
            <control shapeId="172705" r:id="rId672" name="Check Box 673">
              <controlPr defaultSize="0" autoFill="0" autoLine="0" autoPict="0">
                <anchor moveWithCells="1">
                  <from>
                    <xdr:col>19</xdr:col>
                    <xdr:colOff>25400</xdr:colOff>
                    <xdr:row>70</xdr:row>
                    <xdr:rowOff>139700</xdr:rowOff>
                  </from>
                  <to>
                    <xdr:col>19</xdr:col>
                    <xdr:colOff>330200</xdr:colOff>
                    <xdr:row>72</xdr:row>
                    <xdr:rowOff>25400</xdr:rowOff>
                  </to>
                </anchor>
              </controlPr>
            </control>
          </mc:Choice>
        </mc:AlternateContent>
        <mc:AlternateContent xmlns:mc="http://schemas.openxmlformats.org/markup-compatibility/2006">
          <mc:Choice Requires="x14">
            <control shapeId="172706" r:id="rId673" name="Check Box 674">
              <controlPr defaultSize="0" autoFill="0" autoLine="0" autoPict="0">
                <anchor moveWithCells="1">
                  <from>
                    <xdr:col>19</xdr:col>
                    <xdr:colOff>25400</xdr:colOff>
                    <xdr:row>71</xdr:row>
                    <xdr:rowOff>139700</xdr:rowOff>
                  </from>
                  <to>
                    <xdr:col>19</xdr:col>
                    <xdr:colOff>330200</xdr:colOff>
                    <xdr:row>73</xdr:row>
                    <xdr:rowOff>25400</xdr:rowOff>
                  </to>
                </anchor>
              </controlPr>
            </control>
          </mc:Choice>
        </mc:AlternateContent>
        <mc:AlternateContent xmlns:mc="http://schemas.openxmlformats.org/markup-compatibility/2006">
          <mc:Choice Requires="x14">
            <control shapeId="172707" r:id="rId674" name="Check Box 675">
              <controlPr defaultSize="0" autoFill="0" autoLine="0" autoPict="0">
                <anchor moveWithCells="1">
                  <from>
                    <xdr:col>19</xdr:col>
                    <xdr:colOff>25400</xdr:colOff>
                    <xdr:row>72</xdr:row>
                    <xdr:rowOff>139700</xdr:rowOff>
                  </from>
                  <to>
                    <xdr:col>19</xdr:col>
                    <xdr:colOff>330200</xdr:colOff>
                    <xdr:row>74</xdr:row>
                    <xdr:rowOff>25400</xdr:rowOff>
                  </to>
                </anchor>
              </controlPr>
            </control>
          </mc:Choice>
        </mc:AlternateContent>
        <mc:AlternateContent xmlns:mc="http://schemas.openxmlformats.org/markup-compatibility/2006">
          <mc:Choice Requires="x14">
            <control shapeId="172708" r:id="rId675" name="Check Box 676">
              <controlPr defaultSize="0" autoFill="0" autoLine="0" autoPict="0">
                <anchor moveWithCells="1">
                  <from>
                    <xdr:col>19</xdr:col>
                    <xdr:colOff>25400</xdr:colOff>
                    <xdr:row>73</xdr:row>
                    <xdr:rowOff>139700</xdr:rowOff>
                  </from>
                  <to>
                    <xdr:col>19</xdr:col>
                    <xdr:colOff>330200</xdr:colOff>
                    <xdr:row>75</xdr:row>
                    <xdr:rowOff>25400</xdr:rowOff>
                  </to>
                </anchor>
              </controlPr>
            </control>
          </mc:Choice>
        </mc:AlternateContent>
        <mc:AlternateContent xmlns:mc="http://schemas.openxmlformats.org/markup-compatibility/2006">
          <mc:Choice Requires="x14">
            <control shapeId="172709" r:id="rId676" name="Check Box 677">
              <controlPr defaultSize="0" autoFill="0" autoLine="0" autoPict="0">
                <anchor moveWithCells="1">
                  <from>
                    <xdr:col>19</xdr:col>
                    <xdr:colOff>25400</xdr:colOff>
                    <xdr:row>74</xdr:row>
                    <xdr:rowOff>139700</xdr:rowOff>
                  </from>
                  <to>
                    <xdr:col>19</xdr:col>
                    <xdr:colOff>330200</xdr:colOff>
                    <xdr:row>76</xdr:row>
                    <xdr:rowOff>25400</xdr:rowOff>
                  </to>
                </anchor>
              </controlPr>
            </control>
          </mc:Choice>
        </mc:AlternateContent>
        <mc:AlternateContent xmlns:mc="http://schemas.openxmlformats.org/markup-compatibility/2006">
          <mc:Choice Requires="x14">
            <control shapeId="172710" r:id="rId677" name="Check Box 678">
              <controlPr defaultSize="0" autoFill="0" autoLine="0" autoPict="0">
                <anchor moveWithCells="1">
                  <from>
                    <xdr:col>19</xdr:col>
                    <xdr:colOff>25400</xdr:colOff>
                    <xdr:row>75</xdr:row>
                    <xdr:rowOff>139700</xdr:rowOff>
                  </from>
                  <to>
                    <xdr:col>19</xdr:col>
                    <xdr:colOff>330200</xdr:colOff>
                    <xdr:row>77</xdr:row>
                    <xdr:rowOff>25400</xdr:rowOff>
                  </to>
                </anchor>
              </controlPr>
            </control>
          </mc:Choice>
        </mc:AlternateContent>
        <mc:AlternateContent xmlns:mc="http://schemas.openxmlformats.org/markup-compatibility/2006">
          <mc:Choice Requires="x14">
            <control shapeId="172711" r:id="rId678" name="Check Box 679">
              <controlPr defaultSize="0" autoFill="0" autoLine="0" autoPict="0">
                <anchor moveWithCells="1">
                  <from>
                    <xdr:col>19</xdr:col>
                    <xdr:colOff>25400</xdr:colOff>
                    <xdr:row>76</xdr:row>
                    <xdr:rowOff>139700</xdr:rowOff>
                  </from>
                  <to>
                    <xdr:col>19</xdr:col>
                    <xdr:colOff>330200</xdr:colOff>
                    <xdr:row>78</xdr:row>
                    <xdr:rowOff>25400</xdr:rowOff>
                  </to>
                </anchor>
              </controlPr>
            </control>
          </mc:Choice>
        </mc:AlternateContent>
        <mc:AlternateContent xmlns:mc="http://schemas.openxmlformats.org/markup-compatibility/2006">
          <mc:Choice Requires="x14">
            <control shapeId="172712" r:id="rId679" name="Check Box 680">
              <controlPr defaultSize="0" autoFill="0" autoLine="0" autoPict="0">
                <anchor moveWithCells="1">
                  <from>
                    <xdr:col>19</xdr:col>
                    <xdr:colOff>25400</xdr:colOff>
                    <xdr:row>77</xdr:row>
                    <xdr:rowOff>139700</xdr:rowOff>
                  </from>
                  <to>
                    <xdr:col>19</xdr:col>
                    <xdr:colOff>330200</xdr:colOff>
                    <xdr:row>79</xdr:row>
                    <xdr:rowOff>25400</xdr:rowOff>
                  </to>
                </anchor>
              </controlPr>
            </control>
          </mc:Choice>
        </mc:AlternateContent>
        <mc:AlternateContent xmlns:mc="http://schemas.openxmlformats.org/markup-compatibility/2006">
          <mc:Choice Requires="x14">
            <control shapeId="172713" r:id="rId680" name="Check Box 681">
              <controlPr defaultSize="0" autoFill="0" autoLine="0" autoPict="0">
                <anchor moveWithCells="1">
                  <from>
                    <xdr:col>19</xdr:col>
                    <xdr:colOff>25400</xdr:colOff>
                    <xdr:row>78</xdr:row>
                    <xdr:rowOff>139700</xdr:rowOff>
                  </from>
                  <to>
                    <xdr:col>19</xdr:col>
                    <xdr:colOff>330200</xdr:colOff>
                    <xdr:row>80</xdr:row>
                    <xdr:rowOff>25400</xdr:rowOff>
                  </to>
                </anchor>
              </controlPr>
            </control>
          </mc:Choice>
        </mc:AlternateContent>
        <mc:AlternateContent xmlns:mc="http://schemas.openxmlformats.org/markup-compatibility/2006">
          <mc:Choice Requires="x14">
            <control shapeId="172714" r:id="rId681" name="Check Box 682">
              <controlPr defaultSize="0" autoFill="0" autoLine="0" autoPict="0">
                <anchor moveWithCells="1">
                  <from>
                    <xdr:col>19</xdr:col>
                    <xdr:colOff>25400</xdr:colOff>
                    <xdr:row>79</xdr:row>
                    <xdr:rowOff>139700</xdr:rowOff>
                  </from>
                  <to>
                    <xdr:col>19</xdr:col>
                    <xdr:colOff>330200</xdr:colOff>
                    <xdr:row>81</xdr:row>
                    <xdr:rowOff>25400</xdr:rowOff>
                  </to>
                </anchor>
              </controlPr>
            </control>
          </mc:Choice>
        </mc:AlternateContent>
        <mc:AlternateContent xmlns:mc="http://schemas.openxmlformats.org/markup-compatibility/2006">
          <mc:Choice Requires="x14">
            <control shapeId="172715" r:id="rId682" name="Check Box 683">
              <controlPr defaultSize="0" autoFill="0" autoLine="0" autoPict="0">
                <anchor moveWithCells="1">
                  <from>
                    <xdr:col>19</xdr:col>
                    <xdr:colOff>25400</xdr:colOff>
                    <xdr:row>80</xdr:row>
                    <xdr:rowOff>139700</xdr:rowOff>
                  </from>
                  <to>
                    <xdr:col>19</xdr:col>
                    <xdr:colOff>330200</xdr:colOff>
                    <xdr:row>82</xdr:row>
                    <xdr:rowOff>25400</xdr:rowOff>
                  </to>
                </anchor>
              </controlPr>
            </control>
          </mc:Choice>
        </mc:AlternateContent>
        <mc:AlternateContent xmlns:mc="http://schemas.openxmlformats.org/markup-compatibility/2006">
          <mc:Choice Requires="x14">
            <control shapeId="172716" r:id="rId683" name="Check Box 684">
              <controlPr defaultSize="0" autoFill="0" autoLine="0" autoPict="0">
                <anchor moveWithCells="1">
                  <from>
                    <xdr:col>19</xdr:col>
                    <xdr:colOff>25400</xdr:colOff>
                    <xdr:row>81</xdr:row>
                    <xdr:rowOff>139700</xdr:rowOff>
                  </from>
                  <to>
                    <xdr:col>19</xdr:col>
                    <xdr:colOff>330200</xdr:colOff>
                    <xdr:row>83</xdr:row>
                    <xdr:rowOff>25400</xdr:rowOff>
                  </to>
                </anchor>
              </controlPr>
            </control>
          </mc:Choice>
        </mc:AlternateContent>
        <mc:AlternateContent xmlns:mc="http://schemas.openxmlformats.org/markup-compatibility/2006">
          <mc:Choice Requires="x14">
            <control shapeId="172717" r:id="rId684" name="Check Box 685">
              <controlPr defaultSize="0" autoFill="0" autoLine="0" autoPict="0">
                <anchor moveWithCells="1">
                  <from>
                    <xdr:col>19</xdr:col>
                    <xdr:colOff>25400</xdr:colOff>
                    <xdr:row>82</xdr:row>
                    <xdr:rowOff>139700</xdr:rowOff>
                  </from>
                  <to>
                    <xdr:col>19</xdr:col>
                    <xdr:colOff>330200</xdr:colOff>
                    <xdr:row>84</xdr:row>
                    <xdr:rowOff>25400</xdr:rowOff>
                  </to>
                </anchor>
              </controlPr>
            </control>
          </mc:Choice>
        </mc:AlternateContent>
        <mc:AlternateContent xmlns:mc="http://schemas.openxmlformats.org/markup-compatibility/2006">
          <mc:Choice Requires="x14">
            <control shapeId="172718" r:id="rId685" name="Check Box 686">
              <controlPr defaultSize="0" autoFill="0" autoLine="0" autoPict="0">
                <anchor moveWithCells="1">
                  <from>
                    <xdr:col>19</xdr:col>
                    <xdr:colOff>25400</xdr:colOff>
                    <xdr:row>83</xdr:row>
                    <xdr:rowOff>139700</xdr:rowOff>
                  </from>
                  <to>
                    <xdr:col>19</xdr:col>
                    <xdr:colOff>330200</xdr:colOff>
                    <xdr:row>85</xdr:row>
                    <xdr:rowOff>25400</xdr:rowOff>
                  </to>
                </anchor>
              </controlPr>
            </control>
          </mc:Choice>
        </mc:AlternateContent>
        <mc:AlternateContent xmlns:mc="http://schemas.openxmlformats.org/markup-compatibility/2006">
          <mc:Choice Requires="x14">
            <control shapeId="172719" r:id="rId686" name="Check Box 687">
              <controlPr defaultSize="0" autoFill="0" autoLine="0" autoPict="0">
                <anchor moveWithCells="1">
                  <from>
                    <xdr:col>19</xdr:col>
                    <xdr:colOff>25400</xdr:colOff>
                    <xdr:row>84</xdr:row>
                    <xdr:rowOff>139700</xdr:rowOff>
                  </from>
                  <to>
                    <xdr:col>19</xdr:col>
                    <xdr:colOff>330200</xdr:colOff>
                    <xdr:row>86</xdr:row>
                    <xdr:rowOff>25400</xdr:rowOff>
                  </to>
                </anchor>
              </controlPr>
            </control>
          </mc:Choice>
        </mc:AlternateContent>
        <mc:AlternateContent xmlns:mc="http://schemas.openxmlformats.org/markup-compatibility/2006">
          <mc:Choice Requires="x14">
            <control shapeId="172720" r:id="rId687" name="Check Box 688">
              <controlPr defaultSize="0" autoFill="0" autoLine="0" autoPict="0">
                <anchor moveWithCells="1">
                  <from>
                    <xdr:col>19</xdr:col>
                    <xdr:colOff>25400</xdr:colOff>
                    <xdr:row>85</xdr:row>
                    <xdr:rowOff>139700</xdr:rowOff>
                  </from>
                  <to>
                    <xdr:col>19</xdr:col>
                    <xdr:colOff>330200</xdr:colOff>
                    <xdr:row>87</xdr:row>
                    <xdr:rowOff>25400</xdr:rowOff>
                  </to>
                </anchor>
              </controlPr>
            </control>
          </mc:Choice>
        </mc:AlternateContent>
        <mc:AlternateContent xmlns:mc="http://schemas.openxmlformats.org/markup-compatibility/2006">
          <mc:Choice Requires="x14">
            <control shapeId="172721" r:id="rId688" name="Check Box 689">
              <controlPr defaultSize="0" autoFill="0" autoLine="0" autoPict="0">
                <anchor moveWithCells="1">
                  <from>
                    <xdr:col>19</xdr:col>
                    <xdr:colOff>25400</xdr:colOff>
                    <xdr:row>86</xdr:row>
                    <xdr:rowOff>139700</xdr:rowOff>
                  </from>
                  <to>
                    <xdr:col>19</xdr:col>
                    <xdr:colOff>330200</xdr:colOff>
                    <xdr:row>88</xdr:row>
                    <xdr:rowOff>25400</xdr:rowOff>
                  </to>
                </anchor>
              </controlPr>
            </control>
          </mc:Choice>
        </mc:AlternateContent>
        <mc:AlternateContent xmlns:mc="http://schemas.openxmlformats.org/markup-compatibility/2006">
          <mc:Choice Requires="x14">
            <control shapeId="172722" r:id="rId689" name="Check Box 690">
              <controlPr defaultSize="0" autoFill="0" autoLine="0" autoPict="0">
                <anchor moveWithCells="1">
                  <from>
                    <xdr:col>19</xdr:col>
                    <xdr:colOff>25400</xdr:colOff>
                    <xdr:row>87</xdr:row>
                    <xdr:rowOff>139700</xdr:rowOff>
                  </from>
                  <to>
                    <xdr:col>19</xdr:col>
                    <xdr:colOff>330200</xdr:colOff>
                    <xdr:row>89</xdr:row>
                    <xdr:rowOff>25400</xdr:rowOff>
                  </to>
                </anchor>
              </controlPr>
            </control>
          </mc:Choice>
        </mc:AlternateContent>
        <mc:AlternateContent xmlns:mc="http://schemas.openxmlformats.org/markup-compatibility/2006">
          <mc:Choice Requires="x14">
            <control shapeId="172723" r:id="rId690" name="Check Box 691">
              <controlPr defaultSize="0" autoFill="0" autoLine="0" autoPict="0">
                <anchor moveWithCells="1">
                  <from>
                    <xdr:col>19</xdr:col>
                    <xdr:colOff>25400</xdr:colOff>
                    <xdr:row>88</xdr:row>
                    <xdr:rowOff>139700</xdr:rowOff>
                  </from>
                  <to>
                    <xdr:col>19</xdr:col>
                    <xdr:colOff>330200</xdr:colOff>
                    <xdr:row>90</xdr:row>
                    <xdr:rowOff>25400</xdr:rowOff>
                  </to>
                </anchor>
              </controlPr>
            </control>
          </mc:Choice>
        </mc:AlternateContent>
        <mc:AlternateContent xmlns:mc="http://schemas.openxmlformats.org/markup-compatibility/2006">
          <mc:Choice Requires="x14">
            <control shapeId="172724" r:id="rId691" name="Check Box 692">
              <controlPr defaultSize="0" autoFill="0" autoLine="0" autoPict="0">
                <anchor moveWithCells="1">
                  <from>
                    <xdr:col>19</xdr:col>
                    <xdr:colOff>25400</xdr:colOff>
                    <xdr:row>89</xdr:row>
                    <xdr:rowOff>139700</xdr:rowOff>
                  </from>
                  <to>
                    <xdr:col>19</xdr:col>
                    <xdr:colOff>330200</xdr:colOff>
                    <xdr:row>91</xdr:row>
                    <xdr:rowOff>25400</xdr:rowOff>
                  </to>
                </anchor>
              </controlPr>
            </control>
          </mc:Choice>
        </mc:AlternateContent>
        <mc:AlternateContent xmlns:mc="http://schemas.openxmlformats.org/markup-compatibility/2006">
          <mc:Choice Requires="x14">
            <control shapeId="172725" r:id="rId692" name="Check Box 693">
              <controlPr defaultSize="0" autoFill="0" autoLine="0" autoPict="0">
                <anchor moveWithCells="1">
                  <from>
                    <xdr:col>19</xdr:col>
                    <xdr:colOff>25400</xdr:colOff>
                    <xdr:row>90</xdr:row>
                    <xdr:rowOff>139700</xdr:rowOff>
                  </from>
                  <to>
                    <xdr:col>19</xdr:col>
                    <xdr:colOff>330200</xdr:colOff>
                    <xdr:row>92</xdr:row>
                    <xdr:rowOff>25400</xdr:rowOff>
                  </to>
                </anchor>
              </controlPr>
            </control>
          </mc:Choice>
        </mc:AlternateContent>
        <mc:AlternateContent xmlns:mc="http://schemas.openxmlformats.org/markup-compatibility/2006">
          <mc:Choice Requires="x14">
            <control shapeId="172726" r:id="rId693" name="Check Box 694">
              <controlPr defaultSize="0" autoFill="0" autoLine="0" autoPict="0">
                <anchor moveWithCells="1">
                  <from>
                    <xdr:col>19</xdr:col>
                    <xdr:colOff>25400</xdr:colOff>
                    <xdr:row>91</xdr:row>
                    <xdr:rowOff>139700</xdr:rowOff>
                  </from>
                  <to>
                    <xdr:col>19</xdr:col>
                    <xdr:colOff>330200</xdr:colOff>
                    <xdr:row>93</xdr:row>
                    <xdr:rowOff>25400</xdr:rowOff>
                  </to>
                </anchor>
              </controlPr>
            </control>
          </mc:Choice>
        </mc:AlternateContent>
        <mc:AlternateContent xmlns:mc="http://schemas.openxmlformats.org/markup-compatibility/2006">
          <mc:Choice Requires="x14">
            <control shapeId="172727" r:id="rId694" name="Check Box 695">
              <controlPr defaultSize="0" autoFill="0" autoLine="0" autoPict="0">
                <anchor moveWithCells="1">
                  <from>
                    <xdr:col>19</xdr:col>
                    <xdr:colOff>25400</xdr:colOff>
                    <xdr:row>92</xdr:row>
                    <xdr:rowOff>139700</xdr:rowOff>
                  </from>
                  <to>
                    <xdr:col>19</xdr:col>
                    <xdr:colOff>330200</xdr:colOff>
                    <xdr:row>94</xdr:row>
                    <xdr:rowOff>25400</xdr:rowOff>
                  </to>
                </anchor>
              </controlPr>
            </control>
          </mc:Choice>
        </mc:AlternateContent>
        <mc:AlternateContent xmlns:mc="http://schemas.openxmlformats.org/markup-compatibility/2006">
          <mc:Choice Requires="x14">
            <control shapeId="172728" r:id="rId695" name="Check Box 696">
              <controlPr defaultSize="0" autoFill="0" autoLine="0" autoPict="0">
                <anchor moveWithCells="1">
                  <from>
                    <xdr:col>19</xdr:col>
                    <xdr:colOff>25400</xdr:colOff>
                    <xdr:row>93</xdr:row>
                    <xdr:rowOff>139700</xdr:rowOff>
                  </from>
                  <to>
                    <xdr:col>19</xdr:col>
                    <xdr:colOff>330200</xdr:colOff>
                    <xdr:row>95</xdr:row>
                    <xdr:rowOff>25400</xdr:rowOff>
                  </to>
                </anchor>
              </controlPr>
            </control>
          </mc:Choice>
        </mc:AlternateContent>
        <mc:AlternateContent xmlns:mc="http://schemas.openxmlformats.org/markup-compatibility/2006">
          <mc:Choice Requires="x14">
            <control shapeId="172729" r:id="rId696" name="Check Box 697">
              <controlPr defaultSize="0" autoFill="0" autoLine="0" autoPict="0">
                <anchor moveWithCells="1">
                  <from>
                    <xdr:col>19</xdr:col>
                    <xdr:colOff>25400</xdr:colOff>
                    <xdr:row>94</xdr:row>
                    <xdr:rowOff>139700</xdr:rowOff>
                  </from>
                  <to>
                    <xdr:col>19</xdr:col>
                    <xdr:colOff>330200</xdr:colOff>
                    <xdr:row>96</xdr:row>
                    <xdr:rowOff>25400</xdr:rowOff>
                  </to>
                </anchor>
              </controlPr>
            </control>
          </mc:Choice>
        </mc:AlternateContent>
        <mc:AlternateContent xmlns:mc="http://schemas.openxmlformats.org/markup-compatibility/2006">
          <mc:Choice Requires="x14">
            <control shapeId="172730" r:id="rId697" name="Check Box 698">
              <controlPr defaultSize="0" autoFill="0" autoLine="0" autoPict="0">
                <anchor moveWithCells="1">
                  <from>
                    <xdr:col>19</xdr:col>
                    <xdr:colOff>25400</xdr:colOff>
                    <xdr:row>95</xdr:row>
                    <xdr:rowOff>139700</xdr:rowOff>
                  </from>
                  <to>
                    <xdr:col>19</xdr:col>
                    <xdr:colOff>330200</xdr:colOff>
                    <xdr:row>97</xdr:row>
                    <xdr:rowOff>25400</xdr:rowOff>
                  </to>
                </anchor>
              </controlPr>
            </control>
          </mc:Choice>
        </mc:AlternateContent>
        <mc:AlternateContent xmlns:mc="http://schemas.openxmlformats.org/markup-compatibility/2006">
          <mc:Choice Requires="x14">
            <control shapeId="172731" r:id="rId698" name="Check Box 699">
              <controlPr defaultSize="0" autoFill="0" autoLine="0" autoPict="0">
                <anchor moveWithCells="1">
                  <from>
                    <xdr:col>19</xdr:col>
                    <xdr:colOff>25400</xdr:colOff>
                    <xdr:row>96</xdr:row>
                    <xdr:rowOff>139700</xdr:rowOff>
                  </from>
                  <to>
                    <xdr:col>19</xdr:col>
                    <xdr:colOff>330200</xdr:colOff>
                    <xdr:row>98</xdr:row>
                    <xdr:rowOff>25400</xdr:rowOff>
                  </to>
                </anchor>
              </controlPr>
            </control>
          </mc:Choice>
        </mc:AlternateContent>
        <mc:AlternateContent xmlns:mc="http://schemas.openxmlformats.org/markup-compatibility/2006">
          <mc:Choice Requires="x14">
            <control shapeId="172732" r:id="rId699" name="Check Box 700">
              <controlPr defaultSize="0" autoFill="0" autoLine="0" autoPict="0">
                <anchor moveWithCells="1">
                  <from>
                    <xdr:col>19</xdr:col>
                    <xdr:colOff>25400</xdr:colOff>
                    <xdr:row>97</xdr:row>
                    <xdr:rowOff>139700</xdr:rowOff>
                  </from>
                  <to>
                    <xdr:col>19</xdr:col>
                    <xdr:colOff>330200</xdr:colOff>
                    <xdr:row>99</xdr:row>
                    <xdr:rowOff>25400</xdr:rowOff>
                  </to>
                </anchor>
              </controlPr>
            </control>
          </mc:Choice>
        </mc:AlternateContent>
        <mc:AlternateContent xmlns:mc="http://schemas.openxmlformats.org/markup-compatibility/2006">
          <mc:Choice Requires="x14">
            <control shapeId="172733" r:id="rId700" name="Check Box 701">
              <controlPr defaultSize="0" autoFill="0" autoLine="0" autoPict="0">
                <anchor moveWithCells="1">
                  <from>
                    <xdr:col>19</xdr:col>
                    <xdr:colOff>25400</xdr:colOff>
                    <xdr:row>98</xdr:row>
                    <xdr:rowOff>139700</xdr:rowOff>
                  </from>
                  <to>
                    <xdr:col>19</xdr:col>
                    <xdr:colOff>330200</xdr:colOff>
                    <xdr:row>100</xdr:row>
                    <xdr:rowOff>25400</xdr:rowOff>
                  </to>
                </anchor>
              </controlPr>
            </control>
          </mc:Choice>
        </mc:AlternateContent>
        <mc:AlternateContent xmlns:mc="http://schemas.openxmlformats.org/markup-compatibility/2006">
          <mc:Choice Requires="x14">
            <control shapeId="172734" r:id="rId701" name="Check Box 702">
              <controlPr defaultSize="0" autoFill="0" autoLine="0" autoPict="0">
                <anchor moveWithCells="1">
                  <from>
                    <xdr:col>19</xdr:col>
                    <xdr:colOff>25400</xdr:colOff>
                    <xdr:row>99</xdr:row>
                    <xdr:rowOff>139700</xdr:rowOff>
                  </from>
                  <to>
                    <xdr:col>19</xdr:col>
                    <xdr:colOff>330200</xdr:colOff>
                    <xdr:row>101</xdr:row>
                    <xdr:rowOff>25400</xdr:rowOff>
                  </to>
                </anchor>
              </controlPr>
            </control>
          </mc:Choice>
        </mc:AlternateContent>
        <mc:AlternateContent xmlns:mc="http://schemas.openxmlformats.org/markup-compatibility/2006">
          <mc:Choice Requires="x14">
            <control shapeId="172735" r:id="rId702" name="Check Box 703">
              <controlPr defaultSize="0" autoFill="0" autoLine="0" autoPict="0">
                <anchor moveWithCells="1">
                  <from>
                    <xdr:col>19</xdr:col>
                    <xdr:colOff>25400</xdr:colOff>
                    <xdr:row>100</xdr:row>
                    <xdr:rowOff>139700</xdr:rowOff>
                  </from>
                  <to>
                    <xdr:col>19</xdr:col>
                    <xdr:colOff>330200</xdr:colOff>
                    <xdr:row>102</xdr:row>
                    <xdr:rowOff>25400</xdr:rowOff>
                  </to>
                </anchor>
              </controlPr>
            </control>
          </mc:Choice>
        </mc:AlternateContent>
        <mc:AlternateContent xmlns:mc="http://schemas.openxmlformats.org/markup-compatibility/2006">
          <mc:Choice Requires="x14">
            <control shapeId="172736" r:id="rId703" name="Check Box 704">
              <controlPr defaultSize="0" autoFill="0" autoLine="0" autoPict="0">
                <anchor moveWithCells="1">
                  <from>
                    <xdr:col>19</xdr:col>
                    <xdr:colOff>25400</xdr:colOff>
                    <xdr:row>101</xdr:row>
                    <xdr:rowOff>139700</xdr:rowOff>
                  </from>
                  <to>
                    <xdr:col>19</xdr:col>
                    <xdr:colOff>330200</xdr:colOff>
                    <xdr:row>103</xdr:row>
                    <xdr:rowOff>25400</xdr:rowOff>
                  </to>
                </anchor>
              </controlPr>
            </control>
          </mc:Choice>
        </mc:AlternateContent>
        <mc:AlternateContent xmlns:mc="http://schemas.openxmlformats.org/markup-compatibility/2006">
          <mc:Choice Requires="x14">
            <control shapeId="172737" r:id="rId704" name="Check Box 705">
              <controlPr defaultSize="0" autoFill="0" autoLine="0" autoPict="0">
                <anchor moveWithCells="1">
                  <from>
                    <xdr:col>20</xdr:col>
                    <xdr:colOff>25400</xdr:colOff>
                    <xdr:row>2</xdr:row>
                    <xdr:rowOff>152400</xdr:rowOff>
                  </from>
                  <to>
                    <xdr:col>20</xdr:col>
                    <xdr:colOff>330200</xdr:colOff>
                    <xdr:row>3</xdr:row>
                    <xdr:rowOff>152400</xdr:rowOff>
                  </to>
                </anchor>
              </controlPr>
            </control>
          </mc:Choice>
        </mc:AlternateContent>
        <mc:AlternateContent xmlns:mc="http://schemas.openxmlformats.org/markup-compatibility/2006">
          <mc:Choice Requires="x14">
            <control shapeId="172738" r:id="rId705" name="Check Box 706">
              <controlPr defaultSize="0" autoFill="0" autoLine="0" autoPict="0">
                <anchor moveWithCells="1">
                  <from>
                    <xdr:col>20</xdr:col>
                    <xdr:colOff>25400</xdr:colOff>
                    <xdr:row>3</xdr:row>
                    <xdr:rowOff>139700</xdr:rowOff>
                  </from>
                  <to>
                    <xdr:col>20</xdr:col>
                    <xdr:colOff>330200</xdr:colOff>
                    <xdr:row>5</xdr:row>
                    <xdr:rowOff>25400</xdr:rowOff>
                  </to>
                </anchor>
              </controlPr>
            </control>
          </mc:Choice>
        </mc:AlternateContent>
        <mc:AlternateContent xmlns:mc="http://schemas.openxmlformats.org/markup-compatibility/2006">
          <mc:Choice Requires="x14">
            <control shapeId="172739" r:id="rId706" name="Check Box 707">
              <controlPr defaultSize="0" autoFill="0" autoLine="0" autoPict="0">
                <anchor moveWithCells="1">
                  <from>
                    <xdr:col>20</xdr:col>
                    <xdr:colOff>25400</xdr:colOff>
                    <xdr:row>4</xdr:row>
                    <xdr:rowOff>139700</xdr:rowOff>
                  </from>
                  <to>
                    <xdr:col>20</xdr:col>
                    <xdr:colOff>330200</xdr:colOff>
                    <xdr:row>6</xdr:row>
                    <xdr:rowOff>25400</xdr:rowOff>
                  </to>
                </anchor>
              </controlPr>
            </control>
          </mc:Choice>
        </mc:AlternateContent>
        <mc:AlternateContent xmlns:mc="http://schemas.openxmlformats.org/markup-compatibility/2006">
          <mc:Choice Requires="x14">
            <control shapeId="172740" r:id="rId707" name="Check Box 708">
              <controlPr defaultSize="0" autoFill="0" autoLine="0" autoPict="0">
                <anchor moveWithCells="1">
                  <from>
                    <xdr:col>20</xdr:col>
                    <xdr:colOff>25400</xdr:colOff>
                    <xdr:row>5</xdr:row>
                    <xdr:rowOff>139700</xdr:rowOff>
                  </from>
                  <to>
                    <xdr:col>20</xdr:col>
                    <xdr:colOff>330200</xdr:colOff>
                    <xdr:row>7</xdr:row>
                    <xdr:rowOff>25400</xdr:rowOff>
                  </to>
                </anchor>
              </controlPr>
            </control>
          </mc:Choice>
        </mc:AlternateContent>
        <mc:AlternateContent xmlns:mc="http://schemas.openxmlformats.org/markup-compatibility/2006">
          <mc:Choice Requires="x14">
            <control shapeId="172741" r:id="rId708" name="Check Box 709">
              <controlPr defaultSize="0" autoFill="0" autoLine="0" autoPict="0">
                <anchor moveWithCells="1">
                  <from>
                    <xdr:col>20</xdr:col>
                    <xdr:colOff>25400</xdr:colOff>
                    <xdr:row>6</xdr:row>
                    <xdr:rowOff>139700</xdr:rowOff>
                  </from>
                  <to>
                    <xdr:col>20</xdr:col>
                    <xdr:colOff>330200</xdr:colOff>
                    <xdr:row>8</xdr:row>
                    <xdr:rowOff>25400</xdr:rowOff>
                  </to>
                </anchor>
              </controlPr>
            </control>
          </mc:Choice>
        </mc:AlternateContent>
        <mc:AlternateContent xmlns:mc="http://schemas.openxmlformats.org/markup-compatibility/2006">
          <mc:Choice Requires="x14">
            <control shapeId="172742" r:id="rId709" name="Check Box 710">
              <controlPr defaultSize="0" autoFill="0" autoLine="0" autoPict="0">
                <anchor moveWithCells="1">
                  <from>
                    <xdr:col>20</xdr:col>
                    <xdr:colOff>25400</xdr:colOff>
                    <xdr:row>7</xdr:row>
                    <xdr:rowOff>139700</xdr:rowOff>
                  </from>
                  <to>
                    <xdr:col>20</xdr:col>
                    <xdr:colOff>330200</xdr:colOff>
                    <xdr:row>9</xdr:row>
                    <xdr:rowOff>25400</xdr:rowOff>
                  </to>
                </anchor>
              </controlPr>
            </control>
          </mc:Choice>
        </mc:AlternateContent>
        <mc:AlternateContent xmlns:mc="http://schemas.openxmlformats.org/markup-compatibility/2006">
          <mc:Choice Requires="x14">
            <control shapeId="172743" r:id="rId710" name="Check Box 711">
              <controlPr defaultSize="0" autoFill="0" autoLine="0" autoPict="0">
                <anchor moveWithCells="1">
                  <from>
                    <xdr:col>20</xdr:col>
                    <xdr:colOff>25400</xdr:colOff>
                    <xdr:row>8</xdr:row>
                    <xdr:rowOff>139700</xdr:rowOff>
                  </from>
                  <to>
                    <xdr:col>20</xdr:col>
                    <xdr:colOff>330200</xdr:colOff>
                    <xdr:row>10</xdr:row>
                    <xdr:rowOff>25400</xdr:rowOff>
                  </to>
                </anchor>
              </controlPr>
            </control>
          </mc:Choice>
        </mc:AlternateContent>
        <mc:AlternateContent xmlns:mc="http://schemas.openxmlformats.org/markup-compatibility/2006">
          <mc:Choice Requires="x14">
            <control shapeId="172744" r:id="rId711" name="Check Box 712">
              <controlPr defaultSize="0" autoFill="0" autoLine="0" autoPict="0">
                <anchor moveWithCells="1">
                  <from>
                    <xdr:col>20</xdr:col>
                    <xdr:colOff>25400</xdr:colOff>
                    <xdr:row>9</xdr:row>
                    <xdr:rowOff>139700</xdr:rowOff>
                  </from>
                  <to>
                    <xdr:col>20</xdr:col>
                    <xdr:colOff>330200</xdr:colOff>
                    <xdr:row>11</xdr:row>
                    <xdr:rowOff>25400</xdr:rowOff>
                  </to>
                </anchor>
              </controlPr>
            </control>
          </mc:Choice>
        </mc:AlternateContent>
        <mc:AlternateContent xmlns:mc="http://schemas.openxmlformats.org/markup-compatibility/2006">
          <mc:Choice Requires="x14">
            <control shapeId="172745" r:id="rId712" name="Check Box 713">
              <controlPr defaultSize="0" autoFill="0" autoLine="0" autoPict="0">
                <anchor moveWithCells="1">
                  <from>
                    <xdr:col>20</xdr:col>
                    <xdr:colOff>25400</xdr:colOff>
                    <xdr:row>10</xdr:row>
                    <xdr:rowOff>139700</xdr:rowOff>
                  </from>
                  <to>
                    <xdr:col>20</xdr:col>
                    <xdr:colOff>330200</xdr:colOff>
                    <xdr:row>12</xdr:row>
                    <xdr:rowOff>25400</xdr:rowOff>
                  </to>
                </anchor>
              </controlPr>
            </control>
          </mc:Choice>
        </mc:AlternateContent>
        <mc:AlternateContent xmlns:mc="http://schemas.openxmlformats.org/markup-compatibility/2006">
          <mc:Choice Requires="x14">
            <control shapeId="172746" r:id="rId713" name="Check Box 714">
              <controlPr defaultSize="0" autoFill="0" autoLine="0" autoPict="0">
                <anchor moveWithCells="1">
                  <from>
                    <xdr:col>20</xdr:col>
                    <xdr:colOff>25400</xdr:colOff>
                    <xdr:row>11</xdr:row>
                    <xdr:rowOff>139700</xdr:rowOff>
                  </from>
                  <to>
                    <xdr:col>20</xdr:col>
                    <xdr:colOff>330200</xdr:colOff>
                    <xdr:row>13</xdr:row>
                    <xdr:rowOff>25400</xdr:rowOff>
                  </to>
                </anchor>
              </controlPr>
            </control>
          </mc:Choice>
        </mc:AlternateContent>
        <mc:AlternateContent xmlns:mc="http://schemas.openxmlformats.org/markup-compatibility/2006">
          <mc:Choice Requires="x14">
            <control shapeId="172747" r:id="rId714" name="Check Box 715">
              <controlPr defaultSize="0" autoFill="0" autoLine="0" autoPict="0">
                <anchor moveWithCells="1">
                  <from>
                    <xdr:col>20</xdr:col>
                    <xdr:colOff>25400</xdr:colOff>
                    <xdr:row>12</xdr:row>
                    <xdr:rowOff>139700</xdr:rowOff>
                  </from>
                  <to>
                    <xdr:col>20</xdr:col>
                    <xdr:colOff>330200</xdr:colOff>
                    <xdr:row>14</xdr:row>
                    <xdr:rowOff>25400</xdr:rowOff>
                  </to>
                </anchor>
              </controlPr>
            </control>
          </mc:Choice>
        </mc:AlternateContent>
        <mc:AlternateContent xmlns:mc="http://schemas.openxmlformats.org/markup-compatibility/2006">
          <mc:Choice Requires="x14">
            <control shapeId="172748" r:id="rId715" name="Check Box 716">
              <controlPr defaultSize="0" autoFill="0" autoLine="0" autoPict="0">
                <anchor moveWithCells="1">
                  <from>
                    <xdr:col>20</xdr:col>
                    <xdr:colOff>25400</xdr:colOff>
                    <xdr:row>13</xdr:row>
                    <xdr:rowOff>139700</xdr:rowOff>
                  </from>
                  <to>
                    <xdr:col>20</xdr:col>
                    <xdr:colOff>330200</xdr:colOff>
                    <xdr:row>15</xdr:row>
                    <xdr:rowOff>25400</xdr:rowOff>
                  </to>
                </anchor>
              </controlPr>
            </control>
          </mc:Choice>
        </mc:AlternateContent>
        <mc:AlternateContent xmlns:mc="http://schemas.openxmlformats.org/markup-compatibility/2006">
          <mc:Choice Requires="x14">
            <control shapeId="172749" r:id="rId716" name="Check Box 717">
              <controlPr defaultSize="0" autoFill="0" autoLine="0" autoPict="0">
                <anchor moveWithCells="1">
                  <from>
                    <xdr:col>20</xdr:col>
                    <xdr:colOff>25400</xdr:colOff>
                    <xdr:row>14</xdr:row>
                    <xdr:rowOff>139700</xdr:rowOff>
                  </from>
                  <to>
                    <xdr:col>20</xdr:col>
                    <xdr:colOff>330200</xdr:colOff>
                    <xdr:row>16</xdr:row>
                    <xdr:rowOff>25400</xdr:rowOff>
                  </to>
                </anchor>
              </controlPr>
            </control>
          </mc:Choice>
        </mc:AlternateContent>
        <mc:AlternateContent xmlns:mc="http://schemas.openxmlformats.org/markup-compatibility/2006">
          <mc:Choice Requires="x14">
            <control shapeId="172750" r:id="rId717" name="Check Box 718">
              <controlPr defaultSize="0" autoFill="0" autoLine="0" autoPict="0">
                <anchor moveWithCells="1">
                  <from>
                    <xdr:col>20</xdr:col>
                    <xdr:colOff>25400</xdr:colOff>
                    <xdr:row>15</xdr:row>
                    <xdr:rowOff>139700</xdr:rowOff>
                  </from>
                  <to>
                    <xdr:col>20</xdr:col>
                    <xdr:colOff>330200</xdr:colOff>
                    <xdr:row>17</xdr:row>
                    <xdr:rowOff>25400</xdr:rowOff>
                  </to>
                </anchor>
              </controlPr>
            </control>
          </mc:Choice>
        </mc:AlternateContent>
        <mc:AlternateContent xmlns:mc="http://schemas.openxmlformats.org/markup-compatibility/2006">
          <mc:Choice Requires="x14">
            <control shapeId="172751" r:id="rId718" name="Check Box 719">
              <controlPr defaultSize="0" autoFill="0" autoLine="0" autoPict="0">
                <anchor moveWithCells="1">
                  <from>
                    <xdr:col>20</xdr:col>
                    <xdr:colOff>25400</xdr:colOff>
                    <xdr:row>16</xdr:row>
                    <xdr:rowOff>139700</xdr:rowOff>
                  </from>
                  <to>
                    <xdr:col>20</xdr:col>
                    <xdr:colOff>330200</xdr:colOff>
                    <xdr:row>18</xdr:row>
                    <xdr:rowOff>25400</xdr:rowOff>
                  </to>
                </anchor>
              </controlPr>
            </control>
          </mc:Choice>
        </mc:AlternateContent>
        <mc:AlternateContent xmlns:mc="http://schemas.openxmlformats.org/markup-compatibility/2006">
          <mc:Choice Requires="x14">
            <control shapeId="172752" r:id="rId719" name="Check Box 720">
              <controlPr defaultSize="0" autoFill="0" autoLine="0" autoPict="0">
                <anchor moveWithCells="1">
                  <from>
                    <xdr:col>20</xdr:col>
                    <xdr:colOff>25400</xdr:colOff>
                    <xdr:row>17</xdr:row>
                    <xdr:rowOff>139700</xdr:rowOff>
                  </from>
                  <to>
                    <xdr:col>20</xdr:col>
                    <xdr:colOff>330200</xdr:colOff>
                    <xdr:row>19</xdr:row>
                    <xdr:rowOff>25400</xdr:rowOff>
                  </to>
                </anchor>
              </controlPr>
            </control>
          </mc:Choice>
        </mc:AlternateContent>
        <mc:AlternateContent xmlns:mc="http://schemas.openxmlformats.org/markup-compatibility/2006">
          <mc:Choice Requires="x14">
            <control shapeId="172753" r:id="rId720" name="Check Box 721">
              <controlPr defaultSize="0" autoFill="0" autoLine="0" autoPict="0">
                <anchor moveWithCells="1">
                  <from>
                    <xdr:col>20</xdr:col>
                    <xdr:colOff>25400</xdr:colOff>
                    <xdr:row>18</xdr:row>
                    <xdr:rowOff>139700</xdr:rowOff>
                  </from>
                  <to>
                    <xdr:col>20</xdr:col>
                    <xdr:colOff>330200</xdr:colOff>
                    <xdr:row>20</xdr:row>
                    <xdr:rowOff>25400</xdr:rowOff>
                  </to>
                </anchor>
              </controlPr>
            </control>
          </mc:Choice>
        </mc:AlternateContent>
        <mc:AlternateContent xmlns:mc="http://schemas.openxmlformats.org/markup-compatibility/2006">
          <mc:Choice Requires="x14">
            <control shapeId="172754" r:id="rId721" name="Check Box 722">
              <controlPr defaultSize="0" autoFill="0" autoLine="0" autoPict="0">
                <anchor moveWithCells="1">
                  <from>
                    <xdr:col>20</xdr:col>
                    <xdr:colOff>25400</xdr:colOff>
                    <xdr:row>19</xdr:row>
                    <xdr:rowOff>139700</xdr:rowOff>
                  </from>
                  <to>
                    <xdr:col>20</xdr:col>
                    <xdr:colOff>330200</xdr:colOff>
                    <xdr:row>21</xdr:row>
                    <xdr:rowOff>25400</xdr:rowOff>
                  </to>
                </anchor>
              </controlPr>
            </control>
          </mc:Choice>
        </mc:AlternateContent>
        <mc:AlternateContent xmlns:mc="http://schemas.openxmlformats.org/markup-compatibility/2006">
          <mc:Choice Requires="x14">
            <control shapeId="172755" r:id="rId722" name="Check Box 723">
              <controlPr defaultSize="0" autoFill="0" autoLine="0" autoPict="0">
                <anchor moveWithCells="1">
                  <from>
                    <xdr:col>20</xdr:col>
                    <xdr:colOff>25400</xdr:colOff>
                    <xdr:row>20</xdr:row>
                    <xdr:rowOff>139700</xdr:rowOff>
                  </from>
                  <to>
                    <xdr:col>20</xdr:col>
                    <xdr:colOff>330200</xdr:colOff>
                    <xdr:row>22</xdr:row>
                    <xdr:rowOff>25400</xdr:rowOff>
                  </to>
                </anchor>
              </controlPr>
            </control>
          </mc:Choice>
        </mc:AlternateContent>
        <mc:AlternateContent xmlns:mc="http://schemas.openxmlformats.org/markup-compatibility/2006">
          <mc:Choice Requires="x14">
            <control shapeId="172756" r:id="rId723" name="Check Box 724">
              <controlPr defaultSize="0" autoFill="0" autoLine="0" autoPict="0">
                <anchor moveWithCells="1">
                  <from>
                    <xdr:col>20</xdr:col>
                    <xdr:colOff>25400</xdr:colOff>
                    <xdr:row>21</xdr:row>
                    <xdr:rowOff>139700</xdr:rowOff>
                  </from>
                  <to>
                    <xdr:col>20</xdr:col>
                    <xdr:colOff>330200</xdr:colOff>
                    <xdr:row>23</xdr:row>
                    <xdr:rowOff>25400</xdr:rowOff>
                  </to>
                </anchor>
              </controlPr>
            </control>
          </mc:Choice>
        </mc:AlternateContent>
        <mc:AlternateContent xmlns:mc="http://schemas.openxmlformats.org/markup-compatibility/2006">
          <mc:Choice Requires="x14">
            <control shapeId="172757" r:id="rId724" name="Check Box 725">
              <controlPr defaultSize="0" autoFill="0" autoLine="0" autoPict="0">
                <anchor moveWithCells="1">
                  <from>
                    <xdr:col>20</xdr:col>
                    <xdr:colOff>25400</xdr:colOff>
                    <xdr:row>22</xdr:row>
                    <xdr:rowOff>139700</xdr:rowOff>
                  </from>
                  <to>
                    <xdr:col>20</xdr:col>
                    <xdr:colOff>330200</xdr:colOff>
                    <xdr:row>24</xdr:row>
                    <xdr:rowOff>25400</xdr:rowOff>
                  </to>
                </anchor>
              </controlPr>
            </control>
          </mc:Choice>
        </mc:AlternateContent>
        <mc:AlternateContent xmlns:mc="http://schemas.openxmlformats.org/markup-compatibility/2006">
          <mc:Choice Requires="x14">
            <control shapeId="172758" r:id="rId725" name="Check Box 726">
              <controlPr defaultSize="0" autoFill="0" autoLine="0" autoPict="0">
                <anchor moveWithCells="1">
                  <from>
                    <xdr:col>20</xdr:col>
                    <xdr:colOff>25400</xdr:colOff>
                    <xdr:row>23</xdr:row>
                    <xdr:rowOff>139700</xdr:rowOff>
                  </from>
                  <to>
                    <xdr:col>20</xdr:col>
                    <xdr:colOff>330200</xdr:colOff>
                    <xdr:row>25</xdr:row>
                    <xdr:rowOff>25400</xdr:rowOff>
                  </to>
                </anchor>
              </controlPr>
            </control>
          </mc:Choice>
        </mc:AlternateContent>
        <mc:AlternateContent xmlns:mc="http://schemas.openxmlformats.org/markup-compatibility/2006">
          <mc:Choice Requires="x14">
            <control shapeId="172759" r:id="rId726" name="Check Box 727">
              <controlPr defaultSize="0" autoFill="0" autoLine="0" autoPict="0">
                <anchor moveWithCells="1">
                  <from>
                    <xdr:col>20</xdr:col>
                    <xdr:colOff>25400</xdr:colOff>
                    <xdr:row>24</xdr:row>
                    <xdr:rowOff>139700</xdr:rowOff>
                  </from>
                  <to>
                    <xdr:col>20</xdr:col>
                    <xdr:colOff>330200</xdr:colOff>
                    <xdr:row>26</xdr:row>
                    <xdr:rowOff>25400</xdr:rowOff>
                  </to>
                </anchor>
              </controlPr>
            </control>
          </mc:Choice>
        </mc:AlternateContent>
        <mc:AlternateContent xmlns:mc="http://schemas.openxmlformats.org/markup-compatibility/2006">
          <mc:Choice Requires="x14">
            <control shapeId="172760" r:id="rId727" name="Check Box 728">
              <controlPr defaultSize="0" autoFill="0" autoLine="0" autoPict="0">
                <anchor moveWithCells="1">
                  <from>
                    <xdr:col>20</xdr:col>
                    <xdr:colOff>25400</xdr:colOff>
                    <xdr:row>25</xdr:row>
                    <xdr:rowOff>139700</xdr:rowOff>
                  </from>
                  <to>
                    <xdr:col>20</xdr:col>
                    <xdr:colOff>330200</xdr:colOff>
                    <xdr:row>27</xdr:row>
                    <xdr:rowOff>25400</xdr:rowOff>
                  </to>
                </anchor>
              </controlPr>
            </control>
          </mc:Choice>
        </mc:AlternateContent>
        <mc:AlternateContent xmlns:mc="http://schemas.openxmlformats.org/markup-compatibility/2006">
          <mc:Choice Requires="x14">
            <control shapeId="172761" r:id="rId728" name="Check Box 729">
              <controlPr defaultSize="0" autoFill="0" autoLine="0" autoPict="0">
                <anchor moveWithCells="1">
                  <from>
                    <xdr:col>20</xdr:col>
                    <xdr:colOff>25400</xdr:colOff>
                    <xdr:row>26</xdr:row>
                    <xdr:rowOff>139700</xdr:rowOff>
                  </from>
                  <to>
                    <xdr:col>20</xdr:col>
                    <xdr:colOff>330200</xdr:colOff>
                    <xdr:row>28</xdr:row>
                    <xdr:rowOff>25400</xdr:rowOff>
                  </to>
                </anchor>
              </controlPr>
            </control>
          </mc:Choice>
        </mc:AlternateContent>
        <mc:AlternateContent xmlns:mc="http://schemas.openxmlformats.org/markup-compatibility/2006">
          <mc:Choice Requires="x14">
            <control shapeId="172762" r:id="rId729" name="Check Box 730">
              <controlPr defaultSize="0" autoFill="0" autoLine="0" autoPict="0">
                <anchor moveWithCells="1">
                  <from>
                    <xdr:col>20</xdr:col>
                    <xdr:colOff>25400</xdr:colOff>
                    <xdr:row>27</xdr:row>
                    <xdr:rowOff>139700</xdr:rowOff>
                  </from>
                  <to>
                    <xdr:col>20</xdr:col>
                    <xdr:colOff>330200</xdr:colOff>
                    <xdr:row>29</xdr:row>
                    <xdr:rowOff>25400</xdr:rowOff>
                  </to>
                </anchor>
              </controlPr>
            </control>
          </mc:Choice>
        </mc:AlternateContent>
        <mc:AlternateContent xmlns:mc="http://schemas.openxmlformats.org/markup-compatibility/2006">
          <mc:Choice Requires="x14">
            <control shapeId="172763" r:id="rId730" name="Check Box 731">
              <controlPr defaultSize="0" autoFill="0" autoLine="0" autoPict="0">
                <anchor moveWithCells="1">
                  <from>
                    <xdr:col>20</xdr:col>
                    <xdr:colOff>25400</xdr:colOff>
                    <xdr:row>28</xdr:row>
                    <xdr:rowOff>139700</xdr:rowOff>
                  </from>
                  <to>
                    <xdr:col>20</xdr:col>
                    <xdr:colOff>330200</xdr:colOff>
                    <xdr:row>30</xdr:row>
                    <xdr:rowOff>25400</xdr:rowOff>
                  </to>
                </anchor>
              </controlPr>
            </control>
          </mc:Choice>
        </mc:AlternateContent>
        <mc:AlternateContent xmlns:mc="http://schemas.openxmlformats.org/markup-compatibility/2006">
          <mc:Choice Requires="x14">
            <control shapeId="172764" r:id="rId731" name="Check Box 732">
              <controlPr defaultSize="0" autoFill="0" autoLine="0" autoPict="0">
                <anchor moveWithCells="1">
                  <from>
                    <xdr:col>20</xdr:col>
                    <xdr:colOff>25400</xdr:colOff>
                    <xdr:row>29</xdr:row>
                    <xdr:rowOff>139700</xdr:rowOff>
                  </from>
                  <to>
                    <xdr:col>20</xdr:col>
                    <xdr:colOff>330200</xdr:colOff>
                    <xdr:row>31</xdr:row>
                    <xdr:rowOff>25400</xdr:rowOff>
                  </to>
                </anchor>
              </controlPr>
            </control>
          </mc:Choice>
        </mc:AlternateContent>
        <mc:AlternateContent xmlns:mc="http://schemas.openxmlformats.org/markup-compatibility/2006">
          <mc:Choice Requires="x14">
            <control shapeId="172765" r:id="rId732" name="Check Box 733">
              <controlPr defaultSize="0" autoFill="0" autoLine="0" autoPict="0">
                <anchor moveWithCells="1">
                  <from>
                    <xdr:col>20</xdr:col>
                    <xdr:colOff>25400</xdr:colOff>
                    <xdr:row>30</xdr:row>
                    <xdr:rowOff>139700</xdr:rowOff>
                  </from>
                  <to>
                    <xdr:col>20</xdr:col>
                    <xdr:colOff>330200</xdr:colOff>
                    <xdr:row>32</xdr:row>
                    <xdr:rowOff>25400</xdr:rowOff>
                  </to>
                </anchor>
              </controlPr>
            </control>
          </mc:Choice>
        </mc:AlternateContent>
        <mc:AlternateContent xmlns:mc="http://schemas.openxmlformats.org/markup-compatibility/2006">
          <mc:Choice Requires="x14">
            <control shapeId="172766" r:id="rId733" name="Check Box 734">
              <controlPr defaultSize="0" autoFill="0" autoLine="0" autoPict="0">
                <anchor moveWithCells="1">
                  <from>
                    <xdr:col>20</xdr:col>
                    <xdr:colOff>25400</xdr:colOff>
                    <xdr:row>31</xdr:row>
                    <xdr:rowOff>139700</xdr:rowOff>
                  </from>
                  <to>
                    <xdr:col>20</xdr:col>
                    <xdr:colOff>330200</xdr:colOff>
                    <xdr:row>33</xdr:row>
                    <xdr:rowOff>25400</xdr:rowOff>
                  </to>
                </anchor>
              </controlPr>
            </control>
          </mc:Choice>
        </mc:AlternateContent>
        <mc:AlternateContent xmlns:mc="http://schemas.openxmlformats.org/markup-compatibility/2006">
          <mc:Choice Requires="x14">
            <control shapeId="172767" r:id="rId734" name="Check Box 735">
              <controlPr defaultSize="0" autoFill="0" autoLine="0" autoPict="0">
                <anchor moveWithCells="1">
                  <from>
                    <xdr:col>20</xdr:col>
                    <xdr:colOff>25400</xdr:colOff>
                    <xdr:row>32</xdr:row>
                    <xdr:rowOff>139700</xdr:rowOff>
                  </from>
                  <to>
                    <xdr:col>20</xdr:col>
                    <xdr:colOff>330200</xdr:colOff>
                    <xdr:row>34</xdr:row>
                    <xdr:rowOff>25400</xdr:rowOff>
                  </to>
                </anchor>
              </controlPr>
            </control>
          </mc:Choice>
        </mc:AlternateContent>
        <mc:AlternateContent xmlns:mc="http://schemas.openxmlformats.org/markup-compatibility/2006">
          <mc:Choice Requires="x14">
            <control shapeId="172768" r:id="rId735" name="Check Box 736">
              <controlPr defaultSize="0" autoFill="0" autoLine="0" autoPict="0">
                <anchor moveWithCells="1">
                  <from>
                    <xdr:col>20</xdr:col>
                    <xdr:colOff>25400</xdr:colOff>
                    <xdr:row>33</xdr:row>
                    <xdr:rowOff>139700</xdr:rowOff>
                  </from>
                  <to>
                    <xdr:col>20</xdr:col>
                    <xdr:colOff>330200</xdr:colOff>
                    <xdr:row>35</xdr:row>
                    <xdr:rowOff>25400</xdr:rowOff>
                  </to>
                </anchor>
              </controlPr>
            </control>
          </mc:Choice>
        </mc:AlternateContent>
        <mc:AlternateContent xmlns:mc="http://schemas.openxmlformats.org/markup-compatibility/2006">
          <mc:Choice Requires="x14">
            <control shapeId="172769" r:id="rId736" name="Check Box 737">
              <controlPr defaultSize="0" autoFill="0" autoLine="0" autoPict="0">
                <anchor moveWithCells="1">
                  <from>
                    <xdr:col>20</xdr:col>
                    <xdr:colOff>25400</xdr:colOff>
                    <xdr:row>34</xdr:row>
                    <xdr:rowOff>139700</xdr:rowOff>
                  </from>
                  <to>
                    <xdr:col>20</xdr:col>
                    <xdr:colOff>330200</xdr:colOff>
                    <xdr:row>36</xdr:row>
                    <xdr:rowOff>25400</xdr:rowOff>
                  </to>
                </anchor>
              </controlPr>
            </control>
          </mc:Choice>
        </mc:AlternateContent>
        <mc:AlternateContent xmlns:mc="http://schemas.openxmlformats.org/markup-compatibility/2006">
          <mc:Choice Requires="x14">
            <control shapeId="172770" r:id="rId737" name="Check Box 738">
              <controlPr defaultSize="0" autoFill="0" autoLine="0" autoPict="0">
                <anchor moveWithCells="1">
                  <from>
                    <xdr:col>20</xdr:col>
                    <xdr:colOff>25400</xdr:colOff>
                    <xdr:row>35</xdr:row>
                    <xdr:rowOff>139700</xdr:rowOff>
                  </from>
                  <to>
                    <xdr:col>20</xdr:col>
                    <xdr:colOff>330200</xdr:colOff>
                    <xdr:row>37</xdr:row>
                    <xdr:rowOff>25400</xdr:rowOff>
                  </to>
                </anchor>
              </controlPr>
            </control>
          </mc:Choice>
        </mc:AlternateContent>
        <mc:AlternateContent xmlns:mc="http://schemas.openxmlformats.org/markup-compatibility/2006">
          <mc:Choice Requires="x14">
            <control shapeId="172771" r:id="rId738" name="Check Box 739">
              <controlPr defaultSize="0" autoFill="0" autoLine="0" autoPict="0">
                <anchor moveWithCells="1">
                  <from>
                    <xdr:col>20</xdr:col>
                    <xdr:colOff>25400</xdr:colOff>
                    <xdr:row>36</xdr:row>
                    <xdr:rowOff>139700</xdr:rowOff>
                  </from>
                  <to>
                    <xdr:col>20</xdr:col>
                    <xdr:colOff>330200</xdr:colOff>
                    <xdr:row>38</xdr:row>
                    <xdr:rowOff>25400</xdr:rowOff>
                  </to>
                </anchor>
              </controlPr>
            </control>
          </mc:Choice>
        </mc:AlternateContent>
        <mc:AlternateContent xmlns:mc="http://schemas.openxmlformats.org/markup-compatibility/2006">
          <mc:Choice Requires="x14">
            <control shapeId="172772" r:id="rId739" name="Check Box 740">
              <controlPr defaultSize="0" autoFill="0" autoLine="0" autoPict="0">
                <anchor moveWithCells="1">
                  <from>
                    <xdr:col>20</xdr:col>
                    <xdr:colOff>25400</xdr:colOff>
                    <xdr:row>37</xdr:row>
                    <xdr:rowOff>139700</xdr:rowOff>
                  </from>
                  <to>
                    <xdr:col>20</xdr:col>
                    <xdr:colOff>330200</xdr:colOff>
                    <xdr:row>39</xdr:row>
                    <xdr:rowOff>25400</xdr:rowOff>
                  </to>
                </anchor>
              </controlPr>
            </control>
          </mc:Choice>
        </mc:AlternateContent>
        <mc:AlternateContent xmlns:mc="http://schemas.openxmlformats.org/markup-compatibility/2006">
          <mc:Choice Requires="x14">
            <control shapeId="172773" r:id="rId740" name="Check Box 741">
              <controlPr defaultSize="0" autoFill="0" autoLine="0" autoPict="0">
                <anchor moveWithCells="1">
                  <from>
                    <xdr:col>20</xdr:col>
                    <xdr:colOff>25400</xdr:colOff>
                    <xdr:row>38</xdr:row>
                    <xdr:rowOff>139700</xdr:rowOff>
                  </from>
                  <to>
                    <xdr:col>20</xdr:col>
                    <xdr:colOff>330200</xdr:colOff>
                    <xdr:row>40</xdr:row>
                    <xdr:rowOff>25400</xdr:rowOff>
                  </to>
                </anchor>
              </controlPr>
            </control>
          </mc:Choice>
        </mc:AlternateContent>
        <mc:AlternateContent xmlns:mc="http://schemas.openxmlformats.org/markup-compatibility/2006">
          <mc:Choice Requires="x14">
            <control shapeId="172774" r:id="rId741" name="Check Box 742">
              <controlPr defaultSize="0" autoFill="0" autoLine="0" autoPict="0">
                <anchor moveWithCells="1">
                  <from>
                    <xdr:col>20</xdr:col>
                    <xdr:colOff>25400</xdr:colOff>
                    <xdr:row>39</xdr:row>
                    <xdr:rowOff>139700</xdr:rowOff>
                  </from>
                  <to>
                    <xdr:col>20</xdr:col>
                    <xdr:colOff>330200</xdr:colOff>
                    <xdr:row>41</xdr:row>
                    <xdr:rowOff>25400</xdr:rowOff>
                  </to>
                </anchor>
              </controlPr>
            </control>
          </mc:Choice>
        </mc:AlternateContent>
        <mc:AlternateContent xmlns:mc="http://schemas.openxmlformats.org/markup-compatibility/2006">
          <mc:Choice Requires="x14">
            <control shapeId="172775" r:id="rId742" name="Check Box 743">
              <controlPr defaultSize="0" autoFill="0" autoLine="0" autoPict="0">
                <anchor moveWithCells="1">
                  <from>
                    <xdr:col>20</xdr:col>
                    <xdr:colOff>25400</xdr:colOff>
                    <xdr:row>40</xdr:row>
                    <xdr:rowOff>139700</xdr:rowOff>
                  </from>
                  <to>
                    <xdr:col>20</xdr:col>
                    <xdr:colOff>330200</xdr:colOff>
                    <xdr:row>42</xdr:row>
                    <xdr:rowOff>25400</xdr:rowOff>
                  </to>
                </anchor>
              </controlPr>
            </control>
          </mc:Choice>
        </mc:AlternateContent>
        <mc:AlternateContent xmlns:mc="http://schemas.openxmlformats.org/markup-compatibility/2006">
          <mc:Choice Requires="x14">
            <control shapeId="172776" r:id="rId743" name="Check Box 744">
              <controlPr defaultSize="0" autoFill="0" autoLine="0" autoPict="0">
                <anchor moveWithCells="1">
                  <from>
                    <xdr:col>20</xdr:col>
                    <xdr:colOff>25400</xdr:colOff>
                    <xdr:row>41</xdr:row>
                    <xdr:rowOff>139700</xdr:rowOff>
                  </from>
                  <to>
                    <xdr:col>20</xdr:col>
                    <xdr:colOff>330200</xdr:colOff>
                    <xdr:row>43</xdr:row>
                    <xdr:rowOff>25400</xdr:rowOff>
                  </to>
                </anchor>
              </controlPr>
            </control>
          </mc:Choice>
        </mc:AlternateContent>
        <mc:AlternateContent xmlns:mc="http://schemas.openxmlformats.org/markup-compatibility/2006">
          <mc:Choice Requires="x14">
            <control shapeId="172777" r:id="rId744" name="Check Box 745">
              <controlPr defaultSize="0" autoFill="0" autoLine="0" autoPict="0">
                <anchor moveWithCells="1">
                  <from>
                    <xdr:col>20</xdr:col>
                    <xdr:colOff>25400</xdr:colOff>
                    <xdr:row>42</xdr:row>
                    <xdr:rowOff>139700</xdr:rowOff>
                  </from>
                  <to>
                    <xdr:col>20</xdr:col>
                    <xdr:colOff>330200</xdr:colOff>
                    <xdr:row>44</xdr:row>
                    <xdr:rowOff>25400</xdr:rowOff>
                  </to>
                </anchor>
              </controlPr>
            </control>
          </mc:Choice>
        </mc:AlternateContent>
        <mc:AlternateContent xmlns:mc="http://schemas.openxmlformats.org/markup-compatibility/2006">
          <mc:Choice Requires="x14">
            <control shapeId="172778" r:id="rId745" name="Check Box 746">
              <controlPr defaultSize="0" autoFill="0" autoLine="0" autoPict="0">
                <anchor moveWithCells="1">
                  <from>
                    <xdr:col>20</xdr:col>
                    <xdr:colOff>25400</xdr:colOff>
                    <xdr:row>43</xdr:row>
                    <xdr:rowOff>139700</xdr:rowOff>
                  </from>
                  <to>
                    <xdr:col>20</xdr:col>
                    <xdr:colOff>330200</xdr:colOff>
                    <xdr:row>45</xdr:row>
                    <xdr:rowOff>25400</xdr:rowOff>
                  </to>
                </anchor>
              </controlPr>
            </control>
          </mc:Choice>
        </mc:AlternateContent>
        <mc:AlternateContent xmlns:mc="http://schemas.openxmlformats.org/markup-compatibility/2006">
          <mc:Choice Requires="x14">
            <control shapeId="172779" r:id="rId746" name="Check Box 747">
              <controlPr defaultSize="0" autoFill="0" autoLine="0" autoPict="0">
                <anchor moveWithCells="1">
                  <from>
                    <xdr:col>20</xdr:col>
                    <xdr:colOff>25400</xdr:colOff>
                    <xdr:row>44</xdr:row>
                    <xdr:rowOff>139700</xdr:rowOff>
                  </from>
                  <to>
                    <xdr:col>20</xdr:col>
                    <xdr:colOff>330200</xdr:colOff>
                    <xdr:row>46</xdr:row>
                    <xdr:rowOff>25400</xdr:rowOff>
                  </to>
                </anchor>
              </controlPr>
            </control>
          </mc:Choice>
        </mc:AlternateContent>
        <mc:AlternateContent xmlns:mc="http://schemas.openxmlformats.org/markup-compatibility/2006">
          <mc:Choice Requires="x14">
            <control shapeId="172780" r:id="rId747" name="Check Box 748">
              <controlPr defaultSize="0" autoFill="0" autoLine="0" autoPict="0">
                <anchor moveWithCells="1">
                  <from>
                    <xdr:col>20</xdr:col>
                    <xdr:colOff>25400</xdr:colOff>
                    <xdr:row>45</xdr:row>
                    <xdr:rowOff>139700</xdr:rowOff>
                  </from>
                  <to>
                    <xdr:col>20</xdr:col>
                    <xdr:colOff>330200</xdr:colOff>
                    <xdr:row>47</xdr:row>
                    <xdr:rowOff>25400</xdr:rowOff>
                  </to>
                </anchor>
              </controlPr>
            </control>
          </mc:Choice>
        </mc:AlternateContent>
        <mc:AlternateContent xmlns:mc="http://schemas.openxmlformats.org/markup-compatibility/2006">
          <mc:Choice Requires="x14">
            <control shapeId="172781" r:id="rId748" name="Check Box 749">
              <controlPr defaultSize="0" autoFill="0" autoLine="0" autoPict="0">
                <anchor moveWithCells="1">
                  <from>
                    <xdr:col>20</xdr:col>
                    <xdr:colOff>25400</xdr:colOff>
                    <xdr:row>46</xdr:row>
                    <xdr:rowOff>139700</xdr:rowOff>
                  </from>
                  <to>
                    <xdr:col>20</xdr:col>
                    <xdr:colOff>330200</xdr:colOff>
                    <xdr:row>48</xdr:row>
                    <xdr:rowOff>25400</xdr:rowOff>
                  </to>
                </anchor>
              </controlPr>
            </control>
          </mc:Choice>
        </mc:AlternateContent>
        <mc:AlternateContent xmlns:mc="http://schemas.openxmlformats.org/markup-compatibility/2006">
          <mc:Choice Requires="x14">
            <control shapeId="172782" r:id="rId749" name="Check Box 750">
              <controlPr defaultSize="0" autoFill="0" autoLine="0" autoPict="0">
                <anchor moveWithCells="1">
                  <from>
                    <xdr:col>20</xdr:col>
                    <xdr:colOff>25400</xdr:colOff>
                    <xdr:row>47</xdr:row>
                    <xdr:rowOff>139700</xdr:rowOff>
                  </from>
                  <to>
                    <xdr:col>20</xdr:col>
                    <xdr:colOff>330200</xdr:colOff>
                    <xdr:row>49</xdr:row>
                    <xdr:rowOff>25400</xdr:rowOff>
                  </to>
                </anchor>
              </controlPr>
            </control>
          </mc:Choice>
        </mc:AlternateContent>
        <mc:AlternateContent xmlns:mc="http://schemas.openxmlformats.org/markup-compatibility/2006">
          <mc:Choice Requires="x14">
            <control shapeId="172783" r:id="rId750" name="Check Box 751">
              <controlPr defaultSize="0" autoFill="0" autoLine="0" autoPict="0">
                <anchor moveWithCells="1">
                  <from>
                    <xdr:col>20</xdr:col>
                    <xdr:colOff>25400</xdr:colOff>
                    <xdr:row>48</xdr:row>
                    <xdr:rowOff>139700</xdr:rowOff>
                  </from>
                  <to>
                    <xdr:col>20</xdr:col>
                    <xdr:colOff>330200</xdr:colOff>
                    <xdr:row>50</xdr:row>
                    <xdr:rowOff>25400</xdr:rowOff>
                  </to>
                </anchor>
              </controlPr>
            </control>
          </mc:Choice>
        </mc:AlternateContent>
        <mc:AlternateContent xmlns:mc="http://schemas.openxmlformats.org/markup-compatibility/2006">
          <mc:Choice Requires="x14">
            <control shapeId="172784" r:id="rId751" name="Check Box 752">
              <controlPr defaultSize="0" autoFill="0" autoLine="0" autoPict="0">
                <anchor moveWithCells="1">
                  <from>
                    <xdr:col>20</xdr:col>
                    <xdr:colOff>25400</xdr:colOff>
                    <xdr:row>49</xdr:row>
                    <xdr:rowOff>139700</xdr:rowOff>
                  </from>
                  <to>
                    <xdr:col>20</xdr:col>
                    <xdr:colOff>330200</xdr:colOff>
                    <xdr:row>51</xdr:row>
                    <xdr:rowOff>25400</xdr:rowOff>
                  </to>
                </anchor>
              </controlPr>
            </control>
          </mc:Choice>
        </mc:AlternateContent>
        <mc:AlternateContent xmlns:mc="http://schemas.openxmlformats.org/markup-compatibility/2006">
          <mc:Choice Requires="x14">
            <control shapeId="172785" r:id="rId752" name="Check Box 753">
              <controlPr defaultSize="0" autoFill="0" autoLine="0" autoPict="0">
                <anchor moveWithCells="1">
                  <from>
                    <xdr:col>20</xdr:col>
                    <xdr:colOff>25400</xdr:colOff>
                    <xdr:row>50</xdr:row>
                    <xdr:rowOff>139700</xdr:rowOff>
                  </from>
                  <to>
                    <xdr:col>20</xdr:col>
                    <xdr:colOff>330200</xdr:colOff>
                    <xdr:row>52</xdr:row>
                    <xdr:rowOff>25400</xdr:rowOff>
                  </to>
                </anchor>
              </controlPr>
            </control>
          </mc:Choice>
        </mc:AlternateContent>
        <mc:AlternateContent xmlns:mc="http://schemas.openxmlformats.org/markup-compatibility/2006">
          <mc:Choice Requires="x14">
            <control shapeId="172786" r:id="rId753" name="Check Box 754">
              <controlPr defaultSize="0" autoFill="0" autoLine="0" autoPict="0">
                <anchor moveWithCells="1">
                  <from>
                    <xdr:col>20</xdr:col>
                    <xdr:colOff>25400</xdr:colOff>
                    <xdr:row>51</xdr:row>
                    <xdr:rowOff>139700</xdr:rowOff>
                  </from>
                  <to>
                    <xdr:col>20</xdr:col>
                    <xdr:colOff>330200</xdr:colOff>
                    <xdr:row>53</xdr:row>
                    <xdr:rowOff>25400</xdr:rowOff>
                  </to>
                </anchor>
              </controlPr>
            </control>
          </mc:Choice>
        </mc:AlternateContent>
        <mc:AlternateContent xmlns:mc="http://schemas.openxmlformats.org/markup-compatibility/2006">
          <mc:Choice Requires="x14">
            <control shapeId="172787" r:id="rId754" name="Check Box 755">
              <controlPr defaultSize="0" autoFill="0" autoLine="0" autoPict="0">
                <anchor moveWithCells="1">
                  <from>
                    <xdr:col>20</xdr:col>
                    <xdr:colOff>25400</xdr:colOff>
                    <xdr:row>52</xdr:row>
                    <xdr:rowOff>139700</xdr:rowOff>
                  </from>
                  <to>
                    <xdr:col>20</xdr:col>
                    <xdr:colOff>330200</xdr:colOff>
                    <xdr:row>54</xdr:row>
                    <xdr:rowOff>25400</xdr:rowOff>
                  </to>
                </anchor>
              </controlPr>
            </control>
          </mc:Choice>
        </mc:AlternateContent>
        <mc:AlternateContent xmlns:mc="http://schemas.openxmlformats.org/markup-compatibility/2006">
          <mc:Choice Requires="x14">
            <control shapeId="172788" r:id="rId755" name="Check Box 756">
              <controlPr defaultSize="0" autoFill="0" autoLine="0" autoPict="0">
                <anchor moveWithCells="1">
                  <from>
                    <xdr:col>20</xdr:col>
                    <xdr:colOff>25400</xdr:colOff>
                    <xdr:row>53</xdr:row>
                    <xdr:rowOff>139700</xdr:rowOff>
                  </from>
                  <to>
                    <xdr:col>20</xdr:col>
                    <xdr:colOff>330200</xdr:colOff>
                    <xdr:row>55</xdr:row>
                    <xdr:rowOff>25400</xdr:rowOff>
                  </to>
                </anchor>
              </controlPr>
            </control>
          </mc:Choice>
        </mc:AlternateContent>
        <mc:AlternateContent xmlns:mc="http://schemas.openxmlformats.org/markup-compatibility/2006">
          <mc:Choice Requires="x14">
            <control shapeId="172789" r:id="rId756" name="Check Box 757">
              <controlPr defaultSize="0" autoFill="0" autoLine="0" autoPict="0">
                <anchor moveWithCells="1">
                  <from>
                    <xdr:col>20</xdr:col>
                    <xdr:colOff>25400</xdr:colOff>
                    <xdr:row>54</xdr:row>
                    <xdr:rowOff>139700</xdr:rowOff>
                  </from>
                  <to>
                    <xdr:col>20</xdr:col>
                    <xdr:colOff>330200</xdr:colOff>
                    <xdr:row>56</xdr:row>
                    <xdr:rowOff>25400</xdr:rowOff>
                  </to>
                </anchor>
              </controlPr>
            </control>
          </mc:Choice>
        </mc:AlternateContent>
        <mc:AlternateContent xmlns:mc="http://schemas.openxmlformats.org/markup-compatibility/2006">
          <mc:Choice Requires="x14">
            <control shapeId="172790" r:id="rId757" name="Check Box 758">
              <controlPr defaultSize="0" autoFill="0" autoLine="0" autoPict="0">
                <anchor moveWithCells="1">
                  <from>
                    <xdr:col>20</xdr:col>
                    <xdr:colOff>25400</xdr:colOff>
                    <xdr:row>55</xdr:row>
                    <xdr:rowOff>139700</xdr:rowOff>
                  </from>
                  <to>
                    <xdr:col>20</xdr:col>
                    <xdr:colOff>330200</xdr:colOff>
                    <xdr:row>57</xdr:row>
                    <xdr:rowOff>25400</xdr:rowOff>
                  </to>
                </anchor>
              </controlPr>
            </control>
          </mc:Choice>
        </mc:AlternateContent>
        <mc:AlternateContent xmlns:mc="http://schemas.openxmlformats.org/markup-compatibility/2006">
          <mc:Choice Requires="x14">
            <control shapeId="172791" r:id="rId758" name="Check Box 759">
              <controlPr defaultSize="0" autoFill="0" autoLine="0" autoPict="0">
                <anchor moveWithCells="1">
                  <from>
                    <xdr:col>20</xdr:col>
                    <xdr:colOff>25400</xdr:colOff>
                    <xdr:row>56</xdr:row>
                    <xdr:rowOff>139700</xdr:rowOff>
                  </from>
                  <to>
                    <xdr:col>20</xdr:col>
                    <xdr:colOff>330200</xdr:colOff>
                    <xdr:row>58</xdr:row>
                    <xdr:rowOff>25400</xdr:rowOff>
                  </to>
                </anchor>
              </controlPr>
            </control>
          </mc:Choice>
        </mc:AlternateContent>
        <mc:AlternateContent xmlns:mc="http://schemas.openxmlformats.org/markup-compatibility/2006">
          <mc:Choice Requires="x14">
            <control shapeId="172792" r:id="rId759" name="Check Box 760">
              <controlPr defaultSize="0" autoFill="0" autoLine="0" autoPict="0">
                <anchor moveWithCells="1">
                  <from>
                    <xdr:col>20</xdr:col>
                    <xdr:colOff>25400</xdr:colOff>
                    <xdr:row>57</xdr:row>
                    <xdr:rowOff>139700</xdr:rowOff>
                  </from>
                  <to>
                    <xdr:col>20</xdr:col>
                    <xdr:colOff>330200</xdr:colOff>
                    <xdr:row>59</xdr:row>
                    <xdr:rowOff>25400</xdr:rowOff>
                  </to>
                </anchor>
              </controlPr>
            </control>
          </mc:Choice>
        </mc:AlternateContent>
        <mc:AlternateContent xmlns:mc="http://schemas.openxmlformats.org/markup-compatibility/2006">
          <mc:Choice Requires="x14">
            <control shapeId="172793" r:id="rId760" name="Check Box 761">
              <controlPr defaultSize="0" autoFill="0" autoLine="0" autoPict="0">
                <anchor moveWithCells="1">
                  <from>
                    <xdr:col>20</xdr:col>
                    <xdr:colOff>25400</xdr:colOff>
                    <xdr:row>58</xdr:row>
                    <xdr:rowOff>139700</xdr:rowOff>
                  </from>
                  <to>
                    <xdr:col>20</xdr:col>
                    <xdr:colOff>330200</xdr:colOff>
                    <xdr:row>60</xdr:row>
                    <xdr:rowOff>25400</xdr:rowOff>
                  </to>
                </anchor>
              </controlPr>
            </control>
          </mc:Choice>
        </mc:AlternateContent>
        <mc:AlternateContent xmlns:mc="http://schemas.openxmlformats.org/markup-compatibility/2006">
          <mc:Choice Requires="x14">
            <control shapeId="172794" r:id="rId761" name="Check Box 762">
              <controlPr defaultSize="0" autoFill="0" autoLine="0" autoPict="0">
                <anchor moveWithCells="1">
                  <from>
                    <xdr:col>20</xdr:col>
                    <xdr:colOff>25400</xdr:colOff>
                    <xdr:row>59</xdr:row>
                    <xdr:rowOff>139700</xdr:rowOff>
                  </from>
                  <to>
                    <xdr:col>20</xdr:col>
                    <xdr:colOff>330200</xdr:colOff>
                    <xdr:row>61</xdr:row>
                    <xdr:rowOff>25400</xdr:rowOff>
                  </to>
                </anchor>
              </controlPr>
            </control>
          </mc:Choice>
        </mc:AlternateContent>
        <mc:AlternateContent xmlns:mc="http://schemas.openxmlformats.org/markup-compatibility/2006">
          <mc:Choice Requires="x14">
            <control shapeId="172795" r:id="rId762" name="Check Box 763">
              <controlPr defaultSize="0" autoFill="0" autoLine="0" autoPict="0">
                <anchor moveWithCells="1">
                  <from>
                    <xdr:col>20</xdr:col>
                    <xdr:colOff>25400</xdr:colOff>
                    <xdr:row>60</xdr:row>
                    <xdr:rowOff>139700</xdr:rowOff>
                  </from>
                  <to>
                    <xdr:col>20</xdr:col>
                    <xdr:colOff>330200</xdr:colOff>
                    <xdr:row>62</xdr:row>
                    <xdr:rowOff>25400</xdr:rowOff>
                  </to>
                </anchor>
              </controlPr>
            </control>
          </mc:Choice>
        </mc:AlternateContent>
        <mc:AlternateContent xmlns:mc="http://schemas.openxmlformats.org/markup-compatibility/2006">
          <mc:Choice Requires="x14">
            <control shapeId="172796" r:id="rId763" name="Check Box 764">
              <controlPr defaultSize="0" autoFill="0" autoLine="0" autoPict="0">
                <anchor moveWithCells="1">
                  <from>
                    <xdr:col>20</xdr:col>
                    <xdr:colOff>25400</xdr:colOff>
                    <xdr:row>61</xdr:row>
                    <xdr:rowOff>139700</xdr:rowOff>
                  </from>
                  <to>
                    <xdr:col>20</xdr:col>
                    <xdr:colOff>330200</xdr:colOff>
                    <xdr:row>63</xdr:row>
                    <xdr:rowOff>25400</xdr:rowOff>
                  </to>
                </anchor>
              </controlPr>
            </control>
          </mc:Choice>
        </mc:AlternateContent>
        <mc:AlternateContent xmlns:mc="http://schemas.openxmlformats.org/markup-compatibility/2006">
          <mc:Choice Requires="x14">
            <control shapeId="172797" r:id="rId764" name="Check Box 765">
              <controlPr defaultSize="0" autoFill="0" autoLine="0" autoPict="0">
                <anchor moveWithCells="1">
                  <from>
                    <xdr:col>20</xdr:col>
                    <xdr:colOff>25400</xdr:colOff>
                    <xdr:row>62</xdr:row>
                    <xdr:rowOff>139700</xdr:rowOff>
                  </from>
                  <to>
                    <xdr:col>20</xdr:col>
                    <xdr:colOff>330200</xdr:colOff>
                    <xdr:row>64</xdr:row>
                    <xdr:rowOff>25400</xdr:rowOff>
                  </to>
                </anchor>
              </controlPr>
            </control>
          </mc:Choice>
        </mc:AlternateContent>
        <mc:AlternateContent xmlns:mc="http://schemas.openxmlformats.org/markup-compatibility/2006">
          <mc:Choice Requires="x14">
            <control shapeId="172798" r:id="rId765" name="Check Box 766">
              <controlPr defaultSize="0" autoFill="0" autoLine="0" autoPict="0">
                <anchor moveWithCells="1">
                  <from>
                    <xdr:col>20</xdr:col>
                    <xdr:colOff>25400</xdr:colOff>
                    <xdr:row>63</xdr:row>
                    <xdr:rowOff>139700</xdr:rowOff>
                  </from>
                  <to>
                    <xdr:col>20</xdr:col>
                    <xdr:colOff>330200</xdr:colOff>
                    <xdr:row>65</xdr:row>
                    <xdr:rowOff>25400</xdr:rowOff>
                  </to>
                </anchor>
              </controlPr>
            </control>
          </mc:Choice>
        </mc:AlternateContent>
        <mc:AlternateContent xmlns:mc="http://schemas.openxmlformats.org/markup-compatibility/2006">
          <mc:Choice Requires="x14">
            <control shapeId="172799" r:id="rId766" name="Check Box 767">
              <controlPr defaultSize="0" autoFill="0" autoLine="0" autoPict="0">
                <anchor moveWithCells="1">
                  <from>
                    <xdr:col>20</xdr:col>
                    <xdr:colOff>25400</xdr:colOff>
                    <xdr:row>64</xdr:row>
                    <xdr:rowOff>139700</xdr:rowOff>
                  </from>
                  <to>
                    <xdr:col>20</xdr:col>
                    <xdr:colOff>330200</xdr:colOff>
                    <xdr:row>66</xdr:row>
                    <xdr:rowOff>25400</xdr:rowOff>
                  </to>
                </anchor>
              </controlPr>
            </control>
          </mc:Choice>
        </mc:AlternateContent>
        <mc:AlternateContent xmlns:mc="http://schemas.openxmlformats.org/markup-compatibility/2006">
          <mc:Choice Requires="x14">
            <control shapeId="172800" r:id="rId767" name="Check Box 768">
              <controlPr defaultSize="0" autoFill="0" autoLine="0" autoPict="0">
                <anchor moveWithCells="1">
                  <from>
                    <xdr:col>20</xdr:col>
                    <xdr:colOff>25400</xdr:colOff>
                    <xdr:row>65</xdr:row>
                    <xdr:rowOff>139700</xdr:rowOff>
                  </from>
                  <to>
                    <xdr:col>20</xdr:col>
                    <xdr:colOff>330200</xdr:colOff>
                    <xdr:row>67</xdr:row>
                    <xdr:rowOff>25400</xdr:rowOff>
                  </to>
                </anchor>
              </controlPr>
            </control>
          </mc:Choice>
        </mc:AlternateContent>
        <mc:AlternateContent xmlns:mc="http://schemas.openxmlformats.org/markup-compatibility/2006">
          <mc:Choice Requires="x14">
            <control shapeId="172801" r:id="rId768" name="Check Box 769">
              <controlPr defaultSize="0" autoFill="0" autoLine="0" autoPict="0">
                <anchor moveWithCells="1">
                  <from>
                    <xdr:col>20</xdr:col>
                    <xdr:colOff>25400</xdr:colOff>
                    <xdr:row>66</xdr:row>
                    <xdr:rowOff>139700</xdr:rowOff>
                  </from>
                  <to>
                    <xdr:col>20</xdr:col>
                    <xdr:colOff>330200</xdr:colOff>
                    <xdr:row>68</xdr:row>
                    <xdr:rowOff>25400</xdr:rowOff>
                  </to>
                </anchor>
              </controlPr>
            </control>
          </mc:Choice>
        </mc:AlternateContent>
        <mc:AlternateContent xmlns:mc="http://schemas.openxmlformats.org/markup-compatibility/2006">
          <mc:Choice Requires="x14">
            <control shapeId="172802" r:id="rId769" name="Check Box 770">
              <controlPr defaultSize="0" autoFill="0" autoLine="0" autoPict="0">
                <anchor moveWithCells="1">
                  <from>
                    <xdr:col>20</xdr:col>
                    <xdr:colOff>25400</xdr:colOff>
                    <xdr:row>67</xdr:row>
                    <xdr:rowOff>139700</xdr:rowOff>
                  </from>
                  <to>
                    <xdr:col>20</xdr:col>
                    <xdr:colOff>330200</xdr:colOff>
                    <xdr:row>69</xdr:row>
                    <xdr:rowOff>25400</xdr:rowOff>
                  </to>
                </anchor>
              </controlPr>
            </control>
          </mc:Choice>
        </mc:AlternateContent>
        <mc:AlternateContent xmlns:mc="http://schemas.openxmlformats.org/markup-compatibility/2006">
          <mc:Choice Requires="x14">
            <control shapeId="172803" r:id="rId770" name="Check Box 771">
              <controlPr defaultSize="0" autoFill="0" autoLine="0" autoPict="0">
                <anchor moveWithCells="1">
                  <from>
                    <xdr:col>20</xdr:col>
                    <xdr:colOff>25400</xdr:colOff>
                    <xdr:row>68</xdr:row>
                    <xdr:rowOff>139700</xdr:rowOff>
                  </from>
                  <to>
                    <xdr:col>20</xdr:col>
                    <xdr:colOff>330200</xdr:colOff>
                    <xdr:row>70</xdr:row>
                    <xdr:rowOff>25400</xdr:rowOff>
                  </to>
                </anchor>
              </controlPr>
            </control>
          </mc:Choice>
        </mc:AlternateContent>
        <mc:AlternateContent xmlns:mc="http://schemas.openxmlformats.org/markup-compatibility/2006">
          <mc:Choice Requires="x14">
            <control shapeId="172804" r:id="rId771" name="Check Box 772">
              <controlPr defaultSize="0" autoFill="0" autoLine="0" autoPict="0">
                <anchor moveWithCells="1">
                  <from>
                    <xdr:col>20</xdr:col>
                    <xdr:colOff>25400</xdr:colOff>
                    <xdr:row>69</xdr:row>
                    <xdr:rowOff>139700</xdr:rowOff>
                  </from>
                  <to>
                    <xdr:col>20</xdr:col>
                    <xdr:colOff>330200</xdr:colOff>
                    <xdr:row>71</xdr:row>
                    <xdr:rowOff>25400</xdr:rowOff>
                  </to>
                </anchor>
              </controlPr>
            </control>
          </mc:Choice>
        </mc:AlternateContent>
        <mc:AlternateContent xmlns:mc="http://schemas.openxmlformats.org/markup-compatibility/2006">
          <mc:Choice Requires="x14">
            <control shapeId="172805" r:id="rId772" name="Check Box 773">
              <controlPr defaultSize="0" autoFill="0" autoLine="0" autoPict="0">
                <anchor moveWithCells="1">
                  <from>
                    <xdr:col>20</xdr:col>
                    <xdr:colOff>25400</xdr:colOff>
                    <xdr:row>70</xdr:row>
                    <xdr:rowOff>139700</xdr:rowOff>
                  </from>
                  <to>
                    <xdr:col>20</xdr:col>
                    <xdr:colOff>330200</xdr:colOff>
                    <xdr:row>72</xdr:row>
                    <xdr:rowOff>25400</xdr:rowOff>
                  </to>
                </anchor>
              </controlPr>
            </control>
          </mc:Choice>
        </mc:AlternateContent>
        <mc:AlternateContent xmlns:mc="http://schemas.openxmlformats.org/markup-compatibility/2006">
          <mc:Choice Requires="x14">
            <control shapeId="172806" r:id="rId773" name="Check Box 774">
              <controlPr defaultSize="0" autoFill="0" autoLine="0" autoPict="0">
                <anchor moveWithCells="1">
                  <from>
                    <xdr:col>20</xdr:col>
                    <xdr:colOff>25400</xdr:colOff>
                    <xdr:row>71</xdr:row>
                    <xdr:rowOff>139700</xdr:rowOff>
                  </from>
                  <to>
                    <xdr:col>20</xdr:col>
                    <xdr:colOff>330200</xdr:colOff>
                    <xdr:row>73</xdr:row>
                    <xdr:rowOff>25400</xdr:rowOff>
                  </to>
                </anchor>
              </controlPr>
            </control>
          </mc:Choice>
        </mc:AlternateContent>
        <mc:AlternateContent xmlns:mc="http://schemas.openxmlformats.org/markup-compatibility/2006">
          <mc:Choice Requires="x14">
            <control shapeId="172807" r:id="rId774" name="Check Box 775">
              <controlPr defaultSize="0" autoFill="0" autoLine="0" autoPict="0">
                <anchor moveWithCells="1">
                  <from>
                    <xdr:col>20</xdr:col>
                    <xdr:colOff>25400</xdr:colOff>
                    <xdr:row>72</xdr:row>
                    <xdr:rowOff>139700</xdr:rowOff>
                  </from>
                  <to>
                    <xdr:col>20</xdr:col>
                    <xdr:colOff>330200</xdr:colOff>
                    <xdr:row>74</xdr:row>
                    <xdr:rowOff>25400</xdr:rowOff>
                  </to>
                </anchor>
              </controlPr>
            </control>
          </mc:Choice>
        </mc:AlternateContent>
        <mc:AlternateContent xmlns:mc="http://schemas.openxmlformats.org/markup-compatibility/2006">
          <mc:Choice Requires="x14">
            <control shapeId="172808" r:id="rId775" name="Check Box 776">
              <controlPr defaultSize="0" autoFill="0" autoLine="0" autoPict="0">
                <anchor moveWithCells="1">
                  <from>
                    <xdr:col>20</xdr:col>
                    <xdr:colOff>25400</xdr:colOff>
                    <xdr:row>73</xdr:row>
                    <xdr:rowOff>139700</xdr:rowOff>
                  </from>
                  <to>
                    <xdr:col>20</xdr:col>
                    <xdr:colOff>330200</xdr:colOff>
                    <xdr:row>75</xdr:row>
                    <xdr:rowOff>25400</xdr:rowOff>
                  </to>
                </anchor>
              </controlPr>
            </control>
          </mc:Choice>
        </mc:AlternateContent>
        <mc:AlternateContent xmlns:mc="http://schemas.openxmlformats.org/markup-compatibility/2006">
          <mc:Choice Requires="x14">
            <control shapeId="172809" r:id="rId776" name="Check Box 777">
              <controlPr defaultSize="0" autoFill="0" autoLine="0" autoPict="0">
                <anchor moveWithCells="1">
                  <from>
                    <xdr:col>20</xdr:col>
                    <xdr:colOff>25400</xdr:colOff>
                    <xdr:row>74</xdr:row>
                    <xdr:rowOff>139700</xdr:rowOff>
                  </from>
                  <to>
                    <xdr:col>20</xdr:col>
                    <xdr:colOff>330200</xdr:colOff>
                    <xdr:row>76</xdr:row>
                    <xdr:rowOff>25400</xdr:rowOff>
                  </to>
                </anchor>
              </controlPr>
            </control>
          </mc:Choice>
        </mc:AlternateContent>
        <mc:AlternateContent xmlns:mc="http://schemas.openxmlformats.org/markup-compatibility/2006">
          <mc:Choice Requires="x14">
            <control shapeId="172810" r:id="rId777" name="Check Box 778">
              <controlPr defaultSize="0" autoFill="0" autoLine="0" autoPict="0">
                <anchor moveWithCells="1">
                  <from>
                    <xdr:col>20</xdr:col>
                    <xdr:colOff>25400</xdr:colOff>
                    <xdr:row>75</xdr:row>
                    <xdr:rowOff>139700</xdr:rowOff>
                  </from>
                  <to>
                    <xdr:col>20</xdr:col>
                    <xdr:colOff>330200</xdr:colOff>
                    <xdr:row>77</xdr:row>
                    <xdr:rowOff>25400</xdr:rowOff>
                  </to>
                </anchor>
              </controlPr>
            </control>
          </mc:Choice>
        </mc:AlternateContent>
        <mc:AlternateContent xmlns:mc="http://schemas.openxmlformats.org/markup-compatibility/2006">
          <mc:Choice Requires="x14">
            <control shapeId="172811" r:id="rId778" name="Check Box 779">
              <controlPr defaultSize="0" autoFill="0" autoLine="0" autoPict="0">
                <anchor moveWithCells="1">
                  <from>
                    <xdr:col>20</xdr:col>
                    <xdr:colOff>25400</xdr:colOff>
                    <xdr:row>76</xdr:row>
                    <xdr:rowOff>139700</xdr:rowOff>
                  </from>
                  <to>
                    <xdr:col>20</xdr:col>
                    <xdr:colOff>330200</xdr:colOff>
                    <xdr:row>78</xdr:row>
                    <xdr:rowOff>25400</xdr:rowOff>
                  </to>
                </anchor>
              </controlPr>
            </control>
          </mc:Choice>
        </mc:AlternateContent>
        <mc:AlternateContent xmlns:mc="http://schemas.openxmlformats.org/markup-compatibility/2006">
          <mc:Choice Requires="x14">
            <control shapeId="172812" r:id="rId779" name="Check Box 780">
              <controlPr defaultSize="0" autoFill="0" autoLine="0" autoPict="0">
                <anchor moveWithCells="1">
                  <from>
                    <xdr:col>20</xdr:col>
                    <xdr:colOff>25400</xdr:colOff>
                    <xdr:row>77</xdr:row>
                    <xdr:rowOff>139700</xdr:rowOff>
                  </from>
                  <to>
                    <xdr:col>20</xdr:col>
                    <xdr:colOff>330200</xdr:colOff>
                    <xdr:row>79</xdr:row>
                    <xdr:rowOff>25400</xdr:rowOff>
                  </to>
                </anchor>
              </controlPr>
            </control>
          </mc:Choice>
        </mc:AlternateContent>
        <mc:AlternateContent xmlns:mc="http://schemas.openxmlformats.org/markup-compatibility/2006">
          <mc:Choice Requires="x14">
            <control shapeId="172813" r:id="rId780" name="Check Box 781">
              <controlPr defaultSize="0" autoFill="0" autoLine="0" autoPict="0">
                <anchor moveWithCells="1">
                  <from>
                    <xdr:col>20</xdr:col>
                    <xdr:colOff>25400</xdr:colOff>
                    <xdr:row>78</xdr:row>
                    <xdr:rowOff>139700</xdr:rowOff>
                  </from>
                  <to>
                    <xdr:col>20</xdr:col>
                    <xdr:colOff>330200</xdr:colOff>
                    <xdr:row>80</xdr:row>
                    <xdr:rowOff>25400</xdr:rowOff>
                  </to>
                </anchor>
              </controlPr>
            </control>
          </mc:Choice>
        </mc:AlternateContent>
        <mc:AlternateContent xmlns:mc="http://schemas.openxmlformats.org/markup-compatibility/2006">
          <mc:Choice Requires="x14">
            <control shapeId="172814" r:id="rId781" name="Check Box 782">
              <controlPr defaultSize="0" autoFill="0" autoLine="0" autoPict="0">
                <anchor moveWithCells="1">
                  <from>
                    <xdr:col>20</xdr:col>
                    <xdr:colOff>25400</xdr:colOff>
                    <xdr:row>79</xdr:row>
                    <xdr:rowOff>139700</xdr:rowOff>
                  </from>
                  <to>
                    <xdr:col>20</xdr:col>
                    <xdr:colOff>330200</xdr:colOff>
                    <xdr:row>81</xdr:row>
                    <xdr:rowOff>25400</xdr:rowOff>
                  </to>
                </anchor>
              </controlPr>
            </control>
          </mc:Choice>
        </mc:AlternateContent>
        <mc:AlternateContent xmlns:mc="http://schemas.openxmlformats.org/markup-compatibility/2006">
          <mc:Choice Requires="x14">
            <control shapeId="172815" r:id="rId782" name="Check Box 783">
              <controlPr defaultSize="0" autoFill="0" autoLine="0" autoPict="0">
                <anchor moveWithCells="1">
                  <from>
                    <xdr:col>20</xdr:col>
                    <xdr:colOff>25400</xdr:colOff>
                    <xdr:row>80</xdr:row>
                    <xdr:rowOff>139700</xdr:rowOff>
                  </from>
                  <to>
                    <xdr:col>20</xdr:col>
                    <xdr:colOff>330200</xdr:colOff>
                    <xdr:row>82</xdr:row>
                    <xdr:rowOff>25400</xdr:rowOff>
                  </to>
                </anchor>
              </controlPr>
            </control>
          </mc:Choice>
        </mc:AlternateContent>
        <mc:AlternateContent xmlns:mc="http://schemas.openxmlformats.org/markup-compatibility/2006">
          <mc:Choice Requires="x14">
            <control shapeId="172816" r:id="rId783" name="Check Box 784">
              <controlPr defaultSize="0" autoFill="0" autoLine="0" autoPict="0">
                <anchor moveWithCells="1">
                  <from>
                    <xdr:col>20</xdr:col>
                    <xdr:colOff>25400</xdr:colOff>
                    <xdr:row>81</xdr:row>
                    <xdr:rowOff>139700</xdr:rowOff>
                  </from>
                  <to>
                    <xdr:col>20</xdr:col>
                    <xdr:colOff>330200</xdr:colOff>
                    <xdr:row>83</xdr:row>
                    <xdr:rowOff>25400</xdr:rowOff>
                  </to>
                </anchor>
              </controlPr>
            </control>
          </mc:Choice>
        </mc:AlternateContent>
        <mc:AlternateContent xmlns:mc="http://schemas.openxmlformats.org/markup-compatibility/2006">
          <mc:Choice Requires="x14">
            <control shapeId="172817" r:id="rId784" name="Check Box 785">
              <controlPr defaultSize="0" autoFill="0" autoLine="0" autoPict="0">
                <anchor moveWithCells="1">
                  <from>
                    <xdr:col>20</xdr:col>
                    <xdr:colOff>25400</xdr:colOff>
                    <xdr:row>82</xdr:row>
                    <xdr:rowOff>139700</xdr:rowOff>
                  </from>
                  <to>
                    <xdr:col>20</xdr:col>
                    <xdr:colOff>330200</xdr:colOff>
                    <xdr:row>84</xdr:row>
                    <xdr:rowOff>25400</xdr:rowOff>
                  </to>
                </anchor>
              </controlPr>
            </control>
          </mc:Choice>
        </mc:AlternateContent>
        <mc:AlternateContent xmlns:mc="http://schemas.openxmlformats.org/markup-compatibility/2006">
          <mc:Choice Requires="x14">
            <control shapeId="172818" r:id="rId785" name="Check Box 786">
              <controlPr defaultSize="0" autoFill="0" autoLine="0" autoPict="0">
                <anchor moveWithCells="1">
                  <from>
                    <xdr:col>20</xdr:col>
                    <xdr:colOff>25400</xdr:colOff>
                    <xdr:row>83</xdr:row>
                    <xdr:rowOff>139700</xdr:rowOff>
                  </from>
                  <to>
                    <xdr:col>20</xdr:col>
                    <xdr:colOff>330200</xdr:colOff>
                    <xdr:row>85</xdr:row>
                    <xdr:rowOff>25400</xdr:rowOff>
                  </to>
                </anchor>
              </controlPr>
            </control>
          </mc:Choice>
        </mc:AlternateContent>
        <mc:AlternateContent xmlns:mc="http://schemas.openxmlformats.org/markup-compatibility/2006">
          <mc:Choice Requires="x14">
            <control shapeId="172819" r:id="rId786" name="Check Box 787">
              <controlPr defaultSize="0" autoFill="0" autoLine="0" autoPict="0">
                <anchor moveWithCells="1">
                  <from>
                    <xdr:col>20</xdr:col>
                    <xdr:colOff>25400</xdr:colOff>
                    <xdr:row>84</xdr:row>
                    <xdr:rowOff>139700</xdr:rowOff>
                  </from>
                  <to>
                    <xdr:col>20</xdr:col>
                    <xdr:colOff>330200</xdr:colOff>
                    <xdr:row>86</xdr:row>
                    <xdr:rowOff>25400</xdr:rowOff>
                  </to>
                </anchor>
              </controlPr>
            </control>
          </mc:Choice>
        </mc:AlternateContent>
        <mc:AlternateContent xmlns:mc="http://schemas.openxmlformats.org/markup-compatibility/2006">
          <mc:Choice Requires="x14">
            <control shapeId="172820" r:id="rId787" name="Check Box 788">
              <controlPr defaultSize="0" autoFill="0" autoLine="0" autoPict="0">
                <anchor moveWithCells="1">
                  <from>
                    <xdr:col>20</xdr:col>
                    <xdr:colOff>25400</xdr:colOff>
                    <xdr:row>85</xdr:row>
                    <xdr:rowOff>139700</xdr:rowOff>
                  </from>
                  <to>
                    <xdr:col>20</xdr:col>
                    <xdr:colOff>330200</xdr:colOff>
                    <xdr:row>87</xdr:row>
                    <xdr:rowOff>25400</xdr:rowOff>
                  </to>
                </anchor>
              </controlPr>
            </control>
          </mc:Choice>
        </mc:AlternateContent>
        <mc:AlternateContent xmlns:mc="http://schemas.openxmlformats.org/markup-compatibility/2006">
          <mc:Choice Requires="x14">
            <control shapeId="172821" r:id="rId788" name="Check Box 789">
              <controlPr defaultSize="0" autoFill="0" autoLine="0" autoPict="0">
                <anchor moveWithCells="1">
                  <from>
                    <xdr:col>20</xdr:col>
                    <xdr:colOff>25400</xdr:colOff>
                    <xdr:row>86</xdr:row>
                    <xdr:rowOff>139700</xdr:rowOff>
                  </from>
                  <to>
                    <xdr:col>20</xdr:col>
                    <xdr:colOff>330200</xdr:colOff>
                    <xdr:row>88</xdr:row>
                    <xdr:rowOff>25400</xdr:rowOff>
                  </to>
                </anchor>
              </controlPr>
            </control>
          </mc:Choice>
        </mc:AlternateContent>
        <mc:AlternateContent xmlns:mc="http://schemas.openxmlformats.org/markup-compatibility/2006">
          <mc:Choice Requires="x14">
            <control shapeId="172822" r:id="rId789" name="Check Box 790">
              <controlPr defaultSize="0" autoFill="0" autoLine="0" autoPict="0">
                <anchor moveWithCells="1">
                  <from>
                    <xdr:col>20</xdr:col>
                    <xdr:colOff>25400</xdr:colOff>
                    <xdr:row>87</xdr:row>
                    <xdr:rowOff>139700</xdr:rowOff>
                  </from>
                  <to>
                    <xdr:col>20</xdr:col>
                    <xdr:colOff>330200</xdr:colOff>
                    <xdr:row>89</xdr:row>
                    <xdr:rowOff>25400</xdr:rowOff>
                  </to>
                </anchor>
              </controlPr>
            </control>
          </mc:Choice>
        </mc:AlternateContent>
        <mc:AlternateContent xmlns:mc="http://schemas.openxmlformats.org/markup-compatibility/2006">
          <mc:Choice Requires="x14">
            <control shapeId="172823" r:id="rId790" name="Check Box 791">
              <controlPr defaultSize="0" autoFill="0" autoLine="0" autoPict="0">
                <anchor moveWithCells="1">
                  <from>
                    <xdr:col>20</xdr:col>
                    <xdr:colOff>25400</xdr:colOff>
                    <xdr:row>88</xdr:row>
                    <xdr:rowOff>139700</xdr:rowOff>
                  </from>
                  <to>
                    <xdr:col>20</xdr:col>
                    <xdr:colOff>330200</xdr:colOff>
                    <xdr:row>90</xdr:row>
                    <xdr:rowOff>25400</xdr:rowOff>
                  </to>
                </anchor>
              </controlPr>
            </control>
          </mc:Choice>
        </mc:AlternateContent>
        <mc:AlternateContent xmlns:mc="http://schemas.openxmlformats.org/markup-compatibility/2006">
          <mc:Choice Requires="x14">
            <control shapeId="172824" r:id="rId791" name="Check Box 792">
              <controlPr defaultSize="0" autoFill="0" autoLine="0" autoPict="0">
                <anchor moveWithCells="1">
                  <from>
                    <xdr:col>20</xdr:col>
                    <xdr:colOff>25400</xdr:colOff>
                    <xdr:row>89</xdr:row>
                    <xdr:rowOff>139700</xdr:rowOff>
                  </from>
                  <to>
                    <xdr:col>20</xdr:col>
                    <xdr:colOff>330200</xdr:colOff>
                    <xdr:row>91</xdr:row>
                    <xdr:rowOff>25400</xdr:rowOff>
                  </to>
                </anchor>
              </controlPr>
            </control>
          </mc:Choice>
        </mc:AlternateContent>
        <mc:AlternateContent xmlns:mc="http://schemas.openxmlformats.org/markup-compatibility/2006">
          <mc:Choice Requires="x14">
            <control shapeId="172825" r:id="rId792" name="Check Box 793">
              <controlPr defaultSize="0" autoFill="0" autoLine="0" autoPict="0">
                <anchor moveWithCells="1">
                  <from>
                    <xdr:col>20</xdr:col>
                    <xdr:colOff>25400</xdr:colOff>
                    <xdr:row>90</xdr:row>
                    <xdr:rowOff>139700</xdr:rowOff>
                  </from>
                  <to>
                    <xdr:col>20</xdr:col>
                    <xdr:colOff>330200</xdr:colOff>
                    <xdr:row>92</xdr:row>
                    <xdr:rowOff>25400</xdr:rowOff>
                  </to>
                </anchor>
              </controlPr>
            </control>
          </mc:Choice>
        </mc:AlternateContent>
        <mc:AlternateContent xmlns:mc="http://schemas.openxmlformats.org/markup-compatibility/2006">
          <mc:Choice Requires="x14">
            <control shapeId="172826" r:id="rId793" name="Check Box 794">
              <controlPr defaultSize="0" autoFill="0" autoLine="0" autoPict="0">
                <anchor moveWithCells="1">
                  <from>
                    <xdr:col>20</xdr:col>
                    <xdr:colOff>25400</xdr:colOff>
                    <xdr:row>91</xdr:row>
                    <xdr:rowOff>139700</xdr:rowOff>
                  </from>
                  <to>
                    <xdr:col>20</xdr:col>
                    <xdr:colOff>330200</xdr:colOff>
                    <xdr:row>93</xdr:row>
                    <xdr:rowOff>25400</xdr:rowOff>
                  </to>
                </anchor>
              </controlPr>
            </control>
          </mc:Choice>
        </mc:AlternateContent>
        <mc:AlternateContent xmlns:mc="http://schemas.openxmlformats.org/markup-compatibility/2006">
          <mc:Choice Requires="x14">
            <control shapeId="172827" r:id="rId794" name="Check Box 795">
              <controlPr defaultSize="0" autoFill="0" autoLine="0" autoPict="0">
                <anchor moveWithCells="1">
                  <from>
                    <xdr:col>20</xdr:col>
                    <xdr:colOff>25400</xdr:colOff>
                    <xdr:row>92</xdr:row>
                    <xdr:rowOff>139700</xdr:rowOff>
                  </from>
                  <to>
                    <xdr:col>20</xdr:col>
                    <xdr:colOff>330200</xdr:colOff>
                    <xdr:row>94</xdr:row>
                    <xdr:rowOff>25400</xdr:rowOff>
                  </to>
                </anchor>
              </controlPr>
            </control>
          </mc:Choice>
        </mc:AlternateContent>
        <mc:AlternateContent xmlns:mc="http://schemas.openxmlformats.org/markup-compatibility/2006">
          <mc:Choice Requires="x14">
            <control shapeId="172828" r:id="rId795" name="Check Box 796">
              <controlPr defaultSize="0" autoFill="0" autoLine="0" autoPict="0">
                <anchor moveWithCells="1">
                  <from>
                    <xdr:col>20</xdr:col>
                    <xdr:colOff>25400</xdr:colOff>
                    <xdr:row>93</xdr:row>
                    <xdr:rowOff>139700</xdr:rowOff>
                  </from>
                  <to>
                    <xdr:col>20</xdr:col>
                    <xdr:colOff>330200</xdr:colOff>
                    <xdr:row>95</xdr:row>
                    <xdr:rowOff>25400</xdr:rowOff>
                  </to>
                </anchor>
              </controlPr>
            </control>
          </mc:Choice>
        </mc:AlternateContent>
        <mc:AlternateContent xmlns:mc="http://schemas.openxmlformats.org/markup-compatibility/2006">
          <mc:Choice Requires="x14">
            <control shapeId="172829" r:id="rId796" name="Check Box 797">
              <controlPr defaultSize="0" autoFill="0" autoLine="0" autoPict="0">
                <anchor moveWithCells="1">
                  <from>
                    <xdr:col>20</xdr:col>
                    <xdr:colOff>25400</xdr:colOff>
                    <xdr:row>94</xdr:row>
                    <xdr:rowOff>139700</xdr:rowOff>
                  </from>
                  <to>
                    <xdr:col>20</xdr:col>
                    <xdr:colOff>330200</xdr:colOff>
                    <xdr:row>96</xdr:row>
                    <xdr:rowOff>25400</xdr:rowOff>
                  </to>
                </anchor>
              </controlPr>
            </control>
          </mc:Choice>
        </mc:AlternateContent>
        <mc:AlternateContent xmlns:mc="http://schemas.openxmlformats.org/markup-compatibility/2006">
          <mc:Choice Requires="x14">
            <control shapeId="172830" r:id="rId797" name="Check Box 798">
              <controlPr defaultSize="0" autoFill="0" autoLine="0" autoPict="0">
                <anchor moveWithCells="1">
                  <from>
                    <xdr:col>20</xdr:col>
                    <xdr:colOff>25400</xdr:colOff>
                    <xdr:row>95</xdr:row>
                    <xdr:rowOff>139700</xdr:rowOff>
                  </from>
                  <to>
                    <xdr:col>20</xdr:col>
                    <xdr:colOff>330200</xdr:colOff>
                    <xdr:row>97</xdr:row>
                    <xdr:rowOff>25400</xdr:rowOff>
                  </to>
                </anchor>
              </controlPr>
            </control>
          </mc:Choice>
        </mc:AlternateContent>
        <mc:AlternateContent xmlns:mc="http://schemas.openxmlformats.org/markup-compatibility/2006">
          <mc:Choice Requires="x14">
            <control shapeId="172831" r:id="rId798" name="Check Box 799">
              <controlPr defaultSize="0" autoFill="0" autoLine="0" autoPict="0">
                <anchor moveWithCells="1">
                  <from>
                    <xdr:col>20</xdr:col>
                    <xdr:colOff>25400</xdr:colOff>
                    <xdr:row>96</xdr:row>
                    <xdr:rowOff>139700</xdr:rowOff>
                  </from>
                  <to>
                    <xdr:col>20</xdr:col>
                    <xdr:colOff>330200</xdr:colOff>
                    <xdr:row>98</xdr:row>
                    <xdr:rowOff>25400</xdr:rowOff>
                  </to>
                </anchor>
              </controlPr>
            </control>
          </mc:Choice>
        </mc:AlternateContent>
        <mc:AlternateContent xmlns:mc="http://schemas.openxmlformats.org/markup-compatibility/2006">
          <mc:Choice Requires="x14">
            <control shapeId="172832" r:id="rId799" name="Check Box 800">
              <controlPr defaultSize="0" autoFill="0" autoLine="0" autoPict="0">
                <anchor moveWithCells="1">
                  <from>
                    <xdr:col>20</xdr:col>
                    <xdr:colOff>25400</xdr:colOff>
                    <xdr:row>97</xdr:row>
                    <xdr:rowOff>139700</xdr:rowOff>
                  </from>
                  <to>
                    <xdr:col>20</xdr:col>
                    <xdr:colOff>330200</xdr:colOff>
                    <xdr:row>99</xdr:row>
                    <xdr:rowOff>25400</xdr:rowOff>
                  </to>
                </anchor>
              </controlPr>
            </control>
          </mc:Choice>
        </mc:AlternateContent>
        <mc:AlternateContent xmlns:mc="http://schemas.openxmlformats.org/markup-compatibility/2006">
          <mc:Choice Requires="x14">
            <control shapeId="172833" r:id="rId800" name="Check Box 801">
              <controlPr defaultSize="0" autoFill="0" autoLine="0" autoPict="0">
                <anchor moveWithCells="1">
                  <from>
                    <xdr:col>20</xdr:col>
                    <xdr:colOff>25400</xdr:colOff>
                    <xdr:row>98</xdr:row>
                    <xdr:rowOff>139700</xdr:rowOff>
                  </from>
                  <to>
                    <xdr:col>20</xdr:col>
                    <xdr:colOff>330200</xdr:colOff>
                    <xdr:row>100</xdr:row>
                    <xdr:rowOff>25400</xdr:rowOff>
                  </to>
                </anchor>
              </controlPr>
            </control>
          </mc:Choice>
        </mc:AlternateContent>
        <mc:AlternateContent xmlns:mc="http://schemas.openxmlformats.org/markup-compatibility/2006">
          <mc:Choice Requires="x14">
            <control shapeId="172834" r:id="rId801" name="Check Box 802">
              <controlPr defaultSize="0" autoFill="0" autoLine="0" autoPict="0">
                <anchor moveWithCells="1">
                  <from>
                    <xdr:col>20</xdr:col>
                    <xdr:colOff>25400</xdr:colOff>
                    <xdr:row>99</xdr:row>
                    <xdr:rowOff>139700</xdr:rowOff>
                  </from>
                  <to>
                    <xdr:col>20</xdr:col>
                    <xdr:colOff>330200</xdr:colOff>
                    <xdr:row>101</xdr:row>
                    <xdr:rowOff>25400</xdr:rowOff>
                  </to>
                </anchor>
              </controlPr>
            </control>
          </mc:Choice>
        </mc:AlternateContent>
        <mc:AlternateContent xmlns:mc="http://schemas.openxmlformats.org/markup-compatibility/2006">
          <mc:Choice Requires="x14">
            <control shapeId="172835" r:id="rId802" name="Check Box 803">
              <controlPr defaultSize="0" autoFill="0" autoLine="0" autoPict="0">
                <anchor moveWithCells="1">
                  <from>
                    <xdr:col>20</xdr:col>
                    <xdr:colOff>25400</xdr:colOff>
                    <xdr:row>100</xdr:row>
                    <xdr:rowOff>139700</xdr:rowOff>
                  </from>
                  <to>
                    <xdr:col>20</xdr:col>
                    <xdr:colOff>330200</xdr:colOff>
                    <xdr:row>102</xdr:row>
                    <xdr:rowOff>25400</xdr:rowOff>
                  </to>
                </anchor>
              </controlPr>
            </control>
          </mc:Choice>
        </mc:AlternateContent>
        <mc:AlternateContent xmlns:mc="http://schemas.openxmlformats.org/markup-compatibility/2006">
          <mc:Choice Requires="x14">
            <control shapeId="172836" r:id="rId803" name="Check Box 804">
              <controlPr defaultSize="0" autoFill="0" autoLine="0" autoPict="0">
                <anchor moveWithCells="1">
                  <from>
                    <xdr:col>20</xdr:col>
                    <xdr:colOff>25400</xdr:colOff>
                    <xdr:row>101</xdr:row>
                    <xdr:rowOff>139700</xdr:rowOff>
                  </from>
                  <to>
                    <xdr:col>20</xdr:col>
                    <xdr:colOff>330200</xdr:colOff>
                    <xdr:row>103</xdr:row>
                    <xdr:rowOff>25400</xdr:rowOff>
                  </to>
                </anchor>
              </controlPr>
            </control>
          </mc:Choice>
        </mc:AlternateContent>
        <mc:AlternateContent xmlns:mc="http://schemas.openxmlformats.org/markup-compatibility/2006">
          <mc:Choice Requires="x14">
            <control shapeId="172837" r:id="rId804" name="Check Box 805">
              <controlPr defaultSize="0" autoFill="0" autoLine="0" autoPict="0">
                <anchor moveWithCells="1">
                  <from>
                    <xdr:col>21</xdr:col>
                    <xdr:colOff>25400</xdr:colOff>
                    <xdr:row>2</xdr:row>
                    <xdr:rowOff>152400</xdr:rowOff>
                  </from>
                  <to>
                    <xdr:col>21</xdr:col>
                    <xdr:colOff>330200</xdr:colOff>
                    <xdr:row>3</xdr:row>
                    <xdr:rowOff>152400</xdr:rowOff>
                  </to>
                </anchor>
              </controlPr>
            </control>
          </mc:Choice>
        </mc:AlternateContent>
        <mc:AlternateContent xmlns:mc="http://schemas.openxmlformats.org/markup-compatibility/2006">
          <mc:Choice Requires="x14">
            <control shapeId="172838" r:id="rId805" name="Check Box 806">
              <controlPr defaultSize="0" autoFill="0" autoLine="0" autoPict="0">
                <anchor moveWithCells="1">
                  <from>
                    <xdr:col>21</xdr:col>
                    <xdr:colOff>25400</xdr:colOff>
                    <xdr:row>3</xdr:row>
                    <xdr:rowOff>139700</xdr:rowOff>
                  </from>
                  <to>
                    <xdr:col>21</xdr:col>
                    <xdr:colOff>330200</xdr:colOff>
                    <xdr:row>5</xdr:row>
                    <xdr:rowOff>25400</xdr:rowOff>
                  </to>
                </anchor>
              </controlPr>
            </control>
          </mc:Choice>
        </mc:AlternateContent>
        <mc:AlternateContent xmlns:mc="http://schemas.openxmlformats.org/markup-compatibility/2006">
          <mc:Choice Requires="x14">
            <control shapeId="172839" r:id="rId806" name="Check Box 807">
              <controlPr defaultSize="0" autoFill="0" autoLine="0" autoPict="0">
                <anchor moveWithCells="1">
                  <from>
                    <xdr:col>21</xdr:col>
                    <xdr:colOff>25400</xdr:colOff>
                    <xdr:row>4</xdr:row>
                    <xdr:rowOff>139700</xdr:rowOff>
                  </from>
                  <to>
                    <xdr:col>21</xdr:col>
                    <xdr:colOff>330200</xdr:colOff>
                    <xdr:row>6</xdr:row>
                    <xdr:rowOff>25400</xdr:rowOff>
                  </to>
                </anchor>
              </controlPr>
            </control>
          </mc:Choice>
        </mc:AlternateContent>
        <mc:AlternateContent xmlns:mc="http://schemas.openxmlformats.org/markup-compatibility/2006">
          <mc:Choice Requires="x14">
            <control shapeId="172840" r:id="rId807" name="Check Box 808">
              <controlPr defaultSize="0" autoFill="0" autoLine="0" autoPict="0">
                <anchor moveWithCells="1">
                  <from>
                    <xdr:col>21</xdr:col>
                    <xdr:colOff>25400</xdr:colOff>
                    <xdr:row>5</xdr:row>
                    <xdr:rowOff>139700</xdr:rowOff>
                  </from>
                  <to>
                    <xdr:col>21</xdr:col>
                    <xdr:colOff>330200</xdr:colOff>
                    <xdr:row>7</xdr:row>
                    <xdr:rowOff>25400</xdr:rowOff>
                  </to>
                </anchor>
              </controlPr>
            </control>
          </mc:Choice>
        </mc:AlternateContent>
        <mc:AlternateContent xmlns:mc="http://schemas.openxmlformats.org/markup-compatibility/2006">
          <mc:Choice Requires="x14">
            <control shapeId="172841" r:id="rId808" name="Check Box 809">
              <controlPr defaultSize="0" autoFill="0" autoLine="0" autoPict="0">
                <anchor moveWithCells="1">
                  <from>
                    <xdr:col>21</xdr:col>
                    <xdr:colOff>25400</xdr:colOff>
                    <xdr:row>6</xdr:row>
                    <xdr:rowOff>139700</xdr:rowOff>
                  </from>
                  <to>
                    <xdr:col>21</xdr:col>
                    <xdr:colOff>330200</xdr:colOff>
                    <xdr:row>8</xdr:row>
                    <xdr:rowOff>25400</xdr:rowOff>
                  </to>
                </anchor>
              </controlPr>
            </control>
          </mc:Choice>
        </mc:AlternateContent>
        <mc:AlternateContent xmlns:mc="http://schemas.openxmlformats.org/markup-compatibility/2006">
          <mc:Choice Requires="x14">
            <control shapeId="172842" r:id="rId809" name="Check Box 810">
              <controlPr defaultSize="0" autoFill="0" autoLine="0" autoPict="0">
                <anchor moveWithCells="1">
                  <from>
                    <xdr:col>21</xdr:col>
                    <xdr:colOff>25400</xdr:colOff>
                    <xdr:row>7</xdr:row>
                    <xdr:rowOff>139700</xdr:rowOff>
                  </from>
                  <to>
                    <xdr:col>21</xdr:col>
                    <xdr:colOff>330200</xdr:colOff>
                    <xdr:row>9</xdr:row>
                    <xdr:rowOff>25400</xdr:rowOff>
                  </to>
                </anchor>
              </controlPr>
            </control>
          </mc:Choice>
        </mc:AlternateContent>
        <mc:AlternateContent xmlns:mc="http://schemas.openxmlformats.org/markup-compatibility/2006">
          <mc:Choice Requires="x14">
            <control shapeId="172843" r:id="rId810" name="Check Box 811">
              <controlPr defaultSize="0" autoFill="0" autoLine="0" autoPict="0">
                <anchor moveWithCells="1">
                  <from>
                    <xdr:col>21</xdr:col>
                    <xdr:colOff>25400</xdr:colOff>
                    <xdr:row>8</xdr:row>
                    <xdr:rowOff>139700</xdr:rowOff>
                  </from>
                  <to>
                    <xdr:col>21</xdr:col>
                    <xdr:colOff>330200</xdr:colOff>
                    <xdr:row>10</xdr:row>
                    <xdr:rowOff>25400</xdr:rowOff>
                  </to>
                </anchor>
              </controlPr>
            </control>
          </mc:Choice>
        </mc:AlternateContent>
        <mc:AlternateContent xmlns:mc="http://schemas.openxmlformats.org/markup-compatibility/2006">
          <mc:Choice Requires="x14">
            <control shapeId="172844" r:id="rId811" name="Check Box 812">
              <controlPr defaultSize="0" autoFill="0" autoLine="0" autoPict="0">
                <anchor moveWithCells="1">
                  <from>
                    <xdr:col>21</xdr:col>
                    <xdr:colOff>25400</xdr:colOff>
                    <xdr:row>9</xdr:row>
                    <xdr:rowOff>139700</xdr:rowOff>
                  </from>
                  <to>
                    <xdr:col>21</xdr:col>
                    <xdr:colOff>330200</xdr:colOff>
                    <xdr:row>11</xdr:row>
                    <xdr:rowOff>25400</xdr:rowOff>
                  </to>
                </anchor>
              </controlPr>
            </control>
          </mc:Choice>
        </mc:AlternateContent>
        <mc:AlternateContent xmlns:mc="http://schemas.openxmlformats.org/markup-compatibility/2006">
          <mc:Choice Requires="x14">
            <control shapeId="172845" r:id="rId812" name="Check Box 813">
              <controlPr defaultSize="0" autoFill="0" autoLine="0" autoPict="0">
                <anchor moveWithCells="1">
                  <from>
                    <xdr:col>21</xdr:col>
                    <xdr:colOff>25400</xdr:colOff>
                    <xdr:row>10</xdr:row>
                    <xdr:rowOff>139700</xdr:rowOff>
                  </from>
                  <to>
                    <xdr:col>21</xdr:col>
                    <xdr:colOff>330200</xdr:colOff>
                    <xdr:row>12</xdr:row>
                    <xdr:rowOff>25400</xdr:rowOff>
                  </to>
                </anchor>
              </controlPr>
            </control>
          </mc:Choice>
        </mc:AlternateContent>
        <mc:AlternateContent xmlns:mc="http://schemas.openxmlformats.org/markup-compatibility/2006">
          <mc:Choice Requires="x14">
            <control shapeId="172846" r:id="rId813" name="Check Box 814">
              <controlPr defaultSize="0" autoFill="0" autoLine="0" autoPict="0">
                <anchor moveWithCells="1">
                  <from>
                    <xdr:col>21</xdr:col>
                    <xdr:colOff>25400</xdr:colOff>
                    <xdr:row>11</xdr:row>
                    <xdr:rowOff>139700</xdr:rowOff>
                  </from>
                  <to>
                    <xdr:col>21</xdr:col>
                    <xdr:colOff>330200</xdr:colOff>
                    <xdr:row>13</xdr:row>
                    <xdr:rowOff>25400</xdr:rowOff>
                  </to>
                </anchor>
              </controlPr>
            </control>
          </mc:Choice>
        </mc:AlternateContent>
        <mc:AlternateContent xmlns:mc="http://schemas.openxmlformats.org/markup-compatibility/2006">
          <mc:Choice Requires="x14">
            <control shapeId="172847" r:id="rId814" name="Check Box 815">
              <controlPr defaultSize="0" autoFill="0" autoLine="0" autoPict="0">
                <anchor moveWithCells="1">
                  <from>
                    <xdr:col>21</xdr:col>
                    <xdr:colOff>25400</xdr:colOff>
                    <xdr:row>12</xdr:row>
                    <xdr:rowOff>139700</xdr:rowOff>
                  </from>
                  <to>
                    <xdr:col>21</xdr:col>
                    <xdr:colOff>330200</xdr:colOff>
                    <xdr:row>14</xdr:row>
                    <xdr:rowOff>25400</xdr:rowOff>
                  </to>
                </anchor>
              </controlPr>
            </control>
          </mc:Choice>
        </mc:AlternateContent>
        <mc:AlternateContent xmlns:mc="http://schemas.openxmlformats.org/markup-compatibility/2006">
          <mc:Choice Requires="x14">
            <control shapeId="172848" r:id="rId815" name="Check Box 816">
              <controlPr defaultSize="0" autoFill="0" autoLine="0" autoPict="0">
                <anchor moveWithCells="1">
                  <from>
                    <xdr:col>21</xdr:col>
                    <xdr:colOff>25400</xdr:colOff>
                    <xdr:row>13</xdr:row>
                    <xdr:rowOff>139700</xdr:rowOff>
                  </from>
                  <to>
                    <xdr:col>21</xdr:col>
                    <xdr:colOff>330200</xdr:colOff>
                    <xdr:row>15</xdr:row>
                    <xdr:rowOff>25400</xdr:rowOff>
                  </to>
                </anchor>
              </controlPr>
            </control>
          </mc:Choice>
        </mc:AlternateContent>
        <mc:AlternateContent xmlns:mc="http://schemas.openxmlformats.org/markup-compatibility/2006">
          <mc:Choice Requires="x14">
            <control shapeId="172849" r:id="rId816" name="Check Box 817">
              <controlPr defaultSize="0" autoFill="0" autoLine="0" autoPict="0">
                <anchor moveWithCells="1">
                  <from>
                    <xdr:col>21</xdr:col>
                    <xdr:colOff>25400</xdr:colOff>
                    <xdr:row>14</xdr:row>
                    <xdr:rowOff>139700</xdr:rowOff>
                  </from>
                  <to>
                    <xdr:col>21</xdr:col>
                    <xdr:colOff>330200</xdr:colOff>
                    <xdr:row>16</xdr:row>
                    <xdr:rowOff>25400</xdr:rowOff>
                  </to>
                </anchor>
              </controlPr>
            </control>
          </mc:Choice>
        </mc:AlternateContent>
        <mc:AlternateContent xmlns:mc="http://schemas.openxmlformats.org/markup-compatibility/2006">
          <mc:Choice Requires="x14">
            <control shapeId="172850" r:id="rId817" name="Check Box 818">
              <controlPr defaultSize="0" autoFill="0" autoLine="0" autoPict="0">
                <anchor moveWithCells="1">
                  <from>
                    <xdr:col>21</xdr:col>
                    <xdr:colOff>25400</xdr:colOff>
                    <xdr:row>15</xdr:row>
                    <xdr:rowOff>139700</xdr:rowOff>
                  </from>
                  <to>
                    <xdr:col>21</xdr:col>
                    <xdr:colOff>330200</xdr:colOff>
                    <xdr:row>17</xdr:row>
                    <xdr:rowOff>25400</xdr:rowOff>
                  </to>
                </anchor>
              </controlPr>
            </control>
          </mc:Choice>
        </mc:AlternateContent>
        <mc:AlternateContent xmlns:mc="http://schemas.openxmlformats.org/markup-compatibility/2006">
          <mc:Choice Requires="x14">
            <control shapeId="172851" r:id="rId818" name="Check Box 819">
              <controlPr defaultSize="0" autoFill="0" autoLine="0" autoPict="0">
                <anchor moveWithCells="1">
                  <from>
                    <xdr:col>21</xdr:col>
                    <xdr:colOff>25400</xdr:colOff>
                    <xdr:row>16</xdr:row>
                    <xdr:rowOff>139700</xdr:rowOff>
                  </from>
                  <to>
                    <xdr:col>21</xdr:col>
                    <xdr:colOff>330200</xdr:colOff>
                    <xdr:row>18</xdr:row>
                    <xdr:rowOff>25400</xdr:rowOff>
                  </to>
                </anchor>
              </controlPr>
            </control>
          </mc:Choice>
        </mc:AlternateContent>
        <mc:AlternateContent xmlns:mc="http://schemas.openxmlformats.org/markup-compatibility/2006">
          <mc:Choice Requires="x14">
            <control shapeId="172852" r:id="rId819" name="Check Box 820">
              <controlPr defaultSize="0" autoFill="0" autoLine="0" autoPict="0">
                <anchor moveWithCells="1">
                  <from>
                    <xdr:col>21</xdr:col>
                    <xdr:colOff>25400</xdr:colOff>
                    <xdr:row>17</xdr:row>
                    <xdr:rowOff>139700</xdr:rowOff>
                  </from>
                  <to>
                    <xdr:col>21</xdr:col>
                    <xdr:colOff>330200</xdr:colOff>
                    <xdr:row>19</xdr:row>
                    <xdr:rowOff>25400</xdr:rowOff>
                  </to>
                </anchor>
              </controlPr>
            </control>
          </mc:Choice>
        </mc:AlternateContent>
        <mc:AlternateContent xmlns:mc="http://schemas.openxmlformats.org/markup-compatibility/2006">
          <mc:Choice Requires="x14">
            <control shapeId="172853" r:id="rId820" name="Check Box 821">
              <controlPr defaultSize="0" autoFill="0" autoLine="0" autoPict="0">
                <anchor moveWithCells="1">
                  <from>
                    <xdr:col>21</xdr:col>
                    <xdr:colOff>25400</xdr:colOff>
                    <xdr:row>18</xdr:row>
                    <xdr:rowOff>139700</xdr:rowOff>
                  </from>
                  <to>
                    <xdr:col>21</xdr:col>
                    <xdr:colOff>330200</xdr:colOff>
                    <xdr:row>20</xdr:row>
                    <xdr:rowOff>25400</xdr:rowOff>
                  </to>
                </anchor>
              </controlPr>
            </control>
          </mc:Choice>
        </mc:AlternateContent>
        <mc:AlternateContent xmlns:mc="http://schemas.openxmlformats.org/markup-compatibility/2006">
          <mc:Choice Requires="x14">
            <control shapeId="172854" r:id="rId821" name="Check Box 822">
              <controlPr defaultSize="0" autoFill="0" autoLine="0" autoPict="0">
                <anchor moveWithCells="1">
                  <from>
                    <xdr:col>21</xdr:col>
                    <xdr:colOff>25400</xdr:colOff>
                    <xdr:row>19</xdr:row>
                    <xdr:rowOff>139700</xdr:rowOff>
                  </from>
                  <to>
                    <xdr:col>21</xdr:col>
                    <xdr:colOff>330200</xdr:colOff>
                    <xdr:row>21</xdr:row>
                    <xdr:rowOff>25400</xdr:rowOff>
                  </to>
                </anchor>
              </controlPr>
            </control>
          </mc:Choice>
        </mc:AlternateContent>
        <mc:AlternateContent xmlns:mc="http://schemas.openxmlformats.org/markup-compatibility/2006">
          <mc:Choice Requires="x14">
            <control shapeId="172855" r:id="rId822" name="Check Box 823">
              <controlPr defaultSize="0" autoFill="0" autoLine="0" autoPict="0">
                <anchor moveWithCells="1">
                  <from>
                    <xdr:col>21</xdr:col>
                    <xdr:colOff>25400</xdr:colOff>
                    <xdr:row>20</xdr:row>
                    <xdr:rowOff>139700</xdr:rowOff>
                  </from>
                  <to>
                    <xdr:col>21</xdr:col>
                    <xdr:colOff>330200</xdr:colOff>
                    <xdr:row>22</xdr:row>
                    <xdr:rowOff>25400</xdr:rowOff>
                  </to>
                </anchor>
              </controlPr>
            </control>
          </mc:Choice>
        </mc:AlternateContent>
        <mc:AlternateContent xmlns:mc="http://schemas.openxmlformats.org/markup-compatibility/2006">
          <mc:Choice Requires="x14">
            <control shapeId="172856" r:id="rId823" name="Check Box 824">
              <controlPr defaultSize="0" autoFill="0" autoLine="0" autoPict="0">
                <anchor moveWithCells="1">
                  <from>
                    <xdr:col>21</xdr:col>
                    <xdr:colOff>25400</xdr:colOff>
                    <xdr:row>21</xdr:row>
                    <xdr:rowOff>139700</xdr:rowOff>
                  </from>
                  <to>
                    <xdr:col>21</xdr:col>
                    <xdr:colOff>330200</xdr:colOff>
                    <xdr:row>23</xdr:row>
                    <xdr:rowOff>25400</xdr:rowOff>
                  </to>
                </anchor>
              </controlPr>
            </control>
          </mc:Choice>
        </mc:AlternateContent>
        <mc:AlternateContent xmlns:mc="http://schemas.openxmlformats.org/markup-compatibility/2006">
          <mc:Choice Requires="x14">
            <control shapeId="172857" r:id="rId824" name="Check Box 825">
              <controlPr defaultSize="0" autoFill="0" autoLine="0" autoPict="0">
                <anchor moveWithCells="1">
                  <from>
                    <xdr:col>21</xdr:col>
                    <xdr:colOff>25400</xdr:colOff>
                    <xdr:row>22</xdr:row>
                    <xdr:rowOff>139700</xdr:rowOff>
                  </from>
                  <to>
                    <xdr:col>21</xdr:col>
                    <xdr:colOff>330200</xdr:colOff>
                    <xdr:row>24</xdr:row>
                    <xdr:rowOff>25400</xdr:rowOff>
                  </to>
                </anchor>
              </controlPr>
            </control>
          </mc:Choice>
        </mc:AlternateContent>
        <mc:AlternateContent xmlns:mc="http://schemas.openxmlformats.org/markup-compatibility/2006">
          <mc:Choice Requires="x14">
            <control shapeId="172858" r:id="rId825" name="Check Box 826">
              <controlPr defaultSize="0" autoFill="0" autoLine="0" autoPict="0">
                <anchor moveWithCells="1">
                  <from>
                    <xdr:col>21</xdr:col>
                    <xdr:colOff>25400</xdr:colOff>
                    <xdr:row>23</xdr:row>
                    <xdr:rowOff>139700</xdr:rowOff>
                  </from>
                  <to>
                    <xdr:col>21</xdr:col>
                    <xdr:colOff>330200</xdr:colOff>
                    <xdr:row>25</xdr:row>
                    <xdr:rowOff>25400</xdr:rowOff>
                  </to>
                </anchor>
              </controlPr>
            </control>
          </mc:Choice>
        </mc:AlternateContent>
        <mc:AlternateContent xmlns:mc="http://schemas.openxmlformats.org/markup-compatibility/2006">
          <mc:Choice Requires="x14">
            <control shapeId="172859" r:id="rId826" name="Check Box 827">
              <controlPr defaultSize="0" autoFill="0" autoLine="0" autoPict="0">
                <anchor moveWithCells="1">
                  <from>
                    <xdr:col>21</xdr:col>
                    <xdr:colOff>25400</xdr:colOff>
                    <xdr:row>24</xdr:row>
                    <xdr:rowOff>139700</xdr:rowOff>
                  </from>
                  <to>
                    <xdr:col>21</xdr:col>
                    <xdr:colOff>330200</xdr:colOff>
                    <xdr:row>26</xdr:row>
                    <xdr:rowOff>25400</xdr:rowOff>
                  </to>
                </anchor>
              </controlPr>
            </control>
          </mc:Choice>
        </mc:AlternateContent>
        <mc:AlternateContent xmlns:mc="http://schemas.openxmlformats.org/markup-compatibility/2006">
          <mc:Choice Requires="x14">
            <control shapeId="172860" r:id="rId827" name="Check Box 828">
              <controlPr defaultSize="0" autoFill="0" autoLine="0" autoPict="0">
                <anchor moveWithCells="1">
                  <from>
                    <xdr:col>21</xdr:col>
                    <xdr:colOff>25400</xdr:colOff>
                    <xdr:row>25</xdr:row>
                    <xdr:rowOff>139700</xdr:rowOff>
                  </from>
                  <to>
                    <xdr:col>21</xdr:col>
                    <xdr:colOff>330200</xdr:colOff>
                    <xdr:row>27</xdr:row>
                    <xdr:rowOff>25400</xdr:rowOff>
                  </to>
                </anchor>
              </controlPr>
            </control>
          </mc:Choice>
        </mc:AlternateContent>
        <mc:AlternateContent xmlns:mc="http://schemas.openxmlformats.org/markup-compatibility/2006">
          <mc:Choice Requires="x14">
            <control shapeId="172861" r:id="rId828" name="Check Box 829">
              <controlPr defaultSize="0" autoFill="0" autoLine="0" autoPict="0">
                <anchor moveWithCells="1">
                  <from>
                    <xdr:col>21</xdr:col>
                    <xdr:colOff>25400</xdr:colOff>
                    <xdr:row>26</xdr:row>
                    <xdr:rowOff>139700</xdr:rowOff>
                  </from>
                  <to>
                    <xdr:col>21</xdr:col>
                    <xdr:colOff>330200</xdr:colOff>
                    <xdr:row>28</xdr:row>
                    <xdr:rowOff>25400</xdr:rowOff>
                  </to>
                </anchor>
              </controlPr>
            </control>
          </mc:Choice>
        </mc:AlternateContent>
        <mc:AlternateContent xmlns:mc="http://schemas.openxmlformats.org/markup-compatibility/2006">
          <mc:Choice Requires="x14">
            <control shapeId="172862" r:id="rId829" name="Check Box 830">
              <controlPr defaultSize="0" autoFill="0" autoLine="0" autoPict="0">
                <anchor moveWithCells="1">
                  <from>
                    <xdr:col>21</xdr:col>
                    <xdr:colOff>25400</xdr:colOff>
                    <xdr:row>27</xdr:row>
                    <xdr:rowOff>139700</xdr:rowOff>
                  </from>
                  <to>
                    <xdr:col>21</xdr:col>
                    <xdr:colOff>330200</xdr:colOff>
                    <xdr:row>29</xdr:row>
                    <xdr:rowOff>25400</xdr:rowOff>
                  </to>
                </anchor>
              </controlPr>
            </control>
          </mc:Choice>
        </mc:AlternateContent>
        <mc:AlternateContent xmlns:mc="http://schemas.openxmlformats.org/markup-compatibility/2006">
          <mc:Choice Requires="x14">
            <control shapeId="172863" r:id="rId830" name="Check Box 831">
              <controlPr defaultSize="0" autoFill="0" autoLine="0" autoPict="0">
                <anchor moveWithCells="1">
                  <from>
                    <xdr:col>21</xdr:col>
                    <xdr:colOff>25400</xdr:colOff>
                    <xdr:row>28</xdr:row>
                    <xdr:rowOff>139700</xdr:rowOff>
                  </from>
                  <to>
                    <xdr:col>21</xdr:col>
                    <xdr:colOff>330200</xdr:colOff>
                    <xdr:row>30</xdr:row>
                    <xdr:rowOff>25400</xdr:rowOff>
                  </to>
                </anchor>
              </controlPr>
            </control>
          </mc:Choice>
        </mc:AlternateContent>
        <mc:AlternateContent xmlns:mc="http://schemas.openxmlformats.org/markup-compatibility/2006">
          <mc:Choice Requires="x14">
            <control shapeId="172864" r:id="rId831" name="Check Box 832">
              <controlPr defaultSize="0" autoFill="0" autoLine="0" autoPict="0">
                <anchor moveWithCells="1">
                  <from>
                    <xdr:col>21</xdr:col>
                    <xdr:colOff>25400</xdr:colOff>
                    <xdr:row>29</xdr:row>
                    <xdr:rowOff>139700</xdr:rowOff>
                  </from>
                  <to>
                    <xdr:col>21</xdr:col>
                    <xdr:colOff>330200</xdr:colOff>
                    <xdr:row>31</xdr:row>
                    <xdr:rowOff>25400</xdr:rowOff>
                  </to>
                </anchor>
              </controlPr>
            </control>
          </mc:Choice>
        </mc:AlternateContent>
        <mc:AlternateContent xmlns:mc="http://schemas.openxmlformats.org/markup-compatibility/2006">
          <mc:Choice Requires="x14">
            <control shapeId="172865" r:id="rId832" name="Check Box 833">
              <controlPr defaultSize="0" autoFill="0" autoLine="0" autoPict="0">
                <anchor moveWithCells="1">
                  <from>
                    <xdr:col>21</xdr:col>
                    <xdr:colOff>25400</xdr:colOff>
                    <xdr:row>30</xdr:row>
                    <xdr:rowOff>139700</xdr:rowOff>
                  </from>
                  <to>
                    <xdr:col>21</xdr:col>
                    <xdr:colOff>330200</xdr:colOff>
                    <xdr:row>32</xdr:row>
                    <xdr:rowOff>25400</xdr:rowOff>
                  </to>
                </anchor>
              </controlPr>
            </control>
          </mc:Choice>
        </mc:AlternateContent>
        <mc:AlternateContent xmlns:mc="http://schemas.openxmlformats.org/markup-compatibility/2006">
          <mc:Choice Requires="x14">
            <control shapeId="172866" r:id="rId833" name="Check Box 834">
              <controlPr defaultSize="0" autoFill="0" autoLine="0" autoPict="0">
                <anchor moveWithCells="1">
                  <from>
                    <xdr:col>21</xdr:col>
                    <xdr:colOff>25400</xdr:colOff>
                    <xdr:row>31</xdr:row>
                    <xdr:rowOff>139700</xdr:rowOff>
                  </from>
                  <to>
                    <xdr:col>21</xdr:col>
                    <xdr:colOff>330200</xdr:colOff>
                    <xdr:row>33</xdr:row>
                    <xdr:rowOff>25400</xdr:rowOff>
                  </to>
                </anchor>
              </controlPr>
            </control>
          </mc:Choice>
        </mc:AlternateContent>
        <mc:AlternateContent xmlns:mc="http://schemas.openxmlformats.org/markup-compatibility/2006">
          <mc:Choice Requires="x14">
            <control shapeId="172867" r:id="rId834" name="Check Box 835">
              <controlPr defaultSize="0" autoFill="0" autoLine="0" autoPict="0">
                <anchor moveWithCells="1">
                  <from>
                    <xdr:col>21</xdr:col>
                    <xdr:colOff>25400</xdr:colOff>
                    <xdr:row>32</xdr:row>
                    <xdr:rowOff>139700</xdr:rowOff>
                  </from>
                  <to>
                    <xdr:col>21</xdr:col>
                    <xdr:colOff>330200</xdr:colOff>
                    <xdr:row>34</xdr:row>
                    <xdr:rowOff>25400</xdr:rowOff>
                  </to>
                </anchor>
              </controlPr>
            </control>
          </mc:Choice>
        </mc:AlternateContent>
        <mc:AlternateContent xmlns:mc="http://schemas.openxmlformats.org/markup-compatibility/2006">
          <mc:Choice Requires="x14">
            <control shapeId="172868" r:id="rId835" name="Check Box 836">
              <controlPr defaultSize="0" autoFill="0" autoLine="0" autoPict="0">
                <anchor moveWithCells="1">
                  <from>
                    <xdr:col>21</xdr:col>
                    <xdr:colOff>25400</xdr:colOff>
                    <xdr:row>33</xdr:row>
                    <xdr:rowOff>139700</xdr:rowOff>
                  </from>
                  <to>
                    <xdr:col>21</xdr:col>
                    <xdr:colOff>330200</xdr:colOff>
                    <xdr:row>35</xdr:row>
                    <xdr:rowOff>25400</xdr:rowOff>
                  </to>
                </anchor>
              </controlPr>
            </control>
          </mc:Choice>
        </mc:AlternateContent>
        <mc:AlternateContent xmlns:mc="http://schemas.openxmlformats.org/markup-compatibility/2006">
          <mc:Choice Requires="x14">
            <control shapeId="172869" r:id="rId836" name="Check Box 837">
              <controlPr defaultSize="0" autoFill="0" autoLine="0" autoPict="0">
                <anchor moveWithCells="1">
                  <from>
                    <xdr:col>21</xdr:col>
                    <xdr:colOff>25400</xdr:colOff>
                    <xdr:row>34</xdr:row>
                    <xdr:rowOff>139700</xdr:rowOff>
                  </from>
                  <to>
                    <xdr:col>21</xdr:col>
                    <xdr:colOff>330200</xdr:colOff>
                    <xdr:row>36</xdr:row>
                    <xdr:rowOff>25400</xdr:rowOff>
                  </to>
                </anchor>
              </controlPr>
            </control>
          </mc:Choice>
        </mc:AlternateContent>
        <mc:AlternateContent xmlns:mc="http://schemas.openxmlformats.org/markup-compatibility/2006">
          <mc:Choice Requires="x14">
            <control shapeId="172870" r:id="rId837" name="Check Box 838">
              <controlPr defaultSize="0" autoFill="0" autoLine="0" autoPict="0">
                <anchor moveWithCells="1">
                  <from>
                    <xdr:col>21</xdr:col>
                    <xdr:colOff>25400</xdr:colOff>
                    <xdr:row>35</xdr:row>
                    <xdr:rowOff>139700</xdr:rowOff>
                  </from>
                  <to>
                    <xdr:col>21</xdr:col>
                    <xdr:colOff>330200</xdr:colOff>
                    <xdr:row>37</xdr:row>
                    <xdr:rowOff>25400</xdr:rowOff>
                  </to>
                </anchor>
              </controlPr>
            </control>
          </mc:Choice>
        </mc:AlternateContent>
        <mc:AlternateContent xmlns:mc="http://schemas.openxmlformats.org/markup-compatibility/2006">
          <mc:Choice Requires="x14">
            <control shapeId="172871" r:id="rId838" name="Check Box 839">
              <controlPr defaultSize="0" autoFill="0" autoLine="0" autoPict="0">
                <anchor moveWithCells="1">
                  <from>
                    <xdr:col>21</xdr:col>
                    <xdr:colOff>25400</xdr:colOff>
                    <xdr:row>36</xdr:row>
                    <xdr:rowOff>139700</xdr:rowOff>
                  </from>
                  <to>
                    <xdr:col>21</xdr:col>
                    <xdr:colOff>330200</xdr:colOff>
                    <xdr:row>38</xdr:row>
                    <xdr:rowOff>25400</xdr:rowOff>
                  </to>
                </anchor>
              </controlPr>
            </control>
          </mc:Choice>
        </mc:AlternateContent>
        <mc:AlternateContent xmlns:mc="http://schemas.openxmlformats.org/markup-compatibility/2006">
          <mc:Choice Requires="x14">
            <control shapeId="172872" r:id="rId839" name="Check Box 840">
              <controlPr defaultSize="0" autoFill="0" autoLine="0" autoPict="0">
                <anchor moveWithCells="1">
                  <from>
                    <xdr:col>21</xdr:col>
                    <xdr:colOff>25400</xdr:colOff>
                    <xdr:row>37</xdr:row>
                    <xdr:rowOff>139700</xdr:rowOff>
                  </from>
                  <to>
                    <xdr:col>21</xdr:col>
                    <xdr:colOff>330200</xdr:colOff>
                    <xdr:row>39</xdr:row>
                    <xdr:rowOff>25400</xdr:rowOff>
                  </to>
                </anchor>
              </controlPr>
            </control>
          </mc:Choice>
        </mc:AlternateContent>
        <mc:AlternateContent xmlns:mc="http://schemas.openxmlformats.org/markup-compatibility/2006">
          <mc:Choice Requires="x14">
            <control shapeId="172873" r:id="rId840" name="Check Box 841">
              <controlPr defaultSize="0" autoFill="0" autoLine="0" autoPict="0">
                <anchor moveWithCells="1">
                  <from>
                    <xdr:col>21</xdr:col>
                    <xdr:colOff>25400</xdr:colOff>
                    <xdr:row>38</xdr:row>
                    <xdr:rowOff>139700</xdr:rowOff>
                  </from>
                  <to>
                    <xdr:col>21</xdr:col>
                    <xdr:colOff>330200</xdr:colOff>
                    <xdr:row>40</xdr:row>
                    <xdr:rowOff>25400</xdr:rowOff>
                  </to>
                </anchor>
              </controlPr>
            </control>
          </mc:Choice>
        </mc:AlternateContent>
        <mc:AlternateContent xmlns:mc="http://schemas.openxmlformats.org/markup-compatibility/2006">
          <mc:Choice Requires="x14">
            <control shapeId="172874" r:id="rId841" name="Check Box 842">
              <controlPr defaultSize="0" autoFill="0" autoLine="0" autoPict="0">
                <anchor moveWithCells="1">
                  <from>
                    <xdr:col>21</xdr:col>
                    <xdr:colOff>25400</xdr:colOff>
                    <xdr:row>39</xdr:row>
                    <xdr:rowOff>139700</xdr:rowOff>
                  </from>
                  <to>
                    <xdr:col>21</xdr:col>
                    <xdr:colOff>330200</xdr:colOff>
                    <xdr:row>41</xdr:row>
                    <xdr:rowOff>25400</xdr:rowOff>
                  </to>
                </anchor>
              </controlPr>
            </control>
          </mc:Choice>
        </mc:AlternateContent>
        <mc:AlternateContent xmlns:mc="http://schemas.openxmlformats.org/markup-compatibility/2006">
          <mc:Choice Requires="x14">
            <control shapeId="172875" r:id="rId842" name="Check Box 843">
              <controlPr defaultSize="0" autoFill="0" autoLine="0" autoPict="0">
                <anchor moveWithCells="1">
                  <from>
                    <xdr:col>21</xdr:col>
                    <xdr:colOff>25400</xdr:colOff>
                    <xdr:row>40</xdr:row>
                    <xdr:rowOff>139700</xdr:rowOff>
                  </from>
                  <to>
                    <xdr:col>21</xdr:col>
                    <xdr:colOff>330200</xdr:colOff>
                    <xdr:row>42</xdr:row>
                    <xdr:rowOff>25400</xdr:rowOff>
                  </to>
                </anchor>
              </controlPr>
            </control>
          </mc:Choice>
        </mc:AlternateContent>
        <mc:AlternateContent xmlns:mc="http://schemas.openxmlformats.org/markup-compatibility/2006">
          <mc:Choice Requires="x14">
            <control shapeId="172876" r:id="rId843" name="Check Box 844">
              <controlPr defaultSize="0" autoFill="0" autoLine="0" autoPict="0">
                <anchor moveWithCells="1">
                  <from>
                    <xdr:col>21</xdr:col>
                    <xdr:colOff>25400</xdr:colOff>
                    <xdr:row>41</xdr:row>
                    <xdr:rowOff>139700</xdr:rowOff>
                  </from>
                  <to>
                    <xdr:col>21</xdr:col>
                    <xdr:colOff>330200</xdr:colOff>
                    <xdr:row>43</xdr:row>
                    <xdr:rowOff>25400</xdr:rowOff>
                  </to>
                </anchor>
              </controlPr>
            </control>
          </mc:Choice>
        </mc:AlternateContent>
        <mc:AlternateContent xmlns:mc="http://schemas.openxmlformats.org/markup-compatibility/2006">
          <mc:Choice Requires="x14">
            <control shapeId="172877" r:id="rId844" name="Check Box 845">
              <controlPr defaultSize="0" autoFill="0" autoLine="0" autoPict="0">
                <anchor moveWithCells="1">
                  <from>
                    <xdr:col>21</xdr:col>
                    <xdr:colOff>25400</xdr:colOff>
                    <xdr:row>42</xdr:row>
                    <xdr:rowOff>139700</xdr:rowOff>
                  </from>
                  <to>
                    <xdr:col>21</xdr:col>
                    <xdr:colOff>330200</xdr:colOff>
                    <xdr:row>44</xdr:row>
                    <xdr:rowOff>25400</xdr:rowOff>
                  </to>
                </anchor>
              </controlPr>
            </control>
          </mc:Choice>
        </mc:AlternateContent>
        <mc:AlternateContent xmlns:mc="http://schemas.openxmlformats.org/markup-compatibility/2006">
          <mc:Choice Requires="x14">
            <control shapeId="172878" r:id="rId845" name="Check Box 846">
              <controlPr defaultSize="0" autoFill="0" autoLine="0" autoPict="0">
                <anchor moveWithCells="1">
                  <from>
                    <xdr:col>21</xdr:col>
                    <xdr:colOff>25400</xdr:colOff>
                    <xdr:row>43</xdr:row>
                    <xdr:rowOff>139700</xdr:rowOff>
                  </from>
                  <to>
                    <xdr:col>21</xdr:col>
                    <xdr:colOff>330200</xdr:colOff>
                    <xdr:row>45</xdr:row>
                    <xdr:rowOff>25400</xdr:rowOff>
                  </to>
                </anchor>
              </controlPr>
            </control>
          </mc:Choice>
        </mc:AlternateContent>
        <mc:AlternateContent xmlns:mc="http://schemas.openxmlformats.org/markup-compatibility/2006">
          <mc:Choice Requires="x14">
            <control shapeId="172879" r:id="rId846" name="Check Box 847">
              <controlPr defaultSize="0" autoFill="0" autoLine="0" autoPict="0">
                <anchor moveWithCells="1">
                  <from>
                    <xdr:col>21</xdr:col>
                    <xdr:colOff>25400</xdr:colOff>
                    <xdr:row>44</xdr:row>
                    <xdr:rowOff>139700</xdr:rowOff>
                  </from>
                  <to>
                    <xdr:col>21</xdr:col>
                    <xdr:colOff>330200</xdr:colOff>
                    <xdr:row>46</xdr:row>
                    <xdr:rowOff>25400</xdr:rowOff>
                  </to>
                </anchor>
              </controlPr>
            </control>
          </mc:Choice>
        </mc:AlternateContent>
        <mc:AlternateContent xmlns:mc="http://schemas.openxmlformats.org/markup-compatibility/2006">
          <mc:Choice Requires="x14">
            <control shapeId="172880" r:id="rId847" name="Check Box 848">
              <controlPr defaultSize="0" autoFill="0" autoLine="0" autoPict="0">
                <anchor moveWithCells="1">
                  <from>
                    <xdr:col>21</xdr:col>
                    <xdr:colOff>25400</xdr:colOff>
                    <xdr:row>45</xdr:row>
                    <xdr:rowOff>139700</xdr:rowOff>
                  </from>
                  <to>
                    <xdr:col>21</xdr:col>
                    <xdr:colOff>330200</xdr:colOff>
                    <xdr:row>47</xdr:row>
                    <xdr:rowOff>25400</xdr:rowOff>
                  </to>
                </anchor>
              </controlPr>
            </control>
          </mc:Choice>
        </mc:AlternateContent>
        <mc:AlternateContent xmlns:mc="http://schemas.openxmlformats.org/markup-compatibility/2006">
          <mc:Choice Requires="x14">
            <control shapeId="172881" r:id="rId848" name="Check Box 849">
              <controlPr defaultSize="0" autoFill="0" autoLine="0" autoPict="0">
                <anchor moveWithCells="1">
                  <from>
                    <xdr:col>21</xdr:col>
                    <xdr:colOff>25400</xdr:colOff>
                    <xdr:row>46</xdr:row>
                    <xdr:rowOff>139700</xdr:rowOff>
                  </from>
                  <to>
                    <xdr:col>21</xdr:col>
                    <xdr:colOff>330200</xdr:colOff>
                    <xdr:row>48</xdr:row>
                    <xdr:rowOff>25400</xdr:rowOff>
                  </to>
                </anchor>
              </controlPr>
            </control>
          </mc:Choice>
        </mc:AlternateContent>
        <mc:AlternateContent xmlns:mc="http://schemas.openxmlformats.org/markup-compatibility/2006">
          <mc:Choice Requires="x14">
            <control shapeId="172882" r:id="rId849" name="Check Box 850">
              <controlPr defaultSize="0" autoFill="0" autoLine="0" autoPict="0">
                <anchor moveWithCells="1">
                  <from>
                    <xdr:col>21</xdr:col>
                    <xdr:colOff>25400</xdr:colOff>
                    <xdr:row>47</xdr:row>
                    <xdr:rowOff>139700</xdr:rowOff>
                  </from>
                  <to>
                    <xdr:col>21</xdr:col>
                    <xdr:colOff>330200</xdr:colOff>
                    <xdr:row>49</xdr:row>
                    <xdr:rowOff>25400</xdr:rowOff>
                  </to>
                </anchor>
              </controlPr>
            </control>
          </mc:Choice>
        </mc:AlternateContent>
        <mc:AlternateContent xmlns:mc="http://schemas.openxmlformats.org/markup-compatibility/2006">
          <mc:Choice Requires="x14">
            <control shapeId="172883" r:id="rId850" name="Check Box 851">
              <controlPr defaultSize="0" autoFill="0" autoLine="0" autoPict="0">
                <anchor moveWithCells="1">
                  <from>
                    <xdr:col>21</xdr:col>
                    <xdr:colOff>25400</xdr:colOff>
                    <xdr:row>48</xdr:row>
                    <xdr:rowOff>139700</xdr:rowOff>
                  </from>
                  <to>
                    <xdr:col>21</xdr:col>
                    <xdr:colOff>330200</xdr:colOff>
                    <xdr:row>50</xdr:row>
                    <xdr:rowOff>25400</xdr:rowOff>
                  </to>
                </anchor>
              </controlPr>
            </control>
          </mc:Choice>
        </mc:AlternateContent>
        <mc:AlternateContent xmlns:mc="http://schemas.openxmlformats.org/markup-compatibility/2006">
          <mc:Choice Requires="x14">
            <control shapeId="172884" r:id="rId851" name="Check Box 852">
              <controlPr defaultSize="0" autoFill="0" autoLine="0" autoPict="0">
                <anchor moveWithCells="1">
                  <from>
                    <xdr:col>21</xdr:col>
                    <xdr:colOff>25400</xdr:colOff>
                    <xdr:row>49</xdr:row>
                    <xdr:rowOff>139700</xdr:rowOff>
                  </from>
                  <to>
                    <xdr:col>21</xdr:col>
                    <xdr:colOff>330200</xdr:colOff>
                    <xdr:row>51</xdr:row>
                    <xdr:rowOff>25400</xdr:rowOff>
                  </to>
                </anchor>
              </controlPr>
            </control>
          </mc:Choice>
        </mc:AlternateContent>
        <mc:AlternateContent xmlns:mc="http://schemas.openxmlformats.org/markup-compatibility/2006">
          <mc:Choice Requires="x14">
            <control shapeId="172885" r:id="rId852" name="Check Box 853">
              <controlPr defaultSize="0" autoFill="0" autoLine="0" autoPict="0">
                <anchor moveWithCells="1">
                  <from>
                    <xdr:col>21</xdr:col>
                    <xdr:colOff>25400</xdr:colOff>
                    <xdr:row>50</xdr:row>
                    <xdr:rowOff>139700</xdr:rowOff>
                  </from>
                  <to>
                    <xdr:col>21</xdr:col>
                    <xdr:colOff>330200</xdr:colOff>
                    <xdr:row>52</xdr:row>
                    <xdr:rowOff>25400</xdr:rowOff>
                  </to>
                </anchor>
              </controlPr>
            </control>
          </mc:Choice>
        </mc:AlternateContent>
        <mc:AlternateContent xmlns:mc="http://schemas.openxmlformats.org/markup-compatibility/2006">
          <mc:Choice Requires="x14">
            <control shapeId="172886" r:id="rId853" name="Check Box 854">
              <controlPr defaultSize="0" autoFill="0" autoLine="0" autoPict="0">
                <anchor moveWithCells="1">
                  <from>
                    <xdr:col>21</xdr:col>
                    <xdr:colOff>25400</xdr:colOff>
                    <xdr:row>51</xdr:row>
                    <xdr:rowOff>139700</xdr:rowOff>
                  </from>
                  <to>
                    <xdr:col>21</xdr:col>
                    <xdr:colOff>330200</xdr:colOff>
                    <xdr:row>53</xdr:row>
                    <xdr:rowOff>25400</xdr:rowOff>
                  </to>
                </anchor>
              </controlPr>
            </control>
          </mc:Choice>
        </mc:AlternateContent>
        <mc:AlternateContent xmlns:mc="http://schemas.openxmlformats.org/markup-compatibility/2006">
          <mc:Choice Requires="x14">
            <control shapeId="172887" r:id="rId854" name="Check Box 855">
              <controlPr defaultSize="0" autoFill="0" autoLine="0" autoPict="0">
                <anchor moveWithCells="1">
                  <from>
                    <xdr:col>21</xdr:col>
                    <xdr:colOff>25400</xdr:colOff>
                    <xdr:row>52</xdr:row>
                    <xdr:rowOff>139700</xdr:rowOff>
                  </from>
                  <to>
                    <xdr:col>21</xdr:col>
                    <xdr:colOff>330200</xdr:colOff>
                    <xdr:row>54</xdr:row>
                    <xdr:rowOff>25400</xdr:rowOff>
                  </to>
                </anchor>
              </controlPr>
            </control>
          </mc:Choice>
        </mc:AlternateContent>
        <mc:AlternateContent xmlns:mc="http://schemas.openxmlformats.org/markup-compatibility/2006">
          <mc:Choice Requires="x14">
            <control shapeId="172888" r:id="rId855" name="Check Box 856">
              <controlPr defaultSize="0" autoFill="0" autoLine="0" autoPict="0">
                <anchor moveWithCells="1">
                  <from>
                    <xdr:col>21</xdr:col>
                    <xdr:colOff>25400</xdr:colOff>
                    <xdr:row>53</xdr:row>
                    <xdr:rowOff>139700</xdr:rowOff>
                  </from>
                  <to>
                    <xdr:col>21</xdr:col>
                    <xdr:colOff>330200</xdr:colOff>
                    <xdr:row>55</xdr:row>
                    <xdr:rowOff>25400</xdr:rowOff>
                  </to>
                </anchor>
              </controlPr>
            </control>
          </mc:Choice>
        </mc:AlternateContent>
        <mc:AlternateContent xmlns:mc="http://schemas.openxmlformats.org/markup-compatibility/2006">
          <mc:Choice Requires="x14">
            <control shapeId="172889" r:id="rId856" name="Check Box 857">
              <controlPr defaultSize="0" autoFill="0" autoLine="0" autoPict="0">
                <anchor moveWithCells="1">
                  <from>
                    <xdr:col>21</xdr:col>
                    <xdr:colOff>25400</xdr:colOff>
                    <xdr:row>54</xdr:row>
                    <xdr:rowOff>139700</xdr:rowOff>
                  </from>
                  <to>
                    <xdr:col>21</xdr:col>
                    <xdr:colOff>330200</xdr:colOff>
                    <xdr:row>56</xdr:row>
                    <xdr:rowOff>25400</xdr:rowOff>
                  </to>
                </anchor>
              </controlPr>
            </control>
          </mc:Choice>
        </mc:AlternateContent>
        <mc:AlternateContent xmlns:mc="http://schemas.openxmlformats.org/markup-compatibility/2006">
          <mc:Choice Requires="x14">
            <control shapeId="172890" r:id="rId857" name="Check Box 858">
              <controlPr defaultSize="0" autoFill="0" autoLine="0" autoPict="0">
                <anchor moveWithCells="1">
                  <from>
                    <xdr:col>21</xdr:col>
                    <xdr:colOff>25400</xdr:colOff>
                    <xdr:row>55</xdr:row>
                    <xdr:rowOff>139700</xdr:rowOff>
                  </from>
                  <to>
                    <xdr:col>21</xdr:col>
                    <xdr:colOff>330200</xdr:colOff>
                    <xdr:row>57</xdr:row>
                    <xdr:rowOff>25400</xdr:rowOff>
                  </to>
                </anchor>
              </controlPr>
            </control>
          </mc:Choice>
        </mc:AlternateContent>
        <mc:AlternateContent xmlns:mc="http://schemas.openxmlformats.org/markup-compatibility/2006">
          <mc:Choice Requires="x14">
            <control shapeId="172891" r:id="rId858" name="Check Box 859">
              <controlPr defaultSize="0" autoFill="0" autoLine="0" autoPict="0">
                <anchor moveWithCells="1">
                  <from>
                    <xdr:col>21</xdr:col>
                    <xdr:colOff>25400</xdr:colOff>
                    <xdr:row>56</xdr:row>
                    <xdr:rowOff>139700</xdr:rowOff>
                  </from>
                  <to>
                    <xdr:col>21</xdr:col>
                    <xdr:colOff>330200</xdr:colOff>
                    <xdr:row>58</xdr:row>
                    <xdr:rowOff>25400</xdr:rowOff>
                  </to>
                </anchor>
              </controlPr>
            </control>
          </mc:Choice>
        </mc:AlternateContent>
        <mc:AlternateContent xmlns:mc="http://schemas.openxmlformats.org/markup-compatibility/2006">
          <mc:Choice Requires="x14">
            <control shapeId="172892" r:id="rId859" name="Check Box 860">
              <controlPr defaultSize="0" autoFill="0" autoLine="0" autoPict="0">
                <anchor moveWithCells="1">
                  <from>
                    <xdr:col>21</xdr:col>
                    <xdr:colOff>25400</xdr:colOff>
                    <xdr:row>57</xdr:row>
                    <xdr:rowOff>139700</xdr:rowOff>
                  </from>
                  <to>
                    <xdr:col>21</xdr:col>
                    <xdr:colOff>330200</xdr:colOff>
                    <xdr:row>59</xdr:row>
                    <xdr:rowOff>25400</xdr:rowOff>
                  </to>
                </anchor>
              </controlPr>
            </control>
          </mc:Choice>
        </mc:AlternateContent>
        <mc:AlternateContent xmlns:mc="http://schemas.openxmlformats.org/markup-compatibility/2006">
          <mc:Choice Requires="x14">
            <control shapeId="172893" r:id="rId860" name="Check Box 861">
              <controlPr defaultSize="0" autoFill="0" autoLine="0" autoPict="0">
                <anchor moveWithCells="1">
                  <from>
                    <xdr:col>21</xdr:col>
                    <xdr:colOff>25400</xdr:colOff>
                    <xdr:row>58</xdr:row>
                    <xdr:rowOff>139700</xdr:rowOff>
                  </from>
                  <to>
                    <xdr:col>21</xdr:col>
                    <xdr:colOff>330200</xdr:colOff>
                    <xdr:row>60</xdr:row>
                    <xdr:rowOff>25400</xdr:rowOff>
                  </to>
                </anchor>
              </controlPr>
            </control>
          </mc:Choice>
        </mc:AlternateContent>
        <mc:AlternateContent xmlns:mc="http://schemas.openxmlformats.org/markup-compatibility/2006">
          <mc:Choice Requires="x14">
            <control shapeId="172894" r:id="rId861" name="Check Box 862">
              <controlPr defaultSize="0" autoFill="0" autoLine="0" autoPict="0">
                <anchor moveWithCells="1">
                  <from>
                    <xdr:col>21</xdr:col>
                    <xdr:colOff>25400</xdr:colOff>
                    <xdr:row>59</xdr:row>
                    <xdr:rowOff>139700</xdr:rowOff>
                  </from>
                  <to>
                    <xdr:col>21</xdr:col>
                    <xdr:colOff>330200</xdr:colOff>
                    <xdr:row>61</xdr:row>
                    <xdr:rowOff>25400</xdr:rowOff>
                  </to>
                </anchor>
              </controlPr>
            </control>
          </mc:Choice>
        </mc:AlternateContent>
        <mc:AlternateContent xmlns:mc="http://schemas.openxmlformats.org/markup-compatibility/2006">
          <mc:Choice Requires="x14">
            <control shapeId="172895" r:id="rId862" name="Check Box 863">
              <controlPr defaultSize="0" autoFill="0" autoLine="0" autoPict="0">
                <anchor moveWithCells="1">
                  <from>
                    <xdr:col>21</xdr:col>
                    <xdr:colOff>25400</xdr:colOff>
                    <xdr:row>60</xdr:row>
                    <xdr:rowOff>139700</xdr:rowOff>
                  </from>
                  <to>
                    <xdr:col>21</xdr:col>
                    <xdr:colOff>330200</xdr:colOff>
                    <xdr:row>62</xdr:row>
                    <xdr:rowOff>25400</xdr:rowOff>
                  </to>
                </anchor>
              </controlPr>
            </control>
          </mc:Choice>
        </mc:AlternateContent>
        <mc:AlternateContent xmlns:mc="http://schemas.openxmlformats.org/markup-compatibility/2006">
          <mc:Choice Requires="x14">
            <control shapeId="172896" r:id="rId863" name="Check Box 864">
              <controlPr defaultSize="0" autoFill="0" autoLine="0" autoPict="0">
                <anchor moveWithCells="1">
                  <from>
                    <xdr:col>21</xdr:col>
                    <xdr:colOff>25400</xdr:colOff>
                    <xdr:row>61</xdr:row>
                    <xdr:rowOff>139700</xdr:rowOff>
                  </from>
                  <to>
                    <xdr:col>21</xdr:col>
                    <xdr:colOff>330200</xdr:colOff>
                    <xdr:row>63</xdr:row>
                    <xdr:rowOff>25400</xdr:rowOff>
                  </to>
                </anchor>
              </controlPr>
            </control>
          </mc:Choice>
        </mc:AlternateContent>
        <mc:AlternateContent xmlns:mc="http://schemas.openxmlformats.org/markup-compatibility/2006">
          <mc:Choice Requires="x14">
            <control shapeId="172897" r:id="rId864" name="Check Box 865">
              <controlPr defaultSize="0" autoFill="0" autoLine="0" autoPict="0">
                <anchor moveWithCells="1">
                  <from>
                    <xdr:col>21</xdr:col>
                    <xdr:colOff>25400</xdr:colOff>
                    <xdr:row>62</xdr:row>
                    <xdr:rowOff>139700</xdr:rowOff>
                  </from>
                  <to>
                    <xdr:col>21</xdr:col>
                    <xdr:colOff>330200</xdr:colOff>
                    <xdr:row>64</xdr:row>
                    <xdr:rowOff>25400</xdr:rowOff>
                  </to>
                </anchor>
              </controlPr>
            </control>
          </mc:Choice>
        </mc:AlternateContent>
        <mc:AlternateContent xmlns:mc="http://schemas.openxmlformats.org/markup-compatibility/2006">
          <mc:Choice Requires="x14">
            <control shapeId="172898" r:id="rId865" name="Check Box 866">
              <controlPr defaultSize="0" autoFill="0" autoLine="0" autoPict="0">
                <anchor moveWithCells="1">
                  <from>
                    <xdr:col>21</xdr:col>
                    <xdr:colOff>25400</xdr:colOff>
                    <xdr:row>63</xdr:row>
                    <xdr:rowOff>139700</xdr:rowOff>
                  </from>
                  <to>
                    <xdr:col>21</xdr:col>
                    <xdr:colOff>330200</xdr:colOff>
                    <xdr:row>65</xdr:row>
                    <xdr:rowOff>25400</xdr:rowOff>
                  </to>
                </anchor>
              </controlPr>
            </control>
          </mc:Choice>
        </mc:AlternateContent>
        <mc:AlternateContent xmlns:mc="http://schemas.openxmlformats.org/markup-compatibility/2006">
          <mc:Choice Requires="x14">
            <control shapeId="172899" r:id="rId866" name="Check Box 867">
              <controlPr defaultSize="0" autoFill="0" autoLine="0" autoPict="0">
                <anchor moveWithCells="1">
                  <from>
                    <xdr:col>21</xdr:col>
                    <xdr:colOff>25400</xdr:colOff>
                    <xdr:row>64</xdr:row>
                    <xdr:rowOff>139700</xdr:rowOff>
                  </from>
                  <to>
                    <xdr:col>21</xdr:col>
                    <xdr:colOff>330200</xdr:colOff>
                    <xdr:row>66</xdr:row>
                    <xdr:rowOff>25400</xdr:rowOff>
                  </to>
                </anchor>
              </controlPr>
            </control>
          </mc:Choice>
        </mc:AlternateContent>
        <mc:AlternateContent xmlns:mc="http://schemas.openxmlformats.org/markup-compatibility/2006">
          <mc:Choice Requires="x14">
            <control shapeId="172900" r:id="rId867" name="Check Box 868">
              <controlPr defaultSize="0" autoFill="0" autoLine="0" autoPict="0">
                <anchor moveWithCells="1">
                  <from>
                    <xdr:col>21</xdr:col>
                    <xdr:colOff>25400</xdr:colOff>
                    <xdr:row>65</xdr:row>
                    <xdr:rowOff>139700</xdr:rowOff>
                  </from>
                  <to>
                    <xdr:col>21</xdr:col>
                    <xdr:colOff>330200</xdr:colOff>
                    <xdr:row>67</xdr:row>
                    <xdr:rowOff>25400</xdr:rowOff>
                  </to>
                </anchor>
              </controlPr>
            </control>
          </mc:Choice>
        </mc:AlternateContent>
        <mc:AlternateContent xmlns:mc="http://schemas.openxmlformats.org/markup-compatibility/2006">
          <mc:Choice Requires="x14">
            <control shapeId="172901" r:id="rId868" name="Check Box 869">
              <controlPr defaultSize="0" autoFill="0" autoLine="0" autoPict="0">
                <anchor moveWithCells="1">
                  <from>
                    <xdr:col>21</xdr:col>
                    <xdr:colOff>25400</xdr:colOff>
                    <xdr:row>66</xdr:row>
                    <xdr:rowOff>139700</xdr:rowOff>
                  </from>
                  <to>
                    <xdr:col>21</xdr:col>
                    <xdr:colOff>330200</xdr:colOff>
                    <xdr:row>68</xdr:row>
                    <xdr:rowOff>25400</xdr:rowOff>
                  </to>
                </anchor>
              </controlPr>
            </control>
          </mc:Choice>
        </mc:AlternateContent>
        <mc:AlternateContent xmlns:mc="http://schemas.openxmlformats.org/markup-compatibility/2006">
          <mc:Choice Requires="x14">
            <control shapeId="172902" r:id="rId869" name="Check Box 870">
              <controlPr defaultSize="0" autoFill="0" autoLine="0" autoPict="0">
                <anchor moveWithCells="1">
                  <from>
                    <xdr:col>21</xdr:col>
                    <xdr:colOff>25400</xdr:colOff>
                    <xdr:row>67</xdr:row>
                    <xdr:rowOff>139700</xdr:rowOff>
                  </from>
                  <to>
                    <xdr:col>21</xdr:col>
                    <xdr:colOff>330200</xdr:colOff>
                    <xdr:row>69</xdr:row>
                    <xdr:rowOff>25400</xdr:rowOff>
                  </to>
                </anchor>
              </controlPr>
            </control>
          </mc:Choice>
        </mc:AlternateContent>
        <mc:AlternateContent xmlns:mc="http://schemas.openxmlformats.org/markup-compatibility/2006">
          <mc:Choice Requires="x14">
            <control shapeId="172903" r:id="rId870" name="Check Box 871">
              <controlPr defaultSize="0" autoFill="0" autoLine="0" autoPict="0">
                <anchor moveWithCells="1">
                  <from>
                    <xdr:col>21</xdr:col>
                    <xdr:colOff>25400</xdr:colOff>
                    <xdr:row>68</xdr:row>
                    <xdr:rowOff>139700</xdr:rowOff>
                  </from>
                  <to>
                    <xdr:col>21</xdr:col>
                    <xdr:colOff>330200</xdr:colOff>
                    <xdr:row>70</xdr:row>
                    <xdr:rowOff>25400</xdr:rowOff>
                  </to>
                </anchor>
              </controlPr>
            </control>
          </mc:Choice>
        </mc:AlternateContent>
        <mc:AlternateContent xmlns:mc="http://schemas.openxmlformats.org/markup-compatibility/2006">
          <mc:Choice Requires="x14">
            <control shapeId="172904" r:id="rId871" name="Check Box 872">
              <controlPr defaultSize="0" autoFill="0" autoLine="0" autoPict="0">
                <anchor moveWithCells="1">
                  <from>
                    <xdr:col>21</xdr:col>
                    <xdr:colOff>25400</xdr:colOff>
                    <xdr:row>69</xdr:row>
                    <xdr:rowOff>139700</xdr:rowOff>
                  </from>
                  <to>
                    <xdr:col>21</xdr:col>
                    <xdr:colOff>330200</xdr:colOff>
                    <xdr:row>71</xdr:row>
                    <xdr:rowOff>25400</xdr:rowOff>
                  </to>
                </anchor>
              </controlPr>
            </control>
          </mc:Choice>
        </mc:AlternateContent>
        <mc:AlternateContent xmlns:mc="http://schemas.openxmlformats.org/markup-compatibility/2006">
          <mc:Choice Requires="x14">
            <control shapeId="172905" r:id="rId872" name="Check Box 873">
              <controlPr defaultSize="0" autoFill="0" autoLine="0" autoPict="0">
                <anchor moveWithCells="1">
                  <from>
                    <xdr:col>21</xdr:col>
                    <xdr:colOff>25400</xdr:colOff>
                    <xdr:row>70</xdr:row>
                    <xdr:rowOff>139700</xdr:rowOff>
                  </from>
                  <to>
                    <xdr:col>21</xdr:col>
                    <xdr:colOff>330200</xdr:colOff>
                    <xdr:row>72</xdr:row>
                    <xdr:rowOff>25400</xdr:rowOff>
                  </to>
                </anchor>
              </controlPr>
            </control>
          </mc:Choice>
        </mc:AlternateContent>
        <mc:AlternateContent xmlns:mc="http://schemas.openxmlformats.org/markup-compatibility/2006">
          <mc:Choice Requires="x14">
            <control shapeId="172906" r:id="rId873" name="Check Box 874">
              <controlPr defaultSize="0" autoFill="0" autoLine="0" autoPict="0">
                <anchor moveWithCells="1">
                  <from>
                    <xdr:col>21</xdr:col>
                    <xdr:colOff>25400</xdr:colOff>
                    <xdr:row>71</xdr:row>
                    <xdr:rowOff>139700</xdr:rowOff>
                  </from>
                  <to>
                    <xdr:col>21</xdr:col>
                    <xdr:colOff>330200</xdr:colOff>
                    <xdr:row>73</xdr:row>
                    <xdr:rowOff>25400</xdr:rowOff>
                  </to>
                </anchor>
              </controlPr>
            </control>
          </mc:Choice>
        </mc:AlternateContent>
        <mc:AlternateContent xmlns:mc="http://schemas.openxmlformats.org/markup-compatibility/2006">
          <mc:Choice Requires="x14">
            <control shapeId="172907" r:id="rId874" name="Check Box 875">
              <controlPr defaultSize="0" autoFill="0" autoLine="0" autoPict="0">
                <anchor moveWithCells="1">
                  <from>
                    <xdr:col>21</xdr:col>
                    <xdr:colOff>25400</xdr:colOff>
                    <xdr:row>72</xdr:row>
                    <xdr:rowOff>139700</xdr:rowOff>
                  </from>
                  <to>
                    <xdr:col>21</xdr:col>
                    <xdr:colOff>330200</xdr:colOff>
                    <xdr:row>74</xdr:row>
                    <xdr:rowOff>25400</xdr:rowOff>
                  </to>
                </anchor>
              </controlPr>
            </control>
          </mc:Choice>
        </mc:AlternateContent>
        <mc:AlternateContent xmlns:mc="http://schemas.openxmlformats.org/markup-compatibility/2006">
          <mc:Choice Requires="x14">
            <control shapeId="172908" r:id="rId875" name="Check Box 876">
              <controlPr defaultSize="0" autoFill="0" autoLine="0" autoPict="0">
                <anchor moveWithCells="1">
                  <from>
                    <xdr:col>21</xdr:col>
                    <xdr:colOff>25400</xdr:colOff>
                    <xdr:row>73</xdr:row>
                    <xdr:rowOff>139700</xdr:rowOff>
                  </from>
                  <to>
                    <xdr:col>21</xdr:col>
                    <xdr:colOff>330200</xdr:colOff>
                    <xdr:row>75</xdr:row>
                    <xdr:rowOff>25400</xdr:rowOff>
                  </to>
                </anchor>
              </controlPr>
            </control>
          </mc:Choice>
        </mc:AlternateContent>
        <mc:AlternateContent xmlns:mc="http://schemas.openxmlformats.org/markup-compatibility/2006">
          <mc:Choice Requires="x14">
            <control shapeId="172909" r:id="rId876" name="Check Box 877">
              <controlPr defaultSize="0" autoFill="0" autoLine="0" autoPict="0">
                <anchor moveWithCells="1">
                  <from>
                    <xdr:col>21</xdr:col>
                    <xdr:colOff>25400</xdr:colOff>
                    <xdr:row>74</xdr:row>
                    <xdr:rowOff>139700</xdr:rowOff>
                  </from>
                  <to>
                    <xdr:col>21</xdr:col>
                    <xdr:colOff>330200</xdr:colOff>
                    <xdr:row>76</xdr:row>
                    <xdr:rowOff>25400</xdr:rowOff>
                  </to>
                </anchor>
              </controlPr>
            </control>
          </mc:Choice>
        </mc:AlternateContent>
        <mc:AlternateContent xmlns:mc="http://schemas.openxmlformats.org/markup-compatibility/2006">
          <mc:Choice Requires="x14">
            <control shapeId="172910" r:id="rId877" name="Check Box 878">
              <controlPr defaultSize="0" autoFill="0" autoLine="0" autoPict="0">
                <anchor moveWithCells="1">
                  <from>
                    <xdr:col>21</xdr:col>
                    <xdr:colOff>25400</xdr:colOff>
                    <xdr:row>75</xdr:row>
                    <xdr:rowOff>139700</xdr:rowOff>
                  </from>
                  <to>
                    <xdr:col>21</xdr:col>
                    <xdr:colOff>330200</xdr:colOff>
                    <xdr:row>77</xdr:row>
                    <xdr:rowOff>25400</xdr:rowOff>
                  </to>
                </anchor>
              </controlPr>
            </control>
          </mc:Choice>
        </mc:AlternateContent>
        <mc:AlternateContent xmlns:mc="http://schemas.openxmlformats.org/markup-compatibility/2006">
          <mc:Choice Requires="x14">
            <control shapeId="172911" r:id="rId878" name="Check Box 879">
              <controlPr defaultSize="0" autoFill="0" autoLine="0" autoPict="0">
                <anchor moveWithCells="1">
                  <from>
                    <xdr:col>21</xdr:col>
                    <xdr:colOff>25400</xdr:colOff>
                    <xdr:row>76</xdr:row>
                    <xdr:rowOff>139700</xdr:rowOff>
                  </from>
                  <to>
                    <xdr:col>21</xdr:col>
                    <xdr:colOff>330200</xdr:colOff>
                    <xdr:row>78</xdr:row>
                    <xdr:rowOff>25400</xdr:rowOff>
                  </to>
                </anchor>
              </controlPr>
            </control>
          </mc:Choice>
        </mc:AlternateContent>
        <mc:AlternateContent xmlns:mc="http://schemas.openxmlformats.org/markup-compatibility/2006">
          <mc:Choice Requires="x14">
            <control shapeId="172912" r:id="rId879" name="Check Box 880">
              <controlPr defaultSize="0" autoFill="0" autoLine="0" autoPict="0">
                <anchor moveWithCells="1">
                  <from>
                    <xdr:col>21</xdr:col>
                    <xdr:colOff>25400</xdr:colOff>
                    <xdr:row>77</xdr:row>
                    <xdr:rowOff>139700</xdr:rowOff>
                  </from>
                  <to>
                    <xdr:col>21</xdr:col>
                    <xdr:colOff>330200</xdr:colOff>
                    <xdr:row>79</xdr:row>
                    <xdr:rowOff>25400</xdr:rowOff>
                  </to>
                </anchor>
              </controlPr>
            </control>
          </mc:Choice>
        </mc:AlternateContent>
        <mc:AlternateContent xmlns:mc="http://schemas.openxmlformats.org/markup-compatibility/2006">
          <mc:Choice Requires="x14">
            <control shapeId="172913" r:id="rId880" name="Check Box 881">
              <controlPr defaultSize="0" autoFill="0" autoLine="0" autoPict="0">
                <anchor moveWithCells="1">
                  <from>
                    <xdr:col>21</xdr:col>
                    <xdr:colOff>25400</xdr:colOff>
                    <xdr:row>78</xdr:row>
                    <xdr:rowOff>139700</xdr:rowOff>
                  </from>
                  <to>
                    <xdr:col>21</xdr:col>
                    <xdr:colOff>330200</xdr:colOff>
                    <xdr:row>80</xdr:row>
                    <xdr:rowOff>25400</xdr:rowOff>
                  </to>
                </anchor>
              </controlPr>
            </control>
          </mc:Choice>
        </mc:AlternateContent>
        <mc:AlternateContent xmlns:mc="http://schemas.openxmlformats.org/markup-compatibility/2006">
          <mc:Choice Requires="x14">
            <control shapeId="172914" r:id="rId881" name="Check Box 882">
              <controlPr defaultSize="0" autoFill="0" autoLine="0" autoPict="0">
                <anchor moveWithCells="1">
                  <from>
                    <xdr:col>21</xdr:col>
                    <xdr:colOff>25400</xdr:colOff>
                    <xdr:row>79</xdr:row>
                    <xdr:rowOff>139700</xdr:rowOff>
                  </from>
                  <to>
                    <xdr:col>21</xdr:col>
                    <xdr:colOff>330200</xdr:colOff>
                    <xdr:row>81</xdr:row>
                    <xdr:rowOff>25400</xdr:rowOff>
                  </to>
                </anchor>
              </controlPr>
            </control>
          </mc:Choice>
        </mc:AlternateContent>
        <mc:AlternateContent xmlns:mc="http://schemas.openxmlformats.org/markup-compatibility/2006">
          <mc:Choice Requires="x14">
            <control shapeId="172915" r:id="rId882" name="Check Box 883">
              <controlPr defaultSize="0" autoFill="0" autoLine="0" autoPict="0">
                <anchor moveWithCells="1">
                  <from>
                    <xdr:col>21</xdr:col>
                    <xdr:colOff>25400</xdr:colOff>
                    <xdr:row>80</xdr:row>
                    <xdr:rowOff>139700</xdr:rowOff>
                  </from>
                  <to>
                    <xdr:col>21</xdr:col>
                    <xdr:colOff>330200</xdr:colOff>
                    <xdr:row>82</xdr:row>
                    <xdr:rowOff>25400</xdr:rowOff>
                  </to>
                </anchor>
              </controlPr>
            </control>
          </mc:Choice>
        </mc:AlternateContent>
        <mc:AlternateContent xmlns:mc="http://schemas.openxmlformats.org/markup-compatibility/2006">
          <mc:Choice Requires="x14">
            <control shapeId="172916" r:id="rId883" name="Check Box 884">
              <controlPr defaultSize="0" autoFill="0" autoLine="0" autoPict="0">
                <anchor moveWithCells="1">
                  <from>
                    <xdr:col>21</xdr:col>
                    <xdr:colOff>25400</xdr:colOff>
                    <xdr:row>81</xdr:row>
                    <xdr:rowOff>139700</xdr:rowOff>
                  </from>
                  <to>
                    <xdr:col>21</xdr:col>
                    <xdr:colOff>330200</xdr:colOff>
                    <xdr:row>83</xdr:row>
                    <xdr:rowOff>25400</xdr:rowOff>
                  </to>
                </anchor>
              </controlPr>
            </control>
          </mc:Choice>
        </mc:AlternateContent>
        <mc:AlternateContent xmlns:mc="http://schemas.openxmlformats.org/markup-compatibility/2006">
          <mc:Choice Requires="x14">
            <control shapeId="172917" r:id="rId884" name="Check Box 885">
              <controlPr defaultSize="0" autoFill="0" autoLine="0" autoPict="0">
                <anchor moveWithCells="1">
                  <from>
                    <xdr:col>21</xdr:col>
                    <xdr:colOff>25400</xdr:colOff>
                    <xdr:row>82</xdr:row>
                    <xdr:rowOff>139700</xdr:rowOff>
                  </from>
                  <to>
                    <xdr:col>21</xdr:col>
                    <xdr:colOff>330200</xdr:colOff>
                    <xdr:row>84</xdr:row>
                    <xdr:rowOff>25400</xdr:rowOff>
                  </to>
                </anchor>
              </controlPr>
            </control>
          </mc:Choice>
        </mc:AlternateContent>
        <mc:AlternateContent xmlns:mc="http://schemas.openxmlformats.org/markup-compatibility/2006">
          <mc:Choice Requires="x14">
            <control shapeId="172918" r:id="rId885" name="Check Box 886">
              <controlPr defaultSize="0" autoFill="0" autoLine="0" autoPict="0">
                <anchor moveWithCells="1">
                  <from>
                    <xdr:col>21</xdr:col>
                    <xdr:colOff>25400</xdr:colOff>
                    <xdr:row>83</xdr:row>
                    <xdr:rowOff>139700</xdr:rowOff>
                  </from>
                  <to>
                    <xdr:col>21</xdr:col>
                    <xdr:colOff>330200</xdr:colOff>
                    <xdr:row>85</xdr:row>
                    <xdr:rowOff>25400</xdr:rowOff>
                  </to>
                </anchor>
              </controlPr>
            </control>
          </mc:Choice>
        </mc:AlternateContent>
        <mc:AlternateContent xmlns:mc="http://schemas.openxmlformats.org/markup-compatibility/2006">
          <mc:Choice Requires="x14">
            <control shapeId="172919" r:id="rId886" name="Check Box 887">
              <controlPr defaultSize="0" autoFill="0" autoLine="0" autoPict="0">
                <anchor moveWithCells="1">
                  <from>
                    <xdr:col>21</xdr:col>
                    <xdr:colOff>25400</xdr:colOff>
                    <xdr:row>84</xdr:row>
                    <xdr:rowOff>139700</xdr:rowOff>
                  </from>
                  <to>
                    <xdr:col>21</xdr:col>
                    <xdr:colOff>330200</xdr:colOff>
                    <xdr:row>86</xdr:row>
                    <xdr:rowOff>25400</xdr:rowOff>
                  </to>
                </anchor>
              </controlPr>
            </control>
          </mc:Choice>
        </mc:AlternateContent>
        <mc:AlternateContent xmlns:mc="http://schemas.openxmlformats.org/markup-compatibility/2006">
          <mc:Choice Requires="x14">
            <control shapeId="172920" r:id="rId887" name="Check Box 888">
              <controlPr defaultSize="0" autoFill="0" autoLine="0" autoPict="0">
                <anchor moveWithCells="1">
                  <from>
                    <xdr:col>21</xdr:col>
                    <xdr:colOff>25400</xdr:colOff>
                    <xdr:row>85</xdr:row>
                    <xdr:rowOff>139700</xdr:rowOff>
                  </from>
                  <to>
                    <xdr:col>21</xdr:col>
                    <xdr:colOff>330200</xdr:colOff>
                    <xdr:row>87</xdr:row>
                    <xdr:rowOff>25400</xdr:rowOff>
                  </to>
                </anchor>
              </controlPr>
            </control>
          </mc:Choice>
        </mc:AlternateContent>
        <mc:AlternateContent xmlns:mc="http://schemas.openxmlformats.org/markup-compatibility/2006">
          <mc:Choice Requires="x14">
            <control shapeId="172921" r:id="rId888" name="Check Box 889">
              <controlPr defaultSize="0" autoFill="0" autoLine="0" autoPict="0">
                <anchor moveWithCells="1">
                  <from>
                    <xdr:col>21</xdr:col>
                    <xdr:colOff>25400</xdr:colOff>
                    <xdr:row>86</xdr:row>
                    <xdr:rowOff>139700</xdr:rowOff>
                  </from>
                  <to>
                    <xdr:col>21</xdr:col>
                    <xdr:colOff>330200</xdr:colOff>
                    <xdr:row>88</xdr:row>
                    <xdr:rowOff>25400</xdr:rowOff>
                  </to>
                </anchor>
              </controlPr>
            </control>
          </mc:Choice>
        </mc:AlternateContent>
        <mc:AlternateContent xmlns:mc="http://schemas.openxmlformats.org/markup-compatibility/2006">
          <mc:Choice Requires="x14">
            <control shapeId="172922" r:id="rId889" name="Check Box 890">
              <controlPr defaultSize="0" autoFill="0" autoLine="0" autoPict="0">
                <anchor moveWithCells="1">
                  <from>
                    <xdr:col>21</xdr:col>
                    <xdr:colOff>25400</xdr:colOff>
                    <xdr:row>87</xdr:row>
                    <xdr:rowOff>139700</xdr:rowOff>
                  </from>
                  <to>
                    <xdr:col>21</xdr:col>
                    <xdr:colOff>330200</xdr:colOff>
                    <xdr:row>89</xdr:row>
                    <xdr:rowOff>25400</xdr:rowOff>
                  </to>
                </anchor>
              </controlPr>
            </control>
          </mc:Choice>
        </mc:AlternateContent>
        <mc:AlternateContent xmlns:mc="http://schemas.openxmlformats.org/markup-compatibility/2006">
          <mc:Choice Requires="x14">
            <control shapeId="172923" r:id="rId890" name="Check Box 891">
              <controlPr defaultSize="0" autoFill="0" autoLine="0" autoPict="0">
                <anchor moveWithCells="1">
                  <from>
                    <xdr:col>21</xdr:col>
                    <xdr:colOff>25400</xdr:colOff>
                    <xdr:row>88</xdr:row>
                    <xdr:rowOff>139700</xdr:rowOff>
                  </from>
                  <to>
                    <xdr:col>21</xdr:col>
                    <xdr:colOff>330200</xdr:colOff>
                    <xdr:row>90</xdr:row>
                    <xdr:rowOff>25400</xdr:rowOff>
                  </to>
                </anchor>
              </controlPr>
            </control>
          </mc:Choice>
        </mc:AlternateContent>
        <mc:AlternateContent xmlns:mc="http://schemas.openxmlformats.org/markup-compatibility/2006">
          <mc:Choice Requires="x14">
            <control shapeId="172924" r:id="rId891" name="Check Box 892">
              <controlPr defaultSize="0" autoFill="0" autoLine="0" autoPict="0">
                <anchor moveWithCells="1">
                  <from>
                    <xdr:col>21</xdr:col>
                    <xdr:colOff>25400</xdr:colOff>
                    <xdr:row>89</xdr:row>
                    <xdr:rowOff>139700</xdr:rowOff>
                  </from>
                  <to>
                    <xdr:col>21</xdr:col>
                    <xdr:colOff>330200</xdr:colOff>
                    <xdr:row>91</xdr:row>
                    <xdr:rowOff>25400</xdr:rowOff>
                  </to>
                </anchor>
              </controlPr>
            </control>
          </mc:Choice>
        </mc:AlternateContent>
        <mc:AlternateContent xmlns:mc="http://schemas.openxmlformats.org/markup-compatibility/2006">
          <mc:Choice Requires="x14">
            <control shapeId="172925" r:id="rId892" name="Check Box 893">
              <controlPr defaultSize="0" autoFill="0" autoLine="0" autoPict="0">
                <anchor moveWithCells="1">
                  <from>
                    <xdr:col>21</xdr:col>
                    <xdr:colOff>25400</xdr:colOff>
                    <xdr:row>90</xdr:row>
                    <xdr:rowOff>139700</xdr:rowOff>
                  </from>
                  <to>
                    <xdr:col>21</xdr:col>
                    <xdr:colOff>330200</xdr:colOff>
                    <xdr:row>92</xdr:row>
                    <xdr:rowOff>25400</xdr:rowOff>
                  </to>
                </anchor>
              </controlPr>
            </control>
          </mc:Choice>
        </mc:AlternateContent>
        <mc:AlternateContent xmlns:mc="http://schemas.openxmlformats.org/markup-compatibility/2006">
          <mc:Choice Requires="x14">
            <control shapeId="172926" r:id="rId893" name="Check Box 894">
              <controlPr defaultSize="0" autoFill="0" autoLine="0" autoPict="0">
                <anchor moveWithCells="1">
                  <from>
                    <xdr:col>21</xdr:col>
                    <xdr:colOff>25400</xdr:colOff>
                    <xdr:row>91</xdr:row>
                    <xdr:rowOff>139700</xdr:rowOff>
                  </from>
                  <to>
                    <xdr:col>21</xdr:col>
                    <xdr:colOff>330200</xdr:colOff>
                    <xdr:row>93</xdr:row>
                    <xdr:rowOff>25400</xdr:rowOff>
                  </to>
                </anchor>
              </controlPr>
            </control>
          </mc:Choice>
        </mc:AlternateContent>
        <mc:AlternateContent xmlns:mc="http://schemas.openxmlformats.org/markup-compatibility/2006">
          <mc:Choice Requires="x14">
            <control shapeId="172927" r:id="rId894" name="Check Box 895">
              <controlPr defaultSize="0" autoFill="0" autoLine="0" autoPict="0">
                <anchor moveWithCells="1">
                  <from>
                    <xdr:col>21</xdr:col>
                    <xdr:colOff>25400</xdr:colOff>
                    <xdr:row>92</xdr:row>
                    <xdr:rowOff>139700</xdr:rowOff>
                  </from>
                  <to>
                    <xdr:col>21</xdr:col>
                    <xdr:colOff>330200</xdr:colOff>
                    <xdr:row>94</xdr:row>
                    <xdr:rowOff>25400</xdr:rowOff>
                  </to>
                </anchor>
              </controlPr>
            </control>
          </mc:Choice>
        </mc:AlternateContent>
        <mc:AlternateContent xmlns:mc="http://schemas.openxmlformats.org/markup-compatibility/2006">
          <mc:Choice Requires="x14">
            <control shapeId="172928" r:id="rId895" name="Check Box 896">
              <controlPr defaultSize="0" autoFill="0" autoLine="0" autoPict="0">
                <anchor moveWithCells="1">
                  <from>
                    <xdr:col>21</xdr:col>
                    <xdr:colOff>25400</xdr:colOff>
                    <xdr:row>93</xdr:row>
                    <xdr:rowOff>139700</xdr:rowOff>
                  </from>
                  <to>
                    <xdr:col>21</xdr:col>
                    <xdr:colOff>330200</xdr:colOff>
                    <xdr:row>95</xdr:row>
                    <xdr:rowOff>25400</xdr:rowOff>
                  </to>
                </anchor>
              </controlPr>
            </control>
          </mc:Choice>
        </mc:AlternateContent>
        <mc:AlternateContent xmlns:mc="http://schemas.openxmlformats.org/markup-compatibility/2006">
          <mc:Choice Requires="x14">
            <control shapeId="172929" r:id="rId896" name="Check Box 897">
              <controlPr defaultSize="0" autoFill="0" autoLine="0" autoPict="0">
                <anchor moveWithCells="1">
                  <from>
                    <xdr:col>21</xdr:col>
                    <xdr:colOff>25400</xdr:colOff>
                    <xdr:row>94</xdr:row>
                    <xdr:rowOff>139700</xdr:rowOff>
                  </from>
                  <to>
                    <xdr:col>21</xdr:col>
                    <xdr:colOff>330200</xdr:colOff>
                    <xdr:row>96</xdr:row>
                    <xdr:rowOff>25400</xdr:rowOff>
                  </to>
                </anchor>
              </controlPr>
            </control>
          </mc:Choice>
        </mc:AlternateContent>
        <mc:AlternateContent xmlns:mc="http://schemas.openxmlformats.org/markup-compatibility/2006">
          <mc:Choice Requires="x14">
            <control shapeId="172930" r:id="rId897" name="Check Box 898">
              <controlPr defaultSize="0" autoFill="0" autoLine="0" autoPict="0">
                <anchor moveWithCells="1">
                  <from>
                    <xdr:col>21</xdr:col>
                    <xdr:colOff>25400</xdr:colOff>
                    <xdr:row>95</xdr:row>
                    <xdr:rowOff>139700</xdr:rowOff>
                  </from>
                  <to>
                    <xdr:col>21</xdr:col>
                    <xdr:colOff>330200</xdr:colOff>
                    <xdr:row>97</xdr:row>
                    <xdr:rowOff>25400</xdr:rowOff>
                  </to>
                </anchor>
              </controlPr>
            </control>
          </mc:Choice>
        </mc:AlternateContent>
        <mc:AlternateContent xmlns:mc="http://schemas.openxmlformats.org/markup-compatibility/2006">
          <mc:Choice Requires="x14">
            <control shapeId="172931" r:id="rId898" name="Check Box 899">
              <controlPr defaultSize="0" autoFill="0" autoLine="0" autoPict="0">
                <anchor moveWithCells="1">
                  <from>
                    <xdr:col>21</xdr:col>
                    <xdr:colOff>25400</xdr:colOff>
                    <xdr:row>96</xdr:row>
                    <xdr:rowOff>139700</xdr:rowOff>
                  </from>
                  <to>
                    <xdr:col>21</xdr:col>
                    <xdr:colOff>330200</xdr:colOff>
                    <xdr:row>98</xdr:row>
                    <xdr:rowOff>25400</xdr:rowOff>
                  </to>
                </anchor>
              </controlPr>
            </control>
          </mc:Choice>
        </mc:AlternateContent>
        <mc:AlternateContent xmlns:mc="http://schemas.openxmlformats.org/markup-compatibility/2006">
          <mc:Choice Requires="x14">
            <control shapeId="172932" r:id="rId899" name="Check Box 900">
              <controlPr defaultSize="0" autoFill="0" autoLine="0" autoPict="0">
                <anchor moveWithCells="1">
                  <from>
                    <xdr:col>21</xdr:col>
                    <xdr:colOff>25400</xdr:colOff>
                    <xdr:row>97</xdr:row>
                    <xdr:rowOff>139700</xdr:rowOff>
                  </from>
                  <to>
                    <xdr:col>21</xdr:col>
                    <xdr:colOff>330200</xdr:colOff>
                    <xdr:row>99</xdr:row>
                    <xdr:rowOff>25400</xdr:rowOff>
                  </to>
                </anchor>
              </controlPr>
            </control>
          </mc:Choice>
        </mc:AlternateContent>
        <mc:AlternateContent xmlns:mc="http://schemas.openxmlformats.org/markup-compatibility/2006">
          <mc:Choice Requires="x14">
            <control shapeId="172933" r:id="rId900" name="Check Box 901">
              <controlPr defaultSize="0" autoFill="0" autoLine="0" autoPict="0">
                <anchor moveWithCells="1">
                  <from>
                    <xdr:col>21</xdr:col>
                    <xdr:colOff>25400</xdr:colOff>
                    <xdr:row>98</xdr:row>
                    <xdr:rowOff>139700</xdr:rowOff>
                  </from>
                  <to>
                    <xdr:col>21</xdr:col>
                    <xdr:colOff>330200</xdr:colOff>
                    <xdr:row>100</xdr:row>
                    <xdr:rowOff>25400</xdr:rowOff>
                  </to>
                </anchor>
              </controlPr>
            </control>
          </mc:Choice>
        </mc:AlternateContent>
        <mc:AlternateContent xmlns:mc="http://schemas.openxmlformats.org/markup-compatibility/2006">
          <mc:Choice Requires="x14">
            <control shapeId="172934" r:id="rId901" name="Check Box 902">
              <controlPr defaultSize="0" autoFill="0" autoLine="0" autoPict="0">
                <anchor moveWithCells="1">
                  <from>
                    <xdr:col>21</xdr:col>
                    <xdr:colOff>25400</xdr:colOff>
                    <xdr:row>99</xdr:row>
                    <xdr:rowOff>139700</xdr:rowOff>
                  </from>
                  <to>
                    <xdr:col>21</xdr:col>
                    <xdr:colOff>330200</xdr:colOff>
                    <xdr:row>101</xdr:row>
                    <xdr:rowOff>25400</xdr:rowOff>
                  </to>
                </anchor>
              </controlPr>
            </control>
          </mc:Choice>
        </mc:AlternateContent>
        <mc:AlternateContent xmlns:mc="http://schemas.openxmlformats.org/markup-compatibility/2006">
          <mc:Choice Requires="x14">
            <control shapeId="172935" r:id="rId902" name="Check Box 903">
              <controlPr defaultSize="0" autoFill="0" autoLine="0" autoPict="0">
                <anchor moveWithCells="1">
                  <from>
                    <xdr:col>21</xdr:col>
                    <xdr:colOff>25400</xdr:colOff>
                    <xdr:row>100</xdr:row>
                    <xdr:rowOff>139700</xdr:rowOff>
                  </from>
                  <to>
                    <xdr:col>21</xdr:col>
                    <xdr:colOff>330200</xdr:colOff>
                    <xdr:row>102</xdr:row>
                    <xdr:rowOff>25400</xdr:rowOff>
                  </to>
                </anchor>
              </controlPr>
            </control>
          </mc:Choice>
        </mc:AlternateContent>
        <mc:AlternateContent xmlns:mc="http://schemas.openxmlformats.org/markup-compatibility/2006">
          <mc:Choice Requires="x14">
            <control shapeId="172936" r:id="rId903" name="Check Box 904">
              <controlPr defaultSize="0" autoFill="0" autoLine="0" autoPict="0">
                <anchor moveWithCells="1">
                  <from>
                    <xdr:col>21</xdr:col>
                    <xdr:colOff>25400</xdr:colOff>
                    <xdr:row>101</xdr:row>
                    <xdr:rowOff>139700</xdr:rowOff>
                  </from>
                  <to>
                    <xdr:col>21</xdr:col>
                    <xdr:colOff>330200</xdr:colOff>
                    <xdr:row>103</xdr:row>
                    <xdr:rowOff>25400</xdr:rowOff>
                  </to>
                </anchor>
              </controlPr>
            </control>
          </mc:Choice>
        </mc:AlternateContent>
        <mc:AlternateContent xmlns:mc="http://schemas.openxmlformats.org/markup-compatibility/2006">
          <mc:Choice Requires="x14">
            <control shapeId="172937" r:id="rId904" name="Check Box 905">
              <controlPr defaultSize="0" autoFill="0" autoLine="0" autoPict="0">
                <anchor moveWithCells="1">
                  <from>
                    <xdr:col>22</xdr:col>
                    <xdr:colOff>25400</xdr:colOff>
                    <xdr:row>2</xdr:row>
                    <xdr:rowOff>152400</xdr:rowOff>
                  </from>
                  <to>
                    <xdr:col>22</xdr:col>
                    <xdr:colOff>330200</xdr:colOff>
                    <xdr:row>3</xdr:row>
                    <xdr:rowOff>152400</xdr:rowOff>
                  </to>
                </anchor>
              </controlPr>
            </control>
          </mc:Choice>
        </mc:AlternateContent>
        <mc:AlternateContent xmlns:mc="http://schemas.openxmlformats.org/markup-compatibility/2006">
          <mc:Choice Requires="x14">
            <control shapeId="172938" r:id="rId905" name="Check Box 906">
              <controlPr defaultSize="0" autoFill="0" autoLine="0" autoPict="0">
                <anchor moveWithCells="1">
                  <from>
                    <xdr:col>22</xdr:col>
                    <xdr:colOff>25400</xdr:colOff>
                    <xdr:row>3</xdr:row>
                    <xdr:rowOff>139700</xdr:rowOff>
                  </from>
                  <to>
                    <xdr:col>22</xdr:col>
                    <xdr:colOff>330200</xdr:colOff>
                    <xdr:row>5</xdr:row>
                    <xdr:rowOff>25400</xdr:rowOff>
                  </to>
                </anchor>
              </controlPr>
            </control>
          </mc:Choice>
        </mc:AlternateContent>
        <mc:AlternateContent xmlns:mc="http://schemas.openxmlformats.org/markup-compatibility/2006">
          <mc:Choice Requires="x14">
            <control shapeId="172939" r:id="rId906" name="Check Box 907">
              <controlPr defaultSize="0" autoFill="0" autoLine="0" autoPict="0">
                <anchor moveWithCells="1">
                  <from>
                    <xdr:col>22</xdr:col>
                    <xdr:colOff>25400</xdr:colOff>
                    <xdr:row>4</xdr:row>
                    <xdr:rowOff>139700</xdr:rowOff>
                  </from>
                  <to>
                    <xdr:col>22</xdr:col>
                    <xdr:colOff>330200</xdr:colOff>
                    <xdr:row>6</xdr:row>
                    <xdr:rowOff>25400</xdr:rowOff>
                  </to>
                </anchor>
              </controlPr>
            </control>
          </mc:Choice>
        </mc:AlternateContent>
        <mc:AlternateContent xmlns:mc="http://schemas.openxmlformats.org/markup-compatibility/2006">
          <mc:Choice Requires="x14">
            <control shapeId="172940" r:id="rId907" name="Check Box 908">
              <controlPr defaultSize="0" autoFill="0" autoLine="0" autoPict="0">
                <anchor moveWithCells="1">
                  <from>
                    <xdr:col>22</xdr:col>
                    <xdr:colOff>25400</xdr:colOff>
                    <xdr:row>5</xdr:row>
                    <xdr:rowOff>139700</xdr:rowOff>
                  </from>
                  <to>
                    <xdr:col>22</xdr:col>
                    <xdr:colOff>330200</xdr:colOff>
                    <xdr:row>7</xdr:row>
                    <xdr:rowOff>25400</xdr:rowOff>
                  </to>
                </anchor>
              </controlPr>
            </control>
          </mc:Choice>
        </mc:AlternateContent>
        <mc:AlternateContent xmlns:mc="http://schemas.openxmlformats.org/markup-compatibility/2006">
          <mc:Choice Requires="x14">
            <control shapeId="172941" r:id="rId908" name="Check Box 909">
              <controlPr defaultSize="0" autoFill="0" autoLine="0" autoPict="0">
                <anchor moveWithCells="1">
                  <from>
                    <xdr:col>22</xdr:col>
                    <xdr:colOff>25400</xdr:colOff>
                    <xdr:row>6</xdr:row>
                    <xdr:rowOff>139700</xdr:rowOff>
                  </from>
                  <to>
                    <xdr:col>22</xdr:col>
                    <xdr:colOff>330200</xdr:colOff>
                    <xdr:row>8</xdr:row>
                    <xdr:rowOff>25400</xdr:rowOff>
                  </to>
                </anchor>
              </controlPr>
            </control>
          </mc:Choice>
        </mc:AlternateContent>
        <mc:AlternateContent xmlns:mc="http://schemas.openxmlformats.org/markup-compatibility/2006">
          <mc:Choice Requires="x14">
            <control shapeId="172942" r:id="rId909" name="Check Box 910">
              <controlPr defaultSize="0" autoFill="0" autoLine="0" autoPict="0">
                <anchor moveWithCells="1">
                  <from>
                    <xdr:col>22</xdr:col>
                    <xdr:colOff>25400</xdr:colOff>
                    <xdr:row>7</xdr:row>
                    <xdr:rowOff>139700</xdr:rowOff>
                  </from>
                  <to>
                    <xdr:col>22</xdr:col>
                    <xdr:colOff>330200</xdr:colOff>
                    <xdr:row>9</xdr:row>
                    <xdr:rowOff>25400</xdr:rowOff>
                  </to>
                </anchor>
              </controlPr>
            </control>
          </mc:Choice>
        </mc:AlternateContent>
        <mc:AlternateContent xmlns:mc="http://schemas.openxmlformats.org/markup-compatibility/2006">
          <mc:Choice Requires="x14">
            <control shapeId="172943" r:id="rId910" name="Check Box 911">
              <controlPr defaultSize="0" autoFill="0" autoLine="0" autoPict="0">
                <anchor moveWithCells="1">
                  <from>
                    <xdr:col>22</xdr:col>
                    <xdr:colOff>25400</xdr:colOff>
                    <xdr:row>8</xdr:row>
                    <xdr:rowOff>139700</xdr:rowOff>
                  </from>
                  <to>
                    <xdr:col>22</xdr:col>
                    <xdr:colOff>330200</xdr:colOff>
                    <xdr:row>10</xdr:row>
                    <xdr:rowOff>25400</xdr:rowOff>
                  </to>
                </anchor>
              </controlPr>
            </control>
          </mc:Choice>
        </mc:AlternateContent>
        <mc:AlternateContent xmlns:mc="http://schemas.openxmlformats.org/markup-compatibility/2006">
          <mc:Choice Requires="x14">
            <control shapeId="172944" r:id="rId911" name="Check Box 912">
              <controlPr defaultSize="0" autoFill="0" autoLine="0" autoPict="0">
                <anchor moveWithCells="1">
                  <from>
                    <xdr:col>22</xdr:col>
                    <xdr:colOff>25400</xdr:colOff>
                    <xdr:row>9</xdr:row>
                    <xdr:rowOff>139700</xdr:rowOff>
                  </from>
                  <to>
                    <xdr:col>22</xdr:col>
                    <xdr:colOff>330200</xdr:colOff>
                    <xdr:row>11</xdr:row>
                    <xdr:rowOff>25400</xdr:rowOff>
                  </to>
                </anchor>
              </controlPr>
            </control>
          </mc:Choice>
        </mc:AlternateContent>
        <mc:AlternateContent xmlns:mc="http://schemas.openxmlformats.org/markup-compatibility/2006">
          <mc:Choice Requires="x14">
            <control shapeId="172945" r:id="rId912" name="Check Box 913">
              <controlPr defaultSize="0" autoFill="0" autoLine="0" autoPict="0">
                <anchor moveWithCells="1">
                  <from>
                    <xdr:col>22</xdr:col>
                    <xdr:colOff>25400</xdr:colOff>
                    <xdr:row>10</xdr:row>
                    <xdr:rowOff>139700</xdr:rowOff>
                  </from>
                  <to>
                    <xdr:col>22</xdr:col>
                    <xdr:colOff>330200</xdr:colOff>
                    <xdr:row>12</xdr:row>
                    <xdr:rowOff>25400</xdr:rowOff>
                  </to>
                </anchor>
              </controlPr>
            </control>
          </mc:Choice>
        </mc:AlternateContent>
        <mc:AlternateContent xmlns:mc="http://schemas.openxmlformats.org/markup-compatibility/2006">
          <mc:Choice Requires="x14">
            <control shapeId="172946" r:id="rId913" name="Check Box 914">
              <controlPr defaultSize="0" autoFill="0" autoLine="0" autoPict="0">
                <anchor moveWithCells="1">
                  <from>
                    <xdr:col>22</xdr:col>
                    <xdr:colOff>25400</xdr:colOff>
                    <xdr:row>11</xdr:row>
                    <xdr:rowOff>139700</xdr:rowOff>
                  </from>
                  <to>
                    <xdr:col>22</xdr:col>
                    <xdr:colOff>330200</xdr:colOff>
                    <xdr:row>13</xdr:row>
                    <xdr:rowOff>25400</xdr:rowOff>
                  </to>
                </anchor>
              </controlPr>
            </control>
          </mc:Choice>
        </mc:AlternateContent>
        <mc:AlternateContent xmlns:mc="http://schemas.openxmlformats.org/markup-compatibility/2006">
          <mc:Choice Requires="x14">
            <control shapeId="172947" r:id="rId914" name="Check Box 915">
              <controlPr defaultSize="0" autoFill="0" autoLine="0" autoPict="0">
                <anchor moveWithCells="1">
                  <from>
                    <xdr:col>22</xdr:col>
                    <xdr:colOff>25400</xdr:colOff>
                    <xdr:row>12</xdr:row>
                    <xdr:rowOff>139700</xdr:rowOff>
                  </from>
                  <to>
                    <xdr:col>22</xdr:col>
                    <xdr:colOff>330200</xdr:colOff>
                    <xdr:row>14</xdr:row>
                    <xdr:rowOff>25400</xdr:rowOff>
                  </to>
                </anchor>
              </controlPr>
            </control>
          </mc:Choice>
        </mc:AlternateContent>
        <mc:AlternateContent xmlns:mc="http://schemas.openxmlformats.org/markup-compatibility/2006">
          <mc:Choice Requires="x14">
            <control shapeId="172948" r:id="rId915" name="Check Box 916">
              <controlPr defaultSize="0" autoFill="0" autoLine="0" autoPict="0">
                <anchor moveWithCells="1">
                  <from>
                    <xdr:col>22</xdr:col>
                    <xdr:colOff>25400</xdr:colOff>
                    <xdr:row>13</xdr:row>
                    <xdr:rowOff>139700</xdr:rowOff>
                  </from>
                  <to>
                    <xdr:col>22</xdr:col>
                    <xdr:colOff>330200</xdr:colOff>
                    <xdr:row>15</xdr:row>
                    <xdr:rowOff>25400</xdr:rowOff>
                  </to>
                </anchor>
              </controlPr>
            </control>
          </mc:Choice>
        </mc:AlternateContent>
        <mc:AlternateContent xmlns:mc="http://schemas.openxmlformats.org/markup-compatibility/2006">
          <mc:Choice Requires="x14">
            <control shapeId="172949" r:id="rId916" name="Check Box 917">
              <controlPr defaultSize="0" autoFill="0" autoLine="0" autoPict="0">
                <anchor moveWithCells="1">
                  <from>
                    <xdr:col>22</xdr:col>
                    <xdr:colOff>25400</xdr:colOff>
                    <xdr:row>14</xdr:row>
                    <xdr:rowOff>139700</xdr:rowOff>
                  </from>
                  <to>
                    <xdr:col>22</xdr:col>
                    <xdr:colOff>330200</xdr:colOff>
                    <xdr:row>16</xdr:row>
                    <xdr:rowOff>25400</xdr:rowOff>
                  </to>
                </anchor>
              </controlPr>
            </control>
          </mc:Choice>
        </mc:AlternateContent>
        <mc:AlternateContent xmlns:mc="http://schemas.openxmlformats.org/markup-compatibility/2006">
          <mc:Choice Requires="x14">
            <control shapeId="172950" r:id="rId917" name="Check Box 918">
              <controlPr defaultSize="0" autoFill="0" autoLine="0" autoPict="0">
                <anchor moveWithCells="1">
                  <from>
                    <xdr:col>22</xdr:col>
                    <xdr:colOff>25400</xdr:colOff>
                    <xdr:row>15</xdr:row>
                    <xdr:rowOff>139700</xdr:rowOff>
                  </from>
                  <to>
                    <xdr:col>22</xdr:col>
                    <xdr:colOff>330200</xdr:colOff>
                    <xdr:row>17</xdr:row>
                    <xdr:rowOff>25400</xdr:rowOff>
                  </to>
                </anchor>
              </controlPr>
            </control>
          </mc:Choice>
        </mc:AlternateContent>
        <mc:AlternateContent xmlns:mc="http://schemas.openxmlformats.org/markup-compatibility/2006">
          <mc:Choice Requires="x14">
            <control shapeId="172951" r:id="rId918" name="Check Box 919">
              <controlPr defaultSize="0" autoFill="0" autoLine="0" autoPict="0">
                <anchor moveWithCells="1">
                  <from>
                    <xdr:col>22</xdr:col>
                    <xdr:colOff>25400</xdr:colOff>
                    <xdr:row>16</xdr:row>
                    <xdr:rowOff>139700</xdr:rowOff>
                  </from>
                  <to>
                    <xdr:col>22</xdr:col>
                    <xdr:colOff>330200</xdr:colOff>
                    <xdr:row>18</xdr:row>
                    <xdr:rowOff>25400</xdr:rowOff>
                  </to>
                </anchor>
              </controlPr>
            </control>
          </mc:Choice>
        </mc:AlternateContent>
        <mc:AlternateContent xmlns:mc="http://schemas.openxmlformats.org/markup-compatibility/2006">
          <mc:Choice Requires="x14">
            <control shapeId="172952" r:id="rId919" name="Check Box 920">
              <controlPr defaultSize="0" autoFill="0" autoLine="0" autoPict="0">
                <anchor moveWithCells="1">
                  <from>
                    <xdr:col>22</xdr:col>
                    <xdr:colOff>25400</xdr:colOff>
                    <xdr:row>17</xdr:row>
                    <xdr:rowOff>139700</xdr:rowOff>
                  </from>
                  <to>
                    <xdr:col>22</xdr:col>
                    <xdr:colOff>330200</xdr:colOff>
                    <xdr:row>19</xdr:row>
                    <xdr:rowOff>25400</xdr:rowOff>
                  </to>
                </anchor>
              </controlPr>
            </control>
          </mc:Choice>
        </mc:AlternateContent>
        <mc:AlternateContent xmlns:mc="http://schemas.openxmlformats.org/markup-compatibility/2006">
          <mc:Choice Requires="x14">
            <control shapeId="172953" r:id="rId920" name="Check Box 921">
              <controlPr defaultSize="0" autoFill="0" autoLine="0" autoPict="0">
                <anchor moveWithCells="1">
                  <from>
                    <xdr:col>22</xdr:col>
                    <xdr:colOff>25400</xdr:colOff>
                    <xdr:row>18</xdr:row>
                    <xdr:rowOff>139700</xdr:rowOff>
                  </from>
                  <to>
                    <xdr:col>22</xdr:col>
                    <xdr:colOff>330200</xdr:colOff>
                    <xdr:row>20</xdr:row>
                    <xdr:rowOff>25400</xdr:rowOff>
                  </to>
                </anchor>
              </controlPr>
            </control>
          </mc:Choice>
        </mc:AlternateContent>
        <mc:AlternateContent xmlns:mc="http://schemas.openxmlformats.org/markup-compatibility/2006">
          <mc:Choice Requires="x14">
            <control shapeId="172954" r:id="rId921" name="Check Box 922">
              <controlPr defaultSize="0" autoFill="0" autoLine="0" autoPict="0">
                <anchor moveWithCells="1">
                  <from>
                    <xdr:col>22</xdr:col>
                    <xdr:colOff>25400</xdr:colOff>
                    <xdr:row>19</xdr:row>
                    <xdr:rowOff>139700</xdr:rowOff>
                  </from>
                  <to>
                    <xdr:col>22</xdr:col>
                    <xdr:colOff>330200</xdr:colOff>
                    <xdr:row>21</xdr:row>
                    <xdr:rowOff>25400</xdr:rowOff>
                  </to>
                </anchor>
              </controlPr>
            </control>
          </mc:Choice>
        </mc:AlternateContent>
        <mc:AlternateContent xmlns:mc="http://schemas.openxmlformats.org/markup-compatibility/2006">
          <mc:Choice Requires="x14">
            <control shapeId="172955" r:id="rId922" name="Check Box 923">
              <controlPr defaultSize="0" autoFill="0" autoLine="0" autoPict="0">
                <anchor moveWithCells="1">
                  <from>
                    <xdr:col>22</xdr:col>
                    <xdr:colOff>25400</xdr:colOff>
                    <xdr:row>20</xdr:row>
                    <xdr:rowOff>139700</xdr:rowOff>
                  </from>
                  <to>
                    <xdr:col>22</xdr:col>
                    <xdr:colOff>330200</xdr:colOff>
                    <xdr:row>22</xdr:row>
                    <xdr:rowOff>25400</xdr:rowOff>
                  </to>
                </anchor>
              </controlPr>
            </control>
          </mc:Choice>
        </mc:AlternateContent>
        <mc:AlternateContent xmlns:mc="http://schemas.openxmlformats.org/markup-compatibility/2006">
          <mc:Choice Requires="x14">
            <control shapeId="172956" r:id="rId923" name="Check Box 924">
              <controlPr defaultSize="0" autoFill="0" autoLine="0" autoPict="0">
                <anchor moveWithCells="1">
                  <from>
                    <xdr:col>22</xdr:col>
                    <xdr:colOff>25400</xdr:colOff>
                    <xdr:row>21</xdr:row>
                    <xdr:rowOff>139700</xdr:rowOff>
                  </from>
                  <to>
                    <xdr:col>22</xdr:col>
                    <xdr:colOff>330200</xdr:colOff>
                    <xdr:row>23</xdr:row>
                    <xdr:rowOff>25400</xdr:rowOff>
                  </to>
                </anchor>
              </controlPr>
            </control>
          </mc:Choice>
        </mc:AlternateContent>
        <mc:AlternateContent xmlns:mc="http://schemas.openxmlformats.org/markup-compatibility/2006">
          <mc:Choice Requires="x14">
            <control shapeId="172957" r:id="rId924" name="Check Box 925">
              <controlPr defaultSize="0" autoFill="0" autoLine="0" autoPict="0">
                <anchor moveWithCells="1">
                  <from>
                    <xdr:col>22</xdr:col>
                    <xdr:colOff>25400</xdr:colOff>
                    <xdr:row>22</xdr:row>
                    <xdr:rowOff>139700</xdr:rowOff>
                  </from>
                  <to>
                    <xdr:col>22</xdr:col>
                    <xdr:colOff>330200</xdr:colOff>
                    <xdr:row>24</xdr:row>
                    <xdr:rowOff>25400</xdr:rowOff>
                  </to>
                </anchor>
              </controlPr>
            </control>
          </mc:Choice>
        </mc:AlternateContent>
        <mc:AlternateContent xmlns:mc="http://schemas.openxmlformats.org/markup-compatibility/2006">
          <mc:Choice Requires="x14">
            <control shapeId="172958" r:id="rId925" name="Check Box 926">
              <controlPr defaultSize="0" autoFill="0" autoLine="0" autoPict="0">
                <anchor moveWithCells="1">
                  <from>
                    <xdr:col>22</xdr:col>
                    <xdr:colOff>25400</xdr:colOff>
                    <xdr:row>23</xdr:row>
                    <xdr:rowOff>139700</xdr:rowOff>
                  </from>
                  <to>
                    <xdr:col>22</xdr:col>
                    <xdr:colOff>330200</xdr:colOff>
                    <xdr:row>25</xdr:row>
                    <xdr:rowOff>25400</xdr:rowOff>
                  </to>
                </anchor>
              </controlPr>
            </control>
          </mc:Choice>
        </mc:AlternateContent>
        <mc:AlternateContent xmlns:mc="http://schemas.openxmlformats.org/markup-compatibility/2006">
          <mc:Choice Requires="x14">
            <control shapeId="172959" r:id="rId926" name="Check Box 927">
              <controlPr defaultSize="0" autoFill="0" autoLine="0" autoPict="0">
                <anchor moveWithCells="1">
                  <from>
                    <xdr:col>22</xdr:col>
                    <xdr:colOff>25400</xdr:colOff>
                    <xdr:row>24</xdr:row>
                    <xdr:rowOff>139700</xdr:rowOff>
                  </from>
                  <to>
                    <xdr:col>22</xdr:col>
                    <xdr:colOff>330200</xdr:colOff>
                    <xdr:row>26</xdr:row>
                    <xdr:rowOff>25400</xdr:rowOff>
                  </to>
                </anchor>
              </controlPr>
            </control>
          </mc:Choice>
        </mc:AlternateContent>
        <mc:AlternateContent xmlns:mc="http://schemas.openxmlformats.org/markup-compatibility/2006">
          <mc:Choice Requires="x14">
            <control shapeId="172960" r:id="rId927" name="Check Box 928">
              <controlPr defaultSize="0" autoFill="0" autoLine="0" autoPict="0">
                <anchor moveWithCells="1">
                  <from>
                    <xdr:col>22</xdr:col>
                    <xdr:colOff>25400</xdr:colOff>
                    <xdr:row>25</xdr:row>
                    <xdr:rowOff>139700</xdr:rowOff>
                  </from>
                  <to>
                    <xdr:col>22</xdr:col>
                    <xdr:colOff>330200</xdr:colOff>
                    <xdr:row>27</xdr:row>
                    <xdr:rowOff>25400</xdr:rowOff>
                  </to>
                </anchor>
              </controlPr>
            </control>
          </mc:Choice>
        </mc:AlternateContent>
        <mc:AlternateContent xmlns:mc="http://schemas.openxmlformats.org/markup-compatibility/2006">
          <mc:Choice Requires="x14">
            <control shapeId="172961" r:id="rId928" name="Check Box 929">
              <controlPr defaultSize="0" autoFill="0" autoLine="0" autoPict="0">
                <anchor moveWithCells="1">
                  <from>
                    <xdr:col>22</xdr:col>
                    <xdr:colOff>25400</xdr:colOff>
                    <xdr:row>26</xdr:row>
                    <xdr:rowOff>139700</xdr:rowOff>
                  </from>
                  <to>
                    <xdr:col>22</xdr:col>
                    <xdr:colOff>330200</xdr:colOff>
                    <xdr:row>28</xdr:row>
                    <xdr:rowOff>25400</xdr:rowOff>
                  </to>
                </anchor>
              </controlPr>
            </control>
          </mc:Choice>
        </mc:AlternateContent>
        <mc:AlternateContent xmlns:mc="http://schemas.openxmlformats.org/markup-compatibility/2006">
          <mc:Choice Requires="x14">
            <control shapeId="172962" r:id="rId929" name="Check Box 930">
              <controlPr defaultSize="0" autoFill="0" autoLine="0" autoPict="0">
                <anchor moveWithCells="1">
                  <from>
                    <xdr:col>22</xdr:col>
                    <xdr:colOff>25400</xdr:colOff>
                    <xdr:row>27</xdr:row>
                    <xdr:rowOff>139700</xdr:rowOff>
                  </from>
                  <to>
                    <xdr:col>22</xdr:col>
                    <xdr:colOff>330200</xdr:colOff>
                    <xdr:row>29</xdr:row>
                    <xdr:rowOff>25400</xdr:rowOff>
                  </to>
                </anchor>
              </controlPr>
            </control>
          </mc:Choice>
        </mc:AlternateContent>
        <mc:AlternateContent xmlns:mc="http://schemas.openxmlformats.org/markup-compatibility/2006">
          <mc:Choice Requires="x14">
            <control shapeId="172963" r:id="rId930" name="Check Box 931">
              <controlPr defaultSize="0" autoFill="0" autoLine="0" autoPict="0">
                <anchor moveWithCells="1">
                  <from>
                    <xdr:col>22</xdr:col>
                    <xdr:colOff>25400</xdr:colOff>
                    <xdr:row>28</xdr:row>
                    <xdr:rowOff>139700</xdr:rowOff>
                  </from>
                  <to>
                    <xdr:col>22</xdr:col>
                    <xdr:colOff>330200</xdr:colOff>
                    <xdr:row>30</xdr:row>
                    <xdr:rowOff>25400</xdr:rowOff>
                  </to>
                </anchor>
              </controlPr>
            </control>
          </mc:Choice>
        </mc:AlternateContent>
        <mc:AlternateContent xmlns:mc="http://schemas.openxmlformats.org/markup-compatibility/2006">
          <mc:Choice Requires="x14">
            <control shapeId="172964" r:id="rId931" name="Check Box 932">
              <controlPr defaultSize="0" autoFill="0" autoLine="0" autoPict="0">
                <anchor moveWithCells="1">
                  <from>
                    <xdr:col>22</xdr:col>
                    <xdr:colOff>25400</xdr:colOff>
                    <xdr:row>29</xdr:row>
                    <xdr:rowOff>139700</xdr:rowOff>
                  </from>
                  <to>
                    <xdr:col>22</xdr:col>
                    <xdr:colOff>330200</xdr:colOff>
                    <xdr:row>31</xdr:row>
                    <xdr:rowOff>25400</xdr:rowOff>
                  </to>
                </anchor>
              </controlPr>
            </control>
          </mc:Choice>
        </mc:AlternateContent>
        <mc:AlternateContent xmlns:mc="http://schemas.openxmlformats.org/markup-compatibility/2006">
          <mc:Choice Requires="x14">
            <control shapeId="172965" r:id="rId932" name="Check Box 933">
              <controlPr defaultSize="0" autoFill="0" autoLine="0" autoPict="0">
                <anchor moveWithCells="1">
                  <from>
                    <xdr:col>22</xdr:col>
                    <xdr:colOff>25400</xdr:colOff>
                    <xdr:row>30</xdr:row>
                    <xdr:rowOff>139700</xdr:rowOff>
                  </from>
                  <to>
                    <xdr:col>22</xdr:col>
                    <xdr:colOff>330200</xdr:colOff>
                    <xdr:row>32</xdr:row>
                    <xdr:rowOff>25400</xdr:rowOff>
                  </to>
                </anchor>
              </controlPr>
            </control>
          </mc:Choice>
        </mc:AlternateContent>
        <mc:AlternateContent xmlns:mc="http://schemas.openxmlformats.org/markup-compatibility/2006">
          <mc:Choice Requires="x14">
            <control shapeId="172966" r:id="rId933" name="Check Box 934">
              <controlPr defaultSize="0" autoFill="0" autoLine="0" autoPict="0">
                <anchor moveWithCells="1">
                  <from>
                    <xdr:col>22</xdr:col>
                    <xdr:colOff>25400</xdr:colOff>
                    <xdr:row>31</xdr:row>
                    <xdr:rowOff>139700</xdr:rowOff>
                  </from>
                  <to>
                    <xdr:col>22</xdr:col>
                    <xdr:colOff>330200</xdr:colOff>
                    <xdr:row>33</xdr:row>
                    <xdr:rowOff>25400</xdr:rowOff>
                  </to>
                </anchor>
              </controlPr>
            </control>
          </mc:Choice>
        </mc:AlternateContent>
        <mc:AlternateContent xmlns:mc="http://schemas.openxmlformats.org/markup-compatibility/2006">
          <mc:Choice Requires="x14">
            <control shapeId="172967" r:id="rId934" name="Check Box 935">
              <controlPr defaultSize="0" autoFill="0" autoLine="0" autoPict="0">
                <anchor moveWithCells="1">
                  <from>
                    <xdr:col>22</xdr:col>
                    <xdr:colOff>25400</xdr:colOff>
                    <xdr:row>32</xdr:row>
                    <xdr:rowOff>139700</xdr:rowOff>
                  </from>
                  <to>
                    <xdr:col>22</xdr:col>
                    <xdr:colOff>330200</xdr:colOff>
                    <xdr:row>34</xdr:row>
                    <xdr:rowOff>25400</xdr:rowOff>
                  </to>
                </anchor>
              </controlPr>
            </control>
          </mc:Choice>
        </mc:AlternateContent>
        <mc:AlternateContent xmlns:mc="http://schemas.openxmlformats.org/markup-compatibility/2006">
          <mc:Choice Requires="x14">
            <control shapeId="172968" r:id="rId935" name="Check Box 936">
              <controlPr defaultSize="0" autoFill="0" autoLine="0" autoPict="0">
                <anchor moveWithCells="1">
                  <from>
                    <xdr:col>22</xdr:col>
                    <xdr:colOff>25400</xdr:colOff>
                    <xdr:row>33</xdr:row>
                    <xdr:rowOff>139700</xdr:rowOff>
                  </from>
                  <to>
                    <xdr:col>22</xdr:col>
                    <xdr:colOff>330200</xdr:colOff>
                    <xdr:row>35</xdr:row>
                    <xdr:rowOff>25400</xdr:rowOff>
                  </to>
                </anchor>
              </controlPr>
            </control>
          </mc:Choice>
        </mc:AlternateContent>
        <mc:AlternateContent xmlns:mc="http://schemas.openxmlformats.org/markup-compatibility/2006">
          <mc:Choice Requires="x14">
            <control shapeId="172969" r:id="rId936" name="Check Box 937">
              <controlPr defaultSize="0" autoFill="0" autoLine="0" autoPict="0">
                <anchor moveWithCells="1">
                  <from>
                    <xdr:col>22</xdr:col>
                    <xdr:colOff>25400</xdr:colOff>
                    <xdr:row>34</xdr:row>
                    <xdr:rowOff>139700</xdr:rowOff>
                  </from>
                  <to>
                    <xdr:col>22</xdr:col>
                    <xdr:colOff>330200</xdr:colOff>
                    <xdr:row>36</xdr:row>
                    <xdr:rowOff>25400</xdr:rowOff>
                  </to>
                </anchor>
              </controlPr>
            </control>
          </mc:Choice>
        </mc:AlternateContent>
        <mc:AlternateContent xmlns:mc="http://schemas.openxmlformats.org/markup-compatibility/2006">
          <mc:Choice Requires="x14">
            <control shapeId="172970" r:id="rId937" name="Check Box 938">
              <controlPr defaultSize="0" autoFill="0" autoLine="0" autoPict="0">
                <anchor moveWithCells="1">
                  <from>
                    <xdr:col>22</xdr:col>
                    <xdr:colOff>25400</xdr:colOff>
                    <xdr:row>35</xdr:row>
                    <xdr:rowOff>139700</xdr:rowOff>
                  </from>
                  <to>
                    <xdr:col>22</xdr:col>
                    <xdr:colOff>330200</xdr:colOff>
                    <xdr:row>37</xdr:row>
                    <xdr:rowOff>25400</xdr:rowOff>
                  </to>
                </anchor>
              </controlPr>
            </control>
          </mc:Choice>
        </mc:AlternateContent>
        <mc:AlternateContent xmlns:mc="http://schemas.openxmlformats.org/markup-compatibility/2006">
          <mc:Choice Requires="x14">
            <control shapeId="172971" r:id="rId938" name="Check Box 939">
              <controlPr defaultSize="0" autoFill="0" autoLine="0" autoPict="0">
                <anchor moveWithCells="1">
                  <from>
                    <xdr:col>22</xdr:col>
                    <xdr:colOff>25400</xdr:colOff>
                    <xdr:row>36</xdr:row>
                    <xdr:rowOff>139700</xdr:rowOff>
                  </from>
                  <to>
                    <xdr:col>22</xdr:col>
                    <xdr:colOff>330200</xdr:colOff>
                    <xdr:row>38</xdr:row>
                    <xdr:rowOff>25400</xdr:rowOff>
                  </to>
                </anchor>
              </controlPr>
            </control>
          </mc:Choice>
        </mc:AlternateContent>
        <mc:AlternateContent xmlns:mc="http://schemas.openxmlformats.org/markup-compatibility/2006">
          <mc:Choice Requires="x14">
            <control shapeId="172972" r:id="rId939" name="Check Box 940">
              <controlPr defaultSize="0" autoFill="0" autoLine="0" autoPict="0">
                <anchor moveWithCells="1">
                  <from>
                    <xdr:col>22</xdr:col>
                    <xdr:colOff>25400</xdr:colOff>
                    <xdr:row>37</xdr:row>
                    <xdr:rowOff>139700</xdr:rowOff>
                  </from>
                  <to>
                    <xdr:col>22</xdr:col>
                    <xdr:colOff>330200</xdr:colOff>
                    <xdr:row>39</xdr:row>
                    <xdr:rowOff>25400</xdr:rowOff>
                  </to>
                </anchor>
              </controlPr>
            </control>
          </mc:Choice>
        </mc:AlternateContent>
        <mc:AlternateContent xmlns:mc="http://schemas.openxmlformats.org/markup-compatibility/2006">
          <mc:Choice Requires="x14">
            <control shapeId="172973" r:id="rId940" name="Check Box 941">
              <controlPr defaultSize="0" autoFill="0" autoLine="0" autoPict="0">
                <anchor moveWithCells="1">
                  <from>
                    <xdr:col>22</xdr:col>
                    <xdr:colOff>25400</xdr:colOff>
                    <xdr:row>38</xdr:row>
                    <xdr:rowOff>139700</xdr:rowOff>
                  </from>
                  <to>
                    <xdr:col>22</xdr:col>
                    <xdr:colOff>330200</xdr:colOff>
                    <xdr:row>40</xdr:row>
                    <xdr:rowOff>25400</xdr:rowOff>
                  </to>
                </anchor>
              </controlPr>
            </control>
          </mc:Choice>
        </mc:AlternateContent>
        <mc:AlternateContent xmlns:mc="http://schemas.openxmlformats.org/markup-compatibility/2006">
          <mc:Choice Requires="x14">
            <control shapeId="172974" r:id="rId941" name="Check Box 942">
              <controlPr defaultSize="0" autoFill="0" autoLine="0" autoPict="0">
                <anchor moveWithCells="1">
                  <from>
                    <xdr:col>22</xdr:col>
                    <xdr:colOff>25400</xdr:colOff>
                    <xdr:row>39</xdr:row>
                    <xdr:rowOff>139700</xdr:rowOff>
                  </from>
                  <to>
                    <xdr:col>22</xdr:col>
                    <xdr:colOff>330200</xdr:colOff>
                    <xdr:row>41</xdr:row>
                    <xdr:rowOff>25400</xdr:rowOff>
                  </to>
                </anchor>
              </controlPr>
            </control>
          </mc:Choice>
        </mc:AlternateContent>
        <mc:AlternateContent xmlns:mc="http://schemas.openxmlformats.org/markup-compatibility/2006">
          <mc:Choice Requires="x14">
            <control shapeId="172975" r:id="rId942" name="Check Box 943">
              <controlPr defaultSize="0" autoFill="0" autoLine="0" autoPict="0">
                <anchor moveWithCells="1">
                  <from>
                    <xdr:col>22</xdr:col>
                    <xdr:colOff>25400</xdr:colOff>
                    <xdr:row>40</xdr:row>
                    <xdr:rowOff>139700</xdr:rowOff>
                  </from>
                  <to>
                    <xdr:col>22</xdr:col>
                    <xdr:colOff>330200</xdr:colOff>
                    <xdr:row>42</xdr:row>
                    <xdr:rowOff>25400</xdr:rowOff>
                  </to>
                </anchor>
              </controlPr>
            </control>
          </mc:Choice>
        </mc:AlternateContent>
        <mc:AlternateContent xmlns:mc="http://schemas.openxmlformats.org/markup-compatibility/2006">
          <mc:Choice Requires="x14">
            <control shapeId="172976" r:id="rId943" name="Check Box 944">
              <controlPr defaultSize="0" autoFill="0" autoLine="0" autoPict="0">
                <anchor moveWithCells="1">
                  <from>
                    <xdr:col>22</xdr:col>
                    <xdr:colOff>25400</xdr:colOff>
                    <xdr:row>41</xdr:row>
                    <xdr:rowOff>139700</xdr:rowOff>
                  </from>
                  <to>
                    <xdr:col>22</xdr:col>
                    <xdr:colOff>330200</xdr:colOff>
                    <xdr:row>43</xdr:row>
                    <xdr:rowOff>25400</xdr:rowOff>
                  </to>
                </anchor>
              </controlPr>
            </control>
          </mc:Choice>
        </mc:AlternateContent>
        <mc:AlternateContent xmlns:mc="http://schemas.openxmlformats.org/markup-compatibility/2006">
          <mc:Choice Requires="x14">
            <control shapeId="172977" r:id="rId944" name="Check Box 945">
              <controlPr defaultSize="0" autoFill="0" autoLine="0" autoPict="0">
                <anchor moveWithCells="1">
                  <from>
                    <xdr:col>22</xdr:col>
                    <xdr:colOff>25400</xdr:colOff>
                    <xdr:row>42</xdr:row>
                    <xdr:rowOff>139700</xdr:rowOff>
                  </from>
                  <to>
                    <xdr:col>22</xdr:col>
                    <xdr:colOff>330200</xdr:colOff>
                    <xdr:row>44</xdr:row>
                    <xdr:rowOff>25400</xdr:rowOff>
                  </to>
                </anchor>
              </controlPr>
            </control>
          </mc:Choice>
        </mc:AlternateContent>
        <mc:AlternateContent xmlns:mc="http://schemas.openxmlformats.org/markup-compatibility/2006">
          <mc:Choice Requires="x14">
            <control shapeId="172978" r:id="rId945" name="Check Box 946">
              <controlPr defaultSize="0" autoFill="0" autoLine="0" autoPict="0">
                <anchor moveWithCells="1">
                  <from>
                    <xdr:col>22</xdr:col>
                    <xdr:colOff>25400</xdr:colOff>
                    <xdr:row>43</xdr:row>
                    <xdr:rowOff>139700</xdr:rowOff>
                  </from>
                  <to>
                    <xdr:col>22</xdr:col>
                    <xdr:colOff>330200</xdr:colOff>
                    <xdr:row>45</xdr:row>
                    <xdr:rowOff>25400</xdr:rowOff>
                  </to>
                </anchor>
              </controlPr>
            </control>
          </mc:Choice>
        </mc:AlternateContent>
        <mc:AlternateContent xmlns:mc="http://schemas.openxmlformats.org/markup-compatibility/2006">
          <mc:Choice Requires="x14">
            <control shapeId="172979" r:id="rId946" name="Check Box 947">
              <controlPr defaultSize="0" autoFill="0" autoLine="0" autoPict="0">
                <anchor moveWithCells="1">
                  <from>
                    <xdr:col>22</xdr:col>
                    <xdr:colOff>25400</xdr:colOff>
                    <xdr:row>44</xdr:row>
                    <xdr:rowOff>139700</xdr:rowOff>
                  </from>
                  <to>
                    <xdr:col>22</xdr:col>
                    <xdr:colOff>330200</xdr:colOff>
                    <xdr:row>46</xdr:row>
                    <xdr:rowOff>25400</xdr:rowOff>
                  </to>
                </anchor>
              </controlPr>
            </control>
          </mc:Choice>
        </mc:AlternateContent>
        <mc:AlternateContent xmlns:mc="http://schemas.openxmlformats.org/markup-compatibility/2006">
          <mc:Choice Requires="x14">
            <control shapeId="172980" r:id="rId947" name="Check Box 948">
              <controlPr defaultSize="0" autoFill="0" autoLine="0" autoPict="0">
                <anchor moveWithCells="1">
                  <from>
                    <xdr:col>22</xdr:col>
                    <xdr:colOff>25400</xdr:colOff>
                    <xdr:row>45</xdr:row>
                    <xdr:rowOff>139700</xdr:rowOff>
                  </from>
                  <to>
                    <xdr:col>22</xdr:col>
                    <xdr:colOff>330200</xdr:colOff>
                    <xdr:row>47</xdr:row>
                    <xdr:rowOff>25400</xdr:rowOff>
                  </to>
                </anchor>
              </controlPr>
            </control>
          </mc:Choice>
        </mc:AlternateContent>
        <mc:AlternateContent xmlns:mc="http://schemas.openxmlformats.org/markup-compatibility/2006">
          <mc:Choice Requires="x14">
            <control shapeId="172981" r:id="rId948" name="Check Box 949">
              <controlPr defaultSize="0" autoFill="0" autoLine="0" autoPict="0">
                <anchor moveWithCells="1">
                  <from>
                    <xdr:col>22</xdr:col>
                    <xdr:colOff>25400</xdr:colOff>
                    <xdr:row>46</xdr:row>
                    <xdr:rowOff>139700</xdr:rowOff>
                  </from>
                  <to>
                    <xdr:col>22</xdr:col>
                    <xdr:colOff>330200</xdr:colOff>
                    <xdr:row>48</xdr:row>
                    <xdr:rowOff>25400</xdr:rowOff>
                  </to>
                </anchor>
              </controlPr>
            </control>
          </mc:Choice>
        </mc:AlternateContent>
        <mc:AlternateContent xmlns:mc="http://schemas.openxmlformats.org/markup-compatibility/2006">
          <mc:Choice Requires="x14">
            <control shapeId="172982" r:id="rId949" name="Check Box 950">
              <controlPr defaultSize="0" autoFill="0" autoLine="0" autoPict="0">
                <anchor moveWithCells="1">
                  <from>
                    <xdr:col>22</xdr:col>
                    <xdr:colOff>25400</xdr:colOff>
                    <xdr:row>47</xdr:row>
                    <xdr:rowOff>139700</xdr:rowOff>
                  </from>
                  <to>
                    <xdr:col>22</xdr:col>
                    <xdr:colOff>330200</xdr:colOff>
                    <xdr:row>49</xdr:row>
                    <xdr:rowOff>25400</xdr:rowOff>
                  </to>
                </anchor>
              </controlPr>
            </control>
          </mc:Choice>
        </mc:AlternateContent>
        <mc:AlternateContent xmlns:mc="http://schemas.openxmlformats.org/markup-compatibility/2006">
          <mc:Choice Requires="x14">
            <control shapeId="172983" r:id="rId950" name="Check Box 951">
              <controlPr defaultSize="0" autoFill="0" autoLine="0" autoPict="0">
                <anchor moveWithCells="1">
                  <from>
                    <xdr:col>22</xdr:col>
                    <xdr:colOff>25400</xdr:colOff>
                    <xdr:row>48</xdr:row>
                    <xdr:rowOff>139700</xdr:rowOff>
                  </from>
                  <to>
                    <xdr:col>22</xdr:col>
                    <xdr:colOff>330200</xdr:colOff>
                    <xdr:row>50</xdr:row>
                    <xdr:rowOff>25400</xdr:rowOff>
                  </to>
                </anchor>
              </controlPr>
            </control>
          </mc:Choice>
        </mc:AlternateContent>
        <mc:AlternateContent xmlns:mc="http://schemas.openxmlformats.org/markup-compatibility/2006">
          <mc:Choice Requires="x14">
            <control shapeId="172984" r:id="rId951" name="Check Box 952">
              <controlPr defaultSize="0" autoFill="0" autoLine="0" autoPict="0">
                <anchor moveWithCells="1">
                  <from>
                    <xdr:col>22</xdr:col>
                    <xdr:colOff>25400</xdr:colOff>
                    <xdr:row>49</xdr:row>
                    <xdr:rowOff>139700</xdr:rowOff>
                  </from>
                  <to>
                    <xdr:col>22</xdr:col>
                    <xdr:colOff>330200</xdr:colOff>
                    <xdr:row>51</xdr:row>
                    <xdr:rowOff>25400</xdr:rowOff>
                  </to>
                </anchor>
              </controlPr>
            </control>
          </mc:Choice>
        </mc:AlternateContent>
        <mc:AlternateContent xmlns:mc="http://schemas.openxmlformats.org/markup-compatibility/2006">
          <mc:Choice Requires="x14">
            <control shapeId="172985" r:id="rId952" name="Check Box 953">
              <controlPr defaultSize="0" autoFill="0" autoLine="0" autoPict="0">
                <anchor moveWithCells="1">
                  <from>
                    <xdr:col>22</xdr:col>
                    <xdr:colOff>25400</xdr:colOff>
                    <xdr:row>50</xdr:row>
                    <xdr:rowOff>139700</xdr:rowOff>
                  </from>
                  <to>
                    <xdr:col>22</xdr:col>
                    <xdr:colOff>330200</xdr:colOff>
                    <xdr:row>52</xdr:row>
                    <xdr:rowOff>25400</xdr:rowOff>
                  </to>
                </anchor>
              </controlPr>
            </control>
          </mc:Choice>
        </mc:AlternateContent>
        <mc:AlternateContent xmlns:mc="http://schemas.openxmlformats.org/markup-compatibility/2006">
          <mc:Choice Requires="x14">
            <control shapeId="172986" r:id="rId953" name="Check Box 954">
              <controlPr defaultSize="0" autoFill="0" autoLine="0" autoPict="0">
                <anchor moveWithCells="1">
                  <from>
                    <xdr:col>22</xdr:col>
                    <xdr:colOff>25400</xdr:colOff>
                    <xdr:row>51</xdr:row>
                    <xdr:rowOff>139700</xdr:rowOff>
                  </from>
                  <to>
                    <xdr:col>22</xdr:col>
                    <xdr:colOff>330200</xdr:colOff>
                    <xdr:row>53</xdr:row>
                    <xdr:rowOff>25400</xdr:rowOff>
                  </to>
                </anchor>
              </controlPr>
            </control>
          </mc:Choice>
        </mc:AlternateContent>
        <mc:AlternateContent xmlns:mc="http://schemas.openxmlformats.org/markup-compatibility/2006">
          <mc:Choice Requires="x14">
            <control shapeId="172987" r:id="rId954" name="Check Box 955">
              <controlPr defaultSize="0" autoFill="0" autoLine="0" autoPict="0">
                <anchor moveWithCells="1">
                  <from>
                    <xdr:col>22</xdr:col>
                    <xdr:colOff>25400</xdr:colOff>
                    <xdr:row>52</xdr:row>
                    <xdr:rowOff>139700</xdr:rowOff>
                  </from>
                  <to>
                    <xdr:col>22</xdr:col>
                    <xdr:colOff>330200</xdr:colOff>
                    <xdr:row>54</xdr:row>
                    <xdr:rowOff>25400</xdr:rowOff>
                  </to>
                </anchor>
              </controlPr>
            </control>
          </mc:Choice>
        </mc:AlternateContent>
        <mc:AlternateContent xmlns:mc="http://schemas.openxmlformats.org/markup-compatibility/2006">
          <mc:Choice Requires="x14">
            <control shapeId="172988" r:id="rId955" name="Check Box 956">
              <controlPr defaultSize="0" autoFill="0" autoLine="0" autoPict="0">
                <anchor moveWithCells="1">
                  <from>
                    <xdr:col>22</xdr:col>
                    <xdr:colOff>25400</xdr:colOff>
                    <xdr:row>53</xdr:row>
                    <xdr:rowOff>139700</xdr:rowOff>
                  </from>
                  <to>
                    <xdr:col>22</xdr:col>
                    <xdr:colOff>330200</xdr:colOff>
                    <xdr:row>55</xdr:row>
                    <xdr:rowOff>25400</xdr:rowOff>
                  </to>
                </anchor>
              </controlPr>
            </control>
          </mc:Choice>
        </mc:AlternateContent>
        <mc:AlternateContent xmlns:mc="http://schemas.openxmlformats.org/markup-compatibility/2006">
          <mc:Choice Requires="x14">
            <control shapeId="172989" r:id="rId956" name="Check Box 957">
              <controlPr defaultSize="0" autoFill="0" autoLine="0" autoPict="0">
                <anchor moveWithCells="1">
                  <from>
                    <xdr:col>22</xdr:col>
                    <xdr:colOff>25400</xdr:colOff>
                    <xdr:row>54</xdr:row>
                    <xdr:rowOff>139700</xdr:rowOff>
                  </from>
                  <to>
                    <xdr:col>22</xdr:col>
                    <xdr:colOff>330200</xdr:colOff>
                    <xdr:row>56</xdr:row>
                    <xdr:rowOff>25400</xdr:rowOff>
                  </to>
                </anchor>
              </controlPr>
            </control>
          </mc:Choice>
        </mc:AlternateContent>
        <mc:AlternateContent xmlns:mc="http://schemas.openxmlformats.org/markup-compatibility/2006">
          <mc:Choice Requires="x14">
            <control shapeId="172990" r:id="rId957" name="Check Box 958">
              <controlPr defaultSize="0" autoFill="0" autoLine="0" autoPict="0">
                <anchor moveWithCells="1">
                  <from>
                    <xdr:col>22</xdr:col>
                    <xdr:colOff>25400</xdr:colOff>
                    <xdr:row>55</xdr:row>
                    <xdr:rowOff>139700</xdr:rowOff>
                  </from>
                  <to>
                    <xdr:col>22</xdr:col>
                    <xdr:colOff>330200</xdr:colOff>
                    <xdr:row>57</xdr:row>
                    <xdr:rowOff>25400</xdr:rowOff>
                  </to>
                </anchor>
              </controlPr>
            </control>
          </mc:Choice>
        </mc:AlternateContent>
        <mc:AlternateContent xmlns:mc="http://schemas.openxmlformats.org/markup-compatibility/2006">
          <mc:Choice Requires="x14">
            <control shapeId="172991" r:id="rId958" name="Check Box 959">
              <controlPr defaultSize="0" autoFill="0" autoLine="0" autoPict="0">
                <anchor moveWithCells="1">
                  <from>
                    <xdr:col>22</xdr:col>
                    <xdr:colOff>25400</xdr:colOff>
                    <xdr:row>56</xdr:row>
                    <xdr:rowOff>139700</xdr:rowOff>
                  </from>
                  <to>
                    <xdr:col>22</xdr:col>
                    <xdr:colOff>330200</xdr:colOff>
                    <xdr:row>58</xdr:row>
                    <xdr:rowOff>25400</xdr:rowOff>
                  </to>
                </anchor>
              </controlPr>
            </control>
          </mc:Choice>
        </mc:AlternateContent>
        <mc:AlternateContent xmlns:mc="http://schemas.openxmlformats.org/markup-compatibility/2006">
          <mc:Choice Requires="x14">
            <control shapeId="172992" r:id="rId959" name="Check Box 960">
              <controlPr defaultSize="0" autoFill="0" autoLine="0" autoPict="0">
                <anchor moveWithCells="1">
                  <from>
                    <xdr:col>22</xdr:col>
                    <xdr:colOff>25400</xdr:colOff>
                    <xdr:row>57</xdr:row>
                    <xdr:rowOff>139700</xdr:rowOff>
                  </from>
                  <to>
                    <xdr:col>22</xdr:col>
                    <xdr:colOff>330200</xdr:colOff>
                    <xdr:row>59</xdr:row>
                    <xdr:rowOff>25400</xdr:rowOff>
                  </to>
                </anchor>
              </controlPr>
            </control>
          </mc:Choice>
        </mc:AlternateContent>
        <mc:AlternateContent xmlns:mc="http://schemas.openxmlformats.org/markup-compatibility/2006">
          <mc:Choice Requires="x14">
            <control shapeId="172993" r:id="rId960" name="Check Box 961">
              <controlPr defaultSize="0" autoFill="0" autoLine="0" autoPict="0">
                <anchor moveWithCells="1">
                  <from>
                    <xdr:col>22</xdr:col>
                    <xdr:colOff>25400</xdr:colOff>
                    <xdr:row>58</xdr:row>
                    <xdr:rowOff>139700</xdr:rowOff>
                  </from>
                  <to>
                    <xdr:col>22</xdr:col>
                    <xdr:colOff>330200</xdr:colOff>
                    <xdr:row>60</xdr:row>
                    <xdr:rowOff>25400</xdr:rowOff>
                  </to>
                </anchor>
              </controlPr>
            </control>
          </mc:Choice>
        </mc:AlternateContent>
        <mc:AlternateContent xmlns:mc="http://schemas.openxmlformats.org/markup-compatibility/2006">
          <mc:Choice Requires="x14">
            <control shapeId="172994" r:id="rId961" name="Check Box 962">
              <controlPr defaultSize="0" autoFill="0" autoLine="0" autoPict="0">
                <anchor moveWithCells="1">
                  <from>
                    <xdr:col>22</xdr:col>
                    <xdr:colOff>25400</xdr:colOff>
                    <xdr:row>59</xdr:row>
                    <xdr:rowOff>139700</xdr:rowOff>
                  </from>
                  <to>
                    <xdr:col>22</xdr:col>
                    <xdr:colOff>330200</xdr:colOff>
                    <xdr:row>61</xdr:row>
                    <xdr:rowOff>25400</xdr:rowOff>
                  </to>
                </anchor>
              </controlPr>
            </control>
          </mc:Choice>
        </mc:AlternateContent>
        <mc:AlternateContent xmlns:mc="http://schemas.openxmlformats.org/markup-compatibility/2006">
          <mc:Choice Requires="x14">
            <control shapeId="172995" r:id="rId962" name="Check Box 963">
              <controlPr defaultSize="0" autoFill="0" autoLine="0" autoPict="0">
                <anchor moveWithCells="1">
                  <from>
                    <xdr:col>22</xdr:col>
                    <xdr:colOff>25400</xdr:colOff>
                    <xdr:row>60</xdr:row>
                    <xdr:rowOff>139700</xdr:rowOff>
                  </from>
                  <to>
                    <xdr:col>22</xdr:col>
                    <xdr:colOff>330200</xdr:colOff>
                    <xdr:row>62</xdr:row>
                    <xdr:rowOff>25400</xdr:rowOff>
                  </to>
                </anchor>
              </controlPr>
            </control>
          </mc:Choice>
        </mc:AlternateContent>
        <mc:AlternateContent xmlns:mc="http://schemas.openxmlformats.org/markup-compatibility/2006">
          <mc:Choice Requires="x14">
            <control shapeId="172996" r:id="rId963" name="Check Box 964">
              <controlPr defaultSize="0" autoFill="0" autoLine="0" autoPict="0">
                <anchor moveWithCells="1">
                  <from>
                    <xdr:col>22</xdr:col>
                    <xdr:colOff>25400</xdr:colOff>
                    <xdr:row>61</xdr:row>
                    <xdr:rowOff>139700</xdr:rowOff>
                  </from>
                  <to>
                    <xdr:col>22</xdr:col>
                    <xdr:colOff>330200</xdr:colOff>
                    <xdr:row>63</xdr:row>
                    <xdr:rowOff>25400</xdr:rowOff>
                  </to>
                </anchor>
              </controlPr>
            </control>
          </mc:Choice>
        </mc:AlternateContent>
        <mc:AlternateContent xmlns:mc="http://schemas.openxmlformats.org/markup-compatibility/2006">
          <mc:Choice Requires="x14">
            <control shapeId="172997" r:id="rId964" name="Check Box 965">
              <controlPr defaultSize="0" autoFill="0" autoLine="0" autoPict="0">
                <anchor moveWithCells="1">
                  <from>
                    <xdr:col>22</xdr:col>
                    <xdr:colOff>25400</xdr:colOff>
                    <xdr:row>62</xdr:row>
                    <xdr:rowOff>139700</xdr:rowOff>
                  </from>
                  <to>
                    <xdr:col>22</xdr:col>
                    <xdr:colOff>330200</xdr:colOff>
                    <xdr:row>64</xdr:row>
                    <xdr:rowOff>25400</xdr:rowOff>
                  </to>
                </anchor>
              </controlPr>
            </control>
          </mc:Choice>
        </mc:AlternateContent>
        <mc:AlternateContent xmlns:mc="http://schemas.openxmlformats.org/markup-compatibility/2006">
          <mc:Choice Requires="x14">
            <control shapeId="172998" r:id="rId965" name="Check Box 966">
              <controlPr defaultSize="0" autoFill="0" autoLine="0" autoPict="0">
                <anchor moveWithCells="1">
                  <from>
                    <xdr:col>22</xdr:col>
                    <xdr:colOff>25400</xdr:colOff>
                    <xdr:row>63</xdr:row>
                    <xdr:rowOff>139700</xdr:rowOff>
                  </from>
                  <to>
                    <xdr:col>22</xdr:col>
                    <xdr:colOff>330200</xdr:colOff>
                    <xdr:row>65</xdr:row>
                    <xdr:rowOff>25400</xdr:rowOff>
                  </to>
                </anchor>
              </controlPr>
            </control>
          </mc:Choice>
        </mc:AlternateContent>
        <mc:AlternateContent xmlns:mc="http://schemas.openxmlformats.org/markup-compatibility/2006">
          <mc:Choice Requires="x14">
            <control shapeId="172999" r:id="rId966" name="Check Box 967">
              <controlPr defaultSize="0" autoFill="0" autoLine="0" autoPict="0">
                <anchor moveWithCells="1">
                  <from>
                    <xdr:col>22</xdr:col>
                    <xdr:colOff>25400</xdr:colOff>
                    <xdr:row>64</xdr:row>
                    <xdr:rowOff>139700</xdr:rowOff>
                  </from>
                  <to>
                    <xdr:col>22</xdr:col>
                    <xdr:colOff>330200</xdr:colOff>
                    <xdr:row>66</xdr:row>
                    <xdr:rowOff>25400</xdr:rowOff>
                  </to>
                </anchor>
              </controlPr>
            </control>
          </mc:Choice>
        </mc:AlternateContent>
        <mc:AlternateContent xmlns:mc="http://schemas.openxmlformats.org/markup-compatibility/2006">
          <mc:Choice Requires="x14">
            <control shapeId="173000" r:id="rId967" name="Check Box 968">
              <controlPr defaultSize="0" autoFill="0" autoLine="0" autoPict="0">
                <anchor moveWithCells="1">
                  <from>
                    <xdr:col>22</xdr:col>
                    <xdr:colOff>25400</xdr:colOff>
                    <xdr:row>65</xdr:row>
                    <xdr:rowOff>139700</xdr:rowOff>
                  </from>
                  <to>
                    <xdr:col>22</xdr:col>
                    <xdr:colOff>330200</xdr:colOff>
                    <xdr:row>67</xdr:row>
                    <xdr:rowOff>25400</xdr:rowOff>
                  </to>
                </anchor>
              </controlPr>
            </control>
          </mc:Choice>
        </mc:AlternateContent>
        <mc:AlternateContent xmlns:mc="http://schemas.openxmlformats.org/markup-compatibility/2006">
          <mc:Choice Requires="x14">
            <control shapeId="173001" r:id="rId968" name="Check Box 969">
              <controlPr defaultSize="0" autoFill="0" autoLine="0" autoPict="0">
                <anchor moveWithCells="1">
                  <from>
                    <xdr:col>22</xdr:col>
                    <xdr:colOff>25400</xdr:colOff>
                    <xdr:row>66</xdr:row>
                    <xdr:rowOff>139700</xdr:rowOff>
                  </from>
                  <to>
                    <xdr:col>22</xdr:col>
                    <xdr:colOff>330200</xdr:colOff>
                    <xdr:row>68</xdr:row>
                    <xdr:rowOff>25400</xdr:rowOff>
                  </to>
                </anchor>
              </controlPr>
            </control>
          </mc:Choice>
        </mc:AlternateContent>
        <mc:AlternateContent xmlns:mc="http://schemas.openxmlformats.org/markup-compatibility/2006">
          <mc:Choice Requires="x14">
            <control shapeId="173002" r:id="rId969" name="Check Box 970">
              <controlPr defaultSize="0" autoFill="0" autoLine="0" autoPict="0">
                <anchor moveWithCells="1">
                  <from>
                    <xdr:col>22</xdr:col>
                    <xdr:colOff>25400</xdr:colOff>
                    <xdr:row>67</xdr:row>
                    <xdr:rowOff>139700</xdr:rowOff>
                  </from>
                  <to>
                    <xdr:col>22</xdr:col>
                    <xdr:colOff>330200</xdr:colOff>
                    <xdr:row>69</xdr:row>
                    <xdr:rowOff>25400</xdr:rowOff>
                  </to>
                </anchor>
              </controlPr>
            </control>
          </mc:Choice>
        </mc:AlternateContent>
        <mc:AlternateContent xmlns:mc="http://schemas.openxmlformats.org/markup-compatibility/2006">
          <mc:Choice Requires="x14">
            <control shapeId="173003" r:id="rId970" name="Check Box 971">
              <controlPr defaultSize="0" autoFill="0" autoLine="0" autoPict="0">
                <anchor moveWithCells="1">
                  <from>
                    <xdr:col>22</xdr:col>
                    <xdr:colOff>25400</xdr:colOff>
                    <xdr:row>68</xdr:row>
                    <xdr:rowOff>139700</xdr:rowOff>
                  </from>
                  <to>
                    <xdr:col>22</xdr:col>
                    <xdr:colOff>330200</xdr:colOff>
                    <xdr:row>70</xdr:row>
                    <xdr:rowOff>25400</xdr:rowOff>
                  </to>
                </anchor>
              </controlPr>
            </control>
          </mc:Choice>
        </mc:AlternateContent>
        <mc:AlternateContent xmlns:mc="http://schemas.openxmlformats.org/markup-compatibility/2006">
          <mc:Choice Requires="x14">
            <control shapeId="173004" r:id="rId971" name="Check Box 972">
              <controlPr defaultSize="0" autoFill="0" autoLine="0" autoPict="0">
                <anchor moveWithCells="1">
                  <from>
                    <xdr:col>22</xdr:col>
                    <xdr:colOff>25400</xdr:colOff>
                    <xdr:row>69</xdr:row>
                    <xdr:rowOff>139700</xdr:rowOff>
                  </from>
                  <to>
                    <xdr:col>22</xdr:col>
                    <xdr:colOff>330200</xdr:colOff>
                    <xdr:row>71</xdr:row>
                    <xdr:rowOff>25400</xdr:rowOff>
                  </to>
                </anchor>
              </controlPr>
            </control>
          </mc:Choice>
        </mc:AlternateContent>
        <mc:AlternateContent xmlns:mc="http://schemas.openxmlformats.org/markup-compatibility/2006">
          <mc:Choice Requires="x14">
            <control shapeId="173005" r:id="rId972" name="Check Box 973">
              <controlPr defaultSize="0" autoFill="0" autoLine="0" autoPict="0">
                <anchor moveWithCells="1">
                  <from>
                    <xdr:col>22</xdr:col>
                    <xdr:colOff>25400</xdr:colOff>
                    <xdr:row>70</xdr:row>
                    <xdr:rowOff>139700</xdr:rowOff>
                  </from>
                  <to>
                    <xdr:col>22</xdr:col>
                    <xdr:colOff>330200</xdr:colOff>
                    <xdr:row>72</xdr:row>
                    <xdr:rowOff>25400</xdr:rowOff>
                  </to>
                </anchor>
              </controlPr>
            </control>
          </mc:Choice>
        </mc:AlternateContent>
        <mc:AlternateContent xmlns:mc="http://schemas.openxmlformats.org/markup-compatibility/2006">
          <mc:Choice Requires="x14">
            <control shapeId="173006" r:id="rId973" name="Check Box 974">
              <controlPr defaultSize="0" autoFill="0" autoLine="0" autoPict="0">
                <anchor moveWithCells="1">
                  <from>
                    <xdr:col>22</xdr:col>
                    <xdr:colOff>25400</xdr:colOff>
                    <xdr:row>71</xdr:row>
                    <xdr:rowOff>139700</xdr:rowOff>
                  </from>
                  <to>
                    <xdr:col>22</xdr:col>
                    <xdr:colOff>330200</xdr:colOff>
                    <xdr:row>73</xdr:row>
                    <xdr:rowOff>25400</xdr:rowOff>
                  </to>
                </anchor>
              </controlPr>
            </control>
          </mc:Choice>
        </mc:AlternateContent>
        <mc:AlternateContent xmlns:mc="http://schemas.openxmlformats.org/markup-compatibility/2006">
          <mc:Choice Requires="x14">
            <control shapeId="173007" r:id="rId974" name="Check Box 975">
              <controlPr defaultSize="0" autoFill="0" autoLine="0" autoPict="0">
                <anchor moveWithCells="1">
                  <from>
                    <xdr:col>22</xdr:col>
                    <xdr:colOff>25400</xdr:colOff>
                    <xdr:row>72</xdr:row>
                    <xdr:rowOff>139700</xdr:rowOff>
                  </from>
                  <to>
                    <xdr:col>22</xdr:col>
                    <xdr:colOff>330200</xdr:colOff>
                    <xdr:row>74</xdr:row>
                    <xdr:rowOff>25400</xdr:rowOff>
                  </to>
                </anchor>
              </controlPr>
            </control>
          </mc:Choice>
        </mc:AlternateContent>
        <mc:AlternateContent xmlns:mc="http://schemas.openxmlformats.org/markup-compatibility/2006">
          <mc:Choice Requires="x14">
            <control shapeId="173008" r:id="rId975" name="Check Box 976">
              <controlPr defaultSize="0" autoFill="0" autoLine="0" autoPict="0">
                <anchor moveWithCells="1">
                  <from>
                    <xdr:col>22</xdr:col>
                    <xdr:colOff>25400</xdr:colOff>
                    <xdr:row>73</xdr:row>
                    <xdr:rowOff>139700</xdr:rowOff>
                  </from>
                  <to>
                    <xdr:col>22</xdr:col>
                    <xdr:colOff>330200</xdr:colOff>
                    <xdr:row>75</xdr:row>
                    <xdr:rowOff>25400</xdr:rowOff>
                  </to>
                </anchor>
              </controlPr>
            </control>
          </mc:Choice>
        </mc:AlternateContent>
        <mc:AlternateContent xmlns:mc="http://schemas.openxmlformats.org/markup-compatibility/2006">
          <mc:Choice Requires="x14">
            <control shapeId="173009" r:id="rId976" name="Check Box 977">
              <controlPr defaultSize="0" autoFill="0" autoLine="0" autoPict="0">
                <anchor moveWithCells="1">
                  <from>
                    <xdr:col>22</xdr:col>
                    <xdr:colOff>25400</xdr:colOff>
                    <xdr:row>74</xdr:row>
                    <xdr:rowOff>139700</xdr:rowOff>
                  </from>
                  <to>
                    <xdr:col>22</xdr:col>
                    <xdr:colOff>330200</xdr:colOff>
                    <xdr:row>76</xdr:row>
                    <xdr:rowOff>25400</xdr:rowOff>
                  </to>
                </anchor>
              </controlPr>
            </control>
          </mc:Choice>
        </mc:AlternateContent>
        <mc:AlternateContent xmlns:mc="http://schemas.openxmlformats.org/markup-compatibility/2006">
          <mc:Choice Requires="x14">
            <control shapeId="173010" r:id="rId977" name="Check Box 978">
              <controlPr defaultSize="0" autoFill="0" autoLine="0" autoPict="0">
                <anchor moveWithCells="1">
                  <from>
                    <xdr:col>22</xdr:col>
                    <xdr:colOff>25400</xdr:colOff>
                    <xdr:row>75</xdr:row>
                    <xdr:rowOff>139700</xdr:rowOff>
                  </from>
                  <to>
                    <xdr:col>22</xdr:col>
                    <xdr:colOff>330200</xdr:colOff>
                    <xdr:row>77</xdr:row>
                    <xdr:rowOff>25400</xdr:rowOff>
                  </to>
                </anchor>
              </controlPr>
            </control>
          </mc:Choice>
        </mc:AlternateContent>
        <mc:AlternateContent xmlns:mc="http://schemas.openxmlformats.org/markup-compatibility/2006">
          <mc:Choice Requires="x14">
            <control shapeId="173011" r:id="rId978" name="Check Box 979">
              <controlPr defaultSize="0" autoFill="0" autoLine="0" autoPict="0">
                <anchor moveWithCells="1">
                  <from>
                    <xdr:col>22</xdr:col>
                    <xdr:colOff>25400</xdr:colOff>
                    <xdr:row>76</xdr:row>
                    <xdr:rowOff>139700</xdr:rowOff>
                  </from>
                  <to>
                    <xdr:col>22</xdr:col>
                    <xdr:colOff>330200</xdr:colOff>
                    <xdr:row>78</xdr:row>
                    <xdr:rowOff>25400</xdr:rowOff>
                  </to>
                </anchor>
              </controlPr>
            </control>
          </mc:Choice>
        </mc:AlternateContent>
        <mc:AlternateContent xmlns:mc="http://schemas.openxmlformats.org/markup-compatibility/2006">
          <mc:Choice Requires="x14">
            <control shapeId="173012" r:id="rId979" name="Check Box 980">
              <controlPr defaultSize="0" autoFill="0" autoLine="0" autoPict="0">
                <anchor moveWithCells="1">
                  <from>
                    <xdr:col>22</xdr:col>
                    <xdr:colOff>25400</xdr:colOff>
                    <xdr:row>77</xdr:row>
                    <xdr:rowOff>139700</xdr:rowOff>
                  </from>
                  <to>
                    <xdr:col>22</xdr:col>
                    <xdr:colOff>330200</xdr:colOff>
                    <xdr:row>79</xdr:row>
                    <xdr:rowOff>25400</xdr:rowOff>
                  </to>
                </anchor>
              </controlPr>
            </control>
          </mc:Choice>
        </mc:AlternateContent>
        <mc:AlternateContent xmlns:mc="http://schemas.openxmlformats.org/markup-compatibility/2006">
          <mc:Choice Requires="x14">
            <control shapeId="173013" r:id="rId980" name="Check Box 981">
              <controlPr defaultSize="0" autoFill="0" autoLine="0" autoPict="0">
                <anchor moveWithCells="1">
                  <from>
                    <xdr:col>22</xdr:col>
                    <xdr:colOff>25400</xdr:colOff>
                    <xdr:row>78</xdr:row>
                    <xdr:rowOff>139700</xdr:rowOff>
                  </from>
                  <to>
                    <xdr:col>22</xdr:col>
                    <xdr:colOff>330200</xdr:colOff>
                    <xdr:row>80</xdr:row>
                    <xdr:rowOff>25400</xdr:rowOff>
                  </to>
                </anchor>
              </controlPr>
            </control>
          </mc:Choice>
        </mc:AlternateContent>
        <mc:AlternateContent xmlns:mc="http://schemas.openxmlformats.org/markup-compatibility/2006">
          <mc:Choice Requires="x14">
            <control shapeId="173014" r:id="rId981" name="Check Box 982">
              <controlPr defaultSize="0" autoFill="0" autoLine="0" autoPict="0">
                <anchor moveWithCells="1">
                  <from>
                    <xdr:col>22</xdr:col>
                    <xdr:colOff>25400</xdr:colOff>
                    <xdr:row>79</xdr:row>
                    <xdr:rowOff>139700</xdr:rowOff>
                  </from>
                  <to>
                    <xdr:col>22</xdr:col>
                    <xdr:colOff>330200</xdr:colOff>
                    <xdr:row>81</xdr:row>
                    <xdr:rowOff>25400</xdr:rowOff>
                  </to>
                </anchor>
              </controlPr>
            </control>
          </mc:Choice>
        </mc:AlternateContent>
        <mc:AlternateContent xmlns:mc="http://schemas.openxmlformats.org/markup-compatibility/2006">
          <mc:Choice Requires="x14">
            <control shapeId="173015" r:id="rId982" name="Check Box 983">
              <controlPr defaultSize="0" autoFill="0" autoLine="0" autoPict="0">
                <anchor moveWithCells="1">
                  <from>
                    <xdr:col>22</xdr:col>
                    <xdr:colOff>25400</xdr:colOff>
                    <xdr:row>80</xdr:row>
                    <xdr:rowOff>139700</xdr:rowOff>
                  </from>
                  <to>
                    <xdr:col>22</xdr:col>
                    <xdr:colOff>330200</xdr:colOff>
                    <xdr:row>82</xdr:row>
                    <xdr:rowOff>25400</xdr:rowOff>
                  </to>
                </anchor>
              </controlPr>
            </control>
          </mc:Choice>
        </mc:AlternateContent>
        <mc:AlternateContent xmlns:mc="http://schemas.openxmlformats.org/markup-compatibility/2006">
          <mc:Choice Requires="x14">
            <control shapeId="173016" r:id="rId983" name="Check Box 984">
              <controlPr defaultSize="0" autoFill="0" autoLine="0" autoPict="0">
                <anchor moveWithCells="1">
                  <from>
                    <xdr:col>22</xdr:col>
                    <xdr:colOff>25400</xdr:colOff>
                    <xdr:row>81</xdr:row>
                    <xdr:rowOff>139700</xdr:rowOff>
                  </from>
                  <to>
                    <xdr:col>22</xdr:col>
                    <xdr:colOff>330200</xdr:colOff>
                    <xdr:row>83</xdr:row>
                    <xdr:rowOff>25400</xdr:rowOff>
                  </to>
                </anchor>
              </controlPr>
            </control>
          </mc:Choice>
        </mc:AlternateContent>
        <mc:AlternateContent xmlns:mc="http://schemas.openxmlformats.org/markup-compatibility/2006">
          <mc:Choice Requires="x14">
            <control shapeId="173017" r:id="rId984" name="Check Box 985">
              <controlPr defaultSize="0" autoFill="0" autoLine="0" autoPict="0">
                <anchor moveWithCells="1">
                  <from>
                    <xdr:col>22</xdr:col>
                    <xdr:colOff>25400</xdr:colOff>
                    <xdr:row>82</xdr:row>
                    <xdr:rowOff>139700</xdr:rowOff>
                  </from>
                  <to>
                    <xdr:col>22</xdr:col>
                    <xdr:colOff>330200</xdr:colOff>
                    <xdr:row>84</xdr:row>
                    <xdr:rowOff>25400</xdr:rowOff>
                  </to>
                </anchor>
              </controlPr>
            </control>
          </mc:Choice>
        </mc:AlternateContent>
        <mc:AlternateContent xmlns:mc="http://schemas.openxmlformats.org/markup-compatibility/2006">
          <mc:Choice Requires="x14">
            <control shapeId="173018" r:id="rId985" name="Check Box 986">
              <controlPr defaultSize="0" autoFill="0" autoLine="0" autoPict="0">
                <anchor moveWithCells="1">
                  <from>
                    <xdr:col>22</xdr:col>
                    <xdr:colOff>25400</xdr:colOff>
                    <xdr:row>83</xdr:row>
                    <xdr:rowOff>139700</xdr:rowOff>
                  </from>
                  <to>
                    <xdr:col>22</xdr:col>
                    <xdr:colOff>330200</xdr:colOff>
                    <xdr:row>85</xdr:row>
                    <xdr:rowOff>25400</xdr:rowOff>
                  </to>
                </anchor>
              </controlPr>
            </control>
          </mc:Choice>
        </mc:AlternateContent>
        <mc:AlternateContent xmlns:mc="http://schemas.openxmlformats.org/markup-compatibility/2006">
          <mc:Choice Requires="x14">
            <control shapeId="173019" r:id="rId986" name="Check Box 987">
              <controlPr defaultSize="0" autoFill="0" autoLine="0" autoPict="0">
                <anchor moveWithCells="1">
                  <from>
                    <xdr:col>22</xdr:col>
                    <xdr:colOff>25400</xdr:colOff>
                    <xdr:row>84</xdr:row>
                    <xdr:rowOff>139700</xdr:rowOff>
                  </from>
                  <to>
                    <xdr:col>22</xdr:col>
                    <xdr:colOff>330200</xdr:colOff>
                    <xdr:row>86</xdr:row>
                    <xdr:rowOff>25400</xdr:rowOff>
                  </to>
                </anchor>
              </controlPr>
            </control>
          </mc:Choice>
        </mc:AlternateContent>
        <mc:AlternateContent xmlns:mc="http://schemas.openxmlformats.org/markup-compatibility/2006">
          <mc:Choice Requires="x14">
            <control shapeId="173020" r:id="rId987" name="Check Box 988">
              <controlPr defaultSize="0" autoFill="0" autoLine="0" autoPict="0">
                <anchor moveWithCells="1">
                  <from>
                    <xdr:col>22</xdr:col>
                    <xdr:colOff>25400</xdr:colOff>
                    <xdr:row>85</xdr:row>
                    <xdr:rowOff>139700</xdr:rowOff>
                  </from>
                  <to>
                    <xdr:col>22</xdr:col>
                    <xdr:colOff>330200</xdr:colOff>
                    <xdr:row>87</xdr:row>
                    <xdr:rowOff>25400</xdr:rowOff>
                  </to>
                </anchor>
              </controlPr>
            </control>
          </mc:Choice>
        </mc:AlternateContent>
        <mc:AlternateContent xmlns:mc="http://schemas.openxmlformats.org/markup-compatibility/2006">
          <mc:Choice Requires="x14">
            <control shapeId="173021" r:id="rId988" name="Check Box 989">
              <controlPr defaultSize="0" autoFill="0" autoLine="0" autoPict="0">
                <anchor moveWithCells="1">
                  <from>
                    <xdr:col>22</xdr:col>
                    <xdr:colOff>25400</xdr:colOff>
                    <xdr:row>86</xdr:row>
                    <xdr:rowOff>139700</xdr:rowOff>
                  </from>
                  <to>
                    <xdr:col>22</xdr:col>
                    <xdr:colOff>330200</xdr:colOff>
                    <xdr:row>88</xdr:row>
                    <xdr:rowOff>25400</xdr:rowOff>
                  </to>
                </anchor>
              </controlPr>
            </control>
          </mc:Choice>
        </mc:AlternateContent>
        <mc:AlternateContent xmlns:mc="http://schemas.openxmlformats.org/markup-compatibility/2006">
          <mc:Choice Requires="x14">
            <control shapeId="173022" r:id="rId989" name="Check Box 990">
              <controlPr defaultSize="0" autoFill="0" autoLine="0" autoPict="0">
                <anchor moveWithCells="1">
                  <from>
                    <xdr:col>22</xdr:col>
                    <xdr:colOff>25400</xdr:colOff>
                    <xdr:row>87</xdr:row>
                    <xdr:rowOff>139700</xdr:rowOff>
                  </from>
                  <to>
                    <xdr:col>22</xdr:col>
                    <xdr:colOff>330200</xdr:colOff>
                    <xdr:row>89</xdr:row>
                    <xdr:rowOff>25400</xdr:rowOff>
                  </to>
                </anchor>
              </controlPr>
            </control>
          </mc:Choice>
        </mc:AlternateContent>
        <mc:AlternateContent xmlns:mc="http://schemas.openxmlformats.org/markup-compatibility/2006">
          <mc:Choice Requires="x14">
            <control shapeId="173023" r:id="rId990" name="Check Box 991">
              <controlPr defaultSize="0" autoFill="0" autoLine="0" autoPict="0">
                <anchor moveWithCells="1">
                  <from>
                    <xdr:col>22</xdr:col>
                    <xdr:colOff>25400</xdr:colOff>
                    <xdr:row>88</xdr:row>
                    <xdr:rowOff>139700</xdr:rowOff>
                  </from>
                  <to>
                    <xdr:col>22</xdr:col>
                    <xdr:colOff>330200</xdr:colOff>
                    <xdr:row>90</xdr:row>
                    <xdr:rowOff>25400</xdr:rowOff>
                  </to>
                </anchor>
              </controlPr>
            </control>
          </mc:Choice>
        </mc:AlternateContent>
        <mc:AlternateContent xmlns:mc="http://schemas.openxmlformats.org/markup-compatibility/2006">
          <mc:Choice Requires="x14">
            <control shapeId="173024" r:id="rId991" name="Check Box 992">
              <controlPr defaultSize="0" autoFill="0" autoLine="0" autoPict="0">
                <anchor moveWithCells="1">
                  <from>
                    <xdr:col>22</xdr:col>
                    <xdr:colOff>25400</xdr:colOff>
                    <xdr:row>89</xdr:row>
                    <xdr:rowOff>139700</xdr:rowOff>
                  </from>
                  <to>
                    <xdr:col>22</xdr:col>
                    <xdr:colOff>330200</xdr:colOff>
                    <xdr:row>91</xdr:row>
                    <xdr:rowOff>25400</xdr:rowOff>
                  </to>
                </anchor>
              </controlPr>
            </control>
          </mc:Choice>
        </mc:AlternateContent>
        <mc:AlternateContent xmlns:mc="http://schemas.openxmlformats.org/markup-compatibility/2006">
          <mc:Choice Requires="x14">
            <control shapeId="173025" r:id="rId992" name="Check Box 993">
              <controlPr defaultSize="0" autoFill="0" autoLine="0" autoPict="0">
                <anchor moveWithCells="1">
                  <from>
                    <xdr:col>22</xdr:col>
                    <xdr:colOff>25400</xdr:colOff>
                    <xdr:row>90</xdr:row>
                    <xdr:rowOff>139700</xdr:rowOff>
                  </from>
                  <to>
                    <xdr:col>22</xdr:col>
                    <xdr:colOff>330200</xdr:colOff>
                    <xdr:row>92</xdr:row>
                    <xdr:rowOff>25400</xdr:rowOff>
                  </to>
                </anchor>
              </controlPr>
            </control>
          </mc:Choice>
        </mc:AlternateContent>
        <mc:AlternateContent xmlns:mc="http://schemas.openxmlformats.org/markup-compatibility/2006">
          <mc:Choice Requires="x14">
            <control shapeId="173026" r:id="rId993" name="Check Box 994">
              <controlPr defaultSize="0" autoFill="0" autoLine="0" autoPict="0">
                <anchor moveWithCells="1">
                  <from>
                    <xdr:col>22</xdr:col>
                    <xdr:colOff>25400</xdr:colOff>
                    <xdr:row>91</xdr:row>
                    <xdr:rowOff>139700</xdr:rowOff>
                  </from>
                  <to>
                    <xdr:col>22</xdr:col>
                    <xdr:colOff>330200</xdr:colOff>
                    <xdr:row>93</xdr:row>
                    <xdr:rowOff>25400</xdr:rowOff>
                  </to>
                </anchor>
              </controlPr>
            </control>
          </mc:Choice>
        </mc:AlternateContent>
        <mc:AlternateContent xmlns:mc="http://schemas.openxmlformats.org/markup-compatibility/2006">
          <mc:Choice Requires="x14">
            <control shapeId="173027" r:id="rId994" name="Check Box 995">
              <controlPr defaultSize="0" autoFill="0" autoLine="0" autoPict="0">
                <anchor moveWithCells="1">
                  <from>
                    <xdr:col>22</xdr:col>
                    <xdr:colOff>25400</xdr:colOff>
                    <xdr:row>92</xdr:row>
                    <xdr:rowOff>139700</xdr:rowOff>
                  </from>
                  <to>
                    <xdr:col>22</xdr:col>
                    <xdr:colOff>330200</xdr:colOff>
                    <xdr:row>94</xdr:row>
                    <xdr:rowOff>25400</xdr:rowOff>
                  </to>
                </anchor>
              </controlPr>
            </control>
          </mc:Choice>
        </mc:AlternateContent>
        <mc:AlternateContent xmlns:mc="http://schemas.openxmlformats.org/markup-compatibility/2006">
          <mc:Choice Requires="x14">
            <control shapeId="173028" r:id="rId995" name="Check Box 996">
              <controlPr defaultSize="0" autoFill="0" autoLine="0" autoPict="0">
                <anchor moveWithCells="1">
                  <from>
                    <xdr:col>22</xdr:col>
                    <xdr:colOff>25400</xdr:colOff>
                    <xdr:row>93</xdr:row>
                    <xdr:rowOff>139700</xdr:rowOff>
                  </from>
                  <to>
                    <xdr:col>22</xdr:col>
                    <xdr:colOff>330200</xdr:colOff>
                    <xdr:row>95</xdr:row>
                    <xdr:rowOff>25400</xdr:rowOff>
                  </to>
                </anchor>
              </controlPr>
            </control>
          </mc:Choice>
        </mc:AlternateContent>
        <mc:AlternateContent xmlns:mc="http://schemas.openxmlformats.org/markup-compatibility/2006">
          <mc:Choice Requires="x14">
            <control shapeId="173029" r:id="rId996" name="Check Box 997">
              <controlPr defaultSize="0" autoFill="0" autoLine="0" autoPict="0">
                <anchor moveWithCells="1">
                  <from>
                    <xdr:col>22</xdr:col>
                    <xdr:colOff>25400</xdr:colOff>
                    <xdr:row>94</xdr:row>
                    <xdr:rowOff>139700</xdr:rowOff>
                  </from>
                  <to>
                    <xdr:col>22</xdr:col>
                    <xdr:colOff>330200</xdr:colOff>
                    <xdr:row>96</xdr:row>
                    <xdr:rowOff>25400</xdr:rowOff>
                  </to>
                </anchor>
              </controlPr>
            </control>
          </mc:Choice>
        </mc:AlternateContent>
        <mc:AlternateContent xmlns:mc="http://schemas.openxmlformats.org/markup-compatibility/2006">
          <mc:Choice Requires="x14">
            <control shapeId="173030" r:id="rId997" name="Check Box 998">
              <controlPr defaultSize="0" autoFill="0" autoLine="0" autoPict="0">
                <anchor moveWithCells="1">
                  <from>
                    <xdr:col>22</xdr:col>
                    <xdr:colOff>25400</xdr:colOff>
                    <xdr:row>95</xdr:row>
                    <xdr:rowOff>139700</xdr:rowOff>
                  </from>
                  <to>
                    <xdr:col>22</xdr:col>
                    <xdr:colOff>330200</xdr:colOff>
                    <xdr:row>97</xdr:row>
                    <xdr:rowOff>25400</xdr:rowOff>
                  </to>
                </anchor>
              </controlPr>
            </control>
          </mc:Choice>
        </mc:AlternateContent>
        <mc:AlternateContent xmlns:mc="http://schemas.openxmlformats.org/markup-compatibility/2006">
          <mc:Choice Requires="x14">
            <control shapeId="173031" r:id="rId998" name="Check Box 999">
              <controlPr defaultSize="0" autoFill="0" autoLine="0" autoPict="0">
                <anchor moveWithCells="1">
                  <from>
                    <xdr:col>22</xdr:col>
                    <xdr:colOff>25400</xdr:colOff>
                    <xdr:row>96</xdr:row>
                    <xdr:rowOff>139700</xdr:rowOff>
                  </from>
                  <to>
                    <xdr:col>22</xdr:col>
                    <xdr:colOff>330200</xdr:colOff>
                    <xdr:row>98</xdr:row>
                    <xdr:rowOff>25400</xdr:rowOff>
                  </to>
                </anchor>
              </controlPr>
            </control>
          </mc:Choice>
        </mc:AlternateContent>
        <mc:AlternateContent xmlns:mc="http://schemas.openxmlformats.org/markup-compatibility/2006">
          <mc:Choice Requires="x14">
            <control shapeId="173032" r:id="rId999" name="Check Box 1000">
              <controlPr defaultSize="0" autoFill="0" autoLine="0" autoPict="0">
                <anchor moveWithCells="1">
                  <from>
                    <xdr:col>22</xdr:col>
                    <xdr:colOff>25400</xdr:colOff>
                    <xdr:row>97</xdr:row>
                    <xdr:rowOff>139700</xdr:rowOff>
                  </from>
                  <to>
                    <xdr:col>22</xdr:col>
                    <xdr:colOff>330200</xdr:colOff>
                    <xdr:row>99</xdr:row>
                    <xdr:rowOff>25400</xdr:rowOff>
                  </to>
                </anchor>
              </controlPr>
            </control>
          </mc:Choice>
        </mc:AlternateContent>
        <mc:AlternateContent xmlns:mc="http://schemas.openxmlformats.org/markup-compatibility/2006">
          <mc:Choice Requires="x14">
            <control shapeId="173033" r:id="rId1000" name="Check Box 1001">
              <controlPr defaultSize="0" autoFill="0" autoLine="0" autoPict="0">
                <anchor moveWithCells="1">
                  <from>
                    <xdr:col>22</xdr:col>
                    <xdr:colOff>25400</xdr:colOff>
                    <xdr:row>98</xdr:row>
                    <xdr:rowOff>139700</xdr:rowOff>
                  </from>
                  <to>
                    <xdr:col>22</xdr:col>
                    <xdr:colOff>330200</xdr:colOff>
                    <xdr:row>100</xdr:row>
                    <xdr:rowOff>25400</xdr:rowOff>
                  </to>
                </anchor>
              </controlPr>
            </control>
          </mc:Choice>
        </mc:AlternateContent>
        <mc:AlternateContent xmlns:mc="http://schemas.openxmlformats.org/markup-compatibility/2006">
          <mc:Choice Requires="x14">
            <control shapeId="173034" r:id="rId1001" name="Check Box 1002">
              <controlPr defaultSize="0" autoFill="0" autoLine="0" autoPict="0">
                <anchor moveWithCells="1">
                  <from>
                    <xdr:col>22</xdr:col>
                    <xdr:colOff>25400</xdr:colOff>
                    <xdr:row>99</xdr:row>
                    <xdr:rowOff>139700</xdr:rowOff>
                  </from>
                  <to>
                    <xdr:col>22</xdr:col>
                    <xdr:colOff>330200</xdr:colOff>
                    <xdr:row>101</xdr:row>
                    <xdr:rowOff>25400</xdr:rowOff>
                  </to>
                </anchor>
              </controlPr>
            </control>
          </mc:Choice>
        </mc:AlternateContent>
        <mc:AlternateContent xmlns:mc="http://schemas.openxmlformats.org/markup-compatibility/2006">
          <mc:Choice Requires="x14">
            <control shapeId="173035" r:id="rId1002" name="Check Box 1003">
              <controlPr defaultSize="0" autoFill="0" autoLine="0" autoPict="0">
                <anchor moveWithCells="1">
                  <from>
                    <xdr:col>22</xdr:col>
                    <xdr:colOff>25400</xdr:colOff>
                    <xdr:row>100</xdr:row>
                    <xdr:rowOff>139700</xdr:rowOff>
                  </from>
                  <to>
                    <xdr:col>22</xdr:col>
                    <xdr:colOff>330200</xdr:colOff>
                    <xdr:row>102</xdr:row>
                    <xdr:rowOff>25400</xdr:rowOff>
                  </to>
                </anchor>
              </controlPr>
            </control>
          </mc:Choice>
        </mc:AlternateContent>
        <mc:AlternateContent xmlns:mc="http://schemas.openxmlformats.org/markup-compatibility/2006">
          <mc:Choice Requires="x14">
            <control shapeId="173036" r:id="rId1003" name="Check Box 1004">
              <controlPr defaultSize="0" autoFill="0" autoLine="0" autoPict="0">
                <anchor moveWithCells="1">
                  <from>
                    <xdr:col>22</xdr:col>
                    <xdr:colOff>25400</xdr:colOff>
                    <xdr:row>101</xdr:row>
                    <xdr:rowOff>139700</xdr:rowOff>
                  </from>
                  <to>
                    <xdr:col>22</xdr:col>
                    <xdr:colOff>330200</xdr:colOff>
                    <xdr:row>103</xdr:row>
                    <xdr:rowOff>25400</xdr:rowOff>
                  </to>
                </anchor>
              </controlPr>
            </control>
          </mc:Choice>
        </mc:AlternateContent>
        <mc:AlternateContent xmlns:mc="http://schemas.openxmlformats.org/markup-compatibility/2006">
          <mc:Choice Requires="x14">
            <control shapeId="173037" r:id="rId1004" name="List Box 1005">
              <controlPr defaultSize="0" autoLine="0" autoPict="0">
                <anchor moveWithCells="1">
                  <from>
                    <xdr:col>6</xdr:col>
                    <xdr:colOff>406400</xdr:colOff>
                    <xdr:row>0</xdr:row>
                    <xdr:rowOff>63500</xdr:rowOff>
                  </from>
                  <to>
                    <xdr:col>10</xdr:col>
                    <xdr:colOff>520700</xdr:colOff>
                    <xdr:row>1</xdr:row>
                    <xdr:rowOff>1701800</xdr:rowOff>
                  </to>
                </anchor>
              </controlPr>
            </control>
          </mc:Choice>
        </mc:AlternateContent>
        <mc:AlternateContent xmlns:mc="http://schemas.openxmlformats.org/markup-compatibility/2006">
          <mc:Choice Requires="x14">
            <control shapeId="173040" r:id="rId1005" name="Check Box 1008">
              <controlPr defaultSize="0" autoFill="0" autoLine="0" autoPict="0">
                <anchor moveWithCells="1">
                  <from>
                    <xdr:col>23</xdr:col>
                    <xdr:colOff>25400</xdr:colOff>
                    <xdr:row>2</xdr:row>
                    <xdr:rowOff>152400</xdr:rowOff>
                  </from>
                  <to>
                    <xdr:col>23</xdr:col>
                    <xdr:colOff>330200</xdr:colOff>
                    <xdr:row>3</xdr:row>
                    <xdr:rowOff>152400</xdr:rowOff>
                  </to>
                </anchor>
              </controlPr>
            </control>
          </mc:Choice>
        </mc:AlternateContent>
        <mc:AlternateContent xmlns:mc="http://schemas.openxmlformats.org/markup-compatibility/2006">
          <mc:Choice Requires="x14">
            <control shapeId="173041" r:id="rId1006" name="Check Box 1009">
              <controlPr defaultSize="0" autoFill="0" autoLine="0" autoPict="0">
                <anchor moveWithCells="1">
                  <from>
                    <xdr:col>23</xdr:col>
                    <xdr:colOff>25400</xdr:colOff>
                    <xdr:row>3</xdr:row>
                    <xdr:rowOff>139700</xdr:rowOff>
                  </from>
                  <to>
                    <xdr:col>23</xdr:col>
                    <xdr:colOff>330200</xdr:colOff>
                    <xdr:row>5</xdr:row>
                    <xdr:rowOff>25400</xdr:rowOff>
                  </to>
                </anchor>
              </controlPr>
            </control>
          </mc:Choice>
        </mc:AlternateContent>
        <mc:AlternateContent xmlns:mc="http://schemas.openxmlformats.org/markup-compatibility/2006">
          <mc:Choice Requires="x14">
            <control shapeId="173042" r:id="rId1007" name="Check Box 1010">
              <controlPr defaultSize="0" autoFill="0" autoLine="0" autoPict="0">
                <anchor moveWithCells="1">
                  <from>
                    <xdr:col>23</xdr:col>
                    <xdr:colOff>25400</xdr:colOff>
                    <xdr:row>4</xdr:row>
                    <xdr:rowOff>139700</xdr:rowOff>
                  </from>
                  <to>
                    <xdr:col>23</xdr:col>
                    <xdr:colOff>330200</xdr:colOff>
                    <xdr:row>6</xdr:row>
                    <xdr:rowOff>25400</xdr:rowOff>
                  </to>
                </anchor>
              </controlPr>
            </control>
          </mc:Choice>
        </mc:AlternateContent>
        <mc:AlternateContent xmlns:mc="http://schemas.openxmlformats.org/markup-compatibility/2006">
          <mc:Choice Requires="x14">
            <control shapeId="173043" r:id="rId1008" name="Check Box 1011">
              <controlPr defaultSize="0" autoFill="0" autoLine="0" autoPict="0">
                <anchor moveWithCells="1">
                  <from>
                    <xdr:col>23</xdr:col>
                    <xdr:colOff>25400</xdr:colOff>
                    <xdr:row>5</xdr:row>
                    <xdr:rowOff>139700</xdr:rowOff>
                  </from>
                  <to>
                    <xdr:col>23</xdr:col>
                    <xdr:colOff>330200</xdr:colOff>
                    <xdr:row>7</xdr:row>
                    <xdr:rowOff>25400</xdr:rowOff>
                  </to>
                </anchor>
              </controlPr>
            </control>
          </mc:Choice>
        </mc:AlternateContent>
        <mc:AlternateContent xmlns:mc="http://schemas.openxmlformats.org/markup-compatibility/2006">
          <mc:Choice Requires="x14">
            <control shapeId="173044" r:id="rId1009" name="Check Box 1012">
              <controlPr defaultSize="0" autoFill="0" autoLine="0" autoPict="0">
                <anchor moveWithCells="1">
                  <from>
                    <xdr:col>23</xdr:col>
                    <xdr:colOff>25400</xdr:colOff>
                    <xdr:row>6</xdr:row>
                    <xdr:rowOff>139700</xdr:rowOff>
                  </from>
                  <to>
                    <xdr:col>23</xdr:col>
                    <xdr:colOff>330200</xdr:colOff>
                    <xdr:row>8</xdr:row>
                    <xdr:rowOff>25400</xdr:rowOff>
                  </to>
                </anchor>
              </controlPr>
            </control>
          </mc:Choice>
        </mc:AlternateContent>
        <mc:AlternateContent xmlns:mc="http://schemas.openxmlformats.org/markup-compatibility/2006">
          <mc:Choice Requires="x14">
            <control shapeId="173045" r:id="rId1010" name="Check Box 1013">
              <controlPr defaultSize="0" autoFill="0" autoLine="0" autoPict="0">
                <anchor moveWithCells="1">
                  <from>
                    <xdr:col>23</xdr:col>
                    <xdr:colOff>25400</xdr:colOff>
                    <xdr:row>7</xdr:row>
                    <xdr:rowOff>139700</xdr:rowOff>
                  </from>
                  <to>
                    <xdr:col>23</xdr:col>
                    <xdr:colOff>330200</xdr:colOff>
                    <xdr:row>9</xdr:row>
                    <xdr:rowOff>25400</xdr:rowOff>
                  </to>
                </anchor>
              </controlPr>
            </control>
          </mc:Choice>
        </mc:AlternateContent>
        <mc:AlternateContent xmlns:mc="http://schemas.openxmlformats.org/markup-compatibility/2006">
          <mc:Choice Requires="x14">
            <control shapeId="173046" r:id="rId1011" name="Check Box 1014">
              <controlPr defaultSize="0" autoFill="0" autoLine="0" autoPict="0">
                <anchor moveWithCells="1">
                  <from>
                    <xdr:col>23</xdr:col>
                    <xdr:colOff>25400</xdr:colOff>
                    <xdr:row>8</xdr:row>
                    <xdr:rowOff>139700</xdr:rowOff>
                  </from>
                  <to>
                    <xdr:col>23</xdr:col>
                    <xdr:colOff>330200</xdr:colOff>
                    <xdr:row>10</xdr:row>
                    <xdr:rowOff>25400</xdr:rowOff>
                  </to>
                </anchor>
              </controlPr>
            </control>
          </mc:Choice>
        </mc:AlternateContent>
        <mc:AlternateContent xmlns:mc="http://schemas.openxmlformats.org/markup-compatibility/2006">
          <mc:Choice Requires="x14">
            <control shapeId="173047" r:id="rId1012" name="Check Box 1015">
              <controlPr defaultSize="0" autoFill="0" autoLine="0" autoPict="0">
                <anchor moveWithCells="1">
                  <from>
                    <xdr:col>23</xdr:col>
                    <xdr:colOff>25400</xdr:colOff>
                    <xdr:row>9</xdr:row>
                    <xdr:rowOff>139700</xdr:rowOff>
                  </from>
                  <to>
                    <xdr:col>23</xdr:col>
                    <xdr:colOff>330200</xdr:colOff>
                    <xdr:row>11</xdr:row>
                    <xdr:rowOff>25400</xdr:rowOff>
                  </to>
                </anchor>
              </controlPr>
            </control>
          </mc:Choice>
        </mc:AlternateContent>
        <mc:AlternateContent xmlns:mc="http://schemas.openxmlformats.org/markup-compatibility/2006">
          <mc:Choice Requires="x14">
            <control shapeId="173048" r:id="rId1013" name="Check Box 1016">
              <controlPr defaultSize="0" autoFill="0" autoLine="0" autoPict="0">
                <anchor moveWithCells="1">
                  <from>
                    <xdr:col>23</xdr:col>
                    <xdr:colOff>25400</xdr:colOff>
                    <xdr:row>10</xdr:row>
                    <xdr:rowOff>139700</xdr:rowOff>
                  </from>
                  <to>
                    <xdr:col>23</xdr:col>
                    <xdr:colOff>330200</xdr:colOff>
                    <xdr:row>12</xdr:row>
                    <xdr:rowOff>25400</xdr:rowOff>
                  </to>
                </anchor>
              </controlPr>
            </control>
          </mc:Choice>
        </mc:AlternateContent>
        <mc:AlternateContent xmlns:mc="http://schemas.openxmlformats.org/markup-compatibility/2006">
          <mc:Choice Requires="x14">
            <control shapeId="173049" r:id="rId1014" name="Check Box 1017">
              <controlPr defaultSize="0" autoFill="0" autoLine="0" autoPict="0">
                <anchor moveWithCells="1">
                  <from>
                    <xdr:col>23</xdr:col>
                    <xdr:colOff>25400</xdr:colOff>
                    <xdr:row>11</xdr:row>
                    <xdr:rowOff>139700</xdr:rowOff>
                  </from>
                  <to>
                    <xdr:col>23</xdr:col>
                    <xdr:colOff>330200</xdr:colOff>
                    <xdr:row>13</xdr:row>
                    <xdr:rowOff>25400</xdr:rowOff>
                  </to>
                </anchor>
              </controlPr>
            </control>
          </mc:Choice>
        </mc:AlternateContent>
        <mc:AlternateContent xmlns:mc="http://schemas.openxmlformats.org/markup-compatibility/2006">
          <mc:Choice Requires="x14">
            <control shapeId="173050" r:id="rId1015" name="Check Box 1018">
              <controlPr defaultSize="0" autoFill="0" autoLine="0" autoPict="0">
                <anchor moveWithCells="1">
                  <from>
                    <xdr:col>23</xdr:col>
                    <xdr:colOff>25400</xdr:colOff>
                    <xdr:row>12</xdr:row>
                    <xdr:rowOff>139700</xdr:rowOff>
                  </from>
                  <to>
                    <xdr:col>23</xdr:col>
                    <xdr:colOff>330200</xdr:colOff>
                    <xdr:row>14</xdr:row>
                    <xdr:rowOff>25400</xdr:rowOff>
                  </to>
                </anchor>
              </controlPr>
            </control>
          </mc:Choice>
        </mc:AlternateContent>
        <mc:AlternateContent xmlns:mc="http://schemas.openxmlformats.org/markup-compatibility/2006">
          <mc:Choice Requires="x14">
            <control shapeId="173051" r:id="rId1016" name="Check Box 1019">
              <controlPr defaultSize="0" autoFill="0" autoLine="0" autoPict="0">
                <anchor moveWithCells="1">
                  <from>
                    <xdr:col>23</xdr:col>
                    <xdr:colOff>25400</xdr:colOff>
                    <xdr:row>13</xdr:row>
                    <xdr:rowOff>139700</xdr:rowOff>
                  </from>
                  <to>
                    <xdr:col>23</xdr:col>
                    <xdr:colOff>330200</xdr:colOff>
                    <xdr:row>15</xdr:row>
                    <xdr:rowOff>25400</xdr:rowOff>
                  </to>
                </anchor>
              </controlPr>
            </control>
          </mc:Choice>
        </mc:AlternateContent>
        <mc:AlternateContent xmlns:mc="http://schemas.openxmlformats.org/markup-compatibility/2006">
          <mc:Choice Requires="x14">
            <control shapeId="173052" r:id="rId1017" name="Check Box 1020">
              <controlPr defaultSize="0" autoFill="0" autoLine="0" autoPict="0">
                <anchor moveWithCells="1">
                  <from>
                    <xdr:col>23</xdr:col>
                    <xdr:colOff>25400</xdr:colOff>
                    <xdr:row>14</xdr:row>
                    <xdr:rowOff>139700</xdr:rowOff>
                  </from>
                  <to>
                    <xdr:col>23</xdr:col>
                    <xdr:colOff>330200</xdr:colOff>
                    <xdr:row>16</xdr:row>
                    <xdr:rowOff>25400</xdr:rowOff>
                  </to>
                </anchor>
              </controlPr>
            </control>
          </mc:Choice>
        </mc:AlternateContent>
        <mc:AlternateContent xmlns:mc="http://schemas.openxmlformats.org/markup-compatibility/2006">
          <mc:Choice Requires="x14">
            <control shapeId="173053" r:id="rId1018" name="Check Box 1021">
              <controlPr defaultSize="0" autoFill="0" autoLine="0" autoPict="0">
                <anchor moveWithCells="1">
                  <from>
                    <xdr:col>23</xdr:col>
                    <xdr:colOff>25400</xdr:colOff>
                    <xdr:row>15</xdr:row>
                    <xdr:rowOff>139700</xdr:rowOff>
                  </from>
                  <to>
                    <xdr:col>23</xdr:col>
                    <xdr:colOff>330200</xdr:colOff>
                    <xdr:row>17</xdr:row>
                    <xdr:rowOff>25400</xdr:rowOff>
                  </to>
                </anchor>
              </controlPr>
            </control>
          </mc:Choice>
        </mc:AlternateContent>
        <mc:AlternateContent xmlns:mc="http://schemas.openxmlformats.org/markup-compatibility/2006">
          <mc:Choice Requires="x14">
            <control shapeId="173054" r:id="rId1019" name="Check Box 1022">
              <controlPr defaultSize="0" autoFill="0" autoLine="0" autoPict="0">
                <anchor moveWithCells="1">
                  <from>
                    <xdr:col>23</xdr:col>
                    <xdr:colOff>25400</xdr:colOff>
                    <xdr:row>16</xdr:row>
                    <xdr:rowOff>139700</xdr:rowOff>
                  </from>
                  <to>
                    <xdr:col>23</xdr:col>
                    <xdr:colOff>330200</xdr:colOff>
                    <xdr:row>18</xdr:row>
                    <xdr:rowOff>25400</xdr:rowOff>
                  </to>
                </anchor>
              </controlPr>
            </control>
          </mc:Choice>
        </mc:AlternateContent>
        <mc:AlternateContent xmlns:mc="http://schemas.openxmlformats.org/markup-compatibility/2006">
          <mc:Choice Requires="x14">
            <control shapeId="173055" r:id="rId1020" name="Check Box 1023">
              <controlPr defaultSize="0" autoFill="0" autoLine="0" autoPict="0">
                <anchor moveWithCells="1">
                  <from>
                    <xdr:col>23</xdr:col>
                    <xdr:colOff>25400</xdr:colOff>
                    <xdr:row>17</xdr:row>
                    <xdr:rowOff>139700</xdr:rowOff>
                  </from>
                  <to>
                    <xdr:col>23</xdr:col>
                    <xdr:colOff>330200</xdr:colOff>
                    <xdr:row>19</xdr:row>
                    <xdr:rowOff>25400</xdr:rowOff>
                  </to>
                </anchor>
              </controlPr>
            </control>
          </mc:Choice>
        </mc:AlternateContent>
        <mc:AlternateContent xmlns:mc="http://schemas.openxmlformats.org/markup-compatibility/2006">
          <mc:Choice Requires="x14">
            <control shapeId="224256" r:id="rId1021" name="Check Box 1024">
              <controlPr defaultSize="0" autoFill="0" autoLine="0" autoPict="0">
                <anchor moveWithCells="1">
                  <from>
                    <xdr:col>23</xdr:col>
                    <xdr:colOff>25400</xdr:colOff>
                    <xdr:row>18</xdr:row>
                    <xdr:rowOff>139700</xdr:rowOff>
                  </from>
                  <to>
                    <xdr:col>23</xdr:col>
                    <xdr:colOff>330200</xdr:colOff>
                    <xdr:row>20</xdr:row>
                    <xdr:rowOff>25400</xdr:rowOff>
                  </to>
                </anchor>
              </controlPr>
            </control>
          </mc:Choice>
        </mc:AlternateContent>
        <mc:AlternateContent xmlns:mc="http://schemas.openxmlformats.org/markup-compatibility/2006">
          <mc:Choice Requires="x14">
            <control shapeId="224257" r:id="rId1022" name="Check Box 1025">
              <controlPr defaultSize="0" autoFill="0" autoLine="0" autoPict="0">
                <anchor moveWithCells="1">
                  <from>
                    <xdr:col>23</xdr:col>
                    <xdr:colOff>25400</xdr:colOff>
                    <xdr:row>19</xdr:row>
                    <xdr:rowOff>139700</xdr:rowOff>
                  </from>
                  <to>
                    <xdr:col>23</xdr:col>
                    <xdr:colOff>330200</xdr:colOff>
                    <xdr:row>21</xdr:row>
                    <xdr:rowOff>25400</xdr:rowOff>
                  </to>
                </anchor>
              </controlPr>
            </control>
          </mc:Choice>
        </mc:AlternateContent>
        <mc:AlternateContent xmlns:mc="http://schemas.openxmlformats.org/markup-compatibility/2006">
          <mc:Choice Requires="x14">
            <control shapeId="224258" r:id="rId1023" name="Check Box 1026">
              <controlPr defaultSize="0" autoFill="0" autoLine="0" autoPict="0">
                <anchor moveWithCells="1">
                  <from>
                    <xdr:col>23</xdr:col>
                    <xdr:colOff>25400</xdr:colOff>
                    <xdr:row>20</xdr:row>
                    <xdr:rowOff>139700</xdr:rowOff>
                  </from>
                  <to>
                    <xdr:col>23</xdr:col>
                    <xdr:colOff>330200</xdr:colOff>
                    <xdr:row>22</xdr:row>
                    <xdr:rowOff>25400</xdr:rowOff>
                  </to>
                </anchor>
              </controlPr>
            </control>
          </mc:Choice>
        </mc:AlternateContent>
        <mc:AlternateContent xmlns:mc="http://schemas.openxmlformats.org/markup-compatibility/2006">
          <mc:Choice Requires="x14">
            <control shapeId="224259" r:id="rId1024" name="Check Box 1027">
              <controlPr defaultSize="0" autoFill="0" autoLine="0" autoPict="0">
                <anchor moveWithCells="1">
                  <from>
                    <xdr:col>23</xdr:col>
                    <xdr:colOff>25400</xdr:colOff>
                    <xdr:row>21</xdr:row>
                    <xdr:rowOff>139700</xdr:rowOff>
                  </from>
                  <to>
                    <xdr:col>23</xdr:col>
                    <xdr:colOff>330200</xdr:colOff>
                    <xdr:row>23</xdr:row>
                    <xdr:rowOff>25400</xdr:rowOff>
                  </to>
                </anchor>
              </controlPr>
            </control>
          </mc:Choice>
        </mc:AlternateContent>
        <mc:AlternateContent xmlns:mc="http://schemas.openxmlformats.org/markup-compatibility/2006">
          <mc:Choice Requires="x14">
            <control shapeId="224260" r:id="rId1025" name="Check Box 1028">
              <controlPr defaultSize="0" autoFill="0" autoLine="0" autoPict="0">
                <anchor moveWithCells="1">
                  <from>
                    <xdr:col>23</xdr:col>
                    <xdr:colOff>25400</xdr:colOff>
                    <xdr:row>22</xdr:row>
                    <xdr:rowOff>139700</xdr:rowOff>
                  </from>
                  <to>
                    <xdr:col>23</xdr:col>
                    <xdr:colOff>330200</xdr:colOff>
                    <xdr:row>24</xdr:row>
                    <xdr:rowOff>25400</xdr:rowOff>
                  </to>
                </anchor>
              </controlPr>
            </control>
          </mc:Choice>
        </mc:AlternateContent>
        <mc:AlternateContent xmlns:mc="http://schemas.openxmlformats.org/markup-compatibility/2006">
          <mc:Choice Requires="x14">
            <control shapeId="224261" r:id="rId1026" name="Check Box 1029">
              <controlPr defaultSize="0" autoFill="0" autoLine="0" autoPict="0">
                <anchor moveWithCells="1">
                  <from>
                    <xdr:col>23</xdr:col>
                    <xdr:colOff>25400</xdr:colOff>
                    <xdr:row>23</xdr:row>
                    <xdr:rowOff>139700</xdr:rowOff>
                  </from>
                  <to>
                    <xdr:col>23</xdr:col>
                    <xdr:colOff>330200</xdr:colOff>
                    <xdr:row>25</xdr:row>
                    <xdr:rowOff>25400</xdr:rowOff>
                  </to>
                </anchor>
              </controlPr>
            </control>
          </mc:Choice>
        </mc:AlternateContent>
        <mc:AlternateContent xmlns:mc="http://schemas.openxmlformats.org/markup-compatibility/2006">
          <mc:Choice Requires="x14">
            <control shapeId="224262" r:id="rId1027" name="Check Box 1030">
              <controlPr defaultSize="0" autoFill="0" autoLine="0" autoPict="0">
                <anchor moveWithCells="1">
                  <from>
                    <xdr:col>23</xdr:col>
                    <xdr:colOff>25400</xdr:colOff>
                    <xdr:row>24</xdr:row>
                    <xdr:rowOff>139700</xdr:rowOff>
                  </from>
                  <to>
                    <xdr:col>23</xdr:col>
                    <xdr:colOff>330200</xdr:colOff>
                    <xdr:row>26</xdr:row>
                    <xdr:rowOff>25400</xdr:rowOff>
                  </to>
                </anchor>
              </controlPr>
            </control>
          </mc:Choice>
        </mc:AlternateContent>
        <mc:AlternateContent xmlns:mc="http://schemas.openxmlformats.org/markup-compatibility/2006">
          <mc:Choice Requires="x14">
            <control shapeId="224263" r:id="rId1028" name="Check Box 1031">
              <controlPr defaultSize="0" autoFill="0" autoLine="0" autoPict="0">
                <anchor moveWithCells="1">
                  <from>
                    <xdr:col>23</xdr:col>
                    <xdr:colOff>25400</xdr:colOff>
                    <xdr:row>25</xdr:row>
                    <xdr:rowOff>139700</xdr:rowOff>
                  </from>
                  <to>
                    <xdr:col>23</xdr:col>
                    <xdr:colOff>330200</xdr:colOff>
                    <xdr:row>27</xdr:row>
                    <xdr:rowOff>25400</xdr:rowOff>
                  </to>
                </anchor>
              </controlPr>
            </control>
          </mc:Choice>
        </mc:AlternateContent>
        <mc:AlternateContent xmlns:mc="http://schemas.openxmlformats.org/markup-compatibility/2006">
          <mc:Choice Requires="x14">
            <control shapeId="224264" r:id="rId1029" name="Check Box 1032">
              <controlPr defaultSize="0" autoFill="0" autoLine="0" autoPict="0">
                <anchor moveWithCells="1">
                  <from>
                    <xdr:col>23</xdr:col>
                    <xdr:colOff>25400</xdr:colOff>
                    <xdr:row>26</xdr:row>
                    <xdr:rowOff>139700</xdr:rowOff>
                  </from>
                  <to>
                    <xdr:col>23</xdr:col>
                    <xdr:colOff>330200</xdr:colOff>
                    <xdr:row>28</xdr:row>
                    <xdr:rowOff>25400</xdr:rowOff>
                  </to>
                </anchor>
              </controlPr>
            </control>
          </mc:Choice>
        </mc:AlternateContent>
        <mc:AlternateContent xmlns:mc="http://schemas.openxmlformats.org/markup-compatibility/2006">
          <mc:Choice Requires="x14">
            <control shapeId="224265" r:id="rId1030" name="Check Box 1033">
              <controlPr defaultSize="0" autoFill="0" autoLine="0" autoPict="0">
                <anchor moveWithCells="1">
                  <from>
                    <xdr:col>23</xdr:col>
                    <xdr:colOff>25400</xdr:colOff>
                    <xdr:row>27</xdr:row>
                    <xdr:rowOff>139700</xdr:rowOff>
                  </from>
                  <to>
                    <xdr:col>23</xdr:col>
                    <xdr:colOff>330200</xdr:colOff>
                    <xdr:row>29</xdr:row>
                    <xdr:rowOff>25400</xdr:rowOff>
                  </to>
                </anchor>
              </controlPr>
            </control>
          </mc:Choice>
        </mc:AlternateContent>
        <mc:AlternateContent xmlns:mc="http://schemas.openxmlformats.org/markup-compatibility/2006">
          <mc:Choice Requires="x14">
            <control shapeId="224266" r:id="rId1031" name="Check Box 1034">
              <controlPr defaultSize="0" autoFill="0" autoLine="0" autoPict="0">
                <anchor moveWithCells="1">
                  <from>
                    <xdr:col>23</xdr:col>
                    <xdr:colOff>25400</xdr:colOff>
                    <xdr:row>28</xdr:row>
                    <xdr:rowOff>139700</xdr:rowOff>
                  </from>
                  <to>
                    <xdr:col>23</xdr:col>
                    <xdr:colOff>330200</xdr:colOff>
                    <xdr:row>30</xdr:row>
                    <xdr:rowOff>25400</xdr:rowOff>
                  </to>
                </anchor>
              </controlPr>
            </control>
          </mc:Choice>
        </mc:AlternateContent>
        <mc:AlternateContent xmlns:mc="http://schemas.openxmlformats.org/markup-compatibility/2006">
          <mc:Choice Requires="x14">
            <control shapeId="224267" r:id="rId1032" name="Check Box 1035">
              <controlPr defaultSize="0" autoFill="0" autoLine="0" autoPict="0">
                <anchor moveWithCells="1">
                  <from>
                    <xdr:col>23</xdr:col>
                    <xdr:colOff>25400</xdr:colOff>
                    <xdr:row>29</xdr:row>
                    <xdr:rowOff>139700</xdr:rowOff>
                  </from>
                  <to>
                    <xdr:col>23</xdr:col>
                    <xdr:colOff>330200</xdr:colOff>
                    <xdr:row>31</xdr:row>
                    <xdr:rowOff>25400</xdr:rowOff>
                  </to>
                </anchor>
              </controlPr>
            </control>
          </mc:Choice>
        </mc:AlternateContent>
        <mc:AlternateContent xmlns:mc="http://schemas.openxmlformats.org/markup-compatibility/2006">
          <mc:Choice Requires="x14">
            <control shapeId="224268" r:id="rId1033" name="Check Box 1036">
              <controlPr defaultSize="0" autoFill="0" autoLine="0" autoPict="0">
                <anchor moveWithCells="1">
                  <from>
                    <xdr:col>23</xdr:col>
                    <xdr:colOff>25400</xdr:colOff>
                    <xdr:row>30</xdr:row>
                    <xdr:rowOff>139700</xdr:rowOff>
                  </from>
                  <to>
                    <xdr:col>23</xdr:col>
                    <xdr:colOff>330200</xdr:colOff>
                    <xdr:row>32</xdr:row>
                    <xdr:rowOff>25400</xdr:rowOff>
                  </to>
                </anchor>
              </controlPr>
            </control>
          </mc:Choice>
        </mc:AlternateContent>
        <mc:AlternateContent xmlns:mc="http://schemas.openxmlformats.org/markup-compatibility/2006">
          <mc:Choice Requires="x14">
            <control shapeId="224269" r:id="rId1034" name="Check Box 1037">
              <controlPr defaultSize="0" autoFill="0" autoLine="0" autoPict="0">
                <anchor moveWithCells="1">
                  <from>
                    <xdr:col>23</xdr:col>
                    <xdr:colOff>25400</xdr:colOff>
                    <xdr:row>31</xdr:row>
                    <xdr:rowOff>139700</xdr:rowOff>
                  </from>
                  <to>
                    <xdr:col>23</xdr:col>
                    <xdr:colOff>330200</xdr:colOff>
                    <xdr:row>33</xdr:row>
                    <xdr:rowOff>25400</xdr:rowOff>
                  </to>
                </anchor>
              </controlPr>
            </control>
          </mc:Choice>
        </mc:AlternateContent>
        <mc:AlternateContent xmlns:mc="http://schemas.openxmlformats.org/markup-compatibility/2006">
          <mc:Choice Requires="x14">
            <control shapeId="224270" r:id="rId1035" name="Check Box 1038">
              <controlPr defaultSize="0" autoFill="0" autoLine="0" autoPict="0">
                <anchor moveWithCells="1">
                  <from>
                    <xdr:col>23</xdr:col>
                    <xdr:colOff>25400</xdr:colOff>
                    <xdr:row>32</xdr:row>
                    <xdr:rowOff>139700</xdr:rowOff>
                  </from>
                  <to>
                    <xdr:col>23</xdr:col>
                    <xdr:colOff>330200</xdr:colOff>
                    <xdr:row>34</xdr:row>
                    <xdr:rowOff>25400</xdr:rowOff>
                  </to>
                </anchor>
              </controlPr>
            </control>
          </mc:Choice>
        </mc:AlternateContent>
        <mc:AlternateContent xmlns:mc="http://schemas.openxmlformats.org/markup-compatibility/2006">
          <mc:Choice Requires="x14">
            <control shapeId="224271" r:id="rId1036" name="Check Box 1039">
              <controlPr defaultSize="0" autoFill="0" autoLine="0" autoPict="0">
                <anchor moveWithCells="1">
                  <from>
                    <xdr:col>23</xdr:col>
                    <xdr:colOff>25400</xdr:colOff>
                    <xdr:row>33</xdr:row>
                    <xdr:rowOff>139700</xdr:rowOff>
                  </from>
                  <to>
                    <xdr:col>23</xdr:col>
                    <xdr:colOff>330200</xdr:colOff>
                    <xdr:row>35</xdr:row>
                    <xdr:rowOff>25400</xdr:rowOff>
                  </to>
                </anchor>
              </controlPr>
            </control>
          </mc:Choice>
        </mc:AlternateContent>
        <mc:AlternateContent xmlns:mc="http://schemas.openxmlformats.org/markup-compatibility/2006">
          <mc:Choice Requires="x14">
            <control shapeId="224272" r:id="rId1037" name="Check Box 1040">
              <controlPr defaultSize="0" autoFill="0" autoLine="0" autoPict="0">
                <anchor moveWithCells="1">
                  <from>
                    <xdr:col>23</xdr:col>
                    <xdr:colOff>25400</xdr:colOff>
                    <xdr:row>34</xdr:row>
                    <xdr:rowOff>139700</xdr:rowOff>
                  </from>
                  <to>
                    <xdr:col>23</xdr:col>
                    <xdr:colOff>330200</xdr:colOff>
                    <xdr:row>36</xdr:row>
                    <xdr:rowOff>25400</xdr:rowOff>
                  </to>
                </anchor>
              </controlPr>
            </control>
          </mc:Choice>
        </mc:AlternateContent>
        <mc:AlternateContent xmlns:mc="http://schemas.openxmlformats.org/markup-compatibility/2006">
          <mc:Choice Requires="x14">
            <control shapeId="224273" r:id="rId1038" name="Check Box 1041">
              <controlPr defaultSize="0" autoFill="0" autoLine="0" autoPict="0">
                <anchor moveWithCells="1">
                  <from>
                    <xdr:col>23</xdr:col>
                    <xdr:colOff>25400</xdr:colOff>
                    <xdr:row>35</xdr:row>
                    <xdr:rowOff>139700</xdr:rowOff>
                  </from>
                  <to>
                    <xdr:col>23</xdr:col>
                    <xdr:colOff>330200</xdr:colOff>
                    <xdr:row>37</xdr:row>
                    <xdr:rowOff>25400</xdr:rowOff>
                  </to>
                </anchor>
              </controlPr>
            </control>
          </mc:Choice>
        </mc:AlternateContent>
        <mc:AlternateContent xmlns:mc="http://schemas.openxmlformats.org/markup-compatibility/2006">
          <mc:Choice Requires="x14">
            <control shapeId="224274" r:id="rId1039" name="Check Box 1042">
              <controlPr defaultSize="0" autoFill="0" autoLine="0" autoPict="0">
                <anchor moveWithCells="1">
                  <from>
                    <xdr:col>23</xdr:col>
                    <xdr:colOff>25400</xdr:colOff>
                    <xdr:row>36</xdr:row>
                    <xdr:rowOff>139700</xdr:rowOff>
                  </from>
                  <to>
                    <xdr:col>23</xdr:col>
                    <xdr:colOff>330200</xdr:colOff>
                    <xdr:row>38</xdr:row>
                    <xdr:rowOff>25400</xdr:rowOff>
                  </to>
                </anchor>
              </controlPr>
            </control>
          </mc:Choice>
        </mc:AlternateContent>
        <mc:AlternateContent xmlns:mc="http://schemas.openxmlformats.org/markup-compatibility/2006">
          <mc:Choice Requires="x14">
            <control shapeId="224275" r:id="rId1040" name="Check Box 1043">
              <controlPr defaultSize="0" autoFill="0" autoLine="0" autoPict="0">
                <anchor moveWithCells="1">
                  <from>
                    <xdr:col>23</xdr:col>
                    <xdr:colOff>25400</xdr:colOff>
                    <xdr:row>37</xdr:row>
                    <xdr:rowOff>139700</xdr:rowOff>
                  </from>
                  <to>
                    <xdr:col>23</xdr:col>
                    <xdr:colOff>330200</xdr:colOff>
                    <xdr:row>39</xdr:row>
                    <xdr:rowOff>25400</xdr:rowOff>
                  </to>
                </anchor>
              </controlPr>
            </control>
          </mc:Choice>
        </mc:AlternateContent>
        <mc:AlternateContent xmlns:mc="http://schemas.openxmlformats.org/markup-compatibility/2006">
          <mc:Choice Requires="x14">
            <control shapeId="224276" r:id="rId1041" name="Check Box 1044">
              <controlPr defaultSize="0" autoFill="0" autoLine="0" autoPict="0">
                <anchor moveWithCells="1">
                  <from>
                    <xdr:col>23</xdr:col>
                    <xdr:colOff>25400</xdr:colOff>
                    <xdr:row>38</xdr:row>
                    <xdr:rowOff>139700</xdr:rowOff>
                  </from>
                  <to>
                    <xdr:col>23</xdr:col>
                    <xdr:colOff>330200</xdr:colOff>
                    <xdr:row>40</xdr:row>
                    <xdr:rowOff>25400</xdr:rowOff>
                  </to>
                </anchor>
              </controlPr>
            </control>
          </mc:Choice>
        </mc:AlternateContent>
        <mc:AlternateContent xmlns:mc="http://schemas.openxmlformats.org/markup-compatibility/2006">
          <mc:Choice Requires="x14">
            <control shapeId="224277" r:id="rId1042" name="Check Box 1045">
              <controlPr defaultSize="0" autoFill="0" autoLine="0" autoPict="0">
                <anchor moveWithCells="1">
                  <from>
                    <xdr:col>23</xdr:col>
                    <xdr:colOff>25400</xdr:colOff>
                    <xdr:row>39</xdr:row>
                    <xdr:rowOff>139700</xdr:rowOff>
                  </from>
                  <to>
                    <xdr:col>23</xdr:col>
                    <xdr:colOff>330200</xdr:colOff>
                    <xdr:row>41</xdr:row>
                    <xdr:rowOff>25400</xdr:rowOff>
                  </to>
                </anchor>
              </controlPr>
            </control>
          </mc:Choice>
        </mc:AlternateContent>
        <mc:AlternateContent xmlns:mc="http://schemas.openxmlformats.org/markup-compatibility/2006">
          <mc:Choice Requires="x14">
            <control shapeId="224278" r:id="rId1043" name="Check Box 1046">
              <controlPr defaultSize="0" autoFill="0" autoLine="0" autoPict="0">
                <anchor moveWithCells="1">
                  <from>
                    <xdr:col>23</xdr:col>
                    <xdr:colOff>25400</xdr:colOff>
                    <xdr:row>40</xdr:row>
                    <xdr:rowOff>139700</xdr:rowOff>
                  </from>
                  <to>
                    <xdr:col>23</xdr:col>
                    <xdr:colOff>330200</xdr:colOff>
                    <xdr:row>42</xdr:row>
                    <xdr:rowOff>25400</xdr:rowOff>
                  </to>
                </anchor>
              </controlPr>
            </control>
          </mc:Choice>
        </mc:AlternateContent>
        <mc:AlternateContent xmlns:mc="http://schemas.openxmlformats.org/markup-compatibility/2006">
          <mc:Choice Requires="x14">
            <control shapeId="224279" r:id="rId1044" name="Check Box 1047">
              <controlPr defaultSize="0" autoFill="0" autoLine="0" autoPict="0">
                <anchor moveWithCells="1">
                  <from>
                    <xdr:col>23</xdr:col>
                    <xdr:colOff>25400</xdr:colOff>
                    <xdr:row>41</xdr:row>
                    <xdr:rowOff>139700</xdr:rowOff>
                  </from>
                  <to>
                    <xdr:col>23</xdr:col>
                    <xdr:colOff>330200</xdr:colOff>
                    <xdr:row>43</xdr:row>
                    <xdr:rowOff>25400</xdr:rowOff>
                  </to>
                </anchor>
              </controlPr>
            </control>
          </mc:Choice>
        </mc:AlternateContent>
        <mc:AlternateContent xmlns:mc="http://schemas.openxmlformats.org/markup-compatibility/2006">
          <mc:Choice Requires="x14">
            <control shapeId="224280" r:id="rId1045" name="Check Box 1048">
              <controlPr defaultSize="0" autoFill="0" autoLine="0" autoPict="0">
                <anchor moveWithCells="1">
                  <from>
                    <xdr:col>23</xdr:col>
                    <xdr:colOff>25400</xdr:colOff>
                    <xdr:row>42</xdr:row>
                    <xdr:rowOff>139700</xdr:rowOff>
                  </from>
                  <to>
                    <xdr:col>23</xdr:col>
                    <xdr:colOff>330200</xdr:colOff>
                    <xdr:row>44</xdr:row>
                    <xdr:rowOff>25400</xdr:rowOff>
                  </to>
                </anchor>
              </controlPr>
            </control>
          </mc:Choice>
        </mc:AlternateContent>
        <mc:AlternateContent xmlns:mc="http://schemas.openxmlformats.org/markup-compatibility/2006">
          <mc:Choice Requires="x14">
            <control shapeId="224281" r:id="rId1046" name="Check Box 1049">
              <controlPr defaultSize="0" autoFill="0" autoLine="0" autoPict="0">
                <anchor moveWithCells="1">
                  <from>
                    <xdr:col>23</xdr:col>
                    <xdr:colOff>25400</xdr:colOff>
                    <xdr:row>43</xdr:row>
                    <xdr:rowOff>139700</xdr:rowOff>
                  </from>
                  <to>
                    <xdr:col>23</xdr:col>
                    <xdr:colOff>330200</xdr:colOff>
                    <xdr:row>45</xdr:row>
                    <xdr:rowOff>25400</xdr:rowOff>
                  </to>
                </anchor>
              </controlPr>
            </control>
          </mc:Choice>
        </mc:AlternateContent>
        <mc:AlternateContent xmlns:mc="http://schemas.openxmlformats.org/markup-compatibility/2006">
          <mc:Choice Requires="x14">
            <control shapeId="224282" r:id="rId1047" name="Check Box 1050">
              <controlPr defaultSize="0" autoFill="0" autoLine="0" autoPict="0">
                <anchor moveWithCells="1">
                  <from>
                    <xdr:col>23</xdr:col>
                    <xdr:colOff>25400</xdr:colOff>
                    <xdr:row>44</xdr:row>
                    <xdr:rowOff>139700</xdr:rowOff>
                  </from>
                  <to>
                    <xdr:col>23</xdr:col>
                    <xdr:colOff>330200</xdr:colOff>
                    <xdr:row>46</xdr:row>
                    <xdr:rowOff>25400</xdr:rowOff>
                  </to>
                </anchor>
              </controlPr>
            </control>
          </mc:Choice>
        </mc:AlternateContent>
        <mc:AlternateContent xmlns:mc="http://schemas.openxmlformats.org/markup-compatibility/2006">
          <mc:Choice Requires="x14">
            <control shapeId="224283" r:id="rId1048" name="Check Box 1051">
              <controlPr defaultSize="0" autoFill="0" autoLine="0" autoPict="0">
                <anchor moveWithCells="1">
                  <from>
                    <xdr:col>23</xdr:col>
                    <xdr:colOff>25400</xdr:colOff>
                    <xdr:row>45</xdr:row>
                    <xdr:rowOff>139700</xdr:rowOff>
                  </from>
                  <to>
                    <xdr:col>23</xdr:col>
                    <xdr:colOff>330200</xdr:colOff>
                    <xdr:row>47</xdr:row>
                    <xdr:rowOff>25400</xdr:rowOff>
                  </to>
                </anchor>
              </controlPr>
            </control>
          </mc:Choice>
        </mc:AlternateContent>
        <mc:AlternateContent xmlns:mc="http://schemas.openxmlformats.org/markup-compatibility/2006">
          <mc:Choice Requires="x14">
            <control shapeId="224284" r:id="rId1049" name="Check Box 1052">
              <controlPr defaultSize="0" autoFill="0" autoLine="0" autoPict="0">
                <anchor moveWithCells="1">
                  <from>
                    <xdr:col>23</xdr:col>
                    <xdr:colOff>25400</xdr:colOff>
                    <xdr:row>46</xdr:row>
                    <xdr:rowOff>139700</xdr:rowOff>
                  </from>
                  <to>
                    <xdr:col>23</xdr:col>
                    <xdr:colOff>330200</xdr:colOff>
                    <xdr:row>48</xdr:row>
                    <xdr:rowOff>25400</xdr:rowOff>
                  </to>
                </anchor>
              </controlPr>
            </control>
          </mc:Choice>
        </mc:AlternateContent>
        <mc:AlternateContent xmlns:mc="http://schemas.openxmlformats.org/markup-compatibility/2006">
          <mc:Choice Requires="x14">
            <control shapeId="224285" r:id="rId1050" name="Check Box 1053">
              <controlPr defaultSize="0" autoFill="0" autoLine="0" autoPict="0">
                <anchor moveWithCells="1">
                  <from>
                    <xdr:col>23</xdr:col>
                    <xdr:colOff>25400</xdr:colOff>
                    <xdr:row>47</xdr:row>
                    <xdr:rowOff>139700</xdr:rowOff>
                  </from>
                  <to>
                    <xdr:col>23</xdr:col>
                    <xdr:colOff>330200</xdr:colOff>
                    <xdr:row>49</xdr:row>
                    <xdr:rowOff>25400</xdr:rowOff>
                  </to>
                </anchor>
              </controlPr>
            </control>
          </mc:Choice>
        </mc:AlternateContent>
        <mc:AlternateContent xmlns:mc="http://schemas.openxmlformats.org/markup-compatibility/2006">
          <mc:Choice Requires="x14">
            <control shapeId="224286" r:id="rId1051" name="Check Box 1054">
              <controlPr defaultSize="0" autoFill="0" autoLine="0" autoPict="0">
                <anchor moveWithCells="1">
                  <from>
                    <xdr:col>23</xdr:col>
                    <xdr:colOff>25400</xdr:colOff>
                    <xdr:row>48</xdr:row>
                    <xdr:rowOff>139700</xdr:rowOff>
                  </from>
                  <to>
                    <xdr:col>23</xdr:col>
                    <xdr:colOff>330200</xdr:colOff>
                    <xdr:row>50</xdr:row>
                    <xdr:rowOff>25400</xdr:rowOff>
                  </to>
                </anchor>
              </controlPr>
            </control>
          </mc:Choice>
        </mc:AlternateContent>
        <mc:AlternateContent xmlns:mc="http://schemas.openxmlformats.org/markup-compatibility/2006">
          <mc:Choice Requires="x14">
            <control shapeId="224287" r:id="rId1052" name="Check Box 1055">
              <controlPr defaultSize="0" autoFill="0" autoLine="0" autoPict="0">
                <anchor moveWithCells="1">
                  <from>
                    <xdr:col>23</xdr:col>
                    <xdr:colOff>25400</xdr:colOff>
                    <xdr:row>49</xdr:row>
                    <xdr:rowOff>139700</xdr:rowOff>
                  </from>
                  <to>
                    <xdr:col>23</xdr:col>
                    <xdr:colOff>330200</xdr:colOff>
                    <xdr:row>51</xdr:row>
                    <xdr:rowOff>25400</xdr:rowOff>
                  </to>
                </anchor>
              </controlPr>
            </control>
          </mc:Choice>
        </mc:AlternateContent>
        <mc:AlternateContent xmlns:mc="http://schemas.openxmlformats.org/markup-compatibility/2006">
          <mc:Choice Requires="x14">
            <control shapeId="224288" r:id="rId1053" name="Check Box 1056">
              <controlPr defaultSize="0" autoFill="0" autoLine="0" autoPict="0">
                <anchor moveWithCells="1">
                  <from>
                    <xdr:col>23</xdr:col>
                    <xdr:colOff>25400</xdr:colOff>
                    <xdr:row>50</xdr:row>
                    <xdr:rowOff>139700</xdr:rowOff>
                  </from>
                  <to>
                    <xdr:col>23</xdr:col>
                    <xdr:colOff>330200</xdr:colOff>
                    <xdr:row>52</xdr:row>
                    <xdr:rowOff>25400</xdr:rowOff>
                  </to>
                </anchor>
              </controlPr>
            </control>
          </mc:Choice>
        </mc:AlternateContent>
        <mc:AlternateContent xmlns:mc="http://schemas.openxmlformats.org/markup-compatibility/2006">
          <mc:Choice Requires="x14">
            <control shapeId="224289" r:id="rId1054" name="Check Box 1057">
              <controlPr defaultSize="0" autoFill="0" autoLine="0" autoPict="0">
                <anchor moveWithCells="1">
                  <from>
                    <xdr:col>23</xdr:col>
                    <xdr:colOff>25400</xdr:colOff>
                    <xdr:row>51</xdr:row>
                    <xdr:rowOff>139700</xdr:rowOff>
                  </from>
                  <to>
                    <xdr:col>23</xdr:col>
                    <xdr:colOff>330200</xdr:colOff>
                    <xdr:row>53</xdr:row>
                    <xdr:rowOff>25400</xdr:rowOff>
                  </to>
                </anchor>
              </controlPr>
            </control>
          </mc:Choice>
        </mc:AlternateContent>
        <mc:AlternateContent xmlns:mc="http://schemas.openxmlformats.org/markup-compatibility/2006">
          <mc:Choice Requires="x14">
            <control shapeId="224290" r:id="rId1055" name="Check Box 1058">
              <controlPr defaultSize="0" autoFill="0" autoLine="0" autoPict="0">
                <anchor moveWithCells="1">
                  <from>
                    <xdr:col>23</xdr:col>
                    <xdr:colOff>25400</xdr:colOff>
                    <xdr:row>52</xdr:row>
                    <xdr:rowOff>139700</xdr:rowOff>
                  </from>
                  <to>
                    <xdr:col>23</xdr:col>
                    <xdr:colOff>330200</xdr:colOff>
                    <xdr:row>54</xdr:row>
                    <xdr:rowOff>25400</xdr:rowOff>
                  </to>
                </anchor>
              </controlPr>
            </control>
          </mc:Choice>
        </mc:AlternateContent>
        <mc:AlternateContent xmlns:mc="http://schemas.openxmlformats.org/markup-compatibility/2006">
          <mc:Choice Requires="x14">
            <control shapeId="224291" r:id="rId1056" name="Check Box 1059">
              <controlPr defaultSize="0" autoFill="0" autoLine="0" autoPict="0">
                <anchor moveWithCells="1">
                  <from>
                    <xdr:col>23</xdr:col>
                    <xdr:colOff>25400</xdr:colOff>
                    <xdr:row>53</xdr:row>
                    <xdr:rowOff>139700</xdr:rowOff>
                  </from>
                  <to>
                    <xdr:col>23</xdr:col>
                    <xdr:colOff>330200</xdr:colOff>
                    <xdr:row>55</xdr:row>
                    <xdr:rowOff>25400</xdr:rowOff>
                  </to>
                </anchor>
              </controlPr>
            </control>
          </mc:Choice>
        </mc:AlternateContent>
        <mc:AlternateContent xmlns:mc="http://schemas.openxmlformats.org/markup-compatibility/2006">
          <mc:Choice Requires="x14">
            <control shapeId="224292" r:id="rId1057" name="Check Box 1060">
              <controlPr defaultSize="0" autoFill="0" autoLine="0" autoPict="0">
                <anchor moveWithCells="1">
                  <from>
                    <xdr:col>23</xdr:col>
                    <xdr:colOff>25400</xdr:colOff>
                    <xdr:row>54</xdr:row>
                    <xdr:rowOff>139700</xdr:rowOff>
                  </from>
                  <to>
                    <xdr:col>23</xdr:col>
                    <xdr:colOff>330200</xdr:colOff>
                    <xdr:row>56</xdr:row>
                    <xdr:rowOff>25400</xdr:rowOff>
                  </to>
                </anchor>
              </controlPr>
            </control>
          </mc:Choice>
        </mc:AlternateContent>
        <mc:AlternateContent xmlns:mc="http://schemas.openxmlformats.org/markup-compatibility/2006">
          <mc:Choice Requires="x14">
            <control shapeId="224293" r:id="rId1058" name="Check Box 1061">
              <controlPr defaultSize="0" autoFill="0" autoLine="0" autoPict="0">
                <anchor moveWithCells="1">
                  <from>
                    <xdr:col>23</xdr:col>
                    <xdr:colOff>25400</xdr:colOff>
                    <xdr:row>55</xdr:row>
                    <xdr:rowOff>139700</xdr:rowOff>
                  </from>
                  <to>
                    <xdr:col>23</xdr:col>
                    <xdr:colOff>330200</xdr:colOff>
                    <xdr:row>57</xdr:row>
                    <xdr:rowOff>25400</xdr:rowOff>
                  </to>
                </anchor>
              </controlPr>
            </control>
          </mc:Choice>
        </mc:AlternateContent>
        <mc:AlternateContent xmlns:mc="http://schemas.openxmlformats.org/markup-compatibility/2006">
          <mc:Choice Requires="x14">
            <control shapeId="224294" r:id="rId1059" name="Check Box 1062">
              <controlPr defaultSize="0" autoFill="0" autoLine="0" autoPict="0">
                <anchor moveWithCells="1">
                  <from>
                    <xdr:col>23</xdr:col>
                    <xdr:colOff>25400</xdr:colOff>
                    <xdr:row>56</xdr:row>
                    <xdr:rowOff>139700</xdr:rowOff>
                  </from>
                  <to>
                    <xdr:col>23</xdr:col>
                    <xdr:colOff>330200</xdr:colOff>
                    <xdr:row>58</xdr:row>
                    <xdr:rowOff>25400</xdr:rowOff>
                  </to>
                </anchor>
              </controlPr>
            </control>
          </mc:Choice>
        </mc:AlternateContent>
        <mc:AlternateContent xmlns:mc="http://schemas.openxmlformats.org/markup-compatibility/2006">
          <mc:Choice Requires="x14">
            <control shapeId="224295" r:id="rId1060" name="Check Box 1063">
              <controlPr defaultSize="0" autoFill="0" autoLine="0" autoPict="0">
                <anchor moveWithCells="1">
                  <from>
                    <xdr:col>23</xdr:col>
                    <xdr:colOff>25400</xdr:colOff>
                    <xdr:row>57</xdr:row>
                    <xdr:rowOff>139700</xdr:rowOff>
                  </from>
                  <to>
                    <xdr:col>23</xdr:col>
                    <xdr:colOff>330200</xdr:colOff>
                    <xdr:row>59</xdr:row>
                    <xdr:rowOff>25400</xdr:rowOff>
                  </to>
                </anchor>
              </controlPr>
            </control>
          </mc:Choice>
        </mc:AlternateContent>
        <mc:AlternateContent xmlns:mc="http://schemas.openxmlformats.org/markup-compatibility/2006">
          <mc:Choice Requires="x14">
            <control shapeId="224296" r:id="rId1061" name="Check Box 1064">
              <controlPr defaultSize="0" autoFill="0" autoLine="0" autoPict="0">
                <anchor moveWithCells="1">
                  <from>
                    <xdr:col>23</xdr:col>
                    <xdr:colOff>25400</xdr:colOff>
                    <xdr:row>58</xdr:row>
                    <xdr:rowOff>139700</xdr:rowOff>
                  </from>
                  <to>
                    <xdr:col>23</xdr:col>
                    <xdr:colOff>330200</xdr:colOff>
                    <xdr:row>60</xdr:row>
                    <xdr:rowOff>25400</xdr:rowOff>
                  </to>
                </anchor>
              </controlPr>
            </control>
          </mc:Choice>
        </mc:AlternateContent>
        <mc:AlternateContent xmlns:mc="http://schemas.openxmlformats.org/markup-compatibility/2006">
          <mc:Choice Requires="x14">
            <control shapeId="224297" r:id="rId1062" name="Check Box 1065">
              <controlPr defaultSize="0" autoFill="0" autoLine="0" autoPict="0">
                <anchor moveWithCells="1">
                  <from>
                    <xdr:col>23</xdr:col>
                    <xdr:colOff>25400</xdr:colOff>
                    <xdr:row>59</xdr:row>
                    <xdr:rowOff>139700</xdr:rowOff>
                  </from>
                  <to>
                    <xdr:col>23</xdr:col>
                    <xdr:colOff>330200</xdr:colOff>
                    <xdr:row>61</xdr:row>
                    <xdr:rowOff>25400</xdr:rowOff>
                  </to>
                </anchor>
              </controlPr>
            </control>
          </mc:Choice>
        </mc:AlternateContent>
        <mc:AlternateContent xmlns:mc="http://schemas.openxmlformats.org/markup-compatibility/2006">
          <mc:Choice Requires="x14">
            <control shapeId="224298" r:id="rId1063" name="Check Box 1066">
              <controlPr defaultSize="0" autoFill="0" autoLine="0" autoPict="0">
                <anchor moveWithCells="1">
                  <from>
                    <xdr:col>23</xdr:col>
                    <xdr:colOff>25400</xdr:colOff>
                    <xdr:row>60</xdr:row>
                    <xdr:rowOff>139700</xdr:rowOff>
                  </from>
                  <to>
                    <xdr:col>23</xdr:col>
                    <xdr:colOff>330200</xdr:colOff>
                    <xdr:row>62</xdr:row>
                    <xdr:rowOff>25400</xdr:rowOff>
                  </to>
                </anchor>
              </controlPr>
            </control>
          </mc:Choice>
        </mc:AlternateContent>
        <mc:AlternateContent xmlns:mc="http://schemas.openxmlformats.org/markup-compatibility/2006">
          <mc:Choice Requires="x14">
            <control shapeId="224299" r:id="rId1064" name="Check Box 1067">
              <controlPr defaultSize="0" autoFill="0" autoLine="0" autoPict="0">
                <anchor moveWithCells="1">
                  <from>
                    <xdr:col>23</xdr:col>
                    <xdr:colOff>25400</xdr:colOff>
                    <xdr:row>61</xdr:row>
                    <xdr:rowOff>139700</xdr:rowOff>
                  </from>
                  <to>
                    <xdr:col>23</xdr:col>
                    <xdr:colOff>330200</xdr:colOff>
                    <xdr:row>63</xdr:row>
                    <xdr:rowOff>25400</xdr:rowOff>
                  </to>
                </anchor>
              </controlPr>
            </control>
          </mc:Choice>
        </mc:AlternateContent>
        <mc:AlternateContent xmlns:mc="http://schemas.openxmlformats.org/markup-compatibility/2006">
          <mc:Choice Requires="x14">
            <control shapeId="224300" r:id="rId1065" name="Check Box 1068">
              <controlPr defaultSize="0" autoFill="0" autoLine="0" autoPict="0">
                <anchor moveWithCells="1">
                  <from>
                    <xdr:col>23</xdr:col>
                    <xdr:colOff>25400</xdr:colOff>
                    <xdr:row>62</xdr:row>
                    <xdr:rowOff>139700</xdr:rowOff>
                  </from>
                  <to>
                    <xdr:col>23</xdr:col>
                    <xdr:colOff>330200</xdr:colOff>
                    <xdr:row>64</xdr:row>
                    <xdr:rowOff>25400</xdr:rowOff>
                  </to>
                </anchor>
              </controlPr>
            </control>
          </mc:Choice>
        </mc:AlternateContent>
        <mc:AlternateContent xmlns:mc="http://schemas.openxmlformats.org/markup-compatibility/2006">
          <mc:Choice Requires="x14">
            <control shapeId="224301" r:id="rId1066" name="Check Box 1069">
              <controlPr defaultSize="0" autoFill="0" autoLine="0" autoPict="0">
                <anchor moveWithCells="1">
                  <from>
                    <xdr:col>23</xdr:col>
                    <xdr:colOff>25400</xdr:colOff>
                    <xdr:row>63</xdr:row>
                    <xdr:rowOff>139700</xdr:rowOff>
                  </from>
                  <to>
                    <xdr:col>23</xdr:col>
                    <xdr:colOff>330200</xdr:colOff>
                    <xdr:row>65</xdr:row>
                    <xdr:rowOff>25400</xdr:rowOff>
                  </to>
                </anchor>
              </controlPr>
            </control>
          </mc:Choice>
        </mc:AlternateContent>
        <mc:AlternateContent xmlns:mc="http://schemas.openxmlformats.org/markup-compatibility/2006">
          <mc:Choice Requires="x14">
            <control shapeId="224302" r:id="rId1067" name="Check Box 1070">
              <controlPr defaultSize="0" autoFill="0" autoLine="0" autoPict="0">
                <anchor moveWithCells="1">
                  <from>
                    <xdr:col>23</xdr:col>
                    <xdr:colOff>25400</xdr:colOff>
                    <xdr:row>64</xdr:row>
                    <xdr:rowOff>139700</xdr:rowOff>
                  </from>
                  <to>
                    <xdr:col>23</xdr:col>
                    <xdr:colOff>330200</xdr:colOff>
                    <xdr:row>66</xdr:row>
                    <xdr:rowOff>25400</xdr:rowOff>
                  </to>
                </anchor>
              </controlPr>
            </control>
          </mc:Choice>
        </mc:AlternateContent>
        <mc:AlternateContent xmlns:mc="http://schemas.openxmlformats.org/markup-compatibility/2006">
          <mc:Choice Requires="x14">
            <control shapeId="224303" r:id="rId1068" name="Check Box 1071">
              <controlPr defaultSize="0" autoFill="0" autoLine="0" autoPict="0">
                <anchor moveWithCells="1">
                  <from>
                    <xdr:col>23</xdr:col>
                    <xdr:colOff>25400</xdr:colOff>
                    <xdr:row>65</xdr:row>
                    <xdr:rowOff>139700</xdr:rowOff>
                  </from>
                  <to>
                    <xdr:col>23</xdr:col>
                    <xdr:colOff>330200</xdr:colOff>
                    <xdr:row>67</xdr:row>
                    <xdr:rowOff>25400</xdr:rowOff>
                  </to>
                </anchor>
              </controlPr>
            </control>
          </mc:Choice>
        </mc:AlternateContent>
        <mc:AlternateContent xmlns:mc="http://schemas.openxmlformats.org/markup-compatibility/2006">
          <mc:Choice Requires="x14">
            <control shapeId="224304" r:id="rId1069" name="Check Box 1072">
              <controlPr defaultSize="0" autoFill="0" autoLine="0" autoPict="0">
                <anchor moveWithCells="1">
                  <from>
                    <xdr:col>23</xdr:col>
                    <xdr:colOff>25400</xdr:colOff>
                    <xdr:row>66</xdr:row>
                    <xdr:rowOff>139700</xdr:rowOff>
                  </from>
                  <to>
                    <xdr:col>23</xdr:col>
                    <xdr:colOff>330200</xdr:colOff>
                    <xdr:row>68</xdr:row>
                    <xdr:rowOff>25400</xdr:rowOff>
                  </to>
                </anchor>
              </controlPr>
            </control>
          </mc:Choice>
        </mc:AlternateContent>
        <mc:AlternateContent xmlns:mc="http://schemas.openxmlformats.org/markup-compatibility/2006">
          <mc:Choice Requires="x14">
            <control shapeId="224305" r:id="rId1070" name="Check Box 1073">
              <controlPr defaultSize="0" autoFill="0" autoLine="0" autoPict="0">
                <anchor moveWithCells="1">
                  <from>
                    <xdr:col>23</xdr:col>
                    <xdr:colOff>25400</xdr:colOff>
                    <xdr:row>67</xdr:row>
                    <xdr:rowOff>139700</xdr:rowOff>
                  </from>
                  <to>
                    <xdr:col>23</xdr:col>
                    <xdr:colOff>330200</xdr:colOff>
                    <xdr:row>69</xdr:row>
                    <xdr:rowOff>25400</xdr:rowOff>
                  </to>
                </anchor>
              </controlPr>
            </control>
          </mc:Choice>
        </mc:AlternateContent>
        <mc:AlternateContent xmlns:mc="http://schemas.openxmlformats.org/markup-compatibility/2006">
          <mc:Choice Requires="x14">
            <control shapeId="224306" r:id="rId1071" name="Check Box 1074">
              <controlPr defaultSize="0" autoFill="0" autoLine="0" autoPict="0">
                <anchor moveWithCells="1">
                  <from>
                    <xdr:col>23</xdr:col>
                    <xdr:colOff>25400</xdr:colOff>
                    <xdr:row>68</xdr:row>
                    <xdr:rowOff>139700</xdr:rowOff>
                  </from>
                  <to>
                    <xdr:col>23</xdr:col>
                    <xdr:colOff>330200</xdr:colOff>
                    <xdr:row>70</xdr:row>
                    <xdr:rowOff>25400</xdr:rowOff>
                  </to>
                </anchor>
              </controlPr>
            </control>
          </mc:Choice>
        </mc:AlternateContent>
        <mc:AlternateContent xmlns:mc="http://schemas.openxmlformats.org/markup-compatibility/2006">
          <mc:Choice Requires="x14">
            <control shapeId="224307" r:id="rId1072" name="Check Box 1075">
              <controlPr defaultSize="0" autoFill="0" autoLine="0" autoPict="0">
                <anchor moveWithCells="1">
                  <from>
                    <xdr:col>23</xdr:col>
                    <xdr:colOff>25400</xdr:colOff>
                    <xdr:row>69</xdr:row>
                    <xdr:rowOff>139700</xdr:rowOff>
                  </from>
                  <to>
                    <xdr:col>23</xdr:col>
                    <xdr:colOff>330200</xdr:colOff>
                    <xdr:row>71</xdr:row>
                    <xdr:rowOff>25400</xdr:rowOff>
                  </to>
                </anchor>
              </controlPr>
            </control>
          </mc:Choice>
        </mc:AlternateContent>
        <mc:AlternateContent xmlns:mc="http://schemas.openxmlformats.org/markup-compatibility/2006">
          <mc:Choice Requires="x14">
            <control shapeId="224308" r:id="rId1073" name="Check Box 1076">
              <controlPr defaultSize="0" autoFill="0" autoLine="0" autoPict="0">
                <anchor moveWithCells="1">
                  <from>
                    <xdr:col>23</xdr:col>
                    <xdr:colOff>25400</xdr:colOff>
                    <xdr:row>70</xdr:row>
                    <xdr:rowOff>139700</xdr:rowOff>
                  </from>
                  <to>
                    <xdr:col>23</xdr:col>
                    <xdr:colOff>330200</xdr:colOff>
                    <xdr:row>72</xdr:row>
                    <xdr:rowOff>25400</xdr:rowOff>
                  </to>
                </anchor>
              </controlPr>
            </control>
          </mc:Choice>
        </mc:AlternateContent>
        <mc:AlternateContent xmlns:mc="http://schemas.openxmlformats.org/markup-compatibility/2006">
          <mc:Choice Requires="x14">
            <control shapeId="224309" r:id="rId1074" name="Check Box 1077">
              <controlPr defaultSize="0" autoFill="0" autoLine="0" autoPict="0">
                <anchor moveWithCells="1">
                  <from>
                    <xdr:col>23</xdr:col>
                    <xdr:colOff>25400</xdr:colOff>
                    <xdr:row>71</xdr:row>
                    <xdr:rowOff>139700</xdr:rowOff>
                  </from>
                  <to>
                    <xdr:col>23</xdr:col>
                    <xdr:colOff>330200</xdr:colOff>
                    <xdr:row>73</xdr:row>
                    <xdr:rowOff>25400</xdr:rowOff>
                  </to>
                </anchor>
              </controlPr>
            </control>
          </mc:Choice>
        </mc:AlternateContent>
        <mc:AlternateContent xmlns:mc="http://schemas.openxmlformats.org/markup-compatibility/2006">
          <mc:Choice Requires="x14">
            <control shapeId="224310" r:id="rId1075" name="Check Box 1078">
              <controlPr defaultSize="0" autoFill="0" autoLine="0" autoPict="0">
                <anchor moveWithCells="1">
                  <from>
                    <xdr:col>23</xdr:col>
                    <xdr:colOff>25400</xdr:colOff>
                    <xdr:row>72</xdr:row>
                    <xdr:rowOff>139700</xdr:rowOff>
                  </from>
                  <to>
                    <xdr:col>23</xdr:col>
                    <xdr:colOff>330200</xdr:colOff>
                    <xdr:row>74</xdr:row>
                    <xdr:rowOff>25400</xdr:rowOff>
                  </to>
                </anchor>
              </controlPr>
            </control>
          </mc:Choice>
        </mc:AlternateContent>
        <mc:AlternateContent xmlns:mc="http://schemas.openxmlformats.org/markup-compatibility/2006">
          <mc:Choice Requires="x14">
            <control shapeId="224311" r:id="rId1076" name="Check Box 1079">
              <controlPr defaultSize="0" autoFill="0" autoLine="0" autoPict="0">
                <anchor moveWithCells="1">
                  <from>
                    <xdr:col>23</xdr:col>
                    <xdr:colOff>25400</xdr:colOff>
                    <xdr:row>73</xdr:row>
                    <xdr:rowOff>139700</xdr:rowOff>
                  </from>
                  <to>
                    <xdr:col>23</xdr:col>
                    <xdr:colOff>330200</xdr:colOff>
                    <xdr:row>75</xdr:row>
                    <xdr:rowOff>25400</xdr:rowOff>
                  </to>
                </anchor>
              </controlPr>
            </control>
          </mc:Choice>
        </mc:AlternateContent>
        <mc:AlternateContent xmlns:mc="http://schemas.openxmlformats.org/markup-compatibility/2006">
          <mc:Choice Requires="x14">
            <control shapeId="224312" r:id="rId1077" name="Check Box 1080">
              <controlPr defaultSize="0" autoFill="0" autoLine="0" autoPict="0">
                <anchor moveWithCells="1">
                  <from>
                    <xdr:col>23</xdr:col>
                    <xdr:colOff>25400</xdr:colOff>
                    <xdr:row>74</xdr:row>
                    <xdr:rowOff>139700</xdr:rowOff>
                  </from>
                  <to>
                    <xdr:col>23</xdr:col>
                    <xdr:colOff>330200</xdr:colOff>
                    <xdr:row>76</xdr:row>
                    <xdr:rowOff>25400</xdr:rowOff>
                  </to>
                </anchor>
              </controlPr>
            </control>
          </mc:Choice>
        </mc:AlternateContent>
        <mc:AlternateContent xmlns:mc="http://schemas.openxmlformats.org/markup-compatibility/2006">
          <mc:Choice Requires="x14">
            <control shapeId="224313" r:id="rId1078" name="Check Box 1081">
              <controlPr defaultSize="0" autoFill="0" autoLine="0" autoPict="0">
                <anchor moveWithCells="1">
                  <from>
                    <xdr:col>23</xdr:col>
                    <xdr:colOff>25400</xdr:colOff>
                    <xdr:row>75</xdr:row>
                    <xdr:rowOff>139700</xdr:rowOff>
                  </from>
                  <to>
                    <xdr:col>23</xdr:col>
                    <xdr:colOff>330200</xdr:colOff>
                    <xdr:row>77</xdr:row>
                    <xdr:rowOff>25400</xdr:rowOff>
                  </to>
                </anchor>
              </controlPr>
            </control>
          </mc:Choice>
        </mc:AlternateContent>
        <mc:AlternateContent xmlns:mc="http://schemas.openxmlformats.org/markup-compatibility/2006">
          <mc:Choice Requires="x14">
            <control shapeId="224314" r:id="rId1079" name="Check Box 1082">
              <controlPr defaultSize="0" autoFill="0" autoLine="0" autoPict="0">
                <anchor moveWithCells="1">
                  <from>
                    <xdr:col>23</xdr:col>
                    <xdr:colOff>25400</xdr:colOff>
                    <xdr:row>76</xdr:row>
                    <xdr:rowOff>139700</xdr:rowOff>
                  </from>
                  <to>
                    <xdr:col>23</xdr:col>
                    <xdr:colOff>330200</xdr:colOff>
                    <xdr:row>78</xdr:row>
                    <xdr:rowOff>25400</xdr:rowOff>
                  </to>
                </anchor>
              </controlPr>
            </control>
          </mc:Choice>
        </mc:AlternateContent>
        <mc:AlternateContent xmlns:mc="http://schemas.openxmlformats.org/markup-compatibility/2006">
          <mc:Choice Requires="x14">
            <control shapeId="224315" r:id="rId1080" name="Check Box 1083">
              <controlPr defaultSize="0" autoFill="0" autoLine="0" autoPict="0">
                <anchor moveWithCells="1">
                  <from>
                    <xdr:col>23</xdr:col>
                    <xdr:colOff>25400</xdr:colOff>
                    <xdr:row>77</xdr:row>
                    <xdr:rowOff>139700</xdr:rowOff>
                  </from>
                  <to>
                    <xdr:col>23</xdr:col>
                    <xdr:colOff>330200</xdr:colOff>
                    <xdr:row>79</xdr:row>
                    <xdr:rowOff>25400</xdr:rowOff>
                  </to>
                </anchor>
              </controlPr>
            </control>
          </mc:Choice>
        </mc:AlternateContent>
        <mc:AlternateContent xmlns:mc="http://schemas.openxmlformats.org/markup-compatibility/2006">
          <mc:Choice Requires="x14">
            <control shapeId="224316" r:id="rId1081" name="Check Box 1084">
              <controlPr defaultSize="0" autoFill="0" autoLine="0" autoPict="0">
                <anchor moveWithCells="1">
                  <from>
                    <xdr:col>23</xdr:col>
                    <xdr:colOff>25400</xdr:colOff>
                    <xdr:row>78</xdr:row>
                    <xdr:rowOff>139700</xdr:rowOff>
                  </from>
                  <to>
                    <xdr:col>23</xdr:col>
                    <xdr:colOff>330200</xdr:colOff>
                    <xdr:row>80</xdr:row>
                    <xdr:rowOff>25400</xdr:rowOff>
                  </to>
                </anchor>
              </controlPr>
            </control>
          </mc:Choice>
        </mc:AlternateContent>
        <mc:AlternateContent xmlns:mc="http://schemas.openxmlformats.org/markup-compatibility/2006">
          <mc:Choice Requires="x14">
            <control shapeId="224317" r:id="rId1082" name="Check Box 1085">
              <controlPr defaultSize="0" autoFill="0" autoLine="0" autoPict="0">
                <anchor moveWithCells="1">
                  <from>
                    <xdr:col>23</xdr:col>
                    <xdr:colOff>25400</xdr:colOff>
                    <xdr:row>79</xdr:row>
                    <xdr:rowOff>139700</xdr:rowOff>
                  </from>
                  <to>
                    <xdr:col>23</xdr:col>
                    <xdr:colOff>330200</xdr:colOff>
                    <xdr:row>81</xdr:row>
                    <xdr:rowOff>25400</xdr:rowOff>
                  </to>
                </anchor>
              </controlPr>
            </control>
          </mc:Choice>
        </mc:AlternateContent>
        <mc:AlternateContent xmlns:mc="http://schemas.openxmlformats.org/markup-compatibility/2006">
          <mc:Choice Requires="x14">
            <control shapeId="224318" r:id="rId1083" name="Check Box 1086">
              <controlPr defaultSize="0" autoFill="0" autoLine="0" autoPict="0">
                <anchor moveWithCells="1">
                  <from>
                    <xdr:col>23</xdr:col>
                    <xdr:colOff>25400</xdr:colOff>
                    <xdr:row>80</xdr:row>
                    <xdr:rowOff>139700</xdr:rowOff>
                  </from>
                  <to>
                    <xdr:col>23</xdr:col>
                    <xdr:colOff>330200</xdr:colOff>
                    <xdr:row>82</xdr:row>
                    <xdr:rowOff>25400</xdr:rowOff>
                  </to>
                </anchor>
              </controlPr>
            </control>
          </mc:Choice>
        </mc:AlternateContent>
        <mc:AlternateContent xmlns:mc="http://schemas.openxmlformats.org/markup-compatibility/2006">
          <mc:Choice Requires="x14">
            <control shapeId="224319" r:id="rId1084" name="Check Box 1087">
              <controlPr defaultSize="0" autoFill="0" autoLine="0" autoPict="0">
                <anchor moveWithCells="1">
                  <from>
                    <xdr:col>23</xdr:col>
                    <xdr:colOff>25400</xdr:colOff>
                    <xdr:row>81</xdr:row>
                    <xdr:rowOff>139700</xdr:rowOff>
                  </from>
                  <to>
                    <xdr:col>23</xdr:col>
                    <xdr:colOff>330200</xdr:colOff>
                    <xdr:row>83</xdr:row>
                    <xdr:rowOff>25400</xdr:rowOff>
                  </to>
                </anchor>
              </controlPr>
            </control>
          </mc:Choice>
        </mc:AlternateContent>
        <mc:AlternateContent xmlns:mc="http://schemas.openxmlformats.org/markup-compatibility/2006">
          <mc:Choice Requires="x14">
            <control shapeId="224320" r:id="rId1085" name="Check Box 1088">
              <controlPr defaultSize="0" autoFill="0" autoLine="0" autoPict="0">
                <anchor moveWithCells="1">
                  <from>
                    <xdr:col>23</xdr:col>
                    <xdr:colOff>25400</xdr:colOff>
                    <xdr:row>82</xdr:row>
                    <xdr:rowOff>139700</xdr:rowOff>
                  </from>
                  <to>
                    <xdr:col>23</xdr:col>
                    <xdr:colOff>330200</xdr:colOff>
                    <xdr:row>84</xdr:row>
                    <xdr:rowOff>25400</xdr:rowOff>
                  </to>
                </anchor>
              </controlPr>
            </control>
          </mc:Choice>
        </mc:AlternateContent>
        <mc:AlternateContent xmlns:mc="http://schemas.openxmlformats.org/markup-compatibility/2006">
          <mc:Choice Requires="x14">
            <control shapeId="224321" r:id="rId1086" name="Check Box 1089">
              <controlPr defaultSize="0" autoFill="0" autoLine="0" autoPict="0">
                <anchor moveWithCells="1">
                  <from>
                    <xdr:col>23</xdr:col>
                    <xdr:colOff>25400</xdr:colOff>
                    <xdr:row>83</xdr:row>
                    <xdr:rowOff>139700</xdr:rowOff>
                  </from>
                  <to>
                    <xdr:col>23</xdr:col>
                    <xdr:colOff>330200</xdr:colOff>
                    <xdr:row>85</xdr:row>
                    <xdr:rowOff>25400</xdr:rowOff>
                  </to>
                </anchor>
              </controlPr>
            </control>
          </mc:Choice>
        </mc:AlternateContent>
        <mc:AlternateContent xmlns:mc="http://schemas.openxmlformats.org/markup-compatibility/2006">
          <mc:Choice Requires="x14">
            <control shapeId="224322" r:id="rId1087" name="Check Box 1090">
              <controlPr defaultSize="0" autoFill="0" autoLine="0" autoPict="0">
                <anchor moveWithCells="1">
                  <from>
                    <xdr:col>23</xdr:col>
                    <xdr:colOff>25400</xdr:colOff>
                    <xdr:row>84</xdr:row>
                    <xdr:rowOff>139700</xdr:rowOff>
                  </from>
                  <to>
                    <xdr:col>23</xdr:col>
                    <xdr:colOff>330200</xdr:colOff>
                    <xdr:row>86</xdr:row>
                    <xdr:rowOff>25400</xdr:rowOff>
                  </to>
                </anchor>
              </controlPr>
            </control>
          </mc:Choice>
        </mc:AlternateContent>
        <mc:AlternateContent xmlns:mc="http://schemas.openxmlformats.org/markup-compatibility/2006">
          <mc:Choice Requires="x14">
            <control shapeId="224323" r:id="rId1088" name="Check Box 1091">
              <controlPr defaultSize="0" autoFill="0" autoLine="0" autoPict="0">
                <anchor moveWithCells="1">
                  <from>
                    <xdr:col>23</xdr:col>
                    <xdr:colOff>25400</xdr:colOff>
                    <xdr:row>85</xdr:row>
                    <xdr:rowOff>139700</xdr:rowOff>
                  </from>
                  <to>
                    <xdr:col>23</xdr:col>
                    <xdr:colOff>330200</xdr:colOff>
                    <xdr:row>87</xdr:row>
                    <xdr:rowOff>25400</xdr:rowOff>
                  </to>
                </anchor>
              </controlPr>
            </control>
          </mc:Choice>
        </mc:AlternateContent>
        <mc:AlternateContent xmlns:mc="http://schemas.openxmlformats.org/markup-compatibility/2006">
          <mc:Choice Requires="x14">
            <control shapeId="224324" r:id="rId1089" name="Check Box 1092">
              <controlPr defaultSize="0" autoFill="0" autoLine="0" autoPict="0">
                <anchor moveWithCells="1">
                  <from>
                    <xdr:col>23</xdr:col>
                    <xdr:colOff>25400</xdr:colOff>
                    <xdr:row>86</xdr:row>
                    <xdr:rowOff>139700</xdr:rowOff>
                  </from>
                  <to>
                    <xdr:col>23</xdr:col>
                    <xdr:colOff>330200</xdr:colOff>
                    <xdr:row>88</xdr:row>
                    <xdr:rowOff>25400</xdr:rowOff>
                  </to>
                </anchor>
              </controlPr>
            </control>
          </mc:Choice>
        </mc:AlternateContent>
        <mc:AlternateContent xmlns:mc="http://schemas.openxmlformats.org/markup-compatibility/2006">
          <mc:Choice Requires="x14">
            <control shapeId="224325" r:id="rId1090" name="Check Box 1093">
              <controlPr defaultSize="0" autoFill="0" autoLine="0" autoPict="0">
                <anchor moveWithCells="1">
                  <from>
                    <xdr:col>23</xdr:col>
                    <xdr:colOff>25400</xdr:colOff>
                    <xdr:row>87</xdr:row>
                    <xdr:rowOff>139700</xdr:rowOff>
                  </from>
                  <to>
                    <xdr:col>23</xdr:col>
                    <xdr:colOff>330200</xdr:colOff>
                    <xdr:row>89</xdr:row>
                    <xdr:rowOff>25400</xdr:rowOff>
                  </to>
                </anchor>
              </controlPr>
            </control>
          </mc:Choice>
        </mc:AlternateContent>
        <mc:AlternateContent xmlns:mc="http://schemas.openxmlformats.org/markup-compatibility/2006">
          <mc:Choice Requires="x14">
            <control shapeId="224326" r:id="rId1091" name="Check Box 1094">
              <controlPr defaultSize="0" autoFill="0" autoLine="0" autoPict="0">
                <anchor moveWithCells="1">
                  <from>
                    <xdr:col>23</xdr:col>
                    <xdr:colOff>25400</xdr:colOff>
                    <xdr:row>88</xdr:row>
                    <xdr:rowOff>139700</xdr:rowOff>
                  </from>
                  <to>
                    <xdr:col>23</xdr:col>
                    <xdr:colOff>330200</xdr:colOff>
                    <xdr:row>90</xdr:row>
                    <xdr:rowOff>25400</xdr:rowOff>
                  </to>
                </anchor>
              </controlPr>
            </control>
          </mc:Choice>
        </mc:AlternateContent>
        <mc:AlternateContent xmlns:mc="http://schemas.openxmlformats.org/markup-compatibility/2006">
          <mc:Choice Requires="x14">
            <control shapeId="224327" r:id="rId1092" name="Check Box 1095">
              <controlPr defaultSize="0" autoFill="0" autoLine="0" autoPict="0">
                <anchor moveWithCells="1">
                  <from>
                    <xdr:col>23</xdr:col>
                    <xdr:colOff>25400</xdr:colOff>
                    <xdr:row>89</xdr:row>
                    <xdr:rowOff>139700</xdr:rowOff>
                  </from>
                  <to>
                    <xdr:col>23</xdr:col>
                    <xdr:colOff>330200</xdr:colOff>
                    <xdr:row>91</xdr:row>
                    <xdr:rowOff>25400</xdr:rowOff>
                  </to>
                </anchor>
              </controlPr>
            </control>
          </mc:Choice>
        </mc:AlternateContent>
        <mc:AlternateContent xmlns:mc="http://schemas.openxmlformats.org/markup-compatibility/2006">
          <mc:Choice Requires="x14">
            <control shapeId="224328" r:id="rId1093" name="Check Box 1096">
              <controlPr defaultSize="0" autoFill="0" autoLine="0" autoPict="0">
                <anchor moveWithCells="1">
                  <from>
                    <xdr:col>23</xdr:col>
                    <xdr:colOff>25400</xdr:colOff>
                    <xdr:row>90</xdr:row>
                    <xdr:rowOff>139700</xdr:rowOff>
                  </from>
                  <to>
                    <xdr:col>23</xdr:col>
                    <xdr:colOff>330200</xdr:colOff>
                    <xdr:row>92</xdr:row>
                    <xdr:rowOff>25400</xdr:rowOff>
                  </to>
                </anchor>
              </controlPr>
            </control>
          </mc:Choice>
        </mc:AlternateContent>
        <mc:AlternateContent xmlns:mc="http://schemas.openxmlformats.org/markup-compatibility/2006">
          <mc:Choice Requires="x14">
            <control shapeId="224329" r:id="rId1094" name="Check Box 1097">
              <controlPr defaultSize="0" autoFill="0" autoLine="0" autoPict="0">
                <anchor moveWithCells="1">
                  <from>
                    <xdr:col>23</xdr:col>
                    <xdr:colOff>25400</xdr:colOff>
                    <xdr:row>91</xdr:row>
                    <xdr:rowOff>139700</xdr:rowOff>
                  </from>
                  <to>
                    <xdr:col>23</xdr:col>
                    <xdr:colOff>330200</xdr:colOff>
                    <xdr:row>93</xdr:row>
                    <xdr:rowOff>25400</xdr:rowOff>
                  </to>
                </anchor>
              </controlPr>
            </control>
          </mc:Choice>
        </mc:AlternateContent>
        <mc:AlternateContent xmlns:mc="http://schemas.openxmlformats.org/markup-compatibility/2006">
          <mc:Choice Requires="x14">
            <control shapeId="224330" r:id="rId1095" name="Check Box 1098">
              <controlPr defaultSize="0" autoFill="0" autoLine="0" autoPict="0">
                <anchor moveWithCells="1">
                  <from>
                    <xdr:col>23</xdr:col>
                    <xdr:colOff>25400</xdr:colOff>
                    <xdr:row>92</xdr:row>
                    <xdr:rowOff>139700</xdr:rowOff>
                  </from>
                  <to>
                    <xdr:col>23</xdr:col>
                    <xdr:colOff>330200</xdr:colOff>
                    <xdr:row>94</xdr:row>
                    <xdr:rowOff>25400</xdr:rowOff>
                  </to>
                </anchor>
              </controlPr>
            </control>
          </mc:Choice>
        </mc:AlternateContent>
        <mc:AlternateContent xmlns:mc="http://schemas.openxmlformats.org/markup-compatibility/2006">
          <mc:Choice Requires="x14">
            <control shapeId="224331" r:id="rId1096" name="Check Box 1099">
              <controlPr defaultSize="0" autoFill="0" autoLine="0" autoPict="0">
                <anchor moveWithCells="1">
                  <from>
                    <xdr:col>23</xdr:col>
                    <xdr:colOff>25400</xdr:colOff>
                    <xdr:row>93</xdr:row>
                    <xdr:rowOff>139700</xdr:rowOff>
                  </from>
                  <to>
                    <xdr:col>23</xdr:col>
                    <xdr:colOff>330200</xdr:colOff>
                    <xdr:row>95</xdr:row>
                    <xdr:rowOff>25400</xdr:rowOff>
                  </to>
                </anchor>
              </controlPr>
            </control>
          </mc:Choice>
        </mc:AlternateContent>
        <mc:AlternateContent xmlns:mc="http://schemas.openxmlformats.org/markup-compatibility/2006">
          <mc:Choice Requires="x14">
            <control shapeId="224332" r:id="rId1097" name="Check Box 1100">
              <controlPr defaultSize="0" autoFill="0" autoLine="0" autoPict="0">
                <anchor moveWithCells="1">
                  <from>
                    <xdr:col>23</xdr:col>
                    <xdr:colOff>25400</xdr:colOff>
                    <xdr:row>94</xdr:row>
                    <xdr:rowOff>139700</xdr:rowOff>
                  </from>
                  <to>
                    <xdr:col>23</xdr:col>
                    <xdr:colOff>330200</xdr:colOff>
                    <xdr:row>96</xdr:row>
                    <xdr:rowOff>25400</xdr:rowOff>
                  </to>
                </anchor>
              </controlPr>
            </control>
          </mc:Choice>
        </mc:AlternateContent>
        <mc:AlternateContent xmlns:mc="http://schemas.openxmlformats.org/markup-compatibility/2006">
          <mc:Choice Requires="x14">
            <control shapeId="224333" r:id="rId1098" name="Check Box 1101">
              <controlPr defaultSize="0" autoFill="0" autoLine="0" autoPict="0">
                <anchor moveWithCells="1">
                  <from>
                    <xdr:col>23</xdr:col>
                    <xdr:colOff>25400</xdr:colOff>
                    <xdr:row>95</xdr:row>
                    <xdr:rowOff>139700</xdr:rowOff>
                  </from>
                  <to>
                    <xdr:col>23</xdr:col>
                    <xdr:colOff>330200</xdr:colOff>
                    <xdr:row>97</xdr:row>
                    <xdr:rowOff>25400</xdr:rowOff>
                  </to>
                </anchor>
              </controlPr>
            </control>
          </mc:Choice>
        </mc:AlternateContent>
        <mc:AlternateContent xmlns:mc="http://schemas.openxmlformats.org/markup-compatibility/2006">
          <mc:Choice Requires="x14">
            <control shapeId="224334" r:id="rId1099" name="Check Box 1102">
              <controlPr defaultSize="0" autoFill="0" autoLine="0" autoPict="0">
                <anchor moveWithCells="1">
                  <from>
                    <xdr:col>23</xdr:col>
                    <xdr:colOff>25400</xdr:colOff>
                    <xdr:row>96</xdr:row>
                    <xdr:rowOff>139700</xdr:rowOff>
                  </from>
                  <to>
                    <xdr:col>23</xdr:col>
                    <xdr:colOff>330200</xdr:colOff>
                    <xdr:row>98</xdr:row>
                    <xdr:rowOff>25400</xdr:rowOff>
                  </to>
                </anchor>
              </controlPr>
            </control>
          </mc:Choice>
        </mc:AlternateContent>
        <mc:AlternateContent xmlns:mc="http://schemas.openxmlformats.org/markup-compatibility/2006">
          <mc:Choice Requires="x14">
            <control shapeId="224335" r:id="rId1100" name="Check Box 1103">
              <controlPr defaultSize="0" autoFill="0" autoLine="0" autoPict="0">
                <anchor moveWithCells="1">
                  <from>
                    <xdr:col>23</xdr:col>
                    <xdr:colOff>25400</xdr:colOff>
                    <xdr:row>97</xdr:row>
                    <xdr:rowOff>139700</xdr:rowOff>
                  </from>
                  <to>
                    <xdr:col>23</xdr:col>
                    <xdr:colOff>330200</xdr:colOff>
                    <xdr:row>99</xdr:row>
                    <xdr:rowOff>25400</xdr:rowOff>
                  </to>
                </anchor>
              </controlPr>
            </control>
          </mc:Choice>
        </mc:AlternateContent>
        <mc:AlternateContent xmlns:mc="http://schemas.openxmlformats.org/markup-compatibility/2006">
          <mc:Choice Requires="x14">
            <control shapeId="224336" r:id="rId1101" name="Check Box 1104">
              <controlPr defaultSize="0" autoFill="0" autoLine="0" autoPict="0">
                <anchor moveWithCells="1">
                  <from>
                    <xdr:col>23</xdr:col>
                    <xdr:colOff>25400</xdr:colOff>
                    <xdr:row>98</xdr:row>
                    <xdr:rowOff>139700</xdr:rowOff>
                  </from>
                  <to>
                    <xdr:col>23</xdr:col>
                    <xdr:colOff>330200</xdr:colOff>
                    <xdr:row>100</xdr:row>
                    <xdr:rowOff>25400</xdr:rowOff>
                  </to>
                </anchor>
              </controlPr>
            </control>
          </mc:Choice>
        </mc:AlternateContent>
        <mc:AlternateContent xmlns:mc="http://schemas.openxmlformats.org/markup-compatibility/2006">
          <mc:Choice Requires="x14">
            <control shapeId="224337" r:id="rId1102" name="Check Box 1105">
              <controlPr defaultSize="0" autoFill="0" autoLine="0" autoPict="0">
                <anchor moveWithCells="1">
                  <from>
                    <xdr:col>23</xdr:col>
                    <xdr:colOff>25400</xdr:colOff>
                    <xdr:row>99</xdr:row>
                    <xdr:rowOff>139700</xdr:rowOff>
                  </from>
                  <to>
                    <xdr:col>23</xdr:col>
                    <xdr:colOff>330200</xdr:colOff>
                    <xdr:row>101</xdr:row>
                    <xdr:rowOff>25400</xdr:rowOff>
                  </to>
                </anchor>
              </controlPr>
            </control>
          </mc:Choice>
        </mc:AlternateContent>
        <mc:AlternateContent xmlns:mc="http://schemas.openxmlformats.org/markup-compatibility/2006">
          <mc:Choice Requires="x14">
            <control shapeId="224338" r:id="rId1103" name="Check Box 1106">
              <controlPr defaultSize="0" autoFill="0" autoLine="0" autoPict="0">
                <anchor moveWithCells="1">
                  <from>
                    <xdr:col>23</xdr:col>
                    <xdr:colOff>25400</xdr:colOff>
                    <xdr:row>100</xdr:row>
                    <xdr:rowOff>139700</xdr:rowOff>
                  </from>
                  <to>
                    <xdr:col>23</xdr:col>
                    <xdr:colOff>330200</xdr:colOff>
                    <xdr:row>102</xdr:row>
                    <xdr:rowOff>25400</xdr:rowOff>
                  </to>
                </anchor>
              </controlPr>
            </control>
          </mc:Choice>
        </mc:AlternateContent>
        <mc:AlternateContent xmlns:mc="http://schemas.openxmlformats.org/markup-compatibility/2006">
          <mc:Choice Requires="x14">
            <control shapeId="224339" r:id="rId1104" name="Check Box 1107">
              <controlPr defaultSize="0" autoFill="0" autoLine="0" autoPict="0">
                <anchor moveWithCells="1">
                  <from>
                    <xdr:col>23</xdr:col>
                    <xdr:colOff>25400</xdr:colOff>
                    <xdr:row>101</xdr:row>
                    <xdr:rowOff>139700</xdr:rowOff>
                  </from>
                  <to>
                    <xdr:col>23</xdr:col>
                    <xdr:colOff>330200</xdr:colOff>
                    <xdr:row>103</xdr:row>
                    <xdr:rowOff>25400</xdr:rowOff>
                  </to>
                </anchor>
              </controlPr>
            </control>
          </mc:Choice>
        </mc:AlternateContent>
        <mc:AlternateContent xmlns:mc="http://schemas.openxmlformats.org/markup-compatibility/2006">
          <mc:Choice Requires="x14">
            <control shapeId="224340" r:id="rId1105" name="Check Box 1108">
              <controlPr defaultSize="0" autoFill="0" autoLine="0" autoPict="0">
                <anchor moveWithCells="1">
                  <from>
                    <xdr:col>24</xdr:col>
                    <xdr:colOff>25400</xdr:colOff>
                    <xdr:row>2</xdr:row>
                    <xdr:rowOff>152400</xdr:rowOff>
                  </from>
                  <to>
                    <xdr:col>24</xdr:col>
                    <xdr:colOff>330200</xdr:colOff>
                    <xdr:row>3</xdr:row>
                    <xdr:rowOff>152400</xdr:rowOff>
                  </to>
                </anchor>
              </controlPr>
            </control>
          </mc:Choice>
        </mc:AlternateContent>
        <mc:AlternateContent xmlns:mc="http://schemas.openxmlformats.org/markup-compatibility/2006">
          <mc:Choice Requires="x14">
            <control shapeId="224341" r:id="rId1106" name="Check Box 1109">
              <controlPr defaultSize="0" autoFill="0" autoLine="0" autoPict="0">
                <anchor moveWithCells="1">
                  <from>
                    <xdr:col>24</xdr:col>
                    <xdr:colOff>25400</xdr:colOff>
                    <xdr:row>3</xdr:row>
                    <xdr:rowOff>139700</xdr:rowOff>
                  </from>
                  <to>
                    <xdr:col>24</xdr:col>
                    <xdr:colOff>330200</xdr:colOff>
                    <xdr:row>5</xdr:row>
                    <xdr:rowOff>25400</xdr:rowOff>
                  </to>
                </anchor>
              </controlPr>
            </control>
          </mc:Choice>
        </mc:AlternateContent>
        <mc:AlternateContent xmlns:mc="http://schemas.openxmlformats.org/markup-compatibility/2006">
          <mc:Choice Requires="x14">
            <control shapeId="224342" r:id="rId1107" name="Check Box 1110">
              <controlPr defaultSize="0" autoFill="0" autoLine="0" autoPict="0">
                <anchor moveWithCells="1">
                  <from>
                    <xdr:col>24</xdr:col>
                    <xdr:colOff>25400</xdr:colOff>
                    <xdr:row>4</xdr:row>
                    <xdr:rowOff>139700</xdr:rowOff>
                  </from>
                  <to>
                    <xdr:col>24</xdr:col>
                    <xdr:colOff>330200</xdr:colOff>
                    <xdr:row>6</xdr:row>
                    <xdr:rowOff>25400</xdr:rowOff>
                  </to>
                </anchor>
              </controlPr>
            </control>
          </mc:Choice>
        </mc:AlternateContent>
        <mc:AlternateContent xmlns:mc="http://schemas.openxmlformats.org/markup-compatibility/2006">
          <mc:Choice Requires="x14">
            <control shapeId="224343" r:id="rId1108" name="Check Box 1111">
              <controlPr defaultSize="0" autoFill="0" autoLine="0" autoPict="0">
                <anchor moveWithCells="1">
                  <from>
                    <xdr:col>24</xdr:col>
                    <xdr:colOff>25400</xdr:colOff>
                    <xdr:row>5</xdr:row>
                    <xdr:rowOff>139700</xdr:rowOff>
                  </from>
                  <to>
                    <xdr:col>24</xdr:col>
                    <xdr:colOff>330200</xdr:colOff>
                    <xdr:row>7</xdr:row>
                    <xdr:rowOff>25400</xdr:rowOff>
                  </to>
                </anchor>
              </controlPr>
            </control>
          </mc:Choice>
        </mc:AlternateContent>
        <mc:AlternateContent xmlns:mc="http://schemas.openxmlformats.org/markup-compatibility/2006">
          <mc:Choice Requires="x14">
            <control shapeId="224344" r:id="rId1109" name="Check Box 1112">
              <controlPr defaultSize="0" autoFill="0" autoLine="0" autoPict="0">
                <anchor moveWithCells="1">
                  <from>
                    <xdr:col>24</xdr:col>
                    <xdr:colOff>25400</xdr:colOff>
                    <xdr:row>6</xdr:row>
                    <xdr:rowOff>139700</xdr:rowOff>
                  </from>
                  <to>
                    <xdr:col>24</xdr:col>
                    <xdr:colOff>330200</xdr:colOff>
                    <xdr:row>8</xdr:row>
                    <xdr:rowOff>25400</xdr:rowOff>
                  </to>
                </anchor>
              </controlPr>
            </control>
          </mc:Choice>
        </mc:AlternateContent>
        <mc:AlternateContent xmlns:mc="http://schemas.openxmlformats.org/markup-compatibility/2006">
          <mc:Choice Requires="x14">
            <control shapeId="224345" r:id="rId1110" name="Check Box 1113">
              <controlPr defaultSize="0" autoFill="0" autoLine="0" autoPict="0">
                <anchor moveWithCells="1">
                  <from>
                    <xdr:col>24</xdr:col>
                    <xdr:colOff>25400</xdr:colOff>
                    <xdr:row>7</xdr:row>
                    <xdr:rowOff>139700</xdr:rowOff>
                  </from>
                  <to>
                    <xdr:col>24</xdr:col>
                    <xdr:colOff>330200</xdr:colOff>
                    <xdr:row>9</xdr:row>
                    <xdr:rowOff>25400</xdr:rowOff>
                  </to>
                </anchor>
              </controlPr>
            </control>
          </mc:Choice>
        </mc:AlternateContent>
        <mc:AlternateContent xmlns:mc="http://schemas.openxmlformats.org/markup-compatibility/2006">
          <mc:Choice Requires="x14">
            <control shapeId="224346" r:id="rId1111" name="Check Box 1114">
              <controlPr defaultSize="0" autoFill="0" autoLine="0" autoPict="0">
                <anchor moveWithCells="1">
                  <from>
                    <xdr:col>24</xdr:col>
                    <xdr:colOff>25400</xdr:colOff>
                    <xdr:row>8</xdr:row>
                    <xdr:rowOff>139700</xdr:rowOff>
                  </from>
                  <to>
                    <xdr:col>24</xdr:col>
                    <xdr:colOff>330200</xdr:colOff>
                    <xdr:row>10</xdr:row>
                    <xdr:rowOff>25400</xdr:rowOff>
                  </to>
                </anchor>
              </controlPr>
            </control>
          </mc:Choice>
        </mc:AlternateContent>
        <mc:AlternateContent xmlns:mc="http://schemas.openxmlformats.org/markup-compatibility/2006">
          <mc:Choice Requires="x14">
            <control shapeId="224347" r:id="rId1112" name="Check Box 1115">
              <controlPr defaultSize="0" autoFill="0" autoLine="0" autoPict="0">
                <anchor moveWithCells="1">
                  <from>
                    <xdr:col>24</xdr:col>
                    <xdr:colOff>25400</xdr:colOff>
                    <xdr:row>9</xdr:row>
                    <xdr:rowOff>139700</xdr:rowOff>
                  </from>
                  <to>
                    <xdr:col>24</xdr:col>
                    <xdr:colOff>330200</xdr:colOff>
                    <xdr:row>11</xdr:row>
                    <xdr:rowOff>25400</xdr:rowOff>
                  </to>
                </anchor>
              </controlPr>
            </control>
          </mc:Choice>
        </mc:AlternateContent>
        <mc:AlternateContent xmlns:mc="http://schemas.openxmlformats.org/markup-compatibility/2006">
          <mc:Choice Requires="x14">
            <control shapeId="224348" r:id="rId1113" name="Check Box 1116">
              <controlPr defaultSize="0" autoFill="0" autoLine="0" autoPict="0">
                <anchor moveWithCells="1">
                  <from>
                    <xdr:col>24</xdr:col>
                    <xdr:colOff>25400</xdr:colOff>
                    <xdr:row>10</xdr:row>
                    <xdr:rowOff>139700</xdr:rowOff>
                  </from>
                  <to>
                    <xdr:col>24</xdr:col>
                    <xdr:colOff>330200</xdr:colOff>
                    <xdr:row>12</xdr:row>
                    <xdr:rowOff>25400</xdr:rowOff>
                  </to>
                </anchor>
              </controlPr>
            </control>
          </mc:Choice>
        </mc:AlternateContent>
        <mc:AlternateContent xmlns:mc="http://schemas.openxmlformats.org/markup-compatibility/2006">
          <mc:Choice Requires="x14">
            <control shapeId="224349" r:id="rId1114" name="Check Box 1117">
              <controlPr defaultSize="0" autoFill="0" autoLine="0" autoPict="0">
                <anchor moveWithCells="1">
                  <from>
                    <xdr:col>24</xdr:col>
                    <xdr:colOff>25400</xdr:colOff>
                    <xdr:row>11</xdr:row>
                    <xdr:rowOff>139700</xdr:rowOff>
                  </from>
                  <to>
                    <xdr:col>24</xdr:col>
                    <xdr:colOff>330200</xdr:colOff>
                    <xdr:row>13</xdr:row>
                    <xdr:rowOff>25400</xdr:rowOff>
                  </to>
                </anchor>
              </controlPr>
            </control>
          </mc:Choice>
        </mc:AlternateContent>
        <mc:AlternateContent xmlns:mc="http://schemas.openxmlformats.org/markup-compatibility/2006">
          <mc:Choice Requires="x14">
            <control shapeId="224350" r:id="rId1115" name="Check Box 1118">
              <controlPr defaultSize="0" autoFill="0" autoLine="0" autoPict="0">
                <anchor moveWithCells="1">
                  <from>
                    <xdr:col>24</xdr:col>
                    <xdr:colOff>25400</xdr:colOff>
                    <xdr:row>12</xdr:row>
                    <xdr:rowOff>139700</xdr:rowOff>
                  </from>
                  <to>
                    <xdr:col>24</xdr:col>
                    <xdr:colOff>330200</xdr:colOff>
                    <xdr:row>14</xdr:row>
                    <xdr:rowOff>25400</xdr:rowOff>
                  </to>
                </anchor>
              </controlPr>
            </control>
          </mc:Choice>
        </mc:AlternateContent>
        <mc:AlternateContent xmlns:mc="http://schemas.openxmlformats.org/markup-compatibility/2006">
          <mc:Choice Requires="x14">
            <control shapeId="224351" r:id="rId1116" name="Check Box 1119">
              <controlPr defaultSize="0" autoFill="0" autoLine="0" autoPict="0">
                <anchor moveWithCells="1">
                  <from>
                    <xdr:col>24</xdr:col>
                    <xdr:colOff>25400</xdr:colOff>
                    <xdr:row>13</xdr:row>
                    <xdr:rowOff>139700</xdr:rowOff>
                  </from>
                  <to>
                    <xdr:col>24</xdr:col>
                    <xdr:colOff>330200</xdr:colOff>
                    <xdr:row>15</xdr:row>
                    <xdr:rowOff>25400</xdr:rowOff>
                  </to>
                </anchor>
              </controlPr>
            </control>
          </mc:Choice>
        </mc:AlternateContent>
        <mc:AlternateContent xmlns:mc="http://schemas.openxmlformats.org/markup-compatibility/2006">
          <mc:Choice Requires="x14">
            <control shapeId="224352" r:id="rId1117" name="Check Box 1120">
              <controlPr defaultSize="0" autoFill="0" autoLine="0" autoPict="0">
                <anchor moveWithCells="1">
                  <from>
                    <xdr:col>24</xdr:col>
                    <xdr:colOff>25400</xdr:colOff>
                    <xdr:row>14</xdr:row>
                    <xdr:rowOff>139700</xdr:rowOff>
                  </from>
                  <to>
                    <xdr:col>24</xdr:col>
                    <xdr:colOff>330200</xdr:colOff>
                    <xdr:row>16</xdr:row>
                    <xdr:rowOff>25400</xdr:rowOff>
                  </to>
                </anchor>
              </controlPr>
            </control>
          </mc:Choice>
        </mc:AlternateContent>
        <mc:AlternateContent xmlns:mc="http://schemas.openxmlformats.org/markup-compatibility/2006">
          <mc:Choice Requires="x14">
            <control shapeId="224353" r:id="rId1118" name="Check Box 1121">
              <controlPr defaultSize="0" autoFill="0" autoLine="0" autoPict="0">
                <anchor moveWithCells="1">
                  <from>
                    <xdr:col>24</xdr:col>
                    <xdr:colOff>25400</xdr:colOff>
                    <xdr:row>15</xdr:row>
                    <xdr:rowOff>139700</xdr:rowOff>
                  </from>
                  <to>
                    <xdr:col>24</xdr:col>
                    <xdr:colOff>330200</xdr:colOff>
                    <xdr:row>17</xdr:row>
                    <xdr:rowOff>25400</xdr:rowOff>
                  </to>
                </anchor>
              </controlPr>
            </control>
          </mc:Choice>
        </mc:AlternateContent>
        <mc:AlternateContent xmlns:mc="http://schemas.openxmlformats.org/markup-compatibility/2006">
          <mc:Choice Requires="x14">
            <control shapeId="224354" r:id="rId1119" name="Check Box 1122">
              <controlPr defaultSize="0" autoFill="0" autoLine="0" autoPict="0">
                <anchor moveWithCells="1">
                  <from>
                    <xdr:col>24</xdr:col>
                    <xdr:colOff>25400</xdr:colOff>
                    <xdr:row>16</xdr:row>
                    <xdr:rowOff>139700</xdr:rowOff>
                  </from>
                  <to>
                    <xdr:col>24</xdr:col>
                    <xdr:colOff>330200</xdr:colOff>
                    <xdr:row>18</xdr:row>
                    <xdr:rowOff>25400</xdr:rowOff>
                  </to>
                </anchor>
              </controlPr>
            </control>
          </mc:Choice>
        </mc:AlternateContent>
        <mc:AlternateContent xmlns:mc="http://schemas.openxmlformats.org/markup-compatibility/2006">
          <mc:Choice Requires="x14">
            <control shapeId="224355" r:id="rId1120" name="Check Box 1123">
              <controlPr defaultSize="0" autoFill="0" autoLine="0" autoPict="0">
                <anchor moveWithCells="1">
                  <from>
                    <xdr:col>24</xdr:col>
                    <xdr:colOff>25400</xdr:colOff>
                    <xdr:row>17</xdr:row>
                    <xdr:rowOff>139700</xdr:rowOff>
                  </from>
                  <to>
                    <xdr:col>24</xdr:col>
                    <xdr:colOff>330200</xdr:colOff>
                    <xdr:row>19</xdr:row>
                    <xdr:rowOff>25400</xdr:rowOff>
                  </to>
                </anchor>
              </controlPr>
            </control>
          </mc:Choice>
        </mc:AlternateContent>
        <mc:AlternateContent xmlns:mc="http://schemas.openxmlformats.org/markup-compatibility/2006">
          <mc:Choice Requires="x14">
            <control shapeId="224356" r:id="rId1121" name="Check Box 1124">
              <controlPr defaultSize="0" autoFill="0" autoLine="0" autoPict="0">
                <anchor moveWithCells="1">
                  <from>
                    <xdr:col>24</xdr:col>
                    <xdr:colOff>25400</xdr:colOff>
                    <xdr:row>18</xdr:row>
                    <xdr:rowOff>139700</xdr:rowOff>
                  </from>
                  <to>
                    <xdr:col>24</xdr:col>
                    <xdr:colOff>330200</xdr:colOff>
                    <xdr:row>20</xdr:row>
                    <xdr:rowOff>25400</xdr:rowOff>
                  </to>
                </anchor>
              </controlPr>
            </control>
          </mc:Choice>
        </mc:AlternateContent>
        <mc:AlternateContent xmlns:mc="http://schemas.openxmlformats.org/markup-compatibility/2006">
          <mc:Choice Requires="x14">
            <control shapeId="224357" r:id="rId1122" name="Check Box 1125">
              <controlPr defaultSize="0" autoFill="0" autoLine="0" autoPict="0">
                <anchor moveWithCells="1">
                  <from>
                    <xdr:col>24</xdr:col>
                    <xdr:colOff>25400</xdr:colOff>
                    <xdr:row>19</xdr:row>
                    <xdr:rowOff>139700</xdr:rowOff>
                  </from>
                  <to>
                    <xdr:col>24</xdr:col>
                    <xdr:colOff>330200</xdr:colOff>
                    <xdr:row>21</xdr:row>
                    <xdr:rowOff>25400</xdr:rowOff>
                  </to>
                </anchor>
              </controlPr>
            </control>
          </mc:Choice>
        </mc:AlternateContent>
        <mc:AlternateContent xmlns:mc="http://schemas.openxmlformats.org/markup-compatibility/2006">
          <mc:Choice Requires="x14">
            <control shapeId="224358" r:id="rId1123" name="Check Box 1126">
              <controlPr defaultSize="0" autoFill="0" autoLine="0" autoPict="0">
                <anchor moveWithCells="1">
                  <from>
                    <xdr:col>24</xdr:col>
                    <xdr:colOff>25400</xdr:colOff>
                    <xdr:row>20</xdr:row>
                    <xdr:rowOff>139700</xdr:rowOff>
                  </from>
                  <to>
                    <xdr:col>24</xdr:col>
                    <xdr:colOff>330200</xdr:colOff>
                    <xdr:row>22</xdr:row>
                    <xdr:rowOff>25400</xdr:rowOff>
                  </to>
                </anchor>
              </controlPr>
            </control>
          </mc:Choice>
        </mc:AlternateContent>
        <mc:AlternateContent xmlns:mc="http://schemas.openxmlformats.org/markup-compatibility/2006">
          <mc:Choice Requires="x14">
            <control shapeId="224359" r:id="rId1124" name="Check Box 1127">
              <controlPr defaultSize="0" autoFill="0" autoLine="0" autoPict="0">
                <anchor moveWithCells="1">
                  <from>
                    <xdr:col>24</xdr:col>
                    <xdr:colOff>25400</xdr:colOff>
                    <xdr:row>21</xdr:row>
                    <xdr:rowOff>139700</xdr:rowOff>
                  </from>
                  <to>
                    <xdr:col>24</xdr:col>
                    <xdr:colOff>330200</xdr:colOff>
                    <xdr:row>23</xdr:row>
                    <xdr:rowOff>25400</xdr:rowOff>
                  </to>
                </anchor>
              </controlPr>
            </control>
          </mc:Choice>
        </mc:AlternateContent>
        <mc:AlternateContent xmlns:mc="http://schemas.openxmlformats.org/markup-compatibility/2006">
          <mc:Choice Requires="x14">
            <control shapeId="224360" r:id="rId1125" name="Check Box 1128">
              <controlPr defaultSize="0" autoFill="0" autoLine="0" autoPict="0">
                <anchor moveWithCells="1">
                  <from>
                    <xdr:col>24</xdr:col>
                    <xdr:colOff>25400</xdr:colOff>
                    <xdr:row>22</xdr:row>
                    <xdr:rowOff>139700</xdr:rowOff>
                  </from>
                  <to>
                    <xdr:col>24</xdr:col>
                    <xdr:colOff>330200</xdr:colOff>
                    <xdr:row>24</xdr:row>
                    <xdr:rowOff>25400</xdr:rowOff>
                  </to>
                </anchor>
              </controlPr>
            </control>
          </mc:Choice>
        </mc:AlternateContent>
        <mc:AlternateContent xmlns:mc="http://schemas.openxmlformats.org/markup-compatibility/2006">
          <mc:Choice Requires="x14">
            <control shapeId="224361" r:id="rId1126" name="Check Box 1129">
              <controlPr defaultSize="0" autoFill="0" autoLine="0" autoPict="0">
                <anchor moveWithCells="1">
                  <from>
                    <xdr:col>24</xdr:col>
                    <xdr:colOff>25400</xdr:colOff>
                    <xdr:row>23</xdr:row>
                    <xdr:rowOff>139700</xdr:rowOff>
                  </from>
                  <to>
                    <xdr:col>24</xdr:col>
                    <xdr:colOff>330200</xdr:colOff>
                    <xdr:row>25</xdr:row>
                    <xdr:rowOff>25400</xdr:rowOff>
                  </to>
                </anchor>
              </controlPr>
            </control>
          </mc:Choice>
        </mc:AlternateContent>
        <mc:AlternateContent xmlns:mc="http://schemas.openxmlformats.org/markup-compatibility/2006">
          <mc:Choice Requires="x14">
            <control shapeId="224362" r:id="rId1127" name="Check Box 1130">
              <controlPr defaultSize="0" autoFill="0" autoLine="0" autoPict="0">
                <anchor moveWithCells="1">
                  <from>
                    <xdr:col>24</xdr:col>
                    <xdr:colOff>25400</xdr:colOff>
                    <xdr:row>24</xdr:row>
                    <xdr:rowOff>139700</xdr:rowOff>
                  </from>
                  <to>
                    <xdr:col>24</xdr:col>
                    <xdr:colOff>330200</xdr:colOff>
                    <xdr:row>26</xdr:row>
                    <xdr:rowOff>25400</xdr:rowOff>
                  </to>
                </anchor>
              </controlPr>
            </control>
          </mc:Choice>
        </mc:AlternateContent>
        <mc:AlternateContent xmlns:mc="http://schemas.openxmlformats.org/markup-compatibility/2006">
          <mc:Choice Requires="x14">
            <control shapeId="224363" r:id="rId1128" name="Check Box 1131">
              <controlPr defaultSize="0" autoFill="0" autoLine="0" autoPict="0">
                <anchor moveWithCells="1">
                  <from>
                    <xdr:col>24</xdr:col>
                    <xdr:colOff>25400</xdr:colOff>
                    <xdr:row>25</xdr:row>
                    <xdr:rowOff>139700</xdr:rowOff>
                  </from>
                  <to>
                    <xdr:col>24</xdr:col>
                    <xdr:colOff>330200</xdr:colOff>
                    <xdr:row>27</xdr:row>
                    <xdr:rowOff>25400</xdr:rowOff>
                  </to>
                </anchor>
              </controlPr>
            </control>
          </mc:Choice>
        </mc:AlternateContent>
        <mc:AlternateContent xmlns:mc="http://schemas.openxmlformats.org/markup-compatibility/2006">
          <mc:Choice Requires="x14">
            <control shapeId="224364" r:id="rId1129" name="Check Box 1132">
              <controlPr defaultSize="0" autoFill="0" autoLine="0" autoPict="0">
                <anchor moveWithCells="1">
                  <from>
                    <xdr:col>24</xdr:col>
                    <xdr:colOff>25400</xdr:colOff>
                    <xdr:row>26</xdr:row>
                    <xdr:rowOff>139700</xdr:rowOff>
                  </from>
                  <to>
                    <xdr:col>24</xdr:col>
                    <xdr:colOff>330200</xdr:colOff>
                    <xdr:row>28</xdr:row>
                    <xdr:rowOff>25400</xdr:rowOff>
                  </to>
                </anchor>
              </controlPr>
            </control>
          </mc:Choice>
        </mc:AlternateContent>
        <mc:AlternateContent xmlns:mc="http://schemas.openxmlformats.org/markup-compatibility/2006">
          <mc:Choice Requires="x14">
            <control shapeId="224365" r:id="rId1130" name="Check Box 1133">
              <controlPr defaultSize="0" autoFill="0" autoLine="0" autoPict="0">
                <anchor moveWithCells="1">
                  <from>
                    <xdr:col>24</xdr:col>
                    <xdr:colOff>25400</xdr:colOff>
                    <xdr:row>27</xdr:row>
                    <xdr:rowOff>139700</xdr:rowOff>
                  </from>
                  <to>
                    <xdr:col>24</xdr:col>
                    <xdr:colOff>330200</xdr:colOff>
                    <xdr:row>29</xdr:row>
                    <xdr:rowOff>25400</xdr:rowOff>
                  </to>
                </anchor>
              </controlPr>
            </control>
          </mc:Choice>
        </mc:AlternateContent>
        <mc:AlternateContent xmlns:mc="http://schemas.openxmlformats.org/markup-compatibility/2006">
          <mc:Choice Requires="x14">
            <control shapeId="224366" r:id="rId1131" name="Check Box 1134">
              <controlPr defaultSize="0" autoFill="0" autoLine="0" autoPict="0">
                <anchor moveWithCells="1">
                  <from>
                    <xdr:col>24</xdr:col>
                    <xdr:colOff>25400</xdr:colOff>
                    <xdr:row>28</xdr:row>
                    <xdr:rowOff>139700</xdr:rowOff>
                  </from>
                  <to>
                    <xdr:col>24</xdr:col>
                    <xdr:colOff>330200</xdr:colOff>
                    <xdr:row>30</xdr:row>
                    <xdr:rowOff>25400</xdr:rowOff>
                  </to>
                </anchor>
              </controlPr>
            </control>
          </mc:Choice>
        </mc:AlternateContent>
        <mc:AlternateContent xmlns:mc="http://schemas.openxmlformats.org/markup-compatibility/2006">
          <mc:Choice Requires="x14">
            <control shapeId="224367" r:id="rId1132" name="Check Box 1135">
              <controlPr defaultSize="0" autoFill="0" autoLine="0" autoPict="0">
                <anchor moveWithCells="1">
                  <from>
                    <xdr:col>24</xdr:col>
                    <xdr:colOff>25400</xdr:colOff>
                    <xdr:row>29</xdr:row>
                    <xdr:rowOff>139700</xdr:rowOff>
                  </from>
                  <to>
                    <xdr:col>24</xdr:col>
                    <xdr:colOff>330200</xdr:colOff>
                    <xdr:row>31</xdr:row>
                    <xdr:rowOff>25400</xdr:rowOff>
                  </to>
                </anchor>
              </controlPr>
            </control>
          </mc:Choice>
        </mc:AlternateContent>
        <mc:AlternateContent xmlns:mc="http://schemas.openxmlformats.org/markup-compatibility/2006">
          <mc:Choice Requires="x14">
            <control shapeId="224368" r:id="rId1133" name="Check Box 1136">
              <controlPr defaultSize="0" autoFill="0" autoLine="0" autoPict="0">
                <anchor moveWithCells="1">
                  <from>
                    <xdr:col>24</xdr:col>
                    <xdr:colOff>25400</xdr:colOff>
                    <xdr:row>30</xdr:row>
                    <xdr:rowOff>139700</xdr:rowOff>
                  </from>
                  <to>
                    <xdr:col>24</xdr:col>
                    <xdr:colOff>330200</xdr:colOff>
                    <xdr:row>32</xdr:row>
                    <xdr:rowOff>25400</xdr:rowOff>
                  </to>
                </anchor>
              </controlPr>
            </control>
          </mc:Choice>
        </mc:AlternateContent>
        <mc:AlternateContent xmlns:mc="http://schemas.openxmlformats.org/markup-compatibility/2006">
          <mc:Choice Requires="x14">
            <control shapeId="224369" r:id="rId1134" name="Check Box 1137">
              <controlPr defaultSize="0" autoFill="0" autoLine="0" autoPict="0">
                <anchor moveWithCells="1">
                  <from>
                    <xdr:col>24</xdr:col>
                    <xdr:colOff>25400</xdr:colOff>
                    <xdr:row>31</xdr:row>
                    <xdr:rowOff>139700</xdr:rowOff>
                  </from>
                  <to>
                    <xdr:col>24</xdr:col>
                    <xdr:colOff>330200</xdr:colOff>
                    <xdr:row>33</xdr:row>
                    <xdr:rowOff>25400</xdr:rowOff>
                  </to>
                </anchor>
              </controlPr>
            </control>
          </mc:Choice>
        </mc:AlternateContent>
        <mc:AlternateContent xmlns:mc="http://schemas.openxmlformats.org/markup-compatibility/2006">
          <mc:Choice Requires="x14">
            <control shapeId="224370" r:id="rId1135" name="Check Box 1138">
              <controlPr defaultSize="0" autoFill="0" autoLine="0" autoPict="0">
                <anchor moveWithCells="1">
                  <from>
                    <xdr:col>24</xdr:col>
                    <xdr:colOff>25400</xdr:colOff>
                    <xdr:row>32</xdr:row>
                    <xdr:rowOff>139700</xdr:rowOff>
                  </from>
                  <to>
                    <xdr:col>24</xdr:col>
                    <xdr:colOff>330200</xdr:colOff>
                    <xdr:row>34</xdr:row>
                    <xdr:rowOff>25400</xdr:rowOff>
                  </to>
                </anchor>
              </controlPr>
            </control>
          </mc:Choice>
        </mc:AlternateContent>
        <mc:AlternateContent xmlns:mc="http://schemas.openxmlformats.org/markup-compatibility/2006">
          <mc:Choice Requires="x14">
            <control shapeId="224371" r:id="rId1136" name="Check Box 1139">
              <controlPr defaultSize="0" autoFill="0" autoLine="0" autoPict="0">
                <anchor moveWithCells="1">
                  <from>
                    <xdr:col>24</xdr:col>
                    <xdr:colOff>25400</xdr:colOff>
                    <xdr:row>33</xdr:row>
                    <xdr:rowOff>139700</xdr:rowOff>
                  </from>
                  <to>
                    <xdr:col>24</xdr:col>
                    <xdr:colOff>330200</xdr:colOff>
                    <xdr:row>35</xdr:row>
                    <xdr:rowOff>25400</xdr:rowOff>
                  </to>
                </anchor>
              </controlPr>
            </control>
          </mc:Choice>
        </mc:AlternateContent>
        <mc:AlternateContent xmlns:mc="http://schemas.openxmlformats.org/markup-compatibility/2006">
          <mc:Choice Requires="x14">
            <control shapeId="224372" r:id="rId1137" name="Check Box 1140">
              <controlPr defaultSize="0" autoFill="0" autoLine="0" autoPict="0">
                <anchor moveWithCells="1">
                  <from>
                    <xdr:col>24</xdr:col>
                    <xdr:colOff>25400</xdr:colOff>
                    <xdr:row>34</xdr:row>
                    <xdr:rowOff>139700</xdr:rowOff>
                  </from>
                  <to>
                    <xdr:col>24</xdr:col>
                    <xdr:colOff>330200</xdr:colOff>
                    <xdr:row>36</xdr:row>
                    <xdr:rowOff>25400</xdr:rowOff>
                  </to>
                </anchor>
              </controlPr>
            </control>
          </mc:Choice>
        </mc:AlternateContent>
        <mc:AlternateContent xmlns:mc="http://schemas.openxmlformats.org/markup-compatibility/2006">
          <mc:Choice Requires="x14">
            <control shapeId="224373" r:id="rId1138" name="Check Box 1141">
              <controlPr defaultSize="0" autoFill="0" autoLine="0" autoPict="0">
                <anchor moveWithCells="1">
                  <from>
                    <xdr:col>24</xdr:col>
                    <xdr:colOff>25400</xdr:colOff>
                    <xdr:row>35</xdr:row>
                    <xdr:rowOff>139700</xdr:rowOff>
                  </from>
                  <to>
                    <xdr:col>24</xdr:col>
                    <xdr:colOff>330200</xdr:colOff>
                    <xdr:row>37</xdr:row>
                    <xdr:rowOff>25400</xdr:rowOff>
                  </to>
                </anchor>
              </controlPr>
            </control>
          </mc:Choice>
        </mc:AlternateContent>
        <mc:AlternateContent xmlns:mc="http://schemas.openxmlformats.org/markup-compatibility/2006">
          <mc:Choice Requires="x14">
            <control shapeId="224374" r:id="rId1139" name="Check Box 1142">
              <controlPr defaultSize="0" autoFill="0" autoLine="0" autoPict="0">
                <anchor moveWithCells="1">
                  <from>
                    <xdr:col>24</xdr:col>
                    <xdr:colOff>25400</xdr:colOff>
                    <xdr:row>36</xdr:row>
                    <xdr:rowOff>139700</xdr:rowOff>
                  </from>
                  <to>
                    <xdr:col>24</xdr:col>
                    <xdr:colOff>330200</xdr:colOff>
                    <xdr:row>38</xdr:row>
                    <xdr:rowOff>25400</xdr:rowOff>
                  </to>
                </anchor>
              </controlPr>
            </control>
          </mc:Choice>
        </mc:AlternateContent>
        <mc:AlternateContent xmlns:mc="http://schemas.openxmlformats.org/markup-compatibility/2006">
          <mc:Choice Requires="x14">
            <control shapeId="224375" r:id="rId1140" name="Check Box 1143">
              <controlPr defaultSize="0" autoFill="0" autoLine="0" autoPict="0">
                <anchor moveWithCells="1">
                  <from>
                    <xdr:col>24</xdr:col>
                    <xdr:colOff>25400</xdr:colOff>
                    <xdr:row>37</xdr:row>
                    <xdr:rowOff>139700</xdr:rowOff>
                  </from>
                  <to>
                    <xdr:col>24</xdr:col>
                    <xdr:colOff>330200</xdr:colOff>
                    <xdr:row>39</xdr:row>
                    <xdr:rowOff>25400</xdr:rowOff>
                  </to>
                </anchor>
              </controlPr>
            </control>
          </mc:Choice>
        </mc:AlternateContent>
        <mc:AlternateContent xmlns:mc="http://schemas.openxmlformats.org/markup-compatibility/2006">
          <mc:Choice Requires="x14">
            <control shapeId="224376" r:id="rId1141" name="Check Box 1144">
              <controlPr defaultSize="0" autoFill="0" autoLine="0" autoPict="0">
                <anchor moveWithCells="1">
                  <from>
                    <xdr:col>24</xdr:col>
                    <xdr:colOff>25400</xdr:colOff>
                    <xdr:row>38</xdr:row>
                    <xdr:rowOff>139700</xdr:rowOff>
                  </from>
                  <to>
                    <xdr:col>24</xdr:col>
                    <xdr:colOff>330200</xdr:colOff>
                    <xdr:row>40</xdr:row>
                    <xdr:rowOff>25400</xdr:rowOff>
                  </to>
                </anchor>
              </controlPr>
            </control>
          </mc:Choice>
        </mc:AlternateContent>
        <mc:AlternateContent xmlns:mc="http://schemas.openxmlformats.org/markup-compatibility/2006">
          <mc:Choice Requires="x14">
            <control shapeId="224377" r:id="rId1142" name="Check Box 1145">
              <controlPr defaultSize="0" autoFill="0" autoLine="0" autoPict="0">
                <anchor moveWithCells="1">
                  <from>
                    <xdr:col>24</xdr:col>
                    <xdr:colOff>25400</xdr:colOff>
                    <xdr:row>39</xdr:row>
                    <xdr:rowOff>139700</xdr:rowOff>
                  </from>
                  <to>
                    <xdr:col>24</xdr:col>
                    <xdr:colOff>330200</xdr:colOff>
                    <xdr:row>41</xdr:row>
                    <xdr:rowOff>25400</xdr:rowOff>
                  </to>
                </anchor>
              </controlPr>
            </control>
          </mc:Choice>
        </mc:AlternateContent>
        <mc:AlternateContent xmlns:mc="http://schemas.openxmlformats.org/markup-compatibility/2006">
          <mc:Choice Requires="x14">
            <control shapeId="224378" r:id="rId1143" name="Check Box 1146">
              <controlPr defaultSize="0" autoFill="0" autoLine="0" autoPict="0">
                <anchor moveWithCells="1">
                  <from>
                    <xdr:col>24</xdr:col>
                    <xdr:colOff>25400</xdr:colOff>
                    <xdr:row>40</xdr:row>
                    <xdr:rowOff>139700</xdr:rowOff>
                  </from>
                  <to>
                    <xdr:col>24</xdr:col>
                    <xdr:colOff>330200</xdr:colOff>
                    <xdr:row>42</xdr:row>
                    <xdr:rowOff>25400</xdr:rowOff>
                  </to>
                </anchor>
              </controlPr>
            </control>
          </mc:Choice>
        </mc:AlternateContent>
        <mc:AlternateContent xmlns:mc="http://schemas.openxmlformats.org/markup-compatibility/2006">
          <mc:Choice Requires="x14">
            <control shapeId="224379" r:id="rId1144" name="Check Box 1147">
              <controlPr defaultSize="0" autoFill="0" autoLine="0" autoPict="0">
                <anchor moveWithCells="1">
                  <from>
                    <xdr:col>24</xdr:col>
                    <xdr:colOff>25400</xdr:colOff>
                    <xdr:row>41</xdr:row>
                    <xdr:rowOff>139700</xdr:rowOff>
                  </from>
                  <to>
                    <xdr:col>24</xdr:col>
                    <xdr:colOff>330200</xdr:colOff>
                    <xdr:row>43</xdr:row>
                    <xdr:rowOff>25400</xdr:rowOff>
                  </to>
                </anchor>
              </controlPr>
            </control>
          </mc:Choice>
        </mc:AlternateContent>
        <mc:AlternateContent xmlns:mc="http://schemas.openxmlformats.org/markup-compatibility/2006">
          <mc:Choice Requires="x14">
            <control shapeId="224380" r:id="rId1145" name="Check Box 1148">
              <controlPr defaultSize="0" autoFill="0" autoLine="0" autoPict="0">
                <anchor moveWithCells="1">
                  <from>
                    <xdr:col>24</xdr:col>
                    <xdr:colOff>25400</xdr:colOff>
                    <xdr:row>42</xdr:row>
                    <xdr:rowOff>139700</xdr:rowOff>
                  </from>
                  <to>
                    <xdr:col>24</xdr:col>
                    <xdr:colOff>330200</xdr:colOff>
                    <xdr:row>44</xdr:row>
                    <xdr:rowOff>25400</xdr:rowOff>
                  </to>
                </anchor>
              </controlPr>
            </control>
          </mc:Choice>
        </mc:AlternateContent>
        <mc:AlternateContent xmlns:mc="http://schemas.openxmlformats.org/markup-compatibility/2006">
          <mc:Choice Requires="x14">
            <control shapeId="224381" r:id="rId1146" name="Check Box 1149">
              <controlPr defaultSize="0" autoFill="0" autoLine="0" autoPict="0">
                <anchor moveWithCells="1">
                  <from>
                    <xdr:col>24</xdr:col>
                    <xdr:colOff>25400</xdr:colOff>
                    <xdr:row>43</xdr:row>
                    <xdr:rowOff>139700</xdr:rowOff>
                  </from>
                  <to>
                    <xdr:col>24</xdr:col>
                    <xdr:colOff>330200</xdr:colOff>
                    <xdr:row>45</xdr:row>
                    <xdr:rowOff>25400</xdr:rowOff>
                  </to>
                </anchor>
              </controlPr>
            </control>
          </mc:Choice>
        </mc:AlternateContent>
        <mc:AlternateContent xmlns:mc="http://schemas.openxmlformats.org/markup-compatibility/2006">
          <mc:Choice Requires="x14">
            <control shapeId="224382" r:id="rId1147" name="Check Box 1150">
              <controlPr defaultSize="0" autoFill="0" autoLine="0" autoPict="0">
                <anchor moveWithCells="1">
                  <from>
                    <xdr:col>24</xdr:col>
                    <xdr:colOff>25400</xdr:colOff>
                    <xdr:row>44</xdr:row>
                    <xdr:rowOff>139700</xdr:rowOff>
                  </from>
                  <to>
                    <xdr:col>24</xdr:col>
                    <xdr:colOff>330200</xdr:colOff>
                    <xdr:row>46</xdr:row>
                    <xdr:rowOff>25400</xdr:rowOff>
                  </to>
                </anchor>
              </controlPr>
            </control>
          </mc:Choice>
        </mc:AlternateContent>
        <mc:AlternateContent xmlns:mc="http://schemas.openxmlformats.org/markup-compatibility/2006">
          <mc:Choice Requires="x14">
            <control shapeId="224383" r:id="rId1148" name="Check Box 1151">
              <controlPr defaultSize="0" autoFill="0" autoLine="0" autoPict="0">
                <anchor moveWithCells="1">
                  <from>
                    <xdr:col>24</xdr:col>
                    <xdr:colOff>25400</xdr:colOff>
                    <xdr:row>45</xdr:row>
                    <xdr:rowOff>139700</xdr:rowOff>
                  </from>
                  <to>
                    <xdr:col>24</xdr:col>
                    <xdr:colOff>330200</xdr:colOff>
                    <xdr:row>47</xdr:row>
                    <xdr:rowOff>25400</xdr:rowOff>
                  </to>
                </anchor>
              </controlPr>
            </control>
          </mc:Choice>
        </mc:AlternateContent>
        <mc:AlternateContent xmlns:mc="http://schemas.openxmlformats.org/markup-compatibility/2006">
          <mc:Choice Requires="x14">
            <control shapeId="224384" r:id="rId1149" name="Check Box 1152">
              <controlPr defaultSize="0" autoFill="0" autoLine="0" autoPict="0">
                <anchor moveWithCells="1">
                  <from>
                    <xdr:col>24</xdr:col>
                    <xdr:colOff>25400</xdr:colOff>
                    <xdr:row>46</xdr:row>
                    <xdr:rowOff>139700</xdr:rowOff>
                  </from>
                  <to>
                    <xdr:col>24</xdr:col>
                    <xdr:colOff>330200</xdr:colOff>
                    <xdr:row>48</xdr:row>
                    <xdr:rowOff>25400</xdr:rowOff>
                  </to>
                </anchor>
              </controlPr>
            </control>
          </mc:Choice>
        </mc:AlternateContent>
        <mc:AlternateContent xmlns:mc="http://schemas.openxmlformats.org/markup-compatibility/2006">
          <mc:Choice Requires="x14">
            <control shapeId="224385" r:id="rId1150" name="Check Box 1153">
              <controlPr defaultSize="0" autoFill="0" autoLine="0" autoPict="0">
                <anchor moveWithCells="1">
                  <from>
                    <xdr:col>24</xdr:col>
                    <xdr:colOff>25400</xdr:colOff>
                    <xdr:row>47</xdr:row>
                    <xdr:rowOff>139700</xdr:rowOff>
                  </from>
                  <to>
                    <xdr:col>24</xdr:col>
                    <xdr:colOff>330200</xdr:colOff>
                    <xdr:row>49</xdr:row>
                    <xdr:rowOff>25400</xdr:rowOff>
                  </to>
                </anchor>
              </controlPr>
            </control>
          </mc:Choice>
        </mc:AlternateContent>
        <mc:AlternateContent xmlns:mc="http://schemas.openxmlformats.org/markup-compatibility/2006">
          <mc:Choice Requires="x14">
            <control shapeId="224386" r:id="rId1151" name="Check Box 1154">
              <controlPr defaultSize="0" autoFill="0" autoLine="0" autoPict="0">
                <anchor moveWithCells="1">
                  <from>
                    <xdr:col>24</xdr:col>
                    <xdr:colOff>25400</xdr:colOff>
                    <xdr:row>48</xdr:row>
                    <xdr:rowOff>139700</xdr:rowOff>
                  </from>
                  <to>
                    <xdr:col>24</xdr:col>
                    <xdr:colOff>330200</xdr:colOff>
                    <xdr:row>50</xdr:row>
                    <xdr:rowOff>25400</xdr:rowOff>
                  </to>
                </anchor>
              </controlPr>
            </control>
          </mc:Choice>
        </mc:AlternateContent>
        <mc:AlternateContent xmlns:mc="http://schemas.openxmlformats.org/markup-compatibility/2006">
          <mc:Choice Requires="x14">
            <control shapeId="224387" r:id="rId1152" name="Check Box 1155">
              <controlPr defaultSize="0" autoFill="0" autoLine="0" autoPict="0">
                <anchor moveWithCells="1">
                  <from>
                    <xdr:col>24</xdr:col>
                    <xdr:colOff>25400</xdr:colOff>
                    <xdr:row>49</xdr:row>
                    <xdr:rowOff>139700</xdr:rowOff>
                  </from>
                  <to>
                    <xdr:col>24</xdr:col>
                    <xdr:colOff>330200</xdr:colOff>
                    <xdr:row>51</xdr:row>
                    <xdr:rowOff>25400</xdr:rowOff>
                  </to>
                </anchor>
              </controlPr>
            </control>
          </mc:Choice>
        </mc:AlternateContent>
        <mc:AlternateContent xmlns:mc="http://schemas.openxmlformats.org/markup-compatibility/2006">
          <mc:Choice Requires="x14">
            <control shapeId="224388" r:id="rId1153" name="Check Box 1156">
              <controlPr defaultSize="0" autoFill="0" autoLine="0" autoPict="0">
                <anchor moveWithCells="1">
                  <from>
                    <xdr:col>24</xdr:col>
                    <xdr:colOff>25400</xdr:colOff>
                    <xdr:row>50</xdr:row>
                    <xdr:rowOff>139700</xdr:rowOff>
                  </from>
                  <to>
                    <xdr:col>24</xdr:col>
                    <xdr:colOff>330200</xdr:colOff>
                    <xdr:row>52</xdr:row>
                    <xdr:rowOff>25400</xdr:rowOff>
                  </to>
                </anchor>
              </controlPr>
            </control>
          </mc:Choice>
        </mc:AlternateContent>
        <mc:AlternateContent xmlns:mc="http://schemas.openxmlformats.org/markup-compatibility/2006">
          <mc:Choice Requires="x14">
            <control shapeId="224389" r:id="rId1154" name="Check Box 1157">
              <controlPr defaultSize="0" autoFill="0" autoLine="0" autoPict="0">
                <anchor moveWithCells="1">
                  <from>
                    <xdr:col>24</xdr:col>
                    <xdr:colOff>25400</xdr:colOff>
                    <xdr:row>51</xdr:row>
                    <xdr:rowOff>139700</xdr:rowOff>
                  </from>
                  <to>
                    <xdr:col>24</xdr:col>
                    <xdr:colOff>330200</xdr:colOff>
                    <xdr:row>53</xdr:row>
                    <xdr:rowOff>25400</xdr:rowOff>
                  </to>
                </anchor>
              </controlPr>
            </control>
          </mc:Choice>
        </mc:AlternateContent>
        <mc:AlternateContent xmlns:mc="http://schemas.openxmlformats.org/markup-compatibility/2006">
          <mc:Choice Requires="x14">
            <control shapeId="224390" r:id="rId1155" name="Check Box 1158">
              <controlPr defaultSize="0" autoFill="0" autoLine="0" autoPict="0">
                <anchor moveWithCells="1">
                  <from>
                    <xdr:col>24</xdr:col>
                    <xdr:colOff>25400</xdr:colOff>
                    <xdr:row>52</xdr:row>
                    <xdr:rowOff>139700</xdr:rowOff>
                  </from>
                  <to>
                    <xdr:col>24</xdr:col>
                    <xdr:colOff>330200</xdr:colOff>
                    <xdr:row>54</xdr:row>
                    <xdr:rowOff>25400</xdr:rowOff>
                  </to>
                </anchor>
              </controlPr>
            </control>
          </mc:Choice>
        </mc:AlternateContent>
        <mc:AlternateContent xmlns:mc="http://schemas.openxmlformats.org/markup-compatibility/2006">
          <mc:Choice Requires="x14">
            <control shapeId="224391" r:id="rId1156" name="Check Box 1159">
              <controlPr defaultSize="0" autoFill="0" autoLine="0" autoPict="0">
                <anchor moveWithCells="1">
                  <from>
                    <xdr:col>24</xdr:col>
                    <xdr:colOff>25400</xdr:colOff>
                    <xdr:row>53</xdr:row>
                    <xdr:rowOff>139700</xdr:rowOff>
                  </from>
                  <to>
                    <xdr:col>24</xdr:col>
                    <xdr:colOff>330200</xdr:colOff>
                    <xdr:row>55</xdr:row>
                    <xdr:rowOff>25400</xdr:rowOff>
                  </to>
                </anchor>
              </controlPr>
            </control>
          </mc:Choice>
        </mc:AlternateContent>
        <mc:AlternateContent xmlns:mc="http://schemas.openxmlformats.org/markup-compatibility/2006">
          <mc:Choice Requires="x14">
            <control shapeId="224392" r:id="rId1157" name="Check Box 1160">
              <controlPr defaultSize="0" autoFill="0" autoLine="0" autoPict="0">
                <anchor moveWithCells="1">
                  <from>
                    <xdr:col>24</xdr:col>
                    <xdr:colOff>25400</xdr:colOff>
                    <xdr:row>54</xdr:row>
                    <xdr:rowOff>139700</xdr:rowOff>
                  </from>
                  <to>
                    <xdr:col>24</xdr:col>
                    <xdr:colOff>330200</xdr:colOff>
                    <xdr:row>56</xdr:row>
                    <xdr:rowOff>25400</xdr:rowOff>
                  </to>
                </anchor>
              </controlPr>
            </control>
          </mc:Choice>
        </mc:AlternateContent>
        <mc:AlternateContent xmlns:mc="http://schemas.openxmlformats.org/markup-compatibility/2006">
          <mc:Choice Requires="x14">
            <control shapeId="224393" r:id="rId1158" name="Check Box 1161">
              <controlPr defaultSize="0" autoFill="0" autoLine="0" autoPict="0">
                <anchor moveWithCells="1">
                  <from>
                    <xdr:col>24</xdr:col>
                    <xdr:colOff>25400</xdr:colOff>
                    <xdr:row>55</xdr:row>
                    <xdr:rowOff>139700</xdr:rowOff>
                  </from>
                  <to>
                    <xdr:col>24</xdr:col>
                    <xdr:colOff>330200</xdr:colOff>
                    <xdr:row>57</xdr:row>
                    <xdr:rowOff>25400</xdr:rowOff>
                  </to>
                </anchor>
              </controlPr>
            </control>
          </mc:Choice>
        </mc:AlternateContent>
        <mc:AlternateContent xmlns:mc="http://schemas.openxmlformats.org/markup-compatibility/2006">
          <mc:Choice Requires="x14">
            <control shapeId="224394" r:id="rId1159" name="Check Box 1162">
              <controlPr defaultSize="0" autoFill="0" autoLine="0" autoPict="0">
                <anchor moveWithCells="1">
                  <from>
                    <xdr:col>24</xdr:col>
                    <xdr:colOff>25400</xdr:colOff>
                    <xdr:row>56</xdr:row>
                    <xdr:rowOff>139700</xdr:rowOff>
                  </from>
                  <to>
                    <xdr:col>24</xdr:col>
                    <xdr:colOff>330200</xdr:colOff>
                    <xdr:row>58</xdr:row>
                    <xdr:rowOff>25400</xdr:rowOff>
                  </to>
                </anchor>
              </controlPr>
            </control>
          </mc:Choice>
        </mc:AlternateContent>
        <mc:AlternateContent xmlns:mc="http://schemas.openxmlformats.org/markup-compatibility/2006">
          <mc:Choice Requires="x14">
            <control shapeId="224395" r:id="rId1160" name="Check Box 1163">
              <controlPr defaultSize="0" autoFill="0" autoLine="0" autoPict="0">
                <anchor moveWithCells="1">
                  <from>
                    <xdr:col>24</xdr:col>
                    <xdr:colOff>25400</xdr:colOff>
                    <xdr:row>57</xdr:row>
                    <xdr:rowOff>139700</xdr:rowOff>
                  </from>
                  <to>
                    <xdr:col>24</xdr:col>
                    <xdr:colOff>330200</xdr:colOff>
                    <xdr:row>59</xdr:row>
                    <xdr:rowOff>25400</xdr:rowOff>
                  </to>
                </anchor>
              </controlPr>
            </control>
          </mc:Choice>
        </mc:AlternateContent>
        <mc:AlternateContent xmlns:mc="http://schemas.openxmlformats.org/markup-compatibility/2006">
          <mc:Choice Requires="x14">
            <control shapeId="224396" r:id="rId1161" name="Check Box 1164">
              <controlPr defaultSize="0" autoFill="0" autoLine="0" autoPict="0">
                <anchor moveWithCells="1">
                  <from>
                    <xdr:col>24</xdr:col>
                    <xdr:colOff>25400</xdr:colOff>
                    <xdr:row>58</xdr:row>
                    <xdr:rowOff>139700</xdr:rowOff>
                  </from>
                  <to>
                    <xdr:col>24</xdr:col>
                    <xdr:colOff>330200</xdr:colOff>
                    <xdr:row>60</xdr:row>
                    <xdr:rowOff>25400</xdr:rowOff>
                  </to>
                </anchor>
              </controlPr>
            </control>
          </mc:Choice>
        </mc:AlternateContent>
        <mc:AlternateContent xmlns:mc="http://schemas.openxmlformats.org/markup-compatibility/2006">
          <mc:Choice Requires="x14">
            <control shapeId="224397" r:id="rId1162" name="Check Box 1165">
              <controlPr defaultSize="0" autoFill="0" autoLine="0" autoPict="0">
                <anchor moveWithCells="1">
                  <from>
                    <xdr:col>24</xdr:col>
                    <xdr:colOff>25400</xdr:colOff>
                    <xdr:row>59</xdr:row>
                    <xdr:rowOff>139700</xdr:rowOff>
                  </from>
                  <to>
                    <xdr:col>24</xdr:col>
                    <xdr:colOff>330200</xdr:colOff>
                    <xdr:row>61</xdr:row>
                    <xdr:rowOff>25400</xdr:rowOff>
                  </to>
                </anchor>
              </controlPr>
            </control>
          </mc:Choice>
        </mc:AlternateContent>
        <mc:AlternateContent xmlns:mc="http://schemas.openxmlformats.org/markup-compatibility/2006">
          <mc:Choice Requires="x14">
            <control shapeId="224398" r:id="rId1163" name="Check Box 1166">
              <controlPr defaultSize="0" autoFill="0" autoLine="0" autoPict="0">
                <anchor moveWithCells="1">
                  <from>
                    <xdr:col>24</xdr:col>
                    <xdr:colOff>25400</xdr:colOff>
                    <xdr:row>60</xdr:row>
                    <xdr:rowOff>139700</xdr:rowOff>
                  </from>
                  <to>
                    <xdr:col>24</xdr:col>
                    <xdr:colOff>330200</xdr:colOff>
                    <xdr:row>62</xdr:row>
                    <xdr:rowOff>25400</xdr:rowOff>
                  </to>
                </anchor>
              </controlPr>
            </control>
          </mc:Choice>
        </mc:AlternateContent>
        <mc:AlternateContent xmlns:mc="http://schemas.openxmlformats.org/markup-compatibility/2006">
          <mc:Choice Requires="x14">
            <control shapeId="224399" r:id="rId1164" name="Check Box 1167">
              <controlPr defaultSize="0" autoFill="0" autoLine="0" autoPict="0">
                <anchor moveWithCells="1">
                  <from>
                    <xdr:col>24</xdr:col>
                    <xdr:colOff>25400</xdr:colOff>
                    <xdr:row>61</xdr:row>
                    <xdr:rowOff>139700</xdr:rowOff>
                  </from>
                  <to>
                    <xdr:col>24</xdr:col>
                    <xdr:colOff>330200</xdr:colOff>
                    <xdr:row>63</xdr:row>
                    <xdr:rowOff>25400</xdr:rowOff>
                  </to>
                </anchor>
              </controlPr>
            </control>
          </mc:Choice>
        </mc:AlternateContent>
        <mc:AlternateContent xmlns:mc="http://schemas.openxmlformats.org/markup-compatibility/2006">
          <mc:Choice Requires="x14">
            <control shapeId="224400" r:id="rId1165" name="Check Box 1168">
              <controlPr defaultSize="0" autoFill="0" autoLine="0" autoPict="0">
                <anchor moveWithCells="1">
                  <from>
                    <xdr:col>24</xdr:col>
                    <xdr:colOff>25400</xdr:colOff>
                    <xdr:row>62</xdr:row>
                    <xdr:rowOff>139700</xdr:rowOff>
                  </from>
                  <to>
                    <xdr:col>24</xdr:col>
                    <xdr:colOff>330200</xdr:colOff>
                    <xdr:row>64</xdr:row>
                    <xdr:rowOff>25400</xdr:rowOff>
                  </to>
                </anchor>
              </controlPr>
            </control>
          </mc:Choice>
        </mc:AlternateContent>
        <mc:AlternateContent xmlns:mc="http://schemas.openxmlformats.org/markup-compatibility/2006">
          <mc:Choice Requires="x14">
            <control shapeId="224401" r:id="rId1166" name="Check Box 1169">
              <controlPr defaultSize="0" autoFill="0" autoLine="0" autoPict="0">
                <anchor moveWithCells="1">
                  <from>
                    <xdr:col>24</xdr:col>
                    <xdr:colOff>25400</xdr:colOff>
                    <xdr:row>63</xdr:row>
                    <xdr:rowOff>139700</xdr:rowOff>
                  </from>
                  <to>
                    <xdr:col>24</xdr:col>
                    <xdr:colOff>330200</xdr:colOff>
                    <xdr:row>65</xdr:row>
                    <xdr:rowOff>25400</xdr:rowOff>
                  </to>
                </anchor>
              </controlPr>
            </control>
          </mc:Choice>
        </mc:AlternateContent>
        <mc:AlternateContent xmlns:mc="http://schemas.openxmlformats.org/markup-compatibility/2006">
          <mc:Choice Requires="x14">
            <control shapeId="224402" r:id="rId1167" name="Check Box 1170">
              <controlPr defaultSize="0" autoFill="0" autoLine="0" autoPict="0">
                <anchor moveWithCells="1">
                  <from>
                    <xdr:col>24</xdr:col>
                    <xdr:colOff>25400</xdr:colOff>
                    <xdr:row>64</xdr:row>
                    <xdr:rowOff>139700</xdr:rowOff>
                  </from>
                  <to>
                    <xdr:col>24</xdr:col>
                    <xdr:colOff>330200</xdr:colOff>
                    <xdr:row>66</xdr:row>
                    <xdr:rowOff>25400</xdr:rowOff>
                  </to>
                </anchor>
              </controlPr>
            </control>
          </mc:Choice>
        </mc:AlternateContent>
        <mc:AlternateContent xmlns:mc="http://schemas.openxmlformats.org/markup-compatibility/2006">
          <mc:Choice Requires="x14">
            <control shapeId="224403" r:id="rId1168" name="Check Box 1171">
              <controlPr defaultSize="0" autoFill="0" autoLine="0" autoPict="0">
                <anchor moveWithCells="1">
                  <from>
                    <xdr:col>24</xdr:col>
                    <xdr:colOff>25400</xdr:colOff>
                    <xdr:row>65</xdr:row>
                    <xdr:rowOff>139700</xdr:rowOff>
                  </from>
                  <to>
                    <xdr:col>24</xdr:col>
                    <xdr:colOff>330200</xdr:colOff>
                    <xdr:row>67</xdr:row>
                    <xdr:rowOff>25400</xdr:rowOff>
                  </to>
                </anchor>
              </controlPr>
            </control>
          </mc:Choice>
        </mc:AlternateContent>
        <mc:AlternateContent xmlns:mc="http://schemas.openxmlformats.org/markup-compatibility/2006">
          <mc:Choice Requires="x14">
            <control shapeId="224404" r:id="rId1169" name="Check Box 1172">
              <controlPr defaultSize="0" autoFill="0" autoLine="0" autoPict="0">
                <anchor moveWithCells="1">
                  <from>
                    <xdr:col>24</xdr:col>
                    <xdr:colOff>25400</xdr:colOff>
                    <xdr:row>66</xdr:row>
                    <xdr:rowOff>139700</xdr:rowOff>
                  </from>
                  <to>
                    <xdr:col>24</xdr:col>
                    <xdr:colOff>330200</xdr:colOff>
                    <xdr:row>68</xdr:row>
                    <xdr:rowOff>25400</xdr:rowOff>
                  </to>
                </anchor>
              </controlPr>
            </control>
          </mc:Choice>
        </mc:AlternateContent>
        <mc:AlternateContent xmlns:mc="http://schemas.openxmlformats.org/markup-compatibility/2006">
          <mc:Choice Requires="x14">
            <control shapeId="224405" r:id="rId1170" name="Check Box 1173">
              <controlPr defaultSize="0" autoFill="0" autoLine="0" autoPict="0">
                <anchor moveWithCells="1">
                  <from>
                    <xdr:col>24</xdr:col>
                    <xdr:colOff>25400</xdr:colOff>
                    <xdr:row>67</xdr:row>
                    <xdr:rowOff>139700</xdr:rowOff>
                  </from>
                  <to>
                    <xdr:col>24</xdr:col>
                    <xdr:colOff>330200</xdr:colOff>
                    <xdr:row>69</xdr:row>
                    <xdr:rowOff>25400</xdr:rowOff>
                  </to>
                </anchor>
              </controlPr>
            </control>
          </mc:Choice>
        </mc:AlternateContent>
        <mc:AlternateContent xmlns:mc="http://schemas.openxmlformats.org/markup-compatibility/2006">
          <mc:Choice Requires="x14">
            <control shapeId="224406" r:id="rId1171" name="Check Box 1174">
              <controlPr defaultSize="0" autoFill="0" autoLine="0" autoPict="0">
                <anchor moveWithCells="1">
                  <from>
                    <xdr:col>24</xdr:col>
                    <xdr:colOff>25400</xdr:colOff>
                    <xdr:row>68</xdr:row>
                    <xdr:rowOff>139700</xdr:rowOff>
                  </from>
                  <to>
                    <xdr:col>24</xdr:col>
                    <xdr:colOff>330200</xdr:colOff>
                    <xdr:row>70</xdr:row>
                    <xdr:rowOff>25400</xdr:rowOff>
                  </to>
                </anchor>
              </controlPr>
            </control>
          </mc:Choice>
        </mc:AlternateContent>
        <mc:AlternateContent xmlns:mc="http://schemas.openxmlformats.org/markup-compatibility/2006">
          <mc:Choice Requires="x14">
            <control shapeId="224407" r:id="rId1172" name="Check Box 1175">
              <controlPr defaultSize="0" autoFill="0" autoLine="0" autoPict="0">
                <anchor moveWithCells="1">
                  <from>
                    <xdr:col>24</xdr:col>
                    <xdr:colOff>25400</xdr:colOff>
                    <xdr:row>69</xdr:row>
                    <xdr:rowOff>139700</xdr:rowOff>
                  </from>
                  <to>
                    <xdr:col>24</xdr:col>
                    <xdr:colOff>330200</xdr:colOff>
                    <xdr:row>71</xdr:row>
                    <xdr:rowOff>25400</xdr:rowOff>
                  </to>
                </anchor>
              </controlPr>
            </control>
          </mc:Choice>
        </mc:AlternateContent>
        <mc:AlternateContent xmlns:mc="http://schemas.openxmlformats.org/markup-compatibility/2006">
          <mc:Choice Requires="x14">
            <control shapeId="224408" r:id="rId1173" name="Check Box 1176">
              <controlPr defaultSize="0" autoFill="0" autoLine="0" autoPict="0">
                <anchor moveWithCells="1">
                  <from>
                    <xdr:col>24</xdr:col>
                    <xdr:colOff>25400</xdr:colOff>
                    <xdr:row>70</xdr:row>
                    <xdr:rowOff>139700</xdr:rowOff>
                  </from>
                  <to>
                    <xdr:col>24</xdr:col>
                    <xdr:colOff>330200</xdr:colOff>
                    <xdr:row>72</xdr:row>
                    <xdr:rowOff>25400</xdr:rowOff>
                  </to>
                </anchor>
              </controlPr>
            </control>
          </mc:Choice>
        </mc:AlternateContent>
        <mc:AlternateContent xmlns:mc="http://schemas.openxmlformats.org/markup-compatibility/2006">
          <mc:Choice Requires="x14">
            <control shapeId="224409" r:id="rId1174" name="Check Box 1177">
              <controlPr defaultSize="0" autoFill="0" autoLine="0" autoPict="0">
                <anchor moveWithCells="1">
                  <from>
                    <xdr:col>24</xdr:col>
                    <xdr:colOff>25400</xdr:colOff>
                    <xdr:row>71</xdr:row>
                    <xdr:rowOff>139700</xdr:rowOff>
                  </from>
                  <to>
                    <xdr:col>24</xdr:col>
                    <xdr:colOff>330200</xdr:colOff>
                    <xdr:row>73</xdr:row>
                    <xdr:rowOff>25400</xdr:rowOff>
                  </to>
                </anchor>
              </controlPr>
            </control>
          </mc:Choice>
        </mc:AlternateContent>
        <mc:AlternateContent xmlns:mc="http://schemas.openxmlformats.org/markup-compatibility/2006">
          <mc:Choice Requires="x14">
            <control shapeId="224410" r:id="rId1175" name="Check Box 1178">
              <controlPr defaultSize="0" autoFill="0" autoLine="0" autoPict="0">
                <anchor moveWithCells="1">
                  <from>
                    <xdr:col>24</xdr:col>
                    <xdr:colOff>25400</xdr:colOff>
                    <xdr:row>72</xdr:row>
                    <xdr:rowOff>139700</xdr:rowOff>
                  </from>
                  <to>
                    <xdr:col>24</xdr:col>
                    <xdr:colOff>330200</xdr:colOff>
                    <xdr:row>74</xdr:row>
                    <xdr:rowOff>25400</xdr:rowOff>
                  </to>
                </anchor>
              </controlPr>
            </control>
          </mc:Choice>
        </mc:AlternateContent>
        <mc:AlternateContent xmlns:mc="http://schemas.openxmlformats.org/markup-compatibility/2006">
          <mc:Choice Requires="x14">
            <control shapeId="224411" r:id="rId1176" name="Check Box 1179">
              <controlPr defaultSize="0" autoFill="0" autoLine="0" autoPict="0">
                <anchor moveWithCells="1">
                  <from>
                    <xdr:col>24</xdr:col>
                    <xdr:colOff>25400</xdr:colOff>
                    <xdr:row>73</xdr:row>
                    <xdr:rowOff>139700</xdr:rowOff>
                  </from>
                  <to>
                    <xdr:col>24</xdr:col>
                    <xdr:colOff>330200</xdr:colOff>
                    <xdr:row>75</xdr:row>
                    <xdr:rowOff>25400</xdr:rowOff>
                  </to>
                </anchor>
              </controlPr>
            </control>
          </mc:Choice>
        </mc:AlternateContent>
        <mc:AlternateContent xmlns:mc="http://schemas.openxmlformats.org/markup-compatibility/2006">
          <mc:Choice Requires="x14">
            <control shapeId="224412" r:id="rId1177" name="Check Box 1180">
              <controlPr defaultSize="0" autoFill="0" autoLine="0" autoPict="0">
                <anchor moveWithCells="1">
                  <from>
                    <xdr:col>24</xdr:col>
                    <xdr:colOff>25400</xdr:colOff>
                    <xdr:row>74</xdr:row>
                    <xdr:rowOff>139700</xdr:rowOff>
                  </from>
                  <to>
                    <xdr:col>24</xdr:col>
                    <xdr:colOff>330200</xdr:colOff>
                    <xdr:row>76</xdr:row>
                    <xdr:rowOff>25400</xdr:rowOff>
                  </to>
                </anchor>
              </controlPr>
            </control>
          </mc:Choice>
        </mc:AlternateContent>
        <mc:AlternateContent xmlns:mc="http://schemas.openxmlformats.org/markup-compatibility/2006">
          <mc:Choice Requires="x14">
            <control shapeId="224413" r:id="rId1178" name="Check Box 1181">
              <controlPr defaultSize="0" autoFill="0" autoLine="0" autoPict="0">
                <anchor moveWithCells="1">
                  <from>
                    <xdr:col>24</xdr:col>
                    <xdr:colOff>25400</xdr:colOff>
                    <xdr:row>75</xdr:row>
                    <xdr:rowOff>139700</xdr:rowOff>
                  </from>
                  <to>
                    <xdr:col>24</xdr:col>
                    <xdr:colOff>330200</xdr:colOff>
                    <xdr:row>77</xdr:row>
                    <xdr:rowOff>25400</xdr:rowOff>
                  </to>
                </anchor>
              </controlPr>
            </control>
          </mc:Choice>
        </mc:AlternateContent>
        <mc:AlternateContent xmlns:mc="http://schemas.openxmlformats.org/markup-compatibility/2006">
          <mc:Choice Requires="x14">
            <control shapeId="224414" r:id="rId1179" name="Check Box 1182">
              <controlPr defaultSize="0" autoFill="0" autoLine="0" autoPict="0">
                <anchor moveWithCells="1">
                  <from>
                    <xdr:col>24</xdr:col>
                    <xdr:colOff>25400</xdr:colOff>
                    <xdr:row>76</xdr:row>
                    <xdr:rowOff>139700</xdr:rowOff>
                  </from>
                  <to>
                    <xdr:col>24</xdr:col>
                    <xdr:colOff>330200</xdr:colOff>
                    <xdr:row>78</xdr:row>
                    <xdr:rowOff>25400</xdr:rowOff>
                  </to>
                </anchor>
              </controlPr>
            </control>
          </mc:Choice>
        </mc:AlternateContent>
        <mc:AlternateContent xmlns:mc="http://schemas.openxmlformats.org/markup-compatibility/2006">
          <mc:Choice Requires="x14">
            <control shapeId="224415" r:id="rId1180" name="Check Box 1183">
              <controlPr defaultSize="0" autoFill="0" autoLine="0" autoPict="0">
                <anchor moveWithCells="1">
                  <from>
                    <xdr:col>24</xdr:col>
                    <xdr:colOff>25400</xdr:colOff>
                    <xdr:row>77</xdr:row>
                    <xdr:rowOff>139700</xdr:rowOff>
                  </from>
                  <to>
                    <xdr:col>24</xdr:col>
                    <xdr:colOff>330200</xdr:colOff>
                    <xdr:row>79</xdr:row>
                    <xdr:rowOff>25400</xdr:rowOff>
                  </to>
                </anchor>
              </controlPr>
            </control>
          </mc:Choice>
        </mc:AlternateContent>
        <mc:AlternateContent xmlns:mc="http://schemas.openxmlformats.org/markup-compatibility/2006">
          <mc:Choice Requires="x14">
            <control shapeId="224416" r:id="rId1181" name="Check Box 1184">
              <controlPr defaultSize="0" autoFill="0" autoLine="0" autoPict="0">
                <anchor moveWithCells="1">
                  <from>
                    <xdr:col>24</xdr:col>
                    <xdr:colOff>25400</xdr:colOff>
                    <xdr:row>78</xdr:row>
                    <xdr:rowOff>139700</xdr:rowOff>
                  </from>
                  <to>
                    <xdr:col>24</xdr:col>
                    <xdr:colOff>330200</xdr:colOff>
                    <xdr:row>80</xdr:row>
                    <xdr:rowOff>25400</xdr:rowOff>
                  </to>
                </anchor>
              </controlPr>
            </control>
          </mc:Choice>
        </mc:AlternateContent>
        <mc:AlternateContent xmlns:mc="http://schemas.openxmlformats.org/markup-compatibility/2006">
          <mc:Choice Requires="x14">
            <control shapeId="224417" r:id="rId1182" name="Check Box 1185">
              <controlPr defaultSize="0" autoFill="0" autoLine="0" autoPict="0">
                <anchor moveWithCells="1">
                  <from>
                    <xdr:col>24</xdr:col>
                    <xdr:colOff>25400</xdr:colOff>
                    <xdr:row>79</xdr:row>
                    <xdr:rowOff>139700</xdr:rowOff>
                  </from>
                  <to>
                    <xdr:col>24</xdr:col>
                    <xdr:colOff>330200</xdr:colOff>
                    <xdr:row>81</xdr:row>
                    <xdr:rowOff>25400</xdr:rowOff>
                  </to>
                </anchor>
              </controlPr>
            </control>
          </mc:Choice>
        </mc:AlternateContent>
        <mc:AlternateContent xmlns:mc="http://schemas.openxmlformats.org/markup-compatibility/2006">
          <mc:Choice Requires="x14">
            <control shapeId="224418" r:id="rId1183" name="Check Box 1186">
              <controlPr defaultSize="0" autoFill="0" autoLine="0" autoPict="0">
                <anchor moveWithCells="1">
                  <from>
                    <xdr:col>24</xdr:col>
                    <xdr:colOff>25400</xdr:colOff>
                    <xdr:row>80</xdr:row>
                    <xdr:rowOff>139700</xdr:rowOff>
                  </from>
                  <to>
                    <xdr:col>24</xdr:col>
                    <xdr:colOff>330200</xdr:colOff>
                    <xdr:row>82</xdr:row>
                    <xdr:rowOff>25400</xdr:rowOff>
                  </to>
                </anchor>
              </controlPr>
            </control>
          </mc:Choice>
        </mc:AlternateContent>
        <mc:AlternateContent xmlns:mc="http://schemas.openxmlformats.org/markup-compatibility/2006">
          <mc:Choice Requires="x14">
            <control shapeId="224419" r:id="rId1184" name="Check Box 1187">
              <controlPr defaultSize="0" autoFill="0" autoLine="0" autoPict="0">
                <anchor moveWithCells="1">
                  <from>
                    <xdr:col>24</xdr:col>
                    <xdr:colOff>25400</xdr:colOff>
                    <xdr:row>81</xdr:row>
                    <xdr:rowOff>139700</xdr:rowOff>
                  </from>
                  <to>
                    <xdr:col>24</xdr:col>
                    <xdr:colOff>330200</xdr:colOff>
                    <xdr:row>83</xdr:row>
                    <xdr:rowOff>25400</xdr:rowOff>
                  </to>
                </anchor>
              </controlPr>
            </control>
          </mc:Choice>
        </mc:AlternateContent>
        <mc:AlternateContent xmlns:mc="http://schemas.openxmlformats.org/markup-compatibility/2006">
          <mc:Choice Requires="x14">
            <control shapeId="224420" r:id="rId1185" name="Check Box 1188">
              <controlPr defaultSize="0" autoFill="0" autoLine="0" autoPict="0">
                <anchor moveWithCells="1">
                  <from>
                    <xdr:col>24</xdr:col>
                    <xdr:colOff>25400</xdr:colOff>
                    <xdr:row>82</xdr:row>
                    <xdr:rowOff>139700</xdr:rowOff>
                  </from>
                  <to>
                    <xdr:col>24</xdr:col>
                    <xdr:colOff>330200</xdr:colOff>
                    <xdr:row>84</xdr:row>
                    <xdr:rowOff>25400</xdr:rowOff>
                  </to>
                </anchor>
              </controlPr>
            </control>
          </mc:Choice>
        </mc:AlternateContent>
        <mc:AlternateContent xmlns:mc="http://schemas.openxmlformats.org/markup-compatibility/2006">
          <mc:Choice Requires="x14">
            <control shapeId="224421" r:id="rId1186" name="Check Box 1189">
              <controlPr defaultSize="0" autoFill="0" autoLine="0" autoPict="0">
                <anchor moveWithCells="1">
                  <from>
                    <xdr:col>24</xdr:col>
                    <xdr:colOff>25400</xdr:colOff>
                    <xdr:row>83</xdr:row>
                    <xdr:rowOff>139700</xdr:rowOff>
                  </from>
                  <to>
                    <xdr:col>24</xdr:col>
                    <xdr:colOff>330200</xdr:colOff>
                    <xdr:row>85</xdr:row>
                    <xdr:rowOff>25400</xdr:rowOff>
                  </to>
                </anchor>
              </controlPr>
            </control>
          </mc:Choice>
        </mc:AlternateContent>
        <mc:AlternateContent xmlns:mc="http://schemas.openxmlformats.org/markup-compatibility/2006">
          <mc:Choice Requires="x14">
            <control shapeId="224422" r:id="rId1187" name="Check Box 1190">
              <controlPr defaultSize="0" autoFill="0" autoLine="0" autoPict="0">
                <anchor moveWithCells="1">
                  <from>
                    <xdr:col>24</xdr:col>
                    <xdr:colOff>25400</xdr:colOff>
                    <xdr:row>84</xdr:row>
                    <xdr:rowOff>139700</xdr:rowOff>
                  </from>
                  <to>
                    <xdr:col>24</xdr:col>
                    <xdr:colOff>330200</xdr:colOff>
                    <xdr:row>86</xdr:row>
                    <xdr:rowOff>25400</xdr:rowOff>
                  </to>
                </anchor>
              </controlPr>
            </control>
          </mc:Choice>
        </mc:AlternateContent>
        <mc:AlternateContent xmlns:mc="http://schemas.openxmlformats.org/markup-compatibility/2006">
          <mc:Choice Requires="x14">
            <control shapeId="224423" r:id="rId1188" name="Check Box 1191">
              <controlPr defaultSize="0" autoFill="0" autoLine="0" autoPict="0">
                <anchor moveWithCells="1">
                  <from>
                    <xdr:col>24</xdr:col>
                    <xdr:colOff>25400</xdr:colOff>
                    <xdr:row>85</xdr:row>
                    <xdr:rowOff>139700</xdr:rowOff>
                  </from>
                  <to>
                    <xdr:col>24</xdr:col>
                    <xdr:colOff>330200</xdr:colOff>
                    <xdr:row>87</xdr:row>
                    <xdr:rowOff>25400</xdr:rowOff>
                  </to>
                </anchor>
              </controlPr>
            </control>
          </mc:Choice>
        </mc:AlternateContent>
        <mc:AlternateContent xmlns:mc="http://schemas.openxmlformats.org/markup-compatibility/2006">
          <mc:Choice Requires="x14">
            <control shapeId="224424" r:id="rId1189" name="Check Box 1192">
              <controlPr defaultSize="0" autoFill="0" autoLine="0" autoPict="0">
                <anchor moveWithCells="1">
                  <from>
                    <xdr:col>24</xdr:col>
                    <xdr:colOff>25400</xdr:colOff>
                    <xdr:row>86</xdr:row>
                    <xdr:rowOff>139700</xdr:rowOff>
                  </from>
                  <to>
                    <xdr:col>24</xdr:col>
                    <xdr:colOff>330200</xdr:colOff>
                    <xdr:row>88</xdr:row>
                    <xdr:rowOff>25400</xdr:rowOff>
                  </to>
                </anchor>
              </controlPr>
            </control>
          </mc:Choice>
        </mc:AlternateContent>
        <mc:AlternateContent xmlns:mc="http://schemas.openxmlformats.org/markup-compatibility/2006">
          <mc:Choice Requires="x14">
            <control shapeId="224425" r:id="rId1190" name="Check Box 1193">
              <controlPr defaultSize="0" autoFill="0" autoLine="0" autoPict="0">
                <anchor moveWithCells="1">
                  <from>
                    <xdr:col>24</xdr:col>
                    <xdr:colOff>25400</xdr:colOff>
                    <xdr:row>87</xdr:row>
                    <xdr:rowOff>139700</xdr:rowOff>
                  </from>
                  <to>
                    <xdr:col>24</xdr:col>
                    <xdr:colOff>330200</xdr:colOff>
                    <xdr:row>89</xdr:row>
                    <xdr:rowOff>25400</xdr:rowOff>
                  </to>
                </anchor>
              </controlPr>
            </control>
          </mc:Choice>
        </mc:AlternateContent>
        <mc:AlternateContent xmlns:mc="http://schemas.openxmlformats.org/markup-compatibility/2006">
          <mc:Choice Requires="x14">
            <control shapeId="224426" r:id="rId1191" name="Check Box 1194">
              <controlPr defaultSize="0" autoFill="0" autoLine="0" autoPict="0">
                <anchor moveWithCells="1">
                  <from>
                    <xdr:col>24</xdr:col>
                    <xdr:colOff>25400</xdr:colOff>
                    <xdr:row>88</xdr:row>
                    <xdr:rowOff>139700</xdr:rowOff>
                  </from>
                  <to>
                    <xdr:col>24</xdr:col>
                    <xdr:colOff>330200</xdr:colOff>
                    <xdr:row>90</xdr:row>
                    <xdr:rowOff>25400</xdr:rowOff>
                  </to>
                </anchor>
              </controlPr>
            </control>
          </mc:Choice>
        </mc:AlternateContent>
        <mc:AlternateContent xmlns:mc="http://schemas.openxmlformats.org/markup-compatibility/2006">
          <mc:Choice Requires="x14">
            <control shapeId="224427" r:id="rId1192" name="Check Box 1195">
              <controlPr defaultSize="0" autoFill="0" autoLine="0" autoPict="0">
                <anchor moveWithCells="1">
                  <from>
                    <xdr:col>24</xdr:col>
                    <xdr:colOff>25400</xdr:colOff>
                    <xdr:row>89</xdr:row>
                    <xdr:rowOff>139700</xdr:rowOff>
                  </from>
                  <to>
                    <xdr:col>24</xdr:col>
                    <xdr:colOff>330200</xdr:colOff>
                    <xdr:row>91</xdr:row>
                    <xdr:rowOff>25400</xdr:rowOff>
                  </to>
                </anchor>
              </controlPr>
            </control>
          </mc:Choice>
        </mc:AlternateContent>
        <mc:AlternateContent xmlns:mc="http://schemas.openxmlformats.org/markup-compatibility/2006">
          <mc:Choice Requires="x14">
            <control shapeId="224428" r:id="rId1193" name="Check Box 1196">
              <controlPr defaultSize="0" autoFill="0" autoLine="0" autoPict="0">
                <anchor moveWithCells="1">
                  <from>
                    <xdr:col>24</xdr:col>
                    <xdr:colOff>25400</xdr:colOff>
                    <xdr:row>90</xdr:row>
                    <xdr:rowOff>139700</xdr:rowOff>
                  </from>
                  <to>
                    <xdr:col>24</xdr:col>
                    <xdr:colOff>330200</xdr:colOff>
                    <xdr:row>92</xdr:row>
                    <xdr:rowOff>25400</xdr:rowOff>
                  </to>
                </anchor>
              </controlPr>
            </control>
          </mc:Choice>
        </mc:AlternateContent>
        <mc:AlternateContent xmlns:mc="http://schemas.openxmlformats.org/markup-compatibility/2006">
          <mc:Choice Requires="x14">
            <control shapeId="224429" r:id="rId1194" name="Check Box 1197">
              <controlPr defaultSize="0" autoFill="0" autoLine="0" autoPict="0">
                <anchor moveWithCells="1">
                  <from>
                    <xdr:col>24</xdr:col>
                    <xdr:colOff>25400</xdr:colOff>
                    <xdr:row>91</xdr:row>
                    <xdr:rowOff>139700</xdr:rowOff>
                  </from>
                  <to>
                    <xdr:col>24</xdr:col>
                    <xdr:colOff>330200</xdr:colOff>
                    <xdr:row>93</xdr:row>
                    <xdr:rowOff>25400</xdr:rowOff>
                  </to>
                </anchor>
              </controlPr>
            </control>
          </mc:Choice>
        </mc:AlternateContent>
        <mc:AlternateContent xmlns:mc="http://schemas.openxmlformats.org/markup-compatibility/2006">
          <mc:Choice Requires="x14">
            <control shapeId="224430" r:id="rId1195" name="Check Box 1198">
              <controlPr defaultSize="0" autoFill="0" autoLine="0" autoPict="0">
                <anchor moveWithCells="1">
                  <from>
                    <xdr:col>24</xdr:col>
                    <xdr:colOff>25400</xdr:colOff>
                    <xdr:row>92</xdr:row>
                    <xdr:rowOff>139700</xdr:rowOff>
                  </from>
                  <to>
                    <xdr:col>24</xdr:col>
                    <xdr:colOff>330200</xdr:colOff>
                    <xdr:row>94</xdr:row>
                    <xdr:rowOff>25400</xdr:rowOff>
                  </to>
                </anchor>
              </controlPr>
            </control>
          </mc:Choice>
        </mc:AlternateContent>
        <mc:AlternateContent xmlns:mc="http://schemas.openxmlformats.org/markup-compatibility/2006">
          <mc:Choice Requires="x14">
            <control shapeId="224431" r:id="rId1196" name="Check Box 1199">
              <controlPr defaultSize="0" autoFill="0" autoLine="0" autoPict="0">
                <anchor moveWithCells="1">
                  <from>
                    <xdr:col>24</xdr:col>
                    <xdr:colOff>25400</xdr:colOff>
                    <xdr:row>93</xdr:row>
                    <xdr:rowOff>139700</xdr:rowOff>
                  </from>
                  <to>
                    <xdr:col>24</xdr:col>
                    <xdr:colOff>330200</xdr:colOff>
                    <xdr:row>95</xdr:row>
                    <xdr:rowOff>25400</xdr:rowOff>
                  </to>
                </anchor>
              </controlPr>
            </control>
          </mc:Choice>
        </mc:AlternateContent>
        <mc:AlternateContent xmlns:mc="http://schemas.openxmlformats.org/markup-compatibility/2006">
          <mc:Choice Requires="x14">
            <control shapeId="224432" r:id="rId1197" name="Check Box 1200">
              <controlPr defaultSize="0" autoFill="0" autoLine="0" autoPict="0">
                <anchor moveWithCells="1">
                  <from>
                    <xdr:col>24</xdr:col>
                    <xdr:colOff>25400</xdr:colOff>
                    <xdr:row>94</xdr:row>
                    <xdr:rowOff>139700</xdr:rowOff>
                  </from>
                  <to>
                    <xdr:col>24</xdr:col>
                    <xdr:colOff>330200</xdr:colOff>
                    <xdr:row>96</xdr:row>
                    <xdr:rowOff>25400</xdr:rowOff>
                  </to>
                </anchor>
              </controlPr>
            </control>
          </mc:Choice>
        </mc:AlternateContent>
        <mc:AlternateContent xmlns:mc="http://schemas.openxmlformats.org/markup-compatibility/2006">
          <mc:Choice Requires="x14">
            <control shapeId="224433" r:id="rId1198" name="Check Box 1201">
              <controlPr defaultSize="0" autoFill="0" autoLine="0" autoPict="0">
                <anchor moveWithCells="1">
                  <from>
                    <xdr:col>24</xdr:col>
                    <xdr:colOff>25400</xdr:colOff>
                    <xdr:row>95</xdr:row>
                    <xdr:rowOff>139700</xdr:rowOff>
                  </from>
                  <to>
                    <xdr:col>24</xdr:col>
                    <xdr:colOff>330200</xdr:colOff>
                    <xdr:row>97</xdr:row>
                    <xdr:rowOff>25400</xdr:rowOff>
                  </to>
                </anchor>
              </controlPr>
            </control>
          </mc:Choice>
        </mc:AlternateContent>
        <mc:AlternateContent xmlns:mc="http://schemas.openxmlformats.org/markup-compatibility/2006">
          <mc:Choice Requires="x14">
            <control shapeId="224434" r:id="rId1199" name="Check Box 1202">
              <controlPr defaultSize="0" autoFill="0" autoLine="0" autoPict="0">
                <anchor moveWithCells="1">
                  <from>
                    <xdr:col>24</xdr:col>
                    <xdr:colOff>25400</xdr:colOff>
                    <xdr:row>96</xdr:row>
                    <xdr:rowOff>139700</xdr:rowOff>
                  </from>
                  <to>
                    <xdr:col>24</xdr:col>
                    <xdr:colOff>330200</xdr:colOff>
                    <xdr:row>98</xdr:row>
                    <xdr:rowOff>25400</xdr:rowOff>
                  </to>
                </anchor>
              </controlPr>
            </control>
          </mc:Choice>
        </mc:AlternateContent>
        <mc:AlternateContent xmlns:mc="http://schemas.openxmlformats.org/markup-compatibility/2006">
          <mc:Choice Requires="x14">
            <control shapeId="224435" r:id="rId1200" name="Check Box 1203">
              <controlPr defaultSize="0" autoFill="0" autoLine="0" autoPict="0">
                <anchor moveWithCells="1">
                  <from>
                    <xdr:col>24</xdr:col>
                    <xdr:colOff>25400</xdr:colOff>
                    <xdr:row>97</xdr:row>
                    <xdr:rowOff>139700</xdr:rowOff>
                  </from>
                  <to>
                    <xdr:col>24</xdr:col>
                    <xdr:colOff>330200</xdr:colOff>
                    <xdr:row>99</xdr:row>
                    <xdr:rowOff>25400</xdr:rowOff>
                  </to>
                </anchor>
              </controlPr>
            </control>
          </mc:Choice>
        </mc:AlternateContent>
        <mc:AlternateContent xmlns:mc="http://schemas.openxmlformats.org/markup-compatibility/2006">
          <mc:Choice Requires="x14">
            <control shapeId="224436" r:id="rId1201" name="Check Box 1204">
              <controlPr defaultSize="0" autoFill="0" autoLine="0" autoPict="0">
                <anchor moveWithCells="1">
                  <from>
                    <xdr:col>24</xdr:col>
                    <xdr:colOff>25400</xdr:colOff>
                    <xdr:row>98</xdr:row>
                    <xdr:rowOff>139700</xdr:rowOff>
                  </from>
                  <to>
                    <xdr:col>24</xdr:col>
                    <xdr:colOff>330200</xdr:colOff>
                    <xdr:row>100</xdr:row>
                    <xdr:rowOff>25400</xdr:rowOff>
                  </to>
                </anchor>
              </controlPr>
            </control>
          </mc:Choice>
        </mc:AlternateContent>
        <mc:AlternateContent xmlns:mc="http://schemas.openxmlformats.org/markup-compatibility/2006">
          <mc:Choice Requires="x14">
            <control shapeId="224437" r:id="rId1202" name="Check Box 1205">
              <controlPr defaultSize="0" autoFill="0" autoLine="0" autoPict="0">
                <anchor moveWithCells="1">
                  <from>
                    <xdr:col>24</xdr:col>
                    <xdr:colOff>25400</xdr:colOff>
                    <xdr:row>99</xdr:row>
                    <xdr:rowOff>139700</xdr:rowOff>
                  </from>
                  <to>
                    <xdr:col>24</xdr:col>
                    <xdr:colOff>330200</xdr:colOff>
                    <xdr:row>101</xdr:row>
                    <xdr:rowOff>25400</xdr:rowOff>
                  </to>
                </anchor>
              </controlPr>
            </control>
          </mc:Choice>
        </mc:AlternateContent>
        <mc:AlternateContent xmlns:mc="http://schemas.openxmlformats.org/markup-compatibility/2006">
          <mc:Choice Requires="x14">
            <control shapeId="224438" r:id="rId1203" name="Check Box 1206">
              <controlPr defaultSize="0" autoFill="0" autoLine="0" autoPict="0">
                <anchor moveWithCells="1">
                  <from>
                    <xdr:col>24</xdr:col>
                    <xdr:colOff>25400</xdr:colOff>
                    <xdr:row>100</xdr:row>
                    <xdr:rowOff>139700</xdr:rowOff>
                  </from>
                  <to>
                    <xdr:col>24</xdr:col>
                    <xdr:colOff>330200</xdr:colOff>
                    <xdr:row>102</xdr:row>
                    <xdr:rowOff>25400</xdr:rowOff>
                  </to>
                </anchor>
              </controlPr>
            </control>
          </mc:Choice>
        </mc:AlternateContent>
        <mc:AlternateContent xmlns:mc="http://schemas.openxmlformats.org/markup-compatibility/2006">
          <mc:Choice Requires="x14">
            <control shapeId="224439" r:id="rId1204" name="Check Box 1207">
              <controlPr defaultSize="0" autoFill="0" autoLine="0" autoPict="0">
                <anchor moveWithCells="1">
                  <from>
                    <xdr:col>24</xdr:col>
                    <xdr:colOff>25400</xdr:colOff>
                    <xdr:row>101</xdr:row>
                    <xdr:rowOff>139700</xdr:rowOff>
                  </from>
                  <to>
                    <xdr:col>24</xdr:col>
                    <xdr:colOff>330200</xdr:colOff>
                    <xdr:row>103</xdr:row>
                    <xdr:rowOff>25400</xdr:rowOff>
                  </to>
                </anchor>
              </controlPr>
            </control>
          </mc:Choice>
        </mc:AlternateContent>
        <mc:AlternateContent xmlns:mc="http://schemas.openxmlformats.org/markup-compatibility/2006">
          <mc:Choice Requires="x14">
            <control shapeId="224440" r:id="rId1205" name="Check Box 1208">
              <controlPr defaultSize="0" autoFill="0" autoLine="0" autoPict="0">
                <anchor moveWithCells="1">
                  <from>
                    <xdr:col>25</xdr:col>
                    <xdr:colOff>25400</xdr:colOff>
                    <xdr:row>2</xdr:row>
                    <xdr:rowOff>152400</xdr:rowOff>
                  </from>
                  <to>
                    <xdr:col>25</xdr:col>
                    <xdr:colOff>330200</xdr:colOff>
                    <xdr:row>3</xdr:row>
                    <xdr:rowOff>152400</xdr:rowOff>
                  </to>
                </anchor>
              </controlPr>
            </control>
          </mc:Choice>
        </mc:AlternateContent>
        <mc:AlternateContent xmlns:mc="http://schemas.openxmlformats.org/markup-compatibility/2006">
          <mc:Choice Requires="x14">
            <control shapeId="224441" r:id="rId1206" name="Check Box 1209">
              <controlPr defaultSize="0" autoFill="0" autoLine="0" autoPict="0">
                <anchor moveWithCells="1">
                  <from>
                    <xdr:col>25</xdr:col>
                    <xdr:colOff>25400</xdr:colOff>
                    <xdr:row>3</xdr:row>
                    <xdr:rowOff>139700</xdr:rowOff>
                  </from>
                  <to>
                    <xdr:col>25</xdr:col>
                    <xdr:colOff>330200</xdr:colOff>
                    <xdr:row>5</xdr:row>
                    <xdr:rowOff>25400</xdr:rowOff>
                  </to>
                </anchor>
              </controlPr>
            </control>
          </mc:Choice>
        </mc:AlternateContent>
        <mc:AlternateContent xmlns:mc="http://schemas.openxmlformats.org/markup-compatibility/2006">
          <mc:Choice Requires="x14">
            <control shapeId="224442" r:id="rId1207" name="Check Box 1210">
              <controlPr defaultSize="0" autoFill="0" autoLine="0" autoPict="0">
                <anchor moveWithCells="1">
                  <from>
                    <xdr:col>25</xdr:col>
                    <xdr:colOff>25400</xdr:colOff>
                    <xdr:row>4</xdr:row>
                    <xdr:rowOff>139700</xdr:rowOff>
                  </from>
                  <to>
                    <xdr:col>25</xdr:col>
                    <xdr:colOff>330200</xdr:colOff>
                    <xdr:row>6</xdr:row>
                    <xdr:rowOff>25400</xdr:rowOff>
                  </to>
                </anchor>
              </controlPr>
            </control>
          </mc:Choice>
        </mc:AlternateContent>
        <mc:AlternateContent xmlns:mc="http://schemas.openxmlformats.org/markup-compatibility/2006">
          <mc:Choice Requires="x14">
            <control shapeId="224443" r:id="rId1208" name="Check Box 1211">
              <controlPr defaultSize="0" autoFill="0" autoLine="0" autoPict="0">
                <anchor moveWithCells="1">
                  <from>
                    <xdr:col>25</xdr:col>
                    <xdr:colOff>25400</xdr:colOff>
                    <xdr:row>5</xdr:row>
                    <xdr:rowOff>139700</xdr:rowOff>
                  </from>
                  <to>
                    <xdr:col>25</xdr:col>
                    <xdr:colOff>330200</xdr:colOff>
                    <xdr:row>7</xdr:row>
                    <xdr:rowOff>25400</xdr:rowOff>
                  </to>
                </anchor>
              </controlPr>
            </control>
          </mc:Choice>
        </mc:AlternateContent>
        <mc:AlternateContent xmlns:mc="http://schemas.openxmlformats.org/markup-compatibility/2006">
          <mc:Choice Requires="x14">
            <control shapeId="224444" r:id="rId1209" name="Check Box 1212">
              <controlPr defaultSize="0" autoFill="0" autoLine="0" autoPict="0">
                <anchor moveWithCells="1">
                  <from>
                    <xdr:col>25</xdr:col>
                    <xdr:colOff>25400</xdr:colOff>
                    <xdr:row>6</xdr:row>
                    <xdr:rowOff>139700</xdr:rowOff>
                  </from>
                  <to>
                    <xdr:col>25</xdr:col>
                    <xdr:colOff>330200</xdr:colOff>
                    <xdr:row>8</xdr:row>
                    <xdr:rowOff>25400</xdr:rowOff>
                  </to>
                </anchor>
              </controlPr>
            </control>
          </mc:Choice>
        </mc:AlternateContent>
        <mc:AlternateContent xmlns:mc="http://schemas.openxmlformats.org/markup-compatibility/2006">
          <mc:Choice Requires="x14">
            <control shapeId="224445" r:id="rId1210" name="Check Box 1213">
              <controlPr defaultSize="0" autoFill="0" autoLine="0" autoPict="0">
                <anchor moveWithCells="1">
                  <from>
                    <xdr:col>25</xdr:col>
                    <xdr:colOff>25400</xdr:colOff>
                    <xdr:row>7</xdr:row>
                    <xdr:rowOff>139700</xdr:rowOff>
                  </from>
                  <to>
                    <xdr:col>25</xdr:col>
                    <xdr:colOff>330200</xdr:colOff>
                    <xdr:row>9</xdr:row>
                    <xdr:rowOff>25400</xdr:rowOff>
                  </to>
                </anchor>
              </controlPr>
            </control>
          </mc:Choice>
        </mc:AlternateContent>
        <mc:AlternateContent xmlns:mc="http://schemas.openxmlformats.org/markup-compatibility/2006">
          <mc:Choice Requires="x14">
            <control shapeId="224446" r:id="rId1211" name="Check Box 1214">
              <controlPr defaultSize="0" autoFill="0" autoLine="0" autoPict="0">
                <anchor moveWithCells="1">
                  <from>
                    <xdr:col>25</xdr:col>
                    <xdr:colOff>25400</xdr:colOff>
                    <xdr:row>8</xdr:row>
                    <xdr:rowOff>139700</xdr:rowOff>
                  </from>
                  <to>
                    <xdr:col>25</xdr:col>
                    <xdr:colOff>330200</xdr:colOff>
                    <xdr:row>10</xdr:row>
                    <xdr:rowOff>25400</xdr:rowOff>
                  </to>
                </anchor>
              </controlPr>
            </control>
          </mc:Choice>
        </mc:AlternateContent>
        <mc:AlternateContent xmlns:mc="http://schemas.openxmlformats.org/markup-compatibility/2006">
          <mc:Choice Requires="x14">
            <control shapeId="224447" r:id="rId1212" name="Check Box 1215">
              <controlPr defaultSize="0" autoFill="0" autoLine="0" autoPict="0">
                <anchor moveWithCells="1">
                  <from>
                    <xdr:col>25</xdr:col>
                    <xdr:colOff>25400</xdr:colOff>
                    <xdr:row>9</xdr:row>
                    <xdr:rowOff>139700</xdr:rowOff>
                  </from>
                  <to>
                    <xdr:col>25</xdr:col>
                    <xdr:colOff>330200</xdr:colOff>
                    <xdr:row>11</xdr:row>
                    <xdr:rowOff>25400</xdr:rowOff>
                  </to>
                </anchor>
              </controlPr>
            </control>
          </mc:Choice>
        </mc:AlternateContent>
        <mc:AlternateContent xmlns:mc="http://schemas.openxmlformats.org/markup-compatibility/2006">
          <mc:Choice Requires="x14">
            <control shapeId="224448" r:id="rId1213" name="Check Box 1216">
              <controlPr defaultSize="0" autoFill="0" autoLine="0" autoPict="0">
                <anchor moveWithCells="1">
                  <from>
                    <xdr:col>25</xdr:col>
                    <xdr:colOff>25400</xdr:colOff>
                    <xdr:row>10</xdr:row>
                    <xdr:rowOff>139700</xdr:rowOff>
                  </from>
                  <to>
                    <xdr:col>25</xdr:col>
                    <xdr:colOff>330200</xdr:colOff>
                    <xdr:row>12</xdr:row>
                    <xdr:rowOff>25400</xdr:rowOff>
                  </to>
                </anchor>
              </controlPr>
            </control>
          </mc:Choice>
        </mc:AlternateContent>
        <mc:AlternateContent xmlns:mc="http://schemas.openxmlformats.org/markup-compatibility/2006">
          <mc:Choice Requires="x14">
            <control shapeId="224449" r:id="rId1214" name="Check Box 1217">
              <controlPr defaultSize="0" autoFill="0" autoLine="0" autoPict="0">
                <anchor moveWithCells="1">
                  <from>
                    <xdr:col>25</xdr:col>
                    <xdr:colOff>25400</xdr:colOff>
                    <xdr:row>11</xdr:row>
                    <xdr:rowOff>139700</xdr:rowOff>
                  </from>
                  <to>
                    <xdr:col>25</xdr:col>
                    <xdr:colOff>330200</xdr:colOff>
                    <xdr:row>13</xdr:row>
                    <xdr:rowOff>25400</xdr:rowOff>
                  </to>
                </anchor>
              </controlPr>
            </control>
          </mc:Choice>
        </mc:AlternateContent>
        <mc:AlternateContent xmlns:mc="http://schemas.openxmlformats.org/markup-compatibility/2006">
          <mc:Choice Requires="x14">
            <control shapeId="224450" r:id="rId1215" name="Check Box 1218">
              <controlPr defaultSize="0" autoFill="0" autoLine="0" autoPict="0">
                <anchor moveWithCells="1">
                  <from>
                    <xdr:col>25</xdr:col>
                    <xdr:colOff>25400</xdr:colOff>
                    <xdr:row>12</xdr:row>
                    <xdr:rowOff>139700</xdr:rowOff>
                  </from>
                  <to>
                    <xdr:col>25</xdr:col>
                    <xdr:colOff>330200</xdr:colOff>
                    <xdr:row>14</xdr:row>
                    <xdr:rowOff>25400</xdr:rowOff>
                  </to>
                </anchor>
              </controlPr>
            </control>
          </mc:Choice>
        </mc:AlternateContent>
        <mc:AlternateContent xmlns:mc="http://schemas.openxmlformats.org/markup-compatibility/2006">
          <mc:Choice Requires="x14">
            <control shapeId="224451" r:id="rId1216" name="Check Box 1219">
              <controlPr defaultSize="0" autoFill="0" autoLine="0" autoPict="0">
                <anchor moveWithCells="1">
                  <from>
                    <xdr:col>25</xdr:col>
                    <xdr:colOff>25400</xdr:colOff>
                    <xdr:row>13</xdr:row>
                    <xdr:rowOff>139700</xdr:rowOff>
                  </from>
                  <to>
                    <xdr:col>25</xdr:col>
                    <xdr:colOff>330200</xdr:colOff>
                    <xdr:row>15</xdr:row>
                    <xdr:rowOff>25400</xdr:rowOff>
                  </to>
                </anchor>
              </controlPr>
            </control>
          </mc:Choice>
        </mc:AlternateContent>
        <mc:AlternateContent xmlns:mc="http://schemas.openxmlformats.org/markup-compatibility/2006">
          <mc:Choice Requires="x14">
            <control shapeId="224452" r:id="rId1217" name="Check Box 1220">
              <controlPr defaultSize="0" autoFill="0" autoLine="0" autoPict="0">
                <anchor moveWithCells="1">
                  <from>
                    <xdr:col>25</xdr:col>
                    <xdr:colOff>25400</xdr:colOff>
                    <xdr:row>14</xdr:row>
                    <xdr:rowOff>139700</xdr:rowOff>
                  </from>
                  <to>
                    <xdr:col>25</xdr:col>
                    <xdr:colOff>330200</xdr:colOff>
                    <xdr:row>16</xdr:row>
                    <xdr:rowOff>25400</xdr:rowOff>
                  </to>
                </anchor>
              </controlPr>
            </control>
          </mc:Choice>
        </mc:AlternateContent>
        <mc:AlternateContent xmlns:mc="http://schemas.openxmlformats.org/markup-compatibility/2006">
          <mc:Choice Requires="x14">
            <control shapeId="224453" r:id="rId1218" name="Check Box 1221">
              <controlPr defaultSize="0" autoFill="0" autoLine="0" autoPict="0">
                <anchor moveWithCells="1">
                  <from>
                    <xdr:col>25</xdr:col>
                    <xdr:colOff>25400</xdr:colOff>
                    <xdr:row>15</xdr:row>
                    <xdr:rowOff>139700</xdr:rowOff>
                  </from>
                  <to>
                    <xdr:col>25</xdr:col>
                    <xdr:colOff>330200</xdr:colOff>
                    <xdr:row>17</xdr:row>
                    <xdr:rowOff>25400</xdr:rowOff>
                  </to>
                </anchor>
              </controlPr>
            </control>
          </mc:Choice>
        </mc:AlternateContent>
        <mc:AlternateContent xmlns:mc="http://schemas.openxmlformats.org/markup-compatibility/2006">
          <mc:Choice Requires="x14">
            <control shapeId="224454" r:id="rId1219" name="Check Box 1222">
              <controlPr defaultSize="0" autoFill="0" autoLine="0" autoPict="0">
                <anchor moveWithCells="1">
                  <from>
                    <xdr:col>25</xdr:col>
                    <xdr:colOff>25400</xdr:colOff>
                    <xdr:row>16</xdr:row>
                    <xdr:rowOff>139700</xdr:rowOff>
                  </from>
                  <to>
                    <xdr:col>25</xdr:col>
                    <xdr:colOff>330200</xdr:colOff>
                    <xdr:row>18</xdr:row>
                    <xdr:rowOff>25400</xdr:rowOff>
                  </to>
                </anchor>
              </controlPr>
            </control>
          </mc:Choice>
        </mc:AlternateContent>
        <mc:AlternateContent xmlns:mc="http://schemas.openxmlformats.org/markup-compatibility/2006">
          <mc:Choice Requires="x14">
            <control shapeId="224455" r:id="rId1220" name="Check Box 1223">
              <controlPr defaultSize="0" autoFill="0" autoLine="0" autoPict="0">
                <anchor moveWithCells="1">
                  <from>
                    <xdr:col>25</xdr:col>
                    <xdr:colOff>25400</xdr:colOff>
                    <xdr:row>17</xdr:row>
                    <xdr:rowOff>139700</xdr:rowOff>
                  </from>
                  <to>
                    <xdr:col>25</xdr:col>
                    <xdr:colOff>330200</xdr:colOff>
                    <xdr:row>19</xdr:row>
                    <xdr:rowOff>25400</xdr:rowOff>
                  </to>
                </anchor>
              </controlPr>
            </control>
          </mc:Choice>
        </mc:AlternateContent>
        <mc:AlternateContent xmlns:mc="http://schemas.openxmlformats.org/markup-compatibility/2006">
          <mc:Choice Requires="x14">
            <control shapeId="224456" r:id="rId1221" name="Check Box 1224">
              <controlPr defaultSize="0" autoFill="0" autoLine="0" autoPict="0">
                <anchor moveWithCells="1">
                  <from>
                    <xdr:col>25</xdr:col>
                    <xdr:colOff>25400</xdr:colOff>
                    <xdr:row>18</xdr:row>
                    <xdr:rowOff>139700</xdr:rowOff>
                  </from>
                  <to>
                    <xdr:col>25</xdr:col>
                    <xdr:colOff>330200</xdr:colOff>
                    <xdr:row>20</xdr:row>
                    <xdr:rowOff>25400</xdr:rowOff>
                  </to>
                </anchor>
              </controlPr>
            </control>
          </mc:Choice>
        </mc:AlternateContent>
        <mc:AlternateContent xmlns:mc="http://schemas.openxmlformats.org/markup-compatibility/2006">
          <mc:Choice Requires="x14">
            <control shapeId="224457" r:id="rId1222" name="Check Box 1225">
              <controlPr defaultSize="0" autoFill="0" autoLine="0" autoPict="0">
                <anchor moveWithCells="1">
                  <from>
                    <xdr:col>25</xdr:col>
                    <xdr:colOff>25400</xdr:colOff>
                    <xdr:row>19</xdr:row>
                    <xdr:rowOff>139700</xdr:rowOff>
                  </from>
                  <to>
                    <xdr:col>25</xdr:col>
                    <xdr:colOff>330200</xdr:colOff>
                    <xdr:row>21</xdr:row>
                    <xdr:rowOff>25400</xdr:rowOff>
                  </to>
                </anchor>
              </controlPr>
            </control>
          </mc:Choice>
        </mc:AlternateContent>
        <mc:AlternateContent xmlns:mc="http://schemas.openxmlformats.org/markup-compatibility/2006">
          <mc:Choice Requires="x14">
            <control shapeId="224458" r:id="rId1223" name="Check Box 1226">
              <controlPr defaultSize="0" autoFill="0" autoLine="0" autoPict="0">
                <anchor moveWithCells="1">
                  <from>
                    <xdr:col>25</xdr:col>
                    <xdr:colOff>25400</xdr:colOff>
                    <xdr:row>20</xdr:row>
                    <xdr:rowOff>139700</xdr:rowOff>
                  </from>
                  <to>
                    <xdr:col>25</xdr:col>
                    <xdr:colOff>330200</xdr:colOff>
                    <xdr:row>22</xdr:row>
                    <xdr:rowOff>25400</xdr:rowOff>
                  </to>
                </anchor>
              </controlPr>
            </control>
          </mc:Choice>
        </mc:AlternateContent>
        <mc:AlternateContent xmlns:mc="http://schemas.openxmlformats.org/markup-compatibility/2006">
          <mc:Choice Requires="x14">
            <control shapeId="224459" r:id="rId1224" name="Check Box 1227">
              <controlPr defaultSize="0" autoFill="0" autoLine="0" autoPict="0">
                <anchor moveWithCells="1">
                  <from>
                    <xdr:col>25</xdr:col>
                    <xdr:colOff>25400</xdr:colOff>
                    <xdr:row>21</xdr:row>
                    <xdr:rowOff>139700</xdr:rowOff>
                  </from>
                  <to>
                    <xdr:col>25</xdr:col>
                    <xdr:colOff>330200</xdr:colOff>
                    <xdr:row>23</xdr:row>
                    <xdr:rowOff>25400</xdr:rowOff>
                  </to>
                </anchor>
              </controlPr>
            </control>
          </mc:Choice>
        </mc:AlternateContent>
        <mc:AlternateContent xmlns:mc="http://schemas.openxmlformats.org/markup-compatibility/2006">
          <mc:Choice Requires="x14">
            <control shapeId="224460" r:id="rId1225" name="Check Box 1228">
              <controlPr defaultSize="0" autoFill="0" autoLine="0" autoPict="0">
                <anchor moveWithCells="1">
                  <from>
                    <xdr:col>25</xdr:col>
                    <xdr:colOff>25400</xdr:colOff>
                    <xdr:row>22</xdr:row>
                    <xdr:rowOff>139700</xdr:rowOff>
                  </from>
                  <to>
                    <xdr:col>25</xdr:col>
                    <xdr:colOff>330200</xdr:colOff>
                    <xdr:row>24</xdr:row>
                    <xdr:rowOff>25400</xdr:rowOff>
                  </to>
                </anchor>
              </controlPr>
            </control>
          </mc:Choice>
        </mc:AlternateContent>
        <mc:AlternateContent xmlns:mc="http://schemas.openxmlformats.org/markup-compatibility/2006">
          <mc:Choice Requires="x14">
            <control shapeId="224461" r:id="rId1226" name="Check Box 1229">
              <controlPr defaultSize="0" autoFill="0" autoLine="0" autoPict="0">
                <anchor moveWithCells="1">
                  <from>
                    <xdr:col>25</xdr:col>
                    <xdr:colOff>25400</xdr:colOff>
                    <xdr:row>23</xdr:row>
                    <xdr:rowOff>139700</xdr:rowOff>
                  </from>
                  <to>
                    <xdr:col>25</xdr:col>
                    <xdr:colOff>330200</xdr:colOff>
                    <xdr:row>25</xdr:row>
                    <xdr:rowOff>25400</xdr:rowOff>
                  </to>
                </anchor>
              </controlPr>
            </control>
          </mc:Choice>
        </mc:AlternateContent>
        <mc:AlternateContent xmlns:mc="http://schemas.openxmlformats.org/markup-compatibility/2006">
          <mc:Choice Requires="x14">
            <control shapeId="224462" r:id="rId1227" name="Check Box 1230">
              <controlPr defaultSize="0" autoFill="0" autoLine="0" autoPict="0">
                <anchor moveWithCells="1">
                  <from>
                    <xdr:col>25</xdr:col>
                    <xdr:colOff>25400</xdr:colOff>
                    <xdr:row>24</xdr:row>
                    <xdr:rowOff>139700</xdr:rowOff>
                  </from>
                  <to>
                    <xdr:col>25</xdr:col>
                    <xdr:colOff>330200</xdr:colOff>
                    <xdr:row>26</xdr:row>
                    <xdr:rowOff>25400</xdr:rowOff>
                  </to>
                </anchor>
              </controlPr>
            </control>
          </mc:Choice>
        </mc:AlternateContent>
        <mc:AlternateContent xmlns:mc="http://schemas.openxmlformats.org/markup-compatibility/2006">
          <mc:Choice Requires="x14">
            <control shapeId="224463" r:id="rId1228" name="Check Box 1231">
              <controlPr defaultSize="0" autoFill="0" autoLine="0" autoPict="0">
                <anchor moveWithCells="1">
                  <from>
                    <xdr:col>25</xdr:col>
                    <xdr:colOff>25400</xdr:colOff>
                    <xdr:row>25</xdr:row>
                    <xdr:rowOff>139700</xdr:rowOff>
                  </from>
                  <to>
                    <xdr:col>25</xdr:col>
                    <xdr:colOff>330200</xdr:colOff>
                    <xdr:row>27</xdr:row>
                    <xdr:rowOff>25400</xdr:rowOff>
                  </to>
                </anchor>
              </controlPr>
            </control>
          </mc:Choice>
        </mc:AlternateContent>
        <mc:AlternateContent xmlns:mc="http://schemas.openxmlformats.org/markup-compatibility/2006">
          <mc:Choice Requires="x14">
            <control shapeId="224464" r:id="rId1229" name="Check Box 1232">
              <controlPr defaultSize="0" autoFill="0" autoLine="0" autoPict="0">
                <anchor moveWithCells="1">
                  <from>
                    <xdr:col>25</xdr:col>
                    <xdr:colOff>25400</xdr:colOff>
                    <xdr:row>26</xdr:row>
                    <xdr:rowOff>139700</xdr:rowOff>
                  </from>
                  <to>
                    <xdr:col>25</xdr:col>
                    <xdr:colOff>330200</xdr:colOff>
                    <xdr:row>28</xdr:row>
                    <xdr:rowOff>25400</xdr:rowOff>
                  </to>
                </anchor>
              </controlPr>
            </control>
          </mc:Choice>
        </mc:AlternateContent>
        <mc:AlternateContent xmlns:mc="http://schemas.openxmlformats.org/markup-compatibility/2006">
          <mc:Choice Requires="x14">
            <control shapeId="224465" r:id="rId1230" name="Check Box 1233">
              <controlPr defaultSize="0" autoFill="0" autoLine="0" autoPict="0">
                <anchor moveWithCells="1">
                  <from>
                    <xdr:col>25</xdr:col>
                    <xdr:colOff>25400</xdr:colOff>
                    <xdr:row>27</xdr:row>
                    <xdr:rowOff>139700</xdr:rowOff>
                  </from>
                  <to>
                    <xdr:col>25</xdr:col>
                    <xdr:colOff>330200</xdr:colOff>
                    <xdr:row>29</xdr:row>
                    <xdr:rowOff>25400</xdr:rowOff>
                  </to>
                </anchor>
              </controlPr>
            </control>
          </mc:Choice>
        </mc:AlternateContent>
        <mc:AlternateContent xmlns:mc="http://schemas.openxmlformats.org/markup-compatibility/2006">
          <mc:Choice Requires="x14">
            <control shapeId="224466" r:id="rId1231" name="Check Box 1234">
              <controlPr defaultSize="0" autoFill="0" autoLine="0" autoPict="0">
                <anchor moveWithCells="1">
                  <from>
                    <xdr:col>25</xdr:col>
                    <xdr:colOff>25400</xdr:colOff>
                    <xdr:row>28</xdr:row>
                    <xdr:rowOff>139700</xdr:rowOff>
                  </from>
                  <to>
                    <xdr:col>25</xdr:col>
                    <xdr:colOff>330200</xdr:colOff>
                    <xdr:row>30</xdr:row>
                    <xdr:rowOff>25400</xdr:rowOff>
                  </to>
                </anchor>
              </controlPr>
            </control>
          </mc:Choice>
        </mc:AlternateContent>
        <mc:AlternateContent xmlns:mc="http://schemas.openxmlformats.org/markup-compatibility/2006">
          <mc:Choice Requires="x14">
            <control shapeId="224467" r:id="rId1232" name="Check Box 1235">
              <controlPr defaultSize="0" autoFill="0" autoLine="0" autoPict="0">
                <anchor moveWithCells="1">
                  <from>
                    <xdr:col>25</xdr:col>
                    <xdr:colOff>25400</xdr:colOff>
                    <xdr:row>29</xdr:row>
                    <xdr:rowOff>139700</xdr:rowOff>
                  </from>
                  <to>
                    <xdr:col>25</xdr:col>
                    <xdr:colOff>330200</xdr:colOff>
                    <xdr:row>31</xdr:row>
                    <xdr:rowOff>25400</xdr:rowOff>
                  </to>
                </anchor>
              </controlPr>
            </control>
          </mc:Choice>
        </mc:AlternateContent>
        <mc:AlternateContent xmlns:mc="http://schemas.openxmlformats.org/markup-compatibility/2006">
          <mc:Choice Requires="x14">
            <control shapeId="224468" r:id="rId1233" name="Check Box 1236">
              <controlPr defaultSize="0" autoFill="0" autoLine="0" autoPict="0">
                <anchor moveWithCells="1">
                  <from>
                    <xdr:col>25</xdr:col>
                    <xdr:colOff>25400</xdr:colOff>
                    <xdr:row>30</xdr:row>
                    <xdr:rowOff>139700</xdr:rowOff>
                  </from>
                  <to>
                    <xdr:col>25</xdr:col>
                    <xdr:colOff>330200</xdr:colOff>
                    <xdr:row>32</xdr:row>
                    <xdr:rowOff>25400</xdr:rowOff>
                  </to>
                </anchor>
              </controlPr>
            </control>
          </mc:Choice>
        </mc:AlternateContent>
        <mc:AlternateContent xmlns:mc="http://schemas.openxmlformats.org/markup-compatibility/2006">
          <mc:Choice Requires="x14">
            <control shapeId="224469" r:id="rId1234" name="Check Box 1237">
              <controlPr defaultSize="0" autoFill="0" autoLine="0" autoPict="0">
                <anchor moveWithCells="1">
                  <from>
                    <xdr:col>25</xdr:col>
                    <xdr:colOff>25400</xdr:colOff>
                    <xdr:row>31</xdr:row>
                    <xdr:rowOff>139700</xdr:rowOff>
                  </from>
                  <to>
                    <xdr:col>25</xdr:col>
                    <xdr:colOff>330200</xdr:colOff>
                    <xdr:row>33</xdr:row>
                    <xdr:rowOff>25400</xdr:rowOff>
                  </to>
                </anchor>
              </controlPr>
            </control>
          </mc:Choice>
        </mc:AlternateContent>
        <mc:AlternateContent xmlns:mc="http://schemas.openxmlformats.org/markup-compatibility/2006">
          <mc:Choice Requires="x14">
            <control shapeId="224470" r:id="rId1235" name="Check Box 1238">
              <controlPr defaultSize="0" autoFill="0" autoLine="0" autoPict="0">
                <anchor moveWithCells="1">
                  <from>
                    <xdr:col>25</xdr:col>
                    <xdr:colOff>25400</xdr:colOff>
                    <xdr:row>32</xdr:row>
                    <xdr:rowOff>139700</xdr:rowOff>
                  </from>
                  <to>
                    <xdr:col>25</xdr:col>
                    <xdr:colOff>330200</xdr:colOff>
                    <xdr:row>34</xdr:row>
                    <xdr:rowOff>25400</xdr:rowOff>
                  </to>
                </anchor>
              </controlPr>
            </control>
          </mc:Choice>
        </mc:AlternateContent>
        <mc:AlternateContent xmlns:mc="http://schemas.openxmlformats.org/markup-compatibility/2006">
          <mc:Choice Requires="x14">
            <control shapeId="224471" r:id="rId1236" name="Check Box 1239">
              <controlPr defaultSize="0" autoFill="0" autoLine="0" autoPict="0">
                <anchor moveWithCells="1">
                  <from>
                    <xdr:col>25</xdr:col>
                    <xdr:colOff>25400</xdr:colOff>
                    <xdr:row>33</xdr:row>
                    <xdr:rowOff>139700</xdr:rowOff>
                  </from>
                  <to>
                    <xdr:col>25</xdr:col>
                    <xdr:colOff>330200</xdr:colOff>
                    <xdr:row>35</xdr:row>
                    <xdr:rowOff>25400</xdr:rowOff>
                  </to>
                </anchor>
              </controlPr>
            </control>
          </mc:Choice>
        </mc:AlternateContent>
        <mc:AlternateContent xmlns:mc="http://schemas.openxmlformats.org/markup-compatibility/2006">
          <mc:Choice Requires="x14">
            <control shapeId="224472" r:id="rId1237" name="Check Box 1240">
              <controlPr defaultSize="0" autoFill="0" autoLine="0" autoPict="0">
                <anchor moveWithCells="1">
                  <from>
                    <xdr:col>25</xdr:col>
                    <xdr:colOff>25400</xdr:colOff>
                    <xdr:row>34</xdr:row>
                    <xdr:rowOff>139700</xdr:rowOff>
                  </from>
                  <to>
                    <xdr:col>25</xdr:col>
                    <xdr:colOff>330200</xdr:colOff>
                    <xdr:row>36</xdr:row>
                    <xdr:rowOff>25400</xdr:rowOff>
                  </to>
                </anchor>
              </controlPr>
            </control>
          </mc:Choice>
        </mc:AlternateContent>
        <mc:AlternateContent xmlns:mc="http://schemas.openxmlformats.org/markup-compatibility/2006">
          <mc:Choice Requires="x14">
            <control shapeId="224473" r:id="rId1238" name="Check Box 1241">
              <controlPr defaultSize="0" autoFill="0" autoLine="0" autoPict="0">
                <anchor moveWithCells="1">
                  <from>
                    <xdr:col>25</xdr:col>
                    <xdr:colOff>25400</xdr:colOff>
                    <xdr:row>35</xdr:row>
                    <xdr:rowOff>139700</xdr:rowOff>
                  </from>
                  <to>
                    <xdr:col>25</xdr:col>
                    <xdr:colOff>330200</xdr:colOff>
                    <xdr:row>37</xdr:row>
                    <xdr:rowOff>25400</xdr:rowOff>
                  </to>
                </anchor>
              </controlPr>
            </control>
          </mc:Choice>
        </mc:AlternateContent>
        <mc:AlternateContent xmlns:mc="http://schemas.openxmlformats.org/markup-compatibility/2006">
          <mc:Choice Requires="x14">
            <control shapeId="224474" r:id="rId1239" name="Check Box 1242">
              <controlPr defaultSize="0" autoFill="0" autoLine="0" autoPict="0">
                <anchor moveWithCells="1">
                  <from>
                    <xdr:col>25</xdr:col>
                    <xdr:colOff>25400</xdr:colOff>
                    <xdr:row>36</xdr:row>
                    <xdr:rowOff>139700</xdr:rowOff>
                  </from>
                  <to>
                    <xdr:col>25</xdr:col>
                    <xdr:colOff>330200</xdr:colOff>
                    <xdr:row>38</xdr:row>
                    <xdr:rowOff>25400</xdr:rowOff>
                  </to>
                </anchor>
              </controlPr>
            </control>
          </mc:Choice>
        </mc:AlternateContent>
        <mc:AlternateContent xmlns:mc="http://schemas.openxmlformats.org/markup-compatibility/2006">
          <mc:Choice Requires="x14">
            <control shapeId="224475" r:id="rId1240" name="Check Box 1243">
              <controlPr defaultSize="0" autoFill="0" autoLine="0" autoPict="0">
                <anchor moveWithCells="1">
                  <from>
                    <xdr:col>25</xdr:col>
                    <xdr:colOff>25400</xdr:colOff>
                    <xdr:row>37</xdr:row>
                    <xdr:rowOff>139700</xdr:rowOff>
                  </from>
                  <to>
                    <xdr:col>25</xdr:col>
                    <xdr:colOff>330200</xdr:colOff>
                    <xdr:row>39</xdr:row>
                    <xdr:rowOff>25400</xdr:rowOff>
                  </to>
                </anchor>
              </controlPr>
            </control>
          </mc:Choice>
        </mc:AlternateContent>
        <mc:AlternateContent xmlns:mc="http://schemas.openxmlformats.org/markup-compatibility/2006">
          <mc:Choice Requires="x14">
            <control shapeId="224476" r:id="rId1241" name="Check Box 1244">
              <controlPr defaultSize="0" autoFill="0" autoLine="0" autoPict="0">
                <anchor moveWithCells="1">
                  <from>
                    <xdr:col>25</xdr:col>
                    <xdr:colOff>25400</xdr:colOff>
                    <xdr:row>38</xdr:row>
                    <xdr:rowOff>139700</xdr:rowOff>
                  </from>
                  <to>
                    <xdr:col>25</xdr:col>
                    <xdr:colOff>330200</xdr:colOff>
                    <xdr:row>40</xdr:row>
                    <xdr:rowOff>25400</xdr:rowOff>
                  </to>
                </anchor>
              </controlPr>
            </control>
          </mc:Choice>
        </mc:AlternateContent>
        <mc:AlternateContent xmlns:mc="http://schemas.openxmlformats.org/markup-compatibility/2006">
          <mc:Choice Requires="x14">
            <control shapeId="224477" r:id="rId1242" name="Check Box 1245">
              <controlPr defaultSize="0" autoFill="0" autoLine="0" autoPict="0">
                <anchor moveWithCells="1">
                  <from>
                    <xdr:col>25</xdr:col>
                    <xdr:colOff>25400</xdr:colOff>
                    <xdr:row>39</xdr:row>
                    <xdr:rowOff>139700</xdr:rowOff>
                  </from>
                  <to>
                    <xdr:col>25</xdr:col>
                    <xdr:colOff>330200</xdr:colOff>
                    <xdr:row>41</xdr:row>
                    <xdr:rowOff>25400</xdr:rowOff>
                  </to>
                </anchor>
              </controlPr>
            </control>
          </mc:Choice>
        </mc:AlternateContent>
        <mc:AlternateContent xmlns:mc="http://schemas.openxmlformats.org/markup-compatibility/2006">
          <mc:Choice Requires="x14">
            <control shapeId="224478" r:id="rId1243" name="Check Box 1246">
              <controlPr defaultSize="0" autoFill="0" autoLine="0" autoPict="0">
                <anchor moveWithCells="1">
                  <from>
                    <xdr:col>25</xdr:col>
                    <xdr:colOff>25400</xdr:colOff>
                    <xdr:row>40</xdr:row>
                    <xdr:rowOff>139700</xdr:rowOff>
                  </from>
                  <to>
                    <xdr:col>25</xdr:col>
                    <xdr:colOff>330200</xdr:colOff>
                    <xdr:row>42</xdr:row>
                    <xdr:rowOff>25400</xdr:rowOff>
                  </to>
                </anchor>
              </controlPr>
            </control>
          </mc:Choice>
        </mc:AlternateContent>
        <mc:AlternateContent xmlns:mc="http://schemas.openxmlformats.org/markup-compatibility/2006">
          <mc:Choice Requires="x14">
            <control shapeId="224479" r:id="rId1244" name="Check Box 1247">
              <controlPr defaultSize="0" autoFill="0" autoLine="0" autoPict="0">
                <anchor moveWithCells="1">
                  <from>
                    <xdr:col>25</xdr:col>
                    <xdr:colOff>25400</xdr:colOff>
                    <xdr:row>41</xdr:row>
                    <xdr:rowOff>139700</xdr:rowOff>
                  </from>
                  <to>
                    <xdr:col>25</xdr:col>
                    <xdr:colOff>330200</xdr:colOff>
                    <xdr:row>43</xdr:row>
                    <xdr:rowOff>25400</xdr:rowOff>
                  </to>
                </anchor>
              </controlPr>
            </control>
          </mc:Choice>
        </mc:AlternateContent>
        <mc:AlternateContent xmlns:mc="http://schemas.openxmlformats.org/markup-compatibility/2006">
          <mc:Choice Requires="x14">
            <control shapeId="224480" r:id="rId1245" name="Check Box 1248">
              <controlPr defaultSize="0" autoFill="0" autoLine="0" autoPict="0">
                <anchor moveWithCells="1">
                  <from>
                    <xdr:col>25</xdr:col>
                    <xdr:colOff>25400</xdr:colOff>
                    <xdr:row>42</xdr:row>
                    <xdr:rowOff>139700</xdr:rowOff>
                  </from>
                  <to>
                    <xdr:col>25</xdr:col>
                    <xdr:colOff>330200</xdr:colOff>
                    <xdr:row>44</xdr:row>
                    <xdr:rowOff>25400</xdr:rowOff>
                  </to>
                </anchor>
              </controlPr>
            </control>
          </mc:Choice>
        </mc:AlternateContent>
        <mc:AlternateContent xmlns:mc="http://schemas.openxmlformats.org/markup-compatibility/2006">
          <mc:Choice Requires="x14">
            <control shapeId="224481" r:id="rId1246" name="Check Box 1249">
              <controlPr defaultSize="0" autoFill="0" autoLine="0" autoPict="0">
                <anchor moveWithCells="1">
                  <from>
                    <xdr:col>25</xdr:col>
                    <xdr:colOff>25400</xdr:colOff>
                    <xdr:row>43</xdr:row>
                    <xdr:rowOff>139700</xdr:rowOff>
                  </from>
                  <to>
                    <xdr:col>25</xdr:col>
                    <xdr:colOff>330200</xdr:colOff>
                    <xdr:row>45</xdr:row>
                    <xdr:rowOff>25400</xdr:rowOff>
                  </to>
                </anchor>
              </controlPr>
            </control>
          </mc:Choice>
        </mc:AlternateContent>
        <mc:AlternateContent xmlns:mc="http://schemas.openxmlformats.org/markup-compatibility/2006">
          <mc:Choice Requires="x14">
            <control shapeId="224482" r:id="rId1247" name="Check Box 1250">
              <controlPr defaultSize="0" autoFill="0" autoLine="0" autoPict="0">
                <anchor moveWithCells="1">
                  <from>
                    <xdr:col>25</xdr:col>
                    <xdr:colOff>25400</xdr:colOff>
                    <xdr:row>44</xdr:row>
                    <xdr:rowOff>139700</xdr:rowOff>
                  </from>
                  <to>
                    <xdr:col>25</xdr:col>
                    <xdr:colOff>330200</xdr:colOff>
                    <xdr:row>46</xdr:row>
                    <xdr:rowOff>25400</xdr:rowOff>
                  </to>
                </anchor>
              </controlPr>
            </control>
          </mc:Choice>
        </mc:AlternateContent>
        <mc:AlternateContent xmlns:mc="http://schemas.openxmlformats.org/markup-compatibility/2006">
          <mc:Choice Requires="x14">
            <control shapeId="224483" r:id="rId1248" name="Check Box 1251">
              <controlPr defaultSize="0" autoFill="0" autoLine="0" autoPict="0">
                <anchor moveWithCells="1">
                  <from>
                    <xdr:col>25</xdr:col>
                    <xdr:colOff>25400</xdr:colOff>
                    <xdr:row>45</xdr:row>
                    <xdr:rowOff>139700</xdr:rowOff>
                  </from>
                  <to>
                    <xdr:col>25</xdr:col>
                    <xdr:colOff>330200</xdr:colOff>
                    <xdr:row>47</xdr:row>
                    <xdr:rowOff>25400</xdr:rowOff>
                  </to>
                </anchor>
              </controlPr>
            </control>
          </mc:Choice>
        </mc:AlternateContent>
        <mc:AlternateContent xmlns:mc="http://schemas.openxmlformats.org/markup-compatibility/2006">
          <mc:Choice Requires="x14">
            <control shapeId="224484" r:id="rId1249" name="Check Box 1252">
              <controlPr defaultSize="0" autoFill="0" autoLine="0" autoPict="0">
                <anchor moveWithCells="1">
                  <from>
                    <xdr:col>25</xdr:col>
                    <xdr:colOff>25400</xdr:colOff>
                    <xdr:row>46</xdr:row>
                    <xdr:rowOff>139700</xdr:rowOff>
                  </from>
                  <to>
                    <xdr:col>25</xdr:col>
                    <xdr:colOff>330200</xdr:colOff>
                    <xdr:row>48</xdr:row>
                    <xdr:rowOff>25400</xdr:rowOff>
                  </to>
                </anchor>
              </controlPr>
            </control>
          </mc:Choice>
        </mc:AlternateContent>
        <mc:AlternateContent xmlns:mc="http://schemas.openxmlformats.org/markup-compatibility/2006">
          <mc:Choice Requires="x14">
            <control shapeId="224485" r:id="rId1250" name="Check Box 1253">
              <controlPr defaultSize="0" autoFill="0" autoLine="0" autoPict="0">
                <anchor moveWithCells="1">
                  <from>
                    <xdr:col>25</xdr:col>
                    <xdr:colOff>25400</xdr:colOff>
                    <xdr:row>47</xdr:row>
                    <xdr:rowOff>139700</xdr:rowOff>
                  </from>
                  <to>
                    <xdr:col>25</xdr:col>
                    <xdr:colOff>330200</xdr:colOff>
                    <xdr:row>49</xdr:row>
                    <xdr:rowOff>25400</xdr:rowOff>
                  </to>
                </anchor>
              </controlPr>
            </control>
          </mc:Choice>
        </mc:AlternateContent>
        <mc:AlternateContent xmlns:mc="http://schemas.openxmlformats.org/markup-compatibility/2006">
          <mc:Choice Requires="x14">
            <control shapeId="224486" r:id="rId1251" name="Check Box 1254">
              <controlPr defaultSize="0" autoFill="0" autoLine="0" autoPict="0">
                <anchor moveWithCells="1">
                  <from>
                    <xdr:col>25</xdr:col>
                    <xdr:colOff>25400</xdr:colOff>
                    <xdr:row>48</xdr:row>
                    <xdr:rowOff>139700</xdr:rowOff>
                  </from>
                  <to>
                    <xdr:col>25</xdr:col>
                    <xdr:colOff>330200</xdr:colOff>
                    <xdr:row>50</xdr:row>
                    <xdr:rowOff>25400</xdr:rowOff>
                  </to>
                </anchor>
              </controlPr>
            </control>
          </mc:Choice>
        </mc:AlternateContent>
        <mc:AlternateContent xmlns:mc="http://schemas.openxmlformats.org/markup-compatibility/2006">
          <mc:Choice Requires="x14">
            <control shapeId="224487" r:id="rId1252" name="Check Box 1255">
              <controlPr defaultSize="0" autoFill="0" autoLine="0" autoPict="0">
                <anchor moveWithCells="1">
                  <from>
                    <xdr:col>25</xdr:col>
                    <xdr:colOff>25400</xdr:colOff>
                    <xdr:row>49</xdr:row>
                    <xdr:rowOff>139700</xdr:rowOff>
                  </from>
                  <to>
                    <xdr:col>25</xdr:col>
                    <xdr:colOff>330200</xdr:colOff>
                    <xdr:row>51</xdr:row>
                    <xdr:rowOff>25400</xdr:rowOff>
                  </to>
                </anchor>
              </controlPr>
            </control>
          </mc:Choice>
        </mc:AlternateContent>
        <mc:AlternateContent xmlns:mc="http://schemas.openxmlformats.org/markup-compatibility/2006">
          <mc:Choice Requires="x14">
            <control shapeId="224488" r:id="rId1253" name="Check Box 1256">
              <controlPr defaultSize="0" autoFill="0" autoLine="0" autoPict="0">
                <anchor moveWithCells="1">
                  <from>
                    <xdr:col>25</xdr:col>
                    <xdr:colOff>25400</xdr:colOff>
                    <xdr:row>50</xdr:row>
                    <xdr:rowOff>139700</xdr:rowOff>
                  </from>
                  <to>
                    <xdr:col>25</xdr:col>
                    <xdr:colOff>330200</xdr:colOff>
                    <xdr:row>52</xdr:row>
                    <xdr:rowOff>25400</xdr:rowOff>
                  </to>
                </anchor>
              </controlPr>
            </control>
          </mc:Choice>
        </mc:AlternateContent>
        <mc:AlternateContent xmlns:mc="http://schemas.openxmlformats.org/markup-compatibility/2006">
          <mc:Choice Requires="x14">
            <control shapeId="224489" r:id="rId1254" name="Check Box 1257">
              <controlPr defaultSize="0" autoFill="0" autoLine="0" autoPict="0">
                <anchor moveWithCells="1">
                  <from>
                    <xdr:col>25</xdr:col>
                    <xdr:colOff>25400</xdr:colOff>
                    <xdr:row>51</xdr:row>
                    <xdr:rowOff>139700</xdr:rowOff>
                  </from>
                  <to>
                    <xdr:col>25</xdr:col>
                    <xdr:colOff>330200</xdr:colOff>
                    <xdr:row>53</xdr:row>
                    <xdr:rowOff>25400</xdr:rowOff>
                  </to>
                </anchor>
              </controlPr>
            </control>
          </mc:Choice>
        </mc:AlternateContent>
        <mc:AlternateContent xmlns:mc="http://schemas.openxmlformats.org/markup-compatibility/2006">
          <mc:Choice Requires="x14">
            <control shapeId="224490" r:id="rId1255" name="Check Box 1258">
              <controlPr defaultSize="0" autoFill="0" autoLine="0" autoPict="0">
                <anchor moveWithCells="1">
                  <from>
                    <xdr:col>25</xdr:col>
                    <xdr:colOff>25400</xdr:colOff>
                    <xdr:row>52</xdr:row>
                    <xdr:rowOff>139700</xdr:rowOff>
                  </from>
                  <to>
                    <xdr:col>25</xdr:col>
                    <xdr:colOff>330200</xdr:colOff>
                    <xdr:row>54</xdr:row>
                    <xdr:rowOff>25400</xdr:rowOff>
                  </to>
                </anchor>
              </controlPr>
            </control>
          </mc:Choice>
        </mc:AlternateContent>
        <mc:AlternateContent xmlns:mc="http://schemas.openxmlformats.org/markup-compatibility/2006">
          <mc:Choice Requires="x14">
            <control shapeId="224491" r:id="rId1256" name="Check Box 1259">
              <controlPr defaultSize="0" autoFill="0" autoLine="0" autoPict="0">
                <anchor moveWithCells="1">
                  <from>
                    <xdr:col>25</xdr:col>
                    <xdr:colOff>25400</xdr:colOff>
                    <xdr:row>53</xdr:row>
                    <xdr:rowOff>139700</xdr:rowOff>
                  </from>
                  <to>
                    <xdr:col>25</xdr:col>
                    <xdr:colOff>330200</xdr:colOff>
                    <xdr:row>55</xdr:row>
                    <xdr:rowOff>25400</xdr:rowOff>
                  </to>
                </anchor>
              </controlPr>
            </control>
          </mc:Choice>
        </mc:AlternateContent>
        <mc:AlternateContent xmlns:mc="http://schemas.openxmlformats.org/markup-compatibility/2006">
          <mc:Choice Requires="x14">
            <control shapeId="224492" r:id="rId1257" name="Check Box 1260">
              <controlPr defaultSize="0" autoFill="0" autoLine="0" autoPict="0">
                <anchor moveWithCells="1">
                  <from>
                    <xdr:col>25</xdr:col>
                    <xdr:colOff>25400</xdr:colOff>
                    <xdr:row>54</xdr:row>
                    <xdr:rowOff>139700</xdr:rowOff>
                  </from>
                  <to>
                    <xdr:col>25</xdr:col>
                    <xdr:colOff>330200</xdr:colOff>
                    <xdr:row>56</xdr:row>
                    <xdr:rowOff>25400</xdr:rowOff>
                  </to>
                </anchor>
              </controlPr>
            </control>
          </mc:Choice>
        </mc:AlternateContent>
        <mc:AlternateContent xmlns:mc="http://schemas.openxmlformats.org/markup-compatibility/2006">
          <mc:Choice Requires="x14">
            <control shapeId="224493" r:id="rId1258" name="Check Box 1261">
              <controlPr defaultSize="0" autoFill="0" autoLine="0" autoPict="0">
                <anchor moveWithCells="1">
                  <from>
                    <xdr:col>25</xdr:col>
                    <xdr:colOff>25400</xdr:colOff>
                    <xdr:row>55</xdr:row>
                    <xdr:rowOff>139700</xdr:rowOff>
                  </from>
                  <to>
                    <xdr:col>25</xdr:col>
                    <xdr:colOff>330200</xdr:colOff>
                    <xdr:row>57</xdr:row>
                    <xdr:rowOff>25400</xdr:rowOff>
                  </to>
                </anchor>
              </controlPr>
            </control>
          </mc:Choice>
        </mc:AlternateContent>
        <mc:AlternateContent xmlns:mc="http://schemas.openxmlformats.org/markup-compatibility/2006">
          <mc:Choice Requires="x14">
            <control shapeId="224494" r:id="rId1259" name="Check Box 1262">
              <controlPr defaultSize="0" autoFill="0" autoLine="0" autoPict="0">
                <anchor moveWithCells="1">
                  <from>
                    <xdr:col>25</xdr:col>
                    <xdr:colOff>25400</xdr:colOff>
                    <xdr:row>56</xdr:row>
                    <xdr:rowOff>139700</xdr:rowOff>
                  </from>
                  <to>
                    <xdr:col>25</xdr:col>
                    <xdr:colOff>330200</xdr:colOff>
                    <xdr:row>58</xdr:row>
                    <xdr:rowOff>25400</xdr:rowOff>
                  </to>
                </anchor>
              </controlPr>
            </control>
          </mc:Choice>
        </mc:AlternateContent>
        <mc:AlternateContent xmlns:mc="http://schemas.openxmlformats.org/markup-compatibility/2006">
          <mc:Choice Requires="x14">
            <control shapeId="224495" r:id="rId1260" name="Check Box 1263">
              <controlPr defaultSize="0" autoFill="0" autoLine="0" autoPict="0">
                <anchor moveWithCells="1">
                  <from>
                    <xdr:col>25</xdr:col>
                    <xdr:colOff>25400</xdr:colOff>
                    <xdr:row>57</xdr:row>
                    <xdr:rowOff>139700</xdr:rowOff>
                  </from>
                  <to>
                    <xdr:col>25</xdr:col>
                    <xdr:colOff>330200</xdr:colOff>
                    <xdr:row>59</xdr:row>
                    <xdr:rowOff>25400</xdr:rowOff>
                  </to>
                </anchor>
              </controlPr>
            </control>
          </mc:Choice>
        </mc:AlternateContent>
        <mc:AlternateContent xmlns:mc="http://schemas.openxmlformats.org/markup-compatibility/2006">
          <mc:Choice Requires="x14">
            <control shapeId="224496" r:id="rId1261" name="Check Box 1264">
              <controlPr defaultSize="0" autoFill="0" autoLine="0" autoPict="0">
                <anchor moveWithCells="1">
                  <from>
                    <xdr:col>25</xdr:col>
                    <xdr:colOff>25400</xdr:colOff>
                    <xdr:row>58</xdr:row>
                    <xdr:rowOff>139700</xdr:rowOff>
                  </from>
                  <to>
                    <xdr:col>25</xdr:col>
                    <xdr:colOff>330200</xdr:colOff>
                    <xdr:row>60</xdr:row>
                    <xdr:rowOff>25400</xdr:rowOff>
                  </to>
                </anchor>
              </controlPr>
            </control>
          </mc:Choice>
        </mc:AlternateContent>
        <mc:AlternateContent xmlns:mc="http://schemas.openxmlformats.org/markup-compatibility/2006">
          <mc:Choice Requires="x14">
            <control shapeId="224497" r:id="rId1262" name="Check Box 1265">
              <controlPr defaultSize="0" autoFill="0" autoLine="0" autoPict="0">
                <anchor moveWithCells="1">
                  <from>
                    <xdr:col>25</xdr:col>
                    <xdr:colOff>25400</xdr:colOff>
                    <xdr:row>59</xdr:row>
                    <xdr:rowOff>139700</xdr:rowOff>
                  </from>
                  <to>
                    <xdr:col>25</xdr:col>
                    <xdr:colOff>330200</xdr:colOff>
                    <xdr:row>61</xdr:row>
                    <xdr:rowOff>25400</xdr:rowOff>
                  </to>
                </anchor>
              </controlPr>
            </control>
          </mc:Choice>
        </mc:AlternateContent>
        <mc:AlternateContent xmlns:mc="http://schemas.openxmlformats.org/markup-compatibility/2006">
          <mc:Choice Requires="x14">
            <control shapeId="224498" r:id="rId1263" name="Check Box 1266">
              <controlPr defaultSize="0" autoFill="0" autoLine="0" autoPict="0">
                <anchor moveWithCells="1">
                  <from>
                    <xdr:col>25</xdr:col>
                    <xdr:colOff>25400</xdr:colOff>
                    <xdr:row>60</xdr:row>
                    <xdr:rowOff>139700</xdr:rowOff>
                  </from>
                  <to>
                    <xdr:col>25</xdr:col>
                    <xdr:colOff>330200</xdr:colOff>
                    <xdr:row>62</xdr:row>
                    <xdr:rowOff>25400</xdr:rowOff>
                  </to>
                </anchor>
              </controlPr>
            </control>
          </mc:Choice>
        </mc:AlternateContent>
        <mc:AlternateContent xmlns:mc="http://schemas.openxmlformats.org/markup-compatibility/2006">
          <mc:Choice Requires="x14">
            <control shapeId="224499" r:id="rId1264" name="Check Box 1267">
              <controlPr defaultSize="0" autoFill="0" autoLine="0" autoPict="0">
                <anchor moveWithCells="1">
                  <from>
                    <xdr:col>25</xdr:col>
                    <xdr:colOff>25400</xdr:colOff>
                    <xdr:row>61</xdr:row>
                    <xdr:rowOff>139700</xdr:rowOff>
                  </from>
                  <to>
                    <xdr:col>25</xdr:col>
                    <xdr:colOff>330200</xdr:colOff>
                    <xdr:row>63</xdr:row>
                    <xdr:rowOff>25400</xdr:rowOff>
                  </to>
                </anchor>
              </controlPr>
            </control>
          </mc:Choice>
        </mc:AlternateContent>
        <mc:AlternateContent xmlns:mc="http://schemas.openxmlformats.org/markup-compatibility/2006">
          <mc:Choice Requires="x14">
            <control shapeId="224500" r:id="rId1265" name="Check Box 1268">
              <controlPr defaultSize="0" autoFill="0" autoLine="0" autoPict="0">
                <anchor moveWithCells="1">
                  <from>
                    <xdr:col>25</xdr:col>
                    <xdr:colOff>25400</xdr:colOff>
                    <xdr:row>62</xdr:row>
                    <xdr:rowOff>139700</xdr:rowOff>
                  </from>
                  <to>
                    <xdr:col>25</xdr:col>
                    <xdr:colOff>330200</xdr:colOff>
                    <xdr:row>64</xdr:row>
                    <xdr:rowOff>25400</xdr:rowOff>
                  </to>
                </anchor>
              </controlPr>
            </control>
          </mc:Choice>
        </mc:AlternateContent>
        <mc:AlternateContent xmlns:mc="http://schemas.openxmlformats.org/markup-compatibility/2006">
          <mc:Choice Requires="x14">
            <control shapeId="224501" r:id="rId1266" name="Check Box 1269">
              <controlPr defaultSize="0" autoFill="0" autoLine="0" autoPict="0">
                <anchor moveWithCells="1">
                  <from>
                    <xdr:col>25</xdr:col>
                    <xdr:colOff>25400</xdr:colOff>
                    <xdr:row>63</xdr:row>
                    <xdr:rowOff>139700</xdr:rowOff>
                  </from>
                  <to>
                    <xdr:col>25</xdr:col>
                    <xdr:colOff>330200</xdr:colOff>
                    <xdr:row>65</xdr:row>
                    <xdr:rowOff>25400</xdr:rowOff>
                  </to>
                </anchor>
              </controlPr>
            </control>
          </mc:Choice>
        </mc:AlternateContent>
        <mc:AlternateContent xmlns:mc="http://schemas.openxmlformats.org/markup-compatibility/2006">
          <mc:Choice Requires="x14">
            <control shapeId="224502" r:id="rId1267" name="Check Box 1270">
              <controlPr defaultSize="0" autoFill="0" autoLine="0" autoPict="0">
                <anchor moveWithCells="1">
                  <from>
                    <xdr:col>25</xdr:col>
                    <xdr:colOff>25400</xdr:colOff>
                    <xdr:row>64</xdr:row>
                    <xdr:rowOff>139700</xdr:rowOff>
                  </from>
                  <to>
                    <xdr:col>25</xdr:col>
                    <xdr:colOff>330200</xdr:colOff>
                    <xdr:row>66</xdr:row>
                    <xdr:rowOff>25400</xdr:rowOff>
                  </to>
                </anchor>
              </controlPr>
            </control>
          </mc:Choice>
        </mc:AlternateContent>
        <mc:AlternateContent xmlns:mc="http://schemas.openxmlformats.org/markup-compatibility/2006">
          <mc:Choice Requires="x14">
            <control shapeId="224503" r:id="rId1268" name="Check Box 1271">
              <controlPr defaultSize="0" autoFill="0" autoLine="0" autoPict="0">
                <anchor moveWithCells="1">
                  <from>
                    <xdr:col>25</xdr:col>
                    <xdr:colOff>25400</xdr:colOff>
                    <xdr:row>65</xdr:row>
                    <xdr:rowOff>139700</xdr:rowOff>
                  </from>
                  <to>
                    <xdr:col>25</xdr:col>
                    <xdr:colOff>330200</xdr:colOff>
                    <xdr:row>67</xdr:row>
                    <xdr:rowOff>25400</xdr:rowOff>
                  </to>
                </anchor>
              </controlPr>
            </control>
          </mc:Choice>
        </mc:AlternateContent>
        <mc:AlternateContent xmlns:mc="http://schemas.openxmlformats.org/markup-compatibility/2006">
          <mc:Choice Requires="x14">
            <control shapeId="224504" r:id="rId1269" name="Check Box 1272">
              <controlPr defaultSize="0" autoFill="0" autoLine="0" autoPict="0">
                <anchor moveWithCells="1">
                  <from>
                    <xdr:col>25</xdr:col>
                    <xdr:colOff>25400</xdr:colOff>
                    <xdr:row>66</xdr:row>
                    <xdr:rowOff>139700</xdr:rowOff>
                  </from>
                  <to>
                    <xdr:col>25</xdr:col>
                    <xdr:colOff>330200</xdr:colOff>
                    <xdr:row>68</xdr:row>
                    <xdr:rowOff>25400</xdr:rowOff>
                  </to>
                </anchor>
              </controlPr>
            </control>
          </mc:Choice>
        </mc:AlternateContent>
        <mc:AlternateContent xmlns:mc="http://schemas.openxmlformats.org/markup-compatibility/2006">
          <mc:Choice Requires="x14">
            <control shapeId="224505" r:id="rId1270" name="Check Box 1273">
              <controlPr defaultSize="0" autoFill="0" autoLine="0" autoPict="0">
                <anchor moveWithCells="1">
                  <from>
                    <xdr:col>25</xdr:col>
                    <xdr:colOff>25400</xdr:colOff>
                    <xdr:row>67</xdr:row>
                    <xdr:rowOff>139700</xdr:rowOff>
                  </from>
                  <to>
                    <xdr:col>25</xdr:col>
                    <xdr:colOff>330200</xdr:colOff>
                    <xdr:row>69</xdr:row>
                    <xdr:rowOff>25400</xdr:rowOff>
                  </to>
                </anchor>
              </controlPr>
            </control>
          </mc:Choice>
        </mc:AlternateContent>
        <mc:AlternateContent xmlns:mc="http://schemas.openxmlformats.org/markup-compatibility/2006">
          <mc:Choice Requires="x14">
            <control shapeId="224506" r:id="rId1271" name="Check Box 1274">
              <controlPr defaultSize="0" autoFill="0" autoLine="0" autoPict="0">
                <anchor moveWithCells="1">
                  <from>
                    <xdr:col>25</xdr:col>
                    <xdr:colOff>25400</xdr:colOff>
                    <xdr:row>68</xdr:row>
                    <xdr:rowOff>139700</xdr:rowOff>
                  </from>
                  <to>
                    <xdr:col>25</xdr:col>
                    <xdr:colOff>330200</xdr:colOff>
                    <xdr:row>70</xdr:row>
                    <xdr:rowOff>25400</xdr:rowOff>
                  </to>
                </anchor>
              </controlPr>
            </control>
          </mc:Choice>
        </mc:AlternateContent>
        <mc:AlternateContent xmlns:mc="http://schemas.openxmlformats.org/markup-compatibility/2006">
          <mc:Choice Requires="x14">
            <control shapeId="224507" r:id="rId1272" name="Check Box 1275">
              <controlPr defaultSize="0" autoFill="0" autoLine="0" autoPict="0">
                <anchor moveWithCells="1">
                  <from>
                    <xdr:col>25</xdr:col>
                    <xdr:colOff>25400</xdr:colOff>
                    <xdr:row>69</xdr:row>
                    <xdr:rowOff>139700</xdr:rowOff>
                  </from>
                  <to>
                    <xdr:col>25</xdr:col>
                    <xdr:colOff>330200</xdr:colOff>
                    <xdr:row>71</xdr:row>
                    <xdr:rowOff>25400</xdr:rowOff>
                  </to>
                </anchor>
              </controlPr>
            </control>
          </mc:Choice>
        </mc:AlternateContent>
        <mc:AlternateContent xmlns:mc="http://schemas.openxmlformats.org/markup-compatibility/2006">
          <mc:Choice Requires="x14">
            <control shapeId="224508" r:id="rId1273" name="Check Box 1276">
              <controlPr defaultSize="0" autoFill="0" autoLine="0" autoPict="0">
                <anchor moveWithCells="1">
                  <from>
                    <xdr:col>25</xdr:col>
                    <xdr:colOff>25400</xdr:colOff>
                    <xdr:row>70</xdr:row>
                    <xdr:rowOff>139700</xdr:rowOff>
                  </from>
                  <to>
                    <xdr:col>25</xdr:col>
                    <xdr:colOff>330200</xdr:colOff>
                    <xdr:row>72</xdr:row>
                    <xdr:rowOff>25400</xdr:rowOff>
                  </to>
                </anchor>
              </controlPr>
            </control>
          </mc:Choice>
        </mc:AlternateContent>
        <mc:AlternateContent xmlns:mc="http://schemas.openxmlformats.org/markup-compatibility/2006">
          <mc:Choice Requires="x14">
            <control shapeId="224509" r:id="rId1274" name="Check Box 1277">
              <controlPr defaultSize="0" autoFill="0" autoLine="0" autoPict="0">
                <anchor moveWithCells="1">
                  <from>
                    <xdr:col>25</xdr:col>
                    <xdr:colOff>25400</xdr:colOff>
                    <xdr:row>71</xdr:row>
                    <xdr:rowOff>139700</xdr:rowOff>
                  </from>
                  <to>
                    <xdr:col>25</xdr:col>
                    <xdr:colOff>330200</xdr:colOff>
                    <xdr:row>73</xdr:row>
                    <xdr:rowOff>25400</xdr:rowOff>
                  </to>
                </anchor>
              </controlPr>
            </control>
          </mc:Choice>
        </mc:AlternateContent>
        <mc:AlternateContent xmlns:mc="http://schemas.openxmlformats.org/markup-compatibility/2006">
          <mc:Choice Requires="x14">
            <control shapeId="224510" r:id="rId1275" name="Check Box 1278">
              <controlPr defaultSize="0" autoFill="0" autoLine="0" autoPict="0">
                <anchor moveWithCells="1">
                  <from>
                    <xdr:col>25</xdr:col>
                    <xdr:colOff>25400</xdr:colOff>
                    <xdr:row>72</xdr:row>
                    <xdr:rowOff>139700</xdr:rowOff>
                  </from>
                  <to>
                    <xdr:col>25</xdr:col>
                    <xdr:colOff>330200</xdr:colOff>
                    <xdr:row>74</xdr:row>
                    <xdr:rowOff>25400</xdr:rowOff>
                  </to>
                </anchor>
              </controlPr>
            </control>
          </mc:Choice>
        </mc:AlternateContent>
        <mc:AlternateContent xmlns:mc="http://schemas.openxmlformats.org/markup-compatibility/2006">
          <mc:Choice Requires="x14">
            <control shapeId="224511" r:id="rId1276" name="Check Box 1279">
              <controlPr defaultSize="0" autoFill="0" autoLine="0" autoPict="0">
                <anchor moveWithCells="1">
                  <from>
                    <xdr:col>25</xdr:col>
                    <xdr:colOff>25400</xdr:colOff>
                    <xdr:row>73</xdr:row>
                    <xdr:rowOff>139700</xdr:rowOff>
                  </from>
                  <to>
                    <xdr:col>25</xdr:col>
                    <xdr:colOff>330200</xdr:colOff>
                    <xdr:row>75</xdr:row>
                    <xdr:rowOff>25400</xdr:rowOff>
                  </to>
                </anchor>
              </controlPr>
            </control>
          </mc:Choice>
        </mc:AlternateContent>
        <mc:AlternateContent xmlns:mc="http://schemas.openxmlformats.org/markup-compatibility/2006">
          <mc:Choice Requires="x14">
            <control shapeId="224512" r:id="rId1277" name="Check Box 1280">
              <controlPr defaultSize="0" autoFill="0" autoLine="0" autoPict="0">
                <anchor moveWithCells="1">
                  <from>
                    <xdr:col>25</xdr:col>
                    <xdr:colOff>25400</xdr:colOff>
                    <xdr:row>74</xdr:row>
                    <xdr:rowOff>139700</xdr:rowOff>
                  </from>
                  <to>
                    <xdr:col>25</xdr:col>
                    <xdr:colOff>330200</xdr:colOff>
                    <xdr:row>76</xdr:row>
                    <xdr:rowOff>25400</xdr:rowOff>
                  </to>
                </anchor>
              </controlPr>
            </control>
          </mc:Choice>
        </mc:AlternateContent>
        <mc:AlternateContent xmlns:mc="http://schemas.openxmlformats.org/markup-compatibility/2006">
          <mc:Choice Requires="x14">
            <control shapeId="224513" r:id="rId1278" name="Check Box 1281">
              <controlPr defaultSize="0" autoFill="0" autoLine="0" autoPict="0">
                <anchor moveWithCells="1">
                  <from>
                    <xdr:col>25</xdr:col>
                    <xdr:colOff>25400</xdr:colOff>
                    <xdr:row>75</xdr:row>
                    <xdr:rowOff>139700</xdr:rowOff>
                  </from>
                  <to>
                    <xdr:col>25</xdr:col>
                    <xdr:colOff>330200</xdr:colOff>
                    <xdr:row>77</xdr:row>
                    <xdr:rowOff>25400</xdr:rowOff>
                  </to>
                </anchor>
              </controlPr>
            </control>
          </mc:Choice>
        </mc:AlternateContent>
        <mc:AlternateContent xmlns:mc="http://schemas.openxmlformats.org/markup-compatibility/2006">
          <mc:Choice Requires="x14">
            <control shapeId="224514" r:id="rId1279" name="Check Box 1282">
              <controlPr defaultSize="0" autoFill="0" autoLine="0" autoPict="0">
                <anchor moveWithCells="1">
                  <from>
                    <xdr:col>25</xdr:col>
                    <xdr:colOff>25400</xdr:colOff>
                    <xdr:row>76</xdr:row>
                    <xdr:rowOff>139700</xdr:rowOff>
                  </from>
                  <to>
                    <xdr:col>25</xdr:col>
                    <xdr:colOff>330200</xdr:colOff>
                    <xdr:row>78</xdr:row>
                    <xdr:rowOff>25400</xdr:rowOff>
                  </to>
                </anchor>
              </controlPr>
            </control>
          </mc:Choice>
        </mc:AlternateContent>
        <mc:AlternateContent xmlns:mc="http://schemas.openxmlformats.org/markup-compatibility/2006">
          <mc:Choice Requires="x14">
            <control shapeId="224515" r:id="rId1280" name="Check Box 1283">
              <controlPr defaultSize="0" autoFill="0" autoLine="0" autoPict="0">
                <anchor moveWithCells="1">
                  <from>
                    <xdr:col>25</xdr:col>
                    <xdr:colOff>25400</xdr:colOff>
                    <xdr:row>77</xdr:row>
                    <xdr:rowOff>139700</xdr:rowOff>
                  </from>
                  <to>
                    <xdr:col>25</xdr:col>
                    <xdr:colOff>330200</xdr:colOff>
                    <xdr:row>79</xdr:row>
                    <xdr:rowOff>25400</xdr:rowOff>
                  </to>
                </anchor>
              </controlPr>
            </control>
          </mc:Choice>
        </mc:AlternateContent>
        <mc:AlternateContent xmlns:mc="http://schemas.openxmlformats.org/markup-compatibility/2006">
          <mc:Choice Requires="x14">
            <control shapeId="224516" r:id="rId1281" name="Check Box 1284">
              <controlPr defaultSize="0" autoFill="0" autoLine="0" autoPict="0">
                <anchor moveWithCells="1">
                  <from>
                    <xdr:col>25</xdr:col>
                    <xdr:colOff>25400</xdr:colOff>
                    <xdr:row>78</xdr:row>
                    <xdr:rowOff>139700</xdr:rowOff>
                  </from>
                  <to>
                    <xdr:col>25</xdr:col>
                    <xdr:colOff>330200</xdr:colOff>
                    <xdr:row>80</xdr:row>
                    <xdr:rowOff>25400</xdr:rowOff>
                  </to>
                </anchor>
              </controlPr>
            </control>
          </mc:Choice>
        </mc:AlternateContent>
        <mc:AlternateContent xmlns:mc="http://schemas.openxmlformats.org/markup-compatibility/2006">
          <mc:Choice Requires="x14">
            <control shapeId="224517" r:id="rId1282" name="Check Box 1285">
              <controlPr defaultSize="0" autoFill="0" autoLine="0" autoPict="0">
                <anchor moveWithCells="1">
                  <from>
                    <xdr:col>25</xdr:col>
                    <xdr:colOff>25400</xdr:colOff>
                    <xdr:row>79</xdr:row>
                    <xdr:rowOff>139700</xdr:rowOff>
                  </from>
                  <to>
                    <xdr:col>25</xdr:col>
                    <xdr:colOff>330200</xdr:colOff>
                    <xdr:row>81</xdr:row>
                    <xdr:rowOff>25400</xdr:rowOff>
                  </to>
                </anchor>
              </controlPr>
            </control>
          </mc:Choice>
        </mc:AlternateContent>
        <mc:AlternateContent xmlns:mc="http://schemas.openxmlformats.org/markup-compatibility/2006">
          <mc:Choice Requires="x14">
            <control shapeId="224518" r:id="rId1283" name="Check Box 1286">
              <controlPr defaultSize="0" autoFill="0" autoLine="0" autoPict="0">
                <anchor moveWithCells="1">
                  <from>
                    <xdr:col>25</xdr:col>
                    <xdr:colOff>25400</xdr:colOff>
                    <xdr:row>80</xdr:row>
                    <xdr:rowOff>139700</xdr:rowOff>
                  </from>
                  <to>
                    <xdr:col>25</xdr:col>
                    <xdr:colOff>330200</xdr:colOff>
                    <xdr:row>82</xdr:row>
                    <xdr:rowOff>25400</xdr:rowOff>
                  </to>
                </anchor>
              </controlPr>
            </control>
          </mc:Choice>
        </mc:AlternateContent>
        <mc:AlternateContent xmlns:mc="http://schemas.openxmlformats.org/markup-compatibility/2006">
          <mc:Choice Requires="x14">
            <control shapeId="224519" r:id="rId1284" name="Check Box 1287">
              <controlPr defaultSize="0" autoFill="0" autoLine="0" autoPict="0">
                <anchor moveWithCells="1">
                  <from>
                    <xdr:col>25</xdr:col>
                    <xdr:colOff>25400</xdr:colOff>
                    <xdr:row>81</xdr:row>
                    <xdr:rowOff>139700</xdr:rowOff>
                  </from>
                  <to>
                    <xdr:col>25</xdr:col>
                    <xdr:colOff>330200</xdr:colOff>
                    <xdr:row>83</xdr:row>
                    <xdr:rowOff>25400</xdr:rowOff>
                  </to>
                </anchor>
              </controlPr>
            </control>
          </mc:Choice>
        </mc:AlternateContent>
        <mc:AlternateContent xmlns:mc="http://schemas.openxmlformats.org/markup-compatibility/2006">
          <mc:Choice Requires="x14">
            <control shapeId="224520" r:id="rId1285" name="Check Box 1288">
              <controlPr defaultSize="0" autoFill="0" autoLine="0" autoPict="0">
                <anchor moveWithCells="1">
                  <from>
                    <xdr:col>25</xdr:col>
                    <xdr:colOff>25400</xdr:colOff>
                    <xdr:row>82</xdr:row>
                    <xdr:rowOff>139700</xdr:rowOff>
                  </from>
                  <to>
                    <xdr:col>25</xdr:col>
                    <xdr:colOff>330200</xdr:colOff>
                    <xdr:row>84</xdr:row>
                    <xdr:rowOff>25400</xdr:rowOff>
                  </to>
                </anchor>
              </controlPr>
            </control>
          </mc:Choice>
        </mc:AlternateContent>
        <mc:AlternateContent xmlns:mc="http://schemas.openxmlformats.org/markup-compatibility/2006">
          <mc:Choice Requires="x14">
            <control shapeId="224521" r:id="rId1286" name="Check Box 1289">
              <controlPr defaultSize="0" autoFill="0" autoLine="0" autoPict="0">
                <anchor moveWithCells="1">
                  <from>
                    <xdr:col>25</xdr:col>
                    <xdr:colOff>25400</xdr:colOff>
                    <xdr:row>83</xdr:row>
                    <xdr:rowOff>139700</xdr:rowOff>
                  </from>
                  <to>
                    <xdr:col>25</xdr:col>
                    <xdr:colOff>330200</xdr:colOff>
                    <xdr:row>85</xdr:row>
                    <xdr:rowOff>25400</xdr:rowOff>
                  </to>
                </anchor>
              </controlPr>
            </control>
          </mc:Choice>
        </mc:AlternateContent>
        <mc:AlternateContent xmlns:mc="http://schemas.openxmlformats.org/markup-compatibility/2006">
          <mc:Choice Requires="x14">
            <control shapeId="224522" r:id="rId1287" name="Check Box 1290">
              <controlPr defaultSize="0" autoFill="0" autoLine="0" autoPict="0">
                <anchor moveWithCells="1">
                  <from>
                    <xdr:col>25</xdr:col>
                    <xdr:colOff>25400</xdr:colOff>
                    <xdr:row>84</xdr:row>
                    <xdr:rowOff>139700</xdr:rowOff>
                  </from>
                  <to>
                    <xdr:col>25</xdr:col>
                    <xdr:colOff>330200</xdr:colOff>
                    <xdr:row>86</xdr:row>
                    <xdr:rowOff>25400</xdr:rowOff>
                  </to>
                </anchor>
              </controlPr>
            </control>
          </mc:Choice>
        </mc:AlternateContent>
        <mc:AlternateContent xmlns:mc="http://schemas.openxmlformats.org/markup-compatibility/2006">
          <mc:Choice Requires="x14">
            <control shapeId="224523" r:id="rId1288" name="Check Box 1291">
              <controlPr defaultSize="0" autoFill="0" autoLine="0" autoPict="0">
                <anchor moveWithCells="1">
                  <from>
                    <xdr:col>25</xdr:col>
                    <xdr:colOff>25400</xdr:colOff>
                    <xdr:row>85</xdr:row>
                    <xdr:rowOff>139700</xdr:rowOff>
                  </from>
                  <to>
                    <xdr:col>25</xdr:col>
                    <xdr:colOff>330200</xdr:colOff>
                    <xdr:row>87</xdr:row>
                    <xdr:rowOff>25400</xdr:rowOff>
                  </to>
                </anchor>
              </controlPr>
            </control>
          </mc:Choice>
        </mc:AlternateContent>
        <mc:AlternateContent xmlns:mc="http://schemas.openxmlformats.org/markup-compatibility/2006">
          <mc:Choice Requires="x14">
            <control shapeId="224524" r:id="rId1289" name="Check Box 1292">
              <controlPr defaultSize="0" autoFill="0" autoLine="0" autoPict="0">
                <anchor moveWithCells="1">
                  <from>
                    <xdr:col>25</xdr:col>
                    <xdr:colOff>25400</xdr:colOff>
                    <xdr:row>86</xdr:row>
                    <xdr:rowOff>139700</xdr:rowOff>
                  </from>
                  <to>
                    <xdr:col>25</xdr:col>
                    <xdr:colOff>330200</xdr:colOff>
                    <xdr:row>88</xdr:row>
                    <xdr:rowOff>25400</xdr:rowOff>
                  </to>
                </anchor>
              </controlPr>
            </control>
          </mc:Choice>
        </mc:AlternateContent>
        <mc:AlternateContent xmlns:mc="http://schemas.openxmlformats.org/markup-compatibility/2006">
          <mc:Choice Requires="x14">
            <control shapeId="224525" r:id="rId1290" name="Check Box 1293">
              <controlPr defaultSize="0" autoFill="0" autoLine="0" autoPict="0">
                <anchor moveWithCells="1">
                  <from>
                    <xdr:col>25</xdr:col>
                    <xdr:colOff>25400</xdr:colOff>
                    <xdr:row>87</xdr:row>
                    <xdr:rowOff>139700</xdr:rowOff>
                  </from>
                  <to>
                    <xdr:col>25</xdr:col>
                    <xdr:colOff>330200</xdr:colOff>
                    <xdr:row>89</xdr:row>
                    <xdr:rowOff>25400</xdr:rowOff>
                  </to>
                </anchor>
              </controlPr>
            </control>
          </mc:Choice>
        </mc:AlternateContent>
        <mc:AlternateContent xmlns:mc="http://schemas.openxmlformats.org/markup-compatibility/2006">
          <mc:Choice Requires="x14">
            <control shapeId="224526" r:id="rId1291" name="Check Box 1294">
              <controlPr defaultSize="0" autoFill="0" autoLine="0" autoPict="0">
                <anchor moveWithCells="1">
                  <from>
                    <xdr:col>25</xdr:col>
                    <xdr:colOff>25400</xdr:colOff>
                    <xdr:row>88</xdr:row>
                    <xdr:rowOff>139700</xdr:rowOff>
                  </from>
                  <to>
                    <xdr:col>25</xdr:col>
                    <xdr:colOff>330200</xdr:colOff>
                    <xdr:row>90</xdr:row>
                    <xdr:rowOff>25400</xdr:rowOff>
                  </to>
                </anchor>
              </controlPr>
            </control>
          </mc:Choice>
        </mc:AlternateContent>
        <mc:AlternateContent xmlns:mc="http://schemas.openxmlformats.org/markup-compatibility/2006">
          <mc:Choice Requires="x14">
            <control shapeId="224527" r:id="rId1292" name="Check Box 1295">
              <controlPr defaultSize="0" autoFill="0" autoLine="0" autoPict="0">
                <anchor moveWithCells="1">
                  <from>
                    <xdr:col>25</xdr:col>
                    <xdr:colOff>25400</xdr:colOff>
                    <xdr:row>89</xdr:row>
                    <xdr:rowOff>139700</xdr:rowOff>
                  </from>
                  <to>
                    <xdr:col>25</xdr:col>
                    <xdr:colOff>330200</xdr:colOff>
                    <xdr:row>91</xdr:row>
                    <xdr:rowOff>25400</xdr:rowOff>
                  </to>
                </anchor>
              </controlPr>
            </control>
          </mc:Choice>
        </mc:AlternateContent>
        <mc:AlternateContent xmlns:mc="http://schemas.openxmlformats.org/markup-compatibility/2006">
          <mc:Choice Requires="x14">
            <control shapeId="224528" r:id="rId1293" name="Check Box 1296">
              <controlPr defaultSize="0" autoFill="0" autoLine="0" autoPict="0">
                <anchor moveWithCells="1">
                  <from>
                    <xdr:col>25</xdr:col>
                    <xdr:colOff>25400</xdr:colOff>
                    <xdr:row>90</xdr:row>
                    <xdr:rowOff>139700</xdr:rowOff>
                  </from>
                  <to>
                    <xdr:col>25</xdr:col>
                    <xdr:colOff>330200</xdr:colOff>
                    <xdr:row>92</xdr:row>
                    <xdr:rowOff>25400</xdr:rowOff>
                  </to>
                </anchor>
              </controlPr>
            </control>
          </mc:Choice>
        </mc:AlternateContent>
        <mc:AlternateContent xmlns:mc="http://schemas.openxmlformats.org/markup-compatibility/2006">
          <mc:Choice Requires="x14">
            <control shapeId="224529" r:id="rId1294" name="Check Box 1297">
              <controlPr defaultSize="0" autoFill="0" autoLine="0" autoPict="0">
                <anchor moveWithCells="1">
                  <from>
                    <xdr:col>25</xdr:col>
                    <xdr:colOff>25400</xdr:colOff>
                    <xdr:row>91</xdr:row>
                    <xdr:rowOff>139700</xdr:rowOff>
                  </from>
                  <to>
                    <xdr:col>25</xdr:col>
                    <xdr:colOff>330200</xdr:colOff>
                    <xdr:row>93</xdr:row>
                    <xdr:rowOff>25400</xdr:rowOff>
                  </to>
                </anchor>
              </controlPr>
            </control>
          </mc:Choice>
        </mc:AlternateContent>
        <mc:AlternateContent xmlns:mc="http://schemas.openxmlformats.org/markup-compatibility/2006">
          <mc:Choice Requires="x14">
            <control shapeId="224530" r:id="rId1295" name="Check Box 1298">
              <controlPr defaultSize="0" autoFill="0" autoLine="0" autoPict="0">
                <anchor moveWithCells="1">
                  <from>
                    <xdr:col>25</xdr:col>
                    <xdr:colOff>25400</xdr:colOff>
                    <xdr:row>92</xdr:row>
                    <xdr:rowOff>139700</xdr:rowOff>
                  </from>
                  <to>
                    <xdr:col>25</xdr:col>
                    <xdr:colOff>330200</xdr:colOff>
                    <xdr:row>94</xdr:row>
                    <xdr:rowOff>25400</xdr:rowOff>
                  </to>
                </anchor>
              </controlPr>
            </control>
          </mc:Choice>
        </mc:AlternateContent>
        <mc:AlternateContent xmlns:mc="http://schemas.openxmlformats.org/markup-compatibility/2006">
          <mc:Choice Requires="x14">
            <control shapeId="224531" r:id="rId1296" name="Check Box 1299">
              <controlPr defaultSize="0" autoFill="0" autoLine="0" autoPict="0">
                <anchor moveWithCells="1">
                  <from>
                    <xdr:col>25</xdr:col>
                    <xdr:colOff>25400</xdr:colOff>
                    <xdr:row>93</xdr:row>
                    <xdr:rowOff>139700</xdr:rowOff>
                  </from>
                  <to>
                    <xdr:col>25</xdr:col>
                    <xdr:colOff>330200</xdr:colOff>
                    <xdr:row>95</xdr:row>
                    <xdr:rowOff>25400</xdr:rowOff>
                  </to>
                </anchor>
              </controlPr>
            </control>
          </mc:Choice>
        </mc:AlternateContent>
        <mc:AlternateContent xmlns:mc="http://schemas.openxmlformats.org/markup-compatibility/2006">
          <mc:Choice Requires="x14">
            <control shapeId="224532" r:id="rId1297" name="Check Box 1300">
              <controlPr defaultSize="0" autoFill="0" autoLine="0" autoPict="0">
                <anchor moveWithCells="1">
                  <from>
                    <xdr:col>25</xdr:col>
                    <xdr:colOff>25400</xdr:colOff>
                    <xdr:row>94</xdr:row>
                    <xdr:rowOff>139700</xdr:rowOff>
                  </from>
                  <to>
                    <xdr:col>25</xdr:col>
                    <xdr:colOff>330200</xdr:colOff>
                    <xdr:row>96</xdr:row>
                    <xdr:rowOff>25400</xdr:rowOff>
                  </to>
                </anchor>
              </controlPr>
            </control>
          </mc:Choice>
        </mc:AlternateContent>
        <mc:AlternateContent xmlns:mc="http://schemas.openxmlformats.org/markup-compatibility/2006">
          <mc:Choice Requires="x14">
            <control shapeId="224533" r:id="rId1298" name="Check Box 1301">
              <controlPr defaultSize="0" autoFill="0" autoLine="0" autoPict="0">
                <anchor moveWithCells="1">
                  <from>
                    <xdr:col>25</xdr:col>
                    <xdr:colOff>25400</xdr:colOff>
                    <xdr:row>95</xdr:row>
                    <xdr:rowOff>139700</xdr:rowOff>
                  </from>
                  <to>
                    <xdr:col>25</xdr:col>
                    <xdr:colOff>330200</xdr:colOff>
                    <xdr:row>97</xdr:row>
                    <xdr:rowOff>25400</xdr:rowOff>
                  </to>
                </anchor>
              </controlPr>
            </control>
          </mc:Choice>
        </mc:AlternateContent>
        <mc:AlternateContent xmlns:mc="http://schemas.openxmlformats.org/markup-compatibility/2006">
          <mc:Choice Requires="x14">
            <control shapeId="224534" r:id="rId1299" name="Check Box 1302">
              <controlPr defaultSize="0" autoFill="0" autoLine="0" autoPict="0">
                <anchor moveWithCells="1">
                  <from>
                    <xdr:col>25</xdr:col>
                    <xdr:colOff>25400</xdr:colOff>
                    <xdr:row>96</xdr:row>
                    <xdr:rowOff>139700</xdr:rowOff>
                  </from>
                  <to>
                    <xdr:col>25</xdr:col>
                    <xdr:colOff>330200</xdr:colOff>
                    <xdr:row>98</xdr:row>
                    <xdr:rowOff>25400</xdr:rowOff>
                  </to>
                </anchor>
              </controlPr>
            </control>
          </mc:Choice>
        </mc:AlternateContent>
        <mc:AlternateContent xmlns:mc="http://schemas.openxmlformats.org/markup-compatibility/2006">
          <mc:Choice Requires="x14">
            <control shapeId="224535" r:id="rId1300" name="Check Box 1303">
              <controlPr defaultSize="0" autoFill="0" autoLine="0" autoPict="0">
                <anchor moveWithCells="1">
                  <from>
                    <xdr:col>25</xdr:col>
                    <xdr:colOff>25400</xdr:colOff>
                    <xdr:row>97</xdr:row>
                    <xdr:rowOff>139700</xdr:rowOff>
                  </from>
                  <to>
                    <xdr:col>25</xdr:col>
                    <xdr:colOff>330200</xdr:colOff>
                    <xdr:row>99</xdr:row>
                    <xdr:rowOff>25400</xdr:rowOff>
                  </to>
                </anchor>
              </controlPr>
            </control>
          </mc:Choice>
        </mc:AlternateContent>
        <mc:AlternateContent xmlns:mc="http://schemas.openxmlformats.org/markup-compatibility/2006">
          <mc:Choice Requires="x14">
            <control shapeId="224536" r:id="rId1301" name="Check Box 1304">
              <controlPr defaultSize="0" autoFill="0" autoLine="0" autoPict="0">
                <anchor moveWithCells="1">
                  <from>
                    <xdr:col>25</xdr:col>
                    <xdr:colOff>25400</xdr:colOff>
                    <xdr:row>98</xdr:row>
                    <xdr:rowOff>139700</xdr:rowOff>
                  </from>
                  <to>
                    <xdr:col>25</xdr:col>
                    <xdr:colOff>330200</xdr:colOff>
                    <xdr:row>100</xdr:row>
                    <xdr:rowOff>25400</xdr:rowOff>
                  </to>
                </anchor>
              </controlPr>
            </control>
          </mc:Choice>
        </mc:AlternateContent>
        <mc:AlternateContent xmlns:mc="http://schemas.openxmlformats.org/markup-compatibility/2006">
          <mc:Choice Requires="x14">
            <control shapeId="224537" r:id="rId1302" name="Check Box 1305">
              <controlPr defaultSize="0" autoFill="0" autoLine="0" autoPict="0">
                <anchor moveWithCells="1">
                  <from>
                    <xdr:col>25</xdr:col>
                    <xdr:colOff>25400</xdr:colOff>
                    <xdr:row>99</xdr:row>
                    <xdr:rowOff>139700</xdr:rowOff>
                  </from>
                  <to>
                    <xdr:col>25</xdr:col>
                    <xdr:colOff>330200</xdr:colOff>
                    <xdr:row>101</xdr:row>
                    <xdr:rowOff>25400</xdr:rowOff>
                  </to>
                </anchor>
              </controlPr>
            </control>
          </mc:Choice>
        </mc:AlternateContent>
        <mc:AlternateContent xmlns:mc="http://schemas.openxmlformats.org/markup-compatibility/2006">
          <mc:Choice Requires="x14">
            <control shapeId="224538" r:id="rId1303" name="Check Box 1306">
              <controlPr defaultSize="0" autoFill="0" autoLine="0" autoPict="0">
                <anchor moveWithCells="1">
                  <from>
                    <xdr:col>25</xdr:col>
                    <xdr:colOff>25400</xdr:colOff>
                    <xdr:row>100</xdr:row>
                    <xdr:rowOff>139700</xdr:rowOff>
                  </from>
                  <to>
                    <xdr:col>25</xdr:col>
                    <xdr:colOff>330200</xdr:colOff>
                    <xdr:row>102</xdr:row>
                    <xdr:rowOff>25400</xdr:rowOff>
                  </to>
                </anchor>
              </controlPr>
            </control>
          </mc:Choice>
        </mc:AlternateContent>
        <mc:AlternateContent xmlns:mc="http://schemas.openxmlformats.org/markup-compatibility/2006">
          <mc:Choice Requires="x14">
            <control shapeId="224539" r:id="rId1304" name="Check Box 1307">
              <controlPr defaultSize="0" autoFill="0" autoLine="0" autoPict="0">
                <anchor moveWithCells="1">
                  <from>
                    <xdr:col>25</xdr:col>
                    <xdr:colOff>25400</xdr:colOff>
                    <xdr:row>101</xdr:row>
                    <xdr:rowOff>139700</xdr:rowOff>
                  </from>
                  <to>
                    <xdr:col>25</xdr:col>
                    <xdr:colOff>330200</xdr:colOff>
                    <xdr:row>103</xdr:row>
                    <xdr:rowOff>25400</xdr:rowOff>
                  </to>
                </anchor>
              </controlPr>
            </control>
          </mc:Choice>
        </mc:AlternateContent>
        <mc:AlternateContent xmlns:mc="http://schemas.openxmlformats.org/markup-compatibility/2006">
          <mc:Choice Requires="x14">
            <control shapeId="224540" r:id="rId1305" name="Check Box 1308">
              <controlPr defaultSize="0" autoFill="0" autoLine="0" autoPict="0">
                <anchor moveWithCells="1">
                  <from>
                    <xdr:col>26</xdr:col>
                    <xdr:colOff>25400</xdr:colOff>
                    <xdr:row>2</xdr:row>
                    <xdr:rowOff>152400</xdr:rowOff>
                  </from>
                  <to>
                    <xdr:col>26</xdr:col>
                    <xdr:colOff>330200</xdr:colOff>
                    <xdr:row>3</xdr:row>
                    <xdr:rowOff>152400</xdr:rowOff>
                  </to>
                </anchor>
              </controlPr>
            </control>
          </mc:Choice>
        </mc:AlternateContent>
        <mc:AlternateContent xmlns:mc="http://schemas.openxmlformats.org/markup-compatibility/2006">
          <mc:Choice Requires="x14">
            <control shapeId="224541" r:id="rId1306" name="Check Box 1309">
              <controlPr defaultSize="0" autoFill="0" autoLine="0" autoPict="0">
                <anchor moveWithCells="1">
                  <from>
                    <xdr:col>26</xdr:col>
                    <xdr:colOff>25400</xdr:colOff>
                    <xdr:row>3</xdr:row>
                    <xdr:rowOff>139700</xdr:rowOff>
                  </from>
                  <to>
                    <xdr:col>26</xdr:col>
                    <xdr:colOff>330200</xdr:colOff>
                    <xdr:row>5</xdr:row>
                    <xdr:rowOff>25400</xdr:rowOff>
                  </to>
                </anchor>
              </controlPr>
            </control>
          </mc:Choice>
        </mc:AlternateContent>
        <mc:AlternateContent xmlns:mc="http://schemas.openxmlformats.org/markup-compatibility/2006">
          <mc:Choice Requires="x14">
            <control shapeId="224542" r:id="rId1307" name="Check Box 1310">
              <controlPr defaultSize="0" autoFill="0" autoLine="0" autoPict="0">
                <anchor moveWithCells="1">
                  <from>
                    <xdr:col>26</xdr:col>
                    <xdr:colOff>25400</xdr:colOff>
                    <xdr:row>4</xdr:row>
                    <xdr:rowOff>139700</xdr:rowOff>
                  </from>
                  <to>
                    <xdr:col>26</xdr:col>
                    <xdr:colOff>330200</xdr:colOff>
                    <xdr:row>6</xdr:row>
                    <xdr:rowOff>25400</xdr:rowOff>
                  </to>
                </anchor>
              </controlPr>
            </control>
          </mc:Choice>
        </mc:AlternateContent>
        <mc:AlternateContent xmlns:mc="http://schemas.openxmlformats.org/markup-compatibility/2006">
          <mc:Choice Requires="x14">
            <control shapeId="224543" r:id="rId1308" name="Check Box 1311">
              <controlPr defaultSize="0" autoFill="0" autoLine="0" autoPict="0">
                <anchor moveWithCells="1">
                  <from>
                    <xdr:col>26</xdr:col>
                    <xdr:colOff>25400</xdr:colOff>
                    <xdr:row>5</xdr:row>
                    <xdr:rowOff>139700</xdr:rowOff>
                  </from>
                  <to>
                    <xdr:col>26</xdr:col>
                    <xdr:colOff>330200</xdr:colOff>
                    <xdr:row>7</xdr:row>
                    <xdr:rowOff>25400</xdr:rowOff>
                  </to>
                </anchor>
              </controlPr>
            </control>
          </mc:Choice>
        </mc:AlternateContent>
        <mc:AlternateContent xmlns:mc="http://schemas.openxmlformats.org/markup-compatibility/2006">
          <mc:Choice Requires="x14">
            <control shapeId="224544" r:id="rId1309" name="Check Box 1312">
              <controlPr defaultSize="0" autoFill="0" autoLine="0" autoPict="0">
                <anchor moveWithCells="1">
                  <from>
                    <xdr:col>26</xdr:col>
                    <xdr:colOff>25400</xdr:colOff>
                    <xdr:row>6</xdr:row>
                    <xdr:rowOff>139700</xdr:rowOff>
                  </from>
                  <to>
                    <xdr:col>26</xdr:col>
                    <xdr:colOff>330200</xdr:colOff>
                    <xdr:row>8</xdr:row>
                    <xdr:rowOff>25400</xdr:rowOff>
                  </to>
                </anchor>
              </controlPr>
            </control>
          </mc:Choice>
        </mc:AlternateContent>
        <mc:AlternateContent xmlns:mc="http://schemas.openxmlformats.org/markup-compatibility/2006">
          <mc:Choice Requires="x14">
            <control shapeId="224545" r:id="rId1310" name="Check Box 1313">
              <controlPr defaultSize="0" autoFill="0" autoLine="0" autoPict="0">
                <anchor moveWithCells="1">
                  <from>
                    <xdr:col>26</xdr:col>
                    <xdr:colOff>25400</xdr:colOff>
                    <xdr:row>7</xdr:row>
                    <xdr:rowOff>139700</xdr:rowOff>
                  </from>
                  <to>
                    <xdr:col>26</xdr:col>
                    <xdr:colOff>330200</xdr:colOff>
                    <xdr:row>9</xdr:row>
                    <xdr:rowOff>25400</xdr:rowOff>
                  </to>
                </anchor>
              </controlPr>
            </control>
          </mc:Choice>
        </mc:AlternateContent>
        <mc:AlternateContent xmlns:mc="http://schemas.openxmlformats.org/markup-compatibility/2006">
          <mc:Choice Requires="x14">
            <control shapeId="224546" r:id="rId1311" name="Check Box 1314">
              <controlPr defaultSize="0" autoFill="0" autoLine="0" autoPict="0">
                <anchor moveWithCells="1">
                  <from>
                    <xdr:col>26</xdr:col>
                    <xdr:colOff>25400</xdr:colOff>
                    <xdr:row>8</xdr:row>
                    <xdr:rowOff>139700</xdr:rowOff>
                  </from>
                  <to>
                    <xdr:col>26</xdr:col>
                    <xdr:colOff>330200</xdr:colOff>
                    <xdr:row>10</xdr:row>
                    <xdr:rowOff>25400</xdr:rowOff>
                  </to>
                </anchor>
              </controlPr>
            </control>
          </mc:Choice>
        </mc:AlternateContent>
        <mc:AlternateContent xmlns:mc="http://schemas.openxmlformats.org/markup-compatibility/2006">
          <mc:Choice Requires="x14">
            <control shapeId="224547" r:id="rId1312" name="Check Box 1315">
              <controlPr defaultSize="0" autoFill="0" autoLine="0" autoPict="0">
                <anchor moveWithCells="1">
                  <from>
                    <xdr:col>26</xdr:col>
                    <xdr:colOff>25400</xdr:colOff>
                    <xdr:row>9</xdr:row>
                    <xdr:rowOff>139700</xdr:rowOff>
                  </from>
                  <to>
                    <xdr:col>26</xdr:col>
                    <xdr:colOff>330200</xdr:colOff>
                    <xdr:row>11</xdr:row>
                    <xdr:rowOff>25400</xdr:rowOff>
                  </to>
                </anchor>
              </controlPr>
            </control>
          </mc:Choice>
        </mc:AlternateContent>
        <mc:AlternateContent xmlns:mc="http://schemas.openxmlformats.org/markup-compatibility/2006">
          <mc:Choice Requires="x14">
            <control shapeId="224548" r:id="rId1313" name="Check Box 1316">
              <controlPr defaultSize="0" autoFill="0" autoLine="0" autoPict="0">
                <anchor moveWithCells="1">
                  <from>
                    <xdr:col>26</xdr:col>
                    <xdr:colOff>25400</xdr:colOff>
                    <xdr:row>10</xdr:row>
                    <xdr:rowOff>139700</xdr:rowOff>
                  </from>
                  <to>
                    <xdr:col>26</xdr:col>
                    <xdr:colOff>330200</xdr:colOff>
                    <xdr:row>12</xdr:row>
                    <xdr:rowOff>25400</xdr:rowOff>
                  </to>
                </anchor>
              </controlPr>
            </control>
          </mc:Choice>
        </mc:AlternateContent>
        <mc:AlternateContent xmlns:mc="http://schemas.openxmlformats.org/markup-compatibility/2006">
          <mc:Choice Requires="x14">
            <control shapeId="224549" r:id="rId1314" name="Check Box 1317">
              <controlPr defaultSize="0" autoFill="0" autoLine="0" autoPict="0">
                <anchor moveWithCells="1">
                  <from>
                    <xdr:col>26</xdr:col>
                    <xdr:colOff>25400</xdr:colOff>
                    <xdr:row>11</xdr:row>
                    <xdr:rowOff>139700</xdr:rowOff>
                  </from>
                  <to>
                    <xdr:col>26</xdr:col>
                    <xdr:colOff>330200</xdr:colOff>
                    <xdr:row>13</xdr:row>
                    <xdr:rowOff>25400</xdr:rowOff>
                  </to>
                </anchor>
              </controlPr>
            </control>
          </mc:Choice>
        </mc:AlternateContent>
        <mc:AlternateContent xmlns:mc="http://schemas.openxmlformats.org/markup-compatibility/2006">
          <mc:Choice Requires="x14">
            <control shapeId="224550" r:id="rId1315" name="Check Box 1318">
              <controlPr defaultSize="0" autoFill="0" autoLine="0" autoPict="0">
                <anchor moveWithCells="1">
                  <from>
                    <xdr:col>26</xdr:col>
                    <xdr:colOff>25400</xdr:colOff>
                    <xdr:row>12</xdr:row>
                    <xdr:rowOff>139700</xdr:rowOff>
                  </from>
                  <to>
                    <xdr:col>26</xdr:col>
                    <xdr:colOff>330200</xdr:colOff>
                    <xdr:row>14</xdr:row>
                    <xdr:rowOff>25400</xdr:rowOff>
                  </to>
                </anchor>
              </controlPr>
            </control>
          </mc:Choice>
        </mc:AlternateContent>
        <mc:AlternateContent xmlns:mc="http://schemas.openxmlformats.org/markup-compatibility/2006">
          <mc:Choice Requires="x14">
            <control shapeId="224551" r:id="rId1316" name="Check Box 1319">
              <controlPr defaultSize="0" autoFill="0" autoLine="0" autoPict="0">
                <anchor moveWithCells="1">
                  <from>
                    <xdr:col>26</xdr:col>
                    <xdr:colOff>25400</xdr:colOff>
                    <xdr:row>13</xdr:row>
                    <xdr:rowOff>139700</xdr:rowOff>
                  </from>
                  <to>
                    <xdr:col>26</xdr:col>
                    <xdr:colOff>330200</xdr:colOff>
                    <xdr:row>15</xdr:row>
                    <xdr:rowOff>25400</xdr:rowOff>
                  </to>
                </anchor>
              </controlPr>
            </control>
          </mc:Choice>
        </mc:AlternateContent>
        <mc:AlternateContent xmlns:mc="http://schemas.openxmlformats.org/markup-compatibility/2006">
          <mc:Choice Requires="x14">
            <control shapeId="224552" r:id="rId1317" name="Check Box 1320">
              <controlPr defaultSize="0" autoFill="0" autoLine="0" autoPict="0">
                <anchor moveWithCells="1">
                  <from>
                    <xdr:col>26</xdr:col>
                    <xdr:colOff>25400</xdr:colOff>
                    <xdr:row>14</xdr:row>
                    <xdr:rowOff>139700</xdr:rowOff>
                  </from>
                  <to>
                    <xdr:col>26</xdr:col>
                    <xdr:colOff>330200</xdr:colOff>
                    <xdr:row>16</xdr:row>
                    <xdr:rowOff>25400</xdr:rowOff>
                  </to>
                </anchor>
              </controlPr>
            </control>
          </mc:Choice>
        </mc:AlternateContent>
        <mc:AlternateContent xmlns:mc="http://schemas.openxmlformats.org/markup-compatibility/2006">
          <mc:Choice Requires="x14">
            <control shapeId="224553" r:id="rId1318" name="Check Box 1321">
              <controlPr defaultSize="0" autoFill="0" autoLine="0" autoPict="0">
                <anchor moveWithCells="1">
                  <from>
                    <xdr:col>26</xdr:col>
                    <xdr:colOff>25400</xdr:colOff>
                    <xdr:row>15</xdr:row>
                    <xdr:rowOff>139700</xdr:rowOff>
                  </from>
                  <to>
                    <xdr:col>26</xdr:col>
                    <xdr:colOff>330200</xdr:colOff>
                    <xdr:row>17</xdr:row>
                    <xdr:rowOff>25400</xdr:rowOff>
                  </to>
                </anchor>
              </controlPr>
            </control>
          </mc:Choice>
        </mc:AlternateContent>
        <mc:AlternateContent xmlns:mc="http://schemas.openxmlformats.org/markup-compatibility/2006">
          <mc:Choice Requires="x14">
            <control shapeId="224554" r:id="rId1319" name="Check Box 1322">
              <controlPr defaultSize="0" autoFill="0" autoLine="0" autoPict="0">
                <anchor moveWithCells="1">
                  <from>
                    <xdr:col>26</xdr:col>
                    <xdr:colOff>25400</xdr:colOff>
                    <xdr:row>16</xdr:row>
                    <xdr:rowOff>139700</xdr:rowOff>
                  </from>
                  <to>
                    <xdr:col>26</xdr:col>
                    <xdr:colOff>330200</xdr:colOff>
                    <xdr:row>18</xdr:row>
                    <xdr:rowOff>25400</xdr:rowOff>
                  </to>
                </anchor>
              </controlPr>
            </control>
          </mc:Choice>
        </mc:AlternateContent>
        <mc:AlternateContent xmlns:mc="http://schemas.openxmlformats.org/markup-compatibility/2006">
          <mc:Choice Requires="x14">
            <control shapeId="224555" r:id="rId1320" name="Check Box 1323">
              <controlPr defaultSize="0" autoFill="0" autoLine="0" autoPict="0">
                <anchor moveWithCells="1">
                  <from>
                    <xdr:col>26</xdr:col>
                    <xdr:colOff>25400</xdr:colOff>
                    <xdr:row>17</xdr:row>
                    <xdr:rowOff>139700</xdr:rowOff>
                  </from>
                  <to>
                    <xdr:col>26</xdr:col>
                    <xdr:colOff>330200</xdr:colOff>
                    <xdr:row>19</xdr:row>
                    <xdr:rowOff>25400</xdr:rowOff>
                  </to>
                </anchor>
              </controlPr>
            </control>
          </mc:Choice>
        </mc:AlternateContent>
        <mc:AlternateContent xmlns:mc="http://schemas.openxmlformats.org/markup-compatibility/2006">
          <mc:Choice Requires="x14">
            <control shapeId="224556" r:id="rId1321" name="Check Box 1324">
              <controlPr defaultSize="0" autoFill="0" autoLine="0" autoPict="0">
                <anchor moveWithCells="1">
                  <from>
                    <xdr:col>26</xdr:col>
                    <xdr:colOff>25400</xdr:colOff>
                    <xdr:row>18</xdr:row>
                    <xdr:rowOff>139700</xdr:rowOff>
                  </from>
                  <to>
                    <xdr:col>26</xdr:col>
                    <xdr:colOff>330200</xdr:colOff>
                    <xdr:row>20</xdr:row>
                    <xdr:rowOff>25400</xdr:rowOff>
                  </to>
                </anchor>
              </controlPr>
            </control>
          </mc:Choice>
        </mc:AlternateContent>
        <mc:AlternateContent xmlns:mc="http://schemas.openxmlformats.org/markup-compatibility/2006">
          <mc:Choice Requires="x14">
            <control shapeId="224557" r:id="rId1322" name="Check Box 1325">
              <controlPr defaultSize="0" autoFill="0" autoLine="0" autoPict="0">
                <anchor moveWithCells="1">
                  <from>
                    <xdr:col>26</xdr:col>
                    <xdr:colOff>25400</xdr:colOff>
                    <xdr:row>19</xdr:row>
                    <xdr:rowOff>139700</xdr:rowOff>
                  </from>
                  <to>
                    <xdr:col>26</xdr:col>
                    <xdr:colOff>330200</xdr:colOff>
                    <xdr:row>21</xdr:row>
                    <xdr:rowOff>25400</xdr:rowOff>
                  </to>
                </anchor>
              </controlPr>
            </control>
          </mc:Choice>
        </mc:AlternateContent>
        <mc:AlternateContent xmlns:mc="http://schemas.openxmlformats.org/markup-compatibility/2006">
          <mc:Choice Requires="x14">
            <control shapeId="224558" r:id="rId1323" name="Check Box 1326">
              <controlPr defaultSize="0" autoFill="0" autoLine="0" autoPict="0">
                <anchor moveWithCells="1">
                  <from>
                    <xdr:col>26</xdr:col>
                    <xdr:colOff>25400</xdr:colOff>
                    <xdr:row>20</xdr:row>
                    <xdr:rowOff>139700</xdr:rowOff>
                  </from>
                  <to>
                    <xdr:col>26</xdr:col>
                    <xdr:colOff>330200</xdr:colOff>
                    <xdr:row>22</xdr:row>
                    <xdr:rowOff>25400</xdr:rowOff>
                  </to>
                </anchor>
              </controlPr>
            </control>
          </mc:Choice>
        </mc:AlternateContent>
        <mc:AlternateContent xmlns:mc="http://schemas.openxmlformats.org/markup-compatibility/2006">
          <mc:Choice Requires="x14">
            <control shapeId="224559" r:id="rId1324" name="Check Box 1327">
              <controlPr defaultSize="0" autoFill="0" autoLine="0" autoPict="0">
                <anchor moveWithCells="1">
                  <from>
                    <xdr:col>26</xdr:col>
                    <xdr:colOff>25400</xdr:colOff>
                    <xdr:row>21</xdr:row>
                    <xdr:rowOff>139700</xdr:rowOff>
                  </from>
                  <to>
                    <xdr:col>26</xdr:col>
                    <xdr:colOff>330200</xdr:colOff>
                    <xdr:row>23</xdr:row>
                    <xdr:rowOff>25400</xdr:rowOff>
                  </to>
                </anchor>
              </controlPr>
            </control>
          </mc:Choice>
        </mc:AlternateContent>
        <mc:AlternateContent xmlns:mc="http://schemas.openxmlformats.org/markup-compatibility/2006">
          <mc:Choice Requires="x14">
            <control shapeId="224560" r:id="rId1325" name="Check Box 1328">
              <controlPr defaultSize="0" autoFill="0" autoLine="0" autoPict="0">
                <anchor moveWithCells="1">
                  <from>
                    <xdr:col>26</xdr:col>
                    <xdr:colOff>25400</xdr:colOff>
                    <xdr:row>22</xdr:row>
                    <xdr:rowOff>139700</xdr:rowOff>
                  </from>
                  <to>
                    <xdr:col>26</xdr:col>
                    <xdr:colOff>330200</xdr:colOff>
                    <xdr:row>24</xdr:row>
                    <xdr:rowOff>25400</xdr:rowOff>
                  </to>
                </anchor>
              </controlPr>
            </control>
          </mc:Choice>
        </mc:AlternateContent>
        <mc:AlternateContent xmlns:mc="http://schemas.openxmlformats.org/markup-compatibility/2006">
          <mc:Choice Requires="x14">
            <control shapeId="224561" r:id="rId1326" name="Check Box 1329">
              <controlPr defaultSize="0" autoFill="0" autoLine="0" autoPict="0">
                <anchor moveWithCells="1">
                  <from>
                    <xdr:col>26</xdr:col>
                    <xdr:colOff>25400</xdr:colOff>
                    <xdr:row>23</xdr:row>
                    <xdr:rowOff>139700</xdr:rowOff>
                  </from>
                  <to>
                    <xdr:col>26</xdr:col>
                    <xdr:colOff>330200</xdr:colOff>
                    <xdr:row>25</xdr:row>
                    <xdr:rowOff>25400</xdr:rowOff>
                  </to>
                </anchor>
              </controlPr>
            </control>
          </mc:Choice>
        </mc:AlternateContent>
        <mc:AlternateContent xmlns:mc="http://schemas.openxmlformats.org/markup-compatibility/2006">
          <mc:Choice Requires="x14">
            <control shapeId="224562" r:id="rId1327" name="Check Box 1330">
              <controlPr defaultSize="0" autoFill="0" autoLine="0" autoPict="0">
                <anchor moveWithCells="1">
                  <from>
                    <xdr:col>26</xdr:col>
                    <xdr:colOff>25400</xdr:colOff>
                    <xdr:row>24</xdr:row>
                    <xdr:rowOff>139700</xdr:rowOff>
                  </from>
                  <to>
                    <xdr:col>26</xdr:col>
                    <xdr:colOff>330200</xdr:colOff>
                    <xdr:row>26</xdr:row>
                    <xdr:rowOff>25400</xdr:rowOff>
                  </to>
                </anchor>
              </controlPr>
            </control>
          </mc:Choice>
        </mc:AlternateContent>
        <mc:AlternateContent xmlns:mc="http://schemas.openxmlformats.org/markup-compatibility/2006">
          <mc:Choice Requires="x14">
            <control shapeId="224563" r:id="rId1328" name="Check Box 1331">
              <controlPr defaultSize="0" autoFill="0" autoLine="0" autoPict="0">
                <anchor moveWithCells="1">
                  <from>
                    <xdr:col>26</xdr:col>
                    <xdr:colOff>25400</xdr:colOff>
                    <xdr:row>25</xdr:row>
                    <xdr:rowOff>139700</xdr:rowOff>
                  </from>
                  <to>
                    <xdr:col>26</xdr:col>
                    <xdr:colOff>330200</xdr:colOff>
                    <xdr:row>27</xdr:row>
                    <xdr:rowOff>25400</xdr:rowOff>
                  </to>
                </anchor>
              </controlPr>
            </control>
          </mc:Choice>
        </mc:AlternateContent>
        <mc:AlternateContent xmlns:mc="http://schemas.openxmlformats.org/markup-compatibility/2006">
          <mc:Choice Requires="x14">
            <control shapeId="224564" r:id="rId1329" name="Check Box 1332">
              <controlPr defaultSize="0" autoFill="0" autoLine="0" autoPict="0">
                <anchor moveWithCells="1">
                  <from>
                    <xdr:col>26</xdr:col>
                    <xdr:colOff>25400</xdr:colOff>
                    <xdr:row>26</xdr:row>
                    <xdr:rowOff>139700</xdr:rowOff>
                  </from>
                  <to>
                    <xdr:col>26</xdr:col>
                    <xdr:colOff>330200</xdr:colOff>
                    <xdr:row>28</xdr:row>
                    <xdr:rowOff>25400</xdr:rowOff>
                  </to>
                </anchor>
              </controlPr>
            </control>
          </mc:Choice>
        </mc:AlternateContent>
        <mc:AlternateContent xmlns:mc="http://schemas.openxmlformats.org/markup-compatibility/2006">
          <mc:Choice Requires="x14">
            <control shapeId="224565" r:id="rId1330" name="Check Box 1333">
              <controlPr defaultSize="0" autoFill="0" autoLine="0" autoPict="0">
                <anchor moveWithCells="1">
                  <from>
                    <xdr:col>26</xdr:col>
                    <xdr:colOff>25400</xdr:colOff>
                    <xdr:row>27</xdr:row>
                    <xdr:rowOff>139700</xdr:rowOff>
                  </from>
                  <to>
                    <xdr:col>26</xdr:col>
                    <xdr:colOff>330200</xdr:colOff>
                    <xdr:row>29</xdr:row>
                    <xdr:rowOff>25400</xdr:rowOff>
                  </to>
                </anchor>
              </controlPr>
            </control>
          </mc:Choice>
        </mc:AlternateContent>
        <mc:AlternateContent xmlns:mc="http://schemas.openxmlformats.org/markup-compatibility/2006">
          <mc:Choice Requires="x14">
            <control shapeId="224566" r:id="rId1331" name="Check Box 1334">
              <controlPr defaultSize="0" autoFill="0" autoLine="0" autoPict="0">
                <anchor moveWithCells="1">
                  <from>
                    <xdr:col>26</xdr:col>
                    <xdr:colOff>25400</xdr:colOff>
                    <xdr:row>28</xdr:row>
                    <xdr:rowOff>139700</xdr:rowOff>
                  </from>
                  <to>
                    <xdr:col>26</xdr:col>
                    <xdr:colOff>330200</xdr:colOff>
                    <xdr:row>30</xdr:row>
                    <xdr:rowOff>25400</xdr:rowOff>
                  </to>
                </anchor>
              </controlPr>
            </control>
          </mc:Choice>
        </mc:AlternateContent>
        <mc:AlternateContent xmlns:mc="http://schemas.openxmlformats.org/markup-compatibility/2006">
          <mc:Choice Requires="x14">
            <control shapeId="224567" r:id="rId1332" name="Check Box 1335">
              <controlPr defaultSize="0" autoFill="0" autoLine="0" autoPict="0">
                <anchor moveWithCells="1">
                  <from>
                    <xdr:col>26</xdr:col>
                    <xdr:colOff>25400</xdr:colOff>
                    <xdr:row>29</xdr:row>
                    <xdr:rowOff>139700</xdr:rowOff>
                  </from>
                  <to>
                    <xdr:col>26</xdr:col>
                    <xdr:colOff>330200</xdr:colOff>
                    <xdr:row>31</xdr:row>
                    <xdr:rowOff>25400</xdr:rowOff>
                  </to>
                </anchor>
              </controlPr>
            </control>
          </mc:Choice>
        </mc:AlternateContent>
        <mc:AlternateContent xmlns:mc="http://schemas.openxmlformats.org/markup-compatibility/2006">
          <mc:Choice Requires="x14">
            <control shapeId="224568" r:id="rId1333" name="Check Box 1336">
              <controlPr defaultSize="0" autoFill="0" autoLine="0" autoPict="0">
                <anchor moveWithCells="1">
                  <from>
                    <xdr:col>26</xdr:col>
                    <xdr:colOff>25400</xdr:colOff>
                    <xdr:row>30</xdr:row>
                    <xdr:rowOff>139700</xdr:rowOff>
                  </from>
                  <to>
                    <xdr:col>26</xdr:col>
                    <xdr:colOff>330200</xdr:colOff>
                    <xdr:row>32</xdr:row>
                    <xdr:rowOff>25400</xdr:rowOff>
                  </to>
                </anchor>
              </controlPr>
            </control>
          </mc:Choice>
        </mc:AlternateContent>
        <mc:AlternateContent xmlns:mc="http://schemas.openxmlformats.org/markup-compatibility/2006">
          <mc:Choice Requires="x14">
            <control shapeId="224569" r:id="rId1334" name="Check Box 1337">
              <controlPr defaultSize="0" autoFill="0" autoLine="0" autoPict="0">
                <anchor moveWithCells="1">
                  <from>
                    <xdr:col>26</xdr:col>
                    <xdr:colOff>25400</xdr:colOff>
                    <xdr:row>31</xdr:row>
                    <xdr:rowOff>139700</xdr:rowOff>
                  </from>
                  <to>
                    <xdr:col>26</xdr:col>
                    <xdr:colOff>330200</xdr:colOff>
                    <xdr:row>33</xdr:row>
                    <xdr:rowOff>25400</xdr:rowOff>
                  </to>
                </anchor>
              </controlPr>
            </control>
          </mc:Choice>
        </mc:AlternateContent>
        <mc:AlternateContent xmlns:mc="http://schemas.openxmlformats.org/markup-compatibility/2006">
          <mc:Choice Requires="x14">
            <control shapeId="224570" r:id="rId1335" name="Check Box 1338">
              <controlPr defaultSize="0" autoFill="0" autoLine="0" autoPict="0">
                <anchor moveWithCells="1">
                  <from>
                    <xdr:col>26</xdr:col>
                    <xdr:colOff>25400</xdr:colOff>
                    <xdr:row>32</xdr:row>
                    <xdr:rowOff>139700</xdr:rowOff>
                  </from>
                  <to>
                    <xdr:col>26</xdr:col>
                    <xdr:colOff>330200</xdr:colOff>
                    <xdr:row>34</xdr:row>
                    <xdr:rowOff>25400</xdr:rowOff>
                  </to>
                </anchor>
              </controlPr>
            </control>
          </mc:Choice>
        </mc:AlternateContent>
        <mc:AlternateContent xmlns:mc="http://schemas.openxmlformats.org/markup-compatibility/2006">
          <mc:Choice Requires="x14">
            <control shapeId="224571" r:id="rId1336" name="Check Box 1339">
              <controlPr defaultSize="0" autoFill="0" autoLine="0" autoPict="0">
                <anchor moveWithCells="1">
                  <from>
                    <xdr:col>26</xdr:col>
                    <xdr:colOff>25400</xdr:colOff>
                    <xdr:row>33</xdr:row>
                    <xdr:rowOff>139700</xdr:rowOff>
                  </from>
                  <to>
                    <xdr:col>26</xdr:col>
                    <xdr:colOff>330200</xdr:colOff>
                    <xdr:row>35</xdr:row>
                    <xdr:rowOff>25400</xdr:rowOff>
                  </to>
                </anchor>
              </controlPr>
            </control>
          </mc:Choice>
        </mc:AlternateContent>
        <mc:AlternateContent xmlns:mc="http://schemas.openxmlformats.org/markup-compatibility/2006">
          <mc:Choice Requires="x14">
            <control shapeId="224572" r:id="rId1337" name="Check Box 1340">
              <controlPr defaultSize="0" autoFill="0" autoLine="0" autoPict="0">
                <anchor moveWithCells="1">
                  <from>
                    <xdr:col>26</xdr:col>
                    <xdr:colOff>25400</xdr:colOff>
                    <xdr:row>34</xdr:row>
                    <xdr:rowOff>139700</xdr:rowOff>
                  </from>
                  <to>
                    <xdr:col>26</xdr:col>
                    <xdr:colOff>330200</xdr:colOff>
                    <xdr:row>36</xdr:row>
                    <xdr:rowOff>25400</xdr:rowOff>
                  </to>
                </anchor>
              </controlPr>
            </control>
          </mc:Choice>
        </mc:AlternateContent>
        <mc:AlternateContent xmlns:mc="http://schemas.openxmlformats.org/markup-compatibility/2006">
          <mc:Choice Requires="x14">
            <control shapeId="224573" r:id="rId1338" name="Check Box 1341">
              <controlPr defaultSize="0" autoFill="0" autoLine="0" autoPict="0">
                <anchor moveWithCells="1">
                  <from>
                    <xdr:col>26</xdr:col>
                    <xdr:colOff>25400</xdr:colOff>
                    <xdr:row>35</xdr:row>
                    <xdr:rowOff>139700</xdr:rowOff>
                  </from>
                  <to>
                    <xdr:col>26</xdr:col>
                    <xdr:colOff>330200</xdr:colOff>
                    <xdr:row>37</xdr:row>
                    <xdr:rowOff>25400</xdr:rowOff>
                  </to>
                </anchor>
              </controlPr>
            </control>
          </mc:Choice>
        </mc:AlternateContent>
        <mc:AlternateContent xmlns:mc="http://schemas.openxmlformats.org/markup-compatibility/2006">
          <mc:Choice Requires="x14">
            <control shapeId="224574" r:id="rId1339" name="Check Box 1342">
              <controlPr defaultSize="0" autoFill="0" autoLine="0" autoPict="0">
                <anchor moveWithCells="1">
                  <from>
                    <xdr:col>26</xdr:col>
                    <xdr:colOff>25400</xdr:colOff>
                    <xdr:row>36</xdr:row>
                    <xdr:rowOff>139700</xdr:rowOff>
                  </from>
                  <to>
                    <xdr:col>26</xdr:col>
                    <xdr:colOff>330200</xdr:colOff>
                    <xdr:row>38</xdr:row>
                    <xdr:rowOff>25400</xdr:rowOff>
                  </to>
                </anchor>
              </controlPr>
            </control>
          </mc:Choice>
        </mc:AlternateContent>
        <mc:AlternateContent xmlns:mc="http://schemas.openxmlformats.org/markup-compatibility/2006">
          <mc:Choice Requires="x14">
            <control shapeId="224575" r:id="rId1340" name="Check Box 1343">
              <controlPr defaultSize="0" autoFill="0" autoLine="0" autoPict="0">
                <anchor moveWithCells="1">
                  <from>
                    <xdr:col>26</xdr:col>
                    <xdr:colOff>25400</xdr:colOff>
                    <xdr:row>37</xdr:row>
                    <xdr:rowOff>139700</xdr:rowOff>
                  </from>
                  <to>
                    <xdr:col>26</xdr:col>
                    <xdr:colOff>330200</xdr:colOff>
                    <xdr:row>39</xdr:row>
                    <xdr:rowOff>25400</xdr:rowOff>
                  </to>
                </anchor>
              </controlPr>
            </control>
          </mc:Choice>
        </mc:AlternateContent>
        <mc:AlternateContent xmlns:mc="http://schemas.openxmlformats.org/markup-compatibility/2006">
          <mc:Choice Requires="x14">
            <control shapeId="224576" r:id="rId1341" name="Check Box 1344">
              <controlPr defaultSize="0" autoFill="0" autoLine="0" autoPict="0">
                <anchor moveWithCells="1">
                  <from>
                    <xdr:col>26</xdr:col>
                    <xdr:colOff>25400</xdr:colOff>
                    <xdr:row>38</xdr:row>
                    <xdr:rowOff>139700</xdr:rowOff>
                  </from>
                  <to>
                    <xdr:col>26</xdr:col>
                    <xdr:colOff>330200</xdr:colOff>
                    <xdr:row>40</xdr:row>
                    <xdr:rowOff>25400</xdr:rowOff>
                  </to>
                </anchor>
              </controlPr>
            </control>
          </mc:Choice>
        </mc:AlternateContent>
        <mc:AlternateContent xmlns:mc="http://schemas.openxmlformats.org/markup-compatibility/2006">
          <mc:Choice Requires="x14">
            <control shapeId="224577" r:id="rId1342" name="Check Box 1345">
              <controlPr defaultSize="0" autoFill="0" autoLine="0" autoPict="0">
                <anchor moveWithCells="1">
                  <from>
                    <xdr:col>26</xdr:col>
                    <xdr:colOff>25400</xdr:colOff>
                    <xdr:row>39</xdr:row>
                    <xdr:rowOff>139700</xdr:rowOff>
                  </from>
                  <to>
                    <xdr:col>26</xdr:col>
                    <xdr:colOff>330200</xdr:colOff>
                    <xdr:row>41</xdr:row>
                    <xdr:rowOff>25400</xdr:rowOff>
                  </to>
                </anchor>
              </controlPr>
            </control>
          </mc:Choice>
        </mc:AlternateContent>
        <mc:AlternateContent xmlns:mc="http://schemas.openxmlformats.org/markup-compatibility/2006">
          <mc:Choice Requires="x14">
            <control shapeId="224578" r:id="rId1343" name="Check Box 1346">
              <controlPr defaultSize="0" autoFill="0" autoLine="0" autoPict="0">
                <anchor moveWithCells="1">
                  <from>
                    <xdr:col>26</xdr:col>
                    <xdr:colOff>25400</xdr:colOff>
                    <xdr:row>40</xdr:row>
                    <xdr:rowOff>139700</xdr:rowOff>
                  </from>
                  <to>
                    <xdr:col>26</xdr:col>
                    <xdr:colOff>330200</xdr:colOff>
                    <xdr:row>42</xdr:row>
                    <xdr:rowOff>25400</xdr:rowOff>
                  </to>
                </anchor>
              </controlPr>
            </control>
          </mc:Choice>
        </mc:AlternateContent>
        <mc:AlternateContent xmlns:mc="http://schemas.openxmlformats.org/markup-compatibility/2006">
          <mc:Choice Requires="x14">
            <control shapeId="224579" r:id="rId1344" name="Check Box 1347">
              <controlPr defaultSize="0" autoFill="0" autoLine="0" autoPict="0">
                <anchor moveWithCells="1">
                  <from>
                    <xdr:col>26</xdr:col>
                    <xdr:colOff>25400</xdr:colOff>
                    <xdr:row>41</xdr:row>
                    <xdr:rowOff>139700</xdr:rowOff>
                  </from>
                  <to>
                    <xdr:col>26</xdr:col>
                    <xdr:colOff>330200</xdr:colOff>
                    <xdr:row>43</xdr:row>
                    <xdr:rowOff>25400</xdr:rowOff>
                  </to>
                </anchor>
              </controlPr>
            </control>
          </mc:Choice>
        </mc:AlternateContent>
        <mc:AlternateContent xmlns:mc="http://schemas.openxmlformats.org/markup-compatibility/2006">
          <mc:Choice Requires="x14">
            <control shapeId="224580" r:id="rId1345" name="Check Box 1348">
              <controlPr defaultSize="0" autoFill="0" autoLine="0" autoPict="0">
                <anchor moveWithCells="1">
                  <from>
                    <xdr:col>26</xdr:col>
                    <xdr:colOff>25400</xdr:colOff>
                    <xdr:row>42</xdr:row>
                    <xdr:rowOff>139700</xdr:rowOff>
                  </from>
                  <to>
                    <xdr:col>26</xdr:col>
                    <xdr:colOff>330200</xdr:colOff>
                    <xdr:row>44</xdr:row>
                    <xdr:rowOff>25400</xdr:rowOff>
                  </to>
                </anchor>
              </controlPr>
            </control>
          </mc:Choice>
        </mc:AlternateContent>
        <mc:AlternateContent xmlns:mc="http://schemas.openxmlformats.org/markup-compatibility/2006">
          <mc:Choice Requires="x14">
            <control shapeId="224581" r:id="rId1346" name="Check Box 1349">
              <controlPr defaultSize="0" autoFill="0" autoLine="0" autoPict="0">
                <anchor moveWithCells="1">
                  <from>
                    <xdr:col>26</xdr:col>
                    <xdr:colOff>25400</xdr:colOff>
                    <xdr:row>43</xdr:row>
                    <xdr:rowOff>139700</xdr:rowOff>
                  </from>
                  <to>
                    <xdr:col>26</xdr:col>
                    <xdr:colOff>330200</xdr:colOff>
                    <xdr:row>45</xdr:row>
                    <xdr:rowOff>25400</xdr:rowOff>
                  </to>
                </anchor>
              </controlPr>
            </control>
          </mc:Choice>
        </mc:AlternateContent>
        <mc:AlternateContent xmlns:mc="http://schemas.openxmlformats.org/markup-compatibility/2006">
          <mc:Choice Requires="x14">
            <control shapeId="224582" r:id="rId1347" name="Check Box 1350">
              <controlPr defaultSize="0" autoFill="0" autoLine="0" autoPict="0">
                <anchor moveWithCells="1">
                  <from>
                    <xdr:col>26</xdr:col>
                    <xdr:colOff>25400</xdr:colOff>
                    <xdr:row>44</xdr:row>
                    <xdr:rowOff>139700</xdr:rowOff>
                  </from>
                  <to>
                    <xdr:col>26</xdr:col>
                    <xdr:colOff>330200</xdr:colOff>
                    <xdr:row>46</xdr:row>
                    <xdr:rowOff>25400</xdr:rowOff>
                  </to>
                </anchor>
              </controlPr>
            </control>
          </mc:Choice>
        </mc:AlternateContent>
        <mc:AlternateContent xmlns:mc="http://schemas.openxmlformats.org/markup-compatibility/2006">
          <mc:Choice Requires="x14">
            <control shapeId="224583" r:id="rId1348" name="Check Box 1351">
              <controlPr defaultSize="0" autoFill="0" autoLine="0" autoPict="0">
                <anchor moveWithCells="1">
                  <from>
                    <xdr:col>26</xdr:col>
                    <xdr:colOff>25400</xdr:colOff>
                    <xdr:row>45</xdr:row>
                    <xdr:rowOff>139700</xdr:rowOff>
                  </from>
                  <to>
                    <xdr:col>26</xdr:col>
                    <xdr:colOff>330200</xdr:colOff>
                    <xdr:row>47</xdr:row>
                    <xdr:rowOff>25400</xdr:rowOff>
                  </to>
                </anchor>
              </controlPr>
            </control>
          </mc:Choice>
        </mc:AlternateContent>
        <mc:AlternateContent xmlns:mc="http://schemas.openxmlformats.org/markup-compatibility/2006">
          <mc:Choice Requires="x14">
            <control shapeId="224584" r:id="rId1349" name="Check Box 1352">
              <controlPr defaultSize="0" autoFill="0" autoLine="0" autoPict="0">
                <anchor moveWithCells="1">
                  <from>
                    <xdr:col>26</xdr:col>
                    <xdr:colOff>25400</xdr:colOff>
                    <xdr:row>46</xdr:row>
                    <xdr:rowOff>139700</xdr:rowOff>
                  </from>
                  <to>
                    <xdr:col>26</xdr:col>
                    <xdr:colOff>330200</xdr:colOff>
                    <xdr:row>48</xdr:row>
                    <xdr:rowOff>25400</xdr:rowOff>
                  </to>
                </anchor>
              </controlPr>
            </control>
          </mc:Choice>
        </mc:AlternateContent>
        <mc:AlternateContent xmlns:mc="http://schemas.openxmlformats.org/markup-compatibility/2006">
          <mc:Choice Requires="x14">
            <control shapeId="224585" r:id="rId1350" name="Check Box 1353">
              <controlPr defaultSize="0" autoFill="0" autoLine="0" autoPict="0">
                <anchor moveWithCells="1">
                  <from>
                    <xdr:col>26</xdr:col>
                    <xdr:colOff>25400</xdr:colOff>
                    <xdr:row>47</xdr:row>
                    <xdr:rowOff>139700</xdr:rowOff>
                  </from>
                  <to>
                    <xdr:col>26</xdr:col>
                    <xdr:colOff>330200</xdr:colOff>
                    <xdr:row>49</xdr:row>
                    <xdr:rowOff>25400</xdr:rowOff>
                  </to>
                </anchor>
              </controlPr>
            </control>
          </mc:Choice>
        </mc:AlternateContent>
        <mc:AlternateContent xmlns:mc="http://schemas.openxmlformats.org/markup-compatibility/2006">
          <mc:Choice Requires="x14">
            <control shapeId="224586" r:id="rId1351" name="Check Box 1354">
              <controlPr defaultSize="0" autoFill="0" autoLine="0" autoPict="0">
                <anchor moveWithCells="1">
                  <from>
                    <xdr:col>26</xdr:col>
                    <xdr:colOff>25400</xdr:colOff>
                    <xdr:row>48</xdr:row>
                    <xdr:rowOff>139700</xdr:rowOff>
                  </from>
                  <to>
                    <xdr:col>26</xdr:col>
                    <xdr:colOff>330200</xdr:colOff>
                    <xdr:row>50</xdr:row>
                    <xdr:rowOff>25400</xdr:rowOff>
                  </to>
                </anchor>
              </controlPr>
            </control>
          </mc:Choice>
        </mc:AlternateContent>
        <mc:AlternateContent xmlns:mc="http://schemas.openxmlformats.org/markup-compatibility/2006">
          <mc:Choice Requires="x14">
            <control shapeId="224587" r:id="rId1352" name="Check Box 1355">
              <controlPr defaultSize="0" autoFill="0" autoLine="0" autoPict="0">
                <anchor moveWithCells="1">
                  <from>
                    <xdr:col>26</xdr:col>
                    <xdr:colOff>25400</xdr:colOff>
                    <xdr:row>49</xdr:row>
                    <xdr:rowOff>139700</xdr:rowOff>
                  </from>
                  <to>
                    <xdr:col>26</xdr:col>
                    <xdr:colOff>330200</xdr:colOff>
                    <xdr:row>51</xdr:row>
                    <xdr:rowOff>25400</xdr:rowOff>
                  </to>
                </anchor>
              </controlPr>
            </control>
          </mc:Choice>
        </mc:AlternateContent>
        <mc:AlternateContent xmlns:mc="http://schemas.openxmlformats.org/markup-compatibility/2006">
          <mc:Choice Requires="x14">
            <control shapeId="224588" r:id="rId1353" name="Check Box 1356">
              <controlPr defaultSize="0" autoFill="0" autoLine="0" autoPict="0">
                <anchor moveWithCells="1">
                  <from>
                    <xdr:col>26</xdr:col>
                    <xdr:colOff>25400</xdr:colOff>
                    <xdr:row>50</xdr:row>
                    <xdr:rowOff>139700</xdr:rowOff>
                  </from>
                  <to>
                    <xdr:col>26</xdr:col>
                    <xdr:colOff>330200</xdr:colOff>
                    <xdr:row>52</xdr:row>
                    <xdr:rowOff>25400</xdr:rowOff>
                  </to>
                </anchor>
              </controlPr>
            </control>
          </mc:Choice>
        </mc:AlternateContent>
        <mc:AlternateContent xmlns:mc="http://schemas.openxmlformats.org/markup-compatibility/2006">
          <mc:Choice Requires="x14">
            <control shapeId="224589" r:id="rId1354" name="Check Box 1357">
              <controlPr defaultSize="0" autoFill="0" autoLine="0" autoPict="0">
                <anchor moveWithCells="1">
                  <from>
                    <xdr:col>26</xdr:col>
                    <xdr:colOff>25400</xdr:colOff>
                    <xdr:row>51</xdr:row>
                    <xdr:rowOff>139700</xdr:rowOff>
                  </from>
                  <to>
                    <xdr:col>26</xdr:col>
                    <xdr:colOff>330200</xdr:colOff>
                    <xdr:row>53</xdr:row>
                    <xdr:rowOff>25400</xdr:rowOff>
                  </to>
                </anchor>
              </controlPr>
            </control>
          </mc:Choice>
        </mc:AlternateContent>
        <mc:AlternateContent xmlns:mc="http://schemas.openxmlformats.org/markup-compatibility/2006">
          <mc:Choice Requires="x14">
            <control shapeId="224590" r:id="rId1355" name="Check Box 1358">
              <controlPr defaultSize="0" autoFill="0" autoLine="0" autoPict="0">
                <anchor moveWithCells="1">
                  <from>
                    <xdr:col>26</xdr:col>
                    <xdr:colOff>25400</xdr:colOff>
                    <xdr:row>52</xdr:row>
                    <xdr:rowOff>139700</xdr:rowOff>
                  </from>
                  <to>
                    <xdr:col>26</xdr:col>
                    <xdr:colOff>330200</xdr:colOff>
                    <xdr:row>54</xdr:row>
                    <xdr:rowOff>25400</xdr:rowOff>
                  </to>
                </anchor>
              </controlPr>
            </control>
          </mc:Choice>
        </mc:AlternateContent>
        <mc:AlternateContent xmlns:mc="http://schemas.openxmlformats.org/markup-compatibility/2006">
          <mc:Choice Requires="x14">
            <control shapeId="224591" r:id="rId1356" name="Check Box 1359">
              <controlPr defaultSize="0" autoFill="0" autoLine="0" autoPict="0">
                <anchor moveWithCells="1">
                  <from>
                    <xdr:col>26</xdr:col>
                    <xdr:colOff>25400</xdr:colOff>
                    <xdr:row>53</xdr:row>
                    <xdr:rowOff>139700</xdr:rowOff>
                  </from>
                  <to>
                    <xdr:col>26</xdr:col>
                    <xdr:colOff>330200</xdr:colOff>
                    <xdr:row>55</xdr:row>
                    <xdr:rowOff>25400</xdr:rowOff>
                  </to>
                </anchor>
              </controlPr>
            </control>
          </mc:Choice>
        </mc:AlternateContent>
        <mc:AlternateContent xmlns:mc="http://schemas.openxmlformats.org/markup-compatibility/2006">
          <mc:Choice Requires="x14">
            <control shapeId="224592" r:id="rId1357" name="Check Box 1360">
              <controlPr defaultSize="0" autoFill="0" autoLine="0" autoPict="0">
                <anchor moveWithCells="1">
                  <from>
                    <xdr:col>26</xdr:col>
                    <xdr:colOff>25400</xdr:colOff>
                    <xdr:row>54</xdr:row>
                    <xdr:rowOff>139700</xdr:rowOff>
                  </from>
                  <to>
                    <xdr:col>26</xdr:col>
                    <xdr:colOff>330200</xdr:colOff>
                    <xdr:row>56</xdr:row>
                    <xdr:rowOff>25400</xdr:rowOff>
                  </to>
                </anchor>
              </controlPr>
            </control>
          </mc:Choice>
        </mc:AlternateContent>
        <mc:AlternateContent xmlns:mc="http://schemas.openxmlformats.org/markup-compatibility/2006">
          <mc:Choice Requires="x14">
            <control shapeId="224593" r:id="rId1358" name="Check Box 1361">
              <controlPr defaultSize="0" autoFill="0" autoLine="0" autoPict="0">
                <anchor moveWithCells="1">
                  <from>
                    <xdr:col>26</xdr:col>
                    <xdr:colOff>25400</xdr:colOff>
                    <xdr:row>55</xdr:row>
                    <xdr:rowOff>139700</xdr:rowOff>
                  </from>
                  <to>
                    <xdr:col>26</xdr:col>
                    <xdr:colOff>330200</xdr:colOff>
                    <xdr:row>57</xdr:row>
                    <xdr:rowOff>25400</xdr:rowOff>
                  </to>
                </anchor>
              </controlPr>
            </control>
          </mc:Choice>
        </mc:AlternateContent>
        <mc:AlternateContent xmlns:mc="http://schemas.openxmlformats.org/markup-compatibility/2006">
          <mc:Choice Requires="x14">
            <control shapeId="224594" r:id="rId1359" name="Check Box 1362">
              <controlPr defaultSize="0" autoFill="0" autoLine="0" autoPict="0">
                <anchor moveWithCells="1">
                  <from>
                    <xdr:col>26</xdr:col>
                    <xdr:colOff>25400</xdr:colOff>
                    <xdr:row>56</xdr:row>
                    <xdr:rowOff>139700</xdr:rowOff>
                  </from>
                  <to>
                    <xdr:col>26</xdr:col>
                    <xdr:colOff>330200</xdr:colOff>
                    <xdr:row>58</xdr:row>
                    <xdr:rowOff>25400</xdr:rowOff>
                  </to>
                </anchor>
              </controlPr>
            </control>
          </mc:Choice>
        </mc:AlternateContent>
        <mc:AlternateContent xmlns:mc="http://schemas.openxmlformats.org/markup-compatibility/2006">
          <mc:Choice Requires="x14">
            <control shapeId="224595" r:id="rId1360" name="Check Box 1363">
              <controlPr defaultSize="0" autoFill="0" autoLine="0" autoPict="0">
                <anchor moveWithCells="1">
                  <from>
                    <xdr:col>26</xdr:col>
                    <xdr:colOff>25400</xdr:colOff>
                    <xdr:row>57</xdr:row>
                    <xdr:rowOff>139700</xdr:rowOff>
                  </from>
                  <to>
                    <xdr:col>26</xdr:col>
                    <xdr:colOff>330200</xdr:colOff>
                    <xdr:row>59</xdr:row>
                    <xdr:rowOff>25400</xdr:rowOff>
                  </to>
                </anchor>
              </controlPr>
            </control>
          </mc:Choice>
        </mc:AlternateContent>
        <mc:AlternateContent xmlns:mc="http://schemas.openxmlformats.org/markup-compatibility/2006">
          <mc:Choice Requires="x14">
            <control shapeId="224596" r:id="rId1361" name="Check Box 1364">
              <controlPr defaultSize="0" autoFill="0" autoLine="0" autoPict="0">
                <anchor moveWithCells="1">
                  <from>
                    <xdr:col>26</xdr:col>
                    <xdr:colOff>25400</xdr:colOff>
                    <xdr:row>58</xdr:row>
                    <xdr:rowOff>139700</xdr:rowOff>
                  </from>
                  <to>
                    <xdr:col>26</xdr:col>
                    <xdr:colOff>330200</xdr:colOff>
                    <xdr:row>60</xdr:row>
                    <xdr:rowOff>25400</xdr:rowOff>
                  </to>
                </anchor>
              </controlPr>
            </control>
          </mc:Choice>
        </mc:AlternateContent>
        <mc:AlternateContent xmlns:mc="http://schemas.openxmlformats.org/markup-compatibility/2006">
          <mc:Choice Requires="x14">
            <control shapeId="224597" r:id="rId1362" name="Check Box 1365">
              <controlPr defaultSize="0" autoFill="0" autoLine="0" autoPict="0">
                <anchor moveWithCells="1">
                  <from>
                    <xdr:col>26</xdr:col>
                    <xdr:colOff>25400</xdr:colOff>
                    <xdr:row>59</xdr:row>
                    <xdr:rowOff>139700</xdr:rowOff>
                  </from>
                  <to>
                    <xdr:col>26</xdr:col>
                    <xdr:colOff>330200</xdr:colOff>
                    <xdr:row>61</xdr:row>
                    <xdr:rowOff>25400</xdr:rowOff>
                  </to>
                </anchor>
              </controlPr>
            </control>
          </mc:Choice>
        </mc:AlternateContent>
        <mc:AlternateContent xmlns:mc="http://schemas.openxmlformats.org/markup-compatibility/2006">
          <mc:Choice Requires="x14">
            <control shapeId="224598" r:id="rId1363" name="Check Box 1366">
              <controlPr defaultSize="0" autoFill="0" autoLine="0" autoPict="0">
                <anchor moveWithCells="1">
                  <from>
                    <xdr:col>26</xdr:col>
                    <xdr:colOff>25400</xdr:colOff>
                    <xdr:row>60</xdr:row>
                    <xdr:rowOff>139700</xdr:rowOff>
                  </from>
                  <to>
                    <xdr:col>26</xdr:col>
                    <xdr:colOff>330200</xdr:colOff>
                    <xdr:row>62</xdr:row>
                    <xdr:rowOff>25400</xdr:rowOff>
                  </to>
                </anchor>
              </controlPr>
            </control>
          </mc:Choice>
        </mc:AlternateContent>
        <mc:AlternateContent xmlns:mc="http://schemas.openxmlformats.org/markup-compatibility/2006">
          <mc:Choice Requires="x14">
            <control shapeId="224599" r:id="rId1364" name="Check Box 1367">
              <controlPr defaultSize="0" autoFill="0" autoLine="0" autoPict="0">
                <anchor moveWithCells="1">
                  <from>
                    <xdr:col>26</xdr:col>
                    <xdr:colOff>25400</xdr:colOff>
                    <xdr:row>61</xdr:row>
                    <xdr:rowOff>139700</xdr:rowOff>
                  </from>
                  <to>
                    <xdr:col>26</xdr:col>
                    <xdr:colOff>330200</xdr:colOff>
                    <xdr:row>63</xdr:row>
                    <xdr:rowOff>25400</xdr:rowOff>
                  </to>
                </anchor>
              </controlPr>
            </control>
          </mc:Choice>
        </mc:AlternateContent>
        <mc:AlternateContent xmlns:mc="http://schemas.openxmlformats.org/markup-compatibility/2006">
          <mc:Choice Requires="x14">
            <control shapeId="224600" r:id="rId1365" name="Check Box 1368">
              <controlPr defaultSize="0" autoFill="0" autoLine="0" autoPict="0">
                <anchor moveWithCells="1">
                  <from>
                    <xdr:col>26</xdr:col>
                    <xdr:colOff>25400</xdr:colOff>
                    <xdr:row>62</xdr:row>
                    <xdr:rowOff>139700</xdr:rowOff>
                  </from>
                  <to>
                    <xdr:col>26</xdr:col>
                    <xdr:colOff>330200</xdr:colOff>
                    <xdr:row>64</xdr:row>
                    <xdr:rowOff>25400</xdr:rowOff>
                  </to>
                </anchor>
              </controlPr>
            </control>
          </mc:Choice>
        </mc:AlternateContent>
        <mc:AlternateContent xmlns:mc="http://schemas.openxmlformats.org/markup-compatibility/2006">
          <mc:Choice Requires="x14">
            <control shapeId="224601" r:id="rId1366" name="Check Box 1369">
              <controlPr defaultSize="0" autoFill="0" autoLine="0" autoPict="0">
                <anchor moveWithCells="1">
                  <from>
                    <xdr:col>26</xdr:col>
                    <xdr:colOff>25400</xdr:colOff>
                    <xdr:row>63</xdr:row>
                    <xdr:rowOff>139700</xdr:rowOff>
                  </from>
                  <to>
                    <xdr:col>26</xdr:col>
                    <xdr:colOff>330200</xdr:colOff>
                    <xdr:row>65</xdr:row>
                    <xdr:rowOff>25400</xdr:rowOff>
                  </to>
                </anchor>
              </controlPr>
            </control>
          </mc:Choice>
        </mc:AlternateContent>
        <mc:AlternateContent xmlns:mc="http://schemas.openxmlformats.org/markup-compatibility/2006">
          <mc:Choice Requires="x14">
            <control shapeId="224602" r:id="rId1367" name="Check Box 1370">
              <controlPr defaultSize="0" autoFill="0" autoLine="0" autoPict="0">
                <anchor moveWithCells="1">
                  <from>
                    <xdr:col>26</xdr:col>
                    <xdr:colOff>25400</xdr:colOff>
                    <xdr:row>64</xdr:row>
                    <xdr:rowOff>139700</xdr:rowOff>
                  </from>
                  <to>
                    <xdr:col>26</xdr:col>
                    <xdr:colOff>330200</xdr:colOff>
                    <xdr:row>66</xdr:row>
                    <xdr:rowOff>25400</xdr:rowOff>
                  </to>
                </anchor>
              </controlPr>
            </control>
          </mc:Choice>
        </mc:AlternateContent>
        <mc:AlternateContent xmlns:mc="http://schemas.openxmlformats.org/markup-compatibility/2006">
          <mc:Choice Requires="x14">
            <control shapeId="224603" r:id="rId1368" name="Check Box 1371">
              <controlPr defaultSize="0" autoFill="0" autoLine="0" autoPict="0">
                <anchor moveWithCells="1">
                  <from>
                    <xdr:col>26</xdr:col>
                    <xdr:colOff>25400</xdr:colOff>
                    <xdr:row>65</xdr:row>
                    <xdr:rowOff>139700</xdr:rowOff>
                  </from>
                  <to>
                    <xdr:col>26</xdr:col>
                    <xdr:colOff>330200</xdr:colOff>
                    <xdr:row>67</xdr:row>
                    <xdr:rowOff>25400</xdr:rowOff>
                  </to>
                </anchor>
              </controlPr>
            </control>
          </mc:Choice>
        </mc:AlternateContent>
        <mc:AlternateContent xmlns:mc="http://schemas.openxmlformats.org/markup-compatibility/2006">
          <mc:Choice Requires="x14">
            <control shapeId="224604" r:id="rId1369" name="Check Box 1372">
              <controlPr defaultSize="0" autoFill="0" autoLine="0" autoPict="0">
                <anchor moveWithCells="1">
                  <from>
                    <xdr:col>26</xdr:col>
                    <xdr:colOff>25400</xdr:colOff>
                    <xdr:row>66</xdr:row>
                    <xdr:rowOff>139700</xdr:rowOff>
                  </from>
                  <to>
                    <xdr:col>26</xdr:col>
                    <xdr:colOff>330200</xdr:colOff>
                    <xdr:row>68</xdr:row>
                    <xdr:rowOff>25400</xdr:rowOff>
                  </to>
                </anchor>
              </controlPr>
            </control>
          </mc:Choice>
        </mc:AlternateContent>
        <mc:AlternateContent xmlns:mc="http://schemas.openxmlformats.org/markup-compatibility/2006">
          <mc:Choice Requires="x14">
            <control shapeId="224605" r:id="rId1370" name="Check Box 1373">
              <controlPr defaultSize="0" autoFill="0" autoLine="0" autoPict="0">
                <anchor moveWithCells="1">
                  <from>
                    <xdr:col>26</xdr:col>
                    <xdr:colOff>25400</xdr:colOff>
                    <xdr:row>67</xdr:row>
                    <xdr:rowOff>139700</xdr:rowOff>
                  </from>
                  <to>
                    <xdr:col>26</xdr:col>
                    <xdr:colOff>330200</xdr:colOff>
                    <xdr:row>69</xdr:row>
                    <xdr:rowOff>25400</xdr:rowOff>
                  </to>
                </anchor>
              </controlPr>
            </control>
          </mc:Choice>
        </mc:AlternateContent>
        <mc:AlternateContent xmlns:mc="http://schemas.openxmlformats.org/markup-compatibility/2006">
          <mc:Choice Requires="x14">
            <control shapeId="224606" r:id="rId1371" name="Check Box 1374">
              <controlPr defaultSize="0" autoFill="0" autoLine="0" autoPict="0">
                <anchor moveWithCells="1">
                  <from>
                    <xdr:col>26</xdr:col>
                    <xdr:colOff>25400</xdr:colOff>
                    <xdr:row>68</xdr:row>
                    <xdr:rowOff>139700</xdr:rowOff>
                  </from>
                  <to>
                    <xdr:col>26</xdr:col>
                    <xdr:colOff>330200</xdr:colOff>
                    <xdr:row>70</xdr:row>
                    <xdr:rowOff>25400</xdr:rowOff>
                  </to>
                </anchor>
              </controlPr>
            </control>
          </mc:Choice>
        </mc:AlternateContent>
        <mc:AlternateContent xmlns:mc="http://schemas.openxmlformats.org/markup-compatibility/2006">
          <mc:Choice Requires="x14">
            <control shapeId="224607" r:id="rId1372" name="Check Box 1375">
              <controlPr defaultSize="0" autoFill="0" autoLine="0" autoPict="0">
                <anchor moveWithCells="1">
                  <from>
                    <xdr:col>26</xdr:col>
                    <xdr:colOff>25400</xdr:colOff>
                    <xdr:row>69</xdr:row>
                    <xdr:rowOff>139700</xdr:rowOff>
                  </from>
                  <to>
                    <xdr:col>26</xdr:col>
                    <xdr:colOff>330200</xdr:colOff>
                    <xdr:row>71</xdr:row>
                    <xdr:rowOff>25400</xdr:rowOff>
                  </to>
                </anchor>
              </controlPr>
            </control>
          </mc:Choice>
        </mc:AlternateContent>
        <mc:AlternateContent xmlns:mc="http://schemas.openxmlformats.org/markup-compatibility/2006">
          <mc:Choice Requires="x14">
            <control shapeId="224608" r:id="rId1373" name="Check Box 1376">
              <controlPr defaultSize="0" autoFill="0" autoLine="0" autoPict="0">
                <anchor moveWithCells="1">
                  <from>
                    <xdr:col>26</xdr:col>
                    <xdr:colOff>25400</xdr:colOff>
                    <xdr:row>70</xdr:row>
                    <xdr:rowOff>139700</xdr:rowOff>
                  </from>
                  <to>
                    <xdr:col>26</xdr:col>
                    <xdr:colOff>330200</xdr:colOff>
                    <xdr:row>72</xdr:row>
                    <xdr:rowOff>25400</xdr:rowOff>
                  </to>
                </anchor>
              </controlPr>
            </control>
          </mc:Choice>
        </mc:AlternateContent>
        <mc:AlternateContent xmlns:mc="http://schemas.openxmlformats.org/markup-compatibility/2006">
          <mc:Choice Requires="x14">
            <control shapeId="224609" r:id="rId1374" name="Check Box 1377">
              <controlPr defaultSize="0" autoFill="0" autoLine="0" autoPict="0">
                <anchor moveWithCells="1">
                  <from>
                    <xdr:col>26</xdr:col>
                    <xdr:colOff>25400</xdr:colOff>
                    <xdr:row>71</xdr:row>
                    <xdr:rowOff>139700</xdr:rowOff>
                  </from>
                  <to>
                    <xdr:col>26</xdr:col>
                    <xdr:colOff>330200</xdr:colOff>
                    <xdr:row>73</xdr:row>
                    <xdr:rowOff>25400</xdr:rowOff>
                  </to>
                </anchor>
              </controlPr>
            </control>
          </mc:Choice>
        </mc:AlternateContent>
        <mc:AlternateContent xmlns:mc="http://schemas.openxmlformats.org/markup-compatibility/2006">
          <mc:Choice Requires="x14">
            <control shapeId="224610" r:id="rId1375" name="Check Box 1378">
              <controlPr defaultSize="0" autoFill="0" autoLine="0" autoPict="0">
                <anchor moveWithCells="1">
                  <from>
                    <xdr:col>26</xdr:col>
                    <xdr:colOff>25400</xdr:colOff>
                    <xdr:row>72</xdr:row>
                    <xdr:rowOff>139700</xdr:rowOff>
                  </from>
                  <to>
                    <xdr:col>26</xdr:col>
                    <xdr:colOff>330200</xdr:colOff>
                    <xdr:row>74</xdr:row>
                    <xdr:rowOff>25400</xdr:rowOff>
                  </to>
                </anchor>
              </controlPr>
            </control>
          </mc:Choice>
        </mc:AlternateContent>
        <mc:AlternateContent xmlns:mc="http://schemas.openxmlformats.org/markup-compatibility/2006">
          <mc:Choice Requires="x14">
            <control shapeId="224611" r:id="rId1376" name="Check Box 1379">
              <controlPr defaultSize="0" autoFill="0" autoLine="0" autoPict="0">
                <anchor moveWithCells="1">
                  <from>
                    <xdr:col>26</xdr:col>
                    <xdr:colOff>25400</xdr:colOff>
                    <xdr:row>73</xdr:row>
                    <xdr:rowOff>139700</xdr:rowOff>
                  </from>
                  <to>
                    <xdr:col>26</xdr:col>
                    <xdr:colOff>330200</xdr:colOff>
                    <xdr:row>75</xdr:row>
                    <xdr:rowOff>25400</xdr:rowOff>
                  </to>
                </anchor>
              </controlPr>
            </control>
          </mc:Choice>
        </mc:AlternateContent>
        <mc:AlternateContent xmlns:mc="http://schemas.openxmlformats.org/markup-compatibility/2006">
          <mc:Choice Requires="x14">
            <control shapeId="224612" r:id="rId1377" name="Check Box 1380">
              <controlPr defaultSize="0" autoFill="0" autoLine="0" autoPict="0">
                <anchor moveWithCells="1">
                  <from>
                    <xdr:col>26</xdr:col>
                    <xdr:colOff>25400</xdr:colOff>
                    <xdr:row>74</xdr:row>
                    <xdr:rowOff>139700</xdr:rowOff>
                  </from>
                  <to>
                    <xdr:col>26</xdr:col>
                    <xdr:colOff>330200</xdr:colOff>
                    <xdr:row>76</xdr:row>
                    <xdr:rowOff>25400</xdr:rowOff>
                  </to>
                </anchor>
              </controlPr>
            </control>
          </mc:Choice>
        </mc:AlternateContent>
        <mc:AlternateContent xmlns:mc="http://schemas.openxmlformats.org/markup-compatibility/2006">
          <mc:Choice Requires="x14">
            <control shapeId="224613" r:id="rId1378" name="Check Box 1381">
              <controlPr defaultSize="0" autoFill="0" autoLine="0" autoPict="0">
                <anchor moveWithCells="1">
                  <from>
                    <xdr:col>26</xdr:col>
                    <xdr:colOff>25400</xdr:colOff>
                    <xdr:row>75</xdr:row>
                    <xdr:rowOff>139700</xdr:rowOff>
                  </from>
                  <to>
                    <xdr:col>26</xdr:col>
                    <xdr:colOff>330200</xdr:colOff>
                    <xdr:row>77</xdr:row>
                    <xdr:rowOff>25400</xdr:rowOff>
                  </to>
                </anchor>
              </controlPr>
            </control>
          </mc:Choice>
        </mc:AlternateContent>
        <mc:AlternateContent xmlns:mc="http://schemas.openxmlformats.org/markup-compatibility/2006">
          <mc:Choice Requires="x14">
            <control shapeId="224614" r:id="rId1379" name="Check Box 1382">
              <controlPr defaultSize="0" autoFill="0" autoLine="0" autoPict="0">
                <anchor moveWithCells="1">
                  <from>
                    <xdr:col>26</xdr:col>
                    <xdr:colOff>25400</xdr:colOff>
                    <xdr:row>76</xdr:row>
                    <xdr:rowOff>139700</xdr:rowOff>
                  </from>
                  <to>
                    <xdr:col>26</xdr:col>
                    <xdr:colOff>330200</xdr:colOff>
                    <xdr:row>78</xdr:row>
                    <xdr:rowOff>25400</xdr:rowOff>
                  </to>
                </anchor>
              </controlPr>
            </control>
          </mc:Choice>
        </mc:AlternateContent>
        <mc:AlternateContent xmlns:mc="http://schemas.openxmlformats.org/markup-compatibility/2006">
          <mc:Choice Requires="x14">
            <control shapeId="224615" r:id="rId1380" name="Check Box 1383">
              <controlPr defaultSize="0" autoFill="0" autoLine="0" autoPict="0">
                <anchor moveWithCells="1">
                  <from>
                    <xdr:col>26</xdr:col>
                    <xdr:colOff>25400</xdr:colOff>
                    <xdr:row>77</xdr:row>
                    <xdr:rowOff>139700</xdr:rowOff>
                  </from>
                  <to>
                    <xdr:col>26</xdr:col>
                    <xdr:colOff>330200</xdr:colOff>
                    <xdr:row>79</xdr:row>
                    <xdr:rowOff>25400</xdr:rowOff>
                  </to>
                </anchor>
              </controlPr>
            </control>
          </mc:Choice>
        </mc:AlternateContent>
        <mc:AlternateContent xmlns:mc="http://schemas.openxmlformats.org/markup-compatibility/2006">
          <mc:Choice Requires="x14">
            <control shapeId="224616" r:id="rId1381" name="Check Box 1384">
              <controlPr defaultSize="0" autoFill="0" autoLine="0" autoPict="0">
                <anchor moveWithCells="1">
                  <from>
                    <xdr:col>26</xdr:col>
                    <xdr:colOff>25400</xdr:colOff>
                    <xdr:row>78</xdr:row>
                    <xdr:rowOff>139700</xdr:rowOff>
                  </from>
                  <to>
                    <xdr:col>26</xdr:col>
                    <xdr:colOff>330200</xdr:colOff>
                    <xdr:row>80</xdr:row>
                    <xdr:rowOff>25400</xdr:rowOff>
                  </to>
                </anchor>
              </controlPr>
            </control>
          </mc:Choice>
        </mc:AlternateContent>
        <mc:AlternateContent xmlns:mc="http://schemas.openxmlformats.org/markup-compatibility/2006">
          <mc:Choice Requires="x14">
            <control shapeId="224617" r:id="rId1382" name="Check Box 1385">
              <controlPr defaultSize="0" autoFill="0" autoLine="0" autoPict="0">
                <anchor moveWithCells="1">
                  <from>
                    <xdr:col>26</xdr:col>
                    <xdr:colOff>25400</xdr:colOff>
                    <xdr:row>79</xdr:row>
                    <xdr:rowOff>139700</xdr:rowOff>
                  </from>
                  <to>
                    <xdr:col>26</xdr:col>
                    <xdr:colOff>330200</xdr:colOff>
                    <xdr:row>81</xdr:row>
                    <xdr:rowOff>25400</xdr:rowOff>
                  </to>
                </anchor>
              </controlPr>
            </control>
          </mc:Choice>
        </mc:AlternateContent>
        <mc:AlternateContent xmlns:mc="http://schemas.openxmlformats.org/markup-compatibility/2006">
          <mc:Choice Requires="x14">
            <control shapeId="224618" r:id="rId1383" name="Check Box 1386">
              <controlPr defaultSize="0" autoFill="0" autoLine="0" autoPict="0">
                <anchor moveWithCells="1">
                  <from>
                    <xdr:col>26</xdr:col>
                    <xdr:colOff>25400</xdr:colOff>
                    <xdr:row>80</xdr:row>
                    <xdr:rowOff>139700</xdr:rowOff>
                  </from>
                  <to>
                    <xdr:col>26</xdr:col>
                    <xdr:colOff>330200</xdr:colOff>
                    <xdr:row>82</xdr:row>
                    <xdr:rowOff>25400</xdr:rowOff>
                  </to>
                </anchor>
              </controlPr>
            </control>
          </mc:Choice>
        </mc:AlternateContent>
        <mc:AlternateContent xmlns:mc="http://schemas.openxmlformats.org/markup-compatibility/2006">
          <mc:Choice Requires="x14">
            <control shapeId="224619" r:id="rId1384" name="Check Box 1387">
              <controlPr defaultSize="0" autoFill="0" autoLine="0" autoPict="0">
                <anchor moveWithCells="1">
                  <from>
                    <xdr:col>26</xdr:col>
                    <xdr:colOff>25400</xdr:colOff>
                    <xdr:row>81</xdr:row>
                    <xdr:rowOff>139700</xdr:rowOff>
                  </from>
                  <to>
                    <xdr:col>26</xdr:col>
                    <xdr:colOff>330200</xdr:colOff>
                    <xdr:row>83</xdr:row>
                    <xdr:rowOff>25400</xdr:rowOff>
                  </to>
                </anchor>
              </controlPr>
            </control>
          </mc:Choice>
        </mc:AlternateContent>
        <mc:AlternateContent xmlns:mc="http://schemas.openxmlformats.org/markup-compatibility/2006">
          <mc:Choice Requires="x14">
            <control shapeId="224620" r:id="rId1385" name="Check Box 1388">
              <controlPr defaultSize="0" autoFill="0" autoLine="0" autoPict="0">
                <anchor moveWithCells="1">
                  <from>
                    <xdr:col>26</xdr:col>
                    <xdr:colOff>25400</xdr:colOff>
                    <xdr:row>82</xdr:row>
                    <xdr:rowOff>139700</xdr:rowOff>
                  </from>
                  <to>
                    <xdr:col>26</xdr:col>
                    <xdr:colOff>330200</xdr:colOff>
                    <xdr:row>84</xdr:row>
                    <xdr:rowOff>25400</xdr:rowOff>
                  </to>
                </anchor>
              </controlPr>
            </control>
          </mc:Choice>
        </mc:AlternateContent>
        <mc:AlternateContent xmlns:mc="http://schemas.openxmlformats.org/markup-compatibility/2006">
          <mc:Choice Requires="x14">
            <control shapeId="224621" r:id="rId1386" name="Check Box 1389">
              <controlPr defaultSize="0" autoFill="0" autoLine="0" autoPict="0">
                <anchor moveWithCells="1">
                  <from>
                    <xdr:col>26</xdr:col>
                    <xdr:colOff>25400</xdr:colOff>
                    <xdr:row>83</xdr:row>
                    <xdr:rowOff>139700</xdr:rowOff>
                  </from>
                  <to>
                    <xdr:col>26</xdr:col>
                    <xdr:colOff>330200</xdr:colOff>
                    <xdr:row>85</xdr:row>
                    <xdr:rowOff>25400</xdr:rowOff>
                  </to>
                </anchor>
              </controlPr>
            </control>
          </mc:Choice>
        </mc:AlternateContent>
        <mc:AlternateContent xmlns:mc="http://schemas.openxmlformats.org/markup-compatibility/2006">
          <mc:Choice Requires="x14">
            <control shapeId="224622" r:id="rId1387" name="Check Box 1390">
              <controlPr defaultSize="0" autoFill="0" autoLine="0" autoPict="0">
                <anchor moveWithCells="1">
                  <from>
                    <xdr:col>26</xdr:col>
                    <xdr:colOff>25400</xdr:colOff>
                    <xdr:row>84</xdr:row>
                    <xdr:rowOff>139700</xdr:rowOff>
                  </from>
                  <to>
                    <xdr:col>26</xdr:col>
                    <xdr:colOff>330200</xdr:colOff>
                    <xdr:row>86</xdr:row>
                    <xdr:rowOff>25400</xdr:rowOff>
                  </to>
                </anchor>
              </controlPr>
            </control>
          </mc:Choice>
        </mc:AlternateContent>
        <mc:AlternateContent xmlns:mc="http://schemas.openxmlformats.org/markup-compatibility/2006">
          <mc:Choice Requires="x14">
            <control shapeId="224623" r:id="rId1388" name="Check Box 1391">
              <controlPr defaultSize="0" autoFill="0" autoLine="0" autoPict="0">
                <anchor moveWithCells="1">
                  <from>
                    <xdr:col>26</xdr:col>
                    <xdr:colOff>25400</xdr:colOff>
                    <xdr:row>85</xdr:row>
                    <xdr:rowOff>139700</xdr:rowOff>
                  </from>
                  <to>
                    <xdr:col>26</xdr:col>
                    <xdr:colOff>330200</xdr:colOff>
                    <xdr:row>87</xdr:row>
                    <xdr:rowOff>25400</xdr:rowOff>
                  </to>
                </anchor>
              </controlPr>
            </control>
          </mc:Choice>
        </mc:AlternateContent>
        <mc:AlternateContent xmlns:mc="http://schemas.openxmlformats.org/markup-compatibility/2006">
          <mc:Choice Requires="x14">
            <control shapeId="224624" r:id="rId1389" name="Check Box 1392">
              <controlPr defaultSize="0" autoFill="0" autoLine="0" autoPict="0">
                <anchor moveWithCells="1">
                  <from>
                    <xdr:col>26</xdr:col>
                    <xdr:colOff>25400</xdr:colOff>
                    <xdr:row>86</xdr:row>
                    <xdr:rowOff>139700</xdr:rowOff>
                  </from>
                  <to>
                    <xdr:col>26</xdr:col>
                    <xdr:colOff>330200</xdr:colOff>
                    <xdr:row>88</xdr:row>
                    <xdr:rowOff>25400</xdr:rowOff>
                  </to>
                </anchor>
              </controlPr>
            </control>
          </mc:Choice>
        </mc:AlternateContent>
        <mc:AlternateContent xmlns:mc="http://schemas.openxmlformats.org/markup-compatibility/2006">
          <mc:Choice Requires="x14">
            <control shapeId="224625" r:id="rId1390" name="Check Box 1393">
              <controlPr defaultSize="0" autoFill="0" autoLine="0" autoPict="0">
                <anchor moveWithCells="1">
                  <from>
                    <xdr:col>26</xdr:col>
                    <xdr:colOff>25400</xdr:colOff>
                    <xdr:row>87</xdr:row>
                    <xdr:rowOff>139700</xdr:rowOff>
                  </from>
                  <to>
                    <xdr:col>26</xdr:col>
                    <xdr:colOff>330200</xdr:colOff>
                    <xdr:row>89</xdr:row>
                    <xdr:rowOff>25400</xdr:rowOff>
                  </to>
                </anchor>
              </controlPr>
            </control>
          </mc:Choice>
        </mc:AlternateContent>
        <mc:AlternateContent xmlns:mc="http://schemas.openxmlformats.org/markup-compatibility/2006">
          <mc:Choice Requires="x14">
            <control shapeId="224626" r:id="rId1391" name="Check Box 1394">
              <controlPr defaultSize="0" autoFill="0" autoLine="0" autoPict="0">
                <anchor moveWithCells="1">
                  <from>
                    <xdr:col>26</xdr:col>
                    <xdr:colOff>25400</xdr:colOff>
                    <xdr:row>88</xdr:row>
                    <xdr:rowOff>139700</xdr:rowOff>
                  </from>
                  <to>
                    <xdr:col>26</xdr:col>
                    <xdr:colOff>330200</xdr:colOff>
                    <xdr:row>90</xdr:row>
                    <xdr:rowOff>25400</xdr:rowOff>
                  </to>
                </anchor>
              </controlPr>
            </control>
          </mc:Choice>
        </mc:AlternateContent>
        <mc:AlternateContent xmlns:mc="http://schemas.openxmlformats.org/markup-compatibility/2006">
          <mc:Choice Requires="x14">
            <control shapeId="224627" r:id="rId1392" name="Check Box 1395">
              <controlPr defaultSize="0" autoFill="0" autoLine="0" autoPict="0">
                <anchor moveWithCells="1">
                  <from>
                    <xdr:col>26</xdr:col>
                    <xdr:colOff>25400</xdr:colOff>
                    <xdr:row>89</xdr:row>
                    <xdr:rowOff>139700</xdr:rowOff>
                  </from>
                  <to>
                    <xdr:col>26</xdr:col>
                    <xdr:colOff>330200</xdr:colOff>
                    <xdr:row>91</xdr:row>
                    <xdr:rowOff>25400</xdr:rowOff>
                  </to>
                </anchor>
              </controlPr>
            </control>
          </mc:Choice>
        </mc:AlternateContent>
        <mc:AlternateContent xmlns:mc="http://schemas.openxmlformats.org/markup-compatibility/2006">
          <mc:Choice Requires="x14">
            <control shapeId="224628" r:id="rId1393" name="Check Box 1396">
              <controlPr defaultSize="0" autoFill="0" autoLine="0" autoPict="0">
                <anchor moveWithCells="1">
                  <from>
                    <xdr:col>26</xdr:col>
                    <xdr:colOff>25400</xdr:colOff>
                    <xdr:row>90</xdr:row>
                    <xdr:rowOff>139700</xdr:rowOff>
                  </from>
                  <to>
                    <xdr:col>26</xdr:col>
                    <xdr:colOff>330200</xdr:colOff>
                    <xdr:row>92</xdr:row>
                    <xdr:rowOff>25400</xdr:rowOff>
                  </to>
                </anchor>
              </controlPr>
            </control>
          </mc:Choice>
        </mc:AlternateContent>
        <mc:AlternateContent xmlns:mc="http://schemas.openxmlformats.org/markup-compatibility/2006">
          <mc:Choice Requires="x14">
            <control shapeId="224629" r:id="rId1394" name="Check Box 1397">
              <controlPr defaultSize="0" autoFill="0" autoLine="0" autoPict="0">
                <anchor moveWithCells="1">
                  <from>
                    <xdr:col>26</xdr:col>
                    <xdr:colOff>25400</xdr:colOff>
                    <xdr:row>91</xdr:row>
                    <xdr:rowOff>139700</xdr:rowOff>
                  </from>
                  <to>
                    <xdr:col>26</xdr:col>
                    <xdr:colOff>330200</xdr:colOff>
                    <xdr:row>93</xdr:row>
                    <xdr:rowOff>25400</xdr:rowOff>
                  </to>
                </anchor>
              </controlPr>
            </control>
          </mc:Choice>
        </mc:AlternateContent>
        <mc:AlternateContent xmlns:mc="http://schemas.openxmlformats.org/markup-compatibility/2006">
          <mc:Choice Requires="x14">
            <control shapeId="224630" r:id="rId1395" name="Check Box 1398">
              <controlPr defaultSize="0" autoFill="0" autoLine="0" autoPict="0">
                <anchor moveWithCells="1">
                  <from>
                    <xdr:col>26</xdr:col>
                    <xdr:colOff>25400</xdr:colOff>
                    <xdr:row>92</xdr:row>
                    <xdr:rowOff>139700</xdr:rowOff>
                  </from>
                  <to>
                    <xdr:col>26</xdr:col>
                    <xdr:colOff>330200</xdr:colOff>
                    <xdr:row>94</xdr:row>
                    <xdr:rowOff>25400</xdr:rowOff>
                  </to>
                </anchor>
              </controlPr>
            </control>
          </mc:Choice>
        </mc:AlternateContent>
        <mc:AlternateContent xmlns:mc="http://schemas.openxmlformats.org/markup-compatibility/2006">
          <mc:Choice Requires="x14">
            <control shapeId="224631" r:id="rId1396" name="Check Box 1399">
              <controlPr defaultSize="0" autoFill="0" autoLine="0" autoPict="0">
                <anchor moveWithCells="1">
                  <from>
                    <xdr:col>26</xdr:col>
                    <xdr:colOff>25400</xdr:colOff>
                    <xdr:row>93</xdr:row>
                    <xdr:rowOff>139700</xdr:rowOff>
                  </from>
                  <to>
                    <xdr:col>26</xdr:col>
                    <xdr:colOff>330200</xdr:colOff>
                    <xdr:row>95</xdr:row>
                    <xdr:rowOff>25400</xdr:rowOff>
                  </to>
                </anchor>
              </controlPr>
            </control>
          </mc:Choice>
        </mc:AlternateContent>
        <mc:AlternateContent xmlns:mc="http://schemas.openxmlformats.org/markup-compatibility/2006">
          <mc:Choice Requires="x14">
            <control shapeId="224632" r:id="rId1397" name="Check Box 1400">
              <controlPr defaultSize="0" autoFill="0" autoLine="0" autoPict="0">
                <anchor moveWithCells="1">
                  <from>
                    <xdr:col>26</xdr:col>
                    <xdr:colOff>25400</xdr:colOff>
                    <xdr:row>94</xdr:row>
                    <xdr:rowOff>139700</xdr:rowOff>
                  </from>
                  <to>
                    <xdr:col>26</xdr:col>
                    <xdr:colOff>330200</xdr:colOff>
                    <xdr:row>96</xdr:row>
                    <xdr:rowOff>25400</xdr:rowOff>
                  </to>
                </anchor>
              </controlPr>
            </control>
          </mc:Choice>
        </mc:AlternateContent>
        <mc:AlternateContent xmlns:mc="http://schemas.openxmlformats.org/markup-compatibility/2006">
          <mc:Choice Requires="x14">
            <control shapeId="224633" r:id="rId1398" name="Check Box 1401">
              <controlPr defaultSize="0" autoFill="0" autoLine="0" autoPict="0">
                <anchor moveWithCells="1">
                  <from>
                    <xdr:col>26</xdr:col>
                    <xdr:colOff>25400</xdr:colOff>
                    <xdr:row>95</xdr:row>
                    <xdr:rowOff>139700</xdr:rowOff>
                  </from>
                  <to>
                    <xdr:col>26</xdr:col>
                    <xdr:colOff>330200</xdr:colOff>
                    <xdr:row>97</xdr:row>
                    <xdr:rowOff>25400</xdr:rowOff>
                  </to>
                </anchor>
              </controlPr>
            </control>
          </mc:Choice>
        </mc:AlternateContent>
        <mc:AlternateContent xmlns:mc="http://schemas.openxmlformats.org/markup-compatibility/2006">
          <mc:Choice Requires="x14">
            <control shapeId="224634" r:id="rId1399" name="Check Box 1402">
              <controlPr defaultSize="0" autoFill="0" autoLine="0" autoPict="0">
                <anchor moveWithCells="1">
                  <from>
                    <xdr:col>26</xdr:col>
                    <xdr:colOff>25400</xdr:colOff>
                    <xdr:row>96</xdr:row>
                    <xdr:rowOff>139700</xdr:rowOff>
                  </from>
                  <to>
                    <xdr:col>26</xdr:col>
                    <xdr:colOff>330200</xdr:colOff>
                    <xdr:row>98</xdr:row>
                    <xdr:rowOff>25400</xdr:rowOff>
                  </to>
                </anchor>
              </controlPr>
            </control>
          </mc:Choice>
        </mc:AlternateContent>
        <mc:AlternateContent xmlns:mc="http://schemas.openxmlformats.org/markup-compatibility/2006">
          <mc:Choice Requires="x14">
            <control shapeId="224635" r:id="rId1400" name="Check Box 1403">
              <controlPr defaultSize="0" autoFill="0" autoLine="0" autoPict="0">
                <anchor moveWithCells="1">
                  <from>
                    <xdr:col>26</xdr:col>
                    <xdr:colOff>25400</xdr:colOff>
                    <xdr:row>97</xdr:row>
                    <xdr:rowOff>139700</xdr:rowOff>
                  </from>
                  <to>
                    <xdr:col>26</xdr:col>
                    <xdr:colOff>330200</xdr:colOff>
                    <xdr:row>99</xdr:row>
                    <xdr:rowOff>25400</xdr:rowOff>
                  </to>
                </anchor>
              </controlPr>
            </control>
          </mc:Choice>
        </mc:AlternateContent>
        <mc:AlternateContent xmlns:mc="http://schemas.openxmlformats.org/markup-compatibility/2006">
          <mc:Choice Requires="x14">
            <control shapeId="224636" r:id="rId1401" name="Check Box 1404">
              <controlPr defaultSize="0" autoFill="0" autoLine="0" autoPict="0">
                <anchor moveWithCells="1">
                  <from>
                    <xdr:col>26</xdr:col>
                    <xdr:colOff>25400</xdr:colOff>
                    <xdr:row>98</xdr:row>
                    <xdr:rowOff>139700</xdr:rowOff>
                  </from>
                  <to>
                    <xdr:col>26</xdr:col>
                    <xdr:colOff>330200</xdr:colOff>
                    <xdr:row>100</xdr:row>
                    <xdr:rowOff>25400</xdr:rowOff>
                  </to>
                </anchor>
              </controlPr>
            </control>
          </mc:Choice>
        </mc:AlternateContent>
        <mc:AlternateContent xmlns:mc="http://schemas.openxmlformats.org/markup-compatibility/2006">
          <mc:Choice Requires="x14">
            <control shapeId="224637" r:id="rId1402" name="Check Box 1405">
              <controlPr defaultSize="0" autoFill="0" autoLine="0" autoPict="0">
                <anchor moveWithCells="1">
                  <from>
                    <xdr:col>26</xdr:col>
                    <xdr:colOff>25400</xdr:colOff>
                    <xdr:row>99</xdr:row>
                    <xdr:rowOff>139700</xdr:rowOff>
                  </from>
                  <to>
                    <xdr:col>26</xdr:col>
                    <xdr:colOff>330200</xdr:colOff>
                    <xdr:row>101</xdr:row>
                    <xdr:rowOff>25400</xdr:rowOff>
                  </to>
                </anchor>
              </controlPr>
            </control>
          </mc:Choice>
        </mc:AlternateContent>
        <mc:AlternateContent xmlns:mc="http://schemas.openxmlformats.org/markup-compatibility/2006">
          <mc:Choice Requires="x14">
            <control shapeId="224638" r:id="rId1403" name="Check Box 1406">
              <controlPr defaultSize="0" autoFill="0" autoLine="0" autoPict="0">
                <anchor moveWithCells="1">
                  <from>
                    <xdr:col>26</xdr:col>
                    <xdr:colOff>25400</xdr:colOff>
                    <xdr:row>100</xdr:row>
                    <xdr:rowOff>139700</xdr:rowOff>
                  </from>
                  <to>
                    <xdr:col>26</xdr:col>
                    <xdr:colOff>330200</xdr:colOff>
                    <xdr:row>102</xdr:row>
                    <xdr:rowOff>25400</xdr:rowOff>
                  </to>
                </anchor>
              </controlPr>
            </control>
          </mc:Choice>
        </mc:AlternateContent>
        <mc:AlternateContent xmlns:mc="http://schemas.openxmlformats.org/markup-compatibility/2006">
          <mc:Choice Requires="x14">
            <control shapeId="224639" r:id="rId1404" name="Check Box 1407">
              <controlPr defaultSize="0" autoFill="0" autoLine="0" autoPict="0">
                <anchor moveWithCells="1">
                  <from>
                    <xdr:col>26</xdr:col>
                    <xdr:colOff>25400</xdr:colOff>
                    <xdr:row>101</xdr:row>
                    <xdr:rowOff>139700</xdr:rowOff>
                  </from>
                  <to>
                    <xdr:col>26</xdr:col>
                    <xdr:colOff>330200</xdr:colOff>
                    <xdr:row>103</xdr:row>
                    <xdr:rowOff>25400</xdr:rowOff>
                  </to>
                </anchor>
              </controlPr>
            </control>
          </mc:Choice>
        </mc:AlternateContent>
        <mc:AlternateContent xmlns:mc="http://schemas.openxmlformats.org/markup-compatibility/2006">
          <mc:Choice Requires="x14">
            <control shapeId="224640" r:id="rId1405" name="Check Box 1408">
              <controlPr defaultSize="0" autoFill="0" autoLine="0" autoPict="0">
                <anchor moveWithCells="1">
                  <from>
                    <xdr:col>27</xdr:col>
                    <xdr:colOff>25400</xdr:colOff>
                    <xdr:row>2</xdr:row>
                    <xdr:rowOff>152400</xdr:rowOff>
                  </from>
                  <to>
                    <xdr:col>27</xdr:col>
                    <xdr:colOff>330200</xdr:colOff>
                    <xdr:row>3</xdr:row>
                    <xdr:rowOff>152400</xdr:rowOff>
                  </to>
                </anchor>
              </controlPr>
            </control>
          </mc:Choice>
        </mc:AlternateContent>
        <mc:AlternateContent xmlns:mc="http://schemas.openxmlformats.org/markup-compatibility/2006">
          <mc:Choice Requires="x14">
            <control shapeId="224641" r:id="rId1406" name="Check Box 1409">
              <controlPr defaultSize="0" autoFill="0" autoLine="0" autoPict="0">
                <anchor moveWithCells="1">
                  <from>
                    <xdr:col>27</xdr:col>
                    <xdr:colOff>25400</xdr:colOff>
                    <xdr:row>3</xdr:row>
                    <xdr:rowOff>139700</xdr:rowOff>
                  </from>
                  <to>
                    <xdr:col>27</xdr:col>
                    <xdr:colOff>330200</xdr:colOff>
                    <xdr:row>5</xdr:row>
                    <xdr:rowOff>25400</xdr:rowOff>
                  </to>
                </anchor>
              </controlPr>
            </control>
          </mc:Choice>
        </mc:AlternateContent>
        <mc:AlternateContent xmlns:mc="http://schemas.openxmlformats.org/markup-compatibility/2006">
          <mc:Choice Requires="x14">
            <control shapeId="224642" r:id="rId1407" name="Check Box 1410">
              <controlPr defaultSize="0" autoFill="0" autoLine="0" autoPict="0">
                <anchor moveWithCells="1">
                  <from>
                    <xdr:col>27</xdr:col>
                    <xdr:colOff>25400</xdr:colOff>
                    <xdr:row>4</xdr:row>
                    <xdr:rowOff>139700</xdr:rowOff>
                  </from>
                  <to>
                    <xdr:col>27</xdr:col>
                    <xdr:colOff>330200</xdr:colOff>
                    <xdr:row>6</xdr:row>
                    <xdr:rowOff>25400</xdr:rowOff>
                  </to>
                </anchor>
              </controlPr>
            </control>
          </mc:Choice>
        </mc:AlternateContent>
        <mc:AlternateContent xmlns:mc="http://schemas.openxmlformats.org/markup-compatibility/2006">
          <mc:Choice Requires="x14">
            <control shapeId="224643" r:id="rId1408" name="Check Box 1411">
              <controlPr defaultSize="0" autoFill="0" autoLine="0" autoPict="0">
                <anchor moveWithCells="1">
                  <from>
                    <xdr:col>27</xdr:col>
                    <xdr:colOff>25400</xdr:colOff>
                    <xdr:row>5</xdr:row>
                    <xdr:rowOff>139700</xdr:rowOff>
                  </from>
                  <to>
                    <xdr:col>27</xdr:col>
                    <xdr:colOff>330200</xdr:colOff>
                    <xdr:row>7</xdr:row>
                    <xdr:rowOff>25400</xdr:rowOff>
                  </to>
                </anchor>
              </controlPr>
            </control>
          </mc:Choice>
        </mc:AlternateContent>
        <mc:AlternateContent xmlns:mc="http://schemas.openxmlformats.org/markup-compatibility/2006">
          <mc:Choice Requires="x14">
            <control shapeId="224644" r:id="rId1409" name="Check Box 1412">
              <controlPr defaultSize="0" autoFill="0" autoLine="0" autoPict="0">
                <anchor moveWithCells="1">
                  <from>
                    <xdr:col>27</xdr:col>
                    <xdr:colOff>25400</xdr:colOff>
                    <xdr:row>6</xdr:row>
                    <xdr:rowOff>139700</xdr:rowOff>
                  </from>
                  <to>
                    <xdr:col>27</xdr:col>
                    <xdr:colOff>330200</xdr:colOff>
                    <xdr:row>8</xdr:row>
                    <xdr:rowOff>25400</xdr:rowOff>
                  </to>
                </anchor>
              </controlPr>
            </control>
          </mc:Choice>
        </mc:AlternateContent>
        <mc:AlternateContent xmlns:mc="http://schemas.openxmlformats.org/markup-compatibility/2006">
          <mc:Choice Requires="x14">
            <control shapeId="224645" r:id="rId1410" name="Check Box 1413">
              <controlPr defaultSize="0" autoFill="0" autoLine="0" autoPict="0">
                <anchor moveWithCells="1">
                  <from>
                    <xdr:col>27</xdr:col>
                    <xdr:colOff>25400</xdr:colOff>
                    <xdr:row>7</xdr:row>
                    <xdr:rowOff>139700</xdr:rowOff>
                  </from>
                  <to>
                    <xdr:col>27</xdr:col>
                    <xdr:colOff>330200</xdr:colOff>
                    <xdr:row>9</xdr:row>
                    <xdr:rowOff>25400</xdr:rowOff>
                  </to>
                </anchor>
              </controlPr>
            </control>
          </mc:Choice>
        </mc:AlternateContent>
        <mc:AlternateContent xmlns:mc="http://schemas.openxmlformats.org/markup-compatibility/2006">
          <mc:Choice Requires="x14">
            <control shapeId="224646" r:id="rId1411" name="Check Box 1414">
              <controlPr defaultSize="0" autoFill="0" autoLine="0" autoPict="0">
                <anchor moveWithCells="1">
                  <from>
                    <xdr:col>27</xdr:col>
                    <xdr:colOff>25400</xdr:colOff>
                    <xdr:row>8</xdr:row>
                    <xdr:rowOff>139700</xdr:rowOff>
                  </from>
                  <to>
                    <xdr:col>27</xdr:col>
                    <xdr:colOff>330200</xdr:colOff>
                    <xdr:row>10</xdr:row>
                    <xdr:rowOff>25400</xdr:rowOff>
                  </to>
                </anchor>
              </controlPr>
            </control>
          </mc:Choice>
        </mc:AlternateContent>
        <mc:AlternateContent xmlns:mc="http://schemas.openxmlformats.org/markup-compatibility/2006">
          <mc:Choice Requires="x14">
            <control shapeId="224647" r:id="rId1412" name="Check Box 1415">
              <controlPr defaultSize="0" autoFill="0" autoLine="0" autoPict="0">
                <anchor moveWithCells="1">
                  <from>
                    <xdr:col>27</xdr:col>
                    <xdr:colOff>25400</xdr:colOff>
                    <xdr:row>9</xdr:row>
                    <xdr:rowOff>139700</xdr:rowOff>
                  </from>
                  <to>
                    <xdr:col>27</xdr:col>
                    <xdr:colOff>330200</xdr:colOff>
                    <xdr:row>11</xdr:row>
                    <xdr:rowOff>25400</xdr:rowOff>
                  </to>
                </anchor>
              </controlPr>
            </control>
          </mc:Choice>
        </mc:AlternateContent>
        <mc:AlternateContent xmlns:mc="http://schemas.openxmlformats.org/markup-compatibility/2006">
          <mc:Choice Requires="x14">
            <control shapeId="224648" r:id="rId1413" name="Check Box 1416">
              <controlPr defaultSize="0" autoFill="0" autoLine="0" autoPict="0">
                <anchor moveWithCells="1">
                  <from>
                    <xdr:col>27</xdr:col>
                    <xdr:colOff>25400</xdr:colOff>
                    <xdr:row>10</xdr:row>
                    <xdr:rowOff>139700</xdr:rowOff>
                  </from>
                  <to>
                    <xdr:col>27</xdr:col>
                    <xdr:colOff>330200</xdr:colOff>
                    <xdr:row>12</xdr:row>
                    <xdr:rowOff>25400</xdr:rowOff>
                  </to>
                </anchor>
              </controlPr>
            </control>
          </mc:Choice>
        </mc:AlternateContent>
        <mc:AlternateContent xmlns:mc="http://schemas.openxmlformats.org/markup-compatibility/2006">
          <mc:Choice Requires="x14">
            <control shapeId="224649" r:id="rId1414" name="Check Box 1417">
              <controlPr defaultSize="0" autoFill="0" autoLine="0" autoPict="0">
                <anchor moveWithCells="1">
                  <from>
                    <xdr:col>27</xdr:col>
                    <xdr:colOff>25400</xdr:colOff>
                    <xdr:row>11</xdr:row>
                    <xdr:rowOff>139700</xdr:rowOff>
                  </from>
                  <to>
                    <xdr:col>27</xdr:col>
                    <xdr:colOff>330200</xdr:colOff>
                    <xdr:row>13</xdr:row>
                    <xdr:rowOff>25400</xdr:rowOff>
                  </to>
                </anchor>
              </controlPr>
            </control>
          </mc:Choice>
        </mc:AlternateContent>
        <mc:AlternateContent xmlns:mc="http://schemas.openxmlformats.org/markup-compatibility/2006">
          <mc:Choice Requires="x14">
            <control shapeId="224650" r:id="rId1415" name="Check Box 1418">
              <controlPr defaultSize="0" autoFill="0" autoLine="0" autoPict="0">
                <anchor moveWithCells="1">
                  <from>
                    <xdr:col>27</xdr:col>
                    <xdr:colOff>25400</xdr:colOff>
                    <xdr:row>12</xdr:row>
                    <xdr:rowOff>139700</xdr:rowOff>
                  </from>
                  <to>
                    <xdr:col>27</xdr:col>
                    <xdr:colOff>330200</xdr:colOff>
                    <xdr:row>14</xdr:row>
                    <xdr:rowOff>25400</xdr:rowOff>
                  </to>
                </anchor>
              </controlPr>
            </control>
          </mc:Choice>
        </mc:AlternateContent>
        <mc:AlternateContent xmlns:mc="http://schemas.openxmlformats.org/markup-compatibility/2006">
          <mc:Choice Requires="x14">
            <control shapeId="224651" r:id="rId1416" name="Check Box 1419">
              <controlPr defaultSize="0" autoFill="0" autoLine="0" autoPict="0">
                <anchor moveWithCells="1">
                  <from>
                    <xdr:col>27</xdr:col>
                    <xdr:colOff>25400</xdr:colOff>
                    <xdr:row>13</xdr:row>
                    <xdr:rowOff>139700</xdr:rowOff>
                  </from>
                  <to>
                    <xdr:col>27</xdr:col>
                    <xdr:colOff>330200</xdr:colOff>
                    <xdr:row>15</xdr:row>
                    <xdr:rowOff>25400</xdr:rowOff>
                  </to>
                </anchor>
              </controlPr>
            </control>
          </mc:Choice>
        </mc:AlternateContent>
        <mc:AlternateContent xmlns:mc="http://schemas.openxmlformats.org/markup-compatibility/2006">
          <mc:Choice Requires="x14">
            <control shapeId="224652" r:id="rId1417" name="Check Box 1420">
              <controlPr defaultSize="0" autoFill="0" autoLine="0" autoPict="0">
                <anchor moveWithCells="1">
                  <from>
                    <xdr:col>27</xdr:col>
                    <xdr:colOff>25400</xdr:colOff>
                    <xdr:row>14</xdr:row>
                    <xdr:rowOff>139700</xdr:rowOff>
                  </from>
                  <to>
                    <xdr:col>27</xdr:col>
                    <xdr:colOff>330200</xdr:colOff>
                    <xdr:row>16</xdr:row>
                    <xdr:rowOff>25400</xdr:rowOff>
                  </to>
                </anchor>
              </controlPr>
            </control>
          </mc:Choice>
        </mc:AlternateContent>
        <mc:AlternateContent xmlns:mc="http://schemas.openxmlformats.org/markup-compatibility/2006">
          <mc:Choice Requires="x14">
            <control shapeId="224653" r:id="rId1418" name="Check Box 1421">
              <controlPr defaultSize="0" autoFill="0" autoLine="0" autoPict="0">
                <anchor moveWithCells="1">
                  <from>
                    <xdr:col>27</xdr:col>
                    <xdr:colOff>25400</xdr:colOff>
                    <xdr:row>15</xdr:row>
                    <xdr:rowOff>139700</xdr:rowOff>
                  </from>
                  <to>
                    <xdr:col>27</xdr:col>
                    <xdr:colOff>330200</xdr:colOff>
                    <xdr:row>17</xdr:row>
                    <xdr:rowOff>25400</xdr:rowOff>
                  </to>
                </anchor>
              </controlPr>
            </control>
          </mc:Choice>
        </mc:AlternateContent>
        <mc:AlternateContent xmlns:mc="http://schemas.openxmlformats.org/markup-compatibility/2006">
          <mc:Choice Requires="x14">
            <control shapeId="224654" r:id="rId1419" name="Check Box 1422">
              <controlPr defaultSize="0" autoFill="0" autoLine="0" autoPict="0">
                <anchor moveWithCells="1">
                  <from>
                    <xdr:col>27</xdr:col>
                    <xdr:colOff>25400</xdr:colOff>
                    <xdr:row>16</xdr:row>
                    <xdr:rowOff>139700</xdr:rowOff>
                  </from>
                  <to>
                    <xdr:col>27</xdr:col>
                    <xdr:colOff>330200</xdr:colOff>
                    <xdr:row>18</xdr:row>
                    <xdr:rowOff>25400</xdr:rowOff>
                  </to>
                </anchor>
              </controlPr>
            </control>
          </mc:Choice>
        </mc:AlternateContent>
        <mc:AlternateContent xmlns:mc="http://schemas.openxmlformats.org/markup-compatibility/2006">
          <mc:Choice Requires="x14">
            <control shapeId="224655" r:id="rId1420" name="Check Box 1423">
              <controlPr defaultSize="0" autoFill="0" autoLine="0" autoPict="0">
                <anchor moveWithCells="1">
                  <from>
                    <xdr:col>27</xdr:col>
                    <xdr:colOff>25400</xdr:colOff>
                    <xdr:row>17</xdr:row>
                    <xdr:rowOff>139700</xdr:rowOff>
                  </from>
                  <to>
                    <xdr:col>27</xdr:col>
                    <xdr:colOff>330200</xdr:colOff>
                    <xdr:row>19</xdr:row>
                    <xdr:rowOff>25400</xdr:rowOff>
                  </to>
                </anchor>
              </controlPr>
            </control>
          </mc:Choice>
        </mc:AlternateContent>
        <mc:AlternateContent xmlns:mc="http://schemas.openxmlformats.org/markup-compatibility/2006">
          <mc:Choice Requires="x14">
            <control shapeId="224656" r:id="rId1421" name="Check Box 1424">
              <controlPr defaultSize="0" autoFill="0" autoLine="0" autoPict="0">
                <anchor moveWithCells="1">
                  <from>
                    <xdr:col>27</xdr:col>
                    <xdr:colOff>25400</xdr:colOff>
                    <xdr:row>18</xdr:row>
                    <xdr:rowOff>139700</xdr:rowOff>
                  </from>
                  <to>
                    <xdr:col>27</xdr:col>
                    <xdr:colOff>330200</xdr:colOff>
                    <xdr:row>20</xdr:row>
                    <xdr:rowOff>25400</xdr:rowOff>
                  </to>
                </anchor>
              </controlPr>
            </control>
          </mc:Choice>
        </mc:AlternateContent>
        <mc:AlternateContent xmlns:mc="http://schemas.openxmlformats.org/markup-compatibility/2006">
          <mc:Choice Requires="x14">
            <control shapeId="224657" r:id="rId1422" name="Check Box 1425">
              <controlPr defaultSize="0" autoFill="0" autoLine="0" autoPict="0">
                <anchor moveWithCells="1">
                  <from>
                    <xdr:col>27</xdr:col>
                    <xdr:colOff>25400</xdr:colOff>
                    <xdr:row>19</xdr:row>
                    <xdr:rowOff>139700</xdr:rowOff>
                  </from>
                  <to>
                    <xdr:col>27</xdr:col>
                    <xdr:colOff>330200</xdr:colOff>
                    <xdr:row>21</xdr:row>
                    <xdr:rowOff>25400</xdr:rowOff>
                  </to>
                </anchor>
              </controlPr>
            </control>
          </mc:Choice>
        </mc:AlternateContent>
        <mc:AlternateContent xmlns:mc="http://schemas.openxmlformats.org/markup-compatibility/2006">
          <mc:Choice Requires="x14">
            <control shapeId="224658" r:id="rId1423" name="Check Box 1426">
              <controlPr defaultSize="0" autoFill="0" autoLine="0" autoPict="0">
                <anchor moveWithCells="1">
                  <from>
                    <xdr:col>27</xdr:col>
                    <xdr:colOff>25400</xdr:colOff>
                    <xdr:row>20</xdr:row>
                    <xdr:rowOff>139700</xdr:rowOff>
                  </from>
                  <to>
                    <xdr:col>27</xdr:col>
                    <xdr:colOff>330200</xdr:colOff>
                    <xdr:row>22</xdr:row>
                    <xdr:rowOff>25400</xdr:rowOff>
                  </to>
                </anchor>
              </controlPr>
            </control>
          </mc:Choice>
        </mc:AlternateContent>
        <mc:AlternateContent xmlns:mc="http://schemas.openxmlformats.org/markup-compatibility/2006">
          <mc:Choice Requires="x14">
            <control shapeId="224659" r:id="rId1424" name="Check Box 1427">
              <controlPr defaultSize="0" autoFill="0" autoLine="0" autoPict="0">
                <anchor moveWithCells="1">
                  <from>
                    <xdr:col>27</xdr:col>
                    <xdr:colOff>25400</xdr:colOff>
                    <xdr:row>21</xdr:row>
                    <xdr:rowOff>139700</xdr:rowOff>
                  </from>
                  <to>
                    <xdr:col>27</xdr:col>
                    <xdr:colOff>330200</xdr:colOff>
                    <xdr:row>23</xdr:row>
                    <xdr:rowOff>25400</xdr:rowOff>
                  </to>
                </anchor>
              </controlPr>
            </control>
          </mc:Choice>
        </mc:AlternateContent>
        <mc:AlternateContent xmlns:mc="http://schemas.openxmlformats.org/markup-compatibility/2006">
          <mc:Choice Requires="x14">
            <control shapeId="224660" r:id="rId1425" name="Check Box 1428">
              <controlPr defaultSize="0" autoFill="0" autoLine="0" autoPict="0">
                <anchor moveWithCells="1">
                  <from>
                    <xdr:col>27</xdr:col>
                    <xdr:colOff>25400</xdr:colOff>
                    <xdr:row>22</xdr:row>
                    <xdr:rowOff>139700</xdr:rowOff>
                  </from>
                  <to>
                    <xdr:col>27</xdr:col>
                    <xdr:colOff>330200</xdr:colOff>
                    <xdr:row>24</xdr:row>
                    <xdr:rowOff>25400</xdr:rowOff>
                  </to>
                </anchor>
              </controlPr>
            </control>
          </mc:Choice>
        </mc:AlternateContent>
        <mc:AlternateContent xmlns:mc="http://schemas.openxmlformats.org/markup-compatibility/2006">
          <mc:Choice Requires="x14">
            <control shapeId="224661" r:id="rId1426" name="Check Box 1429">
              <controlPr defaultSize="0" autoFill="0" autoLine="0" autoPict="0">
                <anchor moveWithCells="1">
                  <from>
                    <xdr:col>27</xdr:col>
                    <xdr:colOff>25400</xdr:colOff>
                    <xdr:row>23</xdr:row>
                    <xdr:rowOff>139700</xdr:rowOff>
                  </from>
                  <to>
                    <xdr:col>27</xdr:col>
                    <xdr:colOff>330200</xdr:colOff>
                    <xdr:row>25</xdr:row>
                    <xdr:rowOff>25400</xdr:rowOff>
                  </to>
                </anchor>
              </controlPr>
            </control>
          </mc:Choice>
        </mc:AlternateContent>
        <mc:AlternateContent xmlns:mc="http://schemas.openxmlformats.org/markup-compatibility/2006">
          <mc:Choice Requires="x14">
            <control shapeId="224662" r:id="rId1427" name="Check Box 1430">
              <controlPr defaultSize="0" autoFill="0" autoLine="0" autoPict="0">
                <anchor moveWithCells="1">
                  <from>
                    <xdr:col>27</xdr:col>
                    <xdr:colOff>25400</xdr:colOff>
                    <xdr:row>24</xdr:row>
                    <xdr:rowOff>139700</xdr:rowOff>
                  </from>
                  <to>
                    <xdr:col>27</xdr:col>
                    <xdr:colOff>330200</xdr:colOff>
                    <xdr:row>26</xdr:row>
                    <xdr:rowOff>25400</xdr:rowOff>
                  </to>
                </anchor>
              </controlPr>
            </control>
          </mc:Choice>
        </mc:AlternateContent>
        <mc:AlternateContent xmlns:mc="http://schemas.openxmlformats.org/markup-compatibility/2006">
          <mc:Choice Requires="x14">
            <control shapeId="224663" r:id="rId1428" name="Check Box 1431">
              <controlPr defaultSize="0" autoFill="0" autoLine="0" autoPict="0">
                <anchor moveWithCells="1">
                  <from>
                    <xdr:col>27</xdr:col>
                    <xdr:colOff>25400</xdr:colOff>
                    <xdr:row>25</xdr:row>
                    <xdr:rowOff>139700</xdr:rowOff>
                  </from>
                  <to>
                    <xdr:col>27</xdr:col>
                    <xdr:colOff>330200</xdr:colOff>
                    <xdr:row>27</xdr:row>
                    <xdr:rowOff>25400</xdr:rowOff>
                  </to>
                </anchor>
              </controlPr>
            </control>
          </mc:Choice>
        </mc:AlternateContent>
        <mc:AlternateContent xmlns:mc="http://schemas.openxmlformats.org/markup-compatibility/2006">
          <mc:Choice Requires="x14">
            <control shapeId="224664" r:id="rId1429" name="Check Box 1432">
              <controlPr defaultSize="0" autoFill="0" autoLine="0" autoPict="0">
                <anchor moveWithCells="1">
                  <from>
                    <xdr:col>27</xdr:col>
                    <xdr:colOff>25400</xdr:colOff>
                    <xdr:row>26</xdr:row>
                    <xdr:rowOff>139700</xdr:rowOff>
                  </from>
                  <to>
                    <xdr:col>27</xdr:col>
                    <xdr:colOff>330200</xdr:colOff>
                    <xdr:row>28</xdr:row>
                    <xdr:rowOff>25400</xdr:rowOff>
                  </to>
                </anchor>
              </controlPr>
            </control>
          </mc:Choice>
        </mc:AlternateContent>
        <mc:AlternateContent xmlns:mc="http://schemas.openxmlformats.org/markup-compatibility/2006">
          <mc:Choice Requires="x14">
            <control shapeId="224665" r:id="rId1430" name="Check Box 1433">
              <controlPr defaultSize="0" autoFill="0" autoLine="0" autoPict="0">
                <anchor moveWithCells="1">
                  <from>
                    <xdr:col>27</xdr:col>
                    <xdr:colOff>25400</xdr:colOff>
                    <xdr:row>27</xdr:row>
                    <xdr:rowOff>139700</xdr:rowOff>
                  </from>
                  <to>
                    <xdr:col>27</xdr:col>
                    <xdr:colOff>330200</xdr:colOff>
                    <xdr:row>29</xdr:row>
                    <xdr:rowOff>25400</xdr:rowOff>
                  </to>
                </anchor>
              </controlPr>
            </control>
          </mc:Choice>
        </mc:AlternateContent>
        <mc:AlternateContent xmlns:mc="http://schemas.openxmlformats.org/markup-compatibility/2006">
          <mc:Choice Requires="x14">
            <control shapeId="224666" r:id="rId1431" name="Check Box 1434">
              <controlPr defaultSize="0" autoFill="0" autoLine="0" autoPict="0">
                <anchor moveWithCells="1">
                  <from>
                    <xdr:col>27</xdr:col>
                    <xdr:colOff>25400</xdr:colOff>
                    <xdr:row>28</xdr:row>
                    <xdr:rowOff>139700</xdr:rowOff>
                  </from>
                  <to>
                    <xdr:col>27</xdr:col>
                    <xdr:colOff>330200</xdr:colOff>
                    <xdr:row>30</xdr:row>
                    <xdr:rowOff>25400</xdr:rowOff>
                  </to>
                </anchor>
              </controlPr>
            </control>
          </mc:Choice>
        </mc:AlternateContent>
        <mc:AlternateContent xmlns:mc="http://schemas.openxmlformats.org/markup-compatibility/2006">
          <mc:Choice Requires="x14">
            <control shapeId="224667" r:id="rId1432" name="Check Box 1435">
              <controlPr defaultSize="0" autoFill="0" autoLine="0" autoPict="0">
                <anchor moveWithCells="1">
                  <from>
                    <xdr:col>27</xdr:col>
                    <xdr:colOff>25400</xdr:colOff>
                    <xdr:row>29</xdr:row>
                    <xdr:rowOff>139700</xdr:rowOff>
                  </from>
                  <to>
                    <xdr:col>27</xdr:col>
                    <xdr:colOff>330200</xdr:colOff>
                    <xdr:row>31</xdr:row>
                    <xdr:rowOff>25400</xdr:rowOff>
                  </to>
                </anchor>
              </controlPr>
            </control>
          </mc:Choice>
        </mc:AlternateContent>
        <mc:AlternateContent xmlns:mc="http://schemas.openxmlformats.org/markup-compatibility/2006">
          <mc:Choice Requires="x14">
            <control shapeId="224668" r:id="rId1433" name="Check Box 1436">
              <controlPr defaultSize="0" autoFill="0" autoLine="0" autoPict="0">
                <anchor moveWithCells="1">
                  <from>
                    <xdr:col>27</xdr:col>
                    <xdr:colOff>25400</xdr:colOff>
                    <xdr:row>30</xdr:row>
                    <xdr:rowOff>139700</xdr:rowOff>
                  </from>
                  <to>
                    <xdr:col>27</xdr:col>
                    <xdr:colOff>330200</xdr:colOff>
                    <xdr:row>32</xdr:row>
                    <xdr:rowOff>25400</xdr:rowOff>
                  </to>
                </anchor>
              </controlPr>
            </control>
          </mc:Choice>
        </mc:AlternateContent>
        <mc:AlternateContent xmlns:mc="http://schemas.openxmlformats.org/markup-compatibility/2006">
          <mc:Choice Requires="x14">
            <control shapeId="224669" r:id="rId1434" name="Check Box 1437">
              <controlPr defaultSize="0" autoFill="0" autoLine="0" autoPict="0">
                <anchor moveWithCells="1">
                  <from>
                    <xdr:col>27</xdr:col>
                    <xdr:colOff>25400</xdr:colOff>
                    <xdr:row>31</xdr:row>
                    <xdr:rowOff>139700</xdr:rowOff>
                  </from>
                  <to>
                    <xdr:col>27</xdr:col>
                    <xdr:colOff>330200</xdr:colOff>
                    <xdr:row>33</xdr:row>
                    <xdr:rowOff>25400</xdr:rowOff>
                  </to>
                </anchor>
              </controlPr>
            </control>
          </mc:Choice>
        </mc:AlternateContent>
        <mc:AlternateContent xmlns:mc="http://schemas.openxmlformats.org/markup-compatibility/2006">
          <mc:Choice Requires="x14">
            <control shapeId="224670" r:id="rId1435" name="Check Box 1438">
              <controlPr defaultSize="0" autoFill="0" autoLine="0" autoPict="0">
                <anchor moveWithCells="1">
                  <from>
                    <xdr:col>27</xdr:col>
                    <xdr:colOff>25400</xdr:colOff>
                    <xdr:row>32</xdr:row>
                    <xdr:rowOff>139700</xdr:rowOff>
                  </from>
                  <to>
                    <xdr:col>27</xdr:col>
                    <xdr:colOff>330200</xdr:colOff>
                    <xdr:row>34</xdr:row>
                    <xdr:rowOff>25400</xdr:rowOff>
                  </to>
                </anchor>
              </controlPr>
            </control>
          </mc:Choice>
        </mc:AlternateContent>
        <mc:AlternateContent xmlns:mc="http://schemas.openxmlformats.org/markup-compatibility/2006">
          <mc:Choice Requires="x14">
            <control shapeId="224671" r:id="rId1436" name="Check Box 1439">
              <controlPr defaultSize="0" autoFill="0" autoLine="0" autoPict="0">
                <anchor moveWithCells="1">
                  <from>
                    <xdr:col>27</xdr:col>
                    <xdr:colOff>25400</xdr:colOff>
                    <xdr:row>33</xdr:row>
                    <xdr:rowOff>139700</xdr:rowOff>
                  </from>
                  <to>
                    <xdr:col>27</xdr:col>
                    <xdr:colOff>330200</xdr:colOff>
                    <xdr:row>35</xdr:row>
                    <xdr:rowOff>25400</xdr:rowOff>
                  </to>
                </anchor>
              </controlPr>
            </control>
          </mc:Choice>
        </mc:AlternateContent>
        <mc:AlternateContent xmlns:mc="http://schemas.openxmlformats.org/markup-compatibility/2006">
          <mc:Choice Requires="x14">
            <control shapeId="224672" r:id="rId1437" name="Check Box 1440">
              <controlPr defaultSize="0" autoFill="0" autoLine="0" autoPict="0">
                <anchor moveWithCells="1">
                  <from>
                    <xdr:col>27</xdr:col>
                    <xdr:colOff>25400</xdr:colOff>
                    <xdr:row>34</xdr:row>
                    <xdr:rowOff>139700</xdr:rowOff>
                  </from>
                  <to>
                    <xdr:col>27</xdr:col>
                    <xdr:colOff>330200</xdr:colOff>
                    <xdr:row>36</xdr:row>
                    <xdr:rowOff>25400</xdr:rowOff>
                  </to>
                </anchor>
              </controlPr>
            </control>
          </mc:Choice>
        </mc:AlternateContent>
        <mc:AlternateContent xmlns:mc="http://schemas.openxmlformats.org/markup-compatibility/2006">
          <mc:Choice Requires="x14">
            <control shapeId="224673" r:id="rId1438" name="Check Box 1441">
              <controlPr defaultSize="0" autoFill="0" autoLine="0" autoPict="0">
                <anchor moveWithCells="1">
                  <from>
                    <xdr:col>27</xdr:col>
                    <xdr:colOff>25400</xdr:colOff>
                    <xdr:row>35</xdr:row>
                    <xdr:rowOff>139700</xdr:rowOff>
                  </from>
                  <to>
                    <xdr:col>27</xdr:col>
                    <xdr:colOff>330200</xdr:colOff>
                    <xdr:row>37</xdr:row>
                    <xdr:rowOff>25400</xdr:rowOff>
                  </to>
                </anchor>
              </controlPr>
            </control>
          </mc:Choice>
        </mc:AlternateContent>
        <mc:AlternateContent xmlns:mc="http://schemas.openxmlformats.org/markup-compatibility/2006">
          <mc:Choice Requires="x14">
            <control shapeId="224674" r:id="rId1439" name="Check Box 1442">
              <controlPr defaultSize="0" autoFill="0" autoLine="0" autoPict="0">
                <anchor moveWithCells="1">
                  <from>
                    <xdr:col>27</xdr:col>
                    <xdr:colOff>25400</xdr:colOff>
                    <xdr:row>36</xdr:row>
                    <xdr:rowOff>139700</xdr:rowOff>
                  </from>
                  <to>
                    <xdr:col>27</xdr:col>
                    <xdr:colOff>330200</xdr:colOff>
                    <xdr:row>38</xdr:row>
                    <xdr:rowOff>25400</xdr:rowOff>
                  </to>
                </anchor>
              </controlPr>
            </control>
          </mc:Choice>
        </mc:AlternateContent>
        <mc:AlternateContent xmlns:mc="http://schemas.openxmlformats.org/markup-compatibility/2006">
          <mc:Choice Requires="x14">
            <control shapeId="224675" r:id="rId1440" name="Check Box 1443">
              <controlPr defaultSize="0" autoFill="0" autoLine="0" autoPict="0">
                <anchor moveWithCells="1">
                  <from>
                    <xdr:col>27</xdr:col>
                    <xdr:colOff>25400</xdr:colOff>
                    <xdr:row>37</xdr:row>
                    <xdr:rowOff>139700</xdr:rowOff>
                  </from>
                  <to>
                    <xdr:col>27</xdr:col>
                    <xdr:colOff>330200</xdr:colOff>
                    <xdr:row>39</xdr:row>
                    <xdr:rowOff>25400</xdr:rowOff>
                  </to>
                </anchor>
              </controlPr>
            </control>
          </mc:Choice>
        </mc:AlternateContent>
        <mc:AlternateContent xmlns:mc="http://schemas.openxmlformats.org/markup-compatibility/2006">
          <mc:Choice Requires="x14">
            <control shapeId="224676" r:id="rId1441" name="Check Box 1444">
              <controlPr defaultSize="0" autoFill="0" autoLine="0" autoPict="0">
                <anchor moveWithCells="1">
                  <from>
                    <xdr:col>27</xdr:col>
                    <xdr:colOff>25400</xdr:colOff>
                    <xdr:row>38</xdr:row>
                    <xdr:rowOff>139700</xdr:rowOff>
                  </from>
                  <to>
                    <xdr:col>27</xdr:col>
                    <xdr:colOff>330200</xdr:colOff>
                    <xdr:row>40</xdr:row>
                    <xdr:rowOff>25400</xdr:rowOff>
                  </to>
                </anchor>
              </controlPr>
            </control>
          </mc:Choice>
        </mc:AlternateContent>
        <mc:AlternateContent xmlns:mc="http://schemas.openxmlformats.org/markup-compatibility/2006">
          <mc:Choice Requires="x14">
            <control shapeId="224677" r:id="rId1442" name="Check Box 1445">
              <controlPr defaultSize="0" autoFill="0" autoLine="0" autoPict="0">
                <anchor moveWithCells="1">
                  <from>
                    <xdr:col>27</xdr:col>
                    <xdr:colOff>25400</xdr:colOff>
                    <xdr:row>39</xdr:row>
                    <xdr:rowOff>139700</xdr:rowOff>
                  </from>
                  <to>
                    <xdr:col>27</xdr:col>
                    <xdr:colOff>330200</xdr:colOff>
                    <xdr:row>41</xdr:row>
                    <xdr:rowOff>25400</xdr:rowOff>
                  </to>
                </anchor>
              </controlPr>
            </control>
          </mc:Choice>
        </mc:AlternateContent>
        <mc:AlternateContent xmlns:mc="http://schemas.openxmlformats.org/markup-compatibility/2006">
          <mc:Choice Requires="x14">
            <control shapeId="224678" r:id="rId1443" name="Check Box 1446">
              <controlPr defaultSize="0" autoFill="0" autoLine="0" autoPict="0">
                <anchor moveWithCells="1">
                  <from>
                    <xdr:col>27</xdr:col>
                    <xdr:colOff>25400</xdr:colOff>
                    <xdr:row>40</xdr:row>
                    <xdr:rowOff>139700</xdr:rowOff>
                  </from>
                  <to>
                    <xdr:col>27</xdr:col>
                    <xdr:colOff>330200</xdr:colOff>
                    <xdr:row>42</xdr:row>
                    <xdr:rowOff>25400</xdr:rowOff>
                  </to>
                </anchor>
              </controlPr>
            </control>
          </mc:Choice>
        </mc:AlternateContent>
        <mc:AlternateContent xmlns:mc="http://schemas.openxmlformats.org/markup-compatibility/2006">
          <mc:Choice Requires="x14">
            <control shapeId="224679" r:id="rId1444" name="Check Box 1447">
              <controlPr defaultSize="0" autoFill="0" autoLine="0" autoPict="0">
                <anchor moveWithCells="1">
                  <from>
                    <xdr:col>27</xdr:col>
                    <xdr:colOff>25400</xdr:colOff>
                    <xdr:row>41</xdr:row>
                    <xdr:rowOff>139700</xdr:rowOff>
                  </from>
                  <to>
                    <xdr:col>27</xdr:col>
                    <xdr:colOff>330200</xdr:colOff>
                    <xdr:row>43</xdr:row>
                    <xdr:rowOff>25400</xdr:rowOff>
                  </to>
                </anchor>
              </controlPr>
            </control>
          </mc:Choice>
        </mc:AlternateContent>
        <mc:AlternateContent xmlns:mc="http://schemas.openxmlformats.org/markup-compatibility/2006">
          <mc:Choice Requires="x14">
            <control shapeId="224680" r:id="rId1445" name="Check Box 1448">
              <controlPr defaultSize="0" autoFill="0" autoLine="0" autoPict="0">
                <anchor moveWithCells="1">
                  <from>
                    <xdr:col>27</xdr:col>
                    <xdr:colOff>25400</xdr:colOff>
                    <xdr:row>42</xdr:row>
                    <xdr:rowOff>139700</xdr:rowOff>
                  </from>
                  <to>
                    <xdr:col>27</xdr:col>
                    <xdr:colOff>330200</xdr:colOff>
                    <xdr:row>44</xdr:row>
                    <xdr:rowOff>25400</xdr:rowOff>
                  </to>
                </anchor>
              </controlPr>
            </control>
          </mc:Choice>
        </mc:AlternateContent>
        <mc:AlternateContent xmlns:mc="http://schemas.openxmlformats.org/markup-compatibility/2006">
          <mc:Choice Requires="x14">
            <control shapeId="224681" r:id="rId1446" name="Check Box 1449">
              <controlPr defaultSize="0" autoFill="0" autoLine="0" autoPict="0">
                <anchor moveWithCells="1">
                  <from>
                    <xdr:col>27</xdr:col>
                    <xdr:colOff>25400</xdr:colOff>
                    <xdr:row>43</xdr:row>
                    <xdr:rowOff>139700</xdr:rowOff>
                  </from>
                  <to>
                    <xdr:col>27</xdr:col>
                    <xdr:colOff>330200</xdr:colOff>
                    <xdr:row>45</xdr:row>
                    <xdr:rowOff>25400</xdr:rowOff>
                  </to>
                </anchor>
              </controlPr>
            </control>
          </mc:Choice>
        </mc:AlternateContent>
        <mc:AlternateContent xmlns:mc="http://schemas.openxmlformats.org/markup-compatibility/2006">
          <mc:Choice Requires="x14">
            <control shapeId="224682" r:id="rId1447" name="Check Box 1450">
              <controlPr defaultSize="0" autoFill="0" autoLine="0" autoPict="0">
                <anchor moveWithCells="1">
                  <from>
                    <xdr:col>27</xdr:col>
                    <xdr:colOff>25400</xdr:colOff>
                    <xdr:row>44</xdr:row>
                    <xdr:rowOff>139700</xdr:rowOff>
                  </from>
                  <to>
                    <xdr:col>27</xdr:col>
                    <xdr:colOff>330200</xdr:colOff>
                    <xdr:row>46</xdr:row>
                    <xdr:rowOff>25400</xdr:rowOff>
                  </to>
                </anchor>
              </controlPr>
            </control>
          </mc:Choice>
        </mc:AlternateContent>
        <mc:AlternateContent xmlns:mc="http://schemas.openxmlformats.org/markup-compatibility/2006">
          <mc:Choice Requires="x14">
            <control shapeId="224683" r:id="rId1448" name="Check Box 1451">
              <controlPr defaultSize="0" autoFill="0" autoLine="0" autoPict="0">
                <anchor moveWithCells="1">
                  <from>
                    <xdr:col>27</xdr:col>
                    <xdr:colOff>25400</xdr:colOff>
                    <xdr:row>45</xdr:row>
                    <xdr:rowOff>139700</xdr:rowOff>
                  </from>
                  <to>
                    <xdr:col>27</xdr:col>
                    <xdr:colOff>330200</xdr:colOff>
                    <xdr:row>47</xdr:row>
                    <xdr:rowOff>25400</xdr:rowOff>
                  </to>
                </anchor>
              </controlPr>
            </control>
          </mc:Choice>
        </mc:AlternateContent>
        <mc:AlternateContent xmlns:mc="http://schemas.openxmlformats.org/markup-compatibility/2006">
          <mc:Choice Requires="x14">
            <control shapeId="224684" r:id="rId1449" name="Check Box 1452">
              <controlPr defaultSize="0" autoFill="0" autoLine="0" autoPict="0">
                <anchor moveWithCells="1">
                  <from>
                    <xdr:col>27</xdr:col>
                    <xdr:colOff>25400</xdr:colOff>
                    <xdr:row>46</xdr:row>
                    <xdr:rowOff>139700</xdr:rowOff>
                  </from>
                  <to>
                    <xdr:col>27</xdr:col>
                    <xdr:colOff>330200</xdr:colOff>
                    <xdr:row>48</xdr:row>
                    <xdr:rowOff>25400</xdr:rowOff>
                  </to>
                </anchor>
              </controlPr>
            </control>
          </mc:Choice>
        </mc:AlternateContent>
        <mc:AlternateContent xmlns:mc="http://schemas.openxmlformats.org/markup-compatibility/2006">
          <mc:Choice Requires="x14">
            <control shapeId="224685" r:id="rId1450" name="Check Box 1453">
              <controlPr defaultSize="0" autoFill="0" autoLine="0" autoPict="0">
                <anchor moveWithCells="1">
                  <from>
                    <xdr:col>27</xdr:col>
                    <xdr:colOff>25400</xdr:colOff>
                    <xdr:row>47</xdr:row>
                    <xdr:rowOff>139700</xdr:rowOff>
                  </from>
                  <to>
                    <xdr:col>27</xdr:col>
                    <xdr:colOff>330200</xdr:colOff>
                    <xdr:row>49</xdr:row>
                    <xdr:rowOff>25400</xdr:rowOff>
                  </to>
                </anchor>
              </controlPr>
            </control>
          </mc:Choice>
        </mc:AlternateContent>
        <mc:AlternateContent xmlns:mc="http://schemas.openxmlformats.org/markup-compatibility/2006">
          <mc:Choice Requires="x14">
            <control shapeId="224686" r:id="rId1451" name="Check Box 1454">
              <controlPr defaultSize="0" autoFill="0" autoLine="0" autoPict="0">
                <anchor moveWithCells="1">
                  <from>
                    <xdr:col>27</xdr:col>
                    <xdr:colOff>25400</xdr:colOff>
                    <xdr:row>48</xdr:row>
                    <xdr:rowOff>139700</xdr:rowOff>
                  </from>
                  <to>
                    <xdr:col>27</xdr:col>
                    <xdr:colOff>330200</xdr:colOff>
                    <xdr:row>50</xdr:row>
                    <xdr:rowOff>25400</xdr:rowOff>
                  </to>
                </anchor>
              </controlPr>
            </control>
          </mc:Choice>
        </mc:AlternateContent>
        <mc:AlternateContent xmlns:mc="http://schemas.openxmlformats.org/markup-compatibility/2006">
          <mc:Choice Requires="x14">
            <control shapeId="224687" r:id="rId1452" name="Check Box 1455">
              <controlPr defaultSize="0" autoFill="0" autoLine="0" autoPict="0">
                <anchor moveWithCells="1">
                  <from>
                    <xdr:col>27</xdr:col>
                    <xdr:colOff>25400</xdr:colOff>
                    <xdr:row>49</xdr:row>
                    <xdr:rowOff>139700</xdr:rowOff>
                  </from>
                  <to>
                    <xdr:col>27</xdr:col>
                    <xdr:colOff>330200</xdr:colOff>
                    <xdr:row>51</xdr:row>
                    <xdr:rowOff>25400</xdr:rowOff>
                  </to>
                </anchor>
              </controlPr>
            </control>
          </mc:Choice>
        </mc:AlternateContent>
        <mc:AlternateContent xmlns:mc="http://schemas.openxmlformats.org/markup-compatibility/2006">
          <mc:Choice Requires="x14">
            <control shapeId="224688" r:id="rId1453" name="Check Box 1456">
              <controlPr defaultSize="0" autoFill="0" autoLine="0" autoPict="0">
                <anchor moveWithCells="1">
                  <from>
                    <xdr:col>27</xdr:col>
                    <xdr:colOff>25400</xdr:colOff>
                    <xdr:row>50</xdr:row>
                    <xdr:rowOff>139700</xdr:rowOff>
                  </from>
                  <to>
                    <xdr:col>27</xdr:col>
                    <xdr:colOff>330200</xdr:colOff>
                    <xdr:row>52</xdr:row>
                    <xdr:rowOff>25400</xdr:rowOff>
                  </to>
                </anchor>
              </controlPr>
            </control>
          </mc:Choice>
        </mc:AlternateContent>
        <mc:AlternateContent xmlns:mc="http://schemas.openxmlformats.org/markup-compatibility/2006">
          <mc:Choice Requires="x14">
            <control shapeId="224689" r:id="rId1454" name="Check Box 1457">
              <controlPr defaultSize="0" autoFill="0" autoLine="0" autoPict="0">
                <anchor moveWithCells="1">
                  <from>
                    <xdr:col>27</xdr:col>
                    <xdr:colOff>25400</xdr:colOff>
                    <xdr:row>51</xdr:row>
                    <xdr:rowOff>139700</xdr:rowOff>
                  </from>
                  <to>
                    <xdr:col>27</xdr:col>
                    <xdr:colOff>330200</xdr:colOff>
                    <xdr:row>53</xdr:row>
                    <xdr:rowOff>25400</xdr:rowOff>
                  </to>
                </anchor>
              </controlPr>
            </control>
          </mc:Choice>
        </mc:AlternateContent>
        <mc:AlternateContent xmlns:mc="http://schemas.openxmlformats.org/markup-compatibility/2006">
          <mc:Choice Requires="x14">
            <control shapeId="224690" r:id="rId1455" name="Check Box 1458">
              <controlPr defaultSize="0" autoFill="0" autoLine="0" autoPict="0">
                <anchor moveWithCells="1">
                  <from>
                    <xdr:col>27</xdr:col>
                    <xdr:colOff>25400</xdr:colOff>
                    <xdr:row>52</xdr:row>
                    <xdr:rowOff>139700</xdr:rowOff>
                  </from>
                  <to>
                    <xdr:col>27</xdr:col>
                    <xdr:colOff>330200</xdr:colOff>
                    <xdr:row>54</xdr:row>
                    <xdr:rowOff>25400</xdr:rowOff>
                  </to>
                </anchor>
              </controlPr>
            </control>
          </mc:Choice>
        </mc:AlternateContent>
        <mc:AlternateContent xmlns:mc="http://schemas.openxmlformats.org/markup-compatibility/2006">
          <mc:Choice Requires="x14">
            <control shapeId="224691" r:id="rId1456" name="Check Box 1459">
              <controlPr defaultSize="0" autoFill="0" autoLine="0" autoPict="0">
                <anchor moveWithCells="1">
                  <from>
                    <xdr:col>27</xdr:col>
                    <xdr:colOff>25400</xdr:colOff>
                    <xdr:row>53</xdr:row>
                    <xdr:rowOff>139700</xdr:rowOff>
                  </from>
                  <to>
                    <xdr:col>27</xdr:col>
                    <xdr:colOff>330200</xdr:colOff>
                    <xdr:row>55</xdr:row>
                    <xdr:rowOff>25400</xdr:rowOff>
                  </to>
                </anchor>
              </controlPr>
            </control>
          </mc:Choice>
        </mc:AlternateContent>
        <mc:AlternateContent xmlns:mc="http://schemas.openxmlformats.org/markup-compatibility/2006">
          <mc:Choice Requires="x14">
            <control shapeId="224692" r:id="rId1457" name="Check Box 1460">
              <controlPr defaultSize="0" autoFill="0" autoLine="0" autoPict="0">
                <anchor moveWithCells="1">
                  <from>
                    <xdr:col>27</xdr:col>
                    <xdr:colOff>25400</xdr:colOff>
                    <xdr:row>54</xdr:row>
                    <xdr:rowOff>139700</xdr:rowOff>
                  </from>
                  <to>
                    <xdr:col>27</xdr:col>
                    <xdr:colOff>330200</xdr:colOff>
                    <xdr:row>56</xdr:row>
                    <xdr:rowOff>25400</xdr:rowOff>
                  </to>
                </anchor>
              </controlPr>
            </control>
          </mc:Choice>
        </mc:AlternateContent>
        <mc:AlternateContent xmlns:mc="http://schemas.openxmlformats.org/markup-compatibility/2006">
          <mc:Choice Requires="x14">
            <control shapeId="224693" r:id="rId1458" name="Check Box 1461">
              <controlPr defaultSize="0" autoFill="0" autoLine="0" autoPict="0">
                <anchor moveWithCells="1">
                  <from>
                    <xdr:col>27</xdr:col>
                    <xdr:colOff>25400</xdr:colOff>
                    <xdr:row>55</xdr:row>
                    <xdr:rowOff>139700</xdr:rowOff>
                  </from>
                  <to>
                    <xdr:col>27</xdr:col>
                    <xdr:colOff>330200</xdr:colOff>
                    <xdr:row>57</xdr:row>
                    <xdr:rowOff>25400</xdr:rowOff>
                  </to>
                </anchor>
              </controlPr>
            </control>
          </mc:Choice>
        </mc:AlternateContent>
        <mc:AlternateContent xmlns:mc="http://schemas.openxmlformats.org/markup-compatibility/2006">
          <mc:Choice Requires="x14">
            <control shapeId="224694" r:id="rId1459" name="Check Box 1462">
              <controlPr defaultSize="0" autoFill="0" autoLine="0" autoPict="0">
                <anchor moveWithCells="1">
                  <from>
                    <xdr:col>27</xdr:col>
                    <xdr:colOff>25400</xdr:colOff>
                    <xdr:row>56</xdr:row>
                    <xdr:rowOff>139700</xdr:rowOff>
                  </from>
                  <to>
                    <xdr:col>27</xdr:col>
                    <xdr:colOff>330200</xdr:colOff>
                    <xdr:row>58</xdr:row>
                    <xdr:rowOff>25400</xdr:rowOff>
                  </to>
                </anchor>
              </controlPr>
            </control>
          </mc:Choice>
        </mc:AlternateContent>
        <mc:AlternateContent xmlns:mc="http://schemas.openxmlformats.org/markup-compatibility/2006">
          <mc:Choice Requires="x14">
            <control shapeId="224695" r:id="rId1460" name="Check Box 1463">
              <controlPr defaultSize="0" autoFill="0" autoLine="0" autoPict="0">
                <anchor moveWithCells="1">
                  <from>
                    <xdr:col>27</xdr:col>
                    <xdr:colOff>25400</xdr:colOff>
                    <xdr:row>57</xdr:row>
                    <xdr:rowOff>139700</xdr:rowOff>
                  </from>
                  <to>
                    <xdr:col>27</xdr:col>
                    <xdr:colOff>330200</xdr:colOff>
                    <xdr:row>59</xdr:row>
                    <xdr:rowOff>25400</xdr:rowOff>
                  </to>
                </anchor>
              </controlPr>
            </control>
          </mc:Choice>
        </mc:AlternateContent>
        <mc:AlternateContent xmlns:mc="http://schemas.openxmlformats.org/markup-compatibility/2006">
          <mc:Choice Requires="x14">
            <control shapeId="224696" r:id="rId1461" name="Check Box 1464">
              <controlPr defaultSize="0" autoFill="0" autoLine="0" autoPict="0">
                <anchor moveWithCells="1">
                  <from>
                    <xdr:col>27</xdr:col>
                    <xdr:colOff>25400</xdr:colOff>
                    <xdr:row>58</xdr:row>
                    <xdr:rowOff>139700</xdr:rowOff>
                  </from>
                  <to>
                    <xdr:col>27</xdr:col>
                    <xdr:colOff>330200</xdr:colOff>
                    <xdr:row>60</xdr:row>
                    <xdr:rowOff>25400</xdr:rowOff>
                  </to>
                </anchor>
              </controlPr>
            </control>
          </mc:Choice>
        </mc:AlternateContent>
        <mc:AlternateContent xmlns:mc="http://schemas.openxmlformats.org/markup-compatibility/2006">
          <mc:Choice Requires="x14">
            <control shapeId="224697" r:id="rId1462" name="Check Box 1465">
              <controlPr defaultSize="0" autoFill="0" autoLine="0" autoPict="0">
                <anchor moveWithCells="1">
                  <from>
                    <xdr:col>27</xdr:col>
                    <xdr:colOff>25400</xdr:colOff>
                    <xdr:row>59</xdr:row>
                    <xdr:rowOff>139700</xdr:rowOff>
                  </from>
                  <to>
                    <xdr:col>27</xdr:col>
                    <xdr:colOff>330200</xdr:colOff>
                    <xdr:row>61</xdr:row>
                    <xdr:rowOff>25400</xdr:rowOff>
                  </to>
                </anchor>
              </controlPr>
            </control>
          </mc:Choice>
        </mc:AlternateContent>
        <mc:AlternateContent xmlns:mc="http://schemas.openxmlformats.org/markup-compatibility/2006">
          <mc:Choice Requires="x14">
            <control shapeId="224698" r:id="rId1463" name="Check Box 1466">
              <controlPr defaultSize="0" autoFill="0" autoLine="0" autoPict="0">
                <anchor moveWithCells="1">
                  <from>
                    <xdr:col>27</xdr:col>
                    <xdr:colOff>25400</xdr:colOff>
                    <xdr:row>60</xdr:row>
                    <xdr:rowOff>139700</xdr:rowOff>
                  </from>
                  <to>
                    <xdr:col>27</xdr:col>
                    <xdr:colOff>330200</xdr:colOff>
                    <xdr:row>62</xdr:row>
                    <xdr:rowOff>25400</xdr:rowOff>
                  </to>
                </anchor>
              </controlPr>
            </control>
          </mc:Choice>
        </mc:AlternateContent>
        <mc:AlternateContent xmlns:mc="http://schemas.openxmlformats.org/markup-compatibility/2006">
          <mc:Choice Requires="x14">
            <control shapeId="224699" r:id="rId1464" name="Check Box 1467">
              <controlPr defaultSize="0" autoFill="0" autoLine="0" autoPict="0">
                <anchor moveWithCells="1">
                  <from>
                    <xdr:col>27</xdr:col>
                    <xdr:colOff>25400</xdr:colOff>
                    <xdr:row>61</xdr:row>
                    <xdr:rowOff>139700</xdr:rowOff>
                  </from>
                  <to>
                    <xdr:col>27</xdr:col>
                    <xdr:colOff>330200</xdr:colOff>
                    <xdr:row>63</xdr:row>
                    <xdr:rowOff>25400</xdr:rowOff>
                  </to>
                </anchor>
              </controlPr>
            </control>
          </mc:Choice>
        </mc:AlternateContent>
        <mc:AlternateContent xmlns:mc="http://schemas.openxmlformats.org/markup-compatibility/2006">
          <mc:Choice Requires="x14">
            <control shapeId="224700" r:id="rId1465" name="Check Box 1468">
              <controlPr defaultSize="0" autoFill="0" autoLine="0" autoPict="0">
                <anchor moveWithCells="1">
                  <from>
                    <xdr:col>27</xdr:col>
                    <xdr:colOff>25400</xdr:colOff>
                    <xdr:row>62</xdr:row>
                    <xdr:rowOff>139700</xdr:rowOff>
                  </from>
                  <to>
                    <xdr:col>27</xdr:col>
                    <xdr:colOff>330200</xdr:colOff>
                    <xdr:row>64</xdr:row>
                    <xdr:rowOff>25400</xdr:rowOff>
                  </to>
                </anchor>
              </controlPr>
            </control>
          </mc:Choice>
        </mc:AlternateContent>
        <mc:AlternateContent xmlns:mc="http://schemas.openxmlformats.org/markup-compatibility/2006">
          <mc:Choice Requires="x14">
            <control shapeId="224701" r:id="rId1466" name="Check Box 1469">
              <controlPr defaultSize="0" autoFill="0" autoLine="0" autoPict="0">
                <anchor moveWithCells="1">
                  <from>
                    <xdr:col>27</xdr:col>
                    <xdr:colOff>25400</xdr:colOff>
                    <xdr:row>63</xdr:row>
                    <xdr:rowOff>139700</xdr:rowOff>
                  </from>
                  <to>
                    <xdr:col>27</xdr:col>
                    <xdr:colOff>330200</xdr:colOff>
                    <xdr:row>65</xdr:row>
                    <xdr:rowOff>25400</xdr:rowOff>
                  </to>
                </anchor>
              </controlPr>
            </control>
          </mc:Choice>
        </mc:AlternateContent>
        <mc:AlternateContent xmlns:mc="http://schemas.openxmlformats.org/markup-compatibility/2006">
          <mc:Choice Requires="x14">
            <control shapeId="224702" r:id="rId1467" name="Check Box 1470">
              <controlPr defaultSize="0" autoFill="0" autoLine="0" autoPict="0">
                <anchor moveWithCells="1">
                  <from>
                    <xdr:col>27</xdr:col>
                    <xdr:colOff>25400</xdr:colOff>
                    <xdr:row>64</xdr:row>
                    <xdr:rowOff>139700</xdr:rowOff>
                  </from>
                  <to>
                    <xdr:col>27</xdr:col>
                    <xdr:colOff>330200</xdr:colOff>
                    <xdr:row>66</xdr:row>
                    <xdr:rowOff>25400</xdr:rowOff>
                  </to>
                </anchor>
              </controlPr>
            </control>
          </mc:Choice>
        </mc:AlternateContent>
        <mc:AlternateContent xmlns:mc="http://schemas.openxmlformats.org/markup-compatibility/2006">
          <mc:Choice Requires="x14">
            <control shapeId="224703" r:id="rId1468" name="Check Box 1471">
              <controlPr defaultSize="0" autoFill="0" autoLine="0" autoPict="0">
                <anchor moveWithCells="1">
                  <from>
                    <xdr:col>27</xdr:col>
                    <xdr:colOff>25400</xdr:colOff>
                    <xdr:row>65</xdr:row>
                    <xdr:rowOff>139700</xdr:rowOff>
                  </from>
                  <to>
                    <xdr:col>27</xdr:col>
                    <xdr:colOff>330200</xdr:colOff>
                    <xdr:row>67</xdr:row>
                    <xdr:rowOff>25400</xdr:rowOff>
                  </to>
                </anchor>
              </controlPr>
            </control>
          </mc:Choice>
        </mc:AlternateContent>
        <mc:AlternateContent xmlns:mc="http://schemas.openxmlformats.org/markup-compatibility/2006">
          <mc:Choice Requires="x14">
            <control shapeId="224704" r:id="rId1469" name="Check Box 1472">
              <controlPr defaultSize="0" autoFill="0" autoLine="0" autoPict="0">
                <anchor moveWithCells="1">
                  <from>
                    <xdr:col>27</xdr:col>
                    <xdr:colOff>25400</xdr:colOff>
                    <xdr:row>66</xdr:row>
                    <xdr:rowOff>139700</xdr:rowOff>
                  </from>
                  <to>
                    <xdr:col>27</xdr:col>
                    <xdr:colOff>330200</xdr:colOff>
                    <xdr:row>68</xdr:row>
                    <xdr:rowOff>25400</xdr:rowOff>
                  </to>
                </anchor>
              </controlPr>
            </control>
          </mc:Choice>
        </mc:AlternateContent>
        <mc:AlternateContent xmlns:mc="http://schemas.openxmlformats.org/markup-compatibility/2006">
          <mc:Choice Requires="x14">
            <control shapeId="224705" r:id="rId1470" name="Check Box 1473">
              <controlPr defaultSize="0" autoFill="0" autoLine="0" autoPict="0">
                <anchor moveWithCells="1">
                  <from>
                    <xdr:col>27</xdr:col>
                    <xdr:colOff>25400</xdr:colOff>
                    <xdr:row>67</xdr:row>
                    <xdr:rowOff>139700</xdr:rowOff>
                  </from>
                  <to>
                    <xdr:col>27</xdr:col>
                    <xdr:colOff>330200</xdr:colOff>
                    <xdr:row>69</xdr:row>
                    <xdr:rowOff>25400</xdr:rowOff>
                  </to>
                </anchor>
              </controlPr>
            </control>
          </mc:Choice>
        </mc:AlternateContent>
        <mc:AlternateContent xmlns:mc="http://schemas.openxmlformats.org/markup-compatibility/2006">
          <mc:Choice Requires="x14">
            <control shapeId="224706" r:id="rId1471" name="Check Box 1474">
              <controlPr defaultSize="0" autoFill="0" autoLine="0" autoPict="0">
                <anchor moveWithCells="1">
                  <from>
                    <xdr:col>27</xdr:col>
                    <xdr:colOff>25400</xdr:colOff>
                    <xdr:row>68</xdr:row>
                    <xdr:rowOff>139700</xdr:rowOff>
                  </from>
                  <to>
                    <xdr:col>27</xdr:col>
                    <xdr:colOff>330200</xdr:colOff>
                    <xdr:row>70</xdr:row>
                    <xdr:rowOff>25400</xdr:rowOff>
                  </to>
                </anchor>
              </controlPr>
            </control>
          </mc:Choice>
        </mc:AlternateContent>
        <mc:AlternateContent xmlns:mc="http://schemas.openxmlformats.org/markup-compatibility/2006">
          <mc:Choice Requires="x14">
            <control shapeId="224707" r:id="rId1472" name="Check Box 1475">
              <controlPr defaultSize="0" autoFill="0" autoLine="0" autoPict="0">
                <anchor moveWithCells="1">
                  <from>
                    <xdr:col>27</xdr:col>
                    <xdr:colOff>25400</xdr:colOff>
                    <xdr:row>69</xdr:row>
                    <xdr:rowOff>139700</xdr:rowOff>
                  </from>
                  <to>
                    <xdr:col>27</xdr:col>
                    <xdr:colOff>330200</xdr:colOff>
                    <xdr:row>71</xdr:row>
                    <xdr:rowOff>25400</xdr:rowOff>
                  </to>
                </anchor>
              </controlPr>
            </control>
          </mc:Choice>
        </mc:AlternateContent>
        <mc:AlternateContent xmlns:mc="http://schemas.openxmlformats.org/markup-compatibility/2006">
          <mc:Choice Requires="x14">
            <control shapeId="224708" r:id="rId1473" name="Check Box 1476">
              <controlPr defaultSize="0" autoFill="0" autoLine="0" autoPict="0">
                <anchor moveWithCells="1">
                  <from>
                    <xdr:col>27</xdr:col>
                    <xdr:colOff>25400</xdr:colOff>
                    <xdr:row>70</xdr:row>
                    <xdr:rowOff>139700</xdr:rowOff>
                  </from>
                  <to>
                    <xdr:col>27</xdr:col>
                    <xdr:colOff>330200</xdr:colOff>
                    <xdr:row>72</xdr:row>
                    <xdr:rowOff>25400</xdr:rowOff>
                  </to>
                </anchor>
              </controlPr>
            </control>
          </mc:Choice>
        </mc:AlternateContent>
        <mc:AlternateContent xmlns:mc="http://schemas.openxmlformats.org/markup-compatibility/2006">
          <mc:Choice Requires="x14">
            <control shapeId="224709" r:id="rId1474" name="Check Box 1477">
              <controlPr defaultSize="0" autoFill="0" autoLine="0" autoPict="0">
                <anchor moveWithCells="1">
                  <from>
                    <xdr:col>27</xdr:col>
                    <xdr:colOff>25400</xdr:colOff>
                    <xdr:row>71</xdr:row>
                    <xdr:rowOff>139700</xdr:rowOff>
                  </from>
                  <to>
                    <xdr:col>27</xdr:col>
                    <xdr:colOff>330200</xdr:colOff>
                    <xdr:row>73</xdr:row>
                    <xdr:rowOff>25400</xdr:rowOff>
                  </to>
                </anchor>
              </controlPr>
            </control>
          </mc:Choice>
        </mc:AlternateContent>
        <mc:AlternateContent xmlns:mc="http://schemas.openxmlformats.org/markup-compatibility/2006">
          <mc:Choice Requires="x14">
            <control shapeId="224710" r:id="rId1475" name="Check Box 1478">
              <controlPr defaultSize="0" autoFill="0" autoLine="0" autoPict="0">
                <anchor moveWithCells="1">
                  <from>
                    <xdr:col>27</xdr:col>
                    <xdr:colOff>25400</xdr:colOff>
                    <xdr:row>72</xdr:row>
                    <xdr:rowOff>139700</xdr:rowOff>
                  </from>
                  <to>
                    <xdr:col>27</xdr:col>
                    <xdr:colOff>330200</xdr:colOff>
                    <xdr:row>74</xdr:row>
                    <xdr:rowOff>25400</xdr:rowOff>
                  </to>
                </anchor>
              </controlPr>
            </control>
          </mc:Choice>
        </mc:AlternateContent>
        <mc:AlternateContent xmlns:mc="http://schemas.openxmlformats.org/markup-compatibility/2006">
          <mc:Choice Requires="x14">
            <control shapeId="224711" r:id="rId1476" name="Check Box 1479">
              <controlPr defaultSize="0" autoFill="0" autoLine="0" autoPict="0">
                <anchor moveWithCells="1">
                  <from>
                    <xdr:col>27</xdr:col>
                    <xdr:colOff>25400</xdr:colOff>
                    <xdr:row>73</xdr:row>
                    <xdr:rowOff>139700</xdr:rowOff>
                  </from>
                  <to>
                    <xdr:col>27</xdr:col>
                    <xdr:colOff>330200</xdr:colOff>
                    <xdr:row>75</xdr:row>
                    <xdr:rowOff>25400</xdr:rowOff>
                  </to>
                </anchor>
              </controlPr>
            </control>
          </mc:Choice>
        </mc:AlternateContent>
        <mc:AlternateContent xmlns:mc="http://schemas.openxmlformats.org/markup-compatibility/2006">
          <mc:Choice Requires="x14">
            <control shapeId="224712" r:id="rId1477" name="Check Box 1480">
              <controlPr defaultSize="0" autoFill="0" autoLine="0" autoPict="0">
                <anchor moveWithCells="1">
                  <from>
                    <xdr:col>27</xdr:col>
                    <xdr:colOff>25400</xdr:colOff>
                    <xdr:row>74</xdr:row>
                    <xdr:rowOff>139700</xdr:rowOff>
                  </from>
                  <to>
                    <xdr:col>27</xdr:col>
                    <xdr:colOff>330200</xdr:colOff>
                    <xdr:row>76</xdr:row>
                    <xdr:rowOff>25400</xdr:rowOff>
                  </to>
                </anchor>
              </controlPr>
            </control>
          </mc:Choice>
        </mc:AlternateContent>
        <mc:AlternateContent xmlns:mc="http://schemas.openxmlformats.org/markup-compatibility/2006">
          <mc:Choice Requires="x14">
            <control shapeId="224713" r:id="rId1478" name="Check Box 1481">
              <controlPr defaultSize="0" autoFill="0" autoLine="0" autoPict="0">
                <anchor moveWithCells="1">
                  <from>
                    <xdr:col>27</xdr:col>
                    <xdr:colOff>25400</xdr:colOff>
                    <xdr:row>75</xdr:row>
                    <xdr:rowOff>139700</xdr:rowOff>
                  </from>
                  <to>
                    <xdr:col>27</xdr:col>
                    <xdr:colOff>330200</xdr:colOff>
                    <xdr:row>77</xdr:row>
                    <xdr:rowOff>25400</xdr:rowOff>
                  </to>
                </anchor>
              </controlPr>
            </control>
          </mc:Choice>
        </mc:AlternateContent>
        <mc:AlternateContent xmlns:mc="http://schemas.openxmlformats.org/markup-compatibility/2006">
          <mc:Choice Requires="x14">
            <control shapeId="224714" r:id="rId1479" name="Check Box 1482">
              <controlPr defaultSize="0" autoFill="0" autoLine="0" autoPict="0">
                <anchor moveWithCells="1">
                  <from>
                    <xdr:col>27</xdr:col>
                    <xdr:colOff>25400</xdr:colOff>
                    <xdr:row>76</xdr:row>
                    <xdr:rowOff>139700</xdr:rowOff>
                  </from>
                  <to>
                    <xdr:col>27</xdr:col>
                    <xdr:colOff>330200</xdr:colOff>
                    <xdr:row>78</xdr:row>
                    <xdr:rowOff>25400</xdr:rowOff>
                  </to>
                </anchor>
              </controlPr>
            </control>
          </mc:Choice>
        </mc:AlternateContent>
        <mc:AlternateContent xmlns:mc="http://schemas.openxmlformats.org/markup-compatibility/2006">
          <mc:Choice Requires="x14">
            <control shapeId="224715" r:id="rId1480" name="Check Box 1483">
              <controlPr defaultSize="0" autoFill="0" autoLine="0" autoPict="0">
                <anchor moveWithCells="1">
                  <from>
                    <xdr:col>27</xdr:col>
                    <xdr:colOff>25400</xdr:colOff>
                    <xdr:row>77</xdr:row>
                    <xdr:rowOff>139700</xdr:rowOff>
                  </from>
                  <to>
                    <xdr:col>27</xdr:col>
                    <xdr:colOff>330200</xdr:colOff>
                    <xdr:row>79</xdr:row>
                    <xdr:rowOff>25400</xdr:rowOff>
                  </to>
                </anchor>
              </controlPr>
            </control>
          </mc:Choice>
        </mc:AlternateContent>
        <mc:AlternateContent xmlns:mc="http://schemas.openxmlformats.org/markup-compatibility/2006">
          <mc:Choice Requires="x14">
            <control shapeId="224716" r:id="rId1481" name="Check Box 1484">
              <controlPr defaultSize="0" autoFill="0" autoLine="0" autoPict="0">
                <anchor moveWithCells="1">
                  <from>
                    <xdr:col>27</xdr:col>
                    <xdr:colOff>25400</xdr:colOff>
                    <xdr:row>78</xdr:row>
                    <xdr:rowOff>139700</xdr:rowOff>
                  </from>
                  <to>
                    <xdr:col>27</xdr:col>
                    <xdr:colOff>330200</xdr:colOff>
                    <xdr:row>80</xdr:row>
                    <xdr:rowOff>25400</xdr:rowOff>
                  </to>
                </anchor>
              </controlPr>
            </control>
          </mc:Choice>
        </mc:AlternateContent>
        <mc:AlternateContent xmlns:mc="http://schemas.openxmlformats.org/markup-compatibility/2006">
          <mc:Choice Requires="x14">
            <control shapeId="224717" r:id="rId1482" name="Check Box 1485">
              <controlPr defaultSize="0" autoFill="0" autoLine="0" autoPict="0">
                <anchor moveWithCells="1">
                  <from>
                    <xdr:col>27</xdr:col>
                    <xdr:colOff>25400</xdr:colOff>
                    <xdr:row>79</xdr:row>
                    <xdr:rowOff>139700</xdr:rowOff>
                  </from>
                  <to>
                    <xdr:col>27</xdr:col>
                    <xdr:colOff>330200</xdr:colOff>
                    <xdr:row>81</xdr:row>
                    <xdr:rowOff>25400</xdr:rowOff>
                  </to>
                </anchor>
              </controlPr>
            </control>
          </mc:Choice>
        </mc:AlternateContent>
        <mc:AlternateContent xmlns:mc="http://schemas.openxmlformats.org/markup-compatibility/2006">
          <mc:Choice Requires="x14">
            <control shapeId="224718" r:id="rId1483" name="Check Box 1486">
              <controlPr defaultSize="0" autoFill="0" autoLine="0" autoPict="0">
                <anchor moveWithCells="1">
                  <from>
                    <xdr:col>27</xdr:col>
                    <xdr:colOff>25400</xdr:colOff>
                    <xdr:row>80</xdr:row>
                    <xdr:rowOff>139700</xdr:rowOff>
                  </from>
                  <to>
                    <xdr:col>27</xdr:col>
                    <xdr:colOff>330200</xdr:colOff>
                    <xdr:row>82</xdr:row>
                    <xdr:rowOff>25400</xdr:rowOff>
                  </to>
                </anchor>
              </controlPr>
            </control>
          </mc:Choice>
        </mc:AlternateContent>
        <mc:AlternateContent xmlns:mc="http://schemas.openxmlformats.org/markup-compatibility/2006">
          <mc:Choice Requires="x14">
            <control shapeId="224719" r:id="rId1484" name="Check Box 1487">
              <controlPr defaultSize="0" autoFill="0" autoLine="0" autoPict="0">
                <anchor moveWithCells="1">
                  <from>
                    <xdr:col>27</xdr:col>
                    <xdr:colOff>25400</xdr:colOff>
                    <xdr:row>81</xdr:row>
                    <xdr:rowOff>139700</xdr:rowOff>
                  </from>
                  <to>
                    <xdr:col>27</xdr:col>
                    <xdr:colOff>330200</xdr:colOff>
                    <xdr:row>83</xdr:row>
                    <xdr:rowOff>25400</xdr:rowOff>
                  </to>
                </anchor>
              </controlPr>
            </control>
          </mc:Choice>
        </mc:AlternateContent>
        <mc:AlternateContent xmlns:mc="http://schemas.openxmlformats.org/markup-compatibility/2006">
          <mc:Choice Requires="x14">
            <control shapeId="224720" r:id="rId1485" name="Check Box 1488">
              <controlPr defaultSize="0" autoFill="0" autoLine="0" autoPict="0">
                <anchor moveWithCells="1">
                  <from>
                    <xdr:col>27</xdr:col>
                    <xdr:colOff>25400</xdr:colOff>
                    <xdr:row>82</xdr:row>
                    <xdr:rowOff>139700</xdr:rowOff>
                  </from>
                  <to>
                    <xdr:col>27</xdr:col>
                    <xdr:colOff>330200</xdr:colOff>
                    <xdr:row>84</xdr:row>
                    <xdr:rowOff>25400</xdr:rowOff>
                  </to>
                </anchor>
              </controlPr>
            </control>
          </mc:Choice>
        </mc:AlternateContent>
        <mc:AlternateContent xmlns:mc="http://schemas.openxmlformats.org/markup-compatibility/2006">
          <mc:Choice Requires="x14">
            <control shapeId="224721" r:id="rId1486" name="Check Box 1489">
              <controlPr defaultSize="0" autoFill="0" autoLine="0" autoPict="0">
                <anchor moveWithCells="1">
                  <from>
                    <xdr:col>27</xdr:col>
                    <xdr:colOff>25400</xdr:colOff>
                    <xdr:row>83</xdr:row>
                    <xdr:rowOff>139700</xdr:rowOff>
                  </from>
                  <to>
                    <xdr:col>27</xdr:col>
                    <xdr:colOff>330200</xdr:colOff>
                    <xdr:row>85</xdr:row>
                    <xdr:rowOff>25400</xdr:rowOff>
                  </to>
                </anchor>
              </controlPr>
            </control>
          </mc:Choice>
        </mc:AlternateContent>
        <mc:AlternateContent xmlns:mc="http://schemas.openxmlformats.org/markup-compatibility/2006">
          <mc:Choice Requires="x14">
            <control shapeId="224722" r:id="rId1487" name="Check Box 1490">
              <controlPr defaultSize="0" autoFill="0" autoLine="0" autoPict="0">
                <anchor moveWithCells="1">
                  <from>
                    <xdr:col>27</xdr:col>
                    <xdr:colOff>25400</xdr:colOff>
                    <xdr:row>84</xdr:row>
                    <xdr:rowOff>139700</xdr:rowOff>
                  </from>
                  <to>
                    <xdr:col>27</xdr:col>
                    <xdr:colOff>330200</xdr:colOff>
                    <xdr:row>86</xdr:row>
                    <xdr:rowOff>25400</xdr:rowOff>
                  </to>
                </anchor>
              </controlPr>
            </control>
          </mc:Choice>
        </mc:AlternateContent>
        <mc:AlternateContent xmlns:mc="http://schemas.openxmlformats.org/markup-compatibility/2006">
          <mc:Choice Requires="x14">
            <control shapeId="224723" r:id="rId1488" name="Check Box 1491">
              <controlPr defaultSize="0" autoFill="0" autoLine="0" autoPict="0">
                <anchor moveWithCells="1">
                  <from>
                    <xdr:col>27</xdr:col>
                    <xdr:colOff>25400</xdr:colOff>
                    <xdr:row>85</xdr:row>
                    <xdr:rowOff>139700</xdr:rowOff>
                  </from>
                  <to>
                    <xdr:col>27</xdr:col>
                    <xdr:colOff>330200</xdr:colOff>
                    <xdr:row>87</xdr:row>
                    <xdr:rowOff>25400</xdr:rowOff>
                  </to>
                </anchor>
              </controlPr>
            </control>
          </mc:Choice>
        </mc:AlternateContent>
        <mc:AlternateContent xmlns:mc="http://schemas.openxmlformats.org/markup-compatibility/2006">
          <mc:Choice Requires="x14">
            <control shapeId="224724" r:id="rId1489" name="Check Box 1492">
              <controlPr defaultSize="0" autoFill="0" autoLine="0" autoPict="0">
                <anchor moveWithCells="1">
                  <from>
                    <xdr:col>27</xdr:col>
                    <xdr:colOff>25400</xdr:colOff>
                    <xdr:row>86</xdr:row>
                    <xdr:rowOff>139700</xdr:rowOff>
                  </from>
                  <to>
                    <xdr:col>27</xdr:col>
                    <xdr:colOff>330200</xdr:colOff>
                    <xdr:row>88</xdr:row>
                    <xdr:rowOff>25400</xdr:rowOff>
                  </to>
                </anchor>
              </controlPr>
            </control>
          </mc:Choice>
        </mc:AlternateContent>
        <mc:AlternateContent xmlns:mc="http://schemas.openxmlformats.org/markup-compatibility/2006">
          <mc:Choice Requires="x14">
            <control shapeId="224725" r:id="rId1490" name="Check Box 1493">
              <controlPr defaultSize="0" autoFill="0" autoLine="0" autoPict="0">
                <anchor moveWithCells="1">
                  <from>
                    <xdr:col>27</xdr:col>
                    <xdr:colOff>25400</xdr:colOff>
                    <xdr:row>87</xdr:row>
                    <xdr:rowOff>139700</xdr:rowOff>
                  </from>
                  <to>
                    <xdr:col>27</xdr:col>
                    <xdr:colOff>330200</xdr:colOff>
                    <xdr:row>89</xdr:row>
                    <xdr:rowOff>25400</xdr:rowOff>
                  </to>
                </anchor>
              </controlPr>
            </control>
          </mc:Choice>
        </mc:AlternateContent>
        <mc:AlternateContent xmlns:mc="http://schemas.openxmlformats.org/markup-compatibility/2006">
          <mc:Choice Requires="x14">
            <control shapeId="224726" r:id="rId1491" name="Check Box 1494">
              <controlPr defaultSize="0" autoFill="0" autoLine="0" autoPict="0">
                <anchor moveWithCells="1">
                  <from>
                    <xdr:col>27</xdr:col>
                    <xdr:colOff>25400</xdr:colOff>
                    <xdr:row>88</xdr:row>
                    <xdr:rowOff>139700</xdr:rowOff>
                  </from>
                  <to>
                    <xdr:col>27</xdr:col>
                    <xdr:colOff>330200</xdr:colOff>
                    <xdr:row>90</xdr:row>
                    <xdr:rowOff>25400</xdr:rowOff>
                  </to>
                </anchor>
              </controlPr>
            </control>
          </mc:Choice>
        </mc:AlternateContent>
        <mc:AlternateContent xmlns:mc="http://schemas.openxmlformats.org/markup-compatibility/2006">
          <mc:Choice Requires="x14">
            <control shapeId="224727" r:id="rId1492" name="Check Box 1495">
              <controlPr defaultSize="0" autoFill="0" autoLine="0" autoPict="0">
                <anchor moveWithCells="1">
                  <from>
                    <xdr:col>27</xdr:col>
                    <xdr:colOff>25400</xdr:colOff>
                    <xdr:row>89</xdr:row>
                    <xdr:rowOff>139700</xdr:rowOff>
                  </from>
                  <to>
                    <xdr:col>27</xdr:col>
                    <xdr:colOff>330200</xdr:colOff>
                    <xdr:row>91</xdr:row>
                    <xdr:rowOff>25400</xdr:rowOff>
                  </to>
                </anchor>
              </controlPr>
            </control>
          </mc:Choice>
        </mc:AlternateContent>
        <mc:AlternateContent xmlns:mc="http://schemas.openxmlformats.org/markup-compatibility/2006">
          <mc:Choice Requires="x14">
            <control shapeId="224728" r:id="rId1493" name="Check Box 1496">
              <controlPr defaultSize="0" autoFill="0" autoLine="0" autoPict="0">
                <anchor moveWithCells="1">
                  <from>
                    <xdr:col>27</xdr:col>
                    <xdr:colOff>25400</xdr:colOff>
                    <xdr:row>90</xdr:row>
                    <xdr:rowOff>139700</xdr:rowOff>
                  </from>
                  <to>
                    <xdr:col>27</xdr:col>
                    <xdr:colOff>330200</xdr:colOff>
                    <xdr:row>92</xdr:row>
                    <xdr:rowOff>25400</xdr:rowOff>
                  </to>
                </anchor>
              </controlPr>
            </control>
          </mc:Choice>
        </mc:AlternateContent>
        <mc:AlternateContent xmlns:mc="http://schemas.openxmlformats.org/markup-compatibility/2006">
          <mc:Choice Requires="x14">
            <control shapeId="224729" r:id="rId1494" name="Check Box 1497">
              <controlPr defaultSize="0" autoFill="0" autoLine="0" autoPict="0">
                <anchor moveWithCells="1">
                  <from>
                    <xdr:col>27</xdr:col>
                    <xdr:colOff>25400</xdr:colOff>
                    <xdr:row>91</xdr:row>
                    <xdr:rowOff>139700</xdr:rowOff>
                  </from>
                  <to>
                    <xdr:col>27</xdr:col>
                    <xdr:colOff>330200</xdr:colOff>
                    <xdr:row>93</xdr:row>
                    <xdr:rowOff>25400</xdr:rowOff>
                  </to>
                </anchor>
              </controlPr>
            </control>
          </mc:Choice>
        </mc:AlternateContent>
        <mc:AlternateContent xmlns:mc="http://schemas.openxmlformats.org/markup-compatibility/2006">
          <mc:Choice Requires="x14">
            <control shapeId="224730" r:id="rId1495" name="Check Box 1498">
              <controlPr defaultSize="0" autoFill="0" autoLine="0" autoPict="0">
                <anchor moveWithCells="1">
                  <from>
                    <xdr:col>27</xdr:col>
                    <xdr:colOff>25400</xdr:colOff>
                    <xdr:row>92</xdr:row>
                    <xdr:rowOff>139700</xdr:rowOff>
                  </from>
                  <to>
                    <xdr:col>27</xdr:col>
                    <xdr:colOff>330200</xdr:colOff>
                    <xdr:row>94</xdr:row>
                    <xdr:rowOff>25400</xdr:rowOff>
                  </to>
                </anchor>
              </controlPr>
            </control>
          </mc:Choice>
        </mc:AlternateContent>
        <mc:AlternateContent xmlns:mc="http://schemas.openxmlformats.org/markup-compatibility/2006">
          <mc:Choice Requires="x14">
            <control shapeId="224731" r:id="rId1496" name="Check Box 1499">
              <controlPr defaultSize="0" autoFill="0" autoLine="0" autoPict="0">
                <anchor moveWithCells="1">
                  <from>
                    <xdr:col>27</xdr:col>
                    <xdr:colOff>25400</xdr:colOff>
                    <xdr:row>93</xdr:row>
                    <xdr:rowOff>139700</xdr:rowOff>
                  </from>
                  <to>
                    <xdr:col>27</xdr:col>
                    <xdr:colOff>330200</xdr:colOff>
                    <xdr:row>95</xdr:row>
                    <xdr:rowOff>25400</xdr:rowOff>
                  </to>
                </anchor>
              </controlPr>
            </control>
          </mc:Choice>
        </mc:AlternateContent>
        <mc:AlternateContent xmlns:mc="http://schemas.openxmlformats.org/markup-compatibility/2006">
          <mc:Choice Requires="x14">
            <control shapeId="224732" r:id="rId1497" name="Check Box 1500">
              <controlPr defaultSize="0" autoFill="0" autoLine="0" autoPict="0">
                <anchor moveWithCells="1">
                  <from>
                    <xdr:col>27</xdr:col>
                    <xdr:colOff>25400</xdr:colOff>
                    <xdr:row>94</xdr:row>
                    <xdr:rowOff>139700</xdr:rowOff>
                  </from>
                  <to>
                    <xdr:col>27</xdr:col>
                    <xdr:colOff>330200</xdr:colOff>
                    <xdr:row>96</xdr:row>
                    <xdr:rowOff>25400</xdr:rowOff>
                  </to>
                </anchor>
              </controlPr>
            </control>
          </mc:Choice>
        </mc:AlternateContent>
        <mc:AlternateContent xmlns:mc="http://schemas.openxmlformats.org/markup-compatibility/2006">
          <mc:Choice Requires="x14">
            <control shapeId="224733" r:id="rId1498" name="Check Box 1501">
              <controlPr defaultSize="0" autoFill="0" autoLine="0" autoPict="0">
                <anchor moveWithCells="1">
                  <from>
                    <xdr:col>27</xdr:col>
                    <xdr:colOff>25400</xdr:colOff>
                    <xdr:row>95</xdr:row>
                    <xdr:rowOff>139700</xdr:rowOff>
                  </from>
                  <to>
                    <xdr:col>27</xdr:col>
                    <xdr:colOff>330200</xdr:colOff>
                    <xdr:row>97</xdr:row>
                    <xdr:rowOff>25400</xdr:rowOff>
                  </to>
                </anchor>
              </controlPr>
            </control>
          </mc:Choice>
        </mc:AlternateContent>
        <mc:AlternateContent xmlns:mc="http://schemas.openxmlformats.org/markup-compatibility/2006">
          <mc:Choice Requires="x14">
            <control shapeId="224734" r:id="rId1499" name="Check Box 1502">
              <controlPr defaultSize="0" autoFill="0" autoLine="0" autoPict="0">
                <anchor moveWithCells="1">
                  <from>
                    <xdr:col>27</xdr:col>
                    <xdr:colOff>25400</xdr:colOff>
                    <xdr:row>96</xdr:row>
                    <xdr:rowOff>139700</xdr:rowOff>
                  </from>
                  <to>
                    <xdr:col>27</xdr:col>
                    <xdr:colOff>330200</xdr:colOff>
                    <xdr:row>98</xdr:row>
                    <xdr:rowOff>25400</xdr:rowOff>
                  </to>
                </anchor>
              </controlPr>
            </control>
          </mc:Choice>
        </mc:AlternateContent>
        <mc:AlternateContent xmlns:mc="http://schemas.openxmlformats.org/markup-compatibility/2006">
          <mc:Choice Requires="x14">
            <control shapeId="224735" r:id="rId1500" name="Check Box 1503">
              <controlPr defaultSize="0" autoFill="0" autoLine="0" autoPict="0">
                <anchor moveWithCells="1">
                  <from>
                    <xdr:col>27</xdr:col>
                    <xdr:colOff>25400</xdr:colOff>
                    <xdr:row>97</xdr:row>
                    <xdr:rowOff>139700</xdr:rowOff>
                  </from>
                  <to>
                    <xdr:col>27</xdr:col>
                    <xdr:colOff>330200</xdr:colOff>
                    <xdr:row>99</xdr:row>
                    <xdr:rowOff>25400</xdr:rowOff>
                  </to>
                </anchor>
              </controlPr>
            </control>
          </mc:Choice>
        </mc:AlternateContent>
        <mc:AlternateContent xmlns:mc="http://schemas.openxmlformats.org/markup-compatibility/2006">
          <mc:Choice Requires="x14">
            <control shapeId="224736" r:id="rId1501" name="Check Box 1504">
              <controlPr defaultSize="0" autoFill="0" autoLine="0" autoPict="0">
                <anchor moveWithCells="1">
                  <from>
                    <xdr:col>27</xdr:col>
                    <xdr:colOff>25400</xdr:colOff>
                    <xdr:row>98</xdr:row>
                    <xdr:rowOff>139700</xdr:rowOff>
                  </from>
                  <to>
                    <xdr:col>27</xdr:col>
                    <xdr:colOff>330200</xdr:colOff>
                    <xdr:row>100</xdr:row>
                    <xdr:rowOff>25400</xdr:rowOff>
                  </to>
                </anchor>
              </controlPr>
            </control>
          </mc:Choice>
        </mc:AlternateContent>
        <mc:AlternateContent xmlns:mc="http://schemas.openxmlformats.org/markup-compatibility/2006">
          <mc:Choice Requires="x14">
            <control shapeId="224737" r:id="rId1502" name="Check Box 1505">
              <controlPr defaultSize="0" autoFill="0" autoLine="0" autoPict="0">
                <anchor moveWithCells="1">
                  <from>
                    <xdr:col>27</xdr:col>
                    <xdr:colOff>25400</xdr:colOff>
                    <xdr:row>99</xdr:row>
                    <xdr:rowOff>139700</xdr:rowOff>
                  </from>
                  <to>
                    <xdr:col>27</xdr:col>
                    <xdr:colOff>330200</xdr:colOff>
                    <xdr:row>101</xdr:row>
                    <xdr:rowOff>25400</xdr:rowOff>
                  </to>
                </anchor>
              </controlPr>
            </control>
          </mc:Choice>
        </mc:AlternateContent>
        <mc:AlternateContent xmlns:mc="http://schemas.openxmlformats.org/markup-compatibility/2006">
          <mc:Choice Requires="x14">
            <control shapeId="224738" r:id="rId1503" name="Check Box 1506">
              <controlPr defaultSize="0" autoFill="0" autoLine="0" autoPict="0">
                <anchor moveWithCells="1">
                  <from>
                    <xdr:col>27</xdr:col>
                    <xdr:colOff>25400</xdr:colOff>
                    <xdr:row>100</xdr:row>
                    <xdr:rowOff>139700</xdr:rowOff>
                  </from>
                  <to>
                    <xdr:col>27</xdr:col>
                    <xdr:colOff>330200</xdr:colOff>
                    <xdr:row>102</xdr:row>
                    <xdr:rowOff>25400</xdr:rowOff>
                  </to>
                </anchor>
              </controlPr>
            </control>
          </mc:Choice>
        </mc:AlternateContent>
        <mc:AlternateContent xmlns:mc="http://schemas.openxmlformats.org/markup-compatibility/2006">
          <mc:Choice Requires="x14">
            <control shapeId="224739" r:id="rId1504" name="Check Box 1507">
              <controlPr defaultSize="0" autoFill="0" autoLine="0" autoPict="0">
                <anchor moveWithCells="1">
                  <from>
                    <xdr:col>27</xdr:col>
                    <xdr:colOff>25400</xdr:colOff>
                    <xdr:row>101</xdr:row>
                    <xdr:rowOff>139700</xdr:rowOff>
                  </from>
                  <to>
                    <xdr:col>27</xdr:col>
                    <xdr:colOff>330200</xdr:colOff>
                    <xdr:row>103</xdr:row>
                    <xdr:rowOff>25400</xdr:rowOff>
                  </to>
                </anchor>
              </controlPr>
            </control>
          </mc:Choice>
        </mc:AlternateContent>
        <mc:AlternateContent xmlns:mc="http://schemas.openxmlformats.org/markup-compatibility/2006">
          <mc:Choice Requires="x14">
            <control shapeId="224740" r:id="rId1505" name="Check Box 1508">
              <controlPr defaultSize="0" autoFill="0" autoLine="0" autoPict="0">
                <anchor moveWithCells="1">
                  <from>
                    <xdr:col>28</xdr:col>
                    <xdr:colOff>25400</xdr:colOff>
                    <xdr:row>2</xdr:row>
                    <xdr:rowOff>152400</xdr:rowOff>
                  </from>
                  <to>
                    <xdr:col>28</xdr:col>
                    <xdr:colOff>330200</xdr:colOff>
                    <xdr:row>3</xdr:row>
                    <xdr:rowOff>152400</xdr:rowOff>
                  </to>
                </anchor>
              </controlPr>
            </control>
          </mc:Choice>
        </mc:AlternateContent>
        <mc:AlternateContent xmlns:mc="http://schemas.openxmlformats.org/markup-compatibility/2006">
          <mc:Choice Requires="x14">
            <control shapeId="224741" r:id="rId1506" name="Check Box 1509">
              <controlPr defaultSize="0" autoFill="0" autoLine="0" autoPict="0">
                <anchor moveWithCells="1">
                  <from>
                    <xdr:col>28</xdr:col>
                    <xdr:colOff>25400</xdr:colOff>
                    <xdr:row>3</xdr:row>
                    <xdr:rowOff>139700</xdr:rowOff>
                  </from>
                  <to>
                    <xdr:col>28</xdr:col>
                    <xdr:colOff>330200</xdr:colOff>
                    <xdr:row>5</xdr:row>
                    <xdr:rowOff>25400</xdr:rowOff>
                  </to>
                </anchor>
              </controlPr>
            </control>
          </mc:Choice>
        </mc:AlternateContent>
        <mc:AlternateContent xmlns:mc="http://schemas.openxmlformats.org/markup-compatibility/2006">
          <mc:Choice Requires="x14">
            <control shapeId="224742" r:id="rId1507" name="Check Box 1510">
              <controlPr defaultSize="0" autoFill="0" autoLine="0" autoPict="0">
                <anchor moveWithCells="1">
                  <from>
                    <xdr:col>28</xdr:col>
                    <xdr:colOff>25400</xdr:colOff>
                    <xdr:row>4</xdr:row>
                    <xdr:rowOff>139700</xdr:rowOff>
                  </from>
                  <to>
                    <xdr:col>28</xdr:col>
                    <xdr:colOff>330200</xdr:colOff>
                    <xdr:row>6</xdr:row>
                    <xdr:rowOff>25400</xdr:rowOff>
                  </to>
                </anchor>
              </controlPr>
            </control>
          </mc:Choice>
        </mc:AlternateContent>
        <mc:AlternateContent xmlns:mc="http://schemas.openxmlformats.org/markup-compatibility/2006">
          <mc:Choice Requires="x14">
            <control shapeId="224743" r:id="rId1508" name="Check Box 1511">
              <controlPr defaultSize="0" autoFill="0" autoLine="0" autoPict="0">
                <anchor moveWithCells="1">
                  <from>
                    <xdr:col>28</xdr:col>
                    <xdr:colOff>25400</xdr:colOff>
                    <xdr:row>5</xdr:row>
                    <xdr:rowOff>139700</xdr:rowOff>
                  </from>
                  <to>
                    <xdr:col>28</xdr:col>
                    <xdr:colOff>330200</xdr:colOff>
                    <xdr:row>7</xdr:row>
                    <xdr:rowOff>25400</xdr:rowOff>
                  </to>
                </anchor>
              </controlPr>
            </control>
          </mc:Choice>
        </mc:AlternateContent>
        <mc:AlternateContent xmlns:mc="http://schemas.openxmlformats.org/markup-compatibility/2006">
          <mc:Choice Requires="x14">
            <control shapeId="224744" r:id="rId1509" name="Check Box 1512">
              <controlPr defaultSize="0" autoFill="0" autoLine="0" autoPict="0">
                <anchor moveWithCells="1">
                  <from>
                    <xdr:col>28</xdr:col>
                    <xdr:colOff>25400</xdr:colOff>
                    <xdr:row>6</xdr:row>
                    <xdr:rowOff>139700</xdr:rowOff>
                  </from>
                  <to>
                    <xdr:col>28</xdr:col>
                    <xdr:colOff>330200</xdr:colOff>
                    <xdr:row>8</xdr:row>
                    <xdr:rowOff>25400</xdr:rowOff>
                  </to>
                </anchor>
              </controlPr>
            </control>
          </mc:Choice>
        </mc:AlternateContent>
        <mc:AlternateContent xmlns:mc="http://schemas.openxmlformats.org/markup-compatibility/2006">
          <mc:Choice Requires="x14">
            <control shapeId="224745" r:id="rId1510" name="Check Box 1513">
              <controlPr defaultSize="0" autoFill="0" autoLine="0" autoPict="0">
                <anchor moveWithCells="1">
                  <from>
                    <xdr:col>28</xdr:col>
                    <xdr:colOff>25400</xdr:colOff>
                    <xdr:row>7</xdr:row>
                    <xdr:rowOff>139700</xdr:rowOff>
                  </from>
                  <to>
                    <xdr:col>28</xdr:col>
                    <xdr:colOff>330200</xdr:colOff>
                    <xdr:row>9</xdr:row>
                    <xdr:rowOff>25400</xdr:rowOff>
                  </to>
                </anchor>
              </controlPr>
            </control>
          </mc:Choice>
        </mc:AlternateContent>
        <mc:AlternateContent xmlns:mc="http://schemas.openxmlformats.org/markup-compatibility/2006">
          <mc:Choice Requires="x14">
            <control shapeId="224746" r:id="rId1511" name="Check Box 1514">
              <controlPr defaultSize="0" autoFill="0" autoLine="0" autoPict="0">
                <anchor moveWithCells="1">
                  <from>
                    <xdr:col>28</xdr:col>
                    <xdr:colOff>25400</xdr:colOff>
                    <xdr:row>8</xdr:row>
                    <xdr:rowOff>139700</xdr:rowOff>
                  </from>
                  <to>
                    <xdr:col>28</xdr:col>
                    <xdr:colOff>330200</xdr:colOff>
                    <xdr:row>10</xdr:row>
                    <xdr:rowOff>25400</xdr:rowOff>
                  </to>
                </anchor>
              </controlPr>
            </control>
          </mc:Choice>
        </mc:AlternateContent>
        <mc:AlternateContent xmlns:mc="http://schemas.openxmlformats.org/markup-compatibility/2006">
          <mc:Choice Requires="x14">
            <control shapeId="224747" r:id="rId1512" name="Check Box 1515">
              <controlPr defaultSize="0" autoFill="0" autoLine="0" autoPict="0">
                <anchor moveWithCells="1">
                  <from>
                    <xdr:col>28</xdr:col>
                    <xdr:colOff>25400</xdr:colOff>
                    <xdr:row>9</xdr:row>
                    <xdr:rowOff>139700</xdr:rowOff>
                  </from>
                  <to>
                    <xdr:col>28</xdr:col>
                    <xdr:colOff>330200</xdr:colOff>
                    <xdr:row>11</xdr:row>
                    <xdr:rowOff>25400</xdr:rowOff>
                  </to>
                </anchor>
              </controlPr>
            </control>
          </mc:Choice>
        </mc:AlternateContent>
        <mc:AlternateContent xmlns:mc="http://schemas.openxmlformats.org/markup-compatibility/2006">
          <mc:Choice Requires="x14">
            <control shapeId="224748" r:id="rId1513" name="Check Box 1516">
              <controlPr defaultSize="0" autoFill="0" autoLine="0" autoPict="0">
                <anchor moveWithCells="1">
                  <from>
                    <xdr:col>28</xdr:col>
                    <xdr:colOff>25400</xdr:colOff>
                    <xdr:row>10</xdr:row>
                    <xdr:rowOff>139700</xdr:rowOff>
                  </from>
                  <to>
                    <xdr:col>28</xdr:col>
                    <xdr:colOff>330200</xdr:colOff>
                    <xdr:row>12</xdr:row>
                    <xdr:rowOff>25400</xdr:rowOff>
                  </to>
                </anchor>
              </controlPr>
            </control>
          </mc:Choice>
        </mc:AlternateContent>
        <mc:AlternateContent xmlns:mc="http://schemas.openxmlformats.org/markup-compatibility/2006">
          <mc:Choice Requires="x14">
            <control shapeId="224749" r:id="rId1514" name="Check Box 1517">
              <controlPr defaultSize="0" autoFill="0" autoLine="0" autoPict="0">
                <anchor moveWithCells="1">
                  <from>
                    <xdr:col>28</xdr:col>
                    <xdr:colOff>25400</xdr:colOff>
                    <xdr:row>11</xdr:row>
                    <xdr:rowOff>139700</xdr:rowOff>
                  </from>
                  <to>
                    <xdr:col>28</xdr:col>
                    <xdr:colOff>330200</xdr:colOff>
                    <xdr:row>13</xdr:row>
                    <xdr:rowOff>25400</xdr:rowOff>
                  </to>
                </anchor>
              </controlPr>
            </control>
          </mc:Choice>
        </mc:AlternateContent>
        <mc:AlternateContent xmlns:mc="http://schemas.openxmlformats.org/markup-compatibility/2006">
          <mc:Choice Requires="x14">
            <control shapeId="224750" r:id="rId1515" name="Check Box 1518">
              <controlPr defaultSize="0" autoFill="0" autoLine="0" autoPict="0">
                <anchor moveWithCells="1">
                  <from>
                    <xdr:col>28</xdr:col>
                    <xdr:colOff>25400</xdr:colOff>
                    <xdr:row>12</xdr:row>
                    <xdr:rowOff>139700</xdr:rowOff>
                  </from>
                  <to>
                    <xdr:col>28</xdr:col>
                    <xdr:colOff>330200</xdr:colOff>
                    <xdr:row>14</xdr:row>
                    <xdr:rowOff>25400</xdr:rowOff>
                  </to>
                </anchor>
              </controlPr>
            </control>
          </mc:Choice>
        </mc:AlternateContent>
        <mc:AlternateContent xmlns:mc="http://schemas.openxmlformats.org/markup-compatibility/2006">
          <mc:Choice Requires="x14">
            <control shapeId="224751" r:id="rId1516" name="Check Box 1519">
              <controlPr defaultSize="0" autoFill="0" autoLine="0" autoPict="0">
                <anchor moveWithCells="1">
                  <from>
                    <xdr:col>28</xdr:col>
                    <xdr:colOff>25400</xdr:colOff>
                    <xdr:row>13</xdr:row>
                    <xdr:rowOff>139700</xdr:rowOff>
                  </from>
                  <to>
                    <xdr:col>28</xdr:col>
                    <xdr:colOff>330200</xdr:colOff>
                    <xdr:row>15</xdr:row>
                    <xdr:rowOff>25400</xdr:rowOff>
                  </to>
                </anchor>
              </controlPr>
            </control>
          </mc:Choice>
        </mc:AlternateContent>
        <mc:AlternateContent xmlns:mc="http://schemas.openxmlformats.org/markup-compatibility/2006">
          <mc:Choice Requires="x14">
            <control shapeId="224752" r:id="rId1517" name="Check Box 1520">
              <controlPr defaultSize="0" autoFill="0" autoLine="0" autoPict="0">
                <anchor moveWithCells="1">
                  <from>
                    <xdr:col>28</xdr:col>
                    <xdr:colOff>25400</xdr:colOff>
                    <xdr:row>14</xdr:row>
                    <xdr:rowOff>139700</xdr:rowOff>
                  </from>
                  <to>
                    <xdr:col>28</xdr:col>
                    <xdr:colOff>330200</xdr:colOff>
                    <xdr:row>16</xdr:row>
                    <xdr:rowOff>25400</xdr:rowOff>
                  </to>
                </anchor>
              </controlPr>
            </control>
          </mc:Choice>
        </mc:AlternateContent>
        <mc:AlternateContent xmlns:mc="http://schemas.openxmlformats.org/markup-compatibility/2006">
          <mc:Choice Requires="x14">
            <control shapeId="224753" r:id="rId1518" name="Check Box 1521">
              <controlPr defaultSize="0" autoFill="0" autoLine="0" autoPict="0">
                <anchor moveWithCells="1">
                  <from>
                    <xdr:col>28</xdr:col>
                    <xdr:colOff>25400</xdr:colOff>
                    <xdr:row>15</xdr:row>
                    <xdr:rowOff>139700</xdr:rowOff>
                  </from>
                  <to>
                    <xdr:col>28</xdr:col>
                    <xdr:colOff>330200</xdr:colOff>
                    <xdr:row>17</xdr:row>
                    <xdr:rowOff>25400</xdr:rowOff>
                  </to>
                </anchor>
              </controlPr>
            </control>
          </mc:Choice>
        </mc:AlternateContent>
        <mc:AlternateContent xmlns:mc="http://schemas.openxmlformats.org/markup-compatibility/2006">
          <mc:Choice Requires="x14">
            <control shapeId="224754" r:id="rId1519" name="Check Box 1522">
              <controlPr defaultSize="0" autoFill="0" autoLine="0" autoPict="0">
                <anchor moveWithCells="1">
                  <from>
                    <xdr:col>28</xdr:col>
                    <xdr:colOff>25400</xdr:colOff>
                    <xdr:row>16</xdr:row>
                    <xdr:rowOff>139700</xdr:rowOff>
                  </from>
                  <to>
                    <xdr:col>28</xdr:col>
                    <xdr:colOff>330200</xdr:colOff>
                    <xdr:row>18</xdr:row>
                    <xdr:rowOff>25400</xdr:rowOff>
                  </to>
                </anchor>
              </controlPr>
            </control>
          </mc:Choice>
        </mc:AlternateContent>
        <mc:AlternateContent xmlns:mc="http://schemas.openxmlformats.org/markup-compatibility/2006">
          <mc:Choice Requires="x14">
            <control shapeId="224755" r:id="rId1520" name="Check Box 1523">
              <controlPr defaultSize="0" autoFill="0" autoLine="0" autoPict="0">
                <anchor moveWithCells="1">
                  <from>
                    <xdr:col>28</xdr:col>
                    <xdr:colOff>25400</xdr:colOff>
                    <xdr:row>17</xdr:row>
                    <xdr:rowOff>139700</xdr:rowOff>
                  </from>
                  <to>
                    <xdr:col>28</xdr:col>
                    <xdr:colOff>330200</xdr:colOff>
                    <xdr:row>19</xdr:row>
                    <xdr:rowOff>25400</xdr:rowOff>
                  </to>
                </anchor>
              </controlPr>
            </control>
          </mc:Choice>
        </mc:AlternateContent>
        <mc:AlternateContent xmlns:mc="http://schemas.openxmlformats.org/markup-compatibility/2006">
          <mc:Choice Requires="x14">
            <control shapeId="224756" r:id="rId1521" name="Check Box 1524">
              <controlPr defaultSize="0" autoFill="0" autoLine="0" autoPict="0">
                <anchor moveWithCells="1">
                  <from>
                    <xdr:col>28</xdr:col>
                    <xdr:colOff>25400</xdr:colOff>
                    <xdr:row>18</xdr:row>
                    <xdr:rowOff>139700</xdr:rowOff>
                  </from>
                  <to>
                    <xdr:col>28</xdr:col>
                    <xdr:colOff>330200</xdr:colOff>
                    <xdr:row>20</xdr:row>
                    <xdr:rowOff>25400</xdr:rowOff>
                  </to>
                </anchor>
              </controlPr>
            </control>
          </mc:Choice>
        </mc:AlternateContent>
        <mc:AlternateContent xmlns:mc="http://schemas.openxmlformats.org/markup-compatibility/2006">
          <mc:Choice Requires="x14">
            <control shapeId="224757" r:id="rId1522" name="Check Box 1525">
              <controlPr defaultSize="0" autoFill="0" autoLine="0" autoPict="0">
                <anchor moveWithCells="1">
                  <from>
                    <xdr:col>28</xdr:col>
                    <xdr:colOff>25400</xdr:colOff>
                    <xdr:row>19</xdr:row>
                    <xdr:rowOff>139700</xdr:rowOff>
                  </from>
                  <to>
                    <xdr:col>28</xdr:col>
                    <xdr:colOff>330200</xdr:colOff>
                    <xdr:row>21</xdr:row>
                    <xdr:rowOff>25400</xdr:rowOff>
                  </to>
                </anchor>
              </controlPr>
            </control>
          </mc:Choice>
        </mc:AlternateContent>
        <mc:AlternateContent xmlns:mc="http://schemas.openxmlformats.org/markup-compatibility/2006">
          <mc:Choice Requires="x14">
            <control shapeId="224758" r:id="rId1523" name="Check Box 1526">
              <controlPr defaultSize="0" autoFill="0" autoLine="0" autoPict="0">
                <anchor moveWithCells="1">
                  <from>
                    <xdr:col>28</xdr:col>
                    <xdr:colOff>25400</xdr:colOff>
                    <xdr:row>20</xdr:row>
                    <xdr:rowOff>139700</xdr:rowOff>
                  </from>
                  <to>
                    <xdr:col>28</xdr:col>
                    <xdr:colOff>330200</xdr:colOff>
                    <xdr:row>22</xdr:row>
                    <xdr:rowOff>25400</xdr:rowOff>
                  </to>
                </anchor>
              </controlPr>
            </control>
          </mc:Choice>
        </mc:AlternateContent>
        <mc:AlternateContent xmlns:mc="http://schemas.openxmlformats.org/markup-compatibility/2006">
          <mc:Choice Requires="x14">
            <control shapeId="224759" r:id="rId1524" name="Check Box 1527">
              <controlPr defaultSize="0" autoFill="0" autoLine="0" autoPict="0">
                <anchor moveWithCells="1">
                  <from>
                    <xdr:col>28</xdr:col>
                    <xdr:colOff>25400</xdr:colOff>
                    <xdr:row>21</xdr:row>
                    <xdr:rowOff>139700</xdr:rowOff>
                  </from>
                  <to>
                    <xdr:col>28</xdr:col>
                    <xdr:colOff>330200</xdr:colOff>
                    <xdr:row>23</xdr:row>
                    <xdr:rowOff>25400</xdr:rowOff>
                  </to>
                </anchor>
              </controlPr>
            </control>
          </mc:Choice>
        </mc:AlternateContent>
        <mc:AlternateContent xmlns:mc="http://schemas.openxmlformats.org/markup-compatibility/2006">
          <mc:Choice Requires="x14">
            <control shapeId="224760" r:id="rId1525" name="Check Box 1528">
              <controlPr defaultSize="0" autoFill="0" autoLine="0" autoPict="0">
                <anchor moveWithCells="1">
                  <from>
                    <xdr:col>28</xdr:col>
                    <xdr:colOff>25400</xdr:colOff>
                    <xdr:row>22</xdr:row>
                    <xdr:rowOff>139700</xdr:rowOff>
                  </from>
                  <to>
                    <xdr:col>28</xdr:col>
                    <xdr:colOff>330200</xdr:colOff>
                    <xdr:row>24</xdr:row>
                    <xdr:rowOff>25400</xdr:rowOff>
                  </to>
                </anchor>
              </controlPr>
            </control>
          </mc:Choice>
        </mc:AlternateContent>
        <mc:AlternateContent xmlns:mc="http://schemas.openxmlformats.org/markup-compatibility/2006">
          <mc:Choice Requires="x14">
            <control shapeId="224761" r:id="rId1526" name="Check Box 1529">
              <controlPr defaultSize="0" autoFill="0" autoLine="0" autoPict="0">
                <anchor moveWithCells="1">
                  <from>
                    <xdr:col>28</xdr:col>
                    <xdr:colOff>25400</xdr:colOff>
                    <xdr:row>23</xdr:row>
                    <xdr:rowOff>139700</xdr:rowOff>
                  </from>
                  <to>
                    <xdr:col>28</xdr:col>
                    <xdr:colOff>330200</xdr:colOff>
                    <xdr:row>25</xdr:row>
                    <xdr:rowOff>25400</xdr:rowOff>
                  </to>
                </anchor>
              </controlPr>
            </control>
          </mc:Choice>
        </mc:AlternateContent>
        <mc:AlternateContent xmlns:mc="http://schemas.openxmlformats.org/markup-compatibility/2006">
          <mc:Choice Requires="x14">
            <control shapeId="224762" r:id="rId1527" name="Check Box 1530">
              <controlPr defaultSize="0" autoFill="0" autoLine="0" autoPict="0">
                <anchor moveWithCells="1">
                  <from>
                    <xdr:col>28</xdr:col>
                    <xdr:colOff>25400</xdr:colOff>
                    <xdr:row>24</xdr:row>
                    <xdr:rowOff>139700</xdr:rowOff>
                  </from>
                  <to>
                    <xdr:col>28</xdr:col>
                    <xdr:colOff>330200</xdr:colOff>
                    <xdr:row>26</xdr:row>
                    <xdr:rowOff>25400</xdr:rowOff>
                  </to>
                </anchor>
              </controlPr>
            </control>
          </mc:Choice>
        </mc:AlternateContent>
        <mc:AlternateContent xmlns:mc="http://schemas.openxmlformats.org/markup-compatibility/2006">
          <mc:Choice Requires="x14">
            <control shapeId="224763" r:id="rId1528" name="Check Box 1531">
              <controlPr defaultSize="0" autoFill="0" autoLine="0" autoPict="0">
                <anchor moveWithCells="1">
                  <from>
                    <xdr:col>28</xdr:col>
                    <xdr:colOff>25400</xdr:colOff>
                    <xdr:row>25</xdr:row>
                    <xdr:rowOff>139700</xdr:rowOff>
                  </from>
                  <to>
                    <xdr:col>28</xdr:col>
                    <xdr:colOff>330200</xdr:colOff>
                    <xdr:row>27</xdr:row>
                    <xdr:rowOff>25400</xdr:rowOff>
                  </to>
                </anchor>
              </controlPr>
            </control>
          </mc:Choice>
        </mc:AlternateContent>
        <mc:AlternateContent xmlns:mc="http://schemas.openxmlformats.org/markup-compatibility/2006">
          <mc:Choice Requires="x14">
            <control shapeId="224764" r:id="rId1529" name="Check Box 1532">
              <controlPr defaultSize="0" autoFill="0" autoLine="0" autoPict="0">
                <anchor moveWithCells="1">
                  <from>
                    <xdr:col>28</xdr:col>
                    <xdr:colOff>25400</xdr:colOff>
                    <xdr:row>26</xdr:row>
                    <xdr:rowOff>139700</xdr:rowOff>
                  </from>
                  <to>
                    <xdr:col>28</xdr:col>
                    <xdr:colOff>330200</xdr:colOff>
                    <xdr:row>28</xdr:row>
                    <xdr:rowOff>25400</xdr:rowOff>
                  </to>
                </anchor>
              </controlPr>
            </control>
          </mc:Choice>
        </mc:AlternateContent>
        <mc:AlternateContent xmlns:mc="http://schemas.openxmlformats.org/markup-compatibility/2006">
          <mc:Choice Requires="x14">
            <control shapeId="224765" r:id="rId1530" name="Check Box 1533">
              <controlPr defaultSize="0" autoFill="0" autoLine="0" autoPict="0">
                <anchor moveWithCells="1">
                  <from>
                    <xdr:col>28</xdr:col>
                    <xdr:colOff>25400</xdr:colOff>
                    <xdr:row>27</xdr:row>
                    <xdr:rowOff>139700</xdr:rowOff>
                  </from>
                  <to>
                    <xdr:col>28</xdr:col>
                    <xdr:colOff>330200</xdr:colOff>
                    <xdr:row>29</xdr:row>
                    <xdr:rowOff>25400</xdr:rowOff>
                  </to>
                </anchor>
              </controlPr>
            </control>
          </mc:Choice>
        </mc:AlternateContent>
        <mc:AlternateContent xmlns:mc="http://schemas.openxmlformats.org/markup-compatibility/2006">
          <mc:Choice Requires="x14">
            <control shapeId="224766" r:id="rId1531" name="Check Box 1534">
              <controlPr defaultSize="0" autoFill="0" autoLine="0" autoPict="0">
                <anchor moveWithCells="1">
                  <from>
                    <xdr:col>28</xdr:col>
                    <xdr:colOff>25400</xdr:colOff>
                    <xdr:row>28</xdr:row>
                    <xdr:rowOff>139700</xdr:rowOff>
                  </from>
                  <to>
                    <xdr:col>28</xdr:col>
                    <xdr:colOff>330200</xdr:colOff>
                    <xdr:row>30</xdr:row>
                    <xdr:rowOff>25400</xdr:rowOff>
                  </to>
                </anchor>
              </controlPr>
            </control>
          </mc:Choice>
        </mc:AlternateContent>
        <mc:AlternateContent xmlns:mc="http://schemas.openxmlformats.org/markup-compatibility/2006">
          <mc:Choice Requires="x14">
            <control shapeId="224767" r:id="rId1532" name="Check Box 1535">
              <controlPr defaultSize="0" autoFill="0" autoLine="0" autoPict="0">
                <anchor moveWithCells="1">
                  <from>
                    <xdr:col>28</xdr:col>
                    <xdr:colOff>25400</xdr:colOff>
                    <xdr:row>29</xdr:row>
                    <xdr:rowOff>139700</xdr:rowOff>
                  </from>
                  <to>
                    <xdr:col>28</xdr:col>
                    <xdr:colOff>330200</xdr:colOff>
                    <xdr:row>31</xdr:row>
                    <xdr:rowOff>25400</xdr:rowOff>
                  </to>
                </anchor>
              </controlPr>
            </control>
          </mc:Choice>
        </mc:AlternateContent>
        <mc:AlternateContent xmlns:mc="http://schemas.openxmlformats.org/markup-compatibility/2006">
          <mc:Choice Requires="x14">
            <control shapeId="224768" r:id="rId1533" name="Check Box 1536">
              <controlPr defaultSize="0" autoFill="0" autoLine="0" autoPict="0">
                <anchor moveWithCells="1">
                  <from>
                    <xdr:col>28</xdr:col>
                    <xdr:colOff>25400</xdr:colOff>
                    <xdr:row>30</xdr:row>
                    <xdr:rowOff>139700</xdr:rowOff>
                  </from>
                  <to>
                    <xdr:col>28</xdr:col>
                    <xdr:colOff>330200</xdr:colOff>
                    <xdr:row>32</xdr:row>
                    <xdr:rowOff>25400</xdr:rowOff>
                  </to>
                </anchor>
              </controlPr>
            </control>
          </mc:Choice>
        </mc:AlternateContent>
        <mc:AlternateContent xmlns:mc="http://schemas.openxmlformats.org/markup-compatibility/2006">
          <mc:Choice Requires="x14">
            <control shapeId="224769" r:id="rId1534" name="Check Box 1537">
              <controlPr defaultSize="0" autoFill="0" autoLine="0" autoPict="0">
                <anchor moveWithCells="1">
                  <from>
                    <xdr:col>28</xdr:col>
                    <xdr:colOff>25400</xdr:colOff>
                    <xdr:row>31</xdr:row>
                    <xdr:rowOff>139700</xdr:rowOff>
                  </from>
                  <to>
                    <xdr:col>28</xdr:col>
                    <xdr:colOff>330200</xdr:colOff>
                    <xdr:row>33</xdr:row>
                    <xdr:rowOff>25400</xdr:rowOff>
                  </to>
                </anchor>
              </controlPr>
            </control>
          </mc:Choice>
        </mc:AlternateContent>
        <mc:AlternateContent xmlns:mc="http://schemas.openxmlformats.org/markup-compatibility/2006">
          <mc:Choice Requires="x14">
            <control shapeId="224770" r:id="rId1535" name="Check Box 1538">
              <controlPr defaultSize="0" autoFill="0" autoLine="0" autoPict="0">
                <anchor moveWithCells="1">
                  <from>
                    <xdr:col>28</xdr:col>
                    <xdr:colOff>25400</xdr:colOff>
                    <xdr:row>32</xdr:row>
                    <xdr:rowOff>139700</xdr:rowOff>
                  </from>
                  <to>
                    <xdr:col>28</xdr:col>
                    <xdr:colOff>330200</xdr:colOff>
                    <xdr:row>34</xdr:row>
                    <xdr:rowOff>25400</xdr:rowOff>
                  </to>
                </anchor>
              </controlPr>
            </control>
          </mc:Choice>
        </mc:AlternateContent>
        <mc:AlternateContent xmlns:mc="http://schemas.openxmlformats.org/markup-compatibility/2006">
          <mc:Choice Requires="x14">
            <control shapeId="224771" r:id="rId1536" name="Check Box 1539">
              <controlPr defaultSize="0" autoFill="0" autoLine="0" autoPict="0">
                <anchor moveWithCells="1">
                  <from>
                    <xdr:col>28</xdr:col>
                    <xdr:colOff>25400</xdr:colOff>
                    <xdr:row>33</xdr:row>
                    <xdr:rowOff>139700</xdr:rowOff>
                  </from>
                  <to>
                    <xdr:col>28</xdr:col>
                    <xdr:colOff>330200</xdr:colOff>
                    <xdr:row>35</xdr:row>
                    <xdr:rowOff>25400</xdr:rowOff>
                  </to>
                </anchor>
              </controlPr>
            </control>
          </mc:Choice>
        </mc:AlternateContent>
        <mc:AlternateContent xmlns:mc="http://schemas.openxmlformats.org/markup-compatibility/2006">
          <mc:Choice Requires="x14">
            <control shapeId="224772" r:id="rId1537" name="Check Box 1540">
              <controlPr defaultSize="0" autoFill="0" autoLine="0" autoPict="0">
                <anchor moveWithCells="1">
                  <from>
                    <xdr:col>28</xdr:col>
                    <xdr:colOff>25400</xdr:colOff>
                    <xdr:row>34</xdr:row>
                    <xdr:rowOff>139700</xdr:rowOff>
                  </from>
                  <to>
                    <xdr:col>28</xdr:col>
                    <xdr:colOff>330200</xdr:colOff>
                    <xdr:row>36</xdr:row>
                    <xdr:rowOff>25400</xdr:rowOff>
                  </to>
                </anchor>
              </controlPr>
            </control>
          </mc:Choice>
        </mc:AlternateContent>
        <mc:AlternateContent xmlns:mc="http://schemas.openxmlformats.org/markup-compatibility/2006">
          <mc:Choice Requires="x14">
            <control shapeId="224773" r:id="rId1538" name="Check Box 1541">
              <controlPr defaultSize="0" autoFill="0" autoLine="0" autoPict="0">
                <anchor moveWithCells="1">
                  <from>
                    <xdr:col>28</xdr:col>
                    <xdr:colOff>25400</xdr:colOff>
                    <xdr:row>35</xdr:row>
                    <xdr:rowOff>139700</xdr:rowOff>
                  </from>
                  <to>
                    <xdr:col>28</xdr:col>
                    <xdr:colOff>330200</xdr:colOff>
                    <xdr:row>37</xdr:row>
                    <xdr:rowOff>25400</xdr:rowOff>
                  </to>
                </anchor>
              </controlPr>
            </control>
          </mc:Choice>
        </mc:AlternateContent>
        <mc:AlternateContent xmlns:mc="http://schemas.openxmlformats.org/markup-compatibility/2006">
          <mc:Choice Requires="x14">
            <control shapeId="224774" r:id="rId1539" name="Check Box 1542">
              <controlPr defaultSize="0" autoFill="0" autoLine="0" autoPict="0">
                <anchor moveWithCells="1">
                  <from>
                    <xdr:col>28</xdr:col>
                    <xdr:colOff>25400</xdr:colOff>
                    <xdr:row>36</xdr:row>
                    <xdr:rowOff>139700</xdr:rowOff>
                  </from>
                  <to>
                    <xdr:col>28</xdr:col>
                    <xdr:colOff>330200</xdr:colOff>
                    <xdr:row>38</xdr:row>
                    <xdr:rowOff>25400</xdr:rowOff>
                  </to>
                </anchor>
              </controlPr>
            </control>
          </mc:Choice>
        </mc:AlternateContent>
        <mc:AlternateContent xmlns:mc="http://schemas.openxmlformats.org/markup-compatibility/2006">
          <mc:Choice Requires="x14">
            <control shapeId="224775" r:id="rId1540" name="Check Box 1543">
              <controlPr defaultSize="0" autoFill="0" autoLine="0" autoPict="0">
                <anchor moveWithCells="1">
                  <from>
                    <xdr:col>28</xdr:col>
                    <xdr:colOff>25400</xdr:colOff>
                    <xdr:row>37</xdr:row>
                    <xdr:rowOff>139700</xdr:rowOff>
                  </from>
                  <to>
                    <xdr:col>28</xdr:col>
                    <xdr:colOff>330200</xdr:colOff>
                    <xdr:row>39</xdr:row>
                    <xdr:rowOff>25400</xdr:rowOff>
                  </to>
                </anchor>
              </controlPr>
            </control>
          </mc:Choice>
        </mc:AlternateContent>
        <mc:AlternateContent xmlns:mc="http://schemas.openxmlformats.org/markup-compatibility/2006">
          <mc:Choice Requires="x14">
            <control shapeId="224776" r:id="rId1541" name="Check Box 1544">
              <controlPr defaultSize="0" autoFill="0" autoLine="0" autoPict="0">
                <anchor moveWithCells="1">
                  <from>
                    <xdr:col>28</xdr:col>
                    <xdr:colOff>25400</xdr:colOff>
                    <xdr:row>38</xdr:row>
                    <xdr:rowOff>139700</xdr:rowOff>
                  </from>
                  <to>
                    <xdr:col>28</xdr:col>
                    <xdr:colOff>330200</xdr:colOff>
                    <xdr:row>40</xdr:row>
                    <xdr:rowOff>25400</xdr:rowOff>
                  </to>
                </anchor>
              </controlPr>
            </control>
          </mc:Choice>
        </mc:AlternateContent>
        <mc:AlternateContent xmlns:mc="http://schemas.openxmlformats.org/markup-compatibility/2006">
          <mc:Choice Requires="x14">
            <control shapeId="224777" r:id="rId1542" name="Check Box 1545">
              <controlPr defaultSize="0" autoFill="0" autoLine="0" autoPict="0">
                <anchor moveWithCells="1">
                  <from>
                    <xdr:col>28</xdr:col>
                    <xdr:colOff>25400</xdr:colOff>
                    <xdr:row>39</xdr:row>
                    <xdr:rowOff>139700</xdr:rowOff>
                  </from>
                  <to>
                    <xdr:col>28</xdr:col>
                    <xdr:colOff>330200</xdr:colOff>
                    <xdr:row>41</xdr:row>
                    <xdr:rowOff>25400</xdr:rowOff>
                  </to>
                </anchor>
              </controlPr>
            </control>
          </mc:Choice>
        </mc:AlternateContent>
        <mc:AlternateContent xmlns:mc="http://schemas.openxmlformats.org/markup-compatibility/2006">
          <mc:Choice Requires="x14">
            <control shapeId="224778" r:id="rId1543" name="Check Box 1546">
              <controlPr defaultSize="0" autoFill="0" autoLine="0" autoPict="0">
                <anchor moveWithCells="1">
                  <from>
                    <xdr:col>28</xdr:col>
                    <xdr:colOff>25400</xdr:colOff>
                    <xdr:row>40</xdr:row>
                    <xdr:rowOff>139700</xdr:rowOff>
                  </from>
                  <to>
                    <xdr:col>28</xdr:col>
                    <xdr:colOff>330200</xdr:colOff>
                    <xdr:row>42</xdr:row>
                    <xdr:rowOff>25400</xdr:rowOff>
                  </to>
                </anchor>
              </controlPr>
            </control>
          </mc:Choice>
        </mc:AlternateContent>
        <mc:AlternateContent xmlns:mc="http://schemas.openxmlformats.org/markup-compatibility/2006">
          <mc:Choice Requires="x14">
            <control shapeId="224779" r:id="rId1544" name="Check Box 1547">
              <controlPr defaultSize="0" autoFill="0" autoLine="0" autoPict="0">
                <anchor moveWithCells="1">
                  <from>
                    <xdr:col>28</xdr:col>
                    <xdr:colOff>25400</xdr:colOff>
                    <xdr:row>41</xdr:row>
                    <xdr:rowOff>139700</xdr:rowOff>
                  </from>
                  <to>
                    <xdr:col>28</xdr:col>
                    <xdr:colOff>330200</xdr:colOff>
                    <xdr:row>43</xdr:row>
                    <xdr:rowOff>25400</xdr:rowOff>
                  </to>
                </anchor>
              </controlPr>
            </control>
          </mc:Choice>
        </mc:AlternateContent>
        <mc:AlternateContent xmlns:mc="http://schemas.openxmlformats.org/markup-compatibility/2006">
          <mc:Choice Requires="x14">
            <control shapeId="224780" r:id="rId1545" name="Check Box 1548">
              <controlPr defaultSize="0" autoFill="0" autoLine="0" autoPict="0">
                <anchor moveWithCells="1">
                  <from>
                    <xdr:col>28</xdr:col>
                    <xdr:colOff>25400</xdr:colOff>
                    <xdr:row>42</xdr:row>
                    <xdr:rowOff>139700</xdr:rowOff>
                  </from>
                  <to>
                    <xdr:col>28</xdr:col>
                    <xdr:colOff>330200</xdr:colOff>
                    <xdr:row>44</xdr:row>
                    <xdr:rowOff>25400</xdr:rowOff>
                  </to>
                </anchor>
              </controlPr>
            </control>
          </mc:Choice>
        </mc:AlternateContent>
        <mc:AlternateContent xmlns:mc="http://schemas.openxmlformats.org/markup-compatibility/2006">
          <mc:Choice Requires="x14">
            <control shapeId="224781" r:id="rId1546" name="Check Box 1549">
              <controlPr defaultSize="0" autoFill="0" autoLine="0" autoPict="0">
                <anchor moveWithCells="1">
                  <from>
                    <xdr:col>28</xdr:col>
                    <xdr:colOff>25400</xdr:colOff>
                    <xdr:row>43</xdr:row>
                    <xdr:rowOff>139700</xdr:rowOff>
                  </from>
                  <to>
                    <xdr:col>28</xdr:col>
                    <xdr:colOff>330200</xdr:colOff>
                    <xdr:row>45</xdr:row>
                    <xdr:rowOff>25400</xdr:rowOff>
                  </to>
                </anchor>
              </controlPr>
            </control>
          </mc:Choice>
        </mc:AlternateContent>
        <mc:AlternateContent xmlns:mc="http://schemas.openxmlformats.org/markup-compatibility/2006">
          <mc:Choice Requires="x14">
            <control shapeId="224782" r:id="rId1547" name="Check Box 1550">
              <controlPr defaultSize="0" autoFill="0" autoLine="0" autoPict="0">
                <anchor moveWithCells="1">
                  <from>
                    <xdr:col>28</xdr:col>
                    <xdr:colOff>25400</xdr:colOff>
                    <xdr:row>44</xdr:row>
                    <xdr:rowOff>139700</xdr:rowOff>
                  </from>
                  <to>
                    <xdr:col>28</xdr:col>
                    <xdr:colOff>330200</xdr:colOff>
                    <xdr:row>46</xdr:row>
                    <xdr:rowOff>25400</xdr:rowOff>
                  </to>
                </anchor>
              </controlPr>
            </control>
          </mc:Choice>
        </mc:AlternateContent>
        <mc:AlternateContent xmlns:mc="http://schemas.openxmlformats.org/markup-compatibility/2006">
          <mc:Choice Requires="x14">
            <control shapeId="224783" r:id="rId1548" name="Check Box 1551">
              <controlPr defaultSize="0" autoFill="0" autoLine="0" autoPict="0">
                <anchor moveWithCells="1">
                  <from>
                    <xdr:col>28</xdr:col>
                    <xdr:colOff>25400</xdr:colOff>
                    <xdr:row>45</xdr:row>
                    <xdr:rowOff>139700</xdr:rowOff>
                  </from>
                  <to>
                    <xdr:col>28</xdr:col>
                    <xdr:colOff>330200</xdr:colOff>
                    <xdr:row>47</xdr:row>
                    <xdr:rowOff>25400</xdr:rowOff>
                  </to>
                </anchor>
              </controlPr>
            </control>
          </mc:Choice>
        </mc:AlternateContent>
        <mc:AlternateContent xmlns:mc="http://schemas.openxmlformats.org/markup-compatibility/2006">
          <mc:Choice Requires="x14">
            <control shapeId="224784" r:id="rId1549" name="Check Box 1552">
              <controlPr defaultSize="0" autoFill="0" autoLine="0" autoPict="0">
                <anchor moveWithCells="1">
                  <from>
                    <xdr:col>28</xdr:col>
                    <xdr:colOff>25400</xdr:colOff>
                    <xdr:row>46</xdr:row>
                    <xdr:rowOff>139700</xdr:rowOff>
                  </from>
                  <to>
                    <xdr:col>28</xdr:col>
                    <xdr:colOff>330200</xdr:colOff>
                    <xdr:row>48</xdr:row>
                    <xdr:rowOff>25400</xdr:rowOff>
                  </to>
                </anchor>
              </controlPr>
            </control>
          </mc:Choice>
        </mc:AlternateContent>
        <mc:AlternateContent xmlns:mc="http://schemas.openxmlformats.org/markup-compatibility/2006">
          <mc:Choice Requires="x14">
            <control shapeId="224785" r:id="rId1550" name="Check Box 1553">
              <controlPr defaultSize="0" autoFill="0" autoLine="0" autoPict="0">
                <anchor moveWithCells="1">
                  <from>
                    <xdr:col>28</xdr:col>
                    <xdr:colOff>25400</xdr:colOff>
                    <xdr:row>47</xdr:row>
                    <xdr:rowOff>139700</xdr:rowOff>
                  </from>
                  <to>
                    <xdr:col>28</xdr:col>
                    <xdr:colOff>330200</xdr:colOff>
                    <xdr:row>49</xdr:row>
                    <xdr:rowOff>25400</xdr:rowOff>
                  </to>
                </anchor>
              </controlPr>
            </control>
          </mc:Choice>
        </mc:AlternateContent>
        <mc:AlternateContent xmlns:mc="http://schemas.openxmlformats.org/markup-compatibility/2006">
          <mc:Choice Requires="x14">
            <control shapeId="224786" r:id="rId1551" name="Check Box 1554">
              <controlPr defaultSize="0" autoFill="0" autoLine="0" autoPict="0">
                <anchor moveWithCells="1">
                  <from>
                    <xdr:col>28</xdr:col>
                    <xdr:colOff>25400</xdr:colOff>
                    <xdr:row>48</xdr:row>
                    <xdr:rowOff>139700</xdr:rowOff>
                  </from>
                  <to>
                    <xdr:col>28</xdr:col>
                    <xdr:colOff>330200</xdr:colOff>
                    <xdr:row>50</xdr:row>
                    <xdr:rowOff>25400</xdr:rowOff>
                  </to>
                </anchor>
              </controlPr>
            </control>
          </mc:Choice>
        </mc:AlternateContent>
        <mc:AlternateContent xmlns:mc="http://schemas.openxmlformats.org/markup-compatibility/2006">
          <mc:Choice Requires="x14">
            <control shapeId="224787" r:id="rId1552" name="Check Box 1555">
              <controlPr defaultSize="0" autoFill="0" autoLine="0" autoPict="0">
                <anchor moveWithCells="1">
                  <from>
                    <xdr:col>28</xdr:col>
                    <xdr:colOff>25400</xdr:colOff>
                    <xdr:row>49</xdr:row>
                    <xdr:rowOff>139700</xdr:rowOff>
                  </from>
                  <to>
                    <xdr:col>28</xdr:col>
                    <xdr:colOff>330200</xdr:colOff>
                    <xdr:row>51</xdr:row>
                    <xdr:rowOff>25400</xdr:rowOff>
                  </to>
                </anchor>
              </controlPr>
            </control>
          </mc:Choice>
        </mc:AlternateContent>
        <mc:AlternateContent xmlns:mc="http://schemas.openxmlformats.org/markup-compatibility/2006">
          <mc:Choice Requires="x14">
            <control shapeId="224788" r:id="rId1553" name="Check Box 1556">
              <controlPr defaultSize="0" autoFill="0" autoLine="0" autoPict="0">
                <anchor moveWithCells="1">
                  <from>
                    <xdr:col>28</xdr:col>
                    <xdr:colOff>25400</xdr:colOff>
                    <xdr:row>50</xdr:row>
                    <xdr:rowOff>139700</xdr:rowOff>
                  </from>
                  <to>
                    <xdr:col>28</xdr:col>
                    <xdr:colOff>330200</xdr:colOff>
                    <xdr:row>52</xdr:row>
                    <xdr:rowOff>25400</xdr:rowOff>
                  </to>
                </anchor>
              </controlPr>
            </control>
          </mc:Choice>
        </mc:AlternateContent>
        <mc:AlternateContent xmlns:mc="http://schemas.openxmlformats.org/markup-compatibility/2006">
          <mc:Choice Requires="x14">
            <control shapeId="224789" r:id="rId1554" name="Check Box 1557">
              <controlPr defaultSize="0" autoFill="0" autoLine="0" autoPict="0">
                <anchor moveWithCells="1">
                  <from>
                    <xdr:col>28</xdr:col>
                    <xdr:colOff>25400</xdr:colOff>
                    <xdr:row>51</xdr:row>
                    <xdr:rowOff>139700</xdr:rowOff>
                  </from>
                  <to>
                    <xdr:col>28</xdr:col>
                    <xdr:colOff>330200</xdr:colOff>
                    <xdr:row>53</xdr:row>
                    <xdr:rowOff>25400</xdr:rowOff>
                  </to>
                </anchor>
              </controlPr>
            </control>
          </mc:Choice>
        </mc:AlternateContent>
        <mc:AlternateContent xmlns:mc="http://schemas.openxmlformats.org/markup-compatibility/2006">
          <mc:Choice Requires="x14">
            <control shapeId="224790" r:id="rId1555" name="Check Box 1558">
              <controlPr defaultSize="0" autoFill="0" autoLine="0" autoPict="0">
                <anchor moveWithCells="1">
                  <from>
                    <xdr:col>28</xdr:col>
                    <xdr:colOff>25400</xdr:colOff>
                    <xdr:row>52</xdr:row>
                    <xdr:rowOff>139700</xdr:rowOff>
                  </from>
                  <to>
                    <xdr:col>28</xdr:col>
                    <xdr:colOff>330200</xdr:colOff>
                    <xdr:row>54</xdr:row>
                    <xdr:rowOff>25400</xdr:rowOff>
                  </to>
                </anchor>
              </controlPr>
            </control>
          </mc:Choice>
        </mc:AlternateContent>
        <mc:AlternateContent xmlns:mc="http://schemas.openxmlformats.org/markup-compatibility/2006">
          <mc:Choice Requires="x14">
            <control shapeId="224791" r:id="rId1556" name="Check Box 1559">
              <controlPr defaultSize="0" autoFill="0" autoLine="0" autoPict="0">
                <anchor moveWithCells="1">
                  <from>
                    <xdr:col>28</xdr:col>
                    <xdr:colOff>25400</xdr:colOff>
                    <xdr:row>53</xdr:row>
                    <xdr:rowOff>139700</xdr:rowOff>
                  </from>
                  <to>
                    <xdr:col>28</xdr:col>
                    <xdr:colOff>330200</xdr:colOff>
                    <xdr:row>55</xdr:row>
                    <xdr:rowOff>25400</xdr:rowOff>
                  </to>
                </anchor>
              </controlPr>
            </control>
          </mc:Choice>
        </mc:AlternateContent>
        <mc:AlternateContent xmlns:mc="http://schemas.openxmlformats.org/markup-compatibility/2006">
          <mc:Choice Requires="x14">
            <control shapeId="224792" r:id="rId1557" name="Check Box 1560">
              <controlPr defaultSize="0" autoFill="0" autoLine="0" autoPict="0">
                <anchor moveWithCells="1">
                  <from>
                    <xdr:col>28</xdr:col>
                    <xdr:colOff>25400</xdr:colOff>
                    <xdr:row>54</xdr:row>
                    <xdr:rowOff>139700</xdr:rowOff>
                  </from>
                  <to>
                    <xdr:col>28</xdr:col>
                    <xdr:colOff>330200</xdr:colOff>
                    <xdr:row>56</xdr:row>
                    <xdr:rowOff>25400</xdr:rowOff>
                  </to>
                </anchor>
              </controlPr>
            </control>
          </mc:Choice>
        </mc:AlternateContent>
        <mc:AlternateContent xmlns:mc="http://schemas.openxmlformats.org/markup-compatibility/2006">
          <mc:Choice Requires="x14">
            <control shapeId="224793" r:id="rId1558" name="Check Box 1561">
              <controlPr defaultSize="0" autoFill="0" autoLine="0" autoPict="0">
                <anchor moveWithCells="1">
                  <from>
                    <xdr:col>28</xdr:col>
                    <xdr:colOff>25400</xdr:colOff>
                    <xdr:row>55</xdr:row>
                    <xdr:rowOff>139700</xdr:rowOff>
                  </from>
                  <to>
                    <xdr:col>28</xdr:col>
                    <xdr:colOff>330200</xdr:colOff>
                    <xdr:row>57</xdr:row>
                    <xdr:rowOff>25400</xdr:rowOff>
                  </to>
                </anchor>
              </controlPr>
            </control>
          </mc:Choice>
        </mc:AlternateContent>
        <mc:AlternateContent xmlns:mc="http://schemas.openxmlformats.org/markup-compatibility/2006">
          <mc:Choice Requires="x14">
            <control shapeId="224794" r:id="rId1559" name="Check Box 1562">
              <controlPr defaultSize="0" autoFill="0" autoLine="0" autoPict="0">
                <anchor moveWithCells="1">
                  <from>
                    <xdr:col>28</xdr:col>
                    <xdr:colOff>25400</xdr:colOff>
                    <xdr:row>56</xdr:row>
                    <xdr:rowOff>139700</xdr:rowOff>
                  </from>
                  <to>
                    <xdr:col>28</xdr:col>
                    <xdr:colOff>330200</xdr:colOff>
                    <xdr:row>58</xdr:row>
                    <xdr:rowOff>25400</xdr:rowOff>
                  </to>
                </anchor>
              </controlPr>
            </control>
          </mc:Choice>
        </mc:AlternateContent>
        <mc:AlternateContent xmlns:mc="http://schemas.openxmlformats.org/markup-compatibility/2006">
          <mc:Choice Requires="x14">
            <control shapeId="224795" r:id="rId1560" name="Check Box 1563">
              <controlPr defaultSize="0" autoFill="0" autoLine="0" autoPict="0">
                <anchor moveWithCells="1">
                  <from>
                    <xdr:col>28</xdr:col>
                    <xdr:colOff>25400</xdr:colOff>
                    <xdr:row>57</xdr:row>
                    <xdr:rowOff>139700</xdr:rowOff>
                  </from>
                  <to>
                    <xdr:col>28</xdr:col>
                    <xdr:colOff>330200</xdr:colOff>
                    <xdr:row>59</xdr:row>
                    <xdr:rowOff>25400</xdr:rowOff>
                  </to>
                </anchor>
              </controlPr>
            </control>
          </mc:Choice>
        </mc:AlternateContent>
        <mc:AlternateContent xmlns:mc="http://schemas.openxmlformats.org/markup-compatibility/2006">
          <mc:Choice Requires="x14">
            <control shapeId="224796" r:id="rId1561" name="Check Box 1564">
              <controlPr defaultSize="0" autoFill="0" autoLine="0" autoPict="0">
                <anchor moveWithCells="1">
                  <from>
                    <xdr:col>28</xdr:col>
                    <xdr:colOff>25400</xdr:colOff>
                    <xdr:row>58</xdr:row>
                    <xdr:rowOff>139700</xdr:rowOff>
                  </from>
                  <to>
                    <xdr:col>28</xdr:col>
                    <xdr:colOff>330200</xdr:colOff>
                    <xdr:row>60</xdr:row>
                    <xdr:rowOff>25400</xdr:rowOff>
                  </to>
                </anchor>
              </controlPr>
            </control>
          </mc:Choice>
        </mc:AlternateContent>
        <mc:AlternateContent xmlns:mc="http://schemas.openxmlformats.org/markup-compatibility/2006">
          <mc:Choice Requires="x14">
            <control shapeId="224797" r:id="rId1562" name="Check Box 1565">
              <controlPr defaultSize="0" autoFill="0" autoLine="0" autoPict="0">
                <anchor moveWithCells="1">
                  <from>
                    <xdr:col>28</xdr:col>
                    <xdr:colOff>25400</xdr:colOff>
                    <xdr:row>59</xdr:row>
                    <xdr:rowOff>139700</xdr:rowOff>
                  </from>
                  <to>
                    <xdr:col>28</xdr:col>
                    <xdr:colOff>330200</xdr:colOff>
                    <xdr:row>61</xdr:row>
                    <xdr:rowOff>25400</xdr:rowOff>
                  </to>
                </anchor>
              </controlPr>
            </control>
          </mc:Choice>
        </mc:AlternateContent>
        <mc:AlternateContent xmlns:mc="http://schemas.openxmlformats.org/markup-compatibility/2006">
          <mc:Choice Requires="x14">
            <control shapeId="224798" r:id="rId1563" name="Check Box 1566">
              <controlPr defaultSize="0" autoFill="0" autoLine="0" autoPict="0">
                <anchor moveWithCells="1">
                  <from>
                    <xdr:col>28</xdr:col>
                    <xdr:colOff>25400</xdr:colOff>
                    <xdr:row>60</xdr:row>
                    <xdr:rowOff>139700</xdr:rowOff>
                  </from>
                  <to>
                    <xdr:col>28</xdr:col>
                    <xdr:colOff>330200</xdr:colOff>
                    <xdr:row>62</xdr:row>
                    <xdr:rowOff>25400</xdr:rowOff>
                  </to>
                </anchor>
              </controlPr>
            </control>
          </mc:Choice>
        </mc:AlternateContent>
        <mc:AlternateContent xmlns:mc="http://schemas.openxmlformats.org/markup-compatibility/2006">
          <mc:Choice Requires="x14">
            <control shapeId="224799" r:id="rId1564" name="Check Box 1567">
              <controlPr defaultSize="0" autoFill="0" autoLine="0" autoPict="0">
                <anchor moveWithCells="1">
                  <from>
                    <xdr:col>28</xdr:col>
                    <xdr:colOff>25400</xdr:colOff>
                    <xdr:row>61</xdr:row>
                    <xdr:rowOff>139700</xdr:rowOff>
                  </from>
                  <to>
                    <xdr:col>28</xdr:col>
                    <xdr:colOff>330200</xdr:colOff>
                    <xdr:row>63</xdr:row>
                    <xdr:rowOff>25400</xdr:rowOff>
                  </to>
                </anchor>
              </controlPr>
            </control>
          </mc:Choice>
        </mc:AlternateContent>
        <mc:AlternateContent xmlns:mc="http://schemas.openxmlformats.org/markup-compatibility/2006">
          <mc:Choice Requires="x14">
            <control shapeId="224800" r:id="rId1565" name="Check Box 1568">
              <controlPr defaultSize="0" autoFill="0" autoLine="0" autoPict="0">
                <anchor moveWithCells="1">
                  <from>
                    <xdr:col>28</xdr:col>
                    <xdr:colOff>25400</xdr:colOff>
                    <xdr:row>62</xdr:row>
                    <xdr:rowOff>139700</xdr:rowOff>
                  </from>
                  <to>
                    <xdr:col>28</xdr:col>
                    <xdr:colOff>330200</xdr:colOff>
                    <xdr:row>64</xdr:row>
                    <xdr:rowOff>25400</xdr:rowOff>
                  </to>
                </anchor>
              </controlPr>
            </control>
          </mc:Choice>
        </mc:AlternateContent>
        <mc:AlternateContent xmlns:mc="http://schemas.openxmlformats.org/markup-compatibility/2006">
          <mc:Choice Requires="x14">
            <control shapeId="224801" r:id="rId1566" name="Check Box 1569">
              <controlPr defaultSize="0" autoFill="0" autoLine="0" autoPict="0">
                <anchor moveWithCells="1">
                  <from>
                    <xdr:col>28</xdr:col>
                    <xdr:colOff>25400</xdr:colOff>
                    <xdr:row>63</xdr:row>
                    <xdr:rowOff>139700</xdr:rowOff>
                  </from>
                  <to>
                    <xdr:col>28</xdr:col>
                    <xdr:colOff>330200</xdr:colOff>
                    <xdr:row>65</xdr:row>
                    <xdr:rowOff>25400</xdr:rowOff>
                  </to>
                </anchor>
              </controlPr>
            </control>
          </mc:Choice>
        </mc:AlternateContent>
        <mc:AlternateContent xmlns:mc="http://schemas.openxmlformats.org/markup-compatibility/2006">
          <mc:Choice Requires="x14">
            <control shapeId="224802" r:id="rId1567" name="Check Box 1570">
              <controlPr defaultSize="0" autoFill="0" autoLine="0" autoPict="0">
                <anchor moveWithCells="1">
                  <from>
                    <xdr:col>28</xdr:col>
                    <xdr:colOff>25400</xdr:colOff>
                    <xdr:row>64</xdr:row>
                    <xdr:rowOff>139700</xdr:rowOff>
                  </from>
                  <to>
                    <xdr:col>28</xdr:col>
                    <xdr:colOff>330200</xdr:colOff>
                    <xdr:row>66</xdr:row>
                    <xdr:rowOff>25400</xdr:rowOff>
                  </to>
                </anchor>
              </controlPr>
            </control>
          </mc:Choice>
        </mc:AlternateContent>
        <mc:AlternateContent xmlns:mc="http://schemas.openxmlformats.org/markup-compatibility/2006">
          <mc:Choice Requires="x14">
            <control shapeId="224803" r:id="rId1568" name="Check Box 1571">
              <controlPr defaultSize="0" autoFill="0" autoLine="0" autoPict="0">
                <anchor moveWithCells="1">
                  <from>
                    <xdr:col>28</xdr:col>
                    <xdr:colOff>25400</xdr:colOff>
                    <xdr:row>65</xdr:row>
                    <xdr:rowOff>139700</xdr:rowOff>
                  </from>
                  <to>
                    <xdr:col>28</xdr:col>
                    <xdr:colOff>330200</xdr:colOff>
                    <xdr:row>67</xdr:row>
                    <xdr:rowOff>25400</xdr:rowOff>
                  </to>
                </anchor>
              </controlPr>
            </control>
          </mc:Choice>
        </mc:AlternateContent>
        <mc:AlternateContent xmlns:mc="http://schemas.openxmlformats.org/markup-compatibility/2006">
          <mc:Choice Requires="x14">
            <control shapeId="224804" r:id="rId1569" name="Check Box 1572">
              <controlPr defaultSize="0" autoFill="0" autoLine="0" autoPict="0">
                <anchor moveWithCells="1">
                  <from>
                    <xdr:col>28</xdr:col>
                    <xdr:colOff>25400</xdr:colOff>
                    <xdr:row>66</xdr:row>
                    <xdr:rowOff>139700</xdr:rowOff>
                  </from>
                  <to>
                    <xdr:col>28</xdr:col>
                    <xdr:colOff>330200</xdr:colOff>
                    <xdr:row>68</xdr:row>
                    <xdr:rowOff>25400</xdr:rowOff>
                  </to>
                </anchor>
              </controlPr>
            </control>
          </mc:Choice>
        </mc:AlternateContent>
        <mc:AlternateContent xmlns:mc="http://schemas.openxmlformats.org/markup-compatibility/2006">
          <mc:Choice Requires="x14">
            <control shapeId="224805" r:id="rId1570" name="Check Box 1573">
              <controlPr defaultSize="0" autoFill="0" autoLine="0" autoPict="0">
                <anchor moveWithCells="1">
                  <from>
                    <xdr:col>28</xdr:col>
                    <xdr:colOff>25400</xdr:colOff>
                    <xdr:row>67</xdr:row>
                    <xdr:rowOff>139700</xdr:rowOff>
                  </from>
                  <to>
                    <xdr:col>28</xdr:col>
                    <xdr:colOff>330200</xdr:colOff>
                    <xdr:row>69</xdr:row>
                    <xdr:rowOff>25400</xdr:rowOff>
                  </to>
                </anchor>
              </controlPr>
            </control>
          </mc:Choice>
        </mc:AlternateContent>
        <mc:AlternateContent xmlns:mc="http://schemas.openxmlformats.org/markup-compatibility/2006">
          <mc:Choice Requires="x14">
            <control shapeId="224806" r:id="rId1571" name="Check Box 1574">
              <controlPr defaultSize="0" autoFill="0" autoLine="0" autoPict="0">
                <anchor moveWithCells="1">
                  <from>
                    <xdr:col>28</xdr:col>
                    <xdr:colOff>25400</xdr:colOff>
                    <xdr:row>68</xdr:row>
                    <xdr:rowOff>139700</xdr:rowOff>
                  </from>
                  <to>
                    <xdr:col>28</xdr:col>
                    <xdr:colOff>330200</xdr:colOff>
                    <xdr:row>70</xdr:row>
                    <xdr:rowOff>25400</xdr:rowOff>
                  </to>
                </anchor>
              </controlPr>
            </control>
          </mc:Choice>
        </mc:AlternateContent>
        <mc:AlternateContent xmlns:mc="http://schemas.openxmlformats.org/markup-compatibility/2006">
          <mc:Choice Requires="x14">
            <control shapeId="224807" r:id="rId1572" name="Check Box 1575">
              <controlPr defaultSize="0" autoFill="0" autoLine="0" autoPict="0">
                <anchor moveWithCells="1">
                  <from>
                    <xdr:col>28</xdr:col>
                    <xdr:colOff>25400</xdr:colOff>
                    <xdr:row>69</xdr:row>
                    <xdr:rowOff>139700</xdr:rowOff>
                  </from>
                  <to>
                    <xdr:col>28</xdr:col>
                    <xdr:colOff>330200</xdr:colOff>
                    <xdr:row>71</xdr:row>
                    <xdr:rowOff>25400</xdr:rowOff>
                  </to>
                </anchor>
              </controlPr>
            </control>
          </mc:Choice>
        </mc:AlternateContent>
        <mc:AlternateContent xmlns:mc="http://schemas.openxmlformats.org/markup-compatibility/2006">
          <mc:Choice Requires="x14">
            <control shapeId="224808" r:id="rId1573" name="Check Box 1576">
              <controlPr defaultSize="0" autoFill="0" autoLine="0" autoPict="0">
                <anchor moveWithCells="1">
                  <from>
                    <xdr:col>28</xdr:col>
                    <xdr:colOff>25400</xdr:colOff>
                    <xdr:row>70</xdr:row>
                    <xdr:rowOff>139700</xdr:rowOff>
                  </from>
                  <to>
                    <xdr:col>28</xdr:col>
                    <xdr:colOff>330200</xdr:colOff>
                    <xdr:row>72</xdr:row>
                    <xdr:rowOff>25400</xdr:rowOff>
                  </to>
                </anchor>
              </controlPr>
            </control>
          </mc:Choice>
        </mc:AlternateContent>
        <mc:AlternateContent xmlns:mc="http://schemas.openxmlformats.org/markup-compatibility/2006">
          <mc:Choice Requires="x14">
            <control shapeId="224809" r:id="rId1574" name="Check Box 1577">
              <controlPr defaultSize="0" autoFill="0" autoLine="0" autoPict="0">
                <anchor moveWithCells="1">
                  <from>
                    <xdr:col>28</xdr:col>
                    <xdr:colOff>25400</xdr:colOff>
                    <xdr:row>71</xdr:row>
                    <xdr:rowOff>139700</xdr:rowOff>
                  </from>
                  <to>
                    <xdr:col>28</xdr:col>
                    <xdr:colOff>330200</xdr:colOff>
                    <xdr:row>73</xdr:row>
                    <xdr:rowOff>25400</xdr:rowOff>
                  </to>
                </anchor>
              </controlPr>
            </control>
          </mc:Choice>
        </mc:AlternateContent>
        <mc:AlternateContent xmlns:mc="http://schemas.openxmlformats.org/markup-compatibility/2006">
          <mc:Choice Requires="x14">
            <control shapeId="224810" r:id="rId1575" name="Check Box 1578">
              <controlPr defaultSize="0" autoFill="0" autoLine="0" autoPict="0">
                <anchor moveWithCells="1">
                  <from>
                    <xdr:col>28</xdr:col>
                    <xdr:colOff>25400</xdr:colOff>
                    <xdr:row>72</xdr:row>
                    <xdr:rowOff>139700</xdr:rowOff>
                  </from>
                  <to>
                    <xdr:col>28</xdr:col>
                    <xdr:colOff>330200</xdr:colOff>
                    <xdr:row>74</xdr:row>
                    <xdr:rowOff>25400</xdr:rowOff>
                  </to>
                </anchor>
              </controlPr>
            </control>
          </mc:Choice>
        </mc:AlternateContent>
        <mc:AlternateContent xmlns:mc="http://schemas.openxmlformats.org/markup-compatibility/2006">
          <mc:Choice Requires="x14">
            <control shapeId="224811" r:id="rId1576" name="Check Box 1579">
              <controlPr defaultSize="0" autoFill="0" autoLine="0" autoPict="0">
                <anchor moveWithCells="1">
                  <from>
                    <xdr:col>28</xdr:col>
                    <xdr:colOff>25400</xdr:colOff>
                    <xdr:row>73</xdr:row>
                    <xdr:rowOff>139700</xdr:rowOff>
                  </from>
                  <to>
                    <xdr:col>28</xdr:col>
                    <xdr:colOff>330200</xdr:colOff>
                    <xdr:row>75</xdr:row>
                    <xdr:rowOff>25400</xdr:rowOff>
                  </to>
                </anchor>
              </controlPr>
            </control>
          </mc:Choice>
        </mc:AlternateContent>
        <mc:AlternateContent xmlns:mc="http://schemas.openxmlformats.org/markup-compatibility/2006">
          <mc:Choice Requires="x14">
            <control shapeId="224812" r:id="rId1577" name="Check Box 1580">
              <controlPr defaultSize="0" autoFill="0" autoLine="0" autoPict="0">
                <anchor moveWithCells="1">
                  <from>
                    <xdr:col>28</xdr:col>
                    <xdr:colOff>25400</xdr:colOff>
                    <xdr:row>74</xdr:row>
                    <xdr:rowOff>139700</xdr:rowOff>
                  </from>
                  <to>
                    <xdr:col>28</xdr:col>
                    <xdr:colOff>330200</xdr:colOff>
                    <xdr:row>76</xdr:row>
                    <xdr:rowOff>25400</xdr:rowOff>
                  </to>
                </anchor>
              </controlPr>
            </control>
          </mc:Choice>
        </mc:AlternateContent>
        <mc:AlternateContent xmlns:mc="http://schemas.openxmlformats.org/markup-compatibility/2006">
          <mc:Choice Requires="x14">
            <control shapeId="224813" r:id="rId1578" name="Check Box 1581">
              <controlPr defaultSize="0" autoFill="0" autoLine="0" autoPict="0">
                <anchor moveWithCells="1">
                  <from>
                    <xdr:col>28</xdr:col>
                    <xdr:colOff>25400</xdr:colOff>
                    <xdr:row>75</xdr:row>
                    <xdr:rowOff>139700</xdr:rowOff>
                  </from>
                  <to>
                    <xdr:col>28</xdr:col>
                    <xdr:colOff>330200</xdr:colOff>
                    <xdr:row>77</xdr:row>
                    <xdr:rowOff>25400</xdr:rowOff>
                  </to>
                </anchor>
              </controlPr>
            </control>
          </mc:Choice>
        </mc:AlternateContent>
        <mc:AlternateContent xmlns:mc="http://schemas.openxmlformats.org/markup-compatibility/2006">
          <mc:Choice Requires="x14">
            <control shapeId="224814" r:id="rId1579" name="Check Box 1582">
              <controlPr defaultSize="0" autoFill="0" autoLine="0" autoPict="0">
                <anchor moveWithCells="1">
                  <from>
                    <xdr:col>28</xdr:col>
                    <xdr:colOff>25400</xdr:colOff>
                    <xdr:row>76</xdr:row>
                    <xdr:rowOff>139700</xdr:rowOff>
                  </from>
                  <to>
                    <xdr:col>28</xdr:col>
                    <xdr:colOff>330200</xdr:colOff>
                    <xdr:row>78</xdr:row>
                    <xdr:rowOff>25400</xdr:rowOff>
                  </to>
                </anchor>
              </controlPr>
            </control>
          </mc:Choice>
        </mc:AlternateContent>
        <mc:AlternateContent xmlns:mc="http://schemas.openxmlformats.org/markup-compatibility/2006">
          <mc:Choice Requires="x14">
            <control shapeId="224815" r:id="rId1580" name="Check Box 1583">
              <controlPr defaultSize="0" autoFill="0" autoLine="0" autoPict="0">
                <anchor moveWithCells="1">
                  <from>
                    <xdr:col>28</xdr:col>
                    <xdr:colOff>25400</xdr:colOff>
                    <xdr:row>77</xdr:row>
                    <xdr:rowOff>139700</xdr:rowOff>
                  </from>
                  <to>
                    <xdr:col>28</xdr:col>
                    <xdr:colOff>330200</xdr:colOff>
                    <xdr:row>79</xdr:row>
                    <xdr:rowOff>25400</xdr:rowOff>
                  </to>
                </anchor>
              </controlPr>
            </control>
          </mc:Choice>
        </mc:AlternateContent>
        <mc:AlternateContent xmlns:mc="http://schemas.openxmlformats.org/markup-compatibility/2006">
          <mc:Choice Requires="x14">
            <control shapeId="224816" r:id="rId1581" name="Check Box 1584">
              <controlPr defaultSize="0" autoFill="0" autoLine="0" autoPict="0">
                <anchor moveWithCells="1">
                  <from>
                    <xdr:col>28</xdr:col>
                    <xdr:colOff>25400</xdr:colOff>
                    <xdr:row>78</xdr:row>
                    <xdr:rowOff>139700</xdr:rowOff>
                  </from>
                  <to>
                    <xdr:col>28</xdr:col>
                    <xdr:colOff>330200</xdr:colOff>
                    <xdr:row>80</xdr:row>
                    <xdr:rowOff>25400</xdr:rowOff>
                  </to>
                </anchor>
              </controlPr>
            </control>
          </mc:Choice>
        </mc:AlternateContent>
        <mc:AlternateContent xmlns:mc="http://schemas.openxmlformats.org/markup-compatibility/2006">
          <mc:Choice Requires="x14">
            <control shapeId="224817" r:id="rId1582" name="Check Box 1585">
              <controlPr defaultSize="0" autoFill="0" autoLine="0" autoPict="0">
                <anchor moveWithCells="1">
                  <from>
                    <xdr:col>28</xdr:col>
                    <xdr:colOff>25400</xdr:colOff>
                    <xdr:row>79</xdr:row>
                    <xdr:rowOff>139700</xdr:rowOff>
                  </from>
                  <to>
                    <xdr:col>28</xdr:col>
                    <xdr:colOff>330200</xdr:colOff>
                    <xdr:row>81</xdr:row>
                    <xdr:rowOff>25400</xdr:rowOff>
                  </to>
                </anchor>
              </controlPr>
            </control>
          </mc:Choice>
        </mc:AlternateContent>
        <mc:AlternateContent xmlns:mc="http://schemas.openxmlformats.org/markup-compatibility/2006">
          <mc:Choice Requires="x14">
            <control shapeId="224818" r:id="rId1583" name="Check Box 1586">
              <controlPr defaultSize="0" autoFill="0" autoLine="0" autoPict="0">
                <anchor moveWithCells="1">
                  <from>
                    <xdr:col>28</xdr:col>
                    <xdr:colOff>25400</xdr:colOff>
                    <xdr:row>80</xdr:row>
                    <xdr:rowOff>139700</xdr:rowOff>
                  </from>
                  <to>
                    <xdr:col>28</xdr:col>
                    <xdr:colOff>330200</xdr:colOff>
                    <xdr:row>82</xdr:row>
                    <xdr:rowOff>25400</xdr:rowOff>
                  </to>
                </anchor>
              </controlPr>
            </control>
          </mc:Choice>
        </mc:AlternateContent>
        <mc:AlternateContent xmlns:mc="http://schemas.openxmlformats.org/markup-compatibility/2006">
          <mc:Choice Requires="x14">
            <control shapeId="224819" r:id="rId1584" name="Check Box 1587">
              <controlPr defaultSize="0" autoFill="0" autoLine="0" autoPict="0">
                <anchor moveWithCells="1">
                  <from>
                    <xdr:col>28</xdr:col>
                    <xdr:colOff>25400</xdr:colOff>
                    <xdr:row>81</xdr:row>
                    <xdr:rowOff>139700</xdr:rowOff>
                  </from>
                  <to>
                    <xdr:col>28</xdr:col>
                    <xdr:colOff>330200</xdr:colOff>
                    <xdr:row>83</xdr:row>
                    <xdr:rowOff>25400</xdr:rowOff>
                  </to>
                </anchor>
              </controlPr>
            </control>
          </mc:Choice>
        </mc:AlternateContent>
        <mc:AlternateContent xmlns:mc="http://schemas.openxmlformats.org/markup-compatibility/2006">
          <mc:Choice Requires="x14">
            <control shapeId="224820" r:id="rId1585" name="Check Box 1588">
              <controlPr defaultSize="0" autoFill="0" autoLine="0" autoPict="0">
                <anchor moveWithCells="1">
                  <from>
                    <xdr:col>28</xdr:col>
                    <xdr:colOff>25400</xdr:colOff>
                    <xdr:row>82</xdr:row>
                    <xdr:rowOff>139700</xdr:rowOff>
                  </from>
                  <to>
                    <xdr:col>28</xdr:col>
                    <xdr:colOff>330200</xdr:colOff>
                    <xdr:row>84</xdr:row>
                    <xdr:rowOff>25400</xdr:rowOff>
                  </to>
                </anchor>
              </controlPr>
            </control>
          </mc:Choice>
        </mc:AlternateContent>
        <mc:AlternateContent xmlns:mc="http://schemas.openxmlformats.org/markup-compatibility/2006">
          <mc:Choice Requires="x14">
            <control shapeId="224821" r:id="rId1586" name="Check Box 1589">
              <controlPr defaultSize="0" autoFill="0" autoLine="0" autoPict="0">
                <anchor moveWithCells="1">
                  <from>
                    <xdr:col>28</xdr:col>
                    <xdr:colOff>25400</xdr:colOff>
                    <xdr:row>83</xdr:row>
                    <xdr:rowOff>139700</xdr:rowOff>
                  </from>
                  <to>
                    <xdr:col>28</xdr:col>
                    <xdr:colOff>330200</xdr:colOff>
                    <xdr:row>85</xdr:row>
                    <xdr:rowOff>25400</xdr:rowOff>
                  </to>
                </anchor>
              </controlPr>
            </control>
          </mc:Choice>
        </mc:AlternateContent>
        <mc:AlternateContent xmlns:mc="http://schemas.openxmlformats.org/markup-compatibility/2006">
          <mc:Choice Requires="x14">
            <control shapeId="224822" r:id="rId1587" name="Check Box 1590">
              <controlPr defaultSize="0" autoFill="0" autoLine="0" autoPict="0">
                <anchor moveWithCells="1">
                  <from>
                    <xdr:col>28</xdr:col>
                    <xdr:colOff>25400</xdr:colOff>
                    <xdr:row>84</xdr:row>
                    <xdr:rowOff>139700</xdr:rowOff>
                  </from>
                  <to>
                    <xdr:col>28</xdr:col>
                    <xdr:colOff>330200</xdr:colOff>
                    <xdr:row>86</xdr:row>
                    <xdr:rowOff>25400</xdr:rowOff>
                  </to>
                </anchor>
              </controlPr>
            </control>
          </mc:Choice>
        </mc:AlternateContent>
        <mc:AlternateContent xmlns:mc="http://schemas.openxmlformats.org/markup-compatibility/2006">
          <mc:Choice Requires="x14">
            <control shapeId="224823" r:id="rId1588" name="Check Box 1591">
              <controlPr defaultSize="0" autoFill="0" autoLine="0" autoPict="0">
                <anchor moveWithCells="1">
                  <from>
                    <xdr:col>28</xdr:col>
                    <xdr:colOff>25400</xdr:colOff>
                    <xdr:row>85</xdr:row>
                    <xdr:rowOff>139700</xdr:rowOff>
                  </from>
                  <to>
                    <xdr:col>28</xdr:col>
                    <xdr:colOff>330200</xdr:colOff>
                    <xdr:row>87</xdr:row>
                    <xdr:rowOff>25400</xdr:rowOff>
                  </to>
                </anchor>
              </controlPr>
            </control>
          </mc:Choice>
        </mc:AlternateContent>
        <mc:AlternateContent xmlns:mc="http://schemas.openxmlformats.org/markup-compatibility/2006">
          <mc:Choice Requires="x14">
            <control shapeId="224824" r:id="rId1589" name="Check Box 1592">
              <controlPr defaultSize="0" autoFill="0" autoLine="0" autoPict="0">
                <anchor moveWithCells="1">
                  <from>
                    <xdr:col>28</xdr:col>
                    <xdr:colOff>25400</xdr:colOff>
                    <xdr:row>86</xdr:row>
                    <xdr:rowOff>139700</xdr:rowOff>
                  </from>
                  <to>
                    <xdr:col>28</xdr:col>
                    <xdr:colOff>330200</xdr:colOff>
                    <xdr:row>88</xdr:row>
                    <xdr:rowOff>25400</xdr:rowOff>
                  </to>
                </anchor>
              </controlPr>
            </control>
          </mc:Choice>
        </mc:AlternateContent>
        <mc:AlternateContent xmlns:mc="http://schemas.openxmlformats.org/markup-compatibility/2006">
          <mc:Choice Requires="x14">
            <control shapeId="224825" r:id="rId1590" name="Check Box 1593">
              <controlPr defaultSize="0" autoFill="0" autoLine="0" autoPict="0">
                <anchor moveWithCells="1">
                  <from>
                    <xdr:col>28</xdr:col>
                    <xdr:colOff>25400</xdr:colOff>
                    <xdr:row>87</xdr:row>
                    <xdr:rowOff>139700</xdr:rowOff>
                  </from>
                  <to>
                    <xdr:col>28</xdr:col>
                    <xdr:colOff>330200</xdr:colOff>
                    <xdr:row>89</xdr:row>
                    <xdr:rowOff>25400</xdr:rowOff>
                  </to>
                </anchor>
              </controlPr>
            </control>
          </mc:Choice>
        </mc:AlternateContent>
        <mc:AlternateContent xmlns:mc="http://schemas.openxmlformats.org/markup-compatibility/2006">
          <mc:Choice Requires="x14">
            <control shapeId="224826" r:id="rId1591" name="Check Box 1594">
              <controlPr defaultSize="0" autoFill="0" autoLine="0" autoPict="0">
                <anchor moveWithCells="1">
                  <from>
                    <xdr:col>28</xdr:col>
                    <xdr:colOff>25400</xdr:colOff>
                    <xdr:row>88</xdr:row>
                    <xdr:rowOff>139700</xdr:rowOff>
                  </from>
                  <to>
                    <xdr:col>28</xdr:col>
                    <xdr:colOff>330200</xdr:colOff>
                    <xdr:row>90</xdr:row>
                    <xdr:rowOff>25400</xdr:rowOff>
                  </to>
                </anchor>
              </controlPr>
            </control>
          </mc:Choice>
        </mc:AlternateContent>
        <mc:AlternateContent xmlns:mc="http://schemas.openxmlformats.org/markup-compatibility/2006">
          <mc:Choice Requires="x14">
            <control shapeId="224827" r:id="rId1592" name="Check Box 1595">
              <controlPr defaultSize="0" autoFill="0" autoLine="0" autoPict="0">
                <anchor moveWithCells="1">
                  <from>
                    <xdr:col>28</xdr:col>
                    <xdr:colOff>25400</xdr:colOff>
                    <xdr:row>89</xdr:row>
                    <xdr:rowOff>139700</xdr:rowOff>
                  </from>
                  <to>
                    <xdr:col>28</xdr:col>
                    <xdr:colOff>330200</xdr:colOff>
                    <xdr:row>91</xdr:row>
                    <xdr:rowOff>25400</xdr:rowOff>
                  </to>
                </anchor>
              </controlPr>
            </control>
          </mc:Choice>
        </mc:AlternateContent>
        <mc:AlternateContent xmlns:mc="http://schemas.openxmlformats.org/markup-compatibility/2006">
          <mc:Choice Requires="x14">
            <control shapeId="224828" r:id="rId1593" name="Check Box 1596">
              <controlPr defaultSize="0" autoFill="0" autoLine="0" autoPict="0">
                <anchor moveWithCells="1">
                  <from>
                    <xdr:col>28</xdr:col>
                    <xdr:colOff>25400</xdr:colOff>
                    <xdr:row>90</xdr:row>
                    <xdr:rowOff>139700</xdr:rowOff>
                  </from>
                  <to>
                    <xdr:col>28</xdr:col>
                    <xdr:colOff>330200</xdr:colOff>
                    <xdr:row>92</xdr:row>
                    <xdr:rowOff>25400</xdr:rowOff>
                  </to>
                </anchor>
              </controlPr>
            </control>
          </mc:Choice>
        </mc:AlternateContent>
        <mc:AlternateContent xmlns:mc="http://schemas.openxmlformats.org/markup-compatibility/2006">
          <mc:Choice Requires="x14">
            <control shapeId="224829" r:id="rId1594" name="Check Box 1597">
              <controlPr defaultSize="0" autoFill="0" autoLine="0" autoPict="0">
                <anchor moveWithCells="1">
                  <from>
                    <xdr:col>28</xdr:col>
                    <xdr:colOff>25400</xdr:colOff>
                    <xdr:row>91</xdr:row>
                    <xdr:rowOff>139700</xdr:rowOff>
                  </from>
                  <to>
                    <xdr:col>28</xdr:col>
                    <xdr:colOff>330200</xdr:colOff>
                    <xdr:row>93</xdr:row>
                    <xdr:rowOff>25400</xdr:rowOff>
                  </to>
                </anchor>
              </controlPr>
            </control>
          </mc:Choice>
        </mc:AlternateContent>
        <mc:AlternateContent xmlns:mc="http://schemas.openxmlformats.org/markup-compatibility/2006">
          <mc:Choice Requires="x14">
            <control shapeId="224830" r:id="rId1595" name="Check Box 1598">
              <controlPr defaultSize="0" autoFill="0" autoLine="0" autoPict="0">
                <anchor moveWithCells="1">
                  <from>
                    <xdr:col>28</xdr:col>
                    <xdr:colOff>25400</xdr:colOff>
                    <xdr:row>92</xdr:row>
                    <xdr:rowOff>139700</xdr:rowOff>
                  </from>
                  <to>
                    <xdr:col>28</xdr:col>
                    <xdr:colOff>330200</xdr:colOff>
                    <xdr:row>94</xdr:row>
                    <xdr:rowOff>25400</xdr:rowOff>
                  </to>
                </anchor>
              </controlPr>
            </control>
          </mc:Choice>
        </mc:AlternateContent>
        <mc:AlternateContent xmlns:mc="http://schemas.openxmlformats.org/markup-compatibility/2006">
          <mc:Choice Requires="x14">
            <control shapeId="224831" r:id="rId1596" name="Check Box 1599">
              <controlPr defaultSize="0" autoFill="0" autoLine="0" autoPict="0">
                <anchor moveWithCells="1">
                  <from>
                    <xdr:col>28</xdr:col>
                    <xdr:colOff>25400</xdr:colOff>
                    <xdr:row>93</xdr:row>
                    <xdr:rowOff>139700</xdr:rowOff>
                  </from>
                  <to>
                    <xdr:col>28</xdr:col>
                    <xdr:colOff>330200</xdr:colOff>
                    <xdr:row>95</xdr:row>
                    <xdr:rowOff>25400</xdr:rowOff>
                  </to>
                </anchor>
              </controlPr>
            </control>
          </mc:Choice>
        </mc:AlternateContent>
        <mc:AlternateContent xmlns:mc="http://schemas.openxmlformats.org/markup-compatibility/2006">
          <mc:Choice Requires="x14">
            <control shapeId="224832" r:id="rId1597" name="Check Box 1600">
              <controlPr defaultSize="0" autoFill="0" autoLine="0" autoPict="0">
                <anchor moveWithCells="1">
                  <from>
                    <xdr:col>28</xdr:col>
                    <xdr:colOff>25400</xdr:colOff>
                    <xdr:row>94</xdr:row>
                    <xdr:rowOff>139700</xdr:rowOff>
                  </from>
                  <to>
                    <xdr:col>28</xdr:col>
                    <xdr:colOff>330200</xdr:colOff>
                    <xdr:row>96</xdr:row>
                    <xdr:rowOff>25400</xdr:rowOff>
                  </to>
                </anchor>
              </controlPr>
            </control>
          </mc:Choice>
        </mc:AlternateContent>
        <mc:AlternateContent xmlns:mc="http://schemas.openxmlformats.org/markup-compatibility/2006">
          <mc:Choice Requires="x14">
            <control shapeId="224833" r:id="rId1598" name="Check Box 1601">
              <controlPr defaultSize="0" autoFill="0" autoLine="0" autoPict="0">
                <anchor moveWithCells="1">
                  <from>
                    <xdr:col>28</xdr:col>
                    <xdr:colOff>25400</xdr:colOff>
                    <xdr:row>95</xdr:row>
                    <xdr:rowOff>139700</xdr:rowOff>
                  </from>
                  <to>
                    <xdr:col>28</xdr:col>
                    <xdr:colOff>330200</xdr:colOff>
                    <xdr:row>97</xdr:row>
                    <xdr:rowOff>25400</xdr:rowOff>
                  </to>
                </anchor>
              </controlPr>
            </control>
          </mc:Choice>
        </mc:AlternateContent>
        <mc:AlternateContent xmlns:mc="http://schemas.openxmlformats.org/markup-compatibility/2006">
          <mc:Choice Requires="x14">
            <control shapeId="224834" r:id="rId1599" name="Check Box 1602">
              <controlPr defaultSize="0" autoFill="0" autoLine="0" autoPict="0">
                <anchor moveWithCells="1">
                  <from>
                    <xdr:col>28</xdr:col>
                    <xdr:colOff>25400</xdr:colOff>
                    <xdr:row>96</xdr:row>
                    <xdr:rowOff>139700</xdr:rowOff>
                  </from>
                  <to>
                    <xdr:col>28</xdr:col>
                    <xdr:colOff>330200</xdr:colOff>
                    <xdr:row>98</xdr:row>
                    <xdr:rowOff>25400</xdr:rowOff>
                  </to>
                </anchor>
              </controlPr>
            </control>
          </mc:Choice>
        </mc:AlternateContent>
        <mc:AlternateContent xmlns:mc="http://schemas.openxmlformats.org/markup-compatibility/2006">
          <mc:Choice Requires="x14">
            <control shapeId="224835" r:id="rId1600" name="Check Box 1603">
              <controlPr defaultSize="0" autoFill="0" autoLine="0" autoPict="0">
                <anchor moveWithCells="1">
                  <from>
                    <xdr:col>28</xdr:col>
                    <xdr:colOff>25400</xdr:colOff>
                    <xdr:row>97</xdr:row>
                    <xdr:rowOff>139700</xdr:rowOff>
                  </from>
                  <to>
                    <xdr:col>28</xdr:col>
                    <xdr:colOff>330200</xdr:colOff>
                    <xdr:row>99</xdr:row>
                    <xdr:rowOff>25400</xdr:rowOff>
                  </to>
                </anchor>
              </controlPr>
            </control>
          </mc:Choice>
        </mc:AlternateContent>
        <mc:AlternateContent xmlns:mc="http://schemas.openxmlformats.org/markup-compatibility/2006">
          <mc:Choice Requires="x14">
            <control shapeId="224836" r:id="rId1601" name="Check Box 1604">
              <controlPr defaultSize="0" autoFill="0" autoLine="0" autoPict="0">
                <anchor moveWithCells="1">
                  <from>
                    <xdr:col>28</xdr:col>
                    <xdr:colOff>25400</xdr:colOff>
                    <xdr:row>98</xdr:row>
                    <xdr:rowOff>139700</xdr:rowOff>
                  </from>
                  <to>
                    <xdr:col>28</xdr:col>
                    <xdr:colOff>330200</xdr:colOff>
                    <xdr:row>100</xdr:row>
                    <xdr:rowOff>25400</xdr:rowOff>
                  </to>
                </anchor>
              </controlPr>
            </control>
          </mc:Choice>
        </mc:AlternateContent>
        <mc:AlternateContent xmlns:mc="http://schemas.openxmlformats.org/markup-compatibility/2006">
          <mc:Choice Requires="x14">
            <control shapeId="224837" r:id="rId1602" name="Check Box 1605">
              <controlPr defaultSize="0" autoFill="0" autoLine="0" autoPict="0">
                <anchor moveWithCells="1">
                  <from>
                    <xdr:col>28</xdr:col>
                    <xdr:colOff>25400</xdr:colOff>
                    <xdr:row>99</xdr:row>
                    <xdr:rowOff>139700</xdr:rowOff>
                  </from>
                  <to>
                    <xdr:col>28</xdr:col>
                    <xdr:colOff>330200</xdr:colOff>
                    <xdr:row>101</xdr:row>
                    <xdr:rowOff>25400</xdr:rowOff>
                  </to>
                </anchor>
              </controlPr>
            </control>
          </mc:Choice>
        </mc:AlternateContent>
        <mc:AlternateContent xmlns:mc="http://schemas.openxmlformats.org/markup-compatibility/2006">
          <mc:Choice Requires="x14">
            <control shapeId="224838" r:id="rId1603" name="Check Box 1606">
              <controlPr defaultSize="0" autoFill="0" autoLine="0" autoPict="0">
                <anchor moveWithCells="1">
                  <from>
                    <xdr:col>28</xdr:col>
                    <xdr:colOff>25400</xdr:colOff>
                    <xdr:row>100</xdr:row>
                    <xdr:rowOff>139700</xdr:rowOff>
                  </from>
                  <to>
                    <xdr:col>28</xdr:col>
                    <xdr:colOff>330200</xdr:colOff>
                    <xdr:row>102</xdr:row>
                    <xdr:rowOff>25400</xdr:rowOff>
                  </to>
                </anchor>
              </controlPr>
            </control>
          </mc:Choice>
        </mc:AlternateContent>
        <mc:AlternateContent xmlns:mc="http://schemas.openxmlformats.org/markup-compatibility/2006">
          <mc:Choice Requires="x14">
            <control shapeId="224839" r:id="rId1604" name="Check Box 1607">
              <controlPr defaultSize="0" autoFill="0" autoLine="0" autoPict="0">
                <anchor moveWithCells="1">
                  <from>
                    <xdr:col>28</xdr:col>
                    <xdr:colOff>25400</xdr:colOff>
                    <xdr:row>101</xdr:row>
                    <xdr:rowOff>139700</xdr:rowOff>
                  </from>
                  <to>
                    <xdr:col>28</xdr:col>
                    <xdr:colOff>330200</xdr:colOff>
                    <xdr:row>103</xdr:row>
                    <xdr:rowOff>25400</xdr:rowOff>
                  </to>
                </anchor>
              </controlPr>
            </control>
          </mc:Choice>
        </mc:AlternateContent>
        <mc:AlternateContent xmlns:mc="http://schemas.openxmlformats.org/markup-compatibility/2006">
          <mc:Choice Requires="x14">
            <control shapeId="224840" r:id="rId1605" name="Check Box 1608">
              <controlPr defaultSize="0" autoFill="0" autoLine="0" autoPict="0">
                <anchor moveWithCells="1">
                  <from>
                    <xdr:col>29</xdr:col>
                    <xdr:colOff>25400</xdr:colOff>
                    <xdr:row>2</xdr:row>
                    <xdr:rowOff>152400</xdr:rowOff>
                  </from>
                  <to>
                    <xdr:col>29</xdr:col>
                    <xdr:colOff>330200</xdr:colOff>
                    <xdr:row>3</xdr:row>
                    <xdr:rowOff>152400</xdr:rowOff>
                  </to>
                </anchor>
              </controlPr>
            </control>
          </mc:Choice>
        </mc:AlternateContent>
        <mc:AlternateContent xmlns:mc="http://schemas.openxmlformats.org/markup-compatibility/2006">
          <mc:Choice Requires="x14">
            <control shapeId="224841" r:id="rId1606" name="Check Box 1609">
              <controlPr defaultSize="0" autoFill="0" autoLine="0" autoPict="0">
                <anchor moveWithCells="1">
                  <from>
                    <xdr:col>29</xdr:col>
                    <xdr:colOff>25400</xdr:colOff>
                    <xdr:row>3</xdr:row>
                    <xdr:rowOff>139700</xdr:rowOff>
                  </from>
                  <to>
                    <xdr:col>29</xdr:col>
                    <xdr:colOff>330200</xdr:colOff>
                    <xdr:row>5</xdr:row>
                    <xdr:rowOff>25400</xdr:rowOff>
                  </to>
                </anchor>
              </controlPr>
            </control>
          </mc:Choice>
        </mc:AlternateContent>
        <mc:AlternateContent xmlns:mc="http://schemas.openxmlformats.org/markup-compatibility/2006">
          <mc:Choice Requires="x14">
            <control shapeId="224842" r:id="rId1607" name="Check Box 1610">
              <controlPr defaultSize="0" autoFill="0" autoLine="0" autoPict="0">
                <anchor moveWithCells="1">
                  <from>
                    <xdr:col>29</xdr:col>
                    <xdr:colOff>25400</xdr:colOff>
                    <xdr:row>4</xdr:row>
                    <xdr:rowOff>139700</xdr:rowOff>
                  </from>
                  <to>
                    <xdr:col>29</xdr:col>
                    <xdr:colOff>330200</xdr:colOff>
                    <xdr:row>6</xdr:row>
                    <xdr:rowOff>25400</xdr:rowOff>
                  </to>
                </anchor>
              </controlPr>
            </control>
          </mc:Choice>
        </mc:AlternateContent>
        <mc:AlternateContent xmlns:mc="http://schemas.openxmlformats.org/markup-compatibility/2006">
          <mc:Choice Requires="x14">
            <control shapeId="224843" r:id="rId1608" name="Check Box 1611">
              <controlPr defaultSize="0" autoFill="0" autoLine="0" autoPict="0">
                <anchor moveWithCells="1">
                  <from>
                    <xdr:col>29</xdr:col>
                    <xdr:colOff>25400</xdr:colOff>
                    <xdr:row>5</xdr:row>
                    <xdr:rowOff>139700</xdr:rowOff>
                  </from>
                  <to>
                    <xdr:col>29</xdr:col>
                    <xdr:colOff>330200</xdr:colOff>
                    <xdr:row>7</xdr:row>
                    <xdr:rowOff>25400</xdr:rowOff>
                  </to>
                </anchor>
              </controlPr>
            </control>
          </mc:Choice>
        </mc:AlternateContent>
        <mc:AlternateContent xmlns:mc="http://schemas.openxmlformats.org/markup-compatibility/2006">
          <mc:Choice Requires="x14">
            <control shapeId="224844" r:id="rId1609" name="Check Box 1612">
              <controlPr defaultSize="0" autoFill="0" autoLine="0" autoPict="0">
                <anchor moveWithCells="1">
                  <from>
                    <xdr:col>29</xdr:col>
                    <xdr:colOff>25400</xdr:colOff>
                    <xdr:row>6</xdr:row>
                    <xdr:rowOff>139700</xdr:rowOff>
                  </from>
                  <to>
                    <xdr:col>29</xdr:col>
                    <xdr:colOff>330200</xdr:colOff>
                    <xdr:row>8</xdr:row>
                    <xdr:rowOff>25400</xdr:rowOff>
                  </to>
                </anchor>
              </controlPr>
            </control>
          </mc:Choice>
        </mc:AlternateContent>
        <mc:AlternateContent xmlns:mc="http://schemas.openxmlformats.org/markup-compatibility/2006">
          <mc:Choice Requires="x14">
            <control shapeId="224845" r:id="rId1610" name="Check Box 1613">
              <controlPr defaultSize="0" autoFill="0" autoLine="0" autoPict="0">
                <anchor moveWithCells="1">
                  <from>
                    <xdr:col>29</xdr:col>
                    <xdr:colOff>25400</xdr:colOff>
                    <xdr:row>7</xdr:row>
                    <xdr:rowOff>139700</xdr:rowOff>
                  </from>
                  <to>
                    <xdr:col>29</xdr:col>
                    <xdr:colOff>330200</xdr:colOff>
                    <xdr:row>9</xdr:row>
                    <xdr:rowOff>25400</xdr:rowOff>
                  </to>
                </anchor>
              </controlPr>
            </control>
          </mc:Choice>
        </mc:AlternateContent>
        <mc:AlternateContent xmlns:mc="http://schemas.openxmlformats.org/markup-compatibility/2006">
          <mc:Choice Requires="x14">
            <control shapeId="224846" r:id="rId1611" name="Check Box 1614">
              <controlPr defaultSize="0" autoFill="0" autoLine="0" autoPict="0">
                <anchor moveWithCells="1">
                  <from>
                    <xdr:col>29</xdr:col>
                    <xdr:colOff>25400</xdr:colOff>
                    <xdr:row>8</xdr:row>
                    <xdr:rowOff>139700</xdr:rowOff>
                  </from>
                  <to>
                    <xdr:col>29</xdr:col>
                    <xdr:colOff>330200</xdr:colOff>
                    <xdr:row>10</xdr:row>
                    <xdr:rowOff>25400</xdr:rowOff>
                  </to>
                </anchor>
              </controlPr>
            </control>
          </mc:Choice>
        </mc:AlternateContent>
        <mc:AlternateContent xmlns:mc="http://schemas.openxmlformats.org/markup-compatibility/2006">
          <mc:Choice Requires="x14">
            <control shapeId="224847" r:id="rId1612" name="Check Box 1615">
              <controlPr defaultSize="0" autoFill="0" autoLine="0" autoPict="0">
                <anchor moveWithCells="1">
                  <from>
                    <xdr:col>29</xdr:col>
                    <xdr:colOff>25400</xdr:colOff>
                    <xdr:row>9</xdr:row>
                    <xdr:rowOff>139700</xdr:rowOff>
                  </from>
                  <to>
                    <xdr:col>29</xdr:col>
                    <xdr:colOff>330200</xdr:colOff>
                    <xdr:row>11</xdr:row>
                    <xdr:rowOff>25400</xdr:rowOff>
                  </to>
                </anchor>
              </controlPr>
            </control>
          </mc:Choice>
        </mc:AlternateContent>
        <mc:AlternateContent xmlns:mc="http://schemas.openxmlformats.org/markup-compatibility/2006">
          <mc:Choice Requires="x14">
            <control shapeId="224848" r:id="rId1613" name="Check Box 1616">
              <controlPr defaultSize="0" autoFill="0" autoLine="0" autoPict="0">
                <anchor moveWithCells="1">
                  <from>
                    <xdr:col>29</xdr:col>
                    <xdr:colOff>25400</xdr:colOff>
                    <xdr:row>10</xdr:row>
                    <xdr:rowOff>139700</xdr:rowOff>
                  </from>
                  <to>
                    <xdr:col>29</xdr:col>
                    <xdr:colOff>330200</xdr:colOff>
                    <xdr:row>12</xdr:row>
                    <xdr:rowOff>25400</xdr:rowOff>
                  </to>
                </anchor>
              </controlPr>
            </control>
          </mc:Choice>
        </mc:AlternateContent>
        <mc:AlternateContent xmlns:mc="http://schemas.openxmlformats.org/markup-compatibility/2006">
          <mc:Choice Requires="x14">
            <control shapeId="224849" r:id="rId1614" name="Check Box 1617">
              <controlPr defaultSize="0" autoFill="0" autoLine="0" autoPict="0">
                <anchor moveWithCells="1">
                  <from>
                    <xdr:col>29</xdr:col>
                    <xdr:colOff>25400</xdr:colOff>
                    <xdr:row>11</xdr:row>
                    <xdr:rowOff>139700</xdr:rowOff>
                  </from>
                  <to>
                    <xdr:col>29</xdr:col>
                    <xdr:colOff>330200</xdr:colOff>
                    <xdr:row>13</xdr:row>
                    <xdr:rowOff>25400</xdr:rowOff>
                  </to>
                </anchor>
              </controlPr>
            </control>
          </mc:Choice>
        </mc:AlternateContent>
        <mc:AlternateContent xmlns:mc="http://schemas.openxmlformats.org/markup-compatibility/2006">
          <mc:Choice Requires="x14">
            <control shapeId="224850" r:id="rId1615" name="Check Box 1618">
              <controlPr defaultSize="0" autoFill="0" autoLine="0" autoPict="0">
                <anchor moveWithCells="1">
                  <from>
                    <xdr:col>29</xdr:col>
                    <xdr:colOff>25400</xdr:colOff>
                    <xdr:row>12</xdr:row>
                    <xdr:rowOff>139700</xdr:rowOff>
                  </from>
                  <to>
                    <xdr:col>29</xdr:col>
                    <xdr:colOff>330200</xdr:colOff>
                    <xdr:row>14</xdr:row>
                    <xdr:rowOff>25400</xdr:rowOff>
                  </to>
                </anchor>
              </controlPr>
            </control>
          </mc:Choice>
        </mc:AlternateContent>
        <mc:AlternateContent xmlns:mc="http://schemas.openxmlformats.org/markup-compatibility/2006">
          <mc:Choice Requires="x14">
            <control shapeId="224851" r:id="rId1616" name="Check Box 1619">
              <controlPr defaultSize="0" autoFill="0" autoLine="0" autoPict="0">
                <anchor moveWithCells="1">
                  <from>
                    <xdr:col>29</xdr:col>
                    <xdr:colOff>25400</xdr:colOff>
                    <xdr:row>13</xdr:row>
                    <xdr:rowOff>139700</xdr:rowOff>
                  </from>
                  <to>
                    <xdr:col>29</xdr:col>
                    <xdr:colOff>330200</xdr:colOff>
                    <xdr:row>15</xdr:row>
                    <xdr:rowOff>25400</xdr:rowOff>
                  </to>
                </anchor>
              </controlPr>
            </control>
          </mc:Choice>
        </mc:AlternateContent>
        <mc:AlternateContent xmlns:mc="http://schemas.openxmlformats.org/markup-compatibility/2006">
          <mc:Choice Requires="x14">
            <control shapeId="224852" r:id="rId1617" name="Check Box 1620">
              <controlPr defaultSize="0" autoFill="0" autoLine="0" autoPict="0">
                <anchor moveWithCells="1">
                  <from>
                    <xdr:col>29</xdr:col>
                    <xdr:colOff>25400</xdr:colOff>
                    <xdr:row>14</xdr:row>
                    <xdr:rowOff>139700</xdr:rowOff>
                  </from>
                  <to>
                    <xdr:col>29</xdr:col>
                    <xdr:colOff>330200</xdr:colOff>
                    <xdr:row>16</xdr:row>
                    <xdr:rowOff>25400</xdr:rowOff>
                  </to>
                </anchor>
              </controlPr>
            </control>
          </mc:Choice>
        </mc:AlternateContent>
        <mc:AlternateContent xmlns:mc="http://schemas.openxmlformats.org/markup-compatibility/2006">
          <mc:Choice Requires="x14">
            <control shapeId="224853" r:id="rId1618" name="Check Box 1621">
              <controlPr defaultSize="0" autoFill="0" autoLine="0" autoPict="0">
                <anchor moveWithCells="1">
                  <from>
                    <xdr:col>29</xdr:col>
                    <xdr:colOff>25400</xdr:colOff>
                    <xdr:row>15</xdr:row>
                    <xdr:rowOff>139700</xdr:rowOff>
                  </from>
                  <to>
                    <xdr:col>29</xdr:col>
                    <xdr:colOff>330200</xdr:colOff>
                    <xdr:row>17</xdr:row>
                    <xdr:rowOff>25400</xdr:rowOff>
                  </to>
                </anchor>
              </controlPr>
            </control>
          </mc:Choice>
        </mc:AlternateContent>
        <mc:AlternateContent xmlns:mc="http://schemas.openxmlformats.org/markup-compatibility/2006">
          <mc:Choice Requires="x14">
            <control shapeId="224854" r:id="rId1619" name="Check Box 1622">
              <controlPr defaultSize="0" autoFill="0" autoLine="0" autoPict="0">
                <anchor moveWithCells="1">
                  <from>
                    <xdr:col>29</xdr:col>
                    <xdr:colOff>25400</xdr:colOff>
                    <xdr:row>16</xdr:row>
                    <xdr:rowOff>139700</xdr:rowOff>
                  </from>
                  <to>
                    <xdr:col>29</xdr:col>
                    <xdr:colOff>330200</xdr:colOff>
                    <xdr:row>18</xdr:row>
                    <xdr:rowOff>25400</xdr:rowOff>
                  </to>
                </anchor>
              </controlPr>
            </control>
          </mc:Choice>
        </mc:AlternateContent>
        <mc:AlternateContent xmlns:mc="http://schemas.openxmlformats.org/markup-compatibility/2006">
          <mc:Choice Requires="x14">
            <control shapeId="224855" r:id="rId1620" name="Check Box 1623">
              <controlPr defaultSize="0" autoFill="0" autoLine="0" autoPict="0">
                <anchor moveWithCells="1">
                  <from>
                    <xdr:col>29</xdr:col>
                    <xdr:colOff>25400</xdr:colOff>
                    <xdr:row>17</xdr:row>
                    <xdr:rowOff>139700</xdr:rowOff>
                  </from>
                  <to>
                    <xdr:col>29</xdr:col>
                    <xdr:colOff>330200</xdr:colOff>
                    <xdr:row>19</xdr:row>
                    <xdr:rowOff>25400</xdr:rowOff>
                  </to>
                </anchor>
              </controlPr>
            </control>
          </mc:Choice>
        </mc:AlternateContent>
        <mc:AlternateContent xmlns:mc="http://schemas.openxmlformats.org/markup-compatibility/2006">
          <mc:Choice Requires="x14">
            <control shapeId="224856" r:id="rId1621" name="Check Box 1624">
              <controlPr defaultSize="0" autoFill="0" autoLine="0" autoPict="0">
                <anchor moveWithCells="1">
                  <from>
                    <xdr:col>29</xdr:col>
                    <xdr:colOff>25400</xdr:colOff>
                    <xdr:row>18</xdr:row>
                    <xdr:rowOff>139700</xdr:rowOff>
                  </from>
                  <to>
                    <xdr:col>29</xdr:col>
                    <xdr:colOff>330200</xdr:colOff>
                    <xdr:row>20</xdr:row>
                    <xdr:rowOff>25400</xdr:rowOff>
                  </to>
                </anchor>
              </controlPr>
            </control>
          </mc:Choice>
        </mc:AlternateContent>
        <mc:AlternateContent xmlns:mc="http://schemas.openxmlformats.org/markup-compatibility/2006">
          <mc:Choice Requires="x14">
            <control shapeId="224857" r:id="rId1622" name="Check Box 1625">
              <controlPr defaultSize="0" autoFill="0" autoLine="0" autoPict="0">
                <anchor moveWithCells="1">
                  <from>
                    <xdr:col>29</xdr:col>
                    <xdr:colOff>25400</xdr:colOff>
                    <xdr:row>19</xdr:row>
                    <xdr:rowOff>139700</xdr:rowOff>
                  </from>
                  <to>
                    <xdr:col>29</xdr:col>
                    <xdr:colOff>330200</xdr:colOff>
                    <xdr:row>21</xdr:row>
                    <xdr:rowOff>25400</xdr:rowOff>
                  </to>
                </anchor>
              </controlPr>
            </control>
          </mc:Choice>
        </mc:AlternateContent>
        <mc:AlternateContent xmlns:mc="http://schemas.openxmlformats.org/markup-compatibility/2006">
          <mc:Choice Requires="x14">
            <control shapeId="224858" r:id="rId1623" name="Check Box 1626">
              <controlPr defaultSize="0" autoFill="0" autoLine="0" autoPict="0">
                <anchor moveWithCells="1">
                  <from>
                    <xdr:col>29</xdr:col>
                    <xdr:colOff>25400</xdr:colOff>
                    <xdr:row>20</xdr:row>
                    <xdr:rowOff>139700</xdr:rowOff>
                  </from>
                  <to>
                    <xdr:col>29</xdr:col>
                    <xdr:colOff>330200</xdr:colOff>
                    <xdr:row>22</xdr:row>
                    <xdr:rowOff>25400</xdr:rowOff>
                  </to>
                </anchor>
              </controlPr>
            </control>
          </mc:Choice>
        </mc:AlternateContent>
        <mc:AlternateContent xmlns:mc="http://schemas.openxmlformats.org/markup-compatibility/2006">
          <mc:Choice Requires="x14">
            <control shapeId="224859" r:id="rId1624" name="Check Box 1627">
              <controlPr defaultSize="0" autoFill="0" autoLine="0" autoPict="0">
                <anchor moveWithCells="1">
                  <from>
                    <xdr:col>29</xdr:col>
                    <xdr:colOff>25400</xdr:colOff>
                    <xdr:row>21</xdr:row>
                    <xdr:rowOff>139700</xdr:rowOff>
                  </from>
                  <to>
                    <xdr:col>29</xdr:col>
                    <xdr:colOff>330200</xdr:colOff>
                    <xdr:row>23</xdr:row>
                    <xdr:rowOff>25400</xdr:rowOff>
                  </to>
                </anchor>
              </controlPr>
            </control>
          </mc:Choice>
        </mc:AlternateContent>
        <mc:AlternateContent xmlns:mc="http://schemas.openxmlformats.org/markup-compatibility/2006">
          <mc:Choice Requires="x14">
            <control shapeId="224860" r:id="rId1625" name="Check Box 1628">
              <controlPr defaultSize="0" autoFill="0" autoLine="0" autoPict="0">
                <anchor moveWithCells="1">
                  <from>
                    <xdr:col>29</xdr:col>
                    <xdr:colOff>25400</xdr:colOff>
                    <xdr:row>22</xdr:row>
                    <xdr:rowOff>139700</xdr:rowOff>
                  </from>
                  <to>
                    <xdr:col>29</xdr:col>
                    <xdr:colOff>330200</xdr:colOff>
                    <xdr:row>24</xdr:row>
                    <xdr:rowOff>25400</xdr:rowOff>
                  </to>
                </anchor>
              </controlPr>
            </control>
          </mc:Choice>
        </mc:AlternateContent>
        <mc:AlternateContent xmlns:mc="http://schemas.openxmlformats.org/markup-compatibility/2006">
          <mc:Choice Requires="x14">
            <control shapeId="224861" r:id="rId1626" name="Check Box 1629">
              <controlPr defaultSize="0" autoFill="0" autoLine="0" autoPict="0">
                <anchor moveWithCells="1">
                  <from>
                    <xdr:col>29</xdr:col>
                    <xdr:colOff>25400</xdr:colOff>
                    <xdr:row>23</xdr:row>
                    <xdr:rowOff>139700</xdr:rowOff>
                  </from>
                  <to>
                    <xdr:col>29</xdr:col>
                    <xdr:colOff>330200</xdr:colOff>
                    <xdr:row>25</xdr:row>
                    <xdr:rowOff>25400</xdr:rowOff>
                  </to>
                </anchor>
              </controlPr>
            </control>
          </mc:Choice>
        </mc:AlternateContent>
        <mc:AlternateContent xmlns:mc="http://schemas.openxmlformats.org/markup-compatibility/2006">
          <mc:Choice Requires="x14">
            <control shapeId="224862" r:id="rId1627" name="Check Box 1630">
              <controlPr defaultSize="0" autoFill="0" autoLine="0" autoPict="0">
                <anchor moveWithCells="1">
                  <from>
                    <xdr:col>29</xdr:col>
                    <xdr:colOff>25400</xdr:colOff>
                    <xdr:row>24</xdr:row>
                    <xdr:rowOff>139700</xdr:rowOff>
                  </from>
                  <to>
                    <xdr:col>29</xdr:col>
                    <xdr:colOff>330200</xdr:colOff>
                    <xdr:row>26</xdr:row>
                    <xdr:rowOff>25400</xdr:rowOff>
                  </to>
                </anchor>
              </controlPr>
            </control>
          </mc:Choice>
        </mc:AlternateContent>
        <mc:AlternateContent xmlns:mc="http://schemas.openxmlformats.org/markup-compatibility/2006">
          <mc:Choice Requires="x14">
            <control shapeId="224863" r:id="rId1628" name="Check Box 1631">
              <controlPr defaultSize="0" autoFill="0" autoLine="0" autoPict="0">
                <anchor moveWithCells="1">
                  <from>
                    <xdr:col>29</xdr:col>
                    <xdr:colOff>25400</xdr:colOff>
                    <xdr:row>25</xdr:row>
                    <xdr:rowOff>139700</xdr:rowOff>
                  </from>
                  <to>
                    <xdr:col>29</xdr:col>
                    <xdr:colOff>330200</xdr:colOff>
                    <xdr:row>27</xdr:row>
                    <xdr:rowOff>25400</xdr:rowOff>
                  </to>
                </anchor>
              </controlPr>
            </control>
          </mc:Choice>
        </mc:AlternateContent>
        <mc:AlternateContent xmlns:mc="http://schemas.openxmlformats.org/markup-compatibility/2006">
          <mc:Choice Requires="x14">
            <control shapeId="224864" r:id="rId1629" name="Check Box 1632">
              <controlPr defaultSize="0" autoFill="0" autoLine="0" autoPict="0">
                <anchor moveWithCells="1">
                  <from>
                    <xdr:col>29</xdr:col>
                    <xdr:colOff>25400</xdr:colOff>
                    <xdr:row>26</xdr:row>
                    <xdr:rowOff>139700</xdr:rowOff>
                  </from>
                  <to>
                    <xdr:col>29</xdr:col>
                    <xdr:colOff>330200</xdr:colOff>
                    <xdr:row>28</xdr:row>
                    <xdr:rowOff>25400</xdr:rowOff>
                  </to>
                </anchor>
              </controlPr>
            </control>
          </mc:Choice>
        </mc:AlternateContent>
        <mc:AlternateContent xmlns:mc="http://schemas.openxmlformats.org/markup-compatibility/2006">
          <mc:Choice Requires="x14">
            <control shapeId="224865" r:id="rId1630" name="Check Box 1633">
              <controlPr defaultSize="0" autoFill="0" autoLine="0" autoPict="0">
                <anchor moveWithCells="1">
                  <from>
                    <xdr:col>29</xdr:col>
                    <xdr:colOff>25400</xdr:colOff>
                    <xdr:row>27</xdr:row>
                    <xdr:rowOff>139700</xdr:rowOff>
                  </from>
                  <to>
                    <xdr:col>29</xdr:col>
                    <xdr:colOff>330200</xdr:colOff>
                    <xdr:row>29</xdr:row>
                    <xdr:rowOff>25400</xdr:rowOff>
                  </to>
                </anchor>
              </controlPr>
            </control>
          </mc:Choice>
        </mc:AlternateContent>
        <mc:AlternateContent xmlns:mc="http://schemas.openxmlformats.org/markup-compatibility/2006">
          <mc:Choice Requires="x14">
            <control shapeId="224866" r:id="rId1631" name="Check Box 1634">
              <controlPr defaultSize="0" autoFill="0" autoLine="0" autoPict="0">
                <anchor moveWithCells="1">
                  <from>
                    <xdr:col>29</xdr:col>
                    <xdr:colOff>25400</xdr:colOff>
                    <xdr:row>28</xdr:row>
                    <xdr:rowOff>139700</xdr:rowOff>
                  </from>
                  <to>
                    <xdr:col>29</xdr:col>
                    <xdr:colOff>330200</xdr:colOff>
                    <xdr:row>30</xdr:row>
                    <xdr:rowOff>25400</xdr:rowOff>
                  </to>
                </anchor>
              </controlPr>
            </control>
          </mc:Choice>
        </mc:AlternateContent>
        <mc:AlternateContent xmlns:mc="http://schemas.openxmlformats.org/markup-compatibility/2006">
          <mc:Choice Requires="x14">
            <control shapeId="224867" r:id="rId1632" name="Check Box 1635">
              <controlPr defaultSize="0" autoFill="0" autoLine="0" autoPict="0">
                <anchor moveWithCells="1">
                  <from>
                    <xdr:col>29</xdr:col>
                    <xdr:colOff>25400</xdr:colOff>
                    <xdr:row>29</xdr:row>
                    <xdr:rowOff>139700</xdr:rowOff>
                  </from>
                  <to>
                    <xdr:col>29</xdr:col>
                    <xdr:colOff>330200</xdr:colOff>
                    <xdr:row>31</xdr:row>
                    <xdr:rowOff>25400</xdr:rowOff>
                  </to>
                </anchor>
              </controlPr>
            </control>
          </mc:Choice>
        </mc:AlternateContent>
        <mc:AlternateContent xmlns:mc="http://schemas.openxmlformats.org/markup-compatibility/2006">
          <mc:Choice Requires="x14">
            <control shapeId="224868" r:id="rId1633" name="Check Box 1636">
              <controlPr defaultSize="0" autoFill="0" autoLine="0" autoPict="0">
                <anchor moveWithCells="1">
                  <from>
                    <xdr:col>29</xdr:col>
                    <xdr:colOff>25400</xdr:colOff>
                    <xdr:row>30</xdr:row>
                    <xdr:rowOff>139700</xdr:rowOff>
                  </from>
                  <to>
                    <xdr:col>29</xdr:col>
                    <xdr:colOff>330200</xdr:colOff>
                    <xdr:row>32</xdr:row>
                    <xdr:rowOff>25400</xdr:rowOff>
                  </to>
                </anchor>
              </controlPr>
            </control>
          </mc:Choice>
        </mc:AlternateContent>
        <mc:AlternateContent xmlns:mc="http://schemas.openxmlformats.org/markup-compatibility/2006">
          <mc:Choice Requires="x14">
            <control shapeId="224869" r:id="rId1634" name="Check Box 1637">
              <controlPr defaultSize="0" autoFill="0" autoLine="0" autoPict="0">
                <anchor moveWithCells="1">
                  <from>
                    <xdr:col>29</xdr:col>
                    <xdr:colOff>25400</xdr:colOff>
                    <xdr:row>31</xdr:row>
                    <xdr:rowOff>139700</xdr:rowOff>
                  </from>
                  <to>
                    <xdr:col>29</xdr:col>
                    <xdr:colOff>330200</xdr:colOff>
                    <xdr:row>33</xdr:row>
                    <xdr:rowOff>25400</xdr:rowOff>
                  </to>
                </anchor>
              </controlPr>
            </control>
          </mc:Choice>
        </mc:AlternateContent>
        <mc:AlternateContent xmlns:mc="http://schemas.openxmlformats.org/markup-compatibility/2006">
          <mc:Choice Requires="x14">
            <control shapeId="224870" r:id="rId1635" name="Check Box 1638">
              <controlPr defaultSize="0" autoFill="0" autoLine="0" autoPict="0">
                <anchor moveWithCells="1">
                  <from>
                    <xdr:col>29</xdr:col>
                    <xdr:colOff>25400</xdr:colOff>
                    <xdr:row>32</xdr:row>
                    <xdr:rowOff>139700</xdr:rowOff>
                  </from>
                  <to>
                    <xdr:col>29</xdr:col>
                    <xdr:colOff>330200</xdr:colOff>
                    <xdr:row>34</xdr:row>
                    <xdr:rowOff>25400</xdr:rowOff>
                  </to>
                </anchor>
              </controlPr>
            </control>
          </mc:Choice>
        </mc:AlternateContent>
        <mc:AlternateContent xmlns:mc="http://schemas.openxmlformats.org/markup-compatibility/2006">
          <mc:Choice Requires="x14">
            <control shapeId="224871" r:id="rId1636" name="Check Box 1639">
              <controlPr defaultSize="0" autoFill="0" autoLine="0" autoPict="0">
                <anchor moveWithCells="1">
                  <from>
                    <xdr:col>29</xdr:col>
                    <xdr:colOff>25400</xdr:colOff>
                    <xdr:row>33</xdr:row>
                    <xdr:rowOff>139700</xdr:rowOff>
                  </from>
                  <to>
                    <xdr:col>29</xdr:col>
                    <xdr:colOff>330200</xdr:colOff>
                    <xdr:row>35</xdr:row>
                    <xdr:rowOff>25400</xdr:rowOff>
                  </to>
                </anchor>
              </controlPr>
            </control>
          </mc:Choice>
        </mc:AlternateContent>
        <mc:AlternateContent xmlns:mc="http://schemas.openxmlformats.org/markup-compatibility/2006">
          <mc:Choice Requires="x14">
            <control shapeId="224872" r:id="rId1637" name="Check Box 1640">
              <controlPr defaultSize="0" autoFill="0" autoLine="0" autoPict="0">
                <anchor moveWithCells="1">
                  <from>
                    <xdr:col>29</xdr:col>
                    <xdr:colOff>25400</xdr:colOff>
                    <xdr:row>34</xdr:row>
                    <xdr:rowOff>139700</xdr:rowOff>
                  </from>
                  <to>
                    <xdr:col>29</xdr:col>
                    <xdr:colOff>330200</xdr:colOff>
                    <xdr:row>36</xdr:row>
                    <xdr:rowOff>25400</xdr:rowOff>
                  </to>
                </anchor>
              </controlPr>
            </control>
          </mc:Choice>
        </mc:AlternateContent>
        <mc:AlternateContent xmlns:mc="http://schemas.openxmlformats.org/markup-compatibility/2006">
          <mc:Choice Requires="x14">
            <control shapeId="224873" r:id="rId1638" name="Check Box 1641">
              <controlPr defaultSize="0" autoFill="0" autoLine="0" autoPict="0">
                <anchor moveWithCells="1">
                  <from>
                    <xdr:col>29</xdr:col>
                    <xdr:colOff>25400</xdr:colOff>
                    <xdr:row>35</xdr:row>
                    <xdr:rowOff>139700</xdr:rowOff>
                  </from>
                  <to>
                    <xdr:col>29</xdr:col>
                    <xdr:colOff>330200</xdr:colOff>
                    <xdr:row>37</xdr:row>
                    <xdr:rowOff>25400</xdr:rowOff>
                  </to>
                </anchor>
              </controlPr>
            </control>
          </mc:Choice>
        </mc:AlternateContent>
        <mc:AlternateContent xmlns:mc="http://schemas.openxmlformats.org/markup-compatibility/2006">
          <mc:Choice Requires="x14">
            <control shapeId="224874" r:id="rId1639" name="Check Box 1642">
              <controlPr defaultSize="0" autoFill="0" autoLine="0" autoPict="0">
                <anchor moveWithCells="1">
                  <from>
                    <xdr:col>29</xdr:col>
                    <xdr:colOff>25400</xdr:colOff>
                    <xdr:row>36</xdr:row>
                    <xdr:rowOff>139700</xdr:rowOff>
                  </from>
                  <to>
                    <xdr:col>29</xdr:col>
                    <xdr:colOff>330200</xdr:colOff>
                    <xdr:row>38</xdr:row>
                    <xdr:rowOff>25400</xdr:rowOff>
                  </to>
                </anchor>
              </controlPr>
            </control>
          </mc:Choice>
        </mc:AlternateContent>
        <mc:AlternateContent xmlns:mc="http://schemas.openxmlformats.org/markup-compatibility/2006">
          <mc:Choice Requires="x14">
            <control shapeId="224875" r:id="rId1640" name="Check Box 1643">
              <controlPr defaultSize="0" autoFill="0" autoLine="0" autoPict="0">
                <anchor moveWithCells="1">
                  <from>
                    <xdr:col>29</xdr:col>
                    <xdr:colOff>25400</xdr:colOff>
                    <xdr:row>37</xdr:row>
                    <xdr:rowOff>139700</xdr:rowOff>
                  </from>
                  <to>
                    <xdr:col>29</xdr:col>
                    <xdr:colOff>330200</xdr:colOff>
                    <xdr:row>39</xdr:row>
                    <xdr:rowOff>25400</xdr:rowOff>
                  </to>
                </anchor>
              </controlPr>
            </control>
          </mc:Choice>
        </mc:AlternateContent>
        <mc:AlternateContent xmlns:mc="http://schemas.openxmlformats.org/markup-compatibility/2006">
          <mc:Choice Requires="x14">
            <control shapeId="224876" r:id="rId1641" name="Check Box 1644">
              <controlPr defaultSize="0" autoFill="0" autoLine="0" autoPict="0">
                <anchor moveWithCells="1">
                  <from>
                    <xdr:col>29</xdr:col>
                    <xdr:colOff>25400</xdr:colOff>
                    <xdr:row>38</xdr:row>
                    <xdr:rowOff>139700</xdr:rowOff>
                  </from>
                  <to>
                    <xdr:col>29</xdr:col>
                    <xdr:colOff>330200</xdr:colOff>
                    <xdr:row>40</xdr:row>
                    <xdr:rowOff>25400</xdr:rowOff>
                  </to>
                </anchor>
              </controlPr>
            </control>
          </mc:Choice>
        </mc:AlternateContent>
        <mc:AlternateContent xmlns:mc="http://schemas.openxmlformats.org/markup-compatibility/2006">
          <mc:Choice Requires="x14">
            <control shapeId="224877" r:id="rId1642" name="Check Box 1645">
              <controlPr defaultSize="0" autoFill="0" autoLine="0" autoPict="0">
                <anchor moveWithCells="1">
                  <from>
                    <xdr:col>29</xdr:col>
                    <xdr:colOff>25400</xdr:colOff>
                    <xdr:row>39</xdr:row>
                    <xdr:rowOff>139700</xdr:rowOff>
                  </from>
                  <to>
                    <xdr:col>29</xdr:col>
                    <xdr:colOff>330200</xdr:colOff>
                    <xdr:row>41</xdr:row>
                    <xdr:rowOff>25400</xdr:rowOff>
                  </to>
                </anchor>
              </controlPr>
            </control>
          </mc:Choice>
        </mc:AlternateContent>
        <mc:AlternateContent xmlns:mc="http://schemas.openxmlformats.org/markup-compatibility/2006">
          <mc:Choice Requires="x14">
            <control shapeId="224878" r:id="rId1643" name="Check Box 1646">
              <controlPr defaultSize="0" autoFill="0" autoLine="0" autoPict="0">
                <anchor moveWithCells="1">
                  <from>
                    <xdr:col>29</xdr:col>
                    <xdr:colOff>25400</xdr:colOff>
                    <xdr:row>40</xdr:row>
                    <xdr:rowOff>139700</xdr:rowOff>
                  </from>
                  <to>
                    <xdr:col>29</xdr:col>
                    <xdr:colOff>330200</xdr:colOff>
                    <xdr:row>42</xdr:row>
                    <xdr:rowOff>25400</xdr:rowOff>
                  </to>
                </anchor>
              </controlPr>
            </control>
          </mc:Choice>
        </mc:AlternateContent>
        <mc:AlternateContent xmlns:mc="http://schemas.openxmlformats.org/markup-compatibility/2006">
          <mc:Choice Requires="x14">
            <control shapeId="224879" r:id="rId1644" name="Check Box 1647">
              <controlPr defaultSize="0" autoFill="0" autoLine="0" autoPict="0">
                <anchor moveWithCells="1">
                  <from>
                    <xdr:col>29</xdr:col>
                    <xdr:colOff>25400</xdr:colOff>
                    <xdr:row>41</xdr:row>
                    <xdr:rowOff>139700</xdr:rowOff>
                  </from>
                  <to>
                    <xdr:col>29</xdr:col>
                    <xdr:colOff>330200</xdr:colOff>
                    <xdr:row>43</xdr:row>
                    <xdr:rowOff>25400</xdr:rowOff>
                  </to>
                </anchor>
              </controlPr>
            </control>
          </mc:Choice>
        </mc:AlternateContent>
        <mc:AlternateContent xmlns:mc="http://schemas.openxmlformats.org/markup-compatibility/2006">
          <mc:Choice Requires="x14">
            <control shapeId="224880" r:id="rId1645" name="Check Box 1648">
              <controlPr defaultSize="0" autoFill="0" autoLine="0" autoPict="0">
                <anchor moveWithCells="1">
                  <from>
                    <xdr:col>29</xdr:col>
                    <xdr:colOff>25400</xdr:colOff>
                    <xdr:row>42</xdr:row>
                    <xdr:rowOff>139700</xdr:rowOff>
                  </from>
                  <to>
                    <xdr:col>29</xdr:col>
                    <xdr:colOff>330200</xdr:colOff>
                    <xdr:row>44</xdr:row>
                    <xdr:rowOff>25400</xdr:rowOff>
                  </to>
                </anchor>
              </controlPr>
            </control>
          </mc:Choice>
        </mc:AlternateContent>
        <mc:AlternateContent xmlns:mc="http://schemas.openxmlformats.org/markup-compatibility/2006">
          <mc:Choice Requires="x14">
            <control shapeId="224881" r:id="rId1646" name="Check Box 1649">
              <controlPr defaultSize="0" autoFill="0" autoLine="0" autoPict="0">
                <anchor moveWithCells="1">
                  <from>
                    <xdr:col>29</xdr:col>
                    <xdr:colOff>25400</xdr:colOff>
                    <xdr:row>43</xdr:row>
                    <xdr:rowOff>139700</xdr:rowOff>
                  </from>
                  <to>
                    <xdr:col>29</xdr:col>
                    <xdr:colOff>330200</xdr:colOff>
                    <xdr:row>45</xdr:row>
                    <xdr:rowOff>25400</xdr:rowOff>
                  </to>
                </anchor>
              </controlPr>
            </control>
          </mc:Choice>
        </mc:AlternateContent>
        <mc:AlternateContent xmlns:mc="http://schemas.openxmlformats.org/markup-compatibility/2006">
          <mc:Choice Requires="x14">
            <control shapeId="224882" r:id="rId1647" name="Check Box 1650">
              <controlPr defaultSize="0" autoFill="0" autoLine="0" autoPict="0">
                <anchor moveWithCells="1">
                  <from>
                    <xdr:col>29</xdr:col>
                    <xdr:colOff>25400</xdr:colOff>
                    <xdr:row>44</xdr:row>
                    <xdr:rowOff>139700</xdr:rowOff>
                  </from>
                  <to>
                    <xdr:col>29</xdr:col>
                    <xdr:colOff>330200</xdr:colOff>
                    <xdr:row>46</xdr:row>
                    <xdr:rowOff>25400</xdr:rowOff>
                  </to>
                </anchor>
              </controlPr>
            </control>
          </mc:Choice>
        </mc:AlternateContent>
        <mc:AlternateContent xmlns:mc="http://schemas.openxmlformats.org/markup-compatibility/2006">
          <mc:Choice Requires="x14">
            <control shapeId="224883" r:id="rId1648" name="Check Box 1651">
              <controlPr defaultSize="0" autoFill="0" autoLine="0" autoPict="0">
                <anchor moveWithCells="1">
                  <from>
                    <xdr:col>29</xdr:col>
                    <xdr:colOff>25400</xdr:colOff>
                    <xdr:row>45</xdr:row>
                    <xdr:rowOff>139700</xdr:rowOff>
                  </from>
                  <to>
                    <xdr:col>29</xdr:col>
                    <xdr:colOff>330200</xdr:colOff>
                    <xdr:row>47</xdr:row>
                    <xdr:rowOff>25400</xdr:rowOff>
                  </to>
                </anchor>
              </controlPr>
            </control>
          </mc:Choice>
        </mc:AlternateContent>
        <mc:AlternateContent xmlns:mc="http://schemas.openxmlformats.org/markup-compatibility/2006">
          <mc:Choice Requires="x14">
            <control shapeId="224884" r:id="rId1649" name="Check Box 1652">
              <controlPr defaultSize="0" autoFill="0" autoLine="0" autoPict="0">
                <anchor moveWithCells="1">
                  <from>
                    <xdr:col>29</xdr:col>
                    <xdr:colOff>25400</xdr:colOff>
                    <xdr:row>46</xdr:row>
                    <xdr:rowOff>139700</xdr:rowOff>
                  </from>
                  <to>
                    <xdr:col>29</xdr:col>
                    <xdr:colOff>330200</xdr:colOff>
                    <xdr:row>48</xdr:row>
                    <xdr:rowOff>25400</xdr:rowOff>
                  </to>
                </anchor>
              </controlPr>
            </control>
          </mc:Choice>
        </mc:AlternateContent>
        <mc:AlternateContent xmlns:mc="http://schemas.openxmlformats.org/markup-compatibility/2006">
          <mc:Choice Requires="x14">
            <control shapeId="224885" r:id="rId1650" name="Check Box 1653">
              <controlPr defaultSize="0" autoFill="0" autoLine="0" autoPict="0">
                <anchor moveWithCells="1">
                  <from>
                    <xdr:col>29</xdr:col>
                    <xdr:colOff>25400</xdr:colOff>
                    <xdr:row>47</xdr:row>
                    <xdr:rowOff>139700</xdr:rowOff>
                  </from>
                  <to>
                    <xdr:col>29</xdr:col>
                    <xdr:colOff>330200</xdr:colOff>
                    <xdr:row>49</xdr:row>
                    <xdr:rowOff>25400</xdr:rowOff>
                  </to>
                </anchor>
              </controlPr>
            </control>
          </mc:Choice>
        </mc:AlternateContent>
        <mc:AlternateContent xmlns:mc="http://schemas.openxmlformats.org/markup-compatibility/2006">
          <mc:Choice Requires="x14">
            <control shapeId="224886" r:id="rId1651" name="Check Box 1654">
              <controlPr defaultSize="0" autoFill="0" autoLine="0" autoPict="0">
                <anchor moveWithCells="1">
                  <from>
                    <xdr:col>29</xdr:col>
                    <xdr:colOff>25400</xdr:colOff>
                    <xdr:row>48</xdr:row>
                    <xdr:rowOff>139700</xdr:rowOff>
                  </from>
                  <to>
                    <xdr:col>29</xdr:col>
                    <xdr:colOff>330200</xdr:colOff>
                    <xdr:row>50</xdr:row>
                    <xdr:rowOff>25400</xdr:rowOff>
                  </to>
                </anchor>
              </controlPr>
            </control>
          </mc:Choice>
        </mc:AlternateContent>
        <mc:AlternateContent xmlns:mc="http://schemas.openxmlformats.org/markup-compatibility/2006">
          <mc:Choice Requires="x14">
            <control shapeId="224887" r:id="rId1652" name="Check Box 1655">
              <controlPr defaultSize="0" autoFill="0" autoLine="0" autoPict="0">
                <anchor moveWithCells="1">
                  <from>
                    <xdr:col>29</xdr:col>
                    <xdr:colOff>25400</xdr:colOff>
                    <xdr:row>49</xdr:row>
                    <xdr:rowOff>139700</xdr:rowOff>
                  </from>
                  <to>
                    <xdr:col>29</xdr:col>
                    <xdr:colOff>330200</xdr:colOff>
                    <xdr:row>51</xdr:row>
                    <xdr:rowOff>25400</xdr:rowOff>
                  </to>
                </anchor>
              </controlPr>
            </control>
          </mc:Choice>
        </mc:AlternateContent>
        <mc:AlternateContent xmlns:mc="http://schemas.openxmlformats.org/markup-compatibility/2006">
          <mc:Choice Requires="x14">
            <control shapeId="224888" r:id="rId1653" name="Check Box 1656">
              <controlPr defaultSize="0" autoFill="0" autoLine="0" autoPict="0">
                <anchor moveWithCells="1">
                  <from>
                    <xdr:col>29</xdr:col>
                    <xdr:colOff>25400</xdr:colOff>
                    <xdr:row>50</xdr:row>
                    <xdr:rowOff>139700</xdr:rowOff>
                  </from>
                  <to>
                    <xdr:col>29</xdr:col>
                    <xdr:colOff>330200</xdr:colOff>
                    <xdr:row>52</xdr:row>
                    <xdr:rowOff>25400</xdr:rowOff>
                  </to>
                </anchor>
              </controlPr>
            </control>
          </mc:Choice>
        </mc:AlternateContent>
        <mc:AlternateContent xmlns:mc="http://schemas.openxmlformats.org/markup-compatibility/2006">
          <mc:Choice Requires="x14">
            <control shapeId="224889" r:id="rId1654" name="Check Box 1657">
              <controlPr defaultSize="0" autoFill="0" autoLine="0" autoPict="0">
                <anchor moveWithCells="1">
                  <from>
                    <xdr:col>29</xdr:col>
                    <xdr:colOff>25400</xdr:colOff>
                    <xdr:row>51</xdr:row>
                    <xdr:rowOff>139700</xdr:rowOff>
                  </from>
                  <to>
                    <xdr:col>29</xdr:col>
                    <xdr:colOff>330200</xdr:colOff>
                    <xdr:row>53</xdr:row>
                    <xdr:rowOff>25400</xdr:rowOff>
                  </to>
                </anchor>
              </controlPr>
            </control>
          </mc:Choice>
        </mc:AlternateContent>
        <mc:AlternateContent xmlns:mc="http://schemas.openxmlformats.org/markup-compatibility/2006">
          <mc:Choice Requires="x14">
            <control shapeId="224890" r:id="rId1655" name="Check Box 1658">
              <controlPr defaultSize="0" autoFill="0" autoLine="0" autoPict="0">
                <anchor moveWithCells="1">
                  <from>
                    <xdr:col>29</xdr:col>
                    <xdr:colOff>25400</xdr:colOff>
                    <xdr:row>52</xdr:row>
                    <xdr:rowOff>139700</xdr:rowOff>
                  </from>
                  <to>
                    <xdr:col>29</xdr:col>
                    <xdr:colOff>330200</xdr:colOff>
                    <xdr:row>54</xdr:row>
                    <xdr:rowOff>25400</xdr:rowOff>
                  </to>
                </anchor>
              </controlPr>
            </control>
          </mc:Choice>
        </mc:AlternateContent>
        <mc:AlternateContent xmlns:mc="http://schemas.openxmlformats.org/markup-compatibility/2006">
          <mc:Choice Requires="x14">
            <control shapeId="224891" r:id="rId1656" name="Check Box 1659">
              <controlPr defaultSize="0" autoFill="0" autoLine="0" autoPict="0">
                <anchor moveWithCells="1">
                  <from>
                    <xdr:col>29</xdr:col>
                    <xdr:colOff>25400</xdr:colOff>
                    <xdr:row>53</xdr:row>
                    <xdr:rowOff>139700</xdr:rowOff>
                  </from>
                  <to>
                    <xdr:col>29</xdr:col>
                    <xdr:colOff>330200</xdr:colOff>
                    <xdr:row>55</xdr:row>
                    <xdr:rowOff>25400</xdr:rowOff>
                  </to>
                </anchor>
              </controlPr>
            </control>
          </mc:Choice>
        </mc:AlternateContent>
        <mc:AlternateContent xmlns:mc="http://schemas.openxmlformats.org/markup-compatibility/2006">
          <mc:Choice Requires="x14">
            <control shapeId="224892" r:id="rId1657" name="Check Box 1660">
              <controlPr defaultSize="0" autoFill="0" autoLine="0" autoPict="0">
                <anchor moveWithCells="1">
                  <from>
                    <xdr:col>29</xdr:col>
                    <xdr:colOff>25400</xdr:colOff>
                    <xdr:row>54</xdr:row>
                    <xdr:rowOff>139700</xdr:rowOff>
                  </from>
                  <to>
                    <xdr:col>29</xdr:col>
                    <xdr:colOff>330200</xdr:colOff>
                    <xdr:row>56</xdr:row>
                    <xdr:rowOff>25400</xdr:rowOff>
                  </to>
                </anchor>
              </controlPr>
            </control>
          </mc:Choice>
        </mc:AlternateContent>
        <mc:AlternateContent xmlns:mc="http://schemas.openxmlformats.org/markup-compatibility/2006">
          <mc:Choice Requires="x14">
            <control shapeId="224893" r:id="rId1658" name="Check Box 1661">
              <controlPr defaultSize="0" autoFill="0" autoLine="0" autoPict="0">
                <anchor moveWithCells="1">
                  <from>
                    <xdr:col>29</xdr:col>
                    <xdr:colOff>25400</xdr:colOff>
                    <xdr:row>55</xdr:row>
                    <xdr:rowOff>139700</xdr:rowOff>
                  </from>
                  <to>
                    <xdr:col>29</xdr:col>
                    <xdr:colOff>330200</xdr:colOff>
                    <xdr:row>57</xdr:row>
                    <xdr:rowOff>25400</xdr:rowOff>
                  </to>
                </anchor>
              </controlPr>
            </control>
          </mc:Choice>
        </mc:AlternateContent>
        <mc:AlternateContent xmlns:mc="http://schemas.openxmlformats.org/markup-compatibility/2006">
          <mc:Choice Requires="x14">
            <control shapeId="224894" r:id="rId1659" name="Check Box 1662">
              <controlPr defaultSize="0" autoFill="0" autoLine="0" autoPict="0">
                <anchor moveWithCells="1">
                  <from>
                    <xdr:col>29</xdr:col>
                    <xdr:colOff>25400</xdr:colOff>
                    <xdr:row>56</xdr:row>
                    <xdr:rowOff>139700</xdr:rowOff>
                  </from>
                  <to>
                    <xdr:col>29</xdr:col>
                    <xdr:colOff>330200</xdr:colOff>
                    <xdr:row>58</xdr:row>
                    <xdr:rowOff>25400</xdr:rowOff>
                  </to>
                </anchor>
              </controlPr>
            </control>
          </mc:Choice>
        </mc:AlternateContent>
        <mc:AlternateContent xmlns:mc="http://schemas.openxmlformats.org/markup-compatibility/2006">
          <mc:Choice Requires="x14">
            <control shapeId="224895" r:id="rId1660" name="Check Box 1663">
              <controlPr defaultSize="0" autoFill="0" autoLine="0" autoPict="0">
                <anchor moveWithCells="1">
                  <from>
                    <xdr:col>29</xdr:col>
                    <xdr:colOff>25400</xdr:colOff>
                    <xdr:row>57</xdr:row>
                    <xdr:rowOff>139700</xdr:rowOff>
                  </from>
                  <to>
                    <xdr:col>29</xdr:col>
                    <xdr:colOff>330200</xdr:colOff>
                    <xdr:row>59</xdr:row>
                    <xdr:rowOff>25400</xdr:rowOff>
                  </to>
                </anchor>
              </controlPr>
            </control>
          </mc:Choice>
        </mc:AlternateContent>
        <mc:AlternateContent xmlns:mc="http://schemas.openxmlformats.org/markup-compatibility/2006">
          <mc:Choice Requires="x14">
            <control shapeId="224896" r:id="rId1661" name="Check Box 1664">
              <controlPr defaultSize="0" autoFill="0" autoLine="0" autoPict="0">
                <anchor moveWithCells="1">
                  <from>
                    <xdr:col>29</xdr:col>
                    <xdr:colOff>25400</xdr:colOff>
                    <xdr:row>58</xdr:row>
                    <xdr:rowOff>139700</xdr:rowOff>
                  </from>
                  <to>
                    <xdr:col>29</xdr:col>
                    <xdr:colOff>330200</xdr:colOff>
                    <xdr:row>60</xdr:row>
                    <xdr:rowOff>25400</xdr:rowOff>
                  </to>
                </anchor>
              </controlPr>
            </control>
          </mc:Choice>
        </mc:AlternateContent>
        <mc:AlternateContent xmlns:mc="http://schemas.openxmlformats.org/markup-compatibility/2006">
          <mc:Choice Requires="x14">
            <control shapeId="224897" r:id="rId1662" name="Check Box 1665">
              <controlPr defaultSize="0" autoFill="0" autoLine="0" autoPict="0">
                <anchor moveWithCells="1">
                  <from>
                    <xdr:col>29</xdr:col>
                    <xdr:colOff>25400</xdr:colOff>
                    <xdr:row>59</xdr:row>
                    <xdr:rowOff>139700</xdr:rowOff>
                  </from>
                  <to>
                    <xdr:col>29</xdr:col>
                    <xdr:colOff>330200</xdr:colOff>
                    <xdr:row>61</xdr:row>
                    <xdr:rowOff>25400</xdr:rowOff>
                  </to>
                </anchor>
              </controlPr>
            </control>
          </mc:Choice>
        </mc:AlternateContent>
        <mc:AlternateContent xmlns:mc="http://schemas.openxmlformats.org/markup-compatibility/2006">
          <mc:Choice Requires="x14">
            <control shapeId="224898" r:id="rId1663" name="Check Box 1666">
              <controlPr defaultSize="0" autoFill="0" autoLine="0" autoPict="0">
                <anchor moveWithCells="1">
                  <from>
                    <xdr:col>29</xdr:col>
                    <xdr:colOff>25400</xdr:colOff>
                    <xdr:row>60</xdr:row>
                    <xdr:rowOff>139700</xdr:rowOff>
                  </from>
                  <to>
                    <xdr:col>29</xdr:col>
                    <xdr:colOff>330200</xdr:colOff>
                    <xdr:row>62</xdr:row>
                    <xdr:rowOff>25400</xdr:rowOff>
                  </to>
                </anchor>
              </controlPr>
            </control>
          </mc:Choice>
        </mc:AlternateContent>
        <mc:AlternateContent xmlns:mc="http://schemas.openxmlformats.org/markup-compatibility/2006">
          <mc:Choice Requires="x14">
            <control shapeId="224899" r:id="rId1664" name="Check Box 1667">
              <controlPr defaultSize="0" autoFill="0" autoLine="0" autoPict="0">
                <anchor moveWithCells="1">
                  <from>
                    <xdr:col>29</xdr:col>
                    <xdr:colOff>25400</xdr:colOff>
                    <xdr:row>61</xdr:row>
                    <xdr:rowOff>139700</xdr:rowOff>
                  </from>
                  <to>
                    <xdr:col>29</xdr:col>
                    <xdr:colOff>330200</xdr:colOff>
                    <xdr:row>63</xdr:row>
                    <xdr:rowOff>25400</xdr:rowOff>
                  </to>
                </anchor>
              </controlPr>
            </control>
          </mc:Choice>
        </mc:AlternateContent>
        <mc:AlternateContent xmlns:mc="http://schemas.openxmlformats.org/markup-compatibility/2006">
          <mc:Choice Requires="x14">
            <control shapeId="224900" r:id="rId1665" name="Check Box 1668">
              <controlPr defaultSize="0" autoFill="0" autoLine="0" autoPict="0">
                <anchor moveWithCells="1">
                  <from>
                    <xdr:col>29</xdr:col>
                    <xdr:colOff>25400</xdr:colOff>
                    <xdr:row>62</xdr:row>
                    <xdr:rowOff>139700</xdr:rowOff>
                  </from>
                  <to>
                    <xdr:col>29</xdr:col>
                    <xdr:colOff>330200</xdr:colOff>
                    <xdr:row>64</xdr:row>
                    <xdr:rowOff>25400</xdr:rowOff>
                  </to>
                </anchor>
              </controlPr>
            </control>
          </mc:Choice>
        </mc:AlternateContent>
        <mc:AlternateContent xmlns:mc="http://schemas.openxmlformats.org/markup-compatibility/2006">
          <mc:Choice Requires="x14">
            <control shapeId="224901" r:id="rId1666" name="Check Box 1669">
              <controlPr defaultSize="0" autoFill="0" autoLine="0" autoPict="0">
                <anchor moveWithCells="1">
                  <from>
                    <xdr:col>29</xdr:col>
                    <xdr:colOff>25400</xdr:colOff>
                    <xdr:row>63</xdr:row>
                    <xdr:rowOff>139700</xdr:rowOff>
                  </from>
                  <to>
                    <xdr:col>29</xdr:col>
                    <xdr:colOff>330200</xdr:colOff>
                    <xdr:row>65</xdr:row>
                    <xdr:rowOff>25400</xdr:rowOff>
                  </to>
                </anchor>
              </controlPr>
            </control>
          </mc:Choice>
        </mc:AlternateContent>
        <mc:AlternateContent xmlns:mc="http://schemas.openxmlformats.org/markup-compatibility/2006">
          <mc:Choice Requires="x14">
            <control shapeId="224902" r:id="rId1667" name="Check Box 1670">
              <controlPr defaultSize="0" autoFill="0" autoLine="0" autoPict="0">
                <anchor moveWithCells="1">
                  <from>
                    <xdr:col>29</xdr:col>
                    <xdr:colOff>25400</xdr:colOff>
                    <xdr:row>64</xdr:row>
                    <xdr:rowOff>139700</xdr:rowOff>
                  </from>
                  <to>
                    <xdr:col>29</xdr:col>
                    <xdr:colOff>330200</xdr:colOff>
                    <xdr:row>66</xdr:row>
                    <xdr:rowOff>25400</xdr:rowOff>
                  </to>
                </anchor>
              </controlPr>
            </control>
          </mc:Choice>
        </mc:AlternateContent>
        <mc:AlternateContent xmlns:mc="http://schemas.openxmlformats.org/markup-compatibility/2006">
          <mc:Choice Requires="x14">
            <control shapeId="224903" r:id="rId1668" name="Check Box 1671">
              <controlPr defaultSize="0" autoFill="0" autoLine="0" autoPict="0">
                <anchor moveWithCells="1">
                  <from>
                    <xdr:col>29</xdr:col>
                    <xdr:colOff>25400</xdr:colOff>
                    <xdr:row>65</xdr:row>
                    <xdr:rowOff>139700</xdr:rowOff>
                  </from>
                  <to>
                    <xdr:col>29</xdr:col>
                    <xdr:colOff>330200</xdr:colOff>
                    <xdr:row>67</xdr:row>
                    <xdr:rowOff>25400</xdr:rowOff>
                  </to>
                </anchor>
              </controlPr>
            </control>
          </mc:Choice>
        </mc:AlternateContent>
        <mc:AlternateContent xmlns:mc="http://schemas.openxmlformats.org/markup-compatibility/2006">
          <mc:Choice Requires="x14">
            <control shapeId="224904" r:id="rId1669" name="Check Box 1672">
              <controlPr defaultSize="0" autoFill="0" autoLine="0" autoPict="0">
                <anchor moveWithCells="1">
                  <from>
                    <xdr:col>29</xdr:col>
                    <xdr:colOff>25400</xdr:colOff>
                    <xdr:row>66</xdr:row>
                    <xdr:rowOff>139700</xdr:rowOff>
                  </from>
                  <to>
                    <xdr:col>29</xdr:col>
                    <xdr:colOff>330200</xdr:colOff>
                    <xdr:row>68</xdr:row>
                    <xdr:rowOff>25400</xdr:rowOff>
                  </to>
                </anchor>
              </controlPr>
            </control>
          </mc:Choice>
        </mc:AlternateContent>
        <mc:AlternateContent xmlns:mc="http://schemas.openxmlformats.org/markup-compatibility/2006">
          <mc:Choice Requires="x14">
            <control shapeId="224905" r:id="rId1670" name="Check Box 1673">
              <controlPr defaultSize="0" autoFill="0" autoLine="0" autoPict="0">
                <anchor moveWithCells="1">
                  <from>
                    <xdr:col>29</xdr:col>
                    <xdr:colOff>25400</xdr:colOff>
                    <xdr:row>67</xdr:row>
                    <xdr:rowOff>139700</xdr:rowOff>
                  </from>
                  <to>
                    <xdr:col>29</xdr:col>
                    <xdr:colOff>330200</xdr:colOff>
                    <xdr:row>69</xdr:row>
                    <xdr:rowOff>25400</xdr:rowOff>
                  </to>
                </anchor>
              </controlPr>
            </control>
          </mc:Choice>
        </mc:AlternateContent>
        <mc:AlternateContent xmlns:mc="http://schemas.openxmlformats.org/markup-compatibility/2006">
          <mc:Choice Requires="x14">
            <control shapeId="224906" r:id="rId1671" name="Check Box 1674">
              <controlPr defaultSize="0" autoFill="0" autoLine="0" autoPict="0">
                <anchor moveWithCells="1">
                  <from>
                    <xdr:col>29</xdr:col>
                    <xdr:colOff>25400</xdr:colOff>
                    <xdr:row>68</xdr:row>
                    <xdr:rowOff>139700</xdr:rowOff>
                  </from>
                  <to>
                    <xdr:col>29</xdr:col>
                    <xdr:colOff>330200</xdr:colOff>
                    <xdr:row>70</xdr:row>
                    <xdr:rowOff>25400</xdr:rowOff>
                  </to>
                </anchor>
              </controlPr>
            </control>
          </mc:Choice>
        </mc:AlternateContent>
        <mc:AlternateContent xmlns:mc="http://schemas.openxmlformats.org/markup-compatibility/2006">
          <mc:Choice Requires="x14">
            <control shapeId="224907" r:id="rId1672" name="Check Box 1675">
              <controlPr defaultSize="0" autoFill="0" autoLine="0" autoPict="0">
                <anchor moveWithCells="1">
                  <from>
                    <xdr:col>29</xdr:col>
                    <xdr:colOff>25400</xdr:colOff>
                    <xdr:row>69</xdr:row>
                    <xdr:rowOff>139700</xdr:rowOff>
                  </from>
                  <to>
                    <xdr:col>29</xdr:col>
                    <xdr:colOff>330200</xdr:colOff>
                    <xdr:row>71</xdr:row>
                    <xdr:rowOff>25400</xdr:rowOff>
                  </to>
                </anchor>
              </controlPr>
            </control>
          </mc:Choice>
        </mc:AlternateContent>
        <mc:AlternateContent xmlns:mc="http://schemas.openxmlformats.org/markup-compatibility/2006">
          <mc:Choice Requires="x14">
            <control shapeId="224908" r:id="rId1673" name="Check Box 1676">
              <controlPr defaultSize="0" autoFill="0" autoLine="0" autoPict="0">
                <anchor moveWithCells="1">
                  <from>
                    <xdr:col>29</xdr:col>
                    <xdr:colOff>25400</xdr:colOff>
                    <xdr:row>70</xdr:row>
                    <xdr:rowOff>139700</xdr:rowOff>
                  </from>
                  <to>
                    <xdr:col>29</xdr:col>
                    <xdr:colOff>330200</xdr:colOff>
                    <xdr:row>72</xdr:row>
                    <xdr:rowOff>25400</xdr:rowOff>
                  </to>
                </anchor>
              </controlPr>
            </control>
          </mc:Choice>
        </mc:AlternateContent>
        <mc:AlternateContent xmlns:mc="http://schemas.openxmlformats.org/markup-compatibility/2006">
          <mc:Choice Requires="x14">
            <control shapeId="224909" r:id="rId1674" name="Check Box 1677">
              <controlPr defaultSize="0" autoFill="0" autoLine="0" autoPict="0">
                <anchor moveWithCells="1">
                  <from>
                    <xdr:col>29</xdr:col>
                    <xdr:colOff>25400</xdr:colOff>
                    <xdr:row>71</xdr:row>
                    <xdr:rowOff>139700</xdr:rowOff>
                  </from>
                  <to>
                    <xdr:col>29</xdr:col>
                    <xdr:colOff>330200</xdr:colOff>
                    <xdr:row>73</xdr:row>
                    <xdr:rowOff>25400</xdr:rowOff>
                  </to>
                </anchor>
              </controlPr>
            </control>
          </mc:Choice>
        </mc:AlternateContent>
        <mc:AlternateContent xmlns:mc="http://schemas.openxmlformats.org/markup-compatibility/2006">
          <mc:Choice Requires="x14">
            <control shapeId="224910" r:id="rId1675" name="Check Box 1678">
              <controlPr defaultSize="0" autoFill="0" autoLine="0" autoPict="0">
                <anchor moveWithCells="1">
                  <from>
                    <xdr:col>29</xdr:col>
                    <xdr:colOff>25400</xdr:colOff>
                    <xdr:row>72</xdr:row>
                    <xdr:rowOff>139700</xdr:rowOff>
                  </from>
                  <to>
                    <xdr:col>29</xdr:col>
                    <xdr:colOff>330200</xdr:colOff>
                    <xdr:row>74</xdr:row>
                    <xdr:rowOff>25400</xdr:rowOff>
                  </to>
                </anchor>
              </controlPr>
            </control>
          </mc:Choice>
        </mc:AlternateContent>
        <mc:AlternateContent xmlns:mc="http://schemas.openxmlformats.org/markup-compatibility/2006">
          <mc:Choice Requires="x14">
            <control shapeId="224911" r:id="rId1676" name="Check Box 1679">
              <controlPr defaultSize="0" autoFill="0" autoLine="0" autoPict="0">
                <anchor moveWithCells="1">
                  <from>
                    <xdr:col>29</xdr:col>
                    <xdr:colOff>25400</xdr:colOff>
                    <xdr:row>73</xdr:row>
                    <xdr:rowOff>139700</xdr:rowOff>
                  </from>
                  <to>
                    <xdr:col>29</xdr:col>
                    <xdr:colOff>330200</xdr:colOff>
                    <xdr:row>75</xdr:row>
                    <xdr:rowOff>25400</xdr:rowOff>
                  </to>
                </anchor>
              </controlPr>
            </control>
          </mc:Choice>
        </mc:AlternateContent>
        <mc:AlternateContent xmlns:mc="http://schemas.openxmlformats.org/markup-compatibility/2006">
          <mc:Choice Requires="x14">
            <control shapeId="224912" r:id="rId1677" name="Check Box 1680">
              <controlPr defaultSize="0" autoFill="0" autoLine="0" autoPict="0">
                <anchor moveWithCells="1">
                  <from>
                    <xdr:col>29</xdr:col>
                    <xdr:colOff>25400</xdr:colOff>
                    <xdr:row>74</xdr:row>
                    <xdr:rowOff>139700</xdr:rowOff>
                  </from>
                  <to>
                    <xdr:col>29</xdr:col>
                    <xdr:colOff>330200</xdr:colOff>
                    <xdr:row>76</xdr:row>
                    <xdr:rowOff>25400</xdr:rowOff>
                  </to>
                </anchor>
              </controlPr>
            </control>
          </mc:Choice>
        </mc:AlternateContent>
        <mc:AlternateContent xmlns:mc="http://schemas.openxmlformats.org/markup-compatibility/2006">
          <mc:Choice Requires="x14">
            <control shapeId="224913" r:id="rId1678" name="Check Box 1681">
              <controlPr defaultSize="0" autoFill="0" autoLine="0" autoPict="0">
                <anchor moveWithCells="1">
                  <from>
                    <xdr:col>29</xdr:col>
                    <xdr:colOff>25400</xdr:colOff>
                    <xdr:row>75</xdr:row>
                    <xdr:rowOff>139700</xdr:rowOff>
                  </from>
                  <to>
                    <xdr:col>29</xdr:col>
                    <xdr:colOff>330200</xdr:colOff>
                    <xdr:row>77</xdr:row>
                    <xdr:rowOff>25400</xdr:rowOff>
                  </to>
                </anchor>
              </controlPr>
            </control>
          </mc:Choice>
        </mc:AlternateContent>
        <mc:AlternateContent xmlns:mc="http://schemas.openxmlformats.org/markup-compatibility/2006">
          <mc:Choice Requires="x14">
            <control shapeId="224914" r:id="rId1679" name="Check Box 1682">
              <controlPr defaultSize="0" autoFill="0" autoLine="0" autoPict="0">
                <anchor moveWithCells="1">
                  <from>
                    <xdr:col>29</xdr:col>
                    <xdr:colOff>25400</xdr:colOff>
                    <xdr:row>76</xdr:row>
                    <xdr:rowOff>139700</xdr:rowOff>
                  </from>
                  <to>
                    <xdr:col>29</xdr:col>
                    <xdr:colOff>330200</xdr:colOff>
                    <xdr:row>78</xdr:row>
                    <xdr:rowOff>25400</xdr:rowOff>
                  </to>
                </anchor>
              </controlPr>
            </control>
          </mc:Choice>
        </mc:AlternateContent>
        <mc:AlternateContent xmlns:mc="http://schemas.openxmlformats.org/markup-compatibility/2006">
          <mc:Choice Requires="x14">
            <control shapeId="224915" r:id="rId1680" name="Check Box 1683">
              <controlPr defaultSize="0" autoFill="0" autoLine="0" autoPict="0">
                <anchor moveWithCells="1">
                  <from>
                    <xdr:col>29</xdr:col>
                    <xdr:colOff>25400</xdr:colOff>
                    <xdr:row>77</xdr:row>
                    <xdr:rowOff>139700</xdr:rowOff>
                  </from>
                  <to>
                    <xdr:col>29</xdr:col>
                    <xdr:colOff>330200</xdr:colOff>
                    <xdr:row>79</xdr:row>
                    <xdr:rowOff>25400</xdr:rowOff>
                  </to>
                </anchor>
              </controlPr>
            </control>
          </mc:Choice>
        </mc:AlternateContent>
        <mc:AlternateContent xmlns:mc="http://schemas.openxmlformats.org/markup-compatibility/2006">
          <mc:Choice Requires="x14">
            <control shapeId="224916" r:id="rId1681" name="Check Box 1684">
              <controlPr defaultSize="0" autoFill="0" autoLine="0" autoPict="0">
                <anchor moveWithCells="1">
                  <from>
                    <xdr:col>29</xdr:col>
                    <xdr:colOff>25400</xdr:colOff>
                    <xdr:row>78</xdr:row>
                    <xdr:rowOff>139700</xdr:rowOff>
                  </from>
                  <to>
                    <xdr:col>29</xdr:col>
                    <xdr:colOff>330200</xdr:colOff>
                    <xdr:row>80</xdr:row>
                    <xdr:rowOff>25400</xdr:rowOff>
                  </to>
                </anchor>
              </controlPr>
            </control>
          </mc:Choice>
        </mc:AlternateContent>
        <mc:AlternateContent xmlns:mc="http://schemas.openxmlformats.org/markup-compatibility/2006">
          <mc:Choice Requires="x14">
            <control shapeId="224917" r:id="rId1682" name="Check Box 1685">
              <controlPr defaultSize="0" autoFill="0" autoLine="0" autoPict="0">
                <anchor moveWithCells="1">
                  <from>
                    <xdr:col>29</xdr:col>
                    <xdr:colOff>25400</xdr:colOff>
                    <xdr:row>79</xdr:row>
                    <xdr:rowOff>139700</xdr:rowOff>
                  </from>
                  <to>
                    <xdr:col>29</xdr:col>
                    <xdr:colOff>330200</xdr:colOff>
                    <xdr:row>81</xdr:row>
                    <xdr:rowOff>25400</xdr:rowOff>
                  </to>
                </anchor>
              </controlPr>
            </control>
          </mc:Choice>
        </mc:AlternateContent>
        <mc:AlternateContent xmlns:mc="http://schemas.openxmlformats.org/markup-compatibility/2006">
          <mc:Choice Requires="x14">
            <control shapeId="224918" r:id="rId1683" name="Check Box 1686">
              <controlPr defaultSize="0" autoFill="0" autoLine="0" autoPict="0">
                <anchor moveWithCells="1">
                  <from>
                    <xdr:col>29</xdr:col>
                    <xdr:colOff>25400</xdr:colOff>
                    <xdr:row>80</xdr:row>
                    <xdr:rowOff>139700</xdr:rowOff>
                  </from>
                  <to>
                    <xdr:col>29</xdr:col>
                    <xdr:colOff>330200</xdr:colOff>
                    <xdr:row>82</xdr:row>
                    <xdr:rowOff>25400</xdr:rowOff>
                  </to>
                </anchor>
              </controlPr>
            </control>
          </mc:Choice>
        </mc:AlternateContent>
        <mc:AlternateContent xmlns:mc="http://schemas.openxmlformats.org/markup-compatibility/2006">
          <mc:Choice Requires="x14">
            <control shapeId="224919" r:id="rId1684" name="Check Box 1687">
              <controlPr defaultSize="0" autoFill="0" autoLine="0" autoPict="0">
                <anchor moveWithCells="1">
                  <from>
                    <xdr:col>29</xdr:col>
                    <xdr:colOff>25400</xdr:colOff>
                    <xdr:row>81</xdr:row>
                    <xdr:rowOff>139700</xdr:rowOff>
                  </from>
                  <to>
                    <xdr:col>29</xdr:col>
                    <xdr:colOff>330200</xdr:colOff>
                    <xdr:row>83</xdr:row>
                    <xdr:rowOff>25400</xdr:rowOff>
                  </to>
                </anchor>
              </controlPr>
            </control>
          </mc:Choice>
        </mc:AlternateContent>
        <mc:AlternateContent xmlns:mc="http://schemas.openxmlformats.org/markup-compatibility/2006">
          <mc:Choice Requires="x14">
            <control shapeId="224920" r:id="rId1685" name="Check Box 1688">
              <controlPr defaultSize="0" autoFill="0" autoLine="0" autoPict="0">
                <anchor moveWithCells="1">
                  <from>
                    <xdr:col>29</xdr:col>
                    <xdr:colOff>25400</xdr:colOff>
                    <xdr:row>82</xdr:row>
                    <xdr:rowOff>139700</xdr:rowOff>
                  </from>
                  <to>
                    <xdr:col>29</xdr:col>
                    <xdr:colOff>330200</xdr:colOff>
                    <xdr:row>84</xdr:row>
                    <xdr:rowOff>25400</xdr:rowOff>
                  </to>
                </anchor>
              </controlPr>
            </control>
          </mc:Choice>
        </mc:AlternateContent>
        <mc:AlternateContent xmlns:mc="http://schemas.openxmlformats.org/markup-compatibility/2006">
          <mc:Choice Requires="x14">
            <control shapeId="224921" r:id="rId1686" name="Check Box 1689">
              <controlPr defaultSize="0" autoFill="0" autoLine="0" autoPict="0">
                <anchor moveWithCells="1">
                  <from>
                    <xdr:col>29</xdr:col>
                    <xdr:colOff>25400</xdr:colOff>
                    <xdr:row>83</xdr:row>
                    <xdr:rowOff>139700</xdr:rowOff>
                  </from>
                  <to>
                    <xdr:col>29</xdr:col>
                    <xdr:colOff>330200</xdr:colOff>
                    <xdr:row>85</xdr:row>
                    <xdr:rowOff>25400</xdr:rowOff>
                  </to>
                </anchor>
              </controlPr>
            </control>
          </mc:Choice>
        </mc:AlternateContent>
        <mc:AlternateContent xmlns:mc="http://schemas.openxmlformats.org/markup-compatibility/2006">
          <mc:Choice Requires="x14">
            <control shapeId="224922" r:id="rId1687" name="Check Box 1690">
              <controlPr defaultSize="0" autoFill="0" autoLine="0" autoPict="0">
                <anchor moveWithCells="1">
                  <from>
                    <xdr:col>29</xdr:col>
                    <xdr:colOff>25400</xdr:colOff>
                    <xdr:row>84</xdr:row>
                    <xdr:rowOff>139700</xdr:rowOff>
                  </from>
                  <to>
                    <xdr:col>29</xdr:col>
                    <xdr:colOff>330200</xdr:colOff>
                    <xdr:row>86</xdr:row>
                    <xdr:rowOff>25400</xdr:rowOff>
                  </to>
                </anchor>
              </controlPr>
            </control>
          </mc:Choice>
        </mc:AlternateContent>
        <mc:AlternateContent xmlns:mc="http://schemas.openxmlformats.org/markup-compatibility/2006">
          <mc:Choice Requires="x14">
            <control shapeId="224923" r:id="rId1688" name="Check Box 1691">
              <controlPr defaultSize="0" autoFill="0" autoLine="0" autoPict="0">
                <anchor moveWithCells="1">
                  <from>
                    <xdr:col>29</xdr:col>
                    <xdr:colOff>25400</xdr:colOff>
                    <xdr:row>85</xdr:row>
                    <xdr:rowOff>139700</xdr:rowOff>
                  </from>
                  <to>
                    <xdr:col>29</xdr:col>
                    <xdr:colOff>330200</xdr:colOff>
                    <xdr:row>87</xdr:row>
                    <xdr:rowOff>25400</xdr:rowOff>
                  </to>
                </anchor>
              </controlPr>
            </control>
          </mc:Choice>
        </mc:AlternateContent>
        <mc:AlternateContent xmlns:mc="http://schemas.openxmlformats.org/markup-compatibility/2006">
          <mc:Choice Requires="x14">
            <control shapeId="224924" r:id="rId1689" name="Check Box 1692">
              <controlPr defaultSize="0" autoFill="0" autoLine="0" autoPict="0">
                <anchor moveWithCells="1">
                  <from>
                    <xdr:col>29</xdr:col>
                    <xdr:colOff>25400</xdr:colOff>
                    <xdr:row>86</xdr:row>
                    <xdr:rowOff>139700</xdr:rowOff>
                  </from>
                  <to>
                    <xdr:col>29</xdr:col>
                    <xdr:colOff>330200</xdr:colOff>
                    <xdr:row>88</xdr:row>
                    <xdr:rowOff>25400</xdr:rowOff>
                  </to>
                </anchor>
              </controlPr>
            </control>
          </mc:Choice>
        </mc:AlternateContent>
        <mc:AlternateContent xmlns:mc="http://schemas.openxmlformats.org/markup-compatibility/2006">
          <mc:Choice Requires="x14">
            <control shapeId="224925" r:id="rId1690" name="Check Box 1693">
              <controlPr defaultSize="0" autoFill="0" autoLine="0" autoPict="0">
                <anchor moveWithCells="1">
                  <from>
                    <xdr:col>29</xdr:col>
                    <xdr:colOff>25400</xdr:colOff>
                    <xdr:row>87</xdr:row>
                    <xdr:rowOff>139700</xdr:rowOff>
                  </from>
                  <to>
                    <xdr:col>29</xdr:col>
                    <xdr:colOff>330200</xdr:colOff>
                    <xdr:row>89</xdr:row>
                    <xdr:rowOff>25400</xdr:rowOff>
                  </to>
                </anchor>
              </controlPr>
            </control>
          </mc:Choice>
        </mc:AlternateContent>
        <mc:AlternateContent xmlns:mc="http://schemas.openxmlformats.org/markup-compatibility/2006">
          <mc:Choice Requires="x14">
            <control shapeId="224926" r:id="rId1691" name="Check Box 1694">
              <controlPr defaultSize="0" autoFill="0" autoLine="0" autoPict="0">
                <anchor moveWithCells="1">
                  <from>
                    <xdr:col>29</xdr:col>
                    <xdr:colOff>25400</xdr:colOff>
                    <xdr:row>88</xdr:row>
                    <xdr:rowOff>139700</xdr:rowOff>
                  </from>
                  <to>
                    <xdr:col>29</xdr:col>
                    <xdr:colOff>330200</xdr:colOff>
                    <xdr:row>90</xdr:row>
                    <xdr:rowOff>25400</xdr:rowOff>
                  </to>
                </anchor>
              </controlPr>
            </control>
          </mc:Choice>
        </mc:AlternateContent>
        <mc:AlternateContent xmlns:mc="http://schemas.openxmlformats.org/markup-compatibility/2006">
          <mc:Choice Requires="x14">
            <control shapeId="224927" r:id="rId1692" name="Check Box 1695">
              <controlPr defaultSize="0" autoFill="0" autoLine="0" autoPict="0">
                <anchor moveWithCells="1">
                  <from>
                    <xdr:col>29</xdr:col>
                    <xdr:colOff>25400</xdr:colOff>
                    <xdr:row>89</xdr:row>
                    <xdr:rowOff>139700</xdr:rowOff>
                  </from>
                  <to>
                    <xdr:col>29</xdr:col>
                    <xdr:colOff>330200</xdr:colOff>
                    <xdr:row>91</xdr:row>
                    <xdr:rowOff>25400</xdr:rowOff>
                  </to>
                </anchor>
              </controlPr>
            </control>
          </mc:Choice>
        </mc:AlternateContent>
        <mc:AlternateContent xmlns:mc="http://schemas.openxmlformats.org/markup-compatibility/2006">
          <mc:Choice Requires="x14">
            <control shapeId="224928" r:id="rId1693" name="Check Box 1696">
              <controlPr defaultSize="0" autoFill="0" autoLine="0" autoPict="0">
                <anchor moveWithCells="1">
                  <from>
                    <xdr:col>29</xdr:col>
                    <xdr:colOff>25400</xdr:colOff>
                    <xdr:row>90</xdr:row>
                    <xdr:rowOff>139700</xdr:rowOff>
                  </from>
                  <to>
                    <xdr:col>29</xdr:col>
                    <xdr:colOff>330200</xdr:colOff>
                    <xdr:row>92</xdr:row>
                    <xdr:rowOff>25400</xdr:rowOff>
                  </to>
                </anchor>
              </controlPr>
            </control>
          </mc:Choice>
        </mc:AlternateContent>
        <mc:AlternateContent xmlns:mc="http://schemas.openxmlformats.org/markup-compatibility/2006">
          <mc:Choice Requires="x14">
            <control shapeId="224929" r:id="rId1694" name="Check Box 1697">
              <controlPr defaultSize="0" autoFill="0" autoLine="0" autoPict="0">
                <anchor moveWithCells="1">
                  <from>
                    <xdr:col>29</xdr:col>
                    <xdr:colOff>25400</xdr:colOff>
                    <xdr:row>91</xdr:row>
                    <xdr:rowOff>139700</xdr:rowOff>
                  </from>
                  <to>
                    <xdr:col>29</xdr:col>
                    <xdr:colOff>330200</xdr:colOff>
                    <xdr:row>93</xdr:row>
                    <xdr:rowOff>25400</xdr:rowOff>
                  </to>
                </anchor>
              </controlPr>
            </control>
          </mc:Choice>
        </mc:AlternateContent>
        <mc:AlternateContent xmlns:mc="http://schemas.openxmlformats.org/markup-compatibility/2006">
          <mc:Choice Requires="x14">
            <control shapeId="224930" r:id="rId1695" name="Check Box 1698">
              <controlPr defaultSize="0" autoFill="0" autoLine="0" autoPict="0">
                <anchor moveWithCells="1">
                  <from>
                    <xdr:col>29</xdr:col>
                    <xdr:colOff>25400</xdr:colOff>
                    <xdr:row>92</xdr:row>
                    <xdr:rowOff>139700</xdr:rowOff>
                  </from>
                  <to>
                    <xdr:col>29</xdr:col>
                    <xdr:colOff>330200</xdr:colOff>
                    <xdr:row>94</xdr:row>
                    <xdr:rowOff>25400</xdr:rowOff>
                  </to>
                </anchor>
              </controlPr>
            </control>
          </mc:Choice>
        </mc:AlternateContent>
        <mc:AlternateContent xmlns:mc="http://schemas.openxmlformats.org/markup-compatibility/2006">
          <mc:Choice Requires="x14">
            <control shapeId="224931" r:id="rId1696" name="Check Box 1699">
              <controlPr defaultSize="0" autoFill="0" autoLine="0" autoPict="0">
                <anchor moveWithCells="1">
                  <from>
                    <xdr:col>29</xdr:col>
                    <xdr:colOff>25400</xdr:colOff>
                    <xdr:row>93</xdr:row>
                    <xdr:rowOff>139700</xdr:rowOff>
                  </from>
                  <to>
                    <xdr:col>29</xdr:col>
                    <xdr:colOff>330200</xdr:colOff>
                    <xdr:row>95</xdr:row>
                    <xdr:rowOff>25400</xdr:rowOff>
                  </to>
                </anchor>
              </controlPr>
            </control>
          </mc:Choice>
        </mc:AlternateContent>
        <mc:AlternateContent xmlns:mc="http://schemas.openxmlformats.org/markup-compatibility/2006">
          <mc:Choice Requires="x14">
            <control shapeId="224932" r:id="rId1697" name="Check Box 1700">
              <controlPr defaultSize="0" autoFill="0" autoLine="0" autoPict="0">
                <anchor moveWithCells="1">
                  <from>
                    <xdr:col>29</xdr:col>
                    <xdr:colOff>25400</xdr:colOff>
                    <xdr:row>94</xdr:row>
                    <xdr:rowOff>139700</xdr:rowOff>
                  </from>
                  <to>
                    <xdr:col>29</xdr:col>
                    <xdr:colOff>330200</xdr:colOff>
                    <xdr:row>96</xdr:row>
                    <xdr:rowOff>25400</xdr:rowOff>
                  </to>
                </anchor>
              </controlPr>
            </control>
          </mc:Choice>
        </mc:AlternateContent>
        <mc:AlternateContent xmlns:mc="http://schemas.openxmlformats.org/markup-compatibility/2006">
          <mc:Choice Requires="x14">
            <control shapeId="224933" r:id="rId1698" name="Check Box 1701">
              <controlPr defaultSize="0" autoFill="0" autoLine="0" autoPict="0">
                <anchor moveWithCells="1">
                  <from>
                    <xdr:col>29</xdr:col>
                    <xdr:colOff>25400</xdr:colOff>
                    <xdr:row>95</xdr:row>
                    <xdr:rowOff>139700</xdr:rowOff>
                  </from>
                  <to>
                    <xdr:col>29</xdr:col>
                    <xdr:colOff>330200</xdr:colOff>
                    <xdr:row>97</xdr:row>
                    <xdr:rowOff>25400</xdr:rowOff>
                  </to>
                </anchor>
              </controlPr>
            </control>
          </mc:Choice>
        </mc:AlternateContent>
        <mc:AlternateContent xmlns:mc="http://schemas.openxmlformats.org/markup-compatibility/2006">
          <mc:Choice Requires="x14">
            <control shapeId="224934" r:id="rId1699" name="Check Box 1702">
              <controlPr defaultSize="0" autoFill="0" autoLine="0" autoPict="0">
                <anchor moveWithCells="1">
                  <from>
                    <xdr:col>29</xdr:col>
                    <xdr:colOff>25400</xdr:colOff>
                    <xdr:row>96</xdr:row>
                    <xdr:rowOff>139700</xdr:rowOff>
                  </from>
                  <to>
                    <xdr:col>29</xdr:col>
                    <xdr:colOff>330200</xdr:colOff>
                    <xdr:row>98</xdr:row>
                    <xdr:rowOff>25400</xdr:rowOff>
                  </to>
                </anchor>
              </controlPr>
            </control>
          </mc:Choice>
        </mc:AlternateContent>
        <mc:AlternateContent xmlns:mc="http://schemas.openxmlformats.org/markup-compatibility/2006">
          <mc:Choice Requires="x14">
            <control shapeId="224935" r:id="rId1700" name="Check Box 1703">
              <controlPr defaultSize="0" autoFill="0" autoLine="0" autoPict="0">
                <anchor moveWithCells="1">
                  <from>
                    <xdr:col>29</xdr:col>
                    <xdr:colOff>25400</xdr:colOff>
                    <xdr:row>97</xdr:row>
                    <xdr:rowOff>139700</xdr:rowOff>
                  </from>
                  <to>
                    <xdr:col>29</xdr:col>
                    <xdr:colOff>330200</xdr:colOff>
                    <xdr:row>99</xdr:row>
                    <xdr:rowOff>25400</xdr:rowOff>
                  </to>
                </anchor>
              </controlPr>
            </control>
          </mc:Choice>
        </mc:AlternateContent>
        <mc:AlternateContent xmlns:mc="http://schemas.openxmlformats.org/markup-compatibility/2006">
          <mc:Choice Requires="x14">
            <control shapeId="224936" r:id="rId1701" name="Check Box 1704">
              <controlPr defaultSize="0" autoFill="0" autoLine="0" autoPict="0">
                <anchor moveWithCells="1">
                  <from>
                    <xdr:col>29</xdr:col>
                    <xdr:colOff>25400</xdr:colOff>
                    <xdr:row>98</xdr:row>
                    <xdr:rowOff>139700</xdr:rowOff>
                  </from>
                  <to>
                    <xdr:col>29</xdr:col>
                    <xdr:colOff>330200</xdr:colOff>
                    <xdr:row>100</xdr:row>
                    <xdr:rowOff>25400</xdr:rowOff>
                  </to>
                </anchor>
              </controlPr>
            </control>
          </mc:Choice>
        </mc:AlternateContent>
        <mc:AlternateContent xmlns:mc="http://schemas.openxmlformats.org/markup-compatibility/2006">
          <mc:Choice Requires="x14">
            <control shapeId="224937" r:id="rId1702" name="Check Box 1705">
              <controlPr defaultSize="0" autoFill="0" autoLine="0" autoPict="0">
                <anchor moveWithCells="1">
                  <from>
                    <xdr:col>29</xdr:col>
                    <xdr:colOff>25400</xdr:colOff>
                    <xdr:row>99</xdr:row>
                    <xdr:rowOff>139700</xdr:rowOff>
                  </from>
                  <to>
                    <xdr:col>29</xdr:col>
                    <xdr:colOff>330200</xdr:colOff>
                    <xdr:row>101</xdr:row>
                    <xdr:rowOff>25400</xdr:rowOff>
                  </to>
                </anchor>
              </controlPr>
            </control>
          </mc:Choice>
        </mc:AlternateContent>
        <mc:AlternateContent xmlns:mc="http://schemas.openxmlformats.org/markup-compatibility/2006">
          <mc:Choice Requires="x14">
            <control shapeId="224938" r:id="rId1703" name="Check Box 1706">
              <controlPr defaultSize="0" autoFill="0" autoLine="0" autoPict="0">
                <anchor moveWithCells="1">
                  <from>
                    <xdr:col>29</xdr:col>
                    <xdr:colOff>25400</xdr:colOff>
                    <xdr:row>100</xdr:row>
                    <xdr:rowOff>139700</xdr:rowOff>
                  </from>
                  <to>
                    <xdr:col>29</xdr:col>
                    <xdr:colOff>330200</xdr:colOff>
                    <xdr:row>102</xdr:row>
                    <xdr:rowOff>25400</xdr:rowOff>
                  </to>
                </anchor>
              </controlPr>
            </control>
          </mc:Choice>
        </mc:AlternateContent>
        <mc:AlternateContent xmlns:mc="http://schemas.openxmlformats.org/markup-compatibility/2006">
          <mc:Choice Requires="x14">
            <control shapeId="224939" r:id="rId1704" name="Check Box 1707">
              <controlPr defaultSize="0" autoFill="0" autoLine="0" autoPict="0">
                <anchor moveWithCells="1">
                  <from>
                    <xdr:col>29</xdr:col>
                    <xdr:colOff>25400</xdr:colOff>
                    <xdr:row>101</xdr:row>
                    <xdr:rowOff>139700</xdr:rowOff>
                  </from>
                  <to>
                    <xdr:col>29</xdr:col>
                    <xdr:colOff>330200</xdr:colOff>
                    <xdr:row>103</xdr:row>
                    <xdr:rowOff>25400</xdr:rowOff>
                  </to>
                </anchor>
              </controlPr>
            </control>
          </mc:Choice>
        </mc:AlternateContent>
        <mc:AlternateContent xmlns:mc="http://schemas.openxmlformats.org/markup-compatibility/2006">
          <mc:Choice Requires="x14">
            <control shapeId="224940" r:id="rId1705" name="Check Box 1708">
              <controlPr defaultSize="0" autoFill="0" autoLine="0" autoPict="0">
                <anchor moveWithCells="1">
                  <from>
                    <xdr:col>30</xdr:col>
                    <xdr:colOff>25400</xdr:colOff>
                    <xdr:row>2</xdr:row>
                    <xdr:rowOff>152400</xdr:rowOff>
                  </from>
                  <to>
                    <xdr:col>30</xdr:col>
                    <xdr:colOff>330200</xdr:colOff>
                    <xdr:row>3</xdr:row>
                    <xdr:rowOff>152400</xdr:rowOff>
                  </to>
                </anchor>
              </controlPr>
            </control>
          </mc:Choice>
        </mc:AlternateContent>
        <mc:AlternateContent xmlns:mc="http://schemas.openxmlformats.org/markup-compatibility/2006">
          <mc:Choice Requires="x14">
            <control shapeId="224941" r:id="rId1706" name="Check Box 1709">
              <controlPr defaultSize="0" autoFill="0" autoLine="0" autoPict="0">
                <anchor moveWithCells="1">
                  <from>
                    <xdr:col>30</xdr:col>
                    <xdr:colOff>25400</xdr:colOff>
                    <xdr:row>3</xdr:row>
                    <xdr:rowOff>139700</xdr:rowOff>
                  </from>
                  <to>
                    <xdr:col>30</xdr:col>
                    <xdr:colOff>330200</xdr:colOff>
                    <xdr:row>5</xdr:row>
                    <xdr:rowOff>25400</xdr:rowOff>
                  </to>
                </anchor>
              </controlPr>
            </control>
          </mc:Choice>
        </mc:AlternateContent>
        <mc:AlternateContent xmlns:mc="http://schemas.openxmlformats.org/markup-compatibility/2006">
          <mc:Choice Requires="x14">
            <control shapeId="224942" r:id="rId1707" name="Check Box 1710">
              <controlPr defaultSize="0" autoFill="0" autoLine="0" autoPict="0">
                <anchor moveWithCells="1">
                  <from>
                    <xdr:col>30</xdr:col>
                    <xdr:colOff>25400</xdr:colOff>
                    <xdr:row>4</xdr:row>
                    <xdr:rowOff>139700</xdr:rowOff>
                  </from>
                  <to>
                    <xdr:col>30</xdr:col>
                    <xdr:colOff>330200</xdr:colOff>
                    <xdr:row>6</xdr:row>
                    <xdr:rowOff>25400</xdr:rowOff>
                  </to>
                </anchor>
              </controlPr>
            </control>
          </mc:Choice>
        </mc:AlternateContent>
        <mc:AlternateContent xmlns:mc="http://schemas.openxmlformats.org/markup-compatibility/2006">
          <mc:Choice Requires="x14">
            <control shapeId="224943" r:id="rId1708" name="Check Box 1711">
              <controlPr defaultSize="0" autoFill="0" autoLine="0" autoPict="0">
                <anchor moveWithCells="1">
                  <from>
                    <xdr:col>30</xdr:col>
                    <xdr:colOff>25400</xdr:colOff>
                    <xdr:row>5</xdr:row>
                    <xdr:rowOff>139700</xdr:rowOff>
                  </from>
                  <to>
                    <xdr:col>30</xdr:col>
                    <xdr:colOff>330200</xdr:colOff>
                    <xdr:row>7</xdr:row>
                    <xdr:rowOff>25400</xdr:rowOff>
                  </to>
                </anchor>
              </controlPr>
            </control>
          </mc:Choice>
        </mc:AlternateContent>
        <mc:AlternateContent xmlns:mc="http://schemas.openxmlformats.org/markup-compatibility/2006">
          <mc:Choice Requires="x14">
            <control shapeId="224944" r:id="rId1709" name="Check Box 1712">
              <controlPr defaultSize="0" autoFill="0" autoLine="0" autoPict="0">
                <anchor moveWithCells="1">
                  <from>
                    <xdr:col>30</xdr:col>
                    <xdr:colOff>25400</xdr:colOff>
                    <xdr:row>6</xdr:row>
                    <xdr:rowOff>139700</xdr:rowOff>
                  </from>
                  <to>
                    <xdr:col>30</xdr:col>
                    <xdr:colOff>330200</xdr:colOff>
                    <xdr:row>8</xdr:row>
                    <xdr:rowOff>25400</xdr:rowOff>
                  </to>
                </anchor>
              </controlPr>
            </control>
          </mc:Choice>
        </mc:AlternateContent>
        <mc:AlternateContent xmlns:mc="http://schemas.openxmlformats.org/markup-compatibility/2006">
          <mc:Choice Requires="x14">
            <control shapeId="224945" r:id="rId1710" name="Check Box 1713">
              <controlPr defaultSize="0" autoFill="0" autoLine="0" autoPict="0">
                <anchor moveWithCells="1">
                  <from>
                    <xdr:col>30</xdr:col>
                    <xdr:colOff>25400</xdr:colOff>
                    <xdr:row>7</xdr:row>
                    <xdr:rowOff>139700</xdr:rowOff>
                  </from>
                  <to>
                    <xdr:col>30</xdr:col>
                    <xdr:colOff>330200</xdr:colOff>
                    <xdr:row>9</xdr:row>
                    <xdr:rowOff>25400</xdr:rowOff>
                  </to>
                </anchor>
              </controlPr>
            </control>
          </mc:Choice>
        </mc:AlternateContent>
        <mc:AlternateContent xmlns:mc="http://schemas.openxmlformats.org/markup-compatibility/2006">
          <mc:Choice Requires="x14">
            <control shapeId="224946" r:id="rId1711" name="Check Box 1714">
              <controlPr defaultSize="0" autoFill="0" autoLine="0" autoPict="0">
                <anchor moveWithCells="1">
                  <from>
                    <xdr:col>30</xdr:col>
                    <xdr:colOff>25400</xdr:colOff>
                    <xdr:row>8</xdr:row>
                    <xdr:rowOff>139700</xdr:rowOff>
                  </from>
                  <to>
                    <xdr:col>30</xdr:col>
                    <xdr:colOff>330200</xdr:colOff>
                    <xdr:row>10</xdr:row>
                    <xdr:rowOff>25400</xdr:rowOff>
                  </to>
                </anchor>
              </controlPr>
            </control>
          </mc:Choice>
        </mc:AlternateContent>
        <mc:AlternateContent xmlns:mc="http://schemas.openxmlformats.org/markup-compatibility/2006">
          <mc:Choice Requires="x14">
            <control shapeId="224947" r:id="rId1712" name="Check Box 1715">
              <controlPr defaultSize="0" autoFill="0" autoLine="0" autoPict="0">
                <anchor moveWithCells="1">
                  <from>
                    <xdr:col>30</xdr:col>
                    <xdr:colOff>25400</xdr:colOff>
                    <xdr:row>9</xdr:row>
                    <xdr:rowOff>139700</xdr:rowOff>
                  </from>
                  <to>
                    <xdr:col>30</xdr:col>
                    <xdr:colOff>330200</xdr:colOff>
                    <xdr:row>11</xdr:row>
                    <xdr:rowOff>25400</xdr:rowOff>
                  </to>
                </anchor>
              </controlPr>
            </control>
          </mc:Choice>
        </mc:AlternateContent>
        <mc:AlternateContent xmlns:mc="http://schemas.openxmlformats.org/markup-compatibility/2006">
          <mc:Choice Requires="x14">
            <control shapeId="224948" r:id="rId1713" name="Check Box 1716">
              <controlPr defaultSize="0" autoFill="0" autoLine="0" autoPict="0">
                <anchor moveWithCells="1">
                  <from>
                    <xdr:col>30</xdr:col>
                    <xdr:colOff>25400</xdr:colOff>
                    <xdr:row>10</xdr:row>
                    <xdr:rowOff>139700</xdr:rowOff>
                  </from>
                  <to>
                    <xdr:col>30</xdr:col>
                    <xdr:colOff>330200</xdr:colOff>
                    <xdr:row>12</xdr:row>
                    <xdr:rowOff>25400</xdr:rowOff>
                  </to>
                </anchor>
              </controlPr>
            </control>
          </mc:Choice>
        </mc:AlternateContent>
        <mc:AlternateContent xmlns:mc="http://schemas.openxmlformats.org/markup-compatibility/2006">
          <mc:Choice Requires="x14">
            <control shapeId="224949" r:id="rId1714" name="Check Box 1717">
              <controlPr defaultSize="0" autoFill="0" autoLine="0" autoPict="0">
                <anchor moveWithCells="1">
                  <from>
                    <xdr:col>30</xdr:col>
                    <xdr:colOff>25400</xdr:colOff>
                    <xdr:row>11</xdr:row>
                    <xdr:rowOff>139700</xdr:rowOff>
                  </from>
                  <to>
                    <xdr:col>30</xdr:col>
                    <xdr:colOff>330200</xdr:colOff>
                    <xdr:row>13</xdr:row>
                    <xdr:rowOff>25400</xdr:rowOff>
                  </to>
                </anchor>
              </controlPr>
            </control>
          </mc:Choice>
        </mc:AlternateContent>
        <mc:AlternateContent xmlns:mc="http://schemas.openxmlformats.org/markup-compatibility/2006">
          <mc:Choice Requires="x14">
            <control shapeId="224950" r:id="rId1715" name="Check Box 1718">
              <controlPr defaultSize="0" autoFill="0" autoLine="0" autoPict="0">
                <anchor moveWithCells="1">
                  <from>
                    <xdr:col>30</xdr:col>
                    <xdr:colOff>25400</xdr:colOff>
                    <xdr:row>12</xdr:row>
                    <xdr:rowOff>139700</xdr:rowOff>
                  </from>
                  <to>
                    <xdr:col>30</xdr:col>
                    <xdr:colOff>330200</xdr:colOff>
                    <xdr:row>14</xdr:row>
                    <xdr:rowOff>25400</xdr:rowOff>
                  </to>
                </anchor>
              </controlPr>
            </control>
          </mc:Choice>
        </mc:AlternateContent>
        <mc:AlternateContent xmlns:mc="http://schemas.openxmlformats.org/markup-compatibility/2006">
          <mc:Choice Requires="x14">
            <control shapeId="224951" r:id="rId1716" name="Check Box 1719">
              <controlPr defaultSize="0" autoFill="0" autoLine="0" autoPict="0">
                <anchor moveWithCells="1">
                  <from>
                    <xdr:col>30</xdr:col>
                    <xdr:colOff>25400</xdr:colOff>
                    <xdr:row>13</xdr:row>
                    <xdr:rowOff>139700</xdr:rowOff>
                  </from>
                  <to>
                    <xdr:col>30</xdr:col>
                    <xdr:colOff>330200</xdr:colOff>
                    <xdr:row>15</xdr:row>
                    <xdr:rowOff>25400</xdr:rowOff>
                  </to>
                </anchor>
              </controlPr>
            </control>
          </mc:Choice>
        </mc:AlternateContent>
        <mc:AlternateContent xmlns:mc="http://schemas.openxmlformats.org/markup-compatibility/2006">
          <mc:Choice Requires="x14">
            <control shapeId="224952" r:id="rId1717" name="Check Box 1720">
              <controlPr defaultSize="0" autoFill="0" autoLine="0" autoPict="0">
                <anchor moveWithCells="1">
                  <from>
                    <xdr:col>30</xdr:col>
                    <xdr:colOff>25400</xdr:colOff>
                    <xdr:row>14</xdr:row>
                    <xdr:rowOff>139700</xdr:rowOff>
                  </from>
                  <to>
                    <xdr:col>30</xdr:col>
                    <xdr:colOff>330200</xdr:colOff>
                    <xdr:row>16</xdr:row>
                    <xdr:rowOff>25400</xdr:rowOff>
                  </to>
                </anchor>
              </controlPr>
            </control>
          </mc:Choice>
        </mc:AlternateContent>
        <mc:AlternateContent xmlns:mc="http://schemas.openxmlformats.org/markup-compatibility/2006">
          <mc:Choice Requires="x14">
            <control shapeId="224953" r:id="rId1718" name="Check Box 1721">
              <controlPr defaultSize="0" autoFill="0" autoLine="0" autoPict="0">
                <anchor moveWithCells="1">
                  <from>
                    <xdr:col>30</xdr:col>
                    <xdr:colOff>25400</xdr:colOff>
                    <xdr:row>15</xdr:row>
                    <xdr:rowOff>139700</xdr:rowOff>
                  </from>
                  <to>
                    <xdr:col>30</xdr:col>
                    <xdr:colOff>330200</xdr:colOff>
                    <xdr:row>17</xdr:row>
                    <xdr:rowOff>25400</xdr:rowOff>
                  </to>
                </anchor>
              </controlPr>
            </control>
          </mc:Choice>
        </mc:AlternateContent>
        <mc:AlternateContent xmlns:mc="http://schemas.openxmlformats.org/markup-compatibility/2006">
          <mc:Choice Requires="x14">
            <control shapeId="224954" r:id="rId1719" name="Check Box 1722">
              <controlPr defaultSize="0" autoFill="0" autoLine="0" autoPict="0">
                <anchor moveWithCells="1">
                  <from>
                    <xdr:col>30</xdr:col>
                    <xdr:colOff>25400</xdr:colOff>
                    <xdr:row>16</xdr:row>
                    <xdr:rowOff>139700</xdr:rowOff>
                  </from>
                  <to>
                    <xdr:col>30</xdr:col>
                    <xdr:colOff>330200</xdr:colOff>
                    <xdr:row>18</xdr:row>
                    <xdr:rowOff>25400</xdr:rowOff>
                  </to>
                </anchor>
              </controlPr>
            </control>
          </mc:Choice>
        </mc:AlternateContent>
        <mc:AlternateContent xmlns:mc="http://schemas.openxmlformats.org/markup-compatibility/2006">
          <mc:Choice Requires="x14">
            <control shapeId="224955" r:id="rId1720" name="Check Box 1723">
              <controlPr defaultSize="0" autoFill="0" autoLine="0" autoPict="0">
                <anchor moveWithCells="1">
                  <from>
                    <xdr:col>30</xdr:col>
                    <xdr:colOff>25400</xdr:colOff>
                    <xdr:row>17</xdr:row>
                    <xdr:rowOff>139700</xdr:rowOff>
                  </from>
                  <to>
                    <xdr:col>30</xdr:col>
                    <xdr:colOff>330200</xdr:colOff>
                    <xdr:row>19</xdr:row>
                    <xdr:rowOff>25400</xdr:rowOff>
                  </to>
                </anchor>
              </controlPr>
            </control>
          </mc:Choice>
        </mc:AlternateContent>
        <mc:AlternateContent xmlns:mc="http://schemas.openxmlformats.org/markup-compatibility/2006">
          <mc:Choice Requires="x14">
            <control shapeId="224956" r:id="rId1721" name="Check Box 1724">
              <controlPr defaultSize="0" autoFill="0" autoLine="0" autoPict="0">
                <anchor moveWithCells="1">
                  <from>
                    <xdr:col>30</xdr:col>
                    <xdr:colOff>25400</xdr:colOff>
                    <xdr:row>18</xdr:row>
                    <xdr:rowOff>139700</xdr:rowOff>
                  </from>
                  <to>
                    <xdr:col>30</xdr:col>
                    <xdr:colOff>330200</xdr:colOff>
                    <xdr:row>20</xdr:row>
                    <xdr:rowOff>25400</xdr:rowOff>
                  </to>
                </anchor>
              </controlPr>
            </control>
          </mc:Choice>
        </mc:AlternateContent>
        <mc:AlternateContent xmlns:mc="http://schemas.openxmlformats.org/markup-compatibility/2006">
          <mc:Choice Requires="x14">
            <control shapeId="224957" r:id="rId1722" name="Check Box 1725">
              <controlPr defaultSize="0" autoFill="0" autoLine="0" autoPict="0">
                <anchor moveWithCells="1">
                  <from>
                    <xdr:col>30</xdr:col>
                    <xdr:colOff>25400</xdr:colOff>
                    <xdr:row>19</xdr:row>
                    <xdr:rowOff>139700</xdr:rowOff>
                  </from>
                  <to>
                    <xdr:col>30</xdr:col>
                    <xdr:colOff>330200</xdr:colOff>
                    <xdr:row>21</xdr:row>
                    <xdr:rowOff>25400</xdr:rowOff>
                  </to>
                </anchor>
              </controlPr>
            </control>
          </mc:Choice>
        </mc:AlternateContent>
        <mc:AlternateContent xmlns:mc="http://schemas.openxmlformats.org/markup-compatibility/2006">
          <mc:Choice Requires="x14">
            <control shapeId="224958" r:id="rId1723" name="Check Box 1726">
              <controlPr defaultSize="0" autoFill="0" autoLine="0" autoPict="0">
                <anchor moveWithCells="1">
                  <from>
                    <xdr:col>30</xdr:col>
                    <xdr:colOff>25400</xdr:colOff>
                    <xdr:row>20</xdr:row>
                    <xdr:rowOff>139700</xdr:rowOff>
                  </from>
                  <to>
                    <xdr:col>30</xdr:col>
                    <xdr:colOff>330200</xdr:colOff>
                    <xdr:row>22</xdr:row>
                    <xdr:rowOff>25400</xdr:rowOff>
                  </to>
                </anchor>
              </controlPr>
            </control>
          </mc:Choice>
        </mc:AlternateContent>
        <mc:AlternateContent xmlns:mc="http://schemas.openxmlformats.org/markup-compatibility/2006">
          <mc:Choice Requires="x14">
            <control shapeId="224959" r:id="rId1724" name="Check Box 1727">
              <controlPr defaultSize="0" autoFill="0" autoLine="0" autoPict="0">
                <anchor moveWithCells="1">
                  <from>
                    <xdr:col>30</xdr:col>
                    <xdr:colOff>25400</xdr:colOff>
                    <xdr:row>21</xdr:row>
                    <xdr:rowOff>139700</xdr:rowOff>
                  </from>
                  <to>
                    <xdr:col>30</xdr:col>
                    <xdr:colOff>330200</xdr:colOff>
                    <xdr:row>23</xdr:row>
                    <xdr:rowOff>25400</xdr:rowOff>
                  </to>
                </anchor>
              </controlPr>
            </control>
          </mc:Choice>
        </mc:AlternateContent>
        <mc:AlternateContent xmlns:mc="http://schemas.openxmlformats.org/markup-compatibility/2006">
          <mc:Choice Requires="x14">
            <control shapeId="224960" r:id="rId1725" name="Check Box 1728">
              <controlPr defaultSize="0" autoFill="0" autoLine="0" autoPict="0">
                <anchor moveWithCells="1">
                  <from>
                    <xdr:col>30</xdr:col>
                    <xdr:colOff>25400</xdr:colOff>
                    <xdr:row>22</xdr:row>
                    <xdr:rowOff>139700</xdr:rowOff>
                  </from>
                  <to>
                    <xdr:col>30</xdr:col>
                    <xdr:colOff>330200</xdr:colOff>
                    <xdr:row>24</xdr:row>
                    <xdr:rowOff>25400</xdr:rowOff>
                  </to>
                </anchor>
              </controlPr>
            </control>
          </mc:Choice>
        </mc:AlternateContent>
        <mc:AlternateContent xmlns:mc="http://schemas.openxmlformats.org/markup-compatibility/2006">
          <mc:Choice Requires="x14">
            <control shapeId="224961" r:id="rId1726" name="Check Box 1729">
              <controlPr defaultSize="0" autoFill="0" autoLine="0" autoPict="0">
                <anchor moveWithCells="1">
                  <from>
                    <xdr:col>30</xdr:col>
                    <xdr:colOff>25400</xdr:colOff>
                    <xdr:row>23</xdr:row>
                    <xdr:rowOff>139700</xdr:rowOff>
                  </from>
                  <to>
                    <xdr:col>30</xdr:col>
                    <xdr:colOff>330200</xdr:colOff>
                    <xdr:row>25</xdr:row>
                    <xdr:rowOff>25400</xdr:rowOff>
                  </to>
                </anchor>
              </controlPr>
            </control>
          </mc:Choice>
        </mc:AlternateContent>
        <mc:AlternateContent xmlns:mc="http://schemas.openxmlformats.org/markup-compatibility/2006">
          <mc:Choice Requires="x14">
            <control shapeId="224962" r:id="rId1727" name="Check Box 1730">
              <controlPr defaultSize="0" autoFill="0" autoLine="0" autoPict="0">
                <anchor moveWithCells="1">
                  <from>
                    <xdr:col>30</xdr:col>
                    <xdr:colOff>25400</xdr:colOff>
                    <xdr:row>24</xdr:row>
                    <xdr:rowOff>139700</xdr:rowOff>
                  </from>
                  <to>
                    <xdr:col>30</xdr:col>
                    <xdr:colOff>330200</xdr:colOff>
                    <xdr:row>26</xdr:row>
                    <xdr:rowOff>25400</xdr:rowOff>
                  </to>
                </anchor>
              </controlPr>
            </control>
          </mc:Choice>
        </mc:AlternateContent>
        <mc:AlternateContent xmlns:mc="http://schemas.openxmlformats.org/markup-compatibility/2006">
          <mc:Choice Requires="x14">
            <control shapeId="224963" r:id="rId1728" name="Check Box 1731">
              <controlPr defaultSize="0" autoFill="0" autoLine="0" autoPict="0">
                <anchor moveWithCells="1">
                  <from>
                    <xdr:col>30</xdr:col>
                    <xdr:colOff>25400</xdr:colOff>
                    <xdr:row>25</xdr:row>
                    <xdr:rowOff>139700</xdr:rowOff>
                  </from>
                  <to>
                    <xdr:col>30</xdr:col>
                    <xdr:colOff>330200</xdr:colOff>
                    <xdr:row>27</xdr:row>
                    <xdr:rowOff>25400</xdr:rowOff>
                  </to>
                </anchor>
              </controlPr>
            </control>
          </mc:Choice>
        </mc:AlternateContent>
        <mc:AlternateContent xmlns:mc="http://schemas.openxmlformats.org/markup-compatibility/2006">
          <mc:Choice Requires="x14">
            <control shapeId="224964" r:id="rId1729" name="Check Box 1732">
              <controlPr defaultSize="0" autoFill="0" autoLine="0" autoPict="0">
                <anchor moveWithCells="1">
                  <from>
                    <xdr:col>30</xdr:col>
                    <xdr:colOff>25400</xdr:colOff>
                    <xdr:row>26</xdr:row>
                    <xdr:rowOff>139700</xdr:rowOff>
                  </from>
                  <to>
                    <xdr:col>30</xdr:col>
                    <xdr:colOff>330200</xdr:colOff>
                    <xdr:row>28</xdr:row>
                    <xdr:rowOff>25400</xdr:rowOff>
                  </to>
                </anchor>
              </controlPr>
            </control>
          </mc:Choice>
        </mc:AlternateContent>
        <mc:AlternateContent xmlns:mc="http://schemas.openxmlformats.org/markup-compatibility/2006">
          <mc:Choice Requires="x14">
            <control shapeId="224965" r:id="rId1730" name="Check Box 1733">
              <controlPr defaultSize="0" autoFill="0" autoLine="0" autoPict="0">
                <anchor moveWithCells="1">
                  <from>
                    <xdr:col>30</xdr:col>
                    <xdr:colOff>25400</xdr:colOff>
                    <xdr:row>27</xdr:row>
                    <xdr:rowOff>139700</xdr:rowOff>
                  </from>
                  <to>
                    <xdr:col>30</xdr:col>
                    <xdr:colOff>330200</xdr:colOff>
                    <xdr:row>29</xdr:row>
                    <xdr:rowOff>25400</xdr:rowOff>
                  </to>
                </anchor>
              </controlPr>
            </control>
          </mc:Choice>
        </mc:AlternateContent>
        <mc:AlternateContent xmlns:mc="http://schemas.openxmlformats.org/markup-compatibility/2006">
          <mc:Choice Requires="x14">
            <control shapeId="224966" r:id="rId1731" name="Check Box 1734">
              <controlPr defaultSize="0" autoFill="0" autoLine="0" autoPict="0">
                <anchor moveWithCells="1">
                  <from>
                    <xdr:col>30</xdr:col>
                    <xdr:colOff>25400</xdr:colOff>
                    <xdr:row>28</xdr:row>
                    <xdr:rowOff>139700</xdr:rowOff>
                  </from>
                  <to>
                    <xdr:col>30</xdr:col>
                    <xdr:colOff>330200</xdr:colOff>
                    <xdr:row>30</xdr:row>
                    <xdr:rowOff>25400</xdr:rowOff>
                  </to>
                </anchor>
              </controlPr>
            </control>
          </mc:Choice>
        </mc:AlternateContent>
        <mc:AlternateContent xmlns:mc="http://schemas.openxmlformats.org/markup-compatibility/2006">
          <mc:Choice Requires="x14">
            <control shapeId="224967" r:id="rId1732" name="Check Box 1735">
              <controlPr defaultSize="0" autoFill="0" autoLine="0" autoPict="0">
                <anchor moveWithCells="1">
                  <from>
                    <xdr:col>30</xdr:col>
                    <xdr:colOff>25400</xdr:colOff>
                    <xdr:row>29</xdr:row>
                    <xdr:rowOff>139700</xdr:rowOff>
                  </from>
                  <to>
                    <xdr:col>30</xdr:col>
                    <xdr:colOff>330200</xdr:colOff>
                    <xdr:row>31</xdr:row>
                    <xdr:rowOff>25400</xdr:rowOff>
                  </to>
                </anchor>
              </controlPr>
            </control>
          </mc:Choice>
        </mc:AlternateContent>
        <mc:AlternateContent xmlns:mc="http://schemas.openxmlformats.org/markup-compatibility/2006">
          <mc:Choice Requires="x14">
            <control shapeId="224968" r:id="rId1733" name="Check Box 1736">
              <controlPr defaultSize="0" autoFill="0" autoLine="0" autoPict="0">
                <anchor moveWithCells="1">
                  <from>
                    <xdr:col>30</xdr:col>
                    <xdr:colOff>25400</xdr:colOff>
                    <xdr:row>30</xdr:row>
                    <xdr:rowOff>139700</xdr:rowOff>
                  </from>
                  <to>
                    <xdr:col>30</xdr:col>
                    <xdr:colOff>330200</xdr:colOff>
                    <xdr:row>32</xdr:row>
                    <xdr:rowOff>25400</xdr:rowOff>
                  </to>
                </anchor>
              </controlPr>
            </control>
          </mc:Choice>
        </mc:AlternateContent>
        <mc:AlternateContent xmlns:mc="http://schemas.openxmlformats.org/markup-compatibility/2006">
          <mc:Choice Requires="x14">
            <control shapeId="224969" r:id="rId1734" name="Check Box 1737">
              <controlPr defaultSize="0" autoFill="0" autoLine="0" autoPict="0">
                <anchor moveWithCells="1">
                  <from>
                    <xdr:col>30</xdr:col>
                    <xdr:colOff>25400</xdr:colOff>
                    <xdr:row>31</xdr:row>
                    <xdr:rowOff>139700</xdr:rowOff>
                  </from>
                  <to>
                    <xdr:col>30</xdr:col>
                    <xdr:colOff>330200</xdr:colOff>
                    <xdr:row>33</xdr:row>
                    <xdr:rowOff>25400</xdr:rowOff>
                  </to>
                </anchor>
              </controlPr>
            </control>
          </mc:Choice>
        </mc:AlternateContent>
        <mc:AlternateContent xmlns:mc="http://schemas.openxmlformats.org/markup-compatibility/2006">
          <mc:Choice Requires="x14">
            <control shapeId="224970" r:id="rId1735" name="Check Box 1738">
              <controlPr defaultSize="0" autoFill="0" autoLine="0" autoPict="0">
                <anchor moveWithCells="1">
                  <from>
                    <xdr:col>30</xdr:col>
                    <xdr:colOff>25400</xdr:colOff>
                    <xdr:row>32</xdr:row>
                    <xdr:rowOff>139700</xdr:rowOff>
                  </from>
                  <to>
                    <xdr:col>30</xdr:col>
                    <xdr:colOff>330200</xdr:colOff>
                    <xdr:row>34</xdr:row>
                    <xdr:rowOff>25400</xdr:rowOff>
                  </to>
                </anchor>
              </controlPr>
            </control>
          </mc:Choice>
        </mc:AlternateContent>
        <mc:AlternateContent xmlns:mc="http://schemas.openxmlformats.org/markup-compatibility/2006">
          <mc:Choice Requires="x14">
            <control shapeId="224971" r:id="rId1736" name="Check Box 1739">
              <controlPr defaultSize="0" autoFill="0" autoLine="0" autoPict="0">
                <anchor moveWithCells="1">
                  <from>
                    <xdr:col>30</xdr:col>
                    <xdr:colOff>25400</xdr:colOff>
                    <xdr:row>33</xdr:row>
                    <xdr:rowOff>139700</xdr:rowOff>
                  </from>
                  <to>
                    <xdr:col>30</xdr:col>
                    <xdr:colOff>330200</xdr:colOff>
                    <xdr:row>35</xdr:row>
                    <xdr:rowOff>25400</xdr:rowOff>
                  </to>
                </anchor>
              </controlPr>
            </control>
          </mc:Choice>
        </mc:AlternateContent>
        <mc:AlternateContent xmlns:mc="http://schemas.openxmlformats.org/markup-compatibility/2006">
          <mc:Choice Requires="x14">
            <control shapeId="224972" r:id="rId1737" name="Check Box 1740">
              <controlPr defaultSize="0" autoFill="0" autoLine="0" autoPict="0">
                <anchor moveWithCells="1">
                  <from>
                    <xdr:col>30</xdr:col>
                    <xdr:colOff>25400</xdr:colOff>
                    <xdr:row>34</xdr:row>
                    <xdr:rowOff>139700</xdr:rowOff>
                  </from>
                  <to>
                    <xdr:col>30</xdr:col>
                    <xdr:colOff>330200</xdr:colOff>
                    <xdr:row>36</xdr:row>
                    <xdr:rowOff>25400</xdr:rowOff>
                  </to>
                </anchor>
              </controlPr>
            </control>
          </mc:Choice>
        </mc:AlternateContent>
        <mc:AlternateContent xmlns:mc="http://schemas.openxmlformats.org/markup-compatibility/2006">
          <mc:Choice Requires="x14">
            <control shapeId="224973" r:id="rId1738" name="Check Box 1741">
              <controlPr defaultSize="0" autoFill="0" autoLine="0" autoPict="0">
                <anchor moveWithCells="1">
                  <from>
                    <xdr:col>30</xdr:col>
                    <xdr:colOff>25400</xdr:colOff>
                    <xdr:row>35</xdr:row>
                    <xdr:rowOff>139700</xdr:rowOff>
                  </from>
                  <to>
                    <xdr:col>30</xdr:col>
                    <xdr:colOff>330200</xdr:colOff>
                    <xdr:row>37</xdr:row>
                    <xdr:rowOff>25400</xdr:rowOff>
                  </to>
                </anchor>
              </controlPr>
            </control>
          </mc:Choice>
        </mc:AlternateContent>
        <mc:AlternateContent xmlns:mc="http://schemas.openxmlformats.org/markup-compatibility/2006">
          <mc:Choice Requires="x14">
            <control shapeId="224974" r:id="rId1739" name="Check Box 1742">
              <controlPr defaultSize="0" autoFill="0" autoLine="0" autoPict="0">
                <anchor moveWithCells="1">
                  <from>
                    <xdr:col>30</xdr:col>
                    <xdr:colOff>25400</xdr:colOff>
                    <xdr:row>36</xdr:row>
                    <xdr:rowOff>139700</xdr:rowOff>
                  </from>
                  <to>
                    <xdr:col>30</xdr:col>
                    <xdr:colOff>330200</xdr:colOff>
                    <xdr:row>38</xdr:row>
                    <xdr:rowOff>25400</xdr:rowOff>
                  </to>
                </anchor>
              </controlPr>
            </control>
          </mc:Choice>
        </mc:AlternateContent>
        <mc:AlternateContent xmlns:mc="http://schemas.openxmlformats.org/markup-compatibility/2006">
          <mc:Choice Requires="x14">
            <control shapeId="224975" r:id="rId1740" name="Check Box 1743">
              <controlPr defaultSize="0" autoFill="0" autoLine="0" autoPict="0">
                <anchor moveWithCells="1">
                  <from>
                    <xdr:col>30</xdr:col>
                    <xdr:colOff>25400</xdr:colOff>
                    <xdr:row>37</xdr:row>
                    <xdr:rowOff>139700</xdr:rowOff>
                  </from>
                  <to>
                    <xdr:col>30</xdr:col>
                    <xdr:colOff>330200</xdr:colOff>
                    <xdr:row>39</xdr:row>
                    <xdr:rowOff>25400</xdr:rowOff>
                  </to>
                </anchor>
              </controlPr>
            </control>
          </mc:Choice>
        </mc:AlternateContent>
        <mc:AlternateContent xmlns:mc="http://schemas.openxmlformats.org/markup-compatibility/2006">
          <mc:Choice Requires="x14">
            <control shapeId="224976" r:id="rId1741" name="Check Box 1744">
              <controlPr defaultSize="0" autoFill="0" autoLine="0" autoPict="0">
                <anchor moveWithCells="1">
                  <from>
                    <xdr:col>30</xdr:col>
                    <xdr:colOff>25400</xdr:colOff>
                    <xdr:row>38</xdr:row>
                    <xdr:rowOff>139700</xdr:rowOff>
                  </from>
                  <to>
                    <xdr:col>30</xdr:col>
                    <xdr:colOff>330200</xdr:colOff>
                    <xdr:row>40</xdr:row>
                    <xdr:rowOff>25400</xdr:rowOff>
                  </to>
                </anchor>
              </controlPr>
            </control>
          </mc:Choice>
        </mc:AlternateContent>
        <mc:AlternateContent xmlns:mc="http://schemas.openxmlformats.org/markup-compatibility/2006">
          <mc:Choice Requires="x14">
            <control shapeId="224977" r:id="rId1742" name="Check Box 1745">
              <controlPr defaultSize="0" autoFill="0" autoLine="0" autoPict="0">
                <anchor moveWithCells="1">
                  <from>
                    <xdr:col>30</xdr:col>
                    <xdr:colOff>25400</xdr:colOff>
                    <xdr:row>39</xdr:row>
                    <xdr:rowOff>139700</xdr:rowOff>
                  </from>
                  <to>
                    <xdr:col>30</xdr:col>
                    <xdr:colOff>330200</xdr:colOff>
                    <xdr:row>41</xdr:row>
                    <xdr:rowOff>25400</xdr:rowOff>
                  </to>
                </anchor>
              </controlPr>
            </control>
          </mc:Choice>
        </mc:AlternateContent>
        <mc:AlternateContent xmlns:mc="http://schemas.openxmlformats.org/markup-compatibility/2006">
          <mc:Choice Requires="x14">
            <control shapeId="224978" r:id="rId1743" name="Check Box 1746">
              <controlPr defaultSize="0" autoFill="0" autoLine="0" autoPict="0">
                <anchor moveWithCells="1">
                  <from>
                    <xdr:col>30</xdr:col>
                    <xdr:colOff>25400</xdr:colOff>
                    <xdr:row>40</xdr:row>
                    <xdr:rowOff>139700</xdr:rowOff>
                  </from>
                  <to>
                    <xdr:col>30</xdr:col>
                    <xdr:colOff>330200</xdr:colOff>
                    <xdr:row>42</xdr:row>
                    <xdr:rowOff>25400</xdr:rowOff>
                  </to>
                </anchor>
              </controlPr>
            </control>
          </mc:Choice>
        </mc:AlternateContent>
        <mc:AlternateContent xmlns:mc="http://schemas.openxmlformats.org/markup-compatibility/2006">
          <mc:Choice Requires="x14">
            <control shapeId="224979" r:id="rId1744" name="Check Box 1747">
              <controlPr defaultSize="0" autoFill="0" autoLine="0" autoPict="0">
                <anchor moveWithCells="1">
                  <from>
                    <xdr:col>30</xdr:col>
                    <xdr:colOff>25400</xdr:colOff>
                    <xdr:row>41</xdr:row>
                    <xdr:rowOff>139700</xdr:rowOff>
                  </from>
                  <to>
                    <xdr:col>30</xdr:col>
                    <xdr:colOff>330200</xdr:colOff>
                    <xdr:row>43</xdr:row>
                    <xdr:rowOff>25400</xdr:rowOff>
                  </to>
                </anchor>
              </controlPr>
            </control>
          </mc:Choice>
        </mc:AlternateContent>
        <mc:AlternateContent xmlns:mc="http://schemas.openxmlformats.org/markup-compatibility/2006">
          <mc:Choice Requires="x14">
            <control shapeId="224980" r:id="rId1745" name="Check Box 1748">
              <controlPr defaultSize="0" autoFill="0" autoLine="0" autoPict="0">
                <anchor moveWithCells="1">
                  <from>
                    <xdr:col>30</xdr:col>
                    <xdr:colOff>25400</xdr:colOff>
                    <xdr:row>42</xdr:row>
                    <xdr:rowOff>139700</xdr:rowOff>
                  </from>
                  <to>
                    <xdr:col>30</xdr:col>
                    <xdr:colOff>330200</xdr:colOff>
                    <xdr:row>44</xdr:row>
                    <xdr:rowOff>25400</xdr:rowOff>
                  </to>
                </anchor>
              </controlPr>
            </control>
          </mc:Choice>
        </mc:AlternateContent>
        <mc:AlternateContent xmlns:mc="http://schemas.openxmlformats.org/markup-compatibility/2006">
          <mc:Choice Requires="x14">
            <control shapeId="224981" r:id="rId1746" name="Check Box 1749">
              <controlPr defaultSize="0" autoFill="0" autoLine="0" autoPict="0">
                <anchor moveWithCells="1">
                  <from>
                    <xdr:col>30</xdr:col>
                    <xdr:colOff>25400</xdr:colOff>
                    <xdr:row>43</xdr:row>
                    <xdr:rowOff>139700</xdr:rowOff>
                  </from>
                  <to>
                    <xdr:col>30</xdr:col>
                    <xdr:colOff>330200</xdr:colOff>
                    <xdr:row>45</xdr:row>
                    <xdr:rowOff>25400</xdr:rowOff>
                  </to>
                </anchor>
              </controlPr>
            </control>
          </mc:Choice>
        </mc:AlternateContent>
        <mc:AlternateContent xmlns:mc="http://schemas.openxmlformats.org/markup-compatibility/2006">
          <mc:Choice Requires="x14">
            <control shapeId="224982" r:id="rId1747" name="Check Box 1750">
              <controlPr defaultSize="0" autoFill="0" autoLine="0" autoPict="0">
                <anchor moveWithCells="1">
                  <from>
                    <xdr:col>30</xdr:col>
                    <xdr:colOff>25400</xdr:colOff>
                    <xdr:row>44</xdr:row>
                    <xdr:rowOff>139700</xdr:rowOff>
                  </from>
                  <to>
                    <xdr:col>30</xdr:col>
                    <xdr:colOff>330200</xdr:colOff>
                    <xdr:row>46</xdr:row>
                    <xdr:rowOff>25400</xdr:rowOff>
                  </to>
                </anchor>
              </controlPr>
            </control>
          </mc:Choice>
        </mc:AlternateContent>
        <mc:AlternateContent xmlns:mc="http://schemas.openxmlformats.org/markup-compatibility/2006">
          <mc:Choice Requires="x14">
            <control shapeId="224983" r:id="rId1748" name="Check Box 1751">
              <controlPr defaultSize="0" autoFill="0" autoLine="0" autoPict="0">
                <anchor moveWithCells="1">
                  <from>
                    <xdr:col>30</xdr:col>
                    <xdr:colOff>25400</xdr:colOff>
                    <xdr:row>45</xdr:row>
                    <xdr:rowOff>139700</xdr:rowOff>
                  </from>
                  <to>
                    <xdr:col>30</xdr:col>
                    <xdr:colOff>330200</xdr:colOff>
                    <xdr:row>47</xdr:row>
                    <xdr:rowOff>25400</xdr:rowOff>
                  </to>
                </anchor>
              </controlPr>
            </control>
          </mc:Choice>
        </mc:AlternateContent>
        <mc:AlternateContent xmlns:mc="http://schemas.openxmlformats.org/markup-compatibility/2006">
          <mc:Choice Requires="x14">
            <control shapeId="224984" r:id="rId1749" name="Check Box 1752">
              <controlPr defaultSize="0" autoFill="0" autoLine="0" autoPict="0">
                <anchor moveWithCells="1">
                  <from>
                    <xdr:col>30</xdr:col>
                    <xdr:colOff>25400</xdr:colOff>
                    <xdr:row>46</xdr:row>
                    <xdr:rowOff>139700</xdr:rowOff>
                  </from>
                  <to>
                    <xdr:col>30</xdr:col>
                    <xdr:colOff>330200</xdr:colOff>
                    <xdr:row>48</xdr:row>
                    <xdr:rowOff>25400</xdr:rowOff>
                  </to>
                </anchor>
              </controlPr>
            </control>
          </mc:Choice>
        </mc:AlternateContent>
        <mc:AlternateContent xmlns:mc="http://schemas.openxmlformats.org/markup-compatibility/2006">
          <mc:Choice Requires="x14">
            <control shapeId="224985" r:id="rId1750" name="Check Box 1753">
              <controlPr defaultSize="0" autoFill="0" autoLine="0" autoPict="0">
                <anchor moveWithCells="1">
                  <from>
                    <xdr:col>30</xdr:col>
                    <xdr:colOff>25400</xdr:colOff>
                    <xdr:row>47</xdr:row>
                    <xdr:rowOff>139700</xdr:rowOff>
                  </from>
                  <to>
                    <xdr:col>30</xdr:col>
                    <xdr:colOff>330200</xdr:colOff>
                    <xdr:row>49</xdr:row>
                    <xdr:rowOff>25400</xdr:rowOff>
                  </to>
                </anchor>
              </controlPr>
            </control>
          </mc:Choice>
        </mc:AlternateContent>
        <mc:AlternateContent xmlns:mc="http://schemas.openxmlformats.org/markup-compatibility/2006">
          <mc:Choice Requires="x14">
            <control shapeId="224986" r:id="rId1751" name="Check Box 1754">
              <controlPr defaultSize="0" autoFill="0" autoLine="0" autoPict="0">
                <anchor moveWithCells="1">
                  <from>
                    <xdr:col>30</xdr:col>
                    <xdr:colOff>25400</xdr:colOff>
                    <xdr:row>48</xdr:row>
                    <xdr:rowOff>139700</xdr:rowOff>
                  </from>
                  <to>
                    <xdr:col>30</xdr:col>
                    <xdr:colOff>330200</xdr:colOff>
                    <xdr:row>50</xdr:row>
                    <xdr:rowOff>25400</xdr:rowOff>
                  </to>
                </anchor>
              </controlPr>
            </control>
          </mc:Choice>
        </mc:AlternateContent>
        <mc:AlternateContent xmlns:mc="http://schemas.openxmlformats.org/markup-compatibility/2006">
          <mc:Choice Requires="x14">
            <control shapeId="224987" r:id="rId1752" name="Check Box 1755">
              <controlPr defaultSize="0" autoFill="0" autoLine="0" autoPict="0">
                <anchor moveWithCells="1">
                  <from>
                    <xdr:col>30</xdr:col>
                    <xdr:colOff>25400</xdr:colOff>
                    <xdr:row>49</xdr:row>
                    <xdr:rowOff>139700</xdr:rowOff>
                  </from>
                  <to>
                    <xdr:col>30</xdr:col>
                    <xdr:colOff>330200</xdr:colOff>
                    <xdr:row>51</xdr:row>
                    <xdr:rowOff>25400</xdr:rowOff>
                  </to>
                </anchor>
              </controlPr>
            </control>
          </mc:Choice>
        </mc:AlternateContent>
        <mc:AlternateContent xmlns:mc="http://schemas.openxmlformats.org/markup-compatibility/2006">
          <mc:Choice Requires="x14">
            <control shapeId="224988" r:id="rId1753" name="Check Box 1756">
              <controlPr defaultSize="0" autoFill="0" autoLine="0" autoPict="0">
                <anchor moveWithCells="1">
                  <from>
                    <xdr:col>30</xdr:col>
                    <xdr:colOff>25400</xdr:colOff>
                    <xdr:row>50</xdr:row>
                    <xdr:rowOff>139700</xdr:rowOff>
                  </from>
                  <to>
                    <xdr:col>30</xdr:col>
                    <xdr:colOff>330200</xdr:colOff>
                    <xdr:row>52</xdr:row>
                    <xdr:rowOff>25400</xdr:rowOff>
                  </to>
                </anchor>
              </controlPr>
            </control>
          </mc:Choice>
        </mc:AlternateContent>
        <mc:AlternateContent xmlns:mc="http://schemas.openxmlformats.org/markup-compatibility/2006">
          <mc:Choice Requires="x14">
            <control shapeId="224989" r:id="rId1754" name="Check Box 1757">
              <controlPr defaultSize="0" autoFill="0" autoLine="0" autoPict="0">
                <anchor moveWithCells="1">
                  <from>
                    <xdr:col>30</xdr:col>
                    <xdr:colOff>25400</xdr:colOff>
                    <xdr:row>51</xdr:row>
                    <xdr:rowOff>139700</xdr:rowOff>
                  </from>
                  <to>
                    <xdr:col>30</xdr:col>
                    <xdr:colOff>330200</xdr:colOff>
                    <xdr:row>53</xdr:row>
                    <xdr:rowOff>25400</xdr:rowOff>
                  </to>
                </anchor>
              </controlPr>
            </control>
          </mc:Choice>
        </mc:AlternateContent>
        <mc:AlternateContent xmlns:mc="http://schemas.openxmlformats.org/markup-compatibility/2006">
          <mc:Choice Requires="x14">
            <control shapeId="224990" r:id="rId1755" name="Check Box 1758">
              <controlPr defaultSize="0" autoFill="0" autoLine="0" autoPict="0">
                <anchor moveWithCells="1">
                  <from>
                    <xdr:col>30</xdr:col>
                    <xdr:colOff>25400</xdr:colOff>
                    <xdr:row>52</xdr:row>
                    <xdr:rowOff>139700</xdr:rowOff>
                  </from>
                  <to>
                    <xdr:col>30</xdr:col>
                    <xdr:colOff>330200</xdr:colOff>
                    <xdr:row>54</xdr:row>
                    <xdr:rowOff>25400</xdr:rowOff>
                  </to>
                </anchor>
              </controlPr>
            </control>
          </mc:Choice>
        </mc:AlternateContent>
        <mc:AlternateContent xmlns:mc="http://schemas.openxmlformats.org/markup-compatibility/2006">
          <mc:Choice Requires="x14">
            <control shapeId="224991" r:id="rId1756" name="Check Box 1759">
              <controlPr defaultSize="0" autoFill="0" autoLine="0" autoPict="0">
                <anchor moveWithCells="1">
                  <from>
                    <xdr:col>30</xdr:col>
                    <xdr:colOff>25400</xdr:colOff>
                    <xdr:row>53</xdr:row>
                    <xdr:rowOff>139700</xdr:rowOff>
                  </from>
                  <to>
                    <xdr:col>30</xdr:col>
                    <xdr:colOff>330200</xdr:colOff>
                    <xdr:row>55</xdr:row>
                    <xdr:rowOff>25400</xdr:rowOff>
                  </to>
                </anchor>
              </controlPr>
            </control>
          </mc:Choice>
        </mc:AlternateContent>
        <mc:AlternateContent xmlns:mc="http://schemas.openxmlformats.org/markup-compatibility/2006">
          <mc:Choice Requires="x14">
            <control shapeId="224992" r:id="rId1757" name="Check Box 1760">
              <controlPr defaultSize="0" autoFill="0" autoLine="0" autoPict="0">
                <anchor moveWithCells="1">
                  <from>
                    <xdr:col>30</xdr:col>
                    <xdr:colOff>25400</xdr:colOff>
                    <xdr:row>54</xdr:row>
                    <xdr:rowOff>139700</xdr:rowOff>
                  </from>
                  <to>
                    <xdr:col>30</xdr:col>
                    <xdr:colOff>330200</xdr:colOff>
                    <xdr:row>56</xdr:row>
                    <xdr:rowOff>25400</xdr:rowOff>
                  </to>
                </anchor>
              </controlPr>
            </control>
          </mc:Choice>
        </mc:AlternateContent>
        <mc:AlternateContent xmlns:mc="http://schemas.openxmlformats.org/markup-compatibility/2006">
          <mc:Choice Requires="x14">
            <control shapeId="224993" r:id="rId1758" name="Check Box 1761">
              <controlPr defaultSize="0" autoFill="0" autoLine="0" autoPict="0">
                <anchor moveWithCells="1">
                  <from>
                    <xdr:col>30</xdr:col>
                    <xdr:colOff>25400</xdr:colOff>
                    <xdr:row>55</xdr:row>
                    <xdr:rowOff>139700</xdr:rowOff>
                  </from>
                  <to>
                    <xdr:col>30</xdr:col>
                    <xdr:colOff>330200</xdr:colOff>
                    <xdr:row>57</xdr:row>
                    <xdr:rowOff>25400</xdr:rowOff>
                  </to>
                </anchor>
              </controlPr>
            </control>
          </mc:Choice>
        </mc:AlternateContent>
        <mc:AlternateContent xmlns:mc="http://schemas.openxmlformats.org/markup-compatibility/2006">
          <mc:Choice Requires="x14">
            <control shapeId="224994" r:id="rId1759" name="Check Box 1762">
              <controlPr defaultSize="0" autoFill="0" autoLine="0" autoPict="0">
                <anchor moveWithCells="1">
                  <from>
                    <xdr:col>30</xdr:col>
                    <xdr:colOff>25400</xdr:colOff>
                    <xdr:row>56</xdr:row>
                    <xdr:rowOff>139700</xdr:rowOff>
                  </from>
                  <to>
                    <xdr:col>30</xdr:col>
                    <xdr:colOff>330200</xdr:colOff>
                    <xdr:row>58</xdr:row>
                    <xdr:rowOff>25400</xdr:rowOff>
                  </to>
                </anchor>
              </controlPr>
            </control>
          </mc:Choice>
        </mc:AlternateContent>
        <mc:AlternateContent xmlns:mc="http://schemas.openxmlformats.org/markup-compatibility/2006">
          <mc:Choice Requires="x14">
            <control shapeId="224995" r:id="rId1760" name="Check Box 1763">
              <controlPr defaultSize="0" autoFill="0" autoLine="0" autoPict="0">
                <anchor moveWithCells="1">
                  <from>
                    <xdr:col>30</xdr:col>
                    <xdr:colOff>25400</xdr:colOff>
                    <xdr:row>57</xdr:row>
                    <xdr:rowOff>139700</xdr:rowOff>
                  </from>
                  <to>
                    <xdr:col>30</xdr:col>
                    <xdr:colOff>330200</xdr:colOff>
                    <xdr:row>59</xdr:row>
                    <xdr:rowOff>25400</xdr:rowOff>
                  </to>
                </anchor>
              </controlPr>
            </control>
          </mc:Choice>
        </mc:AlternateContent>
        <mc:AlternateContent xmlns:mc="http://schemas.openxmlformats.org/markup-compatibility/2006">
          <mc:Choice Requires="x14">
            <control shapeId="224996" r:id="rId1761" name="Check Box 1764">
              <controlPr defaultSize="0" autoFill="0" autoLine="0" autoPict="0">
                <anchor moveWithCells="1">
                  <from>
                    <xdr:col>30</xdr:col>
                    <xdr:colOff>25400</xdr:colOff>
                    <xdr:row>58</xdr:row>
                    <xdr:rowOff>139700</xdr:rowOff>
                  </from>
                  <to>
                    <xdr:col>30</xdr:col>
                    <xdr:colOff>330200</xdr:colOff>
                    <xdr:row>60</xdr:row>
                    <xdr:rowOff>25400</xdr:rowOff>
                  </to>
                </anchor>
              </controlPr>
            </control>
          </mc:Choice>
        </mc:AlternateContent>
        <mc:AlternateContent xmlns:mc="http://schemas.openxmlformats.org/markup-compatibility/2006">
          <mc:Choice Requires="x14">
            <control shapeId="224997" r:id="rId1762" name="Check Box 1765">
              <controlPr defaultSize="0" autoFill="0" autoLine="0" autoPict="0">
                <anchor moveWithCells="1">
                  <from>
                    <xdr:col>30</xdr:col>
                    <xdr:colOff>25400</xdr:colOff>
                    <xdr:row>59</xdr:row>
                    <xdr:rowOff>139700</xdr:rowOff>
                  </from>
                  <to>
                    <xdr:col>30</xdr:col>
                    <xdr:colOff>330200</xdr:colOff>
                    <xdr:row>61</xdr:row>
                    <xdr:rowOff>25400</xdr:rowOff>
                  </to>
                </anchor>
              </controlPr>
            </control>
          </mc:Choice>
        </mc:AlternateContent>
        <mc:AlternateContent xmlns:mc="http://schemas.openxmlformats.org/markup-compatibility/2006">
          <mc:Choice Requires="x14">
            <control shapeId="224998" r:id="rId1763" name="Check Box 1766">
              <controlPr defaultSize="0" autoFill="0" autoLine="0" autoPict="0">
                <anchor moveWithCells="1">
                  <from>
                    <xdr:col>30</xdr:col>
                    <xdr:colOff>25400</xdr:colOff>
                    <xdr:row>60</xdr:row>
                    <xdr:rowOff>139700</xdr:rowOff>
                  </from>
                  <to>
                    <xdr:col>30</xdr:col>
                    <xdr:colOff>330200</xdr:colOff>
                    <xdr:row>62</xdr:row>
                    <xdr:rowOff>25400</xdr:rowOff>
                  </to>
                </anchor>
              </controlPr>
            </control>
          </mc:Choice>
        </mc:AlternateContent>
        <mc:AlternateContent xmlns:mc="http://schemas.openxmlformats.org/markup-compatibility/2006">
          <mc:Choice Requires="x14">
            <control shapeId="224999" r:id="rId1764" name="Check Box 1767">
              <controlPr defaultSize="0" autoFill="0" autoLine="0" autoPict="0">
                <anchor moveWithCells="1">
                  <from>
                    <xdr:col>30</xdr:col>
                    <xdr:colOff>25400</xdr:colOff>
                    <xdr:row>61</xdr:row>
                    <xdr:rowOff>139700</xdr:rowOff>
                  </from>
                  <to>
                    <xdr:col>30</xdr:col>
                    <xdr:colOff>330200</xdr:colOff>
                    <xdr:row>63</xdr:row>
                    <xdr:rowOff>25400</xdr:rowOff>
                  </to>
                </anchor>
              </controlPr>
            </control>
          </mc:Choice>
        </mc:AlternateContent>
        <mc:AlternateContent xmlns:mc="http://schemas.openxmlformats.org/markup-compatibility/2006">
          <mc:Choice Requires="x14">
            <control shapeId="225000" r:id="rId1765" name="Check Box 1768">
              <controlPr defaultSize="0" autoFill="0" autoLine="0" autoPict="0">
                <anchor moveWithCells="1">
                  <from>
                    <xdr:col>30</xdr:col>
                    <xdr:colOff>25400</xdr:colOff>
                    <xdr:row>62</xdr:row>
                    <xdr:rowOff>139700</xdr:rowOff>
                  </from>
                  <to>
                    <xdr:col>30</xdr:col>
                    <xdr:colOff>330200</xdr:colOff>
                    <xdr:row>64</xdr:row>
                    <xdr:rowOff>25400</xdr:rowOff>
                  </to>
                </anchor>
              </controlPr>
            </control>
          </mc:Choice>
        </mc:AlternateContent>
        <mc:AlternateContent xmlns:mc="http://schemas.openxmlformats.org/markup-compatibility/2006">
          <mc:Choice Requires="x14">
            <control shapeId="225001" r:id="rId1766" name="Check Box 1769">
              <controlPr defaultSize="0" autoFill="0" autoLine="0" autoPict="0">
                <anchor moveWithCells="1">
                  <from>
                    <xdr:col>30</xdr:col>
                    <xdr:colOff>25400</xdr:colOff>
                    <xdr:row>63</xdr:row>
                    <xdr:rowOff>139700</xdr:rowOff>
                  </from>
                  <to>
                    <xdr:col>30</xdr:col>
                    <xdr:colOff>330200</xdr:colOff>
                    <xdr:row>65</xdr:row>
                    <xdr:rowOff>25400</xdr:rowOff>
                  </to>
                </anchor>
              </controlPr>
            </control>
          </mc:Choice>
        </mc:AlternateContent>
        <mc:AlternateContent xmlns:mc="http://schemas.openxmlformats.org/markup-compatibility/2006">
          <mc:Choice Requires="x14">
            <control shapeId="225002" r:id="rId1767" name="Check Box 1770">
              <controlPr defaultSize="0" autoFill="0" autoLine="0" autoPict="0">
                <anchor moveWithCells="1">
                  <from>
                    <xdr:col>30</xdr:col>
                    <xdr:colOff>25400</xdr:colOff>
                    <xdr:row>64</xdr:row>
                    <xdr:rowOff>139700</xdr:rowOff>
                  </from>
                  <to>
                    <xdr:col>30</xdr:col>
                    <xdr:colOff>330200</xdr:colOff>
                    <xdr:row>66</xdr:row>
                    <xdr:rowOff>25400</xdr:rowOff>
                  </to>
                </anchor>
              </controlPr>
            </control>
          </mc:Choice>
        </mc:AlternateContent>
        <mc:AlternateContent xmlns:mc="http://schemas.openxmlformats.org/markup-compatibility/2006">
          <mc:Choice Requires="x14">
            <control shapeId="225003" r:id="rId1768" name="Check Box 1771">
              <controlPr defaultSize="0" autoFill="0" autoLine="0" autoPict="0">
                <anchor moveWithCells="1">
                  <from>
                    <xdr:col>30</xdr:col>
                    <xdr:colOff>25400</xdr:colOff>
                    <xdr:row>65</xdr:row>
                    <xdr:rowOff>139700</xdr:rowOff>
                  </from>
                  <to>
                    <xdr:col>30</xdr:col>
                    <xdr:colOff>330200</xdr:colOff>
                    <xdr:row>67</xdr:row>
                    <xdr:rowOff>25400</xdr:rowOff>
                  </to>
                </anchor>
              </controlPr>
            </control>
          </mc:Choice>
        </mc:AlternateContent>
        <mc:AlternateContent xmlns:mc="http://schemas.openxmlformats.org/markup-compatibility/2006">
          <mc:Choice Requires="x14">
            <control shapeId="225004" r:id="rId1769" name="Check Box 1772">
              <controlPr defaultSize="0" autoFill="0" autoLine="0" autoPict="0">
                <anchor moveWithCells="1">
                  <from>
                    <xdr:col>30</xdr:col>
                    <xdr:colOff>25400</xdr:colOff>
                    <xdr:row>66</xdr:row>
                    <xdr:rowOff>139700</xdr:rowOff>
                  </from>
                  <to>
                    <xdr:col>30</xdr:col>
                    <xdr:colOff>330200</xdr:colOff>
                    <xdr:row>68</xdr:row>
                    <xdr:rowOff>25400</xdr:rowOff>
                  </to>
                </anchor>
              </controlPr>
            </control>
          </mc:Choice>
        </mc:AlternateContent>
        <mc:AlternateContent xmlns:mc="http://schemas.openxmlformats.org/markup-compatibility/2006">
          <mc:Choice Requires="x14">
            <control shapeId="225005" r:id="rId1770" name="Check Box 1773">
              <controlPr defaultSize="0" autoFill="0" autoLine="0" autoPict="0">
                <anchor moveWithCells="1">
                  <from>
                    <xdr:col>30</xdr:col>
                    <xdr:colOff>25400</xdr:colOff>
                    <xdr:row>67</xdr:row>
                    <xdr:rowOff>139700</xdr:rowOff>
                  </from>
                  <to>
                    <xdr:col>30</xdr:col>
                    <xdr:colOff>330200</xdr:colOff>
                    <xdr:row>69</xdr:row>
                    <xdr:rowOff>25400</xdr:rowOff>
                  </to>
                </anchor>
              </controlPr>
            </control>
          </mc:Choice>
        </mc:AlternateContent>
        <mc:AlternateContent xmlns:mc="http://schemas.openxmlformats.org/markup-compatibility/2006">
          <mc:Choice Requires="x14">
            <control shapeId="225006" r:id="rId1771" name="Check Box 1774">
              <controlPr defaultSize="0" autoFill="0" autoLine="0" autoPict="0">
                <anchor moveWithCells="1">
                  <from>
                    <xdr:col>30</xdr:col>
                    <xdr:colOff>25400</xdr:colOff>
                    <xdr:row>68</xdr:row>
                    <xdr:rowOff>139700</xdr:rowOff>
                  </from>
                  <to>
                    <xdr:col>30</xdr:col>
                    <xdr:colOff>330200</xdr:colOff>
                    <xdr:row>70</xdr:row>
                    <xdr:rowOff>25400</xdr:rowOff>
                  </to>
                </anchor>
              </controlPr>
            </control>
          </mc:Choice>
        </mc:AlternateContent>
        <mc:AlternateContent xmlns:mc="http://schemas.openxmlformats.org/markup-compatibility/2006">
          <mc:Choice Requires="x14">
            <control shapeId="225007" r:id="rId1772" name="Check Box 1775">
              <controlPr defaultSize="0" autoFill="0" autoLine="0" autoPict="0">
                <anchor moveWithCells="1">
                  <from>
                    <xdr:col>30</xdr:col>
                    <xdr:colOff>25400</xdr:colOff>
                    <xdr:row>69</xdr:row>
                    <xdr:rowOff>139700</xdr:rowOff>
                  </from>
                  <to>
                    <xdr:col>30</xdr:col>
                    <xdr:colOff>330200</xdr:colOff>
                    <xdr:row>71</xdr:row>
                    <xdr:rowOff>25400</xdr:rowOff>
                  </to>
                </anchor>
              </controlPr>
            </control>
          </mc:Choice>
        </mc:AlternateContent>
        <mc:AlternateContent xmlns:mc="http://schemas.openxmlformats.org/markup-compatibility/2006">
          <mc:Choice Requires="x14">
            <control shapeId="225008" r:id="rId1773" name="Check Box 1776">
              <controlPr defaultSize="0" autoFill="0" autoLine="0" autoPict="0">
                <anchor moveWithCells="1">
                  <from>
                    <xdr:col>30</xdr:col>
                    <xdr:colOff>25400</xdr:colOff>
                    <xdr:row>70</xdr:row>
                    <xdr:rowOff>139700</xdr:rowOff>
                  </from>
                  <to>
                    <xdr:col>30</xdr:col>
                    <xdr:colOff>330200</xdr:colOff>
                    <xdr:row>72</xdr:row>
                    <xdr:rowOff>25400</xdr:rowOff>
                  </to>
                </anchor>
              </controlPr>
            </control>
          </mc:Choice>
        </mc:AlternateContent>
        <mc:AlternateContent xmlns:mc="http://schemas.openxmlformats.org/markup-compatibility/2006">
          <mc:Choice Requires="x14">
            <control shapeId="225009" r:id="rId1774" name="Check Box 1777">
              <controlPr defaultSize="0" autoFill="0" autoLine="0" autoPict="0">
                <anchor moveWithCells="1">
                  <from>
                    <xdr:col>30</xdr:col>
                    <xdr:colOff>25400</xdr:colOff>
                    <xdr:row>71</xdr:row>
                    <xdr:rowOff>139700</xdr:rowOff>
                  </from>
                  <to>
                    <xdr:col>30</xdr:col>
                    <xdr:colOff>330200</xdr:colOff>
                    <xdr:row>73</xdr:row>
                    <xdr:rowOff>25400</xdr:rowOff>
                  </to>
                </anchor>
              </controlPr>
            </control>
          </mc:Choice>
        </mc:AlternateContent>
        <mc:AlternateContent xmlns:mc="http://schemas.openxmlformats.org/markup-compatibility/2006">
          <mc:Choice Requires="x14">
            <control shapeId="225010" r:id="rId1775" name="Check Box 1778">
              <controlPr defaultSize="0" autoFill="0" autoLine="0" autoPict="0">
                <anchor moveWithCells="1">
                  <from>
                    <xdr:col>30</xdr:col>
                    <xdr:colOff>25400</xdr:colOff>
                    <xdr:row>72</xdr:row>
                    <xdr:rowOff>139700</xdr:rowOff>
                  </from>
                  <to>
                    <xdr:col>30</xdr:col>
                    <xdr:colOff>330200</xdr:colOff>
                    <xdr:row>74</xdr:row>
                    <xdr:rowOff>25400</xdr:rowOff>
                  </to>
                </anchor>
              </controlPr>
            </control>
          </mc:Choice>
        </mc:AlternateContent>
        <mc:AlternateContent xmlns:mc="http://schemas.openxmlformats.org/markup-compatibility/2006">
          <mc:Choice Requires="x14">
            <control shapeId="225011" r:id="rId1776" name="Check Box 1779">
              <controlPr defaultSize="0" autoFill="0" autoLine="0" autoPict="0">
                <anchor moveWithCells="1">
                  <from>
                    <xdr:col>30</xdr:col>
                    <xdr:colOff>25400</xdr:colOff>
                    <xdr:row>73</xdr:row>
                    <xdr:rowOff>139700</xdr:rowOff>
                  </from>
                  <to>
                    <xdr:col>30</xdr:col>
                    <xdr:colOff>330200</xdr:colOff>
                    <xdr:row>75</xdr:row>
                    <xdr:rowOff>25400</xdr:rowOff>
                  </to>
                </anchor>
              </controlPr>
            </control>
          </mc:Choice>
        </mc:AlternateContent>
        <mc:AlternateContent xmlns:mc="http://schemas.openxmlformats.org/markup-compatibility/2006">
          <mc:Choice Requires="x14">
            <control shapeId="225012" r:id="rId1777" name="Check Box 1780">
              <controlPr defaultSize="0" autoFill="0" autoLine="0" autoPict="0">
                <anchor moveWithCells="1">
                  <from>
                    <xdr:col>30</xdr:col>
                    <xdr:colOff>25400</xdr:colOff>
                    <xdr:row>74</xdr:row>
                    <xdr:rowOff>139700</xdr:rowOff>
                  </from>
                  <to>
                    <xdr:col>30</xdr:col>
                    <xdr:colOff>330200</xdr:colOff>
                    <xdr:row>76</xdr:row>
                    <xdr:rowOff>25400</xdr:rowOff>
                  </to>
                </anchor>
              </controlPr>
            </control>
          </mc:Choice>
        </mc:AlternateContent>
        <mc:AlternateContent xmlns:mc="http://schemas.openxmlformats.org/markup-compatibility/2006">
          <mc:Choice Requires="x14">
            <control shapeId="225013" r:id="rId1778" name="Check Box 1781">
              <controlPr defaultSize="0" autoFill="0" autoLine="0" autoPict="0">
                <anchor moveWithCells="1">
                  <from>
                    <xdr:col>30</xdr:col>
                    <xdr:colOff>25400</xdr:colOff>
                    <xdr:row>75</xdr:row>
                    <xdr:rowOff>139700</xdr:rowOff>
                  </from>
                  <to>
                    <xdr:col>30</xdr:col>
                    <xdr:colOff>330200</xdr:colOff>
                    <xdr:row>77</xdr:row>
                    <xdr:rowOff>25400</xdr:rowOff>
                  </to>
                </anchor>
              </controlPr>
            </control>
          </mc:Choice>
        </mc:AlternateContent>
        <mc:AlternateContent xmlns:mc="http://schemas.openxmlformats.org/markup-compatibility/2006">
          <mc:Choice Requires="x14">
            <control shapeId="225014" r:id="rId1779" name="Check Box 1782">
              <controlPr defaultSize="0" autoFill="0" autoLine="0" autoPict="0">
                <anchor moveWithCells="1">
                  <from>
                    <xdr:col>30</xdr:col>
                    <xdr:colOff>25400</xdr:colOff>
                    <xdr:row>76</xdr:row>
                    <xdr:rowOff>139700</xdr:rowOff>
                  </from>
                  <to>
                    <xdr:col>30</xdr:col>
                    <xdr:colOff>330200</xdr:colOff>
                    <xdr:row>78</xdr:row>
                    <xdr:rowOff>25400</xdr:rowOff>
                  </to>
                </anchor>
              </controlPr>
            </control>
          </mc:Choice>
        </mc:AlternateContent>
        <mc:AlternateContent xmlns:mc="http://schemas.openxmlformats.org/markup-compatibility/2006">
          <mc:Choice Requires="x14">
            <control shapeId="225015" r:id="rId1780" name="Check Box 1783">
              <controlPr defaultSize="0" autoFill="0" autoLine="0" autoPict="0">
                <anchor moveWithCells="1">
                  <from>
                    <xdr:col>30</xdr:col>
                    <xdr:colOff>25400</xdr:colOff>
                    <xdr:row>77</xdr:row>
                    <xdr:rowOff>139700</xdr:rowOff>
                  </from>
                  <to>
                    <xdr:col>30</xdr:col>
                    <xdr:colOff>330200</xdr:colOff>
                    <xdr:row>79</xdr:row>
                    <xdr:rowOff>25400</xdr:rowOff>
                  </to>
                </anchor>
              </controlPr>
            </control>
          </mc:Choice>
        </mc:AlternateContent>
        <mc:AlternateContent xmlns:mc="http://schemas.openxmlformats.org/markup-compatibility/2006">
          <mc:Choice Requires="x14">
            <control shapeId="225016" r:id="rId1781" name="Check Box 1784">
              <controlPr defaultSize="0" autoFill="0" autoLine="0" autoPict="0">
                <anchor moveWithCells="1">
                  <from>
                    <xdr:col>30</xdr:col>
                    <xdr:colOff>25400</xdr:colOff>
                    <xdr:row>78</xdr:row>
                    <xdr:rowOff>139700</xdr:rowOff>
                  </from>
                  <to>
                    <xdr:col>30</xdr:col>
                    <xdr:colOff>330200</xdr:colOff>
                    <xdr:row>80</xdr:row>
                    <xdr:rowOff>25400</xdr:rowOff>
                  </to>
                </anchor>
              </controlPr>
            </control>
          </mc:Choice>
        </mc:AlternateContent>
        <mc:AlternateContent xmlns:mc="http://schemas.openxmlformats.org/markup-compatibility/2006">
          <mc:Choice Requires="x14">
            <control shapeId="225017" r:id="rId1782" name="Check Box 1785">
              <controlPr defaultSize="0" autoFill="0" autoLine="0" autoPict="0">
                <anchor moveWithCells="1">
                  <from>
                    <xdr:col>30</xdr:col>
                    <xdr:colOff>25400</xdr:colOff>
                    <xdr:row>79</xdr:row>
                    <xdr:rowOff>139700</xdr:rowOff>
                  </from>
                  <to>
                    <xdr:col>30</xdr:col>
                    <xdr:colOff>330200</xdr:colOff>
                    <xdr:row>81</xdr:row>
                    <xdr:rowOff>25400</xdr:rowOff>
                  </to>
                </anchor>
              </controlPr>
            </control>
          </mc:Choice>
        </mc:AlternateContent>
        <mc:AlternateContent xmlns:mc="http://schemas.openxmlformats.org/markup-compatibility/2006">
          <mc:Choice Requires="x14">
            <control shapeId="225018" r:id="rId1783" name="Check Box 1786">
              <controlPr defaultSize="0" autoFill="0" autoLine="0" autoPict="0">
                <anchor moveWithCells="1">
                  <from>
                    <xdr:col>30</xdr:col>
                    <xdr:colOff>25400</xdr:colOff>
                    <xdr:row>80</xdr:row>
                    <xdr:rowOff>139700</xdr:rowOff>
                  </from>
                  <to>
                    <xdr:col>30</xdr:col>
                    <xdr:colOff>330200</xdr:colOff>
                    <xdr:row>82</xdr:row>
                    <xdr:rowOff>25400</xdr:rowOff>
                  </to>
                </anchor>
              </controlPr>
            </control>
          </mc:Choice>
        </mc:AlternateContent>
        <mc:AlternateContent xmlns:mc="http://schemas.openxmlformats.org/markup-compatibility/2006">
          <mc:Choice Requires="x14">
            <control shapeId="225019" r:id="rId1784" name="Check Box 1787">
              <controlPr defaultSize="0" autoFill="0" autoLine="0" autoPict="0">
                <anchor moveWithCells="1">
                  <from>
                    <xdr:col>30</xdr:col>
                    <xdr:colOff>25400</xdr:colOff>
                    <xdr:row>81</xdr:row>
                    <xdr:rowOff>139700</xdr:rowOff>
                  </from>
                  <to>
                    <xdr:col>30</xdr:col>
                    <xdr:colOff>330200</xdr:colOff>
                    <xdr:row>83</xdr:row>
                    <xdr:rowOff>25400</xdr:rowOff>
                  </to>
                </anchor>
              </controlPr>
            </control>
          </mc:Choice>
        </mc:AlternateContent>
        <mc:AlternateContent xmlns:mc="http://schemas.openxmlformats.org/markup-compatibility/2006">
          <mc:Choice Requires="x14">
            <control shapeId="225020" r:id="rId1785" name="Check Box 1788">
              <controlPr defaultSize="0" autoFill="0" autoLine="0" autoPict="0">
                <anchor moveWithCells="1">
                  <from>
                    <xdr:col>30</xdr:col>
                    <xdr:colOff>25400</xdr:colOff>
                    <xdr:row>82</xdr:row>
                    <xdr:rowOff>139700</xdr:rowOff>
                  </from>
                  <to>
                    <xdr:col>30</xdr:col>
                    <xdr:colOff>330200</xdr:colOff>
                    <xdr:row>84</xdr:row>
                    <xdr:rowOff>25400</xdr:rowOff>
                  </to>
                </anchor>
              </controlPr>
            </control>
          </mc:Choice>
        </mc:AlternateContent>
        <mc:AlternateContent xmlns:mc="http://schemas.openxmlformats.org/markup-compatibility/2006">
          <mc:Choice Requires="x14">
            <control shapeId="225021" r:id="rId1786" name="Check Box 1789">
              <controlPr defaultSize="0" autoFill="0" autoLine="0" autoPict="0">
                <anchor moveWithCells="1">
                  <from>
                    <xdr:col>30</xdr:col>
                    <xdr:colOff>25400</xdr:colOff>
                    <xdr:row>83</xdr:row>
                    <xdr:rowOff>139700</xdr:rowOff>
                  </from>
                  <to>
                    <xdr:col>30</xdr:col>
                    <xdr:colOff>330200</xdr:colOff>
                    <xdr:row>85</xdr:row>
                    <xdr:rowOff>25400</xdr:rowOff>
                  </to>
                </anchor>
              </controlPr>
            </control>
          </mc:Choice>
        </mc:AlternateContent>
        <mc:AlternateContent xmlns:mc="http://schemas.openxmlformats.org/markup-compatibility/2006">
          <mc:Choice Requires="x14">
            <control shapeId="225022" r:id="rId1787" name="Check Box 1790">
              <controlPr defaultSize="0" autoFill="0" autoLine="0" autoPict="0">
                <anchor moveWithCells="1">
                  <from>
                    <xdr:col>30</xdr:col>
                    <xdr:colOff>25400</xdr:colOff>
                    <xdr:row>84</xdr:row>
                    <xdr:rowOff>139700</xdr:rowOff>
                  </from>
                  <to>
                    <xdr:col>30</xdr:col>
                    <xdr:colOff>330200</xdr:colOff>
                    <xdr:row>86</xdr:row>
                    <xdr:rowOff>25400</xdr:rowOff>
                  </to>
                </anchor>
              </controlPr>
            </control>
          </mc:Choice>
        </mc:AlternateContent>
        <mc:AlternateContent xmlns:mc="http://schemas.openxmlformats.org/markup-compatibility/2006">
          <mc:Choice Requires="x14">
            <control shapeId="225023" r:id="rId1788" name="Check Box 1791">
              <controlPr defaultSize="0" autoFill="0" autoLine="0" autoPict="0">
                <anchor moveWithCells="1">
                  <from>
                    <xdr:col>30</xdr:col>
                    <xdr:colOff>25400</xdr:colOff>
                    <xdr:row>85</xdr:row>
                    <xdr:rowOff>139700</xdr:rowOff>
                  </from>
                  <to>
                    <xdr:col>30</xdr:col>
                    <xdr:colOff>330200</xdr:colOff>
                    <xdr:row>87</xdr:row>
                    <xdr:rowOff>25400</xdr:rowOff>
                  </to>
                </anchor>
              </controlPr>
            </control>
          </mc:Choice>
        </mc:AlternateContent>
        <mc:AlternateContent xmlns:mc="http://schemas.openxmlformats.org/markup-compatibility/2006">
          <mc:Choice Requires="x14">
            <control shapeId="225024" r:id="rId1789" name="Check Box 1792">
              <controlPr defaultSize="0" autoFill="0" autoLine="0" autoPict="0">
                <anchor moveWithCells="1">
                  <from>
                    <xdr:col>30</xdr:col>
                    <xdr:colOff>25400</xdr:colOff>
                    <xdr:row>86</xdr:row>
                    <xdr:rowOff>139700</xdr:rowOff>
                  </from>
                  <to>
                    <xdr:col>30</xdr:col>
                    <xdr:colOff>330200</xdr:colOff>
                    <xdr:row>88</xdr:row>
                    <xdr:rowOff>25400</xdr:rowOff>
                  </to>
                </anchor>
              </controlPr>
            </control>
          </mc:Choice>
        </mc:AlternateContent>
        <mc:AlternateContent xmlns:mc="http://schemas.openxmlformats.org/markup-compatibility/2006">
          <mc:Choice Requires="x14">
            <control shapeId="225025" r:id="rId1790" name="Check Box 1793">
              <controlPr defaultSize="0" autoFill="0" autoLine="0" autoPict="0">
                <anchor moveWithCells="1">
                  <from>
                    <xdr:col>30</xdr:col>
                    <xdr:colOff>25400</xdr:colOff>
                    <xdr:row>87</xdr:row>
                    <xdr:rowOff>139700</xdr:rowOff>
                  </from>
                  <to>
                    <xdr:col>30</xdr:col>
                    <xdr:colOff>330200</xdr:colOff>
                    <xdr:row>89</xdr:row>
                    <xdr:rowOff>25400</xdr:rowOff>
                  </to>
                </anchor>
              </controlPr>
            </control>
          </mc:Choice>
        </mc:AlternateContent>
        <mc:AlternateContent xmlns:mc="http://schemas.openxmlformats.org/markup-compatibility/2006">
          <mc:Choice Requires="x14">
            <control shapeId="225026" r:id="rId1791" name="Check Box 1794">
              <controlPr defaultSize="0" autoFill="0" autoLine="0" autoPict="0">
                <anchor moveWithCells="1">
                  <from>
                    <xdr:col>30</xdr:col>
                    <xdr:colOff>25400</xdr:colOff>
                    <xdr:row>88</xdr:row>
                    <xdr:rowOff>139700</xdr:rowOff>
                  </from>
                  <to>
                    <xdr:col>30</xdr:col>
                    <xdr:colOff>330200</xdr:colOff>
                    <xdr:row>90</xdr:row>
                    <xdr:rowOff>25400</xdr:rowOff>
                  </to>
                </anchor>
              </controlPr>
            </control>
          </mc:Choice>
        </mc:AlternateContent>
        <mc:AlternateContent xmlns:mc="http://schemas.openxmlformats.org/markup-compatibility/2006">
          <mc:Choice Requires="x14">
            <control shapeId="225027" r:id="rId1792" name="Check Box 1795">
              <controlPr defaultSize="0" autoFill="0" autoLine="0" autoPict="0">
                <anchor moveWithCells="1">
                  <from>
                    <xdr:col>30</xdr:col>
                    <xdr:colOff>25400</xdr:colOff>
                    <xdr:row>89</xdr:row>
                    <xdr:rowOff>139700</xdr:rowOff>
                  </from>
                  <to>
                    <xdr:col>30</xdr:col>
                    <xdr:colOff>330200</xdr:colOff>
                    <xdr:row>91</xdr:row>
                    <xdr:rowOff>25400</xdr:rowOff>
                  </to>
                </anchor>
              </controlPr>
            </control>
          </mc:Choice>
        </mc:AlternateContent>
        <mc:AlternateContent xmlns:mc="http://schemas.openxmlformats.org/markup-compatibility/2006">
          <mc:Choice Requires="x14">
            <control shapeId="225028" r:id="rId1793" name="Check Box 1796">
              <controlPr defaultSize="0" autoFill="0" autoLine="0" autoPict="0">
                <anchor moveWithCells="1">
                  <from>
                    <xdr:col>30</xdr:col>
                    <xdr:colOff>25400</xdr:colOff>
                    <xdr:row>90</xdr:row>
                    <xdr:rowOff>139700</xdr:rowOff>
                  </from>
                  <to>
                    <xdr:col>30</xdr:col>
                    <xdr:colOff>330200</xdr:colOff>
                    <xdr:row>92</xdr:row>
                    <xdr:rowOff>25400</xdr:rowOff>
                  </to>
                </anchor>
              </controlPr>
            </control>
          </mc:Choice>
        </mc:AlternateContent>
        <mc:AlternateContent xmlns:mc="http://schemas.openxmlformats.org/markup-compatibility/2006">
          <mc:Choice Requires="x14">
            <control shapeId="225029" r:id="rId1794" name="Check Box 1797">
              <controlPr defaultSize="0" autoFill="0" autoLine="0" autoPict="0">
                <anchor moveWithCells="1">
                  <from>
                    <xdr:col>30</xdr:col>
                    <xdr:colOff>25400</xdr:colOff>
                    <xdr:row>91</xdr:row>
                    <xdr:rowOff>139700</xdr:rowOff>
                  </from>
                  <to>
                    <xdr:col>30</xdr:col>
                    <xdr:colOff>330200</xdr:colOff>
                    <xdr:row>93</xdr:row>
                    <xdr:rowOff>25400</xdr:rowOff>
                  </to>
                </anchor>
              </controlPr>
            </control>
          </mc:Choice>
        </mc:AlternateContent>
        <mc:AlternateContent xmlns:mc="http://schemas.openxmlformats.org/markup-compatibility/2006">
          <mc:Choice Requires="x14">
            <control shapeId="225030" r:id="rId1795" name="Check Box 1798">
              <controlPr defaultSize="0" autoFill="0" autoLine="0" autoPict="0">
                <anchor moveWithCells="1">
                  <from>
                    <xdr:col>30</xdr:col>
                    <xdr:colOff>25400</xdr:colOff>
                    <xdr:row>92</xdr:row>
                    <xdr:rowOff>139700</xdr:rowOff>
                  </from>
                  <to>
                    <xdr:col>30</xdr:col>
                    <xdr:colOff>330200</xdr:colOff>
                    <xdr:row>94</xdr:row>
                    <xdr:rowOff>25400</xdr:rowOff>
                  </to>
                </anchor>
              </controlPr>
            </control>
          </mc:Choice>
        </mc:AlternateContent>
        <mc:AlternateContent xmlns:mc="http://schemas.openxmlformats.org/markup-compatibility/2006">
          <mc:Choice Requires="x14">
            <control shapeId="225031" r:id="rId1796" name="Check Box 1799">
              <controlPr defaultSize="0" autoFill="0" autoLine="0" autoPict="0">
                <anchor moveWithCells="1">
                  <from>
                    <xdr:col>30</xdr:col>
                    <xdr:colOff>25400</xdr:colOff>
                    <xdr:row>93</xdr:row>
                    <xdr:rowOff>139700</xdr:rowOff>
                  </from>
                  <to>
                    <xdr:col>30</xdr:col>
                    <xdr:colOff>330200</xdr:colOff>
                    <xdr:row>95</xdr:row>
                    <xdr:rowOff>25400</xdr:rowOff>
                  </to>
                </anchor>
              </controlPr>
            </control>
          </mc:Choice>
        </mc:AlternateContent>
        <mc:AlternateContent xmlns:mc="http://schemas.openxmlformats.org/markup-compatibility/2006">
          <mc:Choice Requires="x14">
            <control shapeId="225032" r:id="rId1797" name="Check Box 1800">
              <controlPr defaultSize="0" autoFill="0" autoLine="0" autoPict="0">
                <anchor moveWithCells="1">
                  <from>
                    <xdr:col>30</xdr:col>
                    <xdr:colOff>25400</xdr:colOff>
                    <xdr:row>94</xdr:row>
                    <xdr:rowOff>139700</xdr:rowOff>
                  </from>
                  <to>
                    <xdr:col>30</xdr:col>
                    <xdr:colOff>330200</xdr:colOff>
                    <xdr:row>96</xdr:row>
                    <xdr:rowOff>25400</xdr:rowOff>
                  </to>
                </anchor>
              </controlPr>
            </control>
          </mc:Choice>
        </mc:AlternateContent>
        <mc:AlternateContent xmlns:mc="http://schemas.openxmlformats.org/markup-compatibility/2006">
          <mc:Choice Requires="x14">
            <control shapeId="225033" r:id="rId1798" name="Check Box 1801">
              <controlPr defaultSize="0" autoFill="0" autoLine="0" autoPict="0">
                <anchor moveWithCells="1">
                  <from>
                    <xdr:col>30</xdr:col>
                    <xdr:colOff>25400</xdr:colOff>
                    <xdr:row>95</xdr:row>
                    <xdr:rowOff>139700</xdr:rowOff>
                  </from>
                  <to>
                    <xdr:col>30</xdr:col>
                    <xdr:colOff>330200</xdr:colOff>
                    <xdr:row>97</xdr:row>
                    <xdr:rowOff>25400</xdr:rowOff>
                  </to>
                </anchor>
              </controlPr>
            </control>
          </mc:Choice>
        </mc:AlternateContent>
        <mc:AlternateContent xmlns:mc="http://schemas.openxmlformats.org/markup-compatibility/2006">
          <mc:Choice Requires="x14">
            <control shapeId="225034" r:id="rId1799" name="Check Box 1802">
              <controlPr defaultSize="0" autoFill="0" autoLine="0" autoPict="0">
                <anchor moveWithCells="1">
                  <from>
                    <xdr:col>30</xdr:col>
                    <xdr:colOff>25400</xdr:colOff>
                    <xdr:row>96</xdr:row>
                    <xdr:rowOff>139700</xdr:rowOff>
                  </from>
                  <to>
                    <xdr:col>30</xdr:col>
                    <xdr:colOff>330200</xdr:colOff>
                    <xdr:row>98</xdr:row>
                    <xdr:rowOff>25400</xdr:rowOff>
                  </to>
                </anchor>
              </controlPr>
            </control>
          </mc:Choice>
        </mc:AlternateContent>
        <mc:AlternateContent xmlns:mc="http://schemas.openxmlformats.org/markup-compatibility/2006">
          <mc:Choice Requires="x14">
            <control shapeId="225035" r:id="rId1800" name="Check Box 1803">
              <controlPr defaultSize="0" autoFill="0" autoLine="0" autoPict="0">
                <anchor moveWithCells="1">
                  <from>
                    <xdr:col>30</xdr:col>
                    <xdr:colOff>25400</xdr:colOff>
                    <xdr:row>97</xdr:row>
                    <xdr:rowOff>139700</xdr:rowOff>
                  </from>
                  <to>
                    <xdr:col>30</xdr:col>
                    <xdr:colOff>330200</xdr:colOff>
                    <xdr:row>99</xdr:row>
                    <xdr:rowOff>25400</xdr:rowOff>
                  </to>
                </anchor>
              </controlPr>
            </control>
          </mc:Choice>
        </mc:AlternateContent>
        <mc:AlternateContent xmlns:mc="http://schemas.openxmlformats.org/markup-compatibility/2006">
          <mc:Choice Requires="x14">
            <control shapeId="225036" r:id="rId1801" name="Check Box 1804">
              <controlPr defaultSize="0" autoFill="0" autoLine="0" autoPict="0">
                <anchor moveWithCells="1">
                  <from>
                    <xdr:col>30</xdr:col>
                    <xdr:colOff>25400</xdr:colOff>
                    <xdr:row>98</xdr:row>
                    <xdr:rowOff>139700</xdr:rowOff>
                  </from>
                  <to>
                    <xdr:col>30</xdr:col>
                    <xdr:colOff>330200</xdr:colOff>
                    <xdr:row>100</xdr:row>
                    <xdr:rowOff>25400</xdr:rowOff>
                  </to>
                </anchor>
              </controlPr>
            </control>
          </mc:Choice>
        </mc:AlternateContent>
        <mc:AlternateContent xmlns:mc="http://schemas.openxmlformats.org/markup-compatibility/2006">
          <mc:Choice Requires="x14">
            <control shapeId="225037" r:id="rId1802" name="Check Box 1805">
              <controlPr defaultSize="0" autoFill="0" autoLine="0" autoPict="0">
                <anchor moveWithCells="1">
                  <from>
                    <xdr:col>30</xdr:col>
                    <xdr:colOff>25400</xdr:colOff>
                    <xdr:row>99</xdr:row>
                    <xdr:rowOff>139700</xdr:rowOff>
                  </from>
                  <to>
                    <xdr:col>30</xdr:col>
                    <xdr:colOff>330200</xdr:colOff>
                    <xdr:row>101</xdr:row>
                    <xdr:rowOff>25400</xdr:rowOff>
                  </to>
                </anchor>
              </controlPr>
            </control>
          </mc:Choice>
        </mc:AlternateContent>
        <mc:AlternateContent xmlns:mc="http://schemas.openxmlformats.org/markup-compatibility/2006">
          <mc:Choice Requires="x14">
            <control shapeId="225038" r:id="rId1803" name="Check Box 1806">
              <controlPr defaultSize="0" autoFill="0" autoLine="0" autoPict="0">
                <anchor moveWithCells="1">
                  <from>
                    <xdr:col>30</xdr:col>
                    <xdr:colOff>25400</xdr:colOff>
                    <xdr:row>100</xdr:row>
                    <xdr:rowOff>139700</xdr:rowOff>
                  </from>
                  <to>
                    <xdr:col>30</xdr:col>
                    <xdr:colOff>330200</xdr:colOff>
                    <xdr:row>102</xdr:row>
                    <xdr:rowOff>25400</xdr:rowOff>
                  </to>
                </anchor>
              </controlPr>
            </control>
          </mc:Choice>
        </mc:AlternateContent>
        <mc:AlternateContent xmlns:mc="http://schemas.openxmlformats.org/markup-compatibility/2006">
          <mc:Choice Requires="x14">
            <control shapeId="225039" r:id="rId1804" name="Check Box 1807">
              <controlPr defaultSize="0" autoFill="0" autoLine="0" autoPict="0">
                <anchor moveWithCells="1">
                  <from>
                    <xdr:col>30</xdr:col>
                    <xdr:colOff>25400</xdr:colOff>
                    <xdr:row>101</xdr:row>
                    <xdr:rowOff>139700</xdr:rowOff>
                  </from>
                  <to>
                    <xdr:col>30</xdr:col>
                    <xdr:colOff>330200</xdr:colOff>
                    <xdr:row>103</xdr:row>
                    <xdr:rowOff>25400</xdr:rowOff>
                  </to>
                </anchor>
              </controlPr>
            </control>
          </mc:Choice>
        </mc:AlternateContent>
        <mc:AlternateContent xmlns:mc="http://schemas.openxmlformats.org/markup-compatibility/2006">
          <mc:Choice Requires="x14">
            <control shapeId="225040" r:id="rId1805" name="Check Box 1808">
              <controlPr defaultSize="0" autoFill="0" autoLine="0" autoPict="0">
                <anchor moveWithCells="1">
                  <from>
                    <xdr:col>31</xdr:col>
                    <xdr:colOff>25400</xdr:colOff>
                    <xdr:row>2</xdr:row>
                    <xdr:rowOff>152400</xdr:rowOff>
                  </from>
                  <to>
                    <xdr:col>31</xdr:col>
                    <xdr:colOff>330200</xdr:colOff>
                    <xdr:row>3</xdr:row>
                    <xdr:rowOff>152400</xdr:rowOff>
                  </to>
                </anchor>
              </controlPr>
            </control>
          </mc:Choice>
        </mc:AlternateContent>
        <mc:AlternateContent xmlns:mc="http://schemas.openxmlformats.org/markup-compatibility/2006">
          <mc:Choice Requires="x14">
            <control shapeId="225041" r:id="rId1806" name="Check Box 1809">
              <controlPr defaultSize="0" autoFill="0" autoLine="0" autoPict="0">
                <anchor moveWithCells="1">
                  <from>
                    <xdr:col>31</xdr:col>
                    <xdr:colOff>25400</xdr:colOff>
                    <xdr:row>3</xdr:row>
                    <xdr:rowOff>139700</xdr:rowOff>
                  </from>
                  <to>
                    <xdr:col>31</xdr:col>
                    <xdr:colOff>330200</xdr:colOff>
                    <xdr:row>5</xdr:row>
                    <xdr:rowOff>25400</xdr:rowOff>
                  </to>
                </anchor>
              </controlPr>
            </control>
          </mc:Choice>
        </mc:AlternateContent>
        <mc:AlternateContent xmlns:mc="http://schemas.openxmlformats.org/markup-compatibility/2006">
          <mc:Choice Requires="x14">
            <control shapeId="225042" r:id="rId1807" name="Check Box 1810">
              <controlPr defaultSize="0" autoFill="0" autoLine="0" autoPict="0">
                <anchor moveWithCells="1">
                  <from>
                    <xdr:col>31</xdr:col>
                    <xdr:colOff>25400</xdr:colOff>
                    <xdr:row>4</xdr:row>
                    <xdr:rowOff>139700</xdr:rowOff>
                  </from>
                  <to>
                    <xdr:col>31</xdr:col>
                    <xdr:colOff>330200</xdr:colOff>
                    <xdr:row>6</xdr:row>
                    <xdr:rowOff>25400</xdr:rowOff>
                  </to>
                </anchor>
              </controlPr>
            </control>
          </mc:Choice>
        </mc:AlternateContent>
        <mc:AlternateContent xmlns:mc="http://schemas.openxmlformats.org/markup-compatibility/2006">
          <mc:Choice Requires="x14">
            <control shapeId="225043" r:id="rId1808" name="Check Box 1811">
              <controlPr defaultSize="0" autoFill="0" autoLine="0" autoPict="0">
                <anchor moveWithCells="1">
                  <from>
                    <xdr:col>31</xdr:col>
                    <xdr:colOff>25400</xdr:colOff>
                    <xdr:row>5</xdr:row>
                    <xdr:rowOff>139700</xdr:rowOff>
                  </from>
                  <to>
                    <xdr:col>31</xdr:col>
                    <xdr:colOff>330200</xdr:colOff>
                    <xdr:row>7</xdr:row>
                    <xdr:rowOff>25400</xdr:rowOff>
                  </to>
                </anchor>
              </controlPr>
            </control>
          </mc:Choice>
        </mc:AlternateContent>
        <mc:AlternateContent xmlns:mc="http://schemas.openxmlformats.org/markup-compatibility/2006">
          <mc:Choice Requires="x14">
            <control shapeId="225044" r:id="rId1809" name="Check Box 1812">
              <controlPr defaultSize="0" autoFill="0" autoLine="0" autoPict="0">
                <anchor moveWithCells="1">
                  <from>
                    <xdr:col>31</xdr:col>
                    <xdr:colOff>25400</xdr:colOff>
                    <xdr:row>6</xdr:row>
                    <xdr:rowOff>139700</xdr:rowOff>
                  </from>
                  <to>
                    <xdr:col>31</xdr:col>
                    <xdr:colOff>330200</xdr:colOff>
                    <xdr:row>8</xdr:row>
                    <xdr:rowOff>25400</xdr:rowOff>
                  </to>
                </anchor>
              </controlPr>
            </control>
          </mc:Choice>
        </mc:AlternateContent>
        <mc:AlternateContent xmlns:mc="http://schemas.openxmlformats.org/markup-compatibility/2006">
          <mc:Choice Requires="x14">
            <control shapeId="225045" r:id="rId1810" name="Check Box 1813">
              <controlPr defaultSize="0" autoFill="0" autoLine="0" autoPict="0">
                <anchor moveWithCells="1">
                  <from>
                    <xdr:col>31</xdr:col>
                    <xdr:colOff>25400</xdr:colOff>
                    <xdr:row>7</xdr:row>
                    <xdr:rowOff>139700</xdr:rowOff>
                  </from>
                  <to>
                    <xdr:col>31</xdr:col>
                    <xdr:colOff>330200</xdr:colOff>
                    <xdr:row>9</xdr:row>
                    <xdr:rowOff>25400</xdr:rowOff>
                  </to>
                </anchor>
              </controlPr>
            </control>
          </mc:Choice>
        </mc:AlternateContent>
        <mc:AlternateContent xmlns:mc="http://schemas.openxmlformats.org/markup-compatibility/2006">
          <mc:Choice Requires="x14">
            <control shapeId="225046" r:id="rId1811" name="Check Box 1814">
              <controlPr defaultSize="0" autoFill="0" autoLine="0" autoPict="0">
                <anchor moveWithCells="1">
                  <from>
                    <xdr:col>31</xdr:col>
                    <xdr:colOff>25400</xdr:colOff>
                    <xdr:row>8</xdr:row>
                    <xdr:rowOff>139700</xdr:rowOff>
                  </from>
                  <to>
                    <xdr:col>31</xdr:col>
                    <xdr:colOff>330200</xdr:colOff>
                    <xdr:row>10</xdr:row>
                    <xdr:rowOff>25400</xdr:rowOff>
                  </to>
                </anchor>
              </controlPr>
            </control>
          </mc:Choice>
        </mc:AlternateContent>
        <mc:AlternateContent xmlns:mc="http://schemas.openxmlformats.org/markup-compatibility/2006">
          <mc:Choice Requires="x14">
            <control shapeId="225047" r:id="rId1812" name="Check Box 1815">
              <controlPr defaultSize="0" autoFill="0" autoLine="0" autoPict="0">
                <anchor moveWithCells="1">
                  <from>
                    <xdr:col>31</xdr:col>
                    <xdr:colOff>25400</xdr:colOff>
                    <xdr:row>9</xdr:row>
                    <xdr:rowOff>139700</xdr:rowOff>
                  </from>
                  <to>
                    <xdr:col>31</xdr:col>
                    <xdr:colOff>330200</xdr:colOff>
                    <xdr:row>11</xdr:row>
                    <xdr:rowOff>25400</xdr:rowOff>
                  </to>
                </anchor>
              </controlPr>
            </control>
          </mc:Choice>
        </mc:AlternateContent>
        <mc:AlternateContent xmlns:mc="http://schemas.openxmlformats.org/markup-compatibility/2006">
          <mc:Choice Requires="x14">
            <control shapeId="225048" r:id="rId1813" name="Check Box 1816">
              <controlPr defaultSize="0" autoFill="0" autoLine="0" autoPict="0">
                <anchor moveWithCells="1">
                  <from>
                    <xdr:col>31</xdr:col>
                    <xdr:colOff>25400</xdr:colOff>
                    <xdr:row>10</xdr:row>
                    <xdr:rowOff>139700</xdr:rowOff>
                  </from>
                  <to>
                    <xdr:col>31</xdr:col>
                    <xdr:colOff>330200</xdr:colOff>
                    <xdr:row>12</xdr:row>
                    <xdr:rowOff>25400</xdr:rowOff>
                  </to>
                </anchor>
              </controlPr>
            </control>
          </mc:Choice>
        </mc:AlternateContent>
        <mc:AlternateContent xmlns:mc="http://schemas.openxmlformats.org/markup-compatibility/2006">
          <mc:Choice Requires="x14">
            <control shapeId="225049" r:id="rId1814" name="Check Box 1817">
              <controlPr defaultSize="0" autoFill="0" autoLine="0" autoPict="0">
                <anchor moveWithCells="1">
                  <from>
                    <xdr:col>31</xdr:col>
                    <xdr:colOff>25400</xdr:colOff>
                    <xdr:row>11</xdr:row>
                    <xdr:rowOff>139700</xdr:rowOff>
                  </from>
                  <to>
                    <xdr:col>31</xdr:col>
                    <xdr:colOff>330200</xdr:colOff>
                    <xdr:row>13</xdr:row>
                    <xdr:rowOff>25400</xdr:rowOff>
                  </to>
                </anchor>
              </controlPr>
            </control>
          </mc:Choice>
        </mc:AlternateContent>
        <mc:AlternateContent xmlns:mc="http://schemas.openxmlformats.org/markup-compatibility/2006">
          <mc:Choice Requires="x14">
            <control shapeId="225050" r:id="rId1815" name="Check Box 1818">
              <controlPr defaultSize="0" autoFill="0" autoLine="0" autoPict="0">
                <anchor moveWithCells="1">
                  <from>
                    <xdr:col>31</xdr:col>
                    <xdr:colOff>25400</xdr:colOff>
                    <xdr:row>12</xdr:row>
                    <xdr:rowOff>139700</xdr:rowOff>
                  </from>
                  <to>
                    <xdr:col>31</xdr:col>
                    <xdr:colOff>330200</xdr:colOff>
                    <xdr:row>14</xdr:row>
                    <xdr:rowOff>25400</xdr:rowOff>
                  </to>
                </anchor>
              </controlPr>
            </control>
          </mc:Choice>
        </mc:AlternateContent>
        <mc:AlternateContent xmlns:mc="http://schemas.openxmlformats.org/markup-compatibility/2006">
          <mc:Choice Requires="x14">
            <control shapeId="225051" r:id="rId1816" name="Check Box 1819">
              <controlPr defaultSize="0" autoFill="0" autoLine="0" autoPict="0">
                <anchor moveWithCells="1">
                  <from>
                    <xdr:col>31</xdr:col>
                    <xdr:colOff>25400</xdr:colOff>
                    <xdr:row>13</xdr:row>
                    <xdr:rowOff>139700</xdr:rowOff>
                  </from>
                  <to>
                    <xdr:col>31</xdr:col>
                    <xdr:colOff>330200</xdr:colOff>
                    <xdr:row>15</xdr:row>
                    <xdr:rowOff>25400</xdr:rowOff>
                  </to>
                </anchor>
              </controlPr>
            </control>
          </mc:Choice>
        </mc:AlternateContent>
        <mc:AlternateContent xmlns:mc="http://schemas.openxmlformats.org/markup-compatibility/2006">
          <mc:Choice Requires="x14">
            <control shapeId="225052" r:id="rId1817" name="Check Box 1820">
              <controlPr defaultSize="0" autoFill="0" autoLine="0" autoPict="0">
                <anchor moveWithCells="1">
                  <from>
                    <xdr:col>31</xdr:col>
                    <xdr:colOff>25400</xdr:colOff>
                    <xdr:row>14</xdr:row>
                    <xdr:rowOff>139700</xdr:rowOff>
                  </from>
                  <to>
                    <xdr:col>31</xdr:col>
                    <xdr:colOff>330200</xdr:colOff>
                    <xdr:row>16</xdr:row>
                    <xdr:rowOff>25400</xdr:rowOff>
                  </to>
                </anchor>
              </controlPr>
            </control>
          </mc:Choice>
        </mc:AlternateContent>
        <mc:AlternateContent xmlns:mc="http://schemas.openxmlformats.org/markup-compatibility/2006">
          <mc:Choice Requires="x14">
            <control shapeId="225053" r:id="rId1818" name="Check Box 1821">
              <controlPr defaultSize="0" autoFill="0" autoLine="0" autoPict="0">
                <anchor moveWithCells="1">
                  <from>
                    <xdr:col>31</xdr:col>
                    <xdr:colOff>25400</xdr:colOff>
                    <xdr:row>15</xdr:row>
                    <xdr:rowOff>139700</xdr:rowOff>
                  </from>
                  <to>
                    <xdr:col>31</xdr:col>
                    <xdr:colOff>330200</xdr:colOff>
                    <xdr:row>17</xdr:row>
                    <xdr:rowOff>25400</xdr:rowOff>
                  </to>
                </anchor>
              </controlPr>
            </control>
          </mc:Choice>
        </mc:AlternateContent>
        <mc:AlternateContent xmlns:mc="http://schemas.openxmlformats.org/markup-compatibility/2006">
          <mc:Choice Requires="x14">
            <control shapeId="225054" r:id="rId1819" name="Check Box 1822">
              <controlPr defaultSize="0" autoFill="0" autoLine="0" autoPict="0">
                <anchor moveWithCells="1">
                  <from>
                    <xdr:col>31</xdr:col>
                    <xdr:colOff>25400</xdr:colOff>
                    <xdr:row>16</xdr:row>
                    <xdr:rowOff>139700</xdr:rowOff>
                  </from>
                  <to>
                    <xdr:col>31</xdr:col>
                    <xdr:colOff>330200</xdr:colOff>
                    <xdr:row>18</xdr:row>
                    <xdr:rowOff>25400</xdr:rowOff>
                  </to>
                </anchor>
              </controlPr>
            </control>
          </mc:Choice>
        </mc:AlternateContent>
        <mc:AlternateContent xmlns:mc="http://schemas.openxmlformats.org/markup-compatibility/2006">
          <mc:Choice Requires="x14">
            <control shapeId="225055" r:id="rId1820" name="Check Box 1823">
              <controlPr defaultSize="0" autoFill="0" autoLine="0" autoPict="0">
                <anchor moveWithCells="1">
                  <from>
                    <xdr:col>31</xdr:col>
                    <xdr:colOff>25400</xdr:colOff>
                    <xdr:row>17</xdr:row>
                    <xdr:rowOff>139700</xdr:rowOff>
                  </from>
                  <to>
                    <xdr:col>31</xdr:col>
                    <xdr:colOff>330200</xdr:colOff>
                    <xdr:row>19</xdr:row>
                    <xdr:rowOff>25400</xdr:rowOff>
                  </to>
                </anchor>
              </controlPr>
            </control>
          </mc:Choice>
        </mc:AlternateContent>
        <mc:AlternateContent xmlns:mc="http://schemas.openxmlformats.org/markup-compatibility/2006">
          <mc:Choice Requires="x14">
            <control shapeId="225056" r:id="rId1821" name="Check Box 1824">
              <controlPr defaultSize="0" autoFill="0" autoLine="0" autoPict="0">
                <anchor moveWithCells="1">
                  <from>
                    <xdr:col>31</xdr:col>
                    <xdr:colOff>25400</xdr:colOff>
                    <xdr:row>18</xdr:row>
                    <xdr:rowOff>139700</xdr:rowOff>
                  </from>
                  <to>
                    <xdr:col>31</xdr:col>
                    <xdr:colOff>330200</xdr:colOff>
                    <xdr:row>20</xdr:row>
                    <xdr:rowOff>25400</xdr:rowOff>
                  </to>
                </anchor>
              </controlPr>
            </control>
          </mc:Choice>
        </mc:AlternateContent>
        <mc:AlternateContent xmlns:mc="http://schemas.openxmlformats.org/markup-compatibility/2006">
          <mc:Choice Requires="x14">
            <control shapeId="225057" r:id="rId1822" name="Check Box 1825">
              <controlPr defaultSize="0" autoFill="0" autoLine="0" autoPict="0">
                <anchor moveWithCells="1">
                  <from>
                    <xdr:col>31</xdr:col>
                    <xdr:colOff>25400</xdr:colOff>
                    <xdr:row>19</xdr:row>
                    <xdr:rowOff>139700</xdr:rowOff>
                  </from>
                  <to>
                    <xdr:col>31</xdr:col>
                    <xdr:colOff>330200</xdr:colOff>
                    <xdr:row>21</xdr:row>
                    <xdr:rowOff>25400</xdr:rowOff>
                  </to>
                </anchor>
              </controlPr>
            </control>
          </mc:Choice>
        </mc:AlternateContent>
        <mc:AlternateContent xmlns:mc="http://schemas.openxmlformats.org/markup-compatibility/2006">
          <mc:Choice Requires="x14">
            <control shapeId="225058" r:id="rId1823" name="Check Box 1826">
              <controlPr defaultSize="0" autoFill="0" autoLine="0" autoPict="0">
                <anchor moveWithCells="1">
                  <from>
                    <xdr:col>31</xdr:col>
                    <xdr:colOff>25400</xdr:colOff>
                    <xdr:row>20</xdr:row>
                    <xdr:rowOff>139700</xdr:rowOff>
                  </from>
                  <to>
                    <xdr:col>31</xdr:col>
                    <xdr:colOff>330200</xdr:colOff>
                    <xdr:row>22</xdr:row>
                    <xdr:rowOff>25400</xdr:rowOff>
                  </to>
                </anchor>
              </controlPr>
            </control>
          </mc:Choice>
        </mc:AlternateContent>
        <mc:AlternateContent xmlns:mc="http://schemas.openxmlformats.org/markup-compatibility/2006">
          <mc:Choice Requires="x14">
            <control shapeId="225059" r:id="rId1824" name="Check Box 1827">
              <controlPr defaultSize="0" autoFill="0" autoLine="0" autoPict="0">
                <anchor moveWithCells="1">
                  <from>
                    <xdr:col>31</xdr:col>
                    <xdr:colOff>25400</xdr:colOff>
                    <xdr:row>21</xdr:row>
                    <xdr:rowOff>139700</xdr:rowOff>
                  </from>
                  <to>
                    <xdr:col>31</xdr:col>
                    <xdr:colOff>330200</xdr:colOff>
                    <xdr:row>23</xdr:row>
                    <xdr:rowOff>25400</xdr:rowOff>
                  </to>
                </anchor>
              </controlPr>
            </control>
          </mc:Choice>
        </mc:AlternateContent>
        <mc:AlternateContent xmlns:mc="http://schemas.openxmlformats.org/markup-compatibility/2006">
          <mc:Choice Requires="x14">
            <control shapeId="225060" r:id="rId1825" name="Check Box 1828">
              <controlPr defaultSize="0" autoFill="0" autoLine="0" autoPict="0">
                <anchor moveWithCells="1">
                  <from>
                    <xdr:col>31</xdr:col>
                    <xdr:colOff>25400</xdr:colOff>
                    <xdr:row>22</xdr:row>
                    <xdr:rowOff>139700</xdr:rowOff>
                  </from>
                  <to>
                    <xdr:col>31</xdr:col>
                    <xdr:colOff>330200</xdr:colOff>
                    <xdr:row>24</xdr:row>
                    <xdr:rowOff>25400</xdr:rowOff>
                  </to>
                </anchor>
              </controlPr>
            </control>
          </mc:Choice>
        </mc:AlternateContent>
        <mc:AlternateContent xmlns:mc="http://schemas.openxmlformats.org/markup-compatibility/2006">
          <mc:Choice Requires="x14">
            <control shapeId="225061" r:id="rId1826" name="Check Box 1829">
              <controlPr defaultSize="0" autoFill="0" autoLine="0" autoPict="0">
                <anchor moveWithCells="1">
                  <from>
                    <xdr:col>31</xdr:col>
                    <xdr:colOff>25400</xdr:colOff>
                    <xdr:row>23</xdr:row>
                    <xdr:rowOff>139700</xdr:rowOff>
                  </from>
                  <to>
                    <xdr:col>31</xdr:col>
                    <xdr:colOff>330200</xdr:colOff>
                    <xdr:row>25</xdr:row>
                    <xdr:rowOff>25400</xdr:rowOff>
                  </to>
                </anchor>
              </controlPr>
            </control>
          </mc:Choice>
        </mc:AlternateContent>
        <mc:AlternateContent xmlns:mc="http://schemas.openxmlformats.org/markup-compatibility/2006">
          <mc:Choice Requires="x14">
            <control shapeId="225062" r:id="rId1827" name="Check Box 1830">
              <controlPr defaultSize="0" autoFill="0" autoLine="0" autoPict="0">
                <anchor moveWithCells="1">
                  <from>
                    <xdr:col>31</xdr:col>
                    <xdr:colOff>25400</xdr:colOff>
                    <xdr:row>24</xdr:row>
                    <xdr:rowOff>139700</xdr:rowOff>
                  </from>
                  <to>
                    <xdr:col>31</xdr:col>
                    <xdr:colOff>330200</xdr:colOff>
                    <xdr:row>26</xdr:row>
                    <xdr:rowOff>25400</xdr:rowOff>
                  </to>
                </anchor>
              </controlPr>
            </control>
          </mc:Choice>
        </mc:AlternateContent>
        <mc:AlternateContent xmlns:mc="http://schemas.openxmlformats.org/markup-compatibility/2006">
          <mc:Choice Requires="x14">
            <control shapeId="225063" r:id="rId1828" name="Check Box 1831">
              <controlPr defaultSize="0" autoFill="0" autoLine="0" autoPict="0">
                <anchor moveWithCells="1">
                  <from>
                    <xdr:col>31</xdr:col>
                    <xdr:colOff>25400</xdr:colOff>
                    <xdr:row>25</xdr:row>
                    <xdr:rowOff>139700</xdr:rowOff>
                  </from>
                  <to>
                    <xdr:col>31</xdr:col>
                    <xdr:colOff>330200</xdr:colOff>
                    <xdr:row>27</xdr:row>
                    <xdr:rowOff>25400</xdr:rowOff>
                  </to>
                </anchor>
              </controlPr>
            </control>
          </mc:Choice>
        </mc:AlternateContent>
        <mc:AlternateContent xmlns:mc="http://schemas.openxmlformats.org/markup-compatibility/2006">
          <mc:Choice Requires="x14">
            <control shapeId="225064" r:id="rId1829" name="Check Box 1832">
              <controlPr defaultSize="0" autoFill="0" autoLine="0" autoPict="0">
                <anchor moveWithCells="1">
                  <from>
                    <xdr:col>31</xdr:col>
                    <xdr:colOff>25400</xdr:colOff>
                    <xdr:row>26</xdr:row>
                    <xdr:rowOff>139700</xdr:rowOff>
                  </from>
                  <to>
                    <xdr:col>31</xdr:col>
                    <xdr:colOff>330200</xdr:colOff>
                    <xdr:row>28</xdr:row>
                    <xdr:rowOff>25400</xdr:rowOff>
                  </to>
                </anchor>
              </controlPr>
            </control>
          </mc:Choice>
        </mc:AlternateContent>
        <mc:AlternateContent xmlns:mc="http://schemas.openxmlformats.org/markup-compatibility/2006">
          <mc:Choice Requires="x14">
            <control shapeId="225065" r:id="rId1830" name="Check Box 1833">
              <controlPr defaultSize="0" autoFill="0" autoLine="0" autoPict="0">
                <anchor moveWithCells="1">
                  <from>
                    <xdr:col>31</xdr:col>
                    <xdr:colOff>25400</xdr:colOff>
                    <xdr:row>27</xdr:row>
                    <xdr:rowOff>139700</xdr:rowOff>
                  </from>
                  <to>
                    <xdr:col>31</xdr:col>
                    <xdr:colOff>330200</xdr:colOff>
                    <xdr:row>29</xdr:row>
                    <xdr:rowOff>25400</xdr:rowOff>
                  </to>
                </anchor>
              </controlPr>
            </control>
          </mc:Choice>
        </mc:AlternateContent>
        <mc:AlternateContent xmlns:mc="http://schemas.openxmlformats.org/markup-compatibility/2006">
          <mc:Choice Requires="x14">
            <control shapeId="225066" r:id="rId1831" name="Check Box 1834">
              <controlPr defaultSize="0" autoFill="0" autoLine="0" autoPict="0">
                <anchor moveWithCells="1">
                  <from>
                    <xdr:col>31</xdr:col>
                    <xdr:colOff>25400</xdr:colOff>
                    <xdr:row>28</xdr:row>
                    <xdr:rowOff>139700</xdr:rowOff>
                  </from>
                  <to>
                    <xdr:col>31</xdr:col>
                    <xdr:colOff>330200</xdr:colOff>
                    <xdr:row>30</xdr:row>
                    <xdr:rowOff>25400</xdr:rowOff>
                  </to>
                </anchor>
              </controlPr>
            </control>
          </mc:Choice>
        </mc:AlternateContent>
        <mc:AlternateContent xmlns:mc="http://schemas.openxmlformats.org/markup-compatibility/2006">
          <mc:Choice Requires="x14">
            <control shapeId="225067" r:id="rId1832" name="Check Box 1835">
              <controlPr defaultSize="0" autoFill="0" autoLine="0" autoPict="0">
                <anchor moveWithCells="1">
                  <from>
                    <xdr:col>31</xdr:col>
                    <xdr:colOff>25400</xdr:colOff>
                    <xdr:row>29</xdr:row>
                    <xdr:rowOff>139700</xdr:rowOff>
                  </from>
                  <to>
                    <xdr:col>31</xdr:col>
                    <xdr:colOff>330200</xdr:colOff>
                    <xdr:row>31</xdr:row>
                    <xdr:rowOff>25400</xdr:rowOff>
                  </to>
                </anchor>
              </controlPr>
            </control>
          </mc:Choice>
        </mc:AlternateContent>
        <mc:AlternateContent xmlns:mc="http://schemas.openxmlformats.org/markup-compatibility/2006">
          <mc:Choice Requires="x14">
            <control shapeId="225068" r:id="rId1833" name="Check Box 1836">
              <controlPr defaultSize="0" autoFill="0" autoLine="0" autoPict="0">
                <anchor moveWithCells="1">
                  <from>
                    <xdr:col>31</xdr:col>
                    <xdr:colOff>25400</xdr:colOff>
                    <xdr:row>30</xdr:row>
                    <xdr:rowOff>139700</xdr:rowOff>
                  </from>
                  <to>
                    <xdr:col>31</xdr:col>
                    <xdr:colOff>330200</xdr:colOff>
                    <xdr:row>32</xdr:row>
                    <xdr:rowOff>25400</xdr:rowOff>
                  </to>
                </anchor>
              </controlPr>
            </control>
          </mc:Choice>
        </mc:AlternateContent>
        <mc:AlternateContent xmlns:mc="http://schemas.openxmlformats.org/markup-compatibility/2006">
          <mc:Choice Requires="x14">
            <control shapeId="225069" r:id="rId1834" name="Check Box 1837">
              <controlPr defaultSize="0" autoFill="0" autoLine="0" autoPict="0">
                <anchor moveWithCells="1">
                  <from>
                    <xdr:col>31</xdr:col>
                    <xdr:colOff>25400</xdr:colOff>
                    <xdr:row>31</xdr:row>
                    <xdr:rowOff>139700</xdr:rowOff>
                  </from>
                  <to>
                    <xdr:col>31</xdr:col>
                    <xdr:colOff>330200</xdr:colOff>
                    <xdr:row>33</xdr:row>
                    <xdr:rowOff>25400</xdr:rowOff>
                  </to>
                </anchor>
              </controlPr>
            </control>
          </mc:Choice>
        </mc:AlternateContent>
        <mc:AlternateContent xmlns:mc="http://schemas.openxmlformats.org/markup-compatibility/2006">
          <mc:Choice Requires="x14">
            <control shapeId="225070" r:id="rId1835" name="Check Box 1838">
              <controlPr defaultSize="0" autoFill="0" autoLine="0" autoPict="0">
                <anchor moveWithCells="1">
                  <from>
                    <xdr:col>31</xdr:col>
                    <xdr:colOff>25400</xdr:colOff>
                    <xdr:row>32</xdr:row>
                    <xdr:rowOff>139700</xdr:rowOff>
                  </from>
                  <to>
                    <xdr:col>31</xdr:col>
                    <xdr:colOff>330200</xdr:colOff>
                    <xdr:row>34</xdr:row>
                    <xdr:rowOff>25400</xdr:rowOff>
                  </to>
                </anchor>
              </controlPr>
            </control>
          </mc:Choice>
        </mc:AlternateContent>
        <mc:AlternateContent xmlns:mc="http://schemas.openxmlformats.org/markup-compatibility/2006">
          <mc:Choice Requires="x14">
            <control shapeId="225071" r:id="rId1836" name="Check Box 1839">
              <controlPr defaultSize="0" autoFill="0" autoLine="0" autoPict="0">
                <anchor moveWithCells="1">
                  <from>
                    <xdr:col>31</xdr:col>
                    <xdr:colOff>25400</xdr:colOff>
                    <xdr:row>33</xdr:row>
                    <xdr:rowOff>139700</xdr:rowOff>
                  </from>
                  <to>
                    <xdr:col>31</xdr:col>
                    <xdr:colOff>330200</xdr:colOff>
                    <xdr:row>35</xdr:row>
                    <xdr:rowOff>25400</xdr:rowOff>
                  </to>
                </anchor>
              </controlPr>
            </control>
          </mc:Choice>
        </mc:AlternateContent>
        <mc:AlternateContent xmlns:mc="http://schemas.openxmlformats.org/markup-compatibility/2006">
          <mc:Choice Requires="x14">
            <control shapeId="225072" r:id="rId1837" name="Check Box 1840">
              <controlPr defaultSize="0" autoFill="0" autoLine="0" autoPict="0">
                <anchor moveWithCells="1">
                  <from>
                    <xdr:col>31</xdr:col>
                    <xdr:colOff>25400</xdr:colOff>
                    <xdr:row>34</xdr:row>
                    <xdr:rowOff>139700</xdr:rowOff>
                  </from>
                  <to>
                    <xdr:col>31</xdr:col>
                    <xdr:colOff>330200</xdr:colOff>
                    <xdr:row>36</xdr:row>
                    <xdr:rowOff>25400</xdr:rowOff>
                  </to>
                </anchor>
              </controlPr>
            </control>
          </mc:Choice>
        </mc:AlternateContent>
        <mc:AlternateContent xmlns:mc="http://schemas.openxmlformats.org/markup-compatibility/2006">
          <mc:Choice Requires="x14">
            <control shapeId="225073" r:id="rId1838" name="Check Box 1841">
              <controlPr defaultSize="0" autoFill="0" autoLine="0" autoPict="0">
                <anchor moveWithCells="1">
                  <from>
                    <xdr:col>31</xdr:col>
                    <xdr:colOff>25400</xdr:colOff>
                    <xdr:row>35</xdr:row>
                    <xdr:rowOff>139700</xdr:rowOff>
                  </from>
                  <to>
                    <xdr:col>31</xdr:col>
                    <xdr:colOff>330200</xdr:colOff>
                    <xdr:row>37</xdr:row>
                    <xdr:rowOff>25400</xdr:rowOff>
                  </to>
                </anchor>
              </controlPr>
            </control>
          </mc:Choice>
        </mc:AlternateContent>
        <mc:AlternateContent xmlns:mc="http://schemas.openxmlformats.org/markup-compatibility/2006">
          <mc:Choice Requires="x14">
            <control shapeId="225074" r:id="rId1839" name="Check Box 1842">
              <controlPr defaultSize="0" autoFill="0" autoLine="0" autoPict="0">
                <anchor moveWithCells="1">
                  <from>
                    <xdr:col>31</xdr:col>
                    <xdr:colOff>25400</xdr:colOff>
                    <xdr:row>36</xdr:row>
                    <xdr:rowOff>139700</xdr:rowOff>
                  </from>
                  <to>
                    <xdr:col>31</xdr:col>
                    <xdr:colOff>330200</xdr:colOff>
                    <xdr:row>38</xdr:row>
                    <xdr:rowOff>25400</xdr:rowOff>
                  </to>
                </anchor>
              </controlPr>
            </control>
          </mc:Choice>
        </mc:AlternateContent>
        <mc:AlternateContent xmlns:mc="http://schemas.openxmlformats.org/markup-compatibility/2006">
          <mc:Choice Requires="x14">
            <control shapeId="225075" r:id="rId1840" name="Check Box 1843">
              <controlPr defaultSize="0" autoFill="0" autoLine="0" autoPict="0">
                <anchor moveWithCells="1">
                  <from>
                    <xdr:col>31</xdr:col>
                    <xdr:colOff>25400</xdr:colOff>
                    <xdr:row>37</xdr:row>
                    <xdr:rowOff>139700</xdr:rowOff>
                  </from>
                  <to>
                    <xdr:col>31</xdr:col>
                    <xdr:colOff>330200</xdr:colOff>
                    <xdr:row>39</xdr:row>
                    <xdr:rowOff>25400</xdr:rowOff>
                  </to>
                </anchor>
              </controlPr>
            </control>
          </mc:Choice>
        </mc:AlternateContent>
        <mc:AlternateContent xmlns:mc="http://schemas.openxmlformats.org/markup-compatibility/2006">
          <mc:Choice Requires="x14">
            <control shapeId="225076" r:id="rId1841" name="Check Box 1844">
              <controlPr defaultSize="0" autoFill="0" autoLine="0" autoPict="0">
                <anchor moveWithCells="1">
                  <from>
                    <xdr:col>31</xdr:col>
                    <xdr:colOff>25400</xdr:colOff>
                    <xdr:row>38</xdr:row>
                    <xdr:rowOff>139700</xdr:rowOff>
                  </from>
                  <to>
                    <xdr:col>31</xdr:col>
                    <xdr:colOff>330200</xdr:colOff>
                    <xdr:row>40</xdr:row>
                    <xdr:rowOff>25400</xdr:rowOff>
                  </to>
                </anchor>
              </controlPr>
            </control>
          </mc:Choice>
        </mc:AlternateContent>
        <mc:AlternateContent xmlns:mc="http://schemas.openxmlformats.org/markup-compatibility/2006">
          <mc:Choice Requires="x14">
            <control shapeId="225077" r:id="rId1842" name="Check Box 1845">
              <controlPr defaultSize="0" autoFill="0" autoLine="0" autoPict="0">
                <anchor moveWithCells="1">
                  <from>
                    <xdr:col>31</xdr:col>
                    <xdr:colOff>25400</xdr:colOff>
                    <xdr:row>39</xdr:row>
                    <xdr:rowOff>139700</xdr:rowOff>
                  </from>
                  <to>
                    <xdr:col>31</xdr:col>
                    <xdr:colOff>330200</xdr:colOff>
                    <xdr:row>41</xdr:row>
                    <xdr:rowOff>25400</xdr:rowOff>
                  </to>
                </anchor>
              </controlPr>
            </control>
          </mc:Choice>
        </mc:AlternateContent>
        <mc:AlternateContent xmlns:mc="http://schemas.openxmlformats.org/markup-compatibility/2006">
          <mc:Choice Requires="x14">
            <control shapeId="225078" r:id="rId1843" name="Check Box 1846">
              <controlPr defaultSize="0" autoFill="0" autoLine="0" autoPict="0">
                <anchor moveWithCells="1">
                  <from>
                    <xdr:col>31</xdr:col>
                    <xdr:colOff>25400</xdr:colOff>
                    <xdr:row>40</xdr:row>
                    <xdr:rowOff>139700</xdr:rowOff>
                  </from>
                  <to>
                    <xdr:col>31</xdr:col>
                    <xdr:colOff>330200</xdr:colOff>
                    <xdr:row>42</xdr:row>
                    <xdr:rowOff>25400</xdr:rowOff>
                  </to>
                </anchor>
              </controlPr>
            </control>
          </mc:Choice>
        </mc:AlternateContent>
        <mc:AlternateContent xmlns:mc="http://schemas.openxmlformats.org/markup-compatibility/2006">
          <mc:Choice Requires="x14">
            <control shapeId="225079" r:id="rId1844" name="Check Box 1847">
              <controlPr defaultSize="0" autoFill="0" autoLine="0" autoPict="0">
                <anchor moveWithCells="1">
                  <from>
                    <xdr:col>31</xdr:col>
                    <xdr:colOff>25400</xdr:colOff>
                    <xdr:row>41</xdr:row>
                    <xdr:rowOff>139700</xdr:rowOff>
                  </from>
                  <to>
                    <xdr:col>31</xdr:col>
                    <xdr:colOff>330200</xdr:colOff>
                    <xdr:row>43</xdr:row>
                    <xdr:rowOff>25400</xdr:rowOff>
                  </to>
                </anchor>
              </controlPr>
            </control>
          </mc:Choice>
        </mc:AlternateContent>
        <mc:AlternateContent xmlns:mc="http://schemas.openxmlformats.org/markup-compatibility/2006">
          <mc:Choice Requires="x14">
            <control shapeId="225080" r:id="rId1845" name="Check Box 1848">
              <controlPr defaultSize="0" autoFill="0" autoLine="0" autoPict="0">
                <anchor moveWithCells="1">
                  <from>
                    <xdr:col>31</xdr:col>
                    <xdr:colOff>25400</xdr:colOff>
                    <xdr:row>42</xdr:row>
                    <xdr:rowOff>139700</xdr:rowOff>
                  </from>
                  <to>
                    <xdr:col>31</xdr:col>
                    <xdr:colOff>330200</xdr:colOff>
                    <xdr:row>44</xdr:row>
                    <xdr:rowOff>25400</xdr:rowOff>
                  </to>
                </anchor>
              </controlPr>
            </control>
          </mc:Choice>
        </mc:AlternateContent>
        <mc:AlternateContent xmlns:mc="http://schemas.openxmlformats.org/markup-compatibility/2006">
          <mc:Choice Requires="x14">
            <control shapeId="225081" r:id="rId1846" name="Check Box 1849">
              <controlPr defaultSize="0" autoFill="0" autoLine="0" autoPict="0">
                <anchor moveWithCells="1">
                  <from>
                    <xdr:col>31</xdr:col>
                    <xdr:colOff>25400</xdr:colOff>
                    <xdr:row>43</xdr:row>
                    <xdr:rowOff>139700</xdr:rowOff>
                  </from>
                  <to>
                    <xdr:col>31</xdr:col>
                    <xdr:colOff>330200</xdr:colOff>
                    <xdr:row>45</xdr:row>
                    <xdr:rowOff>25400</xdr:rowOff>
                  </to>
                </anchor>
              </controlPr>
            </control>
          </mc:Choice>
        </mc:AlternateContent>
        <mc:AlternateContent xmlns:mc="http://schemas.openxmlformats.org/markup-compatibility/2006">
          <mc:Choice Requires="x14">
            <control shapeId="225082" r:id="rId1847" name="Check Box 1850">
              <controlPr defaultSize="0" autoFill="0" autoLine="0" autoPict="0">
                <anchor moveWithCells="1">
                  <from>
                    <xdr:col>31</xdr:col>
                    <xdr:colOff>25400</xdr:colOff>
                    <xdr:row>44</xdr:row>
                    <xdr:rowOff>139700</xdr:rowOff>
                  </from>
                  <to>
                    <xdr:col>31</xdr:col>
                    <xdr:colOff>330200</xdr:colOff>
                    <xdr:row>46</xdr:row>
                    <xdr:rowOff>25400</xdr:rowOff>
                  </to>
                </anchor>
              </controlPr>
            </control>
          </mc:Choice>
        </mc:AlternateContent>
        <mc:AlternateContent xmlns:mc="http://schemas.openxmlformats.org/markup-compatibility/2006">
          <mc:Choice Requires="x14">
            <control shapeId="225083" r:id="rId1848" name="Check Box 1851">
              <controlPr defaultSize="0" autoFill="0" autoLine="0" autoPict="0">
                <anchor moveWithCells="1">
                  <from>
                    <xdr:col>31</xdr:col>
                    <xdr:colOff>25400</xdr:colOff>
                    <xdr:row>45</xdr:row>
                    <xdr:rowOff>139700</xdr:rowOff>
                  </from>
                  <to>
                    <xdr:col>31</xdr:col>
                    <xdr:colOff>330200</xdr:colOff>
                    <xdr:row>47</xdr:row>
                    <xdr:rowOff>25400</xdr:rowOff>
                  </to>
                </anchor>
              </controlPr>
            </control>
          </mc:Choice>
        </mc:AlternateContent>
        <mc:AlternateContent xmlns:mc="http://schemas.openxmlformats.org/markup-compatibility/2006">
          <mc:Choice Requires="x14">
            <control shapeId="225084" r:id="rId1849" name="Check Box 1852">
              <controlPr defaultSize="0" autoFill="0" autoLine="0" autoPict="0">
                <anchor moveWithCells="1">
                  <from>
                    <xdr:col>31</xdr:col>
                    <xdr:colOff>25400</xdr:colOff>
                    <xdr:row>46</xdr:row>
                    <xdr:rowOff>139700</xdr:rowOff>
                  </from>
                  <to>
                    <xdr:col>31</xdr:col>
                    <xdr:colOff>330200</xdr:colOff>
                    <xdr:row>48</xdr:row>
                    <xdr:rowOff>25400</xdr:rowOff>
                  </to>
                </anchor>
              </controlPr>
            </control>
          </mc:Choice>
        </mc:AlternateContent>
        <mc:AlternateContent xmlns:mc="http://schemas.openxmlformats.org/markup-compatibility/2006">
          <mc:Choice Requires="x14">
            <control shapeId="225085" r:id="rId1850" name="Check Box 1853">
              <controlPr defaultSize="0" autoFill="0" autoLine="0" autoPict="0">
                <anchor moveWithCells="1">
                  <from>
                    <xdr:col>31</xdr:col>
                    <xdr:colOff>25400</xdr:colOff>
                    <xdr:row>47</xdr:row>
                    <xdr:rowOff>139700</xdr:rowOff>
                  </from>
                  <to>
                    <xdr:col>31</xdr:col>
                    <xdr:colOff>330200</xdr:colOff>
                    <xdr:row>49</xdr:row>
                    <xdr:rowOff>25400</xdr:rowOff>
                  </to>
                </anchor>
              </controlPr>
            </control>
          </mc:Choice>
        </mc:AlternateContent>
        <mc:AlternateContent xmlns:mc="http://schemas.openxmlformats.org/markup-compatibility/2006">
          <mc:Choice Requires="x14">
            <control shapeId="225086" r:id="rId1851" name="Check Box 1854">
              <controlPr defaultSize="0" autoFill="0" autoLine="0" autoPict="0">
                <anchor moveWithCells="1">
                  <from>
                    <xdr:col>31</xdr:col>
                    <xdr:colOff>25400</xdr:colOff>
                    <xdr:row>48</xdr:row>
                    <xdr:rowOff>139700</xdr:rowOff>
                  </from>
                  <to>
                    <xdr:col>31</xdr:col>
                    <xdr:colOff>330200</xdr:colOff>
                    <xdr:row>50</xdr:row>
                    <xdr:rowOff>25400</xdr:rowOff>
                  </to>
                </anchor>
              </controlPr>
            </control>
          </mc:Choice>
        </mc:AlternateContent>
        <mc:AlternateContent xmlns:mc="http://schemas.openxmlformats.org/markup-compatibility/2006">
          <mc:Choice Requires="x14">
            <control shapeId="225087" r:id="rId1852" name="Check Box 1855">
              <controlPr defaultSize="0" autoFill="0" autoLine="0" autoPict="0">
                <anchor moveWithCells="1">
                  <from>
                    <xdr:col>31</xdr:col>
                    <xdr:colOff>25400</xdr:colOff>
                    <xdr:row>49</xdr:row>
                    <xdr:rowOff>139700</xdr:rowOff>
                  </from>
                  <to>
                    <xdr:col>31</xdr:col>
                    <xdr:colOff>330200</xdr:colOff>
                    <xdr:row>51</xdr:row>
                    <xdr:rowOff>25400</xdr:rowOff>
                  </to>
                </anchor>
              </controlPr>
            </control>
          </mc:Choice>
        </mc:AlternateContent>
        <mc:AlternateContent xmlns:mc="http://schemas.openxmlformats.org/markup-compatibility/2006">
          <mc:Choice Requires="x14">
            <control shapeId="225088" r:id="rId1853" name="Check Box 1856">
              <controlPr defaultSize="0" autoFill="0" autoLine="0" autoPict="0">
                <anchor moveWithCells="1">
                  <from>
                    <xdr:col>31</xdr:col>
                    <xdr:colOff>25400</xdr:colOff>
                    <xdr:row>50</xdr:row>
                    <xdr:rowOff>139700</xdr:rowOff>
                  </from>
                  <to>
                    <xdr:col>31</xdr:col>
                    <xdr:colOff>330200</xdr:colOff>
                    <xdr:row>52</xdr:row>
                    <xdr:rowOff>25400</xdr:rowOff>
                  </to>
                </anchor>
              </controlPr>
            </control>
          </mc:Choice>
        </mc:AlternateContent>
        <mc:AlternateContent xmlns:mc="http://schemas.openxmlformats.org/markup-compatibility/2006">
          <mc:Choice Requires="x14">
            <control shapeId="225089" r:id="rId1854" name="Check Box 1857">
              <controlPr defaultSize="0" autoFill="0" autoLine="0" autoPict="0">
                <anchor moveWithCells="1">
                  <from>
                    <xdr:col>31</xdr:col>
                    <xdr:colOff>25400</xdr:colOff>
                    <xdr:row>51</xdr:row>
                    <xdr:rowOff>139700</xdr:rowOff>
                  </from>
                  <to>
                    <xdr:col>31</xdr:col>
                    <xdr:colOff>330200</xdr:colOff>
                    <xdr:row>53</xdr:row>
                    <xdr:rowOff>25400</xdr:rowOff>
                  </to>
                </anchor>
              </controlPr>
            </control>
          </mc:Choice>
        </mc:AlternateContent>
        <mc:AlternateContent xmlns:mc="http://schemas.openxmlformats.org/markup-compatibility/2006">
          <mc:Choice Requires="x14">
            <control shapeId="225090" r:id="rId1855" name="Check Box 1858">
              <controlPr defaultSize="0" autoFill="0" autoLine="0" autoPict="0">
                <anchor moveWithCells="1">
                  <from>
                    <xdr:col>31</xdr:col>
                    <xdr:colOff>25400</xdr:colOff>
                    <xdr:row>52</xdr:row>
                    <xdr:rowOff>139700</xdr:rowOff>
                  </from>
                  <to>
                    <xdr:col>31</xdr:col>
                    <xdr:colOff>330200</xdr:colOff>
                    <xdr:row>54</xdr:row>
                    <xdr:rowOff>25400</xdr:rowOff>
                  </to>
                </anchor>
              </controlPr>
            </control>
          </mc:Choice>
        </mc:AlternateContent>
        <mc:AlternateContent xmlns:mc="http://schemas.openxmlformats.org/markup-compatibility/2006">
          <mc:Choice Requires="x14">
            <control shapeId="225091" r:id="rId1856" name="Check Box 1859">
              <controlPr defaultSize="0" autoFill="0" autoLine="0" autoPict="0">
                <anchor moveWithCells="1">
                  <from>
                    <xdr:col>31</xdr:col>
                    <xdr:colOff>25400</xdr:colOff>
                    <xdr:row>53</xdr:row>
                    <xdr:rowOff>139700</xdr:rowOff>
                  </from>
                  <to>
                    <xdr:col>31</xdr:col>
                    <xdr:colOff>330200</xdr:colOff>
                    <xdr:row>55</xdr:row>
                    <xdr:rowOff>25400</xdr:rowOff>
                  </to>
                </anchor>
              </controlPr>
            </control>
          </mc:Choice>
        </mc:AlternateContent>
        <mc:AlternateContent xmlns:mc="http://schemas.openxmlformats.org/markup-compatibility/2006">
          <mc:Choice Requires="x14">
            <control shapeId="225092" r:id="rId1857" name="Check Box 1860">
              <controlPr defaultSize="0" autoFill="0" autoLine="0" autoPict="0">
                <anchor moveWithCells="1">
                  <from>
                    <xdr:col>31</xdr:col>
                    <xdr:colOff>25400</xdr:colOff>
                    <xdr:row>54</xdr:row>
                    <xdr:rowOff>139700</xdr:rowOff>
                  </from>
                  <to>
                    <xdr:col>31</xdr:col>
                    <xdr:colOff>330200</xdr:colOff>
                    <xdr:row>56</xdr:row>
                    <xdr:rowOff>25400</xdr:rowOff>
                  </to>
                </anchor>
              </controlPr>
            </control>
          </mc:Choice>
        </mc:AlternateContent>
        <mc:AlternateContent xmlns:mc="http://schemas.openxmlformats.org/markup-compatibility/2006">
          <mc:Choice Requires="x14">
            <control shapeId="225093" r:id="rId1858" name="Check Box 1861">
              <controlPr defaultSize="0" autoFill="0" autoLine="0" autoPict="0">
                <anchor moveWithCells="1">
                  <from>
                    <xdr:col>31</xdr:col>
                    <xdr:colOff>25400</xdr:colOff>
                    <xdr:row>55</xdr:row>
                    <xdr:rowOff>139700</xdr:rowOff>
                  </from>
                  <to>
                    <xdr:col>31</xdr:col>
                    <xdr:colOff>330200</xdr:colOff>
                    <xdr:row>57</xdr:row>
                    <xdr:rowOff>25400</xdr:rowOff>
                  </to>
                </anchor>
              </controlPr>
            </control>
          </mc:Choice>
        </mc:AlternateContent>
        <mc:AlternateContent xmlns:mc="http://schemas.openxmlformats.org/markup-compatibility/2006">
          <mc:Choice Requires="x14">
            <control shapeId="225094" r:id="rId1859" name="Check Box 1862">
              <controlPr defaultSize="0" autoFill="0" autoLine="0" autoPict="0">
                <anchor moveWithCells="1">
                  <from>
                    <xdr:col>31</xdr:col>
                    <xdr:colOff>25400</xdr:colOff>
                    <xdr:row>56</xdr:row>
                    <xdr:rowOff>139700</xdr:rowOff>
                  </from>
                  <to>
                    <xdr:col>31</xdr:col>
                    <xdr:colOff>330200</xdr:colOff>
                    <xdr:row>58</xdr:row>
                    <xdr:rowOff>25400</xdr:rowOff>
                  </to>
                </anchor>
              </controlPr>
            </control>
          </mc:Choice>
        </mc:AlternateContent>
        <mc:AlternateContent xmlns:mc="http://schemas.openxmlformats.org/markup-compatibility/2006">
          <mc:Choice Requires="x14">
            <control shapeId="225095" r:id="rId1860" name="Check Box 1863">
              <controlPr defaultSize="0" autoFill="0" autoLine="0" autoPict="0">
                <anchor moveWithCells="1">
                  <from>
                    <xdr:col>31</xdr:col>
                    <xdr:colOff>25400</xdr:colOff>
                    <xdr:row>57</xdr:row>
                    <xdr:rowOff>139700</xdr:rowOff>
                  </from>
                  <to>
                    <xdr:col>31</xdr:col>
                    <xdr:colOff>330200</xdr:colOff>
                    <xdr:row>59</xdr:row>
                    <xdr:rowOff>25400</xdr:rowOff>
                  </to>
                </anchor>
              </controlPr>
            </control>
          </mc:Choice>
        </mc:AlternateContent>
        <mc:AlternateContent xmlns:mc="http://schemas.openxmlformats.org/markup-compatibility/2006">
          <mc:Choice Requires="x14">
            <control shapeId="225096" r:id="rId1861" name="Check Box 1864">
              <controlPr defaultSize="0" autoFill="0" autoLine="0" autoPict="0">
                <anchor moveWithCells="1">
                  <from>
                    <xdr:col>31</xdr:col>
                    <xdr:colOff>25400</xdr:colOff>
                    <xdr:row>58</xdr:row>
                    <xdr:rowOff>139700</xdr:rowOff>
                  </from>
                  <to>
                    <xdr:col>31</xdr:col>
                    <xdr:colOff>330200</xdr:colOff>
                    <xdr:row>60</xdr:row>
                    <xdr:rowOff>25400</xdr:rowOff>
                  </to>
                </anchor>
              </controlPr>
            </control>
          </mc:Choice>
        </mc:AlternateContent>
        <mc:AlternateContent xmlns:mc="http://schemas.openxmlformats.org/markup-compatibility/2006">
          <mc:Choice Requires="x14">
            <control shapeId="225097" r:id="rId1862" name="Check Box 1865">
              <controlPr defaultSize="0" autoFill="0" autoLine="0" autoPict="0">
                <anchor moveWithCells="1">
                  <from>
                    <xdr:col>31</xdr:col>
                    <xdr:colOff>25400</xdr:colOff>
                    <xdr:row>59</xdr:row>
                    <xdr:rowOff>139700</xdr:rowOff>
                  </from>
                  <to>
                    <xdr:col>31</xdr:col>
                    <xdr:colOff>330200</xdr:colOff>
                    <xdr:row>61</xdr:row>
                    <xdr:rowOff>25400</xdr:rowOff>
                  </to>
                </anchor>
              </controlPr>
            </control>
          </mc:Choice>
        </mc:AlternateContent>
        <mc:AlternateContent xmlns:mc="http://schemas.openxmlformats.org/markup-compatibility/2006">
          <mc:Choice Requires="x14">
            <control shapeId="225098" r:id="rId1863" name="Check Box 1866">
              <controlPr defaultSize="0" autoFill="0" autoLine="0" autoPict="0">
                <anchor moveWithCells="1">
                  <from>
                    <xdr:col>31</xdr:col>
                    <xdr:colOff>25400</xdr:colOff>
                    <xdr:row>60</xdr:row>
                    <xdr:rowOff>139700</xdr:rowOff>
                  </from>
                  <to>
                    <xdr:col>31</xdr:col>
                    <xdr:colOff>330200</xdr:colOff>
                    <xdr:row>62</xdr:row>
                    <xdr:rowOff>25400</xdr:rowOff>
                  </to>
                </anchor>
              </controlPr>
            </control>
          </mc:Choice>
        </mc:AlternateContent>
        <mc:AlternateContent xmlns:mc="http://schemas.openxmlformats.org/markup-compatibility/2006">
          <mc:Choice Requires="x14">
            <control shapeId="225099" r:id="rId1864" name="Check Box 1867">
              <controlPr defaultSize="0" autoFill="0" autoLine="0" autoPict="0">
                <anchor moveWithCells="1">
                  <from>
                    <xdr:col>31</xdr:col>
                    <xdr:colOff>25400</xdr:colOff>
                    <xdr:row>61</xdr:row>
                    <xdr:rowOff>139700</xdr:rowOff>
                  </from>
                  <to>
                    <xdr:col>31</xdr:col>
                    <xdr:colOff>330200</xdr:colOff>
                    <xdr:row>63</xdr:row>
                    <xdr:rowOff>25400</xdr:rowOff>
                  </to>
                </anchor>
              </controlPr>
            </control>
          </mc:Choice>
        </mc:AlternateContent>
        <mc:AlternateContent xmlns:mc="http://schemas.openxmlformats.org/markup-compatibility/2006">
          <mc:Choice Requires="x14">
            <control shapeId="225100" r:id="rId1865" name="Check Box 1868">
              <controlPr defaultSize="0" autoFill="0" autoLine="0" autoPict="0">
                <anchor moveWithCells="1">
                  <from>
                    <xdr:col>31</xdr:col>
                    <xdr:colOff>25400</xdr:colOff>
                    <xdr:row>62</xdr:row>
                    <xdr:rowOff>139700</xdr:rowOff>
                  </from>
                  <to>
                    <xdr:col>31</xdr:col>
                    <xdr:colOff>330200</xdr:colOff>
                    <xdr:row>64</xdr:row>
                    <xdr:rowOff>25400</xdr:rowOff>
                  </to>
                </anchor>
              </controlPr>
            </control>
          </mc:Choice>
        </mc:AlternateContent>
        <mc:AlternateContent xmlns:mc="http://schemas.openxmlformats.org/markup-compatibility/2006">
          <mc:Choice Requires="x14">
            <control shapeId="225101" r:id="rId1866" name="Check Box 1869">
              <controlPr defaultSize="0" autoFill="0" autoLine="0" autoPict="0">
                <anchor moveWithCells="1">
                  <from>
                    <xdr:col>31</xdr:col>
                    <xdr:colOff>25400</xdr:colOff>
                    <xdr:row>63</xdr:row>
                    <xdr:rowOff>139700</xdr:rowOff>
                  </from>
                  <to>
                    <xdr:col>31</xdr:col>
                    <xdr:colOff>330200</xdr:colOff>
                    <xdr:row>65</xdr:row>
                    <xdr:rowOff>25400</xdr:rowOff>
                  </to>
                </anchor>
              </controlPr>
            </control>
          </mc:Choice>
        </mc:AlternateContent>
        <mc:AlternateContent xmlns:mc="http://schemas.openxmlformats.org/markup-compatibility/2006">
          <mc:Choice Requires="x14">
            <control shapeId="225102" r:id="rId1867" name="Check Box 1870">
              <controlPr defaultSize="0" autoFill="0" autoLine="0" autoPict="0">
                <anchor moveWithCells="1">
                  <from>
                    <xdr:col>31</xdr:col>
                    <xdr:colOff>25400</xdr:colOff>
                    <xdr:row>64</xdr:row>
                    <xdr:rowOff>139700</xdr:rowOff>
                  </from>
                  <to>
                    <xdr:col>31</xdr:col>
                    <xdr:colOff>330200</xdr:colOff>
                    <xdr:row>66</xdr:row>
                    <xdr:rowOff>25400</xdr:rowOff>
                  </to>
                </anchor>
              </controlPr>
            </control>
          </mc:Choice>
        </mc:AlternateContent>
        <mc:AlternateContent xmlns:mc="http://schemas.openxmlformats.org/markup-compatibility/2006">
          <mc:Choice Requires="x14">
            <control shapeId="225103" r:id="rId1868" name="Check Box 1871">
              <controlPr defaultSize="0" autoFill="0" autoLine="0" autoPict="0">
                <anchor moveWithCells="1">
                  <from>
                    <xdr:col>31</xdr:col>
                    <xdr:colOff>25400</xdr:colOff>
                    <xdr:row>65</xdr:row>
                    <xdr:rowOff>139700</xdr:rowOff>
                  </from>
                  <to>
                    <xdr:col>31</xdr:col>
                    <xdr:colOff>330200</xdr:colOff>
                    <xdr:row>67</xdr:row>
                    <xdr:rowOff>25400</xdr:rowOff>
                  </to>
                </anchor>
              </controlPr>
            </control>
          </mc:Choice>
        </mc:AlternateContent>
        <mc:AlternateContent xmlns:mc="http://schemas.openxmlformats.org/markup-compatibility/2006">
          <mc:Choice Requires="x14">
            <control shapeId="225104" r:id="rId1869" name="Check Box 1872">
              <controlPr defaultSize="0" autoFill="0" autoLine="0" autoPict="0">
                <anchor moveWithCells="1">
                  <from>
                    <xdr:col>31</xdr:col>
                    <xdr:colOff>25400</xdr:colOff>
                    <xdr:row>66</xdr:row>
                    <xdr:rowOff>139700</xdr:rowOff>
                  </from>
                  <to>
                    <xdr:col>31</xdr:col>
                    <xdr:colOff>330200</xdr:colOff>
                    <xdr:row>68</xdr:row>
                    <xdr:rowOff>25400</xdr:rowOff>
                  </to>
                </anchor>
              </controlPr>
            </control>
          </mc:Choice>
        </mc:AlternateContent>
        <mc:AlternateContent xmlns:mc="http://schemas.openxmlformats.org/markup-compatibility/2006">
          <mc:Choice Requires="x14">
            <control shapeId="225105" r:id="rId1870" name="Check Box 1873">
              <controlPr defaultSize="0" autoFill="0" autoLine="0" autoPict="0">
                <anchor moveWithCells="1">
                  <from>
                    <xdr:col>31</xdr:col>
                    <xdr:colOff>25400</xdr:colOff>
                    <xdr:row>67</xdr:row>
                    <xdr:rowOff>139700</xdr:rowOff>
                  </from>
                  <to>
                    <xdr:col>31</xdr:col>
                    <xdr:colOff>330200</xdr:colOff>
                    <xdr:row>69</xdr:row>
                    <xdr:rowOff>25400</xdr:rowOff>
                  </to>
                </anchor>
              </controlPr>
            </control>
          </mc:Choice>
        </mc:AlternateContent>
        <mc:AlternateContent xmlns:mc="http://schemas.openxmlformats.org/markup-compatibility/2006">
          <mc:Choice Requires="x14">
            <control shapeId="225106" r:id="rId1871" name="Check Box 1874">
              <controlPr defaultSize="0" autoFill="0" autoLine="0" autoPict="0">
                <anchor moveWithCells="1">
                  <from>
                    <xdr:col>31</xdr:col>
                    <xdr:colOff>25400</xdr:colOff>
                    <xdr:row>68</xdr:row>
                    <xdr:rowOff>139700</xdr:rowOff>
                  </from>
                  <to>
                    <xdr:col>31</xdr:col>
                    <xdr:colOff>330200</xdr:colOff>
                    <xdr:row>70</xdr:row>
                    <xdr:rowOff>25400</xdr:rowOff>
                  </to>
                </anchor>
              </controlPr>
            </control>
          </mc:Choice>
        </mc:AlternateContent>
        <mc:AlternateContent xmlns:mc="http://schemas.openxmlformats.org/markup-compatibility/2006">
          <mc:Choice Requires="x14">
            <control shapeId="225107" r:id="rId1872" name="Check Box 1875">
              <controlPr defaultSize="0" autoFill="0" autoLine="0" autoPict="0">
                <anchor moveWithCells="1">
                  <from>
                    <xdr:col>31</xdr:col>
                    <xdr:colOff>25400</xdr:colOff>
                    <xdr:row>69</xdr:row>
                    <xdr:rowOff>139700</xdr:rowOff>
                  </from>
                  <to>
                    <xdr:col>31</xdr:col>
                    <xdr:colOff>330200</xdr:colOff>
                    <xdr:row>71</xdr:row>
                    <xdr:rowOff>25400</xdr:rowOff>
                  </to>
                </anchor>
              </controlPr>
            </control>
          </mc:Choice>
        </mc:AlternateContent>
        <mc:AlternateContent xmlns:mc="http://schemas.openxmlformats.org/markup-compatibility/2006">
          <mc:Choice Requires="x14">
            <control shapeId="225108" r:id="rId1873" name="Check Box 1876">
              <controlPr defaultSize="0" autoFill="0" autoLine="0" autoPict="0">
                <anchor moveWithCells="1">
                  <from>
                    <xdr:col>31</xdr:col>
                    <xdr:colOff>25400</xdr:colOff>
                    <xdr:row>70</xdr:row>
                    <xdr:rowOff>139700</xdr:rowOff>
                  </from>
                  <to>
                    <xdr:col>31</xdr:col>
                    <xdr:colOff>330200</xdr:colOff>
                    <xdr:row>72</xdr:row>
                    <xdr:rowOff>25400</xdr:rowOff>
                  </to>
                </anchor>
              </controlPr>
            </control>
          </mc:Choice>
        </mc:AlternateContent>
        <mc:AlternateContent xmlns:mc="http://schemas.openxmlformats.org/markup-compatibility/2006">
          <mc:Choice Requires="x14">
            <control shapeId="225109" r:id="rId1874" name="Check Box 1877">
              <controlPr defaultSize="0" autoFill="0" autoLine="0" autoPict="0">
                <anchor moveWithCells="1">
                  <from>
                    <xdr:col>31</xdr:col>
                    <xdr:colOff>25400</xdr:colOff>
                    <xdr:row>71</xdr:row>
                    <xdr:rowOff>139700</xdr:rowOff>
                  </from>
                  <to>
                    <xdr:col>31</xdr:col>
                    <xdr:colOff>330200</xdr:colOff>
                    <xdr:row>73</xdr:row>
                    <xdr:rowOff>25400</xdr:rowOff>
                  </to>
                </anchor>
              </controlPr>
            </control>
          </mc:Choice>
        </mc:AlternateContent>
        <mc:AlternateContent xmlns:mc="http://schemas.openxmlformats.org/markup-compatibility/2006">
          <mc:Choice Requires="x14">
            <control shapeId="225110" r:id="rId1875" name="Check Box 1878">
              <controlPr defaultSize="0" autoFill="0" autoLine="0" autoPict="0">
                <anchor moveWithCells="1">
                  <from>
                    <xdr:col>31</xdr:col>
                    <xdr:colOff>25400</xdr:colOff>
                    <xdr:row>72</xdr:row>
                    <xdr:rowOff>139700</xdr:rowOff>
                  </from>
                  <to>
                    <xdr:col>31</xdr:col>
                    <xdr:colOff>330200</xdr:colOff>
                    <xdr:row>74</xdr:row>
                    <xdr:rowOff>25400</xdr:rowOff>
                  </to>
                </anchor>
              </controlPr>
            </control>
          </mc:Choice>
        </mc:AlternateContent>
        <mc:AlternateContent xmlns:mc="http://schemas.openxmlformats.org/markup-compatibility/2006">
          <mc:Choice Requires="x14">
            <control shapeId="225111" r:id="rId1876" name="Check Box 1879">
              <controlPr defaultSize="0" autoFill="0" autoLine="0" autoPict="0">
                <anchor moveWithCells="1">
                  <from>
                    <xdr:col>31</xdr:col>
                    <xdr:colOff>25400</xdr:colOff>
                    <xdr:row>73</xdr:row>
                    <xdr:rowOff>139700</xdr:rowOff>
                  </from>
                  <to>
                    <xdr:col>31</xdr:col>
                    <xdr:colOff>330200</xdr:colOff>
                    <xdr:row>75</xdr:row>
                    <xdr:rowOff>25400</xdr:rowOff>
                  </to>
                </anchor>
              </controlPr>
            </control>
          </mc:Choice>
        </mc:AlternateContent>
        <mc:AlternateContent xmlns:mc="http://schemas.openxmlformats.org/markup-compatibility/2006">
          <mc:Choice Requires="x14">
            <control shapeId="225112" r:id="rId1877" name="Check Box 1880">
              <controlPr defaultSize="0" autoFill="0" autoLine="0" autoPict="0">
                <anchor moveWithCells="1">
                  <from>
                    <xdr:col>31</xdr:col>
                    <xdr:colOff>25400</xdr:colOff>
                    <xdr:row>74</xdr:row>
                    <xdr:rowOff>139700</xdr:rowOff>
                  </from>
                  <to>
                    <xdr:col>31</xdr:col>
                    <xdr:colOff>330200</xdr:colOff>
                    <xdr:row>76</xdr:row>
                    <xdr:rowOff>25400</xdr:rowOff>
                  </to>
                </anchor>
              </controlPr>
            </control>
          </mc:Choice>
        </mc:AlternateContent>
        <mc:AlternateContent xmlns:mc="http://schemas.openxmlformats.org/markup-compatibility/2006">
          <mc:Choice Requires="x14">
            <control shapeId="225113" r:id="rId1878" name="Check Box 1881">
              <controlPr defaultSize="0" autoFill="0" autoLine="0" autoPict="0">
                <anchor moveWithCells="1">
                  <from>
                    <xdr:col>31</xdr:col>
                    <xdr:colOff>25400</xdr:colOff>
                    <xdr:row>75</xdr:row>
                    <xdr:rowOff>139700</xdr:rowOff>
                  </from>
                  <to>
                    <xdr:col>31</xdr:col>
                    <xdr:colOff>330200</xdr:colOff>
                    <xdr:row>77</xdr:row>
                    <xdr:rowOff>25400</xdr:rowOff>
                  </to>
                </anchor>
              </controlPr>
            </control>
          </mc:Choice>
        </mc:AlternateContent>
        <mc:AlternateContent xmlns:mc="http://schemas.openxmlformats.org/markup-compatibility/2006">
          <mc:Choice Requires="x14">
            <control shapeId="225114" r:id="rId1879" name="Check Box 1882">
              <controlPr defaultSize="0" autoFill="0" autoLine="0" autoPict="0">
                <anchor moveWithCells="1">
                  <from>
                    <xdr:col>31</xdr:col>
                    <xdr:colOff>25400</xdr:colOff>
                    <xdr:row>76</xdr:row>
                    <xdr:rowOff>139700</xdr:rowOff>
                  </from>
                  <to>
                    <xdr:col>31</xdr:col>
                    <xdr:colOff>330200</xdr:colOff>
                    <xdr:row>78</xdr:row>
                    <xdr:rowOff>25400</xdr:rowOff>
                  </to>
                </anchor>
              </controlPr>
            </control>
          </mc:Choice>
        </mc:AlternateContent>
        <mc:AlternateContent xmlns:mc="http://schemas.openxmlformats.org/markup-compatibility/2006">
          <mc:Choice Requires="x14">
            <control shapeId="225115" r:id="rId1880" name="Check Box 1883">
              <controlPr defaultSize="0" autoFill="0" autoLine="0" autoPict="0">
                <anchor moveWithCells="1">
                  <from>
                    <xdr:col>31</xdr:col>
                    <xdr:colOff>25400</xdr:colOff>
                    <xdr:row>77</xdr:row>
                    <xdr:rowOff>139700</xdr:rowOff>
                  </from>
                  <to>
                    <xdr:col>31</xdr:col>
                    <xdr:colOff>330200</xdr:colOff>
                    <xdr:row>79</xdr:row>
                    <xdr:rowOff>25400</xdr:rowOff>
                  </to>
                </anchor>
              </controlPr>
            </control>
          </mc:Choice>
        </mc:AlternateContent>
        <mc:AlternateContent xmlns:mc="http://schemas.openxmlformats.org/markup-compatibility/2006">
          <mc:Choice Requires="x14">
            <control shapeId="225116" r:id="rId1881" name="Check Box 1884">
              <controlPr defaultSize="0" autoFill="0" autoLine="0" autoPict="0">
                <anchor moveWithCells="1">
                  <from>
                    <xdr:col>31</xdr:col>
                    <xdr:colOff>25400</xdr:colOff>
                    <xdr:row>78</xdr:row>
                    <xdr:rowOff>139700</xdr:rowOff>
                  </from>
                  <to>
                    <xdr:col>31</xdr:col>
                    <xdr:colOff>330200</xdr:colOff>
                    <xdr:row>80</xdr:row>
                    <xdr:rowOff>25400</xdr:rowOff>
                  </to>
                </anchor>
              </controlPr>
            </control>
          </mc:Choice>
        </mc:AlternateContent>
        <mc:AlternateContent xmlns:mc="http://schemas.openxmlformats.org/markup-compatibility/2006">
          <mc:Choice Requires="x14">
            <control shapeId="225117" r:id="rId1882" name="Check Box 1885">
              <controlPr defaultSize="0" autoFill="0" autoLine="0" autoPict="0">
                <anchor moveWithCells="1">
                  <from>
                    <xdr:col>31</xdr:col>
                    <xdr:colOff>25400</xdr:colOff>
                    <xdr:row>79</xdr:row>
                    <xdr:rowOff>139700</xdr:rowOff>
                  </from>
                  <to>
                    <xdr:col>31</xdr:col>
                    <xdr:colOff>330200</xdr:colOff>
                    <xdr:row>81</xdr:row>
                    <xdr:rowOff>25400</xdr:rowOff>
                  </to>
                </anchor>
              </controlPr>
            </control>
          </mc:Choice>
        </mc:AlternateContent>
        <mc:AlternateContent xmlns:mc="http://schemas.openxmlformats.org/markup-compatibility/2006">
          <mc:Choice Requires="x14">
            <control shapeId="225118" r:id="rId1883" name="Check Box 1886">
              <controlPr defaultSize="0" autoFill="0" autoLine="0" autoPict="0">
                <anchor moveWithCells="1">
                  <from>
                    <xdr:col>31</xdr:col>
                    <xdr:colOff>25400</xdr:colOff>
                    <xdr:row>80</xdr:row>
                    <xdr:rowOff>139700</xdr:rowOff>
                  </from>
                  <to>
                    <xdr:col>31</xdr:col>
                    <xdr:colOff>330200</xdr:colOff>
                    <xdr:row>82</xdr:row>
                    <xdr:rowOff>25400</xdr:rowOff>
                  </to>
                </anchor>
              </controlPr>
            </control>
          </mc:Choice>
        </mc:AlternateContent>
        <mc:AlternateContent xmlns:mc="http://schemas.openxmlformats.org/markup-compatibility/2006">
          <mc:Choice Requires="x14">
            <control shapeId="225119" r:id="rId1884" name="Check Box 1887">
              <controlPr defaultSize="0" autoFill="0" autoLine="0" autoPict="0">
                <anchor moveWithCells="1">
                  <from>
                    <xdr:col>31</xdr:col>
                    <xdr:colOff>25400</xdr:colOff>
                    <xdr:row>81</xdr:row>
                    <xdr:rowOff>139700</xdr:rowOff>
                  </from>
                  <to>
                    <xdr:col>31</xdr:col>
                    <xdr:colOff>330200</xdr:colOff>
                    <xdr:row>83</xdr:row>
                    <xdr:rowOff>25400</xdr:rowOff>
                  </to>
                </anchor>
              </controlPr>
            </control>
          </mc:Choice>
        </mc:AlternateContent>
        <mc:AlternateContent xmlns:mc="http://schemas.openxmlformats.org/markup-compatibility/2006">
          <mc:Choice Requires="x14">
            <control shapeId="225120" r:id="rId1885" name="Check Box 1888">
              <controlPr defaultSize="0" autoFill="0" autoLine="0" autoPict="0">
                <anchor moveWithCells="1">
                  <from>
                    <xdr:col>31</xdr:col>
                    <xdr:colOff>25400</xdr:colOff>
                    <xdr:row>82</xdr:row>
                    <xdr:rowOff>139700</xdr:rowOff>
                  </from>
                  <to>
                    <xdr:col>31</xdr:col>
                    <xdr:colOff>330200</xdr:colOff>
                    <xdr:row>84</xdr:row>
                    <xdr:rowOff>25400</xdr:rowOff>
                  </to>
                </anchor>
              </controlPr>
            </control>
          </mc:Choice>
        </mc:AlternateContent>
        <mc:AlternateContent xmlns:mc="http://schemas.openxmlformats.org/markup-compatibility/2006">
          <mc:Choice Requires="x14">
            <control shapeId="225121" r:id="rId1886" name="Check Box 1889">
              <controlPr defaultSize="0" autoFill="0" autoLine="0" autoPict="0">
                <anchor moveWithCells="1">
                  <from>
                    <xdr:col>31</xdr:col>
                    <xdr:colOff>25400</xdr:colOff>
                    <xdr:row>83</xdr:row>
                    <xdr:rowOff>139700</xdr:rowOff>
                  </from>
                  <to>
                    <xdr:col>31</xdr:col>
                    <xdr:colOff>330200</xdr:colOff>
                    <xdr:row>85</xdr:row>
                    <xdr:rowOff>25400</xdr:rowOff>
                  </to>
                </anchor>
              </controlPr>
            </control>
          </mc:Choice>
        </mc:AlternateContent>
        <mc:AlternateContent xmlns:mc="http://schemas.openxmlformats.org/markup-compatibility/2006">
          <mc:Choice Requires="x14">
            <control shapeId="225122" r:id="rId1887" name="Check Box 1890">
              <controlPr defaultSize="0" autoFill="0" autoLine="0" autoPict="0">
                <anchor moveWithCells="1">
                  <from>
                    <xdr:col>31</xdr:col>
                    <xdr:colOff>25400</xdr:colOff>
                    <xdr:row>84</xdr:row>
                    <xdr:rowOff>139700</xdr:rowOff>
                  </from>
                  <to>
                    <xdr:col>31</xdr:col>
                    <xdr:colOff>330200</xdr:colOff>
                    <xdr:row>86</xdr:row>
                    <xdr:rowOff>25400</xdr:rowOff>
                  </to>
                </anchor>
              </controlPr>
            </control>
          </mc:Choice>
        </mc:AlternateContent>
        <mc:AlternateContent xmlns:mc="http://schemas.openxmlformats.org/markup-compatibility/2006">
          <mc:Choice Requires="x14">
            <control shapeId="225123" r:id="rId1888" name="Check Box 1891">
              <controlPr defaultSize="0" autoFill="0" autoLine="0" autoPict="0">
                <anchor moveWithCells="1">
                  <from>
                    <xdr:col>31</xdr:col>
                    <xdr:colOff>25400</xdr:colOff>
                    <xdr:row>85</xdr:row>
                    <xdr:rowOff>139700</xdr:rowOff>
                  </from>
                  <to>
                    <xdr:col>31</xdr:col>
                    <xdr:colOff>330200</xdr:colOff>
                    <xdr:row>87</xdr:row>
                    <xdr:rowOff>25400</xdr:rowOff>
                  </to>
                </anchor>
              </controlPr>
            </control>
          </mc:Choice>
        </mc:AlternateContent>
        <mc:AlternateContent xmlns:mc="http://schemas.openxmlformats.org/markup-compatibility/2006">
          <mc:Choice Requires="x14">
            <control shapeId="225124" r:id="rId1889" name="Check Box 1892">
              <controlPr defaultSize="0" autoFill="0" autoLine="0" autoPict="0">
                <anchor moveWithCells="1">
                  <from>
                    <xdr:col>31</xdr:col>
                    <xdr:colOff>25400</xdr:colOff>
                    <xdr:row>86</xdr:row>
                    <xdr:rowOff>139700</xdr:rowOff>
                  </from>
                  <to>
                    <xdr:col>31</xdr:col>
                    <xdr:colOff>330200</xdr:colOff>
                    <xdr:row>88</xdr:row>
                    <xdr:rowOff>25400</xdr:rowOff>
                  </to>
                </anchor>
              </controlPr>
            </control>
          </mc:Choice>
        </mc:AlternateContent>
        <mc:AlternateContent xmlns:mc="http://schemas.openxmlformats.org/markup-compatibility/2006">
          <mc:Choice Requires="x14">
            <control shapeId="225125" r:id="rId1890" name="Check Box 1893">
              <controlPr defaultSize="0" autoFill="0" autoLine="0" autoPict="0">
                <anchor moveWithCells="1">
                  <from>
                    <xdr:col>31</xdr:col>
                    <xdr:colOff>25400</xdr:colOff>
                    <xdr:row>87</xdr:row>
                    <xdr:rowOff>139700</xdr:rowOff>
                  </from>
                  <to>
                    <xdr:col>31</xdr:col>
                    <xdr:colOff>330200</xdr:colOff>
                    <xdr:row>89</xdr:row>
                    <xdr:rowOff>25400</xdr:rowOff>
                  </to>
                </anchor>
              </controlPr>
            </control>
          </mc:Choice>
        </mc:AlternateContent>
        <mc:AlternateContent xmlns:mc="http://schemas.openxmlformats.org/markup-compatibility/2006">
          <mc:Choice Requires="x14">
            <control shapeId="225126" r:id="rId1891" name="Check Box 1894">
              <controlPr defaultSize="0" autoFill="0" autoLine="0" autoPict="0">
                <anchor moveWithCells="1">
                  <from>
                    <xdr:col>31</xdr:col>
                    <xdr:colOff>25400</xdr:colOff>
                    <xdr:row>88</xdr:row>
                    <xdr:rowOff>139700</xdr:rowOff>
                  </from>
                  <to>
                    <xdr:col>31</xdr:col>
                    <xdr:colOff>330200</xdr:colOff>
                    <xdr:row>90</xdr:row>
                    <xdr:rowOff>25400</xdr:rowOff>
                  </to>
                </anchor>
              </controlPr>
            </control>
          </mc:Choice>
        </mc:AlternateContent>
        <mc:AlternateContent xmlns:mc="http://schemas.openxmlformats.org/markup-compatibility/2006">
          <mc:Choice Requires="x14">
            <control shapeId="225127" r:id="rId1892" name="Check Box 1895">
              <controlPr defaultSize="0" autoFill="0" autoLine="0" autoPict="0">
                <anchor moveWithCells="1">
                  <from>
                    <xdr:col>31</xdr:col>
                    <xdr:colOff>25400</xdr:colOff>
                    <xdr:row>89</xdr:row>
                    <xdr:rowOff>139700</xdr:rowOff>
                  </from>
                  <to>
                    <xdr:col>31</xdr:col>
                    <xdr:colOff>330200</xdr:colOff>
                    <xdr:row>91</xdr:row>
                    <xdr:rowOff>25400</xdr:rowOff>
                  </to>
                </anchor>
              </controlPr>
            </control>
          </mc:Choice>
        </mc:AlternateContent>
        <mc:AlternateContent xmlns:mc="http://schemas.openxmlformats.org/markup-compatibility/2006">
          <mc:Choice Requires="x14">
            <control shapeId="225128" r:id="rId1893" name="Check Box 1896">
              <controlPr defaultSize="0" autoFill="0" autoLine="0" autoPict="0">
                <anchor moveWithCells="1">
                  <from>
                    <xdr:col>31</xdr:col>
                    <xdr:colOff>25400</xdr:colOff>
                    <xdr:row>90</xdr:row>
                    <xdr:rowOff>139700</xdr:rowOff>
                  </from>
                  <to>
                    <xdr:col>31</xdr:col>
                    <xdr:colOff>330200</xdr:colOff>
                    <xdr:row>92</xdr:row>
                    <xdr:rowOff>25400</xdr:rowOff>
                  </to>
                </anchor>
              </controlPr>
            </control>
          </mc:Choice>
        </mc:AlternateContent>
        <mc:AlternateContent xmlns:mc="http://schemas.openxmlformats.org/markup-compatibility/2006">
          <mc:Choice Requires="x14">
            <control shapeId="225129" r:id="rId1894" name="Check Box 1897">
              <controlPr defaultSize="0" autoFill="0" autoLine="0" autoPict="0">
                <anchor moveWithCells="1">
                  <from>
                    <xdr:col>31</xdr:col>
                    <xdr:colOff>25400</xdr:colOff>
                    <xdr:row>91</xdr:row>
                    <xdr:rowOff>139700</xdr:rowOff>
                  </from>
                  <to>
                    <xdr:col>31</xdr:col>
                    <xdr:colOff>330200</xdr:colOff>
                    <xdr:row>93</xdr:row>
                    <xdr:rowOff>25400</xdr:rowOff>
                  </to>
                </anchor>
              </controlPr>
            </control>
          </mc:Choice>
        </mc:AlternateContent>
        <mc:AlternateContent xmlns:mc="http://schemas.openxmlformats.org/markup-compatibility/2006">
          <mc:Choice Requires="x14">
            <control shapeId="225130" r:id="rId1895" name="Check Box 1898">
              <controlPr defaultSize="0" autoFill="0" autoLine="0" autoPict="0">
                <anchor moveWithCells="1">
                  <from>
                    <xdr:col>31</xdr:col>
                    <xdr:colOff>25400</xdr:colOff>
                    <xdr:row>92</xdr:row>
                    <xdr:rowOff>139700</xdr:rowOff>
                  </from>
                  <to>
                    <xdr:col>31</xdr:col>
                    <xdr:colOff>330200</xdr:colOff>
                    <xdr:row>94</xdr:row>
                    <xdr:rowOff>25400</xdr:rowOff>
                  </to>
                </anchor>
              </controlPr>
            </control>
          </mc:Choice>
        </mc:AlternateContent>
        <mc:AlternateContent xmlns:mc="http://schemas.openxmlformats.org/markup-compatibility/2006">
          <mc:Choice Requires="x14">
            <control shapeId="225131" r:id="rId1896" name="Check Box 1899">
              <controlPr defaultSize="0" autoFill="0" autoLine="0" autoPict="0">
                <anchor moveWithCells="1">
                  <from>
                    <xdr:col>31</xdr:col>
                    <xdr:colOff>25400</xdr:colOff>
                    <xdr:row>93</xdr:row>
                    <xdr:rowOff>139700</xdr:rowOff>
                  </from>
                  <to>
                    <xdr:col>31</xdr:col>
                    <xdr:colOff>330200</xdr:colOff>
                    <xdr:row>95</xdr:row>
                    <xdr:rowOff>25400</xdr:rowOff>
                  </to>
                </anchor>
              </controlPr>
            </control>
          </mc:Choice>
        </mc:AlternateContent>
        <mc:AlternateContent xmlns:mc="http://schemas.openxmlformats.org/markup-compatibility/2006">
          <mc:Choice Requires="x14">
            <control shapeId="225132" r:id="rId1897" name="Check Box 1900">
              <controlPr defaultSize="0" autoFill="0" autoLine="0" autoPict="0">
                <anchor moveWithCells="1">
                  <from>
                    <xdr:col>31</xdr:col>
                    <xdr:colOff>25400</xdr:colOff>
                    <xdr:row>94</xdr:row>
                    <xdr:rowOff>139700</xdr:rowOff>
                  </from>
                  <to>
                    <xdr:col>31</xdr:col>
                    <xdr:colOff>330200</xdr:colOff>
                    <xdr:row>96</xdr:row>
                    <xdr:rowOff>25400</xdr:rowOff>
                  </to>
                </anchor>
              </controlPr>
            </control>
          </mc:Choice>
        </mc:AlternateContent>
        <mc:AlternateContent xmlns:mc="http://schemas.openxmlformats.org/markup-compatibility/2006">
          <mc:Choice Requires="x14">
            <control shapeId="225133" r:id="rId1898" name="Check Box 1901">
              <controlPr defaultSize="0" autoFill="0" autoLine="0" autoPict="0">
                <anchor moveWithCells="1">
                  <from>
                    <xdr:col>31</xdr:col>
                    <xdr:colOff>25400</xdr:colOff>
                    <xdr:row>95</xdr:row>
                    <xdr:rowOff>139700</xdr:rowOff>
                  </from>
                  <to>
                    <xdr:col>31</xdr:col>
                    <xdr:colOff>330200</xdr:colOff>
                    <xdr:row>97</xdr:row>
                    <xdr:rowOff>25400</xdr:rowOff>
                  </to>
                </anchor>
              </controlPr>
            </control>
          </mc:Choice>
        </mc:AlternateContent>
        <mc:AlternateContent xmlns:mc="http://schemas.openxmlformats.org/markup-compatibility/2006">
          <mc:Choice Requires="x14">
            <control shapeId="225134" r:id="rId1899" name="Check Box 1902">
              <controlPr defaultSize="0" autoFill="0" autoLine="0" autoPict="0">
                <anchor moveWithCells="1">
                  <from>
                    <xdr:col>31</xdr:col>
                    <xdr:colOff>25400</xdr:colOff>
                    <xdr:row>96</xdr:row>
                    <xdr:rowOff>139700</xdr:rowOff>
                  </from>
                  <to>
                    <xdr:col>31</xdr:col>
                    <xdr:colOff>330200</xdr:colOff>
                    <xdr:row>98</xdr:row>
                    <xdr:rowOff>25400</xdr:rowOff>
                  </to>
                </anchor>
              </controlPr>
            </control>
          </mc:Choice>
        </mc:AlternateContent>
        <mc:AlternateContent xmlns:mc="http://schemas.openxmlformats.org/markup-compatibility/2006">
          <mc:Choice Requires="x14">
            <control shapeId="225135" r:id="rId1900" name="Check Box 1903">
              <controlPr defaultSize="0" autoFill="0" autoLine="0" autoPict="0">
                <anchor moveWithCells="1">
                  <from>
                    <xdr:col>31</xdr:col>
                    <xdr:colOff>25400</xdr:colOff>
                    <xdr:row>97</xdr:row>
                    <xdr:rowOff>139700</xdr:rowOff>
                  </from>
                  <to>
                    <xdr:col>31</xdr:col>
                    <xdr:colOff>330200</xdr:colOff>
                    <xdr:row>99</xdr:row>
                    <xdr:rowOff>25400</xdr:rowOff>
                  </to>
                </anchor>
              </controlPr>
            </control>
          </mc:Choice>
        </mc:AlternateContent>
        <mc:AlternateContent xmlns:mc="http://schemas.openxmlformats.org/markup-compatibility/2006">
          <mc:Choice Requires="x14">
            <control shapeId="225136" r:id="rId1901" name="Check Box 1904">
              <controlPr defaultSize="0" autoFill="0" autoLine="0" autoPict="0">
                <anchor moveWithCells="1">
                  <from>
                    <xdr:col>31</xdr:col>
                    <xdr:colOff>25400</xdr:colOff>
                    <xdr:row>98</xdr:row>
                    <xdr:rowOff>139700</xdr:rowOff>
                  </from>
                  <to>
                    <xdr:col>31</xdr:col>
                    <xdr:colOff>330200</xdr:colOff>
                    <xdr:row>100</xdr:row>
                    <xdr:rowOff>25400</xdr:rowOff>
                  </to>
                </anchor>
              </controlPr>
            </control>
          </mc:Choice>
        </mc:AlternateContent>
        <mc:AlternateContent xmlns:mc="http://schemas.openxmlformats.org/markup-compatibility/2006">
          <mc:Choice Requires="x14">
            <control shapeId="225137" r:id="rId1902" name="Check Box 1905">
              <controlPr defaultSize="0" autoFill="0" autoLine="0" autoPict="0">
                <anchor moveWithCells="1">
                  <from>
                    <xdr:col>31</xdr:col>
                    <xdr:colOff>25400</xdr:colOff>
                    <xdr:row>99</xdr:row>
                    <xdr:rowOff>139700</xdr:rowOff>
                  </from>
                  <to>
                    <xdr:col>31</xdr:col>
                    <xdr:colOff>330200</xdr:colOff>
                    <xdr:row>101</xdr:row>
                    <xdr:rowOff>25400</xdr:rowOff>
                  </to>
                </anchor>
              </controlPr>
            </control>
          </mc:Choice>
        </mc:AlternateContent>
        <mc:AlternateContent xmlns:mc="http://schemas.openxmlformats.org/markup-compatibility/2006">
          <mc:Choice Requires="x14">
            <control shapeId="225138" r:id="rId1903" name="Check Box 1906">
              <controlPr defaultSize="0" autoFill="0" autoLine="0" autoPict="0">
                <anchor moveWithCells="1">
                  <from>
                    <xdr:col>31</xdr:col>
                    <xdr:colOff>25400</xdr:colOff>
                    <xdr:row>100</xdr:row>
                    <xdr:rowOff>139700</xdr:rowOff>
                  </from>
                  <to>
                    <xdr:col>31</xdr:col>
                    <xdr:colOff>330200</xdr:colOff>
                    <xdr:row>102</xdr:row>
                    <xdr:rowOff>25400</xdr:rowOff>
                  </to>
                </anchor>
              </controlPr>
            </control>
          </mc:Choice>
        </mc:AlternateContent>
        <mc:AlternateContent xmlns:mc="http://schemas.openxmlformats.org/markup-compatibility/2006">
          <mc:Choice Requires="x14">
            <control shapeId="225139" r:id="rId1904" name="Check Box 1907">
              <controlPr defaultSize="0" autoFill="0" autoLine="0" autoPict="0">
                <anchor moveWithCells="1">
                  <from>
                    <xdr:col>31</xdr:col>
                    <xdr:colOff>25400</xdr:colOff>
                    <xdr:row>101</xdr:row>
                    <xdr:rowOff>139700</xdr:rowOff>
                  </from>
                  <to>
                    <xdr:col>31</xdr:col>
                    <xdr:colOff>330200</xdr:colOff>
                    <xdr:row>103</xdr:row>
                    <xdr:rowOff>25400</xdr:rowOff>
                  </to>
                </anchor>
              </controlPr>
            </control>
          </mc:Choice>
        </mc:AlternateContent>
        <mc:AlternateContent xmlns:mc="http://schemas.openxmlformats.org/markup-compatibility/2006">
          <mc:Choice Requires="x14">
            <control shapeId="225140" r:id="rId1905" name="Check Box 1908">
              <controlPr defaultSize="0" autoFill="0" autoLine="0" autoPict="0">
                <anchor moveWithCells="1">
                  <from>
                    <xdr:col>32</xdr:col>
                    <xdr:colOff>25400</xdr:colOff>
                    <xdr:row>2</xdr:row>
                    <xdr:rowOff>152400</xdr:rowOff>
                  </from>
                  <to>
                    <xdr:col>32</xdr:col>
                    <xdr:colOff>330200</xdr:colOff>
                    <xdr:row>3</xdr:row>
                    <xdr:rowOff>152400</xdr:rowOff>
                  </to>
                </anchor>
              </controlPr>
            </control>
          </mc:Choice>
        </mc:AlternateContent>
        <mc:AlternateContent xmlns:mc="http://schemas.openxmlformats.org/markup-compatibility/2006">
          <mc:Choice Requires="x14">
            <control shapeId="225141" r:id="rId1906" name="Check Box 1909">
              <controlPr defaultSize="0" autoFill="0" autoLine="0" autoPict="0">
                <anchor moveWithCells="1">
                  <from>
                    <xdr:col>32</xdr:col>
                    <xdr:colOff>25400</xdr:colOff>
                    <xdr:row>3</xdr:row>
                    <xdr:rowOff>139700</xdr:rowOff>
                  </from>
                  <to>
                    <xdr:col>32</xdr:col>
                    <xdr:colOff>330200</xdr:colOff>
                    <xdr:row>5</xdr:row>
                    <xdr:rowOff>25400</xdr:rowOff>
                  </to>
                </anchor>
              </controlPr>
            </control>
          </mc:Choice>
        </mc:AlternateContent>
        <mc:AlternateContent xmlns:mc="http://schemas.openxmlformats.org/markup-compatibility/2006">
          <mc:Choice Requires="x14">
            <control shapeId="225142" r:id="rId1907" name="Check Box 1910">
              <controlPr defaultSize="0" autoFill="0" autoLine="0" autoPict="0">
                <anchor moveWithCells="1">
                  <from>
                    <xdr:col>32</xdr:col>
                    <xdr:colOff>25400</xdr:colOff>
                    <xdr:row>4</xdr:row>
                    <xdr:rowOff>139700</xdr:rowOff>
                  </from>
                  <to>
                    <xdr:col>32</xdr:col>
                    <xdr:colOff>330200</xdr:colOff>
                    <xdr:row>6</xdr:row>
                    <xdr:rowOff>25400</xdr:rowOff>
                  </to>
                </anchor>
              </controlPr>
            </control>
          </mc:Choice>
        </mc:AlternateContent>
        <mc:AlternateContent xmlns:mc="http://schemas.openxmlformats.org/markup-compatibility/2006">
          <mc:Choice Requires="x14">
            <control shapeId="225143" r:id="rId1908" name="Check Box 1911">
              <controlPr defaultSize="0" autoFill="0" autoLine="0" autoPict="0">
                <anchor moveWithCells="1">
                  <from>
                    <xdr:col>32</xdr:col>
                    <xdr:colOff>25400</xdr:colOff>
                    <xdr:row>5</xdr:row>
                    <xdr:rowOff>139700</xdr:rowOff>
                  </from>
                  <to>
                    <xdr:col>32</xdr:col>
                    <xdr:colOff>330200</xdr:colOff>
                    <xdr:row>7</xdr:row>
                    <xdr:rowOff>25400</xdr:rowOff>
                  </to>
                </anchor>
              </controlPr>
            </control>
          </mc:Choice>
        </mc:AlternateContent>
        <mc:AlternateContent xmlns:mc="http://schemas.openxmlformats.org/markup-compatibility/2006">
          <mc:Choice Requires="x14">
            <control shapeId="225144" r:id="rId1909" name="Check Box 1912">
              <controlPr defaultSize="0" autoFill="0" autoLine="0" autoPict="0">
                <anchor moveWithCells="1">
                  <from>
                    <xdr:col>32</xdr:col>
                    <xdr:colOff>25400</xdr:colOff>
                    <xdr:row>6</xdr:row>
                    <xdr:rowOff>139700</xdr:rowOff>
                  </from>
                  <to>
                    <xdr:col>32</xdr:col>
                    <xdr:colOff>330200</xdr:colOff>
                    <xdr:row>8</xdr:row>
                    <xdr:rowOff>25400</xdr:rowOff>
                  </to>
                </anchor>
              </controlPr>
            </control>
          </mc:Choice>
        </mc:AlternateContent>
        <mc:AlternateContent xmlns:mc="http://schemas.openxmlformats.org/markup-compatibility/2006">
          <mc:Choice Requires="x14">
            <control shapeId="225145" r:id="rId1910" name="Check Box 1913">
              <controlPr defaultSize="0" autoFill="0" autoLine="0" autoPict="0">
                <anchor moveWithCells="1">
                  <from>
                    <xdr:col>32</xdr:col>
                    <xdr:colOff>25400</xdr:colOff>
                    <xdr:row>7</xdr:row>
                    <xdr:rowOff>139700</xdr:rowOff>
                  </from>
                  <to>
                    <xdr:col>32</xdr:col>
                    <xdr:colOff>330200</xdr:colOff>
                    <xdr:row>9</xdr:row>
                    <xdr:rowOff>25400</xdr:rowOff>
                  </to>
                </anchor>
              </controlPr>
            </control>
          </mc:Choice>
        </mc:AlternateContent>
        <mc:AlternateContent xmlns:mc="http://schemas.openxmlformats.org/markup-compatibility/2006">
          <mc:Choice Requires="x14">
            <control shapeId="225146" r:id="rId1911" name="Check Box 1914">
              <controlPr defaultSize="0" autoFill="0" autoLine="0" autoPict="0">
                <anchor moveWithCells="1">
                  <from>
                    <xdr:col>32</xdr:col>
                    <xdr:colOff>25400</xdr:colOff>
                    <xdr:row>8</xdr:row>
                    <xdr:rowOff>139700</xdr:rowOff>
                  </from>
                  <to>
                    <xdr:col>32</xdr:col>
                    <xdr:colOff>330200</xdr:colOff>
                    <xdr:row>10</xdr:row>
                    <xdr:rowOff>25400</xdr:rowOff>
                  </to>
                </anchor>
              </controlPr>
            </control>
          </mc:Choice>
        </mc:AlternateContent>
        <mc:AlternateContent xmlns:mc="http://schemas.openxmlformats.org/markup-compatibility/2006">
          <mc:Choice Requires="x14">
            <control shapeId="225147" r:id="rId1912" name="Check Box 1915">
              <controlPr defaultSize="0" autoFill="0" autoLine="0" autoPict="0">
                <anchor moveWithCells="1">
                  <from>
                    <xdr:col>32</xdr:col>
                    <xdr:colOff>25400</xdr:colOff>
                    <xdr:row>9</xdr:row>
                    <xdr:rowOff>139700</xdr:rowOff>
                  </from>
                  <to>
                    <xdr:col>32</xdr:col>
                    <xdr:colOff>330200</xdr:colOff>
                    <xdr:row>11</xdr:row>
                    <xdr:rowOff>25400</xdr:rowOff>
                  </to>
                </anchor>
              </controlPr>
            </control>
          </mc:Choice>
        </mc:AlternateContent>
        <mc:AlternateContent xmlns:mc="http://schemas.openxmlformats.org/markup-compatibility/2006">
          <mc:Choice Requires="x14">
            <control shapeId="225148" r:id="rId1913" name="Check Box 1916">
              <controlPr defaultSize="0" autoFill="0" autoLine="0" autoPict="0">
                <anchor moveWithCells="1">
                  <from>
                    <xdr:col>32</xdr:col>
                    <xdr:colOff>25400</xdr:colOff>
                    <xdr:row>10</xdr:row>
                    <xdr:rowOff>139700</xdr:rowOff>
                  </from>
                  <to>
                    <xdr:col>32</xdr:col>
                    <xdr:colOff>330200</xdr:colOff>
                    <xdr:row>12</xdr:row>
                    <xdr:rowOff>25400</xdr:rowOff>
                  </to>
                </anchor>
              </controlPr>
            </control>
          </mc:Choice>
        </mc:AlternateContent>
        <mc:AlternateContent xmlns:mc="http://schemas.openxmlformats.org/markup-compatibility/2006">
          <mc:Choice Requires="x14">
            <control shapeId="225149" r:id="rId1914" name="Check Box 1917">
              <controlPr defaultSize="0" autoFill="0" autoLine="0" autoPict="0">
                <anchor moveWithCells="1">
                  <from>
                    <xdr:col>32</xdr:col>
                    <xdr:colOff>25400</xdr:colOff>
                    <xdr:row>11</xdr:row>
                    <xdr:rowOff>139700</xdr:rowOff>
                  </from>
                  <to>
                    <xdr:col>32</xdr:col>
                    <xdr:colOff>330200</xdr:colOff>
                    <xdr:row>13</xdr:row>
                    <xdr:rowOff>25400</xdr:rowOff>
                  </to>
                </anchor>
              </controlPr>
            </control>
          </mc:Choice>
        </mc:AlternateContent>
        <mc:AlternateContent xmlns:mc="http://schemas.openxmlformats.org/markup-compatibility/2006">
          <mc:Choice Requires="x14">
            <control shapeId="225150" r:id="rId1915" name="Check Box 1918">
              <controlPr defaultSize="0" autoFill="0" autoLine="0" autoPict="0">
                <anchor moveWithCells="1">
                  <from>
                    <xdr:col>32</xdr:col>
                    <xdr:colOff>25400</xdr:colOff>
                    <xdr:row>12</xdr:row>
                    <xdr:rowOff>139700</xdr:rowOff>
                  </from>
                  <to>
                    <xdr:col>32</xdr:col>
                    <xdr:colOff>330200</xdr:colOff>
                    <xdr:row>14</xdr:row>
                    <xdr:rowOff>25400</xdr:rowOff>
                  </to>
                </anchor>
              </controlPr>
            </control>
          </mc:Choice>
        </mc:AlternateContent>
        <mc:AlternateContent xmlns:mc="http://schemas.openxmlformats.org/markup-compatibility/2006">
          <mc:Choice Requires="x14">
            <control shapeId="225151" r:id="rId1916" name="Check Box 1919">
              <controlPr defaultSize="0" autoFill="0" autoLine="0" autoPict="0">
                <anchor moveWithCells="1">
                  <from>
                    <xdr:col>32</xdr:col>
                    <xdr:colOff>25400</xdr:colOff>
                    <xdr:row>13</xdr:row>
                    <xdr:rowOff>139700</xdr:rowOff>
                  </from>
                  <to>
                    <xdr:col>32</xdr:col>
                    <xdr:colOff>330200</xdr:colOff>
                    <xdr:row>15</xdr:row>
                    <xdr:rowOff>25400</xdr:rowOff>
                  </to>
                </anchor>
              </controlPr>
            </control>
          </mc:Choice>
        </mc:AlternateContent>
        <mc:AlternateContent xmlns:mc="http://schemas.openxmlformats.org/markup-compatibility/2006">
          <mc:Choice Requires="x14">
            <control shapeId="225152" r:id="rId1917" name="Check Box 1920">
              <controlPr defaultSize="0" autoFill="0" autoLine="0" autoPict="0">
                <anchor moveWithCells="1">
                  <from>
                    <xdr:col>32</xdr:col>
                    <xdr:colOff>25400</xdr:colOff>
                    <xdr:row>14</xdr:row>
                    <xdr:rowOff>139700</xdr:rowOff>
                  </from>
                  <to>
                    <xdr:col>32</xdr:col>
                    <xdr:colOff>330200</xdr:colOff>
                    <xdr:row>16</xdr:row>
                    <xdr:rowOff>25400</xdr:rowOff>
                  </to>
                </anchor>
              </controlPr>
            </control>
          </mc:Choice>
        </mc:AlternateContent>
        <mc:AlternateContent xmlns:mc="http://schemas.openxmlformats.org/markup-compatibility/2006">
          <mc:Choice Requires="x14">
            <control shapeId="225153" r:id="rId1918" name="Check Box 1921">
              <controlPr defaultSize="0" autoFill="0" autoLine="0" autoPict="0">
                <anchor moveWithCells="1">
                  <from>
                    <xdr:col>32</xdr:col>
                    <xdr:colOff>25400</xdr:colOff>
                    <xdr:row>15</xdr:row>
                    <xdr:rowOff>139700</xdr:rowOff>
                  </from>
                  <to>
                    <xdr:col>32</xdr:col>
                    <xdr:colOff>330200</xdr:colOff>
                    <xdr:row>17</xdr:row>
                    <xdr:rowOff>25400</xdr:rowOff>
                  </to>
                </anchor>
              </controlPr>
            </control>
          </mc:Choice>
        </mc:AlternateContent>
        <mc:AlternateContent xmlns:mc="http://schemas.openxmlformats.org/markup-compatibility/2006">
          <mc:Choice Requires="x14">
            <control shapeId="225154" r:id="rId1919" name="Check Box 1922">
              <controlPr defaultSize="0" autoFill="0" autoLine="0" autoPict="0">
                <anchor moveWithCells="1">
                  <from>
                    <xdr:col>32</xdr:col>
                    <xdr:colOff>25400</xdr:colOff>
                    <xdr:row>16</xdr:row>
                    <xdr:rowOff>139700</xdr:rowOff>
                  </from>
                  <to>
                    <xdr:col>32</xdr:col>
                    <xdr:colOff>330200</xdr:colOff>
                    <xdr:row>18</xdr:row>
                    <xdr:rowOff>25400</xdr:rowOff>
                  </to>
                </anchor>
              </controlPr>
            </control>
          </mc:Choice>
        </mc:AlternateContent>
        <mc:AlternateContent xmlns:mc="http://schemas.openxmlformats.org/markup-compatibility/2006">
          <mc:Choice Requires="x14">
            <control shapeId="225155" r:id="rId1920" name="Check Box 1923">
              <controlPr defaultSize="0" autoFill="0" autoLine="0" autoPict="0">
                <anchor moveWithCells="1">
                  <from>
                    <xdr:col>32</xdr:col>
                    <xdr:colOff>25400</xdr:colOff>
                    <xdr:row>17</xdr:row>
                    <xdr:rowOff>139700</xdr:rowOff>
                  </from>
                  <to>
                    <xdr:col>32</xdr:col>
                    <xdr:colOff>330200</xdr:colOff>
                    <xdr:row>19</xdr:row>
                    <xdr:rowOff>25400</xdr:rowOff>
                  </to>
                </anchor>
              </controlPr>
            </control>
          </mc:Choice>
        </mc:AlternateContent>
        <mc:AlternateContent xmlns:mc="http://schemas.openxmlformats.org/markup-compatibility/2006">
          <mc:Choice Requires="x14">
            <control shapeId="225156" r:id="rId1921" name="Check Box 1924">
              <controlPr defaultSize="0" autoFill="0" autoLine="0" autoPict="0">
                <anchor moveWithCells="1">
                  <from>
                    <xdr:col>32</xdr:col>
                    <xdr:colOff>25400</xdr:colOff>
                    <xdr:row>18</xdr:row>
                    <xdr:rowOff>139700</xdr:rowOff>
                  </from>
                  <to>
                    <xdr:col>32</xdr:col>
                    <xdr:colOff>330200</xdr:colOff>
                    <xdr:row>20</xdr:row>
                    <xdr:rowOff>25400</xdr:rowOff>
                  </to>
                </anchor>
              </controlPr>
            </control>
          </mc:Choice>
        </mc:AlternateContent>
        <mc:AlternateContent xmlns:mc="http://schemas.openxmlformats.org/markup-compatibility/2006">
          <mc:Choice Requires="x14">
            <control shapeId="225157" r:id="rId1922" name="Check Box 1925">
              <controlPr defaultSize="0" autoFill="0" autoLine="0" autoPict="0">
                <anchor moveWithCells="1">
                  <from>
                    <xdr:col>32</xdr:col>
                    <xdr:colOff>25400</xdr:colOff>
                    <xdr:row>19</xdr:row>
                    <xdr:rowOff>139700</xdr:rowOff>
                  </from>
                  <to>
                    <xdr:col>32</xdr:col>
                    <xdr:colOff>330200</xdr:colOff>
                    <xdr:row>21</xdr:row>
                    <xdr:rowOff>25400</xdr:rowOff>
                  </to>
                </anchor>
              </controlPr>
            </control>
          </mc:Choice>
        </mc:AlternateContent>
        <mc:AlternateContent xmlns:mc="http://schemas.openxmlformats.org/markup-compatibility/2006">
          <mc:Choice Requires="x14">
            <control shapeId="225158" r:id="rId1923" name="Check Box 1926">
              <controlPr defaultSize="0" autoFill="0" autoLine="0" autoPict="0">
                <anchor moveWithCells="1">
                  <from>
                    <xdr:col>32</xdr:col>
                    <xdr:colOff>25400</xdr:colOff>
                    <xdr:row>20</xdr:row>
                    <xdr:rowOff>139700</xdr:rowOff>
                  </from>
                  <to>
                    <xdr:col>32</xdr:col>
                    <xdr:colOff>330200</xdr:colOff>
                    <xdr:row>22</xdr:row>
                    <xdr:rowOff>25400</xdr:rowOff>
                  </to>
                </anchor>
              </controlPr>
            </control>
          </mc:Choice>
        </mc:AlternateContent>
        <mc:AlternateContent xmlns:mc="http://schemas.openxmlformats.org/markup-compatibility/2006">
          <mc:Choice Requires="x14">
            <control shapeId="225159" r:id="rId1924" name="Check Box 1927">
              <controlPr defaultSize="0" autoFill="0" autoLine="0" autoPict="0">
                <anchor moveWithCells="1">
                  <from>
                    <xdr:col>32</xdr:col>
                    <xdr:colOff>25400</xdr:colOff>
                    <xdr:row>21</xdr:row>
                    <xdr:rowOff>139700</xdr:rowOff>
                  </from>
                  <to>
                    <xdr:col>32</xdr:col>
                    <xdr:colOff>330200</xdr:colOff>
                    <xdr:row>23</xdr:row>
                    <xdr:rowOff>25400</xdr:rowOff>
                  </to>
                </anchor>
              </controlPr>
            </control>
          </mc:Choice>
        </mc:AlternateContent>
        <mc:AlternateContent xmlns:mc="http://schemas.openxmlformats.org/markup-compatibility/2006">
          <mc:Choice Requires="x14">
            <control shapeId="225160" r:id="rId1925" name="Check Box 1928">
              <controlPr defaultSize="0" autoFill="0" autoLine="0" autoPict="0">
                <anchor moveWithCells="1">
                  <from>
                    <xdr:col>32</xdr:col>
                    <xdr:colOff>25400</xdr:colOff>
                    <xdr:row>22</xdr:row>
                    <xdr:rowOff>139700</xdr:rowOff>
                  </from>
                  <to>
                    <xdr:col>32</xdr:col>
                    <xdr:colOff>330200</xdr:colOff>
                    <xdr:row>24</xdr:row>
                    <xdr:rowOff>25400</xdr:rowOff>
                  </to>
                </anchor>
              </controlPr>
            </control>
          </mc:Choice>
        </mc:AlternateContent>
        <mc:AlternateContent xmlns:mc="http://schemas.openxmlformats.org/markup-compatibility/2006">
          <mc:Choice Requires="x14">
            <control shapeId="225161" r:id="rId1926" name="Check Box 1929">
              <controlPr defaultSize="0" autoFill="0" autoLine="0" autoPict="0">
                <anchor moveWithCells="1">
                  <from>
                    <xdr:col>32</xdr:col>
                    <xdr:colOff>25400</xdr:colOff>
                    <xdr:row>23</xdr:row>
                    <xdr:rowOff>139700</xdr:rowOff>
                  </from>
                  <to>
                    <xdr:col>32</xdr:col>
                    <xdr:colOff>330200</xdr:colOff>
                    <xdr:row>25</xdr:row>
                    <xdr:rowOff>25400</xdr:rowOff>
                  </to>
                </anchor>
              </controlPr>
            </control>
          </mc:Choice>
        </mc:AlternateContent>
        <mc:AlternateContent xmlns:mc="http://schemas.openxmlformats.org/markup-compatibility/2006">
          <mc:Choice Requires="x14">
            <control shapeId="225162" r:id="rId1927" name="Check Box 1930">
              <controlPr defaultSize="0" autoFill="0" autoLine="0" autoPict="0">
                <anchor moveWithCells="1">
                  <from>
                    <xdr:col>32</xdr:col>
                    <xdr:colOff>25400</xdr:colOff>
                    <xdr:row>24</xdr:row>
                    <xdr:rowOff>139700</xdr:rowOff>
                  </from>
                  <to>
                    <xdr:col>32</xdr:col>
                    <xdr:colOff>330200</xdr:colOff>
                    <xdr:row>26</xdr:row>
                    <xdr:rowOff>25400</xdr:rowOff>
                  </to>
                </anchor>
              </controlPr>
            </control>
          </mc:Choice>
        </mc:AlternateContent>
        <mc:AlternateContent xmlns:mc="http://schemas.openxmlformats.org/markup-compatibility/2006">
          <mc:Choice Requires="x14">
            <control shapeId="225163" r:id="rId1928" name="Check Box 1931">
              <controlPr defaultSize="0" autoFill="0" autoLine="0" autoPict="0">
                <anchor moveWithCells="1">
                  <from>
                    <xdr:col>32</xdr:col>
                    <xdr:colOff>25400</xdr:colOff>
                    <xdr:row>25</xdr:row>
                    <xdr:rowOff>139700</xdr:rowOff>
                  </from>
                  <to>
                    <xdr:col>32</xdr:col>
                    <xdr:colOff>330200</xdr:colOff>
                    <xdr:row>27</xdr:row>
                    <xdr:rowOff>25400</xdr:rowOff>
                  </to>
                </anchor>
              </controlPr>
            </control>
          </mc:Choice>
        </mc:AlternateContent>
        <mc:AlternateContent xmlns:mc="http://schemas.openxmlformats.org/markup-compatibility/2006">
          <mc:Choice Requires="x14">
            <control shapeId="225164" r:id="rId1929" name="Check Box 1932">
              <controlPr defaultSize="0" autoFill="0" autoLine="0" autoPict="0">
                <anchor moveWithCells="1">
                  <from>
                    <xdr:col>32</xdr:col>
                    <xdr:colOff>25400</xdr:colOff>
                    <xdr:row>26</xdr:row>
                    <xdr:rowOff>139700</xdr:rowOff>
                  </from>
                  <to>
                    <xdr:col>32</xdr:col>
                    <xdr:colOff>330200</xdr:colOff>
                    <xdr:row>28</xdr:row>
                    <xdr:rowOff>25400</xdr:rowOff>
                  </to>
                </anchor>
              </controlPr>
            </control>
          </mc:Choice>
        </mc:AlternateContent>
        <mc:AlternateContent xmlns:mc="http://schemas.openxmlformats.org/markup-compatibility/2006">
          <mc:Choice Requires="x14">
            <control shapeId="225165" r:id="rId1930" name="Check Box 1933">
              <controlPr defaultSize="0" autoFill="0" autoLine="0" autoPict="0">
                <anchor moveWithCells="1">
                  <from>
                    <xdr:col>32</xdr:col>
                    <xdr:colOff>25400</xdr:colOff>
                    <xdr:row>27</xdr:row>
                    <xdr:rowOff>139700</xdr:rowOff>
                  </from>
                  <to>
                    <xdr:col>32</xdr:col>
                    <xdr:colOff>330200</xdr:colOff>
                    <xdr:row>29</xdr:row>
                    <xdr:rowOff>25400</xdr:rowOff>
                  </to>
                </anchor>
              </controlPr>
            </control>
          </mc:Choice>
        </mc:AlternateContent>
        <mc:AlternateContent xmlns:mc="http://schemas.openxmlformats.org/markup-compatibility/2006">
          <mc:Choice Requires="x14">
            <control shapeId="225166" r:id="rId1931" name="Check Box 1934">
              <controlPr defaultSize="0" autoFill="0" autoLine="0" autoPict="0">
                <anchor moveWithCells="1">
                  <from>
                    <xdr:col>32</xdr:col>
                    <xdr:colOff>25400</xdr:colOff>
                    <xdr:row>28</xdr:row>
                    <xdr:rowOff>139700</xdr:rowOff>
                  </from>
                  <to>
                    <xdr:col>32</xdr:col>
                    <xdr:colOff>330200</xdr:colOff>
                    <xdr:row>30</xdr:row>
                    <xdr:rowOff>25400</xdr:rowOff>
                  </to>
                </anchor>
              </controlPr>
            </control>
          </mc:Choice>
        </mc:AlternateContent>
        <mc:AlternateContent xmlns:mc="http://schemas.openxmlformats.org/markup-compatibility/2006">
          <mc:Choice Requires="x14">
            <control shapeId="225167" r:id="rId1932" name="Check Box 1935">
              <controlPr defaultSize="0" autoFill="0" autoLine="0" autoPict="0">
                <anchor moveWithCells="1">
                  <from>
                    <xdr:col>32</xdr:col>
                    <xdr:colOff>25400</xdr:colOff>
                    <xdr:row>29</xdr:row>
                    <xdr:rowOff>139700</xdr:rowOff>
                  </from>
                  <to>
                    <xdr:col>32</xdr:col>
                    <xdr:colOff>330200</xdr:colOff>
                    <xdr:row>31</xdr:row>
                    <xdr:rowOff>25400</xdr:rowOff>
                  </to>
                </anchor>
              </controlPr>
            </control>
          </mc:Choice>
        </mc:AlternateContent>
        <mc:AlternateContent xmlns:mc="http://schemas.openxmlformats.org/markup-compatibility/2006">
          <mc:Choice Requires="x14">
            <control shapeId="225168" r:id="rId1933" name="Check Box 1936">
              <controlPr defaultSize="0" autoFill="0" autoLine="0" autoPict="0">
                <anchor moveWithCells="1">
                  <from>
                    <xdr:col>32</xdr:col>
                    <xdr:colOff>25400</xdr:colOff>
                    <xdr:row>30</xdr:row>
                    <xdr:rowOff>139700</xdr:rowOff>
                  </from>
                  <to>
                    <xdr:col>32</xdr:col>
                    <xdr:colOff>330200</xdr:colOff>
                    <xdr:row>32</xdr:row>
                    <xdr:rowOff>25400</xdr:rowOff>
                  </to>
                </anchor>
              </controlPr>
            </control>
          </mc:Choice>
        </mc:AlternateContent>
        <mc:AlternateContent xmlns:mc="http://schemas.openxmlformats.org/markup-compatibility/2006">
          <mc:Choice Requires="x14">
            <control shapeId="225169" r:id="rId1934" name="Check Box 1937">
              <controlPr defaultSize="0" autoFill="0" autoLine="0" autoPict="0">
                <anchor moveWithCells="1">
                  <from>
                    <xdr:col>32</xdr:col>
                    <xdr:colOff>25400</xdr:colOff>
                    <xdr:row>31</xdr:row>
                    <xdr:rowOff>139700</xdr:rowOff>
                  </from>
                  <to>
                    <xdr:col>32</xdr:col>
                    <xdr:colOff>330200</xdr:colOff>
                    <xdr:row>33</xdr:row>
                    <xdr:rowOff>25400</xdr:rowOff>
                  </to>
                </anchor>
              </controlPr>
            </control>
          </mc:Choice>
        </mc:AlternateContent>
        <mc:AlternateContent xmlns:mc="http://schemas.openxmlformats.org/markup-compatibility/2006">
          <mc:Choice Requires="x14">
            <control shapeId="225170" r:id="rId1935" name="Check Box 1938">
              <controlPr defaultSize="0" autoFill="0" autoLine="0" autoPict="0">
                <anchor moveWithCells="1">
                  <from>
                    <xdr:col>32</xdr:col>
                    <xdr:colOff>25400</xdr:colOff>
                    <xdr:row>32</xdr:row>
                    <xdr:rowOff>139700</xdr:rowOff>
                  </from>
                  <to>
                    <xdr:col>32</xdr:col>
                    <xdr:colOff>330200</xdr:colOff>
                    <xdr:row>34</xdr:row>
                    <xdr:rowOff>25400</xdr:rowOff>
                  </to>
                </anchor>
              </controlPr>
            </control>
          </mc:Choice>
        </mc:AlternateContent>
        <mc:AlternateContent xmlns:mc="http://schemas.openxmlformats.org/markup-compatibility/2006">
          <mc:Choice Requires="x14">
            <control shapeId="225171" r:id="rId1936" name="Check Box 1939">
              <controlPr defaultSize="0" autoFill="0" autoLine="0" autoPict="0">
                <anchor moveWithCells="1">
                  <from>
                    <xdr:col>32</xdr:col>
                    <xdr:colOff>25400</xdr:colOff>
                    <xdr:row>33</xdr:row>
                    <xdr:rowOff>139700</xdr:rowOff>
                  </from>
                  <to>
                    <xdr:col>32</xdr:col>
                    <xdr:colOff>330200</xdr:colOff>
                    <xdr:row>35</xdr:row>
                    <xdr:rowOff>25400</xdr:rowOff>
                  </to>
                </anchor>
              </controlPr>
            </control>
          </mc:Choice>
        </mc:AlternateContent>
        <mc:AlternateContent xmlns:mc="http://schemas.openxmlformats.org/markup-compatibility/2006">
          <mc:Choice Requires="x14">
            <control shapeId="225172" r:id="rId1937" name="Check Box 1940">
              <controlPr defaultSize="0" autoFill="0" autoLine="0" autoPict="0">
                <anchor moveWithCells="1">
                  <from>
                    <xdr:col>32</xdr:col>
                    <xdr:colOff>25400</xdr:colOff>
                    <xdr:row>34</xdr:row>
                    <xdr:rowOff>139700</xdr:rowOff>
                  </from>
                  <to>
                    <xdr:col>32</xdr:col>
                    <xdr:colOff>330200</xdr:colOff>
                    <xdr:row>36</xdr:row>
                    <xdr:rowOff>25400</xdr:rowOff>
                  </to>
                </anchor>
              </controlPr>
            </control>
          </mc:Choice>
        </mc:AlternateContent>
        <mc:AlternateContent xmlns:mc="http://schemas.openxmlformats.org/markup-compatibility/2006">
          <mc:Choice Requires="x14">
            <control shapeId="225173" r:id="rId1938" name="Check Box 1941">
              <controlPr defaultSize="0" autoFill="0" autoLine="0" autoPict="0">
                <anchor moveWithCells="1">
                  <from>
                    <xdr:col>32</xdr:col>
                    <xdr:colOff>25400</xdr:colOff>
                    <xdr:row>35</xdr:row>
                    <xdr:rowOff>139700</xdr:rowOff>
                  </from>
                  <to>
                    <xdr:col>32</xdr:col>
                    <xdr:colOff>330200</xdr:colOff>
                    <xdr:row>37</xdr:row>
                    <xdr:rowOff>25400</xdr:rowOff>
                  </to>
                </anchor>
              </controlPr>
            </control>
          </mc:Choice>
        </mc:AlternateContent>
        <mc:AlternateContent xmlns:mc="http://schemas.openxmlformats.org/markup-compatibility/2006">
          <mc:Choice Requires="x14">
            <control shapeId="225174" r:id="rId1939" name="Check Box 1942">
              <controlPr defaultSize="0" autoFill="0" autoLine="0" autoPict="0">
                <anchor moveWithCells="1">
                  <from>
                    <xdr:col>32</xdr:col>
                    <xdr:colOff>25400</xdr:colOff>
                    <xdr:row>36</xdr:row>
                    <xdr:rowOff>139700</xdr:rowOff>
                  </from>
                  <to>
                    <xdr:col>32</xdr:col>
                    <xdr:colOff>330200</xdr:colOff>
                    <xdr:row>38</xdr:row>
                    <xdr:rowOff>25400</xdr:rowOff>
                  </to>
                </anchor>
              </controlPr>
            </control>
          </mc:Choice>
        </mc:AlternateContent>
        <mc:AlternateContent xmlns:mc="http://schemas.openxmlformats.org/markup-compatibility/2006">
          <mc:Choice Requires="x14">
            <control shapeId="225175" r:id="rId1940" name="Check Box 1943">
              <controlPr defaultSize="0" autoFill="0" autoLine="0" autoPict="0">
                <anchor moveWithCells="1">
                  <from>
                    <xdr:col>32</xdr:col>
                    <xdr:colOff>25400</xdr:colOff>
                    <xdr:row>37</xdr:row>
                    <xdr:rowOff>139700</xdr:rowOff>
                  </from>
                  <to>
                    <xdr:col>32</xdr:col>
                    <xdr:colOff>330200</xdr:colOff>
                    <xdr:row>39</xdr:row>
                    <xdr:rowOff>25400</xdr:rowOff>
                  </to>
                </anchor>
              </controlPr>
            </control>
          </mc:Choice>
        </mc:AlternateContent>
        <mc:AlternateContent xmlns:mc="http://schemas.openxmlformats.org/markup-compatibility/2006">
          <mc:Choice Requires="x14">
            <control shapeId="225176" r:id="rId1941" name="Check Box 1944">
              <controlPr defaultSize="0" autoFill="0" autoLine="0" autoPict="0">
                <anchor moveWithCells="1">
                  <from>
                    <xdr:col>32</xdr:col>
                    <xdr:colOff>25400</xdr:colOff>
                    <xdr:row>38</xdr:row>
                    <xdr:rowOff>139700</xdr:rowOff>
                  </from>
                  <to>
                    <xdr:col>32</xdr:col>
                    <xdr:colOff>330200</xdr:colOff>
                    <xdr:row>40</xdr:row>
                    <xdr:rowOff>25400</xdr:rowOff>
                  </to>
                </anchor>
              </controlPr>
            </control>
          </mc:Choice>
        </mc:AlternateContent>
        <mc:AlternateContent xmlns:mc="http://schemas.openxmlformats.org/markup-compatibility/2006">
          <mc:Choice Requires="x14">
            <control shapeId="225177" r:id="rId1942" name="Check Box 1945">
              <controlPr defaultSize="0" autoFill="0" autoLine="0" autoPict="0">
                <anchor moveWithCells="1">
                  <from>
                    <xdr:col>32</xdr:col>
                    <xdr:colOff>25400</xdr:colOff>
                    <xdr:row>39</xdr:row>
                    <xdr:rowOff>139700</xdr:rowOff>
                  </from>
                  <to>
                    <xdr:col>32</xdr:col>
                    <xdr:colOff>330200</xdr:colOff>
                    <xdr:row>41</xdr:row>
                    <xdr:rowOff>25400</xdr:rowOff>
                  </to>
                </anchor>
              </controlPr>
            </control>
          </mc:Choice>
        </mc:AlternateContent>
        <mc:AlternateContent xmlns:mc="http://schemas.openxmlformats.org/markup-compatibility/2006">
          <mc:Choice Requires="x14">
            <control shapeId="225178" r:id="rId1943" name="Check Box 1946">
              <controlPr defaultSize="0" autoFill="0" autoLine="0" autoPict="0">
                <anchor moveWithCells="1">
                  <from>
                    <xdr:col>32</xdr:col>
                    <xdr:colOff>25400</xdr:colOff>
                    <xdr:row>40</xdr:row>
                    <xdr:rowOff>139700</xdr:rowOff>
                  </from>
                  <to>
                    <xdr:col>32</xdr:col>
                    <xdr:colOff>330200</xdr:colOff>
                    <xdr:row>42</xdr:row>
                    <xdr:rowOff>25400</xdr:rowOff>
                  </to>
                </anchor>
              </controlPr>
            </control>
          </mc:Choice>
        </mc:AlternateContent>
        <mc:AlternateContent xmlns:mc="http://schemas.openxmlformats.org/markup-compatibility/2006">
          <mc:Choice Requires="x14">
            <control shapeId="225179" r:id="rId1944" name="Check Box 1947">
              <controlPr defaultSize="0" autoFill="0" autoLine="0" autoPict="0">
                <anchor moveWithCells="1">
                  <from>
                    <xdr:col>32</xdr:col>
                    <xdr:colOff>25400</xdr:colOff>
                    <xdr:row>41</xdr:row>
                    <xdr:rowOff>139700</xdr:rowOff>
                  </from>
                  <to>
                    <xdr:col>32</xdr:col>
                    <xdr:colOff>330200</xdr:colOff>
                    <xdr:row>43</xdr:row>
                    <xdr:rowOff>25400</xdr:rowOff>
                  </to>
                </anchor>
              </controlPr>
            </control>
          </mc:Choice>
        </mc:AlternateContent>
        <mc:AlternateContent xmlns:mc="http://schemas.openxmlformats.org/markup-compatibility/2006">
          <mc:Choice Requires="x14">
            <control shapeId="225180" r:id="rId1945" name="Check Box 1948">
              <controlPr defaultSize="0" autoFill="0" autoLine="0" autoPict="0">
                <anchor moveWithCells="1">
                  <from>
                    <xdr:col>32</xdr:col>
                    <xdr:colOff>25400</xdr:colOff>
                    <xdr:row>42</xdr:row>
                    <xdr:rowOff>139700</xdr:rowOff>
                  </from>
                  <to>
                    <xdr:col>32</xdr:col>
                    <xdr:colOff>330200</xdr:colOff>
                    <xdr:row>44</xdr:row>
                    <xdr:rowOff>25400</xdr:rowOff>
                  </to>
                </anchor>
              </controlPr>
            </control>
          </mc:Choice>
        </mc:AlternateContent>
        <mc:AlternateContent xmlns:mc="http://schemas.openxmlformats.org/markup-compatibility/2006">
          <mc:Choice Requires="x14">
            <control shapeId="225181" r:id="rId1946" name="Check Box 1949">
              <controlPr defaultSize="0" autoFill="0" autoLine="0" autoPict="0">
                <anchor moveWithCells="1">
                  <from>
                    <xdr:col>32</xdr:col>
                    <xdr:colOff>25400</xdr:colOff>
                    <xdr:row>43</xdr:row>
                    <xdr:rowOff>139700</xdr:rowOff>
                  </from>
                  <to>
                    <xdr:col>32</xdr:col>
                    <xdr:colOff>330200</xdr:colOff>
                    <xdr:row>45</xdr:row>
                    <xdr:rowOff>25400</xdr:rowOff>
                  </to>
                </anchor>
              </controlPr>
            </control>
          </mc:Choice>
        </mc:AlternateContent>
        <mc:AlternateContent xmlns:mc="http://schemas.openxmlformats.org/markup-compatibility/2006">
          <mc:Choice Requires="x14">
            <control shapeId="225182" r:id="rId1947" name="Check Box 1950">
              <controlPr defaultSize="0" autoFill="0" autoLine="0" autoPict="0">
                <anchor moveWithCells="1">
                  <from>
                    <xdr:col>32</xdr:col>
                    <xdr:colOff>25400</xdr:colOff>
                    <xdr:row>44</xdr:row>
                    <xdr:rowOff>139700</xdr:rowOff>
                  </from>
                  <to>
                    <xdr:col>32</xdr:col>
                    <xdr:colOff>330200</xdr:colOff>
                    <xdr:row>46</xdr:row>
                    <xdr:rowOff>25400</xdr:rowOff>
                  </to>
                </anchor>
              </controlPr>
            </control>
          </mc:Choice>
        </mc:AlternateContent>
        <mc:AlternateContent xmlns:mc="http://schemas.openxmlformats.org/markup-compatibility/2006">
          <mc:Choice Requires="x14">
            <control shapeId="225183" r:id="rId1948" name="Check Box 1951">
              <controlPr defaultSize="0" autoFill="0" autoLine="0" autoPict="0">
                <anchor moveWithCells="1">
                  <from>
                    <xdr:col>32</xdr:col>
                    <xdr:colOff>25400</xdr:colOff>
                    <xdr:row>45</xdr:row>
                    <xdr:rowOff>139700</xdr:rowOff>
                  </from>
                  <to>
                    <xdr:col>32</xdr:col>
                    <xdr:colOff>330200</xdr:colOff>
                    <xdr:row>47</xdr:row>
                    <xdr:rowOff>25400</xdr:rowOff>
                  </to>
                </anchor>
              </controlPr>
            </control>
          </mc:Choice>
        </mc:AlternateContent>
        <mc:AlternateContent xmlns:mc="http://schemas.openxmlformats.org/markup-compatibility/2006">
          <mc:Choice Requires="x14">
            <control shapeId="225184" r:id="rId1949" name="Check Box 1952">
              <controlPr defaultSize="0" autoFill="0" autoLine="0" autoPict="0">
                <anchor moveWithCells="1">
                  <from>
                    <xdr:col>32</xdr:col>
                    <xdr:colOff>25400</xdr:colOff>
                    <xdr:row>46</xdr:row>
                    <xdr:rowOff>139700</xdr:rowOff>
                  </from>
                  <to>
                    <xdr:col>32</xdr:col>
                    <xdr:colOff>330200</xdr:colOff>
                    <xdr:row>48</xdr:row>
                    <xdr:rowOff>25400</xdr:rowOff>
                  </to>
                </anchor>
              </controlPr>
            </control>
          </mc:Choice>
        </mc:AlternateContent>
        <mc:AlternateContent xmlns:mc="http://schemas.openxmlformats.org/markup-compatibility/2006">
          <mc:Choice Requires="x14">
            <control shapeId="225185" r:id="rId1950" name="Check Box 1953">
              <controlPr defaultSize="0" autoFill="0" autoLine="0" autoPict="0">
                <anchor moveWithCells="1">
                  <from>
                    <xdr:col>32</xdr:col>
                    <xdr:colOff>25400</xdr:colOff>
                    <xdr:row>47</xdr:row>
                    <xdr:rowOff>139700</xdr:rowOff>
                  </from>
                  <to>
                    <xdr:col>32</xdr:col>
                    <xdr:colOff>330200</xdr:colOff>
                    <xdr:row>49</xdr:row>
                    <xdr:rowOff>25400</xdr:rowOff>
                  </to>
                </anchor>
              </controlPr>
            </control>
          </mc:Choice>
        </mc:AlternateContent>
        <mc:AlternateContent xmlns:mc="http://schemas.openxmlformats.org/markup-compatibility/2006">
          <mc:Choice Requires="x14">
            <control shapeId="225186" r:id="rId1951" name="Check Box 1954">
              <controlPr defaultSize="0" autoFill="0" autoLine="0" autoPict="0">
                <anchor moveWithCells="1">
                  <from>
                    <xdr:col>32</xdr:col>
                    <xdr:colOff>25400</xdr:colOff>
                    <xdr:row>48</xdr:row>
                    <xdr:rowOff>139700</xdr:rowOff>
                  </from>
                  <to>
                    <xdr:col>32</xdr:col>
                    <xdr:colOff>330200</xdr:colOff>
                    <xdr:row>50</xdr:row>
                    <xdr:rowOff>25400</xdr:rowOff>
                  </to>
                </anchor>
              </controlPr>
            </control>
          </mc:Choice>
        </mc:AlternateContent>
        <mc:AlternateContent xmlns:mc="http://schemas.openxmlformats.org/markup-compatibility/2006">
          <mc:Choice Requires="x14">
            <control shapeId="225187" r:id="rId1952" name="Check Box 1955">
              <controlPr defaultSize="0" autoFill="0" autoLine="0" autoPict="0">
                <anchor moveWithCells="1">
                  <from>
                    <xdr:col>32</xdr:col>
                    <xdr:colOff>25400</xdr:colOff>
                    <xdr:row>49</xdr:row>
                    <xdr:rowOff>139700</xdr:rowOff>
                  </from>
                  <to>
                    <xdr:col>32</xdr:col>
                    <xdr:colOff>330200</xdr:colOff>
                    <xdr:row>51</xdr:row>
                    <xdr:rowOff>25400</xdr:rowOff>
                  </to>
                </anchor>
              </controlPr>
            </control>
          </mc:Choice>
        </mc:AlternateContent>
        <mc:AlternateContent xmlns:mc="http://schemas.openxmlformats.org/markup-compatibility/2006">
          <mc:Choice Requires="x14">
            <control shapeId="225188" r:id="rId1953" name="Check Box 1956">
              <controlPr defaultSize="0" autoFill="0" autoLine="0" autoPict="0">
                <anchor moveWithCells="1">
                  <from>
                    <xdr:col>32</xdr:col>
                    <xdr:colOff>25400</xdr:colOff>
                    <xdr:row>50</xdr:row>
                    <xdr:rowOff>139700</xdr:rowOff>
                  </from>
                  <to>
                    <xdr:col>32</xdr:col>
                    <xdr:colOff>330200</xdr:colOff>
                    <xdr:row>52</xdr:row>
                    <xdr:rowOff>25400</xdr:rowOff>
                  </to>
                </anchor>
              </controlPr>
            </control>
          </mc:Choice>
        </mc:AlternateContent>
        <mc:AlternateContent xmlns:mc="http://schemas.openxmlformats.org/markup-compatibility/2006">
          <mc:Choice Requires="x14">
            <control shapeId="225189" r:id="rId1954" name="Check Box 1957">
              <controlPr defaultSize="0" autoFill="0" autoLine="0" autoPict="0">
                <anchor moveWithCells="1">
                  <from>
                    <xdr:col>32</xdr:col>
                    <xdr:colOff>25400</xdr:colOff>
                    <xdr:row>51</xdr:row>
                    <xdr:rowOff>139700</xdr:rowOff>
                  </from>
                  <to>
                    <xdr:col>32</xdr:col>
                    <xdr:colOff>330200</xdr:colOff>
                    <xdr:row>53</xdr:row>
                    <xdr:rowOff>25400</xdr:rowOff>
                  </to>
                </anchor>
              </controlPr>
            </control>
          </mc:Choice>
        </mc:AlternateContent>
        <mc:AlternateContent xmlns:mc="http://schemas.openxmlformats.org/markup-compatibility/2006">
          <mc:Choice Requires="x14">
            <control shapeId="225190" r:id="rId1955" name="Check Box 1958">
              <controlPr defaultSize="0" autoFill="0" autoLine="0" autoPict="0">
                <anchor moveWithCells="1">
                  <from>
                    <xdr:col>32</xdr:col>
                    <xdr:colOff>25400</xdr:colOff>
                    <xdr:row>52</xdr:row>
                    <xdr:rowOff>139700</xdr:rowOff>
                  </from>
                  <to>
                    <xdr:col>32</xdr:col>
                    <xdr:colOff>330200</xdr:colOff>
                    <xdr:row>54</xdr:row>
                    <xdr:rowOff>25400</xdr:rowOff>
                  </to>
                </anchor>
              </controlPr>
            </control>
          </mc:Choice>
        </mc:AlternateContent>
        <mc:AlternateContent xmlns:mc="http://schemas.openxmlformats.org/markup-compatibility/2006">
          <mc:Choice Requires="x14">
            <control shapeId="225191" r:id="rId1956" name="Check Box 1959">
              <controlPr defaultSize="0" autoFill="0" autoLine="0" autoPict="0">
                <anchor moveWithCells="1">
                  <from>
                    <xdr:col>32</xdr:col>
                    <xdr:colOff>25400</xdr:colOff>
                    <xdr:row>53</xdr:row>
                    <xdr:rowOff>139700</xdr:rowOff>
                  </from>
                  <to>
                    <xdr:col>32</xdr:col>
                    <xdr:colOff>330200</xdr:colOff>
                    <xdr:row>55</xdr:row>
                    <xdr:rowOff>25400</xdr:rowOff>
                  </to>
                </anchor>
              </controlPr>
            </control>
          </mc:Choice>
        </mc:AlternateContent>
        <mc:AlternateContent xmlns:mc="http://schemas.openxmlformats.org/markup-compatibility/2006">
          <mc:Choice Requires="x14">
            <control shapeId="225192" r:id="rId1957" name="Check Box 1960">
              <controlPr defaultSize="0" autoFill="0" autoLine="0" autoPict="0">
                <anchor moveWithCells="1">
                  <from>
                    <xdr:col>32</xdr:col>
                    <xdr:colOff>25400</xdr:colOff>
                    <xdr:row>54</xdr:row>
                    <xdr:rowOff>139700</xdr:rowOff>
                  </from>
                  <to>
                    <xdr:col>32</xdr:col>
                    <xdr:colOff>330200</xdr:colOff>
                    <xdr:row>56</xdr:row>
                    <xdr:rowOff>25400</xdr:rowOff>
                  </to>
                </anchor>
              </controlPr>
            </control>
          </mc:Choice>
        </mc:AlternateContent>
        <mc:AlternateContent xmlns:mc="http://schemas.openxmlformats.org/markup-compatibility/2006">
          <mc:Choice Requires="x14">
            <control shapeId="225193" r:id="rId1958" name="Check Box 1961">
              <controlPr defaultSize="0" autoFill="0" autoLine="0" autoPict="0">
                <anchor moveWithCells="1">
                  <from>
                    <xdr:col>32</xdr:col>
                    <xdr:colOff>25400</xdr:colOff>
                    <xdr:row>55</xdr:row>
                    <xdr:rowOff>139700</xdr:rowOff>
                  </from>
                  <to>
                    <xdr:col>32</xdr:col>
                    <xdr:colOff>330200</xdr:colOff>
                    <xdr:row>57</xdr:row>
                    <xdr:rowOff>25400</xdr:rowOff>
                  </to>
                </anchor>
              </controlPr>
            </control>
          </mc:Choice>
        </mc:AlternateContent>
        <mc:AlternateContent xmlns:mc="http://schemas.openxmlformats.org/markup-compatibility/2006">
          <mc:Choice Requires="x14">
            <control shapeId="225194" r:id="rId1959" name="Check Box 1962">
              <controlPr defaultSize="0" autoFill="0" autoLine="0" autoPict="0">
                <anchor moveWithCells="1">
                  <from>
                    <xdr:col>32</xdr:col>
                    <xdr:colOff>25400</xdr:colOff>
                    <xdr:row>56</xdr:row>
                    <xdr:rowOff>139700</xdr:rowOff>
                  </from>
                  <to>
                    <xdr:col>32</xdr:col>
                    <xdr:colOff>330200</xdr:colOff>
                    <xdr:row>58</xdr:row>
                    <xdr:rowOff>25400</xdr:rowOff>
                  </to>
                </anchor>
              </controlPr>
            </control>
          </mc:Choice>
        </mc:AlternateContent>
        <mc:AlternateContent xmlns:mc="http://schemas.openxmlformats.org/markup-compatibility/2006">
          <mc:Choice Requires="x14">
            <control shapeId="225195" r:id="rId1960" name="Check Box 1963">
              <controlPr defaultSize="0" autoFill="0" autoLine="0" autoPict="0">
                <anchor moveWithCells="1">
                  <from>
                    <xdr:col>32</xdr:col>
                    <xdr:colOff>25400</xdr:colOff>
                    <xdr:row>57</xdr:row>
                    <xdr:rowOff>139700</xdr:rowOff>
                  </from>
                  <to>
                    <xdr:col>32</xdr:col>
                    <xdr:colOff>330200</xdr:colOff>
                    <xdr:row>59</xdr:row>
                    <xdr:rowOff>25400</xdr:rowOff>
                  </to>
                </anchor>
              </controlPr>
            </control>
          </mc:Choice>
        </mc:AlternateContent>
        <mc:AlternateContent xmlns:mc="http://schemas.openxmlformats.org/markup-compatibility/2006">
          <mc:Choice Requires="x14">
            <control shapeId="225196" r:id="rId1961" name="Check Box 1964">
              <controlPr defaultSize="0" autoFill="0" autoLine="0" autoPict="0">
                <anchor moveWithCells="1">
                  <from>
                    <xdr:col>32</xdr:col>
                    <xdr:colOff>25400</xdr:colOff>
                    <xdr:row>58</xdr:row>
                    <xdr:rowOff>139700</xdr:rowOff>
                  </from>
                  <to>
                    <xdr:col>32</xdr:col>
                    <xdr:colOff>330200</xdr:colOff>
                    <xdr:row>60</xdr:row>
                    <xdr:rowOff>25400</xdr:rowOff>
                  </to>
                </anchor>
              </controlPr>
            </control>
          </mc:Choice>
        </mc:AlternateContent>
        <mc:AlternateContent xmlns:mc="http://schemas.openxmlformats.org/markup-compatibility/2006">
          <mc:Choice Requires="x14">
            <control shapeId="225197" r:id="rId1962" name="Check Box 1965">
              <controlPr defaultSize="0" autoFill="0" autoLine="0" autoPict="0">
                <anchor moveWithCells="1">
                  <from>
                    <xdr:col>32</xdr:col>
                    <xdr:colOff>25400</xdr:colOff>
                    <xdr:row>59</xdr:row>
                    <xdr:rowOff>139700</xdr:rowOff>
                  </from>
                  <to>
                    <xdr:col>32</xdr:col>
                    <xdr:colOff>330200</xdr:colOff>
                    <xdr:row>61</xdr:row>
                    <xdr:rowOff>25400</xdr:rowOff>
                  </to>
                </anchor>
              </controlPr>
            </control>
          </mc:Choice>
        </mc:AlternateContent>
        <mc:AlternateContent xmlns:mc="http://schemas.openxmlformats.org/markup-compatibility/2006">
          <mc:Choice Requires="x14">
            <control shapeId="225198" r:id="rId1963" name="Check Box 1966">
              <controlPr defaultSize="0" autoFill="0" autoLine="0" autoPict="0">
                <anchor moveWithCells="1">
                  <from>
                    <xdr:col>32</xdr:col>
                    <xdr:colOff>25400</xdr:colOff>
                    <xdr:row>60</xdr:row>
                    <xdr:rowOff>139700</xdr:rowOff>
                  </from>
                  <to>
                    <xdr:col>32</xdr:col>
                    <xdr:colOff>330200</xdr:colOff>
                    <xdr:row>62</xdr:row>
                    <xdr:rowOff>25400</xdr:rowOff>
                  </to>
                </anchor>
              </controlPr>
            </control>
          </mc:Choice>
        </mc:AlternateContent>
        <mc:AlternateContent xmlns:mc="http://schemas.openxmlformats.org/markup-compatibility/2006">
          <mc:Choice Requires="x14">
            <control shapeId="225199" r:id="rId1964" name="Check Box 1967">
              <controlPr defaultSize="0" autoFill="0" autoLine="0" autoPict="0">
                <anchor moveWithCells="1">
                  <from>
                    <xdr:col>32</xdr:col>
                    <xdr:colOff>25400</xdr:colOff>
                    <xdr:row>61</xdr:row>
                    <xdr:rowOff>139700</xdr:rowOff>
                  </from>
                  <to>
                    <xdr:col>32</xdr:col>
                    <xdr:colOff>330200</xdr:colOff>
                    <xdr:row>63</xdr:row>
                    <xdr:rowOff>25400</xdr:rowOff>
                  </to>
                </anchor>
              </controlPr>
            </control>
          </mc:Choice>
        </mc:AlternateContent>
        <mc:AlternateContent xmlns:mc="http://schemas.openxmlformats.org/markup-compatibility/2006">
          <mc:Choice Requires="x14">
            <control shapeId="225200" r:id="rId1965" name="Check Box 1968">
              <controlPr defaultSize="0" autoFill="0" autoLine="0" autoPict="0">
                <anchor moveWithCells="1">
                  <from>
                    <xdr:col>32</xdr:col>
                    <xdr:colOff>25400</xdr:colOff>
                    <xdr:row>62</xdr:row>
                    <xdr:rowOff>139700</xdr:rowOff>
                  </from>
                  <to>
                    <xdr:col>32</xdr:col>
                    <xdr:colOff>330200</xdr:colOff>
                    <xdr:row>64</xdr:row>
                    <xdr:rowOff>25400</xdr:rowOff>
                  </to>
                </anchor>
              </controlPr>
            </control>
          </mc:Choice>
        </mc:AlternateContent>
        <mc:AlternateContent xmlns:mc="http://schemas.openxmlformats.org/markup-compatibility/2006">
          <mc:Choice Requires="x14">
            <control shapeId="225201" r:id="rId1966" name="Check Box 1969">
              <controlPr defaultSize="0" autoFill="0" autoLine="0" autoPict="0">
                <anchor moveWithCells="1">
                  <from>
                    <xdr:col>32</xdr:col>
                    <xdr:colOff>25400</xdr:colOff>
                    <xdr:row>63</xdr:row>
                    <xdr:rowOff>139700</xdr:rowOff>
                  </from>
                  <to>
                    <xdr:col>32</xdr:col>
                    <xdr:colOff>330200</xdr:colOff>
                    <xdr:row>65</xdr:row>
                    <xdr:rowOff>25400</xdr:rowOff>
                  </to>
                </anchor>
              </controlPr>
            </control>
          </mc:Choice>
        </mc:AlternateContent>
        <mc:AlternateContent xmlns:mc="http://schemas.openxmlformats.org/markup-compatibility/2006">
          <mc:Choice Requires="x14">
            <control shapeId="225202" r:id="rId1967" name="Check Box 1970">
              <controlPr defaultSize="0" autoFill="0" autoLine="0" autoPict="0">
                <anchor moveWithCells="1">
                  <from>
                    <xdr:col>32</xdr:col>
                    <xdr:colOff>25400</xdr:colOff>
                    <xdr:row>64</xdr:row>
                    <xdr:rowOff>139700</xdr:rowOff>
                  </from>
                  <to>
                    <xdr:col>32</xdr:col>
                    <xdr:colOff>330200</xdr:colOff>
                    <xdr:row>66</xdr:row>
                    <xdr:rowOff>25400</xdr:rowOff>
                  </to>
                </anchor>
              </controlPr>
            </control>
          </mc:Choice>
        </mc:AlternateContent>
        <mc:AlternateContent xmlns:mc="http://schemas.openxmlformats.org/markup-compatibility/2006">
          <mc:Choice Requires="x14">
            <control shapeId="225203" r:id="rId1968" name="Check Box 1971">
              <controlPr defaultSize="0" autoFill="0" autoLine="0" autoPict="0">
                <anchor moveWithCells="1">
                  <from>
                    <xdr:col>32</xdr:col>
                    <xdr:colOff>25400</xdr:colOff>
                    <xdr:row>65</xdr:row>
                    <xdr:rowOff>139700</xdr:rowOff>
                  </from>
                  <to>
                    <xdr:col>32</xdr:col>
                    <xdr:colOff>330200</xdr:colOff>
                    <xdr:row>67</xdr:row>
                    <xdr:rowOff>25400</xdr:rowOff>
                  </to>
                </anchor>
              </controlPr>
            </control>
          </mc:Choice>
        </mc:AlternateContent>
        <mc:AlternateContent xmlns:mc="http://schemas.openxmlformats.org/markup-compatibility/2006">
          <mc:Choice Requires="x14">
            <control shapeId="225204" r:id="rId1969" name="Check Box 1972">
              <controlPr defaultSize="0" autoFill="0" autoLine="0" autoPict="0">
                <anchor moveWithCells="1">
                  <from>
                    <xdr:col>32</xdr:col>
                    <xdr:colOff>25400</xdr:colOff>
                    <xdr:row>66</xdr:row>
                    <xdr:rowOff>139700</xdr:rowOff>
                  </from>
                  <to>
                    <xdr:col>32</xdr:col>
                    <xdr:colOff>330200</xdr:colOff>
                    <xdr:row>68</xdr:row>
                    <xdr:rowOff>25400</xdr:rowOff>
                  </to>
                </anchor>
              </controlPr>
            </control>
          </mc:Choice>
        </mc:AlternateContent>
        <mc:AlternateContent xmlns:mc="http://schemas.openxmlformats.org/markup-compatibility/2006">
          <mc:Choice Requires="x14">
            <control shapeId="225205" r:id="rId1970" name="Check Box 1973">
              <controlPr defaultSize="0" autoFill="0" autoLine="0" autoPict="0">
                <anchor moveWithCells="1">
                  <from>
                    <xdr:col>32</xdr:col>
                    <xdr:colOff>25400</xdr:colOff>
                    <xdr:row>67</xdr:row>
                    <xdr:rowOff>139700</xdr:rowOff>
                  </from>
                  <to>
                    <xdr:col>32</xdr:col>
                    <xdr:colOff>330200</xdr:colOff>
                    <xdr:row>69</xdr:row>
                    <xdr:rowOff>25400</xdr:rowOff>
                  </to>
                </anchor>
              </controlPr>
            </control>
          </mc:Choice>
        </mc:AlternateContent>
        <mc:AlternateContent xmlns:mc="http://schemas.openxmlformats.org/markup-compatibility/2006">
          <mc:Choice Requires="x14">
            <control shapeId="225206" r:id="rId1971" name="Check Box 1974">
              <controlPr defaultSize="0" autoFill="0" autoLine="0" autoPict="0">
                <anchor moveWithCells="1">
                  <from>
                    <xdr:col>32</xdr:col>
                    <xdr:colOff>25400</xdr:colOff>
                    <xdr:row>68</xdr:row>
                    <xdr:rowOff>139700</xdr:rowOff>
                  </from>
                  <to>
                    <xdr:col>32</xdr:col>
                    <xdr:colOff>330200</xdr:colOff>
                    <xdr:row>70</xdr:row>
                    <xdr:rowOff>25400</xdr:rowOff>
                  </to>
                </anchor>
              </controlPr>
            </control>
          </mc:Choice>
        </mc:AlternateContent>
        <mc:AlternateContent xmlns:mc="http://schemas.openxmlformats.org/markup-compatibility/2006">
          <mc:Choice Requires="x14">
            <control shapeId="225207" r:id="rId1972" name="Check Box 1975">
              <controlPr defaultSize="0" autoFill="0" autoLine="0" autoPict="0">
                <anchor moveWithCells="1">
                  <from>
                    <xdr:col>32</xdr:col>
                    <xdr:colOff>25400</xdr:colOff>
                    <xdr:row>69</xdr:row>
                    <xdr:rowOff>139700</xdr:rowOff>
                  </from>
                  <to>
                    <xdr:col>32</xdr:col>
                    <xdr:colOff>330200</xdr:colOff>
                    <xdr:row>71</xdr:row>
                    <xdr:rowOff>25400</xdr:rowOff>
                  </to>
                </anchor>
              </controlPr>
            </control>
          </mc:Choice>
        </mc:AlternateContent>
        <mc:AlternateContent xmlns:mc="http://schemas.openxmlformats.org/markup-compatibility/2006">
          <mc:Choice Requires="x14">
            <control shapeId="225208" r:id="rId1973" name="Check Box 1976">
              <controlPr defaultSize="0" autoFill="0" autoLine="0" autoPict="0">
                <anchor moveWithCells="1">
                  <from>
                    <xdr:col>32</xdr:col>
                    <xdr:colOff>25400</xdr:colOff>
                    <xdr:row>70</xdr:row>
                    <xdr:rowOff>139700</xdr:rowOff>
                  </from>
                  <to>
                    <xdr:col>32</xdr:col>
                    <xdr:colOff>330200</xdr:colOff>
                    <xdr:row>72</xdr:row>
                    <xdr:rowOff>25400</xdr:rowOff>
                  </to>
                </anchor>
              </controlPr>
            </control>
          </mc:Choice>
        </mc:AlternateContent>
        <mc:AlternateContent xmlns:mc="http://schemas.openxmlformats.org/markup-compatibility/2006">
          <mc:Choice Requires="x14">
            <control shapeId="225209" r:id="rId1974" name="Check Box 1977">
              <controlPr defaultSize="0" autoFill="0" autoLine="0" autoPict="0">
                <anchor moveWithCells="1">
                  <from>
                    <xdr:col>32</xdr:col>
                    <xdr:colOff>25400</xdr:colOff>
                    <xdr:row>71</xdr:row>
                    <xdr:rowOff>139700</xdr:rowOff>
                  </from>
                  <to>
                    <xdr:col>32</xdr:col>
                    <xdr:colOff>330200</xdr:colOff>
                    <xdr:row>73</xdr:row>
                    <xdr:rowOff>25400</xdr:rowOff>
                  </to>
                </anchor>
              </controlPr>
            </control>
          </mc:Choice>
        </mc:AlternateContent>
        <mc:AlternateContent xmlns:mc="http://schemas.openxmlformats.org/markup-compatibility/2006">
          <mc:Choice Requires="x14">
            <control shapeId="225210" r:id="rId1975" name="Check Box 1978">
              <controlPr defaultSize="0" autoFill="0" autoLine="0" autoPict="0">
                <anchor moveWithCells="1">
                  <from>
                    <xdr:col>32</xdr:col>
                    <xdr:colOff>25400</xdr:colOff>
                    <xdr:row>72</xdr:row>
                    <xdr:rowOff>139700</xdr:rowOff>
                  </from>
                  <to>
                    <xdr:col>32</xdr:col>
                    <xdr:colOff>330200</xdr:colOff>
                    <xdr:row>74</xdr:row>
                    <xdr:rowOff>25400</xdr:rowOff>
                  </to>
                </anchor>
              </controlPr>
            </control>
          </mc:Choice>
        </mc:AlternateContent>
        <mc:AlternateContent xmlns:mc="http://schemas.openxmlformats.org/markup-compatibility/2006">
          <mc:Choice Requires="x14">
            <control shapeId="225211" r:id="rId1976" name="Check Box 1979">
              <controlPr defaultSize="0" autoFill="0" autoLine="0" autoPict="0">
                <anchor moveWithCells="1">
                  <from>
                    <xdr:col>32</xdr:col>
                    <xdr:colOff>25400</xdr:colOff>
                    <xdr:row>73</xdr:row>
                    <xdr:rowOff>139700</xdr:rowOff>
                  </from>
                  <to>
                    <xdr:col>32</xdr:col>
                    <xdr:colOff>330200</xdr:colOff>
                    <xdr:row>75</xdr:row>
                    <xdr:rowOff>25400</xdr:rowOff>
                  </to>
                </anchor>
              </controlPr>
            </control>
          </mc:Choice>
        </mc:AlternateContent>
        <mc:AlternateContent xmlns:mc="http://schemas.openxmlformats.org/markup-compatibility/2006">
          <mc:Choice Requires="x14">
            <control shapeId="225212" r:id="rId1977" name="Check Box 1980">
              <controlPr defaultSize="0" autoFill="0" autoLine="0" autoPict="0">
                <anchor moveWithCells="1">
                  <from>
                    <xdr:col>32</xdr:col>
                    <xdr:colOff>25400</xdr:colOff>
                    <xdr:row>74</xdr:row>
                    <xdr:rowOff>139700</xdr:rowOff>
                  </from>
                  <to>
                    <xdr:col>32</xdr:col>
                    <xdr:colOff>330200</xdr:colOff>
                    <xdr:row>76</xdr:row>
                    <xdr:rowOff>25400</xdr:rowOff>
                  </to>
                </anchor>
              </controlPr>
            </control>
          </mc:Choice>
        </mc:AlternateContent>
        <mc:AlternateContent xmlns:mc="http://schemas.openxmlformats.org/markup-compatibility/2006">
          <mc:Choice Requires="x14">
            <control shapeId="225213" r:id="rId1978" name="Check Box 1981">
              <controlPr defaultSize="0" autoFill="0" autoLine="0" autoPict="0">
                <anchor moveWithCells="1">
                  <from>
                    <xdr:col>32</xdr:col>
                    <xdr:colOff>25400</xdr:colOff>
                    <xdr:row>75</xdr:row>
                    <xdr:rowOff>139700</xdr:rowOff>
                  </from>
                  <to>
                    <xdr:col>32</xdr:col>
                    <xdr:colOff>330200</xdr:colOff>
                    <xdr:row>77</xdr:row>
                    <xdr:rowOff>25400</xdr:rowOff>
                  </to>
                </anchor>
              </controlPr>
            </control>
          </mc:Choice>
        </mc:AlternateContent>
        <mc:AlternateContent xmlns:mc="http://schemas.openxmlformats.org/markup-compatibility/2006">
          <mc:Choice Requires="x14">
            <control shapeId="225214" r:id="rId1979" name="Check Box 1982">
              <controlPr defaultSize="0" autoFill="0" autoLine="0" autoPict="0">
                <anchor moveWithCells="1">
                  <from>
                    <xdr:col>32</xdr:col>
                    <xdr:colOff>25400</xdr:colOff>
                    <xdr:row>76</xdr:row>
                    <xdr:rowOff>139700</xdr:rowOff>
                  </from>
                  <to>
                    <xdr:col>32</xdr:col>
                    <xdr:colOff>330200</xdr:colOff>
                    <xdr:row>78</xdr:row>
                    <xdr:rowOff>25400</xdr:rowOff>
                  </to>
                </anchor>
              </controlPr>
            </control>
          </mc:Choice>
        </mc:AlternateContent>
        <mc:AlternateContent xmlns:mc="http://schemas.openxmlformats.org/markup-compatibility/2006">
          <mc:Choice Requires="x14">
            <control shapeId="225215" r:id="rId1980" name="Check Box 1983">
              <controlPr defaultSize="0" autoFill="0" autoLine="0" autoPict="0">
                <anchor moveWithCells="1">
                  <from>
                    <xdr:col>32</xdr:col>
                    <xdr:colOff>25400</xdr:colOff>
                    <xdr:row>77</xdr:row>
                    <xdr:rowOff>139700</xdr:rowOff>
                  </from>
                  <to>
                    <xdr:col>32</xdr:col>
                    <xdr:colOff>330200</xdr:colOff>
                    <xdr:row>79</xdr:row>
                    <xdr:rowOff>25400</xdr:rowOff>
                  </to>
                </anchor>
              </controlPr>
            </control>
          </mc:Choice>
        </mc:AlternateContent>
        <mc:AlternateContent xmlns:mc="http://schemas.openxmlformats.org/markup-compatibility/2006">
          <mc:Choice Requires="x14">
            <control shapeId="225216" r:id="rId1981" name="Check Box 1984">
              <controlPr defaultSize="0" autoFill="0" autoLine="0" autoPict="0">
                <anchor moveWithCells="1">
                  <from>
                    <xdr:col>32</xdr:col>
                    <xdr:colOff>25400</xdr:colOff>
                    <xdr:row>78</xdr:row>
                    <xdr:rowOff>139700</xdr:rowOff>
                  </from>
                  <to>
                    <xdr:col>32</xdr:col>
                    <xdr:colOff>330200</xdr:colOff>
                    <xdr:row>80</xdr:row>
                    <xdr:rowOff>25400</xdr:rowOff>
                  </to>
                </anchor>
              </controlPr>
            </control>
          </mc:Choice>
        </mc:AlternateContent>
        <mc:AlternateContent xmlns:mc="http://schemas.openxmlformats.org/markup-compatibility/2006">
          <mc:Choice Requires="x14">
            <control shapeId="225217" r:id="rId1982" name="Check Box 1985">
              <controlPr defaultSize="0" autoFill="0" autoLine="0" autoPict="0">
                <anchor moveWithCells="1">
                  <from>
                    <xdr:col>32</xdr:col>
                    <xdr:colOff>25400</xdr:colOff>
                    <xdr:row>79</xdr:row>
                    <xdr:rowOff>139700</xdr:rowOff>
                  </from>
                  <to>
                    <xdr:col>32</xdr:col>
                    <xdr:colOff>330200</xdr:colOff>
                    <xdr:row>81</xdr:row>
                    <xdr:rowOff>25400</xdr:rowOff>
                  </to>
                </anchor>
              </controlPr>
            </control>
          </mc:Choice>
        </mc:AlternateContent>
        <mc:AlternateContent xmlns:mc="http://schemas.openxmlformats.org/markup-compatibility/2006">
          <mc:Choice Requires="x14">
            <control shapeId="225218" r:id="rId1983" name="Check Box 1986">
              <controlPr defaultSize="0" autoFill="0" autoLine="0" autoPict="0">
                <anchor moveWithCells="1">
                  <from>
                    <xdr:col>32</xdr:col>
                    <xdr:colOff>25400</xdr:colOff>
                    <xdr:row>80</xdr:row>
                    <xdr:rowOff>139700</xdr:rowOff>
                  </from>
                  <to>
                    <xdr:col>32</xdr:col>
                    <xdr:colOff>330200</xdr:colOff>
                    <xdr:row>82</xdr:row>
                    <xdr:rowOff>25400</xdr:rowOff>
                  </to>
                </anchor>
              </controlPr>
            </control>
          </mc:Choice>
        </mc:AlternateContent>
        <mc:AlternateContent xmlns:mc="http://schemas.openxmlformats.org/markup-compatibility/2006">
          <mc:Choice Requires="x14">
            <control shapeId="225219" r:id="rId1984" name="Check Box 1987">
              <controlPr defaultSize="0" autoFill="0" autoLine="0" autoPict="0">
                <anchor moveWithCells="1">
                  <from>
                    <xdr:col>32</xdr:col>
                    <xdr:colOff>25400</xdr:colOff>
                    <xdr:row>81</xdr:row>
                    <xdr:rowOff>139700</xdr:rowOff>
                  </from>
                  <to>
                    <xdr:col>32</xdr:col>
                    <xdr:colOff>330200</xdr:colOff>
                    <xdr:row>83</xdr:row>
                    <xdr:rowOff>25400</xdr:rowOff>
                  </to>
                </anchor>
              </controlPr>
            </control>
          </mc:Choice>
        </mc:AlternateContent>
        <mc:AlternateContent xmlns:mc="http://schemas.openxmlformats.org/markup-compatibility/2006">
          <mc:Choice Requires="x14">
            <control shapeId="225220" r:id="rId1985" name="Check Box 1988">
              <controlPr defaultSize="0" autoFill="0" autoLine="0" autoPict="0">
                <anchor moveWithCells="1">
                  <from>
                    <xdr:col>32</xdr:col>
                    <xdr:colOff>25400</xdr:colOff>
                    <xdr:row>82</xdr:row>
                    <xdr:rowOff>139700</xdr:rowOff>
                  </from>
                  <to>
                    <xdr:col>32</xdr:col>
                    <xdr:colOff>330200</xdr:colOff>
                    <xdr:row>84</xdr:row>
                    <xdr:rowOff>25400</xdr:rowOff>
                  </to>
                </anchor>
              </controlPr>
            </control>
          </mc:Choice>
        </mc:AlternateContent>
        <mc:AlternateContent xmlns:mc="http://schemas.openxmlformats.org/markup-compatibility/2006">
          <mc:Choice Requires="x14">
            <control shapeId="225221" r:id="rId1986" name="Check Box 1989">
              <controlPr defaultSize="0" autoFill="0" autoLine="0" autoPict="0">
                <anchor moveWithCells="1">
                  <from>
                    <xdr:col>32</xdr:col>
                    <xdr:colOff>25400</xdr:colOff>
                    <xdr:row>83</xdr:row>
                    <xdr:rowOff>139700</xdr:rowOff>
                  </from>
                  <to>
                    <xdr:col>32</xdr:col>
                    <xdr:colOff>330200</xdr:colOff>
                    <xdr:row>85</xdr:row>
                    <xdr:rowOff>25400</xdr:rowOff>
                  </to>
                </anchor>
              </controlPr>
            </control>
          </mc:Choice>
        </mc:AlternateContent>
        <mc:AlternateContent xmlns:mc="http://schemas.openxmlformats.org/markup-compatibility/2006">
          <mc:Choice Requires="x14">
            <control shapeId="225222" r:id="rId1987" name="Check Box 1990">
              <controlPr defaultSize="0" autoFill="0" autoLine="0" autoPict="0">
                <anchor moveWithCells="1">
                  <from>
                    <xdr:col>32</xdr:col>
                    <xdr:colOff>25400</xdr:colOff>
                    <xdr:row>84</xdr:row>
                    <xdr:rowOff>139700</xdr:rowOff>
                  </from>
                  <to>
                    <xdr:col>32</xdr:col>
                    <xdr:colOff>330200</xdr:colOff>
                    <xdr:row>86</xdr:row>
                    <xdr:rowOff>25400</xdr:rowOff>
                  </to>
                </anchor>
              </controlPr>
            </control>
          </mc:Choice>
        </mc:AlternateContent>
        <mc:AlternateContent xmlns:mc="http://schemas.openxmlformats.org/markup-compatibility/2006">
          <mc:Choice Requires="x14">
            <control shapeId="225223" r:id="rId1988" name="Check Box 1991">
              <controlPr defaultSize="0" autoFill="0" autoLine="0" autoPict="0">
                <anchor moveWithCells="1">
                  <from>
                    <xdr:col>32</xdr:col>
                    <xdr:colOff>25400</xdr:colOff>
                    <xdr:row>85</xdr:row>
                    <xdr:rowOff>139700</xdr:rowOff>
                  </from>
                  <to>
                    <xdr:col>32</xdr:col>
                    <xdr:colOff>330200</xdr:colOff>
                    <xdr:row>87</xdr:row>
                    <xdr:rowOff>25400</xdr:rowOff>
                  </to>
                </anchor>
              </controlPr>
            </control>
          </mc:Choice>
        </mc:AlternateContent>
        <mc:AlternateContent xmlns:mc="http://schemas.openxmlformats.org/markup-compatibility/2006">
          <mc:Choice Requires="x14">
            <control shapeId="225224" r:id="rId1989" name="Check Box 1992">
              <controlPr defaultSize="0" autoFill="0" autoLine="0" autoPict="0">
                <anchor moveWithCells="1">
                  <from>
                    <xdr:col>32</xdr:col>
                    <xdr:colOff>25400</xdr:colOff>
                    <xdr:row>86</xdr:row>
                    <xdr:rowOff>139700</xdr:rowOff>
                  </from>
                  <to>
                    <xdr:col>32</xdr:col>
                    <xdr:colOff>330200</xdr:colOff>
                    <xdr:row>88</xdr:row>
                    <xdr:rowOff>25400</xdr:rowOff>
                  </to>
                </anchor>
              </controlPr>
            </control>
          </mc:Choice>
        </mc:AlternateContent>
        <mc:AlternateContent xmlns:mc="http://schemas.openxmlformats.org/markup-compatibility/2006">
          <mc:Choice Requires="x14">
            <control shapeId="225225" r:id="rId1990" name="Check Box 1993">
              <controlPr defaultSize="0" autoFill="0" autoLine="0" autoPict="0">
                <anchor moveWithCells="1">
                  <from>
                    <xdr:col>32</xdr:col>
                    <xdr:colOff>25400</xdr:colOff>
                    <xdr:row>87</xdr:row>
                    <xdr:rowOff>139700</xdr:rowOff>
                  </from>
                  <to>
                    <xdr:col>32</xdr:col>
                    <xdr:colOff>330200</xdr:colOff>
                    <xdr:row>89</xdr:row>
                    <xdr:rowOff>25400</xdr:rowOff>
                  </to>
                </anchor>
              </controlPr>
            </control>
          </mc:Choice>
        </mc:AlternateContent>
        <mc:AlternateContent xmlns:mc="http://schemas.openxmlformats.org/markup-compatibility/2006">
          <mc:Choice Requires="x14">
            <control shapeId="225226" r:id="rId1991" name="Check Box 1994">
              <controlPr defaultSize="0" autoFill="0" autoLine="0" autoPict="0">
                <anchor moveWithCells="1">
                  <from>
                    <xdr:col>32</xdr:col>
                    <xdr:colOff>25400</xdr:colOff>
                    <xdr:row>88</xdr:row>
                    <xdr:rowOff>139700</xdr:rowOff>
                  </from>
                  <to>
                    <xdr:col>32</xdr:col>
                    <xdr:colOff>330200</xdr:colOff>
                    <xdr:row>90</xdr:row>
                    <xdr:rowOff>25400</xdr:rowOff>
                  </to>
                </anchor>
              </controlPr>
            </control>
          </mc:Choice>
        </mc:AlternateContent>
        <mc:AlternateContent xmlns:mc="http://schemas.openxmlformats.org/markup-compatibility/2006">
          <mc:Choice Requires="x14">
            <control shapeId="225227" r:id="rId1992" name="Check Box 1995">
              <controlPr defaultSize="0" autoFill="0" autoLine="0" autoPict="0">
                <anchor moveWithCells="1">
                  <from>
                    <xdr:col>32</xdr:col>
                    <xdr:colOff>25400</xdr:colOff>
                    <xdr:row>89</xdr:row>
                    <xdr:rowOff>139700</xdr:rowOff>
                  </from>
                  <to>
                    <xdr:col>32</xdr:col>
                    <xdr:colOff>330200</xdr:colOff>
                    <xdr:row>91</xdr:row>
                    <xdr:rowOff>25400</xdr:rowOff>
                  </to>
                </anchor>
              </controlPr>
            </control>
          </mc:Choice>
        </mc:AlternateContent>
        <mc:AlternateContent xmlns:mc="http://schemas.openxmlformats.org/markup-compatibility/2006">
          <mc:Choice Requires="x14">
            <control shapeId="225228" r:id="rId1993" name="Check Box 1996">
              <controlPr defaultSize="0" autoFill="0" autoLine="0" autoPict="0">
                <anchor moveWithCells="1">
                  <from>
                    <xdr:col>32</xdr:col>
                    <xdr:colOff>25400</xdr:colOff>
                    <xdr:row>90</xdr:row>
                    <xdr:rowOff>139700</xdr:rowOff>
                  </from>
                  <to>
                    <xdr:col>32</xdr:col>
                    <xdr:colOff>330200</xdr:colOff>
                    <xdr:row>92</xdr:row>
                    <xdr:rowOff>25400</xdr:rowOff>
                  </to>
                </anchor>
              </controlPr>
            </control>
          </mc:Choice>
        </mc:AlternateContent>
        <mc:AlternateContent xmlns:mc="http://schemas.openxmlformats.org/markup-compatibility/2006">
          <mc:Choice Requires="x14">
            <control shapeId="225229" r:id="rId1994" name="Check Box 1997">
              <controlPr defaultSize="0" autoFill="0" autoLine="0" autoPict="0">
                <anchor moveWithCells="1">
                  <from>
                    <xdr:col>32</xdr:col>
                    <xdr:colOff>25400</xdr:colOff>
                    <xdr:row>91</xdr:row>
                    <xdr:rowOff>139700</xdr:rowOff>
                  </from>
                  <to>
                    <xdr:col>32</xdr:col>
                    <xdr:colOff>330200</xdr:colOff>
                    <xdr:row>93</xdr:row>
                    <xdr:rowOff>25400</xdr:rowOff>
                  </to>
                </anchor>
              </controlPr>
            </control>
          </mc:Choice>
        </mc:AlternateContent>
        <mc:AlternateContent xmlns:mc="http://schemas.openxmlformats.org/markup-compatibility/2006">
          <mc:Choice Requires="x14">
            <control shapeId="225230" r:id="rId1995" name="Check Box 1998">
              <controlPr defaultSize="0" autoFill="0" autoLine="0" autoPict="0">
                <anchor moveWithCells="1">
                  <from>
                    <xdr:col>32</xdr:col>
                    <xdr:colOff>25400</xdr:colOff>
                    <xdr:row>92</xdr:row>
                    <xdr:rowOff>139700</xdr:rowOff>
                  </from>
                  <to>
                    <xdr:col>32</xdr:col>
                    <xdr:colOff>330200</xdr:colOff>
                    <xdr:row>94</xdr:row>
                    <xdr:rowOff>25400</xdr:rowOff>
                  </to>
                </anchor>
              </controlPr>
            </control>
          </mc:Choice>
        </mc:AlternateContent>
        <mc:AlternateContent xmlns:mc="http://schemas.openxmlformats.org/markup-compatibility/2006">
          <mc:Choice Requires="x14">
            <control shapeId="225231" r:id="rId1996" name="Check Box 1999">
              <controlPr defaultSize="0" autoFill="0" autoLine="0" autoPict="0">
                <anchor moveWithCells="1">
                  <from>
                    <xdr:col>32</xdr:col>
                    <xdr:colOff>25400</xdr:colOff>
                    <xdr:row>93</xdr:row>
                    <xdr:rowOff>139700</xdr:rowOff>
                  </from>
                  <to>
                    <xdr:col>32</xdr:col>
                    <xdr:colOff>330200</xdr:colOff>
                    <xdr:row>95</xdr:row>
                    <xdr:rowOff>25400</xdr:rowOff>
                  </to>
                </anchor>
              </controlPr>
            </control>
          </mc:Choice>
        </mc:AlternateContent>
        <mc:AlternateContent xmlns:mc="http://schemas.openxmlformats.org/markup-compatibility/2006">
          <mc:Choice Requires="x14">
            <control shapeId="225232" r:id="rId1997" name="Check Box 2000">
              <controlPr defaultSize="0" autoFill="0" autoLine="0" autoPict="0">
                <anchor moveWithCells="1">
                  <from>
                    <xdr:col>32</xdr:col>
                    <xdr:colOff>25400</xdr:colOff>
                    <xdr:row>94</xdr:row>
                    <xdr:rowOff>139700</xdr:rowOff>
                  </from>
                  <to>
                    <xdr:col>32</xdr:col>
                    <xdr:colOff>330200</xdr:colOff>
                    <xdr:row>96</xdr:row>
                    <xdr:rowOff>25400</xdr:rowOff>
                  </to>
                </anchor>
              </controlPr>
            </control>
          </mc:Choice>
        </mc:AlternateContent>
        <mc:AlternateContent xmlns:mc="http://schemas.openxmlformats.org/markup-compatibility/2006">
          <mc:Choice Requires="x14">
            <control shapeId="225233" r:id="rId1998" name="Check Box 2001">
              <controlPr defaultSize="0" autoFill="0" autoLine="0" autoPict="0">
                <anchor moveWithCells="1">
                  <from>
                    <xdr:col>32</xdr:col>
                    <xdr:colOff>25400</xdr:colOff>
                    <xdr:row>95</xdr:row>
                    <xdr:rowOff>139700</xdr:rowOff>
                  </from>
                  <to>
                    <xdr:col>32</xdr:col>
                    <xdr:colOff>330200</xdr:colOff>
                    <xdr:row>97</xdr:row>
                    <xdr:rowOff>25400</xdr:rowOff>
                  </to>
                </anchor>
              </controlPr>
            </control>
          </mc:Choice>
        </mc:AlternateContent>
        <mc:AlternateContent xmlns:mc="http://schemas.openxmlformats.org/markup-compatibility/2006">
          <mc:Choice Requires="x14">
            <control shapeId="225234" r:id="rId1999" name="Check Box 2002">
              <controlPr defaultSize="0" autoFill="0" autoLine="0" autoPict="0">
                <anchor moveWithCells="1">
                  <from>
                    <xdr:col>32</xdr:col>
                    <xdr:colOff>25400</xdr:colOff>
                    <xdr:row>96</xdr:row>
                    <xdr:rowOff>139700</xdr:rowOff>
                  </from>
                  <to>
                    <xdr:col>32</xdr:col>
                    <xdr:colOff>330200</xdr:colOff>
                    <xdr:row>98</xdr:row>
                    <xdr:rowOff>25400</xdr:rowOff>
                  </to>
                </anchor>
              </controlPr>
            </control>
          </mc:Choice>
        </mc:AlternateContent>
        <mc:AlternateContent xmlns:mc="http://schemas.openxmlformats.org/markup-compatibility/2006">
          <mc:Choice Requires="x14">
            <control shapeId="225235" r:id="rId2000" name="Check Box 2003">
              <controlPr defaultSize="0" autoFill="0" autoLine="0" autoPict="0">
                <anchor moveWithCells="1">
                  <from>
                    <xdr:col>32</xdr:col>
                    <xdr:colOff>25400</xdr:colOff>
                    <xdr:row>97</xdr:row>
                    <xdr:rowOff>139700</xdr:rowOff>
                  </from>
                  <to>
                    <xdr:col>32</xdr:col>
                    <xdr:colOff>330200</xdr:colOff>
                    <xdr:row>99</xdr:row>
                    <xdr:rowOff>25400</xdr:rowOff>
                  </to>
                </anchor>
              </controlPr>
            </control>
          </mc:Choice>
        </mc:AlternateContent>
        <mc:AlternateContent xmlns:mc="http://schemas.openxmlformats.org/markup-compatibility/2006">
          <mc:Choice Requires="x14">
            <control shapeId="225236" r:id="rId2001" name="Check Box 2004">
              <controlPr defaultSize="0" autoFill="0" autoLine="0" autoPict="0">
                <anchor moveWithCells="1">
                  <from>
                    <xdr:col>32</xdr:col>
                    <xdr:colOff>25400</xdr:colOff>
                    <xdr:row>98</xdr:row>
                    <xdr:rowOff>139700</xdr:rowOff>
                  </from>
                  <to>
                    <xdr:col>32</xdr:col>
                    <xdr:colOff>330200</xdr:colOff>
                    <xdr:row>100</xdr:row>
                    <xdr:rowOff>25400</xdr:rowOff>
                  </to>
                </anchor>
              </controlPr>
            </control>
          </mc:Choice>
        </mc:AlternateContent>
        <mc:AlternateContent xmlns:mc="http://schemas.openxmlformats.org/markup-compatibility/2006">
          <mc:Choice Requires="x14">
            <control shapeId="225237" r:id="rId2002" name="Check Box 2005">
              <controlPr defaultSize="0" autoFill="0" autoLine="0" autoPict="0">
                <anchor moveWithCells="1">
                  <from>
                    <xdr:col>32</xdr:col>
                    <xdr:colOff>25400</xdr:colOff>
                    <xdr:row>99</xdr:row>
                    <xdr:rowOff>139700</xdr:rowOff>
                  </from>
                  <to>
                    <xdr:col>32</xdr:col>
                    <xdr:colOff>330200</xdr:colOff>
                    <xdr:row>101</xdr:row>
                    <xdr:rowOff>25400</xdr:rowOff>
                  </to>
                </anchor>
              </controlPr>
            </control>
          </mc:Choice>
        </mc:AlternateContent>
        <mc:AlternateContent xmlns:mc="http://schemas.openxmlformats.org/markup-compatibility/2006">
          <mc:Choice Requires="x14">
            <control shapeId="225238" r:id="rId2003" name="Check Box 2006">
              <controlPr defaultSize="0" autoFill="0" autoLine="0" autoPict="0">
                <anchor moveWithCells="1">
                  <from>
                    <xdr:col>32</xdr:col>
                    <xdr:colOff>25400</xdr:colOff>
                    <xdr:row>100</xdr:row>
                    <xdr:rowOff>139700</xdr:rowOff>
                  </from>
                  <to>
                    <xdr:col>32</xdr:col>
                    <xdr:colOff>330200</xdr:colOff>
                    <xdr:row>102</xdr:row>
                    <xdr:rowOff>25400</xdr:rowOff>
                  </to>
                </anchor>
              </controlPr>
            </control>
          </mc:Choice>
        </mc:AlternateContent>
        <mc:AlternateContent xmlns:mc="http://schemas.openxmlformats.org/markup-compatibility/2006">
          <mc:Choice Requires="x14">
            <control shapeId="225239" r:id="rId2004" name="Check Box 2007">
              <controlPr defaultSize="0" autoFill="0" autoLine="0" autoPict="0">
                <anchor moveWithCells="1">
                  <from>
                    <xdr:col>32</xdr:col>
                    <xdr:colOff>25400</xdr:colOff>
                    <xdr:row>101</xdr:row>
                    <xdr:rowOff>139700</xdr:rowOff>
                  </from>
                  <to>
                    <xdr:col>32</xdr:col>
                    <xdr:colOff>330200</xdr:colOff>
                    <xdr:row>103</xdr:row>
                    <xdr:rowOff>25400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39997558519241921"/>
  </sheetPr>
  <dimension ref="A1:V69"/>
  <sheetViews>
    <sheetView zoomScale="120" zoomScaleNormal="120" workbookViewId="0">
      <selection activeCell="B1" sqref="B1:I21"/>
    </sheetView>
  </sheetViews>
  <sheetFormatPr baseColWidth="10" defaultColWidth="9.1640625" defaultRowHeight="13" x14ac:dyDescent="0.15"/>
  <cols>
    <col min="1" max="1" width="9.1640625" style="30"/>
    <col min="2" max="2" width="49.5" style="30" customWidth="1"/>
    <col min="3" max="5" width="9.1640625" style="30"/>
    <col min="6" max="6" width="11.33203125" style="30" customWidth="1"/>
    <col min="7" max="7" width="10.6640625" style="30" customWidth="1"/>
    <col min="8" max="8" width="10" style="30" customWidth="1"/>
    <col min="9" max="16384" width="9.1640625" style="30"/>
  </cols>
  <sheetData>
    <row r="1" spans="1:9" x14ac:dyDescent="0.15">
      <c r="A1" s="35"/>
      <c r="B1" s="34" t="s">
        <v>196</v>
      </c>
      <c r="C1" s="34" t="s">
        <v>32</v>
      </c>
      <c r="D1" s="34" t="s">
        <v>123</v>
      </c>
      <c r="E1" s="34" t="s">
        <v>125</v>
      </c>
      <c r="F1" s="34" t="s">
        <v>313</v>
      </c>
      <c r="G1" s="34" t="s">
        <v>21</v>
      </c>
      <c r="H1" s="50" t="s">
        <v>351</v>
      </c>
      <c r="I1" s="35" t="s">
        <v>197</v>
      </c>
    </row>
    <row r="2" spans="1:9" x14ac:dyDescent="0.15">
      <c r="A2" s="38">
        <v>1</v>
      </c>
      <c r="B2" s="46" t="str">
        <f>IF(INDEX('Create Composites'!$N$2:$AG$2,1,A2)="","Composite "&amp;A2,INDEX('Create Composites'!$N$2:$AG$2,1,A2))</f>
        <v>General Ability</v>
      </c>
      <c r="C2" s="36">
        <f>ComCalc!X38</f>
        <v>112</v>
      </c>
      <c r="D2" s="36">
        <f t="shared" ref="D2:D21" si="0">IF(C2="","",ROUND(3*(C2-100)/15+10,0))</f>
        <v>12</v>
      </c>
      <c r="E2" s="36">
        <f t="shared" ref="E2:E21" si="1">IF(C2="","",ROUND(10*(C2-100)/15+50,0))</f>
        <v>58</v>
      </c>
      <c r="F2" s="36">
        <f t="shared" ref="F2:F21" si="2">IF(C2="","",ROUND(100*NORMDIST(C2,100,15,TRUE),IF(OR(NORMDIST(C2,100,15,TRUE)&lt;0.001,NORMDIST(C2,100,15,TRUE)&gt;0.999),3,IF(OR(NORMDIST(C2,100,15,TRUE)&lt;0.01,NORMDIST(C2,100,15,TRUE)&gt;0.99),2,0))))</f>
        <v>79</v>
      </c>
      <c r="G2" s="37">
        <f>IF(C2="","",ComCalc!Y38)</f>
        <v>0.94996549344375447</v>
      </c>
      <c r="H2" s="49" t="str">
        <f>ComCalc!U2</f>
        <v>105-118</v>
      </c>
      <c r="I2" s="39" t="str">
        <f>INDEX(ComCalc!$B$48:$U$48,1,ROW(B1))</f>
        <v>Similarities, Vocabulary, &amp; Matrix Reasoning</v>
      </c>
    </row>
    <row r="3" spans="1:9" x14ac:dyDescent="0.15">
      <c r="A3" s="38">
        <v>2</v>
      </c>
      <c r="B3" s="46" t="str">
        <f>IF(INDEX('Create Composites'!$N$2:$AG$2,1,A3)="","Composite "&amp;A3,INDEX('Create Composites'!$N$2:$AG$2,1,A3))</f>
        <v>Crystallized Knowledge</v>
      </c>
      <c r="C3" s="36">
        <f>ComCalc!X39</f>
        <v>109</v>
      </c>
      <c r="D3" s="36">
        <f t="shared" si="0"/>
        <v>12</v>
      </c>
      <c r="E3" s="36">
        <f t="shared" si="1"/>
        <v>56</v>
      </c>
      <c r="F3" s="36">
        <f t="shared" si="2"/>
        <v>73</v>
      </c>
      <c r="G3" s="37">
        <f>IF(C3="","",ComCalc!Y39)</f>
        <v>0.9183209263854426</v>
      </c>
      <c r="H3" s="49" t="str">
        <f>ComCalc!U3</f>
        <v>100-117</v>
      </c>
      <c r="I3" s="39" t="str">
        <f>INDEX(ComCalc!$B$48:$U$48,1,ROW(B2))</f>
        <v>Similarities, Vocabulary, Naming, &amp; WRAT5 Word Reading</v>
      </c>
    </row>
    <row r="4" spans="1:9" x14ac:dyDescent="0.15">
      <c r="A4" s="38">
        <v>3</v>
      </c>
      <c r="B4" s="46" t="str">
        <f>IF(INDEX('Create Composites'!$N$2:$AG$2,1,A4)="","Composite "&amp;A4,INDEX('Create Composites'!$N$2:$AG$2,1,A4))</f>
        <v>Fluid Reasoning</v>
      </c>
      <c r="C4" s="36">
        <f>ComCalc!X40</f>
        <v>108</v>
      </c>
      <c r="D4" s="36">
        <f t="shared" si="0"/>
        <v>12</v>
      </c>
      <c r="E4" s="36">
        <f t="shared" si="1"/>
        <v>55</v>
      </c>
      <c r="F4" s="36">
        <f t="shared" si="2"/>
        <v>70</v>
      </c>
      <c r="G4" s="37">
        <f>IF(C4="","",ComCalc!Y40)</f>
        <v>0.85080645161290303</v>
      </c>
      <c r="H4" s="49" t="str">
        <f>ComCalc!U4</f>
        <v>96-119</v>
      </c>
      <c r="I4" s="39" t="str">
        <f>INDEX(ComCalc!$B$48:$U$48,1,ROW(B3))</f>
        <v>Matrix Reasoning &amp; Design Construction</v>
      </c>
    </row>
    <row r="5" spans="1:9" x14ac:dyDescent="0.15">
      <c r="A5" s="38">
        <v>4</v>
      </c>
      <c r="B5" s="46" t="str">
        <f>IF(INDEX('Create Composites'!$N$2:$AG$2,1,A5)="","Composite "&amp;A5,INDEX('Create Composites'!$N$2:$AG$2,1,A5))</f>
        <v>Verbal/Language</v>
      </c>
      <c r="C5" s="36">
        <f>ComCalc!X41</f>
        <v>95</v>
      </c>
      <c r="D5" s="36">
        <f t="shared" si="0"/>
        <v>9</v>
      </c>
      <c r="E5" s="36">
        <f t="shared" si="1"/>
        <v>47</v>
      </c>
      <c r="F5" s="36">
        <f t="shared" si="2"/>
        <v>37</v>
      </c>
      <c r="G5" s="37">
        <f>IF(C5="","",ComCalc!Y41)</f>
        <v>0.89437220208910684</v>
      </c>
      <c r="H5" s="49" t="str">
        <f>ComCalc!U5</f>
        <v>86-105</v>
      </c>
      <c r="I5" s="39" t="str">
        <f>INDEX(ComCalc!$B$48:$U$48,1,ROW(B4))</f>
        <v>Similarities, Vocabulary, Auditory Comprehension, Naming, Letter Fluency, Category Fluency, DKEFS CWI Color Naming, &amp; DKEFS CWI Word Reading</v>
      </c>
    </row>
    <row r="6" spans="1:9" x14ac:dyDescent="0.15">
      <c r="A6" s="38">
        <v>5</v>
      </c>
      <c r="B6" s="46" t="str">
        <f>IF(INDEX('Create Composites'!$N$2:$AG$2,1,A6)="","Composite "&amp;A6,INDEX('Create Composites'!$N$2:$AG$2,1,A6))</f>
        <v>Visual Perception/Construction</v>
      </c>
      <c r="C6" s="36">
        <f>ComCalc!X42</f>
        <v>113</v>
      </c>
      <c r="D6" s="36">
        <f t="shared" si="0"/>
        <v>13</v>
      </c>
      <c r="E6" s="36">
        <f t="shared" si="1"/>
        <v>59</v>
      </c>
      <c r="F6" s="36">
        <f t="shared" si="2"/>
        <v>81</v>
      </c>
      <c r="G6" s="37">
        <f>IF(C6="","",ComCalc!Y42)</f>
        <v>0.83196897888841015</v>
      </c>
      <c r="H6" s="49" t="str">
        <f>ComCalc!U6</f>
        <v>100-124</v>
      </c>
      <c r="I6" s="39" t="str">
        <f>INDEX(ComCalc!$B$48:$U$48,1,ROW(B5))</f>
        <v>Matrix Reasoning, Visual Discrimination, &amp; Design Construction</v>
      </c>
    </row>
    <row r="7" spans="1:9" x14ac:dyDescent="0.15">
      <c r="A7" s="38">
        <v>6</v>
      </c>
      <c r="B7" s="46" t="str">
        <f>IF(INDEX('Create Composites'!$N$2:$AG$2,1,A7)="","Composite "&amp;A7,INDEX('Create Composites'!$N$2:$AG$2,1,A7))</f>
        <v>Attention/Executive</v>
      </c>
      <c r="C7" s="36">
        <f>ComCalc!X43</f>
        <v>79</v>
      </c>
      <c r="D7" s="36">
        <f t="shared" si="0"/>
        <v>6</v>
      </c>
      <c r="E7" s="36">
        <f t="shared" si="1"/>
        <v>36</v>
      </c>
      <c r="F7" s="36">
        <f t="shared" si="2"/>
        <v>8</v>
      </c>
      <c r="G7" s="37">
        <f>IF(C7="","",ComCalc!Y43)</f>
        <v>0.93499957479614604</v>
      </c>
      <c r="H7" s="49" t="str">
        <f>ComCalc!U7</f>
        <v>72-87</v>
      </c>
      <c r="I7" s="39" t="str">
        <f>INDEX(ComCalc!$B$48:$U$48,1,ROW(B6))</f>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row>
    <row r="8" spans="1:9" x14ac:dyDescent="0.15">
      <c r="A8" s="38">
        <v>7</v>
      </c>
      <c r="B8" s="46" t="str">
        <f>IF(INDEX('Create Composites'!$N$2:$AG$2,1,A8)="","Composite "&amp;A8,INDEX('Create Composites'!$N$2:$AG$2,1,A8))</f>
        <v>Memory</v>
      </c>
      <c r="C8" s="36">
        <f>ComCalc!X44</f>
        <v>104</v>
      </c>
      <c r="D8" s="36">
        <f t="shared" si="0"/>
        <v>11</v>
      </c>
      <c r="E8" s="36">
        <f t="shared" si="1"/>
        <v>53</v>
      </c>
      <c r="F8" s="36">
        <f t="shared" si="2"/>
        <v>61</v>
      </c>
      <c r="G8" s="37">
        <f>IF(C8="","",ComCalc!Y44)</f>
        <v>0.89633903407162563</v>
      </c>
      <c r="H8" s="49" t="str">
        <f>ComCalc!U8</f>
        <v>94-113</v>
      </c>
      <c r="I8" s="39" t="str">
        <f>INDEX(ComCalc!$B$48:$U$48,1,ROW(B7))</f>
        <v>Shape Learning Immediate-Recognition, Shape Learning Delayed-Recognition, Story Learning Immediate-Recall, Story Learning Delayed-Recall, ROCFT Recall, CVLT-3 Brief Trials 1-4, CVLT-3 Brief SDFR, &amp; CVLT-3 Brief LDFR</v>
      </c>
    </row>
    <row r="9" spans="1:9" x14ac:dyDescent="0.15">
      <c r="A9" s="38">
        <v>8</v>
      </c>
      <c r="B9" s="46" t="str">
        <f>IF(INDEX('Create Composites'!$N$2:$AG$2,1,A9)="","Composite "&amp;A9,INDEX('Create Composites'!$N$2:$AG$2,1,A9))</f>
        <v>Cognitive Proficiency</v>
      </c>
      <c r="C9" s="36">
        <f>ComCalc!X45</f>
        <v>97</v>
      </c>
      <c r="D9" s="36">
        <f t="shared" si="0"/>
        <v>9</v>
      </c>
      <c r="E9" s="36">
        <f t="shared" si="1"/>
        <v>48</v>
      </c>
      <c r="F9" s="36">
        <f t="shared" si="2"/>
        <v>42</v>
      </c>
      <c r="G9" s="37">
        <f>IF(C9="","",ComCalc!Y45)</f>
        <v>0.94212437585111219</v>
      </c>
      <c r="H9" s="49" t="str">
        <f>ComCalc!U9</f>
        <v>90-104</v>
      </c>
      <c r="I9" s="39" t="str">
        <f>INDEX(ComCalc!$B$48:$U$48,1,ROW(B8))</f>
        <v>Arithmetic, Coding, Digits Forward, &amp; Digits Backward</v>
      </c>
    </row>
    <row r="10" spans="1:9" x14ac:dyDescent="0.15">
      <c r="A10" s="38">
        <v>9</v>
      </c>
      <c r="B10" s="117" t="str">
        <f>IF(INDEX('Create Composites'!$N$2:$AG$2,1,A10)="","Composite "&amp;A10,INDEX('Create Composites'!$N$2:$AG$2,1,A10))</f>
        <v>Processing Speed</v>
      </c>
      <c r="C10" s="36">
        <f>ComCalc!X46</f>
        <v>69</v>
      </c>
      <c r="D10" s="36">
        <f t="shared" si="0"/>
        <v>4</v>
      </c>
      <c r="E10" s="36">
        <f t="shared" si="1"/>
        <v>29</v>
      </c>
      <c r="F10" s="36">
        <f t="shared" si="2"/>
        <v>2</v>
      </c>
      <c r="G10" s="37">
        <f>IF(C10="","",ComCalc!Y46)</f>
        <v>0.94383149448345049</v>
      </c>
      <c r="H10" s="49" t="str">
        <f>ComCalc!U10</f>
        <v>63-77</v>
      </c>
      <c r="I10" s="39" t="str">
        <f>INDEX(ComCalc!$B$48:$U$48,1,ROW(B9))</f>
        <v>Coding, Numbers &amp; Letters Speed A, Numbers &amp; Letters Efficiency A, &amp; Trails A</v>
      </c>
    </row>
    <row r="11" spans="1:9" x14ac:dyDescent="0.15">
      <c r="A11" s="38">
        <v>10</v>
      </c>
      <c r="B11" s="117" t="str">
        <f>IF(INDEX('Create Composites'!$N$2:$AG$2,1,A11)="","Composite "&amp;A11,INDEX('Create Composites'!$N$2:$AG$2,1,A11))</f>
        <v>Working Memory</v>
      </c>
      <c r="C11" s="36">
        <f>ComCalc!X47</f>
        <v>105</v>
      </c>
      <c r="D11" s="36">
        <f t="shared" si="0"/>
        <v>11</v>
      </c>
      <c r="E11" s="36">
        <f t="shared" si="1"/>
        <v>53</v>
      </c>
      <c r="F11" s="36">
        <f t="shared" si="2"/>
        <v>63</v>
      </c>
      <c r="G11" s="37">
        <f>IF(C11="","",ComCalc!Y47)</f>
        <v>0.93707482993197277</v>
      </c>
      <c r="H11" s="49" t="str">
        <f>ComCalc!U11</f>
        <v>97-112</v>
      </c>
      <c r="I11" s="39" t="str">
        <f>INDEX(ComCalc!$B$48:$U$48,1,ROW(B10))</f>
        <v>Arithmetic, Digits Forward, &amp; Digits Backward</v>
      </c>
    </row>
    <row r="12" spans="1:9" x14ac:dyDescent="0.15">
      <c r="A12" s="38">
        <v>11</v>
      </c>
      <c r="B12" s="117" t="str">
        <f>IF(INDEX('Create Composites'!$N$2:$AG$2,1,A12)="","Composite "&amp;A12,INDEX('Create Composites'!$N$2:$AG$2,1,A12))</f>
        <v>Attention</v>
      </c>
      <c r="C12" s="36">
        <f>ComCalc!X48</f>
        <v>81</v>
      </c>
      <c r="D12" s="36">
        <f t="shared" si="0"/>
        <v>6</v>
      </c>
      <c r="E12" s="36">
        <f t="shared" si="1"/>
        <v>37</v>
      </c>
      <c r="F12" s="36">
        <f t="shared" si="2"/>
        <v>10</v>
      </c>
      <c r="G12" s="37">
        <f>IF(C12="","",ComCalc!Y48)</f>
        <v>0.81648351648351647</v>
      </c>
      <c r="H12" s="49" t="str">
        <f>ComCalc!U12</f>
        <v>70-95</v>
      </c>
      <c r="I12" s="39" t="str">
        <f>INDEX(ComCalc!$B$48:$U$48,1,ROW(B11))</f>
        <v>Digits Forward, Numbers &amp; Letters Accuracy A, Numbers &amp; Letters Efficiency B, Trails B, DKEFS CWI Color Naming, &amp; DKEFS CWI Word Reading</v>
      </c>
    </row>
    <row r="13" spans="1:9" x14ac:dyDescent="0.15">
      <c r="A13" s="38">
        <v>12</v>
      </c>
      <c r="B13" s="117" t="str">
        <f>IF(INDEX('Create Composites'!$N$2:$AG$2,1,A13)="","Composite "&amp;A13,INDEX('Create Composites'!$N$2:$AG$2,1,A13))</f>
        <v>Executive Functions</v>
      </c>
      <c r="C13" s="36">
        <f>ComCalc!X49</f>
        <v>96</v>
      </c>
      <c r="D13" s="36">
        <f t="shared" si="0"/>
        <v>9</v>
      </c>
      <c r="E13" s="36">
        <f t="shared" si="1"/>
        <v>47</v>
      </c>
      <c r="F13" s="36">
        <f t="shared" si="2"/>
        <v>39</v>
      </c>
      <c r="G13" s="37">
        <f>IF(C13="","",ComCalc!Y49)</f>
        <v>0.88303571670033609</v>
      </c>
      <c r="H13" s="49" t="str">
        <f>ComCalc!U13</f>
        <v>86-106</v>
      </c>
      <c r="I13" s="39" t="str">
        <f>INDEX(ComCalc!$B$48:$U$48,1,ROW(B12))</f>
        <v>Arithmetic, Digits Forward, Digits Backward, Mazes, Word Generation, ROCFT Copy, DKEFS CWI Inhibition, &amp; DKEFS CWI Switching</v>
      </c>
    </row>
    <row r="14" spans="1:9" x14ac:dyDescent="0.15">
      <c r="A14" s="38">
        <v>13</v>
      </c>
      <c r="B14" s="46" t="str">
        <f>IF(INDEX('Create Composites'!$N$2:$AG$2,1,A14)="","Composite "&amp;A14,INDEX('Create Composites'!$N$2:$AG$2,1,A14))</f>
        <v>Cognitive Efficiency</v>
      </c>
      <c r="C14" s="36">
        <f>ComCalc!X50</f>
        <v>75</v>
      </c>
      <c r="D14" s="36">
        <f t="shared" si="0"/>
        <v>5</v>
      </c>
      <c r="E14" s="36">
        <f t="shared" si="1"/>
        <v>33</v>
      </c>
      <c r="F14" s="36">
        <f t="shared" si="2"/>
        <v>5</v>
      </c>
      <c r="G14" s="37">
        <f>IF(C14="","",ComCalc!Y50)</f>
        <v>0.93793911007025765</v>
      </c>
      <c r="H14" s="49" t="str">
        <f>ComCalc!U14</f>
        <v>68-83</v>
      </c>
      <c r="I14" s="39" t="str">
        <f>INDEX(ComCalc!$B$48:$U$48,1,ROW(B13))</f>
        <v>Coding, Numbers &amp; Letters Efficiency A, Mazes, &amp; Trails A</v>
      </c>
    </row>
    <row r="15" spans="1:9" x14ac:dyDescent="0.15">
      <c r="A15" s="38">
        <v>14</v>
      </c>
      <c r="B15" s="46" t="str">
        <f>IF(INDEX('Create Composites'!$N$2:$AG$2,1,A15)="","Composite "&amp;A15,INDEX('Create Composites'!$N$2:$AG$2,1,A15))</f>
        <v>Learning Efficiency</v>
      </c>
      <c r="C15" s="36">
        <f>ComCalc!X51</f>
        <v>109</v>
      </c>
      <c r="D15" s="36">
        <f t="shared" si="0"/>
        <v>12</v>
      </c>
      <c r="E15" s="36">
        <f t="shared" si="1"/>
        <v>56</v>
      </c>
      <c r="F15" s="36">
        <f t="shared" si="2"/>
        <v>73</v>
      </c>
      <c r="G15" s="37">
        <f>IF(C15="","",ComCalc!Y51)</f>
        <v>0.79098360655737721</v>
      </c>
      <c r="H15" s="49" t="str">
        <f>ComCalc!U15</f>
        <v>95-121</v>
      </c>
      <c r="I15" s="39" t="str">
        <f>INDEX(ComCalc!$B$48:$U$48,1,ROW(B14))</f>
        <v>Shape Learning Immediate-Recognition, Story Learning Immediate-Recall, &amp; CVLT-3 Brief Trials 1-4</v>
      </c>
    </row>
    <row r="16" spans="1:9" x14ac:dyDescent="0.15">
      <c r="A16" s="38">
        <v>15</v>
      </c>
      <c r="B16" s="46" t="str">
        <f>IF(INDEX('Create Composites'!$N$2:$AG$2,1,A16)="","Composite "&amp;A16,INDEX('Create Composites'!$N$2:$AG$2,1,A16))</f>
        <v>Delayed Recall</v>
      </c>
      <c r="C16" s="36">
        <f>ComCalc!X52</f>
        <v>94</v>
      </c>
      <c r="D16" s="36">
        <f t="shared" si="0"/>
        <v>9</v>
      </c>
      <c r="E16" s="36">
        <f t="shared" si="1"/>
        <v>46</v>
      </c>
      <c r="F16" s="36">
        <f t="shared" si="2"/>
        <v>34</v>
      </c>
      <c r="G16" s="37">
        <f>IF(C16="","",ComCalc!Y52)</f>
        <v>0.76223902902948237</v>
      </c>
      <c r="H16" s="49" t="str">
        <f>ComCalc!U16</f>
        <v>80-109</v>
      </c>
      <c r="I16" s="39" t="str">
        <f>INDEX(ComCalc!$B$48:$U$48,1,ROW(B15))</f>
        <v>Shape Learning Delayed-Recognition, Story Learning Delayed-Recall, ROCFT Recall, CVLT-3 Brief LDFR, DKEFS CWI Inhibition, &amp; DKEFS CWI Switching</v>
      </c>
    </row>
    <row r="17" spans="1:9" x14ac:dyDescent="0.15">
      <c r="A17" s="38">
        <v>16</v>
      </c>
      <c r="B17" s="46" t="str">
        <f>IF(INDEX('Create Composites'!$N$2:$AG$2,1,A17)="","Composite "&amp;A17,INDEX('Create Composites'!$N$2:$AG$2,1,A17))</f>
        <v>Planning</v>
      </c>
      <c r="C17" s="36">
        <f>ComCalc!X53</f>
        <v>97</v>
      </c>
      <c r="D17" s="36">
        <f t="shared" si="0"/>
        <v>9</v>
      </c>
      <c r="E17" s="36">
        <f t="shared" si="1"/>
        <v>48</v>
      </c>
      <c r="F17" s="36">
        <f t="shared" si="2"/>
        <v>42</v>
      </c>
      <c r="G17" s="37">
        <f>IF(C17="","",ComCalc!Y53)</f>
        <v>0.76</v>
      </c>
      <c r="H17" s="49" t="str">
        <f>ComCalc!U17</f>
        <v>83-112</v>
      </c>
      <c r="I17" s="39" t="str">
        <f>INDEX(ComCalc!$B$48:$U$48,1,ROW(B16))</f>
        <v>Mazes, &amp; ROCFT Copy</v>
      </c>
    </row>
    <row r="18" spans="1:9" x14ac:dyDescent="0.15">
      <c r="A18" s="38">
        <v>17</v>
      </c>
      <c r="B18" s="46" t="str">
        <f>IF(INDEX('Create Composites'!$N$2:$AG$2,1,A18)="","Composite "&amp;A18,INDEX('Create Composites'!$N$2:$AG$2,1,A18))</f>
        <v>Global Neurocognitive Index (G)</v>
      </c>
      <c r="C18" s="36">
        <f>ComCalc!X54</f>
        <v>92</v>
      </c>
      <c r="D18" s="36">
        <f t="shared" si="0"/>
        <v>8</v>
      </c>
      <c r="E18" s="36">
        <f t="shared" si="1"/>
        <v>45</v>
      </c>
      <c r="F18" s="36">
        <f t="shared" si="2"/>
        <v>30</v>
      </c>
      <c r="G18" s="37">
        <f>IF(C18="","",ComCalc!Y54)</f>
        <v>0.96027853522479867</v>
      </c>
      <c r="H18" s="49" t="str">
        <f>ComCalc!U18</f>
        <v>86-98</v>
      </c>
      <c r="I18" s="39" t="str">
        <f>INDEX(ComCalc!$B$48:$U$48,1,ROW(B17))</f>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row>
    <row r="19" spans="1:9" x14ac:dyDescent="0.15">
      <c r="A19" s="38">
        <v>18</v>
      </c>
      <c r="B19" s="46" t="str">
        <f>IF(INDEX('Create Composites'!$N$2:$AG$2,1,A19)="","Composite "&amp;A19,INDEX('Create Composites'!$N$2:$AG$2,1,A19))</f>
        <v>Academic Skills</v>
      </c>
      <c r="C19" s="36">
        <f>ComCalc!X55</f>
        <v>104</v>
      </c>
      <c r="D19" s="36">
        <f t="shared" si="0"/>
        <v>11</v>
      </c>
      <c r="E19" s="36">
        <f t="shared" si="1"/>
        <v>53</v>
      </c>
      <c r="F19" s="36">
        <f t="shared" si="2"/>
        <v>61</v>
      </c>
      <c r="G19" s="37">
        <f>IF(C19="","",ComCalc!Y55)</f>
        <v>0.93399999999999994</v>
      </c>
      <c r="H19" s="49" t="str">
        <f>ComCalc!U19</f>
        <v>96-111</v>
      </c>
      <c r="I19" s="39" t="str">
        <f>INDEX(ComCalc!$B$48:$U$48,1,ROW(B18))</f>
        <v>WRAT5 Word Reading, WRAT5 Spelling, WRAT5 Math Computation, WRAT5 Sentence Comprehension, &amp; WRAT5 Reading Composite</v>
      </c>
    </row>
    <row r="20" spans="1:9" x14ac:dyDescent="0.15">
      <c r="A20" s="38">
        <v>19</v>
      </c>
      <c r="B20" s="46" t="str">
        <f>IF(INDEX('Create Composites'!$N$2:$AG$2,1,A20)="","Composite "&amp;A20,INDEX('Create Composites'!$N$2:$AG$2,1,A20))</f>
        <v>Psychomotor Speed</v>
      </c>
      <c r="C20" s="36">
        <f>ComCalc!X56</f>
        <v>76</v>
      </c>
      <c r="D20" s="36">
        <f t="shared" si="0"/>
        <v>5</v>
      </c>
      <c r="E20" s="36">
        <f t="shared" si="1"/>
        <v>34</v>
      </c>
      <c r="F20" s="36">
        <f t="shared" si="2"/>
        <v>5</v>
      </c>
      <c r="G20" s="37">
        <f>IF(C20="","",ComCalc!Y56)</f>
        <v>0.87969924812030065</v>
      </c>
      <c r="H20" s="49" t="str">
        <f>ComCalc!U20</f>
        <v>67-88</v>
      </c>
      <c r="I20" s="39" t="str">
        <f>INDEX(ComCalc!$B$48:$U$48,1,ROW(B19))</f>
        <v>Numbers &amp; Letters Speed A, &amp; Trails A</v>
      </c>
    </row>
    <row r="21" spans="1:9" x14ac:dyDescent="0.15">
      <c r="A21" s="38">
        <v>20</v>
      </c>
      <c r="B21" s="46" t="str">
        <f>IF(INDEX('Create Composites'!$N$2:$AG$2,1,A21)="","Composite "&amp;A21,INDEX('Create Composites'!$N$2:$AG$2,1,A21))</f>
        <v>Attentional Fluency</v>
      </c>
      <c r="C21" s="36">
        <f>ComCalc!X57</f>
        <v>59</v>
      </c>
      <c r="D21" s="36">
        <f t="shared" si="0"/>
        <v>2</v>
      </c>
      <c r="E21" s="36">
        <f t="shared" si="1"/>
        <v>23</v>
      </c>
      <c r="F21" s="36">
        <f t="shared" si="2"/>
        <v>0.31</v>
      </c>
      <c r="G21" s="37">
        <f>IF(C21="","",ComCalc!Y57)</f>
        <v>0.84265734265734271</v>
      </c>
      <c r="H21" s="49" t="str">
        <f>ComCalc!U21</f>
        <v>51-74</v>
      </c>
      <c r="I21" s="39" t="str">
        <f>INDEX(ComCalc!$B$48:$U$48,1,ROW(B20))</f>
        <v>Numbers &amp; Letters Efficiency B, &amp; Trails B</v>
      </c>
    </row>
    <row r="49" spans="2:22" x14ac:dyDescent="0.15">
      <c r="B49" s="44" t="s">
        <v>342</v>
      </c>
      <c r="C49" s="41">
        <v>1</v>
      </c>
      <c r="D49" s="41">
        <v>2</v>
      </c>
      <c r="E49" s="41">
        <v>3</v>
      </c>
      <c r="F49" s="41">
        <v>4</v>
      </c>
      <c r="G49" s="41">
        <v>5</v>
      </c>
      <c r="H49" s="41">
        <v>6</v>
      </c>
      <c r="I49" s="41">
        <v>7</v>
      </c>
      <c r="J49" s="41">
        <v>8</v>
      </c>
      <c r="K49" s="41">
        <v>9</v>
      </c>
      <c r="L49" s="41">
        <v>10</v>
      </c>
      <c r="M49" s="41">
        <v>11</v>
      </c>
      <c r="N49" s="41">
        <v>12</v>
      </c>
      <c r="O49" s="41">
        <v>13</v>
      </c>
      <c r="P49" s="41">
        <v>14</v>
      </c>
      <c r="Q49" s="41">
        <v>15</v>
      </c>
      <c r="R49" s="41">
        <v>16</v>
      </c>
      <c r="S49" s="41">
        <v>17</v>
      </c>
      <c r="T49" s="41">
        <v>18</v>
      </c>
      <c r="U49" s="41">
        <v>19</v>
      </c>
      <c r="V49" s="41">
        <v>20</v>
      </c>
    </row>
    <row r="50" spans="2:22" x14ac:dyDescent="0.15">
      <c r="B50" s="43" t="str">
        <f t="array" ref="B50:B69">ROW(A1:A20)&amp;". "&amp;ComCalc!P2:P21</f>
        <v>1. General Ability</v>
      </c>
      <c r="C50" s="42"/>
      <c r="D50" s="42">
        <f>ComCalc!C115</f>
        <v>0.82460182723633191</v>
      </c>
      <c r="E50" s="42">
        <f>ComCalc!D115</f>
        <v>0.83005470208608523</v>
      </c>
      <c r="F50" s="42">
        <f>ComCalc!E115</f>
        <v>0.70133910607209282</v>
      </c>
      <c r="G50" s="42">
        <f>ComCalc!F115</f>
        <v>0.74127539971663137</v>
      </c>
      <c r="H50" s="42">
        <f>ComCalc!G115</f>
        <v>0.56718927005103748</v>
      </c>
      <c r="I50" s="42">
        <f>ComCalc!H115</f>
        <v>0.60185511669265124</v>
      </c>
      <c r="J50" s="42">
        <f>ComCalc!I115</f>
        <v>0.58726962216803325</v>
      </c>
      <c r="K50" s="42">
        <f>ComCalc!J115</f>
        <v>0.3262420318671494</v>
      </c>
      <c r="L50" s="42">
        <f>ComCalc!K115</f>
        <v>0.5481471076847183</v>
      </c>
      <c r="M50" s="42">
        <f>ComCalc!L115</f>
        <v>0.29425214514567988</v>
      </c>
      <c r="N50" s="42">
        <f>ComCalc!M115</f>
        <v>0.62987867806352726</v>
      </c>
      <c r="O50" s="42">
        <f>ComCalc!N115</f>
        <v>0.44716272548724845</v>
      </c>
      <c r="P50" s="42">
        <f>ComCalc!O115</f>
        <v>0.52610643125770096</v>
      </c>
      <c r="Q50" s="42">
        <f>ComCalc!P115</f>
        <v>0.49266937683098366</v>
      </c>
      <c r="R50" s="42">
        <f>ComCalc!Q115</f>
        <v>0.49461000942325267</v>
      </c>
      <c r="S50" s="42">
        <f>ComCalc!R115</f>
        <v>0.91697643784505656</v>
      </c>
      <c r="T50" s="42">
        <f>ComCalc!S115</f>
        <v>0.99009762434221005</v>
      </c>
      <c r="U50" s="42">
        <f>ComCalc!T115</f>
        <v>4.1003494359720151E-2</v>
      </c>
      <c r="V50" s="42">
        <f>ComCalc!U115</f>
        <v>0.31291200332835639</v>
      </c>
    </row>
    <row r="51" spans="2:22" x14ac:dyDescent="0.15">
      <c r="B51" s="43" t="str">
        <v>2. Crystallized Knowledge</v>
      </c>
      <c r="C51" s="42">
        <f>ComCalc!B116</f>
        <v>0.82460182723633191</v>
      </c>
      <c r="D51" s="42"/>
      <c r="E51" s="42">
        <f>ComCalc!D116</f>
        <v>0.40979191728566911</v>
      </c>
      <c r="F51" s="42">
        <f>ComCalc!E116</f>
        <v>0.79121699317358773</v>
      </c>
      <c r="G51" s="42">
        <f>ComCalc!F116</f>
        <v>0.36176113161496942</v>
      </c>
      <c r="H51" s="42">
        <f>ComCalc!G116</f>
        <v>0.31546504178357654</v>
      </c>
      <c r="I51" s="42">
        <f>ComCalc!H116</f>
        <v>0.37635593723987903</v>
      </c>
      <c r="J51" s="42">
        <f>ComCalc!I116</f>
        <v>0.34087986935655695</v>
      </c>
      <c r="K51" s="42">
        <f>ComCalc!J116</f>
        <v>0.18992105454767522</v>
      </c>
      <c r="L51" s="42">
        <f>ComCalc!K116</f>
        <v>0.31970571772701378</v>
      </c>
      <c r="M51" s="42">
        <f>ComCalc!L116</f>
        <v>0.17331721473850484</v>
      </c>
      <c r="N51" s="42">
        <f>ComCalc!M116</f>
        <v>0.35081723075131271</v>
      </c>
      <c r="O51" s="42">
        <f>ComCalc!N116</f>
        <v>0.237665789292206</v>
      </c>
      <c r="P51" s="42">
        <f>ComCalc!O116</f>
        <v>0.32721126886264884</v>
      </c>
      <c r="Q51" s="42">
        <f>ComCalc!P116</f>
        <v>0.28011382373746208</v>
      </c>
      <c r="R51" s="42">
        <f>ComCalc!Q116</f>
        <v>0.21349733118199912</v>
      </c>
      <c r="S51" s="42">
        <f>ComCalc!R116</f>
        <v>0.68015306105161599</v>
      </c>
      <c r="T51" s="42">
        <f>ComCalc!S116</f>
        <v>0.9102497407693777</v>
      </c>
      <c r="U51" s="42">
        <f>ComCalc!T116</f>
        <v>6.7228808879802079E-2</v>
      </c>
      <c r="V51" s="42">
        <f>ComCalc!U116</f>
        <v>0.17131036108654404</v>
      </c>
    </row>
    <row r="52" spans="2:22" x14ac:dyDescent="0.15">
      <c r="B52" s="43" t="str">
        <v>3. Fluid Reasoning</v>
      </c>
      <c r="C52" s="42">
        <f>ComCalc!B117</f>
        <v>0.83005470208608523</v>
      </c>
      <c r="D52" s="42">
        <f>ComCalc!C117</f>
        <v>0.40979191728566911</v>
      </c>
      <c r="E52" s="42"/>
      <c r="F52" s="42">
        <f>ComCalc!E117</f>
        <v>0.37234468940879623</v>
      </c>
      <c r="G52" s="42">
        <f>ComCalc!F117</f>
        <v>0.90216281204324833</v>
      </c>
      <c r="H52" s="42">
        <f>ComCalc!G117</f>
        <v>0.5446163926900941</v>
      </c>
      <c r="I52" s="42">
        <f>ComCalc!H117</f>
        <v>0.56834826949729023</v>
      </c>
      <c r="J52" s="42">
        <f>ComCalc!I117</f>
        <v>0.45456484958748017</v>
      </c>
      <c r="K52" s="42">
        <f>ComCalc!J117</f>
        <v>0.35796995962245964</v>
      </c>
      <c r="L52" s="42">
        <f>ComCalc!K117</f>
        <v>0.40301769646046909</v>
      </c>
      <c r="M52" s="42">
        <f>ComCalc!L117</f>
        <v>0.34964159752669716</v>
      </c>
      <c r="N52" s="42">
        <f>ComCalc!M117</f>
        <v>0.53760356037754597</v>
      </c>
      <c r="O52" s="42">
        <f>ComCalc!N117</f>
        <v>0.52823866061807667</v>
      </c>
      <c r="P52" s="42">
        <f>ComCalc!O117</f>
        <v>0.53753389572510757</v>
      </c>
      <c r="Q52" s="42">
        <f>ComCalc!P117</f>
        <v>0.45852657644970535</v>
      </c>
      <c r="R52" s="42">
        <f>ComCalc!Q117</f>
        <v>0.53657083980498999</v>
      </c>
      <c r="S52" s="42">
        <f>ComCalc!R117</f>
        <v>0.68336186026369827</v>
      </c>
      <c r="T52" s="42">
        <f>ComCalc!S117</f>
        <v>0</v>
      </c>
      <c r="U52" s="42">
        <f>ComCalc!T117</f>
        <v>0.17520474146265805</v>
      </c>
      <c r="V52" s="42">
        <f>ComCalc!U117</f>
        <v>0.41415857287151342</v>
      </c>
    </row>
    <row r="53" spans="2:22" x14ac:dyDescent="0.15">
      <c r="B53" s="43" t="str">
        <v>4. Verbal/Language</v>
      </c>
      <c r="C53" s="42">
        <f>ComCalc!B118</f>
        <v>0.70133910607209282</v>
      </c>
      <c r="D53" s="42">
        <f>ComCalc!C118</f>
        <v>0.79121699317358773</v>
      </c>
      <c r="E53" s="42">
        <f>ComCalc!D118</f>
        <v>0.37234468940879623</v>
      </c>
      <c r="F53" s="42"/>
      <c r="G53" s="42">
        <f>ComCalc!F118</f>
        <v>0.37898304390560095</v>
      </c>
      <c r="H53" s="42">
        <f>ComCalc!G118</f>
        <v>0.44775110895720593</v>
      </c>
      <c r="I53" s="42">
        <f>ComCalc!H118</f>
        <v>0.51418104711973478</v>
      </c>
      <c r="J53" s="42">
        <f>ComCalc!I118</f>
        <v>0.44063258856231169</v>
      </c>
      <c r="K53" s="42">
        <f>ComCalc!J118</f>
        <v>0.25508838143382701</v>
      </c>
      <c r="L53" s="42">
        <f>ComCalc!K118</f>
        <v>0.42041450311088724</v>
      </c>
      <c r="M53" s="42">
        <f>ComCalc!L118</f>
        <v>0.43314471814330924</v>
      </c>
      <c r="N53" s="42">
        <f>ComCalc!M118</f>
        <v>0.47891905588095768</v>
      </c>
      <c r="O53" s="42">
        <f>ComCalc!N118</f>
        <v>0.32578194298183677</v>
      </c>
      <c r="P53" s="42">
        <f>ComCalc!O118</f>
        <v>0.44361382416815864</v>
      </c>
      <c r="Q53" s="42">
        <f>ComCalc!P118</f>
        <v>0.38784926127526098</v>
      </c>
      <c r="R53" s="42">
        <f>ComCalc!Q118</f>
        <v>0.31121398143473633</v>
      </c>
      <c r="S53" s="42">
        <f>ComCalc!R118</f>
        <v>0.79935739718499843</v>
      </c>
      <c r="T53" s="42">
        <f>ComCalc!S118</f>
        <v>0.5502746354107787</v>
      </c>
      <c r="U53" s="42">
        <f>ComCalc!T118</f>
        <v>0.16291902155621024</v>
      </c>
      <c r="V53" s="42">
        <f>ComCalc!U118</f>
        <v>0.26823585290657309</v>
      </c>
    </row>
    <row r="54" spans="2:22" x14ac:dyDescent="0.15">
      <c r="B54" s="43" t="str">
        <v>5. Visual Perception/Construction</v>
      </c>
      <c r="C54" s="42">
        <f>ComCalc!B119</f>
        <v>0.74127539971663137</v>
      </c>
      <c r="D54" s="42">
        <f>ComCalc!C119</f>
        <v>0.36176113161496942</v>
      </c>
      <c r="E54" s="42">
        <f>ComCalc!D119</f>
        <v>0.90216281204324833</v>
      </c>
      <c r="F54" s="42">
        <f>ComCalc!E119</f>
        <v>0.37898304390560095</v>
      </c>
      <c r="G54" s="42"/>
      <c r="H54" s="42">
        <f>ComCalc!G119</f>
        <v>0.47833845252501578</v>
      </c>
      <c r="I54" s="42">
        <f>ComCalc!H119</f>
        <v>0.49386888161658116</v>
      </c>
      <c r="J54" s="42">
        <f>ComCalc!I119</f>
        <v>0.39479493307217978</v>
      </c>
      <c r="K54" s="42">
        <f>ComCalc!J119</f>
        <v>0.33367656800999074</v>
      </c>
      <c r="L54" s="42">
        <f>ComCalc!K119</f>
        <v>0.33859972559168255</v>
      </c>
      <c r="M54" s="42">
        <f>ComCalc!L119</f>
        <v>0.32941502432887715</v>
      </c>
      <c r="N54" s="42">
        <f>ComCalc!M119</f>
        <v>0.44484257217557216</v>
      </c>
      <c r="O54" s="42">
        <f>ComCalc!N119</f>
        <v>0.47504517311312333</v>
      </c>
      <c r="P54" s="42">
        <f>ComCalc!O119</f>
        <v>0.46853537257791067</v>
      </c>
      <c r="Q54" s="42">
        <f>ComCalc!P119</f>
        <v>0.38824796826728969</v>
      </c>
      <c r="R54" s="42">
        <f>ComCalc!Q119</f>
        <v>0.41516712788445742</v>
      </c>
      <c r="S54" s="42">
        <f>ComCalc!R119</f>
        <v>0.64160118669250266</v>
      </c>
      <c r="T54" s="42">
        <f>ComCalc!S119</f>
        <v>0</v>
      </c>
      <c r="U54" s="42">
        <f>ComCalc!T119</f>
        <v>0.21059028549360326</v>
      </c>
      <c r="V54" s="42">
        <f>ComCalc!U119</f>
        <v>0.38505439643943901</v>
      </c>
    </row>
    <row r="55" spans="2:22" x14ac:dyDescent="0.15">
      <c r="B55" s="43" t="str">
        <v>6. Attention/Executive</v>
      </c>
      <c r="C55" s="42">
        <f>ComCalc!B120</f>
        <v>0.56718927005103748</v>
      </c>
      <c r="D55" s="42">
        <f>ComCalc!C120</f>
        <v>0.31546504178357654</v>
      </c>
      <c r="E55" s="42">
        <f>ComCalc!D120</f>
        <v>0.5446163926900941</v>
      </c>
      <c r="F55" s="42">
        <f>ComCalc!E120</f>
        <v>0.44775110895720593</v>
      </c>
      <c r="G55" s="42">
        <f>ComCalc!F120</f>
        <v>0.47833845252501578</v>
      </c>
      <c r="H55" s="42"/>
      <c r="I55" s="42">
        <f>ComCalc!H120</f>
        <v>0.41308910970696666</v>
      </c>
      <c r="J55" s="42">
        <f>ComCalc!I120</f>
        <v>0.79214818641328111</v>
      </c>
      <c r="K55" s="42">
        <f>ComCalc!J120</f>
        <v>0.79537863467912406</v>
      </c>
      <c r="L55" s="42">
        <f>ComCalc!K120</f>
        <v>0.66375061201603269</v>
      </c>
      <c r="M55" s="42">
        <f>ComCalc!L120</f>
        <v>0.70943413484936624</v>
      </c>
      <c r="N55" s="42">
        <f>ComCalc!M120</f>
        <v>0.81910981933683391</v>
      </c>
      <c r="O55" s="42">
        <f>ComCalc!N120</f>
        <v>0.85090204744981135</v>
      </c>
      <c r="P55" s="42">
        <f>ComCalc!O120</f>
        <v>0.39588271819090382</v>
      </c>
      <c r="Q55" s="42">
        <f>ComCalc!P120</f>
        <v>0.39076858708916284</v>
      </c>
      <c r="R55" s="42">
        <f>ComCalc!Q120</f>
        <v>0.52526064396751448</v>
      </c>
      <c r="S55" s="42">
        <f>ComCalc!R120</f>
        <v>0.81531513934680511</v>
      </c>
      <c r="T55" s="42">
        <f>ComCalc!S120</f>
        <v>0</v>
      </c>
      <c r="U55" s="42">
        <f>ComCalc!T120</f>
        <v>0.7166422064328678</v>
      </c>
      <c r="V55" s="42">
        <f>ComCalc!U120</f>
        <v>0.75568514738735559</v>
      </c>
    </row>
    <row r="56" spans="2:22" x14ac:dyDescent="0.15">
      <c r="B56" s="43" t="str">
        <v>7. Memory</v>
      </c>
      <c r="C56" s="42">
        <f>ComCalc!B121</f>
        <v>0.60185511669265124</v>
      </c>
      <c r="D56" s="42">
        <f>ComCalc!C121</f>
        <v>0.37635593723987903</v>
      </c>
      <c r="E56" s="42">
        <f>ComCalc!D121</f>
        <v>0.56834826949729023</v>
      </c>
      <c r="F56" s="42">
        <f>ComCalc!E121</f>
        <v>0.51418104711973478</v>
      </c>
      <c r="G56" s="42">
        <f>ComCalc!F121</f>
        <v>0.49386888161658116</v>
      </c>
      <c r="H56" s="42">
        <f>ComCalc!G121</f>
        <v>0.41308910970696666</v>
      </c>
      <c r="I56" s="42"/>
      <c r="J56" s="42">
        <f>ComCalc!I121</f>
        <v>0.37674767990338248</v>
      </c>
      <c r="K56" s="42">
        <f>ComCalc!J121</f>
        <v>0.28130733824237197</v>
      </c>
      <c r="L56" s="42">
        <f>ComCalc!K121</f>
        <v>0.31027284355398854</v>
      </c>
      <c r="M56" s="42">
        <f>ComCalc!L121</f>
        <v>0.29836451821886711</v>
      </c>
      <c r="N56" s="42">
        <f>ComCalc!M121</f>
        <v>0.4465642674687027</v>
      </c>
      <c r="O56" s="42">
        <f>ComCalc!N121</f>
        <v>0.30131932122839983</v>
      </c>
      <c r="P56" s="42">
        <f>ComCalc!O121</f>
        <v>0.90343668172417935</v>
      </c>
      <c r="Q56" s="42">
        <f>ComCalc!P121</f>
        <v>0.82485588752079686</v>
      </c>
      <c r="R56" s="42">
        <f>ComCalc!Q121</f>
        <v>0.40806197838008834</v>
      </c>
      <c r="S56" s="42">
        <f>ComCalc!R121</f>
        <v>0.74666501975168664</v>
      </c>
      <c r="T56" s="42">
        <f>ComCalc!S121</f>
        <v>0</v>
      </c>
      <c r="U56" s="42">
        <f>ComCalc!T121</f>
        <v>0.16710753879886173</v>
      </c>
      <c r="V56" s="42">
        <f>ComCalc!U121</f>
        <v>0.26189713776626805</v>
      </c>
    </row>
    <row r="57" spans="2:22" x14ac:dyDescent="0.15">
      <c r="B57" s="43" t="str">
        <v>8. Cognitive Proficiency</v>
      </c>
      <c r="C57" s="42">
        <f>ComCalc!B122</f>
        <v>0.58726962216803325</v>
      </c>
      <c r="D57" s="42">
        <f>ComCalc!C122</f>
        <v>0.34087986935655695</v>
      </c>
      <c r="E57" s="42">
        <f>ComCalc!D122</f>
        <v>0.45456484958748017</v>
      </c>
      <c r="F57" s="42">
        <f>ComCalc!E122</f>
        <v>0.44063258856231169</v>
      </c>
      <c r="G57" s="42">
        <f>ComCalc!F122</f>
        <v>0.39479493307217978</v>
      </c>
      <c r="H57" s="42">
        <f>ComCalc!G122</f>
        <v>0.79214818641328111</v>
      </c>
      <c r="I57" s="42">
        <f>ComCalc!H122</f>
        <v>0.37674767990338248</v>
      </c>
      <c r="J57" s="42"/>
      <c r="K57" s="42">
        <f>ComCalc!J122</f>
        <v>0.49129779065730561</v>
      </c>
      <c r="L57" s="42">
        <f>ComCalc!K122</f>
        <v>0.95106672556531535</v>
      </c>
      <c r="M57" s="42">
        <f>ComCalc!L122</f>
        <v>0.60034558293800711</v>
      </c>
      <c r="N57" s="42">
        <f>ComCalc!M122</f>
        <v>0.83888275240989518</v>
      </c>
      <c r="O57" s="42">
        <f>ComCalc!N122</f>
        <v>0.52991757598141298</v>
      </c>
      <c r="P57" s="42">
        <f>ComCalc!O122</f>
        <v>0.34905883705734003</v>
      </c>
      <c r="Q57" s="42">
        <f>ComCalc!P122</f>
        <v>0.30625261338618337</v>
      </c>
      <c r="R57" s="42">
        <f>ComCalc!Q122</f>
        <v>0.33041654943665433</v>
      </c>
      <c r="S57" s="42">
        <f>ComCalc!R122</f>
        <v>0.68851282104317713</v>
      </c>
      <c r="T57" s="42">
        <f>ComCalc!S122</f>
        <v>0</v>
      </c>
      <c r="U57" s="42">
        <f>ComCalc!T122</f>
        <v>0.4025629264482079</v>
      </c>
      <c r="V57" s="42">
        <f>ComCalc!U122</f>
        <v>0.51312786331302773</v>
      </c>
    </row>
    <row r="58" spans="2:22" x14ac:dyDescent="0.15">
      <c r="B58" s="43" t="str">
        <v>9. Processing Speed</v>
      </c>
      <c r="C58" s="42">
        <f>ComCalc!B123</f>
        <v>0.3262420318671494</v>
      </c>
      <c r="D58" s="42">
        <f>ComCalc!C123</f>
        <v>0.18992105454767522</v>
      </c>
      <c r="E58" s="42">
        <f>ComCalc!D123</f>
        <v>0.35796995962245964</v>
      </c>
      <c r="F58" s="42">
        <f>ComCalc!E123</f>
        <v>0.25508838143382701</v>
      </c>
      <c r="G58" s="42">
        <f>ComCalc!F123</f>
        <v>0.33367656800999074</v>
      </c>
      <c r="H58" s="42">
        <f>ComCalc!G123</f>
        <v>0.79537863467912406</v>
      </c>
      <c r="I58" s="42">
        <f>ComCalc!H123</f>
        <v>0.28130733824237197</v>
      </c>
      <c r="J58" s="42">
        <f>ComCalc!I123</f>
        <v>0.49129779065730561</v>
      </c>
      <c r="K58" s="42"/>
      <c r="L58" s="42">
        <f>ComCalc!K123</f>
        <v>0.304312420779763</v>
      </c>
      <c r="M58" s="42">
        <f>ComCalc!L123</f>
        <v>0.48377586161963937</v>
      </c>
      <c r="N58" s="42">
        <f>ComCalc!M123</f>
        <v>0.40727126575620975</v>
      </c>
      <c r="O58" s="42">
        <f>ComCalc!N123</f>
        <v>0.93363853243011197</v>
      </c>
      <c r="P58" s="42">
        <f>ComCalc!O123</f>
        <v>0.25275212881552628</v>
      </c>
      <c r="Q58" s="42">
        <f>ComCalc!P123</f>
        <v>0.1928393433144717</v>
      </c>
      <c r="R58" s="42">
        <f>ComCalc!Q123</f>
        <v>0.39295271982779328</v>
      </c>
      <c r="S58" s="42">
        <f>ComCalc!R123</f>
        <v>0.5981040339632383</v>
      </c>
      <c r="T58" s="42">
        <f>ComCalc!S123</f>
        <v>0</v>
      </c>
      <c r="U58" s="42">
        <f>ComCalc!T123</f>
        <v>0.95052665206330877</v>
      </c>
      <c r="V58" s="42">
        <f>ComCalc!U123</f>
        <v>0.6063819268245737</v>
      </c>
    </row>
    <row r="59" spans="2:22" x14ac:dyDescent="0.15">
      <c r="B59" s="43" t="str">
        <v>10. Working Memory</v>
      </c>
      <c r="C59" s="42">
        <f>ComCalc!B124</f>
        <v>0.5481471076847183</v>
      </c>
      <c r="D59" s="42">
        <f>ComCalc!C124</f>
        <v>0.31970571772701378</v>
      </c>
      <c r="E59" s="42">
        <f>ComCalc!D124</f>
        <v>0.40301769646046909</v>
      </c>
      <c r="F59" s="42">
        <f>ComCalc!E124</f>
        <v>0.42041450311088724</v>
      </c>
      <c r="G59" s="42">
        <f>ComCalc!F124</f>
        <v>0.33859972559168255</v>
      </c>
      <c r="H59" s="42">
        <f>ComCalc!G124</f>
        <v>0.66375061201603269</v>
      </c>
      <c r="I59" s="42">
        <f>ComCalc!H124</f>
        <v>0.31027284355398854</v>
      </c>
      <c r="J59" s="42">
        <f>ComCalc!I124</f>
        <v>0.95106672556531535</v>
      </c>
      <c r="K59" s="42">
        <f>ComCalc!J124</f>
        <v>0.304312420779763</v>
      </c>
      <c r="L59" s="42"/>
      <c r="M59" s="42">
        <f>ComCalc!L124</f>
        <v>0.53356728324567304</v>
      </c>
      <c r="N59" s="42">
        <f>ComCalc!M124</f>
        <v>0.81767117223446417</v>
      </c>
      <c r="O59" s="42">
        <f>ComCalc!N124</f>
        <v>0.35660517683673681</v>
      </c>
      <c r="P59" s="42">
        <f>ComCalc!O124</f>
        <v>0.29962390694655472</v>
      </c>
      <c r="Q59" s="42">
        <f>ComCalc!P124</f>
        <v>0.24869284572759806</v>
      </c>
      <c r="R59" s="42">
        <f>ComCalc!Q124</f>
        <v>0.22524224608578361</v>
      </c>
      <c r="S59" s="42">
        <f>ComCalc!R124</f>
        <v>0.59042697587833515</v>
      </c>
      <c r="T59" s="42">
        <f>ComCalc!S124</f>
        <v>0</v>
      </c>
      <c r="U59" s="42">
        <f>ComCalc!T124</f>
        <v>0.27662271571172814</v>
      </c>
      <c r="V59" s="42">
        <f>ComCalc!U124</f>
        <v>0.40796627334435404</v>
      </c>
    </row>
    <row r="60" spans="2:22" x14ac:dyDescent="0.15">
      <c r="B60" s="43" t="str">
        <v>11. Attention</v>
      </c>
      <c r="C60" s="42">
        <f>ComCalc!B125</f>
        <v>0.29425214514567988</v>
      </c>
      <c r="D60" s="42">
        <f>ComCalc!C125</f>
        <v>0.17331721473850484</v>
      </c>
      <c r="E60" s="42">
        <f>ComCalc!D125</f>
        <v>0.34964159752669716</v>
      </c>
      <c r="F60" s="42">
        <f>ComCalc!E125</f>
        <v>0.43314471814330924</v>
      </c>
      <c r="G60" s="42">
        <f>ComCalc!F125</f>
        <v>0.32941502432887715</v>
      </c>
      <c r="H60" s="42">
        <f>ComCalc!G125</f>
        <v>0.70943413484936624</v>
      </c>
      <c r="I60" s="42">
        <f>ComCalc!H125</f>
        <v>0.29836451821886711</v>
      </c>
      <c r="J60" s="42">
        <f>ComCalc!I125</f>
        <v>0.60034558293800711</v>
      </c>
      <c r="K60" s="42">
        <f>ComCalc!J125</f>
        <v>0.48377586161963937</v>
      </c>
      <c r="L60" s="42">
        <f>ComCalc!K125</f>
        <v>0.53356728324567304</v>
      </c>
      <c r="M60" s="42"/>
      <c r="N60" s="42">
        <f>ComCalc!M125</f>
        <v>0.51059599804507882</v>
      </c>
      <c r="O60" s="42">
        <f>ComCalc!N125</f>
        <v>0.5363247467590454</v>
      </c>
      <c r="P60" s="42">
        <f>ComCalc!O125</f>
        <v>0.31903082946562167</v>
      </c>
      <c r="Q60" s="42">
        <f>ComCalc!P125</f>
        <v>0.20302053184476096</v>
      </c>
      <c r="R60" s="42">
        <f>ComCalc!Q125</f>
        <v>0.22754027760830814</v>
      </c>
      <c r="S60" s="42">
        <f>ComCalc!R125</f>
        <v>0.61093926419013322</v>
      </c>
      <c r="T60" s="42">
        <f>ComCalc!S125</f>
        <v>0</v>
      </c>
      <c r="U60" s="42">
        <f>ComCalc!T125</f>
        <v>0.42784906347768348</v>
      </c>
      <c r="V60" s="42">
        <f>ComCalc!U125</f>
        <v>0.75466987962879173</v>
      </c>
    </row>
    <row r="61" spans="2:22" x14ac:dyDescent="0.15">
      <c r="B61" s="43" t="str">
        <v>12. Executive Functions</v>
      </c>
      <c r="C61" s="42">
        <f>ComCalc!B126</f>
        <v>0.62987867806352726</v>
      </c>
      <c r="D61" s="42">
        <f>ComCalc!C126</f>
        <v>0.35081723075131271</v>
      </c>
      <c r="E61" s="42">
        <f>ComCalc!D126</f>
        <v>0.53760356037754597</v>
      </c>
      <c r="F61" s="42">
        <f>ComCalc!E126</f>
        <v>0.47891905588095768</v>
      </c>
      <c r="G61" s="42">
        <f>ComCalc!F126</f>
        <v>0.44484257217557216</v>
      </c>
      <c r="H61" s="42">
        <f>ComCalc!G126</f>
        <v>0.81910981933683391</v>
      </c>
      <c r="I61" s="42">
        <f>ComCalc!H126</f>
        <v>0.4465642674687027</v>
      </c>
      <c r="J61" s="42">
        <f>ComCalc!I126</f>
        <v>0.83888275240989518</v>
      </c>
      <c r="K61" s="42">
        <f>ComCalc!J126</f>
        <v>0.40727126575620975</v>
      </c>
      <c r="L61" s="42">
        <f>ComCalc!K126</f>
        <v>0.81767117223446417</v>
      </c>
      <c r="M61" s="42">
        <f>ComCalc!L126</f>
        <v>0.51059599804507882</v>
      </c>
      <c r="N61" s="42"/>
      <c r="O61" s="42">
        <f>ComCalc!N126</f>
        <v>0.51897242716219671</v>
      </c>
      <c r="P61" s="42">
        <f>ComCalc!O126</f>
        <v>0.40676377552425236</v>
      </c>
      <c r="Q61" s="42">
        <f>ComCalc!P126</f>
        <v>0.52738101416749561</v>
      </c>
      <c r="R61" s="42">
        <f>ComCalc!Q126</f>
        <v>0.54834941648478619</v>
      </c>
      <c r="S61" s="42">
        <f>ComCalc!R126</f>
        <v>0.74254663324710157</v>
      </c>
      <c r="T61" s="42">
        <f>ComCalc!S126</f>
        <v>0</v>
      </c>
      <c r="U61" s="42">
        <f>ComCalc!T126</f>
        <v>0.34181218709336292</v>
      </c>
      <c r="V61" s="42">
        <f>ComCalc!U126</f>
        <v>0.44326680177498373</v>
      </c>
    </row>
    <row r="62" spans="2:22" x14ac:dyDescent="0.15">
      <c r="B62" s="43" t="str">
        <v>13. Cognitive Efficiency</v>
      </c>
      <c r="C62" s="42">
        <f>ComCalc!B127</f>
        <v>0.44716272548724845</v>
      </c>
      <c r="D62" s="42">
        <f>ComCalc!C127</f>
        <v>0.237665789292206</v>
      </c>
      <c r="E62" s="42">
        <f>ComCalc!D127</f>
        <v>0.52823866061807667</v>
      </c>
      <c r="F62" s="42">
        <f>ComCalc!E127</f>
        <v>0.32578194298183677</v>
      </c>
      <c r="G62" s="42">
        <f>ComCalc!F127</f>
        <v>0.47504517311312333</v>
      </c>
      <c r="H62" s="42">
        <f>ComCalc!G127</f>
        <v>0.85090204744981135</v>
      </c>
      <c r="I62" s="42">
        <f>ComCalc!H127</f>
        <v>0.30131932122839983</v>
      </c>
      <c r="J62" s="42">
        <f>ComCalc!I127</f>
        <v>0.52991757598141298</v>
      </c>
      <c r="K62" s="42">
        <f>ComCalc!J127</f>
        <v>0.93363853243011197</v>
      </c>
      <c r="L62" s="42">
        <f>ComCalc!K127</f>
        <v>0.35660517683673681</v>
      </c>
      <c r="M62" s="42">
        <f>ComCalc!L127</f>
        <v>0.5363247467590454</v>
      </c>
      <c r="N62" s="42">
        <f>ComCalc!M127</f>
        <v>0.51897242716219671</v>
      </c>
      <c r="O62" s="42"/>
      <c r="P62" s="42">
        <f>ComCalc!O127</f>
        <v>0.27929096099821171</v>
      </c>
      <c r="Q62" s="42">
        <f>ComCalc!P127</f>
        <v>0.2129656287666693</v>
      </c>
      <c r="R62" s="42">
        <f>ComCalc!Q127</f>
        <v>0.57943827731097886</v>
      </c>
      <c r="S62" s="42">
        <f>ComCalc!R127</f>
        <v>0.67102989519879641</v>
      </c>
      <c r="T62" s="42">
        <f>ComCalc!S127</f>
        <v>0</v>
      </c>
      <c r="U62" s="42">
        <f>ComCalc!T127</f>
        <v>0.90953485812807566</v>
      </c>
      <c r="V62" s="42">
        <f>ComCalc!U127</f>
        <v>0.64709271046897965</v>
      </c>
    </row>
    <row r="63" spans="2:22" x14ac:dyDescent="0.15">
      <c r="B63" s="43" t="str">
        <v>14. Learning Efficiency</v>
      </c>
      <c r="C63" s="42">
        <f>ComCalc!B128</f>
        <v>0.52610643125770096</v>
      </c>
      <c r="D63" s="42">
        <f>ComCalc!C128</f>
        <v>0.32721126886264884</v>
      </c>
      <c r="E63" s="42">
        <f>ComCalc!D128</f>
        <v>0.53753389572510757</v>
      </c>
      <c r="F63" s="42">
        <f>ComCalc!E128</f>
        <v>0.44361382416815864</v>
      </c>
      <c r="G63" s="42">
        <f>ComCalc!F128</f>
        <v>0.46853537257791067</v>
      </c>
      <c r="H63" s="42">
        <f>ComCalc!G128</f>
        <v>0.39588271819090382</v>
      </c>
      <c r="I63" s="42">
        <f>ComCalc!H128</f>
        <v>0.90343668172417935</v>
      </c>
      <c r="J63" s="42">
        <f>ComCalc!I128</f>
        <v>0.34905883705734003</v>
      </c>
      <c r="K63" s="42">
        <f>ComCalc!J128</f>
        <v>0.25275212881552628</v>
      </c>
      <c r="L63" s="42">
        <f>ComCalc!K128</f>
        <v>0.29962390694655472</v>
      </c>
      <c r="M63" s="42">
        <f>ComCalc!L128</f>
        <v>0.31903082946562167</v>
      </c>
      <c r="N63" s="42">
        <f>ComCalc!M128</f>
        <v>0.40676377552425236</v>
      </c>
      <c r="O63" s="42">
        <f>ComCalc!N128</f>
        <v>0.27929096099821171</v>
      </c>
      <c r="P63" s="42"/>
      <c r="Q63" s="42">
        <f>ComCalc!P128</f>
        <v>0.64646730515622164</v>
      </c>
      <c r="R63" s="42">
        <f>ComCalc!Q128</f>
        <v>0.32034827359210566</v>
      </c>
      <c r="S63" s="42">
        <f>ComCalc!R128</f>
        <v>0.68287378087182693</v>
      </c>
      <c r="T63" s="42">
        <f>ComCalc!S128</f>
        <v>0</v>
      </c>
      <c r="U63" s="42">
        <f>ComCalc!T128</f>
        <v>0.1884599384585392</v>
      </c>
      <c r="V63" s="42">
        <f>ComCalc!U128</f>
        <v>0.33887597343233444</v>
      </c>
    </row>
    <row r="64" spans="2:22" x14ac:dyDescent="0.15">
      <c r="B64" s="43" t="str">
        <v>15. Delayed Recall</v>
      </c>
      <c r="C64" s="42">
        <f>ComCalc!B129</f>
        <v>0.49266937683098366</v>
      </c>
      <c r="D64" s="42">
        <f>ComCalc!C129</f>
        <v>0.28011382373746208</v>
      </c>
      <c r="E64" s="42">
        <f>ComCalc!D129</f>
        <v>0.45852657644970535</v>
      </c>
      <c r="F64" s="42">
        <f>ComCalc!E129</f>
        <v>0.38784926127526098</v>
      </c>
      <c r="G64" s="42">
        <f>ComCalc!F129</f>
        <v>0.38824796826728969</v>
      </c>
      <c r="H64" s="42">
        <f>ComCalc!G129</f>
        <v>0.39076858708916284</v>
      </c>
      <c r="I64" s="42">
        <f>ComCalc!H129</f>
        <v>0.82485588752079686</v>
      </c>
      <c r="J64" s="42">
        <f>ComCalc!I129</f>
        <v>0.30625261338618337</v>
      </c>
      <c r="K64" s="42">
        <f>ComCalc!J129</f>
        <v>0.1928393433144717</v>
      </c>
      <c r="L64" s="42">
        <f>ComCalc!K129</f>
        <v>0.24869284572759806</v>
      </c>
      <c r="M64" s="42">
        <f>ComCalc!L129</f>
        <v>0.20302053184476096</v>
      </c>
      <c r="N64" s="42">
        <f>ComCalc!M129</f>
        <v>0.52738101416749561</v>
      </c>
      <c r="O64" s="42">
        <f>ComCalc!N129</f>
        <v>0.2129656287666693</v>
      </c>
      <c r="P64" s="42">
        <f>ComCalc!O129</f>
        <v>0.64646730515622164</v>
      </c>
      <c r="Q64" s="42"/>
      <c r="R64" s="42">
        <f>ComCalc!Q129</f>
        <v>0.34870734396998121</v>
      </c>
      <c r="S64" s="42">
        <f>ComCalc!R129</f>
        <v>0.62749179140569811</v>
      </c>
      <c r="T64" s="42">
        <f>ComCalc!S129</f>
        <v>0</v>
      </c>
      <c r="U64" s="42">
        <f>ComCalc!T129</f>
        <v>7.4271521005017063E-2</v>
      </c>
      <c r="V64" s="42">
        <f>ComCalc!U129</f>
        <v>0.12932752773382861</v>
      </c>
    </row>
    <row r="65" spans="2:22" x14ac:dyDescent="0.15">
      <c r="B65" s="43" t="str">
        <v>16. Planning</v>
      </c>
      <c r="C65" s="42">
        <f>ComCalc!B130</f>
        <v>0.49461000942325267</v>
      </c>
      <c r="D65" s="42">
        <f>ComCalc!C130</f>
        <v>0.21349733118199912</v>
      </c>
      <c r="E65" s="42">
        <f>ComCalc!D130</f>
        <v>0.53657083980498999</v>
      </c>
      <c r="F65" s="42">
        <f>ComCalc!E130</f>
        <v>0.31121398143473633</v>
      </c>
      <c r="G65" s="42">
        <f>ComCalc!F130</f>
        <v>0.41516712788445742</v>
      </c>
      <c r="H65" s="42">
        <f>ComCalc!G130</f>
        <v>0.52526064396751448</v>
      </c>
      <c r="I65" s="42">
        <f>ComCalc!H130</f>
        <v>0.40806197838008834</v>
      </c>
      <c r="J65" s="42">
        <f>ComCalc!I130</f>
        <v>0.33041654943665433</v>
      </c>
      <c r="K65" s="42">
        <f>ComCalc!J130</f>
        <v>0.39295271982779328</v>
      </c>
      <c r="L65" s="42">
        <f>ComCalc!K130</f>
        <v>0.22524224608578361</v>
      </c>
      <c r="M65" s="42">
        <f>ComCalc!L130</f>
        <v>0.22754027760830814</v>
      </c>
      <c r="N65" s="42">
        <f>ComCalc!M130</f>
        <v>0.54834941648478619</v>
      </c>
      <c r="O65" s="42">
        <f>ComCalc!N130</f>
        <v>0.57943827731097886</v>
      </c>
      <c r="P65" s="42">
        <f>ComCalc!O130</f>
        <v>0.32034827359210566</v>
      </c>
      <c r="Q65" s="42">
        <f>ComCalc!P130</f>
        <v>0.34870734396998121</v>
      </c>
      <c r="R65" s="42"/>
      <c r="S65" s="42">
        <f>ComCalc!R130</f>
        <v>0.53596927600404498</v>
      </c>
      <c r="T65" s="42">
        <f>ComCalc!S130</f>
        <v>0</v>
      </c>
      <c r="U65" s="42">
        <f>ComCalc!T130</f>
        <v>0.33383733826678619</v>
      </c>
      <c r="V65" s="42">
        <f>ComCalc!U130</f>
        <v>0.28014107335237537</v>
      </c>
    </row>
    <row r="66" spans="2:22" x14ac:dyDescent="0.15">
      <c r="B66" s="43" t="str">
        <v>17. Global Neurocognitive Index (G)</v>
      </c>
      <c r="C66" s="42">
        <f>ComCalc!B131</f>
        <v>0.91697643784505656</v>
      </c>
      <c r="D66" s="42">
        <f>ComCalc!C131</f>
        <v>0.68015306105161599</v>
      </c>
      <c r="E66" s="42">
        <f>ComCalc!D131</f>
        <v>0.68336186026369827</v>
      </c>
      <c r="F66" s="42">
        <f>ComCalc!E131</f>
        <v>0.79935739718499843</v>
      </c>
      <c r="G66" s="42">
        <f>ComCalc!F131</f>
        <v>0.64160118669250266</v>
      </c>
      <c r="H66" s="42">
        <f>ComCalc!G131</f>
        <v>0.81531513934680511</v>
      </c>
      <c r="I66" s="42">
        <f>ComCalc!H131</f>
        <v>0.74666501975168664</v>
      </c>
      <c r="J66" s="42">
        <f>ComCalc!I131</f>
        <v>0.68851282104317713</v>
      </c>
      <c r="K66" s="42">
        <f>ComCalc!J131</f>
        <v>0.5981040339632383</v>
      </c>
      <c r="L66" s="42">
        <f>ComCalc!K131</f>
        <v>0.59042697587833515</v>
      </c>
      <c r="M66" s="42">
        <f>ComCalc!L131</f>
        <v>0.61093926419013322</v>
      </c>
      <c r="N66" s="42">
        <f>ComCalc!M131</f>
        <v>0.74254663324710157</v>
      </c>
      <c r="O66" s="42">
        <f>ComCalc!N131</f>
        <v>0.67102989519879641</v>
      </c>
      <c r="P66" s="42">
        <f>ComCalc!O131</f>
        <v>0.68287378087182693</v>
      </c>
      <c r="Q66" s="42">
        <f>ComCalc!P131</f>
        <v>0.62749179140569811</v>
      </c>
      <c r="R66" s="42">
        <f>ComCalc!Q131</f>
        <v>0.53596927600404498</v>
      </c>
      <c r="S66" s="42"/>
      <c r="T66" s="42">
        <f>ComCalc!S131</f>
        <v>0.29666732113604094</v>
      </c>
      <c r="U66" s="42">
        <f>ComCalc!T131</f>
        <v>0.47894978629595913</v>
      </c>
      <c r="V66" s="42">
        <f>ComCalc!U131</f>
        <v>0.58307066874734526</v>
      </c>
    </row>
    <row r="67" spans="2:22" x14ac:dyDescent="0.15">
      <c r="B67" s="43" t="str">
        <v>18. Academic Skills</v>
      </c>
      <c r="C67" s="42">
        <f>ComCalc!B132</f>
        <v>0.99009762434221016</v>
      </c>
      <c r="D67" s="42">
        <f>ComCalc!C132</f>
        <v>0.91024974076937781</v>
      </c>
      <c r="E67" s="42">
        <f>ComCalc!D132</f>
        <v>0</v>
      </c>
      <c r="F67" s="42">
        <f>ComCalc!E132</f>
        <v>0.55027463541077881</v>
      </c>
      <c r="G67" s="42">
        <f>ComCalc!F132</f>
        <v>0</v>
      </c>
      <c r="H67" s="42">
        <f>ComCalc!G132</f>
        <v>0</v>
      </c>
      <c r="I67" s="42">
        <f>ComCalc!H132</f>
        <v>0</v>
      </c>
      <c r="J67" s="42">
        <f>ComCalc!I132</f>
        <v>0</v>
      </c>
      <c r="K67" s="42">
        <f>ComCalc!J132</f>
        <v>0</v>
      </c>
      <c r="L67" s="42">
        <f>ComCalc!K132</f>
        <v>0</v>
      </c>
      <c r="M67" s="42">
        <f>ComCalc!L132</f>
        <v>0</v>
      </c>
      <c r="N67" s="42">
        <f>ComCalc!M132</f>
        <v>0</v>
      </c>
      <c r="O67" s="42">
        <f>ComCalc!N132</f>
        <v>0</v>
      </c>
      <c r="P67" s="42">
        <f>ComCalc!O132</f>
        <v>0</v>
      </c>
      <c r="Q67" s="42">
        <f>ComCalc!P132</f>
        <v>0</v>
      </c>
      <c r="R67" s="42">
        <f>ComCalc!Q132</f>
        <v>0</v>
      </c>
      <c r="S67" s="42">
        <f>ComCalc!R132</f>
        <v>0.296667321136041</v>
      </c>
      <c r="T67" s="42"/>
      <c r="U67" s="42">
        <f>ComCalc!T132</f>
        <v>0</v>
      </c>
      <c r="V67" s="42">
        <f>ComCalc!U132</f>
        <v>0</v>
      </c>
    </row>
    <row r="68" spans="2:22" x14ac:dyDescent="0.15">
      <c r="B68" s="43" t="str">
        <v>19. Psychomotor Speed</v>
      </c>
      <c r="C68" s="42">
        <f>ComCalc!B133</f>
        <v>4.1003494359720151E-2</v>
      </c>
      <c r="D68" s="42">
        <f>ComCalc!C133</f>
        <v>6.7228808879802079E-2</v>
      </c>
      <c r="E68" s="42">
        <f>ComCalc!D133</f>
        <v>0.17520474146265805</v>
      </c>
      <c r="F68" s="42">
        <f>ComCalc!E133</f>
        <v>0.16291902155621024</v>
      </c>
      <c r="G68" s="42">
        <f>ComCalc!F133</f>
        <v>0.21059028549360326</v>
      </c>
      <c r="H68" s="42">
        <f>ComCalc!G133</f>
        <v>0.7166422064328678</v>
      </c>
      <c r="I68" s="42">
        <f>ComCalc!H133</f>
        <v>0.16710753879886173</v>
      </c>
      <c r="J68" s="42">
        <f>ComCalc!I133</f>
        <v>0.4025629264482079</v>
      </c>
      <c r="K68" s="42">
        <f>ComCalc!J133</f>
        <v>0.95052665206330877</v>
      </c>
      <c r="L68" s="42">
        <f>ComCalc!K133</f>
        <v>0.27662271571172814</v>
      </c>
      <c r="M68" s="42">
        <f>ComCalc!L133</f>
        <v>0.42784906347768348</v>
      </c>
      <c r="N68" s="42">
        <f>ComCalc!M133</f>
        <v>0.34181218709336292</v>
      </c>
      <c r="O68" s="42">
        <f>ComCalc!N133</f>
        <v>0.90953485812807566</v>
      </c>
      <c r="P68" s="42">
        <f>ComCalc!O133</f>
        <v>0.1884599384585392</v>
      </c>
      <c r="Q68" s="42">
        <f>ComCalc!P133</f>
        <v>7.4271521005017063E-2</v>
      </c>
      <c r="R68" s="42">
        <f>ComCalc!Q133</f>
        <v>0.33383733826678619</v>
      </c>
      <c r="S68" s="42">
        <f>ComCalc!R133</f>
        <v>0.47894978629595913</v>
      </c>
      <c r="T68" s="42">
        <f>ComCalc!S133</f>
        <v>0</v>
      </c>
      <c r="U68" s="42"/>
      <c r="V68" s="42">
        <f>ComCalc!U133</f>
        <v>0.56377596691385901</v>
      </c>
    </row>
    <row r="69" spans="2:22" x14ac:dyDescent="0.15">
      <c r="B69" s="43" t="str">
        <v>20. Attentional Fluency</v>
      </c>
      <c r="C69" s="42">
        <f>ComCalc!B134</f>
        <v>0.31291200332835639</v>
      </c>
      <c r="D69" s="42">
        <f>ComCalc!C134</f>
        <v>0.17131036108654404</v>
      </c>
      <c r="E69" s="42">
        <f>ComCalc!D134</f>
        <v>0.41415857287151342</v>
      </c>
      <c r="F69" s="42">
        <f>ComCalc!E134</f>
        <v>0.26823585290657309</v>
      </c>
      <c r="G69" s="42">
        <f>ComCalc!F134</f>
        <v>0.38505439643943901</v>
      </c>
      <c r="H69" s="42">
        <f>ComCalc!G134</f>
        <v>0.75568514738735559</v>
      </c>
      <c r="I69" s="42">
        <f>ComCalc!H134</f>
        <v>0.26189713776626805</v>
      </c>
      <c r="J69" s="42">
        <f>ComCalc!I134</f>
        <v>0.51312786331302773</v>
      </c>
      <c r="K69" s="42">
        <f>ComCalc!J134</f>
        <v>0.6063819268245737</v>
      </c>
      <c r="L69" s="42">
        <f>ComCalc!K134</f>
        <v>0.40796627334435404</v>
      </c>
      <c r="M69" s="42">
        <f>ComCalc!L134</f>
        <v>0.75466987962879173</v>
      </c>
      <c r="N69" s="42">
        <f>ComCalc!M134</f>
        <v>0.44326680177498373</v>
      </c>
      <c r="O69" s="42">
        <f>ComCalc!N134</f>
        <v>0.64709271046897965</v>
      </c>
      <c r="P69" s="42">
        <f>ComCalc!O134</f>
        <v>0.33887597343233444</v>
      </c>
      <c r="Q69" s="42">
        <f>ComCalc!P134</f>
        <v>0.12932752773382861</v>
      </c>
      <c r="R69" s="42">
        <f>ComCalc!Q134</f>
        <v>0.28014107335237537</v>
      </c>
      <c r="S69" s="42">
        <f>ComCalc!R134</f>
        <v>0.58307066874734526</v>
      </c>
      <c r="T69" s="42">
        <f>ComCalc!S134</f>
        <v>0</v>
      </c>
      <c r="U69" s="42">
        <f>ComCalc!T134</f>
        <v>0.56377596691385901</v>
      </c>
      <c r="V69" s="42"/>
    </row>
  </sheetData>
  <sheetProtection sheet="1" formatCells="0"/>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5" tint="0.59999389629810485"/>
  </sheetPr>
  <dimension ref="A1:AP46"/>
  <sheetViews>
    <sheetView zoomScale="110" zoomScaleNormal="110" workbookViewId="0">
      <selection activeCell="A23" sqref="A23"/>
    </sheetView>
  </sheetViews>
  <sheetFormatPr baseColWidth="10" defaultColWidth="9.1640625" defaultRowHeight="16" x14ac:dyDescent="0.2"/>
  <cols>
    <col min="1" max="1" width="59" style="64" bestFit="1" customWidth="1"/>
    <col min="2" max="2" width="13.5" style="60" customWidth="1"/>
    <col min="3" max="4" width="14.33203125" style="60" customWidth="1"/>
    <col min="5" max="5" width="16.5" style="60" customWidth="1"/>
    <col min="6" max="6" width="16.5" style="66" customWidth="1"/>
    <col min="7" max="8" width="12.6640625" style="61" customWidth="1"/>
    <col min="9" max="11" width="12.6640625" style="60" customWidth="1"/>
    <col min="12" max="12" width="12.6640625" style="62" customWidth="1"/>
    <col min="13" max="16" width="12.6640625" style="60" customWidth="1"/>
    <col min="17" max="23" width="8" style="60" customWidth="1"/>
    <col min="24" max="24" width="8" style="63" customWidth="1"/>
    <col min="25" max="31" width="8" style="60" customWidth="1"/>
    <col min="32" max="16384" width="9.1640625" style="60"/>
  </cols>
  <sheetData>
    <row r="1" spans="1:24" x14ac:dyDescent="0.2">
      <c r="A1" s="59" t="s">
        <v>311</v>
      </c>
      <c r="C1" s="97" t="str">
        <f>CHOOSE(ComCalc!A25,"Score A","Predictor")</f>
        <v>Score A</v>
      </c>
      <c r="D1" s="97"/>
      <c r="E1" s="150" t="str">
        <f>CHOOSE(ComCalc!A25,"Score B","Criterion")</f>
        <v>Score B</v>
      </c>
      <c r="F1" s="151"/>
    </row>
    <row r="2" spans="1:24" x14ac:dyDescent="0.2">
      <c r="C2" s="144">
        <f>INDEX('Composite Stats'!C2:C21,C3,1)</f>
        <v>109</v>
      </c>
      <c r="D2" s="146"/>
      <c r="E2" s="144">
        <f>INDEX('Composite Stats'!C2:C21,C4,1)</f>
        <v>108</v>
      </c>
      <c r="F2" s="145"/>
    </row>
    <row r="3" spans="1:24" x14ac:dyDescent="0.2">
      <c r="A3" s="64" t="str">
        <f>"Correlation between predictor "&amp;C1&amp;" &amp; criterion "&amp;E1</f>
        <v>Correlation between predictor Score A &amp; criterion Score B</v>
      </c>
      <c r="B3" s="65">
        <f>IF(C3=C4,"",INDEX(ComCalc!B115:U134,C3,C4))</f>
        <v>0.40979191728566911</v>
      </c>
      <c r="C3" s="98">
        <v>2</v>
      </c>
      <c r="D3" s="98"/>
      <c r="E3" s="98"/>
      <c r="F3" s="99"/>
    </row>
    <row r="4" spans="1:24" x14ac:dyDescent="0.2">
      <c r="A4" s="64" t="str">
        <f>CHOOSE(ComCalc!A25,"Discrepancy","Diff. between actual and predicted score")</f>
        <v>Discrepancy</v>
      </c>
      <c r="B4" s="67">
        <f>IF(B3="","",C2-E2)</f>
        <v>1</v>
      </c>
      <c r="C4" s="98">
        <v>3</v>
      </c>
      <c r="D4" s="98"/>
      <c r="E4" s="98"/>
      <c r="F4" s="99"/>
    </row>
    <row r="5" spans="1:24" x14ac:dyDescent="0.2">
      <c r="A5" s="64" t="s">
        <v>206</v>
      </c>
      <c r="B5" s="65">
        <f>INDEX(CHOOSE(ComCalc!A25,ComCalc!$B$547:$U$566,ComCalc!$B$569:$U$588),C4,C3)</f>
        <v>0.80441421528837309</v>
      </c>
      <c r="C5" s="98"/>
      <c r="D5" s="147"/>
      <c r="E5" s="147"/>
      <c r="F5" s="99"/>
      <c r="L5" s="60"/>
    </row>
    <row r="6" spans="1:24" x14ac:dyDescent="0.2">
      <c r="A6" s="64" t="s">
        <v>209</v>
      </c>
      <c r="B6" s="107">
        <f>CHOOSE(ComCalc!A25,ROUND(INDEX(ComCalc!B258:U277,C3,C4),INDEX(ComCalc!B280:U299,C3,C4)),ROUND(INDEX(ComCalc!B613:U632,C4,C3),INDEX(ComCalc!B635:U654,C4,C3)))</f>
        <v>0.89</v>
      </c>
      <c r="C6" s="98"/>
      <c r="D6" s="98"/>
      <c r="E6" s="98"/>
      <c r="F6" s="99"/>
      <c r="L6" s="60"/>
    </row>
    <row r="7" spans="1:24" x14ac:dyDescent="0.2">
      <c r="A7" s="64" t="str">
        <f>"Estimated Proportion with difference of "&amp;IF(B4="",0,ROUND(B4,0))&amp;" or more"</f>
        <v>Estimated Proportion with difference of 1 or more</v>
      </c>
      <c r="B7" s="68">
        <f>CHOOSE(ComCalc!A25,ROUND(INDEX(ComCalc!B211:U230,C3,C4),INDEX(ComCalc!B233:U252,C3,C4)),ROUND(INDEX(ComCalc!B377:U396,C4,C3),INDEX(ComCalc!B399:U418,C4,C3)))</f>
        <v>0.94</v>
      </c>
      <c r="C7" s="100"/>
      <c r="D7" s="100"/>
      <c r="E7" s="100"/>
      <c r="F7" s="99"/>
    </row>
    <row r="8" spans="1:24" x14ac:dyDescent="0.2">
      <c r="A8" s="60"/>
      <c r="C8" s="100"/>
      <c r="D8" s="100"/>
      <c r="E8" s="100"/>
      <c r="F8" s="99"/>
    </row>
    <row r="9" spans="1:24" x14ac:dyDescent="0.2">
      <c r="C9" s="100"/>
      <c r="D9" s="100"/>
      <c r="E9" s="100"/>
      <c r="F9" s="99"/>
    </row>
    <row r="10" spans="1:24" ht="12.75" customHeight="1" x14ac:dyDescent="0.2">
      <c r="C10" s="101"/>
      <c r="D10" s="101"/>
      <c r="E10" s="100"/>
      <c r="F10" s="99"/>
    </row>
    <row r="11" spans="1:24" ht="13.5" customHeight="1" x14ac:dyDescent="0.2">
      <c r="A11" s="69"/>
      <c r="B11" s="69"/>
      <c r="C11" s="101"/>
      <c r="D11" s="101"/>
      <c r="E11" s="100"/>
      <c r="F11" s="100"/>
      <c r="G11" s="60"/>
      <c r="H11" s="60"/>
      <c r="I11" s="70"/>
    </row>
    <row r="12" spans="1:24" x14ac:dyDescent="0.2">
      <c r="C12" s="100"/>
      <c r="D12" s="100"/>
      <c r="E12" s="100"/>
      <c r="F12" s="99"/>
    </row>
    <row r="13" spans="1:24" x14ac:dyDescent="0.2">
      <c r="C13" s="100"/>
      <c r="D13" s="100"/>
      <c r="E13" s="100"/>
      <c r="F13" s="99"/>
      <c r="X13" s="60"/>
    </row>
    <row r="14" spans="1:24" x14ac:dyDescent="0.2">
      <c r="A14" s="59" t="s">
        <v>312</v>
      </c>
      <c r="B14" s="71" t="s">
        <v>127</v>
      </c>
      <c r="C14" s="102" t="s">
        <v>213</v>
      </c>
      <c r="D14" s="100"/>
      <c r="E14" s="100"/>
      <c r="F14" s="99"/>
      <c r="X14" s="60"/>
    </row>
    <row r="15" spans="1:24" x14ac:dyDescent="0.2">
      <c r="X15" s="60"/>
    </row>
    <row r="16" spans="1:24" x14ac:dyDescent="0.2">
      <c r="X16" s="60"/>
    </row>
    <row r="17" spans="2:42" x14ac:dyDescent="0.2">
      <c r="X17" s="60"/>
    </row>
    <row r="18" spans="2:42" x14ac:dyDescent="0.2">
      <c r="X18" s="60"/>
    </row>
    <row r="19" spans="2:42" ht="12.75" customHeight="1" x14ac:dyDescent="0.2">
      <c r="X19" s="60"/>
    </row>
    <row r="20" spans="2:42" x14ac:dyDescent="0.2">
      <c r="X20" s="60"/>
    </row>
    <row r="21" spans="2:42" x14ac:dyDescent="0.2">
      <c r="X21" s="60"/>
    </row>
    <row r="22" spans="2:42" x14ac:dyDescent="0.2">
      <c r="D22" s="64"/>
      <c r="H22" s="64"/>
      <c r="I22" s="70"/>
      <c r="X22" s="60"/>
    </row>
    <row r="23" spans="2:42" ht="124.25" customHeight="1" x14ac:dyDescent="0.2">
      <c r="C23" s="133">
        <v>1</v>
      </c>
      <c r="D23" s="133"/>
      <c r="E23" s="133">
        <v>2</v>
      </c>
      <c r="F23" s="133"/>
      <c r="G23" s="133">
        <v>3</v>
      </c>
      <c r="H23" s="133"/>
      <c r="I23" s="133">
        <v>4</v>
      </c>
      <c r="J23" s="133"/>
      <c r="K23" s="133">
        <v>5</v>
      </c>
      <c r="L23" s="133"/>
      <c r="M23" s="133">
        <v>6</v>
      </c>
      <c r="N23" s="133"/>
      <c r="O23" s="133">
        <v>7</v>
      </c>
      <c r="P23" s="133"/>
      <c r="Q23" s="133">
        <v>8</v>
      </c>
      <c r="R23" s="133"/>
      <c r="S23" s="143">
        <v>9</v>
      </c>
      <c r="T23" s="143"/>
      <c r="U23" s="143">
        <v>10</v>
      </c>
      <c r="V23" s="143"/>
      <c r="W23" s="143">
        <v>11</v>
      </c>
      <c r="X23" s="143"/>
      <c r="Y23" s="143">
        <v>12</v>
      </c>
      <c r="Z23" s="143"/>
      <c r="AA23" s="143">
        <v>13</v>
      </c>
      <c r="AB23" s="143"/>
      <c r="AC23" s="143">
        <v>14</v>
      </c>
      <c r="AD23" s="143"/>
      <c r="AE23" s="143">
        <v>15</v>
      </c>
      <c r="AF23" s="143"/>
      <c r="AG23" s="143">
        <v>16</v>
      </c>
      <c r="AH23" s="143"/>
      <c r="AI23" s="143">
        <v>17</v>
      </c>
      <c r="AJ23" s="143"/>
      <c r="AK23" s="143">
        <v>18</v>
      </c>
      <c r="AL23" s="143"/>
      <c r="AM23" s="143">
        <v>19</v>
      </c>
      <c r="AN23" s="143"/>
      <c r="AO23" s="143">
        <v>20</v>
      </c>
      <c r="AP23" s="143"/>
    </row>
    <row r="24" spans="2:42" x14ac:dyDescent="0.2">
      <c r="B24" s="59" t="s">
        <v>144</v>
      </c>
      <c r="C24" s="136">
        <f>IF(INDEX(ComCalc!$B$684:$U$684,1,C$23),INDEX(ComCalc!$B692:$U692,1,C$23),"")</f>
        <v>69</v>
      </c>
      <c r="D24" s="136"/>
      <c r="E24" s="136">
        <f>IF(INDEX(ComCalc!$B$684:$U$684,1,E$23),INDEX(ComCalc!$B692:$U692,1,E$23),"")</f>
        <v>105</v>
      </c>
      <c r="F24" s="136"/>
      <c r="G24" s="136">
        <f>IF(INDEX(ComCalc!$B$684:$U$684,1,G$23),INDEX(ComCalc!$B692:$U692,1,G$23),"")</f>
        <v>81</v>
      </c>
      <c r="H24" s="136"/>
      <c r="I24" s="136">
        <f>IF(INDEX(ComCalc!$B$684:$U$684,1,I$23),INDEX(ComCalc!$B692:$U692,1,I$23),"")</f>
        <v>96</v>
      </c>
      <c r="J24" s="136"/>
      <c r="K24" s="136">
        <f>IF(INDEX(ComCalc!$B$684:$U$684,1,K$23),INDEX(ComCalc!$B692:$U692,1,K$23),"")</f>
        <v>97</v>
      </c>
      <c r="L24" s="136"/>
      <c r="M24" s="136">
        <f>IF(INDEX(ComCalc!$B$684:$U$684,1,M$23),INDEX(ComCalc!$B692:$U692,1,M$23),"")</f>
        <v>104</v>
      </c>
      <c r="N24" s="136"/>
      <c r="O24" s="136" t="str">
        <f>IF(INDEX(ComCalc!$B$684:$U$684,1,O$23),INDEX(ComCalc!$B692:$U692,1,O$23),"")</f>
        <v/>
      </c>
      <c r="P24" s="136"/>
      <c r="Q24" s="136" t="str">
        <f>IF(INDEX(ComCalc!$B$684:$U$684,1,Q$23),INDEX(ComCalc!$B692:$U692,1,Q$23),"")</f>
        <v/>
      </c>
      <c r="R24" s="136"/>
      <c r="S24" s="136" t="str">
        <f>IF(INDEX(ComCalc!$B$684:$U$684,1,S$23),INDEX(ComCalc!$B692:$U692,1,S$23),"")</f>
        <v/>
      </c>
      <c r="T24" s="136"/>
      <c r="U24" s="136" t="str">
        <f>IF(INDEX(ComCalc!$B$684:$U$684,1,U$23),INDEX(ComCalc!$B692:$U692,1,U$23),"")</f>
        <v/>
      </c>
      <c r="V24" s="136"/>
      <c r="W24" s="136" t="str">
        <f>IF(INDEX(ComCalc!$B$684:$U$684,1,W$23),INDEX(ComCalc!$B692:$U692,1,W$23),"")</f>
        <v/>
      </c>
      <c r="X24" s="136"/>
      <c r="Y24" s="136" t="str">
        <f>IF(INDEX(ComCalc!$B$684:$U$684,1,Y$23),INDEX(ComCalc!$B692:$U692,1,Y$23),"")</f>
        <v/>
      </c>
      <c r="Z24" s="136"/>
      <c r="AA24" s="136" t="str">
        <f>IF(INDEX(ComCalc!$B$684:$U$684,1,AA$23),INDEX(ComCalc!$B692:$U692,1,AA$23),"")</f>
        <v/>
      </c>
      <c r="AB24" s="136"/>
      <c r="AC24" s="136" t="str">
        <f>IF(INDEX(ComCalc!$B$684:$U$684,1,AC$23),INDEX(ComCalc!$B692:$U692,1,AC$23),"")</f>
        <v/>
      </c>
      <c r="AD24" s="136"/>
      <c r="AE24" s="136" t="str">
        <f>IF(INDEX(ComCalc!$B$684:$U$684,1,AE$23),INDEX(ComCalc!$B692:$U692,1,AE$23),"")</f>
        <v/>
      </c>
      <c r="AF24" s="136"/>
      <c r="AG24" s="136" t="str">
        <f>IF(INDEX(ComCalc!$B$684:$U$684,1,AG$23),INDEX(ComCalc!$B692:$U692,1,AG$23),"")</f>
        <v/>
      </c>
      <c r="AH24" s="136"/>
      <c r="AI24" s="136" t="str">
        <f>IF(INDEX(ComCalc!$B$684:$U$684,1,AI$23),INDEX(ComCalc!$B692:$U692,1,AI$23),"")</f>
        <v/>
      </c>
      <c r="AJ24" s="136"/>
      <c r="AK24" s="136" t="str">
        <f>IF(INDEX(ComCalc!$B$684:$U$684,1,AK$23),INDEX(ComCalc!$B692:$U692,1,AK$23),"")</f>
        <v/>
      </c>
      <c r="AL24" s="136"/>
      <c r="AM24" s="136" t="str">
        <f>IF(INDEX(ComCalc!$B$684:$U$684,1,AM$23),INDEX(ComCalc!$B692:$U692,1,AM$23),"")</f>
        <v/>
      </c>
      <c r="AN24" s="136"/>
      <c r="AO24" s="136" t="str">
        <f>""</f>
        <v/>
      </c>
      <c r="AP24" s="136"/>
    </row>
    <row r="25" spans="2:42" ht="20" customHeight="1" x14ac:dyDescent="0.2">
      <c r="B25" s="73" t="s">
        <v>237</v>
      </c>
      <c r="C25" s="135">
        <f>IF(INDEX(ComCalc!$B$684:$U$684,1,C$23),INDEX(ComCalc!$B691:$U691,1,C$23),"")</f>
        <v>0.30582804876566061</v>
      </c>
      <c r="D25" s="135"/>
      <c r="E25" s="135">
        <f>IF(INDEX(ComCalc!$B$684:$U$684,1,E$23),INDEX(ComCalc!$B691:$U691,1,E$23),"")</f>
        <v>-4.1529124102923309E-2</v>
      </c>
      <c r="F25" s="135"/>
      <c r="G25" s="135">
        <f>IF(INDEX(ComCalc!$B$684:$U$684,1,G$23),INDEX(ComCalc!$B691:$U691,1,G$23),"")</f>
        <v>0.60786663641070771</v>
      </c>
      <c r="H25" s="135"/>
      <c r="I25" s="135">
        <f>IF(INDEX(ComCalc!$B$684:$U$684,1,I$23),INDEX(ComCalc!$B691:$U691,1,I$23),"")</f>
        <v>3.6168506119329757E-2</v>
      </c>
      <c r="J25" s="135"/>
      <c r="K25" s="135">
        <f>IF(INDEX(ComCalc!$B$684:$U$684,1,K$23),INDEX(ComCalc!$B691:$U691,1,K$23),"")</f>
        <v>1.1172100557818032E-2</v>
      </c>
      <c r="L25" s="135"/>
      <c r="M25" s="135">
        <f>IF(INDEX(ComCalc!$B$684:$U$684,1,M$23),INDEX(ComCalc!$B691:$U691,1,M$23),"")</f>
        <v>0</v>
      </c>
      <c r="N25" s="135"/>
      <c r="O25" s="135" t="str">
        <f>IF(INDEX(ComCalc!$B$684:$U$684,1,O$23),INDEX(ComCalc!$B691:$U691,1,O$23),"")</f>
        <v/>
      </c>
      <c r="P25" s="135"/>
      <c r="Q25" s="135" t="str">
        <f>IF(INDEX(ComCalc!$B$684:$U$684,1,Q$23),INDEX(ComCalc!$B691:$U691,1,Q$23),"")</f>
        <v/>
      </c>
      <c r="R25" s="135"/>
      <c r="S25" s="135" t="str">
        <f>IF(INDEX(ComCalc!$B$684:$U$684,1,S$23),INDEX(ComCalc!$B691:$U691,1,S$23),"")</f>
        <v/>
      </c>
      <c r="T25" s="135"/>
      <c r="U25" s="135" t="str">
        <f>IF(INDEX(ComCalc!$B$684:$U$684,1,U$23),INDEX(ComCalc!$B691:$U691,1,U$23),"")</f>
        <v/>
      </c>
      <c r="V25" s="135"/>
      <c r="W25" s="135" t="str">
        <f>IF(INDEX(ComCalc!$B$684:$U$684,1,W$23),INDEX(ComCalc!$B691:$U691,1,W$23),"")</f>
        <v/>
      </c>
      <c r="X25" s="135"/>
      <c r="Y25" s="135" t="str">
        <f>IF(INDEX(ComCalc!$B$684:$U$684,1,Y$23),INDEX(ComCalc!$B691:$U691,1,Y$23),"")</f>
        <v/>
      </c>
      <c r="Z25" s="135"/>
      <c r="AA25" s="135" t="str">
        <f>IF(INDEX(ComCalc!$B$684:$U$684,1,AA$23),INDEX(ComCalc!$B691:$U691,1,AA$23),"")</f>
        <v/>
      </c>
      <c r="AB25" s="135"/>
      <c r="AC25" s="135" t="str">
        <f>IF(INDEX(ComCalc!$B$684:$U$684,1,AC$23),INDEX(ComCalc!$B691:$U691,1,AC$23),"")</f>
        <v/>
      </c>
      <c r="AD25" s="135"/>
      <c r="AE25" s="135" t="str">
        <f>IF(INDEX(ComCalc!$B$684:$U$684,1,AE$23),INDEX(ComCalc!$B691:$U691,1,AE$23),"")</f>
        <v/>
      </c>
      <c r="AF25" s="135"/>
      <c r="AG25" s="135" t="str">
        <f>IF(INDEX(ComCalc!$B$684:$U$684,1,AG$23),INDEX(ComCalc!$B691:$U691,1,AG$23),"")</f>
        <v/>
      </c>
      <c r="AH25" s="135"/>
      <c r="AI25" s="135" t="str">
        <f>IF(INDEX(ComCalc!$B$684:$U$684,1,AI$23),INDEX(ComCalc!$B691:$U691,1,AI$23),"")</f>
        <v/>
      </c>
      <c r="AJ25" s="135"/>
      <c r="AK25" s="135" t="str">
        <f>IF(INDEX(ComCalc!$B$684:$U$684,1,AK$23),INDEX(ComCalc!$B691:$U691,1,AK$23),"")</f>
        <v/>
      </c>
      <c r="AL25" s="135"/>
      <c r="AM25" s="135" t="str">
        <f>IF(INDEX(ComCalc!$B$684:$U$684,1,AM$23),INDEX(ComCalc!$B691:$U691,1,AM$23),"")</f>
        <v/>
      </c>
      <c r="AN25" s="135"/>
      <c r="AO25" s="74" t="str">
        <f>""</f>
        <v/>
      </c>
      <c r="AP25" s="74" t="str">
        <f>""</f>
        <v/>
      </c>
    </row>
    <row r="26" spans="2:42" ht="20" customHeight="1" x14ac:dyDescent="0.2">
      <c r="B26" s="73" t="s">
        <v>391</v>
      </c>
      <c r="C26" s="135">
        <f>IF(C27="","",C27/SQRT($C$38))</f>
        <v>0.75421173028400568</v>
      </c>
      <c r="D26" s="135"/>
      <c r="E26" s="135">
        <f>IF(E27="","",E27/SQRT($C$38))</f>
        <v>0.50742433985104318</v>
      </c>
      <c r="F26" s="135"/>
      <c r="G26" s="135">
        <f>IF(G27="","",G27/SQRT($C$38))</f>
        <v>0.93865079173561405</v>
      </c>
      <c r="H26" s="135"/>
      <c r="I26" s="135">
        <f>IF(I27="","",I27/SQRT($C$38))</f>
        <v>0.55133078140187664</v>
      </c>
      <c r="J26" s="135"/>
      <c r="K26" s="135">
        <f>IF(K27="","",K27/SQRT($C$38))</f>
        <v>0.34843664415123393</v>
      </c>
      <c r="L26" s="135"/>
      <c r="M26" s="135">
        <f>IF(M27="","",M27/SQRT($C$38))</f>
        <v>0</v>
      </c>
      <c r="N26" s="135"/>
      <c r="O26" s="135" t="str">
        <f>IF(O27="","",O27/SQRT($C$38))</f>
        <v/>
      </c>
      <c r="P26" s="135"/>
      <c r="Q26" s="135" t="str">
        <f>IF(Q27="","",Q27/SQRT($C$38))</f>
        <v/>
      </c>
      <c r="R26" s="135"/>
      <c r="S26" s="135" t="str">
        <f>IF(S27="","",S27/SQRT($C$38))</f>
        <v/>
      </c>
      <c r="T26" s="135"/>
      <c r="U26" s="135" t="str">
        <f>IF(U27="","",U27/SQRT($C$38))</f>
        <v/>
      </c>
      <c r="V26" s="135"/>
      <c r="W26" s="135" t="str">
        <f>IF(W27="","",W27/SQRT($C$38))</f>
        <v/>
      </c>
      <c r="X26" s="135"/>
      <c r="Y26" s="135" t="str">
        <f>IF(Y27="","",Y27/SQRT($C$38))</f>
        <v/>
      </c>
      <c r="Z26" s="135"/>
      <c r="AA26" s="135" t="str">
        <f>IF(AA27="","",AA27/SQRT($C$38))</f>
        <v/>
      </c>
      <c r="AB26" s="135"/>
      <c r="AC26" s="135" t="str">
        <f>IF(AC27="","",AC27/SQRT($C$38))</f>
        <v/>
      </c>
      <c r="AD26" s="135"/>
      <c r="AE26" s="135" t="str">
        <f>IF(AE27="","",AE27/SQRT($C$38))</f>
        <v/>
      </c>
      <c r="AF26" s="135"/>
      <c r="AG26" s="135" t="str">
        <f>IF(AG27="","",AG27/SQRT($C$38))</f>
        <v/>
      </c>
      <c r="AH26" s="135"/>
      <c r="AI26" s="135" t="str">
        <f>IF(AI27="","",AI27/SQRT($C$38))</f>
        <v/>
      </c>
      <c r="AJ26" s="135"/>
      <c r="AK26" s="135" t="str">
        <f>IF(AK27="","",AK27/SQRT($C$38))</f>
        <v/>
      </c>
      <c r="AL26" s="135"/>
      <c r="AM26" s="135" t="str">
        <f>IF(AM27="","",AM27/SQRT($C$38))</f>
        <v/>
      </c>
      <c r="AN26" s="135"/>
      <c r="AO26" s="74" t="str">
        <f>""</f>
        <v/>
      </c>
      <c r="AP26" s="74" t="str">
        <f>""</f>
        <v/>
      </c>
    </row>
    <row r="27" spans="2:42" ht="20" customHeight="1" x14ac:dyDescent="0.2">
      <c r="B27" s="59" t="s">
        <v>238</v>
      </c>
      <c r="C27" s="135">
        <f>IF(INDEX(ComCalc!$B$684:$U$684,1,C$23),INDEX(ComCalc!$B685:$U685,1,C$23),"")</f>
        <v>0.6063819268245737</v>
      </c>
      <c r="D27" s="135"/>
      <c r="E27" s="135">
        <f>IF(INDEX(ComCalc!$B$684:$U$684,1,E$23),INDEX(ComCalc!$B685:$U685,1,E$23),"")</f>
        <v>0.40796627334435404</v>
      </c>
      <c r="F27" s="135"/>
      <c r="G27" s="135">
        <f>IF(INDEX(ComCalc!$B$684:$U$684,1,G$23),INDEX(ComCalc!$B685:$U685,1,G$23),"")</f>
        <v>0.75466987962879173</v>
      </c>
      <c r="H27" s="135"/>
      <c r="I27" s="135">
        <f>IF(INDEX(ComCalc!$B$684:$U$684,1,I$23),INDEX(ComCalc!$B685:$U685,1,I$23),"")</f>
        <v>0.44326680177498373</v>
      </c>
      <c r="J27" s="135"/>
      <c r="K27" s="135">
        <f>IF(INDEX(ComCalc!$B$684:$U$684,1,K$23),INDEX(ComCalc!$B685:$U685,1,K$23),"")</f>
        <v>0.28014107335237537</v>
      </c>
      <c r="L27" s="135"/>
      <c r="M27" s="135">
        <f>IF(INDEX(ComCalc!$B$684:$U$684,1,M$23),INDEX(ComCalc!$B685:$U685,1,M$23),"")</f>
        <v>0</v>
      </c>
      <c r="N27" s="135"/>
      <c r="O27" s="135" t="str">
        <f>IF(INDEX(ComCalc!$B$684:$U$684,1,O$23),INDEX(ComCalc!$B685:$U685,1,O$23),"")</f>
        <v/>
      </c>
      <c r="P27" s="135"/>
      <c r="Q27" s="135" t="str">
        <f>IF(INDEX(ComCalc!$B$684:$U$684,1,Q$23),INDEX(ComCalc!$B685:$U685,1,Q$23),"")</f>
        <v/>
      </c>
      <c r="R27" s="135"/>
      <c r="S27" s="135" t="str">
        <f>IF(INDEX(ComCalc!$B$684:$U$684,1,S$23),INDEX(ComCalc!$B685:$U685,1,S$23),"")</f>
        <v/>
      </c>
      <c r="T27" s="135"/>
      <c r="U27" s="135" t="str">
        <f>IF(INDEX(ComCalc!$B$684:$U$684,1,U$23),INDEX(ComCalc!$B685:$U685,1,U$23),"")</f>
        <v/>
      </c>
      <c r="V27" s="135"/>
      <c r="W27" s="135" t="str">
        <f>IF(INDEX(ComCalc!$B$684:$U$684,1,W$23),INDEX(ComCalc!$B685:$U685,1,W$23),"")</f>
        <v/>
      </c>
      <c r="X27" s="135"/>
      <c r="Y27" s="135" t="str">
        <f>IF(INDEX(ComCalc!$B$684:$U$684,1,Y$23),INDEX(ComCalc!$B685:$U685,1,Y$23),"")</f>
        <v/>
      </c>
      <c r="Z27" s="135"/>
      <c r="AA27" s="135" t="str">
        <f>IF(INDEX(ComCalc!$B$684:$U$684,1,AA$23),INDEX(ComCalc!$B685:$U685,1,AA$23),"")</f>
        <v/>
      </c>
      <c r="AB27" s="135"/>
      <c r="AC27" s="135" t="str">
        <f>IF(INDEX(ComCalc!$B$684:$U$684,1,AC$23),INDEX(ComCalc!$B685:$U685,1,AC$23),"")</f>
        <v/>
      </c>
      <c r="AD27" s="135"/>
      <c r="AE27" s="135" t="str">
        <f>IF(INDEX(ComCalc!$B$684:$U$684,1,AE$23),INDEX(ComCalc!$B685:$U685,1,AE$23),"")</f>
        <v/>
      </c>
      <c r="AF27" s="135"/>
      <c r="AG27" s="135" t="str">
        <f>IF(INDEX(ComCalc!$B$684:$U$684,1,AG$23),INDEX(ComCalc!$B685:$U685,1,AG$23),"")</f>
        <v/>
      </c>
      <c r="AH27" s="135"/>
      <c r="AI27" s="135" t="str">
        <f>IF(INDEX(ComCalc!$B$684:$U$684,1,AI$23),INDEX(ComCalc!$B685:$U685,1,AI$23),"")</f>
        <v/>
      </c>
      <c r="AJ27" s="135"/>
      <c r="AK27" s="135" t="str">
        <f>IF(INDEX(ComCalc!$B$684:$U$684,1,AK$23),INDEX(ComCalc!$B685:$U685,1,AK$23),"")</f>
        <v/>
      </c>
      <c r="AL27" s="135"/>
      <c r="AM27" s="135" t="str">
        <f>IF(INDEX(ComCalc!$B$684:$U$684,1,AM$23),INDEX(ComCalc!$B685:$U685,1,AM$23),"")</f>
        <v/>
      </c>
      <c r="AN27" s="135"/>
      <c r="AO27" s="74" t="str">
        <f>""</f>
        <v/>
      </c>
      <c r="AP27" s="74" t="str">
        <f>""</f>
        <v/>
      </c>
    </row>
    <row r="28" spans="2:42" ht="20" customHeight="1" x14ac:dyDescent="0.2">
      <c r="B28" s="73" t="s">
        <v>392</v>
      </c>
      <c r="C28" s="135">
        <f>IF(INDEX(ComCalc!$B$684:$U$684,1,C$23),INDEX(ComCalc!$B686:$U686,1,C$23),"")</f>
        <v>0.36769904117948266</v>
      </c>
      <c r="D28" s="135"/>
      <c r="E28" s="135">
        <f>IF(INDEX(ComCalc!$B$684:$U$684,1,E$23),INDEX(ComCalc!$B686:$U686,1,E$23),"")</f>
        <v>0.16643648018648019</v>
      </c>
      <c r="F28" s="135"/>
      <c r="G28" s="135">
        <f>IF(INDEX(ComCalc!$B$684:$U$684,1,G$23),INDEX(ComCalc!$B686:$U686,1,G$23),"")</f>
        <v>0.56952662721893499</v>
      </c>
      <c r="H28" s="135"/>
      <c r="I28" s="135">
        <f>IF(INDEX(ComCalc!$B$684:$U$684,1,I$23),INDEX(ComCalc!$B686:$U686,1,I$23),"")</f>
        <v>0.19648545755582272</v>
      </c>
      <c r="J28" s="135"/>
      <c r="K28" s="135">
        <f>IF(INDEX(ComCalc!$B$684:$U$684,1,K$23),INDEX(ComCalc!$B686:$U686,1,K$23),"")</f>
        <v>7.8479020979020958E-2</v>
      </c>
      <c r="L28" s="135"/>
      <c r="M28" s="135">
        <f>IF(INDEX(ComCalc!$B$684:$U$684,1,M$23),INDEX(ComCalc!$B686:$U686,1,M$23),"")</f>
        <v>0</v>
      </c>
      <c r="N28" s="135"/>
      <c r="O28" s="135" t="str">
        <f>IF(INDEX(ComCalc!$B$684:$U$684,1,O$23),INDEX(ComCalc!$B686:$U686,1,O$23),"")</f>
        <v/>
      </c>
      <c r="P28" s="135"/>
      <c r="Q28" s="135" t="str">
        <f>IF(INDEX(ComCalc!$B$684:$U$684,1,Q$23),INDEX(ComCalc!$B686:$U686,1,Q$23),"")</f>
        <v/>
      </c>
      <c r="R28" s="135"/>
      <c r="S28" s="135" t="str">
        <f>IF(INDEX(ComCalc!$B$684:$U$684,1,S$23),INDEX(ComCalc!$B686:$U686,1,S$23),"")</f>
        <v/>
      </c>
      <c r="T28" s="135"/>
      <c r="U28" s="135" t="str">
        <f>IF(INDEX(ComCalc!$B$684:$U$684,1,U$23),INDEX(ComCalc!$B686:$U686,1,U$23),"")</f>
        <v/>
      </c>
      <c r="V28" s="135"/>
      <c r="W28" s="135" t="str">
        <f>IF(INDEX(ComCalc!$B$684:$U$684,1,W$23),INDEX(ComCalc!$B686:$U686,1,W$23),"")</f>
        <v/>
      </c>
      <c r="X28" s="135"/>
      <c r="Y28" s="135" t="str">
        <f>IF(INDEX(ComCalc!$B$684:$U$684,1,Y$23),INDEX(ComCalc!$B686:$U686,1,Y$23),"")</f>
        <v/>
      </c>
      <c r="Z28" s="135"/>
      <c r="AA28" s="135" t="str">
        <f>IF(INDEX(ComCalc!$B$684:$U$684,1,AA$23),INDEX(ComCalc!$B686:$U686,1,AA$23),"")</f>
        <v/>
      </c>
      <c r="AB28" s="135"/>
      <c r="AC28" s="135" t="str">
        <f>IF(INDEX(ComCalc!$B$684:$U$684,1,AC$23),INDEX(ComCalc!$B686:$U686,1,AC$23),"")</f>
        <v/>
      </c>
      <c r="AD28" s="135"/>
      <c r="AE28" s="135" t="str">
        <f>IF(INDEX(ComCalc!$B$684:$U$684,1,AE$23),INDEX(ComCalc!$B686:$U686,1,AE$23),"")</f>
        <v/>
      </c>
      <c r="AF28" s="135"/>
      <c r="AG28" s="135" t="str">
        <f>IF(INDEX(ComCalc!$B$684:$U$684,1,AG$23),INDEX(ComCalc!$B686:$U686,1,AG$23),"")</f>
        <v/>
      </c>
      <c r="AH28" s="135"/>
      <c r="AI28" s="135" t="str">
        <f>IF(INDEX(ComCalc!$B$684:$U$684,1,AI$23),INDEX(ComCalc!$B686:$U686,1,AI$23),"")</f>
        <v/>
      </c>
      <c r="AJ28" s="135"/>
      <c r="AK28" s="135" t="str">
        <f>IF(INDEX(ComCalc!$B$684:$U$684,1,AK$23),INDEX(ComCalc!$B686:$U686,1,AK$23),"")</f>
        <v/>
      </c>
      <c r="AL28" s="135"/>
      <c r="AM28" s="135" t="str">
        <f>IF(INDEX(ComCalc!$B$684:$U$684,1,AM$23),INDEX(ComCalc!$B686:$U686,1,AM$23),"")</f>
        <v/>
      </c>
      <c r="AN28" s="135"/>
      <c r="AO28" s="74" t="str">
        <f>""</f>
        <v/>
      </c>
      <c r="AP28" s="74" t="str">
        <f>""</f>
        <v/>
      </c>
    </row>
    <row r="29" spans="2:42" ht="20" customHeight="1" x14ac:dyDescent="0.2">
      <c r="B29" s="73" t="s">
        <v>234</v>
      </c>
      <c r="C29" s="135">
        <f>IF(INDEX(ComCalc!$B$684:$U$684,1,C$23),INDEX(ComCalc!$B687:$U687,1,C$23),"")</f>
        <v>0.39020870249256884</v>
      </c>
      <c r="D29" s="135"/>
      <c r="E29" s="135">
        <f>IF(INDEX(ComCalc!$B$684:$U$684,1,E$23),INDEX(ComCalc!$B687:$U687,1,E$23),"")</f>
        <v>-3.4655896643847772E-2</v>
      </c>
      <c r="F29" s="135"/>
      <c r="G29" s="135">
        <f>IF(INDEX(ComCalc!$B$684:$U$684,1,G$23),INDEX(ComCalc!$B687:$U687,1,G$23),"")</f>
        <v>0.62048921808886359</v>
      </c>
      <c r="H29" s="135"/>
      <c r="I29" s="135">
        <f>IF(INDEX(ComCalc!$B$684:$U$684,1,I$23),INDEX(ComCalc!$B687:$U687,1,I$23),"")</f>
        <v>2.6470002700785394E-2</v>
      </c>
      <c r="J29" s="135"/>
      <c r="K29" s="135">
        <f>IF(INDEX(ComCalc!$B$684:$U$684,1,K$23),INDEX(ComCalc!$B687:$U687,1,K$23),"")</f>
        <v>1.3557509238703283E-2</v>
      </c>
      <c r="L29" s="135"/>
      <c r="M29" s="135">
        <f>IF(INDEX(ComCalc!$B$684:$U$684,1,M$23),INDEX(ComCalc!$B687:$U687,1,M$23),"")</f>
        <v>0</v>
      </c>
      <c r="N29" s="135"/>
      <c r="O29" s="135" t="str">
        <f>IF(INDEX(ComCalc!$B$684:$U$684,1,O$23),INDEX(ComCalc!$B687:$U687,1,O$23),"")</f>
        <v/>
      </c>
      <c r="P29" s="135"/>
      <c r="Q29" s="135" t="str">
        <f>IF(INDEX(ComCalc!$B$684:$U$684,1,Q$23),INDEX(ComCalc!$B687:$U687,1,Q$23),"")</f>
        <v/>
      </c>
      <c r="R29" s="135"/>
      <c r="S29" s="135" t="str">
        <f>IF(INDEX(ComCalc!$B$684:$U$684,1,S$23),INDEX(ComCalc!$B687:$U687,1,S$23),"")</f>
        <v/>
      </c>
      <c r="T29" s="135"/>
      <c r="U29" s="135" t="str">
        <f>IF(INDEX(ComCalc!$B$684:$U$684,1,U$23),INDEX(ComCalc!$B687:$U687,1,U$23),"")</f>
        <v/>
      </c>
      <c r="V29" s="135"/>
      <c r="W29" s="135" t="str">
        <f>IF(INDEX(ComCalc!$B$684:$U$684,1,W$23),INDEX(ComCalc!$B687:$U687,1,W$23),"")</f>
        <v/>
      </c>
      <c r="X29" s="135"/>
      <c r="Y29" s="135" t="str">
        <f>IF(INDEX(ComCalc!$B$684:$U$684,1,Y$23),INDEX(ComCalc!$B687:$U687,1,Y$23),"")</f>
        <v/>
      </c>
      <c r="Z29" s="135"/>
      <c r="AA29" s="135" t="str">
        <f>IF(INDEX(ComCalc!$B$684:$U$684,1,AA$23),INDEX(ComCalc!$B687:$U687,1,AA$23),"")</f>
        <v/>
      </c>
      <c r="AB29" s="135"/>
      <c r="AC29" s="135" t="str">
        <f>IF(INDEX(ComCalc!$B$684:$U$684,1,AC$23),INDEX(ComCalc!$B687:$U687,1,AC$23),"")</f>
        <v/>
      </c>
      <c r="AD29" s="135"/>
      <c r="AE29" s="135" t="str">
        <f>IF(INDEX(ComCalc!$B$684:$U$684,1,AE$23),INDEX(ComCalc!$B687:$U687,1,AE$23),"")</f>
        <v/>
      </c>
      <c r="AF29" s="135"/>
      <c r="AG29" s="135" t="str">
        <f>IF(INDEX(ComCalc!$B$684:$U$684,1,AG$23),INDEX(ComCalc!$B687:$U687,1,AG$23),"")</f>
        <v/>
      </c>
      <c r="AH29" s="135"/>
      <c r="AI29" s="135" t="str">
        <f>IF(INDEX(ComCalc!$B$684:$U$684,1,AI$23),INDEX(ComCalc!$B687:$U687,1,AI$23),"")</f>
        <v/>
      </c>
      <c r="AJ29" s="135"/>
      <c r="AK29" s="135" t="str">
        <f>IF(INDEX(ComCalc!$B$684:$U$684,1,AK$23),INDEX(ComCalc!$B687:$U687,1,AK$23),"")</f>
        <v/>
      </c>
      <c r="AL29" s="135"/>
      <c r="AM29" s="135" t="str">
        <f>IF(INDEX(ComCalc!$B$684:$U$684,1,AM$23),INDEX(ComCalc!$B687:$U687,1,AM$23),"")</f>
        <v/>
      </c>
      <c r="AN29" s="135"/>
      <c r="AO29" s="74" t="str">
        <f>""</f>
        <v/>
      </c>
      <c r="AP29" s="74" t="str">
        <f>""</f>
        <v/>
      </c>
    </row>
    <row r="30" spans="2:42" ht="20" customHeight="1" x14ac:dyDescent="0.2">
      <c r="B30" s="73" t="s">
        <v>393</v>
      </c>
      <c r="C30" s="135">
        <f>IF(INDEX(ComCalc!$B$684:$U$684,1,C$23),INDEX(ComCalc!$B688:$U688,1,C$23),"")</f>
        <v>0.15226283150093409</v>
      </c>
      <c r="D30" s="135"/>
      <c r="E30" s="135">
        <f>IF(INDEX(ComCalc!$B$684:$U$684,1,E$23),INDEX(ComCalc!$B688:$U688,1,E$23),"")</f>
        <v>1.2010311721890592E-3</v>
      </c>
      <c r="F30" s="135"/>
      <c r="G30" s="135">
        <f>IF(INDEX(ComCalc!$B$684:$U$684,1,G$23),INDEX(ComCalc!$B688:$U688,1,G$23),"")</f>
        <v>0.3850068697645293</v>
      </c>
      <c r="H30" s="135"/>
      <c r="I30" s="135">
        <f>IF(INDEX(ComCalc!$B$684:$U$684,1,I$23),INDEX(ComCalc!$B688:$U688,1,I$23),"")</f>
        <v>7.0066104297958603E-4</v>
      </c>
      <c r="J30" s="135"/>
      <c r="K30" s="135">
        <f>IF(INDEX(ComCalc!$B$684:$U$684,1,K$23),INDEX(ComCalc!$B688:$U688,1,K$23),"")</f>
        <v>1.8380605675752488E-4</v>
      </c>
      <c r="L30" s="135"/>
      <c r="M30" s="135">
        <f>IF(INDEX(ComCalc!$B$684:$U$684,1,M$23),INDEX(ComCalc!$B688:$U688,1,M$23),"")</f>
        <v>0</v>
      </c>
      <c r="N30" s="135"/>
      <c r="O30" s="135" t="str">
        <f>IF(INDEX(ComCalc!$B$684:$U$684,1,O$23),INDEX(ComCalc!$B688:$U688,1,O$23),"")</f>
        <v/>
      </c>
      <c r="P30" s="135"/>
      <c r="Q30" s="135" t="str">
        <f>IF(INDEX(ComCalc!$B$684:$U$684,1,Q$23),INDEX(ComCalc!$B688:$U688,1,Q$23),"")</f>
        <v/>
      </c>
      <c r="R30" s="135"/>
      <c r="S30" s="135" t="str">
        <f>IF(INDEX(ComCalc!$B$684:$U$684,1,S$23),INDEX(ComCalc!$B688:$U688,1,S$23),"")</f>
        <v/>
      </c>
      <c r="T30" s="135"/>
      <c r="U30" s="135" t="str">
        <f>IF(INDEX(ComCalc!$B$684:$U$684,1,U$23),INDEX(ComCalc!$B688:$U688,1,U$23),"")</f>
        <v/>
      </c>
      <c r="V30" s="135"/>
      <c r="W30" s="135" t="str">
        <f>IF(INDEX(ComCalc!$B$684:$U$684,1,W$23),INDEX(ComCalc!$B688:$U688,1,W$23),"")</f>
        <v/>
      </c>
      <c r="X30" s="135"/>
      <c r="Y30" s="135" t="str">
        <f>IF(INDEX(ComCalc!$B$684:$U$684,1,Y$23),INDEX(ComCalc!$B688:$U688,1,Y$23),"")</f>
        <v/>
      </c>
      <c r="Z30" s="135"/>
      <c r="AA30" s="135" t="str">
        <f>IF(INDEX(ComCalc!$B$684:$U$684,1,AA$23),INDEX(ComCalc!$B688:$U688,1,AA$23),"")</f>
        <v/>
      </c>
      <c r="AB30" s="135"/>
      <c r="AC30" s="135" t="str">
        <f>IF(INDEX(ComCalc!$B$684:$U$684,1,AC$23),INDEX(ComCalc!$B688:$U688,1,AC$23),"")</f>
        <v/>
      </c>
      <c r="AD30" s="135"/>
      <c r="AE30" s="135" t="str">
        <f>IF(INDEX(ComCalc!$B$684:$U$684,1,AE$23),INDEX(ComCalc!$B688:$U688,1,AE$23),"")</f>
        <v/>
      </c>
      <c r="AF30" s="135"/>
      <c r="AG30" s="135" t="str">
        <f>IF(INDEX(ComCalc!$B$684:$U$684,1,AG$23),INDEX(ComCalc!$B688:$U688,1,AG$23),"")</f>
        <v/>
      </c>
      <c r="AH30" s="135"/>
      <c r="AI30" s="135" t="str">
        <f>IF(INDEX(ComCalc!$B$684:$U$684,1,AI$23),INDEX(ComCalc!$B688:$U688,1,AI$23),"")</f>
        <v/>
      </c>
      <c r="AJ30" s="135"/>
      <c r="AK30" s="135" t="str">
        <f>IF(INDEX(ComCalc!$B$684:$U$684,1,AK$23),INDEX(ComCalc!$B688:$U688,1,AK$23),"")</f>
        <v/>
      </c>
      <c r="AL30" s="135"/>
      <c r="AM30" s="135" t="str">
        <f>IF(INDEX(ComCalc!$B$684:$U$684,1,AM$23),INDEX(ComCalc!$B688:$U688,1,AM$23),"")</f>
        <v/>
      </c>
      <c r="AN30" s="135"/>
      <c r="AO30" s="74" t="str">
        <f>""</f>
        <v/>
      </c>
      <c r="AP30" s="74" t="str">
        <f>""</f>
        <v/>
      </c>
    </row>
    <row r="31" spans="2:42" ht="20" customHeight="1" x14ac:dyDescent="0.2">
      <c r="B31" s="73" t="s">
        <v>239</v>
      </c>
      <c r="C31" s="135">
        <f>IF(INDEX(ComCalc!$B$684:$U$684,1,C$23),INDEX(ComCalc!$B689:$U689,1,C$23),"")</f>
        <v>0.25201029134801034</v>
      </c>
      <c r="D31" s="135"/>
      <c r="E31" s="135">
        <f>IF(INDEX(ComCalc!$B$684:$U$684,1,E$23),INDEX(ComCalc!$B689:$U689,1,E$23),"")</f>
        <v>-2.062006524441775E-2</v>
      </c>
      <c r="F31" s="135"/>
      <c r="G31" s="135">
        <f>IF(INDEX(ComCalc!$B$684:$U$684,1,G$23),INDEX(ComCalc!$B689:$U689,1,G$23),"")</f>
        <v>0.4704907019998083</v>
      </c>
      <c r="H31" s="135"/>
      <c r="I31" s="135">
        <f>IF(INDEX(ComCalc!$B$684:$U$684,1,I$23),INDEX(ComCalc!$B689:$U689,1,I$23),"")</f>
        <v>1.5745560449813456E-2</v>
      </c>
      <c r="J31" s="135"/>
      <c r="K31" s="135">
        <f>IF(INDEX(ComCalc!$B$684:$U$684,1,K$23),INDEX(ComCalc!$B689:$U689,1,K$23),"")</f>
        <v>8.0625377993942E-3</v>
      </c>
      <c r="L31" s="135"/>
      <c r="M31" s="135">
        <f>IF(INDEX(ComCalc!$B$684:$U$684,1,M$23),INDEX(ComCalc!$B689:$U689,1,M$23),"")</f>
        <v>0</v>
      </c>
      <c r="N31" s="135"/>
      <c r="O31" s="135" t="str">
        <f>IF(INDEX(ComCalc!$B$684:$U$684,1,O$23),INDEX(ComCalc!$B689:$U689,1,O$23),"")</f>
        <v/>
      </c>
      <c r="P31" s="135"/>
      <c r="Q31" s="135" t="str">
        <f>IF(INDEX(ComCalc!$B$684:$U$684,1,Q$23),INDEX(ComCalc!$B689:$U689,1,Q$23),"")</f>
        <v/>
      </c>
      <c r="R31" s="135"/>
      <c r="S31" s="135" t="str">
        <f>IF(INDEX(ComCalc!$B$684:$U$684,1,S$23),INDEX(ComCalc!$B689:$U689,1,S$23),"")</f>
        <v/>
      </c>
      <c r="T31" s="135"/>
      <c r="U31" s="135" t="str">
        <f>IF(INDEX(ComCalc!$B$684:$U$684,1,U$23),INDEX(ComCalc!$B689:$U689,1,U$23),"")</f>
        <v/>
      </c>
      <c r="V31" s="135"/>
      <c r="W31" s="135" t="str">
        <f>IF(INDEX(ComCalc!$B$684:$U$684,1,W$23),INDEX(ComCalc!$B689:$U689,1,W$23),"")</f>
        <v/>
      </c>
      <c r="X31" s="135"/>
      <c r="Y31" s="135" t="str">
        <f>IF(INDEX(ComCalc!$B$684:$U$684,1,Y$23),INDEX(ComCalc!$B689:$U689,1,Y$23),"")</f>
        <v/>
      </c>
      <c r="Z31" s="135"/>
      <c r="AA31" s="135" t="str">
        <f>IF(INDEX(ComCalc!$B$684:$U$684,1,AA$23),INDEX(ComCalc!$B689:$U689,1,AA$23),"")</f>
        <v/>
      </c>
      <c r="AB31" s="135"/>
      <c r="AC31" s="135" t="str">
        <f>IF(INDEX(ComCalc!$B$684:$U$684,1,AC$23),INDEX(ComCalc!$B689:$U689,1,AC$23),"")</f>
        <v/>
      </c>
      <c r="AD31" s="135"/>
      <c r="AE31" s="135" t="str">
        <f>IF(INDEX(ComCalc!$B$684:$U$684,1,AE$23),INDEX(ComCalc!$B689:$U689,1,AE$23),"")</f>
        <v/>
      </c>
      <c r="AF31" s="135"/>
      <c r="AG31" s="135" t="str">
        <f>IF(INDEX(ComCalc!$B$684:$U$684,1,AG$23),INDEX(ComCalc!$B689:$U689,1,AG$23),"")</f>
        <v/>
      </c>
      <c r="AH31" s="135"/>
      <c r="AI31" s="135" t="str">
        <f>IF(INDEX(ComCalc!$B$684:$U$684,1,AI$23),INDEX(ComCalc!$B689:$U689,1,AI$23),"")</f>
        <v/>
      </c>
      <c r="AJ31" s="135"/>
      <c r="AK31" s="135" t="str">
        <f>IF(INDEX(ComCalc!$B$684:$U$684,1,AK$23),INDEX(ComCalc!$B689:$U689,1,AK$23),"")</f>
        <v/>
      </c>
      <c r="AL31" s="135"/>
      <c r="AM31" s="135" t="str">
        <f>IF(INDEX(ComCalc!$B$684:$U$684,1,AM$23),INDEX(ComCalc!$B689:$U689,1,AM$23),"")</f>
        <v/>
      </c>
      <c r="AN31" s="135"/>
      <c r="AO31" s="74" t="str">
        <f>""</f>
        <v/>
      </c>
      <c r="AP31" s="74" t="str">
        <f>""</f>
        <v/>
      </c>
    </row>
    <row r="32" spans="2:42" ht="20" customHeight="1" x14ac:dyDescent="0.2">
      <c r="B32" s="73" t="s">
        <v>394</v>
      </c>
      <c r="C32" s="141">
        <f>IF(INDEX(ComCalc!$B$684:$U$684,1,C$23),INDEX(ComCalc!$B690:$U690,1,C$23),"")</f>
        <v>6.3509186945309049E-2</v>
      </c>
      <c r="D32" s="141"/>
      <c r="E32" s="141">
        <f>IF(INDEX(ComCalc!$B$684:$U$684,1,E$23),INDEX(ComCalc!$B690:$U690,1,E$23),"")</f>
        <v>4.2518709068404485E-4</v>
      </c>
      <c r="F32" s="141"/>
      <c r="G32" s="141">
        <f>IF(INDEX(ComCalc!$B$684:$U$684,1,G$23),INDEX(ComCalc!$B690:$U690,1,G$23),"")</f>
        <v>0.22136150066827243</v>
      </c>
      <c r="H32" s="141"/>
      <c r="I32" s="141">
        <f>IF(INDEX(ComCalc!$B$684:$U$684,1,I$23),INDEX(ComCalc!$B690:$U690,1,I$23),"")</f>
        <v>2.479226738787297E-4</v>
      </c>
      <c r="J32" s="141"/>
      <c r="K32" s="141">
        <f>IF(INDEX(ComCalc!$B$684:$U$684,1,K$23),INDEX(ComCalc!$B690:$U690,1,K$23),"")</f>
        <v>6.5004515766660273E-5</v>
      </c>
      <c r="L32" s="141"/>
      <c r="M32" s="141">
        <f>IF(INDEX(ComCalc!$B$684:$U$684,1,M$23),INDEX(ComCalc!$B690:$U690,1,M$23),"")</f>
        <v>0</v>
      </c>
      <c r="N32" s="141"/>
      <c r="O32" s="141" t="str">
        <f>IF(INDEX(ComCalc!$B$684:$U$684,1,O$23),INDEX(ComCalc!$B690:$U690,1,O$23),"")</f>
        <v/>
      </c>
      <c r="P32" s="141"/>
      <c r="Q32" s="141" t="str">
        <f>IF(INDEX(ComCalc!$B$684:$U$684,1,Q$23),INDEX(ComCalc!$B690:$U690,1,Q$23),"")</f>
        <v/>
      </c>
      <c r="R32" s="141"/>
      <c r="S32" s="141" t="str">
        <f>IF(INDEX(ComCalc!$B$684:$U$684,1,S$23),INDEX(ComCalc!$B690:$U690,1,S$23),"")</f>
        <v/>
      </c>
      <c r="T32" s="141"/>
      <c r="U32" s="141" t="str">
        <f>IF(INDEX(ComCalc!$B$684:$U$684,1,U$23),INDEX(ComCalc!$B690:$U690,1,U$23),"")</f>
        <v/>
      </c>
      <c r="V32" s="141"/>
      <c r="W32" s="141" t="str">
        <f>IF(INDEX(ComCalc!$B$684:$U$684,1,W$23),INDEX(ComCalc!$B690:$U690,1,W$23),"")</f>
        <v/>
      </c>
      <c r="X32" s="141"/>
      <c r="Y32" s="141" t="str">
        <f>IF(INDEX(ComCalc!$B$684:$U$684,1,Y$23),INDEX(ComCalc!$B690:$U690,1,Y$23),"")</f>
        <v/>
      </c>
      <c r="Z32" s="141"/>
      <c r="AA32" s="141" t="str">
        <f>IF(INDEX(ComCalc!$B$684:$U$684,1,AA$23),INDEX(ComCalc!$B690:$U690,1,AA$23),"")</f>
        <v/>
      </c>
      <c r="AB32" s="141"/>
      <c r="AC32" s="141" t="str">
        <f>IF(INDEX(ComCalc!$B$684:$U$684,1,AC$23),INDEX(ComCalc!$B690:$U690,1,AC$23),"")</f>
        <v/>
      </c>
      <c r="AD32" s="141"/>
      <c r="AE32" s="141" t="str">
        <f>IF(INDEX(ComCalc!$B$684:$U$684,1,AE$23),INDEX(ComCalc!$B690:$U690,1,AE$23),"")</f>
        <v/>
      </c>
      <c r="AF32" s="141"/>
      <c r="AG32" s="141" t="str">
        <f>IF(INDEX(ComCalc!$B$684:$U$684,1,AG$23),INDEX(ComCalc!$B690:$U690,1,AG$23),"")</f>
        <v/>
      </c>
      <c r="AH32" s="141"/>
      <c r="AI32" s="141" t="str">
        <f>IF(INDEX(ComCalc!$B$684:$U$684,1,AI$23),INDEX(ComCalc!$B690:$U690,1,AI$23),"")</f>
        <v/>
      </c>
      <c r="AJ32" s="141"/>
      <c r="AK32" s="141" t="str">
        <f>IF(INDEX(ComCalc!$B$684:$U$684,1,AK$23),INDEX(ComCalc!$B690:$U690,1,AK$23),"")</f>
        <v/>
      </c>
      <c r="AL32" s="141"/>
      <c r="AM32" s="141" t="str">
        <f>IF(INDEX(ComCalc!$B$684:$U$684,1,AM$23),INDEX(ComCalc!$B690:$U690,1,AM$23),"")</f>
        <v/>
      </c>
      <c r="AN32" s="141"/>
      <c r="AO32" s="74" t="str">
        <f>""</f>
        <v/>
      </c>
      <c r="AP32" s="74" t="str">
        <f>""</f>
        <v/>
      </c>
    </row>
    <row r="33" spans="1:42" ht="20" customHeight="1" x14ac:dyDescent="0.2">
      <c r="B33" s="73" t="s">
        <v>340</v>
      </c>
      <c r="C33" s="135">
        <f>IF(INDEX(ComCalc!$B$684:$U$684,1,C$23),INDEX(ComCalc!$B693:$U693,1,C$23),"")</f>
        <v>0.67901899760053752</v>
      </c>
      <c r="D33" s="135"/>
      <c r="E33" s="135">
        <f>IF(INDEX(ComCalc!$B$684:$U$684,1,E$23),INDEX(ComCalc!$B693:$U693,1,E$23),"")</f>
        <v>0.24653269731381655</v>
      </c>
      <c r="F33" s="135"/>
      <c r="G33" s="135">
        <f>IF(INDEX(ComCalc!$B$684:$U$684,1,G$23),INDEX(ComCalc!$B693:$U693,1,G$23),"")</f>
        <v>0.59908090330092367</v>
      </c>
      <c r="H33" s="135"/>
      <c r="I33" s="135">
        <f>IF(INDEX(ComCalc!$B$684:$U$684,1,I$23),INDEX(ComCalc!$B693:$U693,1,I$23),"")</f>
        <v>0.18952002480407903</v>
      </c>
      <c r="J33" s="135"/>
      <c r="K33" s="135">
        <f>IF(INDEX(ComCalc!$B$684:$U$684,1,K$23),INDEX(ComCalc!$B693:$U693,1,K$23),"")</f>
        <v>0.52080345346803447</v>
      </c>
      <c r="L33" s="135"/>
      <c r="M33" s="135">
        <f>IF(INDEX(ComCalc!$B$684:$U$684,1,M$23),INDEX(ComCalc!$B693:$U693,1,M$23),"")</f>
        <v>1</v>
      </c>
      <c r="N33" s="135"/>
      <c r="O33" s="135" t="str">
        <f>IF(INDEX(ComCalc!$B$684:$U$684,1,O$23),INDEX(ComCalc!$B693:$U693,1,O$23),"")</f>
        <v/>
      </c>
      <c r="P33" s="135"/>
      <c r="Q33" s="135" t="str">
        <f>IF(INDEX(ComCalc!$B$684:$U$684,1,Q$23),INDEX(ComCalc!$B693:$U693,1,Q$23),"")</f>
        <v/>
      </c>
      <c r="R33" s="135"/>
      <c r="S33" s="135" t="str">
        <f>IF(INDEX(ComCalc!$B$684:$U$684,1,S$23),INDEX(ComCalc!$B693:$U693,1,S$23),"")</f>
        <v/>
      </c>
      <c r="T33" s="135"/>
      <c r="U33" s="135" t="str">
        <f>IF(INDEX(ComCalc!$B$684:$U$684,1,U$23),INDEX(ComCalc!$B693:$U693,1,U$23),"")</f>
        <v/>
      </c>
      <c r="V33" s="135"/>
      <c r="W33" s="135" t="str">
        <f>IF(INDEX(ComCalc!$B$684:$U$684,1,W$23),INDEX(ComCalc!$B693:$U693,1,W$23),"")</f>
        <v/>
      </c>
      <c r="X33" s="135"/>
      <c r="Y33" s="135" t="str">
        <f>IF(INDEX(ComCalc!$B$684:$U$684,1,Y$23),INDEX(ComCalc!$B693:$U693,1,Y$23),"")</f>
        <v/>
      </c>
      <c r="Z33" s="135"/>
      <c r="AA33" s="135" t="str">
        <f>IF(INDEX(ComCalc!$B$684:$U$684,1,AA$23),INDEX(ComCalc!$B693:$U693,1,AA$23),"")</f>
        <v/>
      </c>
      <c r="AB33" s="135"/>
      <c r="AC33" s="135" t="str">
        <f>IF(INDEX(ComCalc!$B$684:$U$684,1,AC$23),INDEX(ComCalc!$B693:$U693,1,AC$23),"")</f>
        <v/>
      </c>
      <c r="AD33" s="135"/>
      <c r="AE33" s="135" t="str">
        <f>IF(INDEX(ComCalc!$B$684:$U$684,1,AE$23),INDEX(ComCalc!$B693:$U693,1,AE$23),"")</f>
        <v/>
      </c>
      <c r="AF33" s="135"/>
      <c r="AG33" s="135" t="str">
        <f>IF(INDEX(ComCalc!$B$684:$U$684,1,AG$23),INDEX(ComCalc!$B693:$U693,1,AG$23),"")</f>
        <v/>
      </c>
      <c r="AH33" s="135"/>
      <c r="AI33" s="135" t="str">
        <f>IF(INDEX(ComCalc!$B$684:$U$684,1,AI$23),INDEX(ComCalc!$B693:$U693,1,AI$23),"")</f>
        <v/>
      </c>
      <c r="AJ33" s="135"/>
      <c r="AK33" s="135" t="str">
        <f>IF(INDEX(ComCalc!$B$684:$U$684,1,AK$23),INDEX(ComCalc!$B693:$U693,1,AK$23),"")</f>
        <v/>
      </c>
      <c r="AL33" s="135"/>
      <c r="AM33" s="135" t="str">
        <f>IF(INDEX(ComCalc!$B$684:$U$684,1,AM$23),INDEX(ComCalc!$B693:$U693,1,AM$23),"")</f>
        <v/>
      </c>
      <c r="AN33" s="135"/>
      <c r="AO33" s="74" t="str">
        <f>""</f>
        <v/>
      </c>
      <c r="AP33" s="74" t="str">
        <f>""</f>
        <v/>
      </c>
    </row>
    <row r="37" spans="1:42" ht="23" customHeight="1" x14ac:dyDescent="0.2">
      <c r="B37" s="59" t="s">
        <v>244</v>
      </c>
      <c r="C37" s="63" t="str">
        <f>INDEX(CompositeNames,ComCalc!A445,1)&amp;" = "&amp;ComCalc!AB488</f>
        <v>Attentional Fluency = 8.0494 + 0.3058 * Processing Speed + -0.0415 * Working Memory + 0.6079 * Attention + 0.0362 * Executive Functions + 0.0112 * Planning + 0 * Academic Skills</v>
      </c>
      <c r="F37" s="60"/>
      <c r="G37" s="60"/>
      <c r="H37" s="60"/>
      <c r="L37" s="60"/>
      <c r="W37" s="63"/>
      <c r="X37" s="60"/>
    </row>
    <row r="38" spans="1:42" ht="18" x14ac:dyDescent="0.2">
      <c r="B38" s="59" t="s">
        <v>395</v>
      </c>
      <c r="C38" s="134">
        <f>ComCalc!B472</f>
        <v>0.64640682309678554</v>
      </c>
      <c r="D38" s="134"/>
      <c r="F38" s="60"/>
      <c r="G38" s="60"/>
      <c r="H38" s="60"/>
      <c r="L38" s="60"/>
      <c r="W38" s="63"/>
      <c r="X38" s="60"/>
    </row>
    <row r="39" spans="1:42" x14ac:dyDescent="0.2">
      <c r="B39" s="59" t="str">
        <f>"Actual "&amp;INDEX(ComCalc!P2:P21,ComCalc!A445,1)&amp;" Score (Y)"</f>
        <v>Actual Attentional Fluency Score (Y)</v>
      </c>
      <c r="C39" s="140">
        <f>INDEX('Composite Stats'!C2:C21,ComCalc!A659,1)</f>
        <v>59</v>
      </c>
      <c r="D39" s="140"/>
      <c r="F39" s="60"/>
      <c r="G39" s="60"/>
      <c r="H39" s="60"/>
      <c r="L39" s="60"/>
      <c r="W39" s="63"/>
      <c r="X39" s="60"/>
    </row>
    <row r="40" spans="1:42" x14ac:dyDescent="0.2">
      <c r="B40" s="59" t="str">
        <f>"Predicted "&amp;INDEX(ComCalc!P2:P21,ComCalc!A445,1)&amp;" Score (Ŷ)"</f>
        <v>Predicted Attentional Fluency Score (Ŷ)</v>
      </c>
      <c r="C40" s="138">
        <f t="array" ref="C40">SUM(ComCalc!AB38:AB57*ComCalc!Y447:Y466)+ComCalc!B477</f>
        <v>78.584028449795696</v>
      </c>
      <c r="D40" s="139"/>
      <c r="F40" s="60"/>
      <c r="G40" s="60"/>
      <c r="H40" s="60"/>
      <c r="L40" s="60"/>
      <c r="Q40" s="137"/>
      <c r="R40" s="137"/>
    </row>
    <row r="41" spans="1:42" x14ac:dyDescent="0.2">
      <c r="B41" s="59" t="s">
        <v>241</v>
      </c>
      <c r="C41" s="140">
        <f>C39-C40</f>
        <v>-19.584028449795696</v>
      </c>
      <c r="D41" s="140"/>
      <c r="E41" s="63"/>
      <c r="F41" s="60"/>
      <c r="G41" s="60"/>
      <c r="H41" s="60"/>
      <c r="L41" s="60"/>
    </row>
    <row r="42" spans="1:42" x14ac:dyDescent="0.2">
      <c r="B42" s="59" t="s">
        <v>337</v>
      </c>
      <c r="C42" s="148">
        <f>ROUND(ComCalc!AK478,ComCalc!AK479)</f>
        <v>7.0000000000000001E-3</v>
      </c>
      <c r="D42" s="149"/>
      <c r="E42" s="63"/>
      <c r="F42" s="60"/>
      <c r="G42" s="60"/>
      <c r="H42" s="60"/>
      <c r="L42" s="60"/>
    </row>
    <row r="43" spans="1:42" x14ac:dyDescent="0.2">
      <c r="B43" s="59" t="s">
        <v>240</v>
      </c>
      <c r="C43" s="134">
        <f>ComCalc!B473</f>
        <v>8.9195551908838624</v>
      </c>
      <c r="D43" s="134"/>
      <c r="E43" s="63"/>
      <c r="F43" s="63"/>
      <c r="G43" s="60"/>
      <c r="H43" s="60"/>
      <c r="L43" s="60"/>
      <c r="T43" s="133"/>
      <c r="U43" s="133"/>
    </row>
    <row r="44" spans="1:42" x14ac:dyDescent="0.2">
      <c r="A44" s="60"/>
      <c r="B44" s="59" t="str">
        <f>"Estimated Proportion with Error of "&amp;IF(ComCalc!$A$208=1,ROUND(C41,0),ROUND(ABS(C41),0))&amp;" or "&amp;IF(ComCalc!$A$208=2,"more",IF(C41&lt;0,"less","more"))</f>
        <v>Estimated Proportion with Error of 20 or more</v>
      </c>
      <c r="C44" s="142">
        <f>ComCalc!D25</f>
        <v>0.03</v>
      </c>
      <c r="D44" s="142"/>
      <c r="G44" s="60"/>
    </row>
    <row r="45" spans="1:42" x14ac:dyDescent="0.2">
      <c r="C45" s="72">
        <f>'Create Composites'!M3</f>
        <v>0.05</v>
      </c>
    </row>
    <row r="46" spans="1:42" x14ac:dyDescent="0.2">
      <c r="A46" s="75"/>
    </row>
  </sheetData>
  <sheetProtection sheet="1" formatCells="0" formatColumns="0" formatRows="0"/>
  <mergeCells count="224">
    <mergeCell ref="E1:F1"/>
    <mergeCell ref="AG33:AH33"/>
    <mergeCell ref="AI33:AJ33"/>
    <mergeCell ref="AK33:AL33"/>
    <mergeCell ref="AM33:AN33"/>
    <mergeCell ref="W33:X33"/>
    <mergeCell ref="Y33:Z33"/>
    <mergeCell ref="AA33:AB33"/>
    <mergeCell ref="AC33:AD33"/>
    <mergeCell ref="AE33:AF33"/>
    <mergeCell ref="W26:X26"/>
    <mergeCell ref="Y26:Z26"/>
    <mergeCell ref="AM26:AN26"/>
    <mergeCell ref="AA26:AB26"/>
    <mergeCell ref="AC26:AD26"/>
    <mergeCell ref="AE26:AF26"/>
    <mergeCell ref="AG26:AH26"/>
    <mergeCell ref="AI26:AJ26"/>
    <mergeCell ref="AK26:AL26"/>
    <mergeCell ref="AG25:AH25"/>
    <mergeCell ref="U33:V33"/>
    <mergeCell ref="AI23:AJ23"/>
    <mergeCell ref="AK23:AL23"/>
    <mergeCell ref="AM23:AN23"/>
    <mergeCell ref="AM24:AN24"/>
    <mergeCell ref="W27:X27"/>
    <mergeCell ref="Y27:Z27"/>
    <mergeCell ref="AA27:AB27"/>
    <mergeCell ref="AC27:AD27"/>
    <mergeCell ref="AE27:AF27"/>
    <mergeCell ref="AE24:AF24"/>
    <mergeCell ref="AG24:AH24"/>
    <mergeCell ref="C42:D42"/>
    <mergeCell ref="C26:D26"/>
    <mergeCell ref="E26:F26"/>
    <mergeCell ref="G26:H26"/>
    <mergeCell ref="I26:J26"/>
    <mergeCell ref="K26:L26"/>
    <mergeCell ref="C29:D29"/>
    <mergeCell ref="E29:F29"/>
    <mergeCell ref="G27:H27"/>
    <mergeCell ref="K29:L29"/>
    <mergeCell ref="I28:J28"/>
    <mergeCell ref="K28:L28"/>
    <mergeCell ref="E31:F31"/>
    <mergeCell ref="G31:H31"/>
    <mergeCell ref="I31:J31"/>
    <mergeCell ref="K31:L31"/>
    <mergeCell ref="AI24:AJ24"/>
    <mergeCell ref="AI25:AJ25"/>
    <mergeCell ref="AK24:AL24"/>
    <mergeCell ref="W29:X29"/>
    <mergeCell ref="Y29:Z29"/>
    <mergeCell ref="AA29:AB29"/>
    <mergeCell ref="AC29:AD29"/>
    <mergeCell ref="AE29:AF29"/>
    <mergeCell ref="AG29:AH29"/>
    <mergeCell ref="W30:X30"/>
    <mergeCell ref="Y30:Z30"/>
    <mergeCell ref="AA30:AB30"/>
    <mergeCell ref="AC30:AD30"/>
    <mergeCell ref="AE30:AF30"/>
    <mergeCell ref="U31:V31"/>
    <mergeCell ref="AK29:AL29"/>
    <mergeCell ref="AI29:AJ29"/>
    <mergeCell ref="U30:V30"/>
    <mergeCell ref="AG30:AH30"/>
    <mergeCell ref="AK30:AL30"/>
    <mergeCell ref="AK31:AL31"/>
    <mergeCell ref="AA32:AB32"/>
    <mergeCell ref="AC32:AD32"/>
    <mergeCell ref="AE32:AF32"/>
    <mergeCell ref="AM32:AN32"/>
    <mergeCell ref="AG32:AH32"/>
    <mergeCell ref="AI32:AJ32"/>
    <mergeCell ref="AK32:AL32"/>
    <mergeCell ref="AO23:AP23"/>
    <mergeCell ref="AO24:AP24"/>
    <mergeCell ref="AG28:AH28"/>
    <mergeCell ref="AK28:AL28"/>
    <mergeCell ref="AM28:AN28"/>
    <mergeCell ref="AG27:AH27"/>
    <mergeCell ref="AI27:AJ27"/>
    <mergeCell ref="AK27:AL27"/>
    <mergeCell ref="AM27:AN27"/>
    <mergeCell ref="AK25:AL25"/>
    <mergeCell ref="AG23:AH23"/>
    <mergeCell ref="AM25:AN25"/>
    <mergeCell ref="AA23:AB23"/>
    <mergeCell ref="AC23:AD23"/>
    <mergeCell ref="AE23:AF23"/>
    <mergeCell ref="AI28:AJ28"/>
    <mergeCell ref="AA24:AB24"/>
    <mergeCell ref="U23:V23"/>
    <mergeCell ref="Y25:Z25"/>
    <mergeCell ref="AA25:AB25"/>
    <mergeCell ref="AC25:AD25"/>
    <mergeCell ref="AE25:AF25"/>
    <mergeCell ref="W25:X25"/>
    <mergeCell ref="Y28:Z28"/>
    <mergeCell ref="AA28:AB28"/>
    <mergeCell ref="AC28:AD28"/>
    <mergeCell ref="AE28:AF28"/>
    <mergeCell ref="W23:X23"/>
    <mergeCell ref="Y23:Z23"/>
    <mergeCell ref="W24:X24"/>
    <mergeCell ref="Y24:Z24"/>
    <mergeCell ref="AC24:AD24"/>
    <mergeCell ref="U28:V28"/>
    <mergeCell ref="U27:V27"/>
    <mergeCell ref="U24:V24"/>
    <mergeCell ref="C2:D2"/>
    <mergeCell ref="E27:F27"/>
    <mergeCell ref="U29:V29"/>
    <mergeCell ref="U25:V25"/>
    <mergeCell ref="O26:P26"/>
    <mergeCell ref="C23:D23"/>
    <mergeCell ref="E23:F23"/>
    <mergeCell ref="G23:H23"/>
    <mergeCell ref="I23:J23"/>
    <mergeCell ref="K23:L23"/>
    <mergeCell ref="D5:E5"/>
    <mergeCell ref="I29:J29"/>
    <mergeCell ref="E24:F24"/>
    <mergeCell ref="G24:H24"/>
    <mergeCell ref="I24:J24"/>
    <mergeCell ref="K24:L24"/>
    <mergeCell ref="S28:T28"/>
    <mergeCell ref="E28:F28"/>
    <mergeCell ref="U26:V26"/>
    <mergeCell ref="O29:P29"/>
    <mergeCell ref="Q29:R29"/>
    <mergeCell ref="Q26:R26"/>
    <mergeCell ref="S26:T26"/>
    <mergeCell ref="M23:N23"/>
    <mergeCell ref="E2:F2"/>
    <mergeCell ref="I27:J27"/>
    <mergeCell ref="K27:L27"/>
    <mergeCell ref="U32:V32"/>
    <mergeCell ref="W28:X28"/>
    <mergeCell ref="AM30:AN30"/>
    <mergeCell ref="W31:X31"/>
    <mergeCell ref="Y31:Z31"/>
    <mergeCell ref="AA31:AB31"/>
    <mergeCell ref="AC31:AD31"/>
    <mergeCell ref="AE31:AF31"/>
    <mergeCell ref="AG31:AH31"/>
    <mergeCell ref="AI31:AJ31"/>
    <mergeCell ref="AI30:AJ30"/>
    <mergeCell ref="AM31:AN31"/>
    <mergeCell ref="W32:X32"/>
    <mergeCell ref="Y32:Z32"/>
    <mergeCell ref="M30:N30"/>
    <mergeCell ref="K25:L25"/>
    <mergeCell ref="M25:N25"/>
    <mergeCell ref="O25:P25"/>
    <mergeCell ref="O23:P23"/>
    <mergeCell ref="AM29:AN29"/>
    <mergeCell ref="Q23:R23"/>
    <mergeCell ref="C28:D28"/>
    <mergeCell ref="S30:T30"/>
    <mergeCell ref="M28:N28"/>
    <mergeCell ref="O28:P28"/>
    <mergeCell ref="Q28:R28"/>
    <mergeCell ref="G29:H29"/>
    <mergeCell ref="C25:D25"/>
    <mergeCell ref="E25:F25"/>
    <mergeCell ref="G25:H25"/>
    <mergeCell ref="I25:J25"/>
    <mergeCell ref="G28:H28"/>
    <mergeCell ref="C30:D30"/>
    <mergeCell ref="E30:F30"/>
    <mergeCell ref="G30:H30"/>
    <mergeCell ref="I30:J30"/>
    <mergeCell ref="K30:L30"/>
    <mergeCell ref="C27:D27"/>
    <mergeCell ref="S23:T23"/>
    <mergeCell ref="M27:N27"/>
    <mergeCell ref="O27:P27"/>
    <mergeCell ref="Q27:R27"/>
    <mergeCell ref="M29:N29"/>
    <mergeCell ref="M33:N33"/>
    <mergeCell ref="O33:P33"/>
    <mergeCell ref="Q33:R33"/>
    <mergeCell ref="O31:P31"/>
    <mergeCell ref="Q31:R31"/>
    <mergeCell ref="M31:N31"/>
    <mergeCell ref="S27:T27"/>
    <mergeCell ref="S32:T32"/>
    <mergeCell ref="C44:D44"/>
    <mergeCell ref="C43:D43"/>
    <mergeCell ref="M32:N32"/>
    <mergeCell ref="O32:P32"/>
    <mergeCell ref="C32:D32"/>
    <mergeCell ref="E32:F32"/>
    <mergeCell ref="C31:D31"/>
    <mergeCell ref="G32:H32"/>
    <mergeCell ref="I32:J32"/>
    <mergeCell ref="K32:L32"/>
    <mergeCell ref="C39:D39"/>
    <mergeCell ref="T43:U43"/>
    <mergeCell ref="C38:D38"/>
    <mergeCell ref="S25:T25"/>
    <mergeCell ref="C33:D33"/>
    <mergeCell ref="C24:D24"/>
    <mergeCell ref="E33:F33"/>
    <mergeCell ref="M24:N24"/>
    <mergeCell ref="O24:P24"/>
    <mergeCell ref="Q24:R24"/>
    <mergeCell ref="S24:T24"/>
    <mergeCell ref="Q40:R40"/>
    <mergeCell ref="C40:D40"/>
    <mergeCell ref="C41:D41"/>
    <mergeCell ref="G33:H33"/>
    <mergeCell ref="I33:J33"/>
    <mergeCell ref="K33:L33"/>
    <mergeCell ref="M26:N26"/>
    <mergeCell ref="S33:T33"/>
    <mergeCell ref="S31:T31"/>
    <mergeCell ref="S29:T29"/>
    <mergeCell ref="O30:P30"/>
    <mergeCell ref="Q30:R30"/>
    <mergeCell ref="Q25:R25"/>
    <mergeCell ref="Q32:R32"/>
  </mergeCells>
  <phoneticPr fontId="4" type="noConversion"/>
  <conditionalFormatting sqref="AJ193">
    <cfRule type="expression" dxfId="16" priority="144" stopIfTrue="1">
      <formula>#REF!="Strength"</formula>
    </cfRule>
    <cfRule type="expression" dxfId="15" priority="145" stopIfTrue="1">
      <formula>#REF!="Weakness"</formula>
    </cfRule>
  </conditionalFormatting>
  <conditionalFormatting sqref="C32:AP32">
    <cfRule type="cellIs" dxfId="14" priority="89" stopIfTrue="1" operator="lessThan">
      <formula>0.01</formula>
    </cfRule>
    <cfRule type="expression" dxfId="13" priority="90" stopIfTrue="1">
      <formula>C$32&lt;&gt;""</formula>
    </cfRule>
    <cfRule type="expression" dxfId="12" priority="92" stopIfTrue="1">
      <formula>A$32&lt;&gt;""</formula>
    </cfRule>
  </conditionalFormatting>
  <conditionalFormatting sqref="C25:AP31">
    <cfRule type="cellIs" dxfId="11" priority="7" stopIfTrue="1" operator="lessThan">
      <formula>10</formula>
    </cfRule>
  </conditionalFormatting>
  <conditionalFormatting sqref="C42:D42">
    <cfRule type="expression" dxfId="10" priority="4" stopIfTrue="1">
      <formula>$C$42&lt;=$C$45</formula>
    </cfRule>
  </conditionalFormatting>
  <conditionalFormatting sqref="C33:AP33">
    <cfRule type="cellIs" dxfId="9" priority="1" stopIfTrue="1" operator="lessThan">
      <formula>0.1</formula>
    </cfRule>
    <cfRule type="cellIs" dxfId="8" priority="2" stopIfTrue="1" operator="lessThan">
      <formula>10</formula>
    </cfRule>
  </conditionalFormatting>
  <conditionalFormatting sqref="B6">
    <cfRule type="expression" dxfId="7" priority="152" stopIfTrue="1">
      <formula>$B$6&lt;=$C$45</formula>
    </cfRule>
    <cfRule type="expression" dxfId="6" priority="153" stopIfTrue="1">
      <formula>$B$6&lt;=#REF!</formula>
    </cfRule>
  </conditionalFormatting>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6667" r:id="rId4" name="List Box 1371">
              <controlPr defaultSize="0" autoLine="0" autoPict="0">
                <anchor moveWithCells="1">
                  <from>
                    <xdr:col>0</xdr:col>
                    <xdr:colOff>2654300</xdr:colOff>
                    <xdr:row>8</xdr:row>
                    <xdr:rowOff>38100</xdr:rowOff>
                  </from>
                  <to>
                    <xdr:col>1</xdr:col>
                    <xdr:colOff>444500</xdr:colOff>
                    <xdr:row>10</xdr:row>
                    <xdr:rowOff>139700</xdr:rowOff>
                  </to>
                </anchor>
              </controlPr>
            </control>
          </mc:Choice>
        </mc:AlternateContent>
        <mc:AlternateContent xmlns:mc="http://schemas.openxmlformats.org/markup-compatibility/2006">
          <mc:Choice Requires="x14">
            <control shapeId="56668" r:id="rId5" name="List Box 1372">
              <controlPr defaultSize="0" autoLine="0" autoPict="0">
                <anchor moveWithCells="1">
                  <from>
                    <xdr:col>0</xdr:col>
                    <xdr:colOff>2387600</xdr:colOff>
                    <xdr:row>14</xdr:row>
                    <xdr:rowOff>63500</xdr:rowOff>
                  </from>
                  <to>
                    <xdr:col>1</xdr:col>
                    <xdr:colOff>444500</xdr:colOff>
                    <xdr:row>22</xdr:row>
                    <xdr:rowOff>1371600</xdr:rowOff>
                  </to>
                </anchor>
              </controlPr>
            </control>
          </mc:Choice>
        </mc:AlternateContent>
        <mc:AlternateContent xmlns:mc="http://schemas.openxmlformats.org/markup-compatibility/2006">
          <mc:Choice Requires="x14">
            <control shapeId="56669" r:id="rId6" name="List Box 1373">
              <controlPr defaultSize="0" autoLine="0" autoPict="0">
                <anchor moveWithCells="1">
                  <from>
                    <xdr:col>2</xdr:col>
                    <xdr:colOff>76200</xdr:colOff>
                    <xdr:row>14</xdr:row>
                    <xdr:rowOff>25400</xdr:rowOff>
                  </from>
                  <to>
                    <xdr:col>3</xdr:col>
                    <xdr:colOff>787400</xdr:colOff>
                    <xdr:row>22</xdr:row>
                    <xdr:rowOff>1206500</xdr:rowOff>
                  </to>
                </anchor>
              </controlPr>
            </control>
          </mc:Choice>
        </mc:AlternateContent>
        <mc:AlternateContent xmlns:mc="http://schemas.openxmlformats.org/markup-compatibility/2006">
          <mc:Choice Requires="x14">
            <control shapeId="56670" r:id="rId7" name="List Box 1374">
              <controlPr defaultSize="0" autoLine="0" autoPict="0">
                <anchor moveWithCells="1">
                  <from>
                    <xdr:col>4</xdr:col>
                    <xdr:colOff>76200</xdr:colOff>
                    <xdr:row>14</xdr:row>
                    <xdr:rowOff>25400</xdr:rowOff>
                  </from>
                  <to>
                    <xdr:col>5</xdr:col>
                    <xdr:colOff>812800</xdr:colOff>
                    <xdr:row>22</xdr:row>
                    <xdr:rowOff>1282700</xdr:rowOff>
                  </to>
                </anchor>
              </controlPr>
            </control>
          </mc:Choice>
        </mc:AlternateContent>
        <mc:AlternateContent xmlns:mc="http://schemas.openxmlformats.org/markup-compatibility/2006">
          <mc:Choice Requires="x14">
            <control shapeId="56671" r:id="rId8" name="List Box 1375">
              <controlPr defaultSize="0" autoLine="0" autoPict="0">
                <anchor moveWithCells="1">
                  <from>
                    <xdr:col>5</xdr:col>
                    <xdr:colOff>901700</xdr:colOff>
                    <xdr:row>14</xdr:row>
                    <xdr:rowOff>25400</xdr:rowOff>
                  </from>
                  <to>
                    <xdr:col>7</xdr:col>
                    <xdr:colOff>749300</xdr:colOff>
                    <xdr:row>22</xdr:row>
                    <xdr:rowOff>1244600</xdr:rowOff>
                  </to>
                </anchor>
              </controlPr>
            </control>
          </mc:Choice>
        </mc:AlternateContent>
        <mc:AlternateContent xmlns:mc="http://schemas.openxmlformats.org/markup-compatibility/2006">
          <mc:Choice Requires="x14">
            <control shapeId="56672" r:id="rId9" name="List Box 1376">
              <controlPr defaultSize="0" autoLine="0" autoPict="0">
                <anchor moveWithCells="1">
                  <from>
                    <xdr:col>7</xdr:col>
                    <xdr:colOff>825500</xdr:colOff>
                    <xdr:row>14</xdr:row>
                    <xdr:rowOff>25400</xdr:rowOff>
                  </from>
                  <to>
                    <xdr:col>10</xdr:col>
                    <xdr:colOff>63500</xdr:colOff>
                    <xdr:row>22</xdr:row>
                    <xdr:rowOff>1244600</xdr:rowOff>
                  </to>
                </anchor>
              </controlPr>
            </control>
          </mc:Choice>
        </mc:AlternateContent>
        <mc:AlternateContent xmlns:mc="http://schemas.openxmlformats.org/markup-compatibility/2006">
          <mc:Choice Requires="x14">
            <control shapeId="56673" r:id="rId10" name="List Box 1377">
              <controlPr defaultSize="0" autoLine="0" autoPict="0">
                <anchor moveWithCells="1">
                  <from>
                    <xdr:col>10</xdr:col>
                    <xdr:colOff>76200</xdr:colOff>
                    <xdr:row>14</xdr:row>
                    <xdr:rowOff>25400</xdr:rowOff>
                  </from>
                  <to>
                    <xdr:col>12</xdr:col>
                    <xdr:colOff>177800</xdr:colOff>
                    <xdr:row>22</xdr:row>
                    <xdr:rowOff>1244600</xdr:rowOff>
                  </to>
                </anchor>
              </controlPr>
            </control>
          </mc:Choice>
        </mc:AlternateContent>
        <mc:AlternateContent xmlns:mc="http://schemas.openxmlformats.org/markup-compatibility/2006">
          <mc:Choice Requires="x14">
            <control shapeId="56674" r:id="rId11" name="List Box 1378">
              <controlPr defaultSize="0" autoLine="0" autoPict="0">
                <anchor moveWithCells="1">
                  <from>
                    <xdr:col>12</xdr:col>
                    <xdr:colOff>215900</xdr:colOff>
                    <xdr:row>13</xdr:row>
                    <xdr:rowOff>215900</xdr:rowOff>
                  </from>
                  <to>
                    <xdr:col>14</xdr:col>
                    <xdr:colOff>292100</xdr:colOff>
                    <xdr:row>22</xdr:row>
                    <xdr:rowOff>1219200</xdr:rowOff>
                  </to>
                </anchor>
              </controlPr>
            </control>
          </mc:Choice>
        </mc:AlternateContent>
        <mc:AlternateContent xmlns:mc="http://schemas.openxmlformats.org/markup-compatibility/2006">
          <mc:Choice Requires="x14">
            <control shapeId="56676" r:id="rId12" name="List Box 1380">
              <controlPr defaultSize="0" autoLine="0" autoPict="0">
                <anchor moveWithCells="1">
                  <from>
                    <xdr:col>14</xdr:col>
                    <xdr:colOff>342900</xdr:colOff>
                    <xdr:row>14</xdr:row>
                    <xdr:rowOff>0</xdr:rowOff>
                  </from>
                  <to>
                    <xdr:col>16</xdr:col>
                    <xdr:colOff>444500</xdr:colOff>
                    <xdr:row>22</xdr:row>
                    <xdr:rowOff>1244600</xdr:rowOff>
                  </to>
                </anchor>
              </controlPr>
            </control>
          </mc:Choice>
        </mc:AlternateContent>
        <mc:AlternateContent xmlns:mc="http://schemas.openxmlformats.org/markup-compatibility/2006">
          <mc:Choice Requires="x14">
            <control shapeId="56677" r:id="rId13" name="List Box 1381">
              <controlPr defaultSize="0" autoLine="0" autoPict="0">
                <anchor moveWithCells="1">
                  <from>
                    <xdr:col>16</xdr:col>
                    <xdr:colOff>520700</xdr:colOff>
                    <xdr:row>14</xdr:row>
                    <xdr:rowOff>25400</xdr:rowOff>
                  </from>
                  <to>
                    <xdr:col>19</xdr:col>
                    <xdr:colOff>101600</xdr:colOff>
                    <xdr:row>22</xdr:row>
                    <xdr:rowOff>1257300</xdr:rowOff>
                  </to>
                </anchor>
              </controlPr>
            </control>
          </mc:Choice>
        </mc:AlternateContent>
        <mc:AlternateContent xmlns:mc="http://schemas.openxmlformats.org/markup-compatibility/2006">
          <mc:Choice Requires="x14">
            <control shapeId="56678" r:id="rId14" name="List Box 1382">
              <controlPr defaultSize="0" autoLine="0" autoPict="0">
                <anchor moveWithCells="1">
                  <from>
                    <xdr:col>19</xdr:col>
                    <xdr:colOff>101600</xdr:colOff>
                    <xdr:row>14</xdr:row>
                    <xdr:rowOff>25400</xdr:rowOff>
                  </from>
                  <to>
                    <xdr:col>21</xdr:col>
                    <xdr:colOff>101600</xdr:colOff>
                    <xdr:row>22</xdr:row>
                    <xdr:rowOff>1206500</xdr:rowOff>
                  </to>
                </anchor>
              </controlPr>
            </control>
          </mc:Choice>
        </mc:AlternateContent>
        <mc:AlternateContent xmlns:mc="http://schemas.openxmlformats.org/markup-compatibility/2006">
          <mc:Choice Requires="x14">
            <control shapeId="56837" r:id="rId15" name="List Box 1541">
              <controlPr defaultSize="0" autoLine="0" autoPict="0">
                <anchor moveWithCells="1">
                  <from>
                    <xdr:col>21</xdr:col>
                    <xdr:colOff>215900</xdr:colOff>
                    <xdr:row>14</xdr:row>
                    <xdr:rowOff>25400</xdr:rowOff>
                  </from>
                  <to>
                    <xdr:col>23</xdr:col>
                    <xdr:colOff>215900</xdr:colOff>
                    <xdr:row>22</xdr:row>
                    <xdr:rowOff>1320800</xdr:rowOff>
                  </to>
                </anchor>
              </controlPr>
            </control>
          </mc:Choice>
        </mc:AlternateContent>
        <mc:AlternateContent xmlns:mc="http://schemas.openxmlformats.org/markup-compatibility/2006">
          <mc:Choice Requires="x14">
            <control shapeId="56839" r:id="rId16" name="List Box 1543">
              <controlPr defaultSize="0" autoLine="0" autoPict="0">
                <anchor moveWithCells="1">
                  <from>
                    <xdr:col>23</xdr:col>
                    <xdr:colOff>254000</xdr:colOff>
                    <xdr:row>14</xdr:row>
                    <xdr:rowOff>25400</xdr:rowOff>
                  </from>
                  <to>
                    <xdr:col>25</xdr:col>
                    <xdr:colOff>266700</xdr:colOff>
                    <xdr:row>22</xdr:row>
                    <xdr:rowOff>1282700</xdr:rowOff>
                  </to>
                </anchor>
              </controlPr>
            </control>
          </mc:Choice>
        </mc:AlternateContent>
        <mc:AlternateContent xmlns:mc="http://schemas.openxmlformats.org/markup-compatibility/2006">
          <mc:Choice Requires="x14">
            <control shapeId="56840" r:id="rId17" name="List Box 1544">
              <controlPr defaultSize="0" autoLine="0" autoPict="0">
                <anchor moveWithCells="1">
                  <from>
                    <xdr:col>25</xdr:col>
                    <xdr:colOff>292100</xdr:colOff>
                    <xdr:row>14</xdr:row>
                    <xdr:rowOff>25400</xdr:rowOff>
                  </from>
                  <to>
                    <xdr:col>27</xdr:col>
                    <xdr:colOff>342900</xdr:colOff>
                    <xdr:row>22</xdr:row>
                    <xdr:rowOff>1282700</xdr:rowOff>
                  </to>
                </anchor>
              </controlPr>
            </control>
          </mc:Choice>
        </mc:AlternateContent>
        <mc:AlternateContent xmlns:mc="http://schemas.openxmlformats.org/markup-compatibility/2006">
          <mc:Choice Requires="x14">
            <control shapeId="56841" r:id="rId18" name="List Box 1545">
              <controlPr defaultSize="0" autoLine="0" autoPict="0">
                <anchor moveWithCells="1">
                  <from>
                    <xdr:col>27</xdr:col>
                    <xdr:colOff>406400</xdr:colOff>
                    <xdr:row>14</xdr:row>
                    <xdr:rowOff>63500</xdr:rowOff>
                  </from>
                  <to>
                    <xdr:col>29</xdr:col>
                    <xdr:colOff>342900</xdr:colOff>
                    <xdr:row>22</xdr:row>
                    <xdr:rowOff>1282700</xdr:rowOff>
                  </to>
                </anchor>
              </controlPr>
            </control>
          </mc:Choice>
        </mc:AlternateContent>
        <mc:AlternateContent xmlns:mc="http://schemas.openxmlformats.org/markup-compatibility/2006">
          <mc:Choice Requires="x14">
            <control shapeId="56842" r:id="rId19" name="List Box 1546">
              <controlPr defaultSize="0" autoLine="0" autoPict="0">
                <anchor moveWithCells="1">
                  <from>
                    <xdr:col>29</xdr:col>
                    <xdr:colOff>368300</xdr:colOff>
                    <xdr:row>13</xdr:row>
                    <xdr:rowOff>177800</xdr:rowOff>
                  </from>
                  <to>
                    <xdr:col>32</xdr:col>
                    <xdr:colOff>25400</xdr:colOff>
                    <xdr:row>22</xdr:row>
                    <xdr:rowOff>1206500</xdr:rowOff>
                  </to>
                </anchor>
              </controlPr>
            </control>
          </mc:Choice>
        </mc:AlternateContent>
        <mc:AlternateContent xmlns:mc="http://schemas.openxmlformats.org/markup-compatibility/2006">
          <mc:Choice Requires="x14">
            <control shapeId="56843" r:id="rId20" name="List Box 1547">
              <controlPr defaultSize="0" autoLine="0" autoPict="0">
                <anchor moveWithCells="1">
                  <from>
                    <xdr:col>32</xdr:col>
                    <xdr:colOff>63500</xdr:colOff>
                    <xdr:row>14</xdr:row>
                    <xdr:rowOff>25400</xdr:rowOff>
                  </from>
                  <to>
                    <xdr:col>33</xdr:col>
                    <xdr:colOff>368300</xdr:colOff>
                    <xdr:row>22</xdr:row>
                    <xdr:rowOff>1206500</xdr:rowOff>
                  </to>
                </anchor>
              </controlPr>
            </control>
          </mc:Choice>
        </mc:AlternateContent>
        <mc:AlternateContent xmlns:mc="http://schemas.openxmlformats.org/markup-compatibility/2006">
          <mc:Choice Requires="x14">
            <control shapeId="56844" r:id="rId21" name="List Box 1548">
              <controlPr defaultSize="0" autoLine="0" autoPict="0">
                <anchor moveWithCells="1">
                  <from>
                    <xdr:col>33</xdr:col>
                    <xdr:colOff>482600</xdr:colOff>
                    <xdr:row>14</xdr:row>
                    <xdr:rowOff>25400</xdr:rowOff>
                  </from>
                  <to>
                    <xdr:col>35</xdr:col>
                    <xdr:colOff>177800</xdr:colOff>
                    <xdr:row>22</xdr:row>
                    <xdr:rowOff>1130300</xdr:rowOff>
                  </to>
                </anchor>
              </controlPr>
            </control>
          </mc:Choice>
        </mc:AlternateContent>
        <mc:AlternateContent xmlns:mc="http://schemas.openxmlformats.org/markup-compatibility/2006">
          <mc:Choice Requires="x14">
            <control shapeId="56845" r:id="rId22" name="List Box 1549">
              <controlPr defaultSize="0" autoLine="0" autoPict="0">
                <anchor moveWithCells="1">
                  <from>
                    <xdr:col>35</xdr:col>
                    <xdr:colOff>266700</xdr:colOff>
                    <xdr:row>14</xdr:row>
                    <xdr:rowOff>25400</xdr:rowOff>
                  </from>
                  <to>
                    <xdr:col>36</xdr:col>
                    <xdr:colOff>571500</xdr:colOff>
                    <xdr:row>22</xdr:row>
                    <xdr:rowOff>1168400</xdr:rowOff>
                  </to>
                </anchor>
              </controlPr>
            </control>
          </mc:Choice>
        </mc:AlternateContent>
        <mc:AlternateContent xmlns:mc="http://schemas.openxmlformats.org/markup-compatibility/2006">
          <mc:Choice Requires="x14">
            <control shapeId="56846" r:id="rId23" name="List Box 1550">
              <controlPr defaultSize="0" autoLine="0" autoPict="0">
                <anchor moveWithCells="1">
                  <from>
                    <xdr:col>36</xdr:col>
                    <xdr:colOff>609600</xdr:colOff>
                    <xdr:row>13</xdr:row>
                    <xdr:rowOff>215900</xdr:rowOff>
                  </from>
                  <to>
                    <xdr:col>39</xdr:col>
                    <xdr:colOff>114300</xdr:colOff>
                    <xdr:row>22</xdr:row>
                    <xdr:rowOff>1219200</xdr:rowOff>
                  </to>
                </anchor>
              </controlPr>
            </control>
          </mc:Choice>
        </mc:AlternateContent>
        <mc:AlternateContent xmlns:mc="http://schemas.openxmlformats.org/markup-compatibility/2006">
          <mc:Choice Requires="x14">
            <control shapeId="56847" r:id="rId24" name="List Box 1551">
              <controlPr defaultSize="0" autoLine="0" autoPict="0">
                <anchor moveWithCells="1">
                  <from>
                    <xdr:col>40</xdr:col>
                    <xdr:colOff>38100</xdr:colOff>
                    <xdr:row>13</xdr:row>
                    <xdr:rowOff>177800</xdr:rowOff>
                  </from>
                  <to>
                    <xdr:col>42</xdr:col>
                    <xdr:colOff>177800</xdr:colOff>
                    <xdr:row>22</xdr:row>
                    <xdr:rowOff>1244600</xdr:rowOff>
                  </to>
                </anchor>
              </controlPr>
            </control>
          </mc:Choice>
        </mc:AlternateContent>
        <mc:AlternateContent xmlns:mc="http://schemas.openxmlformats.org/markup-compatibility/2006">
          <mc:Choice Requires="x14">
            <control shapeId="56859" r:id="rId25" name="List Box 1563">
              <controlPr defaultSize="0" autoLine="0" autoPict="0">
                <anchor moveWithCells="1">
                  <from>
                    <xdr:col>2</xdr:col>
                    <xdr:colOff>0</xdr:colOff>
                    <xdr:row>44</xdr:row>
                    <xdr:rowOff>139700</xdr:rowOff>
                  </from>
                  <to>
                    <xdr:col>3</xdr:col>
                    <xdr:colOff>723900</xdr:colOff>
                    <xdr:row>47</xdr:row>
                    <xdr:rowOff>0</xdr:rowOff>
                  </to>
                </anchor>
              </controlPr>
            </control>
          </mc:Choice>
        </mc:AlternateContent>
        <mc:AlternateContent xmlns:mc="http://schemas.openxmlformats.org/markup-compatibility/2006">
          <mc:Choice Requires="x14">
            <control shapeId="56658" r:id="rId26" name="List Box 1362">
              <controlPr defaultSize="0" autoLine="0" autoPict="0">
                <anchor moveWithCells="1">
                  <from>
                    <xdr:col>2</xdr:col>
                    <xdr:colOff>101600</xdr:colOff>
                    <xdr:row>2</xdr:row>
                    <xdr:rowOff>63500</xdr:rowOff>
                  </from>
                  <to>
                    <xdr:col>3</xdr:col>
                    <xdr:colOff>939800</xdr:colOff>
                    <xdr:row>12</xdr:row>
                    <xdr:rowOff>0</xdr:rowOff>
                  </to>
                </anchor>
              </controlPr>
            </control>
          </mc:Choice>
        </mc:AlternateContent>
        <mc:AlternateContent xmlns:mc="http://schemas.openxmlformats.org/markup-compatibility/2006">
          <mc:Choice Requires="x14">
            <control shapeId="56659" r:id="rId27" name="List Box 1363">
              <controlPr defaultSize="0" autoLine="0" autoPict="0" altText="Score B_x000a_">
                <anchor moveWithCells="1">
                  <from>
                    <xdr:col>4</xdr:col>
                    <xdr:colOff>215900</xdr:colOff>
                    <xdr:row>2</xdr:row>
                    <xdr:rowOff>63500</xdr:rowOff>
                  </from>
                  <to>
                    <xdr:col>5</xdr:col>
                    <xdr:colOff>901700</xdr:colOff>
                    <xdr:row>12</xdr:row>
                    <xdr:rowOff>25400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AR1847"/>
  <sheetViews>
    <sheetView workbookViewId="0">
      <pane xSplit="1" ySplit="2" topLeftCell="B1595" activePane="bottomRight" state="frozen"/>
      <selection pane="topRight" activeCell="B1" sqref="B1"/>
      <selection pane="bottomLeft" activeCell="A3" sqref="A3"/>
      <selection pane="bottomRight" activeCell="U3" sqref="B3:U102"/>
    </sheetView>
  </sheetViews>
  <sheetFormatPr baseColWidth="10" defaultColWidth="8.6640625" defaultRowHeight="13" x14ac:dyDescent="0.15"/>
  <sheetData>
    <row r="1" spans="1:22" x14ac:dyDescent="0.15">
      <c r="B1" t="s">
        <v>145</v>
      </c>
    </row>
    <row r="2" spans="1:22" x14ac:dyDescent="0.15">
      <c r="A2" t="s">
        <v>133</v>
      </c>
      <c r="B2" t="s">
        <v>134</v>
      </c>
      <c r="C2" t="s">
        <v>135</v>
      </c>
      <c r="D2" t="s">
        <v>136</v>
      </c>
      <c r="E2" t="s">
        <v>137</v>
      </c>
      <c r="F2" t="s">
        <v>138</v>
      </c>
      <c r="G2" t="s">
        <v>139</v>
      </c>
      <c r="H2" t="s">
        <v>140</v>
      </c>
      <c r="I2" t="s">
        <v>141</v>
      </c>
      <c r="J2" t="s">
        <v>142</v>
      </c>
      <c r="K2" t="s">
        <v>143</v>
      </c>
      <c r="L2" t="s">
        <v>279</v>
      </c>
      <c r="M2" t="s">
        <v>280</v>
      </c>
      <c r="N2" t="s">
        <v>281</v>
      </c>
      <c r="O2" t="s">
        <v>282</v>
      </c>
      <c r="P2" t="s">
        <v>283</v>
      </c>
      <c r="Q2" t="s">
        <v>284</v>
      </c>
      <c r="R2" t="s">
        <v>285</v>
      </c>
      <c r="S2" t="s">
        <v>286</v>
      </c>
      <c r="T2" t="s">
        <v>287</v>
      </c>
      <c r="U2" t="s">
        <v>288</v>
      </c>
    </row>
    <row r="3" spans="1:22" x14ac:dyDescent="0.15">
      <c r="A3" t="str">
        <f>'Create Composites'!A4</f>
        <v>Similarities</v>
      </c>
      <c r="B3" s="10" t="b">
        <v>1</v>
      </c>
      <c r="C3" s="10" t="b">
        <v>1</v>
      </c>
      <c r="D3" s="10" t="b">
        <v>0</v>
      </c>
      <c r="E3" s="10" t="b">
        <v>1</v>
      </c>
      <c r="F3" s="10" t="b">
        <v>0</v>
      </c>
      <c r="G3" s="10" t="b">
        <v>0</v>
      </c>
      <c r="H3" s="10" t="b">
        <v>0</v>
      </c>
      <c r="I3" s="10" t="b">
        <v>0</v>
      </c>
      <c r="J3" s="10" t="b">
        <v>0</v>
      </c>
      <c r="K3" s="10" t="b">
        <v>0</v>
      </c>
      <c r="L3" s="10" t="b">
        <v>0</v>
      </c>
      <c r="M3" s="10" t="b">
        <v>0</v>
      </c>
      <c r="N3" s="10" t="b">
        <v>0</v>
      </c>
      <c r="O3" s="10" t="b">
        <v>0</v>
      </c>
      <c r="P3" s="10" t="b">
        <v>0</v>
      </c>
      <c r="Q3" s="10" t="b">
        <v>0</v>
      </c>
      <c r="R3" s="10" t="b">
        <v>1</v>
      </c>
      <c r="S3" s="10" t="b">
        <v>0</v>
      </c>
      <c r="T3" s="10" t="b">
        <v>0</v>
      </c>
      <c r="U3" s="10" t="b">
        <v>0</v>
      </c>
      <c r="V3">
        <v>1</v>
      </c>
    </row>
    <row r="4" spans="1:22" x14ac:dyDescent="0.15">
      <c r="A4" t="str">
        <f>'Create Composites'!A5</f>
        <v>Vocabulary</v>
      </c>
      <c r="B4" s="10" t="b">
        <v>1</v>
      </c>
      <c r="C4" s="10" t="b">
        <v>1</v>
      </c>
      <c r="D4" s="10" t="b">
        <v>0</v>
      </c>
      <c r="E4" s="10" t="b">
        <v>1</v>
      </c>
      <c r="F4" s="10" t="b">
        <v>0</v>
      </c>
      <c r="G4" s="10" t="b">
        <v>0</v>
      </c>
      <c r="H4" s="10" t="b">
        <v>0</v>
      </c>
      <c r="I4" s="10" t="b">
        <v>0</v>
      </c>
      <c r="J4" s="10" t="b">
        <v>0</v>
      </c>
      <c r="K4" s="10" t="b">
        <v>0</v>
      </c>
      <c r="L4" s="10" t="b">
        <v>0</v>
      </c>
      <c r="M4" s="10" t="b">
        <v>0</v>
      </c>
      <c r="N4" s="10" t="b">
        <v>0</v>
      </c>
      <c r="O4" s="10" t="b">
        <v>0</v>
      </c>
      <c r="P4" s="10" t="b">
        <v>0</v>
      </c>
      <c r="Q4" s="10" t="b">
        <v>0</v>
      </c>
      <c r="R4" s="10" t="b">
        <v>1</v>
      </c>
      <c r="S4" s="10" t="b">
        <v>0</v>
      </c>
      <c r="T4" s="10" t="b">
        <v>0</v>
      </c>
      <c r="U4" s="10" t="b">
        <v>0</v>
      </c>
      <c r="V4">
        <v>2</v>
      </c>
    </row>
    <row r="5" spans="1:22" x14ac:dyDescent="0.15">
      <c r="A5" t="str">
        <f>'Create Composites'!A6</f>
        <v>Information</v>
      </c>
      <c r="B5" s="10" t="b">
        <v>1</v>
      </c>
      <c r="C5" s="10" t="b">
        <v>1</v>
      </c>
      <c r="D5" s="10" t="b">
        <v>0</v>
      </c>
      <c r="E5" s="10" t="b">
        <v>1</v>
      </c>
      <c r="F5" s="10" t="b">
        <v>0</v>
      </c>
      <c r="G5" s="10" t="b">
        <v>0</v>
      </c>
      <c r="H5" s="10" t="b">
        <v>0</v>
      </c>
      <c r="I5" s="10" t="b">
        <v>0</v>
      </c>
      <c r="J5" s="10" t="b">
        <v>0</v>
      </c>
      <c r="K5" s="10" t="b">
        <v>0</v>
      </c>
      <c r="L5" s="10" t="b">
        <v>0</v>
      </c>
      <c r="M5" s="10" t="b">
        <v>0</v>
      </c>
      <c r="N5" s="10" t="b">
        <v>0</v>
      </c>
      <c r="O5" s="10" t="b">
        <v>0</v>
      </c>
      <c r="P5" s="10" t="b">
        <v>0</v>
      </c>
      <c r="Q5" s="10" t="b">
        <v>0</v>
      </c>
      <c r="R5" s="10" t="b">
        <v>1</v>
      </c>
      <c r="S5" s="10" t="b">
        <v>0</v>
      </c>
      <c r="T5" s="10" t="b">
        <v>0</v>
      </c>
      <c r="U5" s="10" t="b">
        <v>0</v>
      </c>
      <c r="V5">
        <v>3</v>
      </c>
    </row>
    <row r="6" spans="1:22" x14ac:dyDescent="0.15">
      <c r="A6" t="str">
        <f>'Create Composites'!A7</f>
        <v>Matrix Reasoning</v>
      </c>
      <c r="B6" s="10" t="b">
        <v>1</v>
      </c>
      <c r="C6" s="10" t="b">
        <v>0</v>
      </c>
      <c r="D6" s="10" t="b">
        <v>1</v>
      </c>
      <c r="E6" s="10" t="b">
        <v>0</v>
      </c>
      <c r="F6" s="10" t="b">
        <v>1</v>
      </c>
      <c r="G6" s="10" t="b">
        <v>0</v>
      </c>
      <c r="H6" s="10" t="b">
        <v>0</v>
      </c>
      <c r="I6" s="10" t="b">
        <v>0</v>
      </c>
      <c r="J6" s="10" t="b">
        <v>0</v>
      </c>
      <c r="K6" s="10" t="b">
        <v>0</v>
      </c>
      <c r="L6" s="10" t="b">
        <v>0</v>
      </c>
      <c r="M6" s="10" t="b">
        <v>0</v>
      </c>
      <c r="N6" s="10" t="b">
        <v>0</v>
      </c>
      <c r="O6" s="10" t="b">
        <v>0</v>
      </c>
      <c r="P6" s="10" t="b">
        <v>0</v>
      </c>
      <c r="Q6" s="10" t="b">
        <v>0</v>
      </c>
      <c r="R6" s="10" t="b">
        <v>1</v>
      </c>
      <c r="S6" s="10" t="b">
        <v>0</v>
      </c>
      <c r="T6" s="10" t="b">
        <v>0</v>
      </c>
      <c r="U6" s="10" t="b">
        <v>0</v>
      </c>
      <c r="V6">
        <v>4</v>
      </c>
    </row>
    <row r="7" spans="1:22" x14ac:dyDescent="0.15">
      <c r="A7" t="str">
        <f>'Create Composites'!A8</f>
        <v>Digit Span</v>
      </c>
      <c r="B7" s="10" t="b">
        <v>0</v>
      </c>
      <c r="C7" s="10" t="b">
        <v>0</v>
      </c>
      <c r="D7" s="10" t="b">
        <v>0</v>
      </c>
      <c r="E7" s="10" t="b">
        <v>0</v>
      </c>
      <c r="F7" s="10" t="b">
        <v>0</v>
      </c>
      <c r="G7" s="10" t="b">
        <v>1</v>
      </c>
      <c r="H7" s="10" t="b">
        <v>0</v>
      </c>
      <c r="I7" s="10" t="b">
        <v>1</v>
      </c>
      <c r="J7" s="10" t="b">
        <v>0</v>
      </c>
      <c r="K7" s="10" t="b">
        <v>1</v>
      </c>
      <c r="L7" s="10" t="b">
        <v>0</v>
      </c>
      <c r="M7" s="10" t="b">
        <v>1</v>
      </c>
      <c r="N7" s="10" t="b">
        <v>0</v>
      </c>
      <c r="O7" s="10" t="b">
        <v>0</v>
      </c>
      <c r="P7" s="10" t="b">
        <v>0</v>
      </c>
      <c r="Q7" s="10" t="b">
        <v>0</v>
      </c>
      <c r="R7" s="10" t="b">
        <v>1</v>
      </c>
      <c r="S7" s="10" t="b">
        <v>0</v>
      </c>
      <c r="T7" s="10" t="b">
        <v>0</v>
      </c>
      <c r="U7" s="10" t="b">
        <v>0</v>
      </c>
      <c r="V7">
        <v>5</v>
      </c>
    </row>
    <row r="8" spans="1:22" x14ac:dyDescent="0.15">
      <c r="A8" t="str">
        <f>'Create Composites'!A9</f>
        <v>Arithmetic</v>
      </c>
      <c r="B8" s="10" t="b">
        <v>0</v>
      </c>
      <c r="C8" s="10" t="b">
        <v>0</v>
      </c>
      <c r="D8" s="10" t="b">
        <v>0</v>
      </c>
      <c r="E8" s="10" t="b">
        <v>0</v>
      </c>
      <c r="F8" s="10" t="b">
        <v>0</v>
      </c>
      <c r="G8" s="10" t="b">
        <v>1</v>
      </c>
      <c r="H8" s="10" t="b">
        <v>0</v>
      </c>
      <c r="I8" s="10" t="b">
        <v>1</v>
      </c>
      <c r="J8" s="10" t="b">
        <v>0</v>
      </c>
      <c r="K8" s="10" t="b">
        <v>1</v>
      </c>
      <c r="L8" s="10" t="b">
        <v>0</v>
      </c>
      <c r="M8" s="10" t="b">
        <v>1</v>
      </c>
      <c r="N8" s="10" t="b">
        <v>0</v>
      </c>
      <c r="O8" s="10" t="b">
        <v>0</v>
      </c>
      <c r="P8" s="10" t="b">
        <v>0</v>
      </c>
      <c r="Q8" s="10" t="b">
        <v>0</v>
      </c>
      <c r="R8" s="10" t="b">
        <v>1</v>
      </c>
      <c r="S8" s="10" t="b">
        <v>0</v>
      </c>
      <c r="T8" s="10" t="b">
        <v>0</v>
      </c>
      <c r="U8" s="10" t="b">
        <v>0</v>
      </c>
      <c r="V8">
        <v>6</v>
      </c>
    </row>
    <row r="9" spans="1:22" x14ac:dyDescent="0.15">
      <c r="A9" t="str">
        <f>'Create Composites'!A10</f>
        <v>Block Design</v>
      </c>
      <c r="B9" s="10" t="b">
        <v>1</v>
      </c>
      <c r="C9" s="10" t="b">
        <v>0</v>
      </c>
      <c r="D9" s="10" t="b">
        <v>1</v>
      </c>
      <c r="E9" s="10" t="b">
        <v>0</v>
      </c>
      <c r="F9" s="10" t="b">
        <v>1</v>
      </c>
      <c r="G9" s="10" t="b">
        <v>0</v>
      </c>
      <c r="H9" s="10" t="b">
        <v>0</v>
      </c>
      <c r="I9" s="10" t="b">
        <v>0</v>
      </c>
      <c r="J9" s="10" t="b">
        <v>0</v>
      </c>
      <c r="K9" s="10" t="b">
        <v>0</v>
      </c>
      <c r="L9" s="10" t="b">
        <v>0</v>
      </c>
      <c r="M9" s="10" t="b">
        <v>0</v>
      </c>
      <c r="N9" s="10" t="b">
        <v>0</v>
      </c>
      <c r="O9" s="10" t="b">
        <v>0</v>
      </c>
      <c r="P9" s="10" t="b">
        <v>0</v>
      </c>
      <c r="Q9" s="10" t="b">
        <v>0</v>
      </c>
      <c r="R9" s="10" t="b">
        <v>1</v>
      </c>
      <c r="S9" s="10" t="b">
        <v>0</v>
      </c>
      <c r="T9" s="10" t="b">
        <v>0</v>
      </c>
      <c r="U9" s="10" t="b">
        <v>0</v>
      </c>
      <c r="V9">
        <v>7</v>
      </c>
    </row>
    <row r="10" spans="1:22" x14ac:dyDescent="0.15">
      <c r="A10" t="str">
        <f>'Create Composites'!A11</f>
        <v>Visual Puzzles</v>
      </c>
      <c r="B10" s="10" t="b">
        <v>1</v>
      </c>
      <c r="C10" s="10" t="b">
        <v>0</v>
      </c>
      <c r="D10" s="10" t="b">
        <v>1</v>
      </c>
      <c r="E10" s="10" t="b">
        <v>0</v>
      </c>
      <c r="F10" s="10" t="b">
        <v>1</v>
      </c>
      <c r="G10" s="10" t="b">
        <v>0</v>
      </c>
      <c r="H10" s="10" t="b">
        <v>0</v>
      </c>
      <c r="I10" s="10" t="b">
        <v>0</v>
      </c>
      <c r="J10" s="10" t="b">
        <v>0</v>
      </c>
      <c r="K10" s="10" t="b">
        <v>0</v>
      </c>
      <c r="L10" s="10" t="b">
        <v>0</v>
      </c>
      <c r="M10" s="10" t="b">
        <v>0</v>
      </c>
      <c r="N10" s="10" t="b">
        <v>0</v>
      </c>
      <c r="O10" s="10" t="b">
        <v>0</v>
      </c>
      <c r="P10" s="10" t="b">
        <v>0</v>
      </c>
      <c r="Q10" s="10" t="b">
        <v>0</v>
      </c>
      <c r="R10" s="10" t="b">
        <v>1</v>
      </c>
      <c r="S10" s="10" t="b">
        <v>0</v>
      </c>
      <c r="T10" s="10" t="b">
        <v>0</v>
      </c>
      <c r="U10" s="10" t="b">
        <v>0</v>
      </c>
      <c r="V10">
        <v>8</v>
      </c>
    </row>
    <row r="11" spans="1:22" x14ac:dyDescent="0.15">
      <c r="A11" t="str">
        <f>'Create Composites'!A12</f>
        <v>Symbol Search</v>
      </c>
      <c r="B11" s="10" t="b">
        <v>0</v>
      </c>
      <c r="C11" s="10" t="b">
        <v>0</v>
      </c>
      <c r="D11" s="10" t="b">
        <v>0</v>
      </c>
      <c r="E11" s="10" t="b">
        <v>1</v>
      </c>
      <c r="F11" s="10" t="b">
        <v>0</v>
      </c>
      <c r="G11" s="10" t="b">
        <v>1</v>
      </c>
      <c r="H11" s="10" t="b">
        <v>0</v>
      </c>
      <c r="I11" s="10" t="b">
        <v>1</v>
      </c>
      <c r="J11" s="10" t="b">
        <v>1</v>
      </c>
      <c r="K11" s="10" t="b">
        <v>0</v>
      </c>
      <c r="L11" s="10" t="b">
        <v>0</v>
      </c>
      <c r="M11" s="10" t="b">
        <v>0</v>
      </c>
      <c r="N11" s="10" t="b">
        <v>1</v>
      </c>
      <c r="O11" s="10" t="b">
        <v>0</v>
      </c>
      <c r="P11" s="10" t="b">
        <v>0</v>
      </c>
      <c r="Q11" s="10" t="b">
        <v>0</v>
      </c>
      <c r="R11" s="10" t="b">
        <v>1</v>
      </c>
      <c r="S11" s="10" t="b">
        <v>0</v>
      </c>
      <c r="T11" s="10" t="b">
        <v>0</v>
      </c>
      <c r="U11" s="10" t="b">
        <v>0</v>
      </c>
      <c r="V11">
        <v>9</v>
      </c>
    </row>
    <row r="12" spans="1:22" x14ac:dyDescent="0.15">
      <c r="A12" t="str">
        <f>'Create Composites'!A13</f>
        <v>Coding</v>
      </c>
      <c r="B12" s="10" t="b">
        <v>0</v>
      </c>
      <c r="C12" s="10" t="b">
        <v>0</v>
      </c>
      <c r="D12" s="10" t="b">
        <v>0</v>
      </c>
      <c r="E12" s="10" t="b">
        <v>0</v>
      </c>
      <c r="F12" s="10" t="b">
        <v>0</v>
      </c>
      <c r="G12" s="10" t="b">
        <v>1</v>
      </c>
      <c r="H12" s="10" t="b">
        <v>0</v>
      </c>
      <c r="I12" s="10" t="b">
        <v>1</v>
      </c>
      <c r="J12" s="10" t="b">
        <v>1</v>
      </c>
      <c r="K12" s="10" t="b">
        <v>0</v>
      </c>
      <c r="L12" s="10" t="b">
        <v>0</v>
      </c>
      <c r="M12" s="10" t="b">
        <v>0</v>
      </c>
      <c r="N12" s="10" t="b">
        <v>1</v>
      </c>
      <c r="O12" s="10" t="b">
        <v>0</v>
      </c>
      <c r="P12" s="10" t="b">
        <v>0</v>
      </c>
      <c r="Q12" s="10" t="b">
        <v>0</v>
      </c>
      <c r="R12" s="10" t="b">
        <v>1</v>
      </c>
      <c r="S12" s="10" t="b">
        <v>0</v>
      </c>
      <c r="T12" s="10" t="b">
        <v>0</v>
      </c>
      <c r="U12" s="10" t="b">
        <v>0</v>
      </c>
      <c r="V12">
        <v>10</v>
      </c>
    </row>
    <row r="13" spans="1:22" x14ac:dyDescent="0.15">
      <c r="A13" t="str">
        <f>'Create Composites'!A14</f>
        <v>NAB Categories</v>
      </c>
      <c r="B13" s="10" t="b">
        <v>0</v>
      </c>
      <c r="C13" s="10" t="b">
        <v>0</v>
      </c>
      <c r="D13" s="10" t="b">
        <v>0</v>
      </c>
      <c r="E13" s="10" t="b">
        <v>0</v>
      </c>
      <c r="F13" s="10" t="b">
        <v>0</v>
      </c>
      <c r="G13" s="10" t="b">
        <v>1</v>
      </c>
      <c r="H13" s="10" t="b">
        <v>0</v>
      </c>
      <c r="I13" s="10" t="b">
        <v>0</v>
      </c>
      <c r="J13" s="10" t="b">
        <v>0</v>
      </c>
      <c r="K13" s="10" t="b">
        <v>0</v>
      </c>
      <c r="L13" s="10" t="b">
        <v>0</v>
      </c>
      <c r="M13" s="10" t="b">
        <v>0</v>
      </c>
      <c r="N13" s="10" t="b">
        <v>0</v>
      </c>
      <c r="O13" s="10" t="b">
        <v>0</v>
      </c>
      <c r="P13" s="10" t="b">
        <v>0</v>
      </c>
      <c r="Q13" s="10" t="b">
        <v>0</v>
      </c>
      <c r="R13" s="10" t="b">
        <v>1</v>
      </c>
      <c r="S13" s="10" t="b">
        <v>0</v>
      </c>
      <c r="T13" s="10" t="b">
        <v>0</v>
      </c>
      <c r="U13" s="10" t="b">
        <v>0</v>
      </c>
      <c r="V13">
        <v>11</v>
      </c>
    </row>
    <row r="14" spans="1:22" x14ac:dyDescent="0.15">
      <c r="A14" t="str">
        <f>'Create Composites'!A15</f>
        <v>NAB Judgment</v>
      </c>
      <c r="B14" s="10" t="b">
        <v>0</v>
      </c>
      <c r="C14" s="10" t="b">
        <v>0</v>
      </c>
      <c r="D14" s="10" t="b">
        <v>0</v>
      </c>
      <c r="E14" s="10" t="b">
        <v>0</v>
      </c>
      <c r="F14" s="10" t="b">
        <v>0</v>
      </c>
      <c r="G14" s="10" t="b">
        <v>1</v>
      </c>
      <c r="H14" s="10" t="b">
        <v>0</v>
      </c>
      <c r="I14" s="10" t="b">
        <v>0</v>
      </c>
      <c r="J14" s="10" t="b">
        <v>0</v>
      </c>
      <c r="K14" s="10" t="b">
        <v>0</v>
      </c>
      <c r="L14" s="10" t="b">
        <v>0</v>
      </c>
      <c r="M14" s="10" t="b">
        <v>0</v>
      </c>
      <c r="N14" s="10" t="b">
        <v>0</v>
      </c>
      <c r="O14" s="10" t="b">
        <v>0</v>
      </c>
      <c r="P14" s="10" t="b">
        <v>0</v>
      </c>
      <c r="Q14" s="10" t="b">
        <v>0</v>
      </c>
      <c r="R14" s="10" t="b">
        <v>1</v>
      </c>
      <c r="S14" s="10" t="b">
        <v>0</v>
      </c>
      <c r="T14" s="10" t="b">
        <v>0</v>
      </c>
      <c r="U14" s="10" t="b">
        <v>0</v>
      </c>
      <c r="V14">
        <v>12</v>
      </c>
    </row>
    <row r="15" spans="1:22" x14ac:dyDescent="0.15">
      <c r="A15" t="str">
        <f>'Create Composites'!A16</f>
        <v>NAB Mazes</v>
      </c>
      <c r="B15" s="10" t="b">
        <v>0</v>
      </c>
      <c r="C15" s="10" t="b">
        <v>0</v>
      </c>
      <c r="D15" s="10" t="b">
        <v>0</v>
      </c>
      <c r="E15" s="10" t="b">
        <v>0</v>
      </c>
      <c r="F15" s="10" t="b">
        <v>0</v>
      </c>
      <c r="G15" s="10" t="b">
        <v>1</v>
      </c>
      <c r="H15" s="10" t="b">
        <v>0</v>
      </c>
      <c r="I15" s="10" t="b">
        <v>0</v>
      </c>
      <c r="J15" s="10" t="b">
        <v>1</v>
      </c>
      <c r="K15" s="10" t="b">
        <v>0</v>
      </c>
      <c r="L15" s="10" t="b">
        <v>0</v>
      </c>
      <c r="M15" s="10" t="b">
        <v>0</v>
      </c>
      <c r="N15" s="10" t="b">
        <v>0</v>
      </c>
      <c r="O15" s="10" t="b">
        <v>0</v>
      </c>
      <c r="P15" s="10" t="b">
        <v>0</v>
      </c>
      <c r="Q15" s="10" t="b">
        <v>1</v>
      </c>
      <c r="R15" s="10" t="b">
        <v>1</v>
      </c>
      <c r="S15" s="10" t="b">
        <v>0</v>
      </c>
      <c r="T15" s="10" t="b">
        <v>0</v>
      </c>
      <c r="U15" s="10" t="b">
        <v>0</v>
      </c>
      <c r="V15">
        <v>13</v>
      </c>
    </row>
    <row r="16" spans="1:22" x14ac:dyDescent="0.15">
      <c r="A16" t="str">
        <f>'Create Composites'!A17</f>
        <v>NAB Word Generation</v>
      </c>
      <c r="B16" s="10" t="b">
        <v>0</v>
      </c>
      <c r="C16" s="10" t="b">
        <v>0</v>
      </c>
      <c r="D16" s="10" t="b">
        <v>0</v>
      </c>
      <c r="E16" s="10" t="b">
        <v>1</v>
      </c>
      <c r="F16" s="10" t="b">
        <v>0</v>
      </c>
      <c r="G16" s="10" t="b">
        <v>1</v>
      </c>
      <c r="H16" s="10" t="b">
        <v>0</v>
      </c>
      <c r="I16" s="10" t="b">
        <v>0</v>
      </c>
      <c r="J16" s="10" t="b">
        <v>0</v>
      </c>
      <c r="K16" s="10" t="b">
        <v>0</v>
      </c>
      <c r="L16" s="10" t="b">
        <v>0</v>
      </c>
      <c r="M16" s="10" t="b">
        <v>0</v>
      </c>
      <c r="N16" s="10" t="b">
        <v>1</v>
      </c>
      <c r="O16" s="10" t="b">
        <v>0</v>
      </c>
      <c r="P16" s="10" t="b">
        <v>0</v>
      </c>
      <c r="Q16" s="10" t="b">
        <v>0</v>
      </c>
      <c r="R16" s="10" t="b">
        <v>1</v>
      </c>
      <c r="S16" s="10" t="b">
        <v>0</v>
      </c>
      <c r="T16" s="10" t="b">
        <v>0</v>
      </c>
      <c r="U16" s="10" t="b">
        <v>0</v>
      </c>
      <c r="V16">
        <v>14</v>
      </c>
    </row>
    <row r="17" spans="1:22" x14ac:dyDescent="0.15">
      <c r="A17" t="str">
        <f>'Create Composites'!A18</f>
        <v>Digits Forward</v>
      </c>
      <c r="B17" s="10" t="b">
        <v>0</v>
      </c>
      <c r="C17" s="10" t="b">
        <v>0</v>
      </c>
      <c r="D17" s="10" t="b">
        <v>0</v>
      </c>
      <c r="E17" s="10" t="b">
        <v>0</v>
      </c>
      <c r="F17" s="10" t="b">
        <v>0</v>
      </c>
      <c r="G17" s="10" t="b">
        <v>1</v>
      </c>
      <c r="H17" s="10" t="b">
        <v>0</v>
      </c>
      <c r="I17" s="10" t="b">
        <v>1</v>
      </c>
      <c r="J17" s="10" t="b">
        <v>0</v>
      </c>
      <c r="K17" s="10" t="b">
        <v>1</v>
      </c>
      <c r="L17" s="10" t="b">
        <v>1</v>
      </c>
      <c r="M17" s="10" t="b">
        <v>1</v>
      </c>
      <c r="N17" s="10" t="b">
        <v>0</v>
      </c>
      <c r="O17" s="10" t="b">
        <v>0</v>
      </c>
      <c r="P17" s="10" t="b">
        <v>0</v>
      </c>
      <c r="Q17" s="10" t="b">
        <v>0</v>
      </c>
      <c r="R17" s="10" t="b">
        <v>1</v>
      </c>
      <c r="S17" s="10" t="b">
        <v>0</v>
      </c>
      <c r="T17" s="10" t="b">
        <v>0</v>
      </c>
      <c r="U17" s="10" t="b">
        <v>0</v>
      </c>
      <c r="V17">
        <v>15</v>
      </c>
    </row>
    <row r="18" spans="1:22" x14ac:dyDescent="0.15">
      <c r="A18" t="str">
        <f>'Create Composites'!A19</f>
        <v>Digits Backward</v>
      </c>
      <c r="B18" s="10" t="b">
        <v>0</v>
      </c>
      <c r="C18" s="10" t="b">
        <v>0</v>
      </c>
      <c r="D18" s="10" t="b">
        <v>0</v>
      </c>
      <c r="E18" s="10" t="b">
        <v>0</v>
      </c>
      <c r="F18" s="10" t="b">
        <v>0</v>
      </c>
      <c r="G18" s="10" t="b">
        <v>1</v>
      </c>
      <c r="H18" s="10" t="b">
        <v>0</v>
      </c>
      <c r="I18" s="10" t="b">
        <v>1</v>
      </c>
      <c r="J18" s="10" t="b">
        <v>0</v>
      </c>
      <c r="K18" s="10" t="b">
        <v>1</v>
      </c>
      <c r="L18" s="10" t="b">
        <v>0</v>
      </c>
      <c r="M18" s="10" t="b">
        <v>1</v>
      </c>
      <c r="N18" s="10" t="b">
        <v>0</v>
      </c>
      <c r="O18" s="10" t="b">
        <v>0</v>
      </c>
      <c r="P18" s="10" t="b">
        <v>0</v>
      </c>
      <c r="Q18" s="10" t="b">
        <v>0</v>
      </c>
      <c r="R18" s="10" t="b">
        <v>1</v>
      </c>
      <c r="S18" s="10" t="b">
        <v>0</v>
      </c>
      <c r="T18" s="10" t="b">
        <v>0</v>
      </c>
      <c r="U18" s="10" t="b">
        <v>0</v>
      </c>
      <c r="V18">
        <v>16</v>
      </c>
    </row>
    <row r="19" spans="1:22" x14ac:dyDescent="0.15">
      <c r="A19" t="str">
        <f>'Create Composites'!A20</f>
        <v>Numbers &amp; Letters Speed A</v>
      </c>
      <c r="B19" s="10" t="b">
        <v>0</v>
      </c>
      <c r="C19" s="10" t="b">
        <v>0</v>
      </c>
      <c r="D19" s="10" t="b">
        <v>0</v>
      </c>
      <c r="E19" s="10" t="b">
        <v>0</v>
      </c>
      <c r="F19" s="10" t="b">
        <v>0</v>
      </c>
      <c r="G19" s="10" t="b">
        <v>1</v>
      </c>
      <c r="H19" s="10" t="b">
        <v>0</v>
      </c>
      <c r="I19" s="10" t="b">
        <v>0</v>
      </c>
      <c r="J19" s="10" t="b">
        <v>1</v>
      </c>
      <c r="K19" s="10" t="b">
        <v>0</v>
      </c>
      <c r="L19" s="10" t="b">
        <v>0</v>
      </c>
      <c r="M19" s="10" t="b">
        <v>0</v>
      </c>
      <c r="N19" s="10" t="b">
        <v>0</v>
      </c>
      <c r="O19" s="10" t="b">
        <v>0</v>
      </c>
      <c r="P19" s="10" t="b">
        <v>0</v>
      </c>
      <c r="Q19" s="10" t="b">
        <v>0</v>
      </c>
      <c r="R19" s="10" t="b">
        <v>1</v>
      </c>
      <c r="S19" s="10" t="b">
        <v>0</v>
      </c>
      <c r="T19" s="10" t="b">
        <v>1</v>
      </c>
      <c r="U19" s="10" t="b">
        <v>0</v>
      </c>
      <c r="V19">
        <v>17</v>
      </c>
    </row>
    <row r="20" spans="1:22" x14ac:dyDescent="0.15">
      <c r="A20" t="str">
        <f>'Create Composites'!A21</f>
        <v>Numbers &amp; Letters Accuracy A</v>
      </c>
      <c r="B20" s="10" t="b">
        <v>0</v>
      </c>
      <c r="C20" s="10" t="b">
        <v>0</v>
      </c>
      <c r="D20" s="10" t="b">
        <v>0</v>
      </c>
      <c r="E20" s="10" t="b">
        <v>0</v>
      </c>
      <c r="F20" s="10" t="b">
        <v>0</v>
      </c>
      <c r="G20" s="10" t="b">
        <v>1</v>
      </c>
      <c r="H20" s="10" t="b">
        <v>0</v>
      </c>
      <c r="I20" s="10" t="b">
        <v>0</v>
      </c>
      <c r="J20" s="10" t="b">
        <v>0</v>
      </c>
      <c r="K20" s="10" t="b">
        <v>0</v>
      </c>
      <c r="L20" s="10" t="b">
        <v>1</v>
      </c>
      <c r="M20" s="10" t="b">
        <v>0</v>
      </c>
      <c r="N20" s="10" t="b">
        <v>0</v>
      </c>
      <c r="O20" s="10" t="b">
        <v>0</v>
      </c>
      <c r="P20" s="10" t="b">
        <v>0</v>
      </c>
      <c r="Q20" s="10" t="b">
        <v>0</v>
      </c>
      <c r="R20" s="10" t="b">
        <v>1</v>
      </c>
      <c r="S20" s="10" t="b">
        <v>0</v>
      </c>
      <c r="T20" s="10" t="b">
        <v>0</v>
      </c>
      <c r="U20" s="10" t="b">
        <v>0</v>
      </c>
      <c r="V20">
        <v>18</v>
      </c>
    </row>
    <row r="21" spans="1:22" x14ac:dyDescent="0.15">
      <c r="A21" t="str">
        <f>'Create Composites'!A22</f>
        <v>Numbers &amp; Letters Efficiency A</v>
      </c>
      <c r="B21" s="10" t="b">
        <v>0</v>
      </c>
      <c r="C21" s="10" t="b">
        <v>0</v>
      </c>
      <c r="D21" s="10" t="b">
        <v>0</v>
      </c>
      <c r="E21" s="10" t="b">
        <v>0</v>
      </c>
      <c r="F21" s="10" t="b">
        <v>0</v>
      </c>
      <c r="G21" s="10" t="b">
        <v>1</v>
      </c>
      <c r="H21" s="10" t="b">
        <v>0</v>
      </c>
      <c r="I21" s="10" t="b">
        <v>0</v>
      </c>
      <c r="J21" s="10" t="b">
        <v>1</v>
      </c>
      <c r="K21" s="10" t="b">
        <v>0</v>
      </c>
      <c r="L21" s="10" t="b">
        <v>0</v>
      </c>
      <c r="M21" s="10" t="b">
        <v>0</v>
      </c>
      <c r="N21" s="10" t="b">
        <v>1</v>
      </c>
      <c r="O21" s="10" t="b">
        <v>0</v>
      </c>
      <c r="P21" s="10" t="b">
        <v>0</v>
      </c>
      <c r="Q21" s="10" t="b">
        <v>0</v>
      </c>
      <c r="R21" s="10" t="b">
        <v>1</v>
      </c>
      <c r="S21" s="10" t="b">
        <v>0</v>
      </c>
      <c r="T21" s="10" t="b">
        <v>0</v>
      </c>
      <c r="U21" s="10" t="b">
        <v>0</v>
      </c>
      <c r="V21">
        <v>19</v>
      </c>
    </row>
    <row r="22" spans="1:22" x14ac:dyDescent="0.15">
      <c r="A22" t="str">
        <f>'Create Composites'!A23</f>
        <v>Numbers &amp; Letters Efficiency B</v>
      </c>
      <c r="B22" s="10" t="b">
        <v>0</v>
      </c>
      <c r="C22" s="10" t="b">
        <v>0</v>
      </c>
      <c r="D22" s="10" t="b">
        <v>0</v>
      </c>
      <c r="E22" s="10" t="b">
        <v>0</v>
      </c>
      <c r="F22" s="10" t="b">
        <v>0</v>
      </c>
      <c r="G22" s="10" t="b">
        <v>1</v>
      </c>
      <c r="H22" s="10" t="b">
        <v>0</v>
      </c>
      <c r="I22" s="10" t="b">
        <v>0</v>
      </c>
      <c r="J22" s="10" t="b">
        <v>0</v>
      </c>
      <c r="K22" s="10" t="b">
        <v>0</v>
      </c>
      <c r="L22" s="10" t="b">
        <v>1</v>
      </c>
      <c r="M22" s="10" t="b">
        <v>0</v>
      </c>
      <c r="N22" s="10" t="b">
        <v>0</v>
      </c>
      <c r="O22" s="10" t="b">
        <v>0</v>
      </c>
      <c r="P22" s="10" t="b">
        <v>0</v>
      </c>
      <c r="Q22" s="10" t="b">
        <v>0</v>
      </c>
      <c r="R22" s="10" t="b">
        <v>1</v>
      </c>
      <c r="S22" s="10" t="b">
        <v>0</v>
      </c>
      <c r="T22" s="10" t="b">
        <v>0</v>
      </c>
      <c r="U22" s="10" t="b">
        <v>1</v>
      </c>
      <c r="V22">
        <v>20</v>
      </c>
    </row>
    <row r="23" spans="1:22" x14ac:dyDescent="0.15">
      <c r="A23" t="str">
        <f>'Create Composites'!A24</f>
        <v>Auditory Comprehension</v>
      </c>
      <c r="B23" s="10" t="b">
        <v>0</v>
      </c>
      <c r="C23" s="10" t="b">
        <v>0</v>
      </c>
      <c r="D23" s="10" t="b">
        <v>0</v>
      </c>
      <c r="E23" s="10" t="b">
        <v>1</v>
      </c>
      <c r="F23" s="10" t="b">
        <v>0</v>
      </c>
      <c r="G23" s="10" t="b">
        <v>0</v>
      </c>
      <c r="H23" s="10" t="b">
        <v>0</v>
      </c>
      <c r="I23" s="10" t="b">
        <v>0</v>
      </c>
      <c r="J23" s="10" t="b">
        <v>0</v>
      </c>
      <c r="K23" s="10" t="b">
        <v>0</v>
      </c>
      <c r="L23" s="10" t="b">
        <v>0</v>
      </c>
      <c r="M23" s="10" t="b">
        <v>0</v>
      </c>
      <c r="N23" s="10" t="b">
        <v>0</v>
      </c>
      <c r="O23" s="10" t="b">
        <v>0</v>
      </c>
      <c r="P23" s="10" t="b">
        <v>0</v>
      </c>
      <c r="Q23" s="10" t="b">
        <v>0</v>
      </c>
      <c r="R23" s="10" t="b">
        <v>1</v>
      </c>
      <c r="S23" s="10" t="b">
        <v>0</v>
      </c>
      <c r="T23" s="10" t="b">
        <v>0</v>
      </c>
      <c r="U23" s="10" t="b">
        <v>0</v>
      </c>
      <c r="V23">
        <v>21</v>
      </c>
    </row>
    <row r="24" spans="1:22" x14ac:dyDescent="0.15">
      <c r="A24" t="str">
        <f>'Create Composites'!A25</f>
        <v>Naming</v>
      </c>
      <c r="B24" s="10" t="b">
        <v>0</v>
      </c>
      <c r="C24" s="10" t="b">
        <v>1</v>
      </c>
      <c r="D24" s="10" t="b">
        <v>0</v>
      </c>
      <c r="E24" s="10" t="b">
        <v>1</v>
      </c>
      <c r="F24" s="10" t="b">
        <v>0</v>
      </c>
      <c r="G24" s="10" t="b">
        <v>0</v>
      </c>
      <c r="H24" s="10" t="b">
        <v>0</v>
      </c>
      <c r="I24" s="10" t="b">
        <v>0</v>
      </c>
      <c r="J24" s="10" t="b">
        <v>0</v>
      </c>
      <c r="K24" s="10" t="b">
        <v>0</v>
      </c>
      <c r="L24" s="10" t="b">
        <v>0</v>
      </c>
      <c r="M24" s="10" t="b">
        <v>0</v>
      </c>
      <c r="N24" s="10" t="b">
        <v>0</v>
      </c>
      <c r="O24" s="10" t="b">
        <v>0</v>
      </c>
      <c r="P24" s="10" t="b">
        <v>0</v>
      </c>
      <c r="Q24" s="10" t="b">
        <v>0</v>
      </c>
      <c r="R24" s="10" t="b">
        <v>1</v>
      </c>
      <c r="S24" s="10" t="b">
        <v>0</v>
      </c>
      <c r="T24" s="10" t="b">
        <v>0</v>
      </c>
      <c r="U24" s="10" t="b">
        <v>0</v>
      </c>
      <c r="V24">
        <v>22</v>
      </c>
    </row>
    <row r="25" spans="1:22" x14ac:dyDescent="0.15">
      <c r="A25" t="str">
        <f>'Create Composites'!A26</f>
        <v>Shape Learning Immediate-Recognition</v>
      </c>
      <c r="B25" s="10" t="b">
        <v>0</v>
      </c>
      <c r="C25" s="10" t="b">
        <v>0</v>
      </c>
      <c r="D25" s="10" t="b">
        <v>0</v>
      </c>
      <c r="E25" s="10" t="b">
        <v>0</v>
      </c>
      <c r="F25" s="10" t="b">
        <v>0</v>
      </c>
      <c r="G25" s="10" t="b">
        <v>0</v>
      </c>
      <c r="H25" s="10" t="b">
        <v>1</v>
      </c>
      <c r="I25" s="10" t="b">
        <v>0</v>
      </c>
      <c r="J25" s="10" t="b">
        <v>0</v>
      </c>
      <c r="K25" s="10" t="b">
        <v>0</v>
      </c>
      <c r="L25" s="10" t="b">
        <v>0</v>
      </c>
      <c r="M25" s="10" t="b">
        <v>0</v>
      </c>
      <c r="N25" s="10" t="b">
        <v>0</v>
      </c>
      <c r="O25" s="10" t="b">
        <v>1</v>
      </c>
      <c r="P25" s="10" t="b">
        <v>0</v>
      </c>
      <c r="Q25" s="10" t="b">
        <v>0</v>
      </c>
      <c r="R25" s="10" t="b">
        <v>1</v>
      </c>
      <c r="S25" s="10" t="b">
        <v>0</v>
      </c>
      <c r="T25" s="10" t="b">
        <v>0</v>
      </c>
      <c r="U25" s="10" t="b">
        <v>0</v>
      </c>
      <c r="V25">
        <v>23</v>
      </c>
    </row>
    <row r="26" spans="1:22" x14ac:dyDescent="0.15">
      <c r="A26" t="str">
        <f>'Create Composites'!A27</f>
        <v>Shape Learning Delayed-Recognition</v>
      </c>
      <c r="B26" s="10" t="b">
        <v>0</v>
      </c>
      <c r="C26" s="10" t="b">
        <v>0</v>
      </c>
      <c r="D26" s="10" t="b">
        <v>0</v>
      </c>
      <c r="E26" s="10" t="b">
        <v>0</v>
      </c>
      <c r="F26" s="10" t="b">
        <v>0</v>
      </c>
      <c r="G26" s="10" t="b">
        <v>0</v>
      </c>
      <c r="H26" s="10" t="b">
        <v>1</v>
      </c>
      <c r="I26" s="10" t="b">
        <v>0</v>
      </c>
      <c r="J26" s="10" t="b">
        <v>0</v>
      </c>
      <c r="K26" s="10" t="b">
        <v>0</v>
      </c>
      <c r="L26" s="10" t="b">
        <v>0</v>
      </c>
      <c r="M26" s="10" t="b">
        <v>0</v>
      </c>
      <c r="N26" s="10" t="b">
        <v>0</v>
      </c>
      <c r="O26" s="10" t="b">
        <v>0</v>
      </c>
      <c r="P26" s="10" t="b">
        <v>1</v>
      </c>
      <c r="Q26" s="10" t="b">
        <v>0</v>
      </c>
      <c r="R26" s="10" t="b">
        <v>1</v>
      </c>
      <c r="S26" s="10" t="b">
        <v>0</v>
      </c>
      <c r="T26" s="10" t="b">
        <v>0</v>
      </c>
      <c r="U26" s="10" t="b">
        <v>0</v>
      </c>
      <c r="V26">
        <v>24</v>
      </c>
    </row>
    <row r="27" spans="1:22" x14ac:dyDescent="0.15">
      <c r="A27" t="str">
        <f>'Create Composites'!A28</f>
        <v>Story Learning Immediate-Recall</v>
      </c>
      <c r="B27" s="10" t="b">
        <v>0</v>
      </c>
      <c r="C27" s="10" t="b">
        <v>0</v>
      </c>
      <c r="D27" s="10" t="b">
        <v>0</v>
      </c>
      <c r="E27" s="10" t="b">
        <v>0</v>
      </c>
      <c r="F27" s="10" t="b">
        <v>0</v>
      </c>
      <c r="G27" s="10" t="b">
        <v>0</v>
      </c>
      <c r="H27" s="10" t="b">
        <v>1</v>
      </c>
      <c r="I27" s="10" t="b">
        <v>0</v>
      </c>
      <c r="J27" s="10" t="b">
        <v>0</v>
      </c>
      <c r="K27" s="10" t="b">
        <v>0</v>
      </c>
      <c r="L27" s="10" t="b">
        <v>0</v>
      </c>
      <c r="M27" s="10" t="b">
        <v>0</v>
      </c>
      <c r="N27" s="10" t="b">
        <v>0</v>
      </c>
      <c r="O27" s="10" t="b">
        <v>1</v>
      </c>
      <c r="P27" s="10" t="b">
        <v>0</v>
      </c>
      <c r="Q27" s="10" t="b">
        <v>0</v>
      </c>
      <c r="R27" s="10" t="b">
        <v>1</v>
      </c>
      <c r="S27" s="10" t="b">
        <v>0</v>
      </c>
      <c r="T27" s="10" t="b">
        <v>0</v>
      </c>
      <c r="U27" s="10" t="b">
        <v>0</v>
      </c>
      <c r="V27">
        <v>25</v>
      </c>
    </row>
    <row r="28" spans="1:22" x14ac:dyDescent="0.15">
      <c r="A28" t="str">
        <f>'Create Composites'!A29</f>
        <v>Story Learning Delayed-Recall</v>
      </c>
      <c r="B28" s="10" t="b">
        <v>0</v>
      </c>
      <c r="C28" s="10" t="b">
        <v>0</v>
      </c>
      <c r="D28" s="10" t="b">
        <v>0</v>
      </c>
      <c r="E28" s="10" t="b">
        <v>0</v>
      </c>
      <c r="F28" s="10" t="b">
        <v>0</v>
      </c>
      <c r="G28" s="10" t="b">
        <v>0</v>
      </c>
      <c r="H28" s="10" t="b">
        <v>1</v>
      </c>
      <c r="I28" s="10" t="b">
        <v>0</v>
      </c>
      <c r="J28" s="10" t="b">
        <v>0</v>
      </c>
      <c r="K28" s="10" t="b">
        <v>0</v>
      </c>
      <c r="L28" s="10" t="b">
        <v>0</v>
      </c>
      <c r="M28" s="10" t="b">
        <v>0</v>
      </c>
      <c r="N28" s="10" t="b">
        <v>0</v>
      </c>
      <c r="O28" s="10" t="b">
        <v>0</v>
      </c>
      <c r="P28" s="10" t="b">
        <v>1</v>
      </c>
      <c r="Q28" s="10" t="b">
        <v>0</v>
      </c>
      <c r="R28" s="10" t="b">
        <v>1</v>
      </c>
      <c r="S28" s="10" t="b">
        <v>0</v>
      </c>
      <c r="T28" s="10" t="b">
        <v>0</v>
      </c>
      <c r="U28" s="10" t="b">
        <v>0</v>
      </c>
      <c r="V28">
        <v>26</v>
      </c>
    </row>
    <row r="29" spans="1:22" x14ac:dyDescent="0.15">
      <c r="A29" t="str">
        <f>'Create Composites'!A30</f>
        <v>Visual Discrimination</v>
      </c>
      <c r="B29" s="10" t="b">
        <v>0</v>
      </c>
      <c r="C29" s="10" t="b">
        <v>0</v>
      </c>
      <c r="D29" s="10" t="b">
        <v>0</v>
      </c>
      <c r="E29" s="10" t="b">
        <v>0</v>
      </c>
      <c r="F29" s="10" t="b">
        <v>1</v>
      </c>
      <c r="G29" s="10" t="b">
        <v>0</v>
      </c>
      <c r="H29" s="10" t="b">
        <v>0</v>
      </c>
      <c r="I29" s="10" t="b">
        <v>0</v>
      </c>
      <c r="J29" s="10" t="b">
        <v>0</v>
      </c>
      <c r="K29" s="10" t="b">
        <v>0</v>
      </c>
      <c r="L29" s="10" t="b">
        <v>0</v>
      </c>
      <c r="M29" s="10" t="b">
        <v>0</v>
      </c>
      <c r="N29" s="10" t="b">
        <v>0</v>
      </c>
      <c r="O29" s="10" t="b">
        <v>0</v>
      </c>
      <c r="P29" s="10" t="b">
        <v>0</v>
      </c>
      <c r="Q29" s="10" t="b">
        <v>0</v>
      </c>
      <c r="R29" s="10" t="b">
        <v>1</v>
      </c>
      <c r="S29" s="10" t="b">
        <v>0</v>
      </c>
      <c r="T29" s="10" t="b">
        <v>0</v>
      </c>
      <c r="U29" s="10" t="b">
        <v>0</v>
      </c>
      <c r="V29">
        <v>27</v>
      </c>
    </row>
    <row r="30" spans="1:22" x14ac:dyDescent="0.15">
      <c r="A30" t="str">
        <f>'Create Composites'!A31</f>
        <v>Design Construction</v>
      </c>
      <c r="B30" s="10" t="b">
        <v>0</v>
      </c>
      <c r="C30" s="10" t="b">
        <v>0</v>
      </c>
      <c r="D30" s="10" t="b">
        <v>1</v>
      </c>
      <c r="E30" s="10" t="b">
        <v>0</v>
      </c>
      <c r="F30" s="10" t="b">
        <v>1</v>
      </c>
      <c r="G30" s="10" t="b">
        <v>0</v>
      </c>
      <c r="H30" s="10" t="b">
        <v>0</v>
      </c>
      <c r="I30" s="10" t="b">
        <v>0</v>
      </c>
      <c r="J30" s="10" t="b">
        <v>0</v>
      </c>
      <c r="K30" s="10" t="b">
        <v>0</v>
      </c>
      <c r="L30" s="10" t="b">
        <v>0</v>
      </c>
      <c r="M30" s="10" t="b">
        <v>0</v>
      </c>
      <c r="N30" s="10" t="b">
        <v>0</v>
      </c>
      <c r="O30" s="10" t="b">
        <v>0</v>
      </c>
      <c r="P30" s="10" t="b">
        <v>0</v>
      </c>
      <c r="Q30" s="10" t="b">
        <v>0</v>
      </c>
      <c r="R30" s="10" t="b">
        <v>1</v>
      </c>
      <c r="S30" s="10" t="b">
        <v>0</v>
      </c>
      <c r="T30" s="10" t="b">
        <v>0</v>
      </c>
      <c r="U30" s="10" t="b">
        <v>0</v>
      </c>
      <c r="V30">
        <v>28</v>
      </c>
    </row>
    <row r="31" spans="1:22" x14ac:dyDescent="0.15">
      <c r="A31" t="str">
        <f>'Create Composites'!A32</f>
        <v>Mazes</v>
      </c>
      <c r="B31" s="10" t="b">
        <v>0</v>
      </c>
      <c r="C31" s="10" t="b">
        <v>0</v>
      </c>
      <c r="D31" s="10" t="b">
        <v>0</v>
      </c>
      <c r="E31" s="10" t="b">
        <v>0</v>
      </c>
      <c r="F31" s="10" t="b">
        <v>0</v>
      </c>
      <c r="G31" s="10" t="b">
        <v>1</v>
      </c>
      <c r="H31" s="10" t="b">
        <v>0</v>
      </c>
      <c r="I31" s="10" t="b">
        <v>0</v>
      </c>
      <c r="J31" s="10" t="b">
        <v>0</v>
      </c>
      <c r="K31" s="10" t="b">
        <v>0</v>
      </c>
      <c r="L31" s="10" t="b">
        <v>0</v>
      </c>
      <c r="M31" s="10" t="b">
        <v>1</v>
      </c>
      <c r="N31" s="10" t="b">
        <v>1</v>
      </c>
      <c r="O31" s="10" t="b">
        <v>0</v>
      </c>
      <c r="P31" s="10" t="b">
        <v>0</v>
      </c>
      <c r="Q31" s="10" t="b">
        <v>1</v>
      </c>
      <c r="R31" s="10" t="b">
        <v>1</v>
      </c>
      <c r="S31" s="10" t="b">
        <v>0</v>
      </c>
      <c r="T31" s="10" t="b">
        <v>0</v>
      </c>
      <c r="U31" s="10" t="b">
        <v>0</v>
      </c>
      <c r="V31">
        <v>29</v>
      </c>
    </row>
    <row r="32" spans="1:22" x14ac:dyDescent="0.15">
      <c r="A32" t="str">
        <f>'Create Composites'!A33</f>
        <v>Word Generation</v>
      </c>
      <c r="B32" s="10" t="b">
        <v>0</v>
      </c>
      <c r="C32" s="10" t="b">
        <v>0</v>
      </c>
      <c r="D32" s="10" t="b">
        <v>0</v>
      </c>
      <c r="E32" s="10" t="b">
        <v>0</v>
      </c>
      <c r="F32" s="10" t="b">
        <v>0</v>
      </c>
      <c r="G32" s="10" t="b">
        <v>1</v>
      </c>
      <c r="H32" s="10" t="b">
        <v>0</v>
      </c>
      <c r="I32" s="10" t="b">
        <v>0</v>
      </c>
      <c r="J32" s="10" t="b">
        <v>0</v>
      </c>
      <c r="K32" s="10" t="b">
        <v>0</v>
      </c>
      <c r="L32" s="10" t="b">
        <v>0</v>
      </c>
      <c r="M32" s="10" t="b">
        <v>1</v>
      </c>
      <c r="N32" s="10" t="b">
        <v>0</v>
      </c>
      <c r="O32" s="10" t="b">
        <v>0</v>
      </c>
      <c r="P32" s="10" t="b">
        <v>0</v>
      </c>
      <c r="Q32" s="10" t="b">
        <v>0</v>
      </c>
      <c r="R32" s="10" t="b">
        <v>1</v>
      </c>
      <c r="S32" s="10" t="b">
        <v>0</v>
      </c>
      <c r="T32" s="10" t="b">
        <v>0</v>
      </c>
      <c r="U32" s="10" t="b">
        <v>0</v>
      </c>
      <c r="V32">
        <v>30</v>
      </c>
    </row>
    <row r="33" spans="1:22" x14ac:dyDescent="0.15">
      <c r="A33" t="str">
        <f>'Create Composites'!A34</f>
        <v>Letter Fluency</v>
      </c>
      <c r="B33" s="10" t="b">
        <v>0</v>
      </c>
      <c r="C33" s="10" t="b">
        <v>0</v>
      </c>
      <c r="D33" s="10" t="b">
        <v>0</v>
      </c>
      <c r="E33" s="10" t="b">
        <v>1</v>
      </c>
      <c r="F33" s="10" t="b">
        <v>0</v>
      </c>
      <c r="G33" s="10" t="b">
        <v>0</v>
      </c>
      <c r="H33" s="10" t="b">
        <v>0</v>
      </c>
      <c r="I33" s="10" t="b">
        <v>0</v>
      </c>
      <c r="J33" s="10" t="b">
        <v>0</v>
      </c>
      <c r="K33" s="10" t="b">
        <v>0</v>
      </c>
      <c r="L33" s="10" t="b">
        <v>0</v>
      </c>
      <c r="M33" s="10" t="b">
        <v>0</v>
      </c>
      <c r="N33" s="10" t="b">
        <v>0</v>
      </c>
      <c r="O33" s="10" t="b">
        <v>0</v>
      </c>
      <c r="P33" s="10" t="b">
        <v>0</v>
      </c>
      <c r="Q33" s="10" t="b">
        <v>0</v>
      </c>
      <c r="R33" s="10" t="b">
        <v>1</v>
      </c>
      <c r="S33" s="10" t="b">
        <v>0</v>
      </c>
      <c r="T33" s="10" t="b">
        <v>0</v>
      </c>
      <c r="U33" s="10" t="b">
        <v>0</v>
      </c>
      <c r="V33">
        <v>31</v>
      </c>
    </row>
    <row r="34" spans="1:22" x14ac:dyDescent="0.15">
      <c r="A34" t="str">
        <f>'Create Composites'!A35</f>
        <v>Category Fluency</v>
      </c>
      <c r="B34" s="10" t="b">
        <v>0</v>
      </c>
      <c r="C34" s="10" t="b">
        <v>0</v>
      </c>
      <c r="D34" s="10" t="b">
        <v>0</v>
      </c>
      <c r="E34" s="10" t="b">
        <v>1</v>
      </c>
      <c r="F34" s="10" t="b">
        <v>0</v>
      </c>
      <c r="G34" s="10" t="b">
        <v>0</v>
      </c>
      <c r="H34" s="10" t="b">
        <v>0</v>
      </c>
      <c r="I34" s="10" t="b">
        <v>0</v>
      </c>
      <c r="J34" s="10" t="b">
        <v>0</v>
      </c>
      <c r="K34" s="10" t="b">
        <v>0</v>
      </c>
      <c r="L34" s="10" t="b">
        <v>0</v>
      </c>
      <c r="M34" s="10" t="b">
        <v>0</v>
      </c>
      <c r="N34" s="10" t="b">
        <v>0</v>
      </c>
      <c r="O34" s="10" t="b">
        <v>0</v>
      </c>
      <c r="P34" s="10" t="b">
        <v>0</v>
      </c>
      <c r="Q34" s="10" t="b">
        <v>0</v>
      </c>
      <c r="R34" s="10" t="b">
        <v>1</v>
      </c>
      <c r="S34" s="10" t="b">
        <v>0</v>
      </c>
      <c r="T34" s="10" t="b">
        <v>0</v>
      </c>
      <c r="U34" s="10" t="b">
        <v>0</v>
      </c>
      <c r="V34">
        <v>32</v>
      </c>
    </row>
    <row r="35" spans="1:22" x14ac:dyDescent="0.15">
      <c r="A35" t="str">
        <f>'Create Composites'!A36</f>
        <v>TOPF</v>
      </c>
      <c r="B35" s="10" t="b">
        <v>0</v>
      </c>
      <c r="C35" s="10" t="b">
        <v>1</v>
      </c>
      <c r="D35" s="10" t="b">
        <v>0</v>
      </c>
      <c r="E35" s="10" t="b">
        <v>0</v>
      </c>
      <c r="F35" s="10" t="b">
        <v>0</v>
      </c>
      <c r="G35" s="10" t="b">
        <v>0</v>
      </c>
      <c r="H35" s="10" t="b">
        <v>0</v>
      </c>
      <c r="I35" s="10" t="b">
        <v>0</v>
      </c>
      <c r="J35" s="10" t="b">
        <v>0</v>
      </c>
      <c r="K35" s="10" t="b">
        <v>0</v>
      </c>
      <c r="L35" s="10" t="b">
        <v>0</v>
      </c>
      <c r="M35" s="10" t="b">
        <v>0</v>
      </c>
      <c r="N35" s="10" t="b">
        <v>0</v>
      </c>
      <c r="O35" s="10" t="b">
        <v>0</v>
      </c>
      <c r="P35" s="10" t="b">
        <v>0</v>
      </c>
      <c r="Q35" s="10" t="b">
        <v>0</v>
      </c>
      <c r="R35" s="10" t="b">
        <v>1</v>
      </c>
      <c r="S35" s="10" t="b">
        <v>0</v>
      </c>
      <c r="T35" s="10" t="b">
        <v>0</v>
      </c>
      <c r="U35" s="10" t="b">
        <v>0</v>
      </c>
      <c r="V35">
        <v>33</v>
      </c>
    </row>
    <row r="36" spans="1:22" x14ac:dyDescent="0.15">
      <c r="A36" t="str">
        <f>'Create Composites'!A37</f>
        <v>Trails A</v>
      </c>
      <c r="B36" s="10" t="b">
        <v>0</v>
      </c>
      <c r="C36" s="10" t="b">
        <v>0</v>
      </c>
      <c r="D36" s="10" t="b">
        <v>0</v>
      </c>
      <c r="E36" s="10" t="b">
        <v>0</v>
      </c>
      <c r="F36" s="10" t="b">
        <v>0</v>
      </c>
      <c r="G36" s="10" t="b">
        <v>1</v>
      </c>
      <c r="H36" s="10" t="b">
        <v>0</v>
      </c>
      <c r="I36" s="10" t="b">
        <v>0</v>
      </c>
      <c r="J36" s="10" t="b">
        <v>1</v>
      </c>
      <c r="K36" s="10" t="b">
        <v>0</v>
      </c>
      <c r="L36" s="10" t="b">
        <v>0</v>
      </c>
      <c r="M36" s="10" t="b">
        <v>0</v>
      </c>
      <c r="N36" s="10" t="b">
        <v>1</v>
      </c>
      <c r="O36" s="10" t="b">
        <v>0</v>
      </c>
      <c r="P36" s="10" t="b">
        <v>0</v>
      </c>
      <c r="Q36" s="10" t="b">
        <v>0</v>
      </c>
      <c r="R36" s="10" t="b">
        <v>1</v>
      </c>
      <c r="S36" s="10" t="b">
        <v>0</v>
      </c>
      <c r="T36" s="10" t="b">
        <v>1</v>
      </c>
      <c r="U36" s="10" t="b">
        <v>0</v>
      </c>
      <c r="V36">
        <v>34</v>
      </c>
    </row>
    <row r="37" spans="1:22" x14ac:dyDescent="0.15">
      <c r="A37" t="str">
        <f>'Create Composites'!A38</f>
        <v>Trails B</v>
      </c>
      <c r="B37" s="10" t="b">
        <v>0</v>
      </c>
      <c r="C37" s="10" t="b">
        <v>0</v>
      </c>
      <c r="D37" s="10" t="b">
        <v>0</v>
      </c>
      <c r="E37" s="10" t="b">
        <v>0</v>
      </c>
      <c r="F37" s="10" t="b">
        <v>0</v>
      </c>
      <c r="G37" s="10" t="b">
        <v>1</v>
      </c>
      <c r="H37" s="10" t="b">
        <v>0</v>
      </c>
      <c r="I37" s="10" t="b">
        <v>0</v>
      </c>
      <c r="J37" s="10" t="b">
        <v>0</v>
      </c>
      <c r="K37" s="10" t="b">
        <v>0</v>
      </c>
      <c r="L37" s="10" t="b">
        <v>1</v>
      </c>
      <c r="M37" s="10" t="b">
        <v>0</v>
      </c>
      <c r="N37" s="10" t="b">
        <v>0</v>
      </c>
      <c r="O37" s="10" t="b">
        <v>0</v>
      </c>
      <c r="P37" s="10" t="b">
        <v>0</v>
      </c>
      <c r="Q37" s="10" t="b">
        <v>0</v>
      </c>
      <c r="R37" s="10" t="b">
        <v>1</v>
      </c>
      <c r="S37" s="10" t="b">
        <v>0</v>
      </c>
      <c r="T37" s="10" t="b">
        <v>0</v>
      </c>
      <c r="U37" s="10" t="b">
        <v>1</v>
      </c>
      <c r="V37">
        <v>35</v>
      </c>
    </row>
    <row r="38" spans="1:22" x14ac:dyDescent="0.15">
      <c r="A38" t="str">
        <f>'Create Composites'!A39</f>
        <v>Unstructured Task (WT)</v>
      </c>
      <c r="B38" s="10" t="b">
        <v>0</v>
      </c>
      <c r="C38" s="10" t="b">
        <v>0</v>
      </c>
      <c r="D38" s="10" t="b">
        <v>0</v>
      </c>
      <c r="E38" s="10" t="b">
        <v>0</v>
      </c>
      <c r="F38" s="10" t="b">
        <v>0</v>
      </c>
      <c r="G38" s="10" t="b">
        <v>1</v>
      </c>
      <c r="H38" s="10" t="b">
        <v>0</v>
      </c>
      <c r="I38" s="10" t="b">
        <v>0</v>
      </c>
      <c r="J38" s="10" t="b">
        <v>0</v>
      </c>
      <c r="K38" s="10" t="b">
        <v>0</v>
      </c>
      <c r="L38" s="10" t="b">
        <v>0</v>
      </c>
      <c r="M38" s="10" t="b">
        <v>1</v>
      </c>
      <c r="N38" s="10" t="b">
        <v>0</v>
      </c>
      <c r="O38" s="10" t="b">
        <v>0</v>
      </c>
      <c r="P38" s="10" t="b">
        <v>0</v>
      </c>
      <c r="Q38" s="10" t="b">
        <v>1</v>
      </c>
      <c r="R38" s="10" t="b">
        <v>1</v>
      </c>
      <c r="S38" s="10" t="b">
        <v>0</v>
      </c>
      <c r="T38" s="10" t="b">
        <v>0</v>
      </c>
      <c r="U38" s="10" t="b">
        <v>0</v>
      </c>
      <c r="V38">
        <v>36</v>
      </c>
    </row>
    <row r="39" spans="1:22" x14ac:dyDescent="0.15">
      <c r="A39" t="str">
        <f>'Create Composites'!A40</f>
        <v>ROCFT Copy</v>
      </c>
      <c r="B39" s="10" t="b">
        <v>0</v>
      </c>
      <c r="C39" s="10" t="b">
        <v>0</v>
      </c>
      <c r="D39" s="10" t="b">
        <v>0</v>
      </c>
      <c r="E39" s="10" t="b">
        <v>0</v>
      </c>
      <c r="F39" s="10" t="b">
        <v>0</v>
      </c>
      <c r="G39" s="10" t="b">
        <v>1</v>
      </c>
      <c r="H39" s="10" t="b">
        <v>0</v>
      </c>
      <c r="I39" s="10" t="b">
        <v>0</v>
      </c>
      <c r="J39" s="10" t="b">
        <v>0</v>
      </c>
      <c r="K39" s="10" t="b">
        <v>0</v>
      </c>
      <c r="L39" s="10" t="b">
        <v>0</v>
      </c>
      <c r="M39" s="10" t="b">
        <v>1</v>
      </c>
      <c r="N39" s="10" t="b">
        <v>0</v>
      </c>
      <c r="O39" s="10" t="b">
        <v>0</v>
      </c>
      <c r="P39" s="10" t="b">
        <v>0</v>
      </c>
      <c r="Q39" s="10" t="b">
        <v>1</v>
      </c>
      <c r="R39" s="10" t="b">
        <v>1</v>
      </c>
      <c r="S39" s="10" t="b">
        <v>0</v>
      </c>
      <c r="T39" s="10" t="b">
        <v>0</v>
      </c>
      <c r="U39" s="10" t="b">
        <v>0</v>
      </c>
      <c r="V39">
        <v>37</v>
      </c>
    </row>
    <row r="40" spans="1:22" x14ac:dyDescent="0.15">
      <c r="A40" t="str">
        <f>'Create Composites'!A41</f>
        <v>ROCFT Recall</v>
      </c>
      <c r="B40" s="10" t="b">
        <v>0</v>
      </c>
      <c r="C40" s="10" t="b">
        <v>0</v>
      </c>
      <c r="D40" s="10" t="b">
        <v>0</v>
      </c>
      <c r="E40" s="10" t="b">
        <v>0</v>
      </c>
      <c r="F40" s="10" t="b">
        <v>0</v>
      </c>
      <c r="G40" s="10" t="b">
        <v>0</v>
      </c>
      <c r="H40" s="10" t="b">
        <v>1</v>
      </c>
      <c r="I40" s="10" t="b">
        <v>0</v>
      </c>
      <c r="J40" s="10" t="b">
        <v>0</v>
      </c>
      <c r="K40" s="10" t="b">
        <v>0</v>
      </c>
      <c r="L40" s="10" t="b">
        <v>0</v>
      </c>
      <c r="M40" s="10" t="b">
        <v>0</v>
      </c>
      <c r="N40" s="10" t="b">
        <v>0</v>
      </c>
      <c r="O40" s="10" t="b">
        <v>0</v>
      </c>
      <c r="P40" s="10" t="b">
        <v>1</v>
      </c>
      <c r="Q40" s="10" t="b">
        <v>0</v>
      </c>
      <c r="R40" s="10" t="b">
        <v>1</v>
      </c>
      <c r="S40" s="10" t="b">
        <v>0</v>
      </c>
      <c r="T40" s="10" t="b">
        <v>0</v>
      </c>
      <c r="U40" s="10" t="b">
        <v>0</v>
      </c>
      <c r="V40">
        <v>38</v>
      </c>
    </row>
    <row r="41" spans="1:22" x14ac:dyDescent="0.15">
      <c r="A41" t="str">
        <f>'Create Composites'!A42</f>
        <v>CVLT-3 Brief Trials 1-4</v>
      </c>
      <c r="B41" s="10" t="b">
        <v>0</v>
      </c>
      <c r="C41" s="10" t="b">
        <v>0</v>
      </c>
      <c r="D41" s="10" t="b">
        <v>0</v>
      </c>
      <c r="E41" s="10" t="b">
        <v>0</v>
      </c>
      <c r="F41" s="10" t="b">
        <v>0</v>
      </c>
      <c r="G41" s="10" t="b">
        <v>0</v>
      </c>
      <c r="H41" s="10" t="b">
        <v>1</v>
      </c>
      <c r="I41" s="10" t="b">
        <v>0</v>
      </c>
      <c r="J41" s="10" t="b">
        <v>0</v>
      </c>
      <c r="K41" s="10" t="b">
        <v>0</v>
      </c>
      <c r="L41" s="10" t="b">
        <v>0</v>
      </c>
      <c r="M41" s="10" t="b">
        <v>0</v>
      </c>
      <c r="N41" s="10" t="b">
        <v>0</v>
      </c>
      <c r="O41" s="10" t="b">
        <v>1</v>
      </c>
      <c r="P41" s="10" t="b">
        <v>0</v>
      </c>
      <c r="Q41" s="10" t="b">
        <v>0</v>
      </c>
      <c r="R41" s="10" t="b">
        <v>1</v>
      </c>
      <c r="S41" s="10" t="b">
        <v>0</v>
      </c>
      <c r="T41" s="10" t="b">
        <v>0</v>
      </c>
      <c r="U41" s="10" t="b">
        <v>0</v>
      </c>
      <c r="V41">
        <v>39</v>
      </c>
    </row>
    <row r="42" spans="1:22" x14ac:dyDescent="0.15">
      <c r="A42" t="str">
        <f>'Create Composites'!A43</f>
        <v>CVLT-3 Brief SDFR</v>
      </c>
      <c r="B42" s="10" t="b">
        <v>0</v>
      </c>
      <c r="C42" s="10" t="b">
        <v>0</v>
      </c>
      <c r="D42" s="10" t="b">
        <v>0</v>
      </c>
      <c r="E42" s="10" t="b">
        <v>0</v>
      </c>
      <c r="F42" s="10" t="b">
        <v>0</v>
      </c>
      <c r="G42" s="10" t="b">
        <v>0</v>
      </c>
      <c r="H42" s="10" t="b">
        <v>1</v>
      </c>
      <c r="I42" s="10" t="b">
        <v>0</v>
      </c>
      <c r="J42" s="10" t="b">
        <v>0</v>
      </c>
      <c r="K42" s="10" t="b">
        <v>0</v>
      </c>
      <c r="L42" s="10" t="b">
        <v>0</v>
      </c>
      <c r="M42" s="10" t="b">
        <v>0</v>
      </c>
      <c r="N42" s="10" t="b">
        <v>0</v>
      </c>
      <c r="O42" s="10" t="b">
        <v>0</v>
      </c>
      <c r="P42" s="10" t="b">
        <v>0</v>
      </c>
      <c r="Q42" s="10" t="b">
        <v>0</v>
      </c>
      <c r="R42" s="10" t="b">
        <v>1</v>
      </c>
      <c r="S42" s="10" t="b">
        <v>0</v>
      </c>
      <c r="T42" s="10" t="b">
        <v>0</v>
      </c>
      <c r="U42" s="10" t="b">
        <v>0</v>
      </c>
      <c r="V42">
        <v>40</v>
      </c>
    </row>
    <row r="43" spans="1:22" x14ac:dyDescent="0.15">
      <c r="A43" t="str">
        <f>'Create Composites'!A44</f>
        <v>CVLT-3 Brief LDFR</v>
      </c>
      <c r="B43" s="10" t="b">
        <v>0</v>
      </c>
      <c r="C43" s="10" t="b">
        <v>0</v>
      </c>
      <c r="D43" s="10" t="b">
        <v>0</v>
      </c>
      <c r="E43" s="10" t="b">
        <v>0</v>
      </c>
      <c r="F43" s="10" t="b">
        <v>0</v>
      </c>
      <c r="G43" s="10" t="b">
        <v>0</v>
      </c>
      <c r="H43" s="10" t="b">
        <v>1</v>
      </c>
      <c r="I43" s="10" t="b">
        <v>0</v>
      </c>
      <c r="J43" s="10" t="b">
        <v>0</v>
      </c>
      <c r="K43" s="10" t="b">
        <v>0</v>
      </c>
      <c r="L43" s="10" t="b">
        <v>0</v>
      </c>
      <c r="M43" s="10" t="b">
        <v>0</v>
      </c>
      <c r="N43" s="10" t="b">
        <v>0</v>
      </c>
      <c r="O43" s="10" t="b">
        <v>0</v>
      </c>
      <c r="P43" s="10" t="b">
        <v>1</v>
      </c>
      <c r="Q43" s="10" t="b">
        <v>0</v>
      </c>
      <c r="R43" s="10" t="b">
        <v>1</v>
      </c>
      <c r="S43" s="10" t="b">
        <v>0</v>
      </c>
      <c r="T43" s="10" t="b">
        <v>0</v>
      </c>
      <c r="U43" s="10" t="b">
        <v>0</v>
      </c>
      <c r="V43">
        <v>41</v>
      </c>
    </row>
    <row r="44" spans="1:22" x14ac:dyDescent="0.15">
      <c r="A44" t="str">
        <f>'Create Composites'!A45</f>
        <v>Figure Weights</v>
      </c>
      <c r="B44" s="10" t="b">
        <v>1</v>
      </c>
      <c r="C44" s="10" t="b">
        <v>0</v>
      </c>
      <c r="D44" s="10" t="b">
        <v>1</v>
      </c>
      <c r="E44" s="10" t="b">
        <v>0</v>
      </c>
      <c r="F44" s="10" t="b">
        <v>1</v>
      </c>
      <c r="G44" s="10" t="b">
        <v>0</v>
      </c>
      <c r="H44" s="10" t="b">
        <v>0</v>
      </c>
      <c r="I44" s="10" t="b">
        <v>0</v>
      </c>
      <c r="J44" s="10" t="b">
        <v>0</v>
      </c>
      <c r="K44" s="10" t="b">
        <v>0</v>
      </c>
      <c r="L44" s="10" t="b">
        <v>0</v>
      </c>
      <c r="M44" s="10" t="b">
        <v>0</v>
      </c>
      <c r="N44" s="10" t="b">
        <v>0</v>
      </c>
      <c r="O44" s="10" t="b">
        <v>0</v>
      </c>
      <c r="P44" s="10" t="b">
        <v>0</v>
      </c>
      <c r="Q44" s="10" t="b">
        <v>0</v>
      </c>
      <c r="R44" s="10" t="b">
        <v>1</v>
      </c>
      <c r="S44" s="10" t="b">
        <v>0</v>
      </c>
      <c r="T44" s="10" t="b">
        <v>0</v>
      </c>
      <c r="U44" s="10" t="b">
        <v>0</v>
      </c>
      <c r="V44">
        <v>42</v>
      </c>
    </row>
    <row r="45" spans="1:22" x14ac:dyDescent="0.15">
      <c r="A45" t="str">
        <f>'Create Composites'!A46</f>
        <v>Letter-Number Sequencing</v>
      </c>
      <c r="B45" s="10" t="b">
        <v>0</v>
      </c>
      <c r="C45" s="10" t="b">
        <v>0</v>
      </c>
      <c r="D45" s="10" t="b">
        <v>0</v>
      </c>
      <c r="E45" s="10" t="b">
        <v>0</v>
      </c>
      <c r="F45" s="10" t="b">
        <v>0</v>
      </c>
      <c r="G45" s="10" t="b">
        <v>1</v>
      </c>
      <c r="H45" s="10" t="b">
        <v>0</v>
      </c>
      <c r="I45" s="10" t="b">
        <v>1</v>
      </c>
      <c r="J45" s="10" t="b">
        <v>0</v>
      </c>
      <c r="K45" s="10" t="b">
        <v>1</v>
      </c>
      <c r="L45" s="10" t="b">
        <v>0</v>
      </c>
      <c r="M45" s="10" t="b">
        <v>0</v>
      </c>
      <c r="N45" s="10" t="b">
        <v>0</v>
      </c>
      <c r="O45" s="10" t="b">
        <v>0</v>
      </c>
      <c r="P45" s="10" t="b">
        <v>0</v>
      </c>
      <c r="Q45" s="10" t="b">
        <v>0</v>
      </c>
      <c r="R45" s="10" t="b">
        <v>1</v>
      </c>
      <c r="S45" s="10" t="b">
        <v>0</v>
      </c>
      <c r="T45" s="10" t="b">
        <v>0</v>
      </c>
      <c r="U45" s="10" t="b">
        <v>0</v>
      </c>
      <c r="V45">
        <v>43</v>
      </c>
    </row>
    <row r="46" spans="1:22" x14ac:dyDescent="0.15">
      <c r="A46" t="str">
        <f>'Create Composites'!A47</f>
        <v>Cancellation</v>
      </c>
      <c r="B46" s="10" t="b">
        <v>0</v>
      </c>
      <c r="C46" s="10" t="b">
        <v>0</v>
      </c>
      <c r="D46" s="10" t="b">
        <v>0</v>
      </c>
      <c r="E46" s="10" t="b">
        <v>0</v>
      </c>
      <c r="F46" s="10" t="b">
        <v>0</v>
      </c>
      <c r="G46" s="10" t="b">
        <v>1</v>
      </c>
      <c r="H46" s="10" t="b">
        <v>0</v>
      </c>
      <c r="I46" s="10" t="b">
        <v>1</v>
      </c>
      <c r="J46" s="10" t="b">
        <v>0</v>
      </c>
      <c r="K46" s="10" t="b">
        <v>0</v>
      </c>
      <c r="L46" s="10" t="b">
        <v>1</v>
      </c>
      <c r="M46" s="10" t="b">
        <v>0</v>
      </c>
      <c r="N46" s="10" t="b">
        <v>0</v>
      </c>
      <c r="O46" s="10" t="b">
        <v>0</v>
      </c>
      <c r="P46" s="10" t="b">
        <v>0</v>
      </c>
      <c r="Q46" s="10" t="b">
        <v>0</v>
      </c>
      <c r="R46" s="10" t="b">
        <v>1</v>
      </c>
      <c r="S46" s="10" t="b">
        <v>0</v>
      </c>
      <c r="T46" s="10" t="b">
        <v>0</v>
      </c>
      <c r="U46" s="10" t="b">
        <v>0</v>
      </c>
      <c r="V46">
        <v>44</v>
      </c>
    </row>
    <row r="47" spans="1:22" x14ac:dyDescent="0.15">
      <c r="A47" t="str">
        <f>'Create Composites'!A48</f>
        <v>Grooved Pegboard-Dominant</v>
      </c>
      <c r="B47" s="10" t="b">
        <v>0</v>
      </c>
      <c r="C47" s="10" t="b">
        <v>0</v>
      </c>
      <c r="D47" s="10" t="b">
        <v>0</v>
      </c>
      <c r="E47" s="10" t="b">
        <v>0</v>
      </c>
      <c r="F47" s="10" t="b">
        <v>0</v>
      </c>
      <c r="G47" s="10" t="b">
        <v>0</v>
      </c>
      <c r="H47" s="10" t="b">
        <v>0</v>
      </c>
      <c r="I47" s="10" t="b">
        <v>0</v>
      </c>
      <c r="J47" s="10" t="b">
        <v>0</v>
      </c>
      <c r="K47" s="10" t="b">
        <v>0</v>
      </c>
      <c r="L47" s="10" t="b">
        <v>0</v>
      </c>
      <c r="M47" s="10" t="b">
        <v>0</v>
      </c>
      <c r="N47" s="10" t="b">
        <v>0</v>
      </c>
      <c r="O47" s="10" t="b">
        <v>0</v>
      </c>
      <c r="P47" s="10" t="b">
        <v>0</v>
      </c>
      <c r="Q47" s="10" t="b">
        <v>0</v>
      </c>
      <c r="R47" s="10" t="b">
        <v>1</v>
      </c>
      <c r="S47" s="10" t="b">
        <v>0</v>
      </c>
      <c r="T47" s="10" t="b">
        <v>0</v>
      </c>
      <c r="U47" s="10" t="b">
        <v>0</v>
      </c>
      <c r="V47">
        <v>45</v>
      </c>
    </row>
    <row r="48" spans="1:22" x14ac:dyDescent="0.15">
      <c r="A48" t="str">
        <f>'Create Composites'!A49</f>
        <v>Grooved Pegboard-Nondominant</v>
      </c>
      <c r="B48" s="10" t="b">
        <v>0</v>
      </c>
      <c r="C48" s="10" t="b">
        <v>0</v>
      </c>
      <c r="D48" s="10" t="b">
        <v>0</v>
      </c>
      <c r="E48" s="10" t="b">
        <v>0</v>
      </c>
      <c r="F48" s="10" t="b">
        <v>0</v>
      </c>
      <c r="G48" s="10" t="b">
        <v>0</v>
      </c>
      <c r="H48" s="10" t="b">
        <v>0</v>
      </c>
      <c r="I48" s="10" t="b">
        <v>0</v>
      </c>
      <c r="J48" s="10" t="b">
        <v>0</v>
      </c>
      <c r="K48" s="10" t="b">
        <v>0</v>
      </c>
      <c r="L48" s="10" t="b">
        <v>0</v>
      </c>
      <c r="M48" s="10" t="b">
        <v>0</v>
      </c>
      <c r="N48" s="10" t="b">
        <v>0</v>
      </c>
      <c r="O48" s="10" t="b">
        <v>0</v>
      </c>
      <c r="P48" s="10" t="b">
        <v>0</v>
      </c>
      <c r="Q48" s="10" t="b">
        <v>0</v>
      </c>
      <c r="R48" s="10" t="b">
        <v>1</v>
      </c>
      <c r="S48" s="10" t="b">
        <v>0</v>
      </c>
      <c r="T48" s="10" t="b">
        <v>0</v>
      </c>
      <c r="U48" s="10" t="b">
        <v>0</v>
      </c>
      <c r="V48">
        <v>46</v>
      </c>
    </row>
    <row r="49" spans="1:22" x14ac:dyDescent="0.15">
      <c r="A49" t="str">
        <f>'Create Composites'!A50</f>
        <v>Behavior Rating Scale</v>
      </c>
      <c r="B49" s="10" t="b">
        <v>0</v>
      </c>
      <c r="C49" s="10" t="b">
        <v>0</v>
      </c>
      <c r="D49" s="10" t="b">
        <v>0</v>
      </c>
      <c r="E49" s="10" t="b">
        <v>0</v>
      </c>
      <c r="F49" s="10" t="b">
        <v>0</v>
      </c>
      <c r="G49" s="10" t="b">
        <v>1</v>
      </c>
      <c r="H49" s="10" t="b">
        <v>0</v>
      </c>
      <c r="I49" s="10" t="b">
        <v>0</v>
      </c>
      <c r="J49" s="10" t="b">
        <v>0</v>
      </c>
      <c r="K49" s="10" t="b">
        <v>0</v>
      </c>
      <c r="L49" s="10" t="b">
        <v>0</v>
      </c>
      <c r="M49" s="10" t="b">
        <v>0</v>
      </c>
      <c r="N49" s="10" t="b">
        <v>0</v>
      </c>
      <c r="O49" s="10" t="b">
        <v>0</v>
      </c>
      <c r="P49" s="10" t="b">
        <v>0</v>
      </c>
      <c r="Q49" s="10" t="b">
        <v>0</v>
      </c>
      <c r="R49" s="10" t="b">
        <v>1</v>
      </c>
      <c r="S49" s="10" t="b">
        <v>0</v>
      </c>
      <c r="T49" s="10" t="b">
        <v>0</v>
      </c>
      <c r="U49" s="10" t="b">
        <v>0</v>
      </c>
      <c r="V49">
        <v>47</v>
      </c>
    </row>
    <row r="50" spans="1:22" x14ac:dyDescent="0.15">
      <c r="A50" t="str">
        <f>'Create Composites'!A51</f>
        <v>KTEA-3 Nonsense Word Decoding</v>
      </c>
      <c r="B50" s="10" t="b">
        <v>0</v>
      </c>
      <c r="C50" s="10" t="b">
        <v>0</v>
      </c>
      <c r="D50" s="10" t="b">
        <v>0</v>
      </c>
      <c r="E50" s="10" t="b">
        <v>0</v>
      </c>
      <c r="F50" s="10" t="b">
        <v>0</v>
      </c>
      <c r="G50" s="10" t="b">
        <v>0</v>
      </c>
      <c r="H50" s="10" t="b">
        <v>0</v>
      </c>
      <c r="I50" s="10" t="b">
        <v>0</v>
      </c>
      <c r="J50" s="10" t="b">
        <v>0</v>
      </c>
      <c r="K50" s="10" t="b">
        <v>0</v>
      </c>
      <c r="L50" s="10" t="b">
        <v>0</v>
      </c>
      <c r="M50" s="10" t="b">
        <v>0</v>
      </c>
      <c r="N50" s="10" t="b">
        <v>0</v>
      </c>
      <c r="O50" s="10" t="b">
        <v>0</v>
      </c>
      <c r="P50" s="10" t="b">
        <v>0</v>
      </c>
      <c r="Q50" s="10" t="b">
        <v>0</v>
      </c>
      <c r="R50" s="10" t="b">
        <v>1</v>
      </c>
      <c r="S50" s="10" t="b">
        <v>1</v>
      </c>
      <c r="T50" s="10" t="b">
        <v>0</v>
      </c>
      <c r="U50" s="10" t="b">
        <v>0</v>
      </c>
      <c r="V50">
        <v>48</v>
      </c>
    </row>
    <row r="51" spans="1:22" x14ac:dyDescent="0.15">
      <c r="A51" t="str">
        <f>'Create Composites'!A52</f>
        <v>KTEA-3 Decoding Fluency</v>
      </c>
      <c r="B51" s="10" t="b">
        <v>0</v>
      </c>
      <c r="C51" s="10" t="b">
        <v>0</v>
      </c>
      <c r="D51" s="10" t="b">
        <v>0</v>
      </c>
      <c r="E51" s="10" t="b">
        <v>0</v>
      </c>
      <c r="F51" s="10" t="b">
        <v>0</v>
      </c>
      <c r="G51" s="10" t="b">
        <v>0</v>
      </c>
      <c r="H51" s="10" t="b">
        <v>0</v>
      </c>
      <c r="I51" s="10" t="b">
        <v>0</v>
      </c>
      <c r="J51" s="10" t="b">
        <v>0</v>
      </c>
      <c r="K51" s="10" t="b">
        <v>0</v>
      </c>
      <c r="L51" s="10" t="b">
        <v>0</v>
      </c>
      <c r="M51" s="10" t="b">
        <v>0</v>
      </c>
      <c r="N51" s="10" t="b">
        <v>1</v>
      </c>
      <c r="O51" s="10" t="b">
        <v>0</v>
      </c>
      <c r="P51" s="10" t="b">
        <v>0</v>
      </c>
      <c r="Q51" s="10" t="b">
        <v>0</v>
      </c>
      <c r="R51" s="10" t="b">
        <v>1</v>
      </c>
      <c r="S51" s="10" t="b">
        <v>1</v>
      </c>
      <c r="T51" s="10" t="b">
        <v>0</v>
      </c>
      <c r="U51" s="10" t="b">
        <v>0</v>
      </c>
      <c r="V51">
        <v>49</v>
      </c>
    </row>
    <row r="52" spans="1:22" x14ac:dyDescent="0.15">
      <c r="A52" t="str">
        <f>'Create Composites'!A53</f>
        <v>KTEA-3 Reading Comprehension</v>
      </c>
      <c r="B52" s="10" t="b">
        <v>0</v>
      </c>
      <c r="C52" s="10" t="b">
        <v>0</v>
      </c>
      <c r="D52" s="10" t="b">
        <v>0</v>
      </c>
      <c r="E52" s="10" t="b">
        <v>0</v>
      </c>
      <c r="F52" s="10" t="b">
        <v>0</v>
      </c>
      <c r="G52" s="10" t="b">
        <v>0</v>
      </c>
      <c r="H52" s="10" t="b">
        <v>0</v>
      </c>
      <c r="I52" s="10" t="b">
        <v>0</v>
      </c>
      <c r="J52" s="10" t="b">
        <v>0</v>
      </c>
      <c r="K52" s="10" t="b">
        <v>0</v>
      </c>
      <c r="L52" s="10" t="b">
        <v>0</v>
      </c>
      <c r="M52" s="10" t="b">
        <v>0</v>
      </c>
      <c r="N52" s="10" t="b">
        <v>0</v>
      </c>
      <c r="O52" s="10" t="b">
        <v>0</v>
      </c>
      <c r="P52" s="10" t="b">
        <v>0</v>
      </c>
      <c r="Q52" s="10" t="b">
        <v>0</v>
      </c>
      <c r="R52" s="10" t="b">
        <v>1</v>
      </c>
      <c r="S52" s="10" t="b">
        <v>1</v>
      </c>
      <c r="T52" s="10" t="b">
        <v>0</v>
      </c>
      <c r="U52" s="10" t="b">
        <v>0</v>
      </c>
      <c r="V52">
        <v>50</v>
      </c>
    </row>
    <row r="53" spans="1:22" x14ac:dyDescent="0.15">
      <c r="A53" t="str">
        <f>'Create Composites'!A54</f>
        <v>WMS-IV Symbol Span</v>
      </c>
      <c r="B53" s="10" t="b">
        <v>0</v>
      </c>
      <c r="C53" s="10" t="b">
        <v>0</v>
      </c>
      <c r="D53" s="10" t="b">
        <v>0</v>
      </c>
      <c r="E53" s="10" t="b">
        <v>0</v>
      </c>
      <c r="F53" s="10" t="b">
        <v>0</v>
      </c>
      <c r="G53" s="10" t="b">
        <v>1</v>
      </c>
      <c r="H53" s="10" t="b">
        <v>0</v>
      </c>
      <c r="I53" s="10" t="b">
        <v>1</v>
      </c>
      <c r="J53" s="10" t="b">
        <v>0</v>
      </c>
      <c r="K53" s="10" t="b">
        <v>1</v>
      </c>
      <c r="L53" s="10" t="b">
        <v>0</v>
      </c>
      <c r="M53" s="10" t="b">
        <v>0</v>
      </c>
      <c r="N53" s="10" t="b">
        <v>0</v>
      </c>
      <c r="O53" s="10" t="b">
        <v>0</v>
      </c>
      <c r="P53" s="10" t="b">
        <v>0</v>
      </c>
      <c r="Q53" s="10" t="b">
        <v>0</v>
      </c>
      <c r="R53" s="10" t="b">
        <v>1</v>
      </c>
      <c r="S53" s="10" t="b">
        <v>0</v>
      </c>
      <c r="T53" s="10" t="b">
        <v>0</v>
      </c>
      <c r="U53" s="10" t="b">
        <v>0</v>
      </c>
      <c r="V53">
        <v>51</v>
      </c>
    </row>
    <row r="54" spans="1:22" x14ac:dyDescent="0.15">
      <c r="A54" t="str">
        <f>'Create Composites'!A55</f>
        <v>WRAT5 Word Reading</v>
      </c>
      <c r="B54" s="10" t="b">
        <v>0</v>
      </c>
      <c r="C54" s="10" t="b">
        <v>1</v>
      </c>
      <c r="D54" s="10" t="b">
        <v>0</v>
      </c>
      <c r="E54" s="10" t="b">
        <v>0</v>
      </c>
      <c r="F54" s="10" t="b">
        <v>0</v>
      </c>
      <c r="G54" s="10" t="b">
        <v>0</v>
      </c>
      <c r="H54" s="10" t="b">
        <v>0</v>
      </c>
      <c r="I54" s="10" t="b">
        <v>0</v>
      </c>
      <c r="J54" s="10" t="b">
        <v>0</v>
      </c>
      <c r="K54" s="10" t="b">
        <v>0</v>
      </c>
      <c r="L54" s="10" t="b">
        <v>0</v>
      </c>
      <c r="M54" s="10" t="b">
        <v>0</v>
      </c>
      <c r="N54" s="10" t="b">
        <v>0</v>
      </c>
      <c r="O54" s="10" t="b">
        <v>0</v>
      </c>
      <c r="P54" s="10" t="b">
        <v>0</v>
      </c>
      <c r="Q54" s="10" t="b">
        <v>0</v>
      </c>
      <c r="R54" s="10" t="b">
        <v>1</v>
      </c>
      <c r="S54" s="10" t="b">
        <v>1</v>
      </c>
      <c r="T54" s="10" t="b">
        <v>0</v>
      </c>
      <c r="U54" s="10" t="b">
        <v>0</v>
      </c>
      <c r="V54">
        <v>52</v>
      </c>
    </row>
    <row r="55" spans="1:22" x14ac:dyDescent="0.15">
      <c r="A55" t="str">
        <f>'Create Composites'!A56</f>
        <v>WRAT5 Spelling</v>
      </c>
      <c r="B55" s="10" t="b">
        <v>0</v>
      </c>
      <c r="C55" s="10" t="b">
        <v>0</v>
      </c>
      <c r="D55" s="10" t="b">
        <v>0</v>
      </c>
      <c r="E55" s="10" t="b">
        <v>0</v>
      </c>
      <c r="F55" s="10" t="b">
        <v>0</v>
      </c>
      <c r="G55" s="10" t="b">
        <v>0</v>
      </c>
      <c r="H55" s="10" t="b">
        <v>0</v>
      </c>
      <c r="I55" s="10" t="b">
        <v>0</v>
      </c>
      <c r="J55" s="10" t="b">
        <v>0</v>
      </c>
      <c r="K55" s="10" t="b">
        <v>0</v>
      </c>
      <c r="L55" s="10" t="b">
        <v>0</v>
      </c>
      <c r="M55" s="10" t="b">
        <v>0</v>
      </c>
      <c r="N55" s="10" t="b">
        <v>0</v>
      </c>
      <c r="O55" s="10" t="b">
        <v>0</v>
      </c>
      <c r="P55" s="10" t="b">
        <v>0</v>
      </c>
      <c r="Q55" s="10" t="b">
        <v>0</v>
      </c>
      <c r="R55" s="10" t="b">
        <v>1</v>
      </c>
      <c r="S55" s="10" t="b">
        <v>1</v>
      </c>
      <c r="T55" s="10" t="b">
        <v>0</v>
      </c>
      <c r="U55" s="10" t="b">
        <v>0</v>
      </c>
      <c r="V55">
        <v>53</v>
      </c>
    </row>
    <row r="56" spans="1:22" x14ac:dyDescent="0.15">
      <c r="A56" t="str">
        <f>'Create Composites'!A57</f>
        <v>WRAT5 Math Computation</v>
      </c>
      <c r="B56" s="10" t="b">
        <v>0</v>
      </c>
      <c r="C56" s="10" t="b">
        <v>0</v>
      </c>
      <c r="D56" s="10" t="b">
        <v>0</v>
      </c>
      <c r="E56" s="10" t="b">
        <v>0</v>
      </c>
      <c r="F56" s="10" t="b">
        <v>0</v>
      </c>
      <c r="G56" s="10" t="b">
        <v>0</v>
      </c>
      <c r="H56" s="10" t="b">
        <v>0</v>
      </c>
      <c r="I56" s="10" t="b">
        <v>0</v>
      </c>
      <c r="J56" s="10" t="b">
        <v>0</v>
      </c>
      <c r="K56" s="10" t="b">
        <v>0</v>
      </c>
      <c r="L56" s="10" t="b">
        <v>0</v>
      </c>
      <c r="M56" s="10" t="b">
        <v>0</v>
      </c>
      <c r="N56" s="10" t="b">
        <v>0</v>
      </c>
      <c r="O56" s="10" t="b">
        <v>0</v>
      </c>
      <c r="P56" s="10" t="b">
        <v>0</v>
      </c>
      <c r="Q56" s="10" t="b">
        <v>0</v>
      </c>
      <c r="R56" s="10" t="b">
        <v>1</v>
      </c>
      <c r="S56" s="10" t="b">
        <v>1</v>
      </c>
      <c r="T56" s="10" t="b">
        <v>0</v>
      </c>
      <c r="U56" s="10" t="b">
        <v>0</v>
      </c>
      <c r="V56">
        <v>54</v>
      </c>
    </row>
    <row r="57" spans="1:22" x14ac:dyDescent="0.15">
      <c r="A57" t="str">
        <f>'Create Composites'!A58</f>
        <v>WRAT5 Sentence Comprehension</v>
      </c>
      <c r="B57" s="10" t="b">
        <v>0</v>
      </c>
      <c r="C57" s="10" t="b">
        <v>0</v>
      </c>
      <c r="D57" s="10" t="b">
        <v>0</v>
      </c>
      <c r="E57" s="10" t="b">
        <v>0</v>
      </c>
      <c r="F57" s="10" t="b">
        <v>0</v>
      </c>
      <c r="G57" s="10" t="b">
        <v>0</v>
      </c>
      <c r="H57" s="10" t="b">
        <v>0</v>
      </c>
      <c r="I57" s="10" t="b">
        <v>0</v>
      </c>
      <c r="J57" s="10" t="b">
        <v>0</v>
      </c>
      <c r="K57" s="10" t="b">
        <v>0</v>
      </c>
      <c r="L57" s="10" t="b">
        <v>0</v>
      </c>
      <c r="M57" s="10" t="b">
        <v>0</v>
      </c>
      <c r="N57" s="10" t="b">
        <v>0</v>
      </c>
      <c r="O57" s="10" t="b">
        <v>0</v>
      </c>
      <c r="P57" s="10" t="b">
        <v>0</v>
      </c>
      <c r="Q57" s="10" t="b">
        <v>0</v>
      </c>
      <c r="R57" s="10" t="b">
        <v>1</v>
      </c>
      <c r="S57" s="10" t="b">
        <v>1</v>
      </c>
      <c r="T57" s="10" t="b">
        <v>0</v>
      </c>
      <c r="U57" s="10" t="b">
        <v>0</v>
      </c>
      <c r="V57">
        <v>55</v>
      </c>
    </row>
    <row r="58" spans="1:22" x14ac:dyDescent="0.15">
      <c r="A58" t="str">
        <f>'Create Composites'!A59</f>
        <v>WRAT5 Reading Composite</v>
      </c>
      <c r="B58" s="10" t="b">
        <v>0</v>
      </c>
      <c r="C58" s="10" t="b">
        <v>0</v>
      </c>
      <c r="D58" s="10" t="b">
        <v>0</v>
      </c>
      <c r="E58" s="10" t="b">
        <v>0</v>
      </c>
      <c r="F58" s="10" t="b">
        <v>0</v>
      </c>
      <c r="G58" s="10" t="b">
        <v>0</v>
      </c>
      <c r="H58" s="10" t="b">
        <v>0</v>
      </c>
      <c r="I58" s="10" t="b">
        <v>0</v>
      </c>
      <c r="J58" s="10" t="b">
        <v>0</v>
      </c>
      <c r="K58" s="10" t="b">
        <v>0</v>
      </c>
      <c r="L58" s="10" t="b">
        <v>0</v>
      </c>
      <c r="M58" s="10" t="b">
        <v>0</v>
      </c>
      <c r="N58" s="10" t="b">
        <v>0</v>
      </c>
      <c r="O58" s="10" t="b">
        <v>0</v>
      </c>
      <c r="P58" s="10" t="b">
        <v>0</v>
      </c>
      <c r="Q58" s="10" t="b">
        <v>0</v>
      </c>
      <c r="R58" s="10" t="b">
        <v>1</v>
      </c>
      <c r="S58" s="10" t="b">
        <v>1</v>
      </c>
      <c r="T58" s="10" t="b">
        <v>0</v>
      </c>
      <c r="U58" s="10" t="b">
        <v>0</v>
      </c>
      <c r="V58">
        <v>56</v>
      </c>
    </row>
    <row r="59" spans="1:22" x14ac:dyDescent="0.15">
      <c r="A59" t="str">
        <f>'Create Composites'!A60</f>
        <v>DKEFS CWI Color Naming</v>
      </c>
      <c r="B59" s="10" t="b">
        <v>0</v>
      </c>
      <c r="C59" s="10" t="b">
        <v>0</v>
      </c>
      <c r="D59" s="10" t="b">
        <v>0</v>
      </c>
      <c r="E59" s="10" t="b">
        <v>1</v>
      </c>
      <c r="F59" s="10" t="b">
        <v>0</v>
      </c>
      <c r="G59" s="10" t="b">
        <v>0</v>
      </c>
      <c r="H59" s="10" t="b">
        <v>0</v>
      </c>
      <c r="I59" s="10" t="b">
        <v>0</v>
      </c>
      <c r="J59" s="10" t="b">
        <v>0</v>
      </c>
      <c r="K59" s="10" t="b">
        <v>0</v>
      </c>
      <c r="L59" s="10" t="b">
        <v>1</v>
      </c>
      <c r="M59" s="10" t="b">
        <v>0</v>
      </c>
      <c r="N59" s="10" t="b">
        <v>0</v>
      </c>
      <c r="O59" s="10" t="b">
        <v>0</v>
      </c>
      <c r="P59" s="10" t="b">
        <v>0</v>
      </c>
      <c r="Q59" s="10" t="b">
        <v>0</v>
      </c>
      <c r="R59" s="10" t="b">
        <v>1</v>
      </c>
      <c r="S59" s="10" t="b">
        <v>0</v>
      </c>
      <c r="T59" s="10" t="b">
        <v>0</v>
      </c>
      <c r="U59" s="10" t="b">
        <v>0</v>
      </c>
      <c r="V59">
        <v>57</v>
      </c>
    </row>
    <row r="60" spans="1:22" x14ac:dyDescent="0.15">
      <c r="A60" t="str">
        <f>'Create Composites'!A61</f>
        <v>DKEFS CWI Word Reading</v>
      </c>
      <c r="B60" s="10" t="b">
        <v>0</v>
      </c>
      <c r="C60" s="10" t="b">
        <v>0</v>
      </c>
      <c r="D60" s="10" t="b">
        <v>0</v>
      </c>
      <c r="E60" s="10" t="b">
        <v>1</v>
      </c>
      <c r="F60" s="10" t="b">
        <v>0</v>
      </c>
      <c r="G60" s="10" t="b">
        <v>0</v>
      </c>
      <c r="H60" s="10" t="b">
        <v>0</v>
      </c>
      <c r="I60" s="10" t="b">
        <v>0</v>
      </c>
      <c r="J60" s="10" t="b">
        <v>0</v>
      </c>
      <c r="K60" s="10" t="b">
        <v>0</v>
      </c>
      <c r="L60" s="10" t="b">
        <v>1</v>
      </c>
      <c r="M60" s="10" t="b">
        <v>0</v>
      </c>
      <c r="N60" s="10" t="b">
        <v>0</v>
      </c>
      <c r="O60" s="10" t="b">
        <v>0</v>
      </c>
      <c r="P60" s="10" t="b">
        <v>0</v>
      </c>
      <c r="Q60" s="10" t="b">
        <v>0</v>
      </c>
      <c r="R60" s="10" t="b">
        <v>1</v>
      </c>
      <c r="S60" s="10" t="b">
        <v>0</v>
      </c>
      <c r="T60" s="10" t="b">
        <v>0</v>
      </c>
      <c r="U60" s="10" t="b">
        <v>0</v>
      </c>
      <c r="V60">
        <v>58</v>
      </c>
    </row>
    <row r="61" spans="1:22" x14ac:dyDescent="0.15">
      <c r="A61" t="str">
        <f>'Create Composites'!A62</f>
        <v>DKEFS CWI Inhibition</v>
      </c>
      <c r="B61" s="10" t="b">
        <v>0</v>
      </c>
      <c r="C61" s="10" t="b">
        <v>0</v>
      </c>
      <c r="D61" s="10" t="b">
        <v>0</v>
      </c>
      <c r="E61" s="10" t="b">
        <v>0</v>
      </c>
      <c r="F61" s="10" t="b">
        <v>0</v>
      </c>
      <c r="G61" s="10" t="b">
        <v>1</v>
      </c>
      <c r="H61" s="10" t="b">
        <v>0</v>
      </c>
      <c r="I61" s="10" t="b">
        <v>0</v>
      </c>
      <c r="J61" s="10" t="b">
        <v>0</v>
      </c>
      <c r="K61" s="10" t="b">
        <v>0</v>
      </c>
      <c r="L61" s="10" t="b">
        <v>0</v>
      </c>
      <c r="M61" s="10" t="b">
        <v>1</v>
      </c>
      <c r="N61" s="10" t="b">
        <v>0</v>
      </c>
      <c r="O61" s="10" t="b">
        <v>0</v>
      </c>
      <c r="P61" s="10" t="b">
        <v>1</v>
      </c>
      <c r="Q61" s="10" t="b">
        <v>0</v>
      </c>
      <c r="R61" s="10" t="b">
        <v>1</v>
      </c>
      <c r="S61" s="10" t="b">
        <v>0</v>
      </c>
      <c r="T61" s="10" t="b">
        <v>0</v>
      </c>
      <c r="U61" s="10" t="b">
        <v>0</v>
      </c>
      <c r="V61">
        <v>59</v>
      </c>
    </row>
    <row r="62" spans="1:22" x14ac:dyDescent="0.15">
      <c r="A62" t="str">
        <f>'Create Composites'!A63</f>
        <v>DKEFS CWI Switching</v>
      </c>
      <c r="B62" s="10" t="b">
        <v>0</v>
      </c>
      <c r="C62" s="10" t="b">
        <v>0</v>
      </c>
      <c r="D62" s="10" t="b">
        <v>0</v>
      </c>
      <c r="E62" s="10" t="b">
        <v>0</v>
      </c>
      <c r="F62" s="10" t="b">
        <v>0</v>
      </c>
      <c r="G62" s="10" t="b">
        <v>1</v>
      </c>
      <c r="H62" s="10" t="b">
        <v>0</v>
      </c>
      <c r="I62" s="10" t="b">
        <v>0</v>
      </c>
      <c r="J62" s="10" t="b">
        <v>0</v>
      </c>
      <c r="K62" s="10" t="b">
        <v>0</v>
      </c>
      <c r="L62" s="10" t="b">
        <v>0</v>
      </c>
      <c r="M62" s="10" t="b">
        <v>1</v>
      </c>
      <c r="N62" s="10" t="b">
        <v>0</v>
      </c>
      <c r="O62" s="10" t="b">
        <v>0</v>
      </c>
      <c r="P62" s="10" t="b">
        <v>1</v>
      </c>
      <c r="Q62" s="10" t="b">
        <v>0</v>
      </c>
      <c r="R62" s="10" t="b">
        <v>1</v>
      </c>
      <c r="S62" s="10" t="b">
        <v>0</v>
      </c>
      <c r="T62" s="10" t="b">
        <v>0</v>
      </c>
      <c r="U62" s="10" t="b">
        <v>0</v>
      </c>
      <c r="V62">
        <v>60</v>
      </c>
    </row>
    <row r="63" spans="1:22" x14ac:dyDescent="0.15">
      <c r="A63" t="str">
        <f>'Create Composites'!A64</f>
        <v>Unstructured Task (Total)</v>
      </c>
      <c r="B63" s="10" t="b">
        <v>0</v>
      </c>
      <c r="C63" s="10" t="b">
        <v>0</v>
      </c>
      <c r="D63" s="10" t="b">
        <v>0</v>
      </c>
      <c r="E63" s="10" t="b">
        <v>0</v>
      </c>
      <c r="F63" s="10" t="b">
        <v>0</v>
      </c>
      <c r="G63" s="10" t="b">
        <v>1</v>
      </c>
      <c r="H63" s="10" t="b">
        <v>0</v>
      </c>
      <c r="I63" s="10" t="b">
        <v>0</v>
      </c>
      <c r="J63" s="10" t="b">
        <v>0</v>
      </c>
      <c r="K63" s="10" t="b">
        <v>0</v>
      </c>
      <c r="L63" s="10" t="b">
        <v>0</v>
      </c>
      <c r="M63" s="10" t="b">
        <v>1</v>
      </c>
      <c r="N63" s="10" t="b">
        <v>1</v>
      </c>
      <c r="O63" s="10" t="b">
        <v>0</v>
      </c>
      <c r="P63" s="10" t="b">
        <v>0</v>
      </c>
      <c r="Q63" s="10" t="b">
        <v>1</v>
      </c>
      <c r="R63" s="10" t="b">
        <v>1</v>
      </c>
      <c r="S63" s="10" t="b">
        <v>0</v>
      </c>
      <c r="T63" s="10" t="b">
        <v>0</v>
      </c>
      <c r="U63" s="10" t="b">
        <v>0</v>
      </c>
      <c r="V63">
        <v>61</v>
      </c>
    </row>
    <row r="64" spans="1:22" x14ac:dyDescent="0.15">
      <c r="A64" t="str">
        <f>'Create Composites'!A65</f>
        <v>Unstructured Task (HVC)</v>
      </c>
      <c r="B64" s="10" t="b">
        <v>0</v>
      </c>
      <c r="C64" s="10" t="b">
        <v>0</v>
      </c>
      <c r="D64" s="10" t="b">
        <v>0</v>
      </c>
      <c r="E64" s="10" t="b">
        <v>0</v>
      </c>
      <c r="F64" s="10" t="b">
        <v>0</v>
      </c>
      <c r="G64" s="10" t="b">
        <v>1</v>
      </c>
      <c r="H64" s="10" t="b">
        <v>0</v>
      </c>
      <c r="I64" s="10" t="b">
        <v>0</v>
      </c>
      <c r="J64" s="10" t="b">
        <v>0</v>
      </c>
      <c r="K64" s="10" t="b">
        <v>0</v>
      </c>
      <c r="L64" s="10" t="b">
        <v>0</v>
      </c>
      <c r="M64" s="10" t="b">
        <v>1</v>
      </c>
      <c r="N64" s="10" t="b">
        <v>1</v>
      </c>
      <c r="O64" s="10" t="b">
        <v>0</v>
      </c>
      <c r="P64" s="10" t="b">
        <v>0</v>
      </c>
      <c r="Q64" s="10" t="b">
        <v>1</v>
      </c>
      <c r="R64" s="10" t="b">
        <v>1</v>
      </c>
      <c r="S64" s="10" t="b">
        <v>0</v>
      </c>
      <c r="T64" s="10" t="b">
        <v>0</v>
      </c>
      <c r="U64" s="10" t="b">
        <v>0</v>
      </c>
      <c r="V64">
        <v>62</v>
      </c>
    </row>
    <row r="65" spans="1:22" x14ac:dyDescent="0.15">
      <c r="A65" t="str">
        <f>'Create Composites'!A66</f>
        <v>WASI-2 Similarities</v>
      </c>
      <c r="B65" s="10" t="b">
        <v>0</v>
      </c>
      <c r="C65" s="10" t="b">
        <v>0</v>
      </c>
      <c r="D65" s="10" t="b">
        <v>0</v>
      </c>
      <c r="E65" s="10" t="b">
        <v>0</v>
      </c>
      <c r="F65" s="10" t="b">
        <v>0</v>
      </c>
      <c r="G65" s="10" t="b">
        <v>0</v>
      </c>
      <c r="H65" s="10" t="b">
        <v>0</v>
      </c>
      <c r="I65" s="10" t="b">
        <v>0</v>
      </c>
      <c r="J65" s="10" t="b">
        <v>0</v>
      </c>
      <c r="K65" s="10" t="b">
        <v>0</v>
      </c>
      <c r="L65" s="10" t="b">
        <v>0</v>
      </c>
      <c r="M65" s="10" t="b">
        <v>0</v>
      </c>
      <c r="N65" s="10" t="b">
        <v>0</v>
      </c>
      <c r="O65" s="10" t="b">
        <v>0</v>
      </c>
      <c r="P65" s="10" t="b">
        <v>0</v>
      </c>
      <c r="Q65" s="10" t="b">
        <v>0</v>
      </c>
      <c r="R65" s="10" t="b">
        <v>0</v>
      </c>
      <c r="S65" s="10" t="b">
        <v>0</v>
      </c>
      <c r="T65" s="10" t="b">
        <v>0</v>
      </c>
      <c r="U65" s="10" t="b">
        <v>0</v>
      </c>
      <c r="V65">
        <v>63</v>
      </c>
    </row>
    <row r="66" spans="1:22" x14ac:dyDescent="0.15">
      <c r="A66" t="str">
        <f>'Create Composites'!A67</f>
        <v>WASI-2 Vocabulary</v>
      </c>
      <c r="B66" s="10" t="b">
        <v>0</v>
      </c>
      <c r="C66" s="10" t="b">
        <v>0</v>
      </c>
      <c r="D66" s="10" t="b">
        <v>0</v>
      </c>
      <c r="E66" s="10" t="b">
        <v>0</v>
      </c>
      <c r="F66" s="10" t="b">
        <v>0</v>
      </c>
      <c r="G66" s="10" t="b">
        <v>0</v>
      </c>
      <c r="H66" s="10" t="b">
        <v>0</v>
      </c>
      <c r="I66" s="10" t="b">
        <v>0</v>
      </c>
      <c r="J66" s="10" t="b">
        <v>0</v>
      </c>
      <c r="K66" s="10" t="b">
        <v>0</v>
      </c>
      <c r="L66" s="10" t="b">
        <v>0</v>
      </c>
      <c r="M66" s="10" t="b">
        <v>0</v>
      </c>
      <c r="N66" s="10" t="b">
        <v>0</v>
      </c>
      <c r="O66" s="10" t="b">
        <v>0</v>
      </c>
      <c r="P66" s="10" t="b">
        <v>0</v>
      </c>
      <c r="Q66" s="10" t="b">
        <v>0</v>
      </c>
      <c r="R66" s="10" t="b">
        <v>0</v>
      </c>
      <c r="S66" s="10" t="b">
        <v>0</v>
      </c>
      <c r="T66" s="10" t="b">
        <v>0</v>
      </c>
      <c r="U66" s="10" t="b">
        <v>0</v>
      </c>
      <c r="V66">
        <v>64</v>
      </c>
    </row>
    <row r="67" spans="1:22" x14ac:dyDescent="0.15">
      <c r="A67" t="str">
        <f>'Create Composites'!A68</f>
        <v>WASI-2 Matrix Reasoning</v>
      </c>
      <c r="B67" s="10" t="b">
        <v>0</v>
      </c>
      <c r="C67" s="10" t="b">
        <v>0</v>
      </c>
      <c r="D67" s="10" t="b">
        <v>0</v>
      </c>
      <c r="E67" s="10" t="b">
        <v>0</v>
      </c>
      <c r="F67" s="10" t="b">
        <v>0</v>
      </c>
      <c r="G67" s="10" t="b">
        <v>0</v>
      </c>
      <c r="H67" s="10" t="b">
        <v>0</v>
      </c>
      <c r="I67" s="10" t="b">
        <v>0</v>
      </c>
      <c r="J67" s="10" t="b">
        <v>0</v>
      </c>
      <c r="K67" s="10" t="b">
        <v>0</v>
      </c>
      <c r="L67" s="10" t="b">
        <v>0</v>
      </c>
      <c r="M67" s="10" t="b">
        <v>0</v>
      </c>
      <c r="N67" s="10" t="b">
        <v>0</v>
      </c>
      <c r="O67" s="10" t="b">
        <v>0</v>
      </c>
      <c r="P67" s="10" t="b">
        <v>0</v>
      </c>
      <c r="Q67" s="10" t="b">
        <v>0</v>
      </c>
      <c r="R67" s="10" t="b">
        <v>0</v>
      </c>
      <c r="S67" s="10" t="b">
        <v>0</v>
      </c>
      <c r="T67" s="10" t="b">
        <v>0</v>
      </c>
      <c r="U67" s="10" t="b">
        <v>0</v>
      </c>
      <c r="V67">
        <v>65</v>
      </c>
    </row>
    <row r="68" spans="1:22" x14ac:dyDescent="0.15">
      <c r="A68" t="str">
        <f>'Create Composites'!A69</f>
        <v>WASI-2 Block Design</v>
      </c>
      <c r="B68" s="10" t="b">
        <v>0</v>
      </c>
      <c r="C68" s="10" t="b">
        <v>0</v>
      </c>
      <c r="D68" s="10" t="b">
        <v>0</v>
      </c>
      <c r="E68" s="10" t="b">
        <v>0</v>
      </c>
      <c r="F68" s="10" t="b">
        <v>0</v>
      </c>
      <c r="G68" s="10" t="b">
        <v>0</v>
      </c>
      <c r="H68" s="10" t="b">
        <v>0</v>
      </c>
      <c r="I68" s="10" t="b">
        <v>0</v>
      </c>
      <c r="J68" s="10" t="b">
        <v>0</v>
      </c>
      <c r="K68" s="10" t="b">
        <v>0</v>
      </c>
      <c r="L68" s="10" t="b">
        <v>0</v>
      </c>
      <c r="M68" s="10" t="b">
        <v>0</v>
      </c>
      <c r="N68" s="10" t="b">
        <v>0</v>
      </c>
      <c r="O68" s="10" t="b">
        <v>0</v>
      </c>
      <c r="P68" s="10" t="b">
        <v>0</v>
      </c>
      <c r="Q68" s="10" t="b">
        <v>0</v>
      </c>
      <c r="R68" s="10" t="b">
        <v>0</v>
      </c>
      <c r="S68" s="10" t="b">
        <v>0</v>
      </c>
      <c r="T68" s="10" t="b">
        <v>0</v>
      </c>
      <c r="U68" s="10" t="b">
        <v>0</v>
      </c>
      <c r="V68">
        <v>66</v>
      </c>
    </row>
    <row r="69" spans="1:22" x14ac:dyDescent="0.15">
      <c r="A69" t="str">
        <f>'Create Composites'!A70</f>
        <v>WISC-V Digit Span</v>
      </c>
      <c r="B69" s="10" t="b">
        <v>0</v>
      </c>
      <c r="C69" s="10" t="b">
        <v>0</v>
      </c>
      <c r="D69" s="10" t="b">
        <v>0</v>
      </c>
      <c r="E69" s="10" t="b">
        <v>0</v>
      </c>
      <c r="F69" s="10" t="b">
        <v>0</v>
      </c>
      <c r="G69" s="10" t="b">
        <v>0</v>
      </c>
      <c r="H69" s="10" t="b">
        <v>0</v>
      </c>
      <c r="I69" s="10" t="b">
        <v>0</v>
      </c>
      <c r="J69" s="10" t="b">
        <v>0</v>
      </c>
      <c r="K69" s="10" t="b">
        <v>0</v>
      </c>
      <c r="L69" s="10" t="b">
        <v>0</v>
      </c>
      <c r="M69" s="10" t="b">
        <v>0</v>
      </c>
      <c r="N69" s="10" t="b">
        <v>0</v>
      </c>
      <c r="O69" s="10" t="b">
        <v>0</v>
      </c>
      <c r="P69" s="10" t="b">
        <v>0</v>
      </c>
      <c r="Q69" s="10" t="b">
        <v>0</v>
      </c>
      <c r="R69" s="10" t="b">
        <v>0</v>
      </c>
      <c r="S69" s="10" t="b">
        <v>0</v>
      </c>
      <c r="T69" s="10" t="b">
        <v>0</v>
      </c>
      <c r="U69" s="10" t="b">
        <v>0</v>
      </c>
      <c r="V69">
        <v>67</v>
      </c>
    </row>
    <row r="70" spans="1:22" x14ac:dyDescent="0.15">
      <c r="A70" t="str">
        <f>'Create Composites'!A71</f>
        <v>WISC-V Picture Span</v>
      </c>
      <c r="B70" s="10" t="b">
        <v>0</v>
      </c>
      <c r="C70" s="10" t="b">
        <v>0</v>
      </c>
      <c r="D70" s="10" t="b">
        <v>0</v>
      </c>
      <c r="E70" s="10" t="b">
        <v>0</v>
      </c>
      <c r="F70" s="10" t="b">
        <v>0</v>
      </c>
      <c r="G70" s="10" t="b">
        <v>0</v>
      </c>
      <c r="H70" s="10" t="b">
        <v>0</v>
      </c>
      <c r="I70" s="10" t="b">
        <v>0</v>
      </c>
      <c r="J70" s="10" t="b">
        <v>0</v>
      </c>
      <c r="K70" s="10" t="b">
        <v>0</v>
      </c>
      <c r="L70" s="10" t="b">
        <v>0</v>
      </c>
      <c r="M70" s="10" t="b">
        <v>0</v>
      </c>
      <c r="N70" s="10" t="b">
        <v>0</v>
      </c>
      <c r="O70" s="10" t="b">
        <v>0</v>
      </c>
      <c r="P70" s="10" t="b">
        <v>0</v>
      </c>
      <c r="Q70" s="10" t="b">
        <v>0</v>
      </c>
      <c r="R70" s="10" t="b">
        <v>0</v>
      </c>
      <c r="S70" s="10" t="b">
        <v>0</v>
      </c>
      <c r="T70" s="10" t="b">
        <v>0</v>
      </c>
      <c r="U70" s="10" t="b">
        <v>0</v>
      </c>
      <c r="V70">
        <v>68</v>
      </c>
    </row>
    <row r="71" spans="1:22" x14ac:dyDescent="0.15">
      <c r="A71" t="str">
        <f>'Create Composites'!A72</f>
        <v>WISC-V Coding</v>
      </c>
      <c r="B71" s="10" t="b">
        <v>0</v>
      </c>
      <c r="C71" s="10" t="b">
        <v>0</v>
      </c>
      <c r="D71" s="10" t="b">
        <v>0</v>
      </c>
      <c r="E71" s="10" t="b">
        <v>0</v>
      </c>
      <c r="F71" s="10" t="b">
        <v>0</v>
      </c>
      <c r="G71" s="10" t="b">
        <v>0</v>
      </c>
      <c r="H71" s="10" t="b">
        <v>0</v>
      </c>
      <c r="I71" s="10" t="b">
        <v>0</v>
      </c>
      <c r="J71" s="10" t="b">
        <v>0</v>
      </c>
      <c r="K71" s="10" t="b">
        <v>0</v>
      </c>
      <c r="L71" s="10" t="b">
        <v>0</v>
      </c>
      <c r="M71" s="10" t="b">
        <v>0</v>
      </c>
      <c r="N71" s="10" t="b">
        <v>0</v>
      </c>
      <c r="O71" s="10" t="b">
        <v>0</v>
      </c>
      <c r="P71" s="10" t="b">
        <v>0</v>
      </c>
      <c r="Q71" s="10" t="b">
        <v>0</v>
      </c>
      <c r="R71" s="10" t="b">
        <v>0</v>
      </c>
      <c r="S71" s="10" t="b">
        <v>0</v>
      </c>
      <c r="T71" s="10" t="b">
        <v>0</v>
      </c>
      <c r="U71" s="10" t="b">
        <v>0</v>
      </c>
      <c r="V71">
        <v>69</v>
      </c>
    </row>
    <row r="72" spans="1:22" x14ac:dyDescent="0.15">
      <c r="A72" t="str">
        <f>'Create Composites'!A73</f>
        <v>WISC-V Symbol Search</v>
      </c>
      <c r="B72" s="10" t="b">
        <v>0</v>
      </c>
      <c r="C72" s="10" t="b">
        <v>0</v>
      </c>
      <c r="D72" s="10" t="b">
        <v>0</v>
      </c>
      <c r="E72" s="10" t="b">
        <v>0</v>
      </c>
      <c r="F72" s="10" t="b">
        <v>0</v>
      </c>
      <c r="G72" s="10" t="b">
        <v>0</v>
      </c>
      <c r="H72" s="10" t="b">
        <v>0</v>
      </c>
      <c r="I72" s="10" t="b">
        <v>0</v>
      </c>
      <c r="J72" s="10" t="b">
        <v>0</v>
      </c>
      <c r="K72" s="10" t="b">
        <v>0</v>
      </c>
      <c r="L72" s="10" t="b">
        <v>0</v>
      </c>
      <c r="M72" s="10" t="b">
        <v>0</v>
      </c>
      <c r="N72" s="10" t="b">
        <v>0</v>
      </c>
      <c r="O72" s="10" t="b">
        <v>0</v>
      </c>
      <c r="P72" s="10" t="b">
        <v>0</v>
      </c>
      <c r="Q72" s="10" t="b">
        <v>0</v>
      </c>
      <c r="R72" s="10" t="b">
        <v>0</v>
      </c>
      <c r="S72" s="10" t="b">
        <v>0</v>
      </c>
      <c r="T72" s="10" t="b">
        <v>0</v>
      </c>
      <c r="U72" s="10" t="b">
        <v>0</v>
      </c>
      <c r="V72">
        <v>70</v>
      </c>
    </row>
    <row r="73" spans="1:22" x14ac:dyDescent="0.15">
      <c r="A73" t="str">
        <f>'Create Composites'!A74</f>
        <v>LWR</v>
      </c>
      <c r="B73" s="10" t="b">
        <v>0</v>
      </c>
      <c r="C73" s="10" t="b">
        <v>0</v>
      </c>
      <c r="D73" s="10" t="b">
        <v>0</v>
      </c>
      <c r="E73" s="10" t="b">
        <v>0</v>
      </c>
      <c r="F73" s="10" t="b">
        <v>0</v>
      </c>
      <c r="G73" s="10" t="b">
        <v>0</v>
      </c>
      <c r="H73" s="10" t="b">
        <v>0</v>
      </c>
      <c r="I73" s="10" t="b">
        <v>0</v>
      </c>
      <c r="J73" s="10" t="b">
        <v>0</v>
      </c>
      <c r="K73" s="10" t="b">
        <v>0</v>
      </c>
      <c r="L73" s="10" t="b">
        <v>0</v>
      </c>
      <c r="M73" s="10" t="b">
        <v>0</v>
      </c>
      <c r="N73" s="10" t="b">
        <v>0</v>
      </c>
      <c r="O73" s="10" t="b">
        <v>0</v>
      </c>
      <c r="P73" s="10" t="b">
        <v>0</v>
      </c>
      <c r="Q73" s="10" t="b">
        <v>0</v>
      </c>
      <c r="R73" s="10" t="b">
        <v>0</v>
      </c>
      <c r="S73" s="10" t="b">
        <v>0</v>
      </c>
      <c r="T73" s="10" t="b">
        <v>0</v>
      </c>
      <c r="U73" s="10" t="b">
        <v>0</v>
      </c>
      <c r="V73">
        <v>71</v>
      </c>
    </row>
    <row r="74" spans="1:22" x14ac:dyDescent="0.15">
      <c r="A74" t="str">
        <f>'Create Composites'!A75</f>
        <v>RC</v>
      </c>
      <c r="B74" s="10" t="b">
        <v>0</v>
      </c>
      <c r="C74" s="10" t="b">
        <v>0</v>
      </c>
      <c r="D74" s="10" t="b">
        <v>0</v>
      </c>
      <c r="E74" s="10" t="b">
        <v>0</v>
      </c>
      <c r="F74" s="10" t="b">
        <v>0</v>
      </c>
      <c r="G74" s="10" t="b">
        <v>0</v>
      </c>
      <c r="H74" s="10" t="b">
        <v>0</v>
      </c>
      <c r="I74" s="10" t="b">
        <v>0</v>
      </c>
      <c r="J74" s="10" t="b">
        <v>0</v>
      </c>
      <c r="K74" s="10" t="b">
        <v>0</v>
      </c>
      <c r="L74" s="10" t="b">
        <v>0</v>
      </c>
      <c r="M74" s="10" t="b">
        <v>0</v>
      </c>
      <c r="N74" s="10" t="b">
        <v>0</v>
      </c>
      <c r="O74" s="10" t="b">
        <v>0</v>
      </c>
      <c r="P74" s="10" t="b">
        <v>0</v>
      </c>
      <c r="Q74" s="10" t="b">
        <v>0</v>
      </c>
      <c r="R74" s="10" t="b">
        <v>0</v>
      </c>
      <c r="S74" s="10" t="b">
        <v>0</v>
      </c>
      <c r="T74" s="10" t="b">
        <v>0</v>
      </c>
      <c r="U74" s="10" t="b">
        <v>0</v>
      </c>
      <c r="V74">
        <v>72</v>
      </c>
    </row>
    <row r="75" spans="1:22" x14ac:dyDescent="0.15">
      <c r="A75" t="str">
        <f>'Create Composites'!A76</f>
        <v>NWD</v>
      </c>
      <c r="B75" s="10" t="b">
        <v>0</v>
      </c>
      <c r="C75" s="10" t="b">
        <v>0</v>
      </c>
      <c r="D75" s="10" t="b">
        <v>0</v>
      </c>
      <c r="E75" s="10" t="b">
        <v>0</v>
      </c>
      <c r="F75" s="10" t="b">
        <v>0</v>
      </c>
      <c r="G75" s="10" t="b">
        <v>0</v>
      </c>
      <c r="H75" s="10" t="b">
        <v>0</v>
      </c>
      <c r="I75" s="10" t="b">
        <v>0</v>
      </c>
      <c r="J75" s="10" t="b">
        <v>0</v>
      </c>
      <c r="K75" s="10" t="b">
        <v>0</v>
      </c>
      <c r="L75" s="10" t="b">
        <v>0</v>
      </c>
      <c r="M75" s="10" t="b">
        <v>0</v>
      </c>
      <c r="N75" s="10" t="b">
        <v>0</v>
      </c>
      <c r="O75" s="10" t="b">
        <v>0</v>
      </c>
      <c r="P75" s="10" t="b">
        <v>0</v>
      </c>
      <c r="Q75" s="10" t="b">
        <v>0</v>
      </c>
      <c r="R75" s="10" t="b">
        <v>0</v>
      </c>
      <c r="S75" s="10" t="b">
        <v>0</v>
      </c>
      <c r="T75" s="10" t="b">
        <v>0</v>
      </c>
      <c r="U75" s="10" t="b">
        <v>0</v>
      </c>
      <c r="V75">
        <v>73</v>
      </c>
    </row>
    <row r="76" spans="1:22" x14ac:dyDescent="0.15">
      <c r="A76" t="str">
        <f>'Create Composites'!A77</f>
        <v>PP</v>
      </c>
      <c r="B76" s="10" t="b">
        <v>0</v>
      </c>
      <c r="C76" s="10" t="b">
        <v>0</v>
      </c>
      <c r="D76" s="10" t="b">
        <v>0</v>
      </c>
      <c r="E76" s="10" t="b">
        <v>0</v>
      </c>
      <c r="F76" s="10" t="b">
        <v>0</v>
      </c>
      <c r="G76" s="10" t="b">
        <v>0</v>
      </c>
      <c r="H76" s="10" t="b">
        <v>0</v>
      </c>
      <c r="I76" s="10" t="b">
        <v>0</v>
      </c>
      <c r="J76" s="10" t="b">
        <v>0</v>
      </c>
      <c r="K76" s="10" t="b">
        <v>0</v>
      </c>
      <c r="L76" s="10" t="b">
        <v>0</v>
      </c>
      <c r="M76" s="10" t="b">
        <v>0</v>
      </c>
      <c r="N76" s="10" t="b">
        <v>0</v>
      </c>
      <c r="O76" s="10" t="b">
        <v>0</v>
      </c>
      <c r="P76" s="10" t="b">
        <v>0</v>
      </c>
      <c r="Q76" s="10" t="b">
        <v>0</v>
      </c>
      <c r="R76" s="10" t="b">
        <v>0</v>
      </c>
      <c r="S76" s="10" t="b">
        <v>0</v>
      </c>
      <c r="T76" s="10" t="b">
        <v>0</v>
      </c>
      <c r="U76" s="10" t="b">
        <v>0</v>
      </c>
      <c r="V76">
        <v>74</v>
      </c>
    </row>
    <row r="77" spans="1:22" x14ac:dyDescent="0.15">
      <c r="A77" t="str">
        <f>'Create Composites'!A78</f>
        <v>WRF</v>
      </c>
      <c r="B77" s="10" t="b">
        <v>0</v>
      </c>
      <c r="C77" s="10" t="b">
        <v>0</v>
      </c>
      <c r="D77" s="10" t="b">
        <v>0</v>
      </c>
      <c r="E77" s="10" t="b">
        <v>0</v>
      </c>
      <c r="F77" s="10" t="b">
        <v>0</v>
      </c>
      <c r="G77" s="10" t="b">
        <v>0</v>
      </c>
      <c r="H77" s="10" t="b">
        <v>0</v>
      </c>
      <c r="I77" s="10" t="b">
        <v>0</v>
      </c>
      <c r="J77" s="10" t="b">
        <v>0</v>
      </c>
      <c r="K77" s="10" t="b">
        <v>0</v>
      </c>
      <c r="L77" s="10" t="b">
        <v>0</v>
      </c>
      <c r="M77" s="10" t="b">
        <v>0</v>
      </c>
      <c r="N77" s="10" t="b">
        <v>0</v>
      </c>
      <c r="O77" s="10" t="b">
        <v>0</v>
      </c>
      <c r="P77" s="10" t="b">
        <v>0</v>
      </c>
      <c r="Q77" s="10" t="b">
        <v>0</v>
      </c>
      <c r="R77" s="10" t="b">
        <v>0</v>
      </c>
      <c r="S77" s="10" t="b">
        <v>0</v>
      </c>
      <c r="T77" s="10" t="b">
        <v>0</v>
      </c>
      <c r="U77" s="10" t="b">
        <v>0</v>
      </c>
      <c r="V77">
        <v>75</v>
      </c>
    </row>
    <row r="78" spans="1:22" x14ac:dyDescent="0.15">
      <c r="A78" t="str">
        <f>'Create Composites'!A79</f>
        <v>DF</v>
      </c>
      <c r="B78" s="10" t="b">
        <v>0</v>
      </c>
      <c r="C78" s="10" t="b">
        <v>0</v>
      </c>
      <c r="D78" s="10" t="b">
        <v>0</v>
      </c>
      <c r="E78" s="10" t="b">
        <v>0</v>
      </c>
      <c r="F78" s="10" t="b">
        <v>0</v>
      </c>
      <c r="G78" s="10" t="b">
        <v>0</v>
      </c>
      <c r="H78" s="10" t="b">
        <v>0</v>
      </c>
      <c r="I78" s="10" t="b">
        <v>0</v>
      </c>
      <c r="J78" s="10" t="b">
        <v>0</v>
      </c>
      <c r="K78" s="10" t="b">
        <v>0</v>
      </c>
      <c r="L78" s="10" t="b">
        <v>0</v>
      </c>
      <c r="M78" s="10" t="b">
        <v>0</v>
      </c>
      <c r="N78" s="10" t="b">
        <v>0</v>
      </c>
      <c r="O78" s="10" t="b">
        <v>0</v>
      </c>
      <c r="P78" s="10" t="b">
        <v>0</v>
      </c>
      <c r="Q78" s="10" t="b">
        <v>0</v>
      </c>
      <c r="R78" s="10" t="b">
        <v>0</v>
      </c>
      <c r="S78" s="10" t="b">
        <v>0</v>
      </c>
      <c r="T78" s="10" t="b">
        <v>0</v>
      </c>
      <c r="U78" s="10" t="b">
        <v>0</v>
      </c>
      <c r="V78">
        <v>76</v>
      </c>
    </row>
    <row r="79" spans="1:22" x14ac:dyDescent="0.15">
      <c r="A79" t="str">
        <f>'Create Composites'!A80</f>
        <v>SRF</v>
      </c>
      <c r="B79" s="10" t="b">
        <v>0</v>
      </c>
      <c r="C79" s="10" t="b">
        <v>0</v>
      </c>
      <c r="D79" s="10" t="b">
        <v>0</v>
      </c>
      <c r="E79" s="10" t="b">
        <v>0</v>
      </c>
      <c r="F79" s="10" t="b">
        <v>0</v>
      </c>
      <c r="G79" s="10" t="b">
        <v>0</v>
      </c>
      <c r="H79" s="10" t="b">
        <v>0</v>
      </c>
      <c r="I79" s="10" t="b">
        <v>0</v>
      </c>
      <c r="J79" s="10" t="b">
        <v>0</v>
      </c>
      <c r="K79" s="10" t="b">
        <v>0</v>
      </c>
      <c r="L79" s="10" t="b">
        <v>0</v>
      </c>
      <c r="M79" s="10" t="b">
        <v>0</v>
      </c>
      <c r="N79" s="10" t="b">
        <v>0</v>
      </c>
      <c r="O79" s="10" t="b">
        <v>0</v>
      </c>
      <c r="P79" s="10" t="b">
        <v>0</v>
      </c>
      <c r="Q79" s="10" t="b">
        <v>0</v>
      </c>
      <c r="R79" s="10" t="b">
        <v>0</v>
      </c>
      <c r="S79" s="10" t="b">
        <v>0</v>
      </c>
      <c r="T79" s="10" t="b">
        <v>0</v>
      </c>
      <c r="U79" s="10" t="b">
        <v>0</v>
      </c>
      <c r="V79">
        <v>77</v>
      </c>
    </row>
    <row r="80" spans="1:22" x14ac:dyDescent="0.15">
      <c r="A80" t="str">
        <f>'Create Composites'!A81</f>
        <v>RV</v>
      </c>
      <c r="B80" s="10" t="b">
        <v>0</v>
      </c>
      <c r="C80" s="10" t="b">
        <v>0</v>
      </c>
      <c r="D80" s="10" t="b">
        <v>0</v>
      </c>
      <c r="E80" s="10" t="b">
        <v>0</v>
      </c>
      <c r="F80" s="10" t="b">
        <v>0</v>
      </c>
      <c r="G80" s="10" t="b">
        <v>0</v>
      </c>
      <c r="H80" s="10" t="b">
        <v>0</v>
      </c>
      <c r="I80" s="10" t="b">
        <v>0</v>
      </c>
      <c r="J80" s="10" t="b">
        <v>0</v>
      </c>
      <c r="K80" s="10" t="b">
        <v>0</v>
      </c>
      <c r="L80" s="10" t="b">
        <v>0</v>
      </c>
      <c r="M80" s="10" t="b">
        <v>0</v>
      </c>
      <c r="N80" s="10" t="b">
        <v>0</v>
      </c>
      <c r="O80" s="10" t="b">
        <v>0</v>
      </c>
      <c r="P80" s="10" t="b">
        <v>0</v>
      </c>
      <c r="Q80" s="10" t="b">
        <v>0</v>
      </c>
      <c r="R80" s="10" t="b">
        <v>0</v>
      </c>
      <c r="S80" s="10" t="b">
        <v>0</v>
      </c>
      <c r="T80" s="10" t="b">
        <v>0</v>
      </c>
      <c r="U80" s="10" t="b">
        <v>0</v>
      </c>
      <c r="V80">
        <v>78</v>
      </c>
    </row>
    <row r="81" spans="1:22" x14ac:dyDescent="0.15">
      <c r="A81" t="str">
        <f>'Create Composites'!A82</f>
        <v>MCA</v>
      </c>
      <c r="B81" s="10" t="b">
        <v>0</v>
      </c>
      <c r="C81" s="10" t="b">
        <v>0</v>
      </c>
      <c r="D81" s="10" t="b">
        <v>0</v>
      </c>
      <c r="E81" s="10" t="b">
        <v>0</v>
      </c>
      <c r="F81" s="10" t="b">
        <v>0</v>
      </c>
      <c r="G81" s="10" t="b">
        <v>0</v>
      </c>
      <c r="H81" s="10" t="b">
        <v>0</v>
      </c>
      <c r="I81" s="10" t="b">
        <v>0</v>
      </c>
      <c r="J81" s="10" t="b">
        <v>0</v>
      </c>
      <c r="K81" s="10" t="b">
        <v>0</v>
      </c>
      <c r="L81" s="10" t="b">
        <v>0</v>
      </c>
      <c r="M81" s="10" t="b">
        <v>0</v>
      </c>
      <c r="N81" s="10" t="b">
        <v>0</v>
      </c>
      <c r="O81" s="10" t="b">
        <v>0</v>
      </c>
      <c r="P81" s="10" t="b">
        <v>0</v>
      </c>
      <c r="Q81" s="10" t="b">
        <v>0</v>
      </c>
      <c r="R81" s="10" t="b">
        <v>0</v>
      </c>
      <c r="S81" s="10" t="b">
        <v>0</v>
      </c>
      <c r="T81" s="10" t="b">
        <v>0</v>
      </c>
      <c r="U81" s="10" t="b">
        <v>0</v>
      </c>
      <c r="V81">
        <v>79</v>
      </c>
    </row>
    <row r="82" spans="1:22" x14ac:dyDescent="0.15">
      <c r="A82" t="str">
        <f>'Create Composites'!A83</f>
        <v>MC</v>
      </c>
      <c r="B82" s="10" t="b">
        <v>0</v>
      </c>
      <c r="C82" s="10" t="b">
        <v>0</v>
      </c>
      <c r="D82" s="10" t="b">
        <v>0</v>
      </c>
      <c r="E82" s="10" t="b">
        <v>0</v>
      </c>
      <c r="F82" s="10" t="b">
        <v>0</v>
      </c>
      <c r="G82" s="10" t="b">
        <v>0</v>
      </c>
      <c r="H82" s="10" t="b">
        <v>0</v>
      </c>
      <c r="I82" s="10" t="b">
        <v>0</v>
      </c>
      <c r="J82" s="10" t="b">
        <v>0</v>
      </c>
      <c r="K82" s="10" t="b">
        <v>0</v>
      </c>
      <c r="L82" s="10" t="b">
        <v>0</v>
      </c>
      <c r="M82" s="10" t="b">
        <v>0</v>
      </c>
      <c r="N82" s="10" t="b">
        <v>0</v>
      </c>
      <c r="O82" s="10" t="b">
        <v>0</v>
      </c>
      <c r="P82" s="10" t="b">
        <v>0</v>
      </c>
      <c r="Q82" s="10" t="b">
        <v>0</v>
      </c>
      <c r="R82" s="10" t="b">
        <v>0</v>
      </c>
      <c r="S82" s="10" t="b">
        <v>0</v>
      </c>
      <c r="T82" s="10" t="b">
        <v>0</v>
      </c>
      <c r="U82" s="10" t="b">
        <v>0</v>
      </c>
      <c r="V82">
        <v>80</v>
      </c>
    </row>
    <row r="83" spans="1:22" x14ac:dyDescent="0.15">
      <c r="A83" t="str">
        <f>'Create Composites'!A84</f>
        <v>MF</v>
      </c>
      <c r="B83" s="10" t="b">
        <v>0</v>
      </c>
      <c r="C83" s="10" t="b">
        <v>0</v>
      </c>
      <c r="D83" s="10" t="b">
        <v>0</v>
      </c>
      <c r="E83" s="10" t="b">
        <v>0</v>
      </c>
      <c r="F83" s="10" t="b">
        <v>0</v>
      </c>
      <c r="G83" s="10" t="b">
        <v>0</v>
      </c>
      <c r="H83" s="10" t="b">
        <v>0</v>
      </c>
      <c r="I83" s="10" t="b">
        <v>0</v>
      </c>
      <c r="J83" s="10" t="b">
        <v>0</v>
      </c>
      <c r="K83" s="10" t="b">
        <v>0</v>
      </c>
      <c r="L83" s="10" t="b">
        <v>0</v>
      </c>
      <c r="M83" s="10" t="b">
        <v>0</v>
      </c>
      <c r="N83" s="10" t="b">
        <v>0</v>
      </c>
      <c r="O83" s="10" t="b">
        <v>0</v>
      </c>
      <c r="P83" s="10" t="b">
        <v>0</v>
      </c>
      <c r="Q83" s="10" t="b">
        <v>0</v>
      </c>
      <c r="R83" s="10" t="b">
        <v>0</v>
      </c>
      <c r="S83" s="10" t="b">
        <v>0</v>
      </c>
      <c r="T83" s="10" t="b">
        <v>0</v>
      </c>
      <c r="U83" s="10" t="b">
        <v>0</v>
      </c>
      <c r="V83">
        <v>81</v>
      </c>
    </row>
    <row r="84" spans="1:22" x14ac:dyDescent="0.15">
      <c r="A84" t="str">
        <f>'Create Composites'!A85</f>
        <v>WE</v>
      </c>
      <c r="B84" s="10" t="b">
        <v>0</v>
      </c>
      <c r="C84" s="10" t="b">
        <v>0</v>
      </c>
      <c r="D84" s="10" t="b">
        <v>0</v>
      </c>
      <c r="E84" s="10" t="b">
        <v>0</v>
      </c>
      <c r="F84" s="10" t="b">
        <v>0</v>
      </c>
      <c r="G84" s="10" t="b">
        <v>0</v>
      </c>
      <c r="H84" s="10" t="b">
        <v>0</v>
      </c>
      <c r="I84" s="10" t="b">
        <v>0</v>
      </c>
      <c r="J84" s="10" t="b">
        <v>0</v>
      </c>
      <c r="K84" s="10" t="b">
        <v>0</v>
      </c>
      <c r="L84" s="10" t="b">
        <v>0</v>
      </c>
      <c r="M84" s="10" t="b">
        <v>0</v>
      </c>
      <c r="N84" s="10" t="b">
        <v>0</v>
      </c>
      <c r="O84" s="10" t="b">
        <v>0</v>
      </c>
      <c r="P84" s="10" t="b">
        <v>0</v>
      </c>
      <c r="Q84" s="10" t="b">
        <v>0</v>
      </c>
      <c r="R84" s="10" t="b">
        <v>0</v>
      </c>
      <c r="S84" s="10" t="b">
        <v>0</v>
      </c>
      <c r="T84" s="10" t="b">
        <v>0</v>
      </c>
      <c r="U84" s="10" t="b">
        <v>0</v>
      </c>
      <c r="V84">
        <v>82</v>
      </c>
    </row>
    <row r="85" spans="1:22" x14ac:dyDescent="0.15">
      <c r="A85" t="str">
        <f>'Create Composites'!A86</f>
        <v>SP</v>
      </c>
      <c r="B85" s="10" t="b">
        <v>0</v>
      </c>
      <c r="C85" s="10" t="b">
        <v>0</v>
      </c>
      <c r="D85" s="10" t="b">
        <v>0</v>
      </c>
      <c r="E85" s="10" t="b">
        <v>0</v>
      </c>
      <c r="F85" s="10" t="b">
        <v>0</v>
      </c>
      <c r="G85" s="10" t="b">
        <v>0</v>
      </c>
      <c r="H85" s="10" t="b">
        <v>0</v>
      </c>
      <c r="I85" s="10" t="b">
        <v>0</v>
      </c>
      <c r="J85" s="10" t="b">
        <v>0</v>
      </c>
      <c r="K85" s="10" t="b">
        <v>0</v>
      </c>
      <c r="L85" s="10" t="b">
        <v>0</v>
      </c>
      <c r="M85" s="10" t="b">
        <v>0</v>
      </c>
      <c r="N85" s="10" t="b">
        <v>0</v>
      </c>
      <c r="O85" s="10" t="b">
        <v>0</v>
      </c>
      <c r="P85" s="10" t="b">
        <v>0</v>
      </c>
      <c r="Q85" s="10" t="b">
        <v>0</v>
      </c>
      <c r="R85" s="10" t="b">
        <v>0</v>
      </c>
      <c r="S85" s="10" t="b">
        <v>0</v>
      </c>
      <c r="T85" s="10" t="b">
        <v>0</v>
      </c>
      <c r="U85" s="10" t="b">
        <v>0</v>
      </c>
      <c r="V85">
        <v>83</v>
      </c>
    </row>
    <row r="86" spans="1:22" x14ac:dyDescent="0.15">
      <c r="A86" t="str">
        <f>'Create Composites'!A87</f>
        <v>WF</v>
      </c>
      <c r="B86" s="10" t="b">
        <v>0</v>
      </c>
      <c r="C86" s="10" t="b">
        <v>0</v>
      </c>
      <c r="D86" s="10" t="b">
        <v>0</v>
      </c>
      <c r="E86" s="10" t="b">
        <v>0</v>
      </c>
      <c r="F86" s="10" t="b">
        <v>0</v>
      </c>
      <c r="G86" s="10" t="b">
        <v>0</v>
      </c>
      <c r="H86" s="10" t="b">
        <v>0</v>
      </c>
      <c r="I86" s="10" t="b">
        <v>0</v>
      </c>
      <c r="J86" s="10" t="b">
        <v>0</v>
      </c>
      <c r="K86" s="10" t="b">
        <v>0</v>
      </c>
      <c r="L86" s="10" t="b">
        <v>0</v>
      </c>
      <c r="M86" s="10" t="b">
        <v>0</v>
      </c>
      <c r="N86" s="10" t="b">
        <v>0</v>
      </c>
      <c r="O86" s="10" t="b">
        <v>0</v>
      </c>
      <c r="P86" s="10" t="b">
        <v>0</v>
      </c>
      <c r="Q86" s="10" t="b">
        <v>0</v>
      </c>
      <c r="R86" s="10" t="b">
        <v>0</v>
      </c>
      <c r="S86" s="10" t="b">
        <v>0</v>
      </c>
      <c r="T86" s="10" t="b">
        <v>0</v>
      </c>
      <c r="U86" s="10" t="b">
        <v>0</v>
      </c>
      <c r="V86">
        <v>84</v>
      </c>
    </row>
    <row r="87" spans="1:22" x14ac:dyDescent="0.15">
      <c r="A87" t="str">
        <f>'Create Composites'!A88</f>
        <v>LC</v>
      </c>
      <c r="B87" s="10" t="b">
        <v>0</v>
      </c>
      <c r="C87" s="10" t="b">
        <v>0</v>
      </c>
      <c r="D87" s="10" t="b">
        <v>0</v>
      </c>
      <c r="E87" s="10" t="b">
        <v>0</v>
      </c>
      <c r="F87" s="10" t="b">
        <v>0</v>
      </c>
      <c r="G87" s="10" t="b">
        <v>0</v>
      </c>
      <c r="H87" s="10" t="b">
        <v>0</v>
      </c>
      <c r="I87" s="10" t="b">
        <v>0</v>
      </c>
      <c r="J87" s="10" t="b">
        <v>0</v>
      </c>
      <c r="K87" s="10" t="b">
        <v>0</v>
      </c>
      <c r="L87" s="10" t="b">
        <v>0</v>
      </c>
      <c r="M87" s="10" t="b">
        <v>0</v>
      </c>
      <c r="N87" s="10" t="b">
        <v>0</v>
      </c>
      <c r="O87" s="10" t="b">
        <v>0</v>
      </c>
      <c r="P87" s="10" t="b">
        <v>0</v>
      </c>
      <c r="Q87" s="10" t="b">
        <v>0</v>
      </c>
      <c r="R87" s="10" t="b">
        <v>0</v>
      </c>
      <c r="S87" s="10" t="b">
        <v>0</v>
      </c>
      <c r="T87" s="10" t="b">
        <v>0</v>
      </c>
      <c r="U87" s="10" t="b">
        <v>0</v>
      </c>
      <c r="V87">
        <v>85</v>
      </c>
    </row>
    <row r="88" spans="1:22" x14ac:dyDescent="0.15">
      <c r="A88" t="str">
        <f>'Create Composites'!A89</f>
        <v>OE</v>
      </c>
      <c r="B88" s="10" t="b">
        <v>0</v>
      </c>
      <c r="C88" s="10" t="b">
        <v>0</v>
      </c>
      <c r="D88" s="10" t="b">
        <v>0</v>
      </c>
      <c r="E88" s="10" t="b">
        <v>0</v>
      </c>
      <c r="F88" s="10" t="b">
        <v>0</v>
      </c>
      <c r="G88" s="10" t="b">
        <v>0</v>
      </c>
      <c r="H88" s="10" t="b">
        <v>0</v>
      </c>
      <c r="I88" s="10" t="b">
        <v>0</v>
      </c>
      <c r="J88" s="10" t="b">
        <v>0</v>
      </c>
      <c r="K88" s="10" t="b">
        <v>0</v>
      </c>
      <c r="L88" s="10" t="b">
        <v>0</v>
      </c>
      <c r="M88" s="10" t="b">
        <v>0</v>
      </c>
      <c r="N88" s="10" t="b">
        <v>0</v>
      </c>
      <c r="O88" s="10" t="b">
        <v>0</v>
      </c>
      <c r="P88" s="10" t="b">
        <v>0</v>
      </c>
      <c r="Q88" s="10" t="b">
        <v>0</v>
      </c>
      <c r="R88" s="10" t="b">
        <v>0</v>
      </c>
      <c r="S88" s="10" t="b">
        <v>0</v>
      </c>
      <c r="T88" s="10" t="b">
        <v>0</v>
      </c>
      <c r="U88" s="10" t="b">
        <v>0</v>
      </c>
      <c r="V88">
        <v>86</v>
      </c>
    </row>
    <row r="89" spans="1:22" x14ac:dyDescent="0.15">
      <c r="A89" t="str">
        <f>'Create Composites'!A90</f>
        <v>AF</v>
      </c>
      <c r="B89" s="10" t="b">
        <v>0</v>
      </c>
      <c r="C89" s="10" t="b">
        <v>0</v>
      </c>
      <c r="D89" s="10" t="b">
        <v>0</v>
      </c>
      <c r="E89" s="10" t="b">
        <v>0</v>
      </c>
      <c r="F89" s="10" t="b">
        <v>0</v>
      </c>
      <c r="G89" s="10" t="b">
        <v>0</v>
      </c>
      <c r="H89" s="10" t="b">
        <v>0</v>
      </c>
      <c r="I89" s="10" t="b">
        <v>0</v>
      </c>
      <c r="J89" s="10" t="b">
        <v>0</v>
      </c>
      <c r="K89" s="10" t="b">
        <v>0</v>
      </c>
      <c r="L89" s="10" t="b">
        <v>0</v>
      </c>
      <c r="M89" s="10" t="b">
        <v>0</v>
      </c>
      <c r="N89" s="10" t="b">
        <v>0</v>
      </c>
      <c r="O89" s="10" t="b">
        <v>0</v>
      </c>
      <c r="P89" s="10" t="b">
        <v>0</v>
      </c>
      <c r="Q89" s="10" t="b">
        <v>0</v>
      </c>
      <c r="R89" s="10" t="b">
        <v>0</v>
      </c>
      <c r="S89" s="10" t="b">
        <v>0</v>
      </c>
      <c r="T89" s="10" t="b">
        <v>0</v>
      </c>
      <c r="U89" s="10" t="b">
        <v>0</v>
      </c>
      <c r="V89">
        <v>87</v>
      </c>
    </row>
    <row r="90" spans="1:22" x14ac:dyDescent="0.15">
      <c r="A90" t="str">
        <f>'Create Composites'!A91</f>
        <v>ONF</v>
      </c>
      <c r="B90" s="10" t="b">
        <v>0</v>
      </c>
      <c r="C90" s="10" t="b">
        <v>0</v>
      </c>
      <c r="D90" s="10" t="b">
        <v>0</v>
      </c>
      <c r="E90" s="10" t="b">
        <v>0</v>
      </c>
      <c r="F90" s="10" t="b">
        <v>0</v>
      </c>
      <c r="G90" s="10" t="b">
        <v>0</v>
      </c>
      <c r="H90" s="10" t="b">
        <v>0</v>
      </c>
      <c r="I90" s="10" t="b">
        <v>0</v>
      </c>
      <c r="J90" s="10" t="b">
        <v>0</v>
      </c>
      <c r="K90" s="10" t="b">
        <v>0</v>
      </c>
      <c r="L90" s="10" t="b">
        <v>0</v>
      </c>
      <c r="M90" s="10" t="b">
        <v>0</v>
      </c>
      <c r="N90" s="10" t="b">
        <v>0</v>
      </c>
      <c r="O90" s="10" t="b">
        <v>0</v>
      </c>
      <c r="P90" s="10" t="b">
        <v>0</v>
      </c>
      <c r="Q90" s="10" t="b">
        <v>0</v>
      </c>
      <c r="R90" s="10" t="b">
        <v>0</v>
      </c>
      <c r="S90" s="10" t="b">
        <v>0</v>
      </c>
      <c r="T90" s="10" t="b">
        <v>0</v>
      </c>
      <c r="U90" s="10" t="b">
        <v>0</v>
      </c>
      <c r="V90">
        <v>88</v>
      </c>
    </row>
    <row r="91" spans="1:22" x14ac:dyDescent="0.15">
      <c r="A91" t="str">
        <f>'Create Composites'!A92</f>
        <v>LNF</v>
      </c>
      <c r="B91" s="10" t="b">
        <v>0</v>
      </c>
      <c r="C91" s="10" t="b">
        <v>0</v>
      </c>
      <c r="D91" s="10" t="b">
        <v>0</v>
      </c>
      <c r="E91" s="10" t="b">
        <v>0</v>
      </c>
      <c r="F91" s="10" t="b">
        <v>0</v>
      </c>
      <c r="G91" s="10" t="b">
        <v>0</v>
      </c>
      <c r="H91" s="10" t="b">
        <v>0</v>
      </c>
      <c r="I91" s="10" t="b">
        <v>0</v>
      </c>
      <c r="J91" s="10" t="b">
        <v>0</v>
      </c>
      <c r="K91" s="10" t="b">
        <v>0</v>
      </c>
      <c r="L91" s="10" t="b">
        <v>0</v>
      </c>
      <c r="M91" s="10" t="b">
        <v>0</v>
      </c>
      <c r="N91" s="10" t="b">
        <v>0</v>
      </c>
      <c r="O91" s="10" t="b">
        <v>0</v>
      </c>
      <c r="P91" s="10" t="b">
        <v>0</v>
      </c>
      <c r="Q91" s="10" t="b">
        <v>0</v>
      </c>
      <c r="R91" s="10" t="b">
        <v>0</v>
      </c>
      <c r="S91" s="10" t="b">
        <v>0</v>
      </c>
      <c r="T91" s="10" t="b">
        <v>0</v>
      </c>
      <c r="U91" s="10" t="b">
        <v>0</v>
      </c>
      <c r="V91">
        <v>89</v>
      </c>
    </row>
    <row r="92" spans="1:22" x14ac:dyDescent="0.15">
      <c r="A92" t="str">
        <f>'Create Composites'!A93</f>
        <v>RD</v>
      </c>
      <c r="B92" s="10" t="b">
        <v>0</v>
      </c>
      <c r="C92" s="10" t="b">
        <v>0</v>
      </c>
      <c r="D92" s="10" t="b">
        <v>0</v>
      </c>
      <c r="E92" s="10" t="b">
        <v>0</v>
      </c>
      <c r="F92" s="10" t="b">
        <v>0</v>
      </c>
      <c r="G92" s="10" t="b">
        <v>0</v>
      </c>
      <c r="H92" s="10" t="b">
        <v>0</v>
      </c>
      <c r="I92" s="10" t="b">
        <v>0</v>
      </c>
      <c r="J92" s="10" t="b">
        <v>0</v>
      </c>
      <c r="K92" s="10" t="b">
        <v>0</v>
      </c>
      <c r="L92" s="10" t="b">
        <v>0</v>
      </c>
      <c r="M92" s="10" t="b">
        <v>0</v>
      </c>
      <c r="N92" s="10" t="b">
        <v>0</v>
      </c>
      <c r="O92" s="10" t="b">
        <v>0</v>
      </c>
      <c r="P92" s="10" t="b">
        <v>0</v>
      </c>
      <c r="Q92" s="10" t="b">
        <v>0</v>
      </c>
      <c r="R92" s="10" t="b">
        <v>0</v>
      </c>
      <c r="S92" s="10" t="b">
        <v>0</v>
      </c>
      <c r="T92" s="10" t="b">
        <v>0</v>
      </c>
      <c r="U92" s="10" t="b">
        <v>0</v>
      </c>
      <c r="V92">
        <v>90</v>
      </c>
    </row>
    <row r="93" spans="1:22" x14ac:dyDescent="0.15">
      <c r="A93" t="str">
        <f>'Create Composites'!A94</f>
        <v>MA</v>
      </c>
      <c r="B93" s="10" t="b">
        <v>0</v>
      </c>
      <c r="C93" s="10" t="b">
        <v>0</v>
      </c>
      <c r="D93" s="10" t="b">
        <v>0</v>
      </c>
      <c r="E93" s="10" t="b">
        <v>0</v>
      </c>
      <c r="F93" s="10" t="b">
        <v>0</v>
      </c>
      <c r="G93" s="10" t="b">
        <v>0</v>
      </c>
      <c r="H93" s="10" t="b">
        <v>0</v>
      </c>
      <c r="I93" s="10" t="b">
        <v>0</v>
      </c>
      <c r="J93" s="10" t="b">
        <v>0</v>
      </c>
      <c r="K93" s="10" t="b">
        <v>0</v>
      </c>
      <c r="L93" s="10" t="b">
        <v>0</v>
      </c>
      <c r="M93" s="10" t="b">
        <v>0</v>
      </c>
      <c r="N93" s="10" t="b">
        <v>0</v>
      </c>
      <c r="O93" s="10" t="b">
        <v>0</v>
      </c>
      <c r="P93" s="10" t="b">
        <v>0</v>
      </c>
      <c r="Q93" s="10" t="b">
        <v>0</v>
      </c>
      <c r="R93" s="10" t="b">
        <v>0</v>
      </c>
      <c r="S93" s="10" t="b">
        <v>0</v>
      </c>
      <c r="T93" s="10" t="b">
        <v>0</v>
      </c>
      <c r="U93" s="10" t="b">
        <v>0</v>
      </c>
      <c r="V93">
        <v>91</v>
      </c>
    </row>
    <row r="94" spans="1:22" x14ac:dyDescent="0.15">
      <c r="A94" t="str">
        <f>'Create Composites'!A95</f>
        <v>WL</v>
      </c>
      <c r="B94" s="10" t="b">
        <v>0</v>
      </c>
      <c r="C94" s="10" t="b">
        <v>0</v>
      </c>
      <c r="D94" s="10" t="b">
        <v>0</v>
      </c>
      <c r="E94" s="10" t="b">
        <v>0</v>
      </c>
      <c r="F94" s="10" t="b">
        <v>0</v>
      </c>
      <c r="G94" s="10" t="b">
        <v>0</v>
      </c>
      <c r="H94" s="10" t="b">
        <v>0</v>
      </c>
      <c r="I94" s="10" t="b">
        <v>0</v>
      </c>
      <c r="J94" s="10" t="b">
        <v>0</v>
      </c>
      <c r="K94" s="10" t="b">
        <v>0</v>
      </c>
      <c r="L94" s="10" t="b">
        <v>0</v>
      </c>
      <c r="M94" s="10" t="b">
        <v>0</v>
      </c>
      <c r="N94" s="10" t="b">
        <v>0</v>
      </c>
      <c r="O94" s="10" t="b">
        <v>0</v>
      </c>
      <c r="P94" s="10" t="b">
        <v>0</v>
      </c>
      <c r="Q94" s="10" t="b">
        <v>0</v>
      </c>
      <c r="R94" s="10" t="b">
        <v>0</v>
      </c>
      <c r="S94" s="10" t="b">
        <v>0</v>
      </c>
      <c r="T94" s="10" t="b">
        <v>0</v>
      </c>
      <c r="U94" s="10" t="b">
        <v>0</v>
      </c>
      <c r="V94">
        <v>92</v>
      </c>
    </row>
    <row r="95" spans="1:22" x14ac:dyDescent="0.15">
      <c r="A95" t="str">
        <f>'Create Composites'!A96</f>
        <v>ASB</v>
      </c>
      <c r="B95" s="10" t="b">
        <v>0</v>
      </c>
      <c r="C95" s="10" t="b">
        <v>0</v>
      </c>
      <c r="D95" s="10" t="b">
        <v>0</v>
      </c>
      <c r="E95" s="10" t="b">
        <v>0</v>
      </c>
      <c r="F95" s="10" t="b">
        <v>0</v>
      </c>
      <c r="G95" s="10" t="b">
        <v>0</v>
      </c>
      <c r="H95" s="10" t="b">
        <v>0</v>
      </c>
      <c r="I95" s="10" t="b">
        <v>0</v>
      </c>
      <c r="J95" s="10" t="b">
        <v>0</v>
      </c>
      <c r="K95" s="10" t="b">
        <v>0</v>
      </c>
      <c r="L95" s="10" t="b">
        <v>0</v>
      </c>
      <c r="M95" s="10" t="b">
        <v>0</v>
      </c>
      <c r="N95" s="10" t="b">
        <v>0</v>
      </c>
      <c r="O95" s="10" t="b">
        <v>0</v>
      </c>
      <c r="P95" s="10" t="b">
        <v>0</v>
      </c>
      <c r="Q95" s="10" t="b">
        <v>0</v>
      </c>
      <c r="R95" s="10" t="b">
        <v>0</v>
      </c>
      <c r="S95" s="10" t="b">
        <v>0</v>
      </c>
      <c r="T95" s="10" t="b">
        <v>0</v>
      </c>
      <c r="U95" s="10" t="b">
        <v>0</v>
      </c>
      <c r="V95">
        <v>93</v>
      </c>
    </row>
    <row r="96" spans="1:22" x14ac:dyDescent="0.15">
      <c r="A96" t="str">
        <f>'Create Composites'!A97</f>
        <v>SY</v>
      </c>
      <c r="B96" s="10" t="b">
        <v>0</v>
      </c>
      <c r="C96" s="10" t="b">
        <v>0</v>
      </c>
      <c r="D96" s="10" t="b">
        <v>0</v>
      </c>
      <c r="E96" s="10" t="b">
        <v>0</v>
      </c>
      <c r="F96" s="10" t="b">
        <v>0</v>
      </c>
      <c r="G96" s="10" t="b">
        <v>0</v>
      </c>
      <c r="H96" s="10" t="b">
        <v>0</v>
      </c>
      <c r="I96" s="10" t="b">
        <v>0</v>
      </c>
      <c r="J96" s="10" t="b">
        <v>0</v>
      </c>
      <c r="K96" s="10" t="b">
        <v>0</v>
      </c>
      <c r="L96" s="10" t="b">
        <v>0</v>
      </c>
      <c r="M96" s="10" t="b">
        <v>0</v>
      </c>
      <c r="N96" s="10" t="b">
        <v>0</v>
      </c>
      <c r="O96" s="10" t="b">
        <v>0</v>
      </c>
      <c r="P96" s="10" t="b">
        <v>0</v>
      </c>
      <c r="Q96" s="10" t="b">
        <v>0</v>
      </c>
      <c r="R96" s="10" t="b">
        <v>0</v>
      </c>
      <c r="S96" s="10" t="b">
        <v>0</v>
      </c>
      <c r="T96" s="10" t="b">
        <v>0</v>
      </c>
      <c r="U96" s="10" t="b">
        <v>0</v>
      </c>
      <c r="V96">
        <v>94</v>
      </c>
    </row>
    <row r="97" spans="1:22" x14ac:dyDescent="0.15">
      <c r="A97" t="str">
        <f>'Create Composites'!A98</f>
        <v>DC</v>
      </c>
      <c r="B97" s="10" t="b">
        <v>0</v>
      </c>
      <c r="C97" s="10" t="b">
        <v>0</v>
      </c>
      <c r="D97" s="10" t="b">
        <v>0</v>
      </c>
      <c r="E97" s="10" t="b">
        <v>0</v>
      </c>
      <c r="F97" s="10" t="b">
        <v>0</v>
      </c>
      <c r="G97" s="10" t="b">
        <v>0</v>
      </c>
      <c r="H97" s="10" t="b">
        <v>0</v>
      </c>
      <c r="I97" s="10" t="b">
        <v>0</v>
      </c>
      <c r="J97" s="10" t="b">
        <v>0</v>
      </c>
      <c r="K97" s="10" t="b">
        <v>0</v>
      </c>
      <c r="L97" s="10" t="b">
        <v>0</v>
      </c>
      <c r="M97" s="10" t="b">
        <v>0</v>
      </c>
      <c r="N97" s="10" t="b">
        <v>0</v>
      </c>
      <c r="O97" s="10" t="b">
        <v>0</v>
      </c>
      <c r="P97" s="10" t="b">
        <v>0</v>
      </c>
      <c r="Q97" s="10" t="b">
        <v>0</v>
      </c>
      <c r="R97" s="10" t="b">
        <v>0</v>
      </c>
      <c r="S97" s="10" t="b">
        <v>0</v>
      </c>
      <c r="T97" s="10" t="b">
        <v>0</v>
      </c>
      <c r="U97" s="10" t="b">
        <v>0</v>
      </c>
      <c r="V97">
        <v>95</v>
      </c>
    </row>
    <row r="98" spans="1:22" x14ac:dyDescent="0.15">
      <c r="A98" t="str">
        <f>'Create Composites'!A99</f>
        <v>RF</v>
      </c>
      <c r="B98" s="10" t="b">
        <v>0</v>
      </c>
      <c r="C98" s="10" t="b">
        <v>0</v>
      </c>
      <c r="D98" s="10" t="b">
        <v>0</v>
      </c>
      <c r="E98" s="10" t="b">
        <v>0</v>
      </c>
      <c r="F98" s="10" t="b">
        <v>0</v>
      </c>
      <c r="G98" s="10" t="b">
        <v>0</v>
      </c>
      <c r="H98" s="10" t="b">
        <v>0</v>
      </c>
      <c r="I98" s="10" t="b">
        <v>0</v>
      </c>
      <c r="J98" s="10" t="b">
        <v>0</v>
      </c>
      <c r="K98" s="10" t="b">
        <v>0</v>
      </c>
      <c r="L98" s="10" t="b">
        <v>0</v>
      </c>
      <c r="M98" s="10" t="b">
        <v>0</v>
      </c>
      <c r="N98" s="10" t="b">
        <v>0</v>
      </c>
      <c r="O98" s="10" t="b">
        <v>0</v>
      </c>
      <c r="P98" s="10" t="b">
        <v>0</v>
      </c>
      <c r="Q98" s="10" t="b">
        <v>0</v>
      </c>
      <c r="R98" s="10" t="b">
        <v>0</v>
      </c>
      <c r="S98" s="10" t="b">
        <v>0</v>
      </c>
      <c r="T98" s="10" t="b">
        <v>0</v>
      </c>
      <c r="U98" s="10" t="b">
        <v>0</v>
      </c>
      <c r="V98">
        <v>96</v>
      </c>
    </row>
    <row r="99" spans="1:22" x14ac:dyDescent="0.15">
      <c r="A99" t="str">
        <f>'Create Composites'!A100</f>
        <v>RU</v>
      </c>
      <c r="B99" s="10" t="b">
        <v>0</v>
      </c>
      <c r="C99" s="10" t="b">
        <v>0</v>
      </c>
      <c r="D99" s="10" t="b">
        <v>0</v>
      </c>
      <c r="E99" s="10" t="b">
        <v>0</v>
      </c>
      <c r="F99" s="10" t="b">
        <v>0</v>
      </c>
      <c r="G99" s="10" t="b">
        <v>0</v>
      </c>
      <c r="H99" s="10" t="b">
        <v>0</v>
      </c>
      <c r="I99" s="10" t="b">
        <v>0</v>
      </c>
      <c r="J99" s="10" t="b">
        <v>0</v>
      </c>
      <c r="K99" s="10" t="b">
        <v>0</v>
      </c>
      <c r="L99" s="10" t="b">
        <v>0</v>
      </c>
      <c r="M99" s="10" t="b">
        <v>0</v>
      </c>
      <c r="N99" s="10" t="b">
        <v>0</v>
      </c>
      <c r="O99" s="10" t="b">
        <v>0</v>
      </c>
      <c r="P99" s="10" t="b">
        <v>0</v>
      </c>
      <c r="Q99" s="10" t="b">
        <v>0</v>
      </c>
      <c r="R99" s="10" t="b">
        <v>0</v>
      </c>
      <c r="S99" s="10" t="b">
        <v>0</v>
      </c>
      <c r="T99" s="10" t="b">
        <v>0</v>
      </c>
      <c r="U99" s="10" t="b">
        <v>0</v>
      </c>
      <c r="V99">
        <v>97</v>
      </c>
    </row>
    <row r="100" spans="1:22" x14ac:dyDescent="0.15">
      <c r="A100" t="str">
        <f>'Create Composites'!A101</f>
        <v>OL</v>
      </c>
      <c r="B100" s="10" t="b">
        <v>0</v>
      </c>
      <c r="C100" s="10" t="b">
        <v>0</v>
      </c>
      <c r="D100" s="10" t="b">
        <v>0</v>
      </c>
      <c r="E100" s="10" t="b">
        <v>0</v>
      </c>
      <c r="F100" s="10" t="b">
        <v>0</v>
      </c>
      <c r="G100" s="10" t="b">
        <v>0</v>
      </c>
      <c r="H100" s="10" t="b">
        <v>0</v>
      </c>
      <c r="I100" s="10" t="b">
        <v>0</v>
      </c>
      <c r="J100" s="10" t="b">
        <v>0</v>
      </c>
      <c r="K100" s="10" t="b">
        <v>0</v>
      </c>
      <c r="L100" s="10" t="b">
        <v>0</v>
      </c>
      <c r="M100" s="10" t="b">
        <v>0</v>
      </c>
      <c r="N100" s="10" t="b">
        <v>0</v>
      </c>
      <c r="O100" s="10" t="b">
        <v>0</v>
      </c>
      <c r="P100" s="10" t="b">
        <v>0</v>
      </c>
      <c r="Q100" s="10" t="b">
        <v>0</v>
      </c>
      <c r="R100" s="10" t="b">
        <v>0</v>
      </c>
      <c r="S100" s="10" t="b">
        <v>0</v>
      </c>
      <c r="T100" s="10" t="b">
        <v>0</v>
      </c>
      <c r="U100" s="10" t="b">
        <v>0</v>
      </c>
      <c r="V100">
        <v>98</v>
      </c>
    </row>
    <row r="101" spans="1:22" x14ac:dyDescent="0.15">
      <c r="A101" t="str">
        <f>'Create Composites'!A102</f>
        <v>OF</v>
      </c>
      <c r="B101" s="10" t="b">
        <v>0</v>
      </c>
      <c r="C101" s="10" t="b">
        <v>0</v>
      </c>
      <c r="D101" s="10" t="b">
        <v>0</v>
      </c>
      <c r="E101" s="10" t="b">
        <v>0</v>
      </c>
      <c r="F101" s="10" t="b">
        <v>0</v>
      </c>
      <c r="G101" s="10" t="b">
        <v>0</v>
      </c>
      <c r="H101" s="10" t="b">
        <v>0</v>
      </c>
      <c r="I101" s="10" t="b">
        <v>0</v>
      </c>
      <c r="J101" s="10" t="b">
        <v>0</v>
      </c>
      <c r="K101" s="10" t="b">
        <v>0</v>
      </c>
      <c r="L101" s="10" t="b">
        <v>0</v>
      </c>
      <c r="M101" s="10" t="b">
        <v>0</v>
      </c>
      <c r="N101" s="10" t="b">
        <v>0</v>
      </c>
      <c r="O101" s="10" t="b">
        <v>0</v>
      </c>
      <c r="P101" s="10" t="b">
        <v>0</v>
      </c>
      <c r="Q101" s="10" t="b">
        <v>0</v>
      </c>
      <c r="R101" s="10" t="b">
        <v>0</v>
      </c>
      <c r="S101" s="10" t="b">
        <v>0</v>
      </c>
      <c r="T101" s="10" t="b">
        <v>0</v>
      </c>
      <c r="U101" s="10" t="b">
        <v>0</v>
      </c>
      <c r="V101">
        <v>99</v>
      </c>
    </row>
    <row r="102" spans="1:22" x14ac:dyDescent="0.15">
      <c r="A102" t="str">
        <f>'Create Composites'!A103</f>
        <v>CM</v>
      </c>
      <c r="B102" s="10" t="b">
        <v>0</v>
      </c>
      <c r="C102" s="10" t="b">
        <v>0</v>
      </c>
      <c r="D102" s="10" t="b">
        <v>0</v>
      </c>
      <c r="E102" s="10" t="b">
        <v>0</v>
      </c>
      <c r="F102" s="10" t="b">
        <v>0</v>
      </c>
      <c r="G102" s="10" t="b">
        <v>0</v>
      </c>
      <c r="H102" s="10" t="b">
        <v>0</v>
      </c>
      <c r="I102" s="10" t="b">
        <v>0</v>
      </c>
      <c r="J102" s="10" t="b">
        <v>0</v>
      </c>
      <c r="K102" s="10" t="b">
        <v>0</v>
      </c>
      <c r="L102" s="10" t="b">
        <v>0</v>
      </c>
      <c r="M102" s="10" t="b">
        <v>0</v>
      </c>
      <c r="N102" s="10" t="b">
        <v>0</v>
      </c>
      <c r="O102" s="10" t="b">
        <v>0</v>
      </c>
      <c r="P102" s="10" t="b">
        <v>0</v>
      </c>
      <c r="Q102" s="10" t="b">
        <v>0</v>
      </c>
      <c r="R102" s="10" t="b">
        <v>0</v>
      </c>
      <c r="S102" s="10" t="b">
        <v>0</v>
      </c>
      <c r="T102" s="10" t="b">
        <v>0</v>
      </c>
      <c r="U102" s="10" t="b">
        <v>0</v>
      </c>
      <c r="V102">
        <v>100</v>
      </c>
    </row>
    <row r="103" spans="1:22" x14ac:dyDescent="0.15">
      <c r="A103" s="20" t="s">
        <v>146</v>
      </c>
      <c r="L103" s="10"/>
      <c r="M103" s="10"/>
      <c r="N103" s="10"/>
      <c r="O103" s="10"/>
      <c r="P103" s="10"/>
      <c r="Q103" s="10"/>
      <c r="R103" s="10"/>
      <c r="S103" s="10"/>
      <c r="T103" s="10"/>
      <c r="U103" s="10"/>
    </row>
    <row r="104" spans="1:22" x14ac:dyDescent="0.15">
      <c r="A104" t="str">
        <f>A3</f>
        <v>Similarities</v>
      </c>
      <c r="B104">
        <f>('Create Composites'!$B4&lt;&gt;"")*B3</f>
        <v>1</v>
      </c>
      <c r="C104">
        <f>('Create Composites'!$B4&lt;&gt;"")*C3</f>
        <v>1</v>
      </c>
      <c r="D104">
        <f>('Create Composites'!$B4&lt;&gt;"")*D3</f>
        <v>0</v>
      </c>
      <c r="E104">
        <f>('Create Composites'!$B4&lt;&gt;"")*E3</f>
        <v>1</v>
      </c>
      <c r="F104">
        <f>('Create Composites'!$B4&lt;&gt;"")*F3</f>
        <v>0</v>
      </c>
      <c r="G104">
        <f>('Create Composites'!$B4&lt;&gt;"")*G3</f>
        <v>0</v>
      </c>
      <c r="H104">
        <f>('Create Composites'!$B4&lt;&gt;"")*H3</f>
        <v>0</v>
      </c>
      <c r="I104">
        <f>('Create Composites'!$B4&lt;&gt;"")*I3</f>
        <v>0</v>
      </c>
      <c r="J104">
        <f>('Create Composites'!$B4&lt;&gt;"")*J3</f>
        <v>0</v>
      </c>
      <c r="K104">
        <f>('Create Composites'!$B4&lt;&gt;"")*K3</f>
        <v>0</v>
      </c>
      <c r="L104">
        <f>('Create Composites'!$B4&lt;&gt;"")*L3</f>
        <v>0</v>
      </c>
      <c r="M104">
        <f>('Create Composites'!$B4&lt;&gt;"")*M3</f>
        <v>0</v>
      </c>
      <c r="N104">
        <f>('Create Composites'!$B4&lt;&gt;"")*N3</f>
        <v>0</v>
      </c>
      <c r="O104">
        <f>('Create Composites'!$B4&lt;&gt;"")*O3</f>
        <v>0</v>
      </c>
      <c r="P104">
        <f>('Create Composites'!$B4&lt;&gt;"")*P3</f>
        <v>0</v>
      </c>
      <c r="Q104">
        <f>('Create Composites'!$B4&lt;&gt;"")*Q3</f>
        <v>0</v>
      </c>
      <c r="R104">
        <f>('Create Composites'!$B4&lt;&gt;"")*R3</f>
        <v>1</v>
      </c>
      <c r="S104">
        <f>('Create Composites'!$B4&lt;&gt;"")*S3</f>
        <v>0</v>
      </c>
      <c r="T104">
        <f>('Create Composites'!$B4&lt;&gt;"")*T3</f>
        <v>0</v>
      </c>
      <c r="U104">
        <f>('Create Composites'!$B4&lt;&gt;"")*U3</f>
        <v>0</v>
      </c>
    </row>
    <row r="105" spans="1:22" x14ac:dyDescent="0.15">
      <c r="A105" t="str">
        <f t="shared" ref="A105:A168" si="0">A4</f>
        <v>Vocabulary</v>
      </c>
      <c r="B105">
        <f>('Create Composites'!$B5&lt;&gt;"")*B4</f>
        <v>1</v>
      </c>
      <c r="C105">
        <f>('Create Composites'!$B5&lt;&gt;"")*C4</f>
        <v>1</v>
      </c>
      <c r="D105">
        <f>('Create Composites'!$B5&lt;&gt;"")*D4</f>
        <v>0</v>
      </c>
      <c r="E105">
        <f>('Create Composites'!$B5&lt;&gt;"")*E4</f>
        <v>1</v>
      </c>
      <c r="F105">
        <f>('Create Composites'!$B5&lt;&gt;"")*F4</f>
        <v>0</v>
      </c>
      <c r="G105">
        <f>('Create Composites'!$B5&lt;&gt;"")*G4</f>
        <v>0</v>
      </c>
      <c r="H105">
        <f>('Create Composites'!$B5&lt;&gt;"")*H4</f>
        <v>0</v>
      </c>
      <c r="I105">
        <f>('Create Composites'!$B5&lt;&gt;"")*I4</f>
        <v>0</v>
      </c>
      <c r="J105">
        <f>('Create Composites'!$B5&lt;&gt;"")*J4</f>
        <v>0</v>
      </c>
      <c r="K105">
        <f>('Create Composites'!$B5&lt;&gt;"")*K4</f>
        <v>0</v>
      </c>
      <c r="L105">
        <f>('Create Composites'!$B5&lt;&gt;"")*L4</f>
        <v>0</v>
      </c>
      <c r="M105">
        <f>('Create Composites'!$B5&lt;&gt;"")*M4</f>
        <v>0</v>
      </c>
      <c r="N105">
        <f>('Create Composites'!$B5&lt;&gt;"")*N4</f>
        <v>0</v>
      </c>
      <c r="O105">
        <f>('Create Composites'!$B5&lt;&gt;"")*O4</f>
        <v>0</v>
      </c>
      <c r="P105">
        <f>('Create Composites'!$B5&lt;&gt;"")*P4</f>
        <v>0</v>
      </c>
      <c r="Q105">
        <f>('Create Composites'!$B5&lt;&gt;"")*Q4</f>
        <v>0</v>
      </c>
      <c r="R105">
        <f>('Create Composites'!$B5&lt;&gt;"")*R4</f>
        <v>1</v>
      </c>
      <c r="S105">
        <f>('Create Composites'!$B5&lt;&gt;"")*S4</f>
        <v>0</v>
      </c>
      <c r="T105">
        <f>('Create Composites'!$B5&lt;&gt;"")*T4</f>
        <v>0</v>
      </c>
      <c r="U105">
        <f>('Create Composites'!$B5&lt;&gt;"")*U4</f>
        <v>0</v>
      </c>
    </row>
    <row r="106" spans="1:22" x14ac:dyDescent="0.15">
      <c r="A106" t="str">
        <f t="shared" si="0"/>
        <v>Information</v>
      </c>
      <c r="B106">
        <f>('Create Composites'!$B6&lt;&gt;"")*B5</f>
        <v>0</v>
      </c>
      <c r="C106">
        <f>('Create Composites'!$B6&lt;&gt;"")*C5</f>
        <v>0</v>
      </c>
      <c r="D106">
        <f>('Create Composites'!$B6&lt;&gt;"")*D5</f>
        <v>0</v>
      </c>
      <c r="E106">
        <f>('Create Composites'!$B6&lt;&gt;"")*E5</f>
        <v>0</v>
      </c>
      <c r="F106">
        <f>('Create Composites'!$B6&lt;&gt;"")*F5</f>
        <v>0</v>
      </c>
      <c r="G106">
        <f>('Create Composites'!$B6&lt;&gt;"")*G5</f>
        <v>0</v>
      </c>
      <c r="H106">
        <f>('Create Composites'!$B6&lt;&gt;"")*H5</f>
        <v>0</v>
      </c>
      <c r="I106">
        <f>('Create Composites'!$B6&lt;&gt;"")*I5</f>
        <v>0</v>
      </c>
      <c r="J106">
        <f>('Create Composites'!$B6&lt;&gt;"")*J5</f>
        <v>0</v>
      </c>
      <c r="K106">
        <f>('Create Composites'!$B6&lt;&gt;"")*K5</f>
        <v>0</v>
      </c>
      <c r="L106">
        <f>('Create Composites'!$B6&lt;&gt;"")*L5</f>
        <v>0</v>
      </c>
      <c r="M106">
        <f>('Create Composites'!$B6&lt;&gt;"")*M5</f>
        <v>0</v>
      </c>
      <c r="N106">
        <f>('Create Composites'!$B6&lt;&gt;"")*N5</f>
        <v>0</v>
      </c>
      <c r="O106">
        <f>('Create Composites'!$B6&lt;&gt;"")*O5</f>
        <v>0</v>
      </c>
      <c r="P106">
        <f>('Create Composites'!$B6&lt;&gt;"")*P5</f>
        <v>0</v>
      </c>
      <c r="Q106">
        <f>('Create Composites'!$B6&lt;&gt;"")*Q5</f>
        <v>0</v>
      </c>
      <c r="R106">
        <f>('Create Composites'!$B6&lt;&gt;"")*R5</f>
        <v>0</v>
      </c>
      <c r="S106">
        <f>('Create Composites'!$B6&lt;&gt;"")*S5</f>
        <v>0</v>
      </c>
      <c r="T106">
        <f>('Create Composites'!$B6&lt;&gt;"")*T5</f>
        <v>0</v>
      </c>
      <c r="U106">
        <f>('Create Composites'!$B6&lt;&gt;"")*U5</f>
        <v>0</v>
      </c>
    </row>
    <row r="107" spans="1:22" x14ac:dyDescent="0.15">
      <c r="A107" t="str">
        <f t="shared" si="0"/>
        <v>Matrix Reasoning</v>
      </c>
      <c r="B107">
        <f>('Create Composites'!$B7&lt;&gt;"")*B6</f>
        <v>1</v>
      </c>
      <c r="C107">
        <f>('Create Composites'!$B7&lt;&gt;"")*C6</f>
        <v>0</v>
      </c>
      <c r="D107">
        <f>('Create Composites'!$B7&lt;&gt;"")*D6</f>
        <v>1</v>
      </c>
      <c r="E107">
        <f>('Create Composites'!$B7&lt;&gt;"")*E6</f>
        <v>0</v>
      </c>
      <c r="F107">
        <f>('Create Composites'!$B7&lt;&gt;"")*F6</f>
        <v>1</v>
      </c>
      <c r="G107">
        <f>('Create Composites'!$B7&lt;&gt;"")*G6</f>
        <v>0</v>
      </c>
      <c r="H107">
        <f>('Create Composites'!$B7&lt;&gt;"")*H6</f>
        <v>0</v>
      </c>
      <c r="I107">
        <f>('Create Composites'!$B7&lt;&gt;"")*I6</f>
        <v>0</v>
      </c>
      <c r="J107">
        <f>('Create Composites'!$B7&lt;&gt;"")*J6</f>
        <v>0</v>
      </c>
      <c r="K107">
        <f>('Create Composites'!$B7&lt;&gt;"")*K6</f>
        <v>0</v>
      </c>
      <c r="L107">
        <f>('Create Composites'!$B7&lt;&gt;"")*L6</f>
        <v>0</v>
      </c>
      <c r="M107">
        <f>('Create Composites'!$B7&lt;&gt;"")*M6</f>
        <v>0</v>
      </c>
      <c r="N107">
        <f>('Create Composites'!$B7&lt;&gt;"")*N6</f>
        <v>0</v>
      </c>
      <c r="O107">
        <f>('Create Composites'!$B7&lt;&gt;"")*O6</f>
        <v>0</v>
      </c>
      <c r="P107">
        <f>('Create Composites'!$B7&lt;&gt;"")*P6</f>
        <v>0</v>
      </c>
      <c r="Q107">
        <f>('Create Composites'!$B7&lt;&gt;"")*Q6</f>
        <v>0</v>
      </c>
      <c r="R107">
        <f>('Create Composites'!$B7&lt;&gt;"")*R6</f>
        <v>1</v>
      </c>
      <c r="S107">
        <f>('Create Composites'!$B7&lt;&gt;"")*S6</f>
        <v>0</v>
      </c>
      <c r="T107">
        <f>('Create Composites'!$B7&lt;&gt;"")*T6</f>
        <v>0</v>
      </c>
      <c r="U107">
        <f>('Create Composites'!$B7&lt;&gt;"")*U6</f>
        <v>0</v>
      </c>
    </row>
    <row r="108" spans="1:22" x14ac:dyDescent="0.15">
      <c r="A108" t="str">
        <f t="shared" si="0"/>
        <v>Digit Span</v>
      </c>
      <c r="B108">
        <f>('Create Composites'!$B8&lt;&gt;"")*B7</f>
        <v>0</v>
      </c>
      <c r="C108">
        <f>('Create Composites'!$B8&lt;&gt;"")*C7</f>
        <v>0</v>
      </c>
      <c r="D108">
        <f>('Create Composites'!$B8&lt;&gt;"")*D7</f>
        <v>0</v>
      </c>
      <c r="E108">
        <f>('Create Composites'!$B8&lt;&gt;"")*E7</f>
        <v>0</v>
      </c>
      <c r="F108">
        <f>('Create Composites'!$B8&lt;&gt;"")*F7</f>
        <v>0</v>
      </c>
      <c r="G108">
        <f>('Create Composites'!$B8&lt;&gt;"")*G7</f>
        <v>0</v>
      </c>
      <c r="H108">
        <f>('Create Composites'!$B8&lt;&gt;"")*H7</f>
        <v>0</v>
      </c>
      <c r="I108">
        <f>('Create Composites'!$B8&lt;&gt;"")*I7</f>
        <v>0</v>
      </c>
      <c r="J108">
        <f>('Create Composites'!$B8&lt;&gt;"")*J7</f>
        <v>0</v>
      </c>
      <c r="K108">
        <f>('Create Composites'!$B8&lt;&gt;"")*K7</f>
        <v>0</v>
      </c>
      <c r="L108">
        <f>('Create Composites'!$B8&lt;&gt;"")*L7</f>
        <v>0</v>
      </c>
      <c r="M108">
        <f>('Create Composites'!$B8&lt;&gt;"")*M7</f>
        <v>0</v>
      </c>
      <c r="N108">
        <f>('Create Composites'!$B8&lt;&gt;"")*N7</f>
        <v>0</v>
      </c>
      <c r="O108">
        <f>('Create Composites'!$B8&lt;&gt;"")*O7</f>
        <v>0</v>
      </c>
      <c r="P108">
        <f>('Create Composites'!$B8&lt;&gt;"")*P7</f>
        <v>0</v>
      </c>
      <c r="Q108">
        <f>('Create Composites'!$B8&lt;&gt;"")*Q7</f>
        <v>0</v>
      </c>
      <c r="R108">
        <f>('Create Composites'!$B8&lt;&gt;"")*R7</f>
        <v>0</v>
      </c>
      <c r="S108">
        <f>('Create Composites'!$B8&lt;&gt;"")*S7</f>
        <v>0</v>
      </c>
      <c r="T108">
        <f>('Create Composites'!$B8&lt;&gt;"")*T7</f>
        <v>0</v>
      </c>
      <c r="U108">
        <f>('Create Composites'!$B8&lt;&gt;"")*U7</f>
        <v>0</v>
      </c>
    </row>
    <row r="109" spans="1:22" x14ac:dyDescent="0.15">
      <c r="A109" t="str">
        <f t="shared" si="0"/>
        <v>Arithmetic</v>
      </c>
      <c r="B109">
        <f>('Create Composites'!$B9&lt;&gt;"")*B8</f>
        <v>0</v>
      </c>
      <c r="C109">
        <f>('Create Composites'!$B9&lt;&gt;"")*C8</f>
        <v>0</v>
      </c>
      <c r="D109">
        <f>('Create Composites'!$B9&lt;&gt;"")*D8</f>
        <v>0</v>
      </c>
      <c r="E109">
        <f>('Create Composites'!$B9&lt;&gt;"")*E8</f>
        <v>0</v>
      </c>
      <c r="F109">
        <f>('Create Composites'!$B9&lt;&gt;"")*F8</f>
        <v>0</v>
      </c>
      <c r="G109">
        <f>('Create Composites'!$B9&lt;&gt;"")*G8</f>
        <v>1</v>
      </c>
      <c r="H109">
        <f>('Create Composites'!$B9&lt;&gt;"")*H8</f>
        <v>0</v>
      </c>
      <c r="I109">
        <f>('Create Composites'!$B9&lt;&gt;"")*I8</f>
        <v>1</v>
      </c>
      <c r="J109">
        <f>('Create Composites'!$B9&lt;&gt;"")*J8</f>
        <v>0</v>
      </c>
      <c r="K109">
        <f>('Create Composites'!$B9&lt;&gt;"")*K8</f>
        <v>1</v>
      </c>
      <c r="L109">
        <f>('Create Composites'!$B9&lt;&gt;"")*L8</f>
        <v>0</v>
      </c>
      <c r="M109">
        <f>('Create Composites'!$B9&lt;&gt;"")*M8</f>
        <v>1</v>
      </c>
      <c r="N109">
        <f>('Create Composites'!$B9&lt;&gt;"")*N8</f>
        <v>0</v>
      </c>
      <c r="O109">
        <f>('Create Composites'!$B9&lt;&gt;"")*O8</f>
        <v>0</v>
      </c>
      <c r="P109">
        <f>('Create Composites'!$B9&lt;&gt;"")*P8</f>
        <v>0</v>
      </c>
      <c r="Q109">
        <f>('Create Composites'!$B9&lt;&gt;"")*Q8</f>
        <v>0</v>
      </c>
      <c r="R109">
        <f>('Create Composites'!$B9&lt;&gt;"")*R8</f>
        <v>1</v>
      </c>
      <c r="S109">
        <f>('Create Composites'!$B9&lt;&gt;"")*S8</f>
        <v>0</v>
      </c>
      <c r="T109">
        <f>('Create Composites'!$B9&lt;&gt;"")*T8</f>
        <v>0</v>
      </c>
      <c r="U109">
        <f>('Create Composites'!$B9&lt;&gt;"")*U8</f>
        <v>0</v>
      </c>
    </row>
    <row r="110" spans="1:22" x14ac:dyDescent="0.15">
      <c r="A110" t="str">
        <f t="shared" si="0"/>
        <v>Block Design</v>
      </c>
      <c r="B110">
        <f>('Create Composites'!$B10&lt;&gt;"")*B9</f>
        <v>0</v>
      </c>
      <c r="C110">
        <f>('Create Composites'!$B10&lt;&gt;"")*C9</f>
        <v>0</v>
      </c>
      <c r="D110">
        <f>('Create Composites'!$B10&lt;&gt;"")*D9</f>
        <v>0</v>
      </c>
      <c r="E110">
        <f>('Create Composites'!$B10&lt;&gt;"")*E9</f>
        <v>0</v>
      </c>
      <c r="F110">
        <f>('Create Composites'!$B10&lt;&gt;"")*F9</f>
        <v>0</v>
      </c>
      <c r="G110">
        <f>('Create Composites'!$B10&lt;&gt;"")*G9</f>
        <v>0</v>
      </c>
      <c r="H110">
        <f>('Create Composites'!$B10&lt;&gt;"")*H9</f>
        <v>0</v>
      </c>
      <c r="I110">
        <f>('Create Composites'!$B10&lt;&gt;"")*I9</f>
        <v>0</v>
      </c>
      <c r="J110">
        <f>('Create Composites'!$B10&lt;&gt;"")*J9</f>
        <v>0</v>
      </c>
      <c r="K110">
        <f>('Create Composites'!$B10&lt;&gt;"")*K9</f>
        <v>0</v>
      </c>
      <c r="L110">
        <f>('Create Composites'!$B10&lt;&gt;"")*L9</f>
        <v>0</v>
      </c>
      <c r="M110">
        <f>('Create Composites'!$B10&lt;&gt;"")*M9</f>
        <v>0</v>
      </c>
      <c r="N110">
        <f>('Create Composites'!$B10&lt;&gt;"")*N9</f>
        <v>0</v>
      </c>
      <c r="O110">
        <f>('Create Composites'!$B10&lt;&gt;"")*O9</f>
        <v>0</v>
      </c>
      <c r="P110">
        <f>('Create Composites'!$B10&lt;&gt;"")*P9</f>
        <v>0</v>
      </c>
      <c r="Q110">
        <f>('Create Composites'!$B10&lt;&gt;"")*Q9</f>
        <v>0</v>
      </c>
      <c r="R110">
        <f>('Create Composites'!$B10&lt;&gt;"")*R9</f>
        <v>0</v>
      </c>
      <c r="S110">
        <f>('Create Composites'!$B10&lt;&gt;"")*S9</f>
        <v>0</v>
      </c>
      <c r="T110">
        <f>('Create Composites'!$B10&lt;&gt;"")*T9</f>
        <v>0</v>
      </c>
      <c r="U110">
        <f>('Create Composites'!$B10&lt;&gt;"")*U9</f>
        <v>0</v>
      </c>
    </row>
    <row r="111" spans="1:22" x14ac:dyDescent="0.15">
      <c r="A111" t="str">
        <f t="shared" si="0"/>
        <v>Visual Puzzles</v>
      </c>
      <c r="B111">
        <f>('Create Composites'!$B11&lt;&gt;"")*B10</f>
        <v>0</v>
      </c>
      <c r="C111">
        <f>('Create Composites'!$B11&lt;&gt;"")*C10</f>
        <v>0</v>
      </c>
      <c r="D111">
        <f>('Create Composites'!$B11&lt;&gt;"")*D10</f>
        <v>0</v>
      </c>
      <c r="E111">
        <f>('Create Composites'!$B11&lt;&gt;"")*E10</f>
        <v>0</v>
      </c>
      <c r="F111">
        <f>('Create Composites'!$B11&lt;&gt;"")*F10</f>
        <v>0</v>
      </c>
      <c r="G111">
        <f>('Create Composites'!$B11&lt;&gt;"")*G10</f>
        <v>0</v>
      </c>
      <c r="H111">
        <f>('Create Composites'!$B11&lt;&gt;"")*H10</f>
        <v>0</v>
      </c>
      <c r="I111">
        <f>('Create Composites'!$B11&lt;&gt;"")*I10</f>
        <v>0</v>
      </c>
      <c r="J111">
        <f>('Create Composites'!$B11&lt;&gt;"")*J10</f>
        <v>0</v>
      </c>
      <c r="K111">
        <f>('Create Composites'!$B11&lt;&gt;"")*K10</f>
        <v>0</v>
      </c>
      <c r="L111">
        <f>('Create Composites'!$B11&lt;&gt;"")*L10</f>
        <v>0</v>
      </c>
      <c r="M111">
        <f>('Create Composites'!$B11&lt;&gt;"")*M10</f>
        <v>0</v>
      </c>
      <c r="N111">
        <f>('Create Composites'!$B11&lt;&gt;"")*N10</f>
        <v>0</v>
      </c>
      <c r="O111">
        <f>('Create Composites'!$B11&lt;&gt;"")*O10</f>
        <v>0</v>
      </c>
      <c r="P111">
        <f>('Create Composites'!$B11&lt;&gt;"")*P10</f>
        <v>0</v>
      </c>
      <c r="Q111">
        <f>('Create Composites'!$B11&lt;&gt;"")*Q10</f>
        <v>0</v>
      </c>
      <c r="R111">
        <f>('Create Composites'!$B11&lt;&gt;"")*R10</f>
        <v>0</v>
      </c>
      <c r="S111">
        <f>('Create Composites'!$B11&lt;&gt;"")*S10</f>
        <v>0</v>
      </c>
      <c r="T111">
        <f>('Create Composites'!$B11&lt;&gt;"")*T10</f>
        <v>0</v>
      </c>
      <c r="U111">
        <f>('Create Composites'!$B11&lt;&gt;"")*U10</f>
        <v>0</v>
      </c>
    </row>
    <row r="112" spans="1:22" x14ac:dyDescent="0.15">
      <c r="A112" t="str">
        <f t="shared" si="0"/>
        <v>Symbol Search</v>
      </c>
      <c r="B112">
        <f>('Create Composites'!$B12&lt;&gt;"")*B11</f>
        <v>0</v>
      </c>
      <c r="C112">
        <f>('Create Composites'!$B12&lt;&gt;"")*C11</f>
        <v>0</v>
      </c>
      <c r="D112">
        <f>('Create Composites'!$B12&lt;&gt;"")*D11</f>
        <v>0</v>
      </c>
      <c r="E112">
        <f>('Create Composites'!$B12&lt;&gt;"")*E11</f>
        <v>0</v>
      </c>
      <c r="F112">
        <f>('Create Composites'!$B12&lt;&gt;"")*F11</f>
        <v>0</v>
      </c>
      <c r="G112">
        <f>('Create Composites'!$B12&lt;&gt;"")*G11</f>
        <v>0</v>
      </c>
      <c r="H112">
        <f>('Create Composites'!$B12&lt;&gt;"")*H11</f>
        <v>0</v>
      </c>
      <c r="I112">
        <f>('Create Composites'!$B12&lt;&gt;"")*I11</f>
        <v>0</v>
      </c>
      <c r="J112">
        <f>('Create Composites'!$B12&lt;&gt;"")*J11</f>
        <v>0</v>
      </c>
      <c r="K112">
        <f>('Create Composites'!$B12&lt;&gt;"")*K11</f>
        <v>0</v>
      </c>
      <c r="L112">
        <f>('Create Composites'!$B12&lt;&gt;"")*L11</f>
        <v>0</v>
      </c>
      <c r="M112">
        <f>('Create Composites'!$B12&lt;&gt;"")*M11</f>
        <v>0</v>
      </c>
      <c r="N112">
        <f>('Create Composites'!$B12&lt;&gt;"")*N11</f>
        <v>0</v>
      </c>
      <c r="O112">
        <f>('Create Composites'!$B12&lt;&gt;"")*O11</f>
        <v>0</v>
      </c>
      <c r="P112">
        <f>('Create Composites'!$B12&lt;&gt;"")*P11</f>
        <v>0</v>
      </c>
      <c r="Q112">
        <f>('Create Composites'!$B12&lt;&gt;"")*Q11</f>
        <v>0</v>
      </c>
      <c r="R112">
        <f>('Create Composites'!$B12&lt;&gt;"")*R11</f>
        <v>0</v>
      </c>
      <c r="S112">
        <f>('Create Composites'!$B12&lt;&gt;"")*S11</f>
        <v>0</v>
      </c>
      <c r="T112">
        <f>('Create Composites'!$B12&lt;&gt;"")*T11</f>
        <v>0</v>
      </c>
      <c r="U112">
        <f>('Create Composites'!$B12&lt;&gt;"")*U11</f>
        <v>0</v>
      </c>
    </row>
    <row r="113" spans="1:21" x14ac:dyDescent="0.15">
      <c r="A113" t="str">
        <f t="shared" si="0"/>
        <v>Coding</v>
      </c>
      <c r="B113">
        <f>('Create Composites'!$B13&lt;&gt;"")*B12</f>
        <v>0</v>
      </c>
      <c r="C113">
        <f>('Create Composites'!$B13&lt;&gt;"")*C12</f>
        <v>0</v>
      </c>
      <c r="D113">
        <f>('Create Composites'!$B13&lt;&gt;"")*D12</f>
        <v>0</v>
      </c>
      <c r="E113">
        <f>('Create Composites'!$B13&lt;&gt;"")*E12</f>
        <v>0</v>
      </c>
      <c r="F113">
        <f>('Create Composites'!$B13&lt;&gt;"")*F12</f>
        <v>0</v>
      </c>
      <c r="G113">
        <f>('Create Composites'!$B13&lt;&gt;"")*G12</f>
        <v>1</v>
      </c>
      <c r="H113">
        <f>('Create Composites'!$B13&lt;&gt;"")*H12</f>
        <v>0</v>
      </c>
      <c r="I113">
        <f>('Create Composites'!$B13&lt;&gt;"")*I12</f>
        <v>1</v>
      </c>
      <c r="J113">
        <f>('Create Composites'!$B13&lt;&gt;"")*J12</f>
        <v>1</v>
      </c>
      <c r="K113">
        <f>('Create Composites'!$B13&lt;&gt;"")*K12</f>
        <v>0</v>
      </c>
      <c r="L113">
        <f>('Create Composites'!$B13&lt;&gt;"")*L12</f>
        <v>0</v>
      </c>
      <c r="M113">
        <f>('Create Composites'!$B13&lt;&gt;"")*M12</f>
        <v>0</v>
      </c>
      <c r="N113">
        <f>('Create Composites'!$B13&lt;&gt;"")*N12</f>
        <v>1</v>
      </c>
      <c r="O113">
        <f>('Create Composites'!$B13&lt;&gt;"")*O12</f>
        <v>0</v>
      </c>
      <c r="P113">
        <f>('Create Composites'!$B13&lt;&gt;"")*P12</f>
        <v>0</v>
      </c>
      <c r="Q113">
        <f>('Create Composites'!$B13&lt;&gt;"")*Q12</f>
        <v>0</v>
      </c>
      <c r="R113">
        <f>('Create Composites'!$B13&lt;&gt;"")*R12</f>
        <v>1</v>
      </c>
      <c r="S113">
        <f>('Create Composites'!$B13&lt;&gt;"")*S12</f>
        <v>0</v>
      </c>
      <c r="T113">
        <f>('Create Composites'!$B13&lt;&gt;"")*T12</f>
        <v>0</v>
      </c>
      <c r="U113">
        <f>('Create Composites'!$B13&lt;&gt;"")*U12</f>
        <v>0</v>
      </c>
    </row>
    <row r="114" spans="1:21" x14ac:dyDescent="0.15">
      <c r="A114" t="str">
        <f t="shared" si="0"/>
        <v>NAB Categories</v>
      </c>
      <c r="B114">
        <f>('Create Composites'!$B14&lt;&gt;"")*B13</f>
        <v>0</v>
      </c>
      <c r="C114">
        <f>('Create Composites'!$B14&lt;&gt;"")*C13</f>
        <v>0</v>
      </c>
      <c r="D114">
        <f>('Create Composites'!$B14&lt;&gt;"")*D13</f>
        <v>0</v>
      </c>
      <c r="E114">
        <f>('Create Composites'!$B14&lt;&gt;"")*E13</f>
        <v>0</v>
      </c>
      <c r="F114">
        <f>('Create Composites'!$B14&lt;&gt;"")*F13</f>
        <v>0</v>
      </c>
      <c r="G114">
        <f>('Create Composites'!$B14&lt;&gt;"")*G13</f>
        <v>0</v>
      </c>
      <c r="H114">
        <f>('Create Composites'!$B14&lt;&gt;"")*H13</f>
        <v>0</v>
      </c>
      <c r="I114">
        <f>('Create Composites'!$B14&lt;&gt;"")*I13</f>
        <v>0</v>
      </c>
      <c r="J114">
        <f>('Create Composites'!$B14&lt;&gt;"")*J13</f>
        <v>0</v>
      </c>
      <c r="K114">
        <f>('Create Composites'!$B14&lt;&gt;"")*K13</f>
        <v>0</v>
      </c>
      <c r="L114">
        <f>('Create Composites'!$B14&lt;&gt;"")*L13</f>
        <v>0</v>
      </c>
      <c r="M114">
        <f>('Create Composites'!$B14&lt;&gt;"")*M13</f>
        <v>0</v>
      </c>
      <c r="N114">
        <f>('Create Composites'!$B14&lt;&gt;"")*N13</f>
        <v>0</v>
      </c>
      <c r="O114">
        <f>('Create Composites'!$B14&lt;&gt;"")*O13</f>
        <v>0</v>
      </c>
      <c r="P114">
        <f>('Create Composites'!$B14&lt;&gt;"")*P13</f>
        <v>0</v>
      </c>
      <c r="Q114">
        <f>('Create Composites'!$B14&lt;&gt;"")*Q13</f>
        <v>0</v>
      </c>
      <c r="R114">
        <f>('Create Composites'!$B14&lt;&gt;"")*R13</f>
        <v>0</v>
      </c>
      <c r="S114">
        <f>('Create Composites'!$B14&lt;&gt;"")*S13</f>
        <v>0</v>
      </c>
      <c r="T114">
        <f>('Create Composites'!$B14&lt;&gt;"")*T13</f>
        <v>0</v>
      </c>
      <c r="U114">
        <f>('Create Composites'!$B14&lt;&gt;"")*U13</f>
        <v>0</v>
      </c>
    </row>
    <row r="115" spans="1:21" x14ac:dyDescent="0.15">
      <c r="A115" t="str">
        <f t="shared" si="0"/>
        <v>NAB Judgment</v>
      </c>
      <c r="B115">
        <f>('Create Composites'!$B15&lt;&gt;"")*B14</f>
        <v>0</v>
      </c>
      <c r="C115">
        <f>('Create Composites'!$B15&lt;&gt;"")*C14</f>
        <v>0</v>
      </c>
      <c r="D115">
        <f>('Create Composites'!$B15&lt;&gt;"")*D14</f>
        <v>0</v>
      </c>
      <c r="E115">
        <f>('Create Composites'!$B15&lt;&gt;"")*E14</f>
        <v>0</v>
      </c>
      <c r="F115">
        <f>('Create Composites'!$B15&lt;&gt;"")*F14</f>
        <v>0</v>
      </c>
      <c r="G115">
        <f>('Create Composites'!$B15&lt;&gt;"")*G14</f>
        <v>1</v>
      </c>
      <c r="H115">
        <f>('Create Composites'!$B15&lt;&gt;"")*H14</f>
        <v>0</v>
      </c>
      <c r="I115">
        <f>('Create Composites'!$B15&lt;&gt;"")*I14</f>
        <v>0</v>
      </c>
      <c r="J115">
        <f>('Create Composites'!$B15&lt;&gt;"")*J14</f>
        <v>0</v>
      </c>
      <c r="K115">
        <f>('Create Composites'!$B15&lt;&gt;"")*K14</f>
        <v>0</v>
      </c>
      <c r="L115">
        <f>('Create Composites'!$B15&lt;&gt;"")*L14</f>
        <v>0</v>
      </c>
      <c r="M115">
        <f>('Create Composites'!$B15&lt;&gt;"")*M14</f>
        <v>0</v>
      </c>
      <c r="N115">
        <f>('Create Composites'!$B15&lt;&gt;"")*N14</f>
        <v>0</v>
      </c>
      <c r="O115">
        <f>('Create Composites'!$B15&lt;&gt;"")*O14</f>
        <v>0</v>
      </c>
      <c r="P115">
        <f>('Create Composites'!$B15&lt;&gt;"")*P14</f>
        <v>0</v>
      </c>
      <c r="Q115">
        <f>('Create Composites'!$B15&lt;&gt;"")*Q14</f>
        <v>0</v>
      </c>
      <c r="R115">
        <f>('Create Composites'!$B15&lt;&gt;"")*R14</f>
        <v>1</v>
      </c>
      <c r="S115">
        <f>('Create Composites'!$B15&lt;&gt;"")*S14</f>
        <v>0</v>
      </c>
      <c r="T115">
        <f>('Create Composites'!$B15&lt;&gt;"")*T14</f>
        <v>0</v>
      </c>
      <c r="U115">
        <f>('Create Composites'!$B15&lt;&gt;"")*U14</f>
        <v>0</v>
      </c>
    </row>
    <row r="116" spans="1:21" x14ac:dyDescent="0.15">
      <c r="A116" t="str">
        <f t="shared" si="0"/>
        <v>NAB Mazes</v>
      </c>
      <c r="B116">
        <f>('Create Composites'!$B16&lt;&gt;"")*B15</f>
        <v>0</v>
      </c>
      <c r="C116">
        <f>('Create Composites'!$B16&lt;&gt;"")*C15</f>
        <v>0</v>
      </c>
      <c r="D116">
        <f>('Create Composites'!$B16&lt;&gt;"")*D15</f>
        <v>0</v>
      </c>
      <c r="E116">
        <f>('Create Composites'!$B16&lt;&gt;"")*E15</f>
        <v>0</v>
      </c>
      <c r="F116">
        <f>('Create Composites'!$B16&lt;&gt;"")*F15</f>
        <v>0</v>
      </c>
      <c r="G116">
        <f>('Create Composites'!$B16&lt;&gt;"")*G15</f>
        <v>0</v>
      </c>
      <c r="H116">
        <f>('Create Composites'!$B16&lt;&gt;"")*H15</f>
        <v>0</v>
      </c>
      <c r="I116">
        <f>('Create Composites'!$B16&lt;&gt;"")*I15</f>
        <v>0</v>
      </c>
      <c r="J116">
        <f>('Create Composites'!$B16&lt;&gt;"")*J15</f>
        <v>0</v>
      </c>
      <c r="K116">
        <f>('Create Composites'!$B16&lt;&gt;"")*K15</f>
        <v>0</v>
      </c>
      <c r="L116">
        <f>('Create Composites'!$B16&lt;&gt;"")*L15</f>
        <v>0</v>
      </c>
      <c r="M116">
        <f>('Create Composites'!$B16&lt;&gt;"")*M15</f>
        <v>0</v>
      </c>
      <c r="N116">
        <f>('Create Composites'!$B16&lt;&gt;"")*N15</f>
        <v>0</v>
      </c>
      <c r="O116">
        <f>('Create Composites'!$B16&lt;&gt;"")*O15</f>
        <v>0</v>
      </c>
      <c r="P116">
        <f>('Create Composites'!$B16&lt;&gt;"")*P15</f>
        <v>0</v>
      </c>
      <c r="Q116">
        <f>('Create Composites'!$B16&lt;&gt;"")*Q15</f>
        <v>0</v>
      </c>
      <c r="R116">
        <f>('Create Composites'!$B16&lt;&gt;"")*R15</f>
        <v>0</v>
      </c>
      <c r="S116">
        <f>('Create Composites'!$B16&lt;&gt;"")*S15</f>
        <v>0</v>
      </c>
      <c r="T116">
        <f>('Create Composites'!$B16&lt;&gt;"")*T15</f>
        <v>0</v>
      </c>
      <c r="U116">
        <f>('Create Composites'!$B16&lt;&gt;"")*U15</f>
        <v>0</v>
      </c>
    </row>
    <row r="117" spans="1:21" x14ac:dyDescent="0.15">
      <c r="A117" t="str">
        <f t="shared" si="0"/>
        <v>NAB Word Generation</v>
      </c>
      <c r="B117">
        <f>('Create Composites'!$B17&lt;&gt;"")*B16</f>
        <v>0</v>
      </c>
      <c r="C117">
        <f>('Create Composites'!$B17&lt;&gt;"")*C16</f>
        <v>0</v>
      </c>
      <c r="D117">
        <f>('Create Composites'!$B17&lt;&gt;"")*D16</f>
        <v>0</v>
      </c>
      <c r="E117">
        <f>('Create Composites'!$B17&lt;&gt;"")*E16</f>
        <v>0</v>
      </c>
      <c r="F117">
        <f>('Create Composites'!$B17&lt;&gt;"")*F16</f>
        <v>0</v>
      </c>
      <c r="G117">
        <f>('Create Composites'!$B17&lt;&gt;"")*G16</f>
        <v>0</v>
      </c>
      <c r="H117">
        <f>('Create Composites'!$B17&lt;&gt;"")*H16</f>
        <v>0</v>
      </c>
      <c r="I117">
        <f>('Create Composites'!$B17&lt;&gt;"")*I16</f>
        <v>0</v>
      </c>
      <c r="J117">
        <f>('Create Composites'!$B17&lt;&gt;"")*J16</f>
        <v>0</v>
      </c>
      <c r="K117">
        <f>('Create Composites'!$B17&lt;&gt;"")*K16</f>
        <v>0</v>
      </c>
      <c r="L117">
        <f>('Create Composites'!$B17&lt;&gt;"")*L16</f>
        <v>0</v>
      </c>
      <c r="M117">
        <f>('Create Composites'!$B17&lt;&gt;"")*M16</f>
        <v>0</v>
      </c>
      <c r="N117">
        <f>('Create Composites'!$B17&lt;&gt;"")*N16</f>
        <v>0</v>
      </c>
      <c r="O117">
        <f>('Create Composites'!$B17&lt;&gt;"")*O16</f>
        <v>0</v>
      </c>
      <c r="P117">
        <f>('Create Composites'!$B17&lt;&gt;"")*P16</f>
        <v>0</v>
      </c>
      <c r="Q117">
        <f>('Create Composites'!$B17&lt;&gt;"")*Q16</f>
        <v>0</v>
      </c>
      <c r="R117">
        <f>('Create Composites'!$B17&lt;&gt;"")*R16</f>
        <v>0</v>
      </c>
      <c r="S117">
        <f>('Create Composites'!$B17&lt;&gt;"")*S16</f>
        <v>0</v>
      </c>
      <c r="T117">
        <f>('Create Composites'!$B17&lt;&gt;"")*T16</f>
        <v>0</v>
      </c>
      <c r="U117">
        <f>('Create Composites'!$B17&lt;&gt;"")*U16</f>
        <v>0</v>
      </c>
    </row>
    <row r="118" spans="1:21" x14ac:dyDescent="0.15">
      <c r="A118" t="str">
        <f t="shared" si="0"/>
        <v>Digits Forward</v>
      </c>
      <c r="B118">
        <f>('Create Composites'!$B18&lt;&gt;"")*B17</f>
        <v>0</v>
      </c>
      <c r="C118">
        <f>('Create Composites'!$B18&lt;&gt;"")*C17</f>
        <v>0</v>
      </c>
      <c r="D118">
        <f>('Create Composites'!$B18&lt;&gt;"")*D17</f>
        <v>0</v>
      </c>
      <c r="E118">
        <f>('Create Composites'!$B18&lt;&gt;"")*E17</f>
        <v>0</v>
      </c>
      <c r="F118">
        <f>('Create Composites'!$B18&lt;&gt;"")*F17</f>
        <v>0</v>
      </c>
      <c r="G118">
        <f>('Create Composites'!$B18&lt;&gt;"")*G17</f>
        <v>1</v>
      </c>
      <c r="H118">
        <f>('Create Composites'!$B18&lt;&gt;"")*H17</f>
        <v>0</v>
      </c>
      <c r="I118">
        <f>('Create Composites'!$B18&lt;&gt;"")*I17</f>
        <v>1</v>
      </c>
      <c r="J118">
        <f>('Create Composites'!$B18&lt;&gt;"")*J17</f>
        <v>0</v>
      </c>
      <c r="K118">
        <f>('Create Composites'!$B18&lt;&gt;"")*K17</f>
        <v>1</v>
      </c>
      <c r="L118">
        <f>('Create Composites'!$B18&lt;&gt;"")*L17</f>
        <v>1</v>
      </c>
      <c r="M118">
        <f>('Create Composites'!$B18&lt;&gt;"")*M17</f>
        <v>1</v>
      </c>
      <c r="N118">
        <f>('Create Composites'!$B18&lt;&gt;"")*N17</f>
        <v>0</v>
      </c>
      <c r="O118">
        <f>('Create Composites'!$B18&lt;&gt;"")*O17</f>
        <v>0</v>
      </c>
      <c r="P118">
        <f>('Create Composites'!$B18&lt;&gt;"")*P17</f>
        <v>0</v>
      </c>
      <c r="Q118">
        <f>('Create Composites'!$B18&lt;&gt;"")*Q17</f>
        <v>0</v>
      </c>
      <c r="R118">
        <f>('Create Composites'!$B18&lt;&gt;"")*R17</f>
        <v>1</v>
      </c>
      <c r="S118">
        <f>('Create Composites'!$B18&lt;&gt;"")*S17</f>
        <v>0</v>
      </c>
      <c r="T118">
        <f>('Create Composites'!$B18&lt;&gt;"")*T17</f>
        <v>0</v>
      </c>
      <c r="U118">
        <f>('Create Composites'!$B18&lt;&gt;"")*U17</f>
        <v>0</v>
      </c>
    </row>
    <row r="119" spans="1:21" x14ac:dyDescent="0.15">
      <c r="A119" t="str">
        <f t="shared" si="0"/>
        <v>Digits Backward</v>
      </c>
      <c r="B119">
        <f>('Create Composites'!$B19&lt;&gt;"")*B18</f>
        <v>0</v>
      </c>
      <c r="C119">
        <f>('Create Composites'!$B19&lt;&gt;"")*C18</f>
        <v>0</v>
      </c>
      <c r="D119">
        <f>('Create Composites'!$B19&lt;&gt;"")*D18</f>
        <v>0</v>
      </c>
      <c r="E119">
        <f>('Create Composites'!$B19&lt;&gt;"")*E18</f>
        <v>0</v>
      </c>
      <c r="F119">
        <f>('Create Composites'!$B19&lt;&gt;"")*F18</f>
        <v>0</v>
      </c>
      <c r="G119">
        <f>('Create Composites'!$B19&lt;&gt;"")*G18</f>
        <v>1</v>
      </c>
      <c r="H119">
        <f>('Create Composites'!$B19&lt;&gt;"")*H18</f>
        <v>0</v>
      </c>
      <c r="I119">
        <f>('Create Composites'!$B19&lt;&gt;"")*I18</f>
        <v>1</v>
      </c>
      <c r="J119">
        <f>('Create Composites'!$B19&lt;&gt;"")*J18</f>
        <v>0</v>
      </c>
      <c r="K119">
        <f>('Create Composites'!$B19&lt;&gt;"")*K18</f>
        <v>1</v>
      </c>
      <c r="L119">
        <f>('Create Composites'!$B19&lt;&gt;"")*L18</f>
        <v>0</v>
      </c>
      <c r="M119">
        <f>('Create Composites'!$B19&lt;&gt;"")*M18</f>
        <v>1</v>
      </c>
      <c r="N119">
        <f>('Create Composites'!$B19&lt;&gt;"")*N18</f>
        <v>0</v>
      </c>
      <c r="O119">
        <f>('Create Composites'!$B19&lt;&gt;"")*O18</f>
        <v>0</v>
      </c>
      <c r="P119">
        <f>('Create Composites'!$B19&lt;&gt;"")*P18</f>
        <v>0</v>
      </c>
      <c r="Q119">
        <f>('Create Composites'!$B19&lt;&gt;"")*Q18</f>
        <v>0</v>
      </c>
      <c r="R119">
        <f>('Create Composites'!$B19&lt;&gt;"")*R18</f>
        <v>1</v>
      </c>
      <c r="S119">
        <f>('Create Composites'!$B19&lt;&gt;"")*S18</f>
        <v>0</v>
      </c>
      <c r="T119">
        <f>('Create Composites'!$B19&lt;&gt;"")*T18</f>
        <v>0</v>
      </c>
      <c r="U119">
        <f>('Create Composites'!$B19&lt;&gt;"")*U18</f>
        <v>0</v>
      </c>
    </row>
    <row r="120" spans="1:21" x14ac:dyDescent="0.15">
      <c r="A120" t="str">
        <f t="shared" si="0"/>
        <v>Numbers &amp; Letters Speed A</v>
      </c>
      <c r="B120">
        <f>('Create Composites'!$B20&lt;&gt;"")*B19</f>
        <v>0</v>
      </c>
      <c r="C120">
        <f>('Create Composites'!$B20&lt;&gt;"")*C19</f>
        <v>0</v>
      </c>
      <c r="D120">
        <f>('Create Composites'!$B20&lt;&gt;"")*D19</f>
        <v>0</v>
      </c>
      <c r="E120">
        <f>('Create Composites'!$B20&lt;&gt;"")*E19</f>
        <v>0</v>
      </c>
      <c r="F120">
        <f>('Create Composites'!$B20&lt;&gt;"")*F19</f>
        <v>0</v>
      </c>
      <c r="G120">
        <f>('Create Composites'!$B20&lt;&gt;"")*G19</f>
        <v>1</v>
      </c>
      <c r="H120">
        <f>('Create Composites'!$B20&lt;&gt;"")*H19</f>
        <v>0</v>
      </c>
      <c r="I120">
        <f>('Create Composites'!$B20&lt;&gt;"")*I19</f>
        <v>0</v>
      </c>
      <c r="J120">
        <f>('Create Composites'!$B20&lt;&gt;"")*J19</f>
        <v>1</v>
      </c>
      <c r="K120">
        <f>('Create Composites'!$B20&lt;&gt;"")*K19</f>
        <v>0</v>
      </c>
      <c r="L120">
        <f>('Create Composites'!$B20&lt;&gt;"")*L19</f>
        <v>0</v>
      </c>
      <c r="M120">
        <f>('Create Composites'!$B20&lt;&gt;"")*M19</f>
        <v>0</v>
      </c>
      <c r="N120">
        <f>('Create Composites'!$B20&lt;&gt;"")*N19</f>
        <v>0</v>
      </c>
      <c r="O120">
        <f>('Create Composites'!$B20&lt;&gt;"")*O19</f>
        <v>0</v>
      </c>
      <c r="P120">
        <f>('Create Composites'!$B20&lt;&gt;"")*P19</f>
        <v>0</v>
      </c>
      <c r="Q120">
        <f>('Create Composites'!$B20&lt;&gt;"")*Q19</f>
        <v>0</v>
      </c>
      <c r="R120">
        <f>('Create Composites'!$B20&lt;&gt;"")*R19</f>
        <v>1</v>
      </c>
      <c r="S120">
        <f>('Create Composites'!$B20&lt;&gt;"")*S19</f>
        <v>0</v>
      </c>
      <c r="T120">
        <f>('Create Composites'!$B20&lt;&gt;"")*T19</f>
        <v>1</v>
      </c>
      <c r="U120">
        <f>('Create Composites'!$B20&lt;&gt;"")*U19</f>
        <v>0</v>
      </c>
    </row>
    <row r="121" spans="1:21" x14ac:dyDescent="0.15">
      <c r="A121" t="str">
        <f t="shared" si="0"/>
        <v>Numbers &amp; Letters Accuracy A</v>
      </c>
      <c r="B121">
        <f>('Create Composites'!$B21&lt;&gt;"")*B20</f>
        <v>0</v>
      </c>
      <c r="C121">
        <f>('Create Composites'!$B21&lt;&gt;"")*C20</f>
        <v>0</v>
      </c>
      <c r="D121">
        <f>('Create Composites'!$B21&lt;&gt;"")*D20</f>
        <v>0</v>
      </c>
      <c r="E121">
        <f>('Create Composites'!$B21&lt;&gt;"")*E20</f>
        <v>0</v>
      </c>
      <c r="F121">
        <f>('Create Composites'!$B21&lt;&gt;"")*F20</f>
        <v>0</v>
      </c>
      <c r="G121">
        <f>('Create Composites'!$B21&lt;&gt;"")*G20</f>
        <v>1</v>
      </c>
      <c r="H121">
        <f>('Create Composites'!$B21&lt;&gt;"")*H20</f>
        <v>0</v>
      </c>
      <c r="I121">
        <f>('Create Composites'!$B21&lt;&gt;"")*I20</f>
        <v>0</v>
      </c>
      <c r="J121">
        <f>('Create Composites'!$B21&lt;&gt;"")*J20</f>
        <v>0</v>
      </c>
      <c r="K121">
        <f>('Create Composites'!$B21&lt;&gt;"")*K20</f>
        <v>0</v>
      </c>
      <c r="L121">
        <f>('Create Composites'!$B21&lt;&gt;"")*L20</f>
        <v>1</v>
      </c>
      <c r="M121">
        <f>('Create Composites'!$B21&lt;&gt;"")*M20</f>
        <v>0</v>
      </c>
      <c r="N121">
        <f>('Create Composites'!$B21&lt;&gt;"")*N20</f>
        <v>0</v>
      </c>
      <c r="O121">
        <f>('Create Composites'!$B21&lt;&gt;"")*O20</f>
        <v>0</v>
      </c>
      <c r="P121">
        <f>('Create Composites'!$B21&lt;&gt;"")*P20</f>
        <v>0</v>
      </c>
      <c r="Q121">
        <f>('Create Composites'!$B21&lt;&gt;"")*Q20</f>
        <v>0</v>
      </c>
      <c r="R121">
        <f>('Create Composites'!$B21&lt;&gt;"")*R20</f>
        <v>1</v>
      </c>
      <c r="S121">
        <f>('Create Composites'!$B21&lt;&gt;"")*S20</f>
        <v>0</v>
      </c>
      <c r="T121">
        <f>('Create Composites'!$B21&lt;&gt;"")*T20</f>
        <v>0</v>
      </c>
      <c r="U121">
        <f>('Create Composites'!$B21&lt;&gt;"")*U20</f>
        <v>0</v>
      </c>
    </row>
    <row r="122" spans="1:21" x14ac:dyDescent="0.15">
      <c r="A122" t="str">
        <f t="shared" si="0"/>
        <v>Numbers &amp; Letters Efficiency A</v>
      </c>
      <c r="B122">
        <f>('Create Composites'!$B22&lt;&gt;"")*B21</f>
        <v>0</v>
      </c>
      <c r="C122">
        <f>('Create Composites'!$B22&lt;&gt;"")*C21</f>
        <v>0</v>
      </c>
      <c r="D122">
        <f>('Create Composites'!$B22&lt;&gt;"")*D21</f>
        <v>0</v>
      </c>
      <c r="E122">
        <f>('Create Composites'!$B22&lt;&gt;"")*E21</f>
        <v>0</v>
      </c>
      <c r="F122">
        <f>('Create Composites'!$B22&lt;&gt;"")*F21</f>
        <v>0</v>
      </c>
      <c r="G122">
        <f>('Create Composites'!$B22&lt;&gt;"")*G21</f>
        <v>1</v>
      </c>
      <c r="H122">
        <f>('Create Composites'!$B22&lt;&gt;"")*H21</f>
        <v>0</v>
      </c>
      <c r="I122">
        <f>('Create Composites'!$B22&lt;&gt;"")*I21</f>
        <v>0</v>
      </c>
      <c r="J122">
        <f>('Create Composites'!$B22&lt;&gt;"")*J21</f>
        <v>1</v>
      </c>
      <c r="K122">
        <f>('Create Composites'!$B22&lt;&gt;"")*K21</f>
        <v>0</v>
      </c>
      <c r="L122">
        <f>('Create Composites'!$B22&lt;&gt;"")*L21</f>
        <v>0</v>
      </c>
      <c r="M122">
        <f>('Create Composites'!$B22&lt;&gt;"")*M21</f>
        <v>0</v>
      </c>
      <c r="N122">
        <f>('Create Composites'!$B22&lt;&gt;"")*N21</f>
        <v>1</v>
      </c>
      <c r="O122">
        <f>('Create Composites'!$B22&lt;&gt;"")*O21</f>
        <v>0</v>
      </c>
      <c r="P122">
        <f>('Create Composites'!$B22&lt;&gt;"")*P21</f>
        <v>0</v>
      </c>
      <c r="Q122">
        <f>('Create Composites'!$B22&lt;&gt;"")*Q21</f>
        <v>0</v>
      </c>
      <c r="R122">
        <f>('Create Composites'!$B22&lt;&gt;"")*R21</f>
        <v>1</v>
      </c>
      <c r="S122">
        <f>('Create Composites'!$B22&lt;&gt;"")*S21</f>
        <v>0</v>
      </c>
      <c r="T122">
        <f>('Create Composites'!$B22&lt;&gt;"")*T21</f>
        <v>0</v>
      </c>
      <c r="U122">
        <f>('Create Composites'!$B22&lt;&gt;"")*U21</f>
        <v>0</v>
      </c>
    </row>
    <row r="123" spans="1:21" x14ac:dyDescent="0.15">
      <c r="A123" t="str">
        <f t="shared" si="0"/>
        <v>Numbers &amp; Letters Efficiency B</v>
      </c>
      <c r="B123">
        <f>('Create Composites'!$B23&lt;&gt;"")*B22</f>
        <v>0</v>
      </c>
      <c r="C123">
        <f>('Create Composites'!$B23&lt;&gt;"")*C22</f>
        <v>0</v>
      </c>
      <c r="D123">
        <f>('Create Composites'!$B23&lt;&gt;"")*D22</f>
        <v>0</v>
      </c>
      <c r="E123">
        <f>('Create Composites'!$B23&lt;&gt;"")*E22</f>
        <v>0</v>
      </c>
      <c r="F123">
        <f>('Create Composites'!$B23&lt;&gt;"")*F22</f>
        <v>0</v>
      </c>
      <c r="G123">
        <f>('Create Composites'!$B23&lt;&gt;"")*G22</f>
        <v>1</v>
      </c>
      <c r="H123">
        <f>('Create Composites'!$B23&lt;&gt;"")*H22</f>
        <v>0</v>
      </c>
      <c r="I123">
        <f>('Create Composites'!$B23&lt;&gt;"")*I22</f>
        <v>0</v>
      </c>
      <c r="J123">
        <f>('Create Composites'!$B23&lt;&gt;"")*J22</f>
        <v>0</v>
      </c>
      <c r="K123">
        <f>('Create Composites'!$B23&lt;&gt;"")*K22</f>
        <v>0</v>
      </c>
      <c r="L123">
        <f>('Create Composites'!$B23&lt;&gt;"")*L22</f>
        <v>1</v>
      </c>
      <c r="M123">
        <f>('Create Composites'!$B23&lt;&gt;"")*M22</f>
        <v>0</v>
      </c>
      <c r="N123">
        <f>('Create Composites'!$B23&lt;&gt;"")*N22</f>
        <v>0</v>
      </c>
      <c r="O123">
        <f>('Create Composites'!$B23&lt;&gt;"")*O22</f>
        <v>0</v>
      </c>
      <c r="P123">
        <f>('Create Composites'!$B23&lt;&gt;"")*P22</f>
        <v>0</v>
      </c>
      <c r="Q123">
        <f>('Create Composites'!$B23&lt;&gt;"")*Q22</f>
        <v>0</v>
      </c>
      <c r="R123">
        <f>('Create Composites'!$B23&lt;&gt;"")*R22</f>
        <v>1</v>
      </c>
      <c r="S123">
        <f>('Create Composites'!$B23&lt;&gt;"")*S22</f>
        <v>0</v>
      </c>
      <c r="T123">
        <f>('Create Composites'!$B23&lt;&gt;"")*T22</f>
        <v>0</v>
      </c>
      <c r="U123">
        <f>('Create Composites'!$B23&lt;&gt;"")*U22</f>
        <v>1</v>
      </c>
    </row>
    <row r="124" spans="1:21" x14ac:dyDescent="0.15">
      <c r="A124" t="str">
        <f t="shared" si="0"/>
        <v>Auditory Comprehension</v>
      </c>
      <c r="B124">
        <f>('Create Composites'!$B24&lt;&gt;"")*B23</f>
        <v>0</v>
      </c>
      <c r="C124">
        <f>('Create Composites'!$B24&lt;&gt;"")*C23</f>
        <v>0</v>
      </c>
      <c r="D124">
        <f>('Create Composites'!$B24&lt;&gt;"")*D23</f>
        <v>0</v>
      </c>
      <c r="E124">
        <f>('Create Composites'!$B24&lt;&gt;"")*E23</f>
        <v>1</v>
      </c>
      <c r="F124">
        <f>('Create Composites'!$B24&lt;&gt;"")*F23</f>
        <v>0</v>
      </c>
      <c r="G124">
        <f>('Create Composites'!$B24&lt;&gt;"")*G23</f>
        <v>0</v>
      </c>
      <c r="H124">
        <f>('Create Composites'!$B24&lt;&gt;"")*H23</f>
        <v>0</v>
      </c>
      <c r="I124">
        <f>('Create Composites'!$B24&lt;&gt;"")*I23</f>
        <v>0</v>
      </c>
      <c r="J124">
        <f>('Create Composites'!$B24&lt;&gt;"")*J23</f>
        <v>0</v>
      </c>
      <c r="K124">
        <f>('Create Composites'!$B24&lt;&gt;"")*K23</f>
        <v>0</v>
      </c>
      <c r="L124">
        <f>('Create Composites'!$B24&lt;&gt;"")*L23</f>
        <v>0</v>
      </c>
      <c r="M124">
        <f>('Create Composites'!$B24&lt;&gt;"")*M23</f>
        <v>0</v>
      </c>
      <c r="N124">
        <f>('Create Composites'!$B24&lt;&gt;"")*N23</f>
        <v>0</v>
      </c>
      <c r="O124">
        <f>('Create Composites'!$B24&lt;&gt;"")*O23</f>
        <v>0</v>
      </c>
      <c r="P124">
        <f>('Create Composites'!$B24&lt;&gt;"")*P23</f>
        <v>0</v>
      </c>
      <c r="Q124">
        <f>('Create Composites'!$B24&lt;&gt;"")*Q23</f>
        <v>0</v>
      </c>
      <c r="R124">
        <f>('Create Composites'!$B24&lt;&gt;"")*R23</f>
        <v>1</v>
      </c>
      <c r="S124">
        <f>('Create Composites'!$B24&lt;&gt;"")*S23</f>
        <v>0</v>
      </c>
      <c r="T124">
        <f>('Create Composites'!$B24&lt;&gt;"")*T23</f>
        <v>0</v>
      </c>
      <c r="U124">
        <f>('Create Composites'!$B24&lt;&gt;"")*U23</f>
        <v>0</v>
      </c>
    </row>
    <row r="125" spans="1:21" x14ac:dyDescent="0.15">
      <c r="A125" t="str">
        <f t="shared" si="0"/>
        <v>Naming</v>
      </c>
      <c r="B125">
        <f>('Create Composites'!$B25&lt;&gt;"")*B24</f>
        <v>0</v>
      </c>
      <c r="C125">
        <f>('Create Composites'!$B25&lt;&gt;"")*C24</f>
        <v>1</v>
      </c>
      <c r="D125">
        <f>('Create Composites'!$B25&lt;&gt;"")*D24</f>
        <v>0</v>
      </c>
      <c r="E125">
        <f>('Create Composites'!$B25&lt;&gt;"")*E24</f>
        <v>1</v>
      </c>
      <c r="F125">
        <f>('Create Composites'!$B25&lt;&gt;"")*F24</f>
        <v>0</v>
      </c>
      <c r="G125">
        <f>('Create Composites'!$B25&lt;&gt;"")*G24</f>
        <v>0</v>
      </c>
      <c r="H125">
        <f>('Create Composites'!$B25&lt;&gt;"")*H24</f>
        <v>0</v>
      </c>
      <c r="I125">
        <f>('Create Composites'!$B25&lt;&gt;"")*I24</f>
        <v>0</v>
      </c>
      <c r="J125">
        <f>('Create Composites'!$B25&lt;&gt;"")*J24</f>
        <v>0</v>
      </c>
      <c r="K125">
        <f>('Create Composites'!$B25&lt;&gt;"")*K24</f>
        <v>0</v>
      </c>
      <c r="L125">
        <f>('Create Composites'!$B25&lt;&gt;"")*L24</f>
        <v>0</v>
      </c>
      <c r="M125">
        <f>('Create Composites'!$B25&lt;&gt;"")*M24</f>
        <v>0</v>
      </c>
      <c r="N125">
        <f>('Create Composites'!$B25&lt;&gt;"")*N24</f>
        <v>0</v>
      </c>
      <c r="O125">
        <f>('Create Composites'!$B25&lt;&gt;"")*O24</f>
        <v>0</v>
      </c>
      <c r="P125">
        <f>('Create Composites'!$B25&lt;&gt;"")*P24</f>
        <v>0</v>
      </c>
      <c r="Q125">
        <f>('Create Composites'!$B25&lt;&gt;"")*Q24</f>
        <v>0</v>
      </c>
      <c r="R125">
        <f>('Create Composites'!$B25&lt;&gt;"")*R24</f>
        <v>1</v>
      </c>
      <c r="S125">
        <f>('Create Composites'!$B25&lt;&gt;"")*S24</f>
        <v>0</v>
      </c>
      <c r="T125">
        <f>('Create Composites'!$B25&lt;&gt;"")*T24</f>
        <v>0</v>
      </c>
      <c r="U125">
        <f>('Create Composites'!$B25&lt;&gt;"")*U24</f>
        <v>0</v>
      </c>
    </row>
    <row r="126" spans="1:21" x14ac:dyDescent="0.15">
      <c r="A126" t="str">
        <f t="shared" si="0"/>
        <v>Shape Learning Immediate-Recognition</v>
      </c>
      <c r="B126">
        <f>('Create Composites'!$B26&lt;&gt;"")*B25</f>
        <v>0</v>
      </c>
      <c r="C126">
        <f>('Create Composites'!$B26&lt;&gt;"")*C25</f>
        <v>0</v>
      </c>
      <c r="D126">
        <f>('Create Composites'!$B26&lt;&gt;"")*D25</f>
        <v>0</v>
      </c>
      <c r="E126">
        <f>('Create Composites'!$B26&lt;&gt;"")*E25</f>
        <v>0</v>
      </c>
      <c r="F126">
        <f>('Create Composites'!$B26&lt;&gt;"")*F25</f>
        <v>0</v>
      </c>
      <c r="G126">
        <f>('Create Composites'!$B26&lt;&gt;"")*G25</f>
        <v>0</v>
      </c>
      <c r="H126">
        <f>('Create Composites'!$B26&lt;&gt;"")*H25</f>
        <v>1</v>
      </c>
      <c r="I126">
        <f>('Create Composites'!$B26&lt;&gt;"")*I25</f>
        <v>0</v>
      </c>
      <c r="J126">
        <f>('Create Composites'!$B26&lt;&gt;"")*J25</f>
        <v>0</v>
      </c>
      <c r="K126">
        <f>('Create Composites'!$B26&lt;&gt;"")*K25</f>
        <v>0</v>
      </c>
      <c r="L126">
        <f>('Create Composites'!$B26&lt;&gt;"")*L25</f>
        <v>0</v>
      </c>
      <c r="M126">
        <f>('Create Composites'!$B26&lt;&gt;"")*M25</f>
        <v>0</v>
      </c>
      <c r="N126">
        <f>('Create Composites'!$B26&lt;&gt;"")*N25</f>
        <v>0</v>
      </c>
      <c r="O126">
        <f>('Create Composites'!$B26&lt;&gt;"")*O25</f>
        <v>1</v>
      </c>
      <c r="P126">
        <f>('Create Composites'!$B26&lt;&gt;"")*P25</f>
        <v>0</v>
      </c>
      <c r="Q126">
        <f>('Create Composites'!$B26&lt;&gt;"")*Q25</f>
        <v>0</v>
      </c>
      <c r="R126">
        <f>('Create Composites'!$B26&lt;&gt;"")*R25</f>
        <v>1</v>
      </c>
      <c r="S126">
        <f>('Create Composites'!$B26&lt;&gt;"")*S25</f>
        <v>0</v>
      </c>
      <c r="T126">
        <f>('Create Composites'!$B26&lt;&gt;"")*T25</f>
        <v>0</v>
      </c>
      <c r="U126">
        <f>('Create Composites'!$B26&lt;&gt;"")*U25</f>
        <v>0</v>
      </c>
    </row>
    <row r="127" spans="1:21" x14ac:dyDescent="0.15">
      <c r="A127" t="str">
        <f t="shared" si="0"/>
        <v>Shape Learning Delayed-Recognition</v>
      </c>
      <c r="B127">
        <f>('Create Composites'!$B27&lt;&gt;"")*B26</f>
        <v>0</v>
      </c>
      <c r="C127">
        <f>('Create Composites'!$B27&lt;&gt;"")*C26</f>
        <v>0</v>
      </c>
      <c r="D127">
        <f>('Create Composites'!$B27&lt;&gt;"")*D26</f>
        <v>0</v>
      </c>
      <c r="E127">
        <f>('Create Composites'!$B27&lt;&gt;"")*E26</f>
        <v>0</v>
      </c>
      <c r="F127">
        <f>('Create Composites'!$B27&lt;&gt;"")*F26</f>
        <v>0</v>
      </c>
      <c r="G127">
        <f>('Create Composites'!$B27&lt;&gt;"")*G26</f>
        <v>0</v>
      </c>
      <c r="H127">
        <f>('Create Composites'!$B27&lt;&gt;"")*H26</f>
        <v>1</v>
      </c>
      <c r="I127">
        <f>('Create Composites'!$B27&lt;&gt;"")*I26</f>
        <v>0</v>
      </c>
      <c r="J127">
        <f>('Create Composites'!$B27&lt;&gt;"")*J26</f>
        <v>0</v>
      </c>
      <c r="K127">
        <f>('Create Composites'!$B27&lt;&gt;"")*K26</f>
        <v>0</v>
      </c>
      <c r="L127">
        <f>('Create Composites'!$B27&lt;&gt;"")*L26</f>
        <v>0</v>
      </c>
      <c r="M127">
        <f>('Create Composites'!$B27&lt;&gt;"")*M26</f>
        <v>0</v>
      </c>
      <c r="N127">
        <f>('Create Composites'!$B27&lt;&gt;"")*N26</f>
        <v>0</v>
      </c>
      <c r="O127">
        <f>('Create Composites'!$B27&lt;&gt;"")*O26</f>
        <v>0</v>
      </c>
      <c r="P127">
        <f>('Create Composites'!$B27&lt;&gt;"")*P26</f>
        <v>1</v>
      </c>
      <c r="Q127">
        <f>('Create Composites'!$B27&lt;&gt;"")*Q26</f>
        <v>0</v>
      </c>
      <c r="R127">
        <f>('Create Composites'!$B27&lt;&gt;"")*R26</f>
        <v>1</v>
      </c>
      <c r="S127">
        <f>('Create Composites'!$B27&lt;&gt;"")*S26</f>
        <v>0</v>
      </c>
      <c r="T127">
        <f>('Create Composites'!$B27&lt;&gt;"")*T26</f>
        <v>0</v>
      </c>
      <c r="U127">
        <f>('Create Composites'!$B27&lt;&gt;"")*U26</f>
        <v>0</v>
      </c>
    </row>
    <row r="128" spans="1:21" x14ac:dyDescent="0.15">
      <c r="A128" t="str">
        <f t="shared" si="0"/>
        <v>Story Learning Immediate-Recall</v>
      </c>
      <c r="B128">
        <f>('Create Composites'!$B28&lt;&gt;"")*B27</f>
        <v>0</v>
      </c>
      <c r="C128">
        <f>('Create Composites'!$B28&lt;&gt;"")*C27</f>
        <v>0</v>
      </c>
      <c r="D128">
        <f>('Create Composites'!$B28&lt;&gt;"")*D27</f>
        <v>0</v>
      </c>
      <c r="E128">
        <f>('Create Composites'!$B28&lt;&gt;"")*E27</f>
        <v>0</v>
      </c>
      <c r="F128">
        <f>('Create Composites'!$B28&lt;&gt;"")*F27</f>
        <v>0</v>
      </c>
      <c r="G128">
        <f>('Create Composites'!$B28&lt;&gt;"")*G27</f>
        <v>0</v>
      </c>
      <c r="H128">
        <f>('Create Composites'!$B28&lt;&gt;"")*H27</f>
        <v>1</v>
      </c>
      <c r="I128">
        <f>('Create Composites'!$B28&lt;&gt;"")*I27</f>
        <v>0</v>
      </c>
      <c r="J128">
        <f>('Create Composites'!$B28&lt;&gt;"")*J27</f>
        <v>0</v>
      </c>
      <c r="K128">
        <f>('Create Composites'!$B28&lt;&gt;"")*K27</f>
        <v>0</v>
      </c>
      <c r="L128">
        <f>('Create Composites'!$B28&lt;&gt;"")*L27</f>
        <v>0</v>
      </c>
      <c r="M128">
        <f>('Create Composites'!$B28&lt;&gt;"")*M27</f>
        <v>0</v>
      </c>
      <c r="N128">
        <f>('Create Composites'!$B28&lt;&gt;"")*N27</f>
        <v>0</v>
      </c>
      <c r="O128">
        <f>('Create Composites'!$B28&lt;&gt;"")*O27</f>
        <v>1</v>
      </c>
      <c r="P128">
        <f>('Create Composites'!$B28&lt;&gt;"")*P27</f>
        <v>0</v>
      </c>
      <c r="Q128">
        <f>('Create Composites'!$B28&lt;&gt;"")*Q27</f>
        <v>0</v>
      </c>
      <c r="R128">
        <f>('Create Composites'!$B28&lt;&gt;"")*R27</f>
        <v>1</v>
      </c>
      <c r="S128">
        <f>('Create Composites'!$B28&lt;&gt;"")*S27</f>
        <v>0</v>
      </c>
      <c r="T128">
        <f>('Create Composites'!$B28&lt;&gt;"")*T27</f>
        <v>0</v>
      </c>
      <c r="U128">
        <f>('Create Composites'!$B28&lt;&gt;"")*U27</f>
        <v>0</v>
      </c>
    </row>
    <row r="129" spans="1:21" x14ac:dyDescent="0.15">
      <c r="A129" t="str">
        <f t="shared" si="0"/>
        <v>Story Learning Delayed-Recall</v>
      </c>
      <c r="B129">
        <f>('Create Composites'!$B29&lt;&gt;"")*B28</f>
        <v>0</v>
      </c>
      <c r="C129">
        <f>('Create Composites'!$B29&lt;&gt;"")*C28</f>
        <v>0</v>
      </c>
      <c r="D129">
        <f>('Create Composites'!$B29&lt;&gt;"")*D28</f>
        <v>0</v>
      </c>
      <c r="E129">
        <f>('Create Composites'!$B29&lt;&gt;"")*E28</f>
        <v>0</v>
      </c>
      <c r="F129">
        <f>('Create Composites'!$B29&lt;&gt;"")*F28</f>
        <v>0</v>
      </c>
      <c r="G129">
        <f>('Create Composites'!$B29&lt;&gt;"")*G28</f>
        <v>0</v>
      </c>
      <c r="H129">
        <f>('Create Composites'!$B29&lt;&gt;"")*H28</f>
        <v>1</v>
      </c>
      <c r="I129">
        <f>('Create Composites'!$B29&lt;&gt;"")*I28</f>
        <v>0</v>
      </c>
      <c r="J129">
        <f>('Create Composites'!$B29&lt;&gt;"")*J28</f>
        <v>0</v>
      </c>
      <c r="K129">
        <f>('Create Composites'!$B29&lt;&gt;"")*K28</f>
        <v>0</v>
      </c>
      <c r="L129">
        <f>('Create Composites'!$B29&lt;&gt;"")*L28</f>
        <v>0</v>
      </c>
      <c r="M129">
        <f>('Create Composites'!$B29&lt;&gt;"")*M28</f>
        <v>0</v>
      </c>
      <c r="N129">
        <f>('Create Composites'!$B29&lt;&gt;"")*N28</f>
        <v>0</v>
      </c>
      <c r="O129">
        <f>('Create Composites'!$B29&lt;&gt;"")*O28</f>
        <v>0</v>
      </c>
      <c r="P129">
        <f>('Create Composites'!$B29&lt;&gt;"")*P28</f>
        <v>1</v>
      </c>
      <c r="Q129">
        <f>('Create Composites'!$B29&lt;&gt;"")*Q28</f>
        <v>0</v>
      </c>
      <c r="R129">
        <f>('Create Composites'!$B29&lt;&gt;"")*R28</f>
        <v>1</v>
      </c>
      <c r="S129">
        <f>('Create Composites'!$B29&lt;&gt;"")*S28</f>
        <v>0</v>
      </c>
      <c r="T129">
        <f>('Create Composites'!$B29&lt;&gt;"")*T28</f>
        <v>0</v>
      </c>
      <c r="U129">
        <f>('Create Composites'!$B29&lt;&gt;"")*U28</f>
        <v>0</v>
      </c>
    </row>
    <row r="130" spans="1:21" x14ac:dyDescent="0.15">
      <c r="A130" t="str">
        <f t="shared" si="0"/>
        <v>Visual Discrimination</v>
      </c>
      <c r="B130">
        <f>('Create Composites'!$B30&lt;&gt;"")*B29</f>
        <v>0</v>
      </c>
      <c r="C130">
        <f>('Create Composites'!$B30&lt;&gt;"")*C29</f>
        <v>0</v>
      </c>
      <c r="D130">
        <f>('Create Composites'!$B30&lt;&gt;"")*D29</f>
        <v>0</v>
      </c>
      <c r="E130">
        <f>('Create Composites'!$B30&lt;&gt;"")*E29</f>
        <v>0</v>
      </c>
      <c r="F130">
        <f>('Create Composites'!$B30&lt;&gt;"")*F29</f>
        <v>1</v>
      </c>
      <c r="G130">
        <f>('Create Composites'!$B30&lt;&gt;"")*G29</f>
        <v>0</v>
      </c>
      <c r="H130">
        <f>('Create Composites'!$B30&lt;&gt;"")*H29</f>
        <v>0</v>
      </c>
      <c r="I130">
        <f>('Create Composites'!$B30&lt;&gt;"")*I29</f>
        <v>0</v>
      </c>
      <c r="J130">
        <f>('Create Composites'!$B30&lt;&gt;"")*J29</f>
        <v>0</v>
      </c>
      <c r="K130">
        <f>('Create Composites'!$B30&lt;&gt;"")*K29</f>
        <v>0</v>
      </c>
      <c r="L130">
        <f>('Create Composites'!$B30&lt;&gt;"")*L29</f>
        <v>0</v>
      </c>
      <c r="M130">
        <f>('Create Composites'!$B30&lt;&gt;"")*M29</f>
        <v>0</v>
      </c>
      <c r="N130">
        <f>('Create Composites'!$B30&lt;&gt;"")*N29</f>
        <v>0</v>
      </c>
      <c r="O130">
        <f>('Create Composites'!$B30&lt;&gt;"")*O29</f>
        <v>0</v>
      </c>
      <c r="P130">
        <f>('Create Composites'!$B30&lt;&gt;"")*P29</f>
        <v>0</v>
      </c>
      <c r="Q130">
        <f>('Create Composites'!$B30&lt;&gt;"")*Q29</f>
        <v>0</v>
      </c>
      <c r="R130">
        <f>('Create Composites'!$B30&lt;&gt;"")*R29</f>
        <v>1</v>
      </c>
      <c r="S130">
        <f>('Create Composites'!$B30&lt;&gt;"")*S29</f>
        <v>0</v>
      </c>
      <c r="T130">
        <f>('Create Composites'!$B30&lt;&gt;"")*T29</f>
        <v>0</v>
      </c>
      <c r="U130">
        <f>('Create Composites'!$B30&lt;&gt;"")*U29</f>
        <v>0</v>
      </c>
    </row>
    <row r="131" spans="1:21" x14ac:dyDescent="0.15">
      <c r="A131" t="str">
        <f t="shared" si="0"/>
        <v>Design Construction</v>
      </c>
      <c r="B131">
        <f>('Create Composites'!$B31&lt;&gt;"")*B30</f>
        <v>0</v>
      </c>
      <c r="C131">
        <f>('Create Composites'!$B31&lt;&gt;"")*C30</f>
        <v>0</v>
      </c>
      <c r="D131">
        <f>('Create Composites'!$B31&lt;&gt;"")*D30</f>
        <v>1</v>
      </c>
      <c r="E131">
        <f>('Create Composites'!$B31&lt;&gt;"")*E30</f>
        <v>0</v>
      </c>
      <c r="F131">
        <f>('Create Composites'!$B31&lt;&gt;"")*F30</f>
        <v>1</v>
      </c>
      <c r="G131">
        <f>('Create Composites'!$B31&lt;&gt;"")*G30</f>
        <v>0</v>
      </c>
      <c r="H131">
        <f>('Create Composites'!$B31&lt;&gt;"")*H30</f>
        <v>0</v>
      </c>
      <c r="I131">
        <f>('Create Composites'!$B31&lt;&gt;"")*I30</f>
        <v>0</v>
      </c>
      <c r="J131">
        <f>('Create Composites'!$B31&lt;&gt;"")*J30</f>
        <v>0</v>
      </c>
      <c r="K131">
        <f>('Create Composites'!$B31&lt;&gt;"")*K30</f>
        <v>0</v>
      </c>
      <c r="L131">
        <f>('Create Composites'!$B31&lt;&gt;"")*L30</f>
        <v>0</v>
      </c>
      <c r="M131">
        <f>('Create Composites'!$B31&lt;&gt;"")*M30</f>
        <v>0</v>
      </c>
      <c r="N131">
        <f>('Create Composites'!$B31&lt;&gt;"")*N30</f>
        <v>0</v>
      </c>
      <c r="O131">
        <f>('Create Composites'!$B31&lt;&gt;"")*O30</f>
        <v>0</v>
      </c>
      <c r="P131">
        <f>('Create Composites'!$B31&lt;&gt;"")*P30</f>
        <v>0</v>
      </c>
      <c r="Q131">
        <f>('Create Composites'!$B31&lt;&gt;"")*Q30</f>
        <v>0</v>
      </c>
      <c r="R131">
        <f>('Create Composites'!$B31&lt;&gt;"")*R30</f>
        <v>1</v>
      </c>
      <c r="S131">
        <f>('Create Composites'!$B31&lt;&gt;"")*S30</f>
        <v>0</v>
      </c>
      <c r="T131">
        <f>('Create Composites'!$B31&lt;&gt;"")*T30</f>
        <v>0</v>
      </c>
      <c r="U131">
        <f>('Create Composites'!$B31&lt;&gt;"")*U30</f>
        <v>0</v>
      </c>
    </row>
    <row r="132" spans="1:21" x14ac:dyDescent="0.15">
      <c r="A132" t="str">
        <f t="shared" si="0"/>
        <v>Mazes</v>
      </c>
      <c r="B132">
        <f>('Create Composites'!$B32&lt;&gt;"")*B31</f>
        <v>0</v>
      </c>
      <c r="C132">
        <f>('Create Composites'!$B32&lt;&gt;"")*C31</f>
        <v>0</v>
      </c>
      <c r="D132">
        <f>('Create Composites'!$B32&lt;&gt;"")*D31</f>
        <v>0</v>
      </c>
      <c r="E132">
        <f>('Create Composites'!$B32&lt;&gt;"")*E31</f>
        <v>0</v>
      </c>
      <c r="F132">
        <f>('Create Composites'!$B32&lt;&gt;"")*F31</f>
        <v>0</v>
      </c>
      <c r="G132">
        <f>('Create Composites'!$B32&lt;&gt;"")*G31</f>
        <v>1</v>
      </c>
      <c r="H132">
        <f>('Create Composites'!$B32&lt;&gt;"")*H31</f>
        <v>0</v>
      </c>
      <c r="I132">
        <f>('Create Composites'!$B32&lt;&gt;"")*I31</f>
        <v>0</v>
      </c>
      <c r="J132">
        <f>('Create Composites'!$B32&lt;&gt;"")*J31</f>
        <v>0</v>
      </c>
      <c r="K132">
        <f>('Create Composites'!$B32&lt;&gt;"")*K31</f>
        <v>0</v>
      </c>
      <c r="L132">
        <f>('Create Composites'!$B32&lt;&gt;"")*L31</f>
        <v>0</v>
      </c>
      <c r="M132">
        <f>('Create Composites'!$B32&lt;&gt;"")*M31</f>
        <v>1</v>
      </c>
      <c r="N132">
        <f>('Create Composites'!$B32&lt;&gt;"")*N31</f>
        <v>1</v>
      </c>
      <c r="O132">
        <f>('Create Composites'!$B32&lt;&gt;"")*O31</f>
        <v>0</v>
      </c>
      <c r="P132">
        <f>('Create Composites'!$B32&lt;&gt;"")*P31</f>
        <v>0</v>
      </c>
      <c r="Q132">
        <f>('Create Composites'!$B32&lt;&gt;"")*Q31</f>
        <v>1</v>
      </c>
      <c r="R132">
        <f>('Create Composites'!$B32&lt;&gt;"")*R31</f>
        <v>1</v>
      </c>
      <c r="S132">
        <f>('Create Composites'!$B32&lt;&gt;"")*S31</f>
        <v>0</v>
      </c>
      <c r="T132">
        <f>('Create Composites'!$B32&lt;&gt;"")*T31</f>
        <v>0</v>
      </c>
      <c r="U132">
        <f>('Create Composites'!$B32&lt;&gt;"")*U31</f>
        <v>0</v>
      </c>
    </row>
    <row r="133" spans="1:21" x14ac:dyDescent="0.15">
      <c r="A133" t="str">
        <f t="shared" si="0"/>
        <v>Word Generation</v>
      </c>
      <c r="B133">
        <f>('Create Composites'!$B33&lt;&gt;"")*B32</f>
        <v>0</v>
      </c>
      <c r="C133">
        <f>('Create Composites'!$B33&lt;&gt;"")*C32</f>
        <v>0</v>
      </c>
      <c r="D133">
        <f>('Create Composites'!$B33&lt;&gt;"")*D32</f>
        <v>0</v>
      </c>
      <c r="E133">
        <f>('Create Composites'!$B33&lt;&gt;"")*E32</f>
        <v>0</v>
      </c>
      <c r="F133">
        <f>('Create Composites'!$B33&lt;&gt;"")*F32</f>
        <v>0</v>
      </c>
      <c r="G133">
        <f>('Create Composites'!$B33&lt;&gt;"")*G32</f>
        <v>1</v>
      </c>
      <c r="H133">
        <f>('Create Composites'!$B33&lt;&gt;"")*H32</f>
        <v>0</v>
      </c>
      <c r="I133">
        <f>('Create Composites'!$B33&lt;&gt;"")*I32</f>
        <v>0</v>
      </c>
      <c r="J133">
        <f>('Create Composites'!$B33&lt;&gt;"")*J32</f>
        <v>0</v>
      </c>
      <c r="K133">
        <f>('Create Composites'!$B33&lt;&gt;"")*K32</f>
        <v>0</v>
      </c>
      <c r="L133">
        <f>('Create Composites'!$B33&lt;&gt;"")*L32</f>
        <v>0</v>
      </c>
      <c r="M133">
        <f>('Create Composites'!$B33&lt;&gt;"")*M32</f>
        <v>1</v>
      </c>
      <c r="N133">
        <f>('Create Composites'!$B33&lt;&gt;"")*N32</f>
        <v>0</v>
      </c>
      <c r="O133">
        <f>('Create Composites'!$B33&lt;&gt;"")*O32</f>
        <v>0</v>
      </c>
      <c r="P133">
        <f>('Create Composites'!$B33&lt;&gt;"")*P32</f>
        <v>0</v>
      </c>
      <c r="Q133">
        <f>('Create Composites'!$B33&lt;&gt;"")*Q32</f>
        <v>0</v>
      </c>
      <c r="R133">
        <f>('Create Composites'!$B33&lt;&gt;"")*R32</f>
        <v>1</v>
      </c>
      <c r="S133">
        <f>('Create Composites'!$B33&lt;&gt;"")*S32</f>
        <v>0</v>
      </c>
      <c r="T133">
        <f>('Create Composites'!$B33&lt;&gt;"")*T32</f>
        <v>0</v>
      </c>
      <c r="U133">
        <f>('Create Composites'!$B33&lt;&gt;"")*U32</f>
        <v>0</v>
      </c>
    </row>
    <row r="134" spans="1:21" x14ac:dyDescent="0.15">
      <c r="A134" t="str">
        <f t="shared" si="0"/>
        <v>Letter Fluency</v>
      </c>
      <c r="B134">
        <f>('Create Composites'!$B34&lt;&gt;"")*B33</f>
        <v>0</v>
      </c>
      <c r="C134">
        <f>('Create Composites'!$B34&lt;&gt;"")*C33</f>
        <v>0</v>
      </c>
      <c r="D134">
        <f>('Create Composites'!$B34&lt;&gt;"")*D33</f>
        <v>0</v>
      </c>
      <c r="E134">
        <f>('Create Composites'!$B34&lt;&gt;"")*E33</f>
        <v>1</v>
      </c>
      <c r="F134">
        <f>('Create Composites'!$B34&lt;&gt;"")*F33</f>
        <v>0</v>
      </c>
      <c r="G134">
        <f>('Create Composites'!$B34&lt;&gt;"")*G33</f>
        <v>0</v>
      </c>
      <c r="H134">
        <f>('Create Composites'!$B34&lt;&gt;"")*H33</f>
        <v>0</v>
      </c>
      <c r="I134">
        <f>('Create Composites'!$B34&lt;&gt;"")*I33</f>
        <v>0</v>
      </c>
      <c r="J134">
        <f>('Create Composites'!$B34&lt;&gt;"")*J33</f>
        <v>0</v>
      </c>
      <c r="K134">
        <f>('Create Composites'!$B34&lt;&gt;"")*K33</f>
        <v>0</v>
      </c>
      <c r="L134">
        <f>('Create Composites'!$B34&lt;&gt;"")*L33</f>
        <v>0</v>
      </c>
      <c r="M134">
        <f>('Create Composites'!$B34&lt;&gt;"")*M33</f>
        <v>0</v>
      </c>
      <c r="N134">
        <f>('Create Composites'!$B34&lt;&gt;"")*N33</f>
        <v>0</v>
      </c>
      <c r="O134">
        <f>('Create Composites'!$B34&lt;&gt;"")*O33</f>
        <v>0</v>
      </c>
      <c r="P134">
        <f>('Create Composites'!$B34&lt;&gt;"")*P33</f>
        <v>0</v>
      </c>
      <c r="Q134">
        <f>('Create Composites'!$B34&lt;&gt;"")*Q33</f>
        <v>0</v>
      </c>
      <c r="R134">
        <f>('Create Composites'!$B34&lt;&gt;"")*R33</f>
        <v>1</v>
      </c>
      <c r="S134">
        <f>('Create Composites'!$B34&lt;&gt;"")*S33</f>
        <v>0</v>
      </c>
      <c r="T134">
        <f>('Create Composites'!$B34&lt;&gt;"")*T33</f>
        <v>0</v>
      </c>
      <c r="U134">
        <f>('Create Composites'!$B34&lt;&gt;"")*U33</f>
        <v>0</v>
      </c>
    </row>
    <row r="135" spans="1:21" x14ac:dyDescent="0.15">
      <c r="A135" t="str">
        <f t="shared" si="0"/>
        <v>Category Fluency</v>
      </c>
      <c r="B135">
        <f>('Create Composites'!$B35&lt;&gt;"")*B34</f>
        <v>0</v>
      </c>
      <c r="C135">
        <f>('Create Composites'!$B35&lt;&gt;"")*C34</f>
        <v>0</v>
      </c>
      <c r="D135">
        <f>('Create Composites'!$B35&lt;&gt;"")*D34</f>
        <v>0</v>
      </c>
      <c r="E135">
        <f>('Create Composites'!$B35&lt;&gt;"")*E34</f>
        <v>1</v>
      </c>
      <c r="F135">
        <f>('Create Composites'!$B35&lt;&gt;"")*F34</f>
        <v>0</v>
      </c>
      <c r="G135">
        <f>('Create Composites'!$B35&lt;&gt;"")*G34</f>
        <v>0</v>
      </c>
      <c r="H135">
        <f>('Create Composites'!$B35&lt;&gt;"")*H34</f>
        <v>0</v>
      </c>
      <c r="I135">
        <f>('Create Composites'!$B35&lt;&gt;"")*I34</f>
        <v>0</v>
      </c>
      <c r="J135">
        <f>('Create Composites'!$B35&lt;&gt;"")*J34</f>
        <v>0</v>
      </c>
      <c r="K135">
        <f>('Create Composites'!$B35&lt;&gt;"")*K34</f>
        <v>0</v>
      </c>
      <c r="L135">
        <f>('Create Composites'!$B35&lt;&gt;"")*L34</f>
        <v>0</v>
      </c>
      <c r="M135">
        <f>('Create Composites'!$B35&lt;&gt;"")*M34</f>
        <v>0</v>
      </c>
      <c r="N135">
        <f>('Create Composites'!$B35&lt;&gt;"")*N34</f>
        <v>0</v>
      </c>
      <c r="O135">
        <f>('Create Composites'!$B35&lt;&gt;"")*O34</f>
        <v>0</v>
      </c>
      <c r="P135">
        <f>('Create Composites'!$B35&lt;&gt;"")*P34</f>
        <v>0</v>
      </c>
      <c r="Q135">
        <f>('Create Composites'!$B35&lt;&gt;"")*Q34</f>
        <v>0</v>
      </c>
      <c r="R135">
        <f>('Create Composites'!$B35&lt;&gt;"")*R34</f>
        <v>1</v>
      </c>
      <c r="S135">
        <f>('Create Composites'!$B35&lt;&gt;"")*S34</f>
        <v>0</v>
      </c>
      <c r="T135">
        <f>('Create Composites'!$B35&lt;&gt;"")*T34</f>
        <v>0</v>
      </c>
      <c r="U135">
        <f>('Create Composites'!$B35&lt;&gt;"")*U34</f>
        <v>0</v>
      </c>
    </row>
    <row r="136" spans="1:21" x14ac:dyDescent="0.15">
      <c r="A136" t="str">
        <f t="shared" si="0"/>
        <v>TOPF</v>
      </c>
      <c r="B136">
        <f>('Create Composites'!$B36&lt;&gt;"")*B35</f>
        <v>0</v>
      </c>
      <c r="C136">
        <f>('Create Composites'!$B36&lt;&gt;"")*C35</f>
        <v>0</v>
      </c>
      <c r="D136">
        <f>('Create Composites'!$B36&lt;&gt;"")*D35</f>
        <v>0</v>
      </c>
      <c r="E136">
        <f>('Create Composites'!$B36&lt;&gt;"")*E35</f>
        <v>0</v>
      </c>
      <c r="F136">
        <f>('Create Composites'!$B36&lt;&gt;"")*F35</f>
        <v>0</v>
      </c>
      <c r="G136">
        <f>('Create Composites'!$B36&lt;&gt;"")*G35</f>
        <v>0</v>
      </c>
      <c r="H136">
        <f>('Create Composites'!$B36&lt;&gt;"")*H35</f>
        <v>0</v>
      </c>
      <c r="I136">
        <f>('Create Composites'!$B36&lt;&gt;"")*I35</f>
        <v>0</v>
      </c>
      <c r="J136">
        <f>('Create Composites'!$B36&lt;&gt;"")*J35</f>
        <v>0</v>
      </c>
      <c r="K136">
        <f>('Create Composites'!$B36&lt;&gt;"")*K35</f>
        <v>0</v>
      </c>
      <c r="L136">
        <f>('Create Composites'!$B36&lt;&gt;"")*L35</f>
        <v>0</v>
      </c>
      <c r="M136">
        <f>('Create Composites'!$B36&lt;&gt;"")*M35</f>
        <v>0</v>
      </c>
      <c r="N136">
        <f>('Create Composites'!$B36&lt;&gt;"")*N35</f>
        <v>0</v>
      </c>
      <c r="O136">
        <f>('Create Composites'!$B36&lt;&gt;"")*O35</f>
        <v>0</v>
      </c>
      <c r="P136">
        <f>('Create Composites'!$B36&lt;&gt;"")*P35</f>
        <v>0</v>
      </c>
      <c r="Q136">
        <f>('Create Composites'!$B36&lt;&gt;"")*Q35</f>
        <v>0</v>
      </c>
      <c r="R136">
        <f>('Create Composites'!$B36&lt;&gt;"")*R35</f>
        <v>0</v>
      </c>
      <c r="S136">
        <f>('Create Composites'!$B36&lt;&gt;"")*S35</f>
        <v>0</v>
      </c>
      <c r="T136">
        <f>('Create Composites'!$B36&lt;&gt;"")*T35</f>
        <v>0</v>
      </c>
      <c r="U136">
        <f>('Create Composites'!$B36&lt;&gt;"")*U35</f>
        <v>0</v>
      </c>
    </row>
    <row r="137" spans="1:21" x14ac:dyDescent="0.15">
      <c r="A137" t="str">
        <f t="shared" si="0"/>
        <v>Trails A</v>
      </c>
      <c r="B137">
        <f>('Create Composites'!$B37&lt;&gt;"")*B36</f>
        <v>0</v>
      </c>
      <c r="C137">
        <f>('Create Composites'!$B37&lt;&gt;"")*C36</f>
        <v>0</v>
      </c>
      <c r="D137">
        <f>('Create Composites'!$B37&lt;&gt;"")*D36</f>
        <v>0</v>
      </c>
      <c r="E137">
        <f>('Create Composites'!$B37&lt;&gt;"")*E36</f>
        <v>0</v>
      </c>
      <c r="F137">
        <f>('Create Composites'!$B37&lt;&gt;"")*F36</f>
        <v>0</v>
      </c>
      <c r="G137">
        <f>('Create Composites'!$B37&lt;&gt;"")*G36</f>
        <v>1</v>
      </c>
      <c r="H137">
        <f>('Create Composites'!$B37&lt;&gt;"")*H36</f>
        <v>0</v>
      </c>
      <c r="I137">
        <f>('Create Composites'!$B37&lt;&gt;"")*I36</f>
        <v>0</v>
      </c>
      <c r="J137">
        <f>('Create Composites'!$B37&lt;&gt;"")*J36</f>
        <v>1</v>
      </c>
      <c r="K137">
        <f>('Create Composites'!$B37&lt;&gt;"")*K36</f>
        <v>0</v>
      </c>
      <c r="L137">
        <f>('Create Composites'!$B37&lt;&gt;"")*L36</f>
        <v>0</v>
      </c>
      <c r="M137">
        <f>('Create Composites'!$B37&lt;&gt;"")*M36</f>
        <v>0</v>
      </c>
      <c r="N137">
        <f>('Create Composites'!$B37&lt;&gt;"")*N36</f>
        <v>1</v>
      </c>
      <c r="O137">
        <f>('Create Composites'!$B37&lt;&gt;"")*O36</f>
        <v>0</v>
      </c>
      <c r="P137">
        <f>('Create Composites'!$B37&lt;&gt;"")*P36</f>
        <v>0</v>
      </c>
      <c r="Q137">
        <f>('Create Composites'!$B37&lt;&gt;"")*Q36</f>
        <v>0</v>
      </c>
      <c r="R137">
        <f>('Create Composites'!$B37&lt;&gt;"")*R36</f>
        <v>1</v>
      </c>
      <c r="S137">
        <f>('Create Composites'!$B37&lt;&gt;"")*S36</f>
        <v>0</v>
      </c>
      <c r="T137">
        <f>('Create Composites'!$B37&lt;&gt;"")*T36</f>
        <v>1</v>
      </c>
      <c r="U137">
        <f>('Create Composites'!$B37&lt;&gt;"")*U36</f>
        <v>0</v>
      </c>
    </row>
    <row r="138" spans="1:21" x14ac:dyDescent="0.15">
      <c r="A138" t="str">
        <f t="shared" si="0"/>
        <v>Trails B</v>
      </c>
      <c r="B138">
        <f>('Create Composites'!$B38&lt;&gt;"")*B37</f>
        <v>0</v>
      </c>
      <c r="C138">
        <f>('Create Composites'!$B38&lt;&gt;"")*C37</f>
        <v>0</v>
      </c>
      <c r="D138">
        <f>('Create Composites'!$B38&lt;&gt;"")*D37</f>
        <v>0</v>
      </c>
      <c r="E138">
        <f>('Create Composites'!$B38&lt;&gt;"")*E37</f>
        <v>0</v>
      </c>
      <c r="F138">
        <f>('Create Composites'!$B38&lt;&gt;"")*F37</f>
        <v>0</v>
      </c>
      <c r="G138">
        <f>('Create Composites'!$B38&lt;&gt;"")*G37</f>
        <v>1</v>
      </c>
      <c r="H138">
        <f>('Create Composites'!$B38&lt;&gt;"")*H37</f>
        <v>0</v>
      </c>
      <c r="I138">
        <f>('Create Composites'!$B38&lt;&gt;"")*I37</f>
        <v>0</v>
      </c>
      <c r="J138">
        <f>('Create Composites'!$B38&lt;&gt;"")*J37</f>
        <v>0</v>
      </c>
      <c r="K138">
        <f>('Create Composites'!$B38&lt;&gt;"")*K37</f>
        <v>0</v>
      </c>
      <c r="L138">
        <f>('Create Composites'!$B38&lt;&gt;"")*L37</f>
        <v>1</v>
      </c>
      <c r="M138">
        <f>('Create Composites'!$B38&lt;&gt;"")*M37</f>
        <v>0</v>
      </c>
      <c r="N138">
        <f>('Create Composites'!$B38&lt;&gt;"")*N37</f>
        <v>0</v>
      </c>
      <c r="O138">
        <f>('Create Composites'!$B38&lt;&gt;"")*O37</f>
        <v>0</v>
      </c>
      <c r="P138">
        <f>('Create Composites'!$B38&lt;&gt;"")*P37</f>
        <v>0</v>
      </c>
      <c r="Q138">
        <f>('Create Composites'!$B38&lt;&gt;"")*Q37</f>
        <v>0</v>
      </c>
      <c r="R138">
        <f>('Create Composites'!$B38&lt;&gt;"")*R37</f>
        <v>1</v>
      </c>
      <c r="S138">
        <f>('Create Composites'!$B38&lt;&gt;"")*S37</f>
        <v>0</v>
      </c>
      <c r="T138">
        <f>('Create Composites'!$B38&lt;&gt;"")*T37</f>
        <v>0</v>
      </c>
      <c r="U138">
        <f>('Create Composites'!$B38&lt;&gt;"")*U37</f>
        <v>1</v>
      </c>
    </row>
    <row r="139" spans="1:21" x14ac:dyDescent="0.15">
      <c r="A139" t="str">
        <f t="shared" si="0"/>
        <v>Unstructured Task (WT)</v>
      </c>
      <c r="B139">
        <f>('Create Composites'!$B39&lt;&gt;"")*B38</f>
        <v>0</v>
      </c>
      <c r="C139">
        <f>('Create Composites'!$B39&lt;&gt;"")*C38</f>
        <v>0</v>
      </c>
      <c r="D139">
        <f>('Create Composites'!$B39&lt;&gt;"")*D38</f>
        <v>0</v>
      </c>
      <c r="E139">
        <f>('Create Composites'!$B39&lt;&gt;"")*E38</f>
        <v>0</v>
      </c>
      <c r="F139">
        <f>('Create Composites'!$B39&lt;&gt;"")*F38</f>
        <v>0</v>
      </c>
      <c r="G139">
        <f>('Create Composites'!$B39&lt;&gt;"")*G38</f>
        <v>0</v>
      </c>
      <c r="H139">
        <f>('Create Composites'!$B39&lt;&gt;"")*H38</f>
        <v>0</v>
      </c>
      <c r="I139">
        <f>('Create Composites'!$B39&lt;&gt;"")*I38</f>
        <v>0</v>
      </c>
      <c r="J139">
        <f>('Create Composites'!$B39&lt;&gt;"")*J38</f>
        <v>0</v>
      </c>
      <c r="K139">
        <f>('Create Composites'!$B39&lt;&gt;"")*K38</f>
        <v>0</v>
      </c>
      <c r="L139">
        <f>('Create Composites'!$B39&lt;&gt;"")*L38</f>
        <v>0</v>
      </c>
      <c r="M139">
        <f>('Create Composites'!$B39&lt;&gt;"")*M38</f>
        <v>0</v>
      </c>
      <c r="N139">
        <f>('Create Composites'!$B39&lt;&gt;"")*N38</f>
        <v>0</v>
      </c>
      <c r="O139">
        <f>('Create Composites'!$B39&lt;&gt;"")*O38</f>
        <v>0</v>
      </c>
      <c r="P139">
        <f>('Create Composites'!$B39&lt;&gt;"")*P38</f>
        <v>0</v>
      </c>
      <c r="Q139">
        <f>('Create Composites'!$B39&lt;&gt;"")*Q38</f>
        <v>0</v>
      </c>
      <c r="R139">
        <f>('Create Composites'!$B39&lt;&gt;"")*R38</f>
        <v>0</v>
      </c>
      <c r="S139">
        <f>('Create Composites'!$B39&lt;&gt;"")*S38</f>
        <v>0</v>
      </c>
      <c r="T139">
        <f>('Create Composites'!$B39&lt;&gt;"")*T38</f>
        <v>0</v>
      </c>
      <c r="U139">
        <f>('Create Composites'!$B39&lt;&gt;"")*U38</f>
        <v>0</v>
      </c>
    </row>
    <row r="140" spans="1:21" x14ac:dyDescent="0.15">
      <c r="A140" t="str">
        <f t="shared" si="0"/>
        <v>ROCFT Copy</v>
      </c>
      <c r="B140">
        <f>('Create Composites'!$B40&lt;&gt;"")*B39</f>
        <v>0</v>
      </c>
      <c r="C140">
        <f>('Create Composites'!$B40&lt;&gt;"")*C39</f>
        <v>0</v>
      </c>
      <c r="D140">
        <f>('Create Composites'!$B40&lt;&gt;"")*D39</f>
        <v>0</v>
      </c>
      <c r="E140">
        <f>('Create Composites'!$B40&lt;&gt;"")*E39</f>
        <v>0</v>
      </c>
      <c r="F140">
        <f>('Create Composites'!$B40&lt;&gt;"")*F39</f>
        <v>0</v>
      </c>
      <c r="G140">
        <f>('Create Composites'!$B40&lt;&gt;"")*G39</f>
        <v>1</v>
      </c>
      <c r="H140">
        <f>('Create Composites'!$B40&lt;&gt;"")*H39</f>
        <v>0</v>
      </c>
      <c r="I140">
        <f>('Create Composites'!$B40&lt;&gt;"")*I39</f>
        <v>0</v>
      </c>
      <c r="J140">
        <f>('Create Composites'!$B40&lt;&gt;"")*J39</f>
        <v>0</v>
      </c>
      <c r="K140">
        <f>('Create Composites'!$B40&lt;&gt;"")*K39</f>
        <v>0</v>
      </c>
      <c r="L140">
        <f>('Create Composites'!$B40&lt;&gt;"")*L39</f>
        <v>0</v>
      </c>
      <c r="M140">
        <f>('Create Composites'!$B40&lt;&gt;"")*M39</f>
        <v>1</v>
      </c>
      <c r="N140">
        <f>('Create Composites'!$B40&lt;&gt;"")*N39</f>
        <v>0</v>
      </c>
      <c r="O140">
        <f>('Create Composites'!$B40&lt;&gt;"")*O39</f>
        <v>0</v>
      </c>
      <c r="P140">
        <f>('Create Composites'!$B40&lt;&gt;"")*P39</f>
        <v>0</v>
      </c>
      <c r="Q140">
        <f>('Create Composites'!$B40&lt;&gt;"")*Q39</f>
        <v>1</v>
      </c>
      <c r="R140">
        <f>('Create Composites'!$B40&lt;&gt;"")*R39</f>
        <v>1</v>
      </c>
      <c r="S140">
        <f>('Create Composites'!$B40&lt;&gt;"")*S39</f>
        <v>0</v>
      </c>
      <c r="T140">
        <f>('Create Composites'!$B40&lt;&gt;"")*T39</f>
        <v>0</v>
      </c>
      <c r="U140">
        <f>('Create Composites'!$B40&lt;&gt;"")*U39</f>
        <v>0</v>
      </c>
    </row>
    <row r="141" spans="1:21" x14ac:dyDescent="0.15">
      <c r="A141" t="str">
        <f t="shared" si="0"/>
        <v>ROCFT Recall</v>
      </c>
      <c r="B141">
        <f>('Create Composites'!$B41&lt;&gt;"")*B40</f>
        <v>0</v>
      </c>
      <c r="C141">
        <f>('Create Composites'!$B41&lt;&gt;"")*C40</f>
        <v>0</v>
      </c>
      <c r="D141">
        <f>('Create Composites'!$B41&lt;&gt;"")*D40</f>
        <v>0</v>
      </c>
      <c r="E141">
        <f>('Create Composites'!$B41&lt;&gt;"")*E40</f>
        <v>0</v>
      </c>
      <c r="F141">
        <f>('Create Composites'!$B41&lt;&gt;"")*F40</f>
        <v>0</v>
      </c>
      <c r="G141">
        <f>('Create Composites'!$B41&lt;&gt;"")*G40</f>
        <v>0</v>
      </c>
      <c r="H141">
        <f>('Create Composites'!$B41&lt;&gt;"")*H40</f>
        <v>1</v>
      </c>
      <c r="I141">
        <f>('Create Composites'!$B41&lt;&gt;"")*I40</f>
        <v>0</v>
      </c>
      <c r="J141">
        <f>('Create Composites'!$B41&lt;&gt;"")*J40</f>
        <v>0</v>
      </c>
      <c r="K141">
        <f>('Create Composites'!$B41&lt;&gt;"")*K40</f>
        <v>0</v>
      </c>
      <c r="L141">
        <f>('Create Composites'!$B41&lt;&gt;"")*L40</f>
        <v>0</v>
      </c>
      <c r="M141">
        <f>('Create Composites'!$B41&lt;&gt;"")*M40</f>
        <v>0</v>
      </c>
      <c r="N141">
        <f>('Create Composites'!$B41&lt;&gt;"")*N40</f>
        <v>0</v>
      </c>
      <c r="O141">
        <f>('Create Composites'!$B41&lt;&gt;"")*O40</f>
        <v>0</v>
      </c>
      <c r="P141">
        <f>('Create Composites'!$B41&lt;&gt;"")*P40</f>
        <v>1</v>
      </c>
      <c r="Q141">
        <f>('Create Composites'!$B41&lt;&gt;"")*Q40</f>
        <v>0</v>
      </c>
      <c r="R141">
        <f>('Create Composites'!$B41&lt;&gt;"")*R40</f>
        <v>1</v>
      </c>
      <c r="S141">
        <f>('Create Composites'!$B41&lt;&gt;"")*S40</f>
        <v>0</v>
      </c>
      <c r="T141">
        <f>('Create Composites'!$B41&lt;&gt;"")*T40</f>
        <v>0</v>
      </c>
      <c r="U141">
        <f>('Create Composites'!$B41&lt;&gt;"")*U40</f>
        <v>0</v>
      </c>
    </row>
    <row r="142" spans="1:21" x14ac:dyDescent="0.15">
      <c r="A142" t="str">
        <f t="shared" si="0"/>
        <v>CVLT-3 Brief Trials 1-4</v>
      </c>
      <c r="B142">
        <f>('Create Composites'!$B42&lt;&gt;"")*B41</f>
        <v>0</v>
      </c>
      <c r="C142">
        <f>('Create Composites'!$B42&lt;&gt;"")*C41</f>
        <v>0</v>
      </c>
      <c r="D142">
        <f>('Create Composites'!$B42&lt;&gt;"")*D41</f>
        <v>0</v>
      </c>
      <c r="E142">
        <f>('Create Composites'!$B42&lt;&gt;"")*E41</f>
        <v>0</v>
      </c>
      <c r="F142">
        <f>('Create Composites'!$B42&lt;&gt;"")*F41</f>
        <v>0</v>
      </c>
      <c r="G142">
        <f>('Create Composites'!$B42&lt;&gt;"")*G41</f>
        <v>0</v>
      </c>
      <c r="H142">
        <f>('Create Composites'!$B42&lt;&gt;"")*H41</f>
        <v>1</v>
      </c>
      <c r="I142">
        <f>('Create Composites'!$B42&lt;&gt;"")*I41</f>
        <v>0</v>
      </c>
      <c r="J142">
        <f>('Create Composites'!$B42&lt;&gt;"")*J41</f>
        <v>0</v>
      </c>
      <c r="K142">
        <f>('Create Composites'!$B42&lt;&gt;"")*K41</f>
        <v>0</v>
      </c>
      <c r="L142">
        <f>('Create Composites'!$B42&lt;&gt;"")*L41</f>
        <v>0</v>
      </c>
      <c r="M142">
        <f>('Create Composites'!$B42&lt;&gt;"")*M41</f>
        <v>0</v>
      </c>
      <c r="N142">
        <f>('Create Composites'!$B42&lt;&gt;"")*N41</f>
        <v>0</v>
      </c>
      <c r="O142">
        <f>('Create Composites'!$B42&lt;&gt;"")*O41</f>
        <v>1</v>
      </c>
      <c r="P142">
        <f>('Create Composites'!$B42&lt;&gt;"")*P41</f>
        <v>0</v>
      </c>
      <c r="Q142">
        <f>('Create Composites'!$B42&lt;&gt;"")*Q41</f>
        <v>0</v>
      </c>
      <c r="R142">
        <f>('Create Composites'!$B42&lt;&gt;"")*R41</f>
        <v>1</v>
      </c>
      <c r="S142">
        <f>('Create Composites'!$B42&lt;&gt;"")*S41</f>
        <v>0</v>
      </c>
      <c r="T142">
        <f>('Create Composites'!$B42&lt;&gt;"")*T41</f>
        <v>0</v>
      </c>
      <c r="U142">
        <f>('Create Composites'!$B42&lt;&gt;"")*U41</f>
        <v>0</v>
      </c>
    </row>
    <row r="143" spans="1:21" x14ac:dyDescent="0.15">
      <c r="A143" t="str">
        <f t="shared" si="0"/>
        <v>CVLT-3 Brief SDFR</v>
      </c>
      <c r="B143">
        <f>('Create Composites'!$B43&lt;&gt;"")*B42</f>
        <v>0</v>
      </c>
      <c r="C143">
        <f>('Create Composites'!$B43&lt;&gt;"")*C42</f>
        <v>0</v>
      </c>
      <c r="D143">
        <f>('Create Composites'!$B43&lt;&gt;"")*D42</f>
        <v>0</v>
      </c>
      <c r="E143">
        <f>('Create Composites'!$B43&lt;&gt;"")*E42</f>
        <v>0</v>
      </c>
      <c r="F143">
        <f>('Create Composites'!$B43&lt;&gt;"")*F42</f>
        <v>0</v>
      </c>
      <c r="G143">
        <f>('Create Composites'!$B43&lt;&gt;"")*G42</f>
        <v>0</v>
      </c>
      <c r="H143">
        <f>('Create Composites'!$B43&lt;&gt;"")*H42</f>
        <v>1</v>
      </c>
      <c r="I143">
        <f>('Create Composites'!$B43&lt;&gt;"")*I42</f>
        <v>0</v>
      </c>
      <c r="J143">
        <f>('Create Composites'!$B43&lt;&gt;"")*J42</f>
        <v>0</v>
      </c>
      <c r="K143">
        <f>('Create Composites'!$B43&lt;&gt;"")*K42</f>
        <v>0</v>
      </c>
      <c r="L143">
        <f>('Create Composites'!$B43&lt;&gt;"")*L42</f>
        <v>0</v>
      </c>
      <c r="M143">
        <f>('Create Composites'!$B43&lt;&gt;"")*M42</f>
        <v>0</v>
      </c>
      <c r="N143">
        <f>('Create Composites'!$B43&lt;&gt;"")*N42</f>
        <v>0</v>
      </c>
      <c r="O143">
        <f>('Create Composites'!$B43&lt;&gt;"")*O42</f>
        <v>0</v>
      </c>
      <c r="P143">
        <f>('Create Composites'!$B43&lt;&gt;"")*P42</f>
        <v>0</v>
      </c>
      <c r="Q143">
        <f>('Create Composites'!$B43&lt;&gt;"")*Q42</f>
        <v>0</v>
      </c>
      <c r="R143">
        <f>('Create Composites'!$B43&lt;&gt;"")*R42</f>
        <v>1</v>
      </c>
      <c r="S143">
        <f>('Create Composites'!$B43&lt;&gt;"")*S42</f>
        <v>0</v>
      </c>
      <c r="T143">
        <f>('Create Composites'!$B43&lt;&gt;"")*T42</f>
        <v>0</v>
      </c>
      <c r="U143">
        <f>('Create Composites'!$B43&lt;&gt;"")*U42</f>
        <v>0</v>
      </c>
    </row>
    <row r="144" spans="1:21" x14ac:dyDescent="0.15">
      <c r="A144" t="str">
        <f t="shared" si="0"/>
        <v>CVLT-3 Brief LDFR</v>
      </c>
      <c r="B144">
        <f>('Create Composites'!$B44&lt;&gt;"")*B43</f>
        <v>0</v>
      </c>
      <c r="C144">
        <f>('Create Composites'!$B44&lt;&gt;"")*C43</f>
        <v>0</v>
      </c>
      <c r="D144">
        <f>('Create Composites'!$B44&lt;&gt;"")*D43</f>
        <v>0</v>
      </c>
      <c r="E144">
        <f>('Create Composites'!$B44&lt;&gt;"")*E43</f>
        <v>0</v>
      </c>
      <c r="F144">
        <f>('Create Composites'!$B44&lt;&gt;"")*F43</f>
        <v>0</v>
      </c>
      <c r="G144">
        <f>('Create Composites'!$B44&lt;&gt;"")*G43</f>
        <v>0</v>
      </c>
      <c r="H144">
        <f>('Create Composites'!$B44&lt;&gt;"")*H43</f>
        <v>1</v>
      </c>
      <c r="I144">
        <f>('Create Composites'!$B44&lt;&gt;"")*I43</f>
        <v>0</v>
      </c>
      <c r="J144">
        <f>('Create Composites'!$B44&lt;&gt;"")*J43</f>
        <v>0</v>
      </c>
      <c r="K144">
        <f>('Create Composites'!$B44&lt;&gt;"")*K43</f>
        <v>0</v>
      </c>
      <c r="L144">
        <f>('Create Composites'!$B44&lt;&gt;"")*L43</f>
        <v>0</v>
      </c>
      <c r="M144">
        <f>('Create Composites'!$B44&lt;&gt;"")*M43</f>
        <v>0</v>
      </c>
      <c r="N144">
        <f>('Create Composites'!$B44&lt;&gt;"")*N43</f>
        <v>0</v>
      </c>
      <c r="O144">
        <f>('Create Composites'!$B44&lt;&gt;"")*O43</f>
        <v>0</v>
      </c>
      <c r="P144">
        <f>('Create Composites'!$B44&lt;&gt;"")*P43</f>
        <v>1</v>
      </c>
      <c r="Q144">
        <f>('Create Composites'!$B44&lt;&gt;"")*Q43</f>
        <v>0</v>
      </c>
      <c r="R144">
        <f>('Create Composites'!$B44&lt;&gt;"")*R43</f>
        <v>1</v>
      </c>
      <c r="S144">
        <f>('Create Composites'!$B44&lt;&gt;"")*S43</f>
        <v>0</v>
      </c>
      <c r="T144">
        <f>('Create Composites'!$B44&lt;&gt;"")*T43</f>
        <v>0</v>
      </c>
      <c r="U144">
        <f>('Create Composites'!$B44&lt;&gt;"")*U43</f>
        <v>0</v>
      </c>
    </row>
    <row r="145" spans="1:21" x14ac:dyDescent="0.15">
      <c r="A145" t="str">
        <f t="shared" si="0"/>
        <v>Figure Weights</v>
      </c>
      <c r="B145">
        <f>('Create Composites'!$B45&lt;&gt;"")*B44</f>
        <v>0</v>
      </c>
      <c r="C145">
        <f>('Create Composites'!$B45&lt;&gt;"")*C44</f>
        <v>0</v>
      </c>
      <c r="D145">
        <f>('Create Composites'!$B45&lt;&gt;"")*D44</f>
        <v>0</v>
      </c>
      <c r="E145">
        <f>('Create Composites'!$B45&lt;&gt;"")*E44</f>
        <v>0</v>
      </c>
      <c r="F145">
        <f>('Create Composites'!$B45&lt;&gt;"")*F44</f>
        <v>0</v>
      </c>
      <c r="G145">
        <f>('Create Composites'!$B45&lt;&gt;"")*G44</f>
        <v>0</v>
      </c>
      <c r="H145">
        <f>('Create Composites'!$B45&lt;&gt;"")*H44</f>
        <v>0</v>
      </c>
      <c r="I145">
        <f>('Create Composites'!$B45&lt;&gt;"")*I44</f>
        <v>0</v>
      </c>
      <c r="J145">
        <f>('Create Composites'!$B45&lt;&gt;"")*J44</f>
        <v>0</v>
      </c>
      <c r="K145">
        <f>('Create Composites'!$B45&lt;&gt;"")*K44</f>
        <v>0</v>
      </c>
      <c r="L145">
        <f>('Create Composites'!$B45&lt;&gt;"")*L44</f>
        <v>0</v>
      </c>
      <c r="M145">
        <f>('Create Composites'!$B45&lt;&gt;"")*M44</f>
        <v>0</v>
      </c>
      <c r="N145">
        <f>('Create Composites'!$B45&lt;&gt;"")*N44</f>
        <v>0</v>
      </c>
      <c r="O145">
        <f>('Create Composites'!$B45&lt;&gt;"")*O44</f>
        <v>0</v>
      </c>
      <c r="P145">
        <f>('Create Composites'!$B45&lt;&gt;"")*P44</f>
        <v>0</v>
      </c>
      <c r="Q145">
        <f>('Create Composites'!$B45&lt;&gt;"")*Q44</f>
        <v>0</v>
      </c>
      <c r="R145">
        <f>('Create Composites'!$B45&lt;&gt;"")*R44</f>
        <v>0</v>
      </c>
      <c r="S145">
        <f>('Create Composites'!$B45&lt;&gt;"")*S44</f>
        <v>0</v>
      </c>
      <c r="T145">
        <f>('Create Composites'!$B45&lt;&gt;"")*T44</f>
        <v>0</v>
      </c>
      <c r="U145">
        <f>('Create Composites'!$B45&lt;&gt;"")*U44</f>
        <v>0</v>
      </c>
    </row>
    <row r="146" spans="1:21" x14ac:dyDescent="0.15">
      <c r="A146" t="str">
        <f t="shared" si="0"/>
        <v>Letter-Number Sequencing</v>
      </c>
      <c r="B146">
        <f>('Create Composites'!$B46&lt;&gt;"")*B45</f>
        <v>0</v>
      </c>
      <c r="C146">
        <f>('Create Composites'!$B46&lt;&gt;"")*C45</f>
        <v>0</v>
      </c>
      <c r="D146">
        <f>('Create Composites'!$B46&lt;&gt;"")*D45</f>
        <v>0</v>
      </c>
      <c r="E146">
        <f>('Create Composites'!$B46&lt;&gt;"")*E45</f>
        <v>0</v>
      </c>
      <c r="F146">
        <f>('Create Composites'!$B46&lt;&gt;"")*F45</f>
        <v>0</v>
      </c>
      <c r="G146">
        <f>('Create Composites'!$B46&lt;&gt;"")*G45</f>
        <v>0</v>
      </c>
      <c r="H146">
        <f>('Create Composites'!$B46&lt;&gt;"")*H45</f>
        <v>0</v>
      </c>
      <c r="I146">
        <f>('Create Composites'!$B46&lt;&gt;"")*I45</f>
        <v>0</v>
      </c>
      <c r="J146">
        <f>('Create Composites'!$B46&lt;&gt;"")*J45</f>
        <v>0</v>
      </c>
      <c r="K146">
        <f>('Create Composites'!$B46&lt;&gt;"")*K45</f>
        <v>0</v>
      </c>
      <c r="L146">
        <f>('Create Composites'!$B46&lt;&gt;"")*L45</f>
        <v>0</v>
      </c>
      <c r="M146">
        <f>('Create Composites'!$B46&lt;&gt;"")*M45</f>
        <v>0</v>
      </c>
      <c r="N146">
        <f>('Create Composites'!$B46&lt;&gt;"")*N45</f>
        <v>0</v>
      </c>
      <c r="O146">
        <f>('Create Composites'!$B46&lt;&gt;"")*O45</f>
        <v>0</v>
      </c>
      <c r="P146">
        <f>('Create Composites'!$B46&lt;&gt;"")*P45</f>
        <v>0</v>
      </c>
      <c r="Q146">
        <f>('Create Composites'!$B46&lt;&gt;"")*Q45</f>
        <v>0</v>
      </c>
      <c r="R146">
        <f>('Create Composites'!$B46&lt;&gt;"")*R45</f>
        <v>0</v>
      </c>
      <c r="S146">
        <f>('Create Composites'!$B46&lt;&gt;"")*S45</f>
        <v>0</v>
      </c>
      <c r="T146">
        <f>('Create Composites'!$B46&lt;&gt;"")*T45</f>
        <v>0</v>
      </c>
      <c r="U146">
        <f>('Create Composites'!$B46&lt;&gt;"")*U45</f>
        <v>0</v>
      </c>
    </row>
    <row r="147" spans="1:21" x14ac:dyDescent="0.15">
      <c r="A147" t="str">
        <f t="shared" si="0"/>
        <v>Cancellation</v>
      </c>
      <c r="B147">
        <f>('Create Composites'!$B47&lt;&gt;"")*B46</f>
        <v>0</v>
      </c>
      <c r="C147">
        <f>('Create Composites'!$B47&lt;&gt;"")*C46</f>
        <v>0</v>
      </c>
      <c r="D147">
        <f>('Create Composites'!$B47&lt;&gt;"")*D46</f>
        <v>0</v>
      </c>
      <c r="E147">
        <f>('Create Composites'!$B47&lt;&gt;"")*E46</f>
        <v>0</v>
      </c>
      <c r="F147">
        <f>('Create Composites'!$B47&lt;&gt;"")*F46</f>
        <v>0</v>
      </c>
      <c r="G147">
        <f>('Create Composites'!$B47&lt;&gt;"")*G46</f>
        <v>0</v>
      </c>
      <c r="H147">
        <f>('Create Composites'!$B47&lt;&gt;"")*H46</f>
        <v>0</v>
      </c>
      <c r="I147">
        <f>('Create Composites'!$B47&lt;&gt;"")*I46</f>
        <v>0</v>
      </c>
      <c r="J147">
        <f>('Create Composites'!$B47&lt;&gt;"")*J46</f>
        <v>0</v>
      </c>
      <c r="K147">
        <f>('Create Composites'!$B47&lt;&gt;"")*K46</f>
        <v>0</v>
      </c>
      <c r="L147">
        <f>('Create Composites'!$B47&lt;&gt;"")*L46</f>
        <v>0</v>
      </c>
      <c r="M147">
        <f>('Create Composites'!$B47&lt;&gt;"")*M46</f>
        <v>0</v>
      </c>
      <c r="N147">
        <f>('Create Composites'!$B47&lt;&gt;"")*N46</f>
        <v>0</v>
      </c>
      <c r="O147">
        <f>('Create Composites'!$B47&lt;&gt;"")*O46</f>
        <v>0</v>
      </c>
      <c r="P147">
        <f>('Create Composites'!$B47&lt;&gt;"")*P46</f>
        <v>0</v>
      </c>
      <c r="Q147">
        <f>('Create Composites'!$B47&lt;&gt;"")*Q46</f>
        <v>0</v>
      </c>
      <c r="R147">
        <f>('Create Composites'!$B47&lt;&gt;"")*R46</f>
        <v>0</v>
      </c>
      <c r="S147">
        <f>('Create Composites'!$B47&lt;&gt;"")*S46</f>
        <v>0</v>
      </c>
      <c r="T147">
        <f>('Create Composites'!$B47&lt;&gt;"")*T46</f>
        <v>0</v>
      </c>
      <c r="U147">
        <f>('Create Composites'!$B47&lt;&gt;"")*U46</f>
        <v>0</v>
      </c>
    </row>
    <row r="148" spans="1:21" x14ac:dyDescent="0.15">
      <c r="A148" t="str">
        <f t="shared" si="0"/>
        <v>Grooved Pegboard-Dominant</v>
      </c>
      <c r="B148">
        <f>('Create Composites'!$B48&lt;&gt;"")*B47</f>
        <v>0</v>
      </c>
      <c r="C148">
        <f>('Create Composites'!$B48&lt;&gt;"")*C47</f>
        <v>0</v>
      </c>
      <c r="D148">
        <f>('Create Composites'!$B48&lt;&gt;"")*D47</f>
        <v>0</v>
      </c>
      <c r="E148">
        <f>('Create Composites'!$B48&lt;&gt;"")*E47</f>
        <v>0</v>
      </c>
      <c r="F148">
        <f>('Create Composites'!$B48&lt;&gt;"")*F47</f>
        <v>0</v>
      </c>
      <c r="G148">
        <f>('Create Composites'!$B48&lt;&gt;"")*G47</f>
        <v>0</v>
      </c>
      <c r="H148">
        <f>('Create Composites'!$B48&lt;&gt;"")*H47</f>
        <v>0</v>
      </c>
      <c r="I148">
        <f>('Create Composites'!$B48&lt;&gt;"")*I47</f>
        <v>0</v>
      </c>
      <c r="J148">
        <f>('Create Composites'!$B48&lt;&gt;"")*J47</f>
        <v>0</v>
      </c>
      <c r="K148">
        <f>('Create Composites'!$B48&lt;&gt;"")*K47</f>
        <v>0</v>
      </c>
      <c r="L148">
        <f>('Create Composites'!$B48&lt;&gt;"")*L47</f>
        <v>0</v>
      </c>
      <c r="M148">
        <f>('Create Composites'!$B48&lt;&gt;"")*M47</f>
        <v>0</v>
      </c>
      <c r="N148">
        <f>('Create Composites'!$B48&lt;&gt;"")*N47</f>
        <v>0</v>
      </c>
      <c r="O148">
        <f>('Create Composites'!$B48&lt;&gt;"")*O47</f>
        <v>0</v>
      </c>
      <c r="P148">
        <f>('Create Composites'!$B48&lt;&gt;"")*P47</f>
        <v>0</v>
      </c>
      <c r="Q148">
        <f>('Create Composites'!$B48&lt;&gt;"")*Q47</f>
        <v>0</v>
      </c>
      <c r="R148">
        <f>('Create Composites'!$B48&lt;&gt;"")*R47</f>
        <v>0</v>
      </c>
      <c r="S148">
        <f>('Create Composites'!$B48&lt;&gt;"")*S47</f>
        <v>0</v>
      </c>
      <c r="T148">
        <f>('Create Composites'!$B48&lt;&gt;"")*T47</f>
        <v>0</v>
      </c>
      <c r="U148">
        <f>('Create Composites'!$B48&lt;&gt;"")*U47</f>
        <v>0</v>
      </c>
    </row>
    <row r="149" spans="1:21" x14ac:dyDescent="0.15">
      <c r="A149" t="str">
        <f t="shared" si="0"/>
        <v>Grooved Pegboard-Nondominant</v>
      </c>
      <c r="B149">
        <f>('Create Composites'!$B49&lt;&gt;"")*B48</f>
        <v>0</v>
      </c>
      <c r="C149">
        <f>('Create Composites'!$B49&lt;&gt;"")*C48</f>
        <v>0</v>
      </c>
      <c r="D149">
        <f>('Create Composites'!$B49&lt;&gt;"")*D48</f>
        <v>0</v>
      </c>
      <c r="E149">
        <f>('Create Composites'!$B49&lt;&gt;"")*E48</f>
        <v>0</v>
      </c>
      <c r="F149">
        <f>('Create Composites'!$B49&lt;&gt;"")*F48</f>
        <v>0</v>
      </c>
      <c r="G149">
        <f>('Create Composites'!$B49&lt;&gt;"")*G48</f>
        <v>0</v>
      </c>
      <c r="H149">
        <f>('Create Composites'!$B49&lt;&gt;"")*H48</f>
        <v>0</v>
      </c>
      <c r="I149">
        <f>('Create Composites'!$B49&lt;&gt;"")*I48</f>
        <v>0</v>
      </c>
      <c r="J149">
        <f>('Create Composites'!$B49&lt;&gt;"")*J48</f>
        <v>0</v>
      </c>
      <c r="K149">
        <f>('Create Composites'!$B49&lt;&gt;"")*K48</f>
        <v>0</v>
      </c>
      <c r="L149">
        <f>('Create Composites'!$B49&lt;&gt;"")*L48</f>
        <v>0</v>
      </c>
      <c r="M149">
        <f>('Create Composites'!$B49&lt;&gt;"")*M48</f>
        <v>0</v>
      </c>
      <c r="N149">
        <f>('Create Composites'!$B49&lt;&gt;"")*N48</f>
        <v>0</v>
      </c>
      <c r="O149">
        <f>('Create Composites'!$B49&lt;&gt;"")*O48</f>
        <v>0</v>
      </c>
      <c r="P149">
        <f>('Create Composites'!$B49&lt;&gt;"")*P48</f>
        <v>0</v>
      </c>
      <c r="Q149">
        <f>('Create Composites'!$B49&lt;&gt;"")*Q48</f>
        <v>0</v>
      </c>
      <c r="R149">
        <f>('Create Composites'!$B49&lt;&gt;"")*R48</f>
        <v>0</v>
      </c>
      <c r="S149">
        <f>('Create Composites'!$B49&lt;&gt;"")*S48</f>
        <v>0</v>
      </c>
      <c r="T149">
        <f>('Create Composites'!$B49&lt;&gt;"")*T48</f>
        <v>0</v>
      </c>
      <c r="U149">
        <f>('Create Composites'!$B49&lt;&gt;"")*U48</f>
        <v>0</v>
      </c>
    </row>
    <row r="150" spans="1:21" x14ac:dyDescent="0.15">
      <c r="A150" t="str">
        <f t="shared" si="0"/>
        <v>Behavior Rating Scale</v>
      </c>
      <c r="B150">
        <f>('Create Composites'!$B50&lt;&gt;"")*B49</f>
        <v>0</v>
      </c>
      <c r="C150">
        <f>('Create Composites'!$B50&lt;&gt;"")*C49</f>
        <v>0</v>
      </c>
      <c r="D150">
        <f>('Create Composites'!$B50&lt;&gt;"")*D49</f>
        <v>0</v>
      </c>
      <c r="E150">
        <f>('Create Composites'!$B50&lt;&gt;"")*E49</f>
        <v>0</v>
      </c>
      <c r="F150">
        <f>('Create Composites'!$B50&lt;&gt;"")*F49</f>
        <v>0</v>
      </c>
      <c r="G150">
        <f>('Create Composites'!$B50&lt;&gt;"")*G49</f>
        <v>0</v>
      </c>
      <c r="H150">
        <f>('Create Composites'!$B50&lt;&gt;"")*H49</f>
        <v>0</v>
      </c>
      <c r="I150">
        <f>('Create Composites'!$B50&lt;&gt;"")*I49</f>
        <v>0</v>
      </c>
      <c r="J150">
        <f>('Create Composites'!$B50&lt;&gt;"")*J49</f>
        <v>0</v>
      </c>
      <c r="K150">
        <f>('Create Composites'!$B50&lt;&gt;"")*K49</f>
        <v>0</v>
      </c>
      <c r="L150">
        <f>('Create Composites'!$B50&lt;&gt;"")*L49</f>
        <v>0</v>
      </c>
      <c r="M150">
        <f>('Create Composites'!$B50&lt;&gt;"")*M49</f>
        <v>0</v>
      </c>
      <c r="N150">
        <f>('Create Composites'!$B50&lt;&gt;"")*N49</f>
        <v>0</v>
      </c>
      <c r="O150">
        <f>('Create Composites'!$B50&lt;&gt;"")*O49</f>
        <v>0</v>
      </c>
      <c r="P150">
        <f>('Create Composites'!$B50&lt;&gt;"")*P49</f>
        <v>0</v>
      </c>
      <c r="Q150">
        <f>('Create Composites'!$B50&lt;&gt;"")*Q49</f>
        <v>0</v>
      </c>
      <c r="R150">
        <f>('Create Composites'!$B50&lt;&gt;"")*R49</f>
        <v>0</v>
      </c>
      <c r="S150">
        <f>('Create Composites'!$B50&lt;&gt;"")*S49</f>
        <v>0</v>
      </c>
      <c r="T150">
        <f>('Create Composites'!$B50&lt;&gt;"")*T49</f>
        <v>0</v>
      </c>
      <c r="U150">
        <f>('Create Composites'!$B50&lt;&gt;"")*U49</f>
        <v>0</v>
      </c>
    </row>
    <row r="151" spans="1:21" x14ac:dyDescent="0.15">
      <c r="A151" t="str">
        <f t="shared" si="0"/>
        <v>KTEA-3 Nonsense Word Decoding</v>
      </c>
      <c r="B151">
        <f>('Create Composites'!$B51&lt;&gt;"")*B50</f>
        <v>0</v>
      </c>
      <c r="C151">
        <f>('Create Composites'!$B51&lt;&gt;"")*C50</f>
        <v>0</v>
      </c>
      <c r="D151">
        <f>('Create Composites'!$B51&lt;&gt;"")*D50</f>
        <v>0</v>
      </c>
      <c r="E151">
        <f>('Create Composites'!$B51&lt;&gt;"")*E50</f>
        <v>0</v>
      </c>
      <c r="F151">
        <f>('Create Composites'!$B51&lt;&gt;"")*F50</f>
        <v>0</v>
      </c>
      <c r="G151">
        <f>('Create Composites'!$B51&lt;&gt;"")*G50</f>
        <v>0</v>
      </c>
      <c r="H151">
        <f>('Create Composites'!$B51&lt;&gt;"")*H50</f>
        <v>0</v>
      </c>
      <c r="I151">
        <f>('Create Composites'!$B51&lt;&gt;"")*I50</f>
        <v>0</v>
      </c>
      <c r="J151">
        <f>('Create Composites'!$B51&lt;&gt;"")*J50</f>
        <v>0</v>
      </c>
      <c r="K151">
        <f>('Create Composites'!$B51&lt;&gt;"")*K50</f>
        <v>0</v>
      </c>
      <c r="L151">
        <f>('Create Composites'!$B51&lt;&gt;"")*L50</f>
        <v>0</v>
      </c>
      <c r="M151">
        <f>('Create Composites'!$B51&lt;&gt;"")*M50</f>
        <v>0</v>
      </c>
      <c r="N151">
        <f>('Create Composites'!$B51&lt;&gt;"")*N50</f>
        <v>0</v>
      </c>
      <c r="O151">
        <f>('Create Composites'!$B51&lt;&gt;"")*O50</f>
        <v>0</v>
      </c>
      <c r="P151">
        <f>('Create Composites'!$B51&lt;&gt;"")*P50</f>
        <v>0</v>
      </c>
      <c r="Q151">
        <f>('Create Composites'!$B51&lt;&gt;"")*Q50</f>
        <v>0</v>
      </c>
      <c r="R151">
        <f>('Create Composites'!$B51&lt;&gt;"")*R50</f>
        <v>0</v>
      </c>
      <c r="S151">
        <f>('Create Composites'!$B51&lt;&gt;"")*S50</f>
        <v>0</v>
      </c>
      <c r="T151">
        <f>('Create Composites'!$B51&lt;&gt;"")*T50</f>
        <v>0</v>
      </c>
      <c r="U151">
        <f>('Create Composites'!$B51&lt;&gt;"")*U50</f>
        <v>0</v>
      </c>
    </row>
    <row r="152" spans="1:21" x14ac:dyDescent="0.15">
      <c r="A152" t="str">
        <f t="shared" si="0"/>
        <v>KTEA-3 Decoding Fluency</v>
      </c>
      <c r="B152">
        <f>('Create Composites'!$B52&lt;&gt;"")*B51</f>
        <v>0</v>
      </c>
      <c r="C152">
        <f>('Create Composites'!$B52&lt;&gt;"")*C51</f>
        <v>0</v>
      </c>
      <c r="D152">
        <f>('Create Composites'!$B52&lt;&gt;"")*D51</f>
        <v>0</v>
      </c>
      <c r="E152">
        <f>('Create Composites'!$B52&lt;&gt;"")*E51</f>
        <v>0</v>
      </c>
      <c r="F152">
        <f>('Create Composites'!$B52&lt;&gt;"")*F51</f>
        <v>0</v>
      </c>
      <c r="G152">
        <f>('Create Composites'!$B52&lt;&gt;"")*G51</f>
        <v>0</v>
      </c>
      <c r="H152">
        <f>('Create Composites'!$B52&lt;&gt;"")*H51</f>
        <v>0</v>
      </c>
      <c r="I152">
        <f>('Create Composites'!$B52&lt;&gt;"")*I51</f>
        <v>0</v>
      </c>
      <c r="J152">
        <f>('Create Composites'!$B52&lt;&gt;"")*J51</f>
        <v>0</v>
      </c>
      <c r="K152">
        <f>('Create Composites'!$B52&lt;&gt;"")*K51</f>
        <v>0</v>
      </c>
      <c r="L152">
        <f>('Create Composites'!$B52&lt;&gt;"")*L51</f>
        <v>0</v>
      </c>
      <c r="M152">
        <f>('Create Composites'!$B52&lt;&gt;"")*M51</f>
        <v>0</v>
      </c>
      <c r="N152">
        <f>('Create Composites'!$B52&lt;&gt;"")*N51</f>
        <v>0</v>
      </c>
      <c r="O152">
        <f>('Create Composites'!$B52&lt;&gt;"")*O51</f>
        <v>0</v>
      </c>
      <c r="P152">
        <f>('Create Composites'!$B52&lt;&gt;"")*P51</f>
        <v>0</v>
      </c>
      <c r="Q152">
        <f>('Create Composites'!$B52&lt;&gt;"")*Q51</f>
        <v>0</v>
      </c>
      <c r="R152">
        <f>('Create Composites'!$B52&lt;&gt;"")*R51</f>
        <v>0</v>
      </c>
      <c r="S152">
        <f>('Create Composites'!$B52&lt;&gt;"")*S51</f>
        <v>0</v>
      </c>
      <c r="T152">
        <f>('Create Composites'!$B52&lt;&gt;"")*T51</f>
        <v>0</v>
      </c>
      <c r="U152">
        <f>('Create Composites'!$B52&lt;&gt;"")*U51</f>
        <v>0</v>
      </c>
    </row>
    <row r="153" spans="1:21" x14ac:dyDescent="0.15">
      <c r="A153" t="str">
        <f t="shared" si="0"/>
        <v>KTEA-3 Reading Comprehension</v>
      </c>
      <c r="B153">
        <f>('Create Composites'!$B53&lt;&gt;"")*B52</f>
        <v>0</v>
      </c>
      <c r="C153">
        <f>('Create Composites'!$B53&lt;&gt;"")*C52</f>
        <v>0</v>
      </c>
      <c r="D153">
        <f>('Create Composites'!$B53&lt;&gt;"")*D52</f>
        <v>0</v>
      </c>
      <c r="E153">
        <f>('Create Composites'!$B53&lt;&gt;"")*E52</f>
        <v>0</v>
      </c>
      <c r="F153">
        <f>('Create Composites'!$B53&lt;&gt;"")*F52</f>
        <v>0</v>
      </c>
      <c r="G153">
        <f>('Create Composites'!$B53&lt;&gt;"")*G52</f>
        <v>0</v>
      </c>
      <c r="H153">
        <f>('Create Composites'!$B53&lt;&gt;"")*H52</f>
        <v>0</v>
      </c>
      <c r="I153">
        <f>('Create Composites'!$B53&lt;&gt;"")*I52</f>
        <v>0</v>
      </c>
      <c r="J153">
        <f>('Create Composites'!$B53&lt;&gt;"")*J52</f>
        <v>0</v>
      </c>
      <c r="K153">
        <f>('Create Composites'!$B53&lt;&gt;"")*K52</f>
        <v>0</v>
      </c>
      <c r="L153">
        <f>('Create Composites'!$B53&lt;&gt;"")*L52</f>
        <v>0</v>
      </c>
      <c r="M153">
        <f>('Create Composites'!$B53&lt;&gt;"")*M52</f>
        <v>0</v>
      </c>
      <c r="N153">
        <f>('Create Composites'!$B53&lt;&gt;"")*N52</f>
        <v>0</v>
      </c>
      <c r="O153">
        <f>('Create Composites'!$B53&lt;&gt;"")*O52</f>
        <v>0</v>
      </c>
      <c r="P153">
        <f>('Create Composites'!$B53&lt;&gt;"")*P52</f>
        <v>0</v>
      </c>
      <c r="Q153">
        <f>('Create Composites'!$B53&lt;&gt;"")*Q52</f>
        <v>0</v>
      </c>
      <c r="R153">
        <f>('Create Composites'!$B53&lt;&gt;"")*R52</f>
        <v>0</v>
      </c>
      <c r="S153">
        <f>('Create Composites'!$B53&lt;&gt;"")*S52</f>
        <v>0</v>
      </c>
      <c r="T153">
        <f>('Create Composites'!$B53&lt;&gt;"")*T52</f>
        <v>0</v>
      </c>
      <c r="U153">
        <f>('Create Composites'!$B53&lt;&gt;"")*U52</f>
        <v>0</v>
      </c>
    </row>
    <row r="154" spans="1:21" x14ac:dyDescent="0.15">
      <c r="A154" t="str">
        <f t="shared" si="0"/>
        <v>WMS-IV Symbol Span</v>
      </c>
      <c r="B154">
        <f>('Create Composites'!$B54&lt;&gt;"")*B53</f>
        <v>0</v>
      </c>
      <c r="C154">
        <f>('Create Composites'!$B54&lt;&gt;"")*C53</f>
        <v>0</v>
      </c>
      <c r="D154">
        <f>('Create Composites'!$B54&lt;&gt;"")*D53</f>
        <v>0</v>
      </c>
      <c r="E154">
        <f>('Create Composites'!$B54&lt;&gt;"")*E53</f>
        <v>0</v>
      </c>
      <c r="F154">
        <f>('Create Composites'!$B54&lt;&gt;"")*F53</f>
        <v>0</v>
      </c>
      <c r="G154">
        <f>('Create Composites'!$B54&lt;&gt;"")*G53</f>
        <v>0</v>
      </c>
      <c r="H154">
        <f>('Create Composites'!$B54&lt;&gt;"")*H53</f>
        <v>0</v>
      </c>
      <c r="I154">
        <f>('Create Composites'!$B54&lt;&gt;"")*I53</f>
        <v>0</v>
      </c>
      <c r="J154">
        <f>('Create Composites'!$B54&lt;&gt;"")*J53</f>
        <v>0</v>
      </c>
      <c r="K154">
        <f>('Create Composites'!$B54&lt;&gt;"")*K53</f>
        <v>0</v>
      </c>
      <c r="L154">
        <f>('Create Composites'!$B54&lt;&gt;"")*L53</f>
        <v>0</v>
      </c>
      <c r="M154">
        <f>('Create Composites'!$B54&lt;&gt;"")*M53</f>
        <v>0</v>
      </c>
      <c r="N154">
        <f>('Create Composites'!$B54&lt;&gt;"")*N53</f>
        <v>0</v>
      </c>
      <c r="O154">
        <f>('Create Composites'!$B54&lt;&gt;"")*O53</f>
        <v>0</v>
      </c>
      <c r="P154">
        <f>('Create Composites'!$B54&lt;&gt;"")*P53</f>
        <v>0</v>
      </c>
      <c r="Q154">
        <f>('Create Composites'!$B54&lt;&gt;"")*Q53</f>
        <v>0</v>
      </c>
      <c r="R154">
        <f>('Create Composites'!$B54&lt;&gt;"")*R53</f>
        <v>0</v>
      </c>
      <c r="S154">
        <f>('Create Composites'!$B54&lt;&gt;"")*S53</f>
        <v>0</v>
      </c>
      <c r="T154">
        <f>('Create Composites'!$B54&lt;&gt;"")*T53</f>
        <v>0</v>
      </c>
      <c r="U154">
        <f>('Create Composites'!$B54&lt;&gt;"")*U53</f>
        <v>0</v>
      </c>
    </row>
    <row r="155" spans="1:21" x14ac:dyDescent="0.15">
      <c r="A155" t="str">
        <f t="shared" si="0"/>
        <v>WRAT5 Word Reading</v>
      </c>
      <c r="B155">
        <f>('Create Composites'!$B55&lt;&gt;"")*B54</f>
        <v>0</v>
      </c>
      <c r="C155">
        <f>('Create Composites'!$B55&lt;&gt;"")*C54</f>
        <v>1</v>
      </c>
      <c r="D155">
        <f>('Create Composites'!$B55&lt;&gt;"")*D54</f>
        <v>0</v>
      </c>
      <c r="E155">
        <f>('Create Composites'!$B55&lt;&gt;"")*E54</f>
        <v>0</v>
      </c>
      <c r="F155">
        <f>('Create Composites'!$B55&lt;&gt;"")*F54</f>
        <v>0</v>
      </c>
      <c r="G155">
        <f>('Create Composites'!$B55&lt;&gt;"")*G54</f>
        <v>0</v>
      </c>
      <c r="H155">
        <f>('Create Composites'!$B55&lt;&gt;"")*H54</f>
        <v>0</v>
      </c>
      <c r="I155">
        <f>('Create Composites'!$B55&lt;&gt;"")*I54</f>
        <v>0</v>
      </c>
      <c r="J155">
        <f>('Create Composites'!$B55&lt;&gt;"")*J54</f>
        <v>0</v>
      </c>
      <c r="K155">
        <f>('Create Composites'!$B55&lt;&gt;"")*K54</f>
        <v>0</v>
      </c>
      <c r="L155">
        <f>('Create Composites'!$B55&lt;&gt;"")*L54</f>
        <v>0</v>
      </c>
      <c r="M155">
        <f>('Create Composites'!$B55&lt;&gt;"")*M54</f>
        <v>0</v>
      </c>
      <c r="N155">
        <f>('Create Composites'!$B55&lt;&gt;"")*N54</f>
        <v>0</v>
      </c>
      <c r="O155">
        <f>('Create Composites'!$B55&lt;&gt;"")*O54</f>
        <v>0</v>
      </c>
      <c r="P155">
        <f>('Create Composites'!$B55&lt;&gt;"")*P54</f>
        <v>0</v>
      </c>
      <c r="Q155">
        <f>('Create Composites'!$B55&lt;&gt;"")*Q54</f>
        <v>0</v>
      </c>
      <c r="R155">
        <f>('Create Composites'!$B55&lt;&gt;"")*R54</f>
        <v>1</v>
      </c>
      <c r="S155">
        <f>('Create Composites'!$B55&lt;&gt;"")*S54</f>
        <v>1</v>
      </c>
      <c r="T155">
        <f>('Create Composites'!$B55&lt;&gt;"")*T54</f>
        <v>0</v>
      </c>
      <c r="U155">
        <f>('Create Composites'!$B55&lt;&gt;"")*U54</f>
        <v>0</v>
      </c>
    </row>
    <row r="156" spans="1:21" x14ac:dyDescent="0.15">
      <c r="A156" t="str">
        <f t="shared" si="0"/>
        <v>WRAT5 Spelling</v>
      </c>
      <c r="B156">
        <f>('Create Composites'!$B56&lt;&gt;"")*B55</f>
        <v>0</v>
      </c>
      <c r="C156">
        <f>('Create Composites'!$B56&lt;&gt;"")*C55</f>
        <v>0</v>
      </c>
      <c r="D156">
        <f>('Create Composites'!$B56&lt;&gt;"")*D55</f>
        <v>0</v>
      </c>
      <c r="E156">
        <f>('Create Composites'!$B56&lt;&gt;"")*E55</f>
        <v>0</v>
      </c>
      <c r="F156">
        <f>('Create Composites'!$B56&lt;&gt;"")*F55</f>
        <v>0</v>
      </c>
      <c r="G156">
        <f>('Create Composites'!$B56&lt;&gt;"")*G55</f>
        <v>0</v>
      </c>
      <c r="H156">
        <f>('Create Composites'!$B56&lt;&gt;"")*H55</f>
        <v>0</v>
      </c>
      <c r="I156">
        <f>('Create Composites'!$B56&lt;&gt;"")*I55</f>
        <v>0</v>
      </c>
      <c r="J156">
        <f>('Create Composites'!$B56&lt;&gt;"")*J55</f>
        <v>0</v>
      </c>
      <c r="K156">
        <f>('Create Composites'!$B56&lt;&gt;"")*K55</f>
        <v>0</v>
      </c>
      <c r="L156">
        <f>('Create Composites'!$B56&lt;&gt;"")*L55</f>
        <v>0</v>
      </c>
      <c r="M156">
        <f>('Create Composites'!$B56&lt;&gt;"")*M55</f>
        <v>0</v>
      </c>
      <c r="N156">
        <f>('Create Composites'!$B56&lt;&gt;"")*N55</f>
        <v>0</v>
      </c>
      <c r="O156">
        <f>('Create Composites'!$B56&lt;&gt;"")*O55</f>
        <v>0</v>
      </c>
      <c r="P156">
        <f>('Create Composites'!$B56&lt;&gt;"")*P55</f>
        <v>0</v>
      </c>
      <c r="Q156">
        <f>('Create Composites'!$B56&lt;&gt;"")*Q55</f>
        <v>0</v>
      </c>
      <c r="R156">
        <f>('Create Composites'!$B56&lt;&gt;"")*R55</f>
        <v>1</v>
      </c>
      <c r="S156">
        <f>('Create Composites'!$B56&lt;&gt;"")*S55</f>
        <v>1</v>
      </c>
      <c r="T156">
        <f>('Create Composites'!$B56&lt;&gt;"")*T55</f>
        <v>0</v>
      </c>
      <c r="U156">
        <f>('Create Composites'!$B56&lt;&gt;"")*U55</f>
        <v>0</v>
      </c>
    </row>
    <row r="157" spans="1:21" x14ac:dyDescent="0.15">
      <c r="A157" t="str">
        <f t="shared" si="0"/>
        <v>WRAT5 Math Computation</v>
      </c>
      <c r="B157">
        <f>('Create Composites'!$B57&lt;&gt;"")*B56</f>
        <v>0</v>
      </c>
      <c r="C157">
        <f>('Create Composites'!$B57&lt;&gt;"")*C56</f>
        <v>0</v>
      </c>
      <c r="D157">
        <f>('Create Composites'!$B57&lt;&gt;"")*D56</f>
        <v>0</v>
      </c>
      <c r="E157">
        <f>('Create Composites'!$B57&lt;&gt;"")*E56</f>
        <v>0</v>
      </c>
      <c r="F157">
        <f>('Create Composites'!$B57&lt;&gt;"")*F56</f>
        <v>0</v>
      </c>
      <c r="G157">
        <f>('Create Composites'!$B57&lt;&gt;"")*G56</f>
        <v>0</v>
      </c>
      <c r="H157">
        <f>('Create Composites'!$B57&lt;&gt;"")*H56</f>
        <v>0</v>
      </c>
      <c r="I157">
        <f>('Create Composites'!$B57&lt;&gt;"")*I56</f>
        <v>0</v>
      </c>
      <c r="J157">
        <f>('Create Composites'!$B57&lt;&gt;"")*J56</f>
        <v>0</v>
      </c>
      <c r="K157">
        <f>('Create Composites'!$B57&lt;&gt;"")*K56</f>
        <v>0</v>
      </c>
      <c r="L157">
        <f>('Create Composites'!$B57&lt;&gt;"")*L56</f>
        <v>0</v>
      </c>
      <c r="M157">
        <f>('Create Composites'!$B57&lt;&gt;"")*M56</f>
        <v>0</v>
      </c>
      <c r="N157">
        <f>('Create Composites'!$B57&lt;&gt;"")*N56</f>
        <v>0</v>
      </c>
      <c r="O157">
        <f>('Create Composites'!$B57&lt;&gt;"")*O56</f>
        <v>0</v>
      </c>
      <c r="P157">
        <f>('Create Composites'!$B57&lt;&gt;"")*P56</f>
        <v>0</v>
      </c>
      <c r="Q157">
        <f>('Create Composites'!$B57&lt;&gt;"")*Q56</f>
        <v>0</v>
      </c>
      <c r="R157">
        <f>('Create Composites'!$B57&lt;&gt;"")*R56</f>
        <v>1</v>
      </c>
      <c r="S157">
        <f>('Create Composites'!$B57&lt;&gt;"")*S56</f>
        <v>1</v>
      </c>
      <c r="T157">
        <f>('Create Composites'!$B57&lt;&gt;"")*T56</f>
        <v>0</v>
      </c>
      <c r="U157">
        <f>('Create Composites'!$B57&lt;&gt;"")*U56</f>
        <v>0</v>
      </c>
    </row>
    <row r="158" spans="1:21" x14ac:dyDescent="0.15">
      <c r="A158" t="str">
        <f t="shared" si="0"/>
        <v>WRAT5 Sentence Comprehension</v>
      </c>
      <c r="B158">
        <f>('Create Composites'!$B58&lt;&gt;"")*B57</f>
        <v>0</v>
      </c>
      <c r="C158">
        <f>('Create Composites'!$B58&lt;&gt;"")*C57</f>
        <v>0</v>
      </c>
      <c r="D158">
        <f>('Create Composites'!$B58&lt;&gt;"")*D57</f>
        <v>0</v>
      </c>
      <c r="E158">
        <f>('Create Composites'!$B58&lt;&gt;"")*E57</f>
        <v>0</v>
      </c>
      <c r="F158">
        <f>('Create Composites'!$B58&lt;&gt;"")*F57</f>
        <v>0</v>
      </c>
      <c r="G158">
        <f>('Create Composites'!$B58&lt;&gt;"")*G57</f>
        <v>0</v>
      </c>
      <c r="H158">
        <f>('Create Composites'!$B58&lt;&gt;"")*H57</f>
        <v>0</v>
      </c>
      <c r="I158">
        <f>('Create Composites'!$B58&lt;&gt;"")*I57</f>
        <v>0</v>
      </c>
      <c r="J158">
        <f>('Create Composites'!$B58&lt;&gt;"")*J57</f>
        <v>0</v>
      </c>
      <c r="K158">
        <f>('Create Composites'!$B58&lt;&gt;"")*K57</f>
        <v>0</v>
      </c>
      <c r="L158">
        <f>('Create Composites'!$B58&lt;&gt;"")*L57</f>
        <v>0</v>
      </c>
      <c r="M158">
        <f>('Create Composites'!$B58&lt;&gt;"")*M57</f>
        <v>0</v>
      </c>
      <c r="N158">
        <f>('Create Composites'!$B58&lt;&gt;"")*N57</f>
        <v>0</v>
      </c>
      <c r="O158">
        <f>('Create Composites'!$B58&lt;&gt;"")*O57</f>
        <v>0</v>
      </c>
      <c r="P158">
        <f>('Create Composites'!$B58&lt;&gt;"")*P57</f>
        <v>0</v>
      </c>
      <c r="Q158">
        <f>('Create Composites'!$B58&lt;&gt;"")*Q57</f>
        <v>0</v>
      </c>
      <c r="R158">
        <f>('Create Composites'!$B58&lt;&gt;"")*R57</f>
        <v>1</v>
      </c>
      <c r="S158">
        <f>('Create Composites'!$B58&lt;&gt;"")*S57</f>
        <v>1</v>
      </c>
      <c r="T158">
        <f>('Create Composites'!$B58&lt;&gt;"")*T57</f>
        <v>0</v>
      </c>
      <c r="U158">
        <f>('Create Composites'!$B58&lt;&gt;"")*U57</f>
        <v>0</v>
      </c>
    </row>
    <row r="159" spans="1:21" x14ac:dyDescent="0.15">
      <c r="A159" t="str">
        <f t="shared" si="0"/>
        <v>WRAT5 Reading Composite</v>
      </c>
      <c r="B159">
        <f>('Create Composites'!$B59&lt;&gt;"")*B58</f>
        <v>0</v>
      </c>
      <c r="C159">
        <f>('Create Composites'!$B59&lt;&gt;"")*C58</f>
        <v>0</v>
      </c>
      <c r="D159">
        <f>('Create Composites'!$B59&lt;&gt;"")*D58</f>
        <v>0</v>
      </c>
      <c r="E159">
        <f>('Create Composites'!$B59&lt;&gt;"")*E58</f>
        <v>0</v>
      </c>
      <c r="F159">
        <f>('Create Composites'!$B59&lt;&gt;"")*F58</f>
        <v>0</v>
      </c>
      <c r="G159">
        <f>('Create Composites'!$B59&lt;&gt;"")*G58</f>
        <v>0</v>
      </c>
      <c r="H159">
        <f>('Create Composites'!$B59&lt;&gt;"")*H58</f>
        <v>0</v>
      </c>
      <c r="I159">
        <f>('Create Composites'!$B59&lt;&gt;"")*I58</f>
        <v>0</v>
      </c>
      <c r="J159">
        <f>('Create Composites'!$B59&lt;&gt;"")*J58</f>
        <v>0</v>
      </c>
      <c r="K159">
        <f>('Create Composites'!$B59&lt;&gt;"")*K58</f>
        <v>0</v>
      </c>
      <c r="L159">
        <f>('Create Composites'!$B59&lt;&gt;"")*L58</f>
        <v>0</v>
      </c>
      <c r="M159">
        <f>('Create Composites'!$B59&lt;&gt;"")*M58</f>
        <v>0</v>
      </c>
      <c r="N159">
        <f>('Create Composites'!$B59&lt;&gt;"")*N58</f>
        <v>0</v>
      </c>
      <c r="O159">
        <f>('Create Composites'!$B59&lt;&gt;"")*O58</f>
        <v>0</v>
      </c>
      <c r="P159">
        <f>('Create Composites'!$B59&lt;&gt;"")*P58</f>
        <v>0</v>
      </c>
      <c r="Q159">
        <f>('Create Composites'!$B59&lt;&gt;"")*Q58</f>
        <v>0</v>
      </c>
      <c r="R159">
        <f>('Create Composites'!$B59&lt;&gt;"")*R58</f>
        <v>1</v>
      </c>
      <c r="S159">
        <f>('Create Composites'!$B59&lt;&gt;"")*S58</f>
        <v>1</v>
      </c>
      <c r="T159">
        <f>('Create Composites'!$B59&lt;&gt;"")*T58</f>
        <v>0</v>
      </c>
      <c r="U159">
        <f>('Create Composites'!$B59&lt;&gt;"")*U58</f>
        <v>0</v>
      </c>
    </row>
    <row r="160" spans="1:21" x14ac:dyDescent="0.15">
      <c r="A160" t="str">
        <f t="shared" si="0"/>
        <v>DKEFS CWI Color Naming</v>
      </c>
      <c r="B160">
        <f>('Create Composites'!$B60&lt;&gt;"")*B59</f>
        <v>0</v>
      </c>
      <c r="C160">
        <f>('Create Composites'!$B60&lt;&gt;"")*C59</f>
        <v>0</v>
      </c>
      <c r="D160">
        <f>('Create Composites'!$B60&lt;&gt;"")*D59</f>
        <v>0</v>
      </c>
      <c r="E160">
        <f>('Create Composites'!$B60&lt;&gt;"")*E59</f>
        <v>1</v>
      </c>
      <c r="F160">
        <f>('Create Composites'!$B60&lt;&gt;"")*F59</f>
        <v>0</v>
      </c>
      <c r="G160">
        <f>('Create Composites'!$B60&lt;&gt;"")*G59</f>
        <v>0</v>
      </c>
      <c r="H160">
        <f>('Create Composites'!$B60&lt;&gt;"")*H59</f>
        <v>0</v>
      </c>
      <c r="I160">
        <f>('Create Composites'!$B60&lt;&gt;"")*I59</f>
        <v>0</v>
      </c>
      <c r="J160">
        <f>('Create Composites'!$B60&lt;&gt;"")*J59</f>
        <v>0</v>
      </c>
      <c r="K160">
        <f>('Create Composites'!$B60&lt;&gt;"")*K59</f>
        <v>0</v>
      </c>
      <c r="L160">
        <f>('Create Composites'!$B60&lt;&gt;"")*L59</f>
        <v>1</v>
      </c>
      <c r="M160">
        <f>('Create Composites'!$B60&lt;&gt;"")*M59</f>
        <v>0</v>
      </c>
      <c r="N160">
        <f>('Create Composites'!$B60&lt;&gt;"")*N59</f>
        <v>0</v>
      </c>
      <c r="O160">
        <f>('Create Composites'!$B60&lt;&gt;"")*O59</f>
        <v>0</v>
      </c>
      <c r="P160">
        <f>('Create Composites'!$B60&lt;&gt;"")*P59</f>
        <v>0</v>
      </c>
      <c r="Q160">
        <f>('Create Composites'!$B60&lt;&gt;"")*Q59</f>
        <v>0</v>
      </c>
      <c r="R160">
        <f>('Create Composites'!$B60&lt;&gt;"")*R59</f>
        <v>1</v>
      </c>
      <c r="S160">
        <f>('Create Composites'!$B60&lt;&gt;"")*S59</f>
        <v>0</v>
      </c>
      <c r="T160">
        <f>('Create Composites'!$B60&lt;&gt;"")*T59</f>
        <v>0</v>
      </c>
      <c r="U160">
        <f>('Create Composites'!$B60&lt;&gt;"")*U59</f>
        <v>0</v>
      </c>
    </row>
    <row r="161" spans="1:21" x14ac:dyDescent="0.15">
      <c r="A161" t="str">
        <f t="shared" si="0"/>
        <v>DKEFS CWI Word Reading</v>
      </c>
      <c r="B161">
        <f>('Create Composites'!$B61&lt;&gt;"")*B60</f>
        <v>0</v>
      </c>
      <c r="C161">
        <f>('Create Composites'!$B61&lt;&gt;"")*C60</f>
        <v>0</v>
      </c>
      <c r="D161">
        <f>('Create Composites'!$B61&lt;&gt;"")*D60</f>
        <v>0</v>
      </c>
      <c r="E161">
        <f>('Create Composites'!$B61&lt;&gt;"")*E60</f>
        <v>1</v>
      </c>
      <c r="F161">
        <f>('Create Composites'!$B61&lt;&gt;"")*F60</f>
        <v>0</v>
      </c>
      <c r="G161">
        <f>('Create Composites'!$B61&lt;&gt;"")*G60</f>
        <v>0</v>
      </c>
      <c r="H161">
        <f>('Create Composites'!$B61&lt;&gt;"")*H60</f>
        <v>0</v>
      </c>
      <c r="I161">
        <f>('Create Composites'!$B61&lt;&gt;"")*I60</f>
        <v>0</v>
      </c>
      <c r="J161">
        <f>('Create Composites'!$B61&lt;&gt;"")*J60</f>
        <v>0</v>
      </c>
      <c r="K161">
        <f>('Create Composites'!$B61&lt;&gt;"")*K60</f>
        <v>0</v>
      </c>
      <c r="L161">
        <f>('Create Composites'!$B61&lt;&gt;"")*L60</f>
        <v>1</v>
      </c>
      <c r="M161">
        <f>('Create Composites'!$B61&lt;&gt;"")*M60</f>
        <v>0</v>
      </c>
      <c r="N161">
        <f>('Create Composites'!$B61&lt;&gt;"")*N60</f>
        <v>0</v>
      </c>
      <c r="O161">
        <f>('Create Composites'!$B61&lt;&gt;"")*O60</f>
        <v>0</v>
      </c>
      <c r="P161">
        <f>('Create Composites'!$B61&lt;&gt;"")*P60</f>
        <v>0</v>
      </c>
      <c r="Q161">
        <f>('Create Composites'!$B61&lt;&gt;"")*Q60</f>
        <v>0</v>
      </c>
      <c r="R161">
        <f>('Create Composites'!$B61&lt;&gt;"")*R60</f>
        <v>1</v>
      </c>
      <c r="S161">
        <f>('Create Composites'!$B61&lt;&gt;"")*S60</f>
        <v>0</v>
      </c>
      <c r="T161">
        <f>('Create Composites'!$B61&lt;&gt;"")*T60</f>
        <v>0</v>
      </c>
      <c r="U161">
        <f>('Create Composites'!$B61&lt;&gt;"")*U60</f>
        <v>0</v>
      </c>
    </row>
    <row r="162" spans="1:21" x14ac:dyDescent="0.15">
      <c r="A162" t="str">
        <f t="shared" si="0"/>
        <v>DKEFS CWI Inhibition</v>
      </c>
      <c r="B162">
        <f>('Create Composites'!$B62&lt;&gt;"")*B61</f>
        <v>0</v>
      </c>
      <c r="C162">
        <f>('Create Composites'!$B62&lt;&gt;"")*C61</f>
        <v>0</v>
      </c>
      <c r="D162">
        <f>('Create Composites'!$B62&lt;&gt;"")*D61</f>
        <v>0</v>
      </c>
      <c r="E162">
        <f>('Create Composites'!$B62&lt;&gt;"")*E61</f>
        <v>0</v>
      </c>
      <c r="F162">
        <f>('Create Composites'!$B62&lt;&gt;"")*F61</f>
        <v>0</v>
      </c>
      <c r="G162">
        <f>('Create Composites'!$B62&lt;&gt;"")*G61</f>
        <v>1</v>
      </c>
      <c r="H162">
        <f>('Create Composites'!$B62&lt;&gt;"")*H61</f>
        <v>0</v>
      </c>
      <c r="I162">
        <f>('Create Composites'!$B62&lt;&gt;"")*I61</f>
        <v>0</v>
      </c>
      <c r="J162">
        <f>('Create Composites'!$B62&lt;&gt;"")*J61</f>
        <v>0</v>
      </c>
      <c r="K162">
        <f>('Create Composites'!$B62&lt;&gt;"")*K61</f>
        <v>0</v>
      </c>
      <c r="L162">
        <f>('Create Composites'!$B62&lt;&gt;"")*L61</f>
        <v>0</v>
      </c>
      <c r="M162">
        <f>('Create Composites'!$B62&lt;&gt;"")*M61</f>
        <v>1</v>
      </c>
      <c r="N162">
        <f>('Create Composites'!$B62&lt;&gt;"")*N61</f>
        <v>0</v>
      </c>
      <c r="O162">
        <f>('Create Composites'!$B62&lt;&gt;"")*O61</f>
        <v>0</v>
      </c>
      <c r="P162">
        <f>('Create Composites'!$B62&lt;&gt;"")*P61</f>
        <v>1</v>
      </c>
      <c r="Q162">
        <f>('Create Composites'!$B62&lt;&gt;"")*Q61</f>
        <v>0</v>
      </c>
      <c r="R162">
        <f>('Create Composites'!$B62&lt;&gt;"")*R61</f>
        <v>1</v>
      </c>
      <c r="S162">
        <f>('Create Composites'!$B62&lt;&gt;"")*S61</f>
        <v>0</v>
      </c>
      <c r="T162">
        <f>('Create Composites'!$B62&lt;&gt;"")*T61</f>
        <v>0</v>
      </c>
      <c r="U162">
        <f>('Create Composites'!$B62&lt;&gt;"")*U61</f>
        <v>0</v>
      </c>
    </row>
    <row r="163" spans="1:21" x14ac:dyDescent="0.15">
      <c r="A163" t="str">
        <f t="shared" si="0"/>
        <v>DKEFS CWI Switching</v>
      </c>
      <c r="B163">
        <f>('Create Composites'!$B63&lt;&gt;"")*B62</f>
        <v>0</v>
      </c>
      <c r="C163">
        <f>('Create Composites'!$B63&lt;&gt;"")*C62</f>
        <v>0</v>
      </c>
      <c r="D163">
        <f>('Create Composites'!$B63&lt;&gt;"")*D62</f>
        <v>0</v>
      </c>
      <c r="E163">
        <f>('Create Composites'!$B63&lt;&gt;"")*E62</f>
        <v>0</v>
      </c>
      <c r="F163">
        <f>('Create Composites'!$B63&lt;&gt;"")*F62</f>
        <v>0</v>
      </c>
      <c r="G163">
        <f>('Create Composites'!$B63&lt;&gt;"")*G62</f>
        <v>1</v>
      </c>
      <c r="H163">
        <f>('Create Composites'!$B63&lt;&gt;"")*H62</f>
        <v>0</v>
      </c>
      <c r="I163">
        <f>('Create Composites'!$B63&lt;&gt;"")*I62</f>
        <v>0</v>
      </c>
      <c r="J163">
        <f>('Create Composites'!$B63&lt;&gt;"")*J62</f>
        <v>0</v>
      </c>
      <c r="K163">
        <f>('Create Composites'!$B63&lt;&gt;"")*K62</f>
        <v>0</v>
      </c>
      <c r="L163">
        <f>('Create Composites'!$B63&lt;&gt;"")*L62</f>
        <v>0</v>
      </c>
      <c r="M163">
        <f>('Create Composites'!$B63&lt;&gt;"")*M62</f>
        <v>1</v>
      </c>
      <c r="N163">
        <f>('Create Composites'!$B63&lt;&gt;"")*N62</f>
        <v>0</v>
      </c>
      <c r="O163">
        <f>('Create Composites'!$B63&lt;&gt;"")*O62</f>
        <v>0</v>
      </c>
      <c r="P163">
        <f>('Create Composites'!$B63&lt;&gt;"")*P62</f>
        <v>1</v>
      </c>
      <c r="Q163">
        <f>('Create Composites'!$B63&lt;&gt;"")*Q62</f>
        <v>0</v>
      </c>
      <c r="R163">
        <f>('Create Composites'!$B63&lt;&gt;"")*R62</f>
        <v>1</v>
      </c>
      <c r="S163">
        <f>('Create Composites'!$B63&lt;&gt;"")*S62</f>
        <v>0</v>
      </c>
      <c r="T163">
        <f>('Create Composites'!$B63&lt;&gt;"")*T62</f>
        <v>0</v>
      </c>
      <c r="U163">
        <f>('Create Composites'!$B63&lt;&gt;"")*U62</f>
        <v>0</v>
      </c>
    </row>
    <row r="164" spans="1:21" x14ac:dyDescent="0.15">
      <c r="A164" t="str">
        <f t="shared" si="0"/>
        <v>Unstructured Task (Total)</v>
      </c>
      <c r="B164">
        <f>('Create Composites'!$B64&lt;&gt;"")*B63</f>
        <v>0</v>
      </c>
      <c r="C164">
        <f>('Create Composites'!$B64&lt;&gt;"")*C63</f>
        <v>0</v>
      </c>
      <c r="D164">
        <f>('Create Composites'!$B64&lt;&gt;"")*D63</f>
        <v>0</v>
      </c>
      <c r="E164">
        <f>('Create Composites'!$B64&lt;&gt;"")*E63</f>
        <v>0</v>
      </c>
      <c r="F164">
        <f>('Create Composites'!$B64&lt;&gt;"")*F63</f>
        <v>0</v>
      </c>
      <c r="G164">
        <f>('Create Composites'!$B64&lt;&gt;"")*G63</f>
        <v>0</v>
      </c>
      <c r="H164">
        <f>('Create Composites'!$B64&lt;&gt;"")*H63</f>
        <v>0</v>
      </c>
      <c r="I164">
        <f>('Create Composites'!$B64&lt;&gt;"")*I63</f>
        <v>0</v>
      </c>
      <c r="J164">
        <f>('Create Composites'!$B64&lt;&gt;"")*J63</f>
        <v>0</v>
      </c>
      <c r="K164">
        <f>('Create Composites'!$B64&lt;&gt;"")*K63</f>
        <v>0</v>
      </c>
      <c r="L164">
        <f>('Create Composites'!$B64&lt;&gt;"")*L63</f>
        <v>0</v>
      </c>
      <c r="M164">
        <f>('Create Composites'!$B64&lt;&gt;"")*M63</f>
        <v>0</v>
      </c>
      <c r="N164">
        <f>('Create Composites'!$B64&lt;&gt;"")*N63</f>
        <v>0</v>
      </c>
      <c r="O164">
        <f>('Create Composites'!$B64&lt;&gt;"")*O63</f>
        <v>0</v>
      </c>
      <c r="P164">
        <f>('Create Composites'!$B64&lt;&gt;"")*P63</f>
        <v>0</v>
      </c>
      <c r="Q164">
        <f>('Create Composites'!$B64&lt;&gt;"")*Q63</f>
        <v>0</v>
      </c>
      <c r="R164">
        <f>('Create Composites'!$B64&lt;&gt;"")*R63</f>
        <v>0</v>
      </c>
      <c r="S164">
        <f>('Create Composites'!$B64&lt;&gt;"")*S63</f>
        <v>0</v>
      </c>
      <c r="T164">
        <f>('Create Composites'!$B64&lt;&gt;"")*T63</f>
        <v>0</v>
      </c>
      <c r="U164">
        <f>('Create Composites'!$B64&lt;&gt;"")*U63</f>
        <v>0</v>
      </c>
    </row>
    <row r="165" spans="1:21" x14ac:dyDescent="0.15">
      <c r="A165" t="str">
        <f t="shared" si="0"/>
        <v>Unstructured Task (HVC)</v>
      </c>
      <c r="B165">
        <f>('Create Composites'!$B65&lt;&gt;"")*B64</f>
        <v>0</v>
      </c>
      <c r="C165">
        <f>('Create Composites'!$B65&lt;&gt;"")*C64</f>
        <v>0</v>
      </c>
      <c r="D165">
        <f>('Create Composites'!$B65&lt;&gt;"")*D64</f>
        <v>0</v>
      </c>
      <c r="E165">
        <f>('Create Composites'!$B65&lt;&gt;"")*E64</f>
        <v>0</v>
      </c>
      <c r="F165">
        <f>('Create Composites'!$B65&lt;&gt;"")*F64</f>
        <v>0</v>
      </c>
      <c r="G165">
        <f>('Create Composites'!$B65&lt;&gt;"")*G64</f>
        <v>0</v>
      </c>
      <c r="H165">
        <f>('Create Composites'!$B65&lt;&gt;"")*H64</f>
        <v>0</v>
      </c>
      <c r="I165">
        <f>('Create Composites'!$B65&lt;&gt;"")*I64</f>
        <v>0</v>
      </c>
      <c r="J165">
        <f>('Create Composites'!$B65&lt;&gt;"")*J64</f>
        <v>0</v>
      </c>
      <c r="K165">
        <f>('Create Composites'!$B65&lt;&gt;"")*K64</f>
        <v>0</v>
      </c>
      <c r="L165">
        <f>('Create Composites'!$B65&lt;&gt;"")*L64</f>
        <v>0</v>
      </c>
      <c r="M165">
        <f>('Create Composites'!$B65&lt;&gt;"")*M64</f>
        <v>0</v>
      </c>
      <c r="N165">
        <f>('Create Composites'!$B65&lt;&gt;"")*N64</f>
        <v>0</v>
      </c>
      <c r="O165">
        <f>('Create Composites'!$B65&lt;&gt;"")*O64</f>
        <v>0</v>
      </c>
      <c r="P165">
        <f>('Create Composites'!$B65&lt;&gt;"")*P64</f>
        <v>0</v>
      </c>
      <c r="Q165">
        <f>('Create Composites'!$B65&lt;&gt;"")*Q64</f>
        <v>0</v>
      </c>
      <c r="R165">
        <f>('Create Composites'!$B65&lt;&gt;"")*R64</f>
        <v>0</v>
      </c>
      <c r="S165">
        <f>('Create Composites'!$B65&lt;&gt;"")*S64</f>
        <v>0</v>
      </c>
      <c r="T165">
        <f>('Create Composites'!$B65&lt;&gt;"")*T64</f>
        <v>0</v>
      </c>
      <c r="U165">
        <f>('Create Composites'!$B65&lt;&gt;"")*U64</f>
        <v>0</v>
      </c>
    </row>
    <row r="166" spans="1:21" x14ac:dyDescent="0.15">
      <c r="A166" t="str">
        <f t="shared" si="0"/>
        <v>WASI-2 Similarities</v>
      </c>
      <c r="B166">
        <f>('Create Composites'!$B66&lt;&gt;"")*B65</f>
        <v>0</v>
      </c>
      <c r="C166">
        <f>('Create Composites'!$B66&lt;&gt;"")*C65</f>
        <v>0</v>
      </c>
      <c r="D166">
        <f>('Create Composites'!$B66&lt;&gt;"")*D65</f>
        <v>0</v>
      </c>
      <c r="E166">
        <f>('Create Composites'!$B66&lt;&gt;"")*E65</f>
        <v>0</v>
      </c>
      <c r="F166">
        <f>('Create Composites'!$B66&lt;&gt;"")*F65</f>
        <v>0</v>
      </c>
      <c r="G166">
        <f>('Create Composites'!$B66&lt;&gt;"")*G65</f>
        <v>0</v>
      </c>
      <c r="H166">
        <f>('Create Composites'!$B66&lt;&gt;"")*H65</f>
        <v>0</v>
      </c>
      <c r="I166">
        <f>('Create Composites'!$B66&lt;&gt;"")*I65</f>
        <v>0</v>
      </c>
      <c r="J166">
        <f>('Create Composites'!$B66&lt;&gt;"")*J65</f>
        <v>0</v>
      </c>
      <c r="K166">
        <f>('Create Composites'!$B66&lt;&gt;"")*K65</f>
        <v>0</v>
      </c>
      <c r="L166">
        <f>('Create Composites'!$B66&lt;&gt;"")*L65</f>
        <v>0</v>
      </c>
      <c r="M166">
        <f>('Create Composites'!$B66&lt;&gt;"")*M65</f>
        <v>0</v>
      </c>
      <c r="N166">
        <f>('Create Composites'!$B66&lt;&gt;"")*N65</f>
        <v>0</v>
      </c>
      <c r="O166">
        <f>('Create Composites'!$B66&lt;&gt;"")*O65</f>
        <v>0</v>
      </c>
      <c r="P166">
        <f>('Create Composites'!$B66&lt;&gt;"")*P65</f>
        <v>0</v>
      </c>
      <c r="Q166">
        <f>('Create Composites'!$B66&lt;&gt;"")*Q65</f>
        <v>0</v>
      </c>
      <c r="R166">
        <f>('Create Composites'!$B66&lt;&gt;"")*R65</f>
        <v>0</v>
      </c>
      <c r="S166">
        <f>('Create Composites'!$B66&lt;&gt;"")*S65</f>
        <v>0</v>
      </c>
      <c r="T166">
        <f>('Create Composites'!$B66&lt;&gt;"")*T65</f>
        <v>0</v>
      </c>
      <c r="U166">
        <f>('Create Composites'!$B66&lt;&gt;"")*U65</f>
        <v>0</v>
      </c>
    </row>
    <row r="167" spans="1:21" x14ac:dyDescent="0.15">
      <c r="A167" t="str">
        <f t="shared" si="0"/>
        <v>WASI-2 Vocabulary</v>
      </c>
      <c r="B167">
        <f>('Create Composites'!$B67&lt;&gt;"")*B66</f>
        <v>0</v>
      </c>
      <c r="C167">
        <f>('Create Composites'!$B67&lt;&gt;"")*C66</f>
        <v>0</v>
      </c>
      <c r="D167">
        <f>('Create Composites'!$B67&lt;&gt;"")*D66</f>
        <v>0</v>
      </c>
      <c r="E167">
        <f>('Create Composites'!$B67&lt;&gt;"")*E66</f>
        <v>0</v>
      </c>
      <c r="F167">
        <f>('Create Composites'!$B67&lt;&gt;"")*F66</f>
        <v>0</v>
      </c>
      <c r="G167">
        <f>('Create Composites'!$B67&lt;&gt;"")*G66</f>
        <v>0</v>
      </c>
      <c r="H167">
        <f>('Create Composites'!$B67&lt;&gt;"")*H66</f>
        <v>0</v>
      </c>
      <c r="I167">
        <f>('Create Composites'!$B67&lt;&gt;"")*I66</f>
        <v>0</v>
      </c>
      <c r="J167">
        <f>('Create Composites'!$B67&lt;&gt;"")*J66</f>
        <v>0</v>
      </c>
      <c r="K167">
        <f>('Create Composites'!$B67&lt;&gt;"")*K66</f>
        <v>0</v>
      </c>
      <c r="L167">
        <f>('Create Composites'!$B67&lt;&gt;"")*L66</f>
        <v>0</v>
      </c>
      <c r="M167">
        <f>('Create Composites'!$B67&lt;&gt;"")*M66</f>
        <v>0</v>
      </c>
      <c r="N167">
        <f>('Create Composites'!$B67&lt;&gt;"")*N66</f>
        <v>0</v>
      </c>
      <c r="O167">
        <f>('Create Composites'!$B67&lt;&gt;"")*O66</f>
        <v>0</v>
      </c>
      <c r="P167">
        <f>('Create Composites'!$B67&lt;&gt;"")*P66</f>
        <v>0</v>
      </c>
      <c r="Q167">
        <f>('Create Composites'!$B67&lt;&gt;"")*Q66</f>
        <v>0</v>
      </c>
      <c r="R167">
        <f>('Create Composites'!$B67&lt;&gt;"")*R66</f>
        <v>0</v>
      </c>
      <c r="S167">
        <f>('Create Composites'!$B67&lt;&gt;"")*S66</f>
        <v>0</v>
      </c>
      <c r="T167">
        <f>('Create Composites'!$B67&lt;&gt;"")*T66</f>
        <v>0</v>
      </c>
      <c r="U167">
        <f>('Create Composites'!$B67&lt;&gt;"")*U66</f>
        <v>0</v>
      </c>
    </row>
    <row r="168" spans="1:21" x14ac:dyDescent="0.15">
      <c r="A168" t="str">
        <f t="shared" si="0"/>
        <v>WASI-2 Matrix Reasoning</v>
      </c>
      <c r="B168">
        <f>('Create Composites'!$B68&lt;&gt;"")*B67</f>
        <v>0</v>
      </c>
      <c r="C168">
        <f>('Create Composites'!$B68&lt;&gt;"")*C67</f>
        <v>0</v>
      </c>
      <c r="D168">
        <f>('Create Composites'!$B68&lt;&gt;"")*D67</f>
        <v>0</v>
      </c>
      <c r="E168">
        <f>('Create Composites'!$B68&lt;&gt;"")*E67</f>
        <v>0</v>
      </c>
      <c r="F168">
        <f>('Create Composites'!$B68&lt;&gt;"")*F67</f>
        <v>0</v>
      </c>
      <c r="G168">
        <f>('Create Composites'!$B68&lt;&gt;"")*G67</f>
        <v>0</v>
      </c>
      <c r="H168">
        <f>('Create Composites'!$B68&lt;&gt;"")*H67</f>
        <v>0</v>
      </c>
      <c r="I168">
        <f>('Create Composites'!$B68&lt;&gt;"")*I67</f>
        <v>0</v>
      </c>
      <c r="J168">
        <f>('Create Composites'!$B68&lt;&gt;"")*J67</f>
        <v>0</v>
      </c>
      <c r="K168">
        <f>('Create Composites'!$B68&lt;&gt;"")*K67</f>
        <v>0</v>
      </c>
      <c r="L168">
        <f>('Create Composites'!$B68&lt;&gt;"")*L67</f>
        <v>0</v>
      </c>
      <c r="M168">
        <f>('Create Composites'!$B68&lt;&gt;"")*M67</f>
        <v>0</v>
      </c>
      <c r="N168">
        <f>('Create Composites'!$B68&lt;&gt;"")*N67</f>
        <v>0</v>
      </c>
      <c r="O168">
        <f>('Create Composites'!$B68&lt;&gt;"")*O67</f>
        <v>0</v>
      </c>
      <c r="P168">
        <f>('Create Composites'!$B68&lt;&gt;"")*P67</f>
        <v>0</v>
      </c>
      <c r="Q168">
        <f>('Create Composites'!$B68&lt;&gt;"")*Q67</f>
        <v>0</v>
      </c>
      <c r="R168">
        <f>('Create Composites'!$B68&lt;&gt;"")*R67</f>
        <v>0</v>
      </c>
      <c r="S168">
        <f>('Create Composites'!$B68&lt;&gt;"")*S67</f>
        <v>0</v>
      </c>
      <c r="T168">
        <f>('Create Composites'!$B68&lt;&gt;"")*T67</f>
        <v>0</v>
      </c>
      <c r="U168">
        <f>('Create Composites'!$B68&lt;&gt;"")*U67</f>
        <v>0</v>
      </c>
    </row>
    <row r="169" spans="1:21" x14ac:dyDescent="0.15">
      <c r="A169" t="str">
        <f t="shared" ref="A169:A232" si="1">A68</f>
        <v>WASI-2 Block Design</v>
      </c>
      <c r="B169">
        <f>('Create Composites'!$B69&lt;&gt;"")*B68</f>
        <v>0</v>
      </c>
      <c r="C169">
        <f>('Create Composites'!$B69&lt;&gt;"")*C68</f>
        <v>0</v>
      </c>
      <c r="D169">
        <f>('Create Composites'!$B69&lt;&gt;"")*D68</f>
        <v>0</v>
      </c>
      <c r="E169">
        <f>('Create Composites'!$B69&lt;&gt;"")*E68</f>
        <v>0</v>
      </c>
      <c r="F169">
        <f>('Create Composites'!$B69&lt;&gt;"")*F68</f>
        <v>0</v>
      </c>
      <c r="G169">
        <f>('Create Composites'!$B69&lt;&gt;"")*G68</f>
        <v>0</v>
      </c>
      <c r="H169">
        <f>('Create Composites'!$B69&lt;&gt;"")*H68</f>
        <v>0</v>
      </c>
      <c r="I169">
        <f>('Create Composites'!$B69&lt;&gt;"")*I68</f>
        <v>0</v>
      </c>
      <c r="J169">
        <f>('Create Composites'!$B69&lt;&gt;"")*J68</f>
        <v>0</v>
      </c>
      <c r="K169">
        <f>('Create Composites'!$B69&lt;&gt;"")*K68</f>
        <v>0</v>
      </c>
      <c r="L169">
        <f>('Create Composites'!$B69&lt;&gt;"")*L68</f>
        <v>0</v>
      </c>
      <c r="M169">
        <f>('Create Composites'!$B69&lt;&gt;"")*M68</f>
        <v>0</v>
      </c>
      <c r="N169">
        <f>('Create Composites'!$B69&lt;&gt;"")*N68</f>
        <v>0</v>
      </c>
      <c r="O169">
        <f>('Create Composites'!$B69&lt;&gt;"")*O68</f>
        <v>0</v>
      </c>
      <c r="P169">
        <f>('Create Composites'!$B69&lt;&gt;"")*P68</f>
        <v>0</v>
      </c>
      <c r="Q169">
        <f>('Create Composites'!$B69&lt;&gt;"")*Q68</f>
        <v>0</v>
      </c>
      <c r="R169">
        <f>('Create Composites'!$B69&lt;&gt;"")*R68</f>
        <v>0</v>
      </c>
      <c r="S169">
        <f>('Create Composites'!$B69&lt;&gt;"")*S68</f>
        <v>0</v>
      </c>
      <c r="T169">
        <f>('Create Composites'!$B69&lt;&gt;"")*T68</f>
        <v>0</v>
      </c>
      <c r="U169">
        <f>('Create Composites'!$B69&lt;&gt;"")*U68</f>
        <v>0</v>
      </c>
    </row>
    <row r="170" spans="1:21" x14ac:dyDescent="0.15">
      <c r="A170" t="str">
        <f t="shared" si="1"/>
        <v>WISC-V Digit Span</v>
      </c>
      <c r="B170">
        <f>('Create Composites'!$B70&lt;&gt;"")*B69</f>
        <v>0</v>
      </c>
      <c r="C170">
        <f>('Create Composites'!$B70&lt;&gt;"")*C69</f>
        <v>0</v>
      </c>
      <c r="D170">
        <f>('Create Composites'!$B70&lt;&gt;"")*D69</f>
        <v>0</v>
      </c>
      <c r="E170">
        <f>('Create Composites'!$B70&lt;&gt;"")*E69</f>
        <v>0</v>
      </c>
      <c r="F170">
        <f>('Create Composites'!$B70&lt;&gt;"")*F69</f>
        <v>0</v>
      </c>
      <c r="G170">
        <f>('Create Composites'!$B70&lt;&gt;"")*G69</f>
        <v>0</v>
      </c>
      <c r="H170">
        <f>('Create Composites'!$B70&lt;&gt;"")*H69</f>
        <v>0</v>
      </c>
      <c r="I170">
        <f>('Create Composites'!$B70&lt;&gt;"")*I69</f>
        <v>0</v>
      </c>
      <c r="J170">
        <f>('Create Composites'!$B70&lt;&gt;"")*J69</f>
        <v>0</v>
      </c>
      <c r="K170">
        <f>('Create Composites'!$B70&lt;&gt;"")*K69</f>
        <v>0</v>
      </c>
      <c r="L170">
        <f>('Create Composites'!$B70&lt;&gt;"")*L69</f>
        <v>0</v>
      </c>
      <c r="M170">
        <f>('Create Composites'!$B70&lt;&gt;"")*M69</f>
        <v>0</v>
      </c>
      <c r="N170">
        <f>('Create Composites'!$B70&lt;&gt;"")*N69</f>
        <v>0</v>
      </c>
      <c r="O170">
        <f>('Create Composites'!$B70&lt;&gt;"")*O69</f>
        <v>0</v>
      </c>
      <c r="P170">
        <f>('Create Composites'!$B70&lt;&gt;"")*P69</f>
        <v>0</v>
      </c>
      <c r="Q170">
        <f>('Create Composites'!$B70&lt;&gt;"")*Q69</f>
        <v>0</v>
      </c>
      <c r="R170">
        <f>('Create Composites'!$B70&lt;&gt;"")*R69</f>
        <v>0</v>
      </c>
      <c r="S170">
        <f>('Create Composites'!$B70&lt;&gt;"")*S69</f>
        <v>0</v>
      </c>
      <c r="T170">
        <f>('Create Composites'!$B70&lt;&gt;"")*T69</f>
        <v>0</v>
      </c>
      <c r="U170">
        <f>('Create Composites'!$B70&lt;&gt;"")*U69</f>
        <v>0</v>
      </c>
    </row>
    <row r="171" spans="1:21" x14ac:dyDescent="0.15">
      <c r="A171" t="str">
        <f t="shared" si="1"/>
        <v>WISC-V Picture Span</v>
      </c>
      <c r="B171">
        <f>('Create Composites'!$B71&lt;&gt;"")*B70</f>
        <v>0</v>
      </c>
      <c r="C171">
        <f>('Create Composites'!$B71&lt;&gt;"")*C70</f>
        <v>0</v>
      </c>
      <c r="D171">
        <f>('Create Composites'!$B71&lt;&gt;"")*D70</f>
        <v>0</v>
      </c>
      <c r="E171">
        <f>('Create Composites'!$B71&lt;&gt;"")*E70</f>
        <v>0</v>
      </c>
      <c r="F171">
        <f>('Create Composites'!$B71&lt;&gt;"")*F70</f>
        <v>0</v>
      </c>
      <c r="G171">
        <f>('Create Composites'!$B71&lt;&gt;"")*G70</f>
        <v>0</v>
      </c>
      <c r="H171">
        <f>('Create Composites'!$B71&lt;&gt;"")*H70</f>
        <v>0</v>
      </c>
      <c r="I171">
        <f>('Create Composites'!$B71&lt;&gt;"")*I70</f>
        <v>0</v>
      </c>
      <c r="J171">
        <f>('Create Composites'!$B71&lt;&gt;"")*J70</f>
        <v>0</v>
      </c>
      <c r="K171">
        <f>('Create Composites'!$B71&lt;&gt;"")*K70</f>
        <v>0</v>
      </c>
      <c r="L171">
        <f>('Create Composites'!$B71&lt;&gt;"")*L70</f>
        <v>0</v>
      </c>
      <c r="M171">
        <f>('Create Composites'!$B71&lt;&gt;"")*M70</f>
        <v>0</v>
      </c>
      <c r="N171">
        <f>('Create Composites'!$B71&lt;&gt;"")*N70</f>
        <v>0</v>
      </c>
      <c r="O171">
        <f>('Create Composites'!$B71&lt;&gt;"")*O70</f>
        <v>0</v>
      </c>
      <c r="P171">
        <f>('Create Composites'!$B71&lt;&gt;"")*P70</f>
        <v>0</v>
      </c>
      <c r="Q171">
        <f>('Create Composites'!$B71&lt;&gt;"")*Q70</f>
        <v>0</v>
      </c>
      <c r="R171">
        <f>('Create Composites'!$B71&lt;&gt;"")*R70</f>
        <v>0</v>
      </c>
      <c r="S171">
        <f>('Create Composites'!$B71&lt;&gt;"")*S70</f>
        <v>0</v>
      </c>
      <c r="T171">
        <f>('Create Composites'!$B71&lt;&gt;"")*T70</f>
        <v>0</v>
      </c>
      <c r="U171">
        <f>('Create Composites'!$B71&lt;&gt;"")*U70</f>
        <v>0</v>
      </c>
    </row>
    <row r="172" spans="1:21" x14ac:dyDescent="0.15">
      <c r="A172" t="str">
        <f t="shared" si="1"/>
        <v>WISC-V Coding</v>
      </c>
      <c r="B172">
        <f>('Create Composites'!$B72&lt;&gt;"")*B71</f>
        <v>0</v>
      </c>
      <c r="C172">
        <f>('Create Composites'!$B72&lt;&gt;"")*C71</f>
        <v>0</v>
      </c>
      <c r="D172">
        <f>('Create Composites'!$B72&lt;&gt;"")*D71</f>
        <v>0</v>
      </c>
      <c r="E172">
        <f>('Create Composites'!$B72&lt;&gt;"")*E71</f>
        <v>0</v>
      </c>
      <c r="F172">
        <f>('Create Composites'!$B72&lt;&gt;"")*F71</f>
        <v>0</v>
      </c>
      <c r="G172">
        <f>('Create Composites'!$B72&lt;&gt;"")*G71</f>
        <v>0</v>
      </c>
      <c r="H172">
        <f>('Create Composites'!$B72&lt;&gt;"")*H71</f>
        <v>0</v>
      </c>
      <c r="I172">
        <f>('Create Composites'!$B72&lt;&gt;"")*I71</f>
        <v>0</v>
      </c>
      <c r="J172">
        <f>('Create Composites'!$B72&lt;&gt;"")*J71</f>
        <v>0</v>
      </c>
      <c r="K172">
        <f>('Create Composites'!$B72&lt;&gt;"")*K71</f>
        <v>0</v>
      </c>
      <c r="L172">
        <f>('Create Composites'!$B72&lt;&gt;"")*L71</f>
        <v>0</v>
      </c>
      <c r="M172">
        <f>('Create Composites'!$B72&lt;&gt;"")*M71</f>
        <v>0</v>
      </c>
      <c r="N172">
        <f>('Create Composites'!$B72&lt;&gt;"")*N71</f>
        <v>0</v>
      </c>
      <c r="O172">
        <f>('Create Composites'!$B72&lt;&gt;"")*O71</f>
        <v>0</v>
      </c>
      <c r="P172">
        <f>('Create Composites'!$B72&lt;&gt;"")*P71</f>
        <v>0</v>
      </c>
      <c r="Q172">
        <f>('Create Composites'!$B72&lt;&gt;"")*Q71</f>
        <v>0</v>
      </c>
      <c r="R172">
        <f>('Create Composites'!$B72&lt;&gt;"")*R71</f>
        <v>0</v>
      </c>
      <c r="S172">
        <f>('Create Composites'!$B72&lt;&gt;"")*S71</f>
        <v>0</v>
      </c>
      <c r="T172">
        <f>('Create Composites'!$B72&lt;&gt;"")*T71</f>
        <v>0</v>
      </c>
      <c r="U172">
        <f>('Create Composites'!$B72&lt;&gt;"")*U71</f>
        <v>0</v>
      </c>
    </row>
    <row r="173" spans="1:21" x14ac:dyDescent="0.15">
      <c r="A173" t="str">
        <f t="shared" si="1"/>
        <v>WISC-V Symbol Search</v>
      </c>
      <c r="B173">
        <f>('Create Composites'!$B73&lt;&gt;"")*B72</f>
        <v>0</v>
      </c>
      <c r="C173">
        <f>('Create Composites'!$B73&lt;&gt;"")*C72</f>
        <v>0</v>
      </c>
      <c r="D173">
        <f>('Create Composites'!$B73&lt;&gt;"")*D72</f>
        <v>0</v>
      </c>
      <c r="E173">
        <f>('Create Composites'!$B73&lt;&gt;"")*E72</f>
        <v>0</v>
      </c>
      <c r="F173">
        <f>('Create Composites'!$B73&lt;&gt;"")*F72</f>
        <v>0</v>
      </c>
      <c r="G173">
        <f>('Create Composites'!$B73&lt;&gt;"")*G72</f>
        <v>0</v>
      </c>
      <c r="H173">
        <f>('Create Composites'!$B73&lt;&gt;"")*H72</f>
        <v>0</v>
      </c>
      <c r="I173">
        <f>('Create Composites'!$B73&lt;&gt;"")*I72</f>
        <v>0</v>
      </c>
      <c r="J173">
        <f>('Create Composites'!$B73&lt;&gt;"")*J72</f>
        <v>0</v>
      </c>
      <c r="K173">
        <f>('Create Composites'!$B73&lt;&gt;"")*K72</f>
        <v>0</v>
      </c>
      <c r="L173">
        <f>('Create Composites'!$B73&lt;&gt;"")*L72</f>
        <v>0</v>
      </c>
      <c r="M173">
        <f>('Create Composites'!$B73&lt;&gt;"")*M72</f>
        <v>0</v>
      </c>
      <c r="N173">
        <f>('Create Composites'!$B73&lt;&gt;"")*N72</f>
        <v>0</v>
      </c>
      <c r="O173">
        <f>('Create Composites'!$B73&lt;&gt;"")*O72</f>
        <v>0</v>
      </c>
      <c r="P173">
        <f>('Create Composites'!$B73&lt;&gt;"")*P72</f>
        <v>0</v>
      </c>
      <c r="Q173">
        <f>('Create Composites'!$B73&lt;&gt;"")*Q72</f>
        <v>0</v>
      </c>
      <c r="R173">
        <f>('Create Composites'!$B73&lt;&gt;"")*R72</f>
        <v>0</v>
      </c>
      <c r="S173">
        <f>('Create Composites'!$B73&lt;&gt;"")*S72</f>
        <v>0</v>
      </c>
      <c r="T173">
        <f>('Create Composites'!$B73&lt;&gt;"")*T72</f>
        <v>0</v>
      </c>
      <c r="U173">
        <f>('Create Composites'!$B73&lt;&gt;"")*U72</f>
        <v>0</v>
      </c>
    </row>
    <row r="174" spans="1:21" x14ac:dyDescent="0.15">
      <c r="A174" t="str">
        <f t="shared" si="1"/>
        <v>LWR</v>
      </c>
      <c r="B174">
        <f>('Create Composites'!$B74&lt;&gt;"")*B73</f>
        <v>0</v>
      </c>
      <c r="C174">
        <f>('Create Composites'!$B74&lt;&gt;"")*C73</f>
        <v>0</v>
      </c>
      <c r="D174">
        <f>('Create Composites'!$B74&lt;&gt;"")*D73</f>
        <v>0</v>
      </c>
      <c r="E174">
        <f>('Create Composites'!$B74&lt;&gt;"")*E73</f>
        <v>0</v>
      </c>
      <c r="F174">
        <f>('Create Composites'!$B74&lt;&gt;"")*F73</f>
        <v>0</v>
      </c>
      <c r="G174">
        <f>('Create Composites'!$B74&lt;&gt;"")*G73</f>
        <v>0</v>
      </c>
      <c r="H174">
        <f>('Create Composites'!$B74&lt;&gt;"")*H73</f>
        <v>0</v>
      </c>
      <c r="I174">
        <f>('Create Composites'!$B74&lt;&gt;"")*I73</f>
        <v>0</v>
      </c>
      <c r="J174">
        <f>('Create Composites'!$B74&lt;&gt;"")*J73</f>
        <v>0</v>
      </c>
      <c r="K174">
        <f>('Create Composites'!$B74&lt;&gt;"")*K73</f>
        <v>0</v>
      </c>
      <c r="L174">
        <f>('Create Composites'!$B74&lt;&gt;"")*L73</f>
        <v>0</v>
      </c>
      <c r="M174">
        <f>('Create Composites'!$B74&lt;&gt;"")*M73</f>
        <v>0</v>
      </c>
      <c r="N174">
        <f>('Create Composites'!$B74&lt;&gt;"")*N73</f>
        <v>0</v>
      </c>
      <c r="O174">
        <f>('Create Composites'!$B74&lt;&gt;"")*O73</f>
        <v>0</v>
      </c>
      <c r="P174">
        <f>('Create Composites'!$B74&lt;&gt;"")*P73</f>
        <v>0</v>
      </c>
      <c r="Q174">
        <f>('Create Composites'!$B74&lt;&gt;"")*Q73</f>
        <v>0</v>
      </c>
      <c r="R174">
        <f>('Create Composites'!$B74&lt;&gt;"")*R73</f>
        <v>0</v>
      </c>
      <c r="S174">
        <f>('Create Composites'!$B74&lt;&gt;"")*S73</f>
        <v>0</v>
      </c>
      <c r="T174">
        <f>('Create Composites'!$B74&lt;&gt;"")*T73</f>
        <v>0</v>
      </c>
      <c r="U174">
        <f>('Create Composites'!$B74&lt;&gt;"")*U73</f>
        <v>0</v>
      </c>
    </row>
    <row r="175" spans="1:21" x14ac:dyDescent="0.15">
      <c r="A175" t="str">
        <f t="shared" si="1"/>
        <v>RC</v>
      </c>
      <c r="B175">
        <f>('Create Composites'!$B75&lt;&gt;"")*B74</f>
        <v>0</v>
      </c>
      <c r="C175">
        <f>('Create Composites'!$B75&lt;&gt;"")*C74</f>
        <v>0</v>
      </c>
      <c r="D175">
        <f>('Create Composites'!$B75&lt;&gt;"")*D74</f>
        <v>0</v>
      </c>
      <c r="E175">
        <f>('Create Composites'!$B75&lt;&gt;"")*E74</f>
        <v>0</v>
      </c>
      <c r="F175">
        <f>('Create Composites'!$B75&lt;&gt;"")*F74</f>
        <v>0</v>
      </c>
      <c r="G175">
        <f>('Create Composites'!$B75&lt;&gt;"")*G74</f>
        <v>0</v>
      </c>
      <c r="H175">
        <f>('Create Composites'!$B75&lt;&gt;"")*H74</f>
        <v>0</v>
      </c>
      <c r="I175">
        <f>('Create Composites'!$B75&lt;&gt;"")*I74</f>
        <v>0</v>
      </c>
      <c r="J175">
        <f>('Create Composites'!$B75&lt;&gt;"")*J74</f>
        <v>0</v>
      </c>
      <c r="K175">
        <f>('Create Composites'!$B75&lt;&gt;"")*K74</f>
        <v>0</v>
      </c>
      <c r="L175">
        <f>('Create Composites'!$B75&lt;&gt;"")*L74</f>
        <v>0</v>
      </c>
      <c r="M175">
        <f>('Create Composites'!$B75&lt;&gt;"")*M74</f>
        <v>0</v>
      </c>
      <c r="N175">
        <f>('Create Composites'!$B75&lt;&gt;"")*N74</f>
        <v>0</v>
      </c>
      <c r="O175">
        <f>('Create Composites'!$B75&lt;&gt;"")*O74</f>
        <v>0</v>
      </c>
      <c r="P175">
        <f>('Create Composites'!$B75&lt;&gt;"")*P74</f>
        <v>0</v>
      </c>
      <c r="Q175">
        <f>('Create Composites'!$B75&lt;&gt;"")*Q74</f>
        <v>0</v>
      </c>
      <c r="R175">
        <f>('Create Composites'!$B75&lt;&gt;"")*R74</f>
        <v>0</v>
      </c>
      <c r="S175">
        <f>('Create Composites'!$B75&lt;&gt;"")*S74</f>
        <v>0</v>
      </c>
      <c r="T175">
        <f>('Create Composites'!$B75&lt;&gt;"")*T74</f>
        <v>0</v>
      </c>
      <c r="U175">
        <f>('Create Composites'!$B75&lt;&gt;"")*U74</f>
        <v>0</v>
      </c>
    </row>
    <row r="176" spans="1:21" x14ac:dyDescent="0.15">
      <c r="A176" t="str">
        <f t="shared" si="1"/>
        <v>NWD</v>
      </c>
      <c r="B176">
        <f>('Create Composites'!$B76&lt;&gt;"")*B75</f>
        <v>0</v>
      </c>
      <c r="C176">
        <f>('Create Composites'!$B76&lt;&gt;"")*C75</f>
        <v>0</v>
      </c>
      <c r="D176">
        <f>('Create Composites'!$B76&lt;&gt;"")*D75</f>
        <v>0</v>
      </c>
      <c r="E176">
        <f>('Create Composites'!$B76&lt;&gt;"")*E75</f>
        <v>0</v>
      </c>
      <c r="F176">
        <f>('Create Composites'!$B76&lt;&gt;"")*F75</f>
        <v>0</v>
      </c>
      <c r="G176">
        <f>('Create Composites'!$B76&lt;&gt;"")*G75</f>
        <v>0</v>
      </c>
      <c r="H176">
        <f>('Create Composites'!$B76&lt;&gt;"")*H75</f>
        <v>0</v>
      </c>
      <c r="I176">
        <f>('Create Composites'!$B76&lt;&gt;"")*I75</f>
        <v>0</v>
      </c>
      <c r="J176">
        <f>('Create Composites'!$B76&lt;&gt;"")*J75</f>
        <v>0</v>
      </c>
      <c r="K176">
        <f>('Create Composites'!$B76&lt;&gt;"")*K75</f>
        <v>0</v>
      </c>
      <c r="L176">
        <f>('Create Composites'!$B76&lt;&gt;"")*L75</f>
        <v>0</v>
      </c>
      <c r="M176">
        <f>('Create Composites'!$B76&lt;&gt;"")*M75</f>
        <v>0</v>
      </c>
      <c r="N176">
        <f>('Create Composites'!$B76&lt;&gt;"")*N75</f>
        <v>0</v>
      </c>
      <c r="O176">
        <f>('Create Composites'!$B76&lt;&gt;"")*O75</f>
        <v>0</v>
      </c>
      <c r="P176">
        <f>('Create Composites'!$B76&lt;&gt;"")*P75</f>
        <v>0</v>
      </c>
      <c r="Q176">
        <f>('Create Composites'!$B76&lt;&gt;"")*Q75</f>
        <v>0</v>
      </c>
      <c r="R176">
        <f>('Create Composites'!$B76&lt;&gt;"")*R75</f>
        <v>0</v>
      </c>
      <c r="S176">
        <f>('Create Composites'!$B76&lt;&gt;"")*S75</f>
        <v>0</v>
      </c>
      <c r="T176">
        <f>('Create Composites'!$B76&lt;&gt;"")*T75</f>
        <v>0</v>
      </c>
      <c r="U176">
        <f>('Create Composites'!$B76&lt;&gt;"")*U75</f>
        <v>0</v>
      </c>
    </row>
    <row r="177" spans="1:21" x14ac:dyDescent="0.15">
      <c r="A177" t="str">
        <f t="shared" si="1"/>
        <v>PP</v>
      </c>
      <c r="B177">
        <f>('Create Composites'!$B77&lt;&gt;"")*B76</f>
        <v>0</v>
      </c>
      <c r="C177">
        <f>('Create Composites'!$B77&lt;&gt;"")*C76</f>
        <v>0</v>
      </c>
      <c r="D177">
        <f>('Create Composites'!$B77&lt;&gt;"")*D76</f>
        <v>0</v>
      </c>
      <c r="E177">
        <f>('Create Composites'!$B77&lt;&gt;"")*E76</f>
        <v>0</v>
      </c>
      <c r="F177">
        <f>('Create Composites'!$B77&lt;&gt;"")*F76</f>
        <v>0</v>
      </c>
      <c r="G177">
        <f>('Create Composites'!$B77&lt;&gt;"")*G76</f>
        <v>0</v>
      </c>
      <c r="H177">
        <f>('Create Composites'!$B77&lt;&gt;"")*H76</f>
        <v>0</v>
      </c>
      <c r="I177">
        <f>('Create Composites'!$B77&lt;&gt;"")*I76</f>
        <v>0</v>
      </c>
      <c r="J177">
        <f>('Create Composites'!$B77&lt;&gt;"")*J76</f>
        <v>0</v>
      </c>
      <c r="K177">
        <f>('Create Composites'!$B77&lt;&gt;"")*K76</f>
        <v>0</v>
      </c>
      <c r="L177">
        <f>('Create Composites'!$B77&lt;&gt;"")*L76</f>
        <v>0</v>
      </c>
      <c r="M177">
        <f>('Create Composites'!$B77&lt;&gt;"")*M76</f>
        <v>0</v>
      </c>
      <c r="N177">
        <f>('Create Composites'!$B77&lt;&gt;"")*N76</f>
        <v>0</v>
      </c>
      <c r="O177">
        <f>('Create Composites'!$B77&lt;&gt;"")*O76</f>
        <v>0</v>
      </c>
      <c r="P177">
        <f>('Create Composites'!$B77&lt;&gt;"")*P76</f>
        <v>0</v>
      </c>
      <c r="Q177">
        <f>('Create Composites'!$B77&lt;&gt;"")*Q76</f>
        <v>0</v>
      </c>
      <c r="R177">
        <f>('Create Composites'!$B77&lt;&gt;"")*R76</f>
        <v>0</v>
      </c>
      <c r="S177">
        <f>('Create Composites'!$B77&lt;&gt;"")*S76</f>
        <v>0</v>
      </c>
      <c r="T177">
        <f>('Create Composites'!$B77&lt;&gt;"")*T76</f>
        <v>0</v>
      </c>
      <c r="U177">
        <f>('Create Composites'!$B77&lt;&gt;"")*U76</f>
        <v>0</v>
      </c>
    </row>
    <row r="178" spans="1:21" x14ac:dyDescent="0.15">
      <c r="A178" t="str">
        <f t="shared" si="1"/>
        <v>WRF</v>
      </c>
      <c r="B178">
        <f>('Create Composites'!$B78&lt;&gt;"")*B77</f>
        <v>0</v>
      </c>
      <c r="C178">
        <f>('Create Composites'!$B78&lt;&gt;"")*C77</f>
        <v>0</v>
      </c>
      <c r="D178">
        <f>('Create Composites'!$B78&lt;&gt;"")*D77</f>
        <v>0</v>
      </c>
      <c r="E178">
        <f>('Create Composites'!$B78&lt;&gt;"")*E77</f>
        <v>0</v>
      </c>
      <c r="F178">
        <f>('Create Composites'!$B78&lt;&gt;"")*F77</f>
        <v>0</v>
      </c>
      <c r="G178">
        <f>('Create Composites'!$B78&lt;&gt;"")*G77</f>
        <v>0</v>
      </c>
      <c r="H178">
        <f>('Create Composites'!$B78&lt;&gt;"")*H77</f>
        <v>0</v>
      </c>
      <c r="I178">
        <f>('Create Composites'!$B78&lt;&gt;"")*I77</f>
        <v>0</v>
      </c>
      <c r="J178">
        <f>('Create Composites'!$B78&lt;&gt;"")*J77</f>
        <v>0</v>
      </c>
      <c r="K178">
        <f>('Create Composites'!$B78&lt;&gt;"")*K77</f>
        <v>0</v>
      </c>
      <c r="L178">
        <f>('Create Composites'!$B78&lt;&gt;"")*L77</f>
        <v>0</v>
      </c>
      <c r="M178">
        <f>('Create Composites'!$B78&lt;&gt;"")*M77</f>
        <v>0</v>
      </c>
      <c r="N178">
        <f>('Create Composites'!$B78&lt;&gt;"")*N77</f>
        <v>0</v>
      </c>
      <c r="O178">
        <f>('Create Composites'!$B78&lt;&gt;"")*O77</f>
        <v>0</v>
      </c>
      <c r="P178">
        <f>('Create Composites'!$B78&lt;&gt;"")*P77</f>
        <v>0</v>
      </c>
      <c r="Q178">
        <f>('Create Composites'!$B78&lt;&gt;"")*Q77</f>
        <v>0</v>
      </c>
      <c r="R178">
        <f>('Create Composites'!$B78&lt;&gt;"")*R77</f>
        <v>0</v>
      </c>
      <c r="S178">
        <f>('Create Composites'!$B78&lt;&gt;"")*S77</f>
        <v>0</v>
      </c>
      <c r="T178">
        <f>('Create Composites'!$B78&lt;&gt;"")*T77</f>
        <v>0</v>
      </c>
      <c r="U178">
        <f>('Create Composites'!$B78&lt;&gt;"")*U77</f>
        <v>0</v>
      </c>
    </row>
    <row r="179" spans="1:21" x14ac:dyDescent="0.15">
      <c r="A179" t="str">
        <f t="shared" si="1"/>
        <v>DF</v>
      </c>
      <c r="B179">
        <f>('Create Composites'!$B79&lt;&gt;"")*B78</f>
        <v>0</v>
      </c>
      <c r="C179">
        <f>('Create Composites'!$B79&lt;&gt;"")*C78</f>
        <v>0</v>
      </c>
      <c r="D179">
        <f>('Create Composites'!$B79&lt;&gt;"")*D78</f>
        <v>0</v>
      </c>
      <c r="E179">
        <f>('Create Composites'!$B79&lt;&gt;"")*E78</f>
        <v>0</v>
      </c>
      <c r="F179">
        <f>('Create Composites'!$B79&lt;&gt;"")*F78</f>
        <v>0</v>
      </c>
      <c r="G179">
        <f>('Create Composites'!$B79&lt;&gt;"")*G78</f>
        <v>0</v>
      </c>
      <c r="H179">
        <f>('Create Composites'!$B79&lt;&gt;"")*H78</f>
        <v>0</v>
      </c>
      <c r="I179">
        <f>('Create Composites'!$B79&lt;&gt;"")*I78</f>
        <v>0</v>
      </c>
      <c r="J179">
        <f>('Create Composites'!$B79&lt;&gt;"")*J78</f>
        <v>0</v>
      </c>
      <c r="K179">
        <f>('Create Composites'!$B79&lt;&gt;"")*K78</f>
        <v>0</v>
      </c>
      <c r="L179">
        <f>('Create Composites'!$B79&lt;&gt;"")*L78</f>
        <v>0</v>
      </c>
      <c r="M179">
        <f>('Create Composites'!$B79&lt;&gt;"")*M78</f>
        <v>0</v>
      </c>
      <c r="N179">
        <f>('Create Composites'!$B79&lt;&gt;"")*N78</f>
        <v>0</v>
      </c>
      <c r="O179">
        <f>('Create Composites'!$B79&lt;&gt;"")*O78</f>
        <v>0</v>
      </c>
      <c r="P179">
        <f>('Create Composites'!$B79&lt;&gt;"")*P78</f>
        <v>0</v>
      </c>
      <c r="Q179">
        <f>('Create Composites'!$B79&lt;&gt;"")*Q78</f>
        <v>0</v>
      </c>
      <c r="R179">
        <f>('Create Composites'!$B79&lt;&gt;"")*R78</f>
        <v>0</v>
      </c>
      <c r="S179">
        <f>('Create Composites'!$B79&lt;&gt;"")*S78</f>
        <v>0</v>
      </c>
      <c r="T179">
        <f>('Create Composites'!$B79&lt;&gt;"")*T78</f>
        <v>0</v>
      </c>
      <c r="U179">
        <f>('Create Composites'!$B79&lt;&gt;"")*U78</f>
        <v>0</v>
      </c>
    </row>
    <row r="180" spans="1:21" x14ac:dyDescent="0.15">
      <c r="A180" t="str">
        <f t="shared" si="1"/>
        <v>SRF</v>
      </c>
      <c r="B180">
        <f>('Create Composites'!$B80&lt;&gt;"")*B79</f>
        <v>0</v>
      </c>
      <c r="C180">
        <f>('Create Composites'!$B80&lt;&gt;"")*C79</f>
        <v>0</v>
      </c>
      <c r="D180">
        <f>('Create Composites'!$B80&lt;&gt;"")*D79</f>
        <v>0</v>
      </c>
      <c r="E180">
        <f>('Create Composites'!$B80&lt;&gt;"")*E79</f>
        <v>0</v>
      </c>
      <c r="F180">
        <f>('Create Composites'!$B80&lt;&gt;"")*F79</f>
        <v>0</v>
      </c>
      <c r="G180">
        <f>('Create Composites'!$B80&lt;&gt;"")*G79</f>
        <v>0</v>
      </c>
      <c r="H180">
        <f>('Create Composites'!$B80&lt;&gt;"")*H79</f>
        <v>0</v>
      </c>
      <c r="I180">
        <f>('Create Composites'!$B80&lt;&gt;"")*I79</f>
        <v>0</v>
      </c>
      <c r="J180">
        <f>('Create Composites'!$B80&lt;&gt;"")*J79</f>
        <v>0</v>
      </c>
      <c r="K180">
        <f>('Create Composites'!$B80&lt;&gt;"")*K79</f>
        <v>0</v>
      </c>
      <c r="L180">
        <f>('Create Composites'!$B80&lt;&gt;"")*L79</f>
        <v>0</v>
      </c>
      <c r="M180">
        <f>('Create Composites'!$B80&lt;&gt;"")*M79</f>
        <v>0</v>
      </c>
      <c r="N180">
        <f>('Create Composites'!$B80&lt;&gt;"")*N79</f>
        <v>0</v>
      </c>
      <c r="O180">
        <f>('Create Composites'!$B80&lt;&gt;"")*O79</f>
        <v>0</v>
      </c>
      <c r="P180">
        <f>('Create Composites'!$B80&lt;&gt;"")*P79</f>
        <v>0</v>
      </c>
      <c r="Q180">
        <f>('Create Composites'!$B80&lt;&gt;"")*Q79</f>
        <v>0</v>
      </c>
      <c r="R180">
        <f>('Create Composites'!$B80&lt;&gt;"")*R79</f>
        <v>0</v>
      </c>
      <c r="S180">
        <f>('Create Composites'!$B80&lt;&gt;"")*S79</f>
        <v>0</v>
      </c>
      <c r="T180">
        <f>('Create Composites'!$B80&lt;&gt;"")*T79</f>
        <v>0</v>
      </c>
      <c r="U180">
        <f>('Create Composites'!$B80&lt;&gt;"")*U79</f>
        <v>0</v>
      </c>
    </row>
    <row r="181" spans="1:21" x14ac:dyDescent="0.15">
      <c r="A181" t="str">
        <f t="shared" si="1"/>
        <v>RV</v>
      </c>
      <c r="B181">
        <f>('Create Composites'!$B81&lt;&gt;"")*B80</f>
        <v>0</v>
      </c>
      <c r="C181">
        <f>('Create Composites'!$B81&lt;&gt;"")*C80</f>
        <v>0</v>
      </c>
      <c r="D181">
        <f>('Create Composites'!$B81&lt;&gt;"")*D80</f>
        <v>0</v>
      </c>
      <c r="E181">
        <f>('Create Composites'!$B81&lt;&gt;"")*E80</f>
        <v>0</v>
      </c>
      <c r="F181">
        <f>('Create Composites'!$B81&lt;&gt;"")*F80</f>
        <v>0</v>
      </c>
      <c r="G181">
        <f>('Create Composites'!$B81&lt;&gt;"")*G80</f>
        <v>0</v>
      </c>
      <c r="H181">
        <f>('Create Composites'!$B81&lt;&gt;"")*H80</f>
        <v>0</v>
      </c>
      <c r="I181">
        <f>('Create Composites'!$B81&lt;&gt;"")*I80</f>
        <v>0</v>
      </c>
      <c r="J181">
        <f>('Create Composites'!$B81&lt;&gt;"")*J80</f>
        <v>0</v>
      </c>
      <c r="K181">
        <f>('Create Composites'!$B81&lt;&gt;"")*K80</f>
        <v>0</v>
      </c>
      <c r="L181">
        <f>('Create Composites'!$B81&lt;&gt;"")*L80</f>
        <v>0</v>
      </c>
      <c r="M181">
        <f>('Create Composites'!$B81&lt;&gt;"")*M80</f>
        <v>0</v>
      </c>
      <c r="N181">
        <f>('Create Composites'!$B81&lt;&gt;"")*N80</f>
        <v>0</v>
      </c>
      <c r="O181">
        <f>('Create Composites'!$B81&lt;&gt;"")*O80</f>
        <v>0</v>
      </c>
      <c r="P181">
        <f>('Create Composites'!$B81&lt;&gt;"")*P80</f>
        <v>0</v>
      </c>
      <c r="Q181">
        <f>('Create Composites'!$B81&lt;&gt;"")*Q80</f>
        <v>0</v>
      </c>
      <c r="R181">
        <f>('Create Composites'!$B81&lt;&gt;"")*R80</f>
        <v>0</v>
      </c>
      <c r="S181">
        <f>('Create Composites'!$B81&lt;&gt;"")*S80</f>
        <v>0</v>
      </c>
      <c r="T181">
        <f>('Create Composites'!$B81&lt;&gt;"")*T80</f>
        <v>0</v>
      </c>
      <c r="U181">
        <f>('Create Composites'!$B81&lt;&gt;"")*U80</f>
        <v>0</v>
      </c>
    </row>
    <row r="182" spans="1:21" x14ac:dyDescent="0.15">
      <c r="A182" t="str">
        <f t="shared" si="1"/>
        <v>MCA</v>
      </c>
      <c r="B182">
        <f>('Create Composites'!$B82&lt;&gt;"")*B81</f>
        <v>0</v>
      </c>
      <c r="C182">
        <f>('Create Composites'!$B82&lt;&gt;"")*C81</f>
        <v>0</v>
      </c>
      <c r="D182">
        <f>('Create Composites'!$B82&lt;&gt;"")*D81</f>
        <v>0</v>
      </c>
      <c r="E182">
        <f>('Create Composites'!$B82&lt;&gt;"")*E81</f>
        <v>0</v>
      </c>
      <c r="F182">
        <f>('Create Composites'!$B82&lt;&gt;"")*F81</f>
        <v>0</v>
      </c>
      <c r="G182">
        <f>('Create Composites'!$B82&lt;&gt;"")*G81</f>
        <v>0</v>
      </c>
      <c r="H182">
        <f>('Create Composites'!$B82&lt;&gt;"")*H81</f>
        <v>0</v>
      </c>
      <c r="I182">
        <f>('Create Composites'!$B82&lt;&gt;"")*I81</f>
        <v>0</v>
      </c>
      <c r="J182">
        <f>('Create Composites'!$B82&lt;&gt;"")*J81</f>
        <v>0</v>
      </c>
      <c r="K182">
        <f>('Create Composites'!$B82&lt;&gt;"")*K81</f>
        <v>0</v>
      </c>
      <c r="L182">
        <f>('Create Composites'!$B82&lt;&gt;"")*L81</f>
        <v>0</v>
      </c>
      <c r="M182">
        <f>('Create Composites'!$B82&lt;&gt;"")*M81</f>
        <v>0</v>
      </c>
      <c r="N182">
        <f>('Create Composites'!$B82&lt;&gt;"")*N81</f>
        <v>0</v>
      </c>
      <c r="O182">
        <f>('Create Composites'!$B82&lt;&gt;"")*O81</f>
        <v>0</v>
      </c>
      <c r="P182">
        <f>('Create Composites'!$B82&lt;&gt;"")*P81</f>
        <v>0</v>
      </c>
      <c r="Q182">
        <f>('Create Composites'!$B82&lt;&gt;"")*Q81</f>
        <v>0</v>
      </c>
      <c r="R182">
        <f>('Create Composites'!$B82&lt;&gt;"")*R81</f>
        <v>0</v>
      </c>
      <c r="S182">
        <f>('Create Composites'!$B82&lt;&gt;"")*S81</f>
        <v>0</v>
      </c>
      <c r="T182">
        <f>('Create Composites'!$B82&lt;&gt;"")*T81</f>
        <v>0</v>
      </c>
      <c r="U182">
        <f>('Create Composites'!$B82&lt;&gt;"")*U81</f>
        <v>0</v>
      </c>
    </row>
    <row r="183" spans="1:21" x14ac:dyDescent="0.15">
      <c r="A183" t="str">
        <f t="shared" si="1"/>
        <v>MC</v>
      </c>
      <c r="B183">
        <f>('Create Composites'!$B83&lt;&gt;"")*B82</f>
        <v>0</v>
      </c>
      <c r="C183">
        <f>('Create Composites'!$B83&lt;&gt;"")*C82</f>
        <v>0</v>
      </c>
      <c r="D183">
        <f>('Create Composites'!$B83&lt;&gt;"")*D82</f>
        <v>0</v>
      </c>
      <c r="E183">
        <f>('Create Composites'!$B83&lt;&gt;"")*E82</f>
        <v>0</v>
      </c>
      <c r="F183">
        <f>('Create Composites'!$B83&lt;&gt;"")*F82</f>
        <v>0</v>
      </c>
      <c r="G183">
        <f>('Create Composites'!$B83&lt;&gt;"")*G82</f>
        <v>0</v>
      </c>
      <c r="H183">
        <f>('Create Composites'!$B83&lt;&gt;"")*H82</f>
        <v>0</v>
      </c>
      <c r="I183">
        <f>('Create Composites'!$B83&lt;&gt;"")*I82</f>
        <v>0</v>
      </c>
      <c r="J183">
        <f>('Create Composites'!$B83&lt;&gt;"")*J82</f>
        <v>0</v>
      </c>
      <c r="K183">
        <f>('Create Composites'!$B83&lt;&gt;"")*K82</f>
        <v>0</v>
      </c>
      <c r="L183">
        <f>('Create Composites'!$B83&lt;&gt;"")*L82</f>
        <v>0</v>
      </c>
      <c r="M183">
        <f>('Create Composites'!$B83&lt;&gt;"")*M82</f>
        <v>0</v>
      </c>
      <c r="N183">
        <f>('Create Composites'!$B83&lt;&gt;"")*N82</f>
        <v>0</v>
      </c>
      <c r="O183">
        <f>('Create Composites'!$B83&lt;&gt;"")*O82</f>
        <v>0</v>
      </c>
      <c r="P183">
        <f>('Create Composites'!$B83&lt;&gt;"")*P82</f>
        <v>0</v>
      </c>
      <c r="Q183">
        <f>('Create Composites'!$B83&lt;&gt;"")*Q82</f>
        <v>0</v>
      </c>
      <c r="R183">
        <f>('Create Composites'!$B83&lt;&gt;"")*R82</f>
        <v>0</v>
      </c>
      <c r="S183">
        <f>('Create Composites'!$B83&lt;&gt;"")*S82</f>
        <v>0</v>
      </c>
      <c r="T183">
        <f>('Create Composites'!$B83&lt;&gt;"")*T82</f>
        <v>0</v>
      </c>
      <c r="U183">
        <f>('Create Composites'!$B83&lt;&gt;"")*U82</f>
        <v>0</v>
      </c>
    </row>
    <row r="184" spans="1:21" x14ac:dyDescent="0.15">
      <c r="A184" t="str">
        <f t="shared" si="1"/>
        <v>MF</v>
      </c>
      <c r="B184">
        <f>('Create Composites'!$B84&lt;&gt;"")*B83</f>
        <v>0</v>
      </c>
      <c r="C184">
        <f>('Create Composites'!$B84&lt;&gt;"")*C83</f>
        <v>0</v>
      </c>
      <c r="D184">
        <f>('Create Composites'!$B84&lt;&gt;"")*D83</f>
        <v>0</v>
      </c>
      <c r="E184">
        <f>('Create Composites'!$B84&lt;&gt;"")*E83</f>
        <v>0</v>
      </c>
      <c r="F184">
        <f>('Create Composites'!$B84&lt;&gt;"")*F83</f>
        <v>0</v>
      </c>
      <c r="G184">
        <f>('Create Composites'!$B84&lt;&gt;"")*G83</f>
        <v>0</v>
      </c>
      <c r="H184">
        <f>('Create Composites'!$B84&lt;&gt;"")*H83</f>
        <v>0</v>
      </c>
      <c r="I184">
        <f>('Create Composites'!$B84&lt;&gt;"")*I83</f>
        <v>0</v>
      </c>
      <c r="J184">
        <f>('Create Composites'!$B84&lt;&gt;"")*J83</f>
        <v>0</v>
      </c>
      <c r="K184">
        <f>('Create Composites'!$B84&lt;&gt;"")*K83</f>
        <v>0</v>
      </c>
      <c r="L184">
        <f>('Create Composites'!$B84&lt;&gt;"")*L83</f>
        <v>0</v>
      </c>
      <c r="M184">
        <f>('Create Composites'!$B84&lt;&gt;"")*M83</f>
        <v>0</v>
      </c>
      <c r="N184">
        <f>('Create Composites'!$B84&lt;&gt;"")*N83</f>
        <v>0</v>
      </c>
      <c r="O184">
        <f>('Create Composites'!$B84&lt;&gt;"")*O83</f>
        <v>0</v>
      </c>
      <c r="P184">
        <f>('Create Composites'!$B84&lt;&gt;"")*P83</f>
        <v>0</v>
      </c>
      <c r="Q184">
        <f>('Create Composites'!$B84&lt;&gt;"")*Q83</f>
        <v>0</v>
      </c>
      <c r="R184">
        <f>('Create Composites'!$B84&lt;&gt;"")*R83</f>
        <v>0</v>
      </c>
      <c r="S184">
        <f>('Create Composites'!$B84&lt;&gt;"")*S83</f>
        <v>0</v>
      </c>
      <c r="T184">
        <f>('Create Composites'!$B84&lt;&gt;"")*T83</f>
        <v>0</v>
      </c>
      <c r="U184">
        <f>('Create Composites'!$B84&lt;&gt;"")*U83</f>
        <v>0</v>
      </c>
    </row>
    <row r="185" spans="1:21" x14ac:dyDescent="0.15">
      <c r="A185" t="str">
        <f t="shared" si="1"/>
        <v>WE</v>
      </c>
      <c r="B185">
        <f>('Create Composites'!$B85&lt;&gt;"")*B84</f>
        <v>0</v>
      </c>
      <c r="C185">
        <f>('Create Composites'!$B85&lt;&gt;"")*C84</f>
        <v>0</v>
      </c>
      <c r="D185">
        <f>('Create Composites'!$B85&lt;&gt;"")*D84</f>
        <v>0</v>
      </c>
      <c r="E185">
        <f>('Create Composites'!$B85&lt;&gt;"")*E84</f>
        <v>0</v>
      </c>
      <c r="F185">
        <f>('Create Composites'!$B85&lt;&gt;"")*F84</f>
        <v>0</v>
      </c>
      <c r="G185">
        <f>('Create Composites'!$B85&lt;&gt;"")*G84</f>
        <v>0</v>
      </c>
      <c r="H185">
        <f>('Create Composites'!$B85&lt;&gt;"")*H84</f>
        <v>0</v>
      </c>
      <c r="I185">
        <f>('Create Composites'!$B85&lt;&gt;"")*I84</f>
        <v>0</v>
      </c>
      <c r="J185">
        <f>('Create Composites'!$B85&lt;&gt;"")*J84</f>
        <v>0</v>
      </c>
      <c r="K185">
        <f>('Create Composites'!$B85&lt;&gt;"")*K84</f>
        <v>0</v>
      </c>
      <c r="L185">
        <f>('Create Composites'!$B85&lt;&gt;"")*L84</f>
        <v>0</v>
      </c>
      <c r="M185">
        <f>('Create Composites'!$B85&lt;&gt;"")*M84</f>
        <v>0</v>
      </c>
      <c r="N185">
        <f>('Create Composites'!$B85&lt;&gt;"")*N84</f>
        <v>0</v>
      </c>
      <c r="O185">
        <f>('Create Composites'!$B85&lt;&gt;"")*O84</f>
        <v>0</v>
      </c>
      <c r="P185">
        <f>('Create Composites'!$B85&lt;&gt;"")*P84</f>
        <v>0</v>
      </c>
      <c r="Q185">
        <f>('Create Composites'!$B85&lt;&gt;"")*Q84</f>
        <v>0</v>
      </c>
      <c r="R185">
        <f>('Create Composites'!$B85&lt;&gt;"")*R84</f>
        <v>0</v>
      </c>
      <c r="S185">
        <f>('Create Composites'!$B85&lt;&gt;"")*S84</f>
        <v>0</v>
      </c>
      <c r="T185">
        <f>('Create Composites'!$B85&lt;&gt;"")*T84</f>
        <v>0</v>
      </c>
      <c r="U185">
        <f>('Create Composites'!$B85&lt;&gt;"")*U84</f>
        <v>0</v>
      </c>
    </row>
    <row r="186" spans="1:21" x14ac:dyDescent="0.15">
      <c r="A186" t="str">
        <f t="shared" si="1"/>
        <v>SP</v>
      </c>
      <c r="B186">
        <f>('Create Composites'!$B86&lt;&gt;"")*B85</f>
        <v>0</v>
      </c>
      <c r="C186">
        <f>('Create Composites'!$B86&lt;&gt;"")*C85</f>
        <v>0</v>
      </c>
      <c r="D186">
        <f>('Create Composites'!$B86&lt;&gt;"")*D85</f>
        <v>0</v>
      </c>
      <c r="E186">
        <f>('Create Composites'!$B86&lt;&gt;"")*E85</f>
        <v>0</v>
      </c>
      <c r="F186">
        <f>('Create Composites'!$B86&lt;&gt;"")*F85</f>
        <v>0</v>
      </c>
      <c r="G186">
        <f>('Create Composites'!$B86&lt;&gt;"")*G85</f>
        <v>0</v>
      </c>
      <c r="H186">
        <f>('Create Composites'!$B86&lt;&gt;"")*H85</f>
        <v>0</v>
      </c>
      <c r="I186">
        <f>('Create Composites'!$B86&lt;&gt;"")*I85</f>
        <v>0</v>
      </c>
      <c r="J186">
        <f>('Create Composites'!$B86&lt;&gt;"")*J85</f>
        <v>0</v>
      </c>
      <c r="K186">
        <f>('Create Composites'!$B86&lt;&gt;"")*K85</f>
        <v>0</v>
      </c>
      <c r="L186">
        <f>('Create Composites'!$B86&lt;&gt;"")*L85</f>
        <v>0</v>
      </c>
      <c r="M186">
        <f>('Create Composites'!$B86&lt;&gt;"")*M85</f>
        <v>0</v>
      </c>
      <c r="N186">
        <f>('Create Composites'!$B86&lt;&gt;"")*N85</f>
        <v>0</v>
      </c>
      <c r="O186">
        <f>('Create Composites'!$B86&lt;&gt;"")*O85</f>
        <v>0</v>
      </c>
      <c r="P186">
        <f>('Create Composites'!$B86&lt;&gt;"")*P85</f>
        <v>0</v>
      </c>
      <c r="Q186">
        <f>('Create Composites'!$B86&lt;&gt;"")*Q85</f>
        <v>0</v>
      </c>
      <c r="R186">
        <f>('Create Composites'!$B86&lt;&gt;"")*R85</f>
        <v>0</v>
      </c>
      <c r="S186">
        <f>('Create Composites'!$B86&lt;&gt;"")*S85</f>
        <v>0</v>
      </c>
      <c r="T186">
        <f>('Create Composites'!$B86&lt;&gt;"")*T85</f>
        <v>0</v>
      </c>
      <c r="U186">
        <f>('Create Composites'!$B86&lt;&gt;"")*U85</f>
        <v>0</v>
      </c>
    </row>
    <row r="187" spans="1:21" x14ac:dyDescent="0.15">
      <c r="A187" t="str">
        <f t="shared" si="1"/>
        <v>WF</v>
      </c>
      <c r="B187">
        <f>('Create Composites'!$B87&lt;&gt;"")*B86</f>
        <v>0</v>
      </c>
      <c r="C187">
        <f>('Create Composites'!$B87&lt;&gt;"")*C86</f>
        <v>0</v>
      </c>
      <c r="D187">
        <f>('Create Composites'!$B87&lt;&gt;"")*D86</f>
        <v>0</v>
      </c>
      <c r="E187">
        <f>('Create Composites'!$B87&lt;&gt;"")*E86</f>
        <v>0</v>
      </c>
      <c r="F187">
        <f>('Create Composites'!$B87&lt;&gt;"")*F86</f>
        <v>0</v>
      </c>
      <c r="G187">
        <f>('Create Composites'!$B87&lt;&gt;"")*G86</f>
        <v>0</v>
      </c>
      <c r="H187">
        <f>('Create Composites'!$B87&lt;&gt;"")*H86</f>
        <v>0</v>
      </c>
      <c r="I187">
        <f>('Create Composites'!$B87&lt;&gt;"")*I86</f>
        <v>0</v>
      </c>
      <c r="J187">
        <f>('Create Composites'!$B87&lt;&gt;"")*J86</f>
        <v>0</v>
      </c>
      <c r="K187">
        <f>('Create Composites'!$B87&lt;&gt;"")*K86</f>
        <v>0</v>
      </c>
      <c r="L187">
        <f>('Create Composites'!$B87&lt;&gt;"")*L86</f>
        <v>0</v>
      </c>
      <c r="M187">
        <f>('Create Composites'!$B87&lt;&gt;"")*M86</f>
        <v>0</v>
      </c>
      <c r="N187">
        <f>('Create Composites'!$B87&lt;&gt;"")*N86</f>
        <v>0</v>
      </c>
      <c r="O187">
        <f>('Create Composites'!$B87&lt;&gt;"")*O86</f>
        <v>0</v>
      </c>
      <c r="P187">
        <f>('Create Composites'!$B87&lt;&gt;"")*P86</f>
        <v>0</v>
      </c>
      <c r="Q187">
        <f>('Create Composites'!$B87&lt;&gt;"")*Q86</f>
        <v>0</v>
      </c>
      <c r="R187">
        <f>('Create Composites'!$B87&lt;&gt;"")*R86</f>
        <v>0</v>
      </c>
      <c r="S187">
        <f>('Create Composites'!$B87&lt;&gt;"")*S86</f>
        <v>0</v>
      </c>
      <c r="T187">
        <f>('Create Composites'!$B87&lt;&gt;"")*T86</f>
        <v>0</v>
      </c>
      <c r="U187">
        <f>('Create Composites'!$B87&lt;&gt;"")*U86</f>
        <v>0</v>
      </c>
    </row>
    <row r="188" spans="1:21" x14ac:dyDescent="0.15">
      <c r="A188" t="str">
        <f t="shared" si="1"/>
        <v>LC</v>
      </c>
      <c r="B188">
        <f>('Create Composites'!$B88&lt;&gt;"")*B87</f>
        <v>0</v>
      </c>
      <c r="C188">
        <f>('Create Composites'!$B88&lt;&gt;"")*C87</f>
        <v>0</v>
      </c>
      <c r="D188">
        <f>('Create Composites'!$B88&lt;&gt;"")*D87</f>
        <v>0</v>
      </c>
      <c r="E188">
        <f>('Create Composites'!$B88&lt;&gt;"")*E87</f>
        <v>0</v>
      </c>
      <c r="F188">
        <f>('Create Composites'!$B88&lt;&gt;"")*F87</f>
        <v>0</v>
      </c>
      <c r="G188">
        <f>('Create Composites'!$B88&lt;&gt;"")*G87</f>
        <v>0</v>
      </c>
      <c r="H188">
        <f>('Create Composites'!$B88&lt;&gt;"")*H87</f>
        <v>0</v>
      </c>
      <c r="I188">
        <f>('Create Composites'!$B88&lt;&gt;"")*I87</f>
        <v>0</v>
      </c>
      <c r="J188">
        <f>('Create Composites'!$B88&lt;&gt;"")*J87</f>
        <v>0</v>
      </c>
      <c r="K188">
        <f>('Create Composites'!$B88&lt;&gt;"")*K87</f>
        <v>0</v>
      </c>
      <c r="L188">
        <f>('Create Composites'!$B88&lt;&gt;"")*L87</f>
        <v>0</v>
      </c>
      <c r="M188">
        <f>('Create Composites'!$B88&lt;&gt;"")*M87</f>
        <v>0</v>
      </c>
      <c r="N188">
        <f>('Create Composites'!$B88&lt;&gt;"")*N87</f>
        <v>0</v>
      </c>
      <c r="O188">
        <f>('Create Composites'!$B88&lt;&gt;"")*O87</f>
        <v>0</v>
      </c>
      <c r="P188">
        <f>('Create Composites'!$B88&lt;&gt;"")*P87</f>
        <v>0</v>
      </c>
      <c r="Q188">
        <f>('Create Composites'!$B88&lt;&gt;"")*Q87</f>
        <v>0</v>
      </c>
      <c r="R188">
        <f>('Create Composites'!$B88&lt;&gt;"")*R87</f>
        <v>0</v>
      </c>
      <c r="S188">
        <f>('Create Composites'!$B88&lt;&gt;"")*S87</f>
        <v>0</v>
      </c>
      <c r="T188">
        <f>('Create Composites'!$B88&lt;&gt;"")*T87</f>
        <v>0</v>
      </c>
      <c r="U188">
        <f>('Create Composites'!$B88&lt;&gt;"")*U87</f>
        <v>0</v>
      </c>
    </row>
    <row r="189" spans="1:21" x14ac:dyDescent="0.15">
      <c r="A189" t="str">
        <f t="shared" si="1"/>
        <v>OE</v>
      </c>
      <c r="B189">
        <f>('Create Composites'!$B89&lt;&gt;"")*B88</f>
        <v>0</v>
      </c>
      <c r="C189">
        <f>('Create Composites'!$B89&lt;&gt;"")*C88</f>
        <v>0</v>
      </c>
      <c r="D189">
        <f>('Create Composites'!$B89&lt;&gt;"")*D88</f>
        <v>0</v>
      </c>
      <c r="E189">
        <f>('Create Composites'!$B89&lt;&gt;"")*E88</f>
        <v>0</v>
      </c>
      <c r="F189">
        <f>('Create Composites'!$B89&lt;&gt;"")*F88</f>
        <v>0</v>
      </c>
      <c r="G189">
        <f>('Create Composites'!$B89&lt;&gt;"")*G88</f>
        <v>0</v>
      </c>
      <c r="H189">
        <f>('Create Composites'!$B89&lt;&gt;"")*H88</f>
        <v>0</v>
      </c>
      <c r="I189">
        <f>('Create Composites'!$B89&lt;&gt;"")*I88</f>
        <v>0</v>
      </c>
      <c r="J189">
        <f>('Create Composites'!$B89&lt;&gt;"")*J88</f>
        <v>0</v>
      </c>
      <c r="K189">
        <f>('Create Composites'!$B89&lt;&gt;"")*K88</f>
        <v>0</v>
      </c>
      <c r="L189">
        <f>('Create Composites'!$B89&lt;&gt;"")*L88</f>
        <v>0</v>
      </c>
      <c r="M189">
        <f>('Create Composites'!$B89&lt;&gt;"")*M88</f>
        <v>0</v>
      </c>
      <c r="N189">
        <f>('Create Composites'!$B89&lt;&gt;"")*N88</f>
        <v>0</v>
      </c>
      <c r="O189">
        <f>('Create Composites'!$B89&lt;&gt;"")*O88</f>
        <v>0</v>
      </c>
      <c r="P189">
        <f>('Create Composites'!$B89&lt;&gt;"")*P88</f>
        <v>0</v>
      </c>
      <c r="Q189">
        <f>('Create Composites'!$B89&lt;&gt;"")*Q88</f>
        <v>0</v>
      </c>
      <c r="R189">
        <f>('Create Composites'!$B89&lt;&gt;"")*R88</f>
        <v>0</v>
      </c>
      <c r="S189">
        <f>('Create Composites'!$B89&lt;&gt;"")*S88</f>
        <v>0</v>
      </c>
      <c r="T189">
        <f>('Create Composites'!$B89&lt;&gt;"")*T88</f>
        <v>0</v>
      </c>
      <c r="U189">
        <f>('Create Composites'!$B89&lt;&gt;"")*U88</f>
        <v>0</v>
      </c>
    </row>
    <row r="190" spans="1:21" x14ac:dyDescent="0.15">
      <c r="A190" t="str">
        <f t="shared" si="1"/>
        <v>AF</v>
      </c>
      <c r="B190">
        <f>('Create Composites'!$B90&lt;&gt;"")*B89</f>
        <v>0</v>
      </c>
      <c r="C190">
        <f>('Create Composites'!$B90&lt;&gt;"")*C89</f>
        <v>0</v>
      </c>
      <c r="D190">
        <f>('Create Composites'!$B90&lt;&gt;"")*D89</f>
        <v>0</v>
      </c>
      <c r="E190">
        <f>('Create Composites'!$B90&lt;&gt;"")*E89</f>
        <v>0</v>
      </c>
      <c r="F190">
        <f>('Create Composites'!$B90&lt;&gt;"")*F89</f>
        <v>0</v>
      </c>
      <c r="G190">
        <f>('Create Composites'!$B90&lt;&gt;"")*G89</f>
        <v>0</v>
      </c>
      <c r="H190">
        <f>('Create Composites'!$B90&lt;&gt;"")*H89</f>
        <v>0</v>
      </c>
      <c r="I190">
        <f>('Create Composites'!$B90&lt;&gt;"")*I89</f>
        <v>0</v>
      </c>
      <c r="J190">
        <f>('Create Composites'!$B90&lt;&gt;"")*J89</f>
        <v>0</v>
      </c>
      <c r="K190">
        <f>('Create Composites'!$B90&lt;&gt;"")*K89</f>
        <v>0</v>
      </c>
      <c r="L190">
        <f>('Create Composites'!$B90&lt;&gt;"")*L89</f>
        <v>0</v>
      </c>
      <c r="M190">
        <f>('Create Composites'!$B90&lt;&gt;"")*M89</f>
        <v>0</v>
      </c>
      <c r="N190">
        <f>('Create Composites'!$B90&lt;&gt;"")*N89</f>
        <v>0</v>
      </c>
      <c r="O190">
        <f>('Create Composites'!$B90&lt;&gt;"")*O89</f>
        <v>0</v>
      </c>
      <c r="P190">
        <f>('Create Composites'!$B90&lt;&gt;"")*P89</f>
        <v>0</v>
      </c>
      <c r="Q190">
        <f>('Create Composites'!$B90&lt;&gt;"")*Q89</f>
        <v>0</v>
      </c>
      <c r="R190">
        <f>('Create Composites'!$B90&lt;&gt;"")*R89</f>
        <v>0</v>
      </c>
      <c r="S190">
        <f>('Create Composites'!$B90&lt;&gt;"")*S89</f>
        <v>0</v>
      </c>
      <c r="T190">
        <f>('Create Composites'!$B90&lt;&gt;"")*T89</f>
        <v>0</v>
      </c>
      <c r="U190">
        <f>('Create Composites'!$B90&lt;&gt;"")*U89</f>
        <v>0</v>
      </c>
    </row>
    <row r="191" spans="1:21" x14ac:dyDescent="0.15">
      <c r="A191" t="str">
        <f t="shared" si="1"/>
        <v>ONF</v>
      </c>
      <c r="B191">
        <f>('Create Composites'!$B91&lt;&gt;"")*B90</f>
        <v>0</v>
      </c>
      <c r="C191">
        <f>('Create Composites'!$B91&lt;&gt;"")*C90</f>
        <v>0</v>
      </c>
      <c r="D191">
        <f>('Create Composites'!$B91&lt;&gt;"")*D90</f>
        <v>0</v>
      </c>
      <c r="E191">
        <f>('Create Composites'!$B91&lt;&gt;"")*E90</f>
        <v>0</v>
      </c>
      <c r="F191">
        <f>('Create Composites'!$B91&lt;&gt;"")*F90</f>
        <v>0</v>
      </c>
      <c r="G191">
        <f>('Create Composites'!$B91&lt;&gt;"")*G90</f>
        <v>0</v>
      </c>
      <c r="H191">
        <f>('Create Composites'!$B91&lt;&gt;"")*H90</f>
        <v>0</v>
      </c>
      <c r="I191">
        <f>('Create Composites'!$B91&lt;&gt;"")*I90</f>
        <v>0</v>
      </c>
      <c r="J191">
        <f>('Create Composites'!$B91&lt;&gt;"")*J90</f>
        <v>0</v>
      </c>
      <c r="K191">
        <f>('Create Composites'!$B91&lt;&gt;"")*K90</f>
        <v>0</v>
      </c>
      <c r="L191">
        <f>('Create Composites'!$B91&lt;&gt;"")*L90</f>
        <v>0</v>
      </c>
      <c r="M191">
        <f>('Create Composites'!$B91&lt;&gt;"")*M90</f>
        <v>0</v>
      </c>
      <c r="N191">
        <f>('Create Composites'!$B91&lt;&gt;"")*N90</f>
        <v>0</v>
      </c>
      <c r="O191">
        <f>('Create Composites'!$B91&lt;&gt;"")*O90</f>
        <v>0</v>
      </c>
      <c r="P191">
        <f>('Create Composites'!$B91&lt;&gt;"")*P90</f>
        <v>0</v>
      </c>
      <c r="Q191">
        <f>('Create Composites'!$B91&lt;&gt;"")*Q90</f>
        <v>0</v>
      </c>
      <c r="R191">
        <f>('Create Composites'!$B91&lt;&gt;"")*R90</f>
        <v>0</v>
      </c>
      <c r="S191">
        <f>('Create Composites'!$B91&lt;&gt;"")*S90</f>
        <v>0</v>
      </c>
      <c r="T191">
        <f>('Create Composites'!$B91&lt;&gt;"")*T90</f>
        <v>0</v>
      </c>
      <c r="U191">
        <f>('Create Composites'!$B91&lt;&gt;"")*U90</f>
        <v>0</v>
      </c>
    </row>
    <row r="192" spans="1:21" x14ac:dyDescent="0.15">
      <c r="A192" t="str">
        <f t="shared" si="1"/>
        <v>LNF</v>
      </c>
      <c r="B192">
        <f>('Create Composites'!$B92&lt;&gt;"")*B91</f>
        <v>0</v>
      </c>
      <c r="C192">
        <f>('Create Composites'!$B92&lt;&gt;"")*C91</f>
        <v>0</v>
      </c>
      <c r="D192">
        <f>('Create Composites'!$B92&lt;&gt;"")*D91</f>
        <v>0</v>
      </c>
      <c r="E192">
        <f>('Create Composites'!$B92&lt;&gt;"")*E91</f>
        <v>0</v>
      </c>
      <c r="F192">
        <f>('Create Composites'!$B92&lt;&gt;"")*F91</f>
        <v>0</v>
      </c>
      <c r="G192">
        <f>('Create Composites'!$B92&lt;&gt;"")*G91</f>
        <v>0</v>
      </c>
      <c r="H192">
        <f>('Create Composites'!$B92&lt;&gt;"")*H91</f>
        <v>0</v>
      </c>
      <c r="I192">
        <f>('Create Composites'!$B92&lt;&gt;"")*I91</f>
        <v>0</v>
      </c>
      <c r="J192">
        <f>('Create Composites'!$B92&lt;&gt;"")*J91</f>
        <v>0</v>
      </c>
      <c r="K192">
        <f>('Create Composites'!$B92&lt;&gt;"")*K91</f>
        <v>0</v>
      </c>
      <c r="L192">
        <f>('Create Composites'!$B92&lt;&gt;"")*L91</f>
        <v>0</v>
      </c>
      <c r="M192">
        <f>('Create Composites'!$B92&lt;&gt;"")*M91</f>
        <v>0</v>
      </c>
      <c r="N192">
        <f>('Create Composites'!$B92&lt;&gt;"")*N91</f>
        <v>0</v>
      </c>
      <c r="O192">
        <f>('Create Composites'!$B92&lt;&gt;"")*O91</f>
        <v>0</v>
      </c>
      <c r="P192">
        <f>('Create Composites'!$B92&lt;&gt;"")*P91</f>
        <v>0</v>
      </c>
      <c r="Q192">
        <f>('Create Composites'!$B92&lt;&gt;"")*Q91</f>
        <v>0</v>
      </c>
      <c r="R192">
        <f>('Create Composites'!$B92&lt;&gt;"")*R91</f>
        <v>0</v>
      </c>
      <c r="S192">
        <f>('Create Composites'!$B92&lt;&gt;"")*S91</f>
        <v>0</v>
      </c>
      <c r="T192">
        <f>('Create Composites'!$B92&lt;&gt;"")*T91</f>
        <v>0</v>
      </c>
      <c r="U192">
        <f>('Create Composites'!$B92&lt;&gt;"")*U91</f>
        <v>0</v>
      </c>
    </row>
    <row r="193" spans="1:21" x14ac:dyDescent="0.15">
      <c r="A193" t="str">
        <f t="shared" si="1"/>
        <v>RD</v>
      </c>
      <c r="B193">
        <f>('Create Composites'!$B93&lt;&gt;"")*B92</f>
        <v>0</v>
      </c>
      <c r="C193">
        <f>('Create Composites'!$B93&lt;&gt;"")*C92</f>
        <v>0</v>
      </c>
      <c r="D193">
        <f>('Create Composites'!$B93&lt;&gt;"")*D92</f>
        <v>0</v>
      </c>
      <c r="E193">
        <f>('Create Composites'!$B93&lt;&gt;"")*E92</f>
        <v>0</v>
      </c>
      <c r="F193">
        <f>('Create Composites'!$B93&lt;&gt;"")*F92</f>
        <v>0</v>
      </c>
      <c r="G193">
        <f>('Create Composites'!$B93&lt;&gt;"")*G92</f>
        <v>0</v>
      </c>
      <c r="H193">
        <f>('Create Composites'!$B93&lt;&gt;"")*H92</f>
        <v>0</v>
      </c>
      <c r="I193">
        <f>('Create Composites'!$B93&lt;&gt;"")*I92</f>
        <v>0</v>
      </c>
      <c r="J193">
        <f>('Create Composites'!$B93&lt;&gt;"")*J92</f>
        <v>0</v>
      </c>
      <c r="K193">
        <f>('Create Composites'!$B93&lt;&gt;"")*K92</f>
        <v>0</v>
      </c>
      <c r="L193">
        <f>('Create Composites'!$B93&lt;&gt;"")*L92</f>
        <v>0</v>
      </c>
      <c r="M193">
        <f>('Create Composites'!$B93&lt;&gt;"")*M92</f>
        <v>0</v>
      </c>
      <c r="N193">
        <f>('Create Composites'!$B93&lt;&gt;"")*N92</f>
        <v>0</v>
      </c>
      <c r="O193">
        <f>('Create Composites'!$B93&lt;&gt;"")*O92</f>
        <v>0</v>
      </c>
      <c r="P193">
        <f>('Create Composites'!$B93&lt;&gt;"")*P92</f>
        <v>0</v>
      </c>
      <c r="Q193">
        <f>('Create Composites'!$B93&lt;&gt;"")*Q92</f>
        <v>0</v>
      </c>
      <c r="R193">
        <f>('Create Composites'!$B93&lt;&gt;"")*R92</f>
        <v>0</v>
      </c>
      <c r="S193">
        <f>('Create Composites'!$B93&lt;&gt;"")*S92</f>
        <v>0</v>
      </c>
      <c r="T193">
        <f>('Create Composites'!$B93&lt;&gt;"")*T92</f>
        <v>0</v>
      </c>
      <c r="U193">
        <f>('Create Composites'!$B93&lt;&gt;"")*U92</f>
        <v>0</v>
      </c>
    </row>
    <row r="194" spans="1:21" x14ac:dyDescent="0.15">
      <c r="A194" t="str">
        <f t="shared" si="1"/>
        <v>MA</v>
      </c>
      <c r="B194">
        <f>('Create Composites'!$B94&lt;&gt;"")*B93</f>
        <v>0</v>
      </c>
      <c r="C194">
        <f>('Create Composites'!$B94&lt;&gt;"")*C93</f>
        <v>0</v>
      </c>
      <c r="D194">
        <f>('Create Composites'!$B94&lt;&gt;"")*D93</f>
        <v>0</v>
      </c>
      <c r="E194">
        <f>('Create Composites'!$B94&lt;&gt;"")*E93</f>
        <v>0</v>
      </c>
      <c r="F194">
        <f>('Create Composites'!$B94&lt;&gt;"")*F93</f>
        <v>0</v>
      </c>
      <c r="G194">
        <f>('Create Composites'!$B94&lt;&gt;"")*G93</f>
        <v>0</v>
      </c>
      <c r="H194">
        <f>('Create Composites'!$B94&lt;&gt;"")*H93</f>
        <v>0</v>
      </c>
      <c r="I194">
        <f>('Create Composites'!$B94&lt;&gt;"")*I93</f>
        <v>0</v>
      </c>
      <c r="J194">
        <f>('Create Composites'!$B94&lt;&gt;"")*J93</f>
        <v>0</v>
      </c>
      <c r="K194">
        <f>('Create Composites'!$B94&lt;&gt;"")*K93</f>
        <v>0</v>
      </c>
      <c r="L194">
        <f>('Create Composites'!$B94&lt;&gt;"")*L93</f>
        <v>0</v>
      </c>
      <c r="M194">
        <f>('Create Composites'!$B94&lt;&gt;"")*M93</f>
        <v>0</v>
      </c>
      <c r="N194">
        <f>('Create Composites'!$B94&lt;&gt;"")*N93</f>
        <v>0</v>
      </c>
      <c r="O194">
        <f>('Create Composites'!$B94&lt;&gt;"")*O93</f>
        <v>0</v>
      </c>
      <c r="P194">
        <f>('Create Composites'!$B94&lt;&gt;"")*P93</f>
        <v>0</v>
      </c>
      <c r="Q194">
        <f>('Create Composites'!$B94&lt;&gt;"")*Q93</f>
        <v>0</v>
      </c>
      <c r="R194">
        <f>('Create Composites'!$B94&lt;&gt;"")*R93</f>
        <v>0</v>
      </c>
      <c r="S194">
        <f>('Create Composites'!$B94&lt;&gt;"")*S93</f>
        <v>0</v>
      </c>
      <c r="T194">
        <f>('Create Composites'!$B94&lt;&gt;"")*T93</f>
        <v>0</v>
      </c>
      <c r="U194">
        <f>('Create Composites'!$B94&lt;&gt;"")*U93</f>
        <v>0</v>
      </c>
    </row>
    <row r="195" spans="1:21" x14ac:dyDescent="0.15">
      <c r="A195" t="str">
        <f t="shared" si="1"/>
        <v>WL</v>
      </c>
      <c r="B195">
        <f>('Create Composites'!$B95&lt;&gt;"")*B94</f>
        <v>0</v>
      </c>
      <c r="C195">
        <f>('Create Composites'!$B95&lt;&gt;"")*C94</f>
        <v>0</v>
      </c>
      <c r="D195">
        <f>('Create Composites'!$B95&lt;&gt;"")*D94</f>
        <v>0</v>
      </c>
      <c r="E195">
        <f>('Create Composites'!$B95&lt;&gt;"")*E94</f>
        <v>0</v>
      </c>
      <c r="F195">
        <f>('Create Composites'!$B95&lt;&gt;"")*F94</f>
        <v>0</v>
      </c>
      <c r="G195">
        <f>('Create Composites'!$B95&lt;&gt;"")*G94</f>
        <v>0</v>
      </c>
      <c r="H195">
        <f>('Create Composites'!$B95&lt;&gt;"")*H94</f>
        <v>0</v>
      </c>
      <c r="I195">
        <f>('Create Composites'!$B95&lt;&gt;"")*I94</f>
        <v>0</v>
      </c>
      <c r="J195">
        <f>('Create Composites'!$B95&lt;&gt;"")*J94</f>
        <v>0</v>
      </c>
      <c r="K195">
        <f>('Create Composites'!$B95&lt;&gt;"")*K94</f>
        <v>0</v>
      </c>
      <c r="L195">
        <f>('Create Composites'!$B95&lt;&gt;"")*L94</f>
        <v>0</v>
      </c>
      <c r="M195">
        <f>('Create Composites'!$B95&lt;&gt;"")*M94</f>
        <v>0</v>
      </c>
      <c r="N195">
        <f>('Create Composites'!$B95&lt;&gt;"")*N94</f>
        <v>0</v>
      </c>
      <c r="O195">
        <f>('Create Composites'!$B95&lt;&gt;"")*O94</f>
        <v>0</v>
      </c>
      <c r="P195">
        <f>('Create Composites'!$B95&lt;&gt;"")*P94</f>
        <v>0</v>
      </c>
      <c r="Q195">
        <f>('Create Composites'!$B95&lt;&gt;"")*Q94</f>
        <v>0</v>
      </c>
      <c r="R195">
        <f>('Create Composites'!$B95&lt;&gt;"")*R94</f>
        <v>0</v>
      </c>
      <c r="S195">
        <f>('Create Composites'!$B95&lt;&gt;"")*S94</f>
        <v>0</v>
      </c>
      <c r="T195">
        <f>('Create Composites'!$B95&lt;&gt;"")*T94</f>
        <v>0</v>
      </c>
      <c r="U195">
        <f>('Create Composites'!$B95&lt;&gt;"")*U94</f>
        <v>0</v>
      </c>
    </row>
    <row r="196" spans="1:21" x14ac:dyDescent="0.15">
      <c r="A196" t="str">
        <f t="shared" si="1"/>
        <v>ASB</v>
      </c>
      <c r="B196">
        <f>('Create Composites'!$B96&lt;&gt;"")*B95</f>
        <v>0</v>
      </c>
      <c r="C196">
        <f>('Create Composites'!$B96&lt;&gt;"")*C95</f>
        <v>0</v>
      </c>
      <c r="D196">
        <f>('Create Composites'!$B96&lt;&gt;"")*D95</f>
        <v>0</v>
      </c>
      <c r="E196">
        <f>('Create Composites'!$B96&lt;&gt;"")*E95</f>
        <v>0</v>
      </c>
      <c r="F196">
        <f>('Create Composites'!$B96&lt;&gt;"")*F95</f>
        <v>0</v>
      </c>
      <c r="G196">
        <f>('Create Composites'!$B96&lt;&gt;"")*G95</f>
        <v>0</v>
      </c>
      <c r="H196">
        <f>('Create Composites'!$B96&lt;&gt;"")*H95</f>
        <v>0</v>
      </c>
      <c r="I196">
        <f>('Create Composites'!$B96&lt;&gt;"")*I95</f>
        <v>0</v>
      </c>
      <c r="J196">
        <f>('Create Composites'!$B96&lt;&gt;"")*J95</f>
        <v>0</v>
      </c>
      <c r="K196">
        <f>('Create Composites'!$B96&lt;&gt;"")*K95</f>
        <v>0</v>
      </c>
      <c r="L196">
        <f>('Create Composites'!$B96&lt;&gt;"")*L95</f>
        <v>0</v>
      </c>
      <c r="M196">
        <f>('Create Composites'!$B96&lt;&gt;"")*M95</f>
        <v>0</v>
      </c>
      <c r="N196">
        <f>('Create Composites'!$B96&lt;&gt;"")*N95</f>
        <v>0</v>
      </c>
      <c r="O196">
        <f>('Create Composites'!$B96&lt;&gt;"")*O95</f>
        <v>0</v>
      </c>
      <c r="P196">
        <f>('Create Composites'!$B96&lt;&gt;"")*P95</f>
        <v>0</v>
      </c>
      <c r="Q196">
        <f>('Create Composites'!$B96&lt;&gt;"")*Q95</f>
        <v>0</v>
      </c>
      <c r="R196">
        <f>('Create Composites'!$B96&lt;&gt;"")*R95</f>
        <v>0</v>
      </c>
      <c r="S196">
        <f>('Create Composites'!$B96&lt;&gt;"")*S95</f>
        <v>0</v>
      </c>
      <c r="T196">
        <f>('Create Composites'!$B96&lt;&gt;"")*T95</f>
        <v>0</v>
      </c>
      <c r="U196">
        <f>('Create Composites'!$B96&lt;&gt;"")*U95</f>
        <v>0</v>
      </c>
    </row>
    <row r="197" spans="1:21" x14ac:dyDescent="0.15">
      <c r="A197" t="str">
        <f t="shared" si="1"/>
        <v>SY</v>
      </c>
      <c r="B197">
        <f>('Create Composites'!$B97&lt;&gt;"")*B96</f>
        <v>0</v>
      </c>
      <c r="C197">
        <f>('Create Composites'!$B97&lt;&gt;"")*C96</f>
        <v>0</v>
      </c>
      <c r="D197">
        <f>('Create Composites'!$B97&lt;&gt;"")*D96</f>
        <v>0</v>
      </c>
      <c r="E197">
        <f>('Create Composites'!$B97&lt;&gt;"")*E96</f>
        <v>0</v>
      </c>
      <c r="F197">
        <f>('Create Composites'!$B97&lt;&gt;"")*F96</f>
        <v>0</v>
      </c>
      <c r="G197">
        <f>('Create Composites'!$B97&lt;&gt;"")*G96</f>
        <v>0</v>
      </c>
      <c r="H197">
        <f>('Create Composites'!$B97&lt;&gt;"")*H96</f>
        <v>0</v>
      </c>
      <c r="I197">
        <f>('Create Composites'!$B97&lt;&gt;"")*I96</f>
        <v>0</v>
      </c>
      <c r="J197">
        <f>('Create Composites'!$B97&lt;&gt;"")*J96</f>
        <v>0</v>
      </c>
      <c r="K197">
        <f>('Create Composites'!$B97&lt;&gt;"")*K96</f>
        <v>0</v>
      </c>
      <c r="L197">
        <f>('Create Composites'!$B97&lt;&gt;"")*L96</f>
        <v>0</v>
      </c>
      <c r="M197">
        <f>('Create Composites'!$B97&lt;&gt;"")*M96</f>
        <v>0</v>
      </c>
      <c r="N197">
        <f>('Create Composites'!$B97&lt;&gt;"")*N96</f>
        <v>0</v>
      </c>
      <c r="O197">
        <f>('Create Composites'!$B97&lt;&gt;"")*O96</f>
        <v>0</v>
      </c>
      <c r="P197">
        <f>('Create Composites'!$B97&lt;&gt;"")*P96</f>
        <v>0</v>
      </c>
      <c r="Q197">
        <f>('Create Composites'!$B97&lt;&gt;"")*Q96</f>
        <v>0</v>
      </c>
      <c r="R197">
        <f>('Create Composites'!$B97&lt;&gt;"")*R96</f>
        <v>0</v>
      </c>
      <c r="S197">
        <f>('Create Composites'!$B97&lt;&gt;"")*S96</f>
        <v>0</v>
      </c>
      <c r="T197">
        <f>('Create Composites'!$B97&lt;&gt;"")*T96</f>
        <v>0</v>
      </c>
      <c r="U197">
        <f>('Create Composites'!$B97&lt;&gt;"")*U96</f>
        <v>0</v>
      </c>
    </row>
    <row r="198" spans="1:21" x14ac:dyDescent="0.15">
      <c r="A198" t="str">
        <f t="shared" si="1"/>
        <v>DC</v>
      </c>
      <c r="B198">
        <f>('Create Composites'!$B98&lt;&gt;"")*B97</f>
        <v>0</v>
      </c>
      <c r="C198">
        <f>('Create Composites'!$B98&lt;&gt;"")*C97</f>
        <v>0</v>
      </c>
      <c r="D198">
        <f>('Create Composites'!$B98&lt;&gt;"")*D97</f>
        <v>0</v>
      </c>
      <c r="E198">
        <f>('Create Composites'!$B98&lt;&gt;"")*E97</f>
        <v>0</v>
      </c>
      <c r="F198">
        <f>('Create Composites'!$B98&lt;&gt;"")*F97</f>
        <v>0</v>
      </c>
      <c r="G198">
        <f>('Create Composites'!$B98&lt;&gt;"")*G97</f>
        <v>0</v>
      </c>
      <c r="H198">
        <f>('Create Composites'!$B98&lt;&gt;"")*H97</f>
        <v>0</v>
      </c>
      <c r="I198">
        <f>('Create Composites'!$B98&lt;&gt;"")*I97</f>
        <v>0</v>
      </c>
      <c r="J198">
        <f>('Create Composites'!$B98&lt;&gt;"")*J97</f>
        <v>0</v>
      </c>
      <c r="K198">
        <f>('Create Composites'!$B98&lt;&gt;"")*K97</f>
        <v>0</v>
      </c>
      <c r="L198">
        <f>('Create Composites'!$B98&lt;&gt;"")*L97</f>
        <v>0</v>
      </c>
      <c r="M198">
        <f>('Create Composites'!$B98&lt;&gt;"")*M97</f>
        <v>0</v>
      </c>
      <c r="N198">
        <f>('Create Composites'!$B98&lt;&gt;"")*N97</f>
        <v>0</v>
      </c>
      <c r="O198">
        <f>('Create Composites'!$B98&lt;&gt;"")*O97</f>
        <v>0</v>
      </c>
      <c r="P198">
        <f>('Create Composites'!$B98&lt;&gt;"")*P97</f>
        <v>0</v>
      </c>
      <c r="Q198">
        <f>('Create Composites'!$B98&lt;&gt;"")*Q97</f>
        <v>0</v>
      </c>
      <c r="R198">
        <f>('Create Composites'!$B98&lt;&gt;"")*R97</f>
        <v>0</v>
      </c>
      <c r="S198">
        <f>('Create Composites'!$B98&lt;&gt;"")*S97</f>
        <v>0</v>
      </c>
      <c r="T198">
        <f>('Create Composites'!$B98&lt;&gt;"")*T97</f>
        <v>0</v>
      </c>
      <c r="U198">
        <f>('Create Composites'!$B98&lt;&gt;"")*U97</f>
        <v>0</v>
      </c>
    </row>
    <row r="199" spans="1:21" x14ac:dyDescent="0.15">
      <c r="A199" t="str">
        <f t="shared" si="1"/>
        <v>RF</v>
      </c>
      <c r="B199">
        <f>('Create Composites'!$B99&lt;&gt;"")*B98</f>
        <v>0</v>
      </c>
      <c r="C199">
        <f>('Create Composites'!$B99&lt;&gt;"")*C98</f>
        <v>0</v>
      </c>
      <c r="D199">
        <f>('Create Composites'!$B99&lt;&gt;"")*D98</f>
        <v>0</v>
      </c>
      <c r="E199">
        <f>('Create Composites'!$B99&lt;&gt;"")*E98</f>
        <v>0</v>
      </c>
      <c r="F199">
        <f>('Create Composites'!$B99&lt;&gt;"")*F98</f>
        <v>0</v>
      </c>
      <c r="G199">
        <f>('Create Composites'!$B99&lt;&gt;"")*G98</f>
        <v>0</v>
      </c>
      <c r="H199">
        <f>('Create Composites'!$B99&lt;&gt;"")*H98</f>
        <v>0</v>
      </c>
      <c r="I199">
        <f>('Create Composites'!$B99&lt;&gt;"")*I98</f>
        <v>0</v>
      </c>
      <c r="J199">
        <f>('Create Composites'!$B99&lt;&gt;"")*J98</f>
        <v>0</v>
      </c>
      <c r="K199">
        <f>('Create Composites'!$B99&lt;&gt;"")*K98</f>
        <v>0</v>
      </c>
      <c r="L199">
        <f>('Create Composites'!$B99&lt;&gt;"")*L98</f>
        <v>0</v>
      </c>
      <c r="M199">
        <f>('Create Composites'!$B99&lt;&gt;"")*M98</f>
        <v>0</v>
      </c>
      <c r="N199">
        <f>('Create Composites'!$B99&lt;&gt;"")*N98</f>
        <v>0</v>
      </c>
      <c r="O199">
        <f>('Create Composites'!$B99&lt;&gt;"")*O98</f>
        <v>0</v>
      </c>
      <c r="P199">
        <f>('Create Composites'!$B99&lt;&gt;"")*P98</f>
        <v>0</v>
      </c>
      <c r="Q199">
        <f>('Create Composites'!$B99&lt;&gt;"")*Q98</f>
        <v>0</v>
      </c>
      <c r="R199">
        <f>('Create Composites'!$B99&lt;&gt;"")*R98</f>
        <v>0</v>
      </c>
      <c r="S199">
        <f>('Create Composites'!$B99&lt;&gt;"")*S98</f>
        <v>0</v>
      </c>
      <c r="T199">
        <f>('Create Composites'!$B99&lt;&gt;"")*T98</f>
        <v>0</v>
      </c>
      <c r="U199">
        <f>('Create Composites'!$B99&lt;&gt;"")*U98</f>
        <v>0</v>
      </c>
    </row>
    <row r="200" spans="1:21" x14ac:dyDescent="0.15">
      <c r="A200" t="str">
        <f t="shared" si="1"/>
        <v>RU</v>
      </c>
      <c r="B200">
        <f>('Create Composites'!$B100&lt;&gt;"")*B99</f>
        <v>0</v>
      </c>
      <c r="C200">
        <f>('Create Composites'!$B100&lt;&gt;"")*C99</f>
        <v>0</v>
      </c>
      <c r="D200">
        <f>('Create Composites'!$B100&lt;&gt;"")*D99</f>
        <v>0</v>
      </c>
      <c r="E200">
        <f>('Create Composites'!$B100&lt;&gt;"")*E99</f>
        <v>0</v>
      </c>
      <c r="F200">
        <f>('Create Composites'!$B100&lt;&gt;"")*F99</f>
        <v>0</v>
      </c>
      <c r="G200">
        <f>('Create Composites'!$B100&lt;&gt;"")*G99</f>
        <v>0</v>
      </c>
      <c r="H200">
        <f>('Create Composites'!$B100&lt;&gt;"")*H99</f>
        <v>0</v>
      </c>
      <c r="I200">
        <f>('Create Composites'!$B100&lt;&gt;"")*I99</f>
        <v>0</v>
      </c>
      <c r="J200">
        <f>('Create Composites'!$B100&lt;&gt;"")*J99</f>
        <v>0</v>
      </c>
      <c r="K200">
        <f>('Create Composites'!$B100&lt;&gt;"")*K99</f>
        <v>0</v>
      </c>
      <c r="L200">
        <f>('Create Composites'!$B100&lt;&gt;"")*L99</f>
        <v>0</v>
      </c>
      <c r="M200">
        <f>('Create Composites'!$B100&lt;&gt;"")*M99</f>
        <v>0</v>
      </c>
      <c r="N200">
        <f>('Create Composites'!$B100&lt;&gt;"")*N99</f>
        <v>0</v>
      </c>
      <c r="O200">
        <f>('Create Composites'!$B100&lt;&gt;"")*O99</f>
        <v>0</v>
      </c>
      <c r="P200">
        <f>('Create Composites'!$B100&lt;&gt;"")*P99</f>
        <v>0</v>
      </c>
      <c r="Q200">
        <f>('Create Composites'!$B100&lt;&gt;"")*Q99</f>
        <v>0</v>
      </c>
      <c r="R200">
        <f>('Create Composites'!$B100&lt;&gt;"")*R99</f>
        <v>0</v>
      </c>
      <c r="S200">
        <f>('Create Composites'!$B100&lt;&gt;"")*S99</f>
        <v>0</v>
      </c>
      <c r="T200">
        <f>('Create Composites'!$B100&lt;&gt;"")*T99</f>
        <v>0</v>
      </c>
      <c r="U200">
        <f>('Create Composites'!$B100&lt;&gt;"")*U99</f>
        <v>0</v>
      </c>
    </row>
    <row r="201" spans="1:21" x14ac:dyDescent="0.15">
      <c r="A201" t="str">
        <f t="shared" si="1"/>
        <v>OL</v>
      </c>
      <c r="B201">
        <f>('Create Composites'!$B101&lt;&gt;"")*B100</f>
        <v>0</v>
      </c>
      <c r="C201">
        <f>('Create Composites'!$B101&lt;&gt;"")*C100</f>
        <v>0</v>
      </c>
      <c r="D201">
        <f>('Create Composites'!$B101&lt;&gt;"")*D100</f>
        <v>0</v>
      </c>
      <c r="E201">
        <f>('Create Composites'!$B101&lt;&gt;"")*E100</f>
        <v>0</v>
      </c>
      <c r="F201">
        <f>('Create Composites'!$B101&lt;&gt;"")*F100</f>
        <v>0</v>
      </c>
      <c r="G201">
        <f>('Create Composites'!$B101&lt;&gt;"")*G100</f>
        <v>0</v>
      </c>
      <c r="H201">
        <f>('Create Composites'!$B101&lt;&gt;"")*H100</f>
        <v>0</v>
      </c>
      <c r="I201">
        <f>('Create Composites'!$B101&lt;&gt;"")*I100</f>
        <v>0</v>
      </c>
      <c r="J201">
        <f>('Create Composites'!$B101&lt;&gt;"")*J100</f>
        <v>0</v>
      </c>
      <c r="K201">
        <f>('Create Composites'!$B101&lt;&gt;"")*K100</f>
        <v>0</v>
      </c>
      <c r="L201">
        <f>('Create Composites'!$B101&lt;&gt;"")*L100</f>
        <v>0</v>
      </c>
      <c r="M201">
        <f>('Create Composites'!$B101&lt;&gt;"")*M100</f>
        <v>0</v>
      </c>
      <c r="N201">
        <f>('Create Composites'!$B101&lt;&gt;"")*N100</f>
        <v>0</v>
      </c>
      <c r="O201">
        <f>('Create Composites'!$B101&lt;&gt;"")*O100</f>
        <v>0</v>
      </c>
      <c r="P201">
        <f>('Create Composites'!$B101&lt;&gt;"")*P100</f>
        <v>0</v>
      </c>
      <c r="Q201">
        <f>('Create Composites'!$B101&lt;&gt;"")*Q100</f>
        <v>0</v>
      </c>
      <c r="R201">
        <f>('Create Composites'!$B101&lt;&gt;"")*R100</f>
        <v>0</v>
      </c>
      <c r="S201">
        <f>('Create Composites'!$B101&lt;&gt;"")*S100</f>
        <v>0</v>
      </c>
      <c r="T201">
        <f>('Create Composites'!$B101&lt;&gt;"")*T100</f>
        <v>0</v>
      </c>
      <c r="U201">
        <f>('Create Composites'!$B101&lt;&gt;"")*U100</f>
        <v>0</v>
      </c>
    </row>
    <row r="202" spans="1:21" x14ac:dyDescent="0.15">
      <c r="A202" t="str">
        <f t="shared" si="1"/>
        <v>OF</v>
      </c>
      <c r="B202">
        <f>('Create Composites'!$B102&lt;&gt;"")*B101</f>
        <v>0</v>
      </c>
      <c r="C202">
        <f>('Create Composites'!$B102&lt;&gt;"")*C101</f>
        <v>0</v>
      </c>
      <c r="D202">
        <f>('Create Composites'!$B102&lt;&gt;"")*D101</f>
        <v>0</v>
      </c>
      <c r="E202">
        <f>('Create Composites'!$B102&lt;&gt;"")*E101</f>
        <v>0</v>
      </c>
      <c r="F202">
        <f>('Create Composites'!$B102&lt;&gt;"")*F101</f>
        <v>0</v>
      </c>
      <c r="G202">
        <f>('Create Composites'!$B102&lt;&gt;"")*G101</f>
        <v>0</v>
      </c>
      <c r="H202">
        <f>('Create Composites'!$B102&lt;&gt;"")*H101</f>
        <v>0</v>
      </c>
      <c r="I202">
        <f>('Create Composites'!$B102&lt;&gt;"")*I101</f>
        <v>0</v>
      </c>
      <c r="J202">
        <f>('Create Composites'!$B102&lt;&gt;"")*J101</f>
        <v>0</v>
      </c>
      <c r="K202">
        <f>('Create Composites'!$B102&lt;&gt;"")*K101</f>
        <v>0</v>
      </c>
      <c r="L202">
        <f>('Create Composites'!$B102&lt;&gt;"")*L101</f>
        <v>0</v>
      </c>
      <c r="M202">
        <f>('Create Composites'!$B102&lt;&gt;"")*M101</f>
        <v>0</v>
      </c>
      <c r="N202">
        <f>('Create Composites'!$B102&lt;&gt;"")*N101</f>
        <v>0</v>
      </c>
      <c r="O202">
        <f>('Create Composites'!$B102&lt;&gt;"")*O101</f>
        <v>0</v>
      </c>
      <c r="P202">
        <f>('Create Composites'!$B102&lt;&gt;"")*P101</f>
        <v>0</v>
      </c>
      <c r="Q202">
        <f>('Create Composites'!$B102&lt;&gt;"")*Q101</f>
        <v>0</v>
      </c>
      <c r="R202">
        <f>('Create Composites'!$B102&lt;&gt;"")*R101</f>
        <v>0</v>
      </c>
      <c r="S202">
        <f>('Create Composites'!$B102&lt;&gt;"")*S101</f>
        <v>0</v>
      </c>
      <c r="T202">
        <f>('Create Composites'!$B102&lt;&gt;"")*T101</f>
        <v>0</v>
      </c>
      <c r="U202">
        <f>('Create Composites'!$B102&lt;&gt;"")*U101</f>
        <v>0</v>
      </c>
    </row>
    <row r="203" spans="1:21" x14ac:dyDescent="0.15">
      <c r="A203" t="str">
        <f t="shared" si="1"/>
        <v>CM</v>
      </c>
      <c r="B203">
        <f>('Create Composites'!$B103&lt;&gt;"")*B102</f>
        <v>0</v>
      </c>
      <c r="C203">
        <f>('Create Composites'!$B103&lt;&gt;"")*C102</f>
        <v>0</v>
      </c>
      <c r="D203">
        <f>('Create Composites'!$B103&lt;&gt;"")*D102</f>
        <v>0</v>
      </c>
      <c r="E203">
        <f>('Create Composites'!$B103&lt;&gt;"")*E102</f>
        <v>0</v>
      </c>
      <c r="F203">
        <f>('Create Composites'!$B103&lt;&gt;"")*F102</f>
        <v>0</v>
      </c>
      <c r="G203">
        <f>('Create Composites'!$B103&lt;&gt;"")*G102</f>
        <v>0</v>
      </c>
      <c r="H203">
        <f>('Create Composites'!$B103&lt;&gt;"")*H102</f>
        <v>0</v>
      </c>
      <c r="I203">
        <f>('Create Composites'!$B103&lt;&gt;"")*I102</f>
        <v>0</v>
      </c>
      <c r="J203">
        <f>('Create Composites'!$B103&lt;&gt;"")*J102</f>
        <v>0</v>
      </c>
      <c r="K203">
        <f>('Create Composites'!$B103&lt;&gt;"")*K102</f>
        <v>0</v>
      </c>
      <c r="L203">
        <f>('Create Composites'!$B103&lt;&gt;"")*L102</f>
        <v>0</v>
      </c>
      <c r="M203">
        <f>('Create Composites'!$B103&lt;&gt;"")*M102</f>
        <v>0</v>
      </c>
      <c r="N203">
        <f>('Create Composites'!$B103&lt;&gt;"")*N102</f>
        <v>0</v>
      </c>
      <c r="O203">
        <f>('Create Composites'!$B103&lt;&gt;"")*O102</f>
        <v>0</v>
      </c>
      <c r="P203">
        <f>('Create Composites'!$B103&lt;&gt;"")*P102</f>
        <v>0</v>
      </c>
      <c r="Q203">
        <f>('Create Composites'!$B103&lt;&gt;"")*Q102</f>
        <v>0</v>
      </c>
      <c r="R203">
        <f>('Create Composites'!$B103&lt;&gt;"")*R102</f>
        <v>0</v>
      </c>
      <c r="S203">
        <f>('Create Composites'!$B103&lt;&gt;"")*S102</f>
        <v>0</v>
      </c>
      <c r="T203">
        <f>('Create Composites'!$B103&lt;&gt;"")*T102</f>
        <v>0</v>
      </c>
      <c r="U203">
        <f>('Create Composites'!$B103&lt;&gt;"")*U102</f>
        <v>0</v>
      </c>
    </row>
    <row r="204" spans="1:21" x14ac:dyDescent="0.15">
      <c r="A204" s="20" t="s">
        <v>147</v>
      </c>
    </row>
    <row r="205" spans="1:21" x14ac:dyDescent="0.15">
      <c r="A205" t="str">
        <f t="shared" si="1"/>
        <v>Similarities</v>
      </c>
      <c r="B205">
        <f>IF(B104=1,IF(Correlations!$E3="",ComCalc!$B$22,Correlations!$E3),0)</f>
        <v>0.87</v>
      </c>
      <c r="C205">
        <f>IF(C104=1,IF(Correlations!$E3="",ComCalc!$B$22,Correlations!$E3),0)</f>
        <v>0.87</v>
      </c>
      <c r="D205">
        <f>IF(D104=1,IF(Correlations!$E3="",ComCalc!$B$22,Correlations!$E3),0)</f>
        <v>0</v>
      </c>
      <c r="E205">
        <f>IF(E104=1,IF(Correlations!$E3="",ComCalc!$B$22,Correlations!$E3),0)</f>
        <v>0.87</v>
      </c>
      <c r="F205">
        <f>IF(F104=1,IF(Correlations!$E3="",ComCalc!$B$22,Correlations!$E3),0)</f>
        <v>0</v>
      </c>
      <c r="G205">
        <f>IF(G104=1,IF(Correlations!$E3="",ComCalc!$B$22,Correlations!$E3),0)</f>
        <v>0</v>
      </c>
      <c r="H205">
        <f>IF(H104=1,IF(Correlations!$E3="",ComCalc!$B$22,Correlations!$E3),0)</f>
        <v>0</v>
      </c>
      <c r="I205">
        <f>IF(I104=1,IF(Correlations!$E3="",ComCalc!$B$22,Correlations!$E3),0)</f>
        <v>0</v>
      </c>
      <c r="J205">
        <f>IF(J104=1,IF(Correlations!$E3="",ComCalc!$B$22,Correlations!$E3),0)</f>
        <v>0</v>
      </c>
      <c r="K205">
        <f>IF(K104=1,IF(Correlations!$E3="",ComCalc!$B$22,Correlations!$E3),0)</f>
        <v>0</v>
      </c>
      <c r="L205">
        <f>IF(L104=1,IF(Correlations!$E3="",ComCalc!$B$22,Correlations!$E3),0)</f>
        <v>0</v>
      </c>
      <c r="M205">
        <f>IF(M104=1,IF(Correlations!$E3="",ComCalc!$B$22,Correlations!$E3),0)</f>
        <v>0</v>
      </c>
      <c r="N205">
        <f>IF(N104=1,IF(Correlations!$E3="",ComCalc!$B$22,Correlations!$E3),0)</f>
        <v>0</v>
      </c>
      <c r="O205">
        <f>IF(O104=1,IF(Correlations!$E3="",ComCalc!$B$22,Correlations!$E3),0)</f>
        <v>0</v>
      </c>
      <c r="P205">
        <f>IF(P104=1,IF(Correlations!$E3="",ComCalc!$B$22,Correlations!$E3),0)</f>
        <v>0</v>
      </c>
      <c r="Q205">
        <f>IF(Q104=1,IF(Correlations!$E3="",ComCalc!$B$22,Correlations!$E3),0)</f>
        <v>0</v>
      </c>
      <c r="R205">
        <f>IF(R104=1,IF(Correlations!$E3="",ComCalc!$B$22,Correlations!$E3),0)</f>
        <v>0.87</v>
      </c>
      <c r="S205">
        <f>IF(S104=1,IF(Correlations!$E3="",ComCalc!$B$22,Correlations!$E3),0)</f>
        <v>0</v>
      </c>
      <c r="T205">
        <f>IF(T104=1,IF(Correlations!$E3="",ComCalc!$B$22,Correlations!$E3),0)</f>
        <v>0</v>
      </c>
      <c r="U205">
        <f>IF(U104=1,IF(Correlations!$E3="",ComCalc!$B$22,Correlations!$E3),0)</f>
        <v>0</v>
      </c>
    </row>
    <row r="206" spans="1:21" x14ac:dyDescent="0.15">
      <c r="A206" t="str">
        <f t="shared" si="1"/>
        <v>Vocabulary</v>
      </c>
      <c r="B206">
        <f>IF(B105=1,IF(Correlations!$E4="",ComCalc!$B$22,Correlations!$E4),0)</f>
        <v>0.94</v>
      </c>
      <c r="C206">
        <f>IF(C105=1,IF(Correlations!$E4="",ComCalc!$B$22,Correlations!$E4),0)</f>
        <v>0.94</v>
      </c>
      <c r="D206">
        <f>IF(D105=1,IF(Correlations!$E4="",ComCalc!$B$22,Correlations!$E4),0)</f>
        <v>0</v>
      </c>
      <c r="E206">
        <f>IF(E105=1,IF(Correlations!$E4="",ComCalc!$B$22,Correlations!$E4),0)</f>
        <v>0.94</v>
      </c>
      <c r="F206">
        <f>IF(F105=1,IF(Correlations!$E4="",ComCalc!$B$22,Correlations!$E4),0)</f>
        <v>0</v>
      </c>
      <c r="G206">
        <f>IF(G105=1,IF(Correlations!$E4="",ComCalc!$B$22,Correlations!$E4),0)</f>
        <v>0</v>
      </c>
      <c r="H206">
        <f>IF(H105=1,IF(Correlations!$E4="",ComCalc!$B$22,Correlations!$E4),0)</f>
        <v>0</v>
      </c>
      <c r="I206">
        <f>IF(I105=1,IF(Correlations!$E4="",ComCalc!$B$22,Correlations!$E4),0)</f>
        <v>0</v>
      </c>
      <c r="J206">
        <f>IF(J105=1,IF(Correlations!$E4="",ComCalc!$B$22,Correlations!$E4),0)</f>
        <v>0</v>
      </c>
      <c r="K206">
        <f>IF(K105=1,IF(Correlations!$E4="",ComCalc!$B$22,Correlations!$E4),0)</f>
        <v>0</v>
      </c>
      <c r="L206">
        <f>IF(L105=1,IF(Correlations!$E4="",ComCalc!$B$22,Correlations!$E4),0)</f>
        <v>0</v>
      </c>
      <c r="M206">
        <f>IF(M105=1,IF(Correlations!$E4="",ComCalc!$B$22,Correlations!$E4),0)</f>
        <v>0</v>
      </c>
      <c r="N206">
        <f>IF(N105=1,IF(Correlations!$E4="",ComCalc!$B$22,Correlations!$E4),0)</f>
        <v>0</v>
      </c>
      <c r="O206">
        <f>IF(O105=1,IF(Correlations!$E4="",ComCalc!$B$22,Correlations!$E4),0)</f>
        <v>0</v>
      </c>
      <c r="P206">
        <f>IF(P105=1,IF(Correlations!$E4="",ComCalc!$B$22,Correlations!$E4),0)</f>
        <v>0</v>
      </c>
      <c r="Q206">
        <f>IF(Q105=1,IF(Correlations!$E4="",ComCalc!$B$22,Correlations!$E4),0)</f>
        <v>0</v>
      </c>
      <c r="R206">
        <f>IF(R105=1,IF(Correlations!$E4="",ComCalc!$B$22,Correlations!$E4),0)</f>
        <v>0.94</v>
      </c>
      <c r="S206">
        <f>IF(S105=1,IF(Correlations!$E4="",ComCalc!$B$22,Correlations!$E4),0)</f>
        <v>0</v>
      </c>
      <c r="T206">
        <f>IF(T105=1,IF(Correlations!$E4="",ComCalc!$B$22,Correlations!$E4),0)</f>
        <v>0</v>
      </c>
      <c r="U206">
        <f>IF(U105=1,IF(Correlations!$E4="",ComCalc!$B$22,Correlations!$E4),0)</f>
        <v>0</v>
      </c>
    </row>
    <row r="207" spans="1:21" x14ac:dyDescent="0.15">
      <c r="A207" t="str">
        <f t="shared" si="1"/>
        <v>Information</v>
      </c>
      <c r="B207">
        <f>IF(B106=1,IF(Correlations!$E5="",ComCalc!$B$22,Correlations!$E5),0)</f>
        <v>0</v>
      </c>
      <c r="C207">
        <f>IF(C106=1,IF(Correlations!$E5="",ComCalc!$B$22,Correlations!$E5),0)</f>
        <v>0</v>
      </c>
      <c r="D207">
        <f>IF(D106=1,IF(Correlations!$E5="",ComCalc!$B$22,Correlations!$E5),0)</f>
        <v>0</v>
      </c>
      <c r="E207">
        <f>IF(E106=1,IF(Correlations!$E5="",ComCalc!$B$22,Correlations!$E5),0)</f>
        <v>0</v>
      </c>
      <c r="F207">
        <f>IF(F106=1,IF(Correlations!$E5="",ComCalc!$B$22,Correlations!$E5),0)</f>
        <v>0</v>
      </c>
      <c r="G207">
        <f>IF(G106=1,IF(Correlations!$E5="",ComCalc!$B$22,Correlations!$E5),0)</f>
        <v>0</v>
      </c>
      <c r="H207">
        <f>IF(H106=1,IF(Correlations!$E5="",ComCalc!$B$22,Correlations!$E5),0)</f>
        <v>0</v>
      </c>
      <c r="I207">
        <f>IF(I106=1,IF(Correlations!$E5="",ComCalc!$B$22,Correlations!$E5),0)</f>
        <v>0</v>
      </c>
      <c r="J207">
        <f>IF(J106=1,IF(Correlations!$E5="",ComCalc!$B$22,Correlations!$E5),0)</f>
        <v>0</v>
      </c>
      <c r="K207">
        <f>IF(K106=1,IF(Correlations!$E5="",ComCalc!$B$22,Correlations!$E5),0)</f>
        <v>0</v>
      </c>
      <c r="L207">
        <f>IF(L106=1,IF(Correlations!$E5="",ComCalc!$B$22,Correlations!$E5),0)</f>
        <v>0</v>
      </c>
      <c r="M207">
        <f>IF(M106=1,IF(Correlations!$E5="",ComCalc!$B$22,Correlations!$E5),0)</f>
        <v>0</v>
      </c>
      <c r="N207">
        <f>IF(N106=1,IF(Correlations!$E5="",ComCalc!$B$22,Correlations!$E5),0)</f>
        <v>0</v>
      </c>
      <c r="O207">
        <f>IF(O106=1,IF(Correlations!$E5="",ComCalc!$B$22,Correlations!$E5),0)</f>
        <v>0</v>
      </c>
      <c r="P207">
        <f>IF(P106=1,IF(Correlations!$E5="",ComCalc!$B$22,Correlations!$E5),0)</f>
        <v>0</v>
      </c>
      <c r="Q207">
        <f>IF(Q106=1,IF(Correlations!$E5="",ComCalc!$B$22,Correlations!$E5),0)</f>
        <v>0</v>
      </c>
      <c r="R207">
        <f>IF(R106=1,IF(Correlations!$E5="",ComCalc!$B$22,Correlations!$E5),0)</f>
        <v>0</v>
      </c>
      <c r="S207">
        <f>IF(S106=1,IF(Correlations!$E5="",ComCalc!$B$22,Correlations!$E5),0)</f>
        <v>0</v>
      </c>
      <c r="T207">
        <f>IF(T106=1,IF(Correlations!$E5="",ComCalc!$B$22,Correlations!$E5),0)</f>
        <v>0</v>
      </c>
      <c r="U207">
        <f>IF(U106=1,IF(Correlations!$E5="",ComCalc!$B$22,Correlations!$E5),0)</f>
        <v>0</v>
      </c>
    </row>
    <row r="208" spans="1:21" x14ac:dyDescent="0.15">
      <c r="A208" t="str">
        <f t="shared" si="1"/>
        <v>Matrix Reasoning</v>
      </c>
      <c r="B208">
        <f>IF(B107=1,IF(Correlations!$E6="",ComCalc!$B$22,Correlations!$E6),0)</f>
        <v>0.9</v>
      </c>
      <c r="C208">
        <f>IF(C107=1,IF(Correlations!$E6="",ComCalc!$B$22,Correlations!$E6),0)</f>
        <v>0</v>
      </c>
      <c r="D208">
        <f>IF(D107=1,IF(Correlations!$E6="",ComCalc!$B$22,Correlations!$E6),0)</f>
        <v>0.9</v>
      </c>
      <c r="E208">
        <f>IF(E107=1,IF(Correlations!$E6="",ComCalc!$B$22,Correlations!$E6),0)</f>
        <v>0</v>
      </c>
      <c r="F208">
        <f>IF(F107=1,IF(Correlations!$E6="",ComCalc!$B$22,Correlations!$E6),0)</f>
        <v>0.9</v>
      </c>
      <c r="G208">
        <f>IF(G107=1,IF(Correlations!$E6="",ComCalc!$B$22,Correlations!$E6),0)</f>
        <v>0</v>
      </c>
      <c r="H208">
        <f>IF(H107=1,IF(Correlations!$E6="",ComCalc!$B$22,Correlations!$E6),0)</f>
        <v>0</v>
      </c>
      <c r="I208">
        <f>IF(I107=1,IF(Correlations!$E6="",ComCalc!$B$22,Correlations!$E6),0)</f>
        <v>0</v>
      </c>
      <c r="J208">
        <f>IF(J107=1,IF(Correlations!$E6="",ComCalc!$B$22,Correlations!$E6),0)</f>
        <v>0</v>
      </c>
      <c r="K208">
        <f>IF(K107=1,IF(Correlations!$E6="",ComCalc!$B$22,Correlations!$E6),0)</f>
        <v>0</v>
      </c>
      <c r="L208">
        <f>IF(L107=1,IF(Correlations!$E6="",ComCalc!$B$22,Correlations!$E6),0)</f>
        <v>0</v>
      </c>
      <c r="M208">
        <f>IF(M107=1,IF(Correlations!$E6="",ComCalc!$B$22,Correlations!$E6),0)</f>
        <v>0</v>
      </c>
      <c r="N208">
        <f>IF(N107=1,IF(Correlations!$E6="",ComCalc!$B$22,Correlations!$E6),0)</f>
        <v>0</v>
      </c>
      <c r="O208">
        <f>IF(O107=1,IF(Correlations!$E6="",ComCalc!$B$22,Correlations!$E6),0)</f>
        <v>0</v>
      </c>
      <c r="P208">
        <f>IF(P107=1,IF(Correlations!$E6="",ComCalc!$B$22,Correlations!$E6),0)</f>
        <v>0</v>
      </c>
      <c r="Q208">
        <f>IF(Q107=1,IF(Correlations!$E6="",ComCalc!$B$22,Correlations!$E6),0)</f>
        <v>0</v>
      </c>
      <c r="R208">
        <f>IF(R107=1,IF(Correlations!$E6="",ComCalc!$B$22,Correlations!$E6),0)</f>
        <v>0.9</v>
      </c>
      <c r="S208">
        <f>IF(S107=1,IF(Correlations!$E6="",ComCalc!$B$22,Correlations!$E6),0)</f>
        <v>0</v>
      </c>
      <c r="T208">
        <f>IF(T107=1,IF(Correlations!$E6="",ComCalc!$B$22,Correlations!$E6),0)</f>
        <v>0</v>
      </c>
      <c r="U208">
        <f>IF(U107=1,IF(Correlations!$E6="",ComCalc!$B$22,Correlations!$E6),0)</f>
        <v>0</v>
      </c>
    </row>
    <row r="209" spans="1:21" x14ac:dyDescent="0.15">
      <c r="A209" t="str">
        <f t="shared" si="1"/>
        <v>Digit Span</v>
      </c>
      <c r="B209">
        <f>IF(B108=1,IF(Correlations!$E7="",ComCalc!$B$22,Correlations!$E7),0)</f>
        <v>0</v>
      </c>
      <c r="C209">
        <f>IF(C108=1,IF(Correlations!$E7="",ComCalc!$B$22,Correlations!$E7),0)</f>
        <v>0</v>
      </c>
      <c r="D209">
        <f>IF(D108=1,IF(Correlations!$E7="",ComCalc!$B$22,Correlations!$E7),0)</f>
        <v>0</v>
      </c>
      <c r="E209">
        <f>IF(E108=1,IF(Correlations!$E7="",ComCalc!$B$22,Correlations!$E7),0)</f>
        <v>0</v>
      </c>
      <c r="F209">
        <f>IF(F108=1,IF(Correlations!$E7="",ComCalc!$B$22,Correlations!$E7),0)</f>
        <v>0</v>
      </c>
      <c r="G209">
        <f>IF(G108=1,IF(Correlations!$E7="",ComCalc!$B$22,Correlations!$E7),0)</f>
        <v>0</v>
      </c>
      <c r="H209">
        <f>IF(H108=1,IF(Correlations!$E7="",ComCalc!$B$22,Correlations!$E7),0)</f>
        <v>0</v>
      </c>
      <c r="I209">
        <f>IF(I108=1,IF(Correlations!$E7="",ComCalc!$B$22,Correlations!$E7),0)</f>
        <v>0</v>
      </c>
      <c r="J209">
        <f>IF(J108=1,IF(Correlations!$E7="",ComCalc!$B$22,Correlations!$E7),0)</f>
        <v>0</v>
      </c>
      <c r="K209">
        <f>IF(K108=1,IF(Correlations!$E7="",ComCalc!$B$22,Correlations!$E7),0)</f>
        <v>0</v>
      </c>
      <c r="L209">
        <f>IF(L108=1,IF(Correlations!$E7="",ComCalc!$B$22,Correlations!$E7),0)</f>
        <v>0</v>
      </c>
      <c r="M209">
        <f>IF(M108=1,IF(Correlations!$E7="",ComCalc!$B$22,Correlations!$E7),0)</f>
        <v>0</v>
      </c>
      <c r="N209">
        <f>IF(N108=1,IF(Correlations!$E7="",ComCalc!$B$22,Correlations!$E7),0)</f>
        <v>0</v>
      </c>
      <c r="O209">
        <f>IF(O108=1,IF(Correlations!$E7="",ComCalc!$B$22,Correlations!$E7),0)</f>
        <v>0</v>
      </c>
      <c r="P209">
        <f>IF(P108=1,IF(Correlations!$E7="",ComCalc!$B$22,Correlations!$E7),0)</f>
        <v>0</v>
      </c>
      <c r="Q209">
        <f>IF(Q108=1,IF(Correlations!$E7="",ComCalc!$B$22,Correlations!$E7),0)</f>
        <v>0</v>
      </c>
      <c r="R209">
        <f>IF(R108=1,IF(Correlations!$E7="",ComCalc!$B$22,Correlations!$E7),0)</f>
        <v>0</v>
      </c>
      <c r="S209">
        <f>IF(S108=1,IF(Correlations!$E7="",ComCalc!$B$22,Correlations!$E7),0)</f>
        <v>0</v>
      </c>
      <c r="T209">
        <f>IF(T108=1,IF(Correlations!$E7="",ComCalc!$B$22,Correlations!$E7),0)</f>
        <v>0</v>
      </c>
      <c r="U209">
        <f>IF(U108=1,IF(Correlations!$E7="",ComCalc!$B$22,Correlations!$E7),0)</f>
        <v>0</v>
      </c>
    </row>
    <row r="210" spans="1:21" x14ac:dyDescent="0.15">
      <c r="A210" t="str">
        <f t="shared" si="1"/>
        <v>Arithmetic</v>
      </c>
      <c r="B210">
        <f>IF(B109=1,IF(Correlations!$E8="",ComCalc!$B$22,Correlations!$E8),0)</f>
        <v>0</v>
      </c>
      <c r="C210">
        <f>IF(C109=1,IF(Correlations!$E8="",ComCalc!$B$22,Correlations!$E8),0)</f>
        <v>0</v>
      </c>
      <c r="D210">
        <f>IF(D109=1,IF(Correlations!$E8="",ComCalc!$B$22,Correlations!$E8),0)</f>
        <v>0</v>
      </c>
      <c r="E210">
        <f>IF(E109=1,IF(Correlations!$E8="",ComCalc!$B$22,Correlations!$E8),0)</f>
        <v>0</v>
      </c>
      <c r="F210">
        <f>IF(F109=1,IF(Correlations!$E8="",ComCalc!$B$22,Correlations!$E8),0)</f>
        <v>0</v>
      </c>
      <c r="G210">
        <f>IF(G109=1,IF(Correlations!$E8="",ComCalc!$B$22,Correlations!$E8),0)</f>
        <v>0.88</v>
      </c>
      <c r="H210">
        <f>IF(H109=1,IF(Correlations!$E8="",ComCalc!$B$22,Correlations!$E8),0)</f>
        <v>0</v>
      </c>
      <c r="I210">
        <f>IF(I109=1,IF(Correlations!$E8="",ComCalc!$B$22,Correlations!$E8),0)</f>
        <v>0.88</v>
      </c>
      <c r="J210">
        <f>IF(J109=1,IF(Correlations!$E8="",ComCalc!$B$22,Correlations!$E8),0)</f>
        <v>0</v>
      </c>
      <c r="K210">
        <f>IF(K109=1,IF(Correlations!$E8="",ComCalc!$B$22,Correlations!$E8),0)</f>
        <v>0.88</v>
      </c>
      <c r="L210">
        <f>IF(L109=1,IF(Correlations!$E8="",ComCalc!$B$22,Correlations!$E8),0)</f>
        <v>0</v>
      </c>
      <c r="M210">
        <f>IF(M109=1,IF(Correlations!$E8="",ComCalc!$B$22,Correlations!$E8),0)</f>
        <v>0.88</v>
      </c>
      <c r="N210">
        <f>IF(N109=1,IF(Correlations!$E8="",ComCalc!$B$22,Correlations!$E8),0)</f>
        <v>0</v>
      </c>
      <c r="O210">
        <f>IF(O109=1,IF(Correlations!$E8="",ComCalc!$B$22,Correlations!$E8),0)</f>
        <v>0</v>
      </c>
      <c r="P210">
        <f>IF(P109=1,IF(Correlations!$E8="",ComCalc!$B$22,Correlations!$E8),0)</f>
        <v>0</v>
      </c>
      <c r="Q210">
        <f>IF(Q109=1,IF(Correlations!$E8="",ComCalc!$B$22,Correlations!$E8),0)</f>
        <v>0</v>
      </c>
      <c r="R210">
        <f>IF(R109=1,IF(Correlations!$E8="",ComCalc!$B$22,Correlations!$E8),0)</f>
        <v>0.88</v>
      </c>
      <c r="S210">
        <f>IF(S109=1,IF(Correlations!$E8="",ComCalc!$B$22,Correlations!$E8),0)</f>
        <v>0</v>
      </c>
      <c r="T210">
        <f>IF(T109=1,IF(Correlations!$E8="",ComCalc!$B$22,Correlations!$E8),0)</f>
        <v>0</v>
      </c>
      <c r="U210">
        <f>IF(U109=1,IF(Correlations!$E8="",ComCalc!$B$22,Correlations!$E8),0)</f>
        <v>0</v>
      </c>
    </row>
    <row r="211" spans="1:21" x14ac:dyDescent="0.15">
      <c r="A211" t="str">
        <f t="shared" si="1"/>
        <v>Block Design</v>
      </c>
      <c r="B211">
        <f>IF(B110=1,IF(Correlations!$E9="",ComCalc!$B$22,Correlations!$E9),0)</f>
        <v>0</v>
      </c>
      <c r="C211">
        <f>IF(C110=1,IF(Correlations!$E9="",ComCalc!$B$22,Correlations!$E9),0)</f>
        <v>0</v>
      </c>
      <c r="D211">
        <f>IF(D110=1,IF(Correlations!$E9="",ComCalc!$B$22,Correlations!$E9),0)</f>
        <v>0</v>
      </c>
      <c r="E211">
        <f>IF(E110=1,IF(Correlations!$E9="",ComCalc!$B$22,Correlations!$E9),0)</f>
        <v>0</v>
      </c>
      <c r="F211">
        <f>IF(F110=1,IF(Correlations!$E9="",ComCalc!$B$22,Correlations!$E9),0)</f>
        <v>0</v>
      </c>
      <c r="G211">
        <f>IF(G110=1,IF(Correlations!$E9="",ComCalc!$B$22,Correlations!$E9),0)</f>
        <v>0</v>
      </c>
      <c r="H211">
        <f>IF(H110=1,IF(Correlations!$E9="",ComCalc!$B$22,Correlations!$E9),0)</f>
        <v>0</v>
      </c>
      <c r="I211">
        <f>IF(I110=1,IF(Correlations!$E9="",ComCalc!$B$22,Correlations!$E9),0)</f>
        <v>0</v>
      </c>
      <c r="J211">
        <f>IF(J110=1,IF(Correlations!$E9="",ComCalc!$B$22,Correlations!$E9),0)</f>
        <v>0</v>
      </c>
      <c r="K211">
        <f>IF(K110=1,IF(Correlations!$E9="",ComCalc!$B$22,Correlations!$E9),0)</f>
        <v>0</v>
      </c>
      <c r="L211">
        <f>IF(L110=1,IF(Correlations!$E9="",ComCalc!$B$22,Correlations!$E9),0)</f>
        <v>0</v>
      </c>
      <c r="M211">
        <f>IF(M110=1,IF(Correlations!$E9="",ComCalc!$B$22,Correlations!$E9),0)</f>
        <v>0</v>
      </c>
      <c r="N211">
        <f>IF(N110=1,IF(Correlations!$E9="",ComCalc!$B$22,Correlations!$E9),0)</f>
        <v>0</v>
      </c>
      <c r="O211">
        <f>IF(O110=1,IF(Correlations!$E9="",ComCalc!$B$22,Correlations!$E9),0)</f>
        <v>0</v>
      </c>
      <c r="P211">
        <f>IF(P110=1,IF(Correlations!$E9="",ComCalc!$B$22,Correlations!$E9),0)</f>
        <v>0</v>
      </c>
      <c r="Q211">
        <f>IF(Q110=1,IF(Correlations!$E9="",ComCalc!$B$22,Correlations!$E9),0)</f>
        <v>0</v>
      </c>
      <c r="R211">
        <f>IF(R110=1,IF(Correlations!$E9="",ComCalc!$B$22,Correlations!$E9),0)</f>
        <v>0</v>
      </c>
      <c r="S211">
        <f>IF(S110=1,IF(Correlations!$E9="",ComCalc!$B$22,Correlations!$E9),0)</f>
        <v>0</v>
      </c>
      <c r="T211">
        <f>IF(T110=1,IF(Correlations!$E9="",ComCalc!$B$22,Correlations!$E9),0)</f>
        <v>0</v>
      </c>
      <c r="U211">
        <f>IF(U110=1,IF(Correlations!$E9="",ComCalc!$B$22,Correlations!$E9),0)</f>
        <v>0</v>
      </c>
    </row>
    <row r="212" spans="1:21" x14ac:dyDescent="0.15">
      <c r="A212" t="str">
        <f t="shared" si="1"/>
        <v>Visual Puzzles</v>
      </c>
      <c r="B212">
        <f>IF(B111=1,IF(Correlations!$E10="",ComCalc!$B$22,Correlations!$E10),0)</f>
        <v>0</v>
      </c>
      <c r="C212">
        <f>IF(C111=1,IF(Correlations!$E10="",ComCalc!$B$22,Correlations!$E10),0)</f>
        <v>0</v>
      </c>
      <c r="D212">
        <f>IF(D111=1,IF(Correlations!$E10="",ComCalc!$B$22,Correlations!$E10),0)</f>
        <v>0</v>
      </c>
      <c r="E212">
        <f>IF(E111=1,IF(Correlations!$E10="",ComCalc!$B$22,Correlations!$E10),0)</f>
        <v>0</v>
      </c>
      <c r="F212">
        <f>IF(F111=1,IF(Correlations!$E10="",ComCalc!$B$22,Correlations!$E10),0)</f>
        <v>0</v>
      </c>
      <c r="G212">
        <f>IF(G111=1,IF(Correlations!$E10="",ComCalc!$B$22,Correlations!$E10),0)</f>
        <v>0</v>
      </c>
      <c r="H212">
        <f>IF(H111=1,IF(Correlations!$E10="",ComCalc!$B$22,Correlations!$E10),0)</f>
        <v>0</v>
      </c>
      <c r="I212">
        <f>IF(I111=1,IF(Correlations!$E10="",ComCalc!$B$22,Correlations!$E10),0)</f>
        <v>0</v>
      </c>
      <c r="J212">
        <f>IF(J111=1,IF(Correlations!$E10="",ComCalc!$B$22,Correlations!$E10),0)</f>
        <v>0</v>
      </c>
      <c r="K212">
        <f>IF(K111=1,IF(Correlations!$E10="",ComCalc!$B$22,Correlations!$E10),0)</f>
        <v>0</v>
      </c>
      <c r="L212">
        <f>IF(L111=1,IF(Correlations!$E10="",ComCalc!$B$22,Correlations!$E10),0)</f>
        <v>0</v>
      </c>
      <c r="M212">
        <f>IF(M111=1,IF(Correlations!$E10="",ComCalc!$B$22,Correlations!$E10),0)</f>
        <v>0</v>
      </c>
      <c r="N212">
        <f>IF(N111=1,IF(Correlations!$E10="",ComCalc!$B$22,Correlations!$E10),0)</f>
        <v>0</v>
      </c>
      <c r="O212">
        <f>IF(O111=1,IF(Correlations!$E10="",ComCalc!$B$22,Correlations!$E10),0)</f>
        <v>0</v>
      </c>
      <c r="P212">
        <f>IF(P111=1,IF(Correlations!$E10="",ComCalc!$B$22,Correlations!$E10),0)</f>
        <v>0</v>
      </c>
      <c r="Q212">
        <f>IF(Q111=1,IF(Correlations!$E10="",ComCalc!$B$22,Correlations!$E10),0)</f>
        <v>0</v>
      </c>
      <c r="R212">
        <f>IF(R111=1,IF(Correlations!$E10="",ComCalc!$B$22,Correlations!$E10),0)</f>
        <v>0</v>
      </c>
      <c r="S212">
        <f>IF(S111=1,IF(Correlations!$E10="",ComCalc!$B$22,Correlations!$E10),0)</f>
        <v>0</v>
      </c>
      <c r="T212">
        <f>IF(T111=1,IF(Correlations!$E10="",ComCalc!$B$22,Correlations!$E10),0)</f>
        <v>0</v>
      </c>
      <c r="U212">
        <f>IF(U111=1,IF(Correlations!$E10="",ComCalc!$B$22,Correlations!$E10),0)</f>
        <v>0</v>
      </c>
    </row>
    <row r="213" spans="1:21" x14ac:dyDescent="0.15">
      <c r="A213" t="str">
        <f t="shared" si="1"/>
        <v>Symbol Search</v>
      </c>
      <c r="B213">
        <f>IF(B112=1,IF(Correlations!$E11="",ComCalc!$B$22,Correlations!$E11),0)</f>
        <v>0</v>
      </c>
      <c r="C213">
        <f>IF(C112=1,IF(Correlations!$E11="",ComCalc!$B$22,Correlations!$E11),0)</f>
        <v>0</v>
      </c>
      <c r="D213">
        <f>IF(D112=1,IF(Correlations!$E11="",ComCalc!$B$22,Correlations!$E11),0)</f>
        <v>0</v>
      </c>
      <c r="E213">
        <f>IF(E112=1,IF(Correlations!$E11="",ComCalc!$B$22,Correlations!$E11),0)</f>
        <v>0</v>
      </c>
      <c r="F213">
        <f>IF(F112=1,IF(Correlations!$E11="",ComCalc!$B$22,Correlations!$E11),0)</f>
        <v>0</v>
      </c>
      <c r="G213">
        <f>IF(G112=1,IF(Correlations!$E11="",ComCalc!$B$22,Correlations!$E11),0)</f>
        <v>0</v>
      </c>
      <c r="H213">
        <f>IF(H112=1,IF(Correlations!$E11="",ComCalc!$B$22,Correlations!$E11),0)</f>
        <v>0</v>
      </c>
      <c r="I213">
        <f>IF(I112=1,IF(Correlations!$E11="",ComCalc!$B$22,Correlations!$E11),0)</f>
        <v>0</v>
      </c>
      <c r="J213">
        <f>IF(J112=1,IF(Correlations!$E11="",ComCalc!$B$22,Correlations!$E11),0)</f>
        <v>0</v>
      </c>
      <c r="K213">
        <f>IF(K112=1,IF(Correlations!$E11="",ComCalc!$B$22,Correlations!$E11),0)</f>
        <v>0</v>
      </c>
      <c r="L213">
        <f>IF(L112=1,IF(Correlations!$E11="",ComCalc!$B$22,Correlations!$E11),0)</f>
        <v>0</v>
      </c>
      <c r="M213">
        <f>IF(M112=1,IF(Correlations!$E11="",ComCalc!$B$22,Correlations!$E11),0)</f>
        <v>0</v>
      </c>
      <c r="N213">
        <f>IF(N112=1,IF(Correlations!$E11="",ComCalc!$B$22,Correlations!$E11),0)</f>
        <v>0</v>
      </c>
      <c r="O213">
        <f>IF(O112=1,IF(Correlations!$E11="",ComCalc!$B$22,Correlations!$E11),0)</f>
        <v>0</v>
      </c>
      <c r="P213">
        <f>IF(P112=1,IF(Correlations!$E11="",ComCalc!$B$22,Correlations!$E11),0)</f>
        <v>0</v>
      </c>
      <c r="Q213">
        <f>IF(Q112=1,IF(Correlations!$E11="",ComCalc!$B$22,Correlations!$E11),0)</f>
        <v>0</v>
      </c>
      <c r="R213">
        <f>IF(R112=1,IF(Correlations!$E11="",ComCalc!$B$22,Correlations!$E11),0)</f>
        <v>0</v>
      </c>
      <c r="S213">
        <f>IF(S112=1,IF(Correlations!$E11="",ComCalc!$B$22,Correlations!$E11),0)</f>
        <v>0</v>
      </c>
      <c r="T213">
        <f>IF(T112=1,IF(Correlations!$E11="",ComCalc!$B$22,Correlations!$E11),0)</f>
        <v>0</v>
      </c>
      <c r="U213">
        <f>IF(U112=1,IF(Correlations!$E11="",ComCalc!$B$22,Correlations!$E11),0)</f>
        <v>0</v>
      </c>
    </row>
    <row r="214" spans="1:21" x14ac:dyDescent="0.15">
      <c r="A214" t="str">
        <f t="shared" si="1"/>
        <v>Coding</v>
      </c>
      <c r="B214">
        <f>IF(B113=1,IF(Correlations!$E12="",ComCalc!$B$22,Correlations!$E12),0)</f>
        <v>0</v>
      </c>
      <c r="C214">
        <f>IF(C113=1,IF(Correlations!$E12="",ComCalc!$B$22,Correlations!$E12),0)</f>
        <v>0</v>
      </c>
      <c r="D214">
        <f>IF(D113=1,IF(Correlations!$E12="",ComCalc!$B$22,Correlations!$E12),0)</f>
        <v>0</v>
      </c>
      <c r="E214">
        <f>IF(E113=1,IF(Correlations!$E12="",ComCalc!$B$22,Correlations!$E12),0)</f>
        <v>0</v>
      </c>
      <c r="F214">
        <f>IF(F113=1,IF(Correlations!$E12="",ComCalc!$B$22,Correlations!$E12),0)</f>
        <v>0</v>
      </c>
      <c r="G214">
        <f>IF(G113=1,IF(Correlations!$E12="",ComCalc!$B$22,Correlations!$E12),0)</f>
        <v>0.86</v>
      </c>
      <c r="H214">
        <f>IF(H113=1,IF(Correlations!$E12="",ComCalc!$B$22,Correlations!$E12),0)</f>
        <v>0</v>
      </c>
      <c r="I214">
        <f>IF(I113=1,IF(Correlations!$E12="",ComCalc!$B$22,Correlations!$E12),0)</f>
        <v>0.86</v>
      </c>
      <c r="J214">
        <f>IF(J113=1,IF(Correlations!$E12="",ComCalc!$B$22,Correlations!$E12),0)</f>
        <v>0.86</v>
      </c>
      <c r="K214">
        <f>IF(K113=1,IF(Correlations!$E12="",ComCalc!$B$22,Correlations!$E12),0)</f>
        <v>0</v>
      </c>
      <c r="L214">
        <f>IF(L113=1,IF(Correlations!$E12="",ComCalc!$B$22,Correlations!$E12),0)</f>
        <v>0</v>
      </c>
      <c r="M214">
        <f>IF(M113=1,IF(Correlations!$E12="",ComCalc!$B$22,Correlations!$E12),0)</f>
        <v>0</v>
      </c>
      <c r="N214">
        <f>IF(N113=1,IF(Correlations!$E12="",ComCalc!$B$22,Correlations!$E12),0)</f>
        <v>0.86</v>
      </c>
      <c r="O214">
        <f>IF(O113=1,IF(Correlations!$E12="",ComCalc!$B$22,Correlations!$E12),0)</f>
        <v>0</v>
      </c>
      <c r="P214">
        <f>IF(P113=1,IF(Correlations!$E12="",ComCalc!$B$22,Correlations!$E12),0)</f>
        <v>0</v>
      </c>
      <c r="Q214">
        <f>IF(Q113=1,IF(Correlations!$E12="",ComCalc!$B$22,Correlations!$E12),0)</f>
        <v>0</v>
      </c>
      <c r="R214">
        <f>IF(R113=1,IF(Correlations!$E12="",ComCalc!$B$22,Correlations!$E12),0)</f>
        <v>0.86</v>
      </c>
      <c r="S214">
        <f>IF(S113=1,IF(Correlations!$E12="",ComCalc!$B$22,Correlations!$E12),0)</f>
        <v>0</v>
      </c>
      <c r="T214">
        <f>IF(T113=1,IF(Correlations!$E12="",ComCalc!$B$22,Correlations!$E12),0)</f>
        <v>0</v>
      </c>
      <c r="U214">
        <f>IF(U113=1,IF(Correlations!$E12="",ComCalc!$B$22,Correlations!$E12),0)</f>
        <v>0</v>
      </c>
    </row>
    <row r="215" spans="1:21" x14ac:dyDescent="0.15">
      <c r="A215" t="str">
        <f t="shared" si="1"/>
        <v>NAB Categories</v>
      </c>
      <c r="B215">
        <f>IF(B114=1,IF(Correlations!$E13="",ComCalc!$B$22,Correlations!$E13),0)</f>
        <v>0</v>
      </c>
      <c r="C215">
        <f>IF(C114=1,IF(Correlations!$E13="",ComCalc!$B$22,Correlations!$E13),0)</f>
        <v>0</v>
      </c>
      <c r="D215">
        <f>IF(D114=1,IF(Correlations!$E13="",ComCalc!$B$22,Correlations!$E13),0)</f>
        <v>0</v>
      </c>
      <c r="E215">
        <f>IF(E114=1,IF(Correlations!$E13="",ComCalc!$B$22,Correlations!$E13),0)</f>
        <v>0</v>
      </c>
      <c r="F215">
        <f>IF(F114=1,IF(Correlations!$E13="",ComCalc!$B$22,Correlations!$E13),0)</f>
        <v>0</v>
      </c>
      <c r="G215">
        <f>IF(G114=1,IF(Correlations!$E13="",ComCalc!$B$22,Correlations!$E13),0)</f>
        <v>0</v>
      </c>
      <c r="H215">
        <f>IF(H114=1,IF(Correlations!$E13="",ComCalc!$B$22,Correlations!$E13),0)</f>
        <v>0</v>
      </c>
      <c r="I215">
        <f>IF(I114=1,IF(Correlations!$E13="",ComCalc!$B$22,Correlations!$E13),0)</f>
        <v>0</v>
      </c>
      <c r="J215">
        <f>IF(J114=1,IF(Correlations!$E13="",ComCalc!$B$22,Correlations!$E13),0)</f>
        <v>0</v>
      </c>
      <c r="K215">
        <f>IF(K114=1,IF(Correlations!$E13="",ComCalc!$B$22,Correlations!$E13),0)</f>
        <v>0</v>
      </c>
      <c r="L215">
        <f>IF(L114=1,IF(Correlations!$E13="",ComCalc!$B$22,Correlations!$E13),0)</f>
        <v>0</v>
      </c>
      <c r="M215">
        <f>IF(M114=1,IF(Correlations!$E13="",ComCalc!$B$22,Correlations!$E13),0)</f>
        <v>0</v>
      </c>
      <c r="N215">
        <f>IF(N114=1,IF(Correlations!$E13="",ComCalc!$B$22,Correlations!$E13),0)</f>
        <v>0</v>
      </c>
      <c r="O215">
        <f>IF(O114=1,IF(Correlations!$E13="",ComCalc!$B$22,Correlations!$E13),0)</f>
        <v>0</v>
      </c>
      <c r="P215">
        <f>IF(P114=1,IF(Correlations!$E13="",ComCalc!$B$22,Correlations!$E13),0)</f>
        <v>0</v>
      </c>
      <c r="Q215">
        <f>IF(Q114=1,IF(Correlations!$E13="",ComCalc!$B$22,Correlations!$E13),0)</f>
        <v>0</v>
      </c>
      <c r="R215">
        <f>IF(R114=1,IF(Correlations!$E13="",ComCalc!$B$22,Correlations!$E13),0)</f>
        <v>0</v>
      </c>
      <c r="S215">
        <f>IF(S114=1,IF(Correlations!$E13="",ComCalc!$B$22,Correlations!$E13),0)</f>
        <v>0</v>
      </c>
      <c r="T215">
        <f>IF(T114=1,IF(Correlations!$E13="",ComCalc!$B$22,Correlations!$E13),0)</f>
        <v>0</v>
      </c>
      <c r="U215">
        <f>IF(U114=1,IF(Correlations!$E13="",ComCalc!$B$22,Correlations!$E13),0)</f>
        <v>0</v>
      </c>
    </row>
    <row r="216" spans="1:21" x14ac:dyDescent="0.15">
      <c r="A216" t="str">
        <f t="shared" si="1"/>
        <v>NAB Judgment</v>
      </c>
      <c r="B216">
        <f>IF(B115=1,IF(Correlations!$E14="",ComCalc!$B$22,Correlations!$E14),0)</f>
        <v>0</v>
      </c>
      <c r="C216">
        <f>IF(C115=1,IF(Correlations!$E14="",ComCalc!$B$22,Correlations!$E14),0)</f>
        <v>0</v>
      </c>
      <c r="D216">
        <f>IF(D115=1,IF(Correlations!$E14="",ComCalc!$B$22,Correlations!$E14),0)</f>
        <v>0</v>
      </c>
      <c r="E216">
        <f>IF(E115=1,IF(Correlations!$E14="",ComCalc!$B$22,Correlations!$E14),0)</f>
        <v>0</v>
      </c>
      <c r="F216">
        <f>IF(F115=1,IF(Correlations!$E14="",ComCalc!$B$22,Correlations!$E14),0)</f>
        <v>0</v>
      </c>
      <c r="G216">
        <f>IF(G115=1,IF(Correlations!$E14="",ComCalc!$B$22,Correlations!$E14),0)</f>
        <v>0.6</v>
      </c>
      <c r="H216">
        <f>IF(H115=1,IF(Correlations!$E14="",ComCalc!$B$22,Correlations!$E14),0)</f>
        <v>0</v>
      </c>
      <c r="I216">
        <f>IF(I115=1,IF(Correlations!$E14="",ComCalc!$B$22,Correlations!$E14),0)</f>
        <v>0</v>
      </c>
      <c r="J216">
        <f>IF(J115=1,IF(Correlations!$E14="",ComCalc!$B$22,Correlations!$E14),0)</f>
        <v>0</v>
      </c>
      <c r="K216">
        <f>IF(K115=1,IF(Correlations!$E14="",ComCalc!$B$22,Correlations!$E14),0)</f>
        <v>0</v>
      </c>
      <c r="L216">
        <f>IF(L115=1,IF(Correlations!$E14="",ComCalc!$B$22,Correlations!$E14),0)</f>
        <v>0</v>
      </c>
      <c r="M216">
        <f>IF(M115=1,IF(Correlations!$E14="",ComCalc!$B$22,Correlations!$E14),0)</f>
        <v>0</v>
      </c>
      <c r="N216">
        <f>IF(N115=1,IF(Correlations!$E14="",ComCalc!$B$22,Correlations!$E14),0)</f>
        <v>0</v>
      </c>
      <c r="O216">
        <f>IF(O115=1,IF(Correlations!$E14="",ComCalc!$B$22,Correlations!$E14),0)</f>
        <v>0</v>
      </c>
      <c r="P216">
        <f>IF(P115=1,IF(Correlations!$E14="",ComCalc!$B$22,Correlations!$E14),0)</f>
        <v>0</v>
      </c>
      <c r="Q216">
        <f>IF(Q115=1,IF(Correlations!$E14="",ComCalc!$B$22,Correlations!$E14),0)</f>
        <v>0</v>
      </c>
      <c r="R216">
        <f>IF(R115=1,IF(Correlations!$E14="",ComCalc!$B$22,Correlations!$E14),0)</f>
        <v>0.6</v>
      </c>
      <c r="S216">
        <f>IF(S115=1,IF(Correlations!$E14="",ComCalc!$B$22,Correlations!$E14),0)</f>
        <v>0</v>
      </c>
      <c r="T216">
        <f>IF(T115=1,IF(Correlations!$E14="",ComCalc!$B$22,Correlations!$E14),0)</f>
        <v>0</v>
      </c>
      <c r="U216">
        <f>IF(U115=1,IF(Correlations!$E14="",ComCalc!$B$22,Correlations!$E14),0)</f>
        <v>0</v>
      </c>
    </row>
    <row r="217" spans="1:21" x14ac:dyDescent="0.15">
      <c r="A217" t="str">
        <f t="shared" si="1"/>
        <v>NAB Mazes</v>
      </c>
      <c r="B217">
        <f>IF(B116=1,IF(Correlations!$E15="",ComCalc!$B$22,Correlations!$E15),0)</f>
        <v>0</v>
      </c>
      <c r="C217">
        <f>IF(C116=1,IF(Correlations!$E15="",ComCalc!$B$22,Correlations!$E15),0)</f>
        <v>0</v>
      </c>
      <c r="D217">
        <f>IF(D116=1,IF(Correlations!$E15="",ComCalc!$B$22,Correlations!$E15),0)</f>
        <v>0</v>
      </c>
      <c r="E217">
        <f>IF(E116=1,IF(Correlations!$E15="",ComCalc!$B$22,Correlations!$E15),0)</f>
        <v>0</v>
      </c>
      <c r="F217">
        <f>IF(F116=1,IF(Correlations!$E15="",ComCalc!$B$22,Correlations!$E15),0)</f>
        <v>0</v>
      </c>
      <c r="G217">
        <f>IF(G116=1,IF(Correlations!$E15="",ComCalc!$B$22,Correlations!$E15),0)</f>
        <v>0</v>
      </c>
      <c r="H217">
        <f>IF(H116=1,IF(Correlations!$E15="",ComCalc!$B$22,Correlations!$E15),0)</f>
        <v>0</v>
      </c>
      <c r="I217">
        <f>IF(I116=1,IF(Correlations!$E15="",ComCalc!$B$22,Correlations!$E15),0)</f>
        <v>0</v>
      </c>
      <c r="J217">
        <f>IF(J116=1,IF(Correlations!$E15="",ComCalc!$B$22,Correlations!$E15),0)</f>
        <v>0</v>
      </c>
      <c r="K217">
        <f>IF(K116=1,IF(Correlations!$E15="",ComCalc!$B$22,Correlations!$E15),0)</f>
        <v>0</v>
      </c>
      <c r="L217">
        <f>IF(L116=1,IF(Correlations!$E15="",ComCalc!$B$22,Correlations!$E15),0)</f>
        <v>0</v>
      </c>
      <c r="M217">
        <f>IF(M116=1,IF(Correlations!$E15="",ComCalc!$B$22,Correlations!$E15),0)</f>
        <v>0</v>
      </c>
      <c r="N217">
        <f>IF(N116=1,IF(Correlations!$E15="",ComCalc!$B$22,Correlations!$E15),0)</f>
        <v>0</v>
      </c>
      <c r="O217">
        <f>IF(O116=1,IF(Correlations!$E15="",ComCalc!$B$22,Correlations!$E15),0)</f>
        <v>0</v>
      </c>
      <c r="P217">
        <f>IF(P116=1,IF(Correlations!$E15="",ComCalc!$B$22,Correlations!$E15),0)</f>
        <v>0</v>
      </c>
      <c r="Q217">
        <f>IF(Q116=1,IF(Correlations!$E15="",ComCalc!$B$22,Correlations!$E15),0)</f>
        <v>0</v>
      </c>
      <c r="R217">
        <f>IF(R116=1,IF(Correlations!$E15="",ComCalc!$B$22,Correlations!$E15),0)</f>
        <v>0</v>
      </c>
      <c r="S217">
        <f>IF(S116=1,IF(Correlations!$E15="",ComCalc!$B$22,Correlations!$E15),0)</f>
        <v>0</v>
      </c>
      <c r="T217">
        <f>IF(T116=1,IF(Correlations!$E15="",ComCalc!$B$22,Correlations!$E15),0)</f>
        <v>0</v>
      </c>
      <c r="U217">
        <f>IF(U116=1,IF(Correlations!$E15="",ComCalc!$B$22,Correlations!$E15),0)</f>
        <v>0</v>
      </c>
    </row>
    <row r="218" spans="1:21" x14ac:dyDescent="0.15">
      <c r="A218" t="str">
        <f t="shared" si="1"/>
        <v>NAB Word Generation</v>
      </c>
      <c r="B218">
        <f>IF(B117=1,IF(Correlations!$E16="",ComCalc!$B$22,Correlations!$E16),0)</f>
        <v>0</v>
      </c>
      <c r="C218">
        <f>IF(C117=1,IF(Correlations!$E16="",ComCalc!$B$22,Correlations!$E16),0)</f>
        <v>0</v>
      </c>
      <c r="D218">
        <f>IF(D117=1,IF(Correlations!$E16="",ComCalc!$B$22,Correlations!$E16),0)</f>
        <v>0</v>
      </c>
      <c r="E218">
        <f>IF(E117=1,IF(Correlations!$E16="",ComCalc!$B$22,Correlations!$E16),0)</f>
        <v>0</v>
      </c>
      <c r="F218">
        <f>IF(F117=1,IF(Correlations!$E16="",ComCalc!$B$22,Correlations!$E16),0)</f>
        <v>0</v>
      </c>
      <c r="G218">
        <f>IF(G117=1,IF(Correlations!$E16="",ComCalc!$B$22,Correlations!$E16),0)</f>
        <v>0</v>
      </c>
      <c r="H218">
        <f>IF(H117=1,IF(Correlations!$E16="",ComCalc!$B$22,Correlations!$E16),0)</f>
        <v>0</v>
      </c>
      <c r="I218">
        <f>IF(I117=1,IF(Correlations!$E16="",ComCalc!$B$22,Correlations!$E16),0)</f>
        <v>0</v>
      </c>
      <c r="J218">
        <f>IF(J117=1,IF(Correlations!$E16="",ComCalc!$B$22,Correlations!$E16),0)</f>
        <v>0</v>
      </c>
      <c r="K218">
        <f>IF(K117=1,IF(Correlations!$E16="",ComCalc!$B$22,Correlations!$E16),0)</f>
        <v>0</v>
      </c>
      <c r="L218">
        <f>IF(L117=1,IF(Correlations!$E16="",ComCalc!$B$22,Correlations!$E16),0)</f>
        <v>0</v>
      </c>
      <c r="M218">
        <f>IF(M117=1,IF(Correlations!$E16="",ComCalc!$B$22,Correlations!$E16),0)</f>
        <v>0</v>
      </c>
      <c r="N218">
        <f>IF(N117=1,IF(Correlations!$E16="",ComCalc!$B$22,Correlations!$E16),0)</f>
        <v>0</v>
      </c>
      <c r="O218">
        <f>IF(O117=1,IF(Correlations!$E16="",ComCalc!$B$22,Correlations!$E16),0)</f>
        <v>0</v>
      </c>
      <c r="P218">
        <f>IF(P117=1,IF(Correlations!$E16="",ComCalc!$B$22,Correlations!$E16),0)</f>
        <v>0</v>
      </c>
      <c r="Q218">
        <f>IF(Q117=1,IF(Correlations!$E16="",ComCalc!$B$22,Correlations!$E16),0)</f>
        <v>0</v>
      </c>
      <c r="R218">
        <f>IF(R117=1,IF(Correlations!$E16="",ComCalc!$B$22,Correlations!$E16),0)</f>
        <v>0</v>
      </c>
      <c r="S218">
        <f>IF(S117=1,IF(Correlations!$E16="",ComCalc!$B$22,Correlations!$E16),0)</f>
        <v>0</v>
      </c>
      <c r="T218">
        <f>IF(T117=1,IF(Correlations!$E16="",ComCalc!$B$22,Correlations!$E16),0)</f>
        <v>0</v>
      </c>
      <c r="U218">
        <f>IF(U117=1,IF(Correlations!$E16="",ComCalc!$B$22,Correlations!$E16),0)</f>
        <v>0</v>
      </c>
    </row>
    <row r="219" spans="1:21" x14ac:dyDescent="0.15">
      <c r="A219" t="str">
        <f t="shared" si="1"/>
        <v>Digits Forward</v>
      </c>
      <c r="B219">
        <f>IF(B118=1,IF(Correlations!$E17="",ComCalc!$B$22,Correlations!$E17),0)</f>
        <v>0</v>
      </c>
      <c r="C219">
        <f>IF(C118=1,IF(Correlations!$E17="",ComCalc!$B$22,Correlations!$E17),0)</f>
        <v>0</v>
      </c>
      <c r="D219">
        <f>IF(D118=1,IF(Correlations!$E17="",ComCalc!$B$22,Correlations!$E17),0)</f>
        <v>0</v>
      </c>
      <c r="E219">
        <f>IF(E118=1,IF(Correlations!$E17="",ComCalc!$B$22,Correlations!$E17),0)</f>
        <v>0</v>
      </c>
      <c r="F219">
        <f>IF(F118=1,IF(Correlations!$E17="",ComCalc!$B$22,Correlations!$E17),0)</f>
        <v>0</v>
      </c>
      <c r="G219">
        <f>IF(G118=1,IF(Correlations!$E17="",ComCalc!$B$22,Correlations!$E17),0)</f>
        <v>0.87</v>
      </c>
      <c r="H219">
        <f>IF(H118=1,IF(Correlations!$E17="",ComCalc!$B$22,Correlations!$E17),0)</f>
        <v>0</v>
      </c>
      <c r="I219">
        <f>IF(I118=1,IF(Correlations!$E17="",ComCalc!$B$22,Correlations!$E17),0)</f>
        <v>0.87</v>
      </c>
      <c r="J219">
        <f>IF(J118=1,IF(Correlations!$E17="",ComCalc!$B$22,Correlations!$E17),0)</f>
        <v>0</v>
      </c>
      <c r="K219">
        <f>IF(K118=1,IF(Correlations!$E17="",ComCalc!$B$22,Correlations!$E17),0)</f>
        <v>0.87</v>
      </c>
      <c r="L219">
        <f>IF(L118=1,IF(Correlations!$E17="",ComCalc!$B$22,Correlations!$E17),0)</f>
        <v>0.87</v>
      </c>
      <c r="M219">
        <f>IF(M118=1,IF(Correlations!$E17="",ComCalc!$B$22,Correlations!$E17),0)</f>
        <v>0.87</v>
      </c>
      <c r="N219">
        <f>IF(N118=1,IF(Correlations!$E17="",ComCalc!$B$22,Correlations!$E17),0)</f>
        <v>0</v>
      </c>
      <c r="O219">
        <f>IF(O118=1,IF(Correlations!$E17="",ComCalc!$B$22,Correlations!$E17),0)</f>
        <v>0</v>
      </c>
      <c r="P219">
        <f>IF(P118=1,IF(Correlations!$E17="",ComCalc!$B$22,Correlations!$E17),0)</f>
        <v>0</v>
      </c>
      <c r="Q219">
        <f>IF(Q118=1,IF(Correlations!$E17="",ComCalc!$B$22,Correlations!$E17),0)</f>
        <v>0</v>
      </c>
      <c r="R219">
        <f>IF(R118=1,IF(Correlations!$E17="",ComCalc!$B$22,Correlations!$E17),0)</f>
        <v>0.87</v>
      </c>
      <c r="S219">
        <f>IF(S118=1,IF(Correlations!$E17="",ComCalc!$B$22,Correlations!$E17),0)</f>
        <v>0</v>
      </c>
      <c r="T219">
        <f>IF(T118=1,IF(Correlations!$E17="",ComCalc!$B$22,Correlations!$E17),0)</f>
        <v>0</v>
      </c>
      <c r="U219">
        <f>IF(U118=1,IF(Correlations!$E17="",ComCalc!$B$22,Correlations!$E17),0)</f>
        <v>0</v>
      </c>
    </row>
    <row r="220" spans="1:21" x14ac:dyDescent="0.15">
      <c r="A220" t="str">
        <f t="shared" si="1"/>
        <v>Digits Backward</v>
      </c>
      <c r="B220">
        <f>IF(B119=1,IF(Correlations!$E18="",ComCalc!$B$22,Correlations!$E18),0)</f>
        <v>0</v>
      </c>
      <c r="C220">
        <f>IF(C119=1,IF(Correlations!$E18="",ComCalc!$B$22,Correlations!$E18),0)</f>
        <v>0</v>
      </c>
      <c r="D220">
        <f>IF(D119=1,IF(Correlations!$E18="",ComCalc!$B$22,Correlations!$E18),0)</f>
        <v>0</v>
      </c>
      <c r="E220">
        <f>IF(E119=1,IF(Correlations!$E18="",ComCalc!$B$22,Correlations!$E18),0)</f>
        <v>0</v>
      </c>
      <c r="F220">
        <f>IF(F119=1,IF(Correlations!$E18="",ComCalc!$B$22,Correlations!$E18),0)</f>
        <v>0</v>
      </c>
      <c r="G220">
        <f>IF(G119=1,IF(Correlations!$E18="",ComCalc!$B$22,Correlations!$E18),0)</f>
        <v>0.88</v>
      </c>
      <c r="H220">
        <f>IF(H119=1,IF(Correlations!$E18="",ComCalc!$B$22,Correlations!$E18),0)</f>
        <v>0</v>
      </c>
      <c r="I220">
        <f>IF(I119=1,IF(Correlations!$E18="",ComCalc!$B$22,Correlations!$E18),0)</f>
        <v>0.88</v>
      </c>
      <c r="J220">
        <f>IF(J119=1,IF(Correlations!$E18="",ComCalc!$B$22,Correlations!$E18),0)</f>
        <v>0</v>
      </c>
      <c r="K220">
        <f>IF(K119=1,IF(Correlations!$E18="",ComCalc!$B$22,Correlations!$E18),0)</f>
        <v>0.88</v>
      </c>
      <c r="L220">
        <f>IF(L119=1,IF(Correlations!$E18="",ComCalc!$B$22,Correlations!$E18),0)</f>
        <v>0</v>
      </c>
      <c r="M220">
        <f>IF(M119=1,IF(Correlations!$E18="",ComCalc!$B$22,Correlations!$E18),0)</f>
        <v>0.88</v>
      </c>
      <c r="N220">
        <f>IF(N119=1,IF(Correlations!$E18="",ComCalc!$B$22,Correlations!$E18),0)</f>
        <v>0</v>
      </c>
      <c r="O220">
        <f>IF(O119=1,IF(Correlations!$E18="",ComCalc!$B$22,Correlations!$E18),0)</f>
        <v>0</v>
      </c>
      <c r="P220">
        <f>IF(P119=1,IF(Correlations!$E18="",ComCalc!$B$22,Correlations!$E18),0)</f>
        <v>0</v>
      </c>
      <c r="Q220">
        <f>IF(Q119=1,IF(Correlations!$E18="",ComCalc!$B$22,Correlations!$E18),0)</f>
        <v>0</v>
      </c>
      <c r="R220">
        <f>IF(R119=1,IF(Correlations!$E18="",ComCalc!$B$22,Correlations!$E18),0)</f>
        <v>0.88</v>
      </c>
      <c r="S220">
        <f>IF(S119=1,IF(Correlations!$E18="",ComCalc!$B$22,Correlations!$E18),0)</f>
        <v>0</v>
      </c>
      <c r="T220">
        <f>IF(T119=1,IF(Correlations!$E18="",ComCalc!$B$22,Correlations!$E18),0)</f>
        <v>0</v>
      </c>
      <c r="U220">
        <f>IF(U119=1,IF(Correlations!$E18="",ComCalc!$B$22,Correlations!$E18),0)</f>
        <v>0</v>
      </c>
    </row>
    <row r="221" spans="1:21" x14ac:dyDescent="0.15">
      <c r="A221" t="str">
        <f t="shared" si="1"/>
        <v>Numbers &amp; Letters Speed A</v>
      </c>
      <c r="B221">
        <f>IF(B120=1,IF(Correlations!$E19="",ComCalc!$B$22,Correlations!$E19),0)</f>
        <v>0</v>
      </c>
      <c r="C221">
        <f>IF(C120=1,IF(Correlations!$E19="",ComCalc!$B$22,Correlations!$E19),0)</f>
        <v>0</v>
      </c>
      <c r="D221">
        <f>IF(D120=1,IF(Correlations!$E19="",ComCalc!$B$22,Correlations!$E19),0)</f>
        <v>0</v>
      </c>
      <c r="E221">
        <f>IF(E120=1,IF(Correlations!$E19="",ComCalc!$B$22,Correlations!$E19),0)</f>
        <v>0</v>
      </c>
      <c r="F221">
        <f>IF(F120=1,IF(Correlations!$E19="",ComCalc!$B$22,Correlations!$E19),0)</f>
        <v>0</v>
      </c>
      <c r="G221">
        <f>IF(G120=1,IF(Correlations!$E19="",ComCalc!$B$22,Correlations!$E19),0)</f>
        <v>0.88</v>
      </c>
      <c r="H221">
        <f>IF(H120=1,IF(Correlations!$E19="",ComCalc!$B$22,Correlations!$E19),0)</f>
        <v>0</v>
      </c>
      <c r="I221">
        <f>IF(I120=1,IF(Correlations!$E19="",ComCalc!$B$22,Correlations!$E19),0)</f>
        <v>0</v>
      </c>
      <c r="J221">
        <f>IF(J120=1,IF(Correlations!$E19="",ComCalc!$B$22,Correlations!$E19),0)</f>
        <v>0.88</v>
      </c>
      <c r="K221">
        <f>IF(K120=1,IF(Correlations!$E19="",ComCalc!$B$22,Correlations!$E19),0)</f>
        <v>0</v>
      </c>
      <c r="L221">
        <f>IF(L120=1,IF(Correlations!$E19="",ComCalc!$B$22,Correlations!$E19),0)</f>
        <v>0</v>
      </c>
      <c r="M221">
        <f>IF(M120=1,IF(Correlations!$E19="",ComCalc!$B$22,Correlations!$E19),0)</f>
        <v>0</v>
      </c>
      <c r="N221">
        <f>IF(N120=1,IF(Correlations!$E19="",ComCalc!$B$22,Correlations!$E19),0)</f>
        <v>0</v>
      </c>
      <c r="O221">
        <f>IF(O120=1,IF(Correlations!$E19="",ComCalc!$B$22,Correlations!$E19),0)</f>
        <v>0</v>
      </c>
      <c r="P221">
        <f>IF(P120=1,IF(Correlations!$E19="",ComCalc!$B$22,Correlations!$E19),0)</f>
        <v>0</v>
      </c>
      <c r="Q221">
        <f>IF(Q120=1,IF(Correlations!$E19="",ComCalc!$B$22,Correlations!$E19),0)</f>
        <v>0</v>
      </c>
      <c r="R221">
        <f>IF(R120=1,IF(Correlations!$E19="",ComCalc!$B$22,Correlations!$E19),0)</f>
        <v>0.88</v>
      </c>
      <c r="S221">
        <f>IF(S120=1,IF(Correlations!$E19="",ComCalc!$B$22,Correlations!$E19),0)</f>
        <v>0</v>
      </c>
      <c r="T221">
        <f>IF(T120=1,IF(Correlations!$E19="",ComCalc!$B$22,Correlations!$E19),0)</f>
        <v>0.88</v>
      </c>
      <c r="U221">
        <f>IF(U120=1,IF(Correlations!$E19="",ComCalc!$B$22,Correlations!$E19),0)</f>
        <v>0</v>
      </c>
    </row>
    <row r="222" spans="1:21" x14ac:dyDescent="0.15">
      <c r="A222" t="str">
        <f t="shared" si="1"/>
        <v>Numbers &amp; Letters Accuracy A</v>
      </c>
      <c r="B222">
        <f>IF(B121=1,IF(Correlations!$E20="",ComCalc!$B$22,Correlations!$E20),0)</f>
        <v>0</v>
      </c>
      <c r="C222">
        <f>IF(C121=1,IF(Correlations!$E20="",ComCalc!$B$22,Correlations!$E20),0)</f>
        <v>0</v>
      </c>
      <c r="D222">
        <f>IF(D121=1,IF(Correlations!$E20="",ComCalc!$B$22,Correlations!$E20),0)</f>
        <v>0</v>
      </c>
      <c r="E222">
        <f>IF(E121=1,IF(Correlations!$E20="",ComCalc!$B$22,Correlations!$E20),0)</f>
        <v>0</v>
      </c>
      <c r="F222">
        <f>IF(F121=1,IF(Correlations!$E20="",ComCalc!$B$22,Correlations!$E20),0)</f>
        <v>0</v>
      </c>
      <c r="G222">
        <f>IF(G121=1,IF(Correlations!$E20="",ComCalc!$B$22,Correlations!$E20),0)</f>
        <v>0.41</v>
      </c>
      <c r="H222">
        <f>IF(H121=1,IF(Correlations!$E20="",ComCalc!$B$22,Correlations!$E20),0)</f>
        <v>0</v>
      </c>
      <c r="I222">
        <f>IF(I121=1,IF(Correlations!$E20="",ComCalc!$B$22,Correlations!$E20),0)</f>
        <v>0</v>
      </c>
      <c r="J222">
        <f>IF(J121=1,IF(Correlations!$E20="",ComCalc!$B$22,Correlations!$E20),0)</f>
        <v>0</v>
      </c>
      <c r="K222">
        <f>IF(K121=1,IF(Correlations!$E20="",ComCalc!$B$22,Correlations!$E20),0)</f>
        <v>0</v>
      </c>
      <c r="L222">
        <f>IF(L121=1,IF(Correlations!$E20="",ComCalc!$B$22,Correlations!$E20),0)</f>
        <v>0.41</v>
      </c>
      <c r="M222">
        <f>IF(M121=1,IF(Correlations!$E20="",ComCalc!$B$22,Correlations!$E20),0)</f>
        <v>0</v>
      </c>
      <c r="N222">
        <f>IF(N121=1,IF(Correlations!$E20="",ComCalc!$B$22,Correlations!$E20),0)</f>
        <v>0</v>
      </c>
      <c r="O222">
        <f>IF(O121=1,IF(Correlations!$E20="",ComCalc!$B$22,Correlations!$E20),0)</f>
        <v>0</v>
      </c>
      <c r="P222">
        <f>IF(P121=1,IF(Correlations!$E20="",ComCalc!$B$22,Correlations!$E20),0)</f>
        <v>0</v>
      </c>
      <c r="Q222">
        <f>IF(Q121=1,IF(Correlations!$E20="",ComCalc!$B$22,Correlations!$E20),0)</f>
        <v>0</v>
      </c>
      <c r="R222">
        <f>IF(R121=1,IF(Correlations!$E20="",ComCalc!$B$22,Correlations!$E20),0)</f>
        <v>0.41</v>
      </c>
      <c r="S222">
        <f>IF(S121=1,IF(Correlations!$E20="",ComCalc!$B$22,Correlations!$E20),0)</f>
        <v>0</v>
      </c>
      <c r="T222">
        <f>IF(T121=1,IF(Correlations!$E20="",ComCalc!$B$22,Correlations!$E20),0)</f>
        <v>0</v>
      </c>
      <c r="U222">
        <f>IF(U121=1,IF(Correlations!$E20="",ComCalc!$B$22,Correlations!$E20),0)</f>
        <v>0</v>
      </c>
    </row>
    <row r="223" spans="1:21" x14ac:dyDescent="0.15">
      <c r="A223" t="str">
        <f t="shared" si="1"/>
        <v>Numbers &amp; Letters Efficiency A</v>
      </c>
      <c r="B223">
        <f>IF(B122=1,IF(Correlations!$E21="",ComCalc!$B$22,Correlations!$E21),0)</f>
        <v>0</v>
      </c>
      <c r="C223">
        <f>IF(C122=1,IF(Correlations!$E21="",ComCalc!$B$22,Correlations!$E21),0)</f>
        <v>0</v>
      </c>
      <c r="D223">
        <f>IF(D122=1,IF(Correlations!$E21="",ComCalc!$B$22,Correlations!$E21),0)</f>
        <v>0</v>
      </c>
      <c r="E223">
        <f>IF(E122=1,IF(Correlations!$E21="",ComCalc!$B$22,Correlations!$E21),0)</f>
        <v>0</v>
      </c>
      <c r="F223">
        <f>IF(F122=1,IF(Correlations!$E21="",ComCalc!$B$22,Correlations!$E21),0)</f>
        <v>0</v>
      </c>
      <c r="G223">
        <f>IF(G122=1,IF(Correlations!$E21="",ComCalc!$B$22,Correlations!$E21),0)</f>
        <v>0.9</v>
      </c>
      <c r="H223">
        <f>IF(H122=1,IF(Correlations!$E21="",ComCalc!$B$22,Correlations!$E21),0)</f>
        <v>0</v>
      </c>
      <c r="I223">
        <f>IF(I122=1,IF(Correlations!$E21="",ComCalc!$B$22,Correlations!$E21),0)</f>
        <v>0</v>
      </c>
      <c r="J223">
        <f>IF(J122=1,IF(Correlations!$E21="",ComCalc!$B$22,Correlations!$E21),0)</f>
        <v>0.9</v>
      </c>
      <c r="K223">
        <f>IF(K122=1,IF(Correlations!$E21="",ComCalc!$B$22,Correlations!$E21),0)</f>
        <v>0</v>
      </c>
      <c r="L223">
        <f>IF(L122=1,IF(Correlations!$E21="",ComCalc!$B$22,Correlations!$E21),0)</f>
        <v>0</v>
      </c>
      <c r="M223">
        <f>IF(M122=1,IF(Correlations!$E21="",ComCalc!$B$22,Correlations!$E21),0)</f>
        <v>0</v>
      </c>
      <c r="N223">
        <f>IF(N122=1,IF(Correlations!$E21="",ComCalc!$B$22,Correlations!$E21),0)</f>
        <v>0.9</v>
      </c>
      <c r="O223">
        <f>IF(O122=1,IF(Correlations!$E21="",ComCalc!$B$22,Correlations!$E21),0)</f>
        <v>0</v>
      </c>
      <c r="P223">
        <f>IF(P122=1,IF(Correlations!$E21="",ComCalc!$B$22,Correlations!$E21),0)</f>
        <v>0</v>
      </c>
      <c r="Q223">
        <f>IF(Q122=1,IF(Correlations!$E21="",ComCalc!$B$22,Correlations!$E21),0)</f>
        <v>0</v>
      </c>
      <c r="R223">
        <f>IF(R122=1,IF(Correlations!$E21="",ComCalc!$B$22,Correlations!$E21),0)</f>
        <v>0.9</v>
      </c>
      <c r="S223">
        <f>IF(S122=1,IF(Correlations!$E21="",ComCalc!$B$22,Correlations!$E21),0)</f>
        <v>0</v>
      </c>
      <c r="T223">
        <f>IF(T122=1,IF(Correlations!$E21="",ComCalc!$B$22,Correlations!$E21),0)</f>
        <v>0</v>
      </c>
      <c r="U223">
        <f>IF(U122=1,IF(Correlations!$E21="",ComCalc!$B$22,Correlations!$E21),0)</f>
        <v>0</v>
      </c>
    </row>
    <row r="224" spans="1:21" x14ac:dyDescent="0.15">
      <c r="A224" t="str">
        <f t="shared" si="1"/>
        <v>Numbers &amp; Letters Efficiency B</v>
      </c>
      <c r="B224">
        <f>IF(B123=1,IF(Correlations!$E22="",ComCalc!$B$22,Correlations!$E22),0)</f>
        <v>0</v>
      </c>
      <c r="C224">
        <f>IF(C123=1,IF(Correlations!$E22="",ComCalc!$B$22,Correlations!$E22),0)</f>
        <v>0</v>
      </c>
      <c r="D224">
        <f>IF(D123=1,IF(Correlations!$E22="",ComCalc!$B$22,Correlations!$E22),0)</f>
        <v>0</v>
      </c>
      <c r="E224">
        <f>IF(E123=1,IF(Correlations!$E22="",ComCalc!$B$22,Correlations!$E22),0)</f>
        <v>0</v>
      </c>
      <c r="F224">
        <f>IF(F123=1,IF(Correlations!$E22="",ComCalc!$B$22,Correlations!$E22),0)</f>
        <v>0</v>
      </c>
      <c r="G224">
        <f>IF(G123=1,IF(Correlations!$E22="",ComCalc!$B$22,Correlations!$E22),0)</f>
        <v>0.75</v>
      </c>
      <c r="H224">
        <f>IF(H123=1,IF(Correlations!$E22="",ComCalc!$B$22,Correlations!$E22),0)</f>
        <v>0</v>
      </c>
      <c r="I224">
        <f>IF(I123=1,IF(Correlations!$E22="",ComCalc!$B$22,Correlations!$E22),0)</f>
        <v>0</v>
      </c>
      <c r="J224">
        <f>IF(J123=1,IF(Correlations!$E22="",ComCalc!$B$22,Correlations!$E22),0)</f>
        <v>0</v>
      </c>
      <c r="K224">
        <f>IF(K123=1,IF(Correlations!$E22="",ComCalc!$B$22,Correlations!$E22),0)</f>
        <v>0</v>
      </c>
      <c r="L224">
        <f>IF(L123=1,IF(Correlations!$E22="",ComCalc!$B$22,Correlations!$E22),0)</f>
        <v>0.75</v>
      </c>
      <c r="M224">
        <f>IF(M123=1,IF(Correlations!$E22="",ComCalc!$B$22,Correlations!$E22),0)</f>
        <v>0</v>
      </c>
      <c r="N224">
        <f>IF(N123=1,IF(Correlations!$E22="",ComCalc!$B$22,Correlations!$E22),0)</f>
        <v>0</v>
      </c>
      <c r="O224">
        <f>IF(O123=1,IF(Correlations!$E22="",ComCalc!$B$22,Correlations!$E22),0)</f>
        <v>0</v>
      </c>
      <c r="P224">
        <f>IF(P123=1,IF(Correlations!$E22="",ComCalc!$B$22,Correlations!$E22),0)</f>
        <v>0</v>
      </c>
      <c r="Q224">
        <f>IF(Q123=1,IF(Correlations!$E22="",ComCalc!$B$22,Correlations!$E22),0)</f>
        <v>0</v>
      </c>
      <c r="R224">
        <f>IF(R123=1,IF(Correlations!$E22="",ComCalc!$B$22,Correlations!$E22),0)</f>
        <v>0.75</v>
      </c>
      <c r="S224">
        <f>IF(S123=1,IF(Correlations!$E22="",ComCalc!$B$22,Correlations!$E22),0)</f>
        <v>0</v>
      </c>
      <c r="T224">
        <f>IF(T123=1,IF(Correlations!$E22="",ComCalc!$B$22,Correlations!$E22),0)</f>
        <v>0</v>
      </c>
      <c r="U224">
        <f>IF(U123=1,IF(Correlations!$E22="",ComCalc!$B$22,Correlations!$E22),0)</f>
        <v>0.75</v>
      </c>
    </row>
    <row r="225" spans="1:21" x14ac:dyDescent="0.15">
      <c r="A225" t="str">
        <f t="shared" si="1"/>
        <v>Auditory Comprehension</v>
      </c>
      <c r="B225">
        <f>IF(B124=1,IF(Correlations!$E23="",ComCalc!$B$22,Correlations!$E23),0)</f>
        <v>0</v>
      </c>
      <c r="C225">
        <f>IF(C124=1,IF(Correlations!$E23="",ComCalc!$B$22,Correlations!$E23),0)</f>
        <v>0</v>
      </c>
      <c r="D225">
        <f>IF(D124=1,IF(Correlations!$E23="",ComCalc!$B$22,Correlations!$E23),0)</f>
        <v>0</v>
      </c>
      <c r="E225">
        <f>IF(E124=1,IF(Correlations!$E23="",ComCalc!$B$22,Correlations!$E23),0)</f>
        <v>0.45</v>
      </c>
      <c r="F225">
        <f>IF(F124=1,IF(Correlations!$E23="",ComCalc!$B$22,Correlations!$E23),0)</f>
        <v>0</v>
      </c>
      <c r="G225">
        <f>IF(G124=1,IF(Correlations!$E23="",ComCalc!$B$22,Correlations!$E23),0)</f>
        <v>0</v>
      </c>
      <c r="H225">
        <f>IF(H124=1,IF(Correlations!$E23="",ComCalc!$B$22,Correlations!$E23),0)</f>
        <v>0</v>
      </c>
      <c r="I225">
        <f>IF(I124=1,IF(Correlations!$E23="",ComCalc!$B$22,Correlations!$E23),0)</f>
        <v>0</v>
      </c>
      <c r="J225">
        <f>IF(J124=1,IF(Correlations!$E23="",ComCalc!$B$22,Correlations!$E23),0)</f>
        <v>0</v>
      </c>
      <c r="K225">
        <f>IF(K124=1,IF(Correlations!$E23="",ComCalc!$B$22,Correlations!$E23),0)</f>
        <v>0</v>
      </c>
      <c r="L225">
        <f>IF(L124=1,IF(Correlations!$E23="",ComCalc!$B$22,Correlations!$E23),0)</f>
        <v>0</v>
      </c>
      <c r="M225">
        <f>IF(M124=1,IF(Correlations!$E23="",ComCalc!$B$22,Correlations!$E23),0)</f>
        <v>0</v>
      </c>
      <c r="N225">
        <f>IF(N124=1,IF(Correlations!$E23="",ComCalc!$B$22,Correlations!$E23),0)</f>
        <v>0</v>
      </c>
      <c r="O225">
        <f>IF(O124=1,IF(Correlations!$E23="",ComCalc!$B$22,Correlations!$E23),0)</f>
        <v>0</v>
      </c>
      <c r="P225">
        <f>IF(P124=1,IF(Correlations!$E23="",ComCalc!$B$22,Correlations!$E23),0)</f>
        <v>0</v>
      </c>
      <c r="Q225">
        <f>IF(Q124=1,IF(Correlations!$E23="",ComCalc!$B$22,Correlations!$E23),0)</f>
        <v>0</v>
      </c>
      <c r="R225">
        <f>IF(R124=1,IF(Correlations!$E23="",ComCalc!$B$22,Correlations!$E23),0)</f>
        <v>0.45</v>
      </c>
      <c r="S225">
        <f>IF(S124=1,IF(Correlations!$E23="",ComCalc!$B$22,Correlations!$E23),0)</f>
        <v>0</v>
      </c>
      <c r="T225">
        <f>IF(T124=1,IF(Correlations!$E23="",ComCalc!$B$22,Correlations!$E23),0)</f>
        <v>0</v>
      </c>
      <c r="U225">
        <f>IF(U124=1,IF(Correlations!$E23="",ComCalc!$B$22,Correlations!$E23),0)</f>
        <v>0</v>
      </c>
    </row>
    <row r="226" spans="1:21" x14ac:dyDescent="0.15">
      <c r="A226" t="str">
        <f t="shared" si="1"/>
        <v>Naming</v>
      </c>
      <c r="B226">
        <f>IF(B125=1,IF(Correlations!$E24="",ComCalc!$B$22,Correlations!$E24),0)</f>
        <v>0</v>
      </c>
      <c r="C226">
        <f>IF(C125=1,IF(Correlations!$E24="",ComCalc!$B$22,Correlations!$E24),0)</f>
        <v>0.46</v>
      </c>
      <c r="D226">
        <f>IF(D125=1,IF(Correlations!$E24="",ComCalc!$B$22,Correlations!$E24),0)</f>
        <v>0</v>
      </c>
      <c r="E226">
        <f>IF(E125=1,IF(Correlations!$E24="",ComCalc!$B$22,Correlations!$E24),0)</f>
        <v>0.46</v>
      </c>
      <c r="F226">
        <f>IF(F125=1,IF(Correlations!$E24="",ComCalc!$B$22,Correlations!$E24),0)</f>
        <v>0</v>
      </c>
      <c r="G226">
        <f>IF(G125=1,IF(Correlations!$E24="",ComCalc!$B$22,Correlations!$E24),0)</f>
        <v>0</v>
      </c>
      <c r="H226">
        <f>IF(H125=1,IF(Correlations!$E24="",ComCalc!$B$22,Correlations!$E24),0)</f>
        <v>0</v>
      </c>
      <c r="I226">
        <f>IF(I125=1,IF(Correlations!$E24="",ComCalc!$B$22,Correlations!$E24),0)</f>
        <v>0</v>
      </c>
      <c r="J226">
        <f>IF(J125=1,IF(Correlations!$E24="",ComCalc!$B$22,Correlations!$E24),0)</f>
        <v>0</v>
      </c>
      <c r="K226">
        <f>IF(K125=1,IF(Correlations!$E24="",ComCalc!$B$22,Correlations!$E24),0)</f>
        <v>0</v>
      </c>
      <c r="L226">
        <f>IF(L125=1,IF(Correlations!$E24="",ComCalc!$B$22,Correlations!$E24),0)</f>
        <v>0</v>
      </c>
      <c r="M226">
        <f>IF(M125=1,IF(Correlations!$E24="",ComCalc!$B$22,Correlations!$E24),0)</f>
        <v>0</v>
      </c>
      <c r="N226">
        <f>IF(N125=1,IF(Correlations!$E24="",ComCalc!$B$22,Correlations!$E24),0)</f>
        <v>0</v>
      </c>
      <c r="O226">
        <f>IF(O125=1,IF(Correlations!$E24="",ComCalc!$B$22,Correlations!$E24),0)</f>
        <v>0</v>
      </c>
      <c r="P226">
        <f>IF(P125=1,IF(Correlations!$E24="",ComCalc!$B$22,Correlations!$E24),0)</f>
        <v>0</v>
      </c>
      <c r="Q226">
        <f>IF(Q125=1,IF(Correlations!$E24="",ComCalc!$B$22,Correlations!$E24),0)</f>
        <v>0</v>
      </c>
      <c r="R226">
        <f>IF(R125=1,IF(Correlations!$E24="",ComCalc!$B$22,Correlations!$E24),0)</f>
        <v>0.46</v>
      </c>
      <c r="S226">
        <f>IF(S125=1,IF(Correlations!$E24="",ComCalc!$B$22,Correlations!$E24),0)</f>
        <v>0</v>
      </c>
      <c r="T226">
        <f>IF(T125=1,IF(Correlations!$E24="",ComCalc!$B$22,Correlations!$E24),0)</f>
        <v>0</v>
      </c>
      <c r="U226">
        <f>IF(U125=1,IF(Correlations!$E24="",ComCalc!$B$22,Correlations!$E24),0)</f>
        <v>0</v>
      </c>
    </row>
    <row r="227" spans="1:21" x14ac:dyDescent="0.15">
      <c r="A227" t="str">
        <f t="shared" si="1"/>
        <v>Shape Learning Immediate-Recognition</v>
      </c>
      <c r="B227">
        <f>IF(B126=1,IF(Correlations!$E25="",ComCalc!$B$22,Correlations!$E25),0)</f>
        <v>0</v>
      </c>
      <c r="C227">
        <f>IF(C126=1,IF(Correlations!$E25="",ComCalc!$B$22,Correlations!$E25),0)</f>
        <v>0</v>
      </c>
      <c r="D227">
        <f>IF(D126=1,IF(Correlations!$E25="",ComCalc!$B$22,Correlations!$E25),0)</f>
        <v>0</v>
      </c>
      <c r="E227">
        <f>IF(E126=1,IF(Correlations!$E25="",ComCalc!$B$22,Correlations!$E25),0)</f>
        <v>0</v>
      </c>
      <c r="F227">
        <f>IF(F126=1,IF(Correlations!$E25="",ComCalc!$B$22,Correlations!$E25),0)</f>
        <v>0</v>
      </c>
      <c r="G227">
        <f>IF(G126=1,IF(Correlations!$E25="",ComCalc!$B$22,Correlations!$E25),0)</f>
        <v>0</v>
      </c>
      <c r="H227">
        <f>IF(H126=1,IF(Correlations!$E25="",ComCalc!$B$22,Correlations!$E25),0)</f>
        <v>0.53</v>
      </c>
      <c r="I227">
        <f>IF(I126=1,IF(Correlations!$E25="",ComCalc!$B$22,Correlations!$E25),0)</f>
        <v>0</v>
      </c>
      <c r="J227">
        <f>IF(J126=1,IF(Correlations!$E25="",ComCalc!$B$22,Correlations!$E25),0)</f>
        <v>0</v>
      </c>
      <c r="K227">
        <f>IF(K126=1,IF(Correlations!$E25="",ComCalc!$B$22,Correlations!$E25),0)</f>
        <v>0</v>
      </c>
      <c r="L227">
        <f>IF(L126=1,IF(Correlations!$E25="",ComCalc!$B$22,Correlations!$E25),0)</f>
        <v>0</v>
      </c>
      <c r="M227">
        <f>IF(M126=1,IF(Correlations!$E25="",ComCalc!$B$22,Correlations!$E25),0)</f>
        <v>0</v>
      </c>
      <c r="N227">
        <f>IF(N126=1,IF(Correlations!$E25="",ComCalc!$B$22,Correlations!$E25),0)</f>
        <v>0</v>
      </c>
      <c r="O227">
        <f>IF(O126=1,IF(Correlations!$E25="",ComCalc!$B$22,Correlations!$E25),0)</f>
        <v>0.53</v>
      </c>
      <c r="P227">
        <f>IF(P126=1,IF(Correlations!$E25="",ComCalc!$B$22,Correlations!$E25),0)</f>
        <v>0</v>
      </c>
      <c r="Q227">
        <f>IF(Q126=1,IF(Correlations!$E25="",ComCalc!$B$22,Correlations!$E25),0)</f>
        <v>0</v>
      </c>
      <c r="R227">
        <f>IF(R126=1,IF(Correlations!$E25="",ComCalc!$B$22,Correlations!$E25),0)</f>
        <v>0.53</v>
      </c>
      <c r="S227">
        <f>IF(S126=1,IF(Correlations!$E25="",ComCalc!$B$22,Correlations!$E25),0)</f>
        <v>0</v>
      </c>
      <c r="T227">
        <f>IF(T126=1,IF(Correlations!$E25="",ComCalc!$B$22,Correlations!$E25),0)</f>
        <v>0</v>
      </c>
      <c r="U227">
        <f>IF(U126=1,IF(Correlations!$E25="",ComCalc!$B$22,Correlations!$E25),0)</f>
        <v>0</v>
      </c>
    </row>
    <row r="228" spans="1:21" x14ac:dyDescent="0.15">
      <c r="A228" t="str">
        <f t="shared" si="1"/>
        <v>Shape Learning Delayed-Recognition</v>
      </c>
      <c r="B228">
        <f>IF(B127=1,IF(Correlations!$E26="",ComCalc!$B$22,Correlations!$E26),0)</f>
        <v>0</v>
      </c>
      <c r="C228">
        <f>IF(C127=1,IF(Correlations!$E26="",ComCalc!$B$22,Correlations!$E26),0)</f>
        <v>0</v>
      </c>
      <c r="D228">
        <f>IF(D127=1,IF(Correlations!$E26="",ComCalc!$B$22,Correlations!$E26),0)</f>
        <v>0</v>
      </c>
      <c r="E228">
        <f>IF(E127=1,IF(Correlations!$E26="",ComCalc!$B$22,Correlations!$E26),0)</f>
        <v>0</v>
      </c>
      <c r="F228">
        <f>IF(F127=1,IF(Correlations!$E26="",ComCalc!$B$22,Correlations!$E26),0)</f>
        <v>0</v>
      </c>
      <c r="G228">
        <f>IF(G127=1,IF(Correlations!$E26="",ComCalc!$B$22,Correlations!$E26),0)</f>
        <v>0</v>
      </c>
      <c r="H228">
        <f>IF(H127=1,IF(Correlations!$E26="",ComCalc!$B$22,Correlations!$E26),0)</f>
        <v>0.33</v>
      </c>
      <c r="I228">
        <f>IF(I127=1,IF(Correlations!$E26="",ComCalc!$B$22,Correlations!$E26),0)</f>
        <v>0</v>
      </c>
      <c r="J228">
        <f>IF(J127=1,IF(Correlations!$E26="",ComCalc!$B$22,Correlations!$E26),0)</f>
        <v>0</v>
      </c>
      <c r="K228">
        <f>IF(K127=1,IF(Correlations!$E26="",ComCalc!$B$22,Correlations!$E26),0)</f>
        <v>0</v>
      </c>
      <c r="L228">
        <f>IF(L127=1,IF(Correlations!$E26="",ComCalc!$B$22,Correlations!$E26),0)</f>
        <v>0</v>
      </c>
      <c r="M228">
        <f>IF(M127=1,IF(Correlations!$E26="",ComCalc!$B$22,Correlations!$E26),0)</f>
        <v>0</v>
      </c>
      <c r="N228">
        <f>IF(N127=1,IF(Correlations!$E26="",ComCalc!$B$22,Correlations!$E26),0)</f>
        <v>0</v>
      </c>
      <c r="O228">
        <f>IF(O127=1,IF(Correlations!$E26="",ComCalc!$B$22,Correlations!$E26),0)</f>
        <v>0</v>
      </c>
      <c r="P228">
        <f>IF(P127=1,IF(Correlations!$E26="",ComCalc!$B$22,Correlations!$E26),0)</f>
        <v>0.33</v>
      </c>
      <c r="Q228">
        <f>IF(Q127=1,IF(Correlations!$E26="",ComCalc!$B$22,Correlations!$E26),0)</f>
        <v>0</v>
      </c>
      <c r="R228">
        <f>IF(R127=1,IF(Correlations!$E26="",ComCalc!$B$22,Correlations!$E26),0)</f>
        <v>0.33</v>
      </c>
      <c r="S228">
        <f>IF(S127=1,IF(Correlations!$E26="",ComCalc!$B$22,Correlations!$E26),0)</f>
        <v>0</v>
      </c>
      <c r="T228">
        <f>IF(T127=1,IF(Correlations!$E26="",ComCalc!$B$22,Correlations!$E26),0)</f>
        <v>0</v>
      </c>
      <c r="U228">
        <f>IF(U127=1,IF(Correlations!$E26="",ComCalc!$B$22,Correlations!$E26),0)</f>
        <v>0</v>
      </c>
    </row>
    <row r="229" spans="1:21" x14ac:dyDescent="0.15">
      <c r="A229" t="str">
        <f t="shared" si="1"/>
        <v>Story Learning Immediate-Recall</v>
      </c>
      <c r="B229">
        <f>IF(B128=1,IF(Correlations!$E27="",ComCalc!$B$22,Correlations!$E27),0)</f>
        <v>0</v>
      </c>
      <c r="C229">
        <f>IF(C128=1,IF(Correlations!$E27="",ComCalc!$B$22,Correlations!$E27),0)</f>
        <v>0</v>
      </c>
      <c r="D229">
        <f>IF(D128=1,IF(Correlations!$E27="",ComCalc!$B$22,Correlations!$E27),0)</f>
        <v>0</v>
      </c>
      <c r="E229">
        <f>IF(E128=1,IF(Correlations!$E27="",ComCalc!$B$22,Correlations!$E27),0)</f>
        <v>0</v>
      </c>
      <c r="F229">
        <f>IF(F128=1,IF(Correlations!$E27="",ComCalc!$B$22,Correlations!$E27),0)</f>
        <v>0</v>
      </c>
      <c r="G229">
        <f>IF(G128=1,IF(Correlations!$E27="",ComCalc!$B$22,Correlations!$E27),0)</f>
        <v>0</v>
      </c>
      <c r="H229">
        <f>IF(H128=1,IF(Correlations!$E27="",ComCalc!$B$22,Correlations!$E27),0)</f>
        <v>0.74</v>
      </c>
      <c r="I229">
        <f>IF(I128=1,IF(Correlations!$E27="",ComCalc!$B$22,Correlations!$E27),0)</f>
        <v>0</v>
      </c>
      <c r="J229">
        <f>IF(J128=1,IF(Correlations!$E27="",ComCalc!$B$22,Correlations!$E27),0)</f>
        <v>0</v>
      </c>
      <c r="K229">
        <f>IF(K128=1,IF(Correlations!$E27="",ComCalc!$B$22,Correlations!$E27),0)</f>
        <v>0</v>
      </c>
      <c r="L229">
        <f>IF(L128=1,IF(Correlations!$E27="",ComCalc!$B$22,Correlations!$E27),0)</f>
        <v>0</v>
      </c>
      <c r="M229">
        <f>IF(M128=1,IF(Correlations!$E27="",ComCalc!$B$22,Correlations!$E27),0)</f>
        <v>0</v>
      </c>
      <c r="N229">
        <f>IF(N128=1,IF(Correlations!$E27="",ComCalc!$B$22,Correlations!$E27),0)</f>
        <v>0</v>
      </c>
      <c r="O229">
        <f>IF(O128=1,IF(Correlations!$E27="",ComCalc!$B$22,Correlations!$E27),0)</f>
        <v>0.74</v>
      </c>
      <c r="P229">
        <f>IF(P128=1,IF(Correlations!$E27="",ComCalc!$B$22,Correlations!$E27),0)</f>
        <v>0</v>
      </c>
      <c r="Q229">
        <f>IF(Q128=1,IF(Correlations!$E27="",ComCalc!$B$22,Correlations!$E27),0)</f>
        <v>0</v>
      </c>
      <c r="R229">
        <f>IF(R128=1,IF(Correlations!$E27="",ComCalc!$B$22,Correlations!$E27),0)</f>
        <v>0.74</v>
      </c>
      <c r="S229">
        <f>IF(S128=1,IF(Correlations!$E27="",ComCalc!$B$22,Correlations!$E27),0)</f>
        <v>0</v>
      </c>
      <c r="T229">
        <f>IF(T128=1,IF(Correlations!$E27="",ComCalc!$B$22,Correlations!$E27),0)</f>
        <v>0</v>
      </c>
      <c r="U229">
        <f>IF(U128=1,IF(Correlations!$E27="",ComCalc!$B$22,Correlations!$E27),0)</f>
        <v>0</v>
      </c>
    </row>
    <row r="230" spans="1:21" x14ac:dyDescent="0.15">
      <c r="A230" t="str">
        <f t="shared" si="1"/>
        <v>Story Learning Delayed-Recall</v>
      </c>
      <c r="B230">
        <f>IF(B129=1,IF(Correlations!$E28="",ComCalc!$B$22,Correlations!$E28),0)</f>
        <v>0</v>
      </c>
      <c r="C230">
        <f>IF(C129=1,IF(Correlations!$E28="",ComCalc!$B$22,Correlations!$E28),0)</f>
        <v>0</v>
      </c>
      <c r="D230">
        <f>IF(D129=1,IF(Correlations!$E28="",ComCalc!$B$22,Correlations!$E28),0)</f>
        <v>0</v>
      </c>
      <c r="E230">
        <f>IF(E129=1,IF(Correlations!$E28="",ComCalc!$B$22,Correlations!$E28),0)</f>
        <v>0</v>
      </c>
      <c r="F230">
        <f>IF(F129=1,IF(Correlations!$E28="",ComCalc!$B$22,Correlations!$E28),0)</f>
        <v>0</v>
      </c>
      <c r="G230">
        <f>IF(G129=1,IF(Correlations!$E28="",ComCalc!$B$22,Correlations!$E28),0)</f>
        <v>0</v>
      </c>
      <c r="H230">
        <f>IF(H129=1,IF(Correlations!$E28="",ComCalc!$B$22,Correlations!$E28),0)</f>
        <v>0.81</v>
      </c>
      <c r="I230">
        <f>IF(I129=1,IF(Correlations!$E28="",ComCalc!$B$22,Correlations!$E28),0)</f>
        <v>0</v>
      </c>
      <c r="J230">
        <f>IF(J129=1,IF(Correlations!$E28="",ComCalc!$B$22,Correlations!$E28),0)</f>
        <v>0</v>
      </c>
      <c r="K230">
        <f>IF(K129=1,IF(Correlations!$E28="",ComCalc!$B$22,Correlations!$E28),0)</f>
        <v>0</v>
      </c>
      <c r="L230">
        <f>IF(L129=1,IF(Correlations!$E28="",ComCalc!$B$22,Correlations!$E28),0)</f>
        <v>0</v>
      </c>
      <c r="M230">
        <f>IF(M129=1,IF(Correlations!$E28="",ComCalc!$B$22,Correlations!$E28),0)</f>
        <v>0</v>
      </c>
      <c r="N230">
        <f>IF(N129=1,IF(Correlations!$E28="",ComCalc!$B$22,Correlations!$E28),0)</f>
        <v>0</v>
      </c>
      <c r="O230">
        <f>IF(O129=1,IF(Correlations!$E28="",ComCalc!$B$22,Correlations!$E28),0)</f>
        <v>0</v>
      </c>
      <c r="P230">
        <f>IF(P129=1,IF(Correlations!$E28="",ComCalc!$B$22,Correlations!$E28),0)</f>
        <v>0.81</v>
      </c>
      <c r="Q230">
        <f>IF(Q129=1,IF(Correlations!$E28="",ComCalc!$B$22,Correlations!$E28),0)</f>
        <v>0</v>
      </c>
      <c r="R230">
        <f>IF(R129=1,IF(Correlations!$E28="",ComCalc!$B$22,Correlations!$E28),0)</f>
        <v>0.81</v>
      </c>
      <c r="S230">
        <f>IF(S129=1,IF(Correlations!$E28="",ComCalc!$B$22,Correlations!$E28),0)</f>
        <v>0</v>
      </c>
      <c r="T230">
        <f>IF(T129=1,IF(Correlations!$E28="",ComCalc!$B$22,Correlations!$E28),0)</f>
        <v>0</v>
      </c>
      <c r="U230">
        <f>IF(U129=1,IF(Correlations!$E28="",ComCalc!$B$22,Correlations!$E28),0)</f>
        <v>0</v>
      </c>
    </row>
    <row r="231" spans="1:21" x14ac:dyDescent="0.15">
      <c r="A231" t="str">
        <f t="shared" si="1"/>
        <v>Visual Discrimination</v>
      </c>
      <c r="B231">
        <f>IF(B130=1,IF(Correlations!$E29="",ComCalc!$B$22,Correlations!$E29),0)</f>
        <v>0</v>
      </c>
      <c r="C231">
        <f>IF(C130=1,IF(Correlations!$E29="",ComCalc!$B$22,Correlations!$E29),0)</f>
        <v>0</v>
      </c>
      <c r="D231">
        <f>IF(D130=1,IF(Correlations!$E29="",ComCalc!$B$22,Correlations!$E29),0)</f>
        <v>0</v>
      </c>
      <c r="E231">
        <f>IF(E130=1,IF(Correlations!$E29="",ComCalc!$B$22,Correlations!$E29),0)</f>
        <v>0</v>
      </c>
      <c r="F231">
        <f>IF(F130=1,IF(Correlations!$E29="",ComCalc!$B$22,Correlations!$E29),0)</f>
        <v>0.59</v>
      </c>
      <c r="G231">
        <f>IF(G130=1,IF(Correlations!$E29="",ComCalc!$B$22,Correlations!$E29),0)</f>
        <v>0</v>
      </c>
      <c r="H231">
        <f>IF(H130=1,IF(Correlations!$E29="",ComCalc!$B$22,Correlations!$E29),0)</f>
        <v>0</v>
      </c>
      <c r="I231">
        <f>IF(I130=1,IF(Correlations!$E29="",ComCalc!$B$22,Correlations!$E29),0)</f>
        <v>0</v>
      </c>
      <c r="J231">
        <f>IF(J130=1,IF(Correlations!$E29="",ComCalc!$B$22,Correlations!$E29),0)</f>
        <v>0</v>
      </c>
      <c r="K231">
        <f>IF(K130=1,IF(Correlations!$E29="",ComCalc!$B$22,Correlations!$E29),0)</f>
        <v>0</v>
      </c>
      <c r="L231">
        <f>IF(L130=1,IF(Correlations!$E29="",ComCalc!$B$22,Correlations!$E29),0)</f>
        <v>0</v>
      </c>
      <c r="M231">
        <f>IF(M130=1,IF(Correlations!$E29="",ComCalc!$B$22,Correlations!$E29),0)</f>
        <v>0</v>
      </c>
      <c r="N231">
        <f>IF(N130=1,IF(Correlations!$E29="",ComCalc!$B$22,Correlations!$E29),0)</f>
        <v>0</v>
      </c>
      <c r="O231">
        <f>IF(O130=1,IF(Correlations!$E29="",ComCalc!$B$22,Correlations!$E29),0)</f>
        <v>0</v>
      </c>
      <c r="P231">
        <f>IF(P130=1,IF(Correlations!$E29="",ComCalc!$B$22,Correlations!$E29),0)</f>
        <v>0</v>
      </c>
      <c r="Q231">
        <f>IF(Q130=1,IF(Correlations!$E29="",ComCalc!$B$22,Correlations!$E29),0)</f>
        <v>0</v>
      </c>
      <c r="R231">
        <f>IF(R130=1,IF(Correlations!$E29="",ComCalc!$B$22,Correlations!$E29),0)</f>
        <v>0.59</v>
      </c>
      <c r="S231">
        <f>IF(S130=1,IF(Correlations!$E29="",ComCalc!$B$22,Correlations!$E29),0)</f>
        <v>0</v>
      </c>
      <c r="T231">
        <f>IF(T130=1,IF(Correlations!$E29="",ComCalc!$B$22,Correlations!$E29),0)</f>
        <v>0</v>
      </c>
      <c r="U231">
        <f>IF(U130=1,IF(Correlations!$E29="",ComCalc!$B$22,Correlations!$E29),0)</f>
        <v>0</v>
      </c>
    </row>
    <row r="232" spans="1:21" x14ac:dyDescent="0.15">
      <c r="A232" t="str">
        <f t="shared" si="1"/>
        <v>Design Construction</v>
      </c>
      <c r="B232">
        <f>IF(B131=1,IF(Correlations!$E30="",ComCalc!$B$22,Correlations!$E30),0)</f>
        <v>0</v>
      </c>
      <c r="C232">
        <f>IF(C131=1,IF(Correlations!$E30="",ComCalc!$B$22,Correlations!$E30),0)</f>
        <v>0</v>
      </c>
      <c r="D232">
        <f>IF(D131=1,IF(Correlations!$E30="",ComCalc!$B$22,Correlations!$E30),0)</f>
        <v>0.73</v>
      </c>
      <c r="E232">
        <f>IF(E131=1,IF(Correlations!$E30="",ComCalc!$B$22,Correlations!$E30),0)</f>
        <v>0</v>
      </c>
      <c r="F232">
        <f>IF(F131=1,IF(Correlations!$E30="",ComCalc!$B$22,Correlations!$E30),0)</f>
        <v>0.73</v>
      </c>
      <c r="G232">
        <f>IF(G131=1,IF(Correlations!$E30="",ComCalc!$B$22,Correlations!$E30),0)</f>
        <v>0</v>
      </c>
      <c r="H232">
        <f>IF(H131=1,IF(Correlations!$E30="",ComCalc!$B$22,Correlations!$E30),0)</f>
        <v>0</v>
      </c>
      <c r="I232">
        <f>IF(I131=1,IF(Correlations!$E30="",ComCalc!$B$22,Correlations!$E30),0)</f>
        <v>0</v>
      </c>
      <c r="J232">
        <f>IF(J131=1,IF(Correlations!$E30="",ComCalc!$B$22,Correlations!$E30),0)</f>
        <v>0</v>
      </c>
      <c r="K232">
        <f>IF(K131=1,IF(Correlations!$E30="",ComCalc!$B$22,Correlations!$E30),0)</f>
        <v>0</v>
      </c>
      <c r="L232">
        <f>IF(L131=1,IF(Correlations!$E30="",ComCalc!$B$22,Correlations!$E30),0)</f>
        <v>0</v>
      </c>
      <c r="M232">
        <f>IF(M131=1,IF(Correlations!$E30="",ComCalc!$B$22,Correlations!$E30),0)</f>
        <v>0</v>
      </c>
      <c r="N232">
        <f>IF(N131=1,IF(Correlations!$E30="",ComCalc!$B$22,Correlations!$E30),0)</f>
        <v>0</v>
      </c>
      <c r="O232">
        <f>IF(O131=1,IF(Correlations!$E30="",ComCalc!$B$22,Correlations!$E30),0)</f>
        <v>0</v>
      </c>
      <c r="P232">
        <f>IF(P131=1,IF(Correlations!$E30="",ComCalc!$B$22,Correlations!$E30),0)</f>
        <v>0</v>
      </c>
      <c r="Q232">
        <f>IF(Q131=1,IF(Correlations!$E30="",ComCalc!$B$22,Correlations!$E30),0)</f>
        <v>0</v>
      </c>
      <c r="R232">
        <f>IF(R131=1,IF(Correlations!$E30="",ComCalc!$B$22,Correlations!$E30),0)</f>
        <v>0.73</v>
      </c>
      <c r="S232">
        <f>IF(S131=1,IF(Correlations!$E30="",ComCalc!$B$22,Correlations!$E30),0)</f>
        <v>0</v>
      </c>
      <c r="T232">
        <f>IF(T131=1,IF(Correlations!$E30="",ComCalc!$B$22,Correlations!$E30),0)</f>
        <v>0</v>
      </c>
      <c r="U232">
        <f>IF(U131=1,IF(Correlations!$E30="",ComCalc!$B$22,Correlations!$E30),0)</f>
        <v>0</v>
      </c>
    </row>
    <row r="233" spans="1:21" x14ac:dyDescent="0.15">
      <c r="A233" t="str">
        <f t="shared" ref="A233:A296" si="2">A132</f>
        <v>Mazes</v>
      </c>
      <c r="B233">
        <f>IF(B132=1,IF(Correlations!$E31="",ComCalc!$B$22,Correlations!$E31),0)</f>
        <v>0</v>
      </c>
      <c r="C233">
        <f>IF(C132=1,IF(Correlations!$E31="",ComCalc!$B$22,Correlations!$E31),0)</f>
        <v>0</v>
      </c>
      <c r="D233">
        <f>IF(D132=1,IF(Correlations!$E31="",ComCalc!$B$22,Correlations!$E31),0)</f>
        <v>0</v>
      </c>
      <c r="E233">
        <f>IF(E132=1,IF(Correlations!$E31="",ComCalc!$B$22,Correlations!$E31),0)</f>
        <v>0</v>
      </c>
      <c r="F233">
        <f>IF(F132=1,IF(Correlations!$E31="",ComCalc!$B$22,Correlations!$E31),0)</f>
        <v>0</v>
      </c>
      <c r="G233">
        <f>IF(G132=1,IF(Correlations!$E31="",ComCalc!$B$22,Correlations!$E31),0)</f>
        <v>0.91</v>
      </c>
      <c r="H233">
        <f>IF(H132=1,IF(Correlations!$E31="",ComCalc!$B$22,Correlations!$E31),0)</f>
        <v>0</v>
      </c>
      <c r="I233">
        <f>IF(I132=1,IF(Correlations!$E31="",ComCalc!$B$22,Correlations!$E31),0)</f>
        <v>0</v>
      </c>
      <c r="J233">
        <f>IF(J132=1,IF(Correlations!$E31="",ComCalc!$B$22,Correlations!$E31),0)</f>
        <v>0</v>
      </c>
      <c r="K233">
        <f>IF(K132=1,IF(Correlations!$E31="",ComCalc!$B$22,Correlations!$E31),0)</f>
        <v>0</v>
      </c>
      <c r="L233">
        <f>IF(L132=1,IF(Correlations!$E31="",ComCalc!$B$22,Correlations!$E31),0)</f>
        <v>0</v>
      </c>
      <c r="M233">
        <f>IF(M132=1,IF(Correlations!$E31="",ComCalc!$B$22,Correlations!$E31),0)</f>
        <v>0.91</v>
      </c>
      <c r="N233">
        <f>IF(N132=1,IF(Correlations!$E31="",ComCalc!$B$22,Correlations!$E31),0)</f>
        <v>0.91</v>
      </c>
      <c r="O233">
        <f>IF(O132=1,IF(Correlations!$E31="",ComCalc!$B$22,Correlations!$E31),0)</f>
        <v>0</v>
      </c>
      <c r="P233">
        <f>IF(P132=1,IF(Correlations!$E31="",ComCalc!$B$22,Correlations!$E31),0)</f>
        <v>0</v>
      </c>
      <c r="Q233">
        <f>IF(Q132=1,IF(Correlations!$E31="",ComCalc!$B$22,Correlations!$E31),0)</f>
        <v>0.91</v>
      </c>
      <c r="R233">
        <f>IF(R132=1,IF(Correlations!$E31="",ComCalc!$B$22,Correlations!$E31),0)</f>
        <v>0.91</v>
      </c>
      <c r="S233">
        <f>IF(S132=1,IF(Correlations!$E31="",ComCalc!$B$22,Correlations!$E31),0)</f>
        <v>0</v>
      </c>
      <c r="T233">
        <f>IF(T132=1,IF(Correlations!$E31="",ComCalc!$B$22,Correlations!$E31),0)</f>
        <v>0</v>
      </c>
      <c r="U233">
        <f>IF(U132=1,IF(Correlations!$E31="",ComCalc!$B$22,Correlations!$E31),0)</f>
        <v>0</v>
      </c>
    </row>
    <row r="234" spans="1:21" x14ac:dyDescent="0.15">
      <c r="A234" t="str">
        <f t="shared" si="2"/>
        <v>Word Generation</v>
      </c>
      <c r="B234">
        <f>IF(B133=1,IF(Correlations!$E32="",ComCalc!$B$22,Correlations!$E32),0)</f>
        <v>0</v>
      </c>
      <c r="C234">
        <f>IF(C133=1,IF(Correlations!$E32="",ComCalc!$B$22,Correlations!$E32),0)</f>
        <v>0</v>
      </c>
      <c r="D234">
        <f>IF(D133=1,IF(Correlations!$E32="",ComCalc!$B$22,Correlations!$E32),0)</f>
        <v>0</v>
      </c>
      <c r="E234">
        <f>IF(E133=1,IF(Correlations!$E32="",ComCalc!$B$22,Correlations!$E32),0)</f>
        <v>0</v>
      </c>
      <c r="F234">
        <f>IF(F133=1,IF(Correlations!$E32="",ComCalc!$B$22,Correlations!$E32),0)</f>
        <v>0</v>
      </c>
      <c r="G234">
        <f>IF(G133=1,IF(Correlations!$E32="",ComCalc!$B$22,Correlations!$E32),0)</f>
        <v>0.76</v>
      </c>
      <c r="H234">
        <f>IF(H133=1,IF(Correlations!$E32="",ComCalc!$B$22,Correlations!$E32),0)</f>
        <v>0</v>
      </c>
      <c r="I234">
        <f>IF(I133=1,IF(Correlations!$E32="",ComCalc!$B$22,Correlations!$E32),0)</f>
        <v>0</v>
      </c>
      <c r="J234">
        <f>IF(J133=1,IF(Correlations!$E32="",ComCalc!$B$22,Correlations!$E32),0)</f>
        <v>0</v>
      </c>
      <c r="K234">
        <f>IF(K133=1,IF(Correlations!$E32="",ComCalc!$B$22,Correlations!$E32),0)</f>
        <v>0</v>
      </c>
      <c r="L234">
        <f>IF(L133=1,IF(Correlations!$E32="",ComCalc!$B$22,Correlations!$E32),0)</f>
        <v>0</v>
      </c>
      <c r="M234">
        <f>IF(M133=1,IF(Correlations!$E32="",ComCalc!$B$22,Correlations!$E32),0)</f>
        <v>0.76</v>
      </c>
      <c r="N234">
        <f>IF(N133=1,IF(Correlations!$E32="",ComCalc!$B$22,Correlations!$E32),0)</f>
        <v>0</v>
      </c>
      <c r="O234">
        <f>IF(O133=1,IF(Correlations!$E32="",ComCalc!$B$22,Correlations!$E32),0)</f>
        <v>0</v>
      </c>
      <c r="P234">
        <f>IF(P133=1,IF(Correlations!$E32="",ComCalc!$B$22,Correlations!$E32),0)</f>
        <v>0</v>
      </c>
      <c r="Q234">
        <f>IF(Q133=1,IF(Correlations!$E32="",ComCalc!$B$22,Correlations!$E32),0)</f>
        <v>0</v>
      </c>
      <c r="R234">
        <f>IF(R133=1,IF(Correlations!$E32="",ComCalc!$B$22,Correlations!$E32),0)</f>
        <v>0.76</v>
      </c>
      <c r="S234">
        <f>IF(S133=1,IF(Correlations!$E32="",ComCalc!$B$22,Correlations!$E32),0)</f>
        <v>0</v>
      </c>
      <c r="T234">
        <f>IF(T133=1,IF(Correlations!$E32="",ComCalc!$B$22,Correlations!$E32),0)</f>
        <v>0</v>
      </c>
      <c r="U234">
        <f>IF(U133=1,IF(Correlations!$E32="",ComCalc!$B$22,Correlations!$E32),0)</f>
        <v>0</v>
      </c>
    </row>
    <row r="235" spans="1:21" x14ac:dyDescent="0.15">
      <c r="A235" t="str">
        <f t="shared" si="2"/>
        <v>Letter Fluency</v>
      </c>
      <c r="B235">
        <f>IF(B134=1,IF(Correlations!$E33="",ComCalc!$B$22,Correlations!$E33),0)</f>
        <v>0</v>
      </c>
      <c r="C235">
        <f>IF(C134=1,IF(Correlations!$E33="",ComCalc!$B$22,Correlations!$E33),0)</f>
        <v>0</v>
      </c>
      <c r="D235">
        <f>IF(D134=1,IF(Correlations!$E33="",ComCalc!$B$22,Correlations!$E33),0)</f>
        <v>0</v>
      </c>
      <c r="E235">
        <f>IF(E134=1,IF(Correlations!$E33="",ComCalc!$B$22,Correlations!$E33),0)</f>
        <v>0.81399999999999995</v>
      </c>
      <c r="F235">
        <f>IF(F134=1,IF(Correlations!$E33="",ComCalc!$B$22,Correlations!$E33),0)</f>
        <v>0</v>
      </c>
      <c r="G235">
        <f>IF(G134=1,IF(Correlations!$E33="",ComCalc!$B$22,Correlations!$E33),0)</f>
        <v>0</v>
      </c>
      <c r="H235">
        <f>IF(H134=1,IF(Correlations!$E33="",ComCalc!$B$22,Correlations!$E33),0)</f>
        <v>0</v>
      </c>
      <c r="I235">
        <f>IF(I134=1,IF(Correlations!$E33="",ComCalc!$B$22,Correlations!$E33),0)</f>
        <v>0</v>
      </c>
      <c r="J235">
        <f>IF(J134=1,IF(Correlations!$E33="",ComCalc!$B$22,Correlations!$E33),0)</f>
        <v>0</v>
      </c>
      <c r="K235">
        <f>IF(K134=1,IF(Correlations!$E33="",ComCalc!$B$22,Correlations!$E33),0)</f>
        <v>0</v>
      </c>
      <c r="L235">
        <f>IF(L134=1,IF(Correlations!$E33="",ComCalc!$B$22,Correlations!$E33),0)</f>
        <v>0</v>
      </c>
      <c r="M235">
        <f>IF(M134=1,IF(Correlations!$E33="",ComCalc!$B$22,Correlations!$E33),0)</f>
        <v>0</v>
      </c>
      <c r="N235">
        <f>IF(N134=1,IF(Correlations!$E33="",ComCalc!$B$22,Correlations!$E33),0)</f>
        <v>0</v>
      </c>
      <c r="O235">
        <f>IF(O134=1,IF(Correlations!$E33="",ComCalc!$B$22,Correlations!$E33),0)</f>
        <v>0</v>
      </c>
      <c r="P235">
        <f>IF(P134=1,IF(Correlations!$E33="",ComCalc!$B$22,Correlations!$E33),0)</f>
        <v>0</v>
      </c>
      <c r="Q235">
        <f>IF(Q134=1,IF(Correlations!$E33="",ComCalc!$B$22,Correlations!$E33),0)</f>
        <v>0</v>
      </c>
      <c r="R235">
        <f>IF(R134=1,IF(Correlations!$E33="",ComCalc!$B$22,Correlations!$E33),0)</f>
        <v>0.81399999999999995</v>
      </c>
      <c r="S235">
        <f>IF(S134=1,IF(Correlations!$E33="",ComCalc!$B$22,Correlations!$E33),0)</f>
        <v>0</v>
      </c>
      <c r="T235">
        <f>IF(T134=1,IF(Correlations!$E33="",ComCalc!$B$22,Correlations!$E33),0)</f>
        <v>0</v>
      </c>
      <c r="U235">
        <f>IF(U134=1,IF(Correlations!$E33="",ComCalc!$B$22,Correlations!$E33),0)</f>
        <v>0</v>
      </c>
    </row>
    <row r="236" spans="1:21" x14ac:dyDescent="0.15">
      <c r="A236" t="str">
        <f t="shared" si="2"/>
        <v>Category Fluency</v>
      </c>
      <c r="B236">
        <f>IF(B135=1,IF(Correlations!$E34="",ComCalc!$B$22,Correlations!$E34),0)</f>
        <v>0</v>
      </c>
      <c r="C236">
        <f>IF(C135=1,IF(Correlations!$E34="",ComCalc!$B$22,Correlations!$E34),0)</f>
        <v>0</v>
      </c>
      <c r="D236">
        <f>IF(D135=1,IF(Correlations!$E34="",ComCalc!$B$22,Correlations!$E34),0)</f>
        <v>0</v>
      </c>
      <c r="E236">
        <f>IF(E135=1,IF(Correlations!$E34="",ComCalc!$B$22,Correlations!$E34),0)</f>
        <v>0.98399999999999999</v>
      </c>
      <c r="F236">
        <f>IF(F135=1,IF(Correlations!$E34="",ComCalc!$B$22,Correlations!$E34),0)</f>
        <v>0</v>
      </c>
      <c r="G236">
        <f>IF(G135=1,IF(Correlations!$E34="",ComCalc!$B$22,Correlations!$E34),0)</f>
        <v>0</v>
      </c>
      <c r="H236">
        <f>IF(H135=1,IF(Correlations!$E34="",ComCalc!$B$22,Correlations!$E34),0)</f>
        <v>0</v>
      </c>
      <c r="I236">
        <f>IF(I135=1,IF(Correlations!$E34="",ComCalc!$B$22,Correlations!$E34),0)</f>
        <v>0</v>
      </c>
      <c r="J236">
        <f>IF(J135=1,IF(Correlations!$E34="",ComCalc!$B$22,Correlations!$E34),0)</f>
        <v>0</v>
      </c>
      <c r="K236">
        <f>IF(K135=1,IF(Correlations!$E34="",ComCalc!$B$22,Correlations!$E34),0)</f>
        <v>0</v>
      </c>
      <c r="L236">
        <f>IF(L135=1,IF(Correlations!$E34="",ComCalc!$B$22,Correlations!$E34),0)</f>
        <v>0</v>
      </c>
      <c r="M236">
        <f>IF(M135=1,IF(Correlations!$E34="",ComCalc!$B$22,Correlations!$E34),0)</f>
        <v>0</v>
      </c>
      <c r="N236">
        <f>IF(N135=1,IF(Correlations!$E34="",ComCalc!$B$22,Correlations!$E34),0)</f>
        <v>0</v>
      </c>
      <c r="O236">
        <f>IF(O135=1,IF(Correlations!$E34="",ComCalc!$B$22,Correlations!$E34),0)</f>
        <v>0</v>
      </c>
      <c r="P236">
        <f>IF(P135=1,IF(Correlations!$E34="",ComCalc!$B$22,Correlations!$E34),0)</f>
        <v>0</v>
      </c>
      <c r="Q236">
        <f>IF(Q135=1,IF(Correlations!$E34="",ComCalc!$B$22,Correlations!$E34),0)</f>
        <v>0</v>
      </c>
      <c r="R236">
        <f>IF(R135=1,IF(Correlations!$E34="",ComCalc!$B$22,Correlations!$E34),0)</f>
        <v>0.98399999999999999</v>
      </c>
      <c r="S236">
        <f>IF(S135=1,IF(Correlations!$E34="",ComCalc!$B$22,Correlations!$E34),0)</f>
        <v>0</v>
      </c>
      <c r="T236">
        <f>IF(T135=1,IF(Correlations!$E34="",ComCalc!$B$22,Correlations!$E34),0)</f>
        <v>0</v>
      </c>
      <c r="U236">
        <f>IF(U135=1,IF(Correlations!$E34="",ComCalc!$B$22,Correlations!$E34),0)</f>
        <v>0</v>
      </c>
    </row>
    <row r="237" spans="1:21" x14ac:dyDescent="0.15">
      <c r="A237" t="str">
        <f t="shared" si="2"/>
        <v>TOPF</v>
      </c>
      <c r="B237">
        <f>IF(B136=1,IF(Correlations!$E35="",ComCalc!$B$22,Correlations!$E35),0)</f>
        <v>0</v>
      </c>
      <c r="C237">
        <f>IF(C136=1,IF(Correlations!$E35="",ComCalc!$B$22,Correlations!$E35),0)</f>
        <v>0</v>
      </c>
      <c r="D237">
        <f>IF(D136=1,IF(Correlations!$E35="",ComCalc!$B$22,Correlations!$E35),0)</f>
        <v>0</v>
      </c>
      <c r="E237">
        <f>IF(E136=1,IF(Correlations!$E35="",ComCalc!$B$22,Correlations!$E35),0)</f>
        <v>0</v>
      </c>
      <c r="F237">
        <f>IF(F136=1,IF(Correlations!$E35="",ComCalc!$B$22,Correlations!$E35),0)</f>
        <v>0</v>
      </c>
      <c r="G237">
        <f>IF(G136=1,IF(Correlations!$E35="",ComCalc!$B$22,Correlations!$E35),0)</f>
        <v>0</v>
      </c>
      <c r="H237">
        <f>IF(H136=1,IF(Correlations!$E35="",ComCalc!$B$22,Correlations!$E35),0)</f>
        <v>0</v>
      </c>
      <c r="I237">
        <f>IF(I136=1,IF(Correlations!$E35="",ComCalc!$B$22,Correlations!$E35),0)</f>
        <v>0</v>
      </c>
      <c r="J237">
        <f>IF(J136=1,IF(Correlations!$E35="",ComCalc!$B$22,Correlations!$E35),0)</f>
        <v>0</v>
      </c>
      <c r="K237">
        <f>IF(K136=1,IF(Correlations!$E35="",ComCalc!$B$22,Correlations!$E35),0)</f>
        <v>0</v>
      </c>
      <c r="L237">
        <f>IF(L136=1,IF(Correlations!$E35="",ComCalc!$B$22,Correlations!$E35),0)</f>
        <v>0</v>
      </c>
      <c r="M237">
        <f>IF(M136=1,IF(Correlations!$E35="",ComCalc!$B$22,Correlations!$E35),0)</f>
        <v>0</v>
      </c>
      <c r="N237">
        <f>IF(N136=1,IF(Correlations!$E35="",ComCalc!$B$22,Correlations!$E35),0)</f>
        <v>0</v>
      </c>
      <c r="O237">
        <f>IF(O136=1,IF(Correlations!$E35="",ComCalc!$B$22,Correlations!$E35),0)</f>
        <v>0</v>
      </c>
      <c r="P237">
        <f>IF(P136=1,IF(Correlations!$E35="",ComCalc!$B$22,Correlations!$E35),0)</f>
        <v>0</v>
      </c>
      <c r="Q237">
        <f>IF(Q136=1,IF(Correlations!$E35="",ComCalc!$B$22,Correlations!$E35),0)</f>
        <v>0</v>
      </c>
      <c r="R237">
        <f>IF(R136=1,IF(Correlations!$E35="",ComCalc!$B$22,Correlations!$E35),0)</f>
        <v>0</v>
      </c>
      <c r="S237">
        <f>IF(S136=1,IF(Correlations!$E35="",ComCalc!$B$22,Correlations!$E35),0)</f>
        <v>0</v>
      </c>
      <c r="T237">
        <f>IF(T136=1,IF(Correlations!$E35="",ComCalc!$B$22,Correlations!$E35),0)</f>
        <v>0</v>
      </c>
      <c r="U237">
        <f>IF(U136=1,IF(Correlations!$E35="",ComCalc!$B$22,Correlations!$E35),0)</f>
        <v>0</v>
      </c>
    </row>
    <row r="238" spans="1:21" x14ac:dyDescent="0.15">
      <c r="A238" t="str">
        <f t="shared" si="2"/>
        <v>Trails A</v>
      </c>
      <c r="B238">
        <f>IF(B137=1,IF(Correlations!$E36="",ComCalc!$B$22,Correlations!$E36),0)</f>
        <v>0</v>
      </c>
      <c r="C238">
        <f>IF(C137=1,IF(Correlations!$E36="",ComCalc!$B$22,Correlations!$E36),0)</f>
        <v>0</v>
      </c>
      <c r="D238">
        <f>IF(D137=1,IF(Correlations!$E36="",ComCalc!$B$22,Correlations!$E36),0)</f>
        <v>0</v>
      </c>
      <c r="E238">
        <f>IF(E137=1,IF(Correlations!$E36="",ComCalc!$B$22,Correlations!$E36),0)</f>
        <v>0</v>
      </c>
      <c r="F238">
        <f>IF(F137=1,IF(Correlations!$E36="",ComCalc!$B$22,Correlations!$E36),0)</f>
        <v>0</v>
      </c>
      <c r="G238">
        <f>IF(G137=1,IF(Correlations!$E36="",ComCalc!$B$22,Correlations!$E36),0)</f>
        <v>0.8</v>
      </c>
      <c r="H238">
        <f>IF(H137=1,IF(Correlations!$E36="",ComCalc!$B$22,Correlations!$E36),0)</f>
        <v>0</v>
      </c>
      <c r="I238">
        <f>IF(I137=1,IF(Correlations!$E36="",ComCalc!$B$22,Correlations!$E36),0)</f>
        <v>0</v>
      </c>
      <c r="J238">
        <f>IF(J137=1,IF(Correlations!$E36="",ComCalc!$B$22,Correlations!$E36),0)</f>
        <v>0.8</v>
      </c>
      <c r="K238">
        <f>IF(K137=1,IF(Correlations!$E36="",ComCalc!$B$22,Correlations!$E36),0)</f>
        <v>0</v>
      </c>
      <c r="L238">
        <f>IF(L137=1,IF(Correlations!$E36="",ComCalc!$B$22,Correlations!$E36),0)</f>
        <v>0</v>
      </c>
      <c r="M238">
        <f>IF(M137=1,IF(Correlations!$E36="",ComCalc!$B$22,Correlations!$E36),0)</f>
        <v>0</v>
      </c>
      <c r="N238">
        <f>IF(N137=1,IF(Correlations!$E36="",ComCalc!$B$22,Correlations!$E36),0)</f>
        <v>0.8</v>
      </c>
      <c r="O238">
        <f>IF(O137=1,IF(Correlations!$E36="",ComCalc!$B$22,Correlations!$E36),0)</f>
        <v>0</v>
      </c>
      <c r="P238">
        <f>IF(P137=1,IF(Correlations!$E36="",ComCalc!$B$22,Correlations!$E36),0)</f>
        <v>0</v>
      </c>
      <c r="Q238">
        <f>IF(Q137=1,IF(Correlations!$E36="",ComCalc!$B$22,Correlations!$E36),0)</f>
        <v>0</v>
      </c>
      <c r="R238">
        <f>IF(R137=1,IF(Correlations!$E36="",ComCalc!$B$22,Correlations!$E36),0)</f>
        <v>0.8</v>
      </c>
      <c r="S238">
        <f>IF(S137=1,IF(Correlations!$E36="",ComCalc!$B$22,Correlations!$E36),0)</f>
        <v>0</v>
      </c>
      <c r="T238">
        <f>IF(T137=1,IF(Correlations!$E36="",ComCalc!$B$22,Correlations!$E36),0)</f>
        <v>0.8</v>
      </c>
      <c r="U238">
        <f>IF(U137=1,IF(Correlations!$E36="",ComCalc!$B$22,Correlations!$E36),0)</f>
        <v>0</v>
      </c>
    </row>
    <row r="239" spans="1:21" x14ac:dyDescent="0.15">
      <c r="A239" t="str">
        <f t="shared" si="2"/>
        <v>Trails B</v>
      </c>
      <c r="B239">
        <f>IF(B138=1,IF(Correlations!$E37="",ComCalc!$B$22,Correlations!$E37),0)</f>
        <v>0</v>
      </c>
      <c r="C239">
        <f>IF(C138=1,IF(Correlations!$E37="",ComCalc!$B$22,Correlations!$E37),0)</f>
        <v>0</v>
      </c>
      <c r="D239">
        <f>IF(D138=1,IF(Correlations!$E37="",ComCalc!$B$22,Correlations!$E37),0)</f>
        <v>0</v>
      </c>
      <c r="E239">
        <f>IF(E138=1,IF(Correlations!$E37="",ComCalc!$B$22,Correlations!$E37),0)</f>
        <v>0</v>
      </c>
      <c r="F239">
        <f>IF(F138=1,IF(Correlations!$E37="",ComCalc!$B$22,Correlations!$E37),0)</f>
        <v>0</v>
      </c>
      <c r="G239">
        <f>IF(G138=1,IF(Correlations!$E37="",ComCalc!$B$22,Correlations!$E37),0)</f>
        <v>0.8</v>
      </c>
      <c r="H239">
        <f>IF(H138=1,IF(Correlations!$E37="",ComCalc!$B$22,Correlations!$E37),0)</f>
        <v>0</v>
      </c>
      <c r="I239">
        <f>IF(I138=1,IF(Correlations!$E37="",ComCalc!$B$22,Correlations!$E37),0)</f>
        <v>0</v>
      </c>
      <c r="J239">
        <f>IF(J138=1,IF(Correlations!$E37="",ComCalc!$B$22,Correlations!$E37),0)</f>
        <v>0</v>
      </c>
      <c r="K239">
        <f>IF(K138=1,IF(Correlations!$E37="",ComCalc!$B$22,Correlations!$E37),0)</f>
        <v>0</v>
      </c>
      <c r="L239">
        <f>IF(L138=1,IF(Correlations!$E37="",ComCalc!$B$22,Correlations!$E37),0)</f>
        <v>0.8</v>
      </c>
      <c r="M239">
        <f>IF(M138=1,IF(Correlations!$E37="",ComCalc!$B$22,Correlations!$E37),0)</f>
        <v>0</v>
      </c>
      <c r="N239">
        <f>IF(N138=1,IF(Correlations!$E37="",ComCalc!$B$22,Correlations!$E37),0)</f>
        <v>0</v>
      </c>
      <c r="O239">
        <f>IF(O138=1,IF(Correlations!$E37="",ComCalc!$B$22,Correlations!$E37),0)</f>
        <v>0</v>
      </c>
      <c r="P239">
        <f>IF(P138=1,IF(Correlations!$E37="",ComCalc!$B$22,Correlations!$E37),0)</f>
        <v>0</v>
      </c>
      <c r="Q239">
        <f>IF(Q138=1,IF(Correlations!$E37="",ComCalc!$B$22,Correlations!$E37),0)</f>
        <v>0</v>
      </c>
      <c r="R239">
        <f>IF(R138=1,IF(Correlations!$E37="",ComCalc!$B$22,Correlations!$E37),0)</f>
        <v>0.8</v>
      </c>
      <c r="S239">
        <f>IF(S138=1,IF(Correlations!$E37="",ComCalc!$B$22,Correlations!$E37),0)</f>
        <v>0</v>
      </c>
      <c r="T239">
        <f>IF(T138=1,IF(Correlations!$E37="",ComCalc!$B$22,Correlations!$E37),0)</f>
        <v>0</v>
      </c>
      <c r="U239">
        <f>IF(U138=1,IF(Correlations!$E37="",ComCalc!$B$22,Correlations!$E37),0)</f>
        <v>0.8</v>
      </c>
    </row>
    <row r="240" spans="1:21" x14ac:dyDescent="0.15">
      <c r="A240" t="str">
        <f t="shared" si="2"/>
        <v>Unstructured Task (WT)</v>
      </c>
      <c r="B240">
        <f>IF(B139=1,IF(Correlations!$E38="",ComCalc!$B$22,Correlations!$E38),0)</f>
        <v>0</v>
      </c>
      <c r="C240">
        <f>IF(C139=1,IF(Correlations!$E38="",ComCalc!$B$22,Correlations!$E38),0)</f>
        <v>0</v>
      </c>
      <c r="D240">
        <f>IF(D139=1,IF(Correlations!$E38="",ComCalc!$B$22,Correlations!$E38),0)</f>
        <v>0</v>
      </c>
      <c r="E240">
        <f>IF(E139=1,IF(Correlations!$E38="",ComCalc!$B$22,Correlations!$E38),0)</f>
        <v>0</v>
      </c>
      <c r="F240">
        <f>IF(F139=1,IF(Correlations!$E38="",ComCalc!$B$22,Correlations!$E38),0)</f>
        <v>0</v>
      </c>
      <c r="G240">
        <f>IF(G139=1,IF(Correlations!$E38="",ComCalc!$B$22,Correlations!$E38),0)</f>
        <v>0</v>
      </c>
      <c r="H240">
        <f>IF(H139=1,IF(Correlations!$E38="",ComCalc!$B$22,Correlations!$E38),0)</f>
        <v>0</v>
      </c>
      <c r="I240">
        <f>IF(I139=1,IF(Correlations!$E38="",ComCalc!$B$22,Correlations!$E38),0)</f>
        <v>0</v>
      </c>
      <c r="J240">
        <f>IF(J139=1,IF(Correlations!$E38="",ComCalc!$B$22,Correlations!$E38),0)</f>
        <v>0</v>
      </c>
      <c r="K240">
        <f>IF(K139=1,IF(Correlations!$E38="",ComCalc!$B$22,Correlations!$E38),0)</f>
        <v>0</v>
      </c>
      <c r="L240">
        <f>IF(L139=1,IF(Correlations!$E38="",ComCalc!$B$22,Correlations!$E38),0)</f>
        <v>0</v>
      </c>
      <c r="M240">
        <f>IF(M139=1,IF(Correlations!$E38="",ComCalc!$B$22,Correlations!$E38),0)</f>
        <v>0</v>
      </c>
      <c r="N240">
        <f>IF(N139=1,IF(Correlations!$E38="",ComCalc!$B$22,Correlations!$E38),0)</f>
        <v>0</v>
      </c>
      <c r="O240">
        <f>IF(O139=1,IF(Correlations!$E38="",ComCalc!$B$22,Correlations!$E38),0)</f>
        <v>0</v>
      </c>
      <c r="P240">
        <f>IF(P139=1,IF(Correlations!$E38="",ComCalc!$B$22,Correlations!$E38),0)</f>
        <v>0</v>
      </c>
      <c r="Q240">
        <f>IF(Q139=1,IF(Correlations!$E38="",ComCalc!$B$22,Correlations!$E38),0)</f>
        <v>0</v>
      </c>
      <c r="R240">
        <f>IF(R139=1,IF(Correlations!$E38="",ComCalc!$B$22,Correlations!$E38),0)</f>
        <v>0</v>
      </c>
      <c r="S240">
        <f>IF(S139=1,IF(Correlations!$E38="",ComCalc!$B$22,Correlations!$E38),0)</f>
        <v>0</v>
      </c>
      <c r="T240">
        <f>IF(T139=1,IF(Correlations!$E38="",ComCalc!$B$22,Correlations!$E38),0)</f>
        <v>0</v>
      </c>
      <c r="U240">
        <f>IF(U139=1,IF(Correlations!$E38="",ComCalc!$B$22,Correlations!$E38),0)</f>
        <v>0</v>
      </c>
    </row>
    <row r="241" spans="1:21" x14ac:dyDescent="0.15">
      <c r="A241" t="str">
        <f t="shared" si="2"/>
        <v>ROCFT Copy</v>
      </c>
      <c r="B241">
        <f>IF(B140=1,IF(Correlations!$E39="",ComCalc!$B$22,Correlations!$E39),0)</f>
        <v>0</v>
      </c>
      <c r="C241">
        <f>IF(C140=1,IF(Correlations!$E39="",ComCalc!$B$22,Correlations!$E39),0)</f>
        <v>0</v>
      </c>
      <c r="D241">
        <f>IF(D140=1,IF(Correlations!$E39="",ComCalc!$B$22,Correlations!$E39),0)</f>
        <v>0</v>
      </c>
      <c r="E241">
        <f>IF(E140=1,IF(Correlations!$E39="",ComCalc!$B$22,Correlations!$E39),0)</f>
        <v>0</v>
      </c>
      <c r="F241">
        <f>IF(F140=1,IF(Correlations!$E39="",ComCalc!$B$22,Correlations!$E39),0)</f>
        <v>0</v>
      </c>
      <c r="G241">
        <f>IF(G140=1,IF(Correlations!$E39="",ComCalc!$B$22,Correlations!$E39),0)</f>
        <v>0.61</v>
      </c>
      <c r="H241">
        <f>IF(H140=1,IF(Correlations!$E39="",ComCalc!$B$22,Correlations!$E39),0)</f>
        <v>0</v>
      </c>
      <c r="I241">
        <f>IF(I140=1,IF(Correlations!$E39="",ComCalc!$B$22,Correlations!$E39),0)</f>
        <v>0</v>
      </c>
      <c r="J241">
        <f>IF(J140=1,IF(Correlations!$E39="",ComCalc!$B$22,Correlations!$E39),0)</f>
        <v>0</v>
      </c>
      <c r="K241">
        <f>IF(K140=1,IF(Correlations!$E39="",ComCalc!$B$22,Correlations!$E39),0)</f>
        <v>0</v>
      </c>
      <c r="L241">
        <f>IF(L140=1,IF(Correlations!$E39="",ComCalc!$B$22,Correlations!$E39),0)</f>
        <v>0</v>
      </c>
      <c r="M241">
        <f>IF(M140=1,IF(Correlations!$E39="",ComCalc!$B$22,Correlations!$E39),0)</f>
        <v>0.61</v>
      </c>
      <c r="N241">
        <f>IF(N140=1,IF(Correlations!$E39="",ComCalc!$B$22,Correlations!$E39),0)</f>
        <v>0</v>
      </c>
      <c r="O241">
        <f>IF(O140=1,IF(Correlations!$E39="",ComCalc!$B$22,Correlations!$E39),0)</f>
        <v>0</v>
      </c>
      <c r="P241">
        <f>IF(P140=1,IF(Correlations!$E39="",ComCalc!$B$22,Correlations!$E39),0)</f>
        <v>0</v>
      </c>
      <c r="Q241">
        <f>IF(Q140=1,IF(Correlations!$E39="",ComCalc!$B$22,Correlations!$E39),0)</f>
        <v>0.61</v>
      </c>
      <c r="R241">
        <f>IF(R140=1,IF(Correlations!$E39="",ComCalc!$B$22,Correlations!$E39),0)</f>
        <v>0.61</v>
      </c>
      <c r="S241">
        <f>IF(S140=1,IF(Correlations!$E39="",ComCalc!$B$22,Correlations!$E39),0)</f>
        <v>0</v>
      </c>
      <c r="T241">
        <f>IF(T140=1,IF(Correlations!$E39="",ComCalc!$B$22,Correlations!$E39),0)</f>
        <v>0</v>
      </c>
      <c r="U241">
        <f>IF(U140=1,IF(Correlations!$E39="",ComCalc!$B$22,Correlations!$E39),0)</f>
        <v>0</v>
      </c>
    </row>
    <row r="242" spans="1:21" x14ac:dyDescent="0.15">
      <c r="A242" t="str">
        <f t="shared" si="2"/>
        <v>ROCFT Recall</v>
      </c>
      <c r="B242">
        <f>IF(B141=1,IF(Correlations!$E40="",ComCalc!$B$22,Correlations!$E40),0)</f>
        <v>0</v>
      </c>
      <c r="C242">
        <f>IF(C141=1,IF(Correlations!$E40="",ComCalc!$B$22,Correlations!$E40),0)</f>
        <v>0</v>
      </c>
      <c r="D242">
        <f>IF(D141=1,IF(Correlations!$E40="",ComCalc!$B$22,Correlations!$E40),0)</f>
        <v>0</v>
      </c>
      <c r="E242">
        <f>IF(E141=1,IF(Correlations!$E40="",ComCalc!$B$22,Correlations!$E40),0)</f>
        <v>0</v>
      </c>
      <c r="F242">
        <f>IF(F141=1,IF(Correlations!$E40="",ComCalc!$B$22,Correlations!$E40),0)</f>
        <v>0</v>
      </c>
      <c r="G242">
        <f>IF(G141=1,IF(Correlations!$E40="",ComCalc!$B$22,Correlations!$E40),0)</f>
        <v>0</v>
      </c>
      <c r="H242">
        <f>IF(H141=1,IF(Correlations!$E40="",ComCalc!$B$22,Correlations!$E40),0)</f>
        <v>0.81</v>
      </c>
      <c r="I242">
        <f>IF(I141=1,IF(Correlations!$E40="",ComCalc!$B$22,Correlations!$E40),0)</f>
        <v>0</v>
      </c>
      <c r="J242">
        <f>IF(J141=1,IF(Correlations!$E40="",ComCalc!$B$22,Correlations!$E40),0)</f>
        <v>0</v>
      </c>
      <c r="K242">
        <f>IF(K141=1,IF(Correlations!$E40="",ComCalc!$B$22,Correlations!$E40),0)</f>
        <v>0</v>
      </c>
      <c r="L242">
        <f>IF(L141=1,IF(Correlations!$E40="",ComCalc!$B$22,Correlations!$E40),0)</f>
        <v>0</v>
      </c>
      <c r="M242">
        <f>IF(M141=1,IF(Correlations!$E40="",ComCalc!$B$22,Correlations!$E40),0)</f>
        <v>0</v>
      </c>
      <c r="N242">
        <f>IF(N141=1,IF(Correlations!$E40="",ComCalc!$B$22,Correlations!$E40),0)</f>
        <v>0</v>
      </c>
      <c r="O242">
        <f>IF(O141=1,IF(Correlations!$E40="",ComCalc!$B$22,Correlations!$E40),0)</f>
        <v>0</v>
      </c>
      <c r="P242">
        <f>IF(P141=1,IF(Correlations!$E40="",ComCalc!$B$22,Correlations!$E40),0)</f>
        <v>0.81</v>
      </c>
      <c r="Q242">
        <f>IF(Q141=1,IF(Correlations!$E40="",ComCalc!$B$22,Correlations!$E40),0)</f>
        <v>0</v>
      </c>
      <c r="R242">
        <f>IF(R141=1,IF(Correlations!$E40="",ComCalc!$B$22,Correlations!$E40),0)</f>
        <v>0.81</v>
      </c>
      <c r="S242">
        <f>IF(S141=1,IF(Correlations!$E40="",ComCalc!$B$22,Correlations!$E40),0)</f>
        <v>0</v>
      </c>
      <c r="T242">
        <f>IF(T141=1,IF(Correlations!$E40="",ComCalc!$B$22,Correlations!$E40),0)</f>
        <v>0</v>
      </c>
      <c r="U242">
        <f>IF(U141=1,IF(Correlations!$E40="",ComCalc!$B$22,Correlations!$E40),0)</f>
        <v>0</v>
      </c>
    </row>
    <row r="243" spans="1:21" x14ac:dyDescent="0.15">
      <c r="A243" t="str">
        <f t="shared" si="2"/>
        <v>CVLT-3 Brief Trials 1-4</v>
      </c>
      <c r="B243">
        <f>IF(B142=1,IF(Correlations!$E41="",ComCalc!$B$22,Correlations!$E41),0)</f>
        <v>0</v>
      </c>
      <c r="C243">
        <f>IF(C142=1,IF(Correlations!$E41="",ComCalc!$B$22,Correlations!$E41),0)</f>
        <v>0</v>
      </c>
      <c r="D243">
        <f>IF(D142=1,IF(Correlations!$E41="",ComCalc!$B$22,Correlations!$E41),0)</f>
        <v>0</v>
      </c>
      <c r="E243">
        <f>IF(E142=1,IF(Correlations!$E41="",ComCalc!$B$22,Correlations!$E41),0)</f>
        <v>0</v>
      </c>
      <c r="F243">
        <f>IF(F142=1,IF(Correlations!$E41="",ComCalc!$B$22,Correlations!$E41),0)</f>
        <v>0</v>
      </c>
      <c r="G243">
        <f>IF(G142=1,IF(Correlations!$E41="",ComCalc!$B$22,Correlations!$E41),0)</f>
        <v>0</v>
      </c>
      <c r="H243">
        <f>IF(H142=1,IF(Correlations!$E41="",ComCalc!$B$22,Correlations!$E41),0)</f>
        <v>0.71</v>
      </c>
      <c r="I243">
        <f>IF(I142=1,IF(Correlations!$E41="",ComCalc!$B$22,Correlations!$E41),0)</f>
        <v>0</v>
      </c>
      <c r="J243">
        <f>IF(J142=1,IF(Correlations!$E41="",ComCalc!$B$22,Correlations!$E41),0)</f>
        <v>0</v>
      </c>
      <c r="K243">
        <f>IF(K142=1,IF(Correlations!$E41="",ComCalc!$B$22,Correlations!$E41),0)</f>
        <v>0</v>
      </c>
      <c r="L243">
        <f>IF(L142=1,IF(Correlations!$E41="",ComCalc!$B$22,Correlations!$E41),0)</f>
        <v>0</v>
      </c>
      <c r="M243">
        <f>IF(M142=1,IF(Correlations!$E41="",ComCalc!$B$22,Correlations!$E41),0)</f>
        <v>0</v>
      </c>
      <c r="N243">
        <f>IF(N142=1,IF(Correlations!$E41="",ComCalc!$B$22,Correlations!$E41),0)</f>
        <v>0</v>
      </c>
      <c r="O243">
        <f>IF(O142=1,IF(Correlations!$E41="",ComCalc!$B$22,Correlations!$E41),0)</f>
        <v>0.71</v>
      </c>
      <c r="P243">
        <f>IF(P142=1,IF(Correlations!$E41="",ComCalc!$B$22,Correlations!$E41),0)</f>
        <v>0</v>
      </c>
      <c r="Q243">
        <f>IF(Q142=1,IF(Correlations!$E41="",ComCalc!$B$22,Correlations!$E41),0)</f>
        <v>0</v>
      </c>
      <c r="R243">
        <f>IF(R142=1,IF(Correlations!$E41="",ComCalc!$B$22,Correlations!$E41),0)</f>
        <v>0.71</v>
      </c>
      <c r="S243">
        <f>IF(S142=1,IF(Correlations!$E41="",ComCalc!$B$22,Correlations!$E41),0)</f>
        <v>0</v>
      </c>
      <c r="T243">
        <f>IF(T142=1,IF(Correlations!$E41="",ComCalc!$B$22,Correlations!$E41),0)</f>
        <v>0</v>
      </c>
      <c r="U243">
        <f>IF(U142=1,IF(Correlations!$E41="",ComCalc!$B$22,Correlations!$E41),0)</f>
        <v>0</v>
      </c>
    </row>
    <row r="244" spans="1:21" x14ac:dyDescent="0.15">
      <c r="A244" t="str">
        <f t="shared" si="2"/>
        <v>CVLT-3 Brief SDFR</v>
      </c>
      <c r="B244">
        <f>IF(B143=1,IF(Correlations!$E42="",ComCalc!$B$22,Correlations!$E42),0)</f>
        <v>0</v>
      </c>
      <c r="C244">
        <f>IF(C143=1,IF(Correlations!$E42="",ComCalc!$B$22,Correlations!$E42),0)</f>
        <v>0</v>
      </c>
      <c r="D244">
        <f>IF(D143=1,IF(Correlations!$E42="",ComCalc!$B$22,Correlations!$E42),0)</f>
        <v>0</v>
      </c>
      <c r="E244">
        <f>IF(E143=1,IF(Correlations!$E42="",ComCalc!$B$22,Correlations!$E42),0)</f>
        <v>0</v>
      </c>
      <c r="F244">
        <f>IF(F143=1,IF(Correlations!$E42="",ComCalc!$B$22,Correlations!$E42),0)</f>
        <v>0</v>
      </c>
      <c r="G244">
        <f>IF(G143=1,IF(Correlations!$E42="",ComCalc!$B$22,Correlations!$E42),0)</f>
        <v>0</v>
      </c>
      <c r="H244">
        <f>IF(H143=1,IF(Correlations!$E42="",ComCalc!$B$22,Correlations!$E42),0)</f>
        <v>0.67</v>
      </c>
      <c r="I244">
        <f>IF(I143=1,IF(Correlations!$E42="",ComCalc!$B$22,Correlations!$E42),0)</f>
        <v>0</v>
      </c>
      <c r="J244">
        <f>IF(J143=1,IF(Correlations!$E42="",ComCalc!$B$22,Correlations!$E42),0)</f>
        <v>0</v>
      </c>
      <c r="K244">
        <f>IF(K143=1,IF(Correlations!$E42="",ComCalc!$B$22,Correlations!$E42),0)</f>
        <v>0</v>
      </c>
      <c r="L244">
        <f>IF(L143=1,IF(Correlations!$E42="",ComCalc!$B$22,Correlations!$E42),0)</f>
        <v>0</v>
      </c>
      <c r="M244">
        <f>IF(M143=1,IF(Correlations!$E42="",ComCalc!$B$22,Correlations!$E42),0)</f>
        <v>0</v>
      </c>
      <c r="N244">
        <f>IF(N143=1,IF(Correlations!$E42="",ComCalc!$B$22,Correlations!$E42),0)</f>
        <v>0</v>
      </c>
      <c r="O244">
        <f>IF(O143=1,IF(Correlations!$E42="",ComCalc!$B$22,Correlations!$E42),0)</f>
        <v>0</v>
      </c>
      <c r="P244">
        <f>IF(P143=1,IF(Correlations!$E42="",ComCalc!$B$22,Correlations!$E42),0)</f>
        <v>0</v>
      </c>
      <c r="Q244">
        <f>IF(Q143=1,IF(Correlations!$E42="",ComCalc!$B$22,Correlations!$E42),0)</f>
        <v>0</v>
      </c>
      <c r="R244">
        <f>IF(R143=1,IF(Correlations!$E42="",ComCalc!$B$22,Correlations!$E42),0)</f>
        <v>0.67</v>
      </c>
      <c r="S244">
        <f>IF(S143=1,IF(Correlations!$E42="",ComCalc!$B$22,Correlations!$E42),0)</f>
        <v>0</v>
      </c>
      <c r="T244">
        <f>IF(T143=1,IF(Correlations!$E42="",ComCalc!$B$22,Correlations!$E42),0)</f>
        <v>0</v>
      </c>
      <c r="U244">
        <f>IF(U143=1,IF(Correlations!$E42="",ComCalc!$B$22,Correlations!$E42),0)</f>
        <v>0</v>
      </c>
    </row>
    <row r="245" spans="1:21" x14ac:dyDescent="0.15">
      <c r="A245" t="str">
        <f t="shared" si="2"/>
        <v>CVLT-3 Brief LDFR</v>
      </c>
      <c r="B245">
        <f>IF(B144=1,IF(Correlations!$E43="",ComCalc!$B$22,Correlations!$E43),0)</f>
        <v>0</v>
      </c>
      <c r="C245">
        <f>IF(C144=1,IF(Correlations!$E43="",ComCalc!$B$22,Correlations!$E43),0)</f>
        <v>0</v>
      </c>
      <c r="D245">
        <f>IF(D144=1,IF(Correlations!$E43="",ComCalc!$B$22,Correlations!$E43),0)</f>
        <v>0</v>
      </c>
      <c r="E245">
        <f>IF(E144=1,IF(Correlations!$E43="",ComCalc!$B$22,Correlations!$E43),0)</f>
        <v>0</v>
      </c>
      <c r="F245">
        <f>IF(F144=1,IF(Correlations!$E43="",ComCalc!$B$22,Correlations!$E43),0)</f>
        <v>0</v>
      </c>
      <c r="G245">
        <f>IF(G144=1,IF(Correlations!$E43="",ComCalc!$B$22,Correlations!$E43),0)</f>
        <v>0</v>
      </c>
      <c r="H245">
        <f>IF(H144=1,IF(Correlations!$E43="",ComCalc!$B$22,Correlations!$E43),0)</f>
        <v>0.59</v>
      </c>
      <c r="I245">
        <f>IF(I144=1,IF(Correlations!$E43="",ComCalc!$B$22,Correlations!$E43),0)</f>
        <v>0</v>
      </c>
      <c r="J245">
        <f>IF(J144=1,IF(Correlations!$E43="",ComCalc!$B$22,Correlations!$E43),0)</f>
        <v>0</v>
      </c>
      <c r="K245">
        <f>IF(K144=1,IF(Correlations!$E43="",ComCalc!$B$22,Correlations!$E43),0)</f>
        <v>0</v>
      </c>
      <c r="L245">
        <f>IF(L144=1,IF(Correlations!$E43="",ComCalc!$B$22,Correlations!$E43),0)</f>
        <v>0</v>
      </c>
      <c r="M245">
        <f>IF(M144=1,IF(Correlations!$E43="",ComCalc!$B$22,Correlations!$E43),0)</f>
        <v>0</v>
      </c>
      <c r="N245">
        <f>IF(N144=1,IF(Correlations!$E43="",ComCalc!$B$22,Correlations!$E43),0)</f>
        <v>0</v>
      </c>
      <c r="O245">
        <f>IF(O144=1,IF(Correlations!$E43="",ComCalc!$B$22,Correlations!$E43),0)</f>
        <v>0</v>
      </c>
      <c r="P245">
        <f>IF(P144=1,IF(Correlations!$E43="",ComCalc!$B$22,Correlations!$E43),0)</f>
        <v>0.59</v>
      </c>
      <c r="Q245">
        <f>IF(Q144=1,IF(Correlations!$E43="",ComCalc!$B$22,Correlations!$E43),0)</f>
        <v>0</v>
      </c>
      <c r="R245">
        <f>IF(R144=1,IF(Correlations!$E43="",ComCalc!$B$22,Correlations!$E43),0)</f>
        <v>0.59</v>
      </c>
      <c r="S245">
        <f>IF(S144=1,IF(Correlations!$E43="",ComCalc!$B$22,Correlations!$E43),0)</f>
        <v>0</v>
      </c>
      <c r="T245">
        <f>IF(T144=1,IF(Correlations!$E43="",ComCalc!$B$22,Correlations!$E43),0)</f>
        <v>0</v>
      </c>
      <c r="U245">
        <f>IF(U144=1,IF(Correlations!$E43="",ComCalc!$B$22,Correlations!$E43),0)</f>
        <v>0</v>
      </c>
    </row>
    <row r="246" spans="1:21" x14ac:dyDescent="0.15">
      <c r="A246" t="str">
        <f t="shared" si="2"/>
        <v>Figure Weights</v>
      </c>
      <c r="B246">
        <f>IF(B145=1,IF(Correlations!$E44="",ComCalc!$B$22,Correlations!$E44),0)</f>
        <v>0</v>
      </c>
      <c r="C246">
        <f>IF(C145=1,IF(Correlations!$E44="",ComCalc!$B$22,Correlations!$E44),0)</f>
        <v>0</v>
      </c>
      <c r="D246">
        <f>IF(D145=1,IF(Correlations!$E44="",ComCalc!$B$22,Correlations!$E44),0)</f>
        <v>0</v>
      </c>
      <c r="E246">
        <f>IF(E145=1,IF(Correlations!$E44="",ComCalc!$B$22,Correlations!$E44),0)</f>
        <v>0</v>
      </c>
      <c r="F246">
        <f>IF(F145=1,IF(Correlations!$E44="",ComCalc!$B$22,Correlations!$E44),0)</f>
        <v>0</v>
      </c>
      <c r="G246">
        <f>IF(G145=1,IF(Correlations!$E44="",ComCalc!$B$22,Correlations!$E44),0)</f>
        <v>0</v>
      </c>
      <c r="H246">
        <f>IF(H145=1,IF(Correlations!$E44="",ComCalc!$B$22,Correlations!$E44),0)</f>
        <v>0</v>
      </c>
      <c r="I246">
        <f>IF(I145=1,IF(Correlations!$E44="",ComCalc!$B$22,Correlations!$E44),0)</f>
        <v>0</v>
      </c>
      <c r="J246">
        <f>IF(J145=1,IF(Correlations!$E44="",ComCalc!$B$22,Correlations!$E44),0)</f>
        <v>0</v>
      </c>
      <c r="K246">
        <f>IF(K145=1,IF(Correlations!$E44="",ComCalc!$B$22,Correlations!$E44),0)</f>
        <v>0</v>
      </c>
      <c r="L246">
        <f>IF(L145=1,IF(Correlations!$E44="",ComCalc!$B$22,Correlations!$E44),0)</f>
        <v>0</v>
      </c>
      <c r="M246">
        <f>IF(M145=1,IF(Correlations!$E44="",ComCalc!$B$22,Correlations!$E44),0)</f>
        <v>0</v>
      </c>
      <c r="N246">
        <f>IF(N145=1,IF(Correlations!$E44="",ComCalc!$B$22,Correlations!$E44),0)</f>
        <v>0</v>
      </c>
      <c r="O246">
        <f>IF(O145=1,IF(Correlations!$E44="",ComCalc!$B$22,Correlations!$E44),0)</f>
        <v>0</v>
      </c>
      <c r="P246">
        <f>IF(P145=1,IF(Correlations!$E44="",ComCalc!$B$22,Correlations!$E44),0)</f>
        <v>0</v>
      </c>
      <c r="Q246">
        <f>IF(Q145=1,IF(Correlations!$E44="",ComCalc!$B$22,Correlations!$E44),0)</f>
        <v>0</v>
      </c>
      <c r="R246">
        <f>IF(R145=1,IF(Correlations!$E44="",ComCalc!$B$22,Correlations!$E44),0)</f>
        <v>0</v>
      </c>
      <c r="S246">
        <f>IF(S145=1,IF(Correlations!$E44="",ComCalc!$B$22,Correlations!$E44),0)</f>
        <v>0</v>
      </c>
      <c r="T246">
        <f>IF(T145=1,IF(Correlations!$E44="",ComCalc!$B$22,Correlations!$E44),0)</f>
        <v>0</v>
      </c>
      <c r="U246">
        <f>IF(U145=1,IF(Correlations!$E44="",ComCalc!$B$22,Correlations!$E44),0)</f>
        <v>0</v>
      </c>
    </row>
    <row r="247" spans="1:21" x14ac:dyDescent="0.15">
      <c r="A247" t="str">
        <f t="shared" si="2"/>
        <v>Letter-Number Sequencing</v>
      </c>
      <c r="B247">
        <f>IF(B146=1,IF(Correlations!$E45="",ComCalc!$B$22,Correlations!$E45),0)</f>
        <v>0</v>
      </c>
      <c r="C247">
        <f>IF(C146=1,IF(Correlations!$E45="",ComCalc!$B$22,Correlations!$E45),0)</f>
        <v>0</v>
      </c>
      <c r="D247">
        <f>IF(D146=1,IF(Correlations!$E45="",ComCalc!$B$22,Correlations!$E45),0)</f>
        <v>0</v>
      </c>
      <c r="E247">
        <f>IF(E146=1,IF(Correlations!$E45="",ComCalc!$B$22,Correlations!$E45),0)</f>
        <v>0</v>
      </c>
      <c r="F247">
        <f>IF(F146=1,IF(Correlations!$E45="",ComCalc!$B$22,Correlations!$E45),0)</f>
        <v>0</v>
      </c>
      <c r="G247">
        <f>IF(G146=1,IF(Correlations!$E45="",ComCalc!$B$22,Correlations!$E45),0)</f>
        <v>0</v>
      </c>
      <c r="H247">
        <f>IF(H146=1,IF(Correlations!$E45="",ComCalc!$B$22,Correlations!$E45),0)</f>
        <v>0</v>
      </c>
      <c r="I247">
        <f>IF(I146=1,IF(Correlations!$E45="",ComCalc!$B$22,Correlations!$E45),0)</f>
        <v>0</v>
      </c>
      <c r="J247">
        <f>IF(J146=1,IF(Correlations!$E45="",ComCalc!$B$22,Correlations!$E45),0)</f>
        <v>0</v>
      </c>
      <c r="K247">
        <f>IF(K146=1,IF(Correlations!$E45="",ComCalc!$B$22,Correlations!$E45),0)</f>
        <v>0</v>
      </c>
      <c r="L247">
        <f>IF(L146=1,IF(Correlations!$E45="",ComCalc!$B$22,Correlations!$E45),0)</f>
        <v>0</v>
      </c>
      <c r="M247">
        <f>IF(M146=1,IF(Correlations!$E45="",ComCalc!$B$22,Correlations!$E45),0)</f>
        <v>0</v>
      </c>
      <c r="N247">
        <f>IF(N146=1,IF(Correlations!$E45="",ComCalc!$B$22,Correlations!$E45),0)</f>
        <v>0</v>
      </c>
      <c r="O247">
        <f>IF(O146=1,IF(Correlations!$E45="",ComCalc!$B$22,Correlations!$E45),0)</f>
        <v>0</v>
      </c>
      <c r="P247">
        <f>IF(P146=1,IF(Correlations!$E45="",ComCalc!$B$22,Correlations!$E45),0)</f>
        <v>0</v>
      </c>
      <c r="Q247">
        <f>IF(Q146=1,IF(Correlations!$E45="",ComCalc!$B$22,Correlations!$E45),0)</f>
        <v>0</v>
      </c>
      <c r="R247">
        <f>IF(R146=1,IF(Correlations!$E45="",ComCalc!$B$22,Correlations!$E45),0)</f>
        <v>0</v>
      </c>
      <c r="S247">
        <f>IF(S146=1,IF(Correlations!$E45="",ComCalc!$B$22,Correlations!$E45),0)</f>
        <v>0</v>
      </c>
      <c r="T247">
        <f>IF(T146=1,IF(Correlations!$E45="",ComCalc!$B$22,Correlations!$E45),0)</f>
        <v>0</v>
      </c>
      <c r="U247">
        <f>IF(U146=1,IF(Correlations!$E45="",ComCalc!$B$22,Correlations!$E45),0)</f>
        <v>0</v>
      </c>
    </row>
    <row r="248" spans="1:21" x14ac:dyDescent="0.15">
      <c r="A248" t="str">
        <f t="shared" si="2"/>
        <v>Cancellation</v>
      </c>
      <c r="B248">
        <f>IF(B147=1,IF(Correlations!$E46="",ComCalc!$B$22,Correlations!$E46),0)</f>
        <v>0</v>
      </c>
      <c r="C248">
        <f>IF(C147=1,IF(Correlations!$E46="",ComCalc!$B$22,Correlations!$E46),0)</f>
        <v>0</v>
      </c>
      <c r="D248">
        <f>IF(D147=1,IF(Correlations!$E46="",ComCalc!$B$22,Correlations!$E46),0)</f>
        <v>0</v>
      </c>
      <c r="E248">
        <f>IF(E147=1,IF(Correlations!$E46="",ComCalc!$B$22,Correlations!$E46),0)</f>
        <v>0</v>
      </c>
      <c r="F248">
        <f>IF(F147=1,IF(Correlations!$E46="",ComCalc!$B$22,Correlations!$E46),0)</f>
        <v>0</v>
      </c>
      <c r="G248">
        <f>IF(G147=1,IF(Correlations!$E46="",ComCalc!$B$22,Correlations!$E46),0)</f>
        <v>0</v>
      </c>
      <c r="H248">
        <f>IF(H147=1,IF(Correlations!$E46="",ComCalc!$B$22,Correlations!$E46),0)</f>
        <v>0</v>
      </c>
      <c r="I248">
        <f>IF(I147=1,IF(Correlations!$E46="",ComCalc!$B$22,Correlations!$E46),0)</f>
        <v>0</v>
      </c>
      <c r="J248">
        <f>IF(J147=1,IF(Correlations!$E46="",ComCalc!$B$22,Correlations!$E46),0)</f>
        <v>0</v>
      </c>
      <c r="K248">
        <f>IF(K147=1,IF(Correlations!$E46="",ComCalc!$B$22,Correlations!$E46),0)</f>
        <v>0</v>
      </c>
      <c r="L248">
        <f>IF(L147=1,IF(Correlations!$E46="",ComCalc!$B$22,Correlations!$E46),0)</f>
        <v>0</v>
      </c>
      <c r="M248">
        <f>IF(M147=1,IF(Correlations!$E46="",ComCalc!$B$22,Correlations!$E46),0)</f>
        <v>0</v>
      </c>
      <c r="N248">
        <f>IF(N147=1,IF(Correlations!$E46="",ComCalc!$B$22,Correlations!$E46),0)</f>
        <v>0</v>
      </c>
      <c r="O248">
        <f>IF(O147=1,IF(Correlations!$E46="",ComCalc!$B$22,Correlations!$E46),0)</f>
        <v>0</v>
      </c>
      <c r="P248">
        <f>IF(P147=1,IF(Correlations!$E46="",ComCalc!$B$22,Correlations!$E46),0)</f>
        <v>0</v>
      </c>
      <c r="Q248">
        <f>IF(Q147=1,IF(Correlations!$E46="",ComCalc!$B$22,Correlations!$E46),0)</f>
        <v>0</v>
      </c>
      <c r="R248">
        <f>IF(R147=1,IF(Correlations!$E46="",ComCalc!$B$22,Correlations!$E46),0)</f>
        <v>0</v>
      </c>
      <c r="S248">
        <f>IF(S147=1,IF(Correlations!$E46="",ComCalc!$B$22,Correlations!$E46),0)</f>
        <v>0</v>
      </c>
      <c r="T248">
        <f>IF(T147=1,IF(Correlations!$E46="",ComCalc!$B$22,Correlations!$E46),0)</f>
        <v>0</v>
      </c>
      <c r="U248">
        <f>IF(U147=1,IF(Correlations!$E46="",ComCalc!$B$22,Correlations!$E46),0)</f>
        <v>0</v>
      </c>
    </row>
    <row r="249" spans="1:21" x14ac:dyDescent="0.15">
      <c r="A249" t="str">
        <f t="shared" si="2"/>
        <v>Grooved Pegboard-Dominant</v>
      </c>
      <c r="B249">
        <f>IF(B148=1,IF(Correlations!$E47="",ComCalc!$B$22,Correlations!$E47),0)</f>
        <v>0</v>
      </c>
      <c r="C249">
        <f>IF(C148=1,IF(Correlations!$E47="",ComCalc!$B$22,Correlations!$E47),0)</f>
        <v>0</v>
      </c>
      <c r="D249">
        <f>IF(D148=1,IF(Correlations!$E47="",ComCalc!$B$22,Correlations!$E47),0)</f>
        <v>0</v>
      </c>
      <c r="E249">
        <f>IF(E148=1,IF(Correlations!$E47="",ComCalc!$B$22,Correlations!$E47),0)</f>
        <v>0</v>
      </c>
      <c r="F249">
        <f>IF(F148=1,IF(Correlations!$E47="",ComCalc!$B$22,Correlations!$E47),0)</f>
        <v>0</v>
      </c>
      <c r="G249">
        <f>IF(G148=1,IF(Correlations!$E47="",ComCalc!$B$22,Correlations!$E47),0)</f>
        <v>0</v>
      </c>
      <c r="H249">
        <f>IF(H148=1,IF(Correlations!$E47="",ComCalc!$B$22,Correlations!$E47),0)</f>
        <v>0</v>
      </c>
      <c r="I249">
        <f>IF(I148=1,IF(Correlations!$E47="",ComCalc!$B$22,Correlations!$E47),0)</f>
        <v>0</v>
      </c>
      <c r="J249">
        <f>IF(J148=1,IF(Correlations!$E47="",ComCalc!$B$22,Correlations!$E47),0)</f>
        <v>0</v>
      </c>
      <c r="K249">
        <f>IF(K148=1,IF(Correlations!$E47="",ComCalc!$B$22,Correlations!$E47),0)</f>
        <v>0</v>
      </c>
      <c r="L249">
        <f>IF(L148=1,IF(Correlations!$E47="",ComCalc!$B$22,Correlations!$E47),0)</f>
        <v>0</v>
      </c>
      <c r="M249">
        <f>IF(M148=1,IF(Correlations!$E47="",ComCalc!$B$22,Correlations!$E47),0)</f>
        <v>0</v>
      </c>
      <c r="N249">
        <f>IF(N148=1,IF(Correlations!$E47="",ComCalc!$B$22,Correlations!$E47),0)</f>
        <v>0</v>
      </c>
      <c r="O249">
        <f>IF(O148=1,IF(Correlations!$E47="",ComCalc!$B$22,Correlations!$E47),0)</f>
        <v>0</v>
      </c>
      <c r="P249">
        <f>IF(P148=1,IF(Correlations!$E47="",ComCalc!$B$22,Correlations!$E47),0)</f>
        <v>0</v>
      </c>
      <c r="Q249">
        <f>IF(Q148=1,IF(Correlations!$E47="",ComCalc!$B$22,Correlations!$E47),0)</f>
        <v>0</v>
      </c>
      <c r="R249">
        <f>IF(R148=1,IF(Correlations!$E47="",ComCalc!$B$22,Correlations!$E47),0)</f>
        <v>0</v>
      </c>
      <c r="S249">
        <f>IF(S148=1,IF(Correlations!$E47="",ComCalc!$B$22,Correlations!$E47),0)</f>
        <v>0</v>
      </c>
      <c r="T249">
        <f>IF(T148=1,IF(Correlations!$E47="",ComCalc!$B$22,Correlations!$E47),0)</f>
        <v>0</v>
      </c>
      <c r="U249">
        <f>IF(U148=1,IF(Correlations!$E47="",ComCalc!$B$22,Correlations!$E47),0)</f>
        <v>0</v>
      </c>
    </row>
    <row r="250" spans="1:21" x14ac:dyDescent="0.15">
      <c r="A250" t="str">
        <f t="shared" si="2"/>
        <v>Grooved Pegboard-Nondominant</v>
      </c>
      <c r="B250">
        <f>IF(B149=1,IF(Correlations!$E48="",ComCalc!$B$22,Correlations!$E48),0)</f>
        <v>0</v>
      </c>
      <c r="C250">
        <f>IF(C149=1,IF(Correlations!$E48="",ComCalc!$B$22,Correlations!$E48),0)</f>
        <v>0</v>
      </c>
      <c r="D250">
        <f>IF(D149=1,IF(Correlations!$E48="",ComCalc!$B$22,Correlations!$E48),0)</f>
        <v>0</v>
      </c>
      <c r="E250">
        <f>IF(E149=1,IF(Correlations!$E48="",ComCalc!$B$22,Correlations!$E48),0)</f>
        <v>0</v>
      </c>
      <c r="F250">
        <f>IF(F149=1,IF(Correlations!$E48="",ComCalc!$B$22,Correlations!$E48),0)</f>
        <v>0</v>
      </c>
      <c r="G250">
        <f>IF(G149=1,IF(Correlations!$E48="",ComCalc!$B$22,Correlations!$E48),0)</f>
        <v>0</v>
      </c>
      <c r="H250">
        <f>IF(H149=1,IF(Correlations!$E48="",ComCalc!$B$22,Correlations!$E48),0)</f>
        <v>0</v>
      </c>
      <c r="I250">
        <f>IF(I149=1,IF(Correlations!$E48="",ComCalc!$B$22,Correlations!$E48),0)</f>
        <v>0</v>
      </c>
      <c r="J250">
        <f>IF(J149=1,IF(Correlations!$E48="",ComCalc!$B$22,Correlations!$E48),0)</f>
        <v>0</v>
      </c>
      <c r="K250">
        <f>IF(K149=1,IF(Correlations!$E48="",ComCalc!$B$22,Correlations!$E48),0)</f>
        <v>0</v>
      </c>
      <c r="L250">
        <f>IF(L149=1,IF(Correlations!$E48="",ComCalc!$B$22,Correlations!$E48),0)</f>
        <v>0</v>
      </c>
      <c r="M250">
        <f>IF(M149=1,IF(Correlations!$E48="",ComCalc!$B$22,Correlations!$E48),0)</f>
        <v>0</v>
      </c>
      <c r="N250">
        <f>IF(N149=1,IF(Correlations!$E48="",ComCalc!$B$22,Correlations!$E48),0)</f>
        <v>0</v>
      </c>
      <c r="O250">
        <f>IF(O149=1,IF(Correlations!$E48="",ComCalc!$B$22,Correlations!$E48),0)</f>
        <v>0</v>
      </c>
      <c r="P250">
        <f>IF(P149=1,IF(Correlations!$E48="",ComCalc!$B$22,Correlations!$E48),0)</f>
        <v>0</v>
      </c>
      <c r="Q250">
        <f>IF(Q149=1,IF(Correlations!$E48="",ComCalc!$B$22,Correlations!$E48),0)</f>
        <v>0</v>
      </c>
      <c r="R250">
        <f>IF(R149=1,IF(Correlations!$E48="",ComCalc!$B$22,Correlations!$E48),0)</f>
        <v>0</v>
      </c>
      <c r="S250">
        <f>IF(S149=1,IF(Correlations!$E48="",ComCalc!$B$22,Correlations!$E48),0)</f>
        <v>0</v>
      </c>
      <c r="T250">
        <f>IF(T149=1,IF(Correlations!$E48="",ComCalc!$B$22,Correlations!$E48),0)</f>
        <v>0</v>
      </c>
      <c r="U250">
        <f>IF(U149=1,IF(Correlations!$E48="",ComCalc!$B$22,Correlations!$E48),0)</f>
        <v>0</v>
      </c>
    </row>
    <row r="251" spans="1:21" x14ac:dyDescent="0.15">
      <c r="A251" t="str">
        <f t="shared" si="2"/>
        <v>Behavior Rating Scale</v>
      </c>
      <c r="B251">
        <f>IF(B150=1,IF(Correlations!$E49="",ComCalc!$B$22,Correlations!$E49),0)</f>
        <v>0</v>
      </c>
      <c r="C251">
        <f>IF(C150=1,IF(Correlations!$E49="",ComCalc!$B$22,Correlations!$E49),0)</f>
        <v>0</v>
      </c>
      <c r="D251">
        <f>IF(D150=1,IF(Correlations!$E49="",ComCalc!$B$22,Correlations!$E49),0)</f>
        <v>0</v>
      </c>
      <c r="E251">
        <f>IF(E150=1,IF(Correlations!$E49="",ComCalc!$B$22,Correlations!$E49),0)</f>
        <v>0</v>
      </c>
      <c r="F251">
        <f>IF(F150=1,IF(Correlations!$E49="",ComCalc!$B$22,Correlations!$E49),0)</f>
        <v>0</v>
      </c>
      <c r="G251">
        <f>IF(G150=1,IF(Correlations!$E49="",ComCalc!$B$22,Correlations!$E49),0)</f>
        <v>0</v>
      </c>
      <c r="H251">
        <f>IF(H150=1,IF(Correlations!$E49="",ComCalc!$B$22,Correlations!$E49),0)</f>
        <v>0</v>
      </c>
      <c r="I251">
        <f>IF(I150=1,IF(Correlations!$E49="",ComCalc!$B$22,Correlations!$E49),0)</f>
        <v>0</v>
      </c>
      <c r="J251">
        <f>IF(J150=1,IF(Correlations!$E49="",ComCalc!$B$22,Correlations!$E49),0)</f>
        <v>0</v>
      </c>
      <c r="K251">
        <f>IF(K150=1,IF(Correlations!$E49="",ComCalc!$B$22,Correlations!$E49),0)</f>
        <v>0</v>
      </c>
      <c r="L251">
        <f>IF(L150=1,IF(Correlations!$E49="",ComCalc!$B$22,Correlations!$E49),0)</f>
        <v>0</v>
      </c>
      <c r="M251">
        <f>IF(M150=1,IF(Correlations!$E49="",ComCalc!$B$22,Correlations!$E49),0)</f>
        <v>0</v>
      </c>
      <c r="N251">
        <f>IF(N150=1,IF(Correlations!$E49="",ComCalc!$B$22,Correlations!$E49),0)</f>
        <v>0</v>
      </c>
      <c r="O251">
        <f>IF(O150=1,IF(Correlations!$E49="",ComCalc!$B$22,Correlations!$E49),0)</f>
        <v>0</v>
      </c>
      <c r="P251">
        <f>IF(P150=1,IF(Correlations!$E49="",ComCalc!$B$22,Correlations!$E49),0)</f>
        <v>0</v>
      </c>
      <c r="Q251">
        <f>IF(Q150=1,IF(Correlations!$E49="",ComCalc!$B$22,Correlations!$E49),0)</f>
        <v>0</v>
      </c>
      <c r="R251">
        <f>IF(R150=1,IF(Correlations!$E49="",ComCalc!$B$22,Correlations!$E49),0)</f>
        <v>0</v>
      </c>
      <c r="S251">
        <f>IF(S150=1,IF(Correlations!$E49="",ComCalc!$B$22,Correlations!$E49),0)</f>
        <v>0</v>
      </c>
      <c r="T251">
        <f>IF(T150=1,IF(Correlations!$E49="",ComCalc!$B$22,Correlations!$E49),0)</f>
        <v>0</v>
      </c>
      <c r="U251">
        <f>IF(U150=1,IF(Correlations!$E49="",ComCalc!$B$22,Correlations!$E49),0)</f>
        <v>0</v>
      </c>
    </row>
    <row r="252" spans="1:21" x14ac:dyDescent="0.15">
      <c r="A252" t="str">
        <f t="shared" si="2"/>
        <v>KTEA-3 Nonsense Word Decoding</v>
      </c>
      <c r="B252">
        <f>IF(B151=1,IF(Correlations!$E50="",ComCalc!$B$22,Correlations!$E50),0)</f>
        <v>0</v>
      </c>
      <c r="C252">
        <f>IF(C151=1,IF(Correlations!$E50="",ComCalc!$B$22,Correlations!$E50),0)</f>
        <v>0</v>
      </c>
      <c r="D252">
        <f>IF(D151=1,IF(Correlations!$E50="",ComCalc!$B$22,Correlations!$E50),0)</f>
        <v>0</v>
      </c>
      <c r="E252">
        <f>IF(E151=1,IF(Correlations!$E50="",ComCalc!$B$22,Correlations!$E50),0)</f>
        <v>0</v>
      </c>
      <c r="F252">
        <f>IF(F151=1,IF(Correlations!$E50="",ComCalc!$B$22,Correlations!$E50),0)</f>
        <v>0</v>
      </c>
      <c r="G252">
        <f>IF(G151=1,IF(Correlations!$E50="",ComCalc!$B$22,Correlations!$E50),0)</f>
        <v>0</v>
      </c>
      <c r="H252">
        <f>IF(H151=1,IF(Correlations!$E50="",ComCalc!$B$22,Correlations!$E50),0)</f>
        <v>0</v>
      </c>
      <c r="I252">
        <f>IF(I151=1,IF(Correlations!$E50="",ComCalc!$B$22,Correlations!$E50),0)</f>
        <v>0</v>
      </c>
      <c r="J252">
        <f>IF(J151=1,IF(Correlations!$E50="",ComCalc!$B$22,Correlations!$E50),0)</f>
        <v>0</v>
      </c>
      <c r="K252">
        <f>IF(K151=1,IF(Correlations!$E50="",ComCalc!$B$22,Correlations!$E50),0)</f>
        <v>0</v>
      </c>
      <c r="L252">
        <f>IF(L151=1,IF(Correlations!$E50="",ComCalc!$B$22,Correlations!$E50),0)</f>
        <v>0</v>
      </c>
      <c r="M252">
        <f>IF(M151=1,IF(Correlations!$E50="",ComCalc!$B$22,Correlations!$E50),0)</f>
        <v>0</v>
      </c>
      <c r="N252">
        <f>IF(N151=1,IF(Correlations!$E50="",ComCalc!$B$22,Correlations!$E50),0)</f>
        <v>0</v>
      </c>
      <c r="O252">
        <f>IF(O151=1,IF(Correlations!$E50="",ComCalc!$B$22,Correlations!$E50),0)</f>
        <v>0</v>
      </c>
      <c r="P252">
        <f>IF(P151=1,IF(Correlations!$E50="",ComCalc!$B$22,Correlations!$E50),0)</f>
        <v>0</v>
      </c>
      <c r="Q252">
        <f>IF(Q151=1,IF(Correlations!$E50="",ComCalc!$B$22,Correlations!$E50),0)</f>
        <v>0</v>
      </c>
      <c r="R252">
        <f>IF(R151=1,IF(Correlations!$E50="",ComCalc!$B$22,Correlations!$E50),0)</f>
        <v>0</v>
      </c>
      <c r="S252">
        <f>IF(S151=1,IF(Correlations!$E50="",ComCalc!$B$22,Correlations!$E50),0)</f>
        <v>0</v>
      </c>
      <c r="T252">
        <f>IF(T151=1,IF(Correlations!$E50="",ComCalc!$B$22,Correlations!$E50),0)</f>
        <v>0</v>
      </c>
      <c r="U252">
        <f>IF(U151=1,IF(Correlations!$E50="",ComCalc!$B$22,Correlations!$E50),0)</f>
        <v>0</v>
      </c>
    </row>
    <row r="253" spans="1:21" x14ac:dyDescent="0.15">
      <c r="A253" t="str">
        <f t="shared" si="2"/>
        <v>KTEA-3 Decoding Fluency</v>
      </c>
      <c r="B253">
        <f>IF(B152=1,IF(Correlations!$E51="",ComCalc!$B$22,Correlations!$E51),0)</f>
        <v>0</v>
      </c>
      <c r="C253">
        <f>IF(C152=1,IF(Correlations!$E51="",ComCalc!$B$22,Correlations!$E51),0)</f>
        <v>0</v>
      </c>
      <c r="D253">
        <f>IF(D152=1,IF(Correlations!$E51="",ComCalc!$B$22,Correlations!$E51),0)</f>
        <v>0</v>
      </c>
      <c r="E253">
        <f>IF(E152=1,IF(Correlations!$E51="",ComCalc!$B$22,Correlations!$E51),0)</f>
        <v>0</v>
      </c>
      <c r="F253">
        <f>IF(F152=1,IF(Correlations!$E51="",ComCalc!$B$22,Correlations!$E51),0)</f>
        <v>0</v>
      </c>
      <c r="G253">
        <f>IF(G152=1,IF(Correlations!$E51="",ComCalc!$B$22,Correlations!$E51),0)</f>
        <v>0</v>
      </c>
      <c r="H253">
        <f>IF(H152=1,IF(Correlations!$E51="",ComCalc!$B$22,Correlations!$E51),0)</f>
        <v>0</v>
      </c>
      <c r="I253">
        <f>IF(I152=1,IF(Correlations!$E51="",ComCalc!$B$22,Correlations!$E51),0)</f>
        <v>0</v>
      </c>
      <c r="J253">
        <f>IF(J152=1,IF(Correlations!$E51="",ComCalc!$B$22,Correlations!$E51),0)</f>
        <v>0</v>
      </c>
      <c r="K253">
        <f>IF(K152=1,IF(Correlations!$E51="",ComCalc!$B$22,Correlations!$E51),0)</f>
        <v>0</v>
      </c>
      <c r="L253">
        <f>IF(L152=1,IF(Correlations!$E51="",ComCalc!$B$22,Correlations!$E51),0)</f>
        <v>0</v>
      </c>
      <c r="M253">
        <f>IF(M152=1,IF(Correlations!$E51="",ComCalc!$B$22,Correlations!$E51),0)</f>
        <v>0</v>
      </c>
      <c r="N253">
        <f>IF(N152=1,IF(Correlations!$E51="",ComCalc!$B$22,Correlations!$E51),0)</f>
        <v>0</v>
      </c>
      <c r="O253">
        <f>IF(O152=1,IF(Correlations!$E51="",ComCalc!$B$22,Correlations!$E51),0)</f>
        <v>0</v>
      </c>
      <c r="P253">
        <f>IF(P152=1,IF(Correlations!$E51="",ComCalc!$B$22,Correlations!$E51),0)</f>
        <v>0</v>
      </c>
      <c r="Q253">
        <f>IF(Q152=1,IF(Correlations!$E51="",ComCalc!$B$22,Correlations!$E51),0)</f>
        <v>0</v>
      </c>
      <c r="R253">
        <f>IF(R152=1,IF(Correlations!$E51="",ComCalc!$B$22,Correlations!$E51),0)</f>
        <v>0</v>
      </c>
      <c r="S253">
        <f>IF(S152=1,IF(Correlations!$E51="",ComCalc!$B$22,Correlations!$E51),0)</f>
        <v>0</v>
      </c>
      <c r="T253">
        <f>IF(T152=1,IF(Correlations!$E51="",ComCalc!$B$22,Correlations!$E51),0)</f>
        <v>0</v>
      </c>
      <c r="U253">
        <f>IF(U152=1,IF(Correlations!$E51="",ComCalc!$B$22,Correlations!$E51),0)</f>
        <v>0</v>
      </c>
    </row>
    <row r="254" spans="1:21" x14ac:dyDescent="0.15">
      <c r="A254" t="str">
        <f t="shared" si="2"/>
        <v>KTEA-3 Reading Comprehension</v>
      </c>
      <c r="B254">
        <f>IF(B153=1,IF(Correlations!$E52="",ComCalc!$B$22,Correlations!$E52),0)</f>
        <v>0</v>
      </c>
      <c r="C254">
        <f>IF(C153=1,IF(Correlations!$E52="",ComCalc!$B$22,Correlations!$E52),0)</f>
        <v>0</v>
      </c>
      <c r="D254">
        <f>IF(D153=1,IF(Correlations!$E52="",ComCalc!$B$22,Correlations!$E52),0)</f>
        <v>0</v>
      </c>
      <c r="E254">
        <f>IF(E153=1,IF(Correlations!$E52="",ComCalc!$B$22,Correlations!$E52),0)</f>
        <v>0</v>
      </c>
      <c r="F254">
        <f>IF(F153=1,IF(Correlations!$E52="",ComCalc!$B$22,Correlations!$E52),0)</f>
        <v>0</v>
      </c>
      <c r="G254">
        <f>IF(G153=1,IF(Correlations!$E52="",ComCalc!$B$22,Correlations!$E52),0)</f>
        <v>0</v>
      </c>
      <c r="H254">
        <f>IF(H153=1,IF(Correlations!$E52="",ComCalc!$B$22,Correlations!$E52),0)</f>
        <v>0</v>
      </c>
      <c r="I254">
        <f>IF(I153=1,IF(Correlations!$E52="",ComCalc!$B$22,Correlations!$E52),0)</f>
        <v>0</v>
      </c>
      <c r="J254">
        <f>IF(J153=1,IF(Correlations!$E52="",ComCalc!$B$22,Correlations!$E52),0)</f>
        <v>0</v>
      </c>
      <c r="K254">
        <f>IF(K153=1,IF(Correlations!$E52="",ComCalc!$B$22,Correlations!$E52),0)</f>
        <v>0</v>
      </c>
      <c r="L254">
        <f>IF(L153=1,IF(Correlations!$E52="",ComCalc!$B$22,Correlations!$E52),0)</f>
        <v>0</v>
      </c>
      <c r="M254">
        <f>IF(M153=1,IF(Correlations!$E52="",ComCalc!$B$22,Correlations!$E52),0)</f>
        <v>0</v>
      </c>
      <c r="N254">
        <f>IF(N153=1,IF(Correlations!$E52="",ComCalc!$B$22,Correlations!$E52),0)</f>
        <v>0</v>
      </c>
      <c r="O254">
        <f>IF(O153=1,IF(Correlations!$E52="",ComCalc!$B$22,Correlations!$E52),0)</f>
        <v>0</v>
      </c>
      <c r="P254">
        <f>IF(P153=1,IF(Correlations!$E52="",ComCalc!$B$22,Correlations!$E52),0)</f>
        <v>0</v>
      </c>
      <c r="Q254">
        <f>IF(Q153=1,IF(Correlations!$E52="",ComCalc!$B$22,Correlations!$E52),0)</f>
        <v>0</v>
      </c>
      <c r="R254">
        <f>IF(R153=1,IF(Correlations!$E52="",ComCalc!$B$22,Correlations!$E52),0)</f>
        <v>0</v>
      </c>
      <c r="S254">
        <f>IF(S153=1,IF(Correlations!$E52="",ComCalc!$B$22,Correlations!$E52),0)</f>
        <v>0</v>
      </c>
      <c r="T254">
        <f>IF(T153=1,IF(Correlations!$E52="",ComCalc!$B$22,Correlations!$E52),0)</f>
        <v>0</v>
      </c>
      <c r="U254">
        <f>IF(U153=1,IF(Correlations!$E52="",ComCalc!$B$22,Correlations!$E52),0)</f>
        <v>0</v>
      </c>
    </row>
    <row r="255" spans="1:21" x14ac:dyDescent="0.15">
      <c r="A255" t="str">
        <f t="shared" si="2"/>
        <v>WMS-IV Symbol Span</v>
      </c>
      <c r="B255">
        <f>IF(B154=1,IF(Correlations!$E53="",ComCalc!$B$22,Correlations!$E53),0)</f>
        <v>0</v>
      </c>
      <c r="C255">
        <f>IF(C154=1,IF(Correlations!$E53="",ComCalc!$B$22,Correlations!$E53),0)</f>
        <v>0</v>
      </c>
      <c r="D255">
        <f>IF(D154=1,IF(Correlations!$E53="",ComCalc!$B$22,Correlations!$E53),0)</f>
        <v>0</v>
      </c>
      <c r="E255">
        <f>IF(E154=1,IF(Correlations!$E53="",ComCalc!$B$22,Correlations!$E53),0)</f>
        <v>0</v>
      </c>
      <c r="F255">
        <f>IF(F154=1,IF(Correlations!$E53="",ComCalc!$B$22,Correlations!$E53),0)</f>
        <v>0</v>
      </c>
      <c r="G255">
        <f>IF(G154=1,IF(Correlations!$E53="",ComCalc!$B$22,Correlations!$E53),0)</f>
        <v>0</v>
      </c>
      <c r="H255">
        <f>IF(H154=1,IF(Correlations!$E53="",ComCalc!$B$22,Correlations!$E53),0)</f>
        <v>0</v>
      </c>
      <c r="I255">
        <f>IF(I154=1,IF(Correlations!$E53="",ComCalc!$B$22,Correlations!$E53),0)</f>
        <v>0</v>
      </c>
      <c r="J255">
        <f>IF(J154=1,IF(Correlations!$E53="",ComCalc!$B$22,Correlations!$E53),0)</f>
        <v>0</v>
      </c>
      <c r="K255">
        <f>IF(K154=1,IF(Correlations!$E53="",ComCalc!$B$22,Correlations!$E53),0)</f>
        <v>0</v>
      </c>
      <c r="L255">
        <f>IF(L154=1,IF(Correlations!$E53="",ComCalc!$B$22,Correlations!$E53),0)</f>
        <v>0</v>
      </c>
      <c r="M255">
        <f>IF(M154=1,IF(Correlations!$E53="",ComCalc!$B$22,Correlations!$E53),0)</f>
        <v>0</v>
      </c>
      <c r="N255">
        <f>IF(N154=1,IF(Correlations!$E53="",ComCalc!$B$22,Correlations!$E53),0)</f>
        <v>0</v>
      </c>
      <c r="O255">
        <f>IF(O154=1,IF(Correlations!$E53="",ComCalc!$B$22,Correlations!$E53),0)</f>
        <v>0</v>
      </c>
      <c r="P255">
        <f>IF(P154=1,IF(Correlations!$E53="",ComCalc!$B$22,Correlations!$E53),0)</f>
        <v>0</v>
      </c>
      <c r="Q255">
        <f>IF(Q154=1,IF(Correlations!$E53="",ComCalc!$B$22,Correlations!$E53),0)</f>
        <v>0</v>
      </c>
      <c r="R255">
        <f>IF(R154=1,IF(Correlations!$E53="",ComCalc!$B$22,Correlations!$E53),0)</f>
        <v>0</v>
      </c>
      <c r="S255">
        <f>IF(S154=1,IF(Correlations!$E53="",ComCalc!$B$22,Correlations!$E53),0)</f>
        <v>0</v>
      </c>
      <c r="T255">
        <f>IF(T154=1,IF(Correlations!$E53="",ComCalc!$B$22,Correlations!$E53),0)</f>
        <v>0</v>
      </c>
      <c r="U255">
        <f>IF(U154=1,IF(Correlations!$E53="",ComCalc!$B$22,Correlations!$E53),0)</f>
        <v>0</v>
      </c>
    </row>
    <row r="256" spans="1:21" x14ac:dyDescent="0.15">
      <c r="A256" t="str">
        <f t="shared" si="2"/>
        <v>WRAT5 Word Reading</v>
      </c>
      <c r="B256">
        <f>IF(B155=1,IF(Correlations!$E54="",ComCalc!$B$22,Correlations!$E54),0)</f>
        <v>0</v>
      </c>
      <c r="C256">
        <f>IF(C155=1,IF(Correlations!$E54="",ComCalc!$B$22,Correlations!$E54),0)</f>
        <v>0.94</v>
      </c>
      <c r="D256">
        <f>IF(D155=1,IF(Correlations!$E54="",ComCalc!$B$22,Correlations!$E54),0)</f>
        <v>0</v>
      </c>
      <c r="E256">
        <f>IF(E155=1,IF(Correlations!$E54="",ComCalc!$B$22,Correlations!$E54),0)</f>
        <v>0</v>
      </c>
      <c r="F256">
        <f>IF(F155=1,IF(Correlations!$E54="",ComCalc!$B$22,Correlations!$E54),0)</f>
        <v>0</v>
      </c>
      <c r="G256">
        <f>IF(G155=1,IF(Correlations!$E54="",ComCalc!$B$22,Correlations!$E54),0)</f>
        <v>0</v>
      </c>
      <c r="H256">
        <f>IF(H155=1,IF(Correlations!$E54="",ComCalc!$B$22,Correlations!$E54),0)</f>
        <v>0</v>
      </c>
      <c r="I256">
        <f>IF(I155=1,IF(Correlations!$E54="",ComCalc!$B$22,Correlations!$E54),0)</f>
        <v>0</v>
      </c>
      <c r="J256">
        <f>IF(J155=1,IF(Correlations!$E54="",ComCalc!$B$22,Correlations!$E54),0)</f>
        <v>0</v>
      </c>
      <c r="K256">
        <f>IF(K155=1,IF(Correlations!$E54="",ComCalc!$B$22,Correlations!$E54),0)</f>
        <v>0</v>
      </c>
      <c r="L256">
        <f>IF(L155=1,IF(Correlations!$E54="",ComCalc!$B$22,Correlations!$E54),0)</f>
        <v>0</v>
      </c>
      <c r="M256">
        <f>IF(M155=1,IF(Correlations!$E54="",ComCalc!$B$22,Correlations!$E54),0)</f>
        <v>0</v>
      </c>
      <c r="N256">
        <f>IF(N155=1,IF(Correlations!$E54="",ComCalc!$B$22,Correlations!$E54),0)</f>
        <v>0</v>
      </c>
      <c r="O256">
        <f>IF(O155=1,IF(Correlations!$E54="",ComCalc!$B$22,Correlations!$E54),0)</f>
        <v>0</v>
      </c>
      <c r="P256">
        <f>IF(P155=1,IF(Correlations!$E54="",ComCalc!$B$22,Correlations!$E54),0)</f>
        <v>0</v>
      </c>
      <c r="Q256">
        <f>IF(Q155=1,IF(Correlations!$E54="",ComCalc!$B$22,Correlations!$E54),0)</f>
        <v>0</v>
      </c>
      <c r="R256">
        <f>IF(R155=1,IF(Correlations!$E54="",ComCalc!$B$22,Correlations!$E54),0)</f>
        <v>0.94</v>
      </c>
      <c r="S256">
        <f>IF(S155=1,IF(Correlations!$E54="",ComCalc!$B$22,Correlations!$E54),0)</f>
        <v>0.94</v>
      </c>
      <c r="T256">
        <f>IF(T155=1,IF(Correlations!$E54="",ComCalc!$B$22,Correlations!$E54),0)</f>
        <v>0</v>
      </c>
      <c r="U256">
        <f>IF(U155=1,IF(Correlations!$E54="",ComCalc!$B$22,Correlations!$E54),0)</f>
        <v>0</v>
      </c>
    </row>
    <row r="257" spans="1:21" x14ac:dyDescent="0.15">
      <c r="A257" t="str">
        <f t="shared" si="2"/>
        <v>WRAT5 Spelling</v>
      </c>
      <c r="B257">
        <f>IF(B156=1,IF(Correlations!$E55="",ComCalc!$B$22,Correlations!$E55),0)</f>
        <v>0</v>
      </c>
      <c r="C257">
        <f>IF(C156=1,IF(Correlations!$E55="",ComCalc!$B$22,Correlations!$E55),0)</f>
        <v>0</v>
      </c>
      <c r="D257">
        <f>IF(D156=1,IF(Correlations!$E55="",ComCalc!$B$22,Correlations!$E55),0)</f>
        <v>0</v>
      </c>
      <c r="E257">
        <f>IF(E156=1,IF(Correlations!$E55="",ComCalc!$B$22,Correlations!$E55),0)</f>
        <v>0</v>
      </c>
      <c r="F257">
        <f>IF(F156=1,IF(Correlations!$E55="",ComCalc!$B$22,Correlations!$E55),0)</f>
        <v>0</v>
      </c>
      <c r="G257">
        <f>IF(G156=1,IF(Correlations!$E55="",ComCalc!$B$22,Correlations!$E55),0)</f>
        <v>0</v>
      </c>
      <c r="H257">
        <f>IF(H156=1,IF(Correlations!$E55="",ComCalc!$B$22,Correlations!$E55),0)</f>
        <v>0</v>
      </c>
      <c r="I257">
        <f>IF(I156=1,IF(Correlations!$E55="",ComCalc!$B$22,Correlations!$E55),0)</f>
        <v>0</v>
      </c>
      <c r="J257">
        <f>IF(J156=1,IF(Correlations!$E55="",ComCalc!$B$22,Correlations!$E55),0)</f>
        <v>0</v>
      </c>
      <c r="K257">
        <f>IF(K156=1,IF(Correlations!$E55="",ComCalc!$B$22,Correlations!$E55),0)</f>
        <v>0</v>
      </c>
      <c r="L257">
        <f>IF(L156=1,IF(Correlations!$E55="",ComCalc!$B$22,Correlations!$E55),0)</f>
        <v>0</v>
      </c>
      <c r="M257">
        <f>IF(M156=1,IF(Correlations!$E55="",ComCalc!$B$22,Correlations!$E55),0)</f>
        <v>0</v>
      </c>
      <c r="N257">
        <f>IF(N156=1,IF(Correlations!$E55="",ComCalc!$B$22,Correlations!$E55),0)</f>
        <v>0</v>
      </c>
      <c r="O257">
        <f>IF(O156=1,IF(Correlations!$E55="",ComCalc!$B$22,Correlations!$E55),0)</f>
        <v>0</v>
      </c>
      <c r="P257">
        <f>IF(P156=1,IF(Correlations!$E55="",ComCalc!$B$22,Correlations!$E55),0)</f>
        <v>0</v>
      </c>
      <c r="Q257">
        <f>IF(Q156=1,IF(Correlations!$E55="",ComCalc!$B$22,Correlations!$E55),0)</f>
        <v>0</v>
      </c>
      <c r="R257">
        <f>IF(R156=1,IF(Correlations!$E55="",ComCalc!$B$22,Correlations!$E55),0)</f>
        <v>0.93</v>
      </c>
      <c r="S257">
        <f>IF(S156=1,IF(Correlations!$E55="",ComCalc!$B$22,Correlations!$E55),0)</f>
        <v>0.93</v>
      </c>
      <c r="T257">
        <f>IF(T156=1,IF(Correlations!$E55="",ComCalc!$B$22,Correlations!$E55),0)</f>
        <v>0</v>
      </c>
      <c r="U257">
        <f>IF(U156=1,IF(Correlations!$E55="",ComCalc!$B$22,Correlations!$E55),0)</f>
        <v>0</v>
      </c>
    </row>
    <row r="258" spans="1:21" x14ac:dyDescent="0.15">
      <c r="A258" t="str">
        <f t="shared" si="2"/>
        <v>WRAT5 Math Computation</v>
      </c>
      <c r="B258">
        <f>IF(B157=1,IF(Correlations!$E56="",ComCalc!$B$22,Correlations!$E56),0)</f>
        <v>0</v>
      </c>
      <c r="C258">
        <f>IF(C157=1,IF(Correlations!$E56="",ComCalc!$B$22,Correlations!$E56),0)</f>
        <v>0</v>
      </c>
      <c r="D258">
        <f>IF(D157=1,IF(Correlations!$E56="",ComCalc!$B$22,Correlations!$E56),0)</f>
        <v>0</v>
      </c>
      <c r="E258">
        <f>IF(E157=1,IF(Correlations!$E56="",ComCalc!$B$22,Correlations!$E56),0)</f>
        <v>0</v>
      </c>
      <c r="F258">
        <f>IF(F157=1,IF(Correlations!$E56="",ComCalc!$B$22,Correlations!$E56),0)</f>
        <v>0</v>
      </c>
      <c r="G258">
        <f>IF(G157=1,IF(Correlations!$E56="",ComCalc!$B$22,Correlations!$E56),0)</f>
        <v>0</v>
      </c>
      <c r="H258">
        <f>IF(H157=1,IF(Correlations!$E56="",ComCalc!$B$22,Correlations!$E56),0)</f>
        <v>0</v>
      </c>
      <c r="I258">
        <f>IF(I157=1,IF(Correlations!$E56="",ComCalc!$B$22,Correlations!$E56),0)</f>
        <v>0</v>
      </c>
      <c r="J258">
        <f>IF(J157=1,IF(Correlations!$E56="",ComCalc!$B$22,Correlations!$E56),0)</f>
        <v>0</v>
      </c>
      <c r="K258">
        <f>IF(K157=1,IF(Correlations!$E56="",ComCalc!$B$22,Correlations!$E56),0)</f>
        <v>0</v>
      </c>
      <c r="L258">
        <f>IF(L157=1,IF(Correlations!$E56="",ComCalc!$B$22,Correlations!$E56),0)</f>
        <v>0</v>
      </c>
      <c r="M258">
        <f>IF(M157=1,IF(Correlations!$E56="",ComCalc!$B$22,Correlations!$E56),0)</f>
        <v>0</v>
      </c>
      <c r="N258">
        <f>IF(N157=1,IF(Correlations!$E56="",ComCalc!$B$22,Correlations!$E56),0)</f>
        <v>0</v>
      </c>
      <c r="O258">
        <f>IF(O157=1,IF(Correlations!$E56="",ComCalc!$B$22,Correlations!$E56),0)</f>
        <v>0</v>
      </c>
      <c r="P258">
        <f>IF(P157=1,IF(Correlations!$E56="",ComCalc!$B$22,Correlations!$E56),0)</f>
        <v>0</v>
      </c>
      <c r="Q258">
        <f>IF(Q157=1,IF(Correlations!$E56="",ComCalc!$B$22,Correlations!$E56),0)</f>
        <v>0</v>
      </c>
      <c r="R258">
        <f>IF(R157=1,IF(Correlations!$E56="",ComCalc!$B$22,Correlations!$E56),0)</f>
        <v>0.91</v>
      </c>
      <c r="S258">
        <f>IF(S157=1,IF(Correlations!$E56="",ComCalc!$B$22,Correlations!$E56),0)</f>
        <v>0.91</v>
      </c>
      <c r="T258">
        <f>IF(T157=1,IF(Correlations!$E56="",ComCalc!$B$22,Correlations!$E56),0)</f>
        <v>0</v>
      </c>
      <c r="U258">
        <f>IF(U157=1,IF(Correlations!$E56="",ComCalc!$B$22,Correlations!$E56),0)</f>
        <v>0</v>
      </c>
    </row>
    <row r="259" spans="1:21" x14ac:dyDescent="0.15">
      <c r="A259" t="str">
        <f t="shared" si="2"/>
        <v>WRAT5 Sentence Comprehension</v>
      </c>
      <c r="B259">
        <f>IF(B158=1,IF(Correlations!$E57="",ComCalc!$B$22,Correlations!$E57),0)</f>
        <v>0</v>
      </c>
      <c r="C259">
        <f>IF(C158=1,IF(Correlations!$E57="",ComCalc!$B$22,Correlations!$E57),0)</f>
        <v>0</v>
      </c>
      <c r="D259">
        <f>IF(D158=1,IF(Correlations!$E57="",ComCalc!$B$22,Correlations!$E57),0)</f>
        <v>0</v>
      </c>
      <c r="E259">
        <f>IF(E158=1,IF(Correlations!$E57="",ComCalc!$B$22,Correlations!$E57),0)</f>
        <v>0</v>
      </c>
      <c r="F259">
        <f>IF(F158=1,IF(Correlations!$E57="",ComCalc!$B$22,Correlations!$E57),0)</f>
        <v>0</v>
      </c>
      <c r="G259">
        <f>IF(G158=1,IF(Correlations!$E57="",ComCalc!$B$22,Correlations!$E57),0)</f>
        <v>0</v>
      </c>
      <c r="H259">
        <f>IF(H158=1,IF(Correlations!$E57="",ComCalc!$B$22,Correlations!$E57),0)</f>
        <v>0</v>
      </c>
      <c r="I259">
        <f>IF(I158=1,IF(Correlations!$E57="",ComCalc!$B$22,Correlations!$E57),0)</f>
        <v>0</v>
      </c>
      <c r="J259">
        <f>IF(J158=1,IF(Correlations!$E57="",ComCalc!$B$22,Correlations!$E57),0)</f>
        <v>0</v>
      </c>
      <c r="K259">
        <f>IF(K158=1,IF(Correlations!$E57="",ComCalc!$B$22,Correlations!$E57),0)</f>
        <v>0</v>
      </c>
      <c r="L259">
        <f>IF(L158=1,IF(Correlations!$E57="",ComCalc!$B$22,Correlations!$E57),0)</f>
        <v>0</v>
      </c>
      <c r="M259">
        <f>IF(M158=1,IF(Correlations!$E57="",ComCalc!$B$22,Correlations!$E57),0)</f>
        <v>0</v>
      </c>
      <c r="N259">
        <f>IF(N158=1,IF(Correlations!$E57="",ComCalc!$B$22,Correlations!$E57),0)</f>
        <v>0</v>
      </c>
      <c r="O259">
        <f>IF(O158=1,IF(Correlations!$E57="",ComCalc!$B$22,Correlations!$E57),0)</f>
        <v>0</v>
      </c>
      <c r="P259">
        <f>IF(P158=1,IF(Correlations!$E57="",ComCalc!$B$22,Correlations!$E57),0)</f>
        <v>0</v>
      </c>
      <c r="Q259">
        <f>IF(Q158=1,IF(Correlations!$E57="",ComCalc!$B$22,Correlations!$E57),0)</f>
        <v>0</v>
      </c>
      <c r="R259">
        <f>IF(R158=1,IF(Correlations!$E57="",ComCalc!$B$22,Correlations!$E57),0)</f>
        <v>0.93</v>
      </c>
      <c r="S259">
        <f>IF(S158=1,IF(Correlations!$E57="",ComCalc!$B$22,Correlations!$E57),0)</f>
        <v>0.93</v>
      </c>
      <c r="T259">
        <f>IF(T158=1,IF(Correlations!$E57="",ComCalc!$B$22,Correlations!$E57),0)</f>
        <v>0</v>
      </c>
      <c r="U259">
        <f>IF(U158=1,IF(Correlations!$E57="",ComCalc!$B$22,Correlations!$E57),0)</f>
        <v>0</v>
      </c>
    </row>
    <row r="260" spans="1:21" x14ac:dyDescent="0.15">
      <c r="A260" t="str">
        <f t="shared" si="2"/>
        <v>WRAT5 Reading Composite</v>
      </c>
      <c r="B260">
        <f>IF(B159=1,IF(Correlations!$E58="",ComCalc!$B$22,Correlations!$E58),0)</f>
        <v>0</v>
      </c>
      <c r="C260">
        <f>IF(C159=1,IF(Correlations!$E58="",ComCalc!$B$22,Correlations!$E58),0)</f>
        <v>0</v>
      </c>
      <c r="D260">
        <f>IF(D159=1,IF(Correlations!$E58="",ComCalc!$B$22,Correlations!$E58),0)</f>
        <v>0</v>
      </c>
      <c r="E260">
        <f>IF(E159=1,IF(Correlations!$E58="",ComCalc!$B$22,Correlations!$E58),0)</f>
        <v>0</v>
      </c>
      <c r="F260">
        <f>IF(F159=1,IF(Correlations!$E58="",ComCalc!$B$22,Correlations!$E58),0)</f>
        <v>0</v>
      </c>
      <c r="G260">
        <f>IF(G159=1,IF(Correlations!$E58="",ComCalc!$B$22,Correlations!$E58),0)</f>
        <v>0</v>
      </c>
      <c r="H260">
        <f>IF(H159=1,IF(Correlations!$E58="",ComCalc!$B$22,Correlations!$E58),0)</f>
        <v>0</v>
      </c>
      <c r="I260">
        <f>IF(I159=1,IF(Correlations!$E58="",ComCalc!$B$22,Correlations!$E58),0)</f>
        <v>0</v>
      </c>
      <c r="J260">
        <f>IF(J159=1,IF(Correlations!$E58="",ComCalc!$B$22,Correlations!$E58),0)</f>
        <v>0</v>
      </c>
      <c r="K260">
        <f>IF(K159=1,IF(Correlations!$E58="",ComCalc!$B$22,Correlations!$E58),0)</f>
        <v>0</v>
      </c>
      <c r="L260">
        <f>IF(L159=1,IF(Correlations!$E58="",ComCalc!$B$22,Correlations!$E58),0)</f>
        <v>0</v>
      </c>
      <c r="M260">
        <f>IF(M159=1,IF(Correlations!$E58="",ComCalc!$B$22,Correlations!$E58),0)</f>
        <v>0</v>
      </c>
      <c r="N260">
        <f>IF(N159=1,IF(Correlations!$E58="",ComCalc!$B$22,Correlations!$E58),0)</f>
        <v>0</v>
      </c>
      <c r="O260">
        <f>IF(O159=1,IF(Correlations!$E58="",ComCalc!$B$22,Correlations!$E58),0)</f>
        <v>0</v>
      </c>
      <c r="P260">
        <f>IF(P159=1,IF(Correlations!$E58="",ComCalc!$B$22,Correlations!$E58),0)</f>
        <v>0</v>
      </c>
      <c r="Q260">
        <f>IF(Q159=1,IF(Correlations!$E58="",ComCalc!$B$22,Correlations!$E58),0)</f>
        <v>0</v>
      </c>
      <c r="R260">
        <f>IF(R159=1,IF(Correlations!$E58="",ComCalc!$B$22,Correlations!$E58),0)</f>
        <v>0.96</v>
      </c>
      <c r="S260">
        <f>IF(S159=1,IF(Correlations!$E58="",ComCalc!$B$22,Correlations!$E58),0)</f>
        <v>0.96</v>
      </c>
      <c r="T260">
        <f>IF(T159=1,IF(Correlations!$E58="",ComCalc!$B$22,Correlations!$E58),0)</f>
        <v>0</v>
      </c>
      <c r="U260">
        <f>IF(U159=1,IF(Correlations!$E58="",ComCalc!$B$22,Correlations!$E58),0)</f>
        <v>0</v>
      </c>
    </row>
    <row r="261" spans="1:21" x14ac:dyDescent="0.15">
      <c r="A261" t="str">
        <f t="shared" si="2"/>
        <v>DKEFS CWI Color Naming</v>
      </c>
      <c r="B261">
        <f>IF(B160=1,IF(Correlations!$E59="",ComCalc!$B$22,Correlations!$E59),0)</f>
        <v>0</v>
      </c>
      <c r="C261">
        <f>IF(C160=1,IF(Correlations!$E59="",ComCalc!$B$22,Correlations!$E59),0)</f>
        <v>0</v>
      </c>
      <c r="D261">
        <f>IF(D160=1,IF(Correlations!$E59="",ComCalc!$B$22,Correlations!$E59),0)</f>
        <v>0</v>
      </c>
      <c r="E261">
        <f>IF(E160=1,IF(Correlations!$E59="",ComCalc!$B$22,Correlations!$E59),0)</f>
        <v>0.75</v>
      </c>
      <c r="F261">
        <f>IF(F160=1,IF(Correlations!$E59="",ComCalc!$B$22,Correlations!$E59),0)</f>
        <v>0</v>
      </c>
      <c r="G261">
        <f>IF(G160=1,IF(Correlations!$E59="",ComCalc!$B$22,Correlations!$E59),0)</f>
        <v>0</v>
      </c>
      <c r="H261">
        <f>IF(H160=1,IF(Correlations!$E59="",ComCalc!$B$22,Correlations!$E59),0)</f>
        <v>0</v>
      </c>
      <c r="I261">
        <f>IF(I160=1,IF(Correlations!$E59="",ComCalc!$B$22,Correlations!$E59),0)</f>
        <v>0</v>
      </c>
      <c r="J261">
        <f>IF(J160=1,IF(Correlations!$E59="",ComCalc!$B$22,Correlations!$E59),0)</f>
        <v>0</v>
      </c>
      <c r="K261">
        <f>IF(K160=1,IF(Correlations!$E59="",ComCalc!$B$22,Correlations!$E59),0)</f>
        <v>0</v>
      </c>
      <c r="L261">
        <f>IF(L160=1,IF(Correlations!$E59="",ComCalc!$B$22,Correlations!$E59),0)</f>
        <v>0.75</v>
      </c>
      <c r="M261">
        <f>IF(M160=1,IF(Correlations!$E59="",ComCalc!$B$22,Correlations!$E59),0)</f>
        <v>0</v>
      </c>
      <c r="N261">
        <f>IF(N160=1,IF(Correlations!$E59="",ComCalc!$B$22,Correlations!$E59),0)</f>
        <v>0</v>
      </c>
      <c r="O261">
        <f>IF(O160=1,IF(Correlations!$E59="",ComCalc!$B$22,Correlations!$E59),0)</f>
        <v>0</v>
      </c>
      <c r="P261">
        <f>IF(P160=1,IF(Correlations!$E59="",ComCalc!$B$22,Correlations!$E59),0)</f>
        <v>0</v>
      </c>
      <c r="Q261">
        <f>IF(Q160=1,IF(Correlations!$E59="",ComCalc!$B$22,Correlations!$E59),0)</f>
        <v>0</v>
      </c>
      <c r="R261">
        <f>IF(R160=1,IF(Correlations!$E59="",ComCalc!$B$22,Correlations!$E59),0)</f>
        <v>0.75</v>
      </c>
      <c r="S261">
        <f>IF(S160=1,IF(Correlations!$E59="",ComCalc!$B$22,Correlations!$E59),0)</f>
        <v>0</v>
      </c>
      <c r="T261">
        <f>IF(T160=1,IF(Correlations!$E59="",ComCalc!$B$22,Correlations!$E59),0)</f>
        <v>0</v>
      </c>
      <c r="U261">
        <f>IF(U160=1,IF(Correlations!$E59="",ComCalc!$B$22,Correlations!$E59),0)</f>
        <v>0</v>
      </c>
    </row>
    <row r="262" spans="1:21" x14ac:dyDescent="0.15">
      <c r="A262" t="str">
        <f t="shared" si="2"/>
        <v>DKEFS CWI Word Reading</v>
      </c>
      <c r="B262">
        <f>IF(B161=1,IF(Correlations!$E60="",ComCalc!$B$22,Correlations!$E60),0)</f>
        <v>0</v>
      </c>
      <c r="C262">
        <f>IF(C161=1,IF(Correlations!$E60="",ComCalc!$B$22,Correlations!$E60),0)</f>
        <v>0</v>
      </c>
      <c r="D262">
        <f>IF(D161=1,IF(Correlations!$E60="",ComCalc!$B$22,Correlations!$E60),0)</f>
        <v>0</v>
      </c>
      <c r="E262">
        <f>IF(E161=1,IF(Correlations!$E60="",ComCalc!$B$22,Correlations!$E60),0)</f>
        <v>0.75</v>
      </c>
      <c r="F262">
        <f>IF(F161=1,IF(Correlations!$E60="",ComCalc!$B$22,Correlations!$E60),0)</f>
        <v>0</v>
      </c>
      <c r="G262">
        <f>IF(G161=1,IF(Correlations!$E60="",ComCalc!$B$22,Correlations!$E60),0)</f>
        <v>0</v>
      </c>
      <c r="H262">
        <f>IF(H161=1,IF(Correlations!$E60="",ComCalc!$B$22,Correlations!$E60),0)</f>
        <v>0</v>
      </c>
      <c r="I262">
        <f>IF(I161=1,IF(Correlations!$E60="",ComCalc!$B$22,Correlations!$E60),0)</f>
        <v>0</v>
      </c>
      <c r="J262">
        <f>IF(J161=1,IF(Correlations!$E60="",ComCalc!$B$22,Correlations!$E60),0)</f>
        <v>0</v>
      </c>
      <c r="K262">
        <f>IF(K161=1,IF(Correlations!$E60="",ComCalc!$B$22,Correlations!$E60),0)</f>
        <v>0</v>
      </c>
      <c r="L262">
        <f>IF(L161=1,IF(Correlations!$E60="",ComCalc!$B$22,Correlations!$E60),0)</f>
        <v>0.75</v>
      </c>
      <c r="M262">
        <f>IF(M161=1,IF(Correlations!$E60="",ComCalc!$B$22,Correlations!$E60),0)</f>
        <v>0</v>
      </c>
      <c r="N262">
        <f>IF(N161=1,IF(Correlations!$E60="",ComCalc!$B$22,Correlations!$E60),0)</f>
        <v>0</v>
      </c>
      <c r="O262">
        <f>IF(O161=1,IF(Correlations!$E60="",ComCalc!$B$22,Correlations!$E60),0)</f>
        <v>0</v>
      </c>
      <c r="P262">
        <f>IF(P161=1,IF(Correlations!$E60="",ComCalc!$B$22,Correlations!$E60),0)</f>
        <v>0</v>
      </c>
      <c r="Q262">
        <f>IF(Q161=1,IF(Correlations!$E60="",ComCalc!$B$22,Correlations!$E60),0)</f>
        <v>0</v>
      </c>
      <c r="R262">
        <f>IF(R161=1,IF(Correlations!$E60="",ComCalc!$B$22,Correlations!$E60),0)</f>
        <v>0.75</v>
      </c>
      <c r="S262">
        <f>IF(S161=1,IF(Correlations!$E60="",ComCalc!$B$22,Correlations!$E60),0)</f>
        <v>0</v>
      </c>
      <c r="T262">
        <f>IF(T161=1,IF(Correlations!$E60="",ComCalc!$B$22,Correlations!$E60),0)</f>
        <v>0</v>
      </c>
      <c r="U262">
        <f>IF(U161=1,IF(Correlations!$E60="",ComCalc!$B$22,Correlations!$E60),0)</f>
        <v>0</v>
      </c>
    </row>
    <row r="263" spans="1:21" x14ac:dyDescent="0.15">
      <c r="A263" t="str">
        <f t="shared" si="2"/>
        <v>DKEFS CWI Inhibition</v>
      </c>
      <c r="B263">
        <f>IF(B162=1,IF(Correlations!$E61="",ComCalc!$B$22,Correlations!$E61),0)</f>
        <v>0</v>
      </c>
      <c r="C263">
        <f>IF(C162=1,IF(Correlations!$E61="",ComCalc!$B$22,Correlations!$E61),0)</f>
        <v>0</v>
      </c>
      <c r="D263">
        <f>IF(D162=1,IF(Correlations!$E61="",ComCalc!$B$22,Correlations!$E61),0)</f>
        <v>0</v>
      </c>
      <c r="E263">
        <f>IF(E162=1,IF(Correlations!$E61="",ComCalc!$B$22,Correlations!$E61),0)</f>
        <v>0</v>
      </c>
      <c r="F263">
        <f>IF(F162=1,IF(Correlations!$E61="",ComCalc!$B$22,Correlations!$E61),0)</f>
        <v>0</v>
      </c>
      <c r="G263">
        <f>IF(G162=1,IF(Correlations!$E61="",ComCalc!$B$22,Correlations!$E61),0)</f>
        <v>0.71</v>
      </c>
      <c r="H263">
        <f>IF(H162=1,IF(Correlations!$E61="",ComCalc!$B$22,Correlations!$E61),0)</f>
        <v>0</v>
      </c>
      <c r="I263">
        <f>IF(I162=1,IF(Correlations!$E61="",ComCalc!$B$22,Correlations!$E61),0)</f>
        <v>0</v>
      </c>
      <c r="J263">
        <f>IF(J162=1,IF(Correlations!$E61="",ComCalc!$B$22,Correlations!$E61),0)</f>
        <v>0</v>
      </c>
      <c r="K263">
        <f>IF(K162=1,IF(Correlations!$E61="",ComCalc!$B$22,Correlations!$E61),0)</f>
        <v>0</v>
      </c>
      <c r="L263">
        <f>IF(L162=1,IF(Correlations!$E61="",ComCalc!$B$22,Correlations!$E61),0)</f>
        <v>0</v>
      </c>
      <c r="M263">
        <f>IF(M162=1,IF(Correlations!$E61="",ComCalc!$B$22,Correlations!$E61),0)</f>
        <v>0.71</v>
      </c>
      <c r="N263">
        <f>IF(N162=1,IF(Correlations!$E61="",ComCalc!$B$22,Correlations!$E61),0)</f>
        <v>0</v>
      </c>
      <c r="O263">
        <f>IF(O162=1,IF(Correlations!$E61="",ComCalc!$B$22,Correlations!$E61),0)</f>
        <v>0</v>
      </c>
      <c r="P263">
        <f>IF(P162=1,IF(Correlations!$E61="",ComCalc!$B$22,Correlations!$E61),0)</f>
        <v>0.71</v>
      </c>
      <c r="Q263">
        <f>IF(Q162=1,IF(Correlations!$E61="",ComCalc!$B$22,Correlations!$E61),0)</f>
        <v>0</v>
      </c>
      <c r="R263">
        <f>IF(R162=1,IF(Correlations!$E61="",ComCalc!$B$22,Correlations!$E61),0)</f>
        <v>0.71</v>
      </c>
      <c r="S263">
        <f>IF(S162=1,IF(Correlations!$E61="",ComCalc!$B$22,Correlations!$E61),0)</f>
        <v>0</v>
      </c>
      <c r="T263">
        <f>IF(T162=1,IF(Correlations!$E61="",ComCalc!$B$22,Correlations!$E61),0)</f>
        <v>0</v>
      </c>
      <c r="U263">
        <f>IF(U162=1,IF(Correlations!$E61="",ComCalc!$B$22,Correlations!$E61),0)</f>
        <v>0</v>
      </c>
    </row>
    <row r="264" spans="1:21" x14ac:dyDescent="0.15">
      <c r="A264" t="str">
        <f t="shared" si="2"/>
        <v>DKEFS CWI Switching</v>
      </c>
      <c r="B264">
        <f>IF(B163=1,IF(Correlations!$E62="",ComCalc!$B$22,Correlations!$E62),0)</f>
        <v>0</v>
      </c>
      <c r="C264">
        <f>IF(C163=1,IF(Correlations!$E62="",ComCalc!$B$22,Correlations!$E62),0)</f>
        <v>0</v>
      </c>
      <c r="D264">
        <f>IF(D163=1,IF(Correlations!$E62="",ComCalc!$B$22,Correlations!$E62),0)</f>
        <v>0</v>
      </c>
      <c r="E264">
        <f>IF(E163=1,IF(Correlations!$E62="",ComCalc!$B$22,Correlations!$E62),0)</f>
        <v>0</v>
      </c>
      <c r="F264">
        <f>IF(F163=1,IF(Correlations!$E62="",ComCalc!$B$22,Correlations!$E62),0)</f>
        <v>0</v>
      </c>
      <c r="G264">
        <f>IF(G163=1,IF(Correlations!$E62="",ComCalc!$B$22,Correlations!$E62),0)</f>
        <v>0.65</v>
      </c>
      <c r="H264">
        <f>IF(H163=1,IF(Correlations!$E62="",ComCalc!$B$22,Correlations!$E62),0)</f>
        <v>0</v>
      </c>
      <c r="I264">
        <f>IF(I163=1,IF(Correlations!$E62="",ComCalc!$B$22,Correlations!$E62),0)</f>
        <v>0</v>
      </c>
      <c r="J264">
        <f>IF(J163=1,IF(Correlations!$E62="",ComCalc!$B$22,Correlations!$E62),0)</f>
        <v>0</v>
      </c>
      <c r="K264">
        <f>IF(K163=1,IF(Correlations!$E62="",ComCalc!$B$22,Correlations!$E62),0)</f>
        <v>0</v>
      </c>
      <c r="L264">
        <f>IF(L163=1,IF(Correlations!$E62="",ComCalc!$B$22,Correlations!$E62),0)</f>
        <v>0</v>
      </c>
      <c r="M264">
        <f>IF(M163=1,IF(Correlations!$E62="",ComCalc!$B$22,Correlations!$E62),0)</f>
        <v>0.65</v>
      </c>
      <c r="N264">
        <f>IF(N163=1,IF(Correlations!$E62="",ComCalc!$B$22,Correlations!$E62),0)</f>
        <v>0</v>
      </c>
      <c r="O264">
        <f>IF(O163=1,IF(Correlations!$E62="",ComCalc!$B$22,Correlations!$E62),0)</f>
        <v>0</v>
      </c>
      <c r="P264">
        <f>IF(P163=1,IF(Correlations!$E62="",ComCalc!$B$22,Correlations!$E62),0)</f>
        <v>0.65</v>
      </c>
      <c r="Q264">
        <f>IF(Q163=1,IF(Correlations!$E62="",ComCalc!$B$22,Correlations!$E62),0)</f>
        <v>0</v>
      </c>
      <c r="R264">
        <f>IF(R163=1,IF(Correlations!$E62="",ComCalc!$B$22,Correlations!$E62),0)</f>
        <v>0.65</v>
      </c>
      <c r="S264">
        <f>IF(S163=1,IF(Correlations!$E62="",ComCalc!$B$22,Correlations!$E62),0)</f>
        <v>0</v>
      </c>
      <c r="T264">
        <f>IF(T163=1,IF(Correlations!$E62="",ComCalc!$B$22,Correlations!$E62),0)</f>
        <v>0</v>
      </c>
      <c r="U264">
        <f>IF(U163=1,IF(Correlations!$E62="",ComCalc!$B$22,Correlations!$E62),0)</f>
        <v>0</v>
      </c>
    </row>
    <row r="265" spans="1:21" x14ac:dyDescent="0.15">
      <c r="A265" t="str">
        <f t="shared" si="2"/>
        <v>Unstructured Task (Total)</v>
      </c>
      <c r="B265">
        <f>IF(B164=1,IF(Correlations!$E63="",ComCalc!$B$22,Correlations!$E63),0)</f>
        <v>0</v>
      </c>
      <c r="C265">
        <f>IF(C164=1,IF(Correlations!$E63="",ComCalc!$B$22,Correlations!$E63),0)</f>
        <v>0</v>
      </c>
      <c r="D265">
        <f>IF(D164=1,IF(Correlations!$E63="",ComCalc!$B$22,Correlations!$E63),0)</f>
        <v>0</v>
      </c>
      <c r="E265">
        <f>IF(E164=1,IF(Correlations!$E63="",ComCalc!$B$22,Correlations!$E63),0)</f>
        <v>0</v>
      </c>
      <c r="F265">
        <f>IF(F164=1,IF(Correlations!$E63="",ComCalc!$B$22,Correlations!$E63),0)</f>
        <v>0</v>
      </c>
      <c r="G265">
        <f>IF(G164=1,IF(Correlations!$E63="",ComCalc!$B$22,Correlations!$E63),0)</f>
        <v>0</v>
      </c>
      <c r="H265">
        <f>IF(H164=1,IF(Correlations!$E63="",ComCalc!$B$22,Correlations!$E63),0)</f>
        <v>0</v>
      </c>
      <c r="I265">
        <f>IF(I164=1,IF(Correlations!$E63="",ComCalc!$B$22,Correlations!$E63),0)</f>
        <v>0</v>
      </c>
      <c r="J265">
        <f>IF(J164=1,IF(Correlations!$E63="",ComCalc!$B$22,Correlations!$E63),0)</f>
        <v>0</v>
      </c>
      <c r="K265">
        <f>IF(K164=1,IF(Correlations!$E63="",ComCalc!$B$22,Correlations!$E63),0)</f>
        <v>0</v>
      </c>
      <c r="L265">
        <f>IF(L164=1,IF(Correlations!$E63="",ComCalc!$B$22,Correlations!$E63),0)</f>
        <v>0</v>
      </c>
      <c r="M265">
        <f>IF(M164=1,IF(Correlations!$E63="",ComCalc!$B$22,Correlations!$E63),0)</f>
        <v>0</v>
      </c>
      <c r="N265">
        <f>IF(N164=1,IF(Correlations!$E63="",ComCalc!$B$22,Correlations!$E63),0)</f>
        <v>0</v>
      </c>
      <c r="O265">
        <f>IF(O164=1,IF(Correlations!$E63="",ComCalc!$B$22,Correlations!$E63),0)</f>
        <v>0</v>
      </c>
      <c r="P265">
        <f>IF(P164=1,IF(Correlations!$E63="",ComCalc!$B$22,Correlations!$E63),0)</f>
        <v>0</v>
      </c>
      <c r="Q265">
        <f>IF(Q164=1,IF(Correlations!$E63="",ComCalc!$B$22,Correlations!$E63),0)</f>
        <v>0</v>
      </c>
      <c r="R265">
        <f>IF(R164=1,IF(Correlations!$E63="",ComCalc!$B$22,Correlations!$E63),0)</f>
        <v>0</v>
      </c>
      <c r="S265">
        <f>IF(S164=1,IF(Correlations!$E63="",ComCalc!$B$22,Correlations!$E63),0)</f>
        <v>0</v>
      </c>
      <c r="T265">
        <f>IF(T164=1,IF(Correlations!$E63="",ComCalc!$B$22,Correlations!$E63),0)</f>
        <v>0</v>
      </c>
      <c r="U265">
        <f>IF(U164=1,IF(Correlations!$E63="",ComCalc!$B$22,Correlations!$E63),0)</f>
        <v>0</v>
      </c>
    </row>
    <row r="266" spans="1:21" x14ac:dyDescent="0.15">
      <c r="A266" t="str">
        <f t="shared" si="2"/>
        <v>Unstructured Task (HVC)</v>
      </c>
      <c r="B266">
        <f>IF(B165=1,IF(Correlations!$E64="",ComCalc!$B$22,Correlations!$E64),0)</f>
        <v>0</v>
      </c>
      <c r="C266">
        <f>IF(C165=1,IF(Correlations!$E64="",ComCalc!$B$22,Correlations!$E64),0)</f>
        <v>0</v>
      </c>
      <c r="D266">
        <f>IF(D165=1,IF(Correlations!$E64="",ComCalc!$B$22,Correlations!$E64),0)</f>
        <v>0</v>
      </c>
      <c r="E266">
        <f>IF(E165=1,IF(Correlations!$E64="",ComCalc!$B$22,Correlations!$E64),0)</f>
        <v>0</v>
      </c>
      <c r="F266">
        <f>IF(F165=1,IF(Correlations!$E64="",ComCalc!$B$22,Correlations!$E64),0)</f>
        <v>0</v>
      </c>
      <c r="G266">
        <f>IF(G165=1,IF(Correlations!$E64="",ComCalc!$B$22,Correlations!$E64),0)</f>
        <v>0</v>
      </c>
      <c r="H266">
        <f>IF(H165=1,IF(Correlations!$E64="",ComCalc!$B$22,Correlations!$E64),0)</f>
        <v>0</v>
      </c>
      <c r="I266">
        <f>IF(I165=1,IF(Correlations!$E64="",ComCalc!$B$22,Correlations!$E64),0)</f>
        <v>0</v>
      </c>
      <c r="J266">
        <f>IF(J165=1,IF(Correlations!$E64="",ComCalc!$B$22,Correlations!$E64),0)</f>
        <v>0</v>
      </c>
      <c r="K266">
        <f>IF(K165=1,IF(Correlations!$E64="",ComCalc!$B$22,Correlations!$E64),0)</f>
        <v>0</v>
      </c>
      <c r="L266">
        <f>IF(L165=1,IF(Correlations!$E64="",ComCalc!$B$22,Correlations!$E64),0)</f>
        <v>0</v>
      </c>
      <c r="M266">
        <f>IF(M165=1,IF(Correlations!$E64="",ComCalc!$B$22,Correlations!$E64),0)</f>
        <v>0</v>
      </c>
      <c r="N266">
        <f>IF(N165=1,IF(Correlations!$E64="",ComCalc!$B$22,Correlations!$E64),0)</f>
        <v>0</v>
      </c>
      <c r="O266">
        <f>IF(O165=1,IF(Correlations!$E64="",ComCalc!$B$22,Correlations!$E64),0)</f>
        <v>0</v>
      </c>
      <c r="P266">
        <f>IF(P165=1,IF(Correlations!$E64="",ComCalc!$B$22,Correlations!$E64),0)</f>
        <v>0</v>
      </c>
      <c r="Q266">
        <f>IF(Q165=1,IF(Correlations!$E64="",ComCalc!$B$22,Correlations!$E64),0)</f>
        <v>0</v>
      </c>
      <c r="R266">
        <f>IF(R165=1,IF(Correlations!$E64="",ComCalc!$B$22,Correlations!$E64),0)</f>
        <v>0</v>
      </c>
      <c r="S266">
        <f>IF(S165=1,IF(Correlations!$E64="",ComCalc!$B$22,Correlations!$E64),0)</f>
        <v>0</v>
      </c>
      <c r="T266">
        <f>IF(T165=1,IF(Correlations!$E64="",ComCalc!$B$22,Correlations!$E64),0)</f>
        <v>0</v>
      </c>
      <c r="U266">
        <f>IF(U165=1,IF(Correlations!$E64="",ComCalc!$B$22,Correlations!$E64),0)</f>
        <v>0</v>
      </c>
    </row>
    <row r="267" spans="1:21" x14ac:dyDescent="0.15">
      <c r="A267" t="str">
        <f t="shared" si="2"/>
        <v>WASI-2 Similarities</v>
      </c>
      <c r="B267">
        <f>IF(B166=1,IF(Correlations!$E65="",ComCalc!$B$22,Correlations!$E65),0)</f>
        <v>0</v>
      </c>
      <c r="C267">
        <f>IF(C166=1,IF(Correlations!$E65="",ComCalc!$B$22,Correlations!$E65),0)</f>
        <v>0</v>
      </c>
      <c r="D267">
        <f>IF(D166=1,IF(Correlations!$E65="",ComCalc!$B$22,Correlations!$E65),0)</f>
        <v>0</v>
      </c>
      <c r="E267">
        <f>IF(E166=1,IF(Correlations!$E65="",ComCalc!$B$22,Correlations!$E65),0)</f>
        <v>0</v>
      </c>
      <c r="F267">
        <f>IF(F166=1,IF(Correlations!$E65="",ComCalc!$B$22,Correlations!$E65),0)</f>
        <v>0</v>
      </c>
      <c r="G267">
        <f>IF(G166=1,IF(Correlations!$E65="",ComCalc!$B$22,Correlations!$E65),0)</f>
        <v>0</v>
      </c>
      <c r="H267">
        <f>IF(H166=1,IF(Correlations!$E65="",ComCalc!$B$22,Correlations!$E65),0)</f>
        <v>0</v>
      </c>
      <c r="I267">
        <f>IF(I166=1,IF(Correlations!$E65="",ComCalc!$B$22,Correlations!$E65),0)</f>
        <v>0</v>
      </c>
      <c r="J267">
        <f>IF(J166=1,IF(Correlations!$E65="",ComCalc!$B$22,Correlations!$E65),0)</f>
        <v>0</v>
      </c>
      <c r="K267">
        <f>IF(K166=1,IF(Correlations!$E65="",ComCalc!$B$22,Correlations!$E65),0)</f>
        <v>0</v>
      </c>
      <c r="L267">
        <f>IF(L166=1,IF(Correlations!$E65="",ComCalc!$B$22,Correlations!$E65),0)</f>
        <v>0</v>
      </c>
      <c r="M267">
        <f>IF(M166=1,IF(Correlations!$E65="",ComCalc!$B$22,Correlations!$E65),0)</f>
        <v>0</v>
      </c>
      <c r="N267">
        <f>IF(N166=1,IF(Correlations!$E65="",ComCalc!$B$22,Correlations!$E65),0)</f>
        <v>0</v>
      </c>
      <c r="O267">
        <f>IF(O166=1,IF(Correlations!$E65="",ComCalc!$B$22,Correlations!$E65),0)</f>
        <v>0</v>
      </c>
      <c r="P267">
        <f>IF(P166=1,IF(Correlations!$E65="",ComCalc!$B$22,Correlations!$E65),0)</f>
        <v>0</v>
      </c>
      <c r="Q267">
        <f>IF(Q166=1,IF(Correlations!$E65="",ComCalc!$B$22,Correlations!$E65),0)</f>
        <v>0</v>
      </c>
      <c r="R267">
        <f>IF(R166=1,IF(Correlations!$E65="",ComCalc!$B$22,Correlations!$E65),0)</f>
        <v>0</v>
      </c>
      <c r="S267">
        <f>IF(S166=1,IF(Correlations!$E65="",ComCalc!$B$22,Correlations!$E65),0)</f>
        <v>0</v>
      </c>
      <c r="T267">
        <f>IF(T166=1,IF(Correlations!$E65="",ComCalc!$B$22,Correlations!$E65),0)</f>
        <v>0</v>
      </c>
      <c r="U267">
        <f>IF(U166=1,IF(Correlations!$E65="",ComCalc!$B$22,Correlations!$E65),0)</f>
        <v>0</v>
      </c>
    </row>
    <row r="268" spans="1:21" x14ac:dyDescent="0.15">
      <c r="A268" t="str">
        <f t="shared" si="2"/>
        <v>WASI-2 Vocabulary</v>
      </c>
      <c r="B268">
        <f>IF(B167=1,IF(Correlations!$E66="",ComCalc!$B$22,Correlations!$E66),0)</f>
        <v>0</v>
      </c>
      <c r="C268">
        <f>IF(C167=1,IF(Correlations!$E66="",ComCalc!$B$22,Correlations!$E66),0)</f>
        <v>0</v>
      </c>
      <c r="D268">
        <f>IF(D167=1,IF(Correlations!$E66="",ComCalc!$B$22,Correlations!$E66),0)</f>
        <v>0</v>
      </c>
      <c r="E268">
        <f>IF(E167=1,IF(Correlations!$E66="",ComCalc!$B$22,Correlations!$E66),0)</f>
        <v>0</v>
      </c>
      <c r="F268">
        <f>IF(F167=1,IF(Correlations!$E66="",ComCalc!$B$22,Correlations!$E66),0)</f>
        <v>0</v>
      </c>
      <c r="G268">
        <f>IF(G167=1,IF(Correlations!$E66="",ComCalc!$B$22,Correlations!$E66),0)</f>
        <v>0</v>
      </c>
      <c r="H268">
        <f>IF(H167=1,IF(Correlations!$E66="",ComCalc!$B$22,Correlations!$E66),0)</f>
        <v>0</v>
      </c>
      <c r="I268">
        <f>IF(I167=1,IF(Correlations!$E66="",ComCalc!$B$22,Correlations!$E66),0)</f>
        <v>0</v>
      </c>
      <c r="J268">
        <f>IF(J167=1,IF(Correlations!$E66="",ComCalc!$B$22,Correlations!$E66),0)</f>
        <v>0</v>
      </c>
      <c r="K268">
        <f>IF(K167=1,IF(Correlations!$E66="",ComCalc!$B$22,Correlations!$E66),0)</f>
        <v>0</v>
      </c>
      <c r="L268">
        <f>IF(L167=1,IF(Correlations!$E66="",ComCalc!$B$22,Correlations!$E66),0)</f>
        <v>0</v>
      </c>
      <c r="M268">
        <f>IF(M167=1,IF(Correlations!$E66="",ComCalc!$B$22,Correlations!$E66),0)</f>
        <v>0</v>
      </c>
      <c r="N268">
        <f>IF(N167=1,IF(Correlations!$E66="",ComCalc!$B$22,Correlations!$E66),0)</f>
        <v>0</v>
      </c>
      <c r="O268">
        <f>IF(O167=1,IF(Correlations!$E66="",ComCalc!$B$22,Correlations!$E66),0)</f>
        <v>0</v>
      </c>
      <c r="P268">
        <f>IF(P167=1,IF(Correlations!$E66="",ComCalc!$B$22,Correlations!$E66),0)</f>
        <v>0</v>
      </c>
      <c r="Q268">
        <f>IF(Q167=1,IF(Correlations!$E66="",ComCalc!$B$22,Correlations!$E66),0)</f>
        <v>0</v>
      </c>
      <c r="R268">
        <f>IF(R167=1,IF(Correlations!$E66="",ComCalc!$B$22,Correlations!$E66),0)</f>
        <v>0</v>
      </c>
      <c r="S268">
        <f>IF(S167=1,IF(Correlations!$E66="",ComCalc!$B$22,Correlations!$E66),0)</f>
        <v>0</v>
      </c>
      <c r="T268">
        <f>IF(T167=1,IF(Correlations!$E66="",ComCalc!$B$22,Correlations!$E66),0)</f>
        <v>0</v>
      </c>
      <c r="U268">
        <f>IF(U167=1,IF(Correlations!$E66="",ComCalc!$B$22,Correlations!$E66),0)</f>
        <v>0</v>
      </c>
    </row>
    <row r="269" spans="1:21" x14ac:dyDescent="0.15">
      <c r="A269" t="str">
        <f t="shared" si="2"/>
        <v>WASI-2 Matrix Reasoning</v>
      </c>
      <c r="B269">
        <f>IF(B168=1,IF(Correlations!$E67="",ComCalc!$B$22,Correlations!$E67),0)</f>
        <v>0</v>
      </c>
      <c r="C269">
        <f>IF(C168=1,IF(Correlations!$E67="",ComCalc!$B$22,Correlations!$E67),0)</f>
        <v>0</v>
      </c>
      <c r="D269">
        <f>IF(D168=1,IF(Correlations!$E67="",ComCalc!$B$22,Correlations!$E67),0)</f>
        <v>0</v>
      </c>
      <c r="E269">
        <f>IF(E168=1,IF(Correlations!$E67="",ComCalc!$B$22,Correlations!$E67),0)</f>
        <v>0</v>
      </c>
      <c r="F269">
        <f>IF(F168=1,IF(Correlations!$E67="",ComCalc!$B$22,Correlations!$E67),0)</f>
        <v>0</v>
      </c>
      <c r="G269">
        <f>IF(G168=1,IF(Correlations!$E67="",ComCalc!$B$22,Correlations!$E67),0)</f>
        <v>0</v>
      </c>
      <c r="H269">
        <f>IF(H168=1,IF(Correlations!$E67="",ComCalc!$B$22,Correlations!$E67),0)</f>
        <v>0</v>
      </c>
      <c r="I269">
        <f>IF(I168=1,IF(Correlations!$E67="",ComCalc!$B$22,Correlations!$E67),0)</f>
        <v>0</v>
      </c>
      <c r="J269">
        <f>IF(J168=1,IF(Correlations!$E67="",ComCalc!$B$22,Correlations!$E67),0)</f>
        <v>0</v>
      </c>
      <c r="K269">
        <f>IF(K168=1,IF(Correlations!$E67="",ComCalc!$B$22,Correlations!$E67),0)</f>
        <v>0</v>
      </c>
      <c r="L269">
        <f>IF(L168=1,IF(Correlations!$E67="",ComCalc!$B$22,Correlations!$E67),0)</f>
        <v>0</v>
      </c>
      <c r="M269">
        <f>IF(M168=1,IF(Correlations!$E67="",ComCalc!$B$22,Correlations!$E67),0)</f>
        <v>0</v>
      </c>
      <c r="N269">
        <f>IF(N168=1,IF(Correlations!$E67="",ComCalc!$B$22,Correlations!$E67),0)</f>
        <v>0</v>
      </c>
      <c r="O269">
        <f>IF(O168=1,IF(Correlations!$E67="",ComCalc!$B$22,Correlations!$E67),0)</f>
        <v>0</v>
      </c>
      <c r="P269">
        <f>IF(P168=1,IF(Correlations!$E67="",ComCalc!$B$22,Correlations!$E67),0)</f>
        <v>0</v>
      </c>
      <c r="Q269">
        <f>IF(Q168=1,IF(Correlations!$E67="",ComCalc!$B$22,Correlations!$E67),0)</f>
        <v>0</v>
      </c>
      <c r="R269">
        <f>IF(R168=1,IF(Correlations!$E67="",ComCalc!$B$22,Correlations!$E67),0)</f>
        <v>0</v>
      </c>
      <c r="S269">
        <f>IF(S168=1,IF(Correlations!$E67="",ComCalc!$B$22,Correlations!$E67),0)</f>
        <v>0</v>
      </c>
      <c r="T269">
        <f>IF(T168=1,IF(Correlations!$E67="",ComCalc!$B$22,Correlations!$E67),0)</f>
        <v>0</v>
      </c>
      <c r="U269">
        <f>IF(U168=1,IF(Correlations!$E67="",ComCalc!$B$22,Correlations!$E67),0)</f>
        <v>0</v>
      </c>
    </row>
    <row r="270" spans="1:21" x14ac:dyDescent="0.15">
      <c r="A270" t="str">
        <f t="shared" si="2"/>
        <v>WASI-2 Block Design</v>
      </c>
      <c r="B270">
        <f>IF(B169=1,IF(Correlations!$E68="",ComCalc!$B$22,Correlations!$E68),0)</f>
        <v>0</v>
      </c>
      <c r="C270">
        <f>IF(C169=1,IF(Correlations!$E68="",ComCalc!$B$22,Correlations!$E68),0)</f>
        <v>0</v>
      </c>
      <c r="D270">
        <f>IF(D169=1,IF(Correlations!$E68="",ComCalc!$B$22,Correlations!$E68),0)</f>
        <v>0</v>
      </c>
      <c r="E270">
        <f>IF(E169=1,IF(Correlations!$E68="",ComCalc!$B$22,Correlations!$E68),0)</f>
        <v>0</v>
      </c>
      <c r="F270">
        <f>IF(F169=1,IF(Correlations!$E68="",ComCalc!$B$22,Correlations!$E68),0)</f>
        <v>0</v>
      </c>
      <c r="G270">
        <f>IF(G169=1,IF(Correlations!$E68="",ComCalc!$B$22,Correlations!$E68),0)</f>
        <v>0</v>
      </c>
      <c r="H270">
        <f>IF(H169=1,IF(Correlations!$E68="",ComCalc!$B$22,Correlations!$E68),0)</f>
        <v>0</v>
      </c>
      <c r="I270">
        <f>IF(I169=1,IF(Correlations!$E68="",ComCalc!$B$22,Correlations!$E68),0)</f>
        <v>0</v>
      </c>
      <c r="J270">
        <f>IF(J169=1,IF(Correlations!$E68="",ComCalc!$B$22,Correlations!$E68),0)</f>
        <v>0</v>
      </c>
      <c r="K270">
        <f>IF(K169=1,IF(Correlations!$E68="",ComCalc!$B$22,Correlations!$E68),0)</f>
        <v>0</v>
      </c>
      <c r="L270">
        <f>IF(L169=1,IF(Correlations!$E68="",ComCalc!$B$22,Correlations!$E68),0)</f>
        <v>0</v>
      </c>
      <c r="M270">
        <f>IF(M169=1,IF(Correlations!$E68="",ComCalc!$B$22,Correlations!$E68),0)</f>
        <v>0</v>
      </c>
      <c r="N270">
        <f>IF(N169=1,IF(Correlations!$E68="",ComCalc!$B$22,Correlations!$E68),0)</f>
        <v>0</v>
      </c>
      <c r="O270">
        <f>IF(O169=1,IF(Correlations!$E68="",ComCalc!$B$22,Correlations!$E68),0)</f>
        <v>0</v>
      </c>
      <c r="P270">
        <f>IF(P169=1,IF(Correlations!$E68="",ComCalc!$B$22,Correlations!$E68),0)</f>
        <v>0</v>
      </c>
      <c r="Q270">
        <f>IF(Q169=1,IF(Correlations!$E68="",ComCalc!$B$22,Correlations!$E68),0)</f>
        <v>0</v>
      </c>
      <c r="R270">
        <f>IF(R169=1,IF(Correlations!$E68="",ComCalc!$B$22,Correlations!$E68),0)</f>
        <v>0</v>
      </c>
      <c r="S270">
        <f>IF(S169=1,IF(Correlations!$E68="",ComCalc!$B$22,Correlations!$E68),0)</f>
        <v>0</v>
      </c>
      <c r="T270">
        <f>IF(T169=1,IF(Correlations!$E68="",ComCalc!$B$22,Correlations!$E68),0)</f>
        <v>0</v>
      </c>
      <c r="U270">
        <f>IF(U169=1,IF(Correlations!$E68="",ComCalc!$B$22,Correlations!$E68),0)</f>
        <v>0</v>
      </c>
    </row>
    <row r="271" spans="1:21" x14ac:dyDescent="0.15">
      <c r="A271" t="str">
        <f t="shared" si="2"/>
        <v>WISC-V Digit Span</v>
      </c>
      <c r="B271">
        <f>IF(B170=1,IF(Correlations!$E69="",ComCalc!$B$22,Correlations!$E69),0)</f>
        <v>0</v>
      </c>
      <c r="C271">
        <f>IF(C170=1,IF(Correlations!$E69="",ComCalc!$B$22,Correlations!$E69),0)</f>
        <v>0</v>
      </c>
      <c r="D271">
        <f>IF(D170=1,IF(Correlations!$E69="",ComCalc!$B$22,Correlations!$E69),0)</f>
        <v>0</v>
      </c>
      <c r="E271">
        <f>IF(E170=1,IF(Correlations!$E69="",ComCalc!$B$22,Correlations!$E69),0)</f>
        <v>0</v>
      </c>
      <c r="F271">
        <f>IF(F170=1,IF(Correlations!$E69="",ComCalc!$B$22,Correlations!$E69),0)</f>
        <v>0</v>
      </c>
      <c r="G271">
        <f>IF(G170=1,IF(Correlations!$E69="",ComCalc!$B$22,Correlations!$E69),0)</f>
        <v>0</v>
      </c>
      <c r="H271">
        <f>IF(H170=1,IF(Correlations!$E69="",ComCalc!$B$22,Correlations!$E69),0)</f>
        <v>0</v>
      </c>
      <c r="I271">
        <f>IF(I170=1,IF(Correlations!$E69="",ComCalc!$B$22,Correlations!$E69),0)</f>
        <v>0</v>
      </c>
      <c r="J271">
        <f>IF(J170=1,IF(Correlations!$E69="",ComCalc!$B$22,Correlations!$E69),0)</f>
        <v>0</v>
      </c>
      <c r="K271">
        <f>IF(K170=1,IF(Correlations!$E69="",ComCalc!$B$22,Correlations!$E69),0)</f>
        <v>0</v>
      </c>
      <c r="L271">
        <f>IF(L170=1,IF(Correlations!$E69="",ComCalc!$B$22,Correlations!$E69),0)</f>
        <v>0</v>
      </c>
      <c r="M271">
        <f>IF(M170=1,IF(Correlations!$E69="",ComCalc!$B$22,Correlations!$E69),0)</f>
        <v>0</v>
      </c>
      <c r="N271">
        <f>IF(N170=1,IF(Correlations!$E69="",ComCalc!$B$22,Correlations!$E69),0)</f>
        <v>0</v>
      </c>
      <c r="O271">
        <f>IF(O170=1,IF(Correlations!$E69="",ComCalc!$B$22,Correlations!$E69),0)</f>
        <v>0</v>
      </c>
      <c r="P271">
        <f>IF(P170=1,IF(Correlations!$E69="",ComCalc!$B$22,Correlations!$E69),0)</f>
        <v>0</v>
      </c>
      <c r="Q271">
        <f>IF(Q170=1,IF(Correlations!$E69="",ComCalc!$B$22,Correlations!$E69),0)</f>
        <v>0</v>
      </c>
      <c r="R271">
        <f>IF(R170=1,IF(Correlations!$E69="",ComCalc!$B$22,Correlations!$E69),0)</f>
        <v>0</v>
      </c>
      <c r="S271">
        <f>IF(S170=1,IF(Correlations!$E69="",ComCalc!$B$22,Correlations!$E69),0)</f>
        <v>0</v>
      </c>
      <c r="T271">
        <f>IF(T170=1,IF(Correlations!$E69="",ComCalc!$B$22,Correlations!$E69),0)</f>
        <v>0</v>
      </c>
      <c r="U271">
        <f>IF(U170=1,IF(Correlations!$E69="",ComCalc!$B$22,Correlations!$E69),0)</f>
        <v>0</v>
      </c>
    </row>
    <row r="272" spans="1:21" x14ac:dyDescent="0.15">
      <c r="A272" t="str">
        <f t="shared" si="2"/>
        <v>WISC-V Picture Span</v>
      </c>
      <c r="B272">
        <f>IF(B171=1,IF(Correlations!$E70="",ComCalc!$B$22,Correlations!$E70),0)</f>
        <v>0</v>
      </c>
      <c r="C272">
        <f>IF(C171=1,IF(Correlations!$E70="",ComCalc!$B$22,Correlations!$E70),0)</f>
        <v>0</v>
      </c>
      <c r="D272">
        <f>IF(D171=1,IF(Correlations!$E70="",ComCalc!$B$22,Correlations!$E70),0)</f>
        <v>0</v>
      </c>
      <c r="E272">
        <f>IF(E171=1,IF(Correlations!$E70="",ComCalc!$B$22,Correlations!$E70),0)</f>
        <v>0</v>
      </c>
      <c r="F272">
        <f>IF(F171=1,IF(Correlations!$E70="",ComCalc!$B$22,Correlations!$E70),0)</f>
        <v>0</v>
      </c>
      <c r="G272">
        <f>IF(G171=1,IF(Correlations!$E70="",ComCalc!$B$22,Correlations!$E70),0)</f>
        <v>0</v>
      </c>
      <c r="H272">
        <f>IF(H171=1,IF(Correlations!$E70="",ComCalc!$B$22,Correlations!$E70),0)</f>
        <v>0</v>
      </c>
      <c r="I272">
        <f>IF(I171=1,IF(Correlations!$E70="",ComCalc!$B$22,Correlations!$E70),0)</f>
        <v>0</v>
      </c>
      <c r="J272">
        <f>IF(J171=1,IF(Correlations!$E70="",ComCalc!$B$22,Correlations!$E70),0)</f>
        <v>0</v>
      </c>
      <c r="K272">
        <f>IF(K171=1,IF(Correlations!$E70="",ComCalc!$B$22,Correlations!$E70),0)</f>
        <v>0</v>
      </c>
      <c r="L272">
        <f>IF(L171=1,IF(Correlations!$E70="",ComCalc!$B$22,Correlations!$E70),0)</f>
        <v>0</v>
      </c>
      <c r="M272">
        <f>IF(M171=1,IF(Correlations!$E70="",ComCalc!$B$22,Correlations!$E70),0)</f>
        <v>0</v>
      </c>
      <c r="N272">
        <f>IF(N171=1,IF(Correlations!$E70="",ComCalc!$B$22,Correlations!$E70),0)</f>
        <v>0</v>
      </c>
      <c r="O272">
        <f>IF(O171=1,IF(Correlations!$E70="",ComCalc!$B$22,Correlations!$E70),0)</f>
        <v>0</v>
      </c>
      <c r="P272">
        <f>IF(P171=1,IF(Correlations!$E70="",ComCalc!$B$22,Correlations!$E70),0)</f>
        <v>0</v>
      </c>
      <c r="Q272">
        <f>IF(Q171=1,IF(Correlations!$E70="",ComCalc!$B$22,Correlations!$E70),0)</f>
        <v>0</v>
      </c>
      <c r="R272">
        <f>IF(R171=1,IF(Correlations!$E70="",ComCalc!$B$22,Correlations!$E70),0)</f>
        <v>0</v>
      </c>
      <c r="S272">
        <f>IF(S171=1,IF(Correlations!$E70="",ComCalc!$B$22,Correlations!$E70),0)</f>
        <v>0</v>
      </c>
      <c r="T272">
        <f>IF(T171=1,IF(Correlations!$E70="",ComCalc!$B$22,Correlations!$E70),0)</f>
        <v>0</v>
      </c>
      <c r="U272">
        <f>IF(U171=1,IF(Correlations!$E70="",ComCalc!$B$22,Correlations!$E70),0)</f>
        <v>0</v>
      </c>
    </row>
    <row r="273" spans="1:21" x14ac:dyDescent="0.15">
      <c r="A273" t="str">
        <f t="shared" si="2"/>
        <v>WISC-V Coding</v>
      </c>
      <c r="B273">
        <f>IF(B172=1,IF(Correlations!$E71="",ComCalc!$B$22,Correlations!$E71),0)</f>
        <v>0</v>
      </c>
      <c r="C273">
        <f>IF(C172=1,IF(Correlations!$E71="",ComCalc!$B$22,Correlations!$E71),0)</f>
        <v>0</v>
      </c>
      <c r="D273">
        <f>IF(D172=1,IF(Correlations!$E71="",ComCalc!$B$22,Correlations!$E71),0)</f>
        <v>0</v>
      </c>
      <c r="E273">
        <f>IF(E172=1,IF(Correlations!$E71="",ComCalc!$B$22,Correlations!$E71),0)</f>
        <v>0</v>
      </c>
      <c r="F273">
        <f>IF(F172=1,IF(Correlations!$E71="",ComCalc!$B$22,Correlations!$E71),0)</f>
        <v>0</v>
      </c>
      <c r="G273">
        <f>IF(G172=1,IF(Correlations!$E71="",ComCalc!$B$22,Correlations!$E71),0)</f>
        <v>0</v>
      </c>
      <c r="H273">
        <f>IF(H172=1,IF(Correlations!$E71="",ComCalc!$B$22,Correlations!$E71),0)</f>
        <v>0</v>
      </c>
      <c r="I273">
        <f>IF(I172=1,IF(Correlations!$E71="",ComCalc!$B$22,Correlations!$E71),0)</f>
        <v>0</v>
      </c>
      <c r="J273">
        <f>IF(J172=1,IF(Correlations!$E71="",ComCalc!$B$22,Correlations!$E71),0)</f>
        <v>0</v>
      </c>
      <c r="K273">
        <f>IF(K172=1,IF(Correlations!$E71="",ComCalc!$B$22,Correlations!$E71),0)</f>
        <v>0</v>
      </c>
      <c r="L273">
        <f>IF(L172=1,IF(Correlations!$E71="",ComCalc!$B$22,Correlations!$E71),0)</f>
        <v>0</v>
      </c>
      <c r="M273">
        <f>IF(M172=1,IF(Correlations!$E71="",ComCalc!$B$22,Correlations!$E71),0)</f>
        <v>0</v>
      </c>
      <c r="N273">
        <f>IF(N172=1,IF(Correlations!$E71="",ComCalc!$B$22,Correlations!$E71),0)</f>
        <v>0</v>
      </c>
      <c r="O273">
        <f>IF(O172=1,IF(Correlations!$E71="",ComCalc!$B$22,Correlations!$E71),0)</f>
        <v>0</v>
      </c>
      <c r="P273">
        <f>IF(P172=1,IF(Correlations!$E71="",ComCalc!$B$22,Correlations!$E71),0)</f>
        <v>0</v>
      </c>
      <c r="Q273">
        <f>IF(Q172=1,IF(Correlations!$E71="",ComCalc!$B$22,Correlations!$E71),0)</f>
        <v>0</v>
      </c>
      <c r="R273">
        <f>IF(R172=1,IF(Correlations!$E71="",ComCalc!$B$22,Correlations!$E71),0)</f>
        <v>0</v>
      </c>
      <c r="S273">
        <f>IF(S172=1,IF(Correlations!$E71="",ComCalc!$B$22,Correlations!$E71),0)</f>
        <v>0</v>
      </c>
      <c r="T273">
        <f>IF(T172=1,IF(Correlations!$E71="",ComCalc!$B$22,Correlations!$E71),0)</f>
        <v>0</v>
      </c>
      <c r="U273">
        <f>IF(U172=1,IF(Correlations!$E71="",ComCalc!$B$22,Correlations!$E71),0)</f>
        <v>0</v>
      </c>
    </row>
    <row r="274" spans="1:21" x14ac:dyDescent="0.15">
      <c r="A274" t="str">
        <f t="shared" si="2"/>
        <v>WISC-V Symbol Search</v>
      </c>
      <c r="B274">
        <f>IF(B173=1,IF(Correlations!$E72="",ComCalc!$B$22,Correlations!$E72),0)</f>
        <v>0</v>
      </c>
      <c r="C274">
        <f>IF(C173=1,IF(Correlations!$E72="",ComCalc!$B$22,Correlations!$E72),0)</f>
        <v>0</v>
      </c>
      <c r="D274">
        <f>IF(D173=1,IF(Correlations!$E72="",ComCalc!$B$22,Correlations!$E72),0)</f>
        <v>0</v>
      </c>
      <c r="E274">
        <f>IF(E173=1,IF(Correlations!$E72="",ComCalc!$B$22,Correlations!$E72),0)</f>
        <v>0</v>
      </c>
      <c r="F274">
        <f>IF(F173=1,IF(Correlations!$E72="",ComCalc!$B$22,Correlations!$E72),0)</f>
        <v>0</v>
      </c>
      <c r="G274">
        <f>IF(G173=1,IF(Correlations!$E72="",ComCalc!$B$22,Correlations!$E72),0)</f>
        <v>0</v>
      </c>
      <c r="H274">
        <f>IF(H173=1,IF(Correlations!$E72="",ComCalc!$B$22,Correlations!$E72),0)</f>
        <v>0</v>
      </c>
      <c r="I274">
        <f>IF(I173=1,IF(Correlations!$E72="",ComCalc!$B$22,Correlations!$E72),0)</f>
        <v>0</v>
      </c>
      <c r="J274">
        <f>IF(J173=1,IF(Correlations!$E72="",ComCalc!$B$22,Correlations!$E72),0)</f>
        <v>0</v>
      </c>
      <c r="K274">
        <f>IF(K173=1,IF(Correlations!$E72="",ComCalc!$B$22,Correlations!$E72),0)</f>
        <v>0</v>
      </c>
      <c r="L274">
        <f>IF(L173=1,IF(Correlations!$E72="",ComCalc!$B$22,Correlations!$E72),0)</f>
        <v>0</v>
      </c>
      <c r="M274">
        <f>IF(M173=1,IF(Correlations!$E72="",ComCalc!$B$22,Correlations!$E72),0)</f>
        <v>0</v>
      </c>
      <c r="N274">
        <f>IF(N173=1,IF(Correlations!$E72="",ComCalc!$B$22,Correlations!$E72),0)</f>
        <v>0</v>
      </c>
      <c r="O274">
        <f>IF(O173=1,IF(Correlations!$E72="",ComCalc!$B$22,Correlations!$E72),0)</f>
        <v>0</v>
      </c>
      <c r="P274">
        <f>IF(P173=1,IF(Correlations!$E72="",ComCalc!$B$22,Correlations!$E72),0)</f>
        <v>0</v>
      </c>
      <c r="Q274">
        <f>IF(Q173=1,IF(Correlations!$E72="",ComCalc!$B$22,Correlations!$E72),0)</f>
        <v>0</v>
      </c>
      <c r="R274">
        <f>IF(R173=1,IF(Correlations!$E72="",ComCalc!$B$22,Correlations!$E72),0)</f>
        <v>0</v>
      </c>
      <c r="S274">
        <f>IF(S173=1,IF(Correlations!$E72="",ComCalc!$B$22,Correlations!$E72),0)</f>
        <v>0</v>
      </c>
      <c r="T274">
        <f>IF(T173=1,IF(Correlations!$E72="",ComCalc!$B$22,Correlations!$E72),0)</f>
        <v>0</v>
      </c>
      <c r="U274">
        <f>IF(U173=1,IF(Correlations!$E72="",ComCalc!$B$22,Correlations!$E72),0)</f>
        <v>0</v>
      </c>
    </row>
    <row r="275" spans="1:21" x14ac:dyDescent="0.15">
      <c r="A275" t="str">
        <f t="shared" si="2"/>
        <v>LWR</v>
      </c>
      <c r="B275">
        <f>IF(B174=1,IF(Correlations!$E73="",ComCalc!$B$22,Correlations!$E73),0)</f>
        <v>0</v>
      </c>
      <c r="C275">
        <f>IF(C174=1,IF(Correlations!$E73="",ComCalc!$B$22,Correlations!$E73),0)</f>
        <v>0</v>
      </c>
      <c r="D275">
        <f>IF(D174=1,IF(Correlations!$E73="",ComCalc!$B$22,Correlations!$E73),0)</f>
        <v>0</v>
      </c>
      <c r="E275">
        <f>IF(E174=1,IF(Correlations!$E73="",ComCalc!$B$22,Correlations!$E73),0)</f>
        <v>0</v>
      </c>
      <c r="F275">
        <f>IF(F174=1,IF(Correlations!$E73="",ComCalc!$B$22,Correlations!$E73),0)</f>
        <v>0</v>
      </c>
      <c r="G275">
        <f>IF(G174=1,IF(Correlations!$E73="",ComCalc!$B$22,Correlations!$E73),0)</f>
        <v>0</v>
      </c>
      <c r="H275">
        <f>IF(H174=1,IF(Correlations!$E73="",ComCalc!$B$22,Correlations!$E73),0)</f>
        <v>0</v>
      </c>
      <c r="I275">
        <f>IF(I174=1,IF(Correlations!$E73="",ComCalc!$B$22,Correlations!$E73),0)</f>
        <v>0</v>
      </c>
      <c r="J275">
        <f>IF(J174=1,IF(Correlations!$E73="",ComCalc!$B$22,Correlations!$E73),0)</f>
        <v>0</v>
      </c>
      <c r="K275">
        <f>IF(K174=1,IF(Correlations!$E73="",ComCalc!$B$22,Correlations!$E73),0)</f>
        <v>0</v>
      </c>
      <c r="L275">
        <f>IF(L174=1,IF(Correlations!$E73="",ComCalc!$B$22,Correlations!$E73),0)</f>
        <v>0</v>
      </c>
      <c r="M275">
        <f>IF(M174=1,IF(Correlations!$E73="",ComCalc!$B$22,Correlations!$E73),0)</f>
        <v>0</v>
      </c>
      <c r="N275">
        <f>IF(N174=1,IF(Correlations!$E73="",ComCalc!$B$22,Correlations!$E73),0)</f>
        <v>0</v>
      </c>
      <c r="O275">
        <f>IF(O174=1,IF(Correlations!$E73="",ComCalc!$B$22,Correlations!$E73),0)</f>
        <v>0</v>
      </c>
      <c r="P275">
        <f>IF(P174=1,IF(Correlations!$E73="",ComCalc!$B$22,Correlations!$E73),0)</f>
        <v>0</v>
      </c>
      <c r="Q275">
        <f>IF(Q174=1,IF(Correlations!$E73="",ComCalc!$B$22,Correlations!$E73),0)</f>
        <v>0</v>
      </c>
      <c r="R275">
        <f>IF(R174=1,IF(Correlations!$E73="",ComCalc!$B$22,Correlations!$E73),0)</f>
        <v>0</v>
      </c>
      <c r="S275">
        <f>IF(S174=1,IF(Correlations!$E73="",ComCalc!$B$22,Correlations!$E73),0)</f>
        <v>0</v>
      </c>
      <c r="T275">
        <f>IF(T174=1,IF(Correlations!$E73="",ComCalc!$B$22,Correlations!$E73),0)</f>
        <v>0</v>
      </c>
      <c r="U275">
        <f>IF(U174=1,IF(Correlations!$E73="",ComCalc!$B$22,Correlations!$E73),0)</f>
        <v>0</v>
      </c>
    </row>
    <row r="276" spans="1:21" x14ac:dyDescent="0.15">
      <c r="A276" t="str">
        <f t="shared" si="2"/>
        <v>RC</v>
      </c>
      <c r="B276">
        <f>IF(B175=1,IF(Correlations!$E74="",ComCalc!$B$22,Correlations!$E74),0)</f>
        <v>0</v>
      </c>
      <c r="C276">
        <f>IF(C175=1,IF(Correlations!$E74="",ComCalc!$B$22,Correlations!$E74),0)</f>
        <v>0</v>
      </c>
      <c r="D276">
        <f>IF(D175=1,IF(Correlations!$E74="",ComCalc!$B$22,Correlations!$E74),0)</f>
        <v>0</v>
      </c>
      <c r="E276">
        <f>IF(E175=1,IF(Correlations!$E74="",ComCalc!$B$22,Correlations!$E74),0)</f>
        <v>0</v>
      </c>
      <c r="F276">
        <f>IF(F175=1,IF(Correlations!$E74="",ComCalc!$B$22,Correlations!$E74),0)</f>
        <v>0</v>
      </c>
      <c r="G276">
        <f>IF(G175=1,IF(Correlations!$E74="",ComCalc!$B$22,Correlations!$E74),0)</f>
        <v>0</v>
      </c>
      <c r="H276">
        <f>IF(H175=1,IF(Correlations!$E74="",ComCalc!$B$22,Correlations!$E74),0)</f>
        <v>0</v>
      </c>
      <c r="I276">
        <f>IF(I175=1,IF(Correlations!$E74="",ComCalc!$B$22,Correlations!$E74),0)</f>
        <v>0</v>
      </c>
      <c r="J276">
        <f>IF(J175=1,IF(Correlations!$E74="",ComCalc!$B$22,Correlations!$E74),0)</f>
        <v>0</v>
      </c>
      <c r="K276">
        <f>IF(K175=1,IF(Correlations!$E74="",ComCalc!$B$22,Correlations!$E74),0)</f>
        <v>0</v>
      </c>
      <c r="L276">
        <f>IF(L175=1,IF(Correlations!$E74="",ComCalc!$B$22,Correlations!$E74),0)</f>
        <v>0</v>
      </c>
      <c r="M276">
        <f>IF(M175=1,IF(Correlations!$E74="",ComCalc!$B$22,Correlations!$E74),0)</f>
        <v>0</v>
      </c>
      <c r="N276">
        <f>IF(N175=1,IF(Correlations!$E74="",ComCalc!$B$22,Correlations!$E74),0)</f>
        <v>0</v>
      </c>
      <c r="O276">
        <f>IF(O175=1,IF(Correlations!$E74="",ComCalc!$B$22,Correlations!$E74),0)</f>
        <v>0</v>
      </c>
      <c r="P276">
        <f>IF(P175=1,IF(Correlations!$E74="",ComCalc!$B$22,Correlations!$E74),0)</f>
        <v>0</v>
      </c>
      <c r="Q276">
        <f>IF(Q175=1,IF(Correlations!$E74="",ComCalc!$B$22,Correlations!$E74),0)</f>
        <v>0</v>
      </c>
      <c r="R276">
        <f>IF(R175=1,IF(Correlations!$E74="",ComCalc!$B$22,Correlations!$E74),0)</f>
        <v>0</v>
      </c>
      <c r="S276">
        <f>IF(S175=1,IF(Correlations!$E74="",ComCalc!$B$22,Correlations!$E74),0)</f>
        <v>0</v>
      </c>
      <c r="T276">
        <f>IF(T175=1,IF(Correlations!$E74="",ComCalc!$B$22,Correlations!$E74),0)</f>
        <v>0</v>
      </c>
      <c r="U276">
        <f>IF(U175=1,IF(Correlations!$E74="",ComCalc!$B$22,Correlations!$E74),0)</f>
        <v>0</v>
      </c>
    </row>
    <row r="277" spans="1:21" x14ac:dyDescent="0.15">
      <c r="A277" t="str">
        <f t="shared" si="2"/>
        <v>NWD</v>
      </c>
      <c r="B277">
        <f>IF(B176=1,IF(Correlations!$E75="",ComCalc!$B$22,Correlations!$E75),0)</f>
        <v>0</v>
      </c>
      <c r="C277">
        <f>IF(C176=1,IF(Correlations!$E75="",ComCalc!$B$22,Correlations!$E75),0)</f>
        <v>0</v>
      </c>
      <c r="D277">
        <f>IF(D176=1,IF(Correlations!$E75="",ComCalc!$B$22,Correlations!$E75),0)</f>
        <v>0</v>
      </c>
      <c r="E277">
        <f>IF(E176=1,IF(Correlations!$E75="",ComCalc!$B$22,Correlations!$E75),0)</f>
        <v>0</v>
      </c>
      <c r="F277">
        <f>IF(F176=1,IF(Correlations!$E75="",ComCalc!$B$22,Correlations!$E75),0)</f>
        <v>0</v>
      </c>
      <c r="G277">
        <f>IF(G176=1,IF(Correlations!$E75="",ComCalc!$B$22,Correlations!$E75),0)</f>
        <v>0</v>
      </c>
      <c r="H277">
        <f>IF(H176=1,IF(Correlations!$E75="",ComCalc!$B$22,Correlations!$E75),0)</f>
        <v>0</v>
      </c>
      <c r="I277">
        <f>IF(I176=1,IF(Correlations!$E75="",ComCalc!$B$22,Correlations!$E75),0)</f>
        <v>0</v>
      </c>
      <c r="J277">
        <f>IF(J176=1,IF(Correlations!$E75="",ComCalc!$B$22,Correlations!$E75),0)</f>
        <v>0</v>
      </c>
      <c r="K277">
        <f>IF(K176=1,IF(Correlations!$E75="",ComCalc!$B$22,Correlations!$E75),0)</f>
        <v>0</v>
      </c>
      <c r="L277">
        <f>IF(L176=1,IF(Correlations!$E75="",ComCalc!$B$22,Correlations!$E75),0)</f>
        <v>0</v>
      </c>
      <c r="M277">
        <f>IF(M176=1,IF(Correlations!$E75="",ComCalc!$B$22,Correlations!$E75),0)</f>
        <v>0</v>
      </c>
      <c r="N277">
        <f>IF(N176=1,IF(Correlations!$E75="",ComCalc!$B$22,Correlations!$E75),0)</f>
        <v>0</v>
      </c>
      <c r="O277">
        <f>IF(O176=1,IF(Correlations!$E75="",ComCalc!$B$22,Correlations!$E75),0)</f>
        <v>0</v>
      </c>
      <c r="P277">
        <f>IF(P176=1,IF(Correlations!$E75="",ComCalc!$B$22,Correlations!$E75),0)</f>
        <v>0</v>
      </c>
      <c r="Q277">
        <f>IF(Q176=1,IF(Correlations!$E75="",ComCalc!$B$22,Correlations!$E75),0)</f>
        <v>0</v>
      </c>
      <c r="R277">
        <f>IF(R176=1,IF(Correlations!$E75="",ComCalc!$B$22,Correlations!$E75),0)</f>
        <v>0</v>
      </c>
      <c r="S277">
        <f>IF(S176=1,IF(Correlations!$E75="",ComCalc!$B$22,Correlations!$E75),0)</f>
        <v>0</v>
      </c>
      <c r="T277">
        <f>IF(T176=1,IF(Correlations!$E75="",ComCalc!$B$22,Correlations!$E75),0)</f>
        <v>0</v>
      </c>
      <c r="U277">
        <f>IF(U176=1,IF(Correlations!$E75="",ComCalc!$B$22,Correlations!$E75),0)</f>
        <v>0</v>
      </c>
    </row>
    <row r="278" spans="1:21" x14ac:dyDescent="0.15">
      <c r="A278" t="str">
        <f t="shared" si="2"/>
        <v>PP</v>
      </c>
      <c r="B278">
        <f>IF(B177=1,IF(Correlations!$E76="",ComCalc!$B$22,Correlations!$E76),0)</f>
        <v>0</v>
      </c>
      <c r="C278">
        <f>IF(C177=1,IF(Correlations!$E76="",ComCalc!$B$22,Correlations!$E76),0)</f>
        <v>0</v>
      </c>
      <c r="D278">
        <f>IF(D177=1,IF(Correlations!$E76="",ComCalc!$B$22,Correlations!$E76),0)</f>
        <v>0</v>
      </c>
      <c r="E278">
        <f>IF(E177=1,IF(Correlations!$E76="",ComCalc!$B$22,Correlations!$E76),0)</f>
        <v>0</v>
      </c>
      <c r="F278">
        <f>IF(F177=1,IF(Correlations!$E76="",ComCalc!$B$22,Correlations!$E76),0)</f>
        <v>0</v>
      </c>
      <c r="G278">
        <f>IF(G177=1,IF(Correlations!$E76="",ComCalc!$B$22,Correlations!$E76),0)</f>
        <v>0</v>
      </c>
      <c r="H278">
        <f>IF(H177=1,IF(Correlations!$E76="",ComCalc!$B$22,Correlations!$E76),0)</f>
        <v>0</v>
      </c>
      <c r="I278">
        <f>IF(I177=1,IF(Correlations!$E76="",ComCalc!$B$22,Correlations!$E76),0)</f>
        <v>0</v>
      </c>
      <c r="J278">
        <f>IF(J177=1,IF(Correlations!$E76="",ComCalc!$B$22,Correlations!$E76),0)</f>
        <v>0</v>
      </c>
      <c r="K278">
        <f>IF(K177=1,IF(Correlations!$E76="",ComCalc!$B$22,Correlations!$E76),0)</f>
        <v>0</v>
      </c>
      <c r="L278">
        <f>IF(L177=1,IF(Correlations!$E76="",ComCalc!$B$22,Correlations!$E76),0)</f>
        <v>0</v>
      </c>
      <c r="M278">
        <f>IF(M177=1,IF(Correlations!$E76="",ComCalc!$B$22,Correlations!$E76),0)</f>
        <v>0</v>
      </c>
      <c r="N278">
        <f>IF(N177=1,IF(Correlations!$E76="",ComCalc!$B$22,Correlations!$E76),0)</f>
        <v>0</v>
      </c>
      <c r="O278">
        <f>IF(O177=1,IF(Correlations!$E76="",ComCalc!$B$22,Correlations!$E76),0)</f>
        <v>0</v>
      </c>
      <c r="P278">
        <f>IF(P177=1,IF(Correlations!$E76="",ComCalc!$B$22,Correlations!$E76),0)</f>
        <v>0</v>
      </c>
      <c r="Q278">
        <f>IF(Q177=1,IF(Correlations!$E76="",ComCalc!$B$22,Correlations!$E76),0)</f>
        <v>0</v>
      </c>
      <c r="R278">
        <f>IF(R177=1,IF(Correlations!$E76="",ComCalc!$B$22,Correlations!$E76),0)</f>
        <v>0</v>
      </c>
      <c r="S278">
        <f>IF(S177=1,IF(Correlations!$E76="",ComCalc!$B$22,Correlations!$E76),0)</f>
        <v>0</v>
      </c>
      <c r="T278">
        <f>IF(T177=1,IF(Correlations!$E76="",ComCalc!$B$22,Correlations!$E76),0)</f>
        <v>0</v>
      </c>
      <c r="U278">
        <f>IF(U177=1,IF(Correlations!$E76="",ComCalc!$B$22,Correlations!$E76),0)</f>
        <v>0</v>
      </c>
    </row>
    <row r="279" spans="1:21" x14ac:dyDescent="0.15">
      <c r="A279" t="str">
        <f t="shared" si="2"/>
        <v>WRF</v>
      </c>
      <c r="B279">
        <f>IF(B178=1,IF(Correlations!$E77="",ComCalc!$B$22,Correlations!$E77),0)</f>
        <v>0</v>
      </c>
      <c r="C279">
        <f>IF(C178=1,IF(Correlations!$E77="",ComCalc!$B$22,Correlations!$E77),0)</f>
        <v>0</v>
      </c>
      <c r="D279">
        <f>IF(D178=1,IF(Correlations!$E77="",ComCalc!$B$22,Correlations!$E77),0)</f>
        <v>0</v>
      </c>
      <c r="E279">
        <f>IF(E178=1,IF(Correlations!$E77="",ComCalc!$B$22,Correlations!$E77),0)</f>
        <v>0</v>
      </c>
      <c r="F279">
        <f>IF(F178=1,IF(Correlations!$E77="",ComCalc!$B$22,Correlations!$E77),0)</f>
        <v>0</v>
      </c>
      <c r="G279">
        <f>IF(G178=1,IF(Correlations!$E77="",ComCalc!$B$22,Correlations!$E77),0)</f>
        <v>0</v>
      </c>
      <c r="H279">
        <f>IF(H178=1,IF(Correlations!$E77="",ComCalc!$B$22,Correlations!$E77),0)</f>
        <v>0</v>
      </c>
      <c r="I279">
        <f>IF(I178=1,IF(Correlations!$E77="",ComCalc!$B$22,Correlations!$E77),0)</f>
        <v>0</v>
      </c>
      <c r="J279">
        <f>IF(J178=1,IF(Correlations!$E77="",ComCalc!$B$22,Correlations!$E77),0)</f>
        <v>0</v>
      </c>
      <c r="K279">
        <f>IF(K178=1,IF(Correlations!$E77="",ComCalc!$B$22,Correlations!$E77),0)</f>
        <v>0</v>
      </c>
      <c r="L279">
        <f>IF(L178=1,IF(Correlations!$E77="",ComCalc!$B$22,Correlations!$E77),0)</f>
        <v>0</v>
      </c>
      <c r="M279">
        <f>IF(M178=1,IF(Correlations!$E77="",ComCalc!$B$22,Correlations!$E77),0)</f>
        <v>0</v>
      </c>
      <c r="N279">
        <f>IF(N178=1,IF(Correlations!$E77="",ComCalc!$B$22,Correlations!$E77),0)</f>
        <v>0</v>
      </c>
      <c r="O279">
        <f>IF(O178=1,IF(Correlations!$E77="",ComCalc!$B$22,Correlations!$E77),0)</f>
        <v>0</v>
      </c>
      <c r="P279">
        <f>IF(P178=1,IF(Correlations!$E77="",ComCalc!$B$22,Correlations!$E77),0)</f>
        <v>0</v>
      </c>
      <c r="Q279">
        <f>IF(Q178=1,IF(Correlations!$E77="",ComCalc!$B$22,Correlations!$E77),0)</f>
        <v>0</v>
      </c>
      <c r="R279">
        <f>IF(R178=1,IF(Correlations!$E77="",ComCalc!$B$22,Correlations!$E77),0)</f>
        <v>0</v>
      </c>
      <c r="S279">
        <f>IF(S178=1,IF(Correlations!$E77="",ComCalc!$B$22,Correlations!$E77),0)</f>
        <v>0</v>
      </c>
      <c r="T279">
        <f>IF(T178=1,IF(Correlations!$E77="",ComCalc!$B$22,Correlations!$E77),0)</f>
        <v>0</v>
      </c>
      <c r="U279">
        <f>IF(U178=1,IF(Correlations!$E77="",ComCalc!$B$22,Correlations!$E77),0)</f>
        <v>0</v>
      </c>
    </row>
    <row r="280" spans="1:21" x14ac:dyDescent="0.15">
      <c r="A280" t="str">
        <f t="shared" si="2"/>
        <v>DF</v>
      </c>
      <c r="B280">
        <f>IF(B179=1,IF(Correlations!$E78="",ComCalc!$B$22,Correlations!$E78),0)</f>
        <v>0</v>
      </c>
      <c r="C280">
        <f>IF(C179=1,IF(Correlations!$E78="",ComCalc!$B$22,Correlations!$E78),0)</f>
        <v>0</v>
      </c>
      <c r="D280">
        <f>IF(D179=1,IF(Correlations!$E78="",ComCalc!$B$22,Correlations!$E78),0)</f>
        <v>0</v>
      </c>
      <c r="E280">
        <f>IF(E179=1,IF(Correlations!$E78="",ComCalc!$B$22,Correlations!$E78),0)</f>
        <v>0</v>
      </c>
      <c r="F280">
        <f>IF(F179=1,IF(Correlations!$E78="",ComCalc!$B$22,Correlations!$E78),0)</f>
        <v>0</v>
      </c>
      <c r="G280">
        <f>IF(G179=1,IF(Correlations!$E78="",ComCalc!$B$22,Correlations!$E78),0)</f>
        <v>0</v>
      </c>
      <c r="H280">
        <f>IF(H179=1,IF(Correlations!$E78="",ComCalc!$B$22,Correlations!$E78),0)</f>
        <v>0</v>
      </c>
      <c r="I280">
        <f>IF(I179=1,IF(Correlations!$E78="",ComCalc!$B$22,Correlations!$E78),0)</f>
        <v>0</v>
      </c>
      <c r="J280">
        <f>IF(J179=1,IF(Correlations!$E78="",ComCalc!$B$22,Correlations!$E78),0)</f>
        <v>0</v>
      </c>
      <c r="K280">
        <f>IF(K179=1,IF(Correlations!$E78="",ComCalc!$B$22,Correlations!$E78),0)</f>
        <v>0</v>
      </c>
      <c r="L280">
        <f>IF(L179=1,IF(Correlations!$E78="",ComCalc!$B$22,Correlations!$E78),0)</f>
        <v>0</v>
      </c>
      <c r="M280">
        <f>IF(M179=1,IF(Correlations!$E78="",ComCalc!$B$22,Correlations!$E78),0)</f>
        <v>0</v>
      </c>
      <c r="N280">
        <f>IF(N179=1,IF(Correlations!$E78="",ComCalc!$B$22,Correlations!$E78),0)</f>
        <v>0</v>
      </c>
      <c r="O280">
        <f>IF(O179=1,IF(Correlations!$E78="",ComCalc!$B$22,Correlations!$E78),0)</f>
        <v>0</v>
      </c>
      <c r="P280">
        <f>IF(P179=1,IF(Correlations!$E78="",ComCalc!$B$22,Correlations!$E78),0)</f>
        <v>0</v>
      </c>
      <c r="Q280">
        <f>IF(Q179=1,IF(Correlations!$E78="",ComCalc!$B$22,Correlations!$E78),0)</f>
        <v>0</v>
      </c>
      <c r="R280">
        <f>IF(R179=1,IF(Correlations!$E78="",ComCalc!$B$22,Correlations!$E78),0)</f>
        <v>0</v>
      </c>
      <c r="S280">
        <f>IF(S179=1,IF(Correlations!$E78="",ComCalc!$B$22,Correlations!$E78),0)</f>
        <v>0</v>
      </c>
      <c r="T280">
        <f>IF(T179=1,IF(Correlations!$E78="",ComCalc!$B$22,Correlations!$E78),0)</f>
        <v>0</v>
      </c>
      <c r="U280">
        <f>IF(U179=1,IF(Correlations!$E78="",ComCalc!$B$22,Correlations!$E78),0)</f>
        <v>0</v>
      </c>
    </row>
    <row r="281" spans="1:21" x14ac:dyDescent="0.15">
      <c r="A281" t="str">
        <f t="shared" si="2"/>
        <v>SRF</v>
      </c>
      <c r="B281">
        <f>IF(B180=1,IF(Correlations!$E79="",ComCalc!$B$22,Correlations!$E79),0)</f>
        <v>0</v>
      </c>
      <c r="C281">
        <f>IF(C180=1,IF(Correlations!$E79="",ComCalc!$B$22,Correlations!$E79),0)</f>
        <v>0</v>
      </c>
      <c r="D281">
        <f>IF(D180=1,IF(Correlations!$E79="",ComCalc!$B$22,Correlations!$E79),0)</f>
        <v>0</v>
      </c>
      <c r="E281">
        <f>IF(E180=1,IF(Correlations!$E79="",ComCalc!$B$22,Correlations!$E79),0)</f>
        <v>0</v>
      </c>
      <c r="F281">
        <f>IF(F180=1,IF(Correlations!$E79="",ComCalc!$B$22,Correlations!$E79),0)</f>
        <v>0</v>
      </c>
      <c r="G281">
        <f>IF(G180=1,IF(Correlations!$E79="",ComCalc!$B$22,Correlations!$E79),0)</f>
        <v>0</v>
      </c>
      <c r="H281">
        <f>IF(H180=1,IF(Correlations!$E79="",ComCalc!$B$22,Correlations!$E79),0)</f>
        <v>0</v>
      </c>
      <c r="I281">
        <f>IF(I180=1,IF(Correlations!$E79="",ComCalc!$B$22,Correlations!$E79),0)</f>
        <v>0</v>
      </c>
      <c r="J281">
        <f>IF(J180=1,IF(Correlations!$E79="",ComCalc!$B$22,Correlations!$E79),0)</f>
        <v>0</v>
      </c>
      <c r="K281">
        <f>IF(K180=1,IF(Correlations!$E79="",ComCalc!$B$22,Correlations!$E79),0)</f>
        <v>0</v>
      </c>
      <c r="L281">
        <f>IF(L180=1,IF(Correlations!$E79="",ComCalc!$B$22,Correlations!$E79),0)</f>
        <v>0</v>
      </c>
      <c r="M281">
        <f>IF(M180=1,IF(Correlations!$E79="",ComCalc!$B$22,Correlations!$E79),0)</f>
        <v>0</v>
      </c>
      <c r="N281">
        <f>IF(N180=1,IF(Correlations!$E79="",ComCalc!$B$22,Correlations!$E79),0)</f>
        <v>0</v>
      </c>
      <c r="O281">
        <f>IF(O180=1,IF(Correlations!$E79="",ComCalc!$B$22,Correlations!$E79),0)</f>
        <v>0</v>
      </c>
      <c r="P281">
        <f>IF(P180=1,IF(Correlations!$E79="",ComCalc!$B$22,Correlations!$E79),0)</f>
        <v>0</v>
      </c>
      <c r="Q281">
        <f>IF(Q180=1,IF(Correlations!$E79="",ComCalc!$B$22,Correlations!$E79),0)</f>
        <v>0</v>
      </c>
      <c r="R281">
        <f>IF(R180=1,IF(Correlations!$E79="",ComCalc!$B$22,Correlations!$E79),0)</f>
        <v>0</v>
      </c>
      <c r="S281">
        <f>IF(S180=1,IF(Correlations!$E79="",ComCalc!$B$22,Correlations!$E79),0)</f>
        <v>0</v>
      </c>
      <c r="T281">
        <f>IF(T180=1,IF(Correlations!$E79="",ComCalc!$B$22,Correlations!$E79),0)</f>
        <v>0</v>
      </c>
      <c r="U281">
        <f>IF(U180=1,IF(Correlations!$E79="",ComCalc!$B$22,Correlations!$E79),0)</f>
        <v>0</v>
      </c>
    </row>
    <row r="282" spans="1:21" x14ac:dyDescent="0.15">
      <c r="A282" t="str">
        <f t="shared" si="2"/>
        <v>RV</v>
      </c>
      <c r="B282">
        <f>IF(B181=1,IF(Correlations!$E80="",ComCalc!$B$22,Correlations!$E80),0)</f>
        <v>0</v>
      </c>
      <c r="C282">
        <f>IF(C181=1,IF(Correlations!$E80="",ComCalc!$B$22,Correlations!$E80),0)</f>
        <v>0</v>
      </c>
      <c r="D282">
        <f>IF(D181=1,IF(Correlations!$E80="",ComCalc!$B$22,Correlations!$E80),0)</f>
        <v>0</v>
      </c>
      <c r="E282">
        <f>IF(E181=1,IF(Correlations!$E80="",ComCalc!$B$22,Correlations!$E80),0)</f>
        <v>0</v>
      </c>
      <c r="F282">
        <f>IF(F181=1,IF(Correlations!$E80="",ComCalc!$B$22,Correlations!$E80),0)</f>
        <v>0</v>
      </c>
      <c r="G282">
        <f>IF(G181=1,IF(Correlations!$E80="",ComCalc!$B$22,Correlations!$E80),0)</f>
        <v>0</v>
      </c>
      <c r="H282">
        <f>IF(H181=1,IF(Correlations!$E80="",ComCalc!$B$22,Correlations!$E80),0)</f>
        <v>0</v>
      </c>
      <c r="I282">
        <f>IF(I181=1,IF(Correlations!$E80="",ComCalc!$B$22,Correlations!$E80),0)</f>
        <v>0</v>
      </c>
      <c r="J282">
        <f>IF(J181=1,IF(Correlations!$E80="",ComCalc!$B$22,Correlations!$E80),0)</f>
        <v>0</v>
      </c>
      <c r="K282">
        <f>IF(K181=1,IF(Correlations!$E80="",ComCalc!$B$22,Correlations!$E80),0)</f>
        <v>0</v>
      </c>
      <c r="L282">
        <f>IF(L181=1,IF(Correlations!$E80="",ComCalc!$B$22,Correlations!$E80),0)</f>
        <v>0</v>
      </c>
      <c r="M282">
        <f>IF(M181=1,IF(Correlations!$E80="",ComCalc!$B$22,Correlations!$E80),0)</f>
        <v>0</v>
      </c>
      <c r="N282">
        <f>IF(N181=1,IF(Correlations!$E80="",ComCalc!$B$22,Correlations!$E80),0)</f>
        <v>0</v>
      </c>
      <c r="O282">
        <f>IF(O181=1,IF(Correlations!$E80="",ComCalc!$B$22,Correlations!$E80),0)</f>
        <v>0</v>
      </c>
      <c r="P282">
        <f>IF(P181=1,IF(Correlations!$E80="",ComCalc!$B$22,Correlations!$E80),0)</f>
        <v>0</v>
      </c>
      <c r="Q282">
        <f>IF(Q181=1,IF(Correlations!$E80="",ComCalc!$B$22,Correlations!$E80),0)</f>
        <v>0</v>
      </c>
      <c r="R282">
        <f>IF(R181=1,IF(Correlations!$E80="",ComCalc!$B$22,Correlations!$E80),0)</f>
        <v>0</v>
      </c>
      <c r="S282">
        <f>IF(S181=1,IF(Correlations!$E80="",ComCalc!$B$22,Correlations!$E80),0)</f>
        <v>0</v>
      </c>
      <c r="T282">
        <f>IF(T181=1,IF(Correlations!$E80="",ComCalc!$B$22,Correlations!$E80),0)</f>
        <v>0</v>
      </c>
      <c r="U282">
        <f>IF(U181=1,IF(Correlations!$E80="",ComCalc!$B$22,Correlations!$E80),0)</f>
        <v>0</v>
      </c>
    </row>
    <row r="283" spans="1:21" x14ac:dyDescent="0.15">
      <c r="A283" t="str">
        <f t="shared" si="2"/>
        <v>MCA</v>
      </c>
      <c r="B283">
        <f>IF(B182=1,IF(Correlations!$E81="",ComCalc!$B$22,Correlations!$E81),0)</f>
        <v>0</v>
      </c>
      <c r="C283">
        <f>IF(C182=1,IF(Correlations!$E81="",ComCalc!$B$22,Correlations!$E81),0)</f>
        <v>0</v>
      </c>
      <c r="D283">
        <f>IF(D182=1,IF(Correlations!$E81="",ComCalc!$B$22,Correlations!$E81),0)</f>
        <v>0</v>
      </c>
      <c r="E283">
        <f>IF(E182=1,IF(Correlations!$E81="",ComCalc!$B$22,Correlations!$E81),0)</f>
        <v>0</v>
      </c>
      <c r="F283">
        <f>IF(F182=1,IF(Correlations!$E81="",ComCalc!$B$22,Correlations!$E81),0)</f>
        <v>0</v>
      </c>
      <c r="G283">
        <f>IF(G182=1,IF(Correlations!$E81="",ComCalc!$B$22,Correlations!$E81),0)</f>
        <v>0</v>
      </c>
      <c r="H283">
        <f>IF(H182=1,IF(Correlations!$E81="",ComCalc!$B$22,Correlations!$E81),0)</f>
        <v>0</v>
      </c>
      <c r="I283">
        <f>IF(I182=1,IF(Correlations!$E81="",ComCalc!$B$22,Correlations!$E81),0)</f>
        <v>0</v>
      </c>
      <c r="J283">
        <f>IF(J182=1,IF(Correlations!$E81="",ComCalc!$B$22,Correlations!$E81),0)</f>
        <v>0</v>
      </c>
      <c r="K283">
        <f>IF(K182=1,IF(Correlations!$E81="",ComCalc!$B$22,Correlations!$E81),0)</f>
        <v>0</v>
      </c>
      <c r="L283">
        <f>IF(L182=1,IF(Correlations!$E81="",ComCalc!$B$22,Correlations!$E81),0)</f>
        <v>0</v>
      </c>
      <c r="M283">
        <f>IF(M182=1,IF(Correlations!$E81="",ComCalc!$B$22,Correlations!$E81),0)</f>
        <v>0</v>
      </c>
      <c r="N283">
        <f>IF(N182=1,IF(Correlations!$E81="",ComCalc!$B$22,Correlations!$E81),0)</f>
        <v>0</v>
      </c>
      <c r="O283">
        <f>IF(O182=1,IF(Correlations!$E81="",ComCalc!$B$22,Correlations!$E81),0)</f>
        <v>0</v>
      </c>
      <c r="P283">
        <f>IF(P182=1,IF(Correlations!$E81="",ComCalc!$B$22,Correlations!$E81),0)</f>
        <v>0</v>
      </c>
      <c r="Q283">
        <f>IF(Q182=1,IF(Correlations!$E81="",ComCalc!$B$22,Correlations!$E81),0)</f>
        <v>0</v>
      </c>
      <c r="R283">
        <f>IF(R182=1,IF(Correlations!$E81="",ComCalc!$B$22,Correlations!$E81),0)</f>
        <v>0</v>
      </c>
      <c r="S283">
        <f>IF(S182=1,IF(Correlations!$E81="",ComCalc!$B$22,Correlations!$E81),0)</f>
        <v>0</v>
      </c>
      <c r="T283">
        <f>IF(T182=1,IF(Correlations!$E81="",ComCalc!$B$22,Correlations!$E81),0)</f>
        <v>0</v>
      </c>
      <c r="U283">
        <f>IF(U182=1,IF(Correlations!$E81="",ComCalc!$B$22,Correlations!$E81),0)</f>
        <v>0</v>
      </c>
    </row>
    <row r="284" spans="1:21" x14ac:dyDescent="0.15">
      <c r="A284" t="str">
        <f t="shared" si="2"/>
        <v>MC</v>
      </c>
      <c r="B284">
        <f>IF(B183=1,IF(Correlations!$E82="",ComCalc!$B$22,Correlations!$E82),0)</f>
        <v>0</v>
      </c>
      <c r="C284">
        <f>IF(C183=1,IF(Correlations!$E82="",ComCalc!$B$22,Correlations!$E82),0)</f>
        <v>0</v>
      </c>
      <c r="D284">
        <f>IF(D183=1,IF(Correlations!$E82="",ComCalc!$B$22,Correlations!$E82),0)</f>
        <v>0</v>
      </c>
      <c r="E284">
        <f>IF(E183=1,IF(Correlations!$E82="",ComCalc!$B$22,Correlations!$E82),0)</f>
        <v>0</v>
      </c>
      <c r="F284">
        <f>IF(F183=1,IF(Correlations!$E82="",ComCalc!$B$22,Correlations!$E82),0)</f>
        <v>0</v>
      </c>
      <c r="G284">
        <f>IF(G183=1,IF(Correlations!$E82="",ComCalc!$B$22,Correlations!$E82),0)</f>
        <v>0</v>
      </c>
      <c r="H284">
        <f>IF(H183=1,IF(Correlations!$E82="",ComCalc!$B$22,Correlations!$E82),0)</f>
        <v>0</v>
      </c>
      <c r="I284">
        <f>IF(I183=1,IF(Correlations!$E82="",ComCalc!$B$22,Correlations!$E82),0)</f>
        <v>0</v>
      </c>
      <c r="J284">
        <f>IF(J183=1,IF(Correlations!$E82="",ComCalc!$B$22,Correlations!$E82),0)</f>
        <v>0</v>
      </c>
      <c r="K284">
        <f>IF(K183=1,IF(Correlations!$E82="",ComCalc!$B$22,Correlations!$E82),0)</f>
        <v>0</v>
      </c>
      <c r="L284">
        <f>IF(L183=1,IF(Correlations!$E82="",ComCalc!$B$22,Correlations!$E82),0)</f>
        <v>0</v>
      </c>
      <c r="M284">
        <f>IF(M183=1,IF(Correlations!$E82="",ComCalc!$B$22,Correlations!$E82),0)</f>
        <v>0</v>
      </c>
      <c r="N284">
        <f>IF(N183=1,IF(Correlations!$E82="",ComCalc!$B$22,Correlations!$E82),0)</f>
        <v>0</v>
      </c>
      <c r="O284">
        <f>IF(O183=1,IF(Correlations!$E82="",ComCalc!$B$22,Correlations!$E82),0)</f>
        <v>0</v>
      </c>
      <c r="P284">
        <f>IF(P183=1,IF(Correlations!$E82="",ComCalc!$B$22,Correlations!$E82),0)</f>
        <v>0</v>
      </c>
      <c r="Q284">
        <f>IF(Q183=1,IF(Correlations!$E82="",ComCalc!$B$22,Correlations!$E82),0)</f>
        <v>0</v>
      </c>
      <c r="R284">
        <f>IF(R183=1,IF(Correlations!$E82="",ComCalc!$B$22,Correlations!$E82),0)</f>
        <v>0</v>
      </c>
      <c r="S284">
        <f>IF(S183=1,IF(Correlations!$E82="",ComCalc!$B$22,Correlations!$E82),0)</f>
        <v>0</v>
      </c>
      <c r="T284">
        <f>IF(T183=1,IF(Correlations!$E82="",ComCalc!$B$22,Correlations!$E82),0)</f>
        <v>0</v>
      </c>
      <c r="U284">
        <f>IF(U183=1,IF(Correlations!$E82="",ComCalc!$B$22,Correlations!$E82),0)</f>
        <v>0</v>
      </c>
    </row>
    <row r="285" spans="1:21" x14ac:dyDescent="0.15">
      <c r="A285" t="str">
        <f t="shared" si="2"/>
        <v>MF</v>
      </c>
      <c r="B285">
        <f>IF(B184=1,IF(Correlations!$E83="",ComCalc!$B$22,Correlations!$E83),0)</f>
        <v>0</v>
      </c>
      <c r="C285">
        <f>IF(C184=1,IF(Correlations!$E83="",ComCalc!$B$22,Correlations!$E83),0)</f>
        <v>0</v>
      </c>
      <c r="D285">
        <f>IF(D184=1,IF(Correlations!$E83="",ComCalc!$B$22,Correlations!$E83),0)</f>
        <v>0</v>
      </c>
      <c r="E285">
        <f>IF(E184=1,IF(Correlations!$E83="",ComCalc!$B$22,Correlations!$E83),0)</f>
        <v>0</v>
      </c>
      <c r="F285">
        <f>IF(F184=1,IF(Correlations!$E83="",ComCalc!$B$22,Correlations!$E83),0)</f>
        <v>0</v>
      </c>
      <c r="G285">
        <f>IF(G184=1,IF(Correlations!$E83="",ComCalc!$B$22,Correlations!$E83),0)</f>
        <v>0</v>
      </c>
      <c r="H285">
        <f>IF(H184=1,IF(Correlations!$E83="",ComCalc!$B$22,Correlations!$E83),0)</f>
        <v>0</v>
      </c>
      <c r="I285">
        <f>IF(I184=1,IF(Correlations!$E83="",ComCalc!$B$22,Correlations!$E83),0)</f>
        <v>0</v>
      </c>
      <c r="J285">
        <f>IF(J184=1,IF(Correlations!$E83="",ComCalc!$B$22,Correlations!$E83),0)</f>
        <v>0</v>
      </c>
      <c r="K285">
        <f>IF(K184=1,IF(Correlations!$E83="",ComCalc!$B$22,Correlations!$E83),0)</f>
        <v>0</v>
      </c>
      <c r="L285">
        <f>IF(L184=1,IF(Correlations!$E83="",ComCalc!$B$22,Correlations!$E83),0)</f>
        <v>0</v>
      </c>
      <c r="M285">
        <f>IF(M184=1,IF(Correlations!$E83="",ComCalc!$B$22,Correlations!$E83),0)</f>
        <v>0</v>
      </c>
      <c r="N285">
        <f>IF(N184=1,IF(Correlations!$E83="",ComCalc!$B$22,Correlations!$E83),0)</f>
        <v>0</v>
      </c>
      <c r="O285">
        <f>IF(O184=1,IF(Correlations!$E83="",ComCalc!$B$22,Correlations!$E83),0)</f>
        <v>0</v>
      </c>
      <c r="P285">
        <f>IF(P184=1,IF(Correlations!$E83="",ComCalc!$B$22,Correlations!$E83),0)</f>
        <v>0</v>
      </c>
      <c r="Q285">
        <f>IF(Q184=1,IF(Correlations!$E83="",ComCalc!$B$22,Correlations!$E83),0)</f>
        <v>0</v>
      </c>
      <c r="R285">
        <f>IF(R184=1,IF(Correlations!$E83="",ComCalc!$B$22,Correlations!$E83),0)</f>
        <v>0</v>
      </c>
      <c r="S285">
        <f>IF(S184=1,IF(Correlations!$E83="",ComCalc!$B$22,Correlations!$E83),0)</f>
        <v>0</v>
      </c>
      <c r="T285">
        <f>IF(T184=1,IF(Correlations!$E83="",ComCalc!$B$22,Correlations!$E83),0)</f>
        <v>0</v>
      </c>
      <c r="U285">
        <f>IF(U184=1,IF(Correlations!$E83="",ComCalc!$B$22,Correlations!$E83),0)</f>
        <v>0</v>
      </c>
    </row>
    <row r="286" spans="1:21" x14ac:dyDescent="0.15">
      <c r="A286" t="str">
        <f t="shared" si="2"/>
        <v>WE</v>
      </c>
      <c r="B286">
        <f>IF(B185=1,IF(Correlations!$E84="",ComCalc!$B$22,Correlations!$E84),0)</f>
        <v>0</v>
      </c>
      <c r="C286">
        <f>IF(C185=1,IF(Correlations!$E84="",ComCalc!$B$22,Correlations!$E84),0)</f>
        <v>0</v>
      </c>
      <c r="D286">
        <f>IF(D185=1,IF(Correlations!$E84="",ComCalc!$B$22,Correlations!$E84),0)</f>
        <v>0</v>
      </c>
      <c r="E286">
        <f>IF(E185=1,IF(Correlations!$E84="",ComCalc!$B$22,Correlations!$E84),0)</f>
        <v>0</v>
      </c>
      <c r="F286">
        <f>IF(F185=1,IF(Correlations!$E84="",ComCalc!$B$22,Correlations!$E84),0)</f>
        <v>0</v>
      </c>
      <c r="G286">
        <f>IF(G185=1,IF(Correlations!$E84="",ComCalc!$B$22,Correlations!$E84),0)</f>
        <v>0</v>
      </c>
      <c r="H286">
        <f>IF(H185=1,IF(Correlations!$E84="",ComCalc!$B$22,Correlations!$E84),0)</f>
        <v>0</v>
      </c>
      <c r="I286">
        <f>IF(I185=1,IF(Correlations!$E84="",ComCalc!$B$22,Correlations!$E84),0)</f>
        <v>0</v>
      </c>
      <c r="J286">
        <f>IF(J185=1,IF(Correlations!$E84="",ComCalc!$B$22,Correlations!$E84),0)</f>
        <v>0</v>
      </c>
      <c r="K286">
        <f>IF(K185=1,IF(Correlations!$E84="",ComCalc!$B$22,Correlations!$E84),0)</f>
        <v>0</v>
      </c>
      <c r="L286">
        <f>IF(L185=1,IF(Correlations!$E84="",ComCalc!$B$22,Correlations!$E84),0)</f>
        <v>0</v>
      </c>
      <c r="M286">
        <f>IF(M185=1,IF(Correlations!$E84="",ComCalc!$B$22,Correlations!$E84),0)</f>
        <v>0</v>
      </c>
      <c r="N286">
        <f>IF(N185=1,IF(Correlations!$E84="",ComCalc!$B$22,Correlations!$E84),0)</f>
        <v>0</v>
      </c>
      <c r="O286">
        <f>IF(O185=1,IF(Correlations!$E84="",ComCalc!$B$22,Correlations!$E84),0)</f>
        <v>0</v>
      </c>
      <c r="P286">
        <f>IF(P185=1,IF(Correlations!$E84="",ComCalc!$B$22,Correlations!$E84),0)</f>
        <v>0</v>
      </c>
      <c r="Q286">
        <f>IF(Q185=1,IF(Correlations!$E84="",ComCalc!$B$22,Correlations!$E84),0)</f>
        <v>0</v>
      </c>
      <c r="R286">
        <f>IF(R185=1,IF(Correlations!$E84="",ComCalc!$B$22,Correlations!$E84),0)</f>
        <v>0</v>
      </c>
      <c r="S286">
        <f>IF(S185=1,IF(Correlations!$E84="",ComCalc!$B$22,Correlations!$E84),0)</f>
        <v>0</v>
      </c>
      <c r="T286">
        <f>IF(T185=1,IF(Correlations!$E84="",ComCalc!$B$22,Correlations!$E84),0)</f>
        <v>0</v>
      </c>
      <c r="U286">
        <f>IF(U185=1,IF(Correlations!$E84="",ComCalc!$B$22,Correlations!$E84),0)</f>
        <v>0</v>
      </c>
    </row>
    <row r="287" spans="1:21" x14ac:dyDescent="0.15">
      <c r="A287" t="str">
        <f t="shared" si="2"/>
        <v>SP</v>
      </c>
      <c r="B287">
        <f>IF(B186=1,IF(Correlations!$E85="",ComCalc!$B$22,Correlations!$E85),0)</f>
        <v>0</v>
      </c>
      <c r="C287">
        <f>IF(C186=1,IF(Correlations!$E85="",ComCalc!$B$22,Correlations!$E85),0)</f>
        <v>0</v>
      </c>
      <c r="D287">
        <f>IF(D186=1,IF(Correlations!$E85="",ComCalc!$B$22,Correlations!$E85),0)</f>
        <v>0</v>
      </c>
      <c r="E287">
        <f>IF(E186=1,IF(Correlations!$E85="",ComCalc!$B$22,Correlations!$E85),0)</f>
        <v>0</v>
      </c>
      <c r="F287">
        <f>IF(F186=1,IF(Correlations!$E85="",ComCalc!$B$22,Correlations!$E85),0)</f>
        <v>0</v>
      </c>
      <c r="G287">
        <f>IF(G186=1,IF(Correlations!$E85="",ComCalc!$B$22,Correlations!$E85),0)</f>
        <v>0</v>
      </c>
      <c r="H287">
        <f>IF(H186=1,IF(Correlations!$E85="",ComCalc!$B$22,Correlations!$E85),0)</f>
        <v>0</v>
      </c>
      <c r="I287">
        <f>IF(I186=1,IF(Correlations!$E85="",ComCalc!$B$22,Correlations!$E85),0)</f>
        <v>0</v>
      </c>
      <c r="J287">
        <f>IF(J186=1,IF(Correlations!$E85="",ComCalc!$B$22,Correlations!$E85),0)</f>
        <v>0</v>
      </c>
      <c r="K287">
        <f>IF(K186=1,IF(Correlations!$E85="",ComCalc!$B$22,Correlations!$E85),0)</f>
        <v>0</v>
      </c>
      <c r="L287">
        <f>IF(L186=1,IF(Correlations!$E85="",ComCalc!$B$22,Correlations!$E85),0)</f>
        <v>0</v>
      </c>
      <c r="M287">
        <f>IF(M186=1,IF(Correlations!$E85="",ComCalc!$B$22,Correlations!$E85),0)</f>
        <v>0</v>
      </c>
      <c r="N287">
        <f>IF(N186=1,IF(Correlations!$E85="",ComCalc!$B$22,Correlations!$E85),0)</f>
        <v>0</v>
      </c>
      <c r="O287">
        <f>IF(O186=1,IF(Correlations!$E85="",ComCalc!$B$22,Correlations!$E85),0)</f>
        <v>0</v>
      </c>
      <c r="P287">
        <f>IF(P186=1,IF(Correlations!$E85="",ComCalc!$B$22,Correlations!$E85),0)</f>
        <v>0</v>
      </c>
      <c r="Q287">
        <f>IF(Q186=1,IF(Correlations!$E85="",ComCalc!$B$22,Correlations!$E85),0)</f>
        <v>0</v>
      </c>
      <c r="R287">
        <f>IF(R186=1,IF(Correlations!$E85="",ComCalc!$B$22,Correlations!$E85),0)</f>
        <v>0</v>
      </c>
      <c r="S287">
        <f>IF(S186=1,IF(Correlations!$E85="",ComCalc!$B$22,Correlations!$E85),0)</f>
        <v>0</v>
      </c>
      <c r="T287">
        <f>IF(T186=1,IF(Correlations!$E85="",ComCalc!$B$22,Correlations!$E85),0)</f>
        <v>0</v>
      </c>
      <c r="U287">
        <f>IF(U186=1,IF(Correlations!$E85="",ComCalc!$B$22,Correlations!$E85),0)</f>
        <v>0</v>
      </c>
    </row>
    <row r="288" spans="1:21" x14ac:dyDescent="0.15">
      <c r="A288" t="str">
        <f t="shared" si="2"/>
        <v>WF</v>
      </c>
      <c r="B288">
        <f>IF(B187=1,IF(Correlations!$E86="",ComCalc!$B$22,Correlations!$E86),0)</f>
        <v>0</v>
      </c>
      <c r="C288">
        <f>IF(C187=1,IF(Correlations!$E86="",ComCalc!$B$22,Correlations!$E86),0)</f>
        <v>0</v>
      </c>
      <c r="D288">
        <f>IF(D187=1,IF(Correlations!$E86="",ComCalc!$B$22,Correlations!$E86),0)</f>
        <v>0</v>
      </c>
      <c r="E288">
        <f>IF(E187=1,IF(Correlations!$E86="",ComCalc!$B$22,Correlations!$E86),0)</f>
        <v>0</v>
      </c>
      <c r="F288">
        <f>IF(F187=1,IF(Correlations!$E86="",ComCalc!$B$22,Correlations!$E86),0)</f>
        <v>0</v>
      </c>
      <c r="G288">
        <f>IF(G187=1,IF(Correlations!$E86="",ComCalc!$B$22,Correlations!$E86),0)</f>
        <v>0</v>
      </c>
      <c r="H288">
        <f>IF(H187=1,IF(Correlations!$E86="",ComCalc!$B$22,Correlations!$E86),0)</f>
        <v>0</v>
      </c>
      <c r="I288">
        <f>IF(I187=1,IF(Correlations!$E86="",ComCalc!$B$22,Correlations!$E86),0)</f>
        <v>0</v>
      </c>
      <c r="J288">
        <f>IF(J187=1,IF(Correlations!$E86="",ComCalc!$B$22,Correlations!$E86),0)</f>
        <v>0</v>
      </c>
      <c r="K288">
        <f>IF(K187=1,IF(Correlations!$E86="",ComCalc!$B$22,Correlations!$E86),0)</f>
        <v>0</v>
      </c>
      <c r="L288">
        <f>IF(L187=1,IF(Correlations!$E86="",ComCalc!$B$22,Correlations!$E86),0)</f>
        <v>0</v>
      </c>
      <c r="M288">
        <f>IF(M187=1,IF(Correlations!$E86="",ComCalc!$B$22,Correlations!$E86),0)</f>
        <v>0</v>
      </c>
      <c r="N288">
        <f>IF(N187=1,IF(Correlations!$E86="",ComCalc!$B$22,Correlations!$E86),0)</f>
        <v>0</v>
      </c>
      <c r="O288">
        <f>IF(O187=1,IF(Correlations!$E86="",ComCalc!$B$22,Correlations!$E86),0)</f>
        <v>0</v>
      </c>
      <c r="P288">
        <f>IF(P187=1,IF(Correlations!$E86="",ComCalc!$B$22,Correlations!$E86),0)</f>
        <v>0</v>
      </c>
      <c r="Q288">
        <f>IF(Q187=1,IF(Correlations!$E86="",ComCalc!$B$22,Correlations!$E86),0)</f>
        <v>0</v>
      </c>
      <c r="R288">
        <f>IF(R187=1,IF(Correlations!$E86="",ComCalc!$B$22,Correlations!$E86),0)</f>
        <v>0</v>
      </c>
      <c r="S288">
        <f>IF(S187=1,IF(Correlations!$E86="",ComCalc!$B$22,Correlations!$E86),0)</f>
        <v>0</v>
      </c>
      <c r="T288">
        <f>IF(T187=1,IF(Correlations!$E86="",ComCalc!$B$22,Correlations!$E86),0)</f>
        <v>0</v>
      </c>
      <c r="U288">
        <f>IF(U187=1,IF(Correlations!$E86="",ComCalc!$B$22,Correlations!$E86),0)</f>
        <v>0</v>
      </c>
    </row>
    <row r="289" spans="1:21" x14ac:dyDescent="0.15">
      <c r="A289" t="str">
        <f t="shared" si="2"/>
        <v>LC</v>
      </c>
      <c r="B289">
        <f>IF(B188=1,IF(Correlations!$E87="",ComCalc!$B$22,Correlations!$E87),0)</f>
        <v>0</v>
      </c>
      <c r="C289">
        <f>IF(C188=1,IF(Correlations!$E87="",ComCalc!$B$22,Correlations!$E87),0)</f>
        <v>0</v>
      </c>
      <c r="D289">
        <f>IF(D188=1,IF(Correlations!$E87="",ComCalc!$B$22,Correlations!$E87),0)</f>
        <v>0</v>
      </c>
      <c r="E289">
        <f>IF(E188=1,IF(Correlations!$E87="",ComCalc!$B$22,Correlations!$E87),0)</f>
        <v>0</v>
      </c>
      <c r="F289">
        <f>IF(F188=1,IF(Correlations!$E87="",ComCalc!$B$22,Correlations!$E87),0)</f>
        <v>0</v>
      </c>
      <c r="G289">
        <f>IF(G188=1,IF(Correlations!$E87="",ComCalc!$B$22,Correlations!$E87),0)</f>
        <v>0</v>
      </c>
      <c r="H289">
        <f>IF(H188=1,IF(Correlations!$E87="",ComCalc!$B$22,Correlations!$E87),0)</f>
        <v>0</v>
      </c>
      <c r="I289">
        <f>IF(I188=1,IF(Correlations!$E87="",ComCalc!$B$22,Correlations!$E87),0)</f>
        <v>0</v>
      </c>
      <c r="J289">
        <f>IF(J188=1,IF(Correlations!$E87="",ComCalc!$B$22,Correlations!$E87),0)</f>
        <v>0</v>
      </c>
      <c r="K289">
        <f>IF(K188=1,IF(Correlations!$E87="",ComCalc!$B$22,Correlations!$E87),0)</f>
        <v>0</v>
      </c>
      <c r="L289">
        <f>IF(L188=1,IF(Correlations!$E87="",ComCalc!$B$22,Correlations!$E87),0)</f>
        <v>0</v>
      </c>
      <c r="M289">
        <f>IF(M188=1,IF(Correlations!$E87="",ComCalc!$B$22,Correlations!$E87),0)</f>
        <v>0</v>
      </c>
      <c r="N289">
        <f>IF(N188=1,IF(Correlations!$E87="",ComCalc!$B$22,Correlations!$E87),0)</f>
        <v>0</v>
      </c>
      <c r="O289">
        <f>IF(O188=1,IF(Correlations!$E87="",ComCalc!$B$22,Correlations!$E87),0)</f>
        <v>0</v>
      </c>
      <c r="P289">
        <f>IF(P188=1,IF(Correlations!$E87="",ComCalc!$B$22,Correlations!$E87),0)</f>
        <v>0</v>
      </c>
      <c r="Q289">
        <f>IF(Q188=1,IF(Correlations!$E87="",ComCalc!$B$22,Correlations!$E87),0)</f>
        <v>0</v>
      </c>
      <c r="R289">
        <f>IF(R188=1,IF(Correlations!$E87="",ComCalc!$B$22,Correlations!$E87),0)</f>
        <v>0</v>
      </c>
      <c r="S289">
        <f>IF(S188=1,IF(Correlations!$E87="",ComCalc!$B$22,Correlations!$E87),0)</f>
        <v>0</v>
      </c>
      <c r="T289">
        <f>IF(T188=1,IF(Correlations!$E87="",ComCalc!$B$22,Correlations!$E87),0)</f>
        <v>0</v>
      </c>
      <c r="U289">
        <f>IF(U188=1,IF(Correlations!$E87="",ComCalc!$B$22,Correlations!$E87),0)</f>
        <v>0</v>
      </c>
    </row>
    <row r="290" spans="1:21" x14ac:dyDescent="0.15">
      <c r="A290" t="str">
        <f t="shared" si="2"/>
        <v>OE</v>
      </c>
      <c r="B290">
        <f>IF(B189=1,IF(Correlations!$E88="",ComCalc!$B$22,Correlations!$E88),0)</f>
        <v>0</v>
      </c>
      <c r="C290">
        <f>IF(C189=1,IF(Correlations!$E88="",ComCalc!$B$22,Correlations!$E88),0)</f>
        <v>0</v>
      </c>
      <c r="D290">
        <f>IF(D189=1,IF(Correlations!$E88="",ComCalc!$B$22,Correlations!$E88),0)</f>
        <v>0</v>
      </c>
      <c r="E290">
        <f>IF(E189=1,IF(Correlations!$E88="",ComCalc!$B$22,Correlations!$E88),0)</f>
        <v>0</v>
      </c>
      <c r="F290">
        <f>IF(F189=1,IF(Correlations!$E88="",ComCalc!$B$22,Correlations!$E88),0)</f>
        <v>0</v>
      </c>
      <c r="G290">
        <f>IF(G189=1,IF(Correlations!$E88="",ComCalc!$B$22,Correlations!$E88),0)</f>
        <v>0</v>
      </c>
      <c r="H290">
        <f>IF(H189=1,IF(Correlations!$E88="",ComCalc!$B$22,Correlations!$E88),0)</f>
        <v>0</v>
      </c>
      <c r="I290">
        <f>IF(I189=1,IF(Correlations!$E88="",ComCalc!$B$22,Correlations!$E88),0)</f>
        <v>0</v>
      </c>
      <c r="J290">
        <f>IF(J189=1,IF(Correlations!$E88="",ComCalc!$B$22,Correlations!$E88),0)</f>
        <v>0</v>
      </c>
      <c r="K290">
        <f>IF(K189=1,IF(Correlations!$E88="",ComCalc!$B$22,Correlations!$E88),0)</f>
        <v>0</v>
      </c>
      <c r="L290">
        <f>IF(L189=1,IF(Correlations!$E88="",ComCalc!$B$22,Correlations!$E88),0)</f>
        <v>0</v>
      </c>
      <c r="M290">
        <f>IF(M189=1,IF(Correlations!$E88="",ComCalc!$B$22,Correlations!$E88),0)</f>
        <v>0</v>
      </c>
      <c r="N290">
        <f>IF(N189=1,IF(Correlations!$E88="",ComCalc!$B$22,Correlations!$E88),0)</f>
        <v>0</v>
      </c>
      <c r="O290">
        <f>IF(O189=1,IF(Correlations!$E88="",ComCalc!$B$22,Correlations!$E88),0)</f>
        <v>0</v>
      </c>
      <c r="P290">
        <f>IF(P189=1,IF(Correlations!$E88="",ComCalc!$B$22,Correlations!$E88),0)</f>
        <v>0</v>
      </c>
      <c r="Q290">
        <f>IF(Q189=1,IF(Correlations!$E88="",ComCalc!$B$22,Correlations!$E88),0)</f>
        <v>0</v>
      </c>
      <c r="R290">
        <f>IF(R189=1,IF(Correlations!$E88="",ComCalc!$B$22,Correlations!$E88),0)</f>
        <v>0</v>
      </c>
      <c r="S290">
        <f>IF(S189=1,IF(Correlations!$E88="",ComCalc!$B$22,Correlations!$E88),0)</f>
        <v>0</v>
      </c>
      <c r="T290">
        <f>IF(T189=1,IF(Correlations!$E88="",ComCalc!$B$22,Correlations!$E88),0)</f>
        <v>0</v>
      </c>
      <c r="U290">
        <f>IF(U189=1,IF(Correlations!$E88="",ComCalc!$B$22,Correlations!$E88),0)</f>
        <v>0</v>
      </c>
    </row>
    <row r="291" spans="1:21" x14ac:dyDescent="0.15">
      <c r="A291" t="str">
        <f t="shared" si="2"/>
        <v>AF</v>
      </c>
      <c r="B291">
        <f>IF(B190=1,IF(Correlations!$E89="",ComCalc!$B$22,Correlations!$E89),0)</f>
        <v>0</v>
      </c>
      <c r="C291">
        <f>IF(C190=1,IF(Correlations!$E89="",ComCalc!$B$22,Correlations!$E89),0)</f>
        <v>0</v>
      </c>
      <c r="D291">
        <f>IF(D190=1,IF(Correlations!$E89="",ComCalc!$B$22,Correlations!$E89),0)</f>
        <v>0</v>
      </c>
      <c r="E291">
        <f>IF(E190=1,IF(Correlations!$E89="",ComCalc!$B$22,Correlations!$E89),0)</f>
        <v>0</v>
      </c>
      <c r="F291">
        <f>IF(F190=1,IF(Correlations!$E89="",ComCalc!$B$22,Correlations!$E89),0)</f>
        <v>0</v>
      </c>
      <c r="G291">
        <f>IF(G190=1,IF(Correlations!$E89="",ComCalc!$B$22,Correlations!$E89),0)</f>
        <v>0</v>
      </c>
      <c r="H291">
        <f>IF(H190=1,IF(Correlations!$E89="",ComCalc!$B$22,Correlations!$E89),0)</f>
        <v>0</v>
      </c>
      <c r="I291">
        <f>IF(I190=1,IF(Correlations!$E89="",ComCalc!$B$22,Correlations!$E89),0)</f>
        <v>0</v>
      </c>
      <c r="J291">
        <f>IF(J190=1,IF(Correlations!$E89="",ComCalc!$B$22,Correlations!$E89),0)</f>
        <v>0</v>
      </c>
      <c r="K291">
        <f>IF(K190=1,IF(Correlations!$E89="",ComCalc!$B$22,Correlations!$E89),0)</f>
        <v>0</v>
      </c>
      <c r="L291">
        <f>IF(L190=1,IF(Correlations!$E89="",ComCalc!$B$22,Correlations!$E89),0)</f>
        <v>0</v>
      </c>
      <c r="M291">
        <f>IF(M190=1,IF(Correlations!$E89="",ComCalc!$B$22,Correlations!$E89),0)</f>
        <v>0</v>
      </c>
      <c r="N291">
        <f>IF(N190=1,IF(Correlations!$E89="",ComCalc!$B$22,Correlations!$E89),0)</f>
        <v>0</v>
      </c>
      <c r="O291">
        <f>IF(O190=1,IF(Correlations!$E89="",ComCalc!$B$22,Correlations!$E89),0)</f>
        <v>0</v>
      </c>
      <c r="P291">
        <f>IF(P190=1,IF(Correlations!$E89="",ComCalc!$B$22,Correlations!$E89),0)</f>
        <v>0</v>
      </c>
      <c r="Q291">
        <f>IF(Q190=1,IF(Correlations!$E89="",ComCalc!$B$22,Correlations!$E89),0)</f>
        <v>0</v>
      </c>
      <c r="R291">
        <f>IF(R190=1,IF(Correlations!$E89="",ComCalc!$B$22,Correlations!$E89),0)</f>
        <v>0</v>
      </c>
      <c r="S291">
        <f>IF(S190=1,IF(Correlations!$E89="",ComCalc!$B$22,Correlations!$E89),0)</f>
        <v>0</v>
      </c>
      <c r="T291">
        <f>IF(T190=1,IF(Correlations!$E89="",ComCalc!$B$22,Correlations!$E89),0)</f>
        <v>0</v>
      </c>
      <c r="U291">
        <f>IF(U190=1,IF(Correlations!$E89="",ComCalc!$B$22,Correlations!$E89),0)</f>
        <v>0</v>
      </c>
    </row>
    <row r="292" spans="1:21" x14ac:dyDescent="0.15">
      <c r="A292" t="str">
        <f t="shared" si="2"/>
        <v>ONF</v>
      </c>
      <c r="B292">
        <f>IF(B191=1,IF(Correlations!$E90="",ComCalc!$B$22,Correlations!$E90),0)</f>
        <v>0</v>
      </c>
      <c r="C292">
        <f>IF(C191=1,IF(Correlations!$E90="",ComCalc!$B$22,Correlations!$E90),0)</f>
        <v>0</v>
      </c>
      <c r="D292">
        <f>IF(D191=1,IF(Correlations!$E90="",ComCalc!$B$22,Correlations!$E90),0)</f>
        <v>0</v>
      </c>
      <c r="E292">
        <f>IF(E191=1,IF(Correlations!$E90="",ComCalc!$B$22,Correlations!$E90),0)</f>
        <v>0</v>
      </c>
      <c r="F292">
        <f>IF(F191=1,IF(Correlations!$E90="",ComCalc!$B$22,Correlations!$E90),0)</f>
        <v>0</v>
      </c>
      <c r="G292">
        <f>IF(G191=1,IF(Correlations!$E90="",ComCalc!$B$22,Correlations!$E90),0)</f>
        <v>0</v>
      </c>
      <c r="H292">
        <f>IF(H191=1,IF(Correlations!$E90="",ComCalc!$B$22,Correlations!$E90),0)</f>
        <v>0</v>
      </c>
      <c r="I292">
        <f>IF(I191=1,IF(Correlations!$E90="",ComCalc!$B$22,Correlations!$E90),0)</f>
        <v>0</v>
      </c>
      <c r="J292">
        <f>IF(J191=1,IF(Correlations!$E90="",ComCalc!$B$22,Correlations!$E90),0)</f>
        <v>0</v>
      </c>
      <c r="K292">
        <f>IF(K191=1,IF(Correlations!$E90="",ComCalc!$B$22,Correlations!$E90),0)</f>
        <v>0</v>
      </c>
      <c r="L292">
        <f>IF(L191=1,IF(Correlations!$E90="",ComCalc!$B$22,Correlations!$E90),0)</f>
        <v>0</v>
      </c>
      <c r="M292">
        <f>IF(M191=1,IF(Correlations!$E90="",ComCalc!$B$22,Correlations!$E90),0)</f>
        <v>0</v>
      </c>
      <c r="N292">
        <f>IF(N191=1,IF(Correlations!$E90="",ComCalc!$B$22,Correlations!$E90),0)</f>
        <v>0</v>
      </c>
      <c r="O292">
        <f>IF(O191=1,IF(Correlations!$E90="",ComCalc!$B$22,Correlations!$E90),0)</f>
        <v>0</v>
      </c>
      <c r="P292">
        <f>IF(P191=1,IF(Correlations!$E90="",ComCalc!$B$22,Correlations!$E90),0)</f>
        <v>0</v>
      </c>
      <c r="Q292">
        <f>IF(Q191=1,IF(Correlations!$E90="",ComCalc!$B$22,Correlations!$E90),0)</f>
        <v>0</v>
      </c>
      <c r="R292">
        <f>IF(R191=1,IF(Correlations!$E90="",ComCalc!$B$22,Correlations!$E90),0)</f>
        <v>0</v>
      </c>
      <c r="S292">
        <f>IF(S191=1,IF(Correlations!$E90="",ComCalc!$B$22,Correlations!$E90),0)</f>
        <v>0</v>
      </c>
      <c r="T292">
        <f>IF(T191=1,IF(Correlations!$E90="",ComCalc!$B$22,Correlations!$E90),0)</f>
        <v>0</v>
      </c>
      <c r="U292">
        <f>IF(U191=1,IF(Correlations!$E90="",ComCalc!$B$22,Correlations!$E90),0)</f>
        <v>0</v>
      </c>
    </row>
    <row r="293" spans="1:21" x14ac:dyDescent="0.15">
      <c r="A293" t="str">
        <f t="shared" si="2"/>
        <v>LNF</v>
      </c>
      <c r="B293">
        <f>IF(B192=1,IF(Correlations!$E91="",ComCalc!$B$22,Correlations!$E91),0)</f>
        <v>0</v>
      </c>
      <c r="C293">
        <f>IF(C192=1,IF(Correlations!$E91="",ComCalc!$B$22,Correlations!$E91),0)</f>
        <v>0</v>
      </c>
      <c r="D293">
        <f>IF(D192=1,IF(Correlations!$E91="",ComCalc!$B$22,Correlations!$E91),0)</f>
        <v>0</v>
      </c>
      <c r="E293">
        <f>IF(E192=1,IF(Correlations!$E91="",ComCalc!$B$22,Correlations!$E91),0)</f>
        <v>0</v>
      </c>
      <c r="F293">
        <f>IF(F192=1,IF(Correlations!$E91="",ComCalc!$B$22,Correlations!$E91),0)</f>
        <v>0</v>
      </c>
      <c r="G293">
        <f>IF(G192=1,IF(Correlations!$E91="",ComCalc!$B$22,Correlations!$E91),0)</f>
        <v>0</v>
      </c>
      <c r="H293">
        <f>IF(H192=1,IF(Correlations!$E91="",ComCalc!$B$22,Correlations!$E91),0)</f>
        <v>0</v>
      </c>
      <c r="I293">
        <f>IF(I192=1,IF(Correlations!$E91="",ComCalc!$B$22,Correlations!$E91),0)</f>
        <v>0</v>
      </c>
      <c r="J293">
        <f>IF(J192=1,IF(Correlations!$E91="",ComCalc!$B$22,Correlations!$E91),0)</f>
        <v>0</v>
      </c>
      <c r="K293">
        <f>IF(K192=1,IF(Correlations!$E91="",ComCalc!$B$22,Correlations!$E91),0)</f>
        <v>0</v>
      </c>
      <c r="L293">
        <f>IF(L192=1,IF(Correlations!$E91="",ComCalc!$B$22,Correlations!$E91),0)</f>
        <v>0</v>
      </c>
      <c r="M293">
        <f>IF(M192=1,IF(Correlations!$E91="",ComCalc!$B$22,Correlations!$E91),0)</f>
        <v>0</v>
      </c>
      <c r="N293">
        <f>IF(N192=1,IF(Correlations!$E91="",ComCalc!$B$22,Correlations!$E91),0)</f>
        <v>0</v>
      </c>
      <c r="O293">
        <f>IF(O192=1,IF(Correlations!$E91="",ComCalc!$B$22,Correlations!$E91),0)</f>
        <v>0</v>
      </c>
      <c r="P293">
        <f>IF(P192=1,IF(Correlations!$E91="",ComCalc!$B$22,Correlations!$E91),0)</f>
        <v>0</v>
      </c>
      <c r="Q293">
        <f>IF(Q192=1,IF(Correlations!$E91="",ComCalc!$B$22,Correlations!$E91),0)</f>
        <v>0</v>
      </c>
      <c r="R293">
        <f>IF(R192=1,IF(Correlations!$E91="",ComCalc!$B$22,Correlations!$E91),0)</f>
        <v>0</v>
      </c>
      <c r="S293">
        <f>IF(S192=1,IF(Correlations!$E91="",ComCalc!$B$22,Correlations!$E91),0)</f>
        <v>0</v>
      </c>
      <c r="T293">
        <f>IF(T192=1,IF(Correlations!$E91="",ComCalc!$B$22,Correlations!$E91),0)</f>
        <v>0</v>
      </c>
      <c r="U293">
        <f>IF(U192=1,IF(Correlations!$E91="",ComCalc!$B$22,Correlations!$E91),0)</f>
        <v>0</v>
      </c>
    </row>
    <row r="294" spans="1:21" x14ac:dyDescent="0.15">
      <c r="A294" t="str">
        <f t="shared" si="2"/>
        <v>RD</v>
      </c>
      <c r="B294">
        <f>IF(B193=1,IF(Correlations!$E92="",ComCalc!$B$22,Correlations!$E92),0)</f>
        <v>0</v>
      </c>
      <c r="C294">
        <f>IF(C193=1,IF(Correlations!$E92="",ComCalc!$B$22,Correlations!$E92),0)</f>
        <v>0</v>
      </c>
      <c r="D294">
        <f>IF(D193=1,IF(Correlations!$E92="",ComCalc!$B$22,Correlations!$E92),0)</f>
        <v>0</v>
      </c>
      <c r="E294">
        <f>IF(E193=1,IF(Correlations!$E92="",ComCalc!$B$22,Correlations!$E92),0)</f>
        <v>0</v>
      </c>
      <c r="F294">
        <f>IF(F193=1,IF(Correlations!$E92="",ComCalc!$B$22,Correlations!$E92),0)</f>
        <v>0</v>
      </c>
      <c r="G294">
        <f>IF(G193=1,IF(Correlations!$E92="",ComCalc!$B$22,Correlations!$E92),0)</f>
        <v>0</v>
      </c>
      <c r="H294">
        <f>IF(H193=1,IF(Correlations!$E92="",ComCalc!$B$22,Correlations!$E92),0)</f>
        <v>0</v>
      </c>
      <c r="I294">
        <f>IF(I193=1,IF(Correlations!$E92="",ComCalc!$B$22,Correlations!$E92),0)</f>
        <v>0</v>
      </c>
      <c r="J294">
        <f>IF(J193=1,IF(Correlations!$E92="",ComCalc!$B$22,Correlations!$E92),0)</f>
        <v>0</v>
      </c>
      <c r="K294">
        <f>IF(K193=1,IF(Correlations!$E92="",ComCalc!$B$22,Correlations!$E92),0)</f>
        <v>0</v>
      </c>
      <c r="L294">
        <f>IF(L193=1,IF(Correlations!$E92="",ComCalc!$B$22,Correlations!$E92),0)</f>
        <v>0</v>
      </c>
      <c r="M294">
        <f>IF(M193=1,IF(Correlations!$E92="",ComCalc!$B$22,Correlations!$E92),0)</f>
        <v>0</v>
      </c>
      <c r="N294">
        <f>IF(N193=1,IF(Correlations!$E92="",ComCalc!$B$22,Correlations!$E92),0)</f>
        <v>0</v>
      </c>
      <c r="O294">
        <f>IF(O193=1,IF(Correlations!$E92="",ComCalc!$B$22,Correlations!$E92),0)</f>
        <v>0</v>
      </c>
      <c r="P294">
        <f>IF(P193=1,IF(Correlations!$E92="",ComCalc!$B$22,Correlations!$E92),0)</f>
        <v>0</v>
      </c>
      <c r="Q294">
        <f>IF(Q193=1,IF(Correlations!$E92="",ComCalc!$B$22,Correlations!$E92),0)</f>
        <v>0</v>
      </c>
      <c r="R294">
        <f>IF(R193=1,IF(Correlations!$E92="",ComCalc!$B$22,Correlations!$E92),0)</f>
        <v>0</v>
      </c>
      <c r="S294">
        <f>IF(S193=1,IF(Correlations!$E92="",ComCalc!$B$22,Correlations!$E92),0)</f>
        <v>0</v>
      </c>
      <c r="T294">
        <f>IF(T193=1,IF(Correlations!$E92="",ComCalc!$B$22,Correlations!$E92),0)</f>
        <v>0</v>
      </c>
      <c r="U294">
        <f>IF(U193=1,IF(Correlations!$E92="",ComCalc!$B$22,Correlations!$E92),0)</f>
        <v>0</v>
      </c>
    </row>
    <row r="295" spans="1:21" x14ac:dyDescent="0.15">
      <c r="A295" t="str">
        <f t="shared" si="2"/>
        <v>MA</v>
      </c>
      <c r="B295">
        <f>IF(B194=1,IF(Correlations!$E93="",ComCalc!$B$22,Correlations!$E93),0)</f>
        <v>0</v>
      </c>
      <c r="C295">
        <f>IF(C194=1,IF(Correlations!$E93="",ComCalc!$B$22,Correlations!$E93),0)</f>
        <v>0</v>
      </c>
      <c r="D295">
        <f>IF(D194=1,IF(Correlations!$E93="",ComCalc!$B$22,Correlations!$E93),0)</f>
        <v>0</v>
      </c>
      <c r="E295">
        <f>IF(E194=1,IF(Correlations!$E93="",ComCalc!$B$22,Correlations!$E93),0)</f>
        <v>0</v>
      </c>
      <c r="F295">
        <f>IF(F194=1,IF(Correlations!$E93="",ComCalc!$B$22,Correlations!$E93),0)</f>
        <v>0</v>
      </c>
      <c r="G295">
        <f>IF(G194=1,IF(Correlations!$E93="",ComCalc!$B$22,Correlations!$E93),0)</f>
        <v>0</v>
      </c>
      <c r="H295">
        <f>IF(H194=1,IF(Correlations!$E93="",ComCalc!$B$22,Correlations!$E93),0)</f>
        <v>0</v>
      </c>
      <c r="I295">
        <f>IF(I194=1,IF(Correlations!$E93="",ComCalc!$B$22,Correlations!$E93),0)</f>
        <v>0</v>
      </c>
      <c r="J295">
        <f>IF(J194=1,IF(Correlations!$E93="",ComCalc!$B$22,Correlations!$E93),0)</f>
        <v>0</v>
      </c>
      <c r="K295">
        <f>IF(K194=1,IF(Correlations!$E93="",ComCalc!$B$22,Correlations!$E93),0)</f>
        <v>0</v>
      </c>
      <c r="L295">
        <f>IF(L194=1,IF(Correlations!$E93="",ComCalc!$B$22,Correlations!$E93),0)</f>
        <v>0</v>
      </c>
      <c r="M295">
        <f>IF(M194=1,IF(Correlations!$E93="",ComCalc!$B$22,Correlations!$E93),0)</f>
        <v>0</v>
      </c>
      <c r="N295">
        <f>IF(N194=1,IF(Correlations!$E93="",ComCalc!$B$22,Correlations!$E93),0)</f>
        <v>0</v>
      </c>
      <c r="O295">
        <f>IF(O194=1,IF(Correlations!$E93="",ComCalc!$B$22,Correlations!$E93),0)</f>
        <v>0</v>
      </c>
      <c r="P295">
        <f>IF(P194=1,IF(Correlations!$E93="",ComCalc!$B$22,Correlations!$E93),0)</f>
        <v>0</v>
      </c>
      <c r="Q295">
        <f>IF(Q194=1,IF(Correlations!$E93="",ComCalc!$B$22,Correlations!$E93),0)</f>
        <v>0</v>
      </c>
      <c r="R295">
        <f>IF(R194=1,IF(Correlations!$E93="",ComCalc!$B$22,Correlations!$E93),0)</f>
        <v>0</v>
      </c>
      <c r="S295">
        <f>IF(S194=1,IF(Correlations!$E93="",ComCalc!$B$22,Correlations!$E93),0)</f>
        <v>0</v>
      </c>
      <c r="T295">
        <f>IF(T194=1,IF(Correlations!$E93="",ComCalc!$B$22,Correlations!$E93),0)</f>
        <v>0</v>
      </c>
      <c r="U295">
        <f>IF(U194=1,IF(Correlations!$E93="",ComCalc!$B$22,Correlations!$E93),0)</f>
        <v>0</v>
      </c>
    </row>
    <row r="296" spans="1:21" x14ac:dyDescent="0.15">
      <c r="A296" t="str">
        <f t="shared" si="2"/>
        <v>WL</v>
      </c>
      <c r="B296">
        <f>IF(B195=1,IF(Correlations!$E94="",ComCalc!$B$22,Correlations!$E94),0)</f>
        <v>0</v>
      </c>
      <c r="C296">
        <f>IF(C195=1,IF(Correlations!$E94="",ComCalc!$B$22,Correlations!$E94),0)</f>
        <v>0</v>
      </c>
      <c r="D296">
        <f>IF(D195=1,IF(Correlations!$E94="",ComCalc!$B$22,Correlations!$E94),0)</f>
        <v>0</v>
      </c>
      <c r="E296">
        <f>IF(E195=1,IF(Correlations!$E94="",ComCalc!$B$22,Correlations!$E94),0)</f>
        <v>0</v>
      </c>
      <c r="F296">
        <f>IF(F195=1,IF(Correlations!$E94="",ComCalc!$B$22,Correlations!$E94),0)</f>
        <v>0</v>
      </c>
      <c r="G296">
        <f>IF(G195=1,IF(Correlations!$E94="",ComCalc!$B$22,Correlations!$E94),0)</f>
        <v>0</v>
      </c>
      <c r="H296">
        <f>IF(H195=1,IF(Correlations!$E94="",ComCalc!$B$22,Correlations!$E94),0)</f>
        <v>0</v>
      </c>
      <c r="I296">
        <f>IF(I195=1,IF(Correlations!$E94="",ComCalc!$B$22,Correlations!$E94),0)</f>
        <v>0</v>
      </c>
      <c r="J296">
        <f>IF(J195=1,IF(Correlations!$E94="",ComCalc!$B$22,Correlations!$E94),0)</f>
        <v>0</v>
      </c>
      <c r="K296">
        <f>IF(K195=1,IF(Correlations!$E94="",ComCalc!$B$22,Correlations!$E94),0)</f>
        <v>0</v>
      </c>
      <c r="L296">
        <f>IF(L195=1,IF(Correlations!$E94="",ComCalc!$B$22,Correlations!$E94),0)</f>
        <v>0</v>
      </c>
      <c r="M296">
        <f>IF(M195=1,IF(Correlations!$E94="",ComCalc!$B$22,Correlations!$E94),0)</f>
        <v>0</v>
      </c>
      <c r="N296">
        <f>IF(N195=1,IF(Correlations!$E94="",ComCalc!$B$22,Correlations!$E94),0)</f>
        <v>0</v>
      </c>
      <c r="O296">
        <f>IF(O195=1,IF(Correlations!$E94="",ComCalc!$B$22,Correlations!$E94),0)</f>
        <v>0</v>
      </c>
      <c r="P296">
        <f>IF(P195=1,IF(Correlations!$E94="",ComCalc!$B$22,Correlations!$E94),0)</f>
        <v>0</v>
      </c>
      <c r="Q296">
        <f>IF(Q195=1,IF(Correlations!$E94="",ComCalc!$B$22,Correlations!$E94),0)</f>
        <v>0</v>
      </c>
      <c r="R296">
        <f>IF(R195=1,IF(Correlations!$E94="",ComCalc!$B$22,Correlations!$E94),0)</f>
        <v>0</v>
      </c>
      <c r="S296">
        <f>IF(S195=1,IF(Correlations!$E94="",ComCalc!$B$22,Correlations!$E94),0)</f>
        <v>0</v>
      </c>
      <c r="T296">
        <f>IF(T195=1,IF(Correlations!$E94="",ComCalc!$B$22,Correlations!$E94),0)</f>
        <v>0</v>
      </c>
      <c r="U296">
        <f>IF(U195=1,IF(Correlations!$E94="",ComCalc!$B$22,Correlations!$E94),0)</f>
        <v>0</v>
      </c>
    </row>
    <row r="297" spans="1:21" x14ac:dyDescent="0.15">
      <c r="A297" t="str">
        <f t="shared" ref="A297:A360" si="3">A196</f>
        <v>ASB</v>
      </c>
      <c r="B297">
        <f>IF(B196=1,IF(Correlations!$E95="",ComCalc!$B$22,Correlations!$E95),0)</f>
        <v>0</v>
      </c>
      <c r="C297">
        <f>IF(C196=1,IF(Correlations!$E95="",ComCalc!$B$22,Correlations!$E95),0)</f>
        <v>0</v>
      </c>
      <c r="D297">
        <f>IF(D196=1,IF(Correlations!$E95="",ComCalc!$B$22,Correlations!$E95),0)</f>
        <v>0</v>
      </c>
      <c r="E297">
        <f>IF(E196=1,IF(Correlations!$E95="",ComCalc!$B$22,Correlations!$E95),0)</f>
        <v>0</v>
      </c>
      <c r="F297">
        <f>IF(F196=1,IF(Correlations!$E95="",ComCalc!$B$22,Correlations!$E95),0)</f>
        <v>0</v>
      </c>
      <c r="G297">
        <f>IF(G196=1,IF(Correlations!$E95="",ComCalc!$B$22,Correlations!$E95),0)</f>
        <v>0</v>
      </c>
      <c r="H297">
        <f>IF(H196=1,IF(Correlations!$E95="",ComCalc!$B$22,Correlations!$E95),0)</f>
        <v>0</v>
      </c>
      <c r="I297">
        <f>IF(I196=1,IF(Correlations!$E95="",ComCalc!$B$22,Correlations!$E95),0)</f>
        <v>0</v>
      </c>
      <c r="J297">
        <f>IF(J196=1,IF(Correlations!$E95="",ComCalc!$B$22,Correlations!$E95),0)</f>
        <v>0</v>
      </c>
      <c r="K297">
        <f>IF(K196=1,IF(Correlations!$E95="",ComCalc!$B$22,Correlations!$E95),0)</f>
        <v>0</v>
      </c>
      <c r="L297">
        <f>IF(L196=1,IF(Correlations!$E95="",ComCalc!$B$22,Correlations!$E95),0)</f>
        <v>0</v>
      </c>
      <c r="M297">
        <f>IF(M196=1,IF(Correlations!$E95="",ComCalc!$B$22,Correlations!$E95),0)</f>
        <v>0</v>
      </c>
      <c r="N297">
        <f>IF(N196=1,IF(Correlations!$E95="",ComCalc!$B$22,Correlations!$E95),0)</f>
        <v>0</v>
      </c>
      <c r="O297">
        <f>IF(O196=1,IF(Correlations!$E95="",ComCalc!$B$22,Correlations!$E95),0)</f>
        <v>0</v>
      </c>
      <c r="P297">
        <f>IF(P196=1,IF(Correlations!$E95="",ComCalc!$B$22,Correlations!$E95),0)</f>
        <v>0</v>
      </c>
      <c r="Q297">
        <f>IF(Q196=1,IF(Correlations!$E95="",ComCalc!$B$22,Correlations!$E95),0)</f>
        <v>0</v>
      </c>
      <c r="R297">
        <f>IF(R196=1,IF(Correlations!$E95="",ComCalc!$B$22,Correlations!$E95),0)</f>
        <v>0</v>
      </c>
      <c r="S297">
        <f>IF(S196=1,IF(Correlations!$E95="",ComCalc!$B$22,Correlations!$E95),0)</f>
        <v>0</v>
      </c>
      <c r="T297">
        <f>IF(T196=1,IF(Correlations!$E95="",ComCalc!$B$22,Correlations!$E95),0)</f>
        <v>0</v>
      </c>
      <c r="U297">
        <f>IF(U196=1,IF(Correlations!$E95="",ComCalc!$B$22,Correlations!$E95),0)</f>
        <v>0</v>
      </c>
    </row>
    <row r="298" spans="1:21" x14ac:dyDescent="0.15">
      <c r="A298" t="str">
        <f t="shared" si="3"/>
        <v>SY</v>
      </c>
      <c r="B298">
        <f>IF(B197=1,IF(Correlations!$E96="",ComCalc!$B$22,Correlations!$E96),0)</f>
        <v>0</v>
      </c>
      <c r="C298">
        <f>IF(C197=1,IF(Correlations!$E96="",ComCalc!$B$22,Correlations!$E96),0)</f>
        <v>0</v>
      </c>
      <c r="D298">
        <f>IF(D197=1,IF(Correlations!$E96="",ComCalc!$B$22,Correlations!$E96),0)</f>
        <v>0</v>
      </c>
      <c r="E298">
        <f>IF(E197=1,IF(Correlations!$E96="",ComCalc!$B$22,Correlations!$E96),0)</f>
        <v>0</v>
      </c>
      <c r="F298">
        <f>IF(F197=1,IF(Correlations!$E96="",ComCalc!$B$22,Correlations!$E96),0)</f>
        <v>0</v>
      </c>
      <c r="G298">
        <f>IF(G197=1,IF(Correlations!$E96="",ComCalc!$B$22,Correlations!$E96),0)</f>
        <v>0</v>
      </c>
      <c r="H298">
        <f>IF(H197=1,IF(Correlations!$E96="",ComCalc!$B$22,Correlations!$E96),0)</f>
        <v>0</v>
      </c>
      <c r="I298">
        <f>IF(I197=1,IF(Correlations!$E96="",ComCalc!$B$22,Correlations!$E96),0)</f>
        <v>0</v>
      </c>
      <c r="J298">
        <f>IF(J197=1,IF(Correlations!$E96="",ComCalc!$B$22,Correlations!$E96),0)</f>
        <v>0</v>
      </c>
      <c r="K298">
        <f>IF(K197=1,IF(Correlations!$E96="",ComCalc!$B$22,Correlations!$E96),0)</f>
        <v>0</v>
      </c>
      <c r="L298">
        <f>IF(L197=1,IF(Correlations!$E96="",ComCalc!$B$22,Correlations!$E96),0)</f>
        <v>0</v>
      </c>
      <c r="M298">
        <f>IF(M197=1,IF(Correlations!$E96="",ComCalc!$B$22,Correlations!$E96),0)</f>
        <v>0</v>
      </c>
      <c r="N298">
        <f>IF(N197=1,IF(Correlations!$E96="",ComCalc!$B$22,Correlations!$E96),0)</f>
        <v>0</v>
      </c>
      <c r="O298">
        <f>IF(O197=1,IF(Correlations!$E96="",ComCalc!$B$22,Correlations!$E96),0)</f>
        <v>0</v>
      </c>
      <c r="P298">
        <f>IF(P197=1,IF(Correlations!$E96="",ComCalc!$B$22,Correlations!$E96),0)</f>
        <v>0</v>
      </c>
      <c r="Q298">
        <f>IF(Q197=1,IF(Correlations!$E96="",ComCalc!$B$22,Correlations!$E96),0)</f>
        <v>0</v>
      </c>
      <c r="R298">
        <f>IF(R197=1,IF(Correlations!$E96="",ComCalc!$B$22,Correlations!$E96),0)</f>
        <v>0</v>
      </c>
      <c r="S298">
        <f>IF(S197=1,IF(Correlations!$E96="",ComCalc!$B$22,Correlations!$E96),0)</f>
        <v>0</v>
      </c>
      <c r="T298">
        <f>IF(T197=1,IF(Correlations!$E96="",ComCalc!$B$22,Correlations!$E96),0)</f>
        <v>0</v>
      </c>
      <c r="U298">
        <f>IF(U197=1,IF(Correlations!$E96="",ComCalc!$B$22,Correlations!$E96),0)</f>
        <v>0</v>
      </c>
    </row>
    <row r="299" spans="1:21" x14ac:dyDescent="0.15">
      <c r="A299" t="str">
        <f t="shared" si="3"/>
        <v>DC</v>
      </c>
      <c r="B299">
        <f>IF(B198=1,IF(Correlations!$E97="",ComCalc!$B$22,Correlations!$E97),0)</f>
        <v>0</v>
      </c>
      <c r="C299">
        <f>IF(C198=1,IF(Correlations!$E97="",ComCalc!$B$22,Correlations!$E97),0)</f>
        <v>0</v>
      </c>
      <c r="D299">
        <f>IF(D198=1,IF(Correlations!$E97="",ComCalc!$B$22,Correlations!$E97),0)</f>
        <v>0</v>
      </c>
      <c r="E299">
        <f>IF(E198=1,IF(Correlations!$E97="",ComCalc!$B$22,Correlations!$E97),0)</f>
        <v>0</v>
      </c>
      <c r="F299">
        <f>IF(F198=1,IF(Correlations!$E97="",ComCalc!$B$22,Correlations!$E97),0)</f>
        <v>0</v>
      </c>
      <c r="G299">
        <f>IF(G198=1,IF(Correlations!$E97="",ComCalc!$B$22,Correlations!$E97),0)</f>
        <v>0</v>
      </c>
      <c r="H299">
        <f>IF(H198=1,IF(Correlations!$E97="",ComCalc!$B$22,Correlations!$E97),0)</f>
        <v>0</v>
      </c>
      <c r="I299">
        <f>IF(I198=1,IF(Correlations!$E97="",ComCalc!$B$22,Correlations!$E97),0)</f>
        <v>0</v>
      </c>
      <c r="J299">
        <f>IF(J198=1,IF(Correlations!$E97="",ComCalc!$B$22,Correlations!$E97),0)</f>
        <v>0</v>
      </c>
      <c r="K299">
        <f>IF(K198=1,IF(Correlations!$E97="",ComCalc!$B$22,Correlations!$E97),0)</f>
        <v>0</v>
      </c>
      <c r="L299">
        <f>IF(L198=1,IF(Correlations!$E97="",ComCalc!$B$22,Correlations!$E97),0)</f>
        <v>0</v>
      </c>
      <c r="M299">
        <f>IF(M198=1,IF(Correlations!$E97="",ComCalc!$B$22,Correlations!$E97),0)</f>
        <v>0</v>
      </c>
      <c r="N299">
        <f>IF(N198=1,IF(Correlations!$E97="",ComCalc!$B$22,Correlations!$E97),0)</f>
        <v>0</v>
      </c>
      <c r="O299">
        <f>IF(O198=1,IF(Correlations!$E97="",ComCalc!$B$22,Correlations!$E97),0)</f>
        <v>0</v>
      </c>
      <c r="P299">
        <f>IF(P198=1,IF(Correlations!$E97="",ComCalc!$B$22,Correlations!$E97),0)</f>
        <v>0</v>
      </c>
      <c r="Q299">
        <f>IF(Q198=1,IF(Correlations!$E97="",ComCalc!$B$22,Correlations!$E97),0)</f>
        <v>0</v>
      </c>
      <c r="R299">
        <f>IF(R198=1,IF(Correlations!$E97="",ComCalc!$B$22,Correlations!$E97),0)</f>
        <v>0</v>
      </c>
      <c r="S299">
        <f>IF(S198=1,IF(Correlations!$E97="",ComCalc!$B$22,Correlations!$E97),0)</f>
        <v>0</v>
      </c>
      <c r="T299">
        <f>IF(T198=1,IF(Correlations!$E97="",ComCalc!$B$22,Correlations!$E97),0)</f>
        <v>0</v>
      </c>
      <c r="U299">
        <f>IF(U198=1,IF(Correlations!$E97="",ComCalc!$B$22,Correlations!$E97),0)</f>
        <v>0</v>
      </c>
    </row>
    <row r="300" spans="1:21" x14ac:dyDescent="0.15">
      <c r="A300" t="str">
        <f t="shared" si="3"/>
        <v>RF</v>
      </c>
      <c r="B300">
        <f>IF(B199=1,IF(Correlations!$E98="",ComCalc!$B$22,Correlations!$E98),0)</f>
        <v>0</v>
      </c>
      <c r="C300">
        <f>IF(C199=1,IF(Correlations!$E98="",ComCalc!$B$22,Correlations!$E98),0)</f>
        <v>0</v>
      </c>
      <c r="D300">
        <f>IF(D199=1,IF(Correlations!$E98="",ComCalc!$B$22,Correlations!$E98),0)</f>
        <v>0</v>
      </c>
      <c r="E300">
        <f>IF(E199=1,IF(Correlations!$E98="",ComCalc!$B$22,Correlations!$E98),0)</f>
        <v>0</v>
      </c>
      <c r="F300">
        <f>IF(F199=1,IF(Correlations!$E98="",ComCalc!$B$22,Correlations!$E98),0)</f>
        <v>0</v>
      </c>
      <c r="G300">
        <f>IF(G199=1,IF(Correlations!$E98="",ComCalc!$B$22,Correlations!$E98),0)</f>
        <v>0</v>
      </c>
      <c r="H300">
        <f>IF(H199=1,IF(Correlations!$E98="",ComCalc!$B$22,Correlations!$E98),0)</f>
        <v>0</v>
      </c>
      <c r="I300">
        <f>IF(I199=1,IF(Correlations!$E98="",ComCalc!$B$22,Correlations!$E98),0)</f>
        <v>0</v>
      </c>
      <c r="J300">
        <f>IF(J199=1,IF(Correlations!$E98="",ComCalc!$B$22,Correlations!$E98),0)</f>
        <v>0</v>
      </c>
      <c r="K300">
        <f>IF(K199=1,IF(Correlations!$E98="",ComCalc!$B$22,Correlations!$E98),0)</f>
        <v>0</v>
      </c>
      <c r="L300">
        <f>IF(L199=1,IF(Correlations!$E98="",ComCalc!$B$22,Correlations!$E98),0)</f>
        <v>0</v>
      </c>
      <c r="M300">
        <f>IF(M199=1,IF(Correlations!$E98="",ComCalc!$B$22,Correlations!$E98),0)</f>
        <v>0</v>
      </c>
      <c r="N300">
        <f>IF(N199=1,IF(Correlations!$E98="",ComCalc!$B$22,Correlations!$E98),0)</f>
        <v>0</v>
      </c>
      <c r="O300">
        <f>IF(O199=1,IF(Correlations!$E98="",ComCalc!$B$22,Correlations!$E98),0)</f>
        <v>0</v>
      </c>
      <c r="P300">
        <f>IF(P199=1,IF(Correlations!$E98="",ComCalc!$B$22,Correlations!$E98),0)</f>
        <v>0</v>
      </c>
      <c r="Q300">
        <f>IF(Q199=1,IF(Correlations!$E98="",ComCalc!$B$22,Correlations!$E98),0)</f>
        <v>0</v>
      </c>
      <c r="R300">
        <f>IF(R199=1,IF(Correlations!$E98="",ComCalc!$B$22,Correlations!$E98),0)</f>
        <v>0</v>
      </c>
      <c r="S300">
        <f>IF(S199=1,IF(Correlations!$E98="",ComCalc!$B$22,Correlations!$E98),0)</f>
        <v>0</v>
      </c>
      <c r="T300">
        <f>IF(T199=1,IF(Correlations!$E98="",ComCalc!$B$22,Correlations!$E98),0)</f>
        <v>0</v>
      </c>
      <c r="U300">
        <f>IF(U199=1,IF(Correlations!$E98="",ComCalc!$B$22,Correlations!$E98),0)</f>
        <v>0</v>
      </c>
    </row>
    <row r="301" spans="1:21" x14ac:dyDescent="0.15">
      <c r="A301" t="str">
        <f t="shared" si="3"/>
        <v>RU</v>
      </c>
      <c r="B301">
        <f>IF(B200=1,IF(Correlations!$E99="",ComCalc!$B$22,Correlations!$E99),0)</f>
        <v>0</v>
      </c>
      <c r="C301">
        <f>IF(C200=1,IF(Correlations!$E99="",ComCalc!$B$22,Correlations!$E99),0)</f>
        <v>0</v>
      </c>
      <c r="D301">
        <f>IF(D200=1,IF(Correlations!$E99="",ComCalc!$B$22,Correlations!$E99),0)</f>
        <v>0</v>
      </c>
      <c r="E301">
        <f>IF(E200=1,IF(Correlations!$E99="",ComCalc!$B$22,Correlations!$E99),0)</f>
        <v>0</v>
      </c>
      <c r="F301">
        <f>IF(F200=1,IF(Correlations!$E99="",ComCalc!$B$22,Correlations!$E99),0)</f>
        <v>0</v>
      </c>
      <c r="G301">
        <f>IF(G200=1,IF(Correlations!$E99="",ComCalc!$B$22,Correlations!$E99),0)</f>
        <v>0</v>
      </c>
      <c r="H301">
        <f>IF(H200=1,IF(Correlations!$E99="",ComCalc!$B$22,Correlations!$E99),0)</f>
        <v>0</v>
      </c>
      <c r="I301">
        <f>IF(I200=1,IF(Correlations!$E99="",ComCalc!$B$22,Correlations!$E99),0)</f>
        <v>0</v>
      </c>
      <c r="J301">
        <f>IF(J200=1,IF(Correlations!$E99="",ComCalc!$B$22,Correlations!$E99),0)</f>
        <v>0</v>
      </c>
      <c r="K301">
        <f>IF(K200=1,IF(Correlations!$E99="",ComCalc!$B$22,Correlations!$E99),0)</f>
        <v>0</v>
      </c>
      <c r="L301">
        <f>IF(L200=1,IF(Correlations!$E99="",ComCalc!$B$22,Correlations!$E99),0)</f>
        <v>0</v>
      </c>
      <c r="M301">
        <f>IF(M200=1,IF(Correlations!$E99="",ComCalc!$B$22,Correlations!$E99),0)</f>
        <v>0</v>
      </c>
      <c r="N301">
        <f>IF(N200=1,IF(Correlations!$E99="",ComCalc!$B$22,Correlations!$E99),0)</f>
        <v>0</v>
      </c>
      <c r="O301">
        <f>IF(O200=1,IF(Correlations!$E99="",ComCalc!$B$22,Correlations!$E99),0)</f>
        <v>0</v>
      </c>
      <c r="P301">
        <f>IF(P200=1,IF(Correlations!$E99="",ComCalc!$B$22,Correlations!$E99),0)</f>
        <v>0</v>
      </c>
      <c r="Q301">
        <f>IF(Q200=1,IF(Correlations!$E99="",ComCalc!$B$22,Correlations!$E99),0)</f>
        <v>0</v>
      </c>
      <c r="R301">
        <f>IF(R200=1,IF(Correlations!$E99="",ComCalc!$B$22,Correlations!$E99),0)</f>
        <v>0</v>
      </c>
      <c r="S301">
        <f>IF(S200=1,IF(Correlations!$E99="",ComCalc!$B$22,Correlations!$E99),0)</f>
        <v>0</v>
      </c>
      <c r="T301">
        <f>IF(T200=1,IF(Correlations!$E99="",ComCalc!$B$22,Correlations!$E99),0)</f>
        <v>0</v>
      </c>
      <c r="U301">
        <f>IF(U200=1,IF(Correlations!$E99="",ComCalc!$B$22,Correlations!$E99),0)</f>
        <v>0</v>
      </c>
    </row>
    <row r="302" spans="1:21" x14ac:dyDescent="0.15">
      <c r="A302" t="str">
        <f t="shared" si="3"/>
        <v>OL</v>
      </c>
      <c r="B302">
        <f>IF(B201=1,IF(Correlations!$E100="",ComCalc!$B$22,Correlations!$E100),0)</f>
        <v>0</v>
      </c>
      <c r="C302">
        <f>IF(C201=1,IF(Correlations!$E100="",ComCalc!$B$22,Correlations!$E100),0)</f>
        <v>0</v>
      </c>
      <c r="D302">
        <f>IF(D201=1,IF(Correlations!$E100="",ComCalc!$B$22,Correlations!$E100),0)</f>
        <v>0</v>
      </c>
      <c r="E302">
        <f>IF(E201=1,IF(Correlations!$E100="",ComCalc!$B$22,Correlations!$E100),0)</f>
        <v>0</v>
      </c>
      <c r="F302">
        <f>IF(F201=1,IF(Correlations!$E100="",ComCalc!$B$22,Correlations!$E100),0)</f>
        <v>0</v>
      </c>
      <c r="G302">
        <f>IF(G201=1,IF(Correlations!$E100="",ComCalc!$B$22,Correlations!$E100),0)</f>
        <v>0</v>
      </c>
      <c r="H302">
        <f>IF(H201=1,IF(Correlations!$E100="",ComCalc!$B$22,Correlations!$E100),0)</f>
        <v>0</v>
      </c>
      <c r="I302">
        <f>IF(I201=1,IF(Correlations!$E100="",ComCalc!$B$22,Correlations!$E100),0)</f>
        <v>0</v>
      </c>
      <c r="J302">
        <f>IF(J201=1,IF(Correlations!$E100="",ComCalc!$B$22,Correlations!$E100),0)</f>
        <v>0</v>
      </c>
      <c r="K302">
        <f>IF(K201=1,IF(Correlations!$E100="",ComCalc!$B$22,Correlations!$E100),0)</f>
        <v>0</v>
      </c>
      <c r="L302">
        <f>IF(L201=1,IF(Correlations!$E100="",ComCalc!$B$22,Correlations!$E100),0)</f>
        <v>0</v>
      </c>
      <c r="M302">
        <f>IF(M201=1,IF(Correlations!$E100="",ComCalc!$B$22,Correlations!$E100),0)</f>
        <v>0</v>
      </c>
      <c r="N302">
        <f>IF(N201=1,IF(Correlations!$E100="",ComCalc!$B$22,Correlations!$E100),0)</f>
        <v>0</v>
      </c>
      <c r="O302">
        <f>IF(O201=1,IF(Correlations!$E100="",ComCalc!$B$22,Correlations!$E100),0)</f>
        <v>0</v>
      </c>
      <c r="P302">
        <f>IF(P201=1,IF(Correlations!$E100="",ComCalc!$B$22,Correlations!$E100),0)</f>
        <v>0</v>
      </c>
      <c r="Q302">
        <f>IF(Q201=1,IF(Correlations!$E100="",ComCalc!$B$22,Correlations!$E100),0)</f>
        <v>0</v>
      </c>
      <c r="R302">
        <f>IF(R201=1,IF(Correlations!$E100="",ComCalc!$B$22,Correlations!$E100),0)</f>
        <v>0</v>
      </c>
      <c r="S302">
        <f>IF(S201=1,IF(Correlations!$E100="",ComCalc!$B$22,Correlations!$E100),0)</f>
        <v>0</v>
      </c>
      <c r="T302">
        <f>IF(T201=1,IF(Correlations!$E100="",ComCalc!$B$22,Correlations!$E100),0)</f>
        <v>0</v>
      </c>
      <c r="U302">
        <f>IF(U201=1,IF(Correlations!$E100="",ComCalc!$B$22,Correlations!$E100),0)</f>
        <v>0</v>
      </c>
    </row>
    <row r="303" spans="1:21" x14ac:dyDescent="0.15">
      <c r="A303" t="str">
        <f t="shared" si="3"/>
        <v>OF</v>
      </c>
      <c r="B303">
        <f>IF(B202=1,IF(Correlations!$E101="",ComCalc!$B$22,Correlations!$E101),0)</f>
        <v>0</v>
      </c>
      <c r="C303">
        <f>IF(C202=1,IF(Correlations!$E101="",ComCalc!$B$22,Correlations!$E101),0)</f>
        <v>0</v>
      </c>
      <c r="D303">
        <f>IF(D202=1,IF(Correlations!$E101="",ComCalc!$B$22,Correlations!$E101),0)</f>
        <v>0</v>
      </c>
      <c r="E303">
        <f>IF(E202=1,IF(Correlations!$E101="",ComCalc!$B$22,Correlations!$E101),0)</f>
        <v>0</v>
      </c>
      <c r="F303">
        <f>IF(F202=1,IF(Correlations!$E101="",ComCalc!$B$22,Correlations!$E101),0)</f>
        <v>0</v>
      </c>
      <c r="G303">
        <f>IF(G202=1,IF(Correlations!$E101="",ComCalc!$B$22,Correlations!$E101),0)</f>
        <v>0</v>
      </c>
      <c r="H303">
        <f>IF(H202=1,IF(Correlations!$E101="",ComCalc!$B$22,Correlations!$E101),0)</f>
        <v>0</v>
      </c>
      <c r="I303">
        <f>IF(I202=1,IF(Correlations!$E101="",ComCalc!$B$22,Correlations!$E101),0)</f>
        <v>0</v>
      </c>
      <c r="J303">
        <f>IF(J202=1,IF(Correlations!$E101="",ComCalc!$B$22,Correlations!$E101),0)</f>
        <v>0</v>
      </c>
      <c r="K303">
        <f>IF(K202=1,IF(Correlations!$E101="",ComCalc!$B$22,Correlations!$E101),0)</f>
        <v>0</v>
      </c>
      <c r="L303">
        <f>IF(L202=1,IF(Correlations!$E101="",ComCalc!$B$22,Correlations!$E101),0)</f>
        <v>0</v>
      </c>
      <c r="M303">
        <f>IF(M202=1,IF(Correlations!$E101="",ComCalc!$B$22,Correlations!$E101),0)</f>
        <v>0</v>
      </c>
      <c r="N303">
        <f>IF(N202=1,IF(Correlations!$E101="",ComCalc!$B$22,Correlations!$E101),0)</f>
        <v>0</v>
      </c>
      <c r="O303">
        <f>IF(O202=1,IF(Correlations!$E101="",ComCalc!$B$22,Correlations!$E101),0)</f>
        <v>0</v>
      </c>
      <c r="P303">
        <f>IF(P202=1,IF(Correlations!$E101="",ComCalc!$B$22,Correlations!$E101),0)</f>
        <v>0</v>
      </c>
      <c r="Q303">
        <f>IF(Q202=1,IF(Correlations!$E101="",ComCalc!$B$22,Correlations!$E101),0)</f>
        <v>0</v>
      </c>
      <c r="R303">
        <f>IF(R202=1,IF(Correlations!$E101="",ComCalc!$B$22,Correlations!$E101),0)</f>
        <v>0</v>
      </c>
      <c r="S303">
        <f>IF(S202=1,IF(Correlations!$E101="",ComCalc!$B$22,Correlations!$E101),0)</f>
        <v>0</v>
      </c>
      <c r="T303">
        <f>IF(T202=1,IF(Correlations!$E101="",ComCalc!$B$22,Correlations!$E101),0)</f>
        <v>0</v>
      </c>
      <c r="U303">
        <f>IF(U202=1,IF(Correlations!$E101="",ComCalc!$B$22,Correlations!$E101),0)</f>
        <v>0</v>
      </c>
    </row>
    <row r="304" spans="1:21" x14ac:dyDescent="0.15">
      <c r="A304" t="str">
        <f t="shared" si="3"/>
        <v>CM</v>
      </c>
      <c r="B304">
        <f>IF(B203=1,IF(Correlations!$E102="",ComCalc!$B$22,Correlations!$E102),0)</f>
        <v>0</v>
      </c>
      <c r="C304">
        <f>IF(C203=1,IF(Correlations!$E102="",ComCalc!$B$22,Correlations!$E102),0)</f>
        <v>0</v>
      </c>
      <c r="D304">
        <f>IF(D203=1,IF(Correlations!$E102="",ComCalc!$B$22,Correlations!$E102),0)</f>
        <v>0</v>
      </c>
      <c r="E304">
        <f>IF(E203=1,IF(Correlations!$E102="",ComCalc!$B$22,Correlations!$E102),0)</f>
        <v>0</v>
      </c>
      <c r="F304">
        <f>IF(F203=1,IF(Correlations!$E102="",ComCalc!$B$22,Correlations!$E102),0)</f>
        <v>0</v>
      </c>
      <c r="G304">
        <f>IF(G203=1,IF(Correlations!$E102="",ComCalc!$B$22,Correlations!$E102),0)</f>
        <v>0</v>
      </c>
      <c r="H304">
        <f>IF(H203=1,IF(Correlations!$E102="",ComCalc!$B$22,Correlations!$E102),0)</f>
        <v>0</v>
      </c>
      <c r="I304">
        <f>IF(I203=1,IF(Correlations!$E102="",ComCalc!$B$22,Correlations!$E102),0)</f>
        <v>0</v>
      </c>
      <c r="J304">
        <f>IF(J203=1,IF(Correlations!$E102="",ComCalc!$B$22,Correlations!$E102),0)</f>
        <v>0</v>
      </c>
      <c r="K304">
        <f>IF(K203=1,IF(Correlations!$E102="",ComCalc!$B$22,Correlations!$E102),0)</f>
        <v>0</v>
      </c>
      <c r="L304">
        <f>IF(L203=1,IF(Correlations!$E102="",ComCalc!$B$22,Correlations!$E102),0)</f>
        <v>0</v>
      </c>
      <c r="M304">
        <f>IF(M203=1,IF(Correlations!$E102="",ComCalc!$B$22,Correlations!$E102),0)</f>
        <v>0</v>
      </c>
      <c r="N304">
        <f>IF(N203=1,IF(Correlations!$E102="",ComCalc!$B$22,Correlations!$E102),0)</f>
        <v>0</v>
      </c>
      <c r="O304">
        <f>IF(O203=1,IF(Correlations!$E102="",ComCalc!$B$22,Correlations!$E102),0)</f>
        <v>0</v>
      </c>
      <c r="P304">
        <f>IF(P203=1,IF(Correlations!$E102="",ComCalc!$B$22,Correlations!$E102),0)</f>
        <v>0</v>
      </c>
      <c r="Q304">
        <f>IF(Q203=1,IF(Correlations!$E102="",ComCalc!$B$22,Correlations!$E102),0)</f>
        <v>0</v>
      </c>
      <c r="R304">
        <f>IF(R203=1,IF(Correlations!$E102="",ComCalc!$B$22,Correlations!$E102),0)</f>
        <v>0</v>
      </c>
      <c r="S304">
        <f>IF(S203=1,IF(Correlations!$E102="",ComCalc!$B$22,Correlations!$E102),0)</f>
        <v>0</v>
      </c>
      <c r="T304">
        <f>IF(T203=1,IF(Correlations!$E102="",ComCalc!$B$22,Correlations!$E102),0)</f>
        <v>0</v>
      </c>
      <c r="U304">
        <f>IF(U203=1,IF(Correlations!$E102="",ComCalc!$B$22,Correlations!$E102),0)</f>
        <v>0</v>
      </c>
    </row>
    <row r="305" spans="1:44" x14ac:dyDescent="0.15">
      <c r="A305" s="20" t="s">
        <v>155</v>
      </c>
      <c r="AI305" s="24"/>
      <c r="AJ305" s="24"/>
      <c r="AK305" s="24"/>
      <c r="AL305" s="24"/>
      <c r="AM305" s="24"/>
      <c r="AN305" s="24"/>
      <c r="AO305" s="24"/>
      <c r="AP305" s="24"/>
      <c r="AQ305" s="24"/>
      <c r="AR305" s="24"/>
    </row>
    <row r="306" spans="1:44" x14ac:dyDescent="0.15">
      <c r="A306" t="str">
        <f t="shared" si="3"/>
        <v>Similarities</v>
      </c>
      <c r="B306">
        <f t="shared" ref="B306:K306" si="4">IF(B104,$V3,"")</f>
        <v>1</v>
      </c>
      <c r="C306">
        <f t="shared" si="4"/>
        <v>1</v>
      </c>
      <c r="D306" t="str">
        <f t="shared" si="4"/>
        <v/>
      </c>
      <c r="E306">
        <f t="shared" si="4"/>
        <v>1</v>
      </c>
      <c r="F306" t="str">
        <f t="shared" si="4"/>
        <v/>
      </c>
      <c r="G306" t="str">
        <f t="shared" si="4"/>
        <v/>
      </c>
      <c r="H306" t="str">
        <f t="shared" si="4"/>
        <v/>
      </c>
      <c r="I306" t="str">
        <f t="shared" si="4"/>
        <v/>
      </c>
      <c r="J306" t="str">
        <f t="shared" si="4"/>
        <v/>
      </c>
      <c r="K306" t="str">
        <f t="shared" si="4"/>
        <v/>
      </c>
      <c r="L306" t="str">
        <f t="shared" ref="L306:U306" si="5">IF(L104,$V3,"")</f>
        <v/>
      </c>
      <c r="M306" t="str">
        <f t="shared" si="5"/>
        <v/>
      </c>
      <c r="N306" t="str">
        <f t="shared" si="5"/>
        <v/>
      </c>
      <c r="O306" t="str">
        <f t="shared" si="5"/>
        <v/>
      </c>
      <c r="P306" t="str">
        <f t="shared" si="5"/>
        <v/>
      </c>
      <c r="Q306" t="str">
        <f t="shared" si="5"/>
        <v/>
      </c>
      <c r="R306">
        <f t="shared" si="5"/>
        <v>1</v>
      </c>
      <c r="S306" t="str">
        <f t="shared" si="5"/>
        <v/>
      </c>
      <c r="T306" t="str">
        <f t="shared" si="5"/>
        <v/>
      </c>
      <c r="U306" t="str">
        <f t="shared" si="5"/>
        <v/>
      </c>
      <c r="AI306" s="24"/>
      <c r="AJ306" s="24"/>
      <c r="AK306" s="24"/>
      <c r="AL306" s="24"/>
      <c r="AM306" s="24"/>
      <c r="AN306" s="24"/>
      <c r="AO306" s="24"/>
      <c r="AP306" s="24"/>
      <c r="AQ306" s="24"/>
      <c r="AR306" s="24"/>
    </row>
    <row r="307" spans="1:44" x14ac:dyDescent="0.15">
      <c r="A307" t="str">
        <f t="shared" si="3"/>
        <v>Vocabulary</v>
      </c>
      <c r="B307">
        <f t="shared" ref="B307:K307" si="6">IF(B105,$V4,"")</f>
        <v>2</v>
      </c>
      <c r="C307">
        <f t="shared" si="6"/>
        <v>2</v>
      </c>
      <c r="D307" t="str">
        <f t="shared" si="6"/>
        <v/>
      </c>
      <c r="E307">
        <f t="shared" si="6"/>
        <v>2</v>
      </c>
      <c r="F307" t="str">
        <f t="shared" si="6"/>
        <v/>
      </c>
      <c r="G307" t="str">
        <f t="shared" si="6"/>
        <v/>
      </c>
      <c r="H307" t="str">
        <f t="shared" si="6"/>
        <v/>
      </c>
      <c r="I307" t="str">
        <f t="shared" si="6"/>
        <v/>
      </c>
      <c r="J307" t="str">
        <f t="shared" si="6"/>
        <v/>
      </c>
      <c r="K307" t="str">
        <f t="shared" si="6"/>
        <v/>
      </c>
      <c r="L307" t="str">
        <f t="shared" ref="L307:U307" si="7">IF(L105,$V4,"")</f>
        <v/>
      </c>
      <c r="M307" t="str">
        <f t="shared" si="7"/>
        <v/>
      </c>
      <c r="N307" t="str">
        <f t="shared" si="7"/>
        <v/>
      </c>
      <c r="O307" t="str">
        <f t="shared" si="7"/>
        <v/>
      </c>
      <c r="P307" t="str">
        <f t="shared" si="7"/>
        <v/>
      </c>
      <c r="Q307" t="str">
        <f t="shared" si="7"/>
        <v/>
      </c>
      <c r="R307">
        <f t="shared" si="7"/>
        <v>2</v>
      </c>
      <c r="S307" t="str">
        <f t="shared" si="7"/>
        <v/>
      </c>
      <c r="T307" t="str">
        <f t="shared" si="7"/>
        <v/>
      </c>
      <c r="U307" t="str">
        <f t="shared" si="7"/>
        <v/>
      </c>
      <c r="AI307" s="24"/>
      <c r="AJ307" s="24"/>
      <c r="AK307" s="24"/>
      <c r="AL307" s="24"/>
      <c r="AM307" s="24"/>
      <c r="AN307" s="24"/>
      <c r="AO307" s="24"/>
      <c r="AP307" s="24"/>
      <c r="AQ307" s="24"/>
      <c r="AR307" s="24"/>
    </row>
    <row r="308" spans="1:44" x14ac:dyDescent="0.15">
      <c r="A308" t="str">
        <f t="shared" si="3"/>
        <v>Information</v>
      </c>
      <c r="B308" t="str">
        <f t="shared" ref="B308:K308" si="8">IF(B106,$V5,"")</f>
        <v/>
      </c>
      <c r="C308" t="str">
        <f t="shared" si="8"/>
        <v/>
      </c>
      <c r="D308" t="str">
        <f t="shared" si="8"/>
        <v/>
      </c>
      <c r="E308" t="str">
        <f t="shared" si="8"/>
        <v/>
      </c>
      <c r="F308" t="str">
        <f t="shared" si="8"/>
        <v/>
      </c>
      <c r="G308" t="str">
        <f t="shared" si="8"/>
        <v/>
      </c>
      <c r="H308" t="str">
        <f t="shared" si="8"/>
        <v/>
      </c>
      <c r="I308" t="str">
        <f t="shared" si="8"/>
        <v/>
      </c>
      <c r="J308" t="str">
        <f t="shared" si="8"/>
        <v/>
      </c>
      <c r="K308" t="str">
        <f t="shared" si="8"/>
        <v/>
      </c>
      <c r="L308" t="str">
        <f t="shared" ref="L308:U308" si="9">IF(L106,$V5,"")</f>
        <v/>
      </c>
      <c r="M308" t="str">
        <f t="shared" si="9"/>
        <v/>
      </c>
      <c r="N308" t="str">
        <f t="shared" si="9"/>
        <v/>
      </c>
      <c r="O308" t="str">
        <f t="shared" si="9"/>
        <v/>
      </c>
      <c r="P308" t="str">
        <f t="shared" si="9"/>
        <v/>
      </c>
      <c r="Q308" t="str">
        <f t="shared" si="9"/>
        <v/>
      </c>
      <c r="R308" t="str">
        <f t="shared" si="9"/>
        <v/>
      </c>
      <c r="S308" t="str">
        <f t="shared" si="9"/>
        <v/>
      </c>
      <c r="T308" t="str">
        <f t="shared" si="9"/>
        <v/>
      </c>
      <c r="U308" t="str">
        <f t="shared" si="9"/>
        <v/>
      </c>
      <c r="AI308" s="24"/>
      <c r="AJ308" s="24"/>
      <c r="AK308" s="24"/>
      <c r="AL308" s="24"/>
      <c r="AM308" s="24"/>
      <c r="AN308" s="24"/>
      <c r="AO308" s="24"/>
      <c r="AP308" s="24"/>
      <c r="AQ308" s="24"/>
      <c r="AR308" s="24"/>
    </row>
    <row r="309" spans="1:44" x14ac:dyDescent="0.15">
      <c r="A309" t="str">
        <f t="shared" si="3"/>
        <v>Matrix Reasoning</v>
      </c>
      <c r="B309">
        <f t="shared" ref="B309:K309" si="10">IF(B107,$V6,"")</f>
        <v>4</v>
      </c>
      <c r="C309" t="str">
        <f t="shared" si="10"/>
        <v/>
      </c>
      <c r="D309">
        <f t="shared" si="10"/>
        <v>4</v>
      </c>
      <c r="E309" t="str">
        <f t="shared" si="10"/>
        <v/>
      </c>
      <c r="F309">
        <f t="shared" si="10"/>
        <v>4</v>
      </c>
      <c r="G309" t="str">
        <f t="shared" si="10"/>
        <v/>
      </c>
      <c r="H309" t="str">
        <f t="shared" si="10"/>
        <v/>
      </c>
      <c r="I309" t="str">
        <f t="shared" si="10"/>
        <v/>
      </c>
      <c r="J309" t="str">
        <f t="shared" si="10"/>
        <v/>
      </c>
      <c r="K309" t="str">
        <f t="shared" si="10"/>
        <v/>
      </c>
      <c r="L309" t="str">
        <f t="shared" ref="L309:U309" si="11">IF(L107,$V6,"")</f>
        <v/>
      </c>
      <c r="M309" t="str">
        <f t="shared" si="11"/>
        <v/>
      </c>
      <c r="N309" t="str">
        <f t="shared" si="11"/>
        <v/>
      </c>
      <c r="O309" t="str">
        <f t="shared" si="11"/>
        <v/>
      </c>
      <c r="P309" t="str">
        <f t="shared" si="11"/>
        <v/>
      </c>
      <c r="Q309" t="str">
        <f t="shared" si="11"/>
        <v/>
      </c>
      <c r="R309">
        <f t="shared" si="11"/>
        <v>4</v>
      </c>
      <c r="S309" t="str">
        <f t="shared" si="11"/>
        <v/>
      </c>
      <c r="T309" t="str">
        <f t="shared" si="11"/>
        <v/>
      </c>
      <c r="U309" t="str">
        <f t="shared" si="11"/>
        <v/>
      </c>
      <c r="AI309" s="24"/>
      <c r="AJ309" s="24"/>
      <c r="AK309" s="24"/>
      <c r="AL309" s="24"/>
      <c r="AM309" s="24"/>
      <c r="AN309" s="24"/>
      <c r="AO309" s="24"/>
      <c r="AP309" s="24"/>
      <c r="AQ309" s="24"/>
      <c r="AR309" s="24"/>
    </row>
    <row r="310" spans="1:44" x14ac:dyDescent="0.15">
      <c r="A310" t="str">
        <f t="shared" si="3"/>
        <v>Digit Span</v>
      </c>
      <c r="B310" t="str">
        <f t="shared" ref="B310:K310" si="12">IF(B108,$V7,"")</f>
        <v/>
      </c>
      <c r="C310" t="str">
        <f t="shared" si="12"/>
        <v/>
      </c>
      <c r="D310" t="str">
        <f t="shared" si="12"/>
        <v/>
      </c>
      <c r="E310" t="str">
        <f t="shared" si="12"/>
        <v/>
      </c>
      <c r="F310" t="str">
        <f t="shared" si="12"/>
        <v/>
      </c>
      <c r="G310" t="str">
        <f t="shared" si="12"/>
        <v/>
      </c>
      <c r="H310" t="str">
        <f t="shared" si="12"/>
        <v/>
      </c>
      <c r="I310" t="str">
        <f t="shared" si="12"/>
        <v/>
      </c>
      <c r="J310" t="str">
        <f t="shared" si="12"/>
        <v/>
      </c>
      <c r="K310" t="str">
        <f t="shared" si="12"/>
        <v/>
      </c>
      <c r="L310" t="str">
        <f t="shared" ref="L310:U310" si="13">IF(L108,$V7,"")</f>
        <v/>
      </c>
      <c r="M310" t="str">
        <f t="shared" si="13"/>
        <v/>
      </c>
      <c r="N310" t="str">
        <f t="shared" si="13"/>
        <v/>
      </c>
      <c r="O310" t="str">
        <f t="shared" si="13"/>
        <v/>
      </c>
      <c r="P310" t="str">
        <f t="shared" si="13"/>
        <v/>
      </c>
      <c r="Q310" t="str">
        <f t="shared" si="13"/>
        <v/>
      </c>
      <c r="R310" t="str">
        <f t="shared" si="13"/>
        <v/>
      </c>
      <c r="S310" t="str">
        <f t="shared" si="13"/>
        <v/>
      </c>
      <c r="T310" t="str">
        <f t="shared" si="13"/>
        <v/>
      </c>
      <c r="U310" t="str">
        <f t="shared" si="13"/>
        <v/>
      </c>
      <c r="AI310" s="24"/>
      <c r="AJ310" s="24"/>
      <c r="AK310" s="24"/>
      <c r="AL310" s="24"/>
      <c r="AM310" s="24"/>
      <c r="AN310" s="24"/>
      <c r="AO310" s="24"/>
      <c r="AP310" s="24"/>
      <c r="AQ310" s="24"/>
      <c r="AR310" s="24"/>
    </row>
    <row r="311" spans="1:44" x14ac:dyDescent="0.15">
      <c r="A311" t="str">
        <f t="shared" si="3"/>
        <v>Arithmetic</v>
      </c>
      <c r="B311" t="str">
        <f t="shared" ref="B311:K311" si="14">IF(B109,$V8,"")</f>
        <v/>
      </c>
      <c r="C311" t="str">
        <f t="shared" si="14"/>
        <v/>
      </c>
      <c r="D311" t="str">
        <f t="shared" si="14"/>
        <v/>
      </c>
      <c r="E311" t="str">
        <f t="shared" si="14"/>
        <v/>
      </c>
      <c r="F311" t="str">
        <f t="shared" si="14"/>
        <v/>
      </c>
      <c r="G311">
        <f t="shared" si="14"/>
        <v>6</v>
      </c>
      <c r="H311" t="str">
        <f t="shared" si="14"/>
        <v/>
      </c>
      <c r="I311">
        <f t="shared" si="14"/>
        <v>6</v>
      </c>
      <c r="J311" t="str">
        <f t="shared" si="14"/>
        <v/>
      </c>
      <c r="K311">
        <f t="shared" si="14"/>
        <v>6</v>
      </c>
      <c r="L311" t="str">
        <f t="shared" ref="L311:U311" si="15">IF(L109,$V8,"")</f>
        <v/>
      </c>
      <c r="M311">
        <f t="shared" si="15"/>
        <v>6</v>
      </c>
      <c r="N311" t="str">
        <f t="shared" si="15"/>
        <v/>
      </c>
      <c r="O311" t="str">
        <f t="shared" si="15"/>
        <v/>
      </c>
      <c r="P311" t="str">
        <f t="shared" si="15"/>
        <v/>
      </c>
      <c r="Q311" t="str">
        <f t="shared" si="15"/>
        <v/>
      </c>
      <c r="R311">
        <f t="shared" si="15"/>
        <v>6</v>
      </c>
      <c r="S311" t="str">
        <f t="shared" si="15"/>
        <v/>
      </c>
      <c r="T311" t="str">
        <f t="shared" si="15"/>
        <v/>
      </c>
      <c r="U311" t="str">
        <f t="shared" si="15"/>
        <v/>
      </c>
      <c r="AI311" s="24"/>
      <c r="AJ311" s="24"/>
      <c r="AK311" s="24"/>
      <c r="AL311" s="24"/>
      <c r="AM311" s="24"/>
      <c r="AN311" s="24"/>
      <c r="AO311" s="24"/>
      <c r="AP311" s="24"/>
      <c r="AQ311" s="24"/>
      <c r="AR311" s="24"/>
    </row>
    <row r="312" spans="1:44" x14ac:dyDescent="0.15">
      <c r="A312" t="str">
        <f t="shared" si="3"/>
        <v>Block Design</v>
      </c>
      <c r="B312" t="str">
        <f t="shared" ref="B312:K312" si="16">IF(B110,$V9,"")</f>
        <v/>
      </c>
      <c r="C312" t="str">
        <f t="shared" si="16"/>
        <v/>
      </c>
      <c r="D312" t="str">
        <f t="shared" si="16"/>
        <v/>
      </c>
      <c r="E312" t="str">
        <f t="shared" si="16"/>
        <v/>
      </c>
      <c r="F312" t="str">
        <f t="shared" si="16"/>
        <v/>
      </c>
      <c r="G312" t="str">
        <f t="shared" si="16"/>
        <v/>
      </c>
      <c r="H312" t="str">
        <f t="shared" si="16"/>
        <v/>
      </c>
      <c r="I312" t="str">
        <f t="shared" si="16"/>
        <v/>
      </c>
      <c r="J312" t="str">
        <f t="shared" si="16"/>
        <v/>
      </c>
      <c r="K312" t="str">
        <f t="shared" si="16"/>
        <v/>
      </c>
      <c r="L312" t="str">
        <f t="shared" ref="L312:U312" si="17">IF(L110,$V9,"")</f>
        <v/>
      </c>
      <c r="M312" t="str">
        <f t="shared" si="17"/>
        <v/>
      </c>
      <c r="N312" t="str">
        <f t="shared" si="17"/>
        <v/>
      </c>
      <c r="O312" t="str">
        <f t="shared" si="17"/>
        <v/>
      </c>
      <c r="P312" t="str">
        <f t="shared" si="17"/>
        <v/>
      </c>
      <c r="Q312" t="str">
        <f t="shared" si="17"/>
        <v/>
      </c>
      <c r="R312" t="str">
        <f t="shared" si="17"/>
        <v/>
      </c>
      <c r="S312" t="str">
        <f t="shared" si="17"/>
        <v/>
      </c>
      <c r="T312" t="str">
        <f t="shared" si="17"/>
        <v/>
      </c>
      <c r="U312" t="str">
        <f t="shared" si="17"/>
        <v/>
      </c>
      <c r="AI312" s="24"/>
      <c r="AJ312" s="24"/>
      <c r="AK312" s="24"/>
      <c r="AL312" s="24"/>
      <c r="AM312" s="24"/>
      <c r="AN312" s="24"/>
      <c r="AO312" s="24"/>
      <c r="AP312" s="24"/>
      <c r="AQ312" s="24"/>
      <c r="AR312" s="24"/>
    </row>
    <row r="313" spans="1:44" x14ac:dyDescent="0.15">
      <c r="A313" t="str">
        <f t="shared" si="3"/>
        <v>Visual Puzzles</v>
      </c>
      <c r="B313" t="str">
        <f t="shared" ref="B313:K313" si="18">IF(B111,$V10,"")</f>
        <v/>
      </c>
      <c r="C313" t="str">
        <f t="shared" si="18"/>
        <v/>
      </c>
      <c r="D313" t="str">
        <f t="shared" si="18"/>
        <v/>
      </c>
      <c r="E313" t="str">
        <f t="shared" si="18"/>
        <v/>
      </c>
      <c r="F313" t="str">
        <f t="shared" si="18"/>
        <v/>
      </c>
      <c r="G313" t="str">
        <f t="shared" si="18"/>
        <v/>
      </c>
      <c r="H313" t="str">
        <f t="shared" si="18"/>
        <v/>
      </c>
      <c r="I313" t="str">
        <f t="shared" si="18"/>
        <v/>
      </c>
      <c r="J313" t="str">
        <f t="shared" si="18"/>
        <v/>
      </c>
      <c r="K313" t="str">
        <f t="shared" si="18"/>
        <v/>
      </c>
      <c r="L313" t="str">
        <f t="shared" ref="L313:U313" si="19">IF(L111,$V10,"")</f>
        <v/>
      </c>
      <c r="M313" t="str">
        <f t="shared" si="19"/>
        <v/>
      </c>
      <c r="N313" t="str">
        <f t="shared" si="19"/>
        <v/>
      </c>
      <c r="O313" t="str">
        <f t="shared" si="19"/>
        <v/>
      </c>
      <c r="P313" t="str">
        <f t="shared" si="19"/>
        <v/>
      </c>
      <c r="Q313" t="str">
        <f t="shared" si="19"/>
        <v/>
      </c>
      <c r="R313" t="str">
        <f t="shared" si="19"/>
        <v/>
      </c>
      <c r="S313" t="str">
        <f t="shared" si="19"/>
        <v/>
      </c>
      <c r="T313" t="str">
        <f t="shared" si="19"/>
        <v/>
      </c>
      <c r="U313" t="str">
        <f t="shared" si="19"/>
        <v/>
      </c>
      <c r="AI313" s="24"/>
      <c r="AJ313" s="24"/>
      <c r="AK313" s="24"/>
      <c r="AL313" s="24"/>
      <c r="AM313" s="24"/>
      <c r="AN313" s="24"/>
      <c r="AO313" s="24"/>
      <c r="AP313" s="24"/>
      <c r="AQ313" s="24"/>
      <c r="AR313" s="24"/>
    </row>
    <row r="314" spans="1:44" x14ac:dyDescent="0.15">
      <c r="A314" t="str">
        <f t="shared" si="3"/>
        <v>Symbol Search</v>
      </c>
      <c r="B314" t="str">
        <f t="shared" ref="B314:K314" si="20">IF(B112,$V11,"")</f>
        <v/>
      </c>
      <c r="C314" t="str">
        <f t="shared" si="20"/>
        <v/>
      </c>
      <c r="D314" t="str">
        <f t="shared" si="20"/>
        <v/>
      </c>
      <c r="E314" t="str">
        <f t="shared" si="20"/>
        <v/>
      </c>
      <c r="F314" t="str">
        <f t="shared" si="20"/>
        <v/>
      </c>
      <c r="G314" t="str">
        <f t="shared" si="20"/>
        <v/>
      </c>
      <c r="H314" t="str">
        <f t="shared" si="20"/>
        <v/>
      </c>
      <c r="I314" t="str">
        <f t="shared" si="20"/>
        <v/>
      </c>
      <c r="J314" t="str">
        <f t="shared" si="20"/>
        <v/>
      </c>
      <c r="K314" t="str">
        <f t="shared" si="20"/>
        <v/>
      </c>
      <c r="L314" t="str">
        <f t="shared" ref="L314:U314" si="21">IF(L112,$V11,"")</f>
        <v/>
      </c>
      <c r="M314" t="str">
        <f t="shared" si="21"/>
        <v/>
      </c>
      <c r="N314" t="str">
        <f t="shared" si="21"/>
        <v/>
      </c>
      <c r="O314" t="str">
        <f t="shared" si="21"/>
        <v/>
      </c>
      <c r="P314" t="str">
        <f t="shared" si="21"/>
        <v/>
      </c>
      <c r="Q314" t="str">
        <f t="shared" si="21"/>
        <v/>
      </c>
      <c r="R314" t="str">
        <f t="shared" si="21"/>
        <v/>
      </c>
      <c r="S314" t="str">
        <f t="shared" si="21"/>
        <v/>
      </c>
      <c r="T314" t="str">
        <f t="shared" si="21"/>
        <v/>
      </c>
      <c r="U314" t="str">
        <f t="shared" si="21"/>
        <v/>
      </c>
      <c r="AI314" s="24"/>
      <c r="AJ314" s="24"/>
      <c r="AK314" s="24"/>
      <c r="AL314" s="24"/>
      <c r="AM314" s="24"/>
      <c r="AN314" s="24"/>
      <c r="AO314" s="24"/>
      <c r="AP314" s="24"/>
      <c r="AQ314" s="24"/>
      <c r="AR314" s="24"/>
    </row>
    <row r="315" spans="1:44" x14ac:dyDescent="0.15">
      <c r="A315" t="str">
        <f t="shared" si="3"/>
        <v>Coding</v>
      </c>
      <c r="B315" t="str">
        <f t="shared" ref="B315:K315" si="22">IF(B113,$V12,"")</f>
        <v/>
      </c>
      <c r="C315" t="str">
        <f t="shared" si="22"/>
        <v/>
      </c>
      <c r="D315" t="str">
        <f t="shared" si="22"/>
        <v/>
      </c>
      <c r="E315" t="str">
        <f t="shared" si="22"/>
        <v/>
      </c>
      <c r="F315" t="str">
        <f t="shared" si="22"/>
        <v/>
      </c>
      <c r="G315">
        <f t="shared" si="22"/>
        <v>10</v>
      </c>
      <c r="H315" t="str">
        <f t="shared" si="22"/>
        <v/>
      </c>
      <c r="I315">
        <f t="shared" si="22"/>
        <v>10</v>
      </c>
      <c r="J315">
        <f t="shared" si="22"/>
        <v>10</v>
      </c>
      <c r="K315" t="str">
        <f t="shared" si="22"/>
        <v/>
      </c>
      <c r="L315" t="str">
        <f t="shared" ref="L315:U315" si="23">IF(L113,$V12,"")</f>
        <v/>
      </c>
      <c r="M315" t="str">
        <f t="shared" si="23"/>
        <v/>
      </c>
      <c r="N315">
        <f t="shared" si="23"/>
        <v>10</v>
      </c>
      <c r="O315" t="str">
        <f t="shared" si="23"/>
        <v/>
      </c>
      <c r="P315" t="str">
        <f t="shared" si="23"/>
        <v/>
      </c>
      <c r="Q315" t="str">
        <f t="shared" si="23"/>
        <v/>
      </c>
      <c r="R315">
        <f t="shared" si="23"/>
        <v>10</v>
      </c>
      <c r="S315" t="str">
        <f t="shared" si="23"/>
        <v/>
      </c>
      <c r="T315" t="str">
        <f t="shared" si="23"/>
        <v/>
      </c>
      <c r="U315" t="str">
        <f t="shared" si="23"/>
        <v/>
      </c>
      <c r="AI315" s="24"/>
      <c r="AJ315" s="24"/>
      <c r="AK315" s="24"/>
      <c r="AL315" s="24"/>
      <c r="AM315" s="24"/>
      <c r="AN315" s="24"/>
      <c r="AO315" s="24"/>
      <c r="AP315" s="24"/>
      <c r="AQ315" s="24"/>
      <c r="AR315" s="24"/>
    </row>
    <row r="316" spans="1:44" x14ac:dyDescent="0.15">
      <c r="A316" t="str">
        <f t="shared" si="3"/>
        <v>NAB Categories</v>
      </c>
      <c r="B316" t="str">
        <f t="shared" ref="B316:K316" si="24">IF(B114,$V13,"")</f>
        <v/>
      </c>
      <c r="C316" t="str">
        <f t="shared" si="24"/>
        <v/>
      </c>
      <c r="D316" t="str">
        <f t="shared" si="24"/>
        <v/>
      </c>
      <c r="E316" t="str">
        <f t="shared" si="24"/>
        <v/>
      </c>
      <c r="F316" t="str">
        <f t="shared" si="24"/>
        <v/>
      </c>
      <c r="G316" t="str">
        <f t="shared" si="24"/>
        <v/>
      </c>
      <c r="H316" t="str">
        <f t="shared" si="24"/>
        <v/>
      </c>
      <c r="I316" t="str">
        <f t="shared" si="24"/>
        <v/>
      </c>
      <c r="J316" t="str">
        <f t="shared" si="24"/>
        <v/>
      </c>
      <c r="K316" t="str">
        <f t="shared" si="24"/>
        <v/>
      </c>
      <c r="L316" t="str">
        <f t="shared" ref="L316:U316" si="25">IF(L114,$V13,"")</f>
        <v/>
      </c>
      <c r="M316" t="str">
        <f t="shared" si="25"/>
        <v/>
      </c>
      <c r="N316" t="str">
        <f t="shared" si="25"/>
        <v/>
      </c>
      <c r="O316" t="str">
        <f t="shared" si="25"/>
        <v/>
      </c>
      <c r="P316" t="str">
        <f t="shared" si="25"/>
        <v/>
      </c>
      <c r="Q316" t="str">
        <f t="shared" si="25"/>
        <v/>
      </c>
      <c r="R316" t="str">
        <f t="shared" si="25"/>
        <v/>
      </c>
      <c r="S316" t="str">
        <f t="shared" si="25"/>
        <v/>
      </c>
      <c r="T316" t="str">
        <f t="shared" si="25"/>
        <v/>
      </c>
      <c r="U316" t="str">
        <f t="shared" si="25"/>
        <v/>
      </c>
      <c r="AI316" s="24"/>
      <c r="AJ316" s="24"/>
      <c r="AK316" s="24"/>
      <c r="AL316" s="24"/>
      <c r="AM316" s="24"/>
      <c r="AN316" s="24"/>
      <c r="AO316" s="24"/>
      <c r="AP316" s="24"/>
      <c r="AQ316" s="24"/>
      <c r="AR316" s="24"/>
    </row>
    <row r="317" spans="1:44" x14ac:dyDescent="0.15">
      <c r="A317" t="str">
        <f t="shared" si="3"/>
        <v>NAB Judgment</v>
      </c>
      <c r="B317" t="str">
        <f t="shared" ref="B317:K317" si="26">IF(B115,$V14,"")</f>
        <v/>
      </c>
      <c r="C317" t="str">
        <f t="shared" si="26"/>
        <v/>
      </c>
      <c r="D317" t="str">
        <f t="shared" si="26"/>
        <v/>
      </c>
      <c r="E317" t="str">
        <f t="shared" si="26"/>
        <v/>
      </c>
      <c r="F317" t="str">
        <f t="shared" si="26"/>
        <v/>
      </c>
      <c r="G317">
        <f t="shared" si="26"/>
        <v>12</v>
      </c>
      <c r="H317" t="str">
        <f t="shared" si="26"/>
        <v/>
      </c>
      <c r="I317" t="str">
        <f t="shared" si="26"/>
        <v/>
      </c>
      <c r="J317" t="str">
        <f t="shared" si="26"/>
        <v/>
      </c>
      <c r="K317" t="str">
        <f t="shared" si="26"/>
        <v/>
      </c>
      <c r="L317" t="str">
        <f t="shared" ref="L317:U317" si="27">IF(L115,$V14,"")</f>
        <v/>
      </c>
      <c r="M317" t="str">
        <f t="shared" si="27"/>
        <v/>
      </c>
      <c r="N317" t="str">
        <f t="shared" si="27"/>
        <v/>
      </c>
      <c r="O317" t="str">
        <f t="shared" si="27"/>
        <v/>
      </c>
      <c r="P317" t="str">
        <f t="shared" si="27"/>
        <v/>
      </c>
      <c r="Q317" t="str">
        <f t="shared" si="27"/>
        <v/>
      </c>
      <c r="R317">
        <f t="shared" si="27"/>
        <v>12</v>
      </c>
      <c r="S317" t="str">
        <f t="shared" si="27"/>
        <v/>
      </c>
      <c r="T317" t="str">
        <f t="shared" si="27"/>
        <v/>
      </c>
      <c r="U317" t="str">
        <f t="shared" si="27"/>
        <v/>
      </c>
      <c r="AI317" s="24"/>
      <c r="AJ317" s="24"/>
      <c r="AK317" s="24"/>
      <c r="AL317" s="24"/>
      <c r="AM317" s="24"/>
      <c r="AN317" s="24"/>
      <c r="AO317" s="24"/>
      <c r="AP317" s="24"/>
      <c r="AQ317" s="24"/>
      <c r="AR317" s="24"/>
    </row>
    <row r="318" spans="1:44" x14ac:dyDescent="0.15">
      <c r="A318" t="str">
        <f t="shared" si="3"/>
        <v>NAB Mazes</v>
      </c>
      <c r="B318" t="str">
        <f t="shared" ref="B318:K318" si="28">IF(B116,$V15,"")</f>
        <v/>
      </c>
      <c r="C318" t="str">
        <f t="shared" si="28"/>
        <v/>
      </c>
      <c r="D318" t="str">
        <f t="shared" si="28"/>
        <v/>
      </c>
      <c r="E318" t="str">
        <f t="shared" si="28"/>
        <v/>
      </c>
      <c r="F318" t="str">
        <f t="shared" si="28"/>
        <v/>
      </c>
      <c r="G318" t="str">
        <f t="shared" si="28"/>
        <v/>
      </c>
      <c r="H318" t="str">
        <f t="shared" si="28"/>
        <v/>
      </c>
      <c r="I318" t="str">
        <f t="shared" si="28"/>
        <v/>
      </c>
      <c r="J318" t="str">
        <f t="shared" si="28"/>
        <v/>
      </c>
      <c r="K318" t="str">
        <f t="shared" si="28"/>
        <v/>
      </c>
      <c r="L318" t="str">
        <f t="shared" ref="L318:U318" si="29">IF(L116,$V15,"")</f>
        <v/>
      </c>
      <c r="M318" t="str">
        <f t="shared" si="29"/>
        <v/>
      </c>
      <c r="N318" t="str">
        <f t="shared" si="29"/>
        <v/>
      </c>
      <c r="O318" t="str">
        <f t="shared" si="29"/>
        <v/>
      </c>
      <c r="P318" t="str">
        <f t="shared" si="29"/>
        <v/>
      </c>
      <c r="Q318" t="str">
        <f t="shared" si="29"/>
        <v/>
      </c>
      <c r="R318" t="str">
        <f t="shared" si="29"/>
        <v/>
      </c>
      <c r="S318" t="str">
        <f t="shared" si="29"/>
        <v/>
      </c>
      <c r="T318" t="str">
        <f t="shared" si="29"/>
        <v/>
      </c>
      <c r="U318" t="str">
        <f t="shared" si="29"/>
        <v/>
      </c>
      <c r="AI318" s="24"/>
      <c r="AJ318" s="24"/>
      <c r="AK318" s="24"/>
      <c r="AL318" s="24"/>
      <c r="AM318" s="24"/>
      <c r="AN318" s="24"/>
      <c r="AO318" s="24"/>
      <c r="AP318" s="24"/>
      <c r="AQ318" s="24"/>
      <c r="AR318" s="24"/>
    </row>
    <row r="319" spans="1:44" x14ac:dyDescent="0.15">
      <c r="A319" t="str">
        <f t="shared" si="3"/>
        <v>NAB Word Generation</v>
      </c>
      <c r="B319" t="str">
        <f t="shared" ref="B319:K319" si="30">IF(B117,$V16,"")</f>
        <v/>
      </c>
      <c r="C319" t="str">
        <f t="shared" si="30"/>
        <v/>
      </c>
      <c r="D319" t="str">
        <f t="shared" si="30"/>
        <v/>
      </c>
      <c r="E319" t="str">
        <f t="shared" si="30"/>
        <v/>
      </c>
      <c r="F319" t="str">
        <f t="shared" si="30"/>
        <v/>
      </c>
      <c r="G319" t="str">
        <f t="shared" si="30"/>
        <v/>
      </c>
      <c r="H319" t="str">
        <f t="shared" si="30"/>
        <v/>
      </c>
      <c r="I319" t="str">
        <f t="shared" si="30"/>
        <v/>
      </c>
      <c r="J319" t="str">
        <f t="shared" si="30"/>
        <v/>
      </c>
      <c r="K319" t="str">
        <f t="shared" si="30"/>
        <v/>
      </c>
      <c r="L319" t="str">
        <f t="shared" ref="L319:U319" si="31">IF(L117,$V16,"")</f>
        <v/>
      </c>
      <c r="M319" t="str">
        <f t="shared" si="31"/>
        <v/>
      </c>
      <c r="N319" t="str">
        <f t="shared" si="31"/>
        <v/>
      </c>
      <c r="O319" t="str">
        <f t="shared" si="31"/>
        <v/>
      </c>
      <c r="P319" t="str">
        <f t="shared" si="31"/>
        <v/>
      </c>
      <c r="Q319" t="str">
        <f t="shared" si="31"/>
        <v/>
      </c>
      <c r="R319" t="str">
        <f t="shared" si="31"/>
        <v/>
      </c>
      <c r="S319" t="str">
        <f t="shared" si="31"/>
        <v/>
      </c>
      <c r="T319" t="str">
        <f t="shared" si="31"/>
        <v/>
      </c>
      <c r="U319" t="str">
        <f t="shared" si="31"/>
        <v/>
      </c>
      <c r="AI319" s="24"/>
      <c r="AJ319" s="24"/>
      <c r="AK319" s="24"/>
      <c r="AL319" s="24"/>
      <c r="AM319" s="24"/>
      <c r="AN319" s="24"/>
      <c r="AO319" s="24"/>
      <c r="AP319" s="24"/>
      <c r="AQ319" s="24"/>
      <c r="AR319" s="24"/>
    </row>
    <row r="320" spans="1:44" x14ac:dyDescent="0.15">
      <c r="A320" t="str">
        <f t="shared" si="3"/>
        <v>Digits Forward</v>
      </c>
      <c r="B320" t="str">
        <f t="shared" ref="B320:K320" si="32">IF(B118,$V17,"")</f>
        <v/>
      </c>
      <c r="C320" t="str">
        <f t="shared" si="32"/>
        <v/>
      </c>
      <c r="D320" t="str">
        <f t="shared" si="32"/>
        <v/>
      </c>
      <c r="E320" t="str">
        <f t="shared" si="32"/>
        <v/>
      </c>
      <c r="F320" t="str">
        <f t="shared" si="32"/>
        <v/>
      </c>
      <c r="G320">
        <f t="shared" si="32"/>
        <v>15</v>
      </c>
      <c r="H320" t="str">
        <f t="shared" si="32"/>
        <v/>
      </c>
      <c r="I320">
        <f t="shared" si="32"/>
        <v>15</v>
      </c>
      <c r="J320" t="str">
        <f t="shared" si="32"/>
        <v/>
      </c>
      <c r="K320">
        <f t="shared" si="32"/>
        <v>15</v>
      </c>
      <c r="L320">
        <f t="shared" ref="L320:U320" si="33">IF(L118,$V17,"")</f>
        <v>15</v>
      </c>
      <c r="M320">
        <f t="shared" si="33"/>
        <v>15</v>
      </c>
      <c r="N320" t="str">
        <f t="shared" si="33"/>
        <v/>
      </c>
      <c r="O320" t="str">
        <f t="shared" si="33"/>
        <v/>
      </c>
      <c r="P320" t="str">
        <f t="shared" si="33"/>
        <v/>
      </c>
      <c r="Q320" t="str">
        <f t="shared" si="33"/>
        <v/>
      </c>
      <c r="R320">
        <f t="shared" si="33"/>
        <v>15</v>
      </c>
      <c r="S320" t="str">
        <f t="shared" si="33"/>
        <v/>
      </c>
      <c r="T320" t="str">
        <f t="shared" si="33"/>
        <v/>
      </c>
      <c r="U320" t="str">
        <f t="shared" si="33"/>
        <v/>
      </c>
      <c r="AI320" s="24"/>
      <c r="AJ320" s="24"/>
      <c r="AK320" s="24"/>
      <c r="AL320" s="24"/>
      <c r="AM320" s="24"/>
      <c r="AN320" s="24"/>
      <c r="AO320" s="24"/>
      <c r="AP320" s="24"/>
      <c r="AQ320" s="24"/>
      <c r="AR320" s="24"/>
    </row>
    <row r="321" spans="1:44" x14ac:dyDescent="0.15">
      <c r="A321" t="str">
        <f t="shared" si="3"/>
        <v>Digits Backward</v>
      </c>
      <c r="B321" t="str">
        <f t="shared" ref="B321:K321" si="34">IF(B119,$V18,"")</f>
        <v/>
      </c>
      <c r="C321" t="str">
        <f t="shared" si="34"/>
        <v/>
      </c>
      <c r="D321" t="str">
        <f t="shared" si="34"/>
        <v/>
      </c>
      <c r="E321" t="str">
        <f t="shared" si="34"/>
        <v/>
      </c>
      <c r="F321" t="str">
        <f t="shared" si="34"/>
        <v/>
      </c>
      <c r="G321">
        <f t="shared" si="34"/>
        <v>16</v>
      </c>
      <c r="H321" t="str">
        <f t="shared" si="34"/>
        <v/>
      </c>
      <c r="I321">
        <f t="shared" si="34"/>
        <v>16</v>
      </c>
      <c r="J321" t="str">
        <f t="shared" si="34"/>
        <v/>
      </c>
      <c r="K321">
        <f t="shared" si="34"/>
        <v>16</v>
      </c>
      <c r="L321" t="str">
        <f t="shared" ref="L321:U321" si="35">IF(L119,$V18,"")</f>
        <v/>
      </c>
      <c r="M321">
        <f t="shared" si="35"/>
        <v>16</v>
      </c>
      <c r="N321" t="str">
        <f t="shared" si="35"/>
        <v/>
      </c>
      <c r="O321" t="str">
        <f t="shared" si="35"/>
        <v/>
      </c>
      <c r="P321" t="str">
        <f t="shared" si="35"/>
        <v/>
      </c>
      <c r="Q321" t="str">
        <f t="shared" si="35"/>
        <v/>
      </c>
      <c r="R321">
        <f t="shared" si="35"/>
        <v>16</v>
      </c>
      <c r="S321" t="str">
        <f t="shared" si="35"/>
        <v/>
      </c>
      <c r="T321" t="str">
        <f t="shared" si="35"/>
        <v/>
      </c>
      <c r="U321" t="str">
        <f t="shared" si="35"/>
        <v/>
      </c>
      <c r="AI321" s="24"/>
      <c r="AJ321" s="24"/>
      <c r="AK321" s="24"/>
      <c r="AL321" s="24"/>
      <c r="AM321" s="24"/>
      <c r="AN321" s="24"/>
      <c r="AO321" s="24"/>
      <c r="AP321" s="24"/>
      <c r="AQ321" s="24"/>
      <c r="AR321" s="24"/>
    </row>
    <row r="322" spans="1:44" x14ac:dyDescent="0.15">
      <c r="A322" t="str">
        <f t="shared" si="3"/>
        <v>Numbers &amp; Letters Speed A</v>
      </c>
      <c r="B322" t="str">
        <f t="shared" ref="B322:K322" si="36">IF(B120,$V19,"")</f>
        <v/>
      </c>
      <c r="C322" t="str">
        <f t="shared" si="36"/>
        <v/>
      </c>
      <c r="D322" t="str">
        <f t="shared" si="36"/>
        <v/>
      </c>
      <c r="E322" t="str">
        <f t="shared" si="36"/>
        <v/>
      </c>
      <c r="F322" t="str">
        <f t="shared" si="36"/>
        <v/>
      </c>
      <c r="G322">
        <f t="shared" si="36"/>
        <v>17</v>
      </c>
      <c r="H322" t="str">
        <f t="shared" si="36"/>
        <v/>
      </c>
      <c r="I322" t="str">
        <f t="shared" si="36"/>
        <v/>
      </c>
      <c r="J322">
        <f t="shared" si="36"/>
        <v>17</v>
      </c>
      <c r="K322" t="str">
        <f t="shared" si="36"/>
        <v/>
      </c>
      <c r="L322" t="str">
        <f t="shared" ref="L322:U322" si="37">IF(L120,$V19,"")</f>
        <v/>
      </c>
      <c r="M322" t="str">
        <f t="shared" si="37"/>
        <v/>
      </c>
      <c r="N322" t="str">
        <f t="shared" si="37"/>
        <v/>
      </c>
      <c r="O322" t="str">
        <f t="shared" si="37"/>
        <v/>
      </c>
      <c r="P322" t="str">
        <f t="shared" si="37"/>
        <v/>
      </c>
      <c r="Q322" t="str">
        <f t="shared" si="37"/>
        <v/>
      </c>
      <c r="R322">
        <f t="shared" si="37"/>
        <v>17</v>
      </c>
      <c r="S322" t="str">
        <f t="shared" si="37"/>
        <v/>
      </c>
      <c r="T322">
        <f t="shared" si="37"/>
        <v>17</v>
      </c>
      <c r="U322" t="str">
        <f t="shared" si="37"/>
        <v/>
      </c>
      <c r="AI322" s="24"/>
      <c r="AJ322" s="24"/>
      <c r="AK322" s="24"/>
      <c r="AL322" s="24"/>
      <c r="AM322" s="24"/>
      <c r="AN322" s="24"/>
      <c r="AO322" s="24"/>
      <c r="AP322" s="24"/>
      <c r="AQ322" s="24"/>
      <c r="AR322" s="24"/>
    </row>
    <row r="323" spans="1:44" x14ac:dyDescent="0.15">
      <c r="A323" t="str">
        <f t="shared" si="3"/>
        <v>Numbers &amp; Letters Accuracy A</v>
      </c>
      <c r="B323" t="str">
        <f t="shared" ref="B323:K323" si="38">IF(B121,$V20,"")</f>
        <v/>
      </c>
      <c r="C323" t="str">
        <f t="shared" si="38"/>
        <v/>
      </c>
      <c r="D323" t="str">
        <f t="shared" si="38"/>
        <v/>
      </c>
      <c r="E323" t="str">
        <f t="shared" si="38"/>
        <v/>
      </c>
      <c r="F323" t="str">
        <f t="shared" si="38"/>
        <v/>
      </c>
      <c r="G323">
        <f t="shared" si="38"/>
        <v>18</v>
      </c>
      <c r="H323" t="str">
        <f t="shared" si="38"/>
        <v/>
      </c>
      <c r="I323" t="str">
        <f t="shared" si="38"/>
        <v/>
      </c>
      <c r="J323" t="str">
        <f t="shared" si="38"/>
        <v/>
      </c>
      <c r="K323" t="str">
        <f t="shared" si="38"/>
        <v/>
      </c>
      <c r="L323">
        <f t="shared" ref="L323:U323" si="39">IF(L121,$V20,"")</f>
        <v>18</v>
      </c>
      <c r="M323" t="str">
        <f t="shared" si="39"/>
        <v/>
      </c>
      <c r="N323" t="str">
        <f t="shared" si="39"/>
        <v/>
      </c>
      <c r="O323" t="str">
        <f t="shared" si="39"/>
        <v/>
      </c>
      <c r="P323" t="str">
        <f t="shared" si="39"/>
        <v/>
      </c>
      <c r="Q323" t="str">
        <f t="shared" si="39"/>
        <v/>
      </c>
      <c r="R323">
        <f t="shared" si="39"/>
        <v>18</v>
      </c>
      <c r="S323" t="str">
        <f t="shared" si="39"/>
        <v/>
      </c>
      <c r="T323" t="str">
        <f t="shared" si="39"/>
        <v/>
      </c>
      <c r="U323" t="str">
        <f t="shared" si="39"/>
        <v/>
      </c>
      <c r="AI323" s="24"/>
      <c r="AJ323" s="24"/>
      <c r="AK323" s="24"/>
      <c r="AL323" s="24"/>
      <c r="AM323" s="24"/>
      <c r="AN323" s="24"/>
      <c r="AO323" s="24"/>
      <c r="AP323" s="24"/>
      <c r="AQ323" s="24"/>
      <c r="AR323" s="24"/>
    </row>
    <row r="324" spans="1:44" x14ac:dyDescent="0.15">
      <c r="A324" t="str">
        <f t="shared" si="3"/>
        <v>Numbers &amp; Letters Efficiency A</v>
      </c>
      <c r="B324" t="str">
        <f t="shared" ref="B324:K324" si="40">IF(B122,$V21,"")</f>
        <v/>
      </c>
      <c r="C324" t="str">
        <f t="shared" si="40"/>
        <v/>
      </c>
      <c r="D324" t="str">
        <f t="shared" si="40"/>
        <v/>
      </c>
      <c r="E324" t="str">
        <f t="shared" si="40"/>
        <v/>
      </c>
      <c r="F324" t="str">
        <f t="shared" si="40"/>
        <v/>
      </c>
      <c r="G324">
        <f t="shared" si="40"/>
        <v>19</v>
      </c>
      <c r="H324" t="str">
        <f t="shared" si="40"/>
        <v/>
      </c>
      <c r="I324" t="str">
        <f t="shared" si="40"/>
        <v/>
      </c>
      <c r="J324">
        <f t="shared" si="40"/>
        <v>19</v>
      </c>
      <c r="K324" t="str">
        <f t="shared" si="40"/>
        <v/>
      </c>
      <c r="L324" t="str">
        <f t="shared" ref="L324:U324" si="41">IF(L122,$V21,"")</f>
        <v/>
      </c>
      <c r="M324" t="str">
        <f t="shared" si="41"/>
        <v/>
      </c>
      <c r="N324">
        <f t="shared" si="41"/>
        <v>19</v>
      </c>
      <c r="O324" t="str">
        <f t="shared" si="41"/>
        <v/>
      </c>
      <c r="P324" t="str">
        <f t="shared" si="41"/>
        <v/>
      </c>
      <c r="Q324" t="str">
        <f t="shared" si="41"/>
        <v/>
      </c>
      <c r="R324">
        <f t="shared" si="41"/>
        <v>19</v>
      </c>
      <c r="S324" t="str">
        <f t="shared" si="41"/>
        <v/>
      </c>
      <c r="T324" t="str">
        <f t="shared" si="41"/>
        <v/>
      </c>
      <c r="U324" t="str">
        <f t="shared" si="41"/>
        <v/>
      </c>
      <c r="AI324" s="24"/>
      <c r="AJ324" s="24"/>
      <c r="AK324" s="24"/>
      <c r="AL324" s="24"/>
      <c r="AM324" s="24"/>
      <c r="AN324" s="24"/>
      <c r="AO324" s="24"/>
      <c r="AP324" s="24"/>
      <c r="AQ324" s="24"/>
      <c r="AR324" s="24"/>
    </row>
    <row r="325" spans="1:44" x14ac:dyDescent="0.15">
      <c r="A325" t="str">
        <f t="shared" si="3"/>
        <v>Numbers &amp; Letters Efficiency B</v>
      </c>
      <c r="B325" t="str">
        <f t="shared" ref="B325:K325" si="42">IF(B123,$V22,"")</f>
        <v/>
      </c>
      <c r="C325" t="str">
        <f t="shared" si="42"/>
        <v/>
      </c>
      <c r="D325" t="str">
        <f t="shared" si="42"/>
        <v/>
      </c>
      <c r="E325" t="str">
        <f t="shared" si="42"/>
        <v/>
      </c>
      <c r="F325" t="str">
        <f t="shared" si="42"/>
        <v/>
      </c>
      <c r="G325">
        <f t="shared" si="42"/>
        <v>20</v>
      </c>
      <c r="H325" t="str">
        <f t="shared" si="42"/>
        <v/>
      </c>
      <c r="I325" t="str">
        <f t="shared" si="42"/>
        <v/>
      </c>
      <c r="J325" t="str">
        <f t="shared" si="42"/>
        <v/>
      </c>
      <c r="K325" t="str">
        <f t="shared" si="42"/>
        <v/>
      </c>
      <c r="L325">
        <f t="shared" ref="L325:U325" si="43">IF(L123,$V22,"")</f>
        <v>20</v>
      </c>
      <c r="M325" t="str">
        <f t="shared" si="43"/>
        <v/>
      </c>
      <c r="N325" t="str">
        <f t="shared" si="43"/>
        <v/>
      </c>
      <c r="O325" t="str">
        <f t="shared" si="43"/>
        <v/>
      </c>
      <c r="P325" t="str">
        <f t="shared" si="43"/>
        <v/>
      </c>
      <c r="Q325" t="str">
        <f t="shared" si="43"/>
        <v/>
      </c>
      <c r="R325">
        <f t="shared" si="43"/>
        <v>20</v>
      </c>
      <c r="S325" t="str">
        <f t="shared" si="43"/>
        <v/>
      </c>
      <c r="T325" t="str">
        <f t="shared" si="43"/>
        <v/>
      </c>
      <c r="U325">
        <f t="shared" si="43"/>
        <v>20</v>
      </c>
      <c r="AI325" s="24"/>
      <c r="AJ325" s="24"/>
      <c r="AK325" s="24"/>
      <c r="AL325" s="24"/>
      <c r="AM325" s="24"/>
      <c r="AN325" s="24"/>
      <c r="AO325" s="24"/>
      <c r="AP325" s="24"/>
      <c r="AQ325" s="24"/>
      <c r="AR325" s="24"/>
    </row>
    <row r="326" spans="1:44" x14ac:dyDescent="0.15">
      <c r="A326" t="str">
        <f t="shared" si="3"/>
        <v>Auditory Comprehension</v>
      </c>
      <c r="B326" t="str">
        <f t="shared" ref="B326:K326" si="44">IF(B124,$V23,"")</f>
        <v/>
      </c>
      <c r="C326" t="str">
        <f t="shared" si="44"/>
        <v/>
      </c>
      <c r="D326" t="str">
        <f t="shared" si="44"/>
        <v/>
      </c>
      <c r="E326">
        <f t="shared" si="44"/>
        <v>21</v>
      </c>
      <c r="F326" t="str">
        <f t="shared" si="44"/>
        <v/>
      </c>
      <c r="G326" t="str">
        <f t="shared" si="44"/>
        <v/>
      </c>
      <c r="H326" t="str">
        <f t="shared" si="44"/>
        <v/>
      </c>
      <c r="I326" t="str">
        <f t="shared" si="44"/>
        <v/>
      </c>
      <c r="J326" t="str">
        <f t="shared" si="44"/>
        <v/>
      </c>
      <c r="K326" t="str">
        <f t="shared" si="44"/>
        <v/>
      </c>
      <c r="L326" t="str">
        <f t="shared" ref="L326:U326" si="45">IF(L124,$V23,"")</f>
        <v/>
      </c>
      <c r="M326" t="str">
        <f t="shared" si="45"/>
        <v/>
      </c>
      <c r="N326" t="str">
        <f t="shared" si="45"/>
        <v/>
      </c>
      <c r="O326" t="str">
        <f t="shared" si="45"/>
        <v/>
      </c>
      <c r="P326" t="str">
        <f t="shared" si="45"/>
        <v/>
      </c>
      <c r="Q326" t="str">
        <f t="shared" si="45"/>
        <v/>
      </c>
      <c r="R326">
        <f t="shared" si="45"/>
        <v>21</v>
      </c>
      <c r="S326" t="str">
        <f t="shared" si="45"/>
        <v/>
      </c>
      <c r="T326" t="str">
        <f t="shared" si="45"/>
        <v/>
      </c>
      <c r="U326" t="str">
        <f t="shared" si="45"/>
        <v/>
      </c>
      <c r="AI326" s="24"/>
      <c r="AJ326" s="24"/>
      <c r="AK326" s="24"/>
      <c r="AL326" s="24"/>
      <c r="AM326" s="24"/>
      <c r="AN326" s="24"/>
      <c r="AO326" s="24"/>
      <c r="AP326" s="24"/>
      <c r="AQ326" s="24"/>
      <c r="AR326" s="24"/>
    </row>
    <row r="327" spans="1:44" x14ac:dyDescent="0.15">
      <c r="A327" t="str">
        <f t="shared" si="3"/>
        <v>Naming</v>
      </c>
      <c r="B327" t="str">
        <f t="shared" ref="B327:K327" si="46">IF(B125,$V24,"")</f>
        <v/>
      </c>
      <c r="C327">
        <f t="shared" si="46"/>
        <v>22</v>
      </c>
      <c r="D327" t="str">
        <f t="shared" si="46"/>
        <v/>
      </c>
      <c r="E327">
        <f t="shared" si="46"/>
        <v>22</v>
      </c>
      <c r="F327" t="str">
        <f t="shared" si="46"/>
        <v/>
      </c>
      <c r="G327" t="str">
        <f t="shared" si="46"/>
        <v/>
      </c>
      <c r="H327" t="str">
        <f t="shared" si="46"/>
        <v/>
      </c>
      <c r="I327" t="str">
        <f t="shared" si="46"/>
        <v/>
      </c>
      <c r="J327" t="str">
        <f t="shared" si="46"/>
        <v/>
      </c>
      <c r="K327" t="str">
        <f t="shared" si="46"/>
        <v/>
      </c>
      <c r="L327" t="str">
        <f t="shared" ref="L327:U327" si="47">IF(L125,$V24,"")</f>
        <v/>
      </c>
      <c r="M327" t="str">
        <f t="shared" si="47"/>
        <v/>
      </c>
      <c r="N327" t="str">
        <f t="shared" si="47"/>
        <v/>
      </c>
      <c r="O327" t="str">
        <f t="shared" si="47"/>
        <v/>
      </c>
      <c r="P327" t="str">
        <f t="shared" si="47"/>
        <v/>
      </c>
      <c r="Q327" t="str">
        <f t="shared" si="47"/>
        <v/>
      </c>
      <c r="R327">
        <f t="shared" si="47"/>
        <v>22</v>
      </c>
      <c r="S327" t="str">
        <f t="shared" si="47"/>
        <v/>
      </c>
      <c r="T327" t="str">
        <f t="shared" si="47"/>
        <v/>
      </c>
      <c r="U327" t="str">
        <f t="shared" si="47"/>
        <v/>
      </c>
      <c r="AI327" s="24"/>
      <c r="AJ327" s="24"/>
      <c r="AK327" s="24"/>
      <c r="AL327" s="24"/>
      <c r="AM327" s="24"/>
      <c r="AN327" s="24"/>
      <c r="AO327" s="24"/>
      <c r="AP327" s="24"/>
      <c r="AQ327" s="24"/>
      <c r="AR327" s="24"/>
    </row>
    <row r="328" spans="1:44" x14ac:dyDescent="0.15">
      <c r="A328" t="str">
        <f t="shared" si="3"/>
        <v>Shape Learning Immediate-Recognition</v>
      </c>
      <c r="B328" t="str">
        <f t="shared" ref="B328:K328" si="48">IF(B126,$V25,"")</f>
        <v/>
      </c>
      <c r="C328" t="str">
        <f t="shared" si="48"/>
        <v/>
      </c>
      <c r="D328" t="str">
        <f t="shared" si="48"/>
        <v/>
      </c>
      <c r="E328" t="str">
        <f t="shared" si="48"/>
        <v/>
      </c>
      <c r="F328" t="str">
        <f t="shared" si="48"/>
        <v/>
      </c>
      <c r="G328" t="str">
        <f t="shared" si="48"/>
        <v/>
      </c>
      <c r="H328">
        <f t="shared" si="48"/>
        <v>23</v>
      </c>
      <c r="I328" t="str">
        <f t="shared" si="48"/>
        <v/>
      </c>
      <c r="J328" t="str">
        <f t="shared" si="48"/>
        <v/>
      </c>
      <c r="K328" t="str">
        <f t="shared" si="48"/>
        <v/>
      </c>
      <c r="L328" t="str">
        <f t="shared" ref="L328:U328" si="49">IF(L126,$V25,"")</f>
        <v/>
      </c>
      <c r="M328" t="str">
        <f t="shared" si="49"/>
        <v/>
      </c>
      <c r="N328" t="str">
        <f t="shared" si="49"/>
        <v/>
      </c>
      <c r="O328">
        <f t="shared" si="49"/>
        <v>23</v>
      </c>
      <c r="P328" t="str">
        <f t="shared" si="49"/>
        <v/>
      </c>
      <c r="Q328" t="str">
        <f t="shared" si="49"/>
        <v/>
      </c>
      <c r="R328">
        <f t="shared" si="49"/>
        <v>23</v>
      </c>
      <c r="S328" t="str">
        <f t="shared" si="49"/>
        <v/>
      </c>
      <c r="T328" t="str">
        <f t="shared" si="49"/>
        <v/>
      </c>
      <c r="U328" t="str">
        <f t="shared" si="49"/>
        <v/>
      </c>
      <c r="AI328" s="24"/>
      <c r="AJ328" s="24"/>
      <c r="AK328" s="24"/>
      <c r="AL328" s="24"/>
      <c r="AM328" s="24"/>
      <c r="AN328" s="24"/>
      <c r="AO328" s="24"/>
      <c r="AP328" s="24"/>
      <c r="AQ328" s="24"/>
      <c r="AR328" s="24"/>
    </row>
    <row r="329" spans="1:44" x14ac:dyDescent="0.15">
      <c r="A329" t="str">
        <f t="shared" si="3"/>
        <v>Shape Learning Delayed-Recognition</v>
      </c>
      <c r="B329" t="str">
        <f t="shared" ref="B329:K329" si="50">IF(B127,$V26,"")</f>
        <v/>
      </c>
      <c r="C329" t="str">
        <f t="shared" si="50"/>
        <v/>
      </c>
      <c r="D329" t="str">
        <f t="shared" si="50"/>
        <v/>
      </c>
      <c r="E329" t="str">
        <f t="shared" si="50"/>
        <v/>
      </c>
      <c r="F329" t="str">
        <f t="shared" si="50"/>
        <v/>
      </c>
      <c r="G329" t="str">
        <f t="shared" si="50"/>
        <v/>
      </c>
      <c r="H329">
        <f t="shared" si="50"/>
        <v>24</v>
      </c>
      <c r="I329" t="str">
        <f t="shared" si="50"/>
        <v/>
      </c>
      <c r="J329" t="str">
        <f t="shared" si="50"/>
        <v/>
      </c>
      <c r="K329" t="str">
        <f t="shared" si="50"/>
        <v/>
      </c>
      <c r="L329" t="str">
        <f t="shared" ref="L329:U329" si="51">IF(L127,$V26,"")</f>
        <v/>
      </c>
      <c r="M329" t="str">
        <f t="shared" si="51"/>
        <v/>
      </c>
      <c r="N329" t="str">
        <f t="shared" si="51"/>
        <v/>
      </c>
      <c r="O329" t="str">
        <f t="shared" si="51"/>
        <v/>
      </c>
      <c r="P329">
        <f t="shared" si="51"/>
        <v>24</v>
      </c>
      <c r="Q329" t="str">
        <f t="shared" si="51"/>
        <v/>
      </c>
      <c r="R329">
        <f t="shared" si="51"/>
        <v>24</v>
      </c>
      <c r="S329" t="str">
        <f t="shared" si="51"/>
        <v/>
      </c>
      <c r="T329" t="str">
        <f t="shared" si="51"/>
        <v/>
      </c>
      <c r="U329" t="str">
        <f t="shared" si="51"/>
        <v/>
      </c>
      <c r="AI329" s="24"/>
      <c r="AJ329" s="24"/>
      <c r="AK329" s="24"/>
      <c r="AL329" s="24"/>
      <c r="AM329" s="24"/>
      <c r="AN329" s="24"/>
      <c r="AO329" s="24"/>
      <c r="AP329" s="24"/>
      <c r="AQ329" s="24"/>
      <c r="AR329" s="24"/>
    </row>
    <row r="330" spans="1:44" x14ac:dyDescent="0.15">
      <c r="A330" t="str">
        <f t="shared" si="3"/>
        <v>Story Learning Immediate-Recall</v>
      </c>
      <c r="B330" t="str">
        <f t="shared" ref="B330:K330" si="52">IF(B128,$V27,"")</f>
        <v/>
      </c>
      <c r="C330" t="str">
        <f t="shared" si="52"/>
        <v/>
      </c>
      <c r="D330" t="str">
        <f t="shared" si="52"/>
        <v/>
      </c>
      <c r="E330" t="str">
        <f t="shared" si="52"/>
        <v/>
      </c>
      <c r="F330" t="str">
        <f t="shared" si="52"/>
        <v/>
      </c>
      <c r="G330" t="str">
        <f t="shared" si="52"/>
        <v/>
      </c>
      <c r="H330">
        <f t="shared" si="52"/>
        <v>25</v>
      </c>
      <c r="I330" t="str">
        <f t="shared" si="52"/>
        <v/>
      </c>
      <c r="J330" t="str">
        <f t="shared" si="52"/>
        <v/>
      </c>
      <c r="K330" t="str">
        <f t="shared" si="52"/>
        <v/>
      </c>
      <c r="L330" t="str">
        <f t="shared" ref="L330:U330" si="53">IF(L128,$V27,"")</f>
        <v/>
      </c>
      <c r="M330" t="str">
        <f t="shared" si="53"/>
        <v/>
      </c>
      <c r="N330" t="str">
        <f t="shared" si="53"/>
        <v/>
      </c>
      <c r="O330">
        <f t="shared" si="53"/>
        <v>25</v>
      </c>
      <c r="P330" t="str">
        <f t="shared" si="53"/>
        <v/>
      </c>
      <c r="Q330" t="str">
        <f t="shared" si="53"/>
        <v/>
      </c>
      <c r="R330">
        <f t="shared" si="53"/>
        <v>25</v>
      </c>
      <c r="S330" t="str">
        <f t="shared" si="53"/>
        <v/>
      </c>
      <c r="T330" t="str">
        <f t="shared" si="53"/>
        <v/>
      </c>
      <c r="U330" t="str">
        <f t="shared" si="53"/>
        <v/>
      </c>
      <c r="AI330" s="24"/>
      <c r="AJ330" s="24"/>
      <c r="AK330" s="24"/>
      <c r="AL330" s="24"/>
      <c r="AM330" s="24"/>
      <c r="AN330" s="24"/>
      <c r="AO330" s="24"/>
      <c r="AP330" s="24"/>
      <c r="AQ330" s="24"/>
      <c r="AR330" s="24"/>
    </row>
    <row r="331" spans="1:44" x14ac:dyDescent="0.15">
      <c r="A331" t="str">
        <f t="shared" si="3"/>
        <v>Story Learning Delayed-Recall</v>
      </c>
      <c r="B331" t="str">
        <f t="shared" ref="B331:K331" si="54">IF(B129,$V28,"")</f>
        <v/>
      </c>
      <c r="C331" t="str">
        <f t="shared" si="54"/>
        <v/>
      </c>
      <c r="D331" t="str">
        <f t="shared" si="54"/>
        <v/>
      </c>
      <c r="E331" t="str">
        <f t="shared" si="54"/>
        <v/>
      </c>
      <c r="F331" t="str">
        <f t="shared" si="54"/>
        <v/>
      </c>
      <c r="G331" t="str">
        <f t="shared" si="54"/>
        <v/>
      </c>
      <c r="H331">
        <f t="shared" si="54"/>
        <v>26</v>
      </c>
      <c r="I331" t="str">
        <f t="shared" si="54"/>
        <v/>
      </c>
      <c r="J331" t="str">
        <f t="shared" si="54"/>
        <v/>
      </c>
      <c r="K331" t="str">
        <f t="shared" si="54"/>
        <v/>
      </c>
      <c r="L331" t="str">
        <f t="shared" ref="L331:U331" si="55">IF(L129,$V28,"")</f>
        <v/>
      </c>
      <c r="M331" t="str">
        <f t="shared" si="55"/>
        <v/>
      </c>
      <c r="N331" t="str">
        <f t="shared" si="55"/>
        <v/>
      </c>
      <c r="O331" t="str">
        <f t="shared" si="55"/>
        <v/>
      </c>
      <c r="P331">
        <f t="shared" si="55"/>
        <v>26</v>
      </c>
      <c r="Q331" t="str">
        <f t="shared" si="55"/>
        <v/>
      </c>
      <c r="R331">
        <f t="shared" si="55"/>
        <v>26</v>
      </c>
      <c r="S331" t="str">
        <f t="shared" si="55"/>
        <v/>
      </c>
      <c r="T331" t="str">
        <f t="shared" si="55"/>
        <v/>
      </c>
      <c r="U331" t="str">
        <f t="shared" si="55"/>
        <v/>
      </c>
      <c r="AI331" s="24"/>
      <c r="AJ331" s="24"/>
      <c r="AK331" s="24"/>
      <c r="AL331" s="24"/>
      <c r="AM331" s="24"/>
      <c r="AN331" s="24"/>
      <c r="AO331" s="24"/>
      <c r="AP331" s="24"/>
      <c r="AQ331" s="24"/>
      <c r="AR331" s="24"/>
    </row>
    <row r="332" spans="1:44" x14ac:dyDescent="0.15">
      <c r="A332" t="str">
        <f t="shared" si="3"/>
        <v>Visual Discrimination</v>
      </c>
      <c r="B332" t="str">
        <f t="shared" ref="B332:K332" si="56">IF(B130,$V29,"")</f>
        <v/>
      </c>
      <c r="C332" t="str">
        <f t="shared" si="56"/>
        <v/>
      </c>
      <c r="D332" t="str">
        <f t="shared" si="56"/>
        <v/>
      </c>
      <c r="E332" t="str">
        <f t="shared" si="56"/>
        <v/>
      </c>
      <c r="F332">
        <f t="shared" si="56"/>
        <v>27</v>
      </c>
      <c r="G332" t="str">
        <f t="shared" si="56"/>
        <v/>
      </c>
      <c r="H332" t="str">
        <f t="shared" si="56"/>
        <v/>
      </c>
      <c r="I332" t="str">
        <f t="shared" si="56"/>
        <v/>
      </c>
      <c r="J332" t="str">
        <f t="shared" si="56"/>
        <v/>
      </c>
      <c r="K332" t="str">
        <f t="shared" si="56"/>
        <v/>
      </c>
      <c r="L332" t="str">
        <f t="shared" ref="L332:U332" si="57">IF(L130,$V29,"")</f>
        <v/>
      </c>
      <c r="M332" t="str">
        <f t="shared" si="57"/>
        <v/>
      </c>
      <c r="N332" t="str">
        <f t="shared" si="57"/>
        <v/>
      </c>
      <c r="O332" t="str">
        <f t="shared" si="57"/>
        <v/>
      </c>
      <c r="P332" t="str">
        <f t="shared" si="57"/>
        <v/>
      </c>
      <c r="Q332" t="str">
        <f t="shared" si="57"/>
        <v/>
      </c>
      <c r="R332">
        <f t="shared" si="57"/>
        <v>27</v>
      </c>
      <c r="S332" t="str">
        <f t="shared" si="57"/>
        <v/>
      </c>
      <c r="T332" t="str">
        <f t="shared" si="57"/>
        <v/>
      </c>
      <c r="U332" t="str">
        <f t="shared" si="57"/>
        <v/>
      </c>
      <c r="AI332" s="24"/>
      <c r="AJ332" s="24"/>
      <c r="AK332" s="24"/>
      <c r="AL332" s="24"/>
      <c r="AM332" s="24"/>
      <c r="AN332" s="24"/>
      <c r="AO332" s="24"/>
      <c r="AP332" s="24"/>
      <c r="AQ332" s="24"/>
      <c r="AR332" s="24"/>
    </row>
    <row r="333" spans="1:44" x14ac:dyDescent="0.15">
      <c r="A333" t="str">
        <f t="shared" si="3"/>
        <v>Design Construction</v>
      </c>
      <c r="B333" t="str">
        <f t="shared" ref="B333:K333" si="58">IF(B131,$V30,"")</f>
        <v/>
      </c>
      <c r="C333" t="str">
        <f t="shared" si="58"/>
        <v/>
      </c>
      <c r="D333">
        <f t="shared" si="58"/>
        <v>28</v>
      </c>
      <c r="E333" t="str">
        <f t="shared" si="58"/>
        <v/>
      </c>
      <c r="F333">
        <f t="shared" si="58"/>
        <v>28</v>
      </c>
      <c r="G333" t="str">
        <f t="shared" si="58"/>
        <v/>
      </c>
      <c r="H333" t="str">
        <f t="shared" si="58"/>
        <v/>
      </c>
      <c r="I333" t="str">
        <f t="shared" si="58"/>
        <v/>
      </c>
      <c r="J333" t="str">
        <f t="shared" si="58"/>
        <v/>
      </c>
      <c r="K333" t="str">
        <f t="shared" si="58"/>
        <v/>
      </c>
      <c r="L333" t="str">
        <f t="shared" ref="L333:U333" si="59">IF(L131,$V30,"")</f>
        <v/>
      </c>
      <c r="M333" t="str">
        <f t="shared" si="59"/>
        <v/>
      </c>
      <c r="N333" t="str">
        <f t="shared" si="59"/>
        <v/>
      </c>
      <c r="O333" t="str">
        <f t="shared" si="59"/>
        <v/>
      </c>
      <c r="P333" t="str">
        <f t="shared" si="59"/>
        <v/>
      </c>
      <c r="Q333" t="str">
        <f t="shared" si="59"/>
        <v/>
      </c>
      <c r="R333">
        <f t="shared" si="59"/>
        <v>28</v>
      </c>
      <c r="S333" t="str">
        <f t="shared" si="59"/>
        <v/>
      </c>
      <c r="T333" t="str">
        <f t="shared" si="59"/>
        <v/>
      </c>
      <c r="U333" t="str">
        <f t="shared" si="59"/>
        <v/>
      </c>
      <c r="AI333" s="24"/>
      <c r="AJ333" s="24"/>
      <c r="AK333" s="24"/>
      <c r="AL333" s="24"/>
      <c r="AM333" s="24"/>
      <c r="AN333" s="24"/>
      <c r="AO333" s="24"/>
      <c r="AP333" s="24"/>
      <c r="AQ333" s="24"/>
      <c r="AR333" s="24"/>
    </row>
    <row r="334" spans="1:44" x14ac:dyDescent="0.15">
      <c r="A334" t="str">
        <f t="shared" si="3"/>
        <v>Mazes</v>
      </c>
      <c r="B334" t="str">
        <f t="shared" ref="B334:K334" si="60">IF(B132,$V31,"")</f>
        <v/>
      </c>
      <c r="C334" t="str">
        <f t="shared" si="60"/>
        <v/>
      </c>
      <c r="D334" t="str">
        <f t="shared" si="60"/>
        <v/>
      </c>
      <c r="E334" t="str">
        <f t="shared" si="60"/>
        <v/>
      </c>
      <c r="F334" t="str">
        <f t="shared" si="60"/>
        <v/>
      </c>
      <c r="G334">
        <f t="shared" si="60"/>
        <v>29</v>
      </c>
      <c r="H334" t="str">
        <f t="shared" si="60"/>
        <v/>
      </c>
      <c r="I334" t="str">
        <f t="shared" si="60"/>
        <v/>
      </c>
      <c r="J334" t="str">
        <f t="shared" si="60"/>
        <v/>
      </c>
      <c r="K334" t="str">
        <f t="shared" si="60"/>
        <v/>
      </c>
      <c r="L334" t="str">
        <f t="shared" ref="L334:U334" si="61">IF(L132,$V31,"")</f>
        <v/>
      </c>
      <c r="M334">
        <f t="shared" si="61"/>
        <v>29</v>
      </c>
      <c r="N334">
        <f t="shared" si="61"/>
        <v>29</v>
      </c>
      <c r="O334" t="str">
        <f t="shared" si="61"/>
        <v/>
      </c>
      <c r="P334" t="str">
        <f t="shared" si="61"/>
        <v/>
      </c>
      <c r="Q334">
        <f t="shared" si="61"/>
        <v>29</v>
      </c>
      <c r="R334">
        <f t="shared" si="61"/>
        <v>29</v>
      </c>
      <c r="S334" t="str">
        <f t="shared" si="61"/>
        <v/>
      </c>
      <c r="T334" t="str">
        <f t="shared" si="61"/>
        <v/>
      </c>
      <c r="U334" t="str">
        <f t="shared" si="61"/>
        <v/>
      </c>
      <c r="AI334" s="24"/>
      <c r="AJ334" s="24"/>
      <c r="AK334" s="24"/>
      <c r="AL334" s="24"/>
      <c r="AM334" s="24"/>
      <c r="AN334" s="24"/>
      <c r="AO334" s="24"/>
      <c r="AP334" s="24"/>
      <c r="AQ334" s="24"/>
      <c r="AR334" s="24"/>
    </row>
    <row r="335" spans="1:44" x14ac:dyDescent="0.15">
      <c r="A335" t="str">
        <f t="shared" si="3"/>
        <v>Word Generation</v>
      </c>
      <c r="B335" t="str">
        <f t="shared" ref="B335:K335" si="62">IF(B133,$V32,"")</f>
        <v/>
      </c>
      <c r="C335" t="str">
        <f t="shared" si="62"/>
        <v/>
      </c>
      <c r="D335" t="str">
        <f t="shared" si="62"/>
        <v/>
      </c>
      <c r="E335" t="str">
        <f t="shared" si="62"/>
        <v/>
      </c>
      <c r="F335" t="str">
        <f t="shared" si="62"/>
        <v/>
      </c>
      <c r="G335">
        <f t="shared" si="62"/>
        <v>30</v>
      </c>
      <c r="H335" t="str">
        <f t="shared" si="62"/>
        <v/>
      </c>
      <c r="I335" t="str">
        <f t="shared" si="62"/>
        <v/>
      </c>
      <c r="J335" t="str">
        <f t="shared" si="62"/>
        <v/>
      </c>
      <c r="K335" t="str">
        <f t="shared" si="62"/>
        <v/>
      </c>
      <c r="L335" t="str">
        <f t="shared" ref="L335:U335" si="63">IF(L133,$V32,"")</f>
        <v/>
      </c>
      <c r="M335">
        <f t="shared" si="63"/>
        <v>30</v>
      </c>
      <c r="N335" t="str">
        <f t="shared" si="63"/>
        <v/>
      </c>
      <c r="O335" t="str">
        <f t="shared" si="63"/>
        <v/>
      </c>
      <c r="P335" t="str">
        <f t="shared" si="63"/>
        <v/>
      </c>
      <c r="Q335" t="str">
        <f t="shared" si="63"/>
        <v/>
      </c>
      <c r="R335">
        <f t="shared" si="63"/>
        <v>30</v>
      </c>
      <c r="S335" t="str">
        <f t="shared" si="63"/>
        <v/>
      </c>
      <c r="T335" t="str">
        <f t="shared" si="63"/>
        <v/>
      </c>
      <c r="U335" t="str">
        <f t="shared" si="63"/>
        <v/>
      </c>
      <c r="AI335" s="24"/>
      <c r="AJ335" s="24"/>
      <c r="AK335" s="24"/>
      <c r="AL335" s="24"/>
      <c r="AM335" s="24"/>
      <c r="AN335" s="24"/>
      <c r="AO335" s="24"/>
      <c r="AP335" s="24"/>
      <c r="AQ335" s="24"/>
      <c r="AR335" s="24"/>
    </row>
    <row r="336" spans="1:44" x14ac:dyDescent="0.15">
      <c r="A336" t="str">
        <f t="shared" si="3"/>
        <v>Letter Fluency</v>
      </c>
      <c r="B336" t="str">
        <f t="shared" ref="B336:K336" si="64">IF(B134,$V33,"")</f>
        <v/>
      </c>
      <c r="C336" t="str">
        <f t="shared" si="64"/>
        <v/>
      </c>
      <c r="D336" t="str">
        <f t="shared" si="64"/>
        <v/>
      </c>
      <c r="E336">
        <f t="shared" si="64"/>
        <v>31</v>
      </c>
      <c r="F336" t="str">
        <f t="shared" si="64"/>
        <v/>
      </c>
      <c r="G336" t="str">
        <f t="shared" si="64"/>
        <v/>
      </c>
      <c r="H336" t="str">
        <f t="shared" si="64"/>
        <v/>
      </c>
      <c r="I336" t="str">
        <f t="shared" si="64"/>
        <v/>
      </c>
      <c r="J336" t="str">
        <f t="shared" si="64"/>
        <v/>
      </c>
      <c r="K336" t="str">
        <f t="shared" si="64"/>
        <v/>
      </c>
      <c r="L336" t="str">
        <f t="shared" ref="L336:U336" si="65">IF(L134,$V33,"")</f>
        <v/>
      </c>
      <c r="M336" t="str">
        <f t="shared" si="65"/>
        <v/>
      </c>
      <c r="N336" t="str">
        <f t="shared" si="65"/>
        <v/>
      </c>
      <c r="O336" t="str">
        <f t="shared" si="65"/>
        <v/>
      </c>
      <c r="P336" t="str">
        <f t="shared" si="65"/>
        <v/>
      </c>
      <c r="Q336" t="str">
        <f t="shared" si="65"/>
        <v/>
      </c>
      <c r="R336">
        <f t="shared" si="65"/>
        <v>31</v>
      </c>
      <c r="S336" t="str">
        <f t="shared" si="65"/>
        <v/>
      </c>
      <c r="T336" t="str">
        <f t="shared" si="65"/>
        <v/>
      </c>
      <c r="U336" t="str">
        <f t="shared" si="65"/>
        <v/>
      </c>
      <c r="AI336" s="24"/>
      <c r="AJ336" s="24"/>
      <c r="AK336" s="24"/>
      <c r="AL336" s="24"/>
      <c r="AM336" s="24"/>
      <c r="AN336" s="24"/>
      <c r="AO336" s="24"/>
      <c r="AP336" s="24"/>
      <c r="AQ336" s="24"/>
      <c r="AR336" s="24"/>
    </row>
    <row r="337" spans="1:44" x14ac:dyDescent="0.15">
      <c r="A337" t="str">
        <f t="shared" si="3"/>
        <v>Category Fluency</v>
      </c>
      <c r="B337" t="str">
        <f t="shared" ref="B337:K337" si="66">IF(B135,$V34,"")</f>
        <v/>
      </c>
      <c r="C337" t="str">
        <f t="shared" si="66"/>
        <v/>
      </c>
      <c r="D337" t="str">
        <f t="shared" si="66"/>
        <v/>
      </c>
      <c r="E337">
        <f t="shared" si="66"/>
        <v>32</v>
      </c>
      <c r="F337" t="str">
        <f t="shared" si="66"/>
        <v/>
      </c>
      <c r="G337" t="str">
        <f t="shared" si="66"/>
        <v/>
      </c>
      <c r="H337" t="str">
        <f t="shared" si="66"/>
        <v/>
      </c>
      <c r="I337" t="str">
        <f t="shared" si="66"/>
        <v/>
      </c>
      <c r="J337" t="str">
        <f t="shared" si="66"/>
        <v/>
      </c>
      <c r="K337" t="str">
        <f t="shared" si="66"/>
        <v/>
      </c>
      <c r="L337" t="str">
        <f t="shared" ref="L337:U337" si="67">IF(L135,$V34,"")</f>
        <v/>
      </c>
      <c r="M337" t="str">
        <f t="shared" si="67"/>
        <v/>
      </c>
      <c r="N337" t="str">
        <f t="shared" si="67"/>
        <v/>
      </c>
      <c r="O337" t="str">
        <f t="shared" si="67"/>
        <v/>
      </c>
      <c r="P337" t="str">
        <f t="shared" si="67"/>
        <v/>
      </c>
      <c r="Q337" t="str">
        <f t="shared" si="67"/>
        <v/>
      </c>
      <c r="R337">
        <f t="shared" si="67"/>
        <v>32</v>
      </c>
      <c r="S337" t="str">
        <f t="shared" si="67"/>
        <v/>
      </c>
      <c r="T337" t="str">
        <f t="shared" si="67"/>
        <v/>
      </c>
      <c r="U337" t="str">
        <f t="shared" si="67"/>
        <v/>
      </c>
      <c r="AI337" s="24"/>
      <c r="AJ337" s="24"/>
      <c r="AK337" s="24"/>
      <c r="AL337" s="24"/>
      <c r="AM337" s="24"/>
      <c r="AN337" s="24"/>
      <c r="AO337" s="24"/>
      <c r="AP337" s="24"/>
      <c r="AQ337" s="24"/>
      <c r="AR337" s="24"/>
    </row>
    <row r="338" spans="1:44" x14ac:dyDescent="0.15">
      <c r="A338" t="str">
        <f t="shared" si="3"/>
        <v>TOPF</v>
      </c>
      <c r="B338" t="str">
        <f t="shared" ref="B338:K338" si="68">IF(B136,$V35,"")</f>
        <v/>
      </c>
      <c r="C338" t="str">
        <f t="shared" si="68"/>
        <v/>
      </c>
      <c r="D338" t="str">
        <f t="shared" si="68"/>
        <v/>
      </c>
      <c r="E338" t="str">
        <f t="shared" si="68"/>
        <v/>
      </c>
      <c r="F338" t="str">
        <f t="shared" si="68"/>
        <v/>
      </c>
      <c r="G338" t="str">
        <f t="shared" si="68"/>
        <v/>
      </c>
      <c r="H338" t="str">
        <f t="shared" si="68"/>
        <v/>
      </c>
      <c r="I338" t="str">
        <f t="shared" si="68"/>
        <v/>
      </c>
      <c r="J338" t="str">
        <f t="shared" si="68"/>
        <v/>
      </c>
      <c r="K338" t="str">
        <f t="shared" si="68"/>
        <v/>
      </c>
      <c r="L338" t="str">
        <f t="shared" ref="L338:U338" si="69">IF(L136,$V35,"")</f>
        <v/>
      </c>
      <c r="M338" t="str">
        <f t="shared" si="69"/>
        <v/>
      </c>
      <c r="N338" t="str">
        <f t="shared" si="69"/>
        <v/>
      </c>
      <c r="O338" t="str">
        <f t="shared" si="69"/>
        <v/>
      </c>
      <c r="P338" t="str">
        <f t="shared" si="69"/>
        <v/>
      </c>
      <c r="Q338" t="str">
        <f t="shared" si="69"/>
        <v/>
      </c>
      <c r="R338" t="str">
        <f t="shared" si="69"/>
        <v/>
      </c>
      <c r="S338" t="str">
        <f t="shared" si="69"/>
        <v/>
      </c>
      <c r="T338" t="str">
        <f t="shared" si="69"/>
        <v/>
      </c>
      <c r="U338" t="str">
        <f t="shared" si="69"/>
        <v/>
      </c>
      <c r="AI338" s="24"/>
      <c r="AJ338" s="24"/>
      <c r="AK338" s="24"/>
      <c r="AL338" s="24"/>
      <c r="AM338" s="24"/>
      <c r="AN338" s="24"/>
      <c r="AO338" s="24"/>
      <c r="AP338" s="24"/>
      <c r="AQ338" s="24"/>
      <c r="AR338" s="24"/>
    </row>
    <row r="339" spans="1:44" x14ac:dyDescent="0.15">
      <c r="A339" t="str">
        <f t="shared" si="3"/>
        <v>Trails A</v>
      </c>
      <c r="B339" t="str">
        <f t="shared" ref="B339:K339" si="70">IF(B137,$V36,"")</f>
        <v/>
      </c>
      <c r="C339" t="str">
        <f t="shared" si="70"/>
        <v/>
      </c>
      <c r="D339" t="str">
        <f t="shared" si="70"/>
        <v/>
      </c>
      <c r="E339" t="str">
        <f t="shared" si="70"/>
        <v/>
      </c>
      <c r="F339" t="str">
        <f t="shared" si="70"/>
        <v/>
      </c>
      <c r="G339">
        <f t="shared" si="70"/>
        <v>34</v>
      </c>
      <c r="H339" t="str">
        <f t="shared" si="70"/>
        <v/>
      </c>
      <c r="I339" t="str">
        <f t="shared" si="70"/>
        <v/>
      </c>
      <c r="J339">
        <f t="shared" si="70"/>
        <v>34</v>
      </c>
      <c r="K339" t="str">
        <f t="shared" si="70"/>
        <v/>
      </c>
      <c r="L339" t="str">
        <f t="shared" ref="L339:U339" si="71">IF(L137,$V36,"")</f>
        <v/>
      </c>
      <c r="M339" t="str">
        <f t="shared" si="71"/>
        <v/>
      </c>
      <c r="N339">
        <f t="shared" si="71"/>
        <v>34</v>
      </c>
      <c r="O339" t="str">
        <f t="shared" si="71"/>
        <v/>
      </c>
      <c r="P339" t="str">
        <f t="shared" si="71"/>
        <v/>
      </c>
      <c r="Q339" t="str">
        <f t="shared" si="71"/>
        <v/>
      </c>
      <c r="R339">
        <f t="shared" si="71"/>
        <v>34</v>
      </c>
      <c r="S339" t="str">
        <f t="shared" si="71"/>
        <v/>
      </c>
      <c r="T339">
        <f t="shared" si="71"/>
        <v>34</v>
      </c>
      <c r="U339" t="str">
        <f t="shared" si="71"/>
        <v/>
      </c>
      <c r="AI339" s="24"/>
      <c r="AJ339" s="24"/>
      <c r="AK339" s="24"/>
      <c r="AL339" s="24"/>
      <c r="AM339" s="24"/>
      <c r="AN339" s="24"/>
      <c r="AO339" s="24"/>
      <c r="AP339" s="24"/>
      <c r="AQ339" s="24"/>
      <c r="AR339" s="24"/>
    </row>
    <row r="340" spans="1:44" x14ac:dyDescent="0.15">
      <c r="A340" t="str">
        <f t="shared" si="3"/>
        <v>Trails B</v>
      </c>
      <c r="B340" t="str">
        <f t="shared" ref="B340:K340" si="72">IF(B138,$V37,"")</f>
        <v/>
      </c>
      <c r="C340" t="str">
        <f t="shared" si="72"/>
        <v/>
      </c>
      <c r="D340" t="str">
        <f t="shared" si="72"/>
        <v/>
      </c>
      <c r="E340" t="str">
        <f t="shared" si="72"/>
        <v/>
      </c>
      <c r="F340" t="str">
        <f t="shared" si="72"/>
        <v/>
      </c>
      <c r="G340">
        <f t="shared" si="72"/>
        <v>35</v>
      </c>
      <c r="H340" t="str">
        <f t="shared" si="72"/>
        <v/>
      </c>
      <c r="I340" t="str">
        <f t="shared" si="72"/>
        <v/>
      </c>
      <c r="J340" t="str">
        <f t="shared" si="72"/>
        <v/>
      </c>
      <c r="K340" t="str">
        <f t="shared" si="72"/>
        <v/>
      </c>
      <c r="L340">
        <f t="shared" ref="L340:U340" si="73">IF(L138,$V37,"")</f>
        <v>35</v>
      </c>
      <c r="M340" t="str">
        <f t="shared" si="73"/>
        <v/>
      </c>
      <c r="N340" t="str">
        <f t="shared" si="73"/>
        <v/>
      </c>
      <c r="O340" t="str">
        <f t="shared" si="73"/>
        <v/>
      </c>
      <c r="P340" t="str">
        <f t="shared" si="73"/>
        <v/>
      </c>
      <c r="Q340" t="str">
        <f t="shared" si="73"/>
        <v/>
      </c>
      <c r="R340">
        <f t="shared" si="73"/>
        <v>35</v>
      </c>
      <c r="S340" t="str">
        <f t="shared" si="73"/>
        <v/>
      </c>
      <c r="T340" t="str">
        <f t="shared" si="73"/>
        <v/>
      </c>
      <c r="U340">
        <f t="shared" si="73"/>
        <v>35</v>
      </c>
      <c r="AI340" s="24"/>
      <c r="AJ340" s="24"/>
      <c r="AK340" s="24"/>
      <c r="AL340" s="24"/>
      <c r="AM340" s="24"/>
      <c r="AN340" s="24"/>
      <c r="AO340" s="24"/>
      <c r="AP340" s="24"/>
      <c r="AQ340" s="24"/>
      <c r="AR340" s="24"/>
    </row>
    <row r="341" spans="1:44" x14ac:dyDescent="0.15">
      <c r="A341" t="str">
        <f t="shared" si="3"/>
        <v>Unstructured Task (WT)</v>
      </c>
      <c r="B341" t="str">
        <f t="shared" ref="B341:K341" si="74">IF(B139,$V38,"")</f>
        <v/>
      </c>
      <c r="C341" t="str">
        <f t="shared" si="74"/>
        <v/>
      </c>
      <c r="D341" t="str">
        <f t="shared" si="74"/>
        <v/>
      </c>
      <c r="E341" t="str">
        <f t="shared" si="74"/>
        <v/>
      </c>
      <c r="F341" t="str">
        <f t="shared" si="74"/>
        <v/>
      </c>
      <c r="G341" t="str">
        <f t="shared" si="74"/>
        <v/>
      </c>
      <c r="H341" t="str">
        <f t="shared" si="74"/>
        <v/>
      </c>
      <c r="I341" t="str">
        <f t="shared" si="74"/>
        <v/>
      </c>
      <c r="J341" t="str">
        <f t="shared" si="74"/>
        <v/>
      </c>
      <c r="K341" t="str">
        <f t="shared" si="74"/>
        <v/>
      </c>
      <c r="L341" t="str">
        <f t="shared" ref="L341:U341" si="75">IF(L139,$V38,"")</f>
        <v/>
      </c>
      <c r="M341" t="str">
        <f t="shared" si="75"/>
        <v/>
      </c>
      <c r="N341" t="str">
        <f t="shared" si="75"/>
        <v/>
      </c>
      <c r="O341" t="str">
        <f t="shared" si="75"/>
        <v/>
      </c>
      <c r="P341" t="str">
        <f t="shared" si="75"/>
        <v/>
      </c>
      <c r="Q341" t="str">
        <f t="shared" si="75"/>
        <v/>
      </c>
      <c r="R341" t="str">
        <f t="shared" si="75"/>
        <v/>
      </c>
      <c r="S341" t="str">
        <f t="shared" si="75"/>
        <v/>
      </c>
      <c r="T341" t="str">
        <f t="shared" si="75"/>
        <v/>
      </c>
      <c r="U341" t="str">
        <f t="shared" si="75"/>
        <v/>
      </c>
      <c r="AI341" s="24"/>
      <c r="AJ341" s="24"/>
      <c r="AK341" s="24"/>
      <c r="AL341" s="24"/>
      <c r="AM341" s="24"/>
      <c r="AN341" s="24"/>
      <c r="AO341" s="24"/>
      <c r="AP341" s="24"/>
      <c r="AQ341" s="24"/>
      <c r="AR341" s="24"/>
    </row>
    <row r="342" spans="1:44" x14ac:dyDescent="0.15">
      <c r="A342" t="str">
        <f t="shared" si="3"/>
        <v>ROCFT Copy</v>
      </c>
      <c r="B342" t="str">
        <f t="shared" ref="B342:K342" si="76">IF(B140,$V39,"")</f>
        <v/>
      </c>
      <c r="C342" t="str">
        <f t="shared" si="76"/>
        <v/>
      </c>
      <c r="D342" t="str">
        <f t="shared" si="76"/>
        <v/>
      </c>
      <c r="E342" t="str">
        <f t="shared" si="76"/>
        <v/>
      </c>
      <c r="F342" t="str">
        <f t="shared" si="76"/>
        <v/>
      </c>
      <c r="G342">
        <f t="shared" si="76"/>
        <v>37</v>
      </c>
      <c r="H342" t="str">
        <f t="shared" si="76"/>
        <v/>
      </c>
      <c r="I342" t="str">
        <f t="shared" si="76"/>
        <v/>
      </c>
      <c r="J342" t="str">
        <f t="shared" si="76"/>
        <v/>
      </c>
      <c r="K342" t="str">
        <f t="shared" si="76"/>
        <v/>
      </c>
      <c r="L342" t="str">
        <f t="shared" ref="L342:U342" si="77">IF(L140,$V39,"")</f>
        <v/>
      </c>
      <c r="M342">
        <f t="shared" si="77"/>
        <v>37</v>
      </c>
      <c r="N342" t="str">
        <f t="shared" si="77"/>
        <v/>
      </c>
      <c r="O342" t="str">
        <f t="shared" si="77"/>
        <v/>
      </c>
      <c r="P342" t="str">
        <f t="shared" si="77"/>
        <v/>
      </c>
      <c r="Q342">
        <f t="shared" si="77"/>
        <v>37</v>
      </c>
      <c r="R342">
        <f t="shared" si="77"/>
        <v>37</v>
      </c>
      <c r="S342" t="str">
        <f t="shared" si="77"/>
        <v/>
      </c>
      <c r="T342" t="str">
        <f t="shared" si="77"/>
        <v/>
      </c>
      <c r="U342" t="str">
        <f t="shared" si="77"/>
        <v/>
      </c>
      <c r="AI342" s="24"/>
      <c r="AJ342" s="24"/>
      <c r="AK342" s="24"/>
      <c r="AL342" s="24"/>
      <c r="AM342" s="24"/>
      <c r="AN342" s="24"/>
      <c r="AO342" s="24"/>
      <c r="AP342" s="24"/>
      <c r="AQ342" s="24"/>
      <c r="AR342" s="24"/>
    </row>
    <row r="343" spans="1:44" x14ac:dyDescent="0.15">
      <c r="A343" t="str">
        <f t="shared" si="3"/>
        <v>ROCFT Recall</v>
      </c>
      <c r="B343" t="str">
        <f t="shared" ref="B343:K343" si="78">IF(B141,$V40,"")</f>
        <v/>
      </c>
      <c r="C343" t="str">
        <f t="shared" si="78"/>
        <v/>
      </c>
      <c r="D343" t="str">
        <f t="shared" si="78"/>
        <v/>
      </c>
      <c r="E343" t="str">
        <f t="shared" si="78"/>
        <v/>
      </c>
      <c r="F343" t="str">
        <f t="shared" si="78"/>
        <v/>
      </c>
      <c r="G343" t="str">
        <f t="shared" si="78"/>
        <v/>
      </c>
      <c r="H343">
        <f t="shared" si="78"/>
        <v>38</v>
      </c>
      <c r="I343" t="str">
        <f t="shared" si="78"/>
        <v/>
      </c>
      <c r="J343" t="str">
        <f t="shared" si="78"/>
        <v/>
      </c>
      <c r="K343" t="str">
        <f t="shared" si="78"/>
        <v/>
      </c>
      <c r="L343" t="str">
        <f t="shared" ref="L343:U343" si="79">IF(L141,$V40,"")</f>
        <v/>
      </c>
      <c r="M343" t="str">
        <f t="shared" si="79"/>
        <v/>
      </c>
      <c r="N343" t="str">
        <f t="shared" si="79"/>
        <v/>
      </c>
      <c r="O343" t="str">
        <f t="shared" si="79"/>
        <v/>
      </c>
      <c r="P343">
        <f t="shared" si="79"/>
        <v>38</v>
      </c>
      <c r="Q343" t="str">
        <f t="shared" si="79"/>
        <v/>
      </c>
      <c r="R343">
        <f t="shared" si="79"/>
        <v>38</v>
      </c>
      <c r="S343" t="str">
        <f t="shared" si="79"/>
        <v/>
      </c>
      <c r="T343" t="str">
        <f t="shared" si="79"/>
        <v/>
      </c>
      <c r="U343" t="str">
        <f t="shared" si="79"/>
        <v/>
      </c>
      <c r="AI343" s="24"/>
      <c r="AJ343" s="24"/>
      <c r="AK343" s="24"/>
      <c r="AL343" s="24"/>
      <c r="AM343" s="24"/>
      <c r="AN343" s="24"/>
      <c r="AO343" s="24"/>
      <c r="AP343" s="24"/>
      <c r="AQ343" s="24"/>
      <c r="AR343" s="24"/>
    </row>
    <row r="344" spans="1:44" x14ac:dyDescent="0.15">
      <c r="A344" t="str">
        <f t="shared" si="3"/>
        <v>CVLT-3 Brief Trials 1-4</v>
      </c>
      <c r="B344" t="str">
        <f t="shared" ref="B344:K344" si="80">IF(B142,$V41,"")</f>
        <v/>
      </c>
      <c r="C344" t="str">
        <f t="shared" si="80"/>
        <v/>
      </c>
      <c r="D344" t="str">
        <f t="shared" si="80"/>
        <v/>
      </c>
      <c r="E344" t="str">
        <f t="shared" si="80"/>
        <v/>
      </c>
      <c r="F344" t="str">
        <f t="shared" si="80"/>
        <v/>
      </c>
      <c r="G344" t="str">
        <f t="shared" si="80"/>
        <v/>
      </c>
      <c r="H344">
        <f t="shared" si="80"/>
        <v>39</v>
      </c>
      <c r="I344" t="str">
        <f t="shared" si="80"/>
        <v/>
      </c>
      <c r="J344" t="str">
        <f t="shared" si="80"/>
        <v/>
      </c>
      <c r="K344" t="str">
        <f t="shared" si="80"/>
        <v/>
      </c>
      <c r="L344" t="str">
        <f t="shared" ref="L344:U344" si="81">IF(L142,$V41,"")</f>
        <v/>
      </c>
      <c r="M344" t="str">
        <f t="shared" si="81"/>
        <v/>
      </c>
      <c r="N344" t="str">
        <f t="shared" si="81"/>
        <v/>
      </c>
      <c r="O344">
        <f t="shared" si="81"/>
        <v>39</v>
      </c>
      <c r="P344" t="str">
        <f t="shared" si="81"/>
        <v/>
      </c>
      <c r="Q344" t="str">
        <f t="shared" si="81"/>
        <v/>
      </c>
      <c r="R344">
        <f t="shared" si="81"/>
        <v>39</v>
      </c>
      <c r="S344" t="str">
        <f t="shared" si="81"/>
        <v/>
      </c>
      <c r="T344" t="str">
        <f t="shared" si="81"/>
        <v/>
      </c>
      <c r="U344" t="str">
        <f t="shared" si="81"/>
        <v/>
      </c>
      <c r="AI344" s="24"/>
      <c r="AJ344" s="24"/>
      <c r="AK344" s="24"/>
      <c r="AL344" s="24"/>
      <c r="AM344" s="24"/>
      <c r="AN344" s="24"/>
      <c r="AO344" s="24"/>
      <c r="AP344" s="24"/>
      <c r="AQ344" s="24"/>
      <c r="AR344" s="24"/>
    </row>
    <row r="345" spans="1:44" x14ac:dyDescent="0.15">
      <c r="A345" t="str">
        <f t="shared" si="3"/>
        <v>CVLT-3 Brief SDFR</v>
      </c>
      <c r="B345" t="str">
        <f t="shared" ref="B345:K345" si="82">IF(B143,$V42,"")</f>
        <v/>
      </c>
      <c r="C345" t="str">
        <f t="shared" si="82"/>
        <v/>
      </c>
      <c r="D345" t="str">
        <f t="shared" si="82"/>
        <v/>
      </c>
      <c r="E345" t="str">
        <f t="shared" si="82"/>
        <v/>
      </c>
      <c r="F345" t="str">
        <f t="shared" si="82"/>
        <v/>
      </c>
      <c r="G345" t="str">
        <f t="shared" si="82"/>
        <v/>
      </c>
      <c r="H345">
        <f t="shared" si="82"/>
        <v>40</v>
      </c>
      <c r="I345" t="str">
        <f t="shared" si="82"/>
        <v/>
      </c>
      <c r="J345" t="str">
        <f t="shared" si="82"/>
        <v/>
      </c>
      <c r="K345" t="str">
        <f t="shared" si="82"/>
        <v/>
      </c>
      <c r="L345" t="str">
        <f t="shared" ref="L345:U345" si="83">IF(L143,$V42,"")</f>
        <v/>
      </c>
      <c r="M345" t="str">
        <f t="shared" si="83"/>
        <v/>
      </c>
      <c r="N345" t="str">
        <f t="shared" si="83"/>
        <v/>
      </c>
      <c r="O345" t="str">
        <f t="shared" si="83"/>
        <v/>
      </c>
      <c r="P345" t="str">
        <f t="shared" si="83"/>
        <v/>
      </c>
      <c r="Q345" t="str">
        <f t="shared" si="83"/>
        <v/>
      </c>
      <c r="R345">
        <f t="shared" si="83"/>
        <v>40</v>
      </c>
      <c r="S345" t="str">
        <f t="shared" si="83"/>
        <v/>
      </c>
      <c r="T345" t="str">
        <f t="shared" si="83"/>
        <v/>
      </c>
      <c r="U345" t="str">
        <f t="shared" si="83"/>
        <v/>
      </c>
      <c r="AI345" s="24"/>
      <c r="AJ345" s="24"/>
      <c r="AK345" s="24"/>
      <c r="AL345" s="24"/>
      <c r="AM345" s="24"/>
      <c r="AN345" s="24"/>
      <c r="AO345" s="24"/>
      <c r="AP345" s="24"/>
      <c r="AQ345" s="24"/>
      <c r="AR345" s="24"/>
    </row>
    <row r="346" spans="1:44" x14ac:dyDescent="0.15">
      <c r="A346" t="str">
        <f t="shared" si="3"/>
        <v>CVLT-3 Brief LDFR</v>
      </c>
      <c r="B346" t="str">
        <f t="shared" ref="B346:K346" si="84">IF(B144,$V43,"")</f>
        <v/>
      </c>
      <c r="C346" t="str">
        <f t="shared" si="84"/>
        <v/>
      </c>
      <c r="D346" t="str">
        <f t="shared" si="84"/>
        <v/>
      </c>
      <c r="E346" t="str">
        <f t="shared" si="84"/>
        <v/>
      </c>
      <c r="F346" t="str">
        <f t="shared" si="84"/>
        <v/>
      </c>
      <c r="G346" t="str">
        <f t="shared" si="84"/>
        <v/>
      </c>
      <c r="H346">
        <f t="shared" si="84"/>
        <v>41</v>
      </c>
      <c r="I346" t="str">
        <f t="shared" si="84"/>
        <v/>
      </c>
      <c r="J346" t="str">
        <f t="shared" si="84"/>
        <v/>
      </c>
      <c r="K346" t="str">
        <f t="shared" si="84"/>
        <v/>
      </c>
      <c r="L346" t="str">
        <f t="shared" ref="L346:U346" si="85">IF(L144,$V43,"")</f>
        <v/>
      </c>
      <c r="M346" t="str">
        <f t="shared" si="85"/>
        <v/>
      </c>
      <c r="N346" t="str">
        <f t="shared" si="85"/>
        <v/>
      </c>
      <c r="O346" t="str">
        <f t="shared" si="85"/>
        <v/>
      </c>
      <c r="P346">
        <f t="shared" si="85"/>
        <v>41</v>
      </c>
      <c r="Q346" t="str">
        <f t="shared" si="85"/>
        <v/>
      </c>
      <c r="R346">
        <f t="shared" si="85"/>
        <v>41</v>
      </c>
      <c r="S346" t="str">
        <f t="shared" si="85"/>
        <v/>
      </c>
      <c r="T346" t="str">
        <f t="shared" si="85"/>
        <v/>
      </c>
      <c r="U346" t="str">
        <f t="shared" si="85"/>
        <v/>
      </c>
      <c r="AI346" s="24"/>
      <c r="AJ346" s="24"/>
      <c r="AK346" s="24"/>
      <c r="AL346" s="24"/>
      <c r="AM346" s="24"/>
      <c r="AN346" s="24"/>
      <c r="AO346" s="24"/>
      <c r="AP346" s="24"/>
      <c r="AQ346" s="24"/>
      <c r="AR346" s="24"/>
    </row>
    <row r="347" spans="1:44" x14ac:dyDescent="0.15">
      <c r="A347" t="str">
        <f t="shared" si="3"/>
        <v>Figure Weights</v>
      </c>
      <c r="B347" t="str">
        <f t="shared" ref="B347:K347" si="86">IF(B145,$V44,"")</f>
        <v/>
      </c>
      <c r="C347" t="str">
        <f t="shared" si="86"/>
        <v/>
      </c>
      <c r="D347" t="str">
        <f t="shared" si="86"/>
        <v/>
      </c>
      <c r="E347" t="str">
        <f t="shared" si="86"/>
        <v/>
      </c>
      <c r="F347" t="str">
        <f t="shared" si="86"/>
        <v/>
      </c>
      <c r="G347" t="str">
        <f t="shared" si="86"/>
        <v/>
      </c>
      <c r="H347" t="str">
        <f t="shared" si="86"/>
        <v/>
      </c>
      <c r="I347" t="str">
        <f t="shared" si="86"/>
        <v/>
      </c>
      <c r="J347" t="str">
        <f t="shared" si="86"/>
        <v/>
      </c>
      <c r="K347" t="str">
        <f t="shared" si="86"/>
        <v/>
      </c>
      <c r="L347" t="str">
        <f t="shared" ref="L347:U347" si="87">IF(L145,$V44,"")</f>
        <v/>
      </c>
      <c r="M347" t="str">
        <f t="shared" si="87"/>
        <v/>
      </c>
      <c r="N347" t="str">
        <f t="shared" si="87"/>
        <v/>
      </c>
      <c r="O347" t="str">
        <f t="shared" si="87"/>
        <v/>
      </c>
      <c r="P347" t="str">
        <f t="shared" si="87"/>
        <v/>
      </c>
      <c r="Q347" t="str">
        <f t="shared" si="87"/>
        <v/>
      </c>
      <c r="R347" t="str">
        <f t="shared" si="87"/>
        <v/>
      </c>
      <c r="S347" t="str">
        <f t="shared" si="87"/>
        <v/>
      </c>
      <c r="T347" t="str">
        <f t="shared" si="87"/>
        <v/>
      </c>
      <c r="U347" t="str">
        <f t="shared" si="87"/>
        <v/>
      </c>
      <c r="AI347" s="24"/>
      <c r="AJ347" s="24"/>
      <c r="AK347" s="24"/>
      <c r="AL347" s="24"/>
      <c r="AM347" s="24"/>
      <c r="AN347" s="24"/>
      <c r="AO347" s="24"/>
      <c r="AP347" s="24"/>
      <c r="AQ347" s="24"/>
      <c r="AR347" s="24"/>
    </row>
    <row r="348" spans="1:44" x14ac:dyDescent="0.15">
      <c r="A348" t="str">
        <f t="shared" si="3"/>
        <v>Letter-Number Sequencing</v>
      </c>
      <c r="B348" t="str">
        <f t="shared" ref="B348:K348" si="88">IF(B146,$V45,"")</f>
        <v/>
      </c>
      <c r="C348" t="str">
        <f t="shared" si="88"/>
        <v/>
      </c>
      <c r="D348" t="str">
        <f t="shared" si="88"/>
        <v/>
      </c>
      <c r="E348" t="str">
        <f t="shared" si="88"/>
        <v/>
      </c>
      <c r="F348" t="str">
        <f t="shared" si="88"/>
        <v/>
      </c>
      <c r="G348" t="str">
        <f t="shared" si="88"/>
        <v/>
      </c>
      <c r="H348" t="str">
        <f t="shared" si="88"/>
        <v/>
      </c>
      <c r="I348" t="str">
        <f t="shared" si="88"/>
        <v/>
      </c>
      <c r="J348" t="str">
        <f t="shared" si="88"/>
        <v/>
      </c>
      <c r="K348" t="str">
        <f t="shared" si="88"/>
        <v/>
      </c>
      <c r="L348" t="str">
        <f t="shared" ref="L348:U348" si="89">IF(L146,$V45,"")</f>
        <v/>
      </c>
      <c r="M348" t="str">
        <f t="shared" si="89"/>
        <v/>
      </c>
      <c r="N348" t="str">
        <f t="shared" si="89"/>
        <v/>
      </c>
      <c r="O348" t="str">
        <f t="shared" si="89"/>
        <v/>
      </c>
      <c r="P348" t="str">
        <f t="shared" si="89"/>
        <v/>
      </c>
      <c r="Q348" t="str">
        <f t="shared" si="89"/>
        <v/>
      </c>
      <c r="R348" t="str">
        <f t="shared" si="89"/>
        <v/>
      </c>
      <c r="S348" t="str">
        <f t="shared" si="89"/>
        <v/>
      </c>
      <c r="T348" t="str">
        <f t="shared" si="89"/>
        <v/>
      </c>
      <c r="U348" t="str">
        <f t="shared" si="89"/>
        <v/>
      </c>
      <c r="AI348" s="24"/>
      <c r="AJ348" s="24"/>
      <c r="AK348" s="24"/>
      <c r="AL348" s="24"/>
      <c r="AM348" s="24"/>
      <c r="AN348" s="24"/>
      <c r="AO348" s="24"/>
      <c r="AP348" s="24"/>
      <c r="AQ348" s="24"/>
      <c r="AR348" s="24"/>
    </row>
    <row r="349" spans="1:44" x14ac:dyDescent="0.15">
      <c r="A349" t="str">
        <f t="shared" si="3"/>
        <v>Cancellation</v>
      </c>
      <c r="B349" t="str">
        <f t="shared" ref="B349:K349" si="90">IF(B147,$V46,"")</f>
        <v/>
      </c>
      <c r="C349" t="str">
        <f t="shared" si="90"/>
        <v/>
      </c>
      <c r="D349" t="str">
        <f t="shared" si="90"/>
        <v/>
      </c>
      <c r="E349" t="str">
        <f t="shared" si="90"/>
        <v/>
      </c>
      <c r="F349" t="str">
        <f t="shared" si="90"/>
        <v/>
      </c>
      <c r="G349" t="str">
        <f t="shared" si="90"/>
        <v/>
      </c>
      <c r="H349" t="str">
        <f t="shared" si="90"/>
        <v/>
      </c>
      <c r="I349" t="str">
        <f t="shared" si="90"/>
        <v/>
      </c>
      <c r="J349" t="str">
        <f t="shared" si="90"/>
        <v/>
      </c>
      <c r="K349" t="str">
        <f t="shared" si="90"/>
        <v/>
      </c>
      <c r="L349" t="str">
        <f t="shared" ref="L349:U349" si="91">IF(L147,$V46,"")</f>
        <v/>
      </c>
      <c r="M349" t="str">
        <f t="shared" si="91"/>
        <v/>
      </c>
      <c r="N349" t="str">
        <f t="shared" si="91"/>
        <v/>
      </c>
      <c r="O349" t="str">
        <f t="shared" si="91"/>
        <v/>
      </c>
      <c r="P349" t="str">
        <f t="shared" si="91"/>
        <v/>
      </c>
      <c r="Q349" t="str">
        <f t="shared" si="91"/>
        <v/>
      </c>
      <c r="R349" t="str">
        <f t="shared" si="91"/>
        <v/>
      </c>
      <c r="S349" t="str">
        <f t="shared" si="91"/>
        <v/>
      </c>
      <c r="T349" t="str">
        <f t="shared" si="91"/>
        <v/>
      </c>
      <c r="U349" t="str">
        <f t="shared" si="91"/>
        <v/>
      </c>
      <c r="AI349" s="24"/>
      <c r="AJ349" s="24"/>
      <c r="AK349" s="24"/>
      <c r="AL349" s="24"/>
      <c r="AM349" s="24"/>
      <c r="AN349" s="24"/>
      <c r="AO349" s="24"/>
      <c r="AP349" s="24"/>
      <c r="AQ349" s="24"/>
      <c r="AR349" s="24"/>
    </row>
    <row r="350" spans="1:44" x14ac:dyDescent="0.15">
      <c r="A350" t="str">
        <f t="shared" si="3"/>
        <v>Grooved Pegboard-Dominant</v>
      </c>
      <c r="B350" t="str">
        <f t="shared" ref="B350:K350" si="92">IF(B148,$V47,"")</f>
        <v/>
      </c>
      <c r="C350" t="str">
        <f t="shared" si="92"/>
        <v/>
      </c>
      <c r="D350" t="str">
        <f t="shared" si="92"/>
        <v/>
      </c>
      <c r="E350" t="str">
        <f t="shared" si="92"/>
        <v/>
      </c>
      <c r="F350" t="str">
        <f t="shared" si="92"/>
        <v/>
      </c>
      <c r="G350" t="str">
        <f t="shared" si="92"/>
        <v/>
      </c>
      <c r="H350" t="str">
        <f t="shared" si="92"/>
        <v/>
      </c>
      <c r="I350" t="str">
        <f t="shared" si="92"/>
        <v/>
      </c>
      <c r="J350" t="str">
        <f t="shared" si="92"/>
        <v/>
      </c>
      <c r="K350" t="str">
        <f t="shared" si="92"/>
        <v/>
      </c>
      <c r="L350" t="str">
        <f t="shared" ref="L350:U350" si="93">IF(L148,$V47,"")</f>
        <v/>
      </c>
      <c r="M350" t="str">
        <f t="shared" si="93"/>
        <v/>
      </c>
      <c r="N350" t="str">
        <f t="shared" si="93"/>
        <v/>
      </c>
      <c r="O350" t="str">
        <f t="shared" si="93"/>
        <v/>
      </c>
      <c r="P350" t="str">
        <f t="shared" si="93"/>
        <v/>
      </c>
      <c r="Q350" t="str">
        <f t="shared" si="93"/>
        <v/>
      </c>
      <c r="R350" t="str">
        <f t="shared" si="93"/>
        <v/>
      </c>
      <c r="S350" t="str">
        <f t="shared" si="93"/>
        <v/>
      </c>
      <c r="T350" t="str">
        <f t="shared" si="93"/>
        <v/>
      </c>
      <c r="U350" t="str">
        <f t="shared" si="93"/>
        <v/>
      </c>
      <c r="AI350" s="24"/>
      <c r="AJ350" s="24"/>
      <c r="AK350" s="24"/>
      <c r="AL350" s="24"/>
      <c r="AM350" s="24"/>
      <c r="AN350" s="24"/>
      <c r="AO350" s="24"/>
      <c r="AP350" s="24"/>
      <c r="AQ350" s="24"/>
      <c r="AR350" s="24"/>
    </row>
    <row r="351" spans="1:44" x14ac:dyDescent="0.15">
      <c r="A351" t="str">
        <f t="shared" si="3"/>
        <v>Grooved Pegboard-Nondominant</v>
      </c>
      <c r="B351" t="str">
        <f t="shared" ref="B351:K351" si="94">IF(B149,$V48,"")</f>
        <v/>
      </c>
      <c r="C351" t="str">
        <f t="shared" si="94"/>
        <v/>
      </c>
      <c r="D351" t="str">
        <f t="shared" si="94"/>
        <v/>
      </c>
      <c r="E351" t="str">
        <f t="shared" si="94"/>
        <v/>
      </c>
      <c r="F351" t="str">
        <f t="shared" si="94"/>
        <v/>
      </c>
      <c r="G351" t="str">
        <f t="shared" si="94"/>
        <v/>
      </c>
      <c r="H351" t="str">
        <f t="shared" si="94"/>
        <v/>
      </c>
      <c r="I351" t="str">
        <f t="shared" si="94"/>
        <v/>
      </c>
      <c r="J351" t="str">
        <f t="shared" si="94"/>
        <v/>
      </c>
      <c r="K351" t="str">
        <f t="shared" si="94"/>
        <v/>
      </c>
      <c r="L351" t="str">
        <f t="shared" ref="L351:U351" si="95">IF(L149,$V48,"")</f>
        <v/>
      </c>
      <c r="M351" t="str">
        <f t="shared" si="95"/>
        <v/>
      </c>
      <c r="N351" t="str">
        <f t="shared" si="95"/>
        <v/>
      </c>
      <c r="O351" t="str">
        <f t="shared" si="95"/>
        <v/>
      </c>
      <c r="P351" t="str">
        <f t="shared" si="95"/>
        <v/>
      </c>
      <c r="Q351" t="str">
        <f t="shared" si="95"/>
        <v/>
      </c>
      <c r="R351" t="str">
        <f t="shared" si="95"/>
        <v/>
      </c>
      <c r="S351" t="str">
        <f t="shared" si="95"/>
        <v/>
      </c>
      <c r="T351" t="str">
        <f t="shared" si="95"/>
        <v/>
      </c>
      <c r="U351" t="str">
        <f t="shared" si="95"/>
        <v/>
      </c>
      <c r="AI351" s="24"/>
      <c r="AJ351" s="24"/>
      <c r="AK351" s="24"/>
      <c r="AL351" s="24"/>
      <c r="AM351" s="24"/>
      <c r="AN351" s="24"/>
      <c r="AO351" s="24"/>
      <c r="AP351" s="24"/>
      <c r="AQ351" s="24"/>
      <c r="AR351" s="24"/>
    </row>
    <row r="352" spans="1:44" x14ac:dyDescent="0.15">
      <c r="A352" t="str">
        <f t="shared" si="3"/>
        <v>Behavior Rating Scale</v>
      </c>
      <c r="B352" t="str">
        <f t="shared" ref="B352:K352" si="96">IF(B150,$V49,"")</f>
        <v/>
      </c>
      <c r="C352" t="str">
        <f t="shared" si="96"/>
        <v/>
      </c>
      <c r="D352" t="str">
        <f t="shared" si="96"/>
        <v/>
      </c>
      <c r="E352" t="str">
        <f t="shared" si="96"/>
        <v/>
      </c>
      <c r="F352" t="str">
        <f t="shared" si="96"/>
        <v/>
      </c>
      <c r="G352" t="str">
        <f t="shared" si="96"/>
        <v/>
      </c>
      <c r="H352" t="str">
        <f t="shared" si="96"/>
        <v/>
      </c>
      <c r="I352" t="str">
        <f t="shared" si="96"/>
        <v/>
      </c>
      <c r="J352" t="str">
        <f t="shared" si="96"/>
        <v/>
      </c>
      <c r="K352" t="str">
        <f t="shared" si="96"/>
        <v/>
      </c>
      <c r="L352" t="str">
        <f t="shared" ref="L352:U352" si="97">IF(L150,$V49,"")</f>
        <v/>
      </c>
      <c r="M352" t="str">
        <f t="shared" si="97"/>
        <v/>
      </c>
      <c r="N352" t="str">
        <f t="shared" si="97"/>
        <v/>
      </c>
      <c r="O352" t="str">
        <f t="shared" si="97"/>
        <v/>
      </c>
      <c r="P352" t="str">
        <f t="shared" si="97"/>
        <v/>
      </c>
      <c r="Q352" t="str">
        <f t="shared" si="97"/>
        <v/>
      </c>
      <c r="R352" t="str">
        <f t="shared" si="97"/>
        <v/>
      </c>
      <c r="S352" t="str">
        <f t="shared" si="97"/>
        <v/>
      </c>
      <c r="T352" t="str">
        <f t="shared" si="97"/>
        <v/>
      </c>
      <c r="U352" t="str">
        <f t="shared" si="97"/>
        <v/>
      </c>
      <c r="AI352" s="24"/>
      <c r="AJ352" s="24"/>
      <c r="AK352" s="24"/>
      <c r="AL352" s="24"/>
      <c r="AM352" s="24"/>
      <c r="AN352" s="24"/>
      <c r="AO352" s="24"/>
      <c r="AP352" s="24"/>
      <c r="AQ352" s="24"/>
      <c r="AR352" s="24"/>
    </row>
    <row r="353" spans="1:44" x14ac:dyDescent="0.15">
      <c r="A353" t="str">
        <f t="shared" si="3"/>
        <v>KTEA-3 Nonsense Word Decoding</v>
      </c>
      <c r="B353" t="str">
        <f t="shared" ref="B353:K353" si="98">IF(B151,$V50,"")</f>
        <v/>
      </c>
      <c r="C353" t="str">
        <f t="shared" si="98"/>
        <v/>
      </c>
      <c r="D353" t="str">
        <f t="shared" si="98"/>
        <v/>
      </c>
      <c r="E353" t="str">
        <f t="shared" si="98"/>
        <v/>
      </c>
      <c r="F353" t="str">
        <f t="shared" si="98"/>
        <v/>
      </c>
      <c r="G353" t="str">
        <f t="shared" si="98"/>
        <v/>
      </c>
      <c r="H353" t="str">
        <f t="shared" si="98"/>
        <v/>
      </c>
      <c r="I353" t="str">
        <f t="shared" si="98"/>
        <v/>
      </c>
      <c r="J353" t="str">
        <f t="shared" si="98"/>
        <v/>
      </c>
      <c r="K353" t="str">
        <f t="shared" si="98"/>
        <v/>
      </c>
      <c r="L353" t="str">
        <f t="shared" ref="L353:U353" si="99">IF(L151,$V50,"")</f>
        <v/>
      </c>
      <c r="M353" t="str">
        <f t="shared" si="99"/>
        <v/>
      </c>
      <c r="N353" t="str">
        <f t="shared" si="99"/>
        <v/>
      </c>
      <c r="O353" t="str">
        <f t="shared" si="99"/>
        <v/>
      </c>
      <c r="P353" t="str">
        <f t="shared" si="99"/>
        <v/>
      </c>
      <c r="Q353" t="str">
        <f t="shared" si="99"/>
        <v/>
      </c>
      <c r="R353" t="str">
        <f t="shared" si="99"/>
        <v/>
      </c>
      <c r="S353" t="str">
        <f t="shared" si="99"/>
        <v/>
      </c>
      <c r="T353" t="str">
        <f t="shared" si="99"/>
        <v/>
      </c>
      <c r="U353" t="str">
        <f t="shared" si="99"/>
        <v/>
      </c>
      <c r="AI353" s="24"/>
      <c r="AJ353" s="24"/>
      <c r="AK353" s="24"/>
      <c r="AL353" s="24"/>
      <c r="AM353" s="24"/>
      <c r="AN353" s="24"/>
      <c r="AO353" s="24"/>
      <c r="AP353" s="24"/>
      <c r="AQ353" s="24"/>
      <c r="AR353" s="24"/>
    </row>
    <row r="354" spans="1:44" x14ac:dyDescent="0.15">
      <c r="A354" t="str">
        <f t="shared" si="3"/>
        <v>KTEA-3 Decoding Fluency</v>
      </c>
      <c r="B354" t="str">
        <f t="shared" ref="B354:K354" si="100">IF(B152,$V51,"")</f>
        <v/>
      </c>
      <c r="C354" t="str">
        <f t="shared" si="100"/>
        <v/>
      </c>
      <c r="D354" t="str">
        <f t="shared" si="100"/>
        <v/>
      </c>
      <c r="E354" t="str">
        <f t="shared" si="100"/>
        <v/>
      </c>
      <c r="F354" t="str">
        <f t="shared" si="100"/>
        <v/>
      </c>
      <c r="G354" t="str">
        <f t="shared" si="100"/>
        <v/>
      </c>
      <c r="H354" t="str">
        <f t="shared" si="100"/>
        <v/>
      </c>
      <c r="I354" t="str">
        <f t="shared" si="100"/>
        <v/>
      </c>
      <c r="J354" t="str">
        <f t="shared" si="100"/>
        <v/>
      </c>
      <c r="K354" t="str">
        <f t="shared" si="100"/>
        <v/>
      </c>
      <c r="L354" t="str">
        <f t="shared" ref="L354:U354" si="101">IF(L152,$V51,"")</f>
        <v/>
      </c>
      <c r="M354" t="str">
        <f t="shared" si="101"/>
        <v/>
      </c>
      <c r="N354" t="str">
        <f t="shared" si="101"/>
        <v/>
      </c>
      <c r="O354" t="str">
        <f t="shared" si="101"/>
        <v/>
      </c>
      <c r="P354" t="str">
        <f t="shared" si="101"/>
        <v/>
      </c>
      <c r="Q354" t="str">
        <f t="shared" si="101"/>
        <v/>
      </c>
      <c r="R354" t="str">
        <f t="shared" si="101"/>
        <v/>
      </c>
      <c r="S354" t="str">
        <f t="shared" si="101"/>
        <v/>
      </c>
      <c r="T354" t="str">
        <f t="shared" si="101"/>
        <v/>
      </c>
      <c r="U354" t="str">
        <f t="shared" si="101"/>
        <v/>
      </c>
      <c r="AI354" s="24"/>
      <c r="AJ354" s="24"/>
      <c r="AK354" s="24"/>
      <c r="AL354" s="24"/>
      <c r="AM354" s="24"/>
      <c r="AN354" s="24"/>
      <c r="AO354" s="24"/>
      <c r="AP354" s="24"/>
      <c r="AQ354" s="24"/>
      <c r="AR354" s="24"/>
    </row>
    <row r="355" spans="1:44" x14ac:dyDescent="0.15">
      <c r="A355" t="str">
        <f t="shared" si="3"/>
        <v>KTEA-3 Reading Comprehension</v>
      </c>
      <c r="B355" t="str">
        <f t="shared" ref="B355:K355" si="102">IF(B153,$V52,"")</f>
        <v/>
      </c>
      <c r="C355" t="str">
        <f t="shared" si="102"/>
        <v/>
      </c>
      <c r="D355" t="str">
        <f t="shared" si="102"/>
        <v/>
      </c>
      <c r="E355" t="str">
        <f t="shared" si="102"/>
        <v/>
      </c>
      <c r="F355" t="str">
        <f t="shared" si="102"/>
        <v/>
      </c>
      <c r="G355" t="str">
        <f t="shared" si="102"/>
        <v/>
      </c>
      <c r="H355" t="str">
        <f t="shared" si="102"/>
        <v/>
      </c>
      <c r="I355" t="str">
        <f t="shared" si="102"/>
        <v/>
      </c>
      <c r="J355" t="str">
        <f t="shared" si="102"/>
        <v/>
      </c>
      <c r="K355" t="str">
        <f t="shared" si="102"/>
        <v/>
      </c>
      <c r="L355" t="str">
        <f t="shared" ref="L355:U355" si="103">IF(L153,$V52,"")</f>
        <v/>
      </c>
      <c r="M355" t="str">
        <f t="shared" si="103"/>
        <v/>
      </c>
      <c r="N355" t="str">
        <f t="shared" si="103"/>
        <v/>
      </c>
      <c r="O355" t="str">
        <f t="shared" si="103"/>
        <v/>
      </c>
      <c r="P355" t="str">
        <f t="shared" si="103"/>
        <v/>
      </c>
      <c r="Q355" t="str">
        <f t="shared" si="103"/>
        <v/>
      </c>
      <c r="R355" t="str">
        <f t="shared" si="103"/>
        <v/>
      </c>
      <c r="S355" t="str">
        <f t="shared" si="103"/>
        <v/>
      </c>
      <c r="T355" t="str">
        <f t="shared" si="103"/>
        <v/>
      </c>
      <c r="U355" t="str">
        <f t="shared" si="103"/>
        <v/>
      </c>
      <c r="AI355" s="24"/>
      <c r="AJ355" s="24"/>
      <c r="AK355" s="24"/>
      <c r="AL355" s="24"/>
      <c r="AM355" s="24"/>
      <c r="AN355" s="24"/>
      <c r="AO355" s="24"/>
      <c r="AP355" s="24"/>
      <c r="AQ355" s="24"/>
      <c r="AR355" s="24"/>
    </row>
    <row r="356" spans="1:44" x14ac:dyDescent="0.15">
      <c r="A356" t="str">
        <f t="shared" si="3"/>
        <v>WMS-IV Symbol Span</v>
      </c>
      <c r="B356" t="str">
        <f t="shared" ref="B356:K356" si="104">IF(B154,$V53,"")</f>
        <v/>
      </c>
      <c r="C356" t="str">
        <f t="shared" si="104"/>
        <v/>
      </c>
      <c r="D356" t="str">
        <f t="shared" si="104"/>
        <v/>
      </c>
      <c r="E356" t="str">
        <f t="shared" si="104"/>
        <v/>
      </c>
      <c r="F356" t="str">
        <f t="shared" si="104"/>
        <v/>
      </c>
      <c r="G356" t="str">
        <f t="shared" si="104"/>
        <v/>
      </c>
      <c r="H356" t="str">
        <f t="shared" si="104"/>
        <v/>
      </c>
      <c r="I356" t="str">
        <f t="shared" si="104"/>
        <v/>
      </c>
      <c r="J356" t="str">
        <f t="shared" si="104"/>
        <v/>
      </c>
      <c r="K356" t="str">
        <f t="shared" si="104"/>
        <v/>
      </c>
      <c r="L356" t="str">
        <f t="shared" ref="L356:U356" si="105">IF(L154,$V53,"")</f>
        <v/>
      </c>
      <c r="M356" t="str">
        <f t="shared" si="105"/>
        <v/>
      </c>
      <c r="N356" t="str">
        <f t="shared" si="105"/>
        <v/>
      </c>
      <c r="O356" t="str">
        <f t="shared" si="105"/>
        <v/>
      </c>
      <c r="P356" t="str">
        <f t="shared" si="105"/>
        <v/>
      </c>
      <c r="Q356" t="str">
        <f t="shared" si="105"/>
        <v/>
      </c>
      <c r="R356" t="str">
        <f t="shared" si="105"/>
        <v/>
      </c>
      <c r="S356" t="str">
        <f t="shared" si="105"/>
        <v/>
      </c>
      <c r="T356" t="str">
        <f t="shared" si="105"/>
        <v/>
      </c>
      <c r="U356" t="str">
        <f t="shared" si="105"/>
        <v/>
      </c>
      <c r="AI356" s="24"/>
      <c r="AJ356" s="24"/>
      <c r="AK356" s="24"/>
      <c r="AL356" s="24"/>
      <c r="AM356" s="24"/>
      <c r="AN356" s="24"/>
      <c r="AO356" s="24"/>
      <c r="AP356" s="24"/>
      <c r="AQ356" s="24"/>
      <c r="AR356" s="24"/>
    </row>
    <row r="357" spans="1:44" x14ac:dyDescent="0.15">
      <c r="A357" t="str">
        <f t="shared" si="3"/>
        <v>WRAT5 Word Reading</v>
      </c>
      <c r="B357" t="str">
        <f t="shared" ref="B357:K357" si="106">IF(B155,$V54,"")</f>
        <v/>
      </c>
      <c r="C357">
        <f t="shared" si="106"/>
        <v>52</v>
      </c>
      <c r="D357" t="str">
        <f t="shared" si="106"/>
        <v/>
      </c>
      <c r="E357" t="str">
        <f t="shared" si="106"/>
        <v/>
      </c>
      <c r="F357" t="str">
        <f t="shared" si="106"/>
        <v/>
      </c>
      <c r="G357" t="str">
        <f t="shared" si="106"/>
        <v/>
      </c>
      <c r="H357" t="str">
        <f t="shared" si="106"/>
        <v/>
      </c>
      <c r="I357" t="str">
        <f t="shared" si="106"/>
        <v/>
      </c>
      <c r="J357" t="str">
        <f t="shared" si="106"/>
        <v/>
      </c>
      <c r="K357" t="str">
        <f t="shared" si="106"/>
        <v/>
      </c>
      <c r="L357" t="str">
        <f t="shared" ref="L357:U357" si="107">IF(L155,$V54,"")</f>
        <v/>
      </c>
      <c r="M357" t="str">
        <f t="shared" si="107"/>
        <v/>
      </c>
      <c r="N357" t="str">
        <f t="shared" si="107"/>
        <v/>
      </c>
      <c r="O357" t="str">
        <f t="shared" si="107"/>
        <v/>
      </c>
      <c r="P357" t="str">
        <f t="shared" si="107"/>
        <v/>
      </c>
      <c r="Q357" t="str">
        <f t="shared" si="107"/>
        <v/>
      </c>
      <c r="R357">
        <f t="shared" si="107"/>
        <v>52</v>
      </c>
      <c r="S357">
        <f t="shared" si="107"/>
        <v>52</v>
      </c>
      <c r="T357" t="str">
        <f t="shared" si="107"/>
        <v/>
      </c>
      <c r="U357" t="str">
        <f t="shared" si="107"/>
        <v/>
      </c>
      <c r="AI357" s="24"/>
      <c r="AJ357" s="24"/>
      <c r="AK357" s="24"/>
      <c r="AL357" s="24"/>
      <c r="AM357" s="24"/>
      <c r="AN357" s="24"/>
      <c r="AO357" s="24"/>
      <c r="AP357" s="24"/>
      <c r="AQ357" s="24"/>
      <c r="AR357" s="24"/>
    </row>
    <row r="358" spans="1:44" x14ac:dyDescent="0.15">
      <c r="A358" t="str">
        <f t="shared" si="3"/>
        <v>WRAT5 Spelling</v>
      </c>
      <c r="B358" t="str">
        <f t="shared" ref="B358:K358" si="108">IF(B156,$V55,"")</f>
        <v/>
      </c>
      <c r="C358" t="str">
        <f t="shared" si="108"/>
        <v/>
      </c>
      <c r="D358" t="str">
        <f t="shared" si="108"/>
        <v/>
      </c>
      <c r="E358" t="str">
        <f t="shared" si="108"/>
        <v/>
      </c>
      <c r="F358" t="str">
        <f t="shared" si="108"/>
        <v/>
      </c>
      <c r="G358" t="str">
        <f t="shared" si="108"/>
        <v/>
      </c>
      <c r="H358" t="str">
        <f t="shared" si="108"/>
        <v/>
      </c>
      <c r="I358" t="str">
        <f t="shared" si="108"/>
        <v/>
      </c>
      <c r="J358" t="str">
        <f t="shared" si="108"/>
        <v/>
      </c>
      <c r="K358" t="str">
        <f t="shared" si="108"/>
        <v/>
      </c>
      <c r="L358" t="str">
        <f t="shared" ref="L358:U358" si="109">IF(L156,$V55,"")</f>
        <v/>
      </c>
      <c r="M358" t="str">
        <f t="shared" si="109"/>
        <v/>
      </c>
      <c r="N358" t="str">
        <f t="shared" si="109"/>
        <v/>
      </c>
      <c r="O358" t="str">
        <f t="shared" si="109"/>
        <v/>
      </c>
      <c r="P358" t="str">
        <f t="shared" si="109"/>
        <v/>
      </c>
      <c r="Q358" t="str">
        <f t="shared" si="109"/>
        <v/>
      </c>
      <c r="R358">
        <f t="shared" si="109"/>
        <v>53</v>
      </c>
      <c r="S358">
        <f t="shared" si="109"/>
        <v>53</v>
      </c>
      <c r="T358" t="str">
        <f t="shared" si="109"/>
        <v/>
      </c>
      <c r="U358" t="str">
        <f t="shared" si="109"/>
        <v/>
      </c>
      <c r="AI358" s="24"/>
      <c r="AJ358" s="24"/>
      <c r="AK358" s="24"/>
      <c r="AL358" s="24"/>
      <c r="AM358" s="24"/>
      <c r="AN358" s="24"/>
      <c r="AO358" s="24"/>
      <c r="AP358" s="24"/>
      <c r="AQ358" s="24"/>
      <c r="AR358" s="24"/>
    </row>
    <row r="359" spans="1:44" x14ac:dyDescent="0.15">
      <c r="A359" t="str">
        <f t="shared" si="3"/>
        <v>WRAT5 Math Computation</v>
      </c>
      <c r="B359" t="str">
        <f t="shared" ref="B359:K359" si="110">IF(B157,$V56,"")</f>
        <v/>
      </c>
      <c r="C359" t="str">
        <f t="shared" si="110"/>
        <v/>
      </c>
      <c r="D359" t="str">
        <f t="shared" si="110"/>
        <v/>
      </c>
      <c r="E359" t="str">
        <f t="shared" si="110"/>
        <v/>
      </c>
      <c r="F359" t="str">
        <f t="shared" si="110"/>
        <v/>
      </c>
      <c r="G359" t="str">
        <f t="shared" si="110"/>
        <v/>
      </c>
      <c r="H359" t="str">
        <f t="shared" si="110"/>
        <v/>
      </c>
      <c r="I359" t="str">
        <f t="shared" si="110"/>
        <v/>
      </c>
      <c r="J359" t="str">
        <f t="shared" si="110"/>
        <v/>
      </c>
      <c r="K359" t="str">
        <f t="shared" si="110"/>
        <v/>
      </c>
      <c r="L359" t="str">
        <f t="shared" ref="L359:U359" si="111">IF(L157,$V56,"")</f>
        <v/>
      </c>
      <c r="M359" t="str">
        <f t="shared" si="111"/>
        <v/>
      </c>
      <c r="N359" t="str">
        <f t="shared" si="111"/>
        <v/>
      </c>
      <c r="O359" t="str">
        <f t="shared" si="111"/>
        <v/>
      </c>
      <c r="P359" t="str">
        <f t="shared" si="111"/>
        <v/>
      </c>
      <c r="Q359" t="str">
        <f t="shared" si="111"/>
        <v/>
      </c>
      <c r="R359">
        <f t="shared" si="111"/>
        <v>54</v>
      </c>
      <c r="S359">
        <f t="shared" si="111"/>
        <v>54</v>
      </c>
      <c r="T359" t="str">
        <f t="shared" si="111"/>
        <v/>
      </c>
      <c r="U359" t="str">
        <f t="shared" si="111"/>
        <v/>
      </c>
      <c r="AI359" s="24"/>
      <c r="AJ359" s="24"/>
      <c r="AK359" s="24"/>
      <c r="AL359" s="24"/>
      <c r="AM359" s="24"/>
      <c r="AN359" s="24"/>
      <c r="AO359" s="24"/>
      <c r="AP359" s="24"/>
      <c r="AQ359" s="24"/>
      <c r="AR359" s="24"/>
    </row>
    <row r="360" spans="1:44" x14ac:dyDescent="0.15">
      <c r="A360" t="str">
        <f t="shared" si="3"/>
        <v>WRAT5 Sentence Comprehension</v>
      </c>
      <c r="B360" t="str">
        <f t="shared" ref="B360:K360" si="112">IF(B158,$V57,"")</f>
        <v/>
      </c>
      <c r="C360" t="str">
        <f t="shared" si="112"/>
        <v/>
      </c>
      <c r="D360" t="str">
        <f t="shared" si="112"/>
        <v/>
      </c>
      <c r="E360" t="str">
        <f t="shared" si="112"/>
        <v/>
      </c>
      <c r="F360" t="str">
        <f t="shared" si="112"/>
        <v/>
      </c>
      <c r="G360" t="str">
        <f t="shared" si="112"/>
        <v/>
      </c>
      <c r="H360" t="str">
        <f t="shared" si="112"/>
        <v/>
      </c>
      <c r="I360" t="str">
        <f t="shared" si="112"/>
        <v/>
      </c>
      <c r="J360" t="str">
        <f t="shared" si="112"/>
        <v/>
      </c>
      <c r="K360" t="str">
        <f t="shared" si="112"/>
        <v/>
      </c>
      <c r="L360" t="str">
        <f t="shared" ref="L360:U360" si="113">IF(L158,$V57,"")</f>
        <v/>
      </c>
      <c r="M360" t="str">
        <f t="shared" si="113"/>
        <v/>
      </c>
      <c r="N360" t="str">
        <f t="shared" si="113"/>
        <v/>
      </c>
      <c r="O360" t="str">
        <f t="shared" si="113"/>
        <v/>
      </c>
      <c r="P360" t="str">
        <f t="shared" si="113"/>
        <v/>
      </c>
      <c r="Q360" t="str">
        <f t="shared" si="113"/>
        <v/>
      </c>
      <c r="R360">
        <f t="shared" si="113"/>
        <v>55</v>
      </c>
      <c r="S360">
        <f t="shared" si="113"/>
        <v>55</v>
      </c>
      <c r="T360" t="str">
        <f t="shared" si="113"/>
        <v/>
      </c>
      <c r="U360" t="str">
        <f t="shared" si="113"/>
        <v/>
      </c>
      <c r="AI360" s="24"/>
      <c r="AJ360" s="24"/>
      <c r="AK360" s="24"/>
      <c r="AL360" s="24"/>
      <c r="AM360" s="24"/>
      <c r="AN360" s="24"/>
      <c r="AO360" s="24"/>
      <c r="AP360" s="24"/>
      <c r="AQ360" s="24"/>
      <c r="AR360" s="24"/>
    </row>
    <row r="361" spans="1:44" x14ac:dyDescent="0.15">
      <c r="A361" t="str">
        <f t="shared" ref="A361:A405" si="114">A260</f>
        <v>WRAT5 Reading Composite</v>
      </c>
      <c r="B361" t="str">
        <f t="shared" ref="B361:K361" si="115">IF(B159,$V58,"")</f>
        <v/>
      </c>
      <c r="C361" t="str">
        <f t="shared" si="115"/>
        <v/>
      </c>
      <c r="D361" t="str">
        <f t="shared" si="115"/>
        <v/>
      </c>
      <c r="E361" t="str">
        <f t="shared" si="115"/>
        <v/>
      </c>
      <c r="F361" t="str">
        <f t="shared" si="115"/>
        <v/>
      </c>
      <c r="G361" t="str">
        <f t="shared" si="115"/>
        <v/>
      </c>
      <c r="H361" t="str">
        <f t="shared" si="115"/>
        <v/>
      </c>
      <c r="I361" t="str">
        <f t="shared" si="115"/>
        <v/>
      </c>
      <c r="J361" t="str">
        <f t="shared" si="115"/>
        <v/>
      </c>
      <c r="K361" t="str">
        <f t="shared" si="115"/>
        <v/>
      </c>
      <c r="L361" t="str">
        <f t="shared" ref="L361:U361" si="116">IF(L159,$V58,"")</f>
        <v/>
      </c>
      <c r="M361" t="str">
        <f t="shared" si="116"/>
        <v/>
      </c>
      <c r="N361" t="str">
        <f t="shared" si="116"/>
        <v/>
      </c>
      <c r="O361" t="str">
        <f t="shared" si="116"/>
        <v/>
      </c>
      <c r="P361" t="str">
        <f t="shared" si="116"/>
        <v/>
      </c>
      <c r="Q361" t="str">
        <f t="shared" si="116"/>
        <v/>
      </c>
      <c r="R361">
        <f t="shared" si="116"/>
        <v>56</v>
      </c>
      <c r="S361">
        <f t="shared" si="116"/>
        <v>56</v>
      </c>
      <c r="T361" t="str">
        <f t="shared" si="116"/>
        <v/>
      </c>
      <c r="U361" t="str">
        <f t="shared" si="116"/>
        <v/>
      </c>
      <c r="AI361" s="24"/>
      <c r="AJ361" s="24"/>
      <c r="AK361" s="24"/>
      <c r="AL361" s="24"/>
      <c r="AM361" s="24"/>
      <c r="AN361" s="24"/>
      <c r="AO361" s="24"/>
      <c r="AP361" s="24"/>
      <c r="AQ361" s="24"/>
      <c r="AR361" s="24"/>
    </row>
    <row r="362" spans="1:44" x14ac:dyDescent="0.15">
      <c r="A362" t="str">
        <f t="shared" si="114"/>
        <v>DKEFS CWI Color Naming</v>
      </c>
      <c r="B362" t="str">
        <f t="shared" ref="B362:K362" si="117">IF(B160,$V59,"")</f>
        <v/>
      </c>
      <c r="C362" t="str">
        <f t="shared" si="117"/>
        <v/>
      </c>
      <c r="D362" t="str">
        <f t="shared" si="117"/>
        <v/>
      </c>
      <c r="E362">
        <f t="shared" si="117"/>
        <v>57</v>
      </c>
      <c r="F362" t="str">
        <f t="shared" si="117"/>
        <v/>
      </c>
      <c r="G362" t="str">
        <f t="shared" si="117"/>
        <v/>
      </c>
      <c r="H362" t="str">
        <f t="shared" si="117"/>
        <v/>
      </c>
      <c r="I362" t="str">
        <f t="shared" si="117"/>
        <v/>
      </c>
      <c r="J362" t="str">
        <f t="shared" si="117"/>
        <v/>
      </c>
      <c r="K362" t="str">
        <f t="shared" si="117"/>
        <v/>
      </c>
      <c r="L362">
        <f t="shared" ref="L362:U362" si="118">IF(L160,$V59,"")</f>
        <v>57</v>
      </c>
      <c r="M362" t="str">
        <f t="shared" si="118"/>
        <v/>
      </c>
      <c r="N362" t="str">
        <f t="shared" si="118"/>
        <v/>
      </c>
      <c r="O362" t="str">
        <f t="shared" si="118"/>
        <v/>
      </c>
      <c r="P362" t="str">
        <f t="shared" si="118"/>
        <v/>
      </c>
      <c r="Q362" t="str">
        <f t="shared" si="118"/>
        <v/>
      </c>
      <c r="R362">
        <f t="shared" si="118"/>
        <v>57</v>
      </c>
      <c r="S362" t="str">
        <f t="shared" si="118"/>
        <v/>
      </c>
      <c r="T362" t="str">
        <f t="shared" si="118"/>
        <v/>
      </c>
      <c r="U362" t="str">
        <f t="shared" si="118"/>
        <v/>
      </c>
      <c r="AI362" s="24"/>
      <c r="AJ362" s="24"/>
      <c r="AK362" s="24"/>
      <c r="AL362" s="24"/>
      <c r="AM362" s="24"/>
      <c r="AN362" s="24"/>
      <c r="AO362" s="24"/>
      <c r="AP362" s="24"/>
      <c r="AQ362" s="24"/>
      <c r="AR362" s="24"/>
    </row>
    <row r="363" spans="1:44" x14ac:dyDescent="0.15">
      <c r="A363" t="str">
        <f t="shared" si="114"/>
        <v>DKEFS CWI Word Reading</v>
      </c>
      <c r="B363" t="str">
        <f t="shared" ref="B363:K363" si="119">IF(B161,$V60,"")</f>
        <v/>
      </c>
      <c r="C363" t="str">
        <f t="shared" si="119"/>
        <v/>
      </c>
      <c r="D363" t="str">
        <f t="shared" si="119"/>
        <v/>
      </c>
      <c r="E363">
        <f t="shared" si="119"/>
        <v>58</v>
      </c>
      <c r="F363" t="str">
        <f t="shared" si="119"/>
        <v/>
      </c>
      <c r="G363" t="str">
        <f t="shared" si="119"/>
        <v/>
      </c>
      <c r="H363" t="str">
        <f t="shared" si="119"/>
        <v/>
      </c>
      <c r="I363" t="str">
        <f t="shared" si="119"/>
        <v/>
      </c>
      <c r="J363" t="str">
        <f t="shared" si="119"/>
        <v/>
      </c>
      <c r="K363" t="str">
        <f t="shared" si="119"/>
        <v/>
      </c>
      <c r="L363">
        <f t="shared" ref="L363:U363" si="120">IF(L161,$V60,"")</f>
        <v>58</v>
      </c>
      <c r="M363" t="str">
        <f t="shared" si="120"/>
        <v/>
      </c>
      <c r="N363" t="str">
        <f t="shared" si="120"/>
        <v/>
      </c>
      <c r="O363" t="str">
        <f t="shared" si="120"/>
        <v/>
      </c>
      <c r="P363" t="str">
        <f t="shared" si="120"/>
        <v/>
      </c>
      <c r="Q363" t="str">
        <f t="shared" si="120"/>
        <v/>
      </c>
      <c r="R363">
        <f t="shared" si="120"/>
        <v>58</v>
      </c>
      <c r="S363" t="str">
        <f t="shared" si="120"/>
        <v/>
      </c>
      <c r="T363" t="str">
        <f t="shared" si="120"/>
        <v/>
      </c>
      <c r="U363" t="str">
        <f t="shared" si="120"/>
        <v/>
      </c>
      <c r="AI363" s="24"/>
      <c r="AJ363" s="24"/>
      <c r="AK363" s="24"/>
      <c r="AL363" s="24"/>
      <c r="AM363" s="24"/>
      <c r="AN363" s="24"/>
      <c r="AO363" s="24"/>
      <c r="AP363" s="24"/>
      <c r="AQ363" s="24"/>
      <c r="AR363" s="24"/>
    </row>
    <row r="364" spans="1:44" x14ac:dyDescent="0.15">
      <c r="A364" t="str">
        <f t="shared" si="114"/>
        <v>DKEFS CWI Inhibition</v>
      </c>
      <c r="B364" t="str">
        <f t="shared" ref="B364:K364" si="121">IF(B162,$V61,"")</f>
        <v/>
      </c>
      <c r="C364" t="str">
        <f t="shared" si="121"/>
        <v/>
      </c>
      <c r="D364" t="str">
        <f t="shared" si="121"/>
        <v/>
      </c>
      <c r="E364" t="str">
        <f t="shared" si="121"/>
        <v/>
      </c>
      <c r="F364" t="str">
        <f t="shared" si="121"/>
        <v/>
      </c>
      <c r="G364">
        <f t="shared" si="121"/>
        <v>59</v>
      </c>
      <c r="H364" t="str">
        <f t="shared" si="121"/>
        <v/>
      </c>
      <c r="I364" t="str">
        <f t="shared" si="121"/>
        <v/>
      </c>
      <c r="J364" t="str">
        <f t="shared" si="121"/>
        <v/>
      </c>
      <c r="K364" t="str">
        <f t="shared" si="121"/>
        <v/>
      </c>
      <c r="L364" t="str">
        <f t="shared" ref="L364:U364" si="122">IF(L162,$V61,"")</f>
        <v/>
      </c>
      <c r="M364">
        <f t="shared" si="122"/>
        <v>59</v>
      </c>
      <c r="N364" t="str">
        <f t="shared" si="122"/>
        <v/>
      </c>
      <c r="O364" t="str">
        <f t="shared" si="122"/>
        <v/>
      </c>
      <c r="P364">
        <f t="shared" si="122"/>
        <v>59</v>
      </c>
      <c r="Q364" t="str">
        <f t="shared" si="122"/>
        <v/>
      </c>
      <c r="R364">
        <f t="shared" si="122"/>
        <v>59</v>
      </c>
      <c r="S364" t="str">
        <f t="shared" si="122"/>
        <v/>
      </c>
      <c r="T364" t="str">
        <f t="shared" si="122"/>
        <v/>
      </c>
      <c r="U364" t="str">
        <f t="shared" si="122"/>
        <v/>
      </c>
      <c r="AI364" s="24"/>
      <c r="AJ364" s="24"/>
      <c r="AK364" s="24"/>
      <c r="AL364" s="24"/>
      <c r="AM364" s="24"/>
      <c r="AN364" s="24"/>
      <c r="AO364" s="24"/>
      <c r="AP364" s="24"/>
      <c r="AQ364" s="24"/>
      <c r="AR364" s="24"/>
    </row>
    <row r="365" spans="1:44" x14ac:dyDescent="0.15">
      <c r="A365" t="str">
        <f t="shared" si="114"/>
        <v>DKEFS CWI Switching</v>
      </c>
      <c r="B365" t="str">
        <f t="shared" ref="B365:K365" si="123">IF(B163,$V62,"")</f>
        <v/>
      </c>
      <c r="C365" t="str">
        <f t="shared" si="123"/>
        <v/>
      </c>
      <c r="D365" t="str">
        <f t="shared" si="123"/>
        <v/>
      </c>
      <c r="E365" t="str">
        <f t="shared" si="123"/>
        <v/>
      </c>
      <c r="F365" t="str">
        <f t="shared" si="123"/>
        <v/>
      </c>
      <c r="G365">
        <f t="shared" si="123"/>
        <v>60</v>
      </c>
      <c r="H365" t="str">
        <f t="shared" si="123"/>
        <v/>
      </c>
      <c r="I365" t="str">
        <f t="shared" si="123"/>
        <v/>
      </c>
      <c r="J365" t="str">
        <f t="shared" si="123"/>
        <v/>
      </c>
      <c r="K365" t="str">
        <f t="shared" si="123"/>
        <v/>
      </c>
      <c r="L365" t="str">
        <f t="shared" ref="L365:U365" si="124">IF(L163,$V62,"")</f>
        <v/>
      </c>
      <c r="M365">
        <f t="shared" si="124"/>
        <v>60</v>
      </c>
      <c r="N365" t="str">
        <f t="shared" si="124"/>
        <v/>
      </c>
      <c r="O365" t="str">
        <f t="shared" si="124"/>
        <v/>
      </c>
      <c r="P365">
        <f t="shared" si="124"/>
        <v>60</v>
      </c>
      <c r="Q365" t="str">
        <f t="shared" si="124"/>
        <v/>
      </c>
      <c r="R365">
        <f t="shared" si="124"/>
        <v>60</v>
      </c>
      <c r="S365" t="str">
        <f t="shared" si="124"/>
        <v/>
      </c>
      <c r="T365" t="str">
        <f t="shared" si="124"/>
        <v/>
      </c>
      <c r="U365" t="str">
        <f t="shared" si="124"/>
        <v/>
      </c>
      <c r="AI365" s="24"/>
      <c r="AJ365" s="24"/>
      <c r="AK365" s="24"/>
      <c r="AL365" s="24"/>
      <c r="AM365" s="24"/>
      <c r="AN365" s="24"/>
      <c r="AO365" s="24"/>
      <c r="AP365" s="24"/>
      <c r="AQ365" s="24"/>
      <c r="AR365" s="24"/>
    </row>
    <row r="366" spans="1:44" x14ac:dyDescent="0.15">
      <c r="A366" t="str">
        <f t="shared" si="114"/>
        <v>Unstructured Task (Total)</v>
      </c>
      <c r="B366" t="str">
        <f t="shared" ref="B366:K366" si="125">IF(B164,$V63,"")</f>
        <v/>
      </c>
      <c r="C366" t="str">
        <f t="shared" si="125"/>
        <v/>
      </c>
      <c r="D366" t="str">
        <f t="shared" si="125"/>
        <v/>
      </c>
      <c r="E366" t="str">
        <f t="shared" si="125"/>
        <v/>
      </c>
      <c r="F366" t="str">
        <f t="shared" si="125"/>
        <v/>
      </c>
      <c r="G366" t="str">
        <f t="shared" si="125"/>
        <v/>
      </c>
      <c r="H366" t="str">
        <f t="shared" si="125"/>
        <v/>
      </c>
      <c r="I366" t="str">
        <f t="shared" si="125"/>
        <v/>
      </c>
      <c r="J366" t="str">
        <f t="shared" si="125"/>
        <v/>
      </c>
      <c r="K366" t="str">
        <f t="shared" si="125"/>
        <v/>
      </c>
      <c r="L366" t="str">
        <f t="shared" ref="L366:U366" si="126">IF(L164,$V63,"")</f>
        <v/>
      </c>
      <c r="M366" t="str">
        <f t="shared" si="126"/>
        <v/>
      </c>
      <c r="N366" t="str">
        <f t="shared" si="126"/>
        <v/>
      </c>
      <c r="O366" t="str">
        <f t="shared" si="126"/>
        <v/>
      </c>
      <c r="P366" t="str">
        <f t="shared" si="126"/>
        <v/>
      </c>
      <c r="Q366" t="str">
        <f t="shared" si="126"/>
        <v/>
      </c>
      <c r="R366" t="str">
        <f t="shared" si="126"/>
        <v/>
      </c>
      <c r="S366" t="str">
        <f t="shared" si="126"/>
        <v/>
      </c>
      <c r="T366" t="str">
        <f t="shared" si="126"/>
        <v/>
      </c>
      <c r="U366" t="str">
        <f t="shared" si="126"/>
        <v/>
      </c>
      <c r="AI366" s="24"/>
      <c r="AJ366" s="24"/>
      <c r="AK366" s="24"/>
      <c r="AL366" s="24"/>
      <c r="AM366" s="24"/>
      <c r="AN366" s="24"/>
      <c r="AO366" s="24"/>
      <c r="AP366" s="24"/>
      <c r="AQ366" s="24"/>
      <c r="AR366" s="24"/>
    </row>
    <row r="367" spans="1:44" x14ac:dyDescent="0.15">
      <c r="A367" t="str">
        <f t="shared" si="114"/>
        <v>Unstructured Task (HVC)</v>
      </c>
      <c r="B367" t="str">
        <f t="shared" ref="B367:K367" si="127">IF(B165,$V64,"")</f>
        <v/>
      </c>
      <c r="C367" t="str">
        <f t="shared" si="127"/>
        <v/>
      </c>
      <c r="D367" t="str">
        <f t="shared" si="127"/>
        <v/>
      </c>
      <c r="E367" t="str">
        <f t="shared" si="127"/>
        <v/>
      </c>
      <c r="F367" t="str">
        <f t="shared" si="127"/>
        <v/>
      </c>
      <c r="G367" t="str">
        <f t="shared" si="127"/>
        <v/>
      </c>
      <c r="H367" t="str">
        <f t="shared" si="127"/>
        <v/>
      </c>
      <c r="I367" t="str">
        <f t="shared" si="127"/>
        <v/>
      </c>
      <c r="J367" t="str">
        <f t="shared" si="127"/>
        <v/>
      </c>
      <c r="K367" t="str">
        <f t="shared" si="127"/>
        <v/>
      </c>
      <c r="L367" t="str">
        <f t="shared" ref="L367:U367" si="128">IF(L165,$V64,"")</f>
        <v/>
      </c>
      <c r="M367" t="str">
        <f t="shared" si="128"/>
        <v/>
      </c>
      <c r="N367" t="str">
        <f t="shared" si="128"/>
        <v/>
      </c>
      <c r="O367" t="str">
        <f t="shared" si="128"/>
        <v/>
      </c>
      <c r="P367" t="str">
        <f t="shared" si="128"/>
        <v/>
      </c>
      <c r="Q367" t="str">
        <f t="shared" si="128"/>
        <v/>
      </c>
      <c r="R367" t="str">
        <f t="shared" si="128"/>
        <v/>
      </c>
      <c r="S367" t="str">
        <f t="shared" si="128"/>
        <v/>
      </c>
      <c r="T367" t="str">
        <f t="shared" si="128"/>
        <v/>
      </c>
      <c r="U367" t="str">
        <f t="shared" si="128"/>
        <v/>
      </c>
      <c r="AI367" s="24"/>
      <c r="AJ367" s="24"/>
      <c r="AK367" s="24"/>
      <c r="AL367" s="24"/>
      <c r="AM367" s="24"/>
      <c r="AN367" s="24"/>
      <c r="AO367" s="24"/>
      <c r="AP367" s="24"/>
      <c r="AQ367" s="24"/>
      <c r="AR367" s="24"/>
    </row>
    <row r="368" spans="1:44" x14ac:dyDescent="0.15">
      <c r="A368" t="str">
        <f t="shared" si="114"/>
        <v>WASI-2 Similarities</v>
      </c>
      <c r="B368" t="str">
        <f t="shared" ref="B368:K368" si="129">IF(B166,$V65,"")</f>
        <v/>
      </c>
      <c r="C368" t="str">
        <f t="shared" si="129"/>
        <v/>
      </c>
      <c r="D368" t="str">
        <f t="shared" si="129"/>
        <v/>
      </c>
      <c r="E368" t="str">
        <f t="shared" si="129"/>
        <v/>
      </c>
      <c r="F368" t="str">
        <f t="shared" si="129"/>
        <v/>
      </c>
      <c r="G368" t="str">
        <f t="shared" si="129"/>
        <v/>
      </c>
      <c r="H368" t="str">
        <f t="shared" si="129"/>
        <v/>
      </c>
      <c r="I368" t="str">
        <f t="shared" si="129"/>
        <v/>
      </c>
      <c r="J368" t="str">
        <f t="shared" si="129"/>
        <v/>
      </c>
      <c r="K368" t="str">
        <f t="shared" si="129"/>
        <v/>
      </c>
      <c r="L368" t="str">
        <f t="shared" ref="L368:U368" si="130">IF(L166,$V65,"")</f>
        <v/>
      </c>
      <c r="M368" t="str">
        <f t="shared" si="130"/>
        <v/>
      </c>
      <c r="N368" t="str">
        <f t="shared" si="130"/>
        <v/>
      </c>
      <c r="O368" t="str">
        <f t="shared" si="130"/>
        <v/>
      </c>
      <c r="P368" t="str">
        <f t="shared" si="130"/>
        <v/>
      </c>
      <c r="Q368" t="str">
        <f t="shared" si="130"/>
        <v/>
      </c>
      <c r="R368" t="str">
        <f t="shared" si="130"/>
        <v/>
      </c>
      <c r="S368" t="str">
        <f t="shared" si="130"/>
        <v/>
      </c>
      <c r="T368" t="str">
        <f t="shared" si="130"/>
        <v/>
      </c>
      <c r="U368" t="str">
        <f t="shared" si="130"/>
        <v/>
      </c>
      <c r="AI368" s="24"/>
      <c r="AJ368" s="24"/>
      <c r="AK368" s="24"/>
      <c r="AL368" s="24"/>
      <c r="AM368" s="24"/>
      <c r="AN368" s="24"/>
      <c r="AO368" s="24"/>
      <c r="AP368" s="24"/>
      <c r="AQ368" s="24"/>
      <c r="AR368" s="24"/>
    </row>
    <row r="369" spans="1:44" x14ac:dyDescent="0.15">
      <c r="A369" t="str">
        <f t="shared" si="114"/>
        <v>WASI-2 Vocabulary</v>
      </c>
      <c r="B369" t="str">
        <f t="shared" ref="B369:K369" si="131">IF(B167,$V66,"")</f>
        <v/>
      </c>
      <c r="C369" t="str">
        <f t="shared" si="131"/>
        <v/>
      </c>
      <c r="D369" t="str">
        <f t="shared" si="131"/>
        <v/>
      </c>
      <c r="E369" t="str">
        <f t="shared" si="131"/>
        <v/>
      </c>
      <c r="F369" t="str">
        <f t="shared" si="131"/>
        <v/>
      </c>
      <c r="G369" t="str">
        <f t="shared" si="131"/>
        <v/>
      </c>
      <c r="H369" t="str">
        <f t="shared" si="131"/>
        <v/>
      </c>
      <c r="I369" t="str">
        <f t="shared" si="131"/>
        <v/>
      </c>
      <c r="J369" t="str">
        <f t="shared" si="131"/>
        <v/>
      </c>
      <c r="K369" t="str">
        <f t="shared" si="131"/>
        <v/>
      </c>
      <c r="L369" t="str">
        <f t="shared" ref="L369:U369" si="132">IF(L167,$V66,"")</f>
        <v/>
      </c>
      <c r="M369" t="str">
        <f t="shared" si="132"/>
        <v/>
      </c>
      <c r="N369" t="str">
        <f t="shared" si="132"/>
        <v/>
      </c>
      <c r="O369" t="str">
        <f t="shared" si="132"/>
        <v/>
      </c>
      <c r="P369" t="str">
        <f t="shared" si="132"/>
        <v/>
      </c>
      <c r="Q369" t="str">
        <f t="shared" si="132"/>
        <v/>
      </c>
      <c r="R369" t="str">
        <f t="shared" si="132"/>
        <v/>
      </c>
      <c r="S369" t="str">
        <f t="shared" si="132"/>
        <v/>
      </c>
      <c r="T369" t="str">
        <f t="shared" si="132"/>
        <v/>
      </c>
      <c r="U369" t="str">
        <f t="shared" si="132"/>
        <v/>
      </c>
      <c r="AI369" s="24"/>
      <c r="AJ369" s="24"/>
      <c r="AK369" s="24"/>
      <c r="AL369" s="24"/>
      <c r="AM369" s="24"/>
      <c r="AN369" s="24"/>
      <c r="AO369" s="24"/>
      <c r="AP369" s="24"/>
      <c r="AQ369" s="24"/>
      <c r="AR369" s="24"/>
    </row>
    <row r="370" spans="1:44" x14ac:dyDescent="0.15">
      <c r="A370" t="str">
        <f t="shared" si="114"/>
        <v>WASI-2 Matrix Reasoning</v>
      </c>
      <c r="B370" t="str">
        <f t="shared" ref="B370:K370" si="133">IF(B168,$V67,"")</f>
        <v/>
      </c>
      <c r="C370" t="str">
        <f t="shared" si="133"/>
        <v/>
      </c>
      <c r="D370" t="str">
        <f t="shared" si="133"/>
        <v/>
      </c>
      <c r="E370" t="str">
        <f t="shared" si="133"/>
        <v/>
      </c>
      <c r="F370" t="str">
        <f t="shared" si="133"/>
        <v/>
      </c>
      <c r="G370" t="str">
        <f t="shared" si="133"/>
        <v/>
      </c>
      <c r="H370" t="str">
        <f t="shared" si="133"/>
        <v/>
      </c>
      <c r="I370" t="str">
        <f t="shared" si="133"/>
        <v/>
      </c>
      <c r="J370" t="str">
        <f t="shared" si="133"/>
        <v/>
      </c>
      <c r="K370" t="str">
        <f t="shared" si="133"/>
        <v/>
      </c>
      <c r="L370" t="str">
        <f t="shared" ref="L370:U370" si="134">IF(L168,$V67,"")</f>
        <v/>
      </c>
      <c r="M370" t="str">
        <f t="shared" si="134"/>
        <v/>
      </c>
      <c r="N370" t="str">
        <f t="shared" si="134"/>
        <v/>
      </c>
      <c r="O370" t="str">
        <f t="shared" si="134"/>
        <v/>
      </c>
      <c r="P370" t="str">
        <f t="shared" si="134"/>
        <v/>
      </c>
      <c r="Q370" t="str">
        <f t="shared" si="134"/>
        <v/>
      </c>
      <c r="R370" t="str">
        <f t="shared" si="134"/>
        <v/>
      </c>
      <c r="S370" t="str">
        <f t="shared" si="134"/>
        <v/>
      </c>
      <c r="T370" t="str">
        <f t="shared" si="134"/>
        <v/>
      </c>
      <c r="U370" t="str">
        <f t="shared" si="134"/>
        <v/>
      </c>
      <c r="AI370" s="24"/>
      <c r="AJ370" s="24"/>
      <c r="AK370" s="24"/>
      <c r="AL370" s="24"/>
      <c r="AM370" s="24"/>
      <c r="AN370" s="24"/>
      <c r="AO370" s="24"/>
      <c r="AP370" s="24"/>
      <c r="AQ370" s="24"/>
      <c r="AR370" s="24"/>
    </row>
    <row r="371" spans="1:44" x14ac:dyDescent="0.15">
      <c r="A371" t="str">
        <f t="shared" si="114"/>
        <v>WASI-2 Block Design</v>
      </c>
      <c r="B371" t="str">
        <f t="shared" ref="B371:K371" si="135">IF(B169,$V68,"")</f>
        <v/>
      </c>
      <c r="C371" t="str">
        <f t="shared" si="135"/>
        <v/>
      </c>
      <c r="D371" t="str">
        <f t="shared" si="135"/>
        <v/>
      </c>
      <c r="E371" t="str">
        <f t="shared" si="135"/>
        <v/>
      </c>
      <c r="F371" t="str">
        <f t="shared" si="135"/>
        <v/>
      </c>
      <c r="G371" t="str">
        <f t="shared" si="135"/>
        <v/>
      </c>
      <c r="H371" t="str">
        <f t="shared" si="135"/>
        <v/>
      </c>
      <c r="I371" t="str">
        <f t="shared" si="135"/>
        <v/>
      </c>
      <c r="J371" t="str">
        <f t="shared" si="135"/>
        <v/>
      </c>
      <c r="K371" t="str">
        <f t="shared" si="135"/>
        <v/>
      </c>
      <c r="L371" t="str">
        <f t="shared" ref="L371:U371" si="136">IF(L169,$V68,"")</f>
        <v/>
      </c>
      <c r="M371" t="str">
        <f t="shared" si="136"/>
        <v/>
      </c>
      <c r="N371" t="str">
        <f t="shared" si="136"/>
        <v/>
      </c>
      <c r="O371" t="str">
        <f t="shared" si="136"/>
        <v/>
      </c>
      <c r="P371" t="str">
        <f t="shared" si="136"/>
        <v/>
      </c>
      <c r="Q371" t="str">
        <f t="shared" si="136"/>
        <v/>
      </c>
      <c r="R371" t="str">
        <f t="shared" si="136"/>
        <v/>
      </c>
      <c r="S371" t="str">
        <f t="shared" si="136"/>
        <v/>
      </c>
      <c r="T371" t="str">
        <f t="shared" si="136"/>
        <v/>
      </c>
      <c r="U371" t="str">
        <f t="shared" si="136"/>
        <v/>
      </c>
      <c r="AI371" s="24"/>
      <c r="AJ371" s="24"/>
      <c r="AK371" s="24"/>
      <c r="AL371" s="24"/>
      <c r="AM371" s="24"/>
      <c r="AN371" s="24"/>
      <c r="AO371" s="24"/>
      <c r="AP371" s="24"/>
      <c r="AQ371" s="24"/>
      <c r="AR371" s="24"/>
    </row>
    <row r="372" spans="1:44" x14ac:dyDescent="0.15">
      <c r="A372" t="str">
        <f t="shared" si="114"/>
        <v>WISC-V Digit Span</v>
      </c>
      <c r="B372" t="str">
        <f t="shared" ref="B372:K372" si="137">IF(B170,$V69,"")</f>
        <v/>
      </c>
      <c r="C372" t="str">
        <f t="shared" si="137"/>
        <v/>
      </c>
      <c r="D372" t="str">
        <f t="shared" si="137"/>
        <v/>
      </c>
      <c r="E372" t="str">
        <f t="shared" si="137"/>
        <v/>
      </c>
      <c r="F372" t="str">
        <f t="shared" si="137"/>
        <v/>
      </c>
      <c r="G372" t="str">
        <f t="shared" si="137"/>
        <v/>
      </c>
      <c r="H372" t="str">
        <f t="shared" si="137"/>
        <v/>
      </c>
      <c r="I372" t="str">
        <f t="shared" si="137"/>
        <v/>
      </c>
      <c r="J372" t="str">
        <f t="shared" si="137"/>
        <v/>
      </c>
      <c r="K372" t="str">
        <f t="shared" si="137"/>
        <v/>
      </c>
      <c r="L372" t="str">
        <f t="shared" ref="L372:U372" si="138">IF(L170,$V69,"")</f>
        <v/>
      </c>
      <c r="M372" t="str">
        <f t="shared" si="138"/>
        <v/>
      </c>
      <c r="N372" t="str">
        <f t="shared" si="138"/>
        <v/>
      </c>
      <c r="O372" t="str">
        <f t="shared" si="138"/>
        <v/>
      </c>
      <c r="P372" t="str">
        <f t="shared" si="138"/>
        <v/>
      </c>
      <c r="Q372" t="str">
        <f t="shared" si="138"/>
        <v/>
      </c>
      <c r="R372" t="str">
        <f t="shared" si="138"/>
        <v/>
      </c>
      <c r="S372" t="str">
        <f t="shared" si="138"/>
        <v/>
      </c>
      <c r="T372" t="str">
        <f t="shared" si="138"/>
        <v/>
      </c>
      <c r="U372" t="str">
        <f t="shared" si="138"/>
        <v/>
      </c>
      <c r="AI372" s="24"/>
      <c r="AJ372" s="24"/>
      <c r="AK372" s="24"/>
      <c r="AL372" s="24"/>
      <c r="AM372" s="24"/>
      <c r="AN372" s="24"/>
      <c r="AO372" s="24"/>
      <c r="AP372" s="24"/>
      <c r="AQ372" s="24"/>
      <c r="AR372" s="24"/>
    </row>
    <row r="373" spans="1:44" x14ac:dyDescent="0.15">
      <c r="A373" t="str">
        <f t="shared" si="114"/>
        <v>WISC-V Picture Span</v>
      </c>
      <c r="B373" t="str">
        <f t="shared" ref="B373:K373" si="139">IF(B171,$V70,"")</f>
        <v/>
      </c>
      <c r="C373" t="str">
        <f t="shared" si="139"/>
        <v/>
      </c>
      <c r="D373" t="str">
        <f t="shared" si="139"/>
        <v/>
      </c>
      <c r="E373" t="str">
        <f t="shared" si="139"/>
        <v/>
      </c>
      <c r="F373" t="str">
        <f t="shared" si="139"/>
        <v/>
      </c>
      <c r="G373" t="str">
        <f t="shared" si="139"/>
        <v/>
      </c>
      <c r="H373" t="str">
        <f t="shared" si="139"/>
        <v/>
      </c>
      <c r="I373" t="str">
        <f t="shared" si="139"/>
        <v/>
      </c>
      <c r="J373" t="str">
        <f t="shared" si="139"/>
        <v/>
      </c>
      <c r="K373" t="str">
        <f t="shared" si="139"/>
        <v/>
      </c>
      <c r="L373" t="str">
        <f t="shared" ref="L373:U373" si="140">IF(L171,$V70,"")</f>
        <v/>
      </c>
      <c r="M373" t="str">
        <f t="shared" si="140"/>
        <v/>
      </c>
      <c r="N373" t="str">
        <f t="shared" si="140"/>
        <v/>
      </c>
      <c r="O373" t="str">
        <f t="shared" si="140"/>
        <v/>
      </c>
      <c r="P373" t="str">
        <f t="shared" si="140"/>
        <v/>
      </c>
      <c r="Q373" t="str">
        <f t="shared" si="140"/>
        <v/>
      </c>
      <c r="R373" t="str">
        <f t="shared" si="140"/>
        <v/>
      </c>
      <c r="S373" t="str">
        <f t="shared" si="140"/>
        <v/>
      </c>
      <c r="T373" t="str">
        <f t="shared" si="140"/>
        <v/>
      </c>
      <c r="U373" t="str">
        <f t="shared" si="140"/>
        <v/>
      </c>
      <c r="AI373" s="24"/>
      <c r="AJ373" s="24"/>
      <c r="AK373" s="24"/>
      <c r="AL373" s="24"/>
      <c r="AM373" s="24"/>
      <c r="AN373" s="24"/>
      <c r="AO373" s="24"/>
      <c r="AP373" s="24"/>
      <c r="AQ373" s="24"/>
      <c r="AR373" s="24"/>
    </row>
    <row r="374" spans="1:44" x14ac:dyDescent="0.15">
      <c r="A374" t="str">
        <f t="shared" si="114"/>
        <v>WISC-V Coding</v>
      </c>
      <c r="B374" t="str">
        <f t="shared" ref="B374:K374" si="141">IF(B172,$V71,"")</f>
        <v/>
      </c>
      <c r="C374" t="str">
        <f t="shared" si="141"/>
        <v/>
      </c>
      <c r="D374" t="str">
        <f t="shared" si="141"/>
        <v/>
      </c>
      <c r="E374" t="str">
        <f t="shared" si="141"/>
        <v/>
      </c>
      <c r="F374" t="str">
        <f t="shared" si="141"/>
        <v/>
      </c>
      <c r="G374" t="str">
        <f t="shared" si="141"/>
        <v/>
      </c>
      <c r="H374" t="str">
        <f t="shared" si="141"/>
        <v/>
      </c>
      <c r="I374" t="str">
        <f t="shared" si="141"/>
        <v/>
      </c>
      <c r="J374" t="str">
        <f t="shared" si="141"/>
        <v/>
      </c>
      <c r="K374" t="str">
        <f t="shared" si="141"/>
        <v/>
      </c>
      <c r="L374" t="str">
        <f t="shared" ref="L374:U374" si="142">IF(L172,$V71,"")</f>
        <v/>
      </c>
      <c r="M374" t="str">
        <f t="shared" si="142"/>
        <v/>
      </c>
      <c r="N374" t="str">
        <f t="shared" si="142"/>
        <v/>
      </c>
      <c r="O374" t="str">
        <f t="shared" si="142"/>
        <v/>
      </c>
      <c r="P374" t="str">
        <f t="shared" si="142"/>
        <v/>
      </c>
      <c r="Q374" t="str">
        <f t="shared" si="142"/>
        <v/>
      </c>
      <c r="R374" t="str">
        <f t="shared" si="142"/>
        <v/>
      </c>
      <c r="S374" t="str">
        <f t="shared" si="142"/>
        <v/>
      </c>
      <c r="T374" t="str">
        <f t="shared" si="142"/>
        <v/>
      </c>
      <c r="U374" t="str">
        <f t="shared" si="142"/>
        <v/>
      </c>
      <c r="AI374" s="24"/>
      <c r="AJ374" s="24"/>
      <c r="AK374" s="24"/>
      <c r="AL374" s="24"/>
      <c r="AM374" s="24"/>
      <c r="AN374" s="24"/>
      <c r="AO374" s="24"/>
      <c r="AP374" s="24"/>
      <c r="AQ374" s="24"/>
      <c r="AR374" s="24"/>
    </row>
    <row r="375" spans="1:44" x14ac:dyDescent="0.15">
      <c r="A375" t="str">
        <f t="shared" si="114"/>
        <v>WISC-V Symbol Search</v>
      </c>
      <c r="B375" t="str">
        <f t="shared" ref="B375:K375" si="143">IF(B173,$V72,"")</f>
        <v/>
      </c>
      <c r="C375" t="str">
        <f t="shared" si="143"/>
        <v/>
      </c>
      <c r="D375" t="str">
        <f t="shared" si="143"/>
        <v/>
      </c>
      <c r="E375" t="str">
        <f t="shared" si="143"/>
        <v/>
      </c>
      <c r="F375" t="str">
        <f t="shared" si="143"/>
        <v/>
      </c>
      <c r="G375" t="str">
        <f t="shared" si="143"/>
        <v/>
      </c>
      <c r="H375" t="str">
        <f t="shared" si="143"/>
        <v/>
      </c>
      <c r="I375" t="str">
        <f t="shared" si="143"/>
        <v/>
      </c>
      <c r="J375" t="str">
        <f t="shared" si="143"/>
        <v/>
      </c>
      <c r="K375" t="str">
        <f t="shared" si="143"/>
        <v/>
      </c>
      <c r="L375" t="str">
        <f t="shared" ref="L375:U375" si="144">IF(L173,$V72,"")</f>
        <v/>
      </c>
      <c r="M375" t="str">
        <f t="shared" si="144"/>
        <v/>
      </c>
      <c r="N375" t="str">
        <f t="shared" si="144"/>
        <v/>
      </c>
      <c r="O375" t="str">
        <f t="shared" si="144"/>
        <v/>
      </c>
      <c r="P375" t="str">
        <f t="shared" si="144"/>
        <v/>
      </c>
      <c r="Q375" t="str">
        <f t="shared" si="144"/>
        <v/>
      </c>
      <c r="R375" t="str">
        <f t="shared" si="144"/>
        <v/>
      </c>
      <c r="S375" t="str">
        <f t="shared" si="144"/>
        <v/>
      </c>
      <c r="T375" t="str">
        <f t="shared" si="144"/>
        <v/>
      </c>
      <c r="U375" t="str">
        <f t="shared" si="144"/>
        <v/>
      </c>
      <c r="AI375" s="24"/>
      <c r="AJ375" s="24"/>
      <c r="AK375" s="24"/>
      <c r="AL375" s="24"/>
      <c r="AM375" s="24"/>
      <c r="AN375" s="24"/>
      <c r="AO375" s="24"/>
      <c r="AP375" s="24"/>
      <c r="AQ375" s="24"/>
      <c r="AR375" s="24"/>
    </row>
    <row r="376" spans="1:44" x14ac:dyDescent="0.15">
      <c r="A376" t="str">
        <f t="shared" si="114"/>
        <v>LWR</v>
      </c>
      <c r="B376" t="str">
        <f t="shared" ref="B376:K376" si="145">IF(B174,$V73,"")</f>
        <v/>
      </c>
      <c r="C376" t="str">
        <f t="shared" si="145"/>
        <v/>
      </c>
      <c r="D376" t="str">
        <f t="shared" si="145"/>
        <v/>
      </c>
      <c r="E376" t="str">
        <f t="shared" si="145"/>
        <v/>
      </c>
      <c r="F376" t="str">
        <f t="shared" si="145"/>
        <v/>
      </c>
      <c r="G376" t="str">
        <f t="shared" si="145"/>
        <v/>
      </c>
      <c r="H376" t="str">
        <f t="shared" si="145"/>
        <v/>
      </c>
      <c r="I376" t="str">
        <f t="shared" si="145"/>
        <v/>
      </c>
      <c r="J376" t="str">
        <f t="shared" si="145"/>
        <v/>
      </c>
      <c r="K376" t="str">
        <f t="shared" si="145"/>
        <v/>
      </c>
      <c r="L376" t="str">
        <f t="shared" ref="L376:U376" si="146">IF(L174,$V73,"")</f>
        <v/>
      </c>
      <c r="M376" t="str">
        <f t="shared" si="146"/>
        <v/>
      </c>
      <c r="N376" t="str">
        <f t="shared" si="146"/>
        <v/>
      </c>
      <c r="O376" t="str">
        <f t="shared" si="146"/>
        <v/>
      </c>
      <c r="P376" t="str">
        <f t="shared" si="146"/>
        <v/>
      </c>
      <c r="Q376" t="str">
        <f t="shared" si="146"/>
        <v/>
      </c>
      <c r="R376" t="str">
        <f t="shared" si="146"/>
        <v/>
      </c>
      <c r="S376" t="str">
        <f t="shared" si="146"/>
        <v/>
      </c>
      <c r="T376" t="str">
        <f t="shared" si="146"/>
        <v/>
      </c>
      <c r="U376" t="str">
        <f t="shared" si="146"/>
        <v/>
      </c>
      <c r="AI376" s="24"/>
      <c r="AJ376" s="24"/>
      <c r="AK376" s="24"/>
      <c r="AL376" s="24"/>
      <c r="AM376" s="24"/>
      <c r="AN376" s="24"/>
      <c r="AO376" s="24"/>
      <c r="AP376" s="24"/>
      <c r="AQ376" s="24"/>
      <c r="AR376" s="24"/>
    </row>
    <row r="377" spans="1:44" x14ac:dyDescent="0.15">
      <c r="A377" t="str">
        <f t="shared" si="114"/>
        <v>RC</v>
      </c>
      <c r="B377" t="str">
        <f t="shared" ref="B377:K377" si="147">IF(B175,$V74,"")</f>
        <v/>
      </c>
      <c r="C377" t="str">
        <f t="shared" si="147"/>
        <v/>
      </c>
      <c r="D377" t="str">
        <f t="shared" si="147"/>
        <v/>
      </c>
      <c r="E377" t="str">
        <f t="shared" si="147"/>
        <v/>
      </c>
      <c r="F377" t="str">
        <f t="shared" si="147"/>
        <v/>
      </c>
      <c r="G377" t="str">
        <f t="shared" si="147"/>
        <v/>
      </c>
      <c r="H377" t="str">
        <f t="shared" si="147"/>
        <v/>
      </c>
      <c r="I377" t="str">
        <f t="shared" si="147"/>
        <v/>
      </c>
      <c r="J377" t="str">
        <f t="shared" si="147"/>
        <v/>
      </c>
      <c r="K377" t="str">
        <f t="shared" si="147"/>
        <v/>
      </c>
      <c r="L377" t="str">
        <f t="shared" ref="L377:U377" si="148">IF(L175,$V74,"")</f>
        <v/>
      </c>
      <c r="M377" t="str">
        <f t="shared" si="148"/>
        <v/>
      </c>
      <c r="N377" t="str">
        <f t="shared" si="148"/>
        <v/>
      </c>
      <c r="O377" t="str">
        <f t="shared" si="148"/>
        <v/>
      </c>
      <c r="P377" t="str">
        <f t="shared" si="148"/>
        <v/>
      </c>
      <c r="Q377" t="str">
        <f t="shared" si="148"/>
        <v/>
      </c>
      <c r="R377" t="str">
        <f t="shared" si="148"/>
        <v/>
      </c>
      <c r="S377" t="str">
        <f t="shared" si="148"/>
        <v/>
      </c>
      <c r="T377" t="str">
        <f t="shared" si="148"/>
        <v/>
      </c>
      <c r="U377" t="str">
        <f t="shared" si="148"/>
        <v/>
      </c>
      <c r="AI377" s="24"/>
      <c r="AJ377" s="24"/>
      <c r="AK377" s="24"/>
      <c r="AL377" s="24"/>
      <c r="AM377" s="24"/>
      <c r="AN377" s="24"/>
      <c r="AO377" s="24"/>
      <c r="AP377" s="24"/>
      <c r="AQ377" s="24"/>
      <c r="AR377" s="24"/>
    </row>
    <row r="378" spans="1:44" x14ac:dyDescent="0.15">
      <c r="A378" t="str">
        <f t="shared" si="114"/>
        <v>NWD</v>
      </c>
      <c r="B378" t="str">
        <f t="shared" ref="B378:K378" si="149">IF(B176,$V75,"")</f>
        <v/>
      </c>
      <c r="C378" t="str">
        <f t="shared" si="149"/>
        <v/>
      </c>
      <c r="D378" t="str">
        <f t="shared" si="149"/>
        <v/>
      </c>
      <c r="E378" t="str">
        <f t="shared" si="149"/>
        <v/>
      </c>
      <c r="F378" t="str">
        <f t="shared" si="149"/>
        <v/>
      </c>
      <c r="G378" t="str">
        <f t="shared" si="149"/>
        <v/>
      </c>
      <c r="H378" t="str">
        <f t="shared" si="149"/>
        <v/>
      </c>
      <c r="I378" t="str">
        <f t="shared" si="149"/>
        <v/>
      </c>
      <c r="J378" t="str">
        <f t="shared" si="149"/>
        <v/>
      </c>
      <c r="K378" t="str">
        <f t="shared" si="149"/>
        <v/>
      </c>
      <c r="L378" t="str">
        <f t="shared" ref="L378:U378" si="150">IF(L176,$V75,"")</f>
        <v/>
      </c>
      <c r="M378" t="str">
        <f t="shared" si="150"/>
        <v/>
      </c>
      <c r="N378" t="str">
        <f t="shared" si="150"/>
        <v/>
      </c>
      <c r="O378" t="str">
        <f t="shared" si="150"/>
        <v/>
      </c>
      <c r="P378" t="str">
        <f t="shared" si="150"/>
        <v/>
      </c>
      <c r="Q378" t="str">
        <f t="shared" si="150"/>
        <v/>
      </c>
      <c r="R378" t="str">
        <f t="shared" si="150"/>
        <v/>
      </c>
      <c r="S378" t="str">
        <f t="shared" si="150"/>
        <v/>
      </c>
      <c r="T378" t="str">
        <f t="shared" si="150"/>
        <v/>
      </c>
      <c r="U378" t="str">
        <f t="shared" si="150"/>
        <v/>
      </c>
      <c r="AI378" s="24"/>
      <c r="AJ378" s="24"/>
      <c r="AK378" s="24"/>
      <c r="AL378" s="24"/>
      <c r="AM378" s="24"/>
      <c r="AN378" s="24"/>
      <c r="AO378" s="24"/>
      <c r="AP378" s="24"/>
      <c r="AQ378" s="24"/>
      <c r="AR378" s="24"/>
    </row>
    <row r="379" spans="1:44" x14ac:dyDescent="0.15">
      <c r="A379" t="str">
        <f t="shared" si="114"/>
        <v>PP</v>
      </c>
      <c r="B379" t="str">
        <f t="shared" ref="B379:K379" si="151">IF(B177,$V76,"")</f>
        <v/>
      </c>
      <c r="C379" t="str">
        <f t="shared" si="151"/>
        <v/>
      </c>
      <c r="D379" t="str">
        <f t="shared" si="151"/>
        <v/>
      </c>
      <c r="E379" t="str">
        <f t="shared" si="151"/>
        <v/>
      </c>
      <c r="F379" t="str">
        <f t="shared" si="151"/>
        <v/>
      </c>
      <c r="G379" t="str">
        <f t="shared" si="151"/>
        <v/>
      </c>
      <c r="H379" t="str">
        <f t="shared" si="151"/>
        <v/>
      </c>
      <c r="I379" t="str">
        <f t="shared" si="151"/>
        <v/>
      </c>
      <c r="J379" t="str">
        <f t="shared" si="151"/>
        <v/>
      </c>
      <c r="K379" t="str">
        <f t="shared" si="151"/>
        <v/>
      </c>
      <c r="L379" t="str">
        <f t="shared" ref="L379:U379" si="152">IF(L177,$V76,"")</f>
        <v/>
      </c>
      <c r="M379" t="str">
        <f t="shared" si="152"/>
        <v/>
      </c>
      <c r="N379" t="str">
        <f t="shared" si="152"/>
        <v/>
      </c>
      <c r="O379" t="str">
        <f t="shared" si="152"/>
        <v/>
      </c>
      <c r="P379" t="str">
        <f t="shared" si="152"/>
        <v/>
      </c>
      <c r="Q379" t="str">
        <f t="shared" si="152"/>
        <v/>
      </c>
      <c r="R379" t="str">
        <f t="shared" si="152"/>
        <v/>
      </c>
      <c r="S379" t="str">
        <f t="shared" si="152"/>
        <v/>
      </c>
      <c r="T379" t="str">
        <f t="shared" si="152"/>
        <v/>
      </c>
      <c r="U379" t="str">
        <f t="shared" si="152"/>
        <v/>
      </c>
      <c r="AI379" s="24"/>
      <c r="AJ379" s="24"/>
      <c r="AK379" s="24"/>
      <c r="AL379" s="24"/>
      <c r="AM379" s="24"/>
      <c r="AN379" s="24"/>
      <c r="AO379" s="24"/>
      <c r="AP379" s="24"/>
      <c r="AQ379" s="24"/>
      <c r="AR379" s="24"/>
    </row>
    <row r="380" spans="1:44" x14ac:dyDescent="0.15">
      <c r="A380" t="str">
        <f t="shared" si="114"/>
        <v>WRF</v>
      </c>
      <c r="B380" t="str">
        <f t="shared" ref="B380:K380" si="153">IF(B178,$V77,"")</f>
        <v/>
      </c>
      <c r="C380" t="str">
        <f t="shared" si="153"/>
        <v/>
      </c>
      <c r="D380" t="str">
        <f t="shared" si="153"/>
        <v/>
      </c>
      <c r="E380" t="str">
        <f t="shared" si="153"/>
        <v/>
      </c>
      <c r="F380" t="str">
        <f t="shared" si="153"/>
        <v/>
      </c>
      <c r="G380" t="str">
        <f t="shared" si="153"/>
        <v/>
      </c>
      <c r="H380" t="str">
        <f t="shared" si="153"/>
        <v/>
      </c>
      <c r="I380" t="str">
        <f t="shared" si="153"/>
        <v/>
      </c>
      <c r="J380" t="str">
        <f t="shared" si="153"/>
        <v/>
      </c>
      <c r="K380" t="str">
        <f t="shared" si="153"/>
        <v/>
      </c>
      <c r="L380" t="str">
        <f t="shared" ref="L380:U380" si="154">IF(L178,$V77,"")</f>
        <v/>
      </c>
      <c r="M380" t="str">
        <f t="shared" si="154"/>
        <v/>
      </c>
      <c r="N380" t="str">
        <f t="shared" si="154"/>
        <v/>
      </c>
      <c r="O380" t="str">
        <f t="shared" si="154"/>
        <v/>
      </c>
      <c r="P380" t="str">
        <f t="shared" si="154"/>
        <v/>
      </c>
      <c r="Q380" t="str">
        <f t="shared" si="154"/>
        <v/>
      </c>
      <c r="R380" t="str">
        <f t="shared" si="154"/>
        <v/>
      </c>
      <c r="S380" t="str">
        <f t="shared" si="154"/>
        <v/>
      </c>
      <c r="T380" t="str">
        <f t="shared" si="154"/>
        <v/>
      </c>
      <c r="U380" t="str">
        <f t="shared" si="154"/>
        <v/>
      </c>
      <c r="AI380" s="24"/>
      <c r="AJ380" s="24"/>
      <c r="AK380" s="24"/>
      <c r="AL380" s="24"/>
      <c r="AM380" s="24"/>
      <c r="AN380" s="24"/>
      <c r="AO380" s="24"/>
      <c r="AP380" s="24"/>
      <c r="AQ380" s="24"/>
      <c r="AR380" s="24"/>
    </row>
    <row r="381" spans="1:44" x14ac:dyDescent="0.15">
      <c r="A381" t="str">
        <f t="shared" si="114"/>
        <v>DF</v>
      </c>
      <c r="B381" t="str">
        <f t="shared" ref="B381:K381" si="155">IF(B179,$V78,"")</f>
        <v/>
      </c>
      <c r="C381" t="str">
        <f t="shared" si="155"/>
        <v/>
      </c>
      <c r="D381" t="str">
        <f t="shared" si="155"/>
        <v/>
      </c>
      <c r="E381" t="str">
        <f t="shared" si="155"/>
        <v/>
      </c>
      <c r="F381" t="str">
        <f t="shared" si="155"/>
        <v/>
      </c>
      <c r="G381" t="str">
        <f t="shared" si="155"/>
        <v/>
      </c>
      <c r="H381" t="str">
        <f t="shared" si="155"/>
        <v/>
      </c>
      <c r="I381" t="str">
        <f t="shared" si="155"/>
        <v/>
      </c>
      <c r="J381" t="str">
        <f t="shared" si="155"/>
        <v/>
      </c>
      <c r="K381" t="str">
        <f t="shared" si="155"/>
        <v/>
      </c>
      <c r="L381" t="str">
        <f t="shared" ref="L381:U381" si="156">IF(L179,$V78,"")</f>
        <v/>
      </c>
      <c r="M381" t="str">
        <f t="shared" si="156"/>
        <v/>
      </c>
      <c r="N381" t="str">
        <f t="shared" si="156"/>
        <v/>
      </c>
      <c r="O381" t="str">
        <f t="shared" si="156"/>
        <v/>
      </c>
      <c r="P381" t="str">
        <f t="shared" si="156"/>
        <v/>
      </c>
      <c r="Q381" t="str">
        <f t="shared" si="156"/>
        <v/>
      </c>
      <c r="R381" t="str">
        <f t="shared" si="156"/>
        <v/>
      </c>
      <c r="S381" t="str">
        <f t="shared" si="156"/>
        <v/>
      </c>
      <c r="T381" t="str">
        <f t="shared" si="156"/>
        <v/>
      </c>
      <c r="U381" t="str">
        <f t="shared" si="156"/>
        <v/>
      </c>
      <c r="AI381" s="24"/>
      <c r="AJ381" s="24"/>
      <c r="AK381" s="24"/>
      <c r="AL381" s="24"/>
      <c r="AM381" s="24"/>
      <c r="AN381" s="24"/>
      <c r="AO381" s="24"/>
      <c r="AP381" s="24"/>
      <c r="AQ381" s="24"/>
      <c r="AR381" s="24"/>
    </row>
    <row r="382" spans="1:44" x14ac:dyDescent="0.15">
      <c r="A382" t="str">
        <f t="shared" si="114"/>
        <v>SRF</v>
      </c>
      <c r="B382" t="str">
        <f t="shared" ref="B382:K382" si="157">IF(B180,$V79,"")</f>
        <v/>
      </c>
      <c r="C382" t="str">
        <f t="shared" si="157"/>
        <v/>
      </c>
      <c r="D382" t="str">
        <f t="shared" si="157"/>
        <v/>
      </c>
      <c r="E382" t="str">
        <f t="shared" si="157"/>
        <v/>
      </c>
      <c r="F382" t="str">
        <f t="shared" si="157"/>
        <v/>
      </c>
      <c r="G382" t="str">
        <f t="shared" si="157"/>
        <v/>
      </c>
      <c r="H382" t="str">
        <f t="shared" si="157"/>
        <v/>
      </c>
      <c r="I382" t="str">
        <f t="shared" si="157"/>
        <v/>
      </c>
      <c r="J382" t="str">
        <f t="shared" si="157"/>
        <v/>
      </c>
      <c r="K382" t="str">
        <f t="shared" si="157"/>
        <v/>
      </c>
      <c r="L382" t="str">
        <f t="shared" ref="L382:U382" si="158">IF(L180,$V79,"")</f>
        <v/>
      </c>
      <c r="M382" t="str">
        <f t="shared" si="158"/>
        <v/>
      </c>
      <c r="N382" t="str">
        <f t="shared" si="158"/>
        <v/>
      </c>
      <c r="O382" t="str">
        <f t="shared" si="158"/>
        <v/>
      </c>
      <c r="P382" t="str">
        <f t="shared" si="158"/>
        <v/>
      </c>
      <c r="Q382" t="str">
        <f t="shared" si="158"/>
        <v/>
      </c>
      <c r="R382" t="str">
        <f t="shared" si="158"/>
        <v/>
      </c>
      <c r="S382" t="str">
        <f t="shared" si="158"/>
        <v/>
      </c>
      <c r="T382" t="str">
        <f t="shared" si="158"/>
        <v/>
      </c>
      <c r="U382" t="str">
        <f t="shared" si="158"/>
        <v/>
      </c>
      <c r="AI382" s="24"/>
      <c r="AJ382" s="24"/>
      <c r="AK382" s="24"/>
      <c r="AL382" s="24"/>
      <c r="AM382" s="24"/>
      <c r="AN382" s="24"/>
      <c r="AO382" s="24"/>
      <c r="AP382" s="24"/>
      <c r="AQ382" s="24"/>
      <c r="AR382" s="24"/>
    </row>
    <row r="383" spans="1:44" x14ac:dyDescent="0.15">
      <c r="A383" t="str">
        <f t="shared" si="114"/>
        <v>RV</v>
      </c>
      <c r="B383" t="str">
        <f t="shared" ref="B383:K383" si="159">IF(B181,$V80,"")</f>
        <v/>
      </c>
      <c r="C383" t="str">
        <f t="shared" si="159"/>
        <v/>
      </c>
      <c r="D383" t="str">
        <f t="shared" si="159"/>
        <v/>
      </c>
      <c r="E383" t="str">
        <f t="shared" si="159"/>
        <v/>
      </c>
      <c r="F383" t="str">
        <f t="shared" si="159"/>
        <v/>
      </c>
      <c r="G383" t="str">
        <f t="shared" si="159"/>
        <v/>
      </c>
      <c r="H383" t="str">
        <f t="shared" si="159"/>
        <v/>
      </c>
      <c r="I383" t="str">
        <f t="shared" si="159"/>
        <v/>
      </c>
      <c r="J383" t="str">
        <f t="shared" si="159"/>
        <v/>
      </c>
      <c r="K383" t="str">
        <f t="shared" si="159"/>
        <v/>
      </c>
      <c r="L383" t="str">
        <f t="shared" ref="L383:U383" si="160">IF(L181,$V80,"")</f>
        <v/>
      </c>
      <c r="M383" t="str">
        <f t="shared" si="160"/>
        <v/>
      </c>
      <c r="N383" t="str">
        <f t="shared" si="160"/>
        <v/>
      </c>
      <c r="O383" t="str">
        <f t="shared" si="160"/>
        <v/>
      </c>
      <c r="P383" t="str">
        <f t="shared" si="160"/>
        <v/>
      </c>
      <c r="Q383" t="str">
        <f t="shared" si="160"/>
        <v/>
      </c>
      <c r="R383" t="str">
        <f t="shared" si="160"/>
        <v/>
      </c>
      <c r="S383" t="str">
        <f t="shared" si="160"/>
        <v/>
      </c>
      <c r="T383" t="str">
        <f t="shared" si="160"/>
        <v/>
      </c>
      <c r="U383" t="str">
        <f t="shared" si="160"/>
        <v/>
      </c>
      <c r="AI383" s="24"/>
      <c r="AJ383" s="24"/>
      <c r="AK383" s="24"/>
      <c r="AL383" s="24"/>
      <c r="AM383" s="24"/>
      <c r="AN383" s="24"/>
      <c r="AO383" s="24"/>
      <c r="AP383" s="24"/>
      <c r="AQ383" s="24"/>
      <c r="AR383" s="24"/>
    </row>
    <row r="384" spans="1:44" x14ac:dyDescent="0.15">
      <c r="A384" t="str">
        <f t="shared" si="114"/>
        <v>MCA</v>
      </c>
      <c r="B384" t="str">
        <f t="shared" ref="B384:K384" si="161">IF(B182,$V81,"")</f>
        <v/>
      </c>
      <c r="C384" t="str">
        <f t="shared" si="161"/>
        <v/>
      </c>
      <c r="D384" t="str">
        <f t="shared" si="161"/>
        <v/>
      </c>
      <c r="E384" t="str">
        <f t="shared" si="161"/>
        <v/>
      </c>
      <c r="F384" t="str">
        <f t="shared" si="161"/>
        <v/>
      </c>
      <c r="G384" t="str">
        <f t="shared" si="161"/>
        <v/>
      </c>
      <c r="H384" t="str">
        <f t="shared" si="161"/>
        <v/>
      </c>
      <c r="I384" t="str">
        <f t="shared" si="161"/>
        <v/>
      </c>
      <c r="J384" t="str">
        <f t="shared" si="161"/>
        <v/>
      </c>
      <c r="K384" t="str">
        <f t="shared" si="161"/>
        <v/>
      </c>
      <c r="L384" t="str">
        <f t="shared" ref="L384:U384" si="162">IF(L182,$V81,"")</f>
        <v/>
      </c>
      <c r="M384" t="str">
        <f t="shared" si="162"/>
        <v/>
      </c>
      <c r="N384" t="str">
        <f t="shared" si="162"/>
        <v/>
      </c>
      <c r="O384" t="str">
        <f t="shared" si="162"/>
        <v/>
      </c>
      <c r="P384" t="str">
        <f t="shared" si="162"/>
        <v/>
      </c>
      <c r="Q384" t="str">
        <f t="shared" si="162"/>
        <v/>
      </c>
      <c r="R384" t="str">
        <f t="shared" si="162"/>
        <v/>
      </c>
      <c r="S384" t="str">
        <f t="shared" si="162"/>
        <v/>
      </c>
      <c r="T384" t="str">
        <f t="shared" si="162"/>
        <v/>
      </c>
      <c r="U384" t="str">
        <f t="shared" si="162"/>
        <v/>
      </c>
      <c r="AI384" s="24"/>
      <c r="AJ384" s="24"/>
      <c r="AK384" s="24"/>
      <c r="AL384" s="24"/>
      <c r="AM384" s="24"/>
      <c r="AN384" s="24"/>
      <c r="AO384" s="24"/>
      <c r="AP384" s="24"/>
      <c r="AQ384" s="24"/>
      <c r="AR384" s="24"/>
    </row>
    <row r="385" spans="1:44" x14ac:dyDescent="0.15">
      <c r="A385" t="str">
        <f t="shared" si="114"/>
        <v>MC</v>
      </c>
      <c r="B385" t="str">
        <f t="shared" ref="B385:K385" si="163">IF(B183,$V82,"")</f>
        <v/>
      </c>
      <c r="C385" t="str">
        <f t="shared" si="163"/>
        <v/>
      </c>
      <c r="D385" t="str">
        <f t="shared" si="163"/>
        <v/>
      </c>
      <c r="E385" t="str">
        <f t="shared" si="163"/>
        <v/>
      </c>
      <c r="F385" t="str">
        <f t="shared" si="163"/>
        <v/>
      </c>
      <c r="G385" t="str">
        <f t="shared" si="163"/>
        <v/>
      </c>
      <c r="H385" t="str">
        <f t="shared" si="163"/>
        <v/>
      </c>
      <c r="I385" t="str">
        <f t="shared" si="163"/>
        <v/>
      </c>
      <c r="J385" t="str">
        <f t="shared" si="163"/>
        <v/>
      </c>
      <c r="K385" t="str">
        <f t="shared" si="163"/>
        <v/>
      </c>
      <c r="L385" t="str">
        <f t="shared" ref="L385:U385" si="164">IF(L183,$V82,"")</f>
        <v/>
      </c>
      <c r="M385" t="str">
        <f t="shared" si="164"/>
        <v/>
      </c>
      <c r="N385" t="str">
        <f t="shared" si="164"/>
        <v/>
      </c>
      <c r="O385" t="str">
        <f t="shared" si="164"/>
        <v/>
      </c>
      <c r="P385" t="str">
        <f t="shared" si="164"/>
        <v/>
      </c>
      <c r="Q385" t="str">
        <f t="shared" si="164"/>
        <v/>
      </c>
      <c r="R385" t="str">
        <f t="shared" si="164"/>
        <v/>
      </c>
      <c r="S385" t="str">
        <f t="shared" si="164"/>
        <v/>
      </c>
      <c r="T385" t="str">
        <f t="shared" si="164"/>
        <v/>
      </c>
      <c r="U385" t="str">
        <f t="shared" si="164"/>
        <v/>
      </c>
      <c r="AI385" s="24"/>
      <c r="AJ385" s="24"/>
      <c r="AK385" s="24"/>
      <c r="AL385" s="24"/>
      <c r="AM385" s="24"/>
      <c r="AN385" s="24"/>
      <c r="AO385" s="24"/>
      <c r="AP385" s="24"/>
      <c r="AQ385" s="24"/>
      <c r="AR385" s="24"/>
    </row>
    <row r="386" spans="1:44" x14ac:dyDescent="0.15">
      <c r="A386" t="str">
        <f t="shared" si="114"/>
        <v>MF</v>
      </c>
      <c r="B386" t="str">
        <f t="shared" ref="B386:K386" si="165">IF(B184,$V83,"")</f>
        <v/>
      </c>
      <c r="C386" t="str">
        <f t="shared" si="165"/>
        <v/>
      </c>
      <c r="D386" t="str">
        <f t="shared" si="165"/>
        <v/>
      </c>
      <c r="E386" t="str">
        <f t="shared" si="165"/>
        <v/>
      </c>
      <c r="F386" t="str">
        <f t="shared" si="165"/>
        <v/>
      </c>
      <c r="G386" t="str">
        <f t="shared" si="165"/>
        <v/>
      </c>
      <c r="H386" t="str">
        <f t="shared" si="165"/>
        <v/>
      </c>
      <c r="I386" t="str">
        <f t="shared" si="165"/>
        <v/>
      </c>
      <c r="J386" t="str">
        <f t="shared" si="165"/>
        <v/>
      </c>
      <c r="K386" t="str">
        <f t="shared" si="165"/>
        <v/>
      </c>
      <c r="L386" t="str">
        <f t="shared" ref="L386:U386" si="166">IF(L184,$V83,"")</f>
        <v/>
      </c>
      <c r="M386" t="str">
        <f t="shared" si="166"/>
        <v/>
      </c>
      <c r="N386" t="str">
        <f t="shared" si="166"/>
        <v/>
      </c>
      <c r="O386" t="str">
        <f t="shared" si="166"/>
        <v/>
      </c>
      <c r="P386" t="str">
        <f t="shared" si="166"/>
        <v/>
      </c>
      <c r="Q386" t="str">
        <f t="shared" si="166"/>
        <v/>
      </c>
      <c r="R386" t="str">
        <f t="shared" si="166"/>
        <v/>
      </c>
      <c r="S386" t="str">
        <f t="shared" si="166"/>
        <v/>
      </c>
      <c r="T386" t="str">
        <f t="shared" si="166"/>
        <v/>
      </c>
      <c r="U386" t="str">
        <f t="shared" si="166"/>
        <v/>
      </c>
      <c r="AI386" s="24"/>
      <c r="AJ386" s="24"/>
      <c r="AK386" s="24"/>
      <c r="AL386" s="24"/>
      <c r="AM386" s="24"/>
      <c r="AN386" s="24"/>
      <c r="AO386" s="24"/>
      <c r="AP386" s="24"/>
      <c r="AQ386" s="24"/>
      <c r="AR386" s="24"/>
    </row>
    <row r="387" spans="1:44" x14ac:dyDescent="0.15">
      <c r="A387" t="str">
        <f t="shared" si="114"/>
        <v>WE</v>
      </c>
      <c r="B387" t="str">
        <f t="shared" ref="B387:K387" si="167">IF(B185,$V84,"")</f>
        <v/>
      </c>
      <c r="C387" t="str">
        <f t="shared" si="167"/>
        <v/>
      </c>
      <c r="D387" t="str">
        <f t="shared" si="167"/>
        <v/>
      </c>
      <c r="E387" t="str">
        <f t="shared" si="167"/>
        <v/>
      </c>
      <c r="F387" t="str">
        <f t="shared" si="167"/>
        <v/>
      </c>
      <c r="G387" t="str">
        <f t="shared" si="167"/>
        <v/>
      </c>
      <c r="H387" t="str">
        <f t="shared" si="167"/>
        <v/>
      </c>
      <c r="I387" t="str">
        <f t="shared" si="167"/>
        <v/>
      </c>
      <c r="J387" t="str">
        <f t="shared" si="167"/>
        <v/>
      </c>
      <c r="K387" t="str">
        <f t="shared" si="167"/>
        <v/>
      </c>
      <c r="L387" t="str">
        <f t="shared" ref="L387:U387" si="168">IF(L185,$V84,"")</f>
        <v/>
      </c>
      <c r="M387" t="str">
        <f t="shared" si="168"/>
        <v/>
      </c>
      <c r="N387" t="str">
        <f t="shared" si="168"/>
        <v/>
      </c>
      <c r="O387" t="str">
        <f t="shared" si="168"/>
        <v/>
      </c>
      <c r="P387" t="str">
        <f t="shared" si="168"/>
        <v/>
      </c>
      <c r="Q387" t="str">
        <f t="shared" si="168"/>
        <v/>
      </c>
      <c r="R387" t="str">
        <f t="shared" si="168"/>
        <v/>
      </c>
      <c r="S387" t="str">
        <f t="shared" si="168"/>
        <v/>
      </c>
      <c r="T387" t="str">
        <f t="shared" si="168"/>
        <v/>
      </c>
      <c r="U387" t="str">
        <f t="shared" si="168"/>
        <v/>
      </c>
      <c r="AI387" s="24"/>
      <c r="AJ387" s="24"/>
      <c r="AK387" s="24"/>
      <c r="AL387" s="24"/>
      <c r="AM387" s="24"/>
      <c r="AN387" s="24"/>
      <c r="AO387" s="24"/>
      <c r="AP387" s="24"/>
      <c r="AQ387" s="24"/>
      <c r="AR387" s="24"/>
    </row>
    <row r="388" spans="1:44" x14ac:dyDescent="0.15">
      <c r="A388" t="str">
        <f t="shared" si="114"/>
        <v>SP</v>
      </c>
      <c r="B388" t="str">
        <f t="shared" ref="B388:K388" si="169">IF(B186,$V85,"")</f>
        <v/>
      </c>
      <c r="C388" t="str">
        <f t="shared" si="169"/>
        <v/>
      </c>
      <c r="D388" t="str">
        <f t="shared" si="169"/>
        <v/>
      </c>
      <c r="E388" t="str">
        <f t="shared" si="169"/>
        <v/>
      </c>
      <c r="F388" t="str">
        <f t="shared" si="169"/>
        <v/>
      </c>
      <c r="G388" t="str">
        <f t="shared" si="169"/>
        <v/>
      </c>
      <c r="H388" t="str">
        <f t="shared" si="169"/>
        <v/>
      </c>
      <c r="I388" t="str">
        <f t="shared" si="169"/>
        <v/>
      </c>
      <c r="J388" t="str">
        <f t="shared" si="169"/>
        <v/>
      </c>
      <c r="K388" t="str">
        <f t="shared" si="169"/>
        <v/>
      </c>
      <c r="L388" t="str">
        <f t="shared" ref="L388:U388" si="170">IF(L186,$V85,"")</f>
        <v/>
      </c>
      <c r="M388" t="str">
        <f t="shared" si="170"/>
        <v/>
      </c>
      <c r="N388" t="str">
        <f t="shared" si="170"/>
        <v/>
      </c>
      <c r="O388" t="str">
        <f t="shared" si="170"/>
        <v/>
      </c>
      <c r="P388" t="str">
        <f t="shared" si="170"/>
        <v/>
      </c>
      <c r="Q388" t="str">
        <f t="shared" si="170"/>
        <v/>
      </c>
      <c r="R388" t="str">
        <f t="shared" si="170"/>
        <v/>
      </c>
      <c r="S388" t="str">
        <f t="shared" si="170"/>
        <v/>
      </c>
      <c r="T388" t="str">
        <f t="shared" si="170"/>
        <v/>
      </c>
      <c r="U388" t="str">
        <f t="shared" si="170"/>
        <v/>
      </c>
      <c r="AI388" s="24"/>
      <c r="AJ388" s="24"/>
      <c r="AK388" s="24"/>
      <c r="AL388" s="24"/>
      <c r="AM388" s="24"/>
      <c r="AN388" s="24"/>
      <c r="AO388" s="24"/>
      <c r="AP388" s="24"/>
      <c r="AQ388" s="24"/>
      <c r="AR388" s="24"/>
    </row>
    <row r="389" spans="1:44" x14ac:dyDescent="0.15">
      <c r="A389" t="str">
        <f t="shared" si="114"/>
        <v>WF</v>
      </c>
      <c r="B389" t="str">
        <f t="shared" ref="B389:K389" si="171">IF(B187,$V86,"")</f>
        <v/>
      </c>
      <c r="C389" t="str">
        <f t="shared" si="171"/>
        <v/>
      </c>
      <c r="D389" t="str">
        <f t="shared" si="171"/>
        <v/>
      </c>
      <c r="E389" t="str">
        <f t="shared" si="171"/>
        <v/>
      </c>
      <c r="F389" t="str">
        <f t="shared" si="171"/>
        <v/>
      </c>
      <c r="G389" t="str">
        <f t="shared" si="171"/>
        <v/>
      </c>
      <c r="H389" t="str">
        <f t="shared" si="171"/>
        <v/>
      </c>
      <c r="I389" t="str">
        <f t="shared" si="171"/>
        <v/>
      </c>
      <c r="J389" t="str">
        <f t="shared" si="171"/>
        <v/>
      </c>
      <c r="K389" t="str">
        <f t="shared" si="171"/>
        <v/>
      </c>
      <c r="L389" t="str">
        <f t="shared" ref="L389:U389" si="172">IF(L187,$V86,"")</f>
        <v/>
      </c>
      <c r="M389" t="str">
        <f t="shared" si="172"/>
        <v/>
      </c>
      <c r="N389" t="str">
        <f t="shared" si="172"/>
        <v/>
      </c>
      <c r="O389" t="str">
        <f t="shared" si="172"/>
        <v/>
      </c>
      <c r="P389" t="str">
        <f t="shared" si="172"/>
        <v/>
      </c>
      <c r="Q389" t="str">
        <f t="shared" si="172"/>
        <v/>
      </c>
      <c r="R389" t="str">
        <f t="shared" si="172"/>
        <v/>
      </c>
      <c r="S389" t="str">
        <f t="shared" si="172"/>
        <v/>
      </c>
      <c r="T389" t="str">
        <f t="shared" si="172"/>
        <v/>
      </c>
      <c r="U389" t="str">
        <f t="shared" si="172"/>
        <v/>
      </c>
      <c r="AI389" s="24"/>
      <c r="AJ389" s="24"/>
      <c r="AK389" s="24"/>
      <c r="AL389" s="24"/>
      <c r="AM389" s="24"/>
      <c r="AN389" s="24"/>
      <c r="AO389" s="24"/>
      <c r="AP389" s="24"/>
      <c r="AQ389" s="24"/>
      <c r="AR389" s="24"/>
    </row>
    <row r="390" spans="1:44" x14ac:dyDescent="0.15">
      <c r="A390" t="str">
        <f t="shared" si="114"/>
        <v>LC</v>
      </c>
      <c r="B390" t="str">
        <f t="shared" ref="B390:K390" si="173">IF(B188,$V87,"")</f>
        <v/>
      </c>
      <c r="C390" t="str">
        <f t="shared" si="173"/>
        <v/>
      </c>
      <c r="D390" t="str">
        <f t="shared" si="173"/>
        <v/>
      </c>
      <c r="E390" t="str">
        <f t="shared" si="173"/>
        <v/>
      </c>
      <c r="F390" t="str">
        <f t="shared" si="173"/>
        <v/>
      </c>
      <c r="G390" t="str">
        <f t="shared" si="173"/>
        <v/>
      </c>
      <c r="H390" t="str">
        <f t="shared" si="173"/>
        <v/>
      </c>
      <c r="I390" t="str">
        <f t="shared" si="173"/>
        <v/>
      </c>
      <c r="J390" t="str">
        <f t="shared" si="173"/>
        <v/>
      </c>
      <c r="K390" t="str">
        <f t="shared" si="173"/>
        <v/>
      </c>
      <c r="L390" t="str">
        <f t="shared" ref="L390:U390" si="174">IF(L188,$V87,"")</f>
        <v/>
      </c>
      <c r="M390" t="str">
        <f t="shared" si="174"/>
        <v/>
      </c>
      <c r="N390" t="str">
        <f t="shared" si="174"/>
        <v/>
      </c>
      <c r="O390" t="str">
        <f t="shared" si="174"/>
        <v/>
      </c>
      <c r="P390" t="str">
        <f t="shared" si="174"/>
        <v/>
      </c>
      <c r="Q390" t="str">
        <f t="shared" si="174"/>
        <v/>
      </c>
      <c r="R390" t="str">
        <f t="shared" si="174"/>
        <v/>
      </c>
      <c r="S390" t="str">
        <f t="shared" si="174"/>
        <v/>
      </c>
      <c r="T390" t="str">
        <f t="shared" si="174"/>
        <v/>
      </c>
      <c r="U390" t="str">
        <f t="shared" si="174"/>
        <v/>
      </c>
      <c r="AI390" s="24"/>
      <c r="AJ390" s="24"/>
      <c r="AK390" s="24"/>
      <c r="AL390" s="24"/>
      <c r="AM390" s="24"/>
      <c r="AN390" s="24"/>
      <c r="AO390" s="24"/>
      <c r="AP390" s="24"/>
      <c r="AQ390" s="24"/>
      <c r="AR390" s="24"/>
    </row>
    <row r="391" spans="1:44" x14ac:dyDescent="0.15">
      <c r="A391" t="str">
        <f t="shared" si="114"/>
        <v>OE</v>
      </c>
      <c r="B391" t="str">
        <f t="shared" ref="B391:K391" si="175">IF(B189,$V88,"")</f>
        <v/>
      </c>
      <c r="C391" t="str">
        <f t="shared" si="175"/>
        <v/>
      </c>
      <c r="D391" t="str">
        <f t="shared" si="175"/>
        <v/>
      </c>
      <c r="E391" t="str">
        <f t="shared" si="175"/>
        <v/>
      </c>
      <c r="F391" t="str">
        <f t="shared" si="175"/>
        <v/>
      </c>
      <c r="G391" t="str">
        <f t="shared" si="175"/>
        <v/>
      </c>
      <c r="H391" t="str">
        <f t="shared" si="175"/>
        <v/>
      </c>
      <c r="I391" t="str">
        <f t="shared" si="175"/>
        <v/>
      </c>
      <c r="J391" t="str">
        <f t="shared" si="175"/>
        <v/>
      </c>
      <c r="K391" t="str">
        <f t="shared" si="175"/>
        <v/>
      </c>
      <c r="L391" t="str">
        <f t="shared" ref="L391:U391" si="176">IF(L189,$V88,"")</f>
        <v/>
      </c>
      <c r="M391" t="str">
        <f t="shared" si="176"/>
        <v/>
      </c>
      <c r="N391" t="str">
        <f t="shared" si="176"/>
        <v/>
      </c>
      <c r="O391" t="str">
        <f t="shared" si="176"/>
        <v/>
      </c>
      <c r="P391" t="str">
        <f t="shared" si="176"/>
        <v/>
      </c>
      <c r="Q391" t="str">
        <f t="shared" si="176"/>
        <v/>
      </c>
      <c r="R391" t="str">
        <f t="shared" si="176"/>
        <v/>
      </c>
      <c r="S391" t="str">
        <f t="shared" si="176"/>
        <v/>
      </c>
      <c r="T391" t="str">
        <f t="shared" si="176"/>
        <v/>
      </c>
      <c r="U391" t="str">
        <f t="shared" si="176"/>
        <v/>
      </c>
      <c r="AI391" s="24"/>
      <c r="AJ391" s="24"/>
      <c r="AK391" s="24"/>
      <c r="AL391" s="24"/>
      <c r="AM391" s="24"/>
      <c r="AN391" s="24"/>
      <c r="AO391" s="24"/>
      <c r="AP391" s="24"/>
      <c r="AQ391" s="24"/>
      <c r="AR391" s="24"/>
    </row>
    <row r="392" spans="1:44" x14ac:dyDescent="0.15">
      <c r="A392" t="str">
        <f t="shared" si="114"/>
        <v>AF</v>
      </c>
      <c r="B392" t="str">
        <f t="shared" ref="B392:K392" si="177">IF(B190,$V89,"")</f>
        <v/>
      </c>
      <c r="C392" t="str">
        <f t="shared" si="177"/>
        <v/>
      </c>
      <c r="D392" t="str">
        <f t="shared" si="177"/>
        <v/>
      </c>
      <c r="E392" t="str">
        <f t="shared" si="177"/>
        <v/>
      </c>
      <c r="F392" t="str">
        <f t="shared" si="177"/>
        <v/>
      </c>
      <c r="G392" t="str">
        <f t="shared" si="177"/>
        <v/>
      </c>
      <c r="H392" t="str">
        <f t="shared" si="177"/>
        <v/>
      </c>
      <c r="I392" t="str">
        <f t="shared" si="177"/>
        <v/>
      </c>
      <c r="J392" t="str">
        <f t="shared" si="177"/>
        <v/>
      </c>
      <c r="K392" t="str">
        <f t="shared" si="177"/>
        <v/>
      </c>
      <c r="L392" t="str">
        <f t="shared" ref="L392:U392" si="178">IF(L190,$V89,"")</f>
        <v/>
      </c>
      <c r="M392" t="str">
        <f t="shared" si="178"/>
        <v/>
      </c>
      <c r="N392" t="str">
        <f t="shared" si="178"/>
        <v/>
      </c>
      <c r="O392" t="str">
        <f t="shared" si="178"/>
        <v/>
      </c>
      <c r="P392" t="str">
        <f t="shared" si="178"/>
        <v/>
      </c>
      <c r="Q392" t="str">
        <f t="shared" si="178"/>
        <v/>
      </c>
      <c r="R392" t="str">
        <f t="shared" si="178"/>
        <v/>
      </c>
      <c r="S392" t="str">
        <f t="shared" si="178"/>
        <v/>
      </c>
      <c r="T392" t="str">
        <f t="shared" si="178"/>
        <v/>
      </c>
      <c r="U392" t="str">
        <f t="shared" si="178"/>
        <v/>
      </c>
      <c r="AI392" s="24"/>
      <c r="AJ392" s="24"/>
      <c r="AK392" s="24"/>
      <c r="AL392" s="24"/>
      <c r="AM392" s="24"/>
      <c r="AN392" s="24"/>
      <c r="AO392" s="24"/>
      <c r="AP392" s="24"/>
      <c r="AQ392" s="24"/>
      <c r="AR392" s="24"/>
    </row>
    <row r="393" spans="1:44" x14ac:dyDescent="0.15">
      <c r="A393" t="str">
        <f t="shared" si="114"/>
        <v>ONF</v>
      </c>
      <c r="B393" t="str">
        <f t="shared" ref="B393:K393" si="179">IF(B191,$V90,"")</f>
        <v/>
      </c>
      <c r="C393" t="str">
        <f t="shared" si="179"/>
        <v/>
      </c>
      <c r="D393" t="str">
        <f t="shared" si="179"/>
        <v/>
      </c>
      <c r="E393" t="str">
        <f t="shared" si="179"/>
        <v/>
      </c>
      <c r="F393" t="str">
        <f t="shared" si="179"/>
        <v/>
      </c>
      <c r="G393" t="str">
        <f t="shared" si="179"/>
        <v/>
      </c>
      <c r="H393" t="str">
        <f t="shared" si="179"/>
        <v/>
      </c>
      <c r="I393" t="str">
        <f t="shared" si="179"/>
        <v/>
      </c>
      <c r="J393" t="str">
        <f t="shared" si="179"/>
        <v/>
      </c>
      <c r="K393" t="str">
        <f t="shared" si="179"/>
        <v/>
      </c>
      <c r="L393" t="str">
        <f t="shared" ref="L393:U393" si="180">IF(L191,$V90,"")</f>
        <v/>
      </c>
      <c r="M393" t="str">
        <f t="shared" si="180"/>
        <v/>
      </c>
      <c r="N393" t="str">
        <f t="shared" si="180"/>
        <v/>
      </c>
      <c r="O393" t="str">
        <f t="shared" si="180"/>
        <v/>
      </c>
      <c r="P393" t="str">
        <f t="shared" si="180"/>
        <v/>
      </c>
      <c r="Q393" t="str">
        <f t="shared" si="180"/>
        <v/>
      </c>
      <c r="R393" t="str">
        <f t="shared" si="180"/>
        <v/>
      </c>
      <c r="S393" t="str">
        <f t="shared" si="180"/>
        <v/>
      </c>
      <c r="T393" t="str">
        <f t="shared" si="180"/>
        <v/>
      </c>
      <c r="U393" t="str">
        <f t="shared" si="180"/>
        <v/>
      </c>
      <c r="AI393" s="24"/>
      <c r="AJ393" s="24"/>
      <c r="AK393" s="24"/>
      <c r="AL393" s="24"/>
      <c r="AM393" s="24"/>
      <c r="AN393" s="24"/>
      <c r="AO393" s="24"/>
      <c r="AP393" s="24"/>
      <c r="AQ393" s="24"/>
      <c r="AR393" s="24"/>
    </row>
    <row r="394" spans="1:44" x14ac:dyDescent="0.15">
      <c r="A394" t="str">
        <f t="shared" si="114"/>
        <v>LNF</v>
      </c>
      <c r="B394" t="str">
        <f t="shared" ref="B394:K394" si="181">IF(B192,$V91,"")</f>
        <v/>
      </c>
      <c r="C394" t="str">
        <f t="shared" si="181"/>
        <v/>
      </c>
      <c r="D394" t="str">
        <f t="shared" si="181"/>
        <v/>
      </c>
      <c r="E394" t="str">
        <f t="shared" si="181"/>
        <v/>
      </c>
      <c r="F394" t="str">
        <f t="shared" si="181"/>
        <v/>
      </c>
      <c r="G394" t="str">
        <f t="shared" si="181"/>
        <v/>
      </c>
      <c r="H394" t="str">
        <f t="shared" si="181"/>
        <v/>
      </c>
      <c r="I394" t="str">
        <f t="shared" si="181"/>
        <v/>
      </c>
      <c r="J394" t="str">
        <f t="shared" si="181"/>
        <v/>
      </c>
      <c r="K394" t="str">
        <f t="shared" si="181"/>
        <v/>
      </c>
      <c r="L394" t="str">
        <f t="shared" ref="L394:U394" si="182">IF(L192,$V91,"")</f>
        <v/>
      </c>
      <c r="M394" t="str">
        <f t="shared" si="182"/>
        <v/>
      </c>
      <c r="N394" t="str">
        <f t="shared" si="182"/>
        <v/>
      </c>
      <c r="O394" t="str">
        <f t="shared" si="182"/>
        <v/>
      </c>
      <c r="P394" t="str">
        <f t="shared" si="182"/>
        <v/>
      </c>
      <c r="Q394" t="str">
        <f t="shared" si="182"/>
        <v/>
      </c>
      <c r="R394" t="str">
        <f t="shared" si="182"/>
        <v/>
      </c>
      <c r="S394" t="str">
        <f t="shared" si="182"/>
        <v/>
      </c>
      <c r="T394" t="str">
        <f t="shared" si="182"/>
        <v/>
      </c>
      <c r="U394" t="str">
        <f t="shared" si="182"/>
        <v/>
      </c>
      <c r="AI394" s="24"/>
      <c r="AJ394" s="24"/>
      <c r="AK394" s="24"/>
      <c r="AL394" s="24"/>
      <c r="AM394" s="24"/>
      <c r="AN394" s="24"/>
      <c r="AO394" s="24"/>
      <c r="AP394" s="24"/>
      <c r="AQ394" s="24"/>
      <c r="AR394" s="24"/>
    </row>
    <row r="395" spans="1:44" x14ac:dyDescent="0.15">
      <c r="A395" t="str">
        <f t="shared" si="114"/>
        <v>RD</v>
      </c>
      <c r="B395" t="str">
        <f t="shared" ref="B395:K395" si="183">IF(B193,$V92,"")</f>
        <v/>
      </c>
      <c r="C395" t="str">
        <f t="shared" si="183"/>
        <v/>
      </c>
      <c r="D395" t="str">
        <f t="shared" si="183"/>
        <v/>
      </c>
      <c r="E395" t="str">
        <f t="shared" si="183"/>
        <v/>
      </c>
      <c r="F395" t="str">
        <f t="shared" si="183"/>
        <v/>
      </c>
      <c r="G395" t="str">
        <f t="shared" si="183"/>
        <v/>
      </c>
      <c r="H395" t="str">
        <f t="shared" si="183"/>
        <v/>
      </c>
      <c r="I395" t="str">
        <f t="shared" si="183"/>
        <v/>
      </c>
      <c r="J395" t="str">
        <f t="shared" si="183"/>
        <v/>
      </c>
      <c r="K395" t="str">
        <f t="shared" si="183"/>
        <v/>
      </c>
      <c r="L395" t="str">
        <f t="shared" ref="L395:U395" si="184">IF(L193,$V92,"")</f>
        <v/>
      </c>
      <c r="M395" t="str">
        <f t="shared" si="184"/>
        <v/>
      </c>
      <c r="N395" t="str">
        <f t="shared" si="184"/>
        <v/>
      </c>
      <c r="O395" t="str">
        <f t="shared" si="184"/>
        <v/>
      </c>
      <c r="P395" t="str">
        <f t="shared" si="184"/>
        <v/>
      </c>
      <c r="Q395" t="str">
        <f t="shared" si="184"/>
        <v/>
      </c>
      <c r="R395" t="str">
        <f t="shared" si="184"/>
        <v/>
      </c>
      <c r="S395" t="str">
        <f t="shared" si="184"/>
        <v/>
      </c>
      <c r="T395" t="str">
        <f t="shared" si="184"/>
        <v/>
      </c>
      <c r="U395" t="str">
        <f t="shared" si="184"/>
        <v/>
      </c>
      <c r="AI395" s="24"/>
      <c r="AJ395" s="24"/>
      <c r="AK395" s="24"/>
      <c r="AL395" s="24"/>
      <c r="AM395" s="24"/>
      <c r="AN395" s="24"/>
      <c r="AO395" s="24"/>
      <c r="AP395" s="24"/>
      <c r="AQ395" s="24"/>
      <c r="AR395" s="24"/>
    </row>
    <row r="396" spans="1:44" x14ac:dyDescent="0.15">
      <c r="A396" t="str">
        <f t="shared" si="114"/>
        <v>MA</v>
      </c>
      <c r="B396" t="str">
        <f t="shared" ref="B396:K396" si="185">IF(B194,$V93,"")</f>
        <v/>
      </c>
      <c r="C396" t="str">
        <f t="shared" si="185"/>
        <v/>
      </c>
      <c r="D396" t="str">
        <f t="shared" si="185"/>
        <v/>
      </c>
      <c r="E396" t="str">
        <f t="shared" si="185"/>
        <v/>
      </c>
      <c r="F396" t="str">
        <f t="shared" si="185"/>
        <v/>
      </c>
      <c r="G396" t="str">
        <f t="shared" si="185"/>
        <v/>
      </c>
      <c r="H396" t="str">
        <f t="shared" si="185"/>
        <v/>
      </c>
      <c r="I396" t="str">
        <f t="shared" si="185"/>
        <v/>
      </c>
      <c r="J396" t="str">
        <f t="shared" si="185"/>
        <v/>
      </c>
      <c r="K396" t="str">
        <f t="shared" si="185"/>
        <v/>
      </c>
      <c r="L396" t="str">
        <f t="shared" ref="L396:U396" si="186">IF(L194,$V93,"")</f>
        <v/>
      </c>
      <c r="M396" t="str">
        <f t="shared" si="186"/>
        <v/>
      </c>
      <c r="N396" t="str">
        <f t="shared" si="186"/>
        <v/>
      </c>
      <c r="O396" t="str">
        <f t="shared" si="186"/>
        <v/>
      </c>
      <c r="P396" t="str">
        <f t="shared" si="186"/>
        <v/>
      </c>
      <c r="Q396" t="str">
        <f t="shared" si="186"/>
        <v/>
      </c>
      <c r="R396" t="str">
        <f t="shared" si="186"/>
        <v/>
      </c>
      <c r="S396" t="str">
        <f t="shared" si="186"/>
        <v/>
      </c>
      <c r="T396" t="str">
        <f t="shared" si="186"/>
        <v/>
      </c>
      <c r="U396" t="str">
        <f t="shared" si="186"/>
        <v/>
      </c>
      <c r="AI396" s="24"/>
      <c r="AJ396" s="24"/>
      <c r="AK396" s="24"/>
      <c r="AL396" s="24"/>
      <c r="AM396" s="24"/>
      <c r="AN396" s="24"/>
      <c r="AO396" s="24"/>
      <c r="AP396" s="24"/>
      <c r="AQ396" s="24"/>
      <c r="AR396" s="24"/>
    </row>
    <row r="397" spans="1:44" x14ac:dyDescent="0.15">
      <c r="A397" t="str">
        <f t="shared" si="114"/>
        <v>WL</v>
      </c>
      <c r="B397" t="str">
        <f t="shared" ref="B397:K397" si="187">IF(B195,$V94,"")</f>
        <v/>
      </c>
      <c r="C397" t="str">
        <f t="shared" si="187"/>
        <v/>
      </c>
      <c r="D397" t="str">
        <f t="shared" si="187"/>
        <v/>
      </c>
      <c r="E397" t="str">
        <f t="shared" si="187"/>
        <v/>
      </c>
      <c r="F397" t="str">
        <f t="shared" si="187"/>
        <v/>
      </c>
      <c r="G397" t="str">
        <f t="shared" si="187"/>
        <v/>
      </c>
      <c r="H397" t="str">
        <f t="shared" si="187"/>
        <v/>
      </c>
      <c r="I397" t="str">
        <f t="shared" si="187"/>
        <v/>
      </c>
      <c r="J397" t="str">
        <f t="shared" si="187"/>
        <v/>
      </c>
      <c r="K397" t="str">
        <f t="shared" si="187"/>
        <v/>
      </c>
      <c r="L397" t="str">
        <f t="shared" ref="L397:U397" si="188">IF(L195,$V94,"")</f>
        <v/>
      </c>
      <c r="M397" t="str">
        <f t="shared" si="188"/>
        <v/>
      </c>
      <c r="N397" t="str">
        <f t="shared" si="188"/>
        <v/>
      </c>
      <c r="O397" t="str">
        <f t="shared" si="188"/>
        <v/>
      </c>
      <c r="P397" t="str">
        <f t="shared" si="188"/>
        <v/>
      </c>
      <c r="Q397" t="str">
        <f t="shared" si="188"/>
        <v/>
      </c>
      <c r="R397" t="str">
        <f t="shared" si="188"/>
        <v/>
      </c>
      <c r="S397" t="str">
        <f t="shared" si="188"/>
        <v/>
      </c>
      <c r="T397" t="str">
        <f t="shared" si="188"/>
        <v/>
      </c>
      <c r="U397" t="str">
        <f t="shared" si="188"/>
        <v/>
      </c>
      <c r="AI397" s="24"/>
      <c r="AJ397" s="24"/>
      <c r="AK397" s="24"/>
      <c r="AL397" s="24"/>
      <c r="AM397" s="24"/>
      <c r="AN397" s="24"/>
      <c r="AO397" s="24"/>
      <c r="AP397" s="24"/>
      <c r="AQ397" s="24"/>
      <c r="AR397" s="24"/>
    </row>
    <row r="398" spans="1:44" x14ac:dyDescent="0.15">
      <c r="A398" t="str">
        <f t="shared" si="114"/>
        <v>ASB</v>
      </c>
      <c r="B398" t="str">
        <f t="shared" ref="B398:K398" si="189">IF(B196,$V95,"")</f>
        <v/>
      </c>
      <c r="C398" t="str">
        <f t="shared" si="189"/>
        <v/>
      </c>
      <c r="D398" t="str">
        <f t="shared" si="189"/>
        <v/>
      </c>
      <c r="E398" t="str">
        <f t="shared" si="189"/>
        <v/>
      </c>
      <c r="F398" t="str">
        <f t="shared" si="189"/>
        <v/>
      </c>
      <c r="G398" t="str">
        <f t="shared" si="189"/>
        <v/>
      </c>
      <c r="H398" t="str">
        <f t="shared" si="189"/>
        <v/>
      </c>
      <c r="I398" t="str">
        <f t="shared" si="189"/>
        <v/>
      </c>
      <c r="J398" t="str">
        <f t="shared" si="189"/>
        <v/>
      </c>
      <c r="K398" t="str">
        <f t="shared" si="189"/>
        <v/>
      </c>
      <c r="L398" t="str">
        <f t="shared" ref="L398:U398" si="190">IF(L196,$V95,"")</f>
        <v/>
      </c>
      <c r="M398" t="str">
        <f t="shared" si="190"/>
        <v/>
      </c>
      <c r="N398" t="str">
        <f t="shared" si="190"/>
        <v/>
      </c>
      <c r="O398" t="str">
        <f t="shared" si="190"/>
        <v/>
      </c>
      <c r="P398" t="str">
        <f t="shared" si="190"/>
        <v/>
      </c>
      <c r="Q398" t="str">
        <f t="shared" si="190"/>
        <v/>
      </c>
      <c r="R398" t="str">
        <f t="shared" si="190"/>
        <v/>
      </c>
      <c r="S398" t="str">
        <f t="shared" si="190"/>
        <v/>
      </c>
      <c r="T398" t="str">
        <f t="shared" si="190"/>
        <v/>
      </c>
      <c r="U398" t="str">
        <f t="shared" si="190"/>
        <v/>
      </c>
      <c r="AI398" s="24"/>
      <c r="AJ398" s="24"/>
      <c r="AK398" s="24"/>
      <c r="AL398" s="24"/>
      <c r="AM398" s="24"/>
      <c r="AN398" s="24"/>
      <c r="AO398" s="24"/>
      <c r="AP398" s="24"/>
      <c r="AQ398" s="24"/>
      <c r="AR398" s="24"/>
    </row>
    <row r="399" spans="1:44" x14ac:dyDescent="0.15">
      <c r="A399" t="str">
        <f t="shared" si="114"/>
        <v>SY</v>
      </c>
      <c r="B399" t="str">
        <f t="shared" ref="B399:K399" si="191">IF(B197,$V96,"")</f>
        <v/>
      </c>
      <c r="C399" t="str">
        <f t="shared" si="191"/>
        <v/>
      </c>
      <c r="D399" t="str">
        <f t="shared" si="191"/>
        <v/>
      </c>
      <c r="E399" t="str">
        <f t="shared" si="191"/>
        <v/>
      </c>
      <c r="F399" t="str">
        <f t="shared" si="191"/>
        <v/>
      </c>
      <c r="G399" t="str">
        <f t="shared" si="191"/>
        <v/>
      </c>
      <c r="H399" t="str">
        <f t="shared" si="191"/>
        <v/>
      </c>
      <c r="I399" t="str">
        <f t="shared" si="191"/>
        <v/>
      </c>
      <c r="J399" t="str">
        <f t="shared" si="191"/>
        <v/>
      </c>
      <c r="K399" t="str">
        <f t="shared" si="191"/>
        <v/>
      </c>
      <c r="L399" t="str">
        <f t="shared" ref="L399:U399" si="192">IF(L197,$V96,"")</f>
        <v/>
      </c>
      <c r="M399" t="str">
        <f t="shared" si="192"/>
        <v/>
      </c>
      <c r="N399" t="str">
        <f t="shared" si="192"/>
        <v/>
      </c>
      <c r="O399" t="str">
        <f t="shared" si="192"/>
        <v/>
      </c>
      <c r="P399" t="str">
        <f t="shared" si="192"/>
        <v/>
      </c>
      <c r="Q399" t="str">
        <f t="shared" si="192"/>
        <v/>
      </c>
      <c r="R399" t="str">
        <f t="shared" si="192"/>
        <v/>
      </c>
      <c r="S399" t="str">
        <f t="shared" si="192"/>
        <v/>
      </c>
      <c r="T399" t="str">
        <f t="shared" si="192"/>
        <v/>
      </c>
      <c r="U399" t="str">
        <f t="shared" si="192"/>
        <v/>
      </c>
      <c r="AI399" s="24"/>
      <c r="AJ399" s="24"/>
      <c r="AK399" s="24"/>
      <c r="AL399" s="24"/>
      <c r="AM399" s="24"/>
      <c r="AN399" s="24"/>
      <c r="AO399" s="24"/>
      <c r="AP399" s="24"/>
      <c r="AQ399" s="24"/>
      <c r="AR399" s="24"/>
    </row>
    <row r="400" spans="1:44" x14ac:dyDescent="0.15">
      <c r="A400" t="str">
        <f t="shared" si="114"/>
        <v>DC</v>
      </c>
      <c r="B400" t="str">
        <f t="shared" ref="B400:K400" si="193">IF(B198,$V97,"")</f>
        <v/>
      </c>
      <c r="C400" t="str">
        <f t="shared" si="193"/>
        <v/>
      </c>
      <c r="D400" t="str">
        <f t="shared" si="193"/>
        <v/>
      </c>
      <c r="E400" t="str">
        <f t="shared" si="193"/>
        <v/>
      </c>
      <c r="F400" t="str">
        <f t="shared" si="193"/>
        <v/>
      </c>
      <c r="G400" t="str">
        <f t="shared" si="193"/>
        <v/>
      </c>
      <c r="H400" t="str">
        <f t="shared" si="193"/>
        <v/>
      </c>
      <c r="I400" t="str">
        <f t="shared" si="193"/>
        <v/>
      </c>
      <c r="J400" t="str">
        <f t="shared" si="193"/>
        <v/>
      </c>
      <c r="K400" t="str">
        <f t="shared" si="193"/>
        <v/>
      </c>
      <c r="L400" t="str">
        <f t="shared" ref="L400:U400" si="194">IF(L198,$V97,"")</f>
        <v/>
      </c>
      <c r="M400" t="str">
        <f t="shared" si="194"/>
        <v/>
      </c>
      <c r="N400" t="str">
        <f t="shared" si="194"/>
        <v/>
      </c>
      <c r="O400" t="str">
        <f t="shared" si="194"/>
        <v/>
      </c>
      <c r="P400" t="str">
        <f t="shared" si="194"/>
        <v/>
      </c>
      <c r="Q400" t="str">
        <f t="shared" si="194"/>
        <v/>
      </c>
      <c r="R400" t="str">
        <f t="shared" si="194"/>
        <v/>
      </c>
      <c r="S400" t="str">
        <f t="shared" si="194"/>
        <v/>
      </c>
      <c r="T400" t="str">
        <f t="shared" si="194"/>
        <v/>
      </c>
      <c r="U400" t="str">
        <f t="shared" si="194"/>
        <v/>
      </c>
      <c r="AI400" s="24"/>
      <c r="AJ400" s="24"/>
      <c r="AK400" s="24"/>
      <c r="AL400" s="24"/>
      <c r="AM400" s="24"/>
      <c r="AN400" s="24"/>
      <c r="AO400" s="24"/>
      <c r="AP400" s="24"/>
      <c r="AQ400" s="24"/>
      <c r="AR400" s="24"/>
    </row>
    <row r="401" spans="1:44" x14ac:dyDescent="0.15">
      <c r="A401" t="str">
        <f t="shared" si="114"/>
        <v>RF</v>
      </c>
      <c r="B401" t="str">
        <f t="shared" ref="B401:K401" si="195">IF(B199,$V98,"")</f>
        <v/>
      </c>
      <c r="C401" t="str">
        <f t="shared" si="195"/>
        <v/>
      </c>
      <c r="D401" t="str">
        <f t="shared" si="195"/>
        <v/>
      </c>
      <c r="E401" t="str">
        <f t="shared" si="195"/>
        <v/>
      </c>
      <c r="F401" t="str">
        <f t="shared" si="195"/>
        <v/>
      </c>
      <c r="G401" t="str">
        <f t="shared" si="195"/>
        <v/>
      </c>
      <c r="H401" t="str">
        <f t="shared" si="195"/>
        <v/>
      </c>
      <c r="I401" t="str">
        <f t="shared" si="195"/>
        <v/>
      </c>
      <c r="J401" t="str">
        <f t="shared" si="195"/>
        <v/>
      </c>
      <c r="K401" t="str">
        <f t="shared" si="195"/>
        <v/>
      </c>
      <c r="L401" t="str">
        <f t="shared" ref="L401:U401" si="196">IF(L199,$V98,"")</f>
        <v/>
      </c>
      <c r="M401" t="str">
        <f t="shared" si="196"/>
        <v/>
      </c>
      <c r="N401" t="str">
        <f t="shared" si="196"/>
        <v/>
      </c>
      <c r="O401" t="str">
        <f t="shared" si="196"/>
        <v/>
      </c>
      <c r="P401" t="str">
        <f t="shared" si="196"/>
        <v/>
      </c>
      <c r="Q401" t="str">
        <f t="shared" si="196"/>
        <v/>
      </c>
      <c r="R401" t="str">
        <f t="shared" si="196"/>
        <v/>
      </c>
      <c r="S401" t="str">
        <f t="shared" si="196"/>
        <v/>
      </c>
      <c r="T401" t="str">
        <f t="shared" si="196"/>
        <v/>
      </c>
      <c r="U401" t="str">
        <f t="shared" si="196"/>
        <v/>
      </c>
      <c r="AI401" s="24"/>
      <c r="AJ401" s="24"/>
      <c r="AK401" s="24"/>
      <c r="AL401" s="24"/>
      <c r="AM401" s="24"/>
      <c r="AN401" s="24"/>
      <c r="AO401" s="24"/>
      <c r="AP401" s="24"/>
      <c r="AQ401" s="24"/>
      <c r="AR401" s="24"/>
    </row>
    <row r="402" spans="1:44" x14ac:dyDescent="0.15">
      <c r="A402" t="str">
        <f t="shared" si="114"/>
        <v>RU</v>
      </c>
      <c r="B402" t="str">
        <f t="shared" ref="B402:K402" si="197">IF(B200,$V99,"")</f>
        <v/>
      </c>
      <c r="C402" t="str">
        <f t="shared" si="197"/>
        <v/>
      </c>
      <c r="D402" t="str">
        <f t="shared" si="197"/>
        <v/>
      </c>
      <c r="E402" t="str">
        <f t="shared" si="197"/>
        <v/>
      </c>
      <c r="F402" t="str">
        <f t="shared" si="197"/>
        <v/>
      </c>
      <c r="G402" t="str">
        <f t="shared" si="197"/>
        <v/>
      </c>
      <c r="H402" t="str">
        <f t="shared" si="197"/>
        <v/>
      </c>
      <c r="I402" t="str">
        <f t="shared" si="197"/>
        <v/>
      </c>
      <c r="J402" t="str">
        <f t="shared" si="197"/>
        <v/>
      </c>
      <c r="K402" t="str">
        <f t="shared" si="197"/>
        <v/>
      </c>
      <c r="L402" t="str">
        <f t="shared" ref="L402:U402" si="198">IF(L200,$V99,"")</f>
        <v/>
      </c>
      <c r="M402" t="str">
        <f t="shared" si="198"/>
        <v/>
      </c>
      <c r="N402" t="str">
        <f t="shared" si="198"/>
        <v/>
      </c>
      <c r="O402" t="str">
        <f t="shared" si="198"/>
        <v/>
      </c>
      <c r="P402" t="str">
        <f t="shared" si="198"/>
        <v/>
      </c>
      <c r="Q402" t="str">
        <f t="shared" si="198"/>
        <v/>
      </c>
      <c r="R402" t="str">
        <f t="shared" si="198"/>
        <v/>
      </c>
      <c r="S402" t="str">
        <f t="shared" si="198"/>
        <v/>
      </c>
      <c r="T402" t="str">
        <f t="shared" si="198"/>
        <v/>
      </c>
      <c r="U402" t="str">
        <f t="shared" si="198"/>
        <v/>
      </c>
      <c r="AI402" s="24"/>
      <c r="AJ402" s="24"/>
      <c r="AK402" s="24"/>
      <c r="AL402" s="24"/>
      <c r="AM402" s="24"/>
      <c r="AN402" s="24"/>
      <c r="AO402" s="24"/>
      <c r="AP402" s="24"/>
      <c r="AQ402" s="24"/>
      <c r="AR402" s="24"/>
    </row>
    <row r="403" spans="1:44" x14ac:dyDescent="0.15">
      <c r="A403" t="str">
        <f t="shared" si="114"/>
        <v>OL</v>
      </c>
      <c r="B403" t="str">
        <f t="shared" ref="B403:K403" si="199">IF(B201,$V100,"")</f>
        <v/>
      </c>
      <c r="C403" t="str">
        <f t="shared" si="199"/>
        <v/>
      </c>
      <c r="D403" t="str">
        <f t="shared" si="199"/>
        <v/>
      </c>
      <c r="E403" t="str">
        <f t="shared" si="199"/>
        <v/>
      </c>
      <c r="F403" t="str">
        <f t="shared" si="199"/>
        <v/>
      </c>
      <c r="G403" t="str">
        <f t="shared" si="199"/>
        <v/>
      </c>
      <c r="H403" t="str">
        <f t="shared" si="199"/>
        <v/>
      </c>
      <c r="I403" t="str">
        <f t="shared" si="199"/>
        <v/>
      </c>
      <c r="J403" t="str">
        <f t="shared" si="199"/>
        <v/>
      </c>
      <c r="K403" t="str">
        <f t="shared" si="199"/>
        <v/>
      </c>
      <c r="L403" t="str">
        <f t="shared" ref="L403:U403" si="200">IF(L201,$V100,"")</f>
        <v/>
      </c>
      <c r="M403" t="str">
        <f t="shared" si="200"/>
        <v/>
      </c>
      <c r="N403" t="str">
        <f t="shared" si="200"/>
        <v/>
      </c>
      <c r="O403" t="str">
        <f t="shared" si="200"/>
        <v/>
      </c>
      <c r="P403" t="str">
        <f t="shared" si="200"/>
        <v/>
      </c>
      <c r="Q403" t="str">
        <f t="shared" si="200"/>
        <v/>
      </c>
      <c r="R403" t="str">
        <f t="shared" si="200"/>
        <v/>
      </c>
      <c r="S403" t="str">
        <f t="shared" si="200"/>
        <v/>
      </c>
      <c r="T403" t="str">
        <f t="shared" si="200"/>
        <v/>
      </c>
      <c r="U403" t="str">
        <f t="shared" si="200"/>
        <v/>
      </c>
      <c r="AI403" s="24"/>
      <c r="AJ403" s="24"/>
      <c r="AK403" s="24"/>
      <c r="AL403" s="24"/>
      <c r="AM403" s="24"/>
      <c r="AN403" s="24"/>
      <c r="AO403" s="24"/>
      <c r="AP403" s="24"/>
      <c r="AQ403" s="24"/>
      <c r="AR403" s="24"/>
    </row>
    <row r="404" spans="1:44" x14ac:dyDescent="0.15">
      <c r="A404" t="str">
        <f t="shared" si="114"/>
        <v>OF</v>
      </c>
      <c r="B404" t="str">
        <f t="shared" ref="B404:K404" si="201">IF(B202,$V101,"")</f>
        <v/>
      </c>
      <c r="C404" t="str">
        <f t="shared" si="201"/>
        <v/>
      </c>
      <c r="D404" t="str">
        <f t="shared" si="201"/>
        <v/>
      </c>
      <c r="E404" t="str">
        <f t="shared" si="201"/>
        <v/>
      </c>
      <c r="F404" t="str">
        <f t="shared" si="201"/>
        <v/>
      </c>
      <c r="G404" t="str">
        <f t="shared" si="201"/>
        <v/>
      </c>
      <c r="H404" t="str">
        <f t="shared" si="201"/>
        <v/>
      </c>
      <c r="I404" t="str">
        <f t="shared" si="201"/>
        <v/>
      </c>
      <c r="J404" t="str">
        <f t="shared" si="201"/>
        <v/>
      </c>
      <c r="K404" t="str">
        <f t="shared" si="201"/>
        <v/>
      </c>
      <c r="L404" t="str">
        <f t="shared" ref="L404:U404" si="202">IF(L202,$V101,"")</f>
        <v/>
      </c>
      <c r="M404" t="str">
        <f t="shared" si="202"/>
        <v/>
      </c>
      <c r="N404" t="str">
        <f t="shared" si="202"/>
        <v/>
      </c>
      <c r="O404" t="str">
        <f t="shared" si="202"/>
        <v/>
      </c>
      <c r="P404" t="str">
        <f t="shared" si="202"/>
        <v/>
      </c>
      <c r="Q404" t="str">
        <f t="shared" si="202"/>
        <v/>
      </c>
      <c r="R404" t="str">
        <f t="shared" si="202"/>
        <v/>
      </c>
      <c r="S404" t="str">
        <f t="shared" si="202"/>
        <v/>
      </c>
      <c r="T404" t="str">
        <f t="shared" si="202"/>
        <v/>
      </c>
      <c r="U404" t="str">
        <f t="shared" si="202"/>
        <v/>
      </c>
      <c r="AI404" s="24"/>
      <c r="AJ404" s="24"/>
      <c r="AK404" s="24"/>
      <c r="AL404" s="24"/>
      <c r="AM404" s="24"/>
      <c r="AN404" s="24"/>
      <c r="AO404" s="24"/>
      <c r="AP404" s="24"/>
      <c r="AQ404" s="24"/>
      <c r="AR404" s="24"/>
    </row>
    <row r="405" spans="1:44" x14ac:dyDescent="0.15">
      <c r="A405" t="str">
        <f t="shared" si="114"/>
        <v>CM</v>
      </c>
      <c r="B405" t="str">
        <f t="shared" ref="B405:K405" si="203">IF(B203,$V102,"")</f>
        <v/>
      </c>
      <c r="C405" t="str">
        <f t="shared" si="203"/>
        <v/>
      </c>
      <c r="D405" t="str">
        <f t="shared" si="203"/>
        <v/>
      </c>
      <c r="E405" t="str">
        <f t="shared" si="203"/>
        <v/>
      </c>
      <c r="F405" t="str">
        <f t="shared" si="203"/>
        <v/>
      </c>
      <c r="G405" t="str">
        <f t="shared" si="203"/>
        <v/>
      </c>
      <c r="H405" t="str">
        <f t="shared" si="203"/>
        <v/>
      </c>
      <c r="I405" t="str">
        <f t="shared" si="203"/>
        <v/>
      </c>
      <c r="J405" t="str">
        <f t="shared" si="203"/>
        <v/>
      </c>
      <c r="K405" t="str">
        <f t="shared" si="203"/>
        <v/>
      </c>
      <c r="L405" t="str">
        <f t="shared" ref="L405:U405" si="204">IF(L203,$V102,"")</f>
        <v/>
      </c>
      <c r="M405" t="str">
        <f t="shared" si="204"/>
        <v/>
      </c>
      <c r="N405" t="str">
        <f t="shared" si="204"/>
        <v/>
      </c>
      <c r="O405" t="str">
        <f t="shared" si="204"/>
        <v/>
      </c>
      <c r="P405" t="str">
        <f t="shared" si="204"/>
        <v/>
      </c>
      <c r="Q405" t="str">
        <f t="shared" si="204"/>
        <v/>
      </c>
      <c r="R405" t="str">
        <f t="shared" si="204"/>
        <v/>
      </c>
      <c r="S405" t="str">
        <f t="shared" si="204"/>
        <v/>
      </c>
      <c r="T405" t="str">
        <f t="shared" si="204"/>
        <v/>
      </c>
      <c r="U405" t="str">
        <f t="shared" si="204"/>
        <v/>
      </c>
      <c r="AI405" s="24"/>
      <c r="AJ405" s="24"/>
      <c r="AK405" s="24"/>
      <c r="AL405" s="24"/>
      <c r="AM405" s="24"/>
      <c r="AN405" s="24"/>
      <c r="AO405" s="24"/>
      <c r="AP405" s="24"/>
      <c r="AQ405" s="24"/>
      <c r="AR405" s="24"/>
    </row>
    <row r="406" spans="1:44" x14ac:dyDescent="0.15">
      <c r="A406" t="s">
        <v>154</v>
      </c>
      <c r="B406">
        <f>MIN(B306:B405)</f>
        <v>1</v>
      </c>
      <c r="C406">
        <f t="shared" ref="C406:K406" si="205">MIN(C306:C405)</f>
        <v>1</v>
      </c>
      <c r="D406">
        <f t="shared" si="205"/>
        <v>4</v>
      </c>
      <c r="E406">
        <f t="shared" si="205"/>
        <v>1</v>
      </c>
      <c r="F406">
        <f t="shared" si="205"/>
        <v>4</v>
      </c>
      <c r="G406">
        <f t="shared" si="205"/>
        <v>6</v>
      </c>
      <c r="H406">
        <f t="shared" si="205"/>
        <v>23</v>
      </c>
      <c r="I406">
        <f t="shared" si="205"/>
        <v>6</v>
      </c>
      <c r="J406">
        <f t="shared" si="205"/>
        <v>10</v>
      </c>
      <c r="K406">
        <f t="shared" si="205"/>
        <v>6</v>
      </c>
      <c r="L406">
        <f t="shared" ref="L406:U406" si="206">MIN(L306:L405)</f>
        <v>15</v>
      </c>
      <c r="M406">
        <f t="shared" si="206"/>
        <v>6</v>
      </c>
      <c r="N406">
        <f t="shared" si="206"/>
        <v>10</v>
      </c>
      <c r="O406">
        <f t="shared" si="206"/>
        <v>23</v>
      </c>
      <c r="P406">
        <f t="shared" si="206"/>
        <v>24</v>
      </c>
      <c r="Q406">
        <f t="shared" si="206"/>
        <v>29</v>
      </c>
      <c r="R406">
        <f t="shared" si="206"/>
        <v>1</v>
      </c>
      <c r="S406">
        <f t="shared" si="206"/>
        <v>52</v>
      </c>
      <c r="T406">
        <f t="shared" si="206"/>
        <v>17</v>
      </c>
      <c r="U406">
        <f t="shared" si="206"/>
        <v>20</v>
      </c>
      <c r="AI406" s="24"/>
      <c r="AJ406" s="24"/>
      <c r="AK406" s="24"/>
      <c r="AL406" s="24"/>
      <c r="AM406" s="24"/>
      <c r="AN406" s="24"/>
      <c r="AO406" s="24"/>
      <c r="AP406" s="24"/>
      <c r="AQ406" s="24"/>
      <c r="AR406" s="24"/>
    </row>
    <row r="407" spans="1:44" x14ac:dyDescent="0.15">
      <c r="A407" t="s">
        <v>39</v>
      </c>
      <c r="B407">
        <f>MAX(B306:B405)</f>
        <v>4</v>
      </c>
      <c r="C407">
        <f t="shared" ref="C407:K407" si="207">MAX(C306:C405)</f>
        <v>52</v>
      </c>
      <c r="D407">
        <f t="shared" si="207"/>
        <v>28</v>
      </c>
      <c r="E407">
        <f t="shared" si="207"/>
        <v>58</v>
      </c>
      <c r="F407">
        <f t="shared" si="207"/>
        <v>28</v>
      </c>
      <c r="G407">
        <f t="shared" si="207"/>
        <v>60</v>
      </c>
      <c r="H407">
        <f t="shared" si="207"/>
        <v>41</v>
      </c>
      <c r="I407">
        <f t="shared" si="207"/>
        <v>16</v>
      </c>
      <c r="J407">
        <f t="shared" si="207"/>
        <v>34</v>
      </c>
      <c r="K407">
        <f t="shared" si="207"/>
        <v>16</v>
      </c>
      <c r="L407">
        <f t="shared" ref="L407:U407" si="208">MAX(L306:L405)</f>
        <v>58</v>
      </c>
      <c r="M407">
        <f t="shared" si="208"/>
        <v>60</v>
      </c>
      <c r="N407">
        <f t="shared" si="208"/>
        <v>34</v>
      </c>
      <c r="O407">
        <f t="shared" si="208"/>
        <v>39</v>
      </c>
      <c r="P407">
        <f t="shared" si="208"/>
        <v>60</v>
      </c>
      <c r="Q407">
        <f t="shared" si="208"/>
        <v>37</v>
      </c>
      <c r="R407">
        <f t="shared" si="208"/>
        <v>60</v>
      </c>
      <c r="S407">
        <f t="shared" si="208"/>
        <v>56</v>
      </c>
      <c r="T407">
        <f t="shared" si="208"/>
        <v>34</v>
      </c>
      <c r="U407">
        <f t="shared" si="208"/>
        <v>35</v>
      </c>
      <c r="AI407" s="24"/>
      <c r="AJ407" s="24"/>
      <c r="AK407" s="24"/>
      <c r="AL407" s="24"/>
      <c r="AM407" s="24"/>
      <c r="AN407" s="24"/>
      <c r="AO407" s="24"/>
      <c r="AP407" s="24"/>
      <c r="AQ407" s="24"/>
      <c r="AR407" s="24"/>
    </row>
    <row r="408" spans="1:44" x14ac:dyDescent="0.15">
      <c r="A408" s="20" t="s">
        <v>156</v>
      </c>
      <c r="AI408" s="24"/>
      <c r="AJ408" s="24"/>
      <c r="AK408" s="24"/>
      <c r="AL408" s="24"/>
      <c r="AM408" s="24"/>
      <c r="AN408" s="24"/>
      <c r="AO408" s="24"/>
      <c r="AP408" s="24"/>
      <c r="AQ408" s="24"/>
      <c r="AR408" s="24"/>
    </row>
    <row r="409" spans="1:44" x14ac:dyDescent="0.15">
      <c r="A409" t="str">
        <f t="shared" ref="A409:A426" si="209">A306</f>
        <v>Similarities</v>
      </c>
      <c r="B409" t="str">
        <f>IF($V3&lt;=B$406,"",IF($V3=B$407,IF(ComCalc!B$37=2," ",", ")&amp;"&amp; ",IF($V3&gt;B$407,"",", ")))&amp;IF(B104,$A3,"")</f>
        <v>Similarities</v>
      </c>
      <c r="C409" t="str">
        <f>IF($V3&lt;=C$406,"",IF($V3=C$407,IF(ComCalc!C$37=2," ",", ")&amp;"&amp; ",IF($V3&gt;C$407,"",", ")))&amp;IF(C104,$A3,"")</f>
        <v>Similarities</v>
      </c>
      <c r="D409" t="str">
        <f>IF($V3&lt;=D$406,"",IF($V3=D$407,IF(ComCalc!D$37=2," ",", ")&amp;"&amp; ",IF($V3&gt;D$407,"",", ")))&amp;IF(D104,$A3,"")</f>
        <v/>
      </c>
      <c r="E409" t="str">
        <f>IF($V3&lt;=E$406,"",IF($V3=E$407,IF(ComCalc!E$37=2," ",", ")&amp;"&amp; ",IF($V3&gt;E$407,"",", ")))&amp;IF(E104,$A3,"")</f>
        <v>Similarities</v>
      </c>
      <c r="F409" t="str">
        <f>IF($V3&lt;=F$406,"",IF($V3=F$407,IF(ComCalc!F$37=2," ",", ")&amp;"&amp; ",IF($V3&gt;F$407,"",", ")))&amp;IF(F104,$A3,"")</f>
        <v/>
      </c>
      <c r="G409" t="str">
        <f>IF($V3&lt;=G$406,"",IF($V3=G$407,IF(ComCalc!G$37=2," ",", ")&amp;"&amp; ",IF($V3&gt;G$407,"",", ")))&amp;IF(G104,$A3,"")</f>
        <v/>
      </c>
      <c r="H409" t="str">
        <f>IF($V3&lt;=H$406,"",IF($V3=H$407,IF(ComCalc!H$37=2," ",", ")&amp;"&amp; ",IF($V3&gt;H$407,"",", ")))&amp;IF(H104,$A3,"")</f>
        <v/>
      </c>
      <c r="I409" t="str">
        <f>IF($V3&lt;=I$406,"",IF($V3=I$407,IF(ComCalc!I$37=2," ",", ")&amp;"&amp; ",IF($V3&gt;I$407,"",", ")))&amp;IF(I104,$A3,"")</f>
        <v/>
      </c>
      <c r="J409" t="str">
        <f>IF($V3&lt;=J$406,"",IF($V3=J$407,IF(ComCalc!J$37=2," ",", ")&amp;"&amp; ",IF($V3&gt;J$407,"",", ")))&amp;IF(J104,$A3,"")</f>
        <v/>
      </c>
      <c r="K409" t="str">
        <f>IF($V3&lt;=K$406,"",IF($V3=K$407,IF(ComCalc!K$37=2," ",", ")&amp;"&amp; ",IF($V3&gt;K$407,"",", ")))&amp;IF(K104,$A3,"")</f>
        <v/>
      </c>
      <c r="L409" t="str">
        <f>IF($V3&lt;=L$406,"",IF($V3=L$407,IF(ComCalc!L$37=2," ",", ")&amp;"&amp; ",IF($V3&gt;L$407,"",", ")))&amp;IF(L104,$A3,"")</f>
        <v/>
      </c>
      <c r="M409" t="str">
        <f>IF($V3&lt;=M$406,"",IF($V3=M$407,IF(ComCalc!V$37=2," ",", ")&amp;"&amp; ",IF($V3&gt;M$407,"",", ")))&amp;IF(M104,$A3,"")</f>
        <v/>
      </c>
      <c r="N409" t="str">
        <f>IF($V3&lt;=N$406,"",IF($V3=N$407,IF(ComCalc!W$37=2," ",", ")&amp;"&amp; ",IF($V3&gt;N$407,"",", ")))&amp;IF(N104,$A3,"")</f>
        <v/>
      </c>
      <c r="O409" t="str">
        <f>IF($V3&lt;=O$406,"",IF($V3=O$407,IF(ComCalc!X$37=2," ",", ")&amp;"&amp; ",IF($V3&gt;O$407,"",", ")))&amp;IF(O104,$A3,"")</f>
        <v/>
      </c>
      <c r="P409" t="str">
        <f>IF($V3&lt;=P$406,"",IF($V3=P$407,IF(ComCalc!Y$37=2," ",", ")&amp;"&amp; ",IF($V3&gt;P$407,"",", ")))&amp;IF(P104,$A3,"")</f>
        <v/>
      </c>
      <c r="Q409" t="str">
        <f>IF($V3&lt;=Q$406,"",IF($V3=Q$407,IF(ComCalc!AA$49=2," ",", ")&amp;"&amp; ",IF($V3&gt;Q$407,"",", ")))&amp;IF(Q104,$A3,"")</f>
        <v/>
      </c>
      <c r="R409" t="str">
        <f>IF($V3&lt;=R$406,"",IF($V3=R$407,IF(ComCalc!AB$49=2," ",", ")&amp;"&amp; ",IF($V3&gt;R$407,"",", ")))&amp;IF(R104,$A3,"")</f>
        <v>Similarities</v>
      </c>
      <c r="S409" t="str">
        <f>IF($V3&lt;=S$406,"",IF($V3=S$407,IF(ComCalc!AC$49=2," ",", ")&amp;"&amp; ",IF($V3&gt;S$407,"",", ")))&amp;IF(S104,$A3,"")</f>
        <v/>
      </c>
      <c r="T409" t="str">
        <f>IF($V3&lt;=T$406,"",IF($V3=T$407,IF(ComCalc!AD$49=2," ",", ")&amp;"&amp; ",IF($V3&gt;T$407,"",", ")))&amp;IF(T104,$A3,"")</f>
        <v/>
      </c>
      <c r="U409" t="str">
        <f>IF($V3&lt;=U$406,"",IF($V3=U$407,IF(ComCalc!AE$49=2," ",", ")&amp;"&amp; ",IF($V3&gt;U$407,"",", ")))&amp;IF(U104,$A3,"")</f>
        <v/>
      </c>
      <c r="AI409" s="24"/>
      <c r="AJ409" s="24"/>
      <c r="AK409" s="24"/>
      <c r="AL409" s="24"/>
      <c r="AM409" s="24"/>
      <c r="AN409" s="24"/>
      <c r="AO409" s="24"/>
      <c r="AP409" s="24"/>
      <c r="AQ409" s="24"/>
      <c r="AR409" s="24"/>
    </row>
    <row r="410" spans="1:44" x14ac:dyDescent="0.15">
      <c r="A410" t="str">
        <f t="shared" si="209"/>
        <v>Vocabulary</v>
      </c>
      <c r="B410" t="str">
        <f>IF($V4&lt;=B$406,"",IF($V4=B$407,IF(ComCalc!B$37=2," ",", ")&amp;"&amp; ",IF($V4&gt;B$407,"",", ")))&amp;IF(B105,$A4,"")</f>
        <v>, Vocabulary</v>
      </c>
      <c r="C410" t="str">
        <f>IF($V4&lt;=C$406,"",IF($V4=C$407,IF(ComCalc!C$37=2," ",", ")&amp;"&amp; ",IF($V4&gt;C$407,"",", ")))&amp;IF(C105,$A4,"")</f>
        <v>, Vocabulary</v>
      </c>
      <c r="D410" t="str">
        <f>IF($V4&lt;=D$406,"",IF($V4=D$407,IF(ComCalc!D$37=2," ",", ")&amp;"&amp; ",IF($V4&gt;D$407,"",", ")))&amp;IF(D105,$A4,"")</f>
        <v/>
      </c>
      <c r="E410" t="str">
        <f>IF($V4&lt;=E$406,"",IF($V4=E$407,IF(ComCalc!E$37=2," ",", ")&amp;"&amp; ",IF($V4&gt;E$407,"",", ")))&amp;IF(E105,$A4,"")</f>
        <v>, Vocabulary</v>
      </c>
      <c r="F410" t="str">
        <f>IF($V4&lt;=F$406,"",IF($V4=F$407,IF(ComCalc!F$37=2," ",", ")&amp;"&amp; ",IF($V4&gt;F$407,"",", ")))&amp;IF(F105,$A4,"")</f>
        <v/>
      </c>
      <c r="G410" t="str">
        <f>IF($V4&lt;=G$406,"",IF($V4=G$407,IF(ComCalc!G$37=2," ",", ")&amp;"&amp; ",IF($V4&gt;G$407,"",", ")))&amp;IF(G105,$A4,"")</f>
        <v/>
      </c>
      <c r="H410" t="str">
        <f>IF($V4&lt;=H$406,"",IF($V4=H$407,IF(ComCalc!H$37=2," ",", ")&amp;"&amp; ",IF($V4&gt;H$407,"",", ")))&amp;IF(H105,$A4,"")</f>
        <v/>
      </c>
      <c r="I410" t="str">
        <f>IF($V4&lt;=I$406,"",IF($V4=I$407,IF(ComCalc!I$37=2," ",", ")&amp;"&amp; ",IF($V4&gt;I$407,"",", ")))&amp;IF(I105,$A4,"")</f>
        <v/>
      </c>
      <c r="J410" t="str">
        <f>IF($V4&lt;=J$406,"",IF($V4=J$407,IF(ComCalc!J$37=2," ",", ")&amp;"&amp; ",IF($V4&gt;J$407,"",", ")))&amp;IF(J105,$A4,"")</f>
        <v/>
      </c>
      <c r="K410" t="str">
        <f>IF($V4&lt;=K$406,"",IF($V4=K$407,IF(ComCalc!K$37=2," ",", ")&amp;"&amp; ",IF($V4&gt;K$407,"",", ")))&amp;IF(K105,$A4,"")</f>
        <v/>
      </c>
      <c r="L410" t="str">
        <f>IF($V4&lt;=L$406,"",IF($V4=L$407,IF(ComCalc!L$37=2," ",", ")&amp;"&amp; ",IF($V4&gt;L$407,"",", ")))&amp;IF(L105,$A4,"")</f>
        <v/>
      </c>
      <c r="M410" t="str">
        <f>IF($V4&lt;=M$406,"",IF($V4=M$407,IF(ComCalc!V$37=2," ",", ")&amp;"&amp; ",IF($V4&gt;M$407,"",", ")))&amp;IF(M105,$A4,"")</f>
        <v/>
      </c>
      <c r="N410" t="str">
        <f>IF($V4&lt;=N$406,"",IF($V4=N$407,IF(ComCalc!W$37=2," ",", ")&amp;"&amp; ",IF($V4&gt;N$407,"",", ")))&amp;IF(N105,$A4,"")</f>
        <v/>
      </c>
      <c r="O410" t="str">
        <f>IF($V4&lt;=O$406,"",IF($V4=O$407,IF(ComCalc!X$37=2," ",", ")&amp;"&amp; ",IF($V4&gt;O$407,"",", ")))&amp;IF(O105,$A4,"")</f>
        <v/>
      </c>
      <c r="P410" t="str">
        <f>IF($V4&lt;=P$406,"",IF($V4=P$407,IF(ComCalc!Y$37=2," ",", ")&amp;"&amp; ",IF($V4&gt;P$407,"",", ")))&amp;IF(P105,$A4,"")</f>
        <v/>
      </c>
      <c r="Q410" t="str">
        <f>IF($V4&lt;=Q$406,"",IF($V4=Q$407,IF(ComCalc!AA$49=2," ",", ")&amp;"&amp; ",IF($V4&gt;Q$407,"",", ")))&amp;IF(Q105,$A4,"")</f>
        <v/>
      </c>
      <c r="R410" t="str">
        <f>IF($V4&lt;=R$406,"",IF($V4=R$407,IF(ComCalc!AB$49=2," ",", ")&amp;"&amp; ",IF($V4&gt;R$407,"",", ")))&amp;IF(R105,$A4,"")</f>
        <v>, Vocabulary</v>
      </c>
      <c r="S410" t="str">
        <f>IF($V4&lt;=S$406,"",IF($V4=S$407,IF(ComCalc!AC$49=2," ",", ")&amp;"&amp; ",IF($V4&gt;S$407,"",", ")))&amp;IF(S105,$A4,"")</f>
        <v/>
      </c>
      <c r="T410" t="str">
        <f>IF($V4&lt;=T$406,"",IF($V4=T$407,IF(ComCalc!AD$49=2," ",", ")&amp;"&amp; ",IF($V4&gt;T$407,"",", ")))&amp;IF(T105,$A4,"")</f>
        <v/>
      </c>
      <c r="U410" t="str">
        <f>IF($V4&lt;=U$406,"",IF($V4=U$407,IF(ComCalc!AE$49=2," ",", ")&amp;"&amp; ",IF($V4&gt;U$407,"",", ")))&amp;IF(U105,$A4,"")</f>
        <v/>
      </c>
      <c r="AI410" s="24"/>
      <c r="AJ410" s="24"/>
      <c r="AK410" s="24"/>
      <c r="AL410" s="24"/>
      <c r="AM410" s="24"/>
      <c r="AN410" s="24"/>
      <c r="AO410" s="24"/>
      <c r="AP410" s="24"/>
      <c r="AQ410" s="24"/>
      <c r="AR410" s="24"/>
    </row>
    <row r="411" spans="1:44" x14ac:dyDescent="0.15">
      <c r="A411" t="str">
        <f t="shared" si="209"/>
        <v>Information</v>
      </c>
      <c r="B411" t="str">
        <f>IF($V5&lt;=B$406,"",IF($V5=B$407,IF(ComCalc!B$37=2," ",", ")&amp;"&amp; ",IF($V5&gt;B$407,"",", ")))&amp;IF(B106,$A5,"")</f>
        <v xml:space="preserve">, </v>
      </c>
      <c r="C411" t="str">
        <f>IF($V5&lt;=C$406,"",IF($V5=C$407,IF(ComCalc!C$37=2," ",", ")&amp;"&amp; ",IF($V5&gt;C$407,"",", ")))&amp;IF(C106,$A5,"")</f>
        <v xml:space="preserve">, </v>
      </c>
      <c r="D411" t="str">
        <f>IF($V5&lt;=D$406,"",IF($V5=D$407,IF(ComCalc!D$37=2," ",", ")&amp;"&amp; ",IF($V5&gt;D$407,"",", ")))&amp;IF(D106,$A5,"")</f>
        <v/>
      </c>
      <c r="E411" t="str">
        <f>IF($V5&lt;=E$406,"",IF($V5=E$407,IF(ComCalc!E$37=2," ",", ")&amp;"&amp; ",IF($V5&gt;E$407,"",", ")))&amp;IF(E106,$A5,"")</f>
        <v xml:space="preserve">, </v>
      </c>
      <c r="F411" t="str">
        <f>IF($V5&lt;=F$406,"",IF($V5=F$407,IF(ComCalc!F$37=2," ",", ")&amp;"&amp; ",IF($V5&gt;F$407,"",", ")))&amp;IF(F106,$A5,"")</f>
        <v/>
      </c>
      <c r="G411" t="str">
        <f>IF($V5&lt;=G$406,"",IF($V5=G$407,IF(ComCalc!G$37=2," ",", ")&amp;"&amp; ",IF($V5&gt;G$407,"",", ")))&amp;IF(G106,$A5,"")</f>
        <v/>
      </c>
      <c r="H411" t="str">
        <f>IF($V5&lt;=H$406,"",IF($V5=H$407,IF(ComCalc!H$37=2," ",", ")&amp;"&amp; ",IF($V5&gt;H$407,"",", ")))&amp;IF(H106,$A5,"")</f>
        <v/>
      </c>
      <c r="I411" t="str">
        <f>IF($V5&lt;=I$406,"",IF($V5=I$407,IF(ComCalc!I$37=2," ",", ")&amp;"&amp; ",IF($V5&gt;I$407,"",", ")))&amp;IF(I106,$A5,"")</f>
        <v/>
      </c>
      <c r="J411" t="str">
        <f>IF($V5&lt;=J$406,"",IF($V5=J$407,IF(ComCalc!J$37=2," ",", ")&amp;"&amp; ",IF($V5&gt;J$407,"",", ")))&amp;IF(J106,$A5,"")</f>
        <v/>
      </c>
      <c r="K411" t="str">
        <f>IF($V5&lt;=K$406,"",IF($V5=K$407,IF(ComCalc!K$37=2," ",", ")&amp;"&amp; ",IF($V5&gt;K$407,"",", ")))&amp;IF(K106,$A5,"")</f>
        <v/>
      </c>
      <c r="L411" t="str">
        <f>IF($V5&lt;=L$406,"",IF($V5=L$407,IF(ComCalc!L$37=2," ",", ")&amp;"&amp; ",IF($V5&gt;L$407,"",", ")))&amp;IF(L106,$A5,"")</f>
        <v/>
      </c>
      <c r="M411" t="str">
        <f>IF($V5&lt;=M$406,"",IF($V5=M$407,IF(ComCalc!V$37=2," ",", ")&amp;"&amp; ",IF($V5&gt;M$407,"",", ")))&amp;IF(M106,$A5,"")</f>
        <v/>
      </c>
      <c r="N411" t="str">
        <f>IF($V5&lt;=N$406,"",IF($V5=N$407,IF(ComCalc!W$37=2," ",", ")&amp;"&amp; ",IF($V5&gt;N$407,"",", ")))&amp;IF(N106,$A5,"")</f>
        <v/>
      </c>
      <c r="O411" t="str">
        <f>IF($V5&lt;=O$406,"",IF($V5=O$407,IF(ComCalc!X$37=2," ",", ")&amp;"&amp; ",IF($V5&gt;O$407,"",", ")))&amp;IF(O106,$A5,"")</f>
        <v/>
      </c>
      <c r="P411" t="str">
        <f>IF($V5&lt;=P$406,"",IF($V5=P$407,IF(ComCalc!Y$37=2," ",", ")&amp;"&amp; ",IF($V5&gt;P$407,"",", ")))&amp;IF(P106,$A5,"")</f>
        <v/>
      </c>
      <c r="Q411" t="str">
        <f>IF($V5&lt;=Q$406,"",IF($V5=Q$407,IF(ComCalc!AA$49=2," ",", ")&amp;"&amp; ",IF($V5&gt;Q$407,"",", ")))&amp;IF(Q106,$A5,"")</f>
        <v/>
      </c>
      <c r="R411" t="str">
        <f>IF($V5&lt;=R$406,"",IF($V5=R$407,IF(ComCalc!AB$49=2," ",", ")&amp;"&amp; ",IF($V5&gt;R$407,"",", ")))&amp;IF(R106,$A5,"")</f>
        <v xml:space="preserve">, </v>
      </c>
      <c r="S411" t="str">
        <f>IF($V5&lt;=S$406,"",IF($V5=S$407,IF(ComCalc!AC$49=2," ",", ")&amp;"&amp; ",IF($V5&gt;S$407,"",", ")))&amp;IF(S106,$A5,"")</f>
        <v/>
      </c>
      <c r="T411" t="str">
        <f>IF($V5&lt;=T$406,"",IF($V5=T$407,IF(ComCalc!AD$49=2," ",", ")&amp;"&amp; ",IF($V5&gt;T$407,"",", ")))&amp;IF(T106,$A5,"")</f>
        <v/>
      </c>
      <c r="U411" t="str">
        <f>IF($V5&lt;=U$406,"",IF($V5=U$407,IF(ComCalc!AE$49=2," ",", ")&amp;"&amp; ",IF($V5&gt;U$407,"",", ")))&amp;IF(U106,$A5,"")</f>
        <v/>
      </c>
      <c r="AI411" s="24"/>
      <c r="AJ411" s="24"/>
      <c r="AK411" s="24"/>
      <c r="AL411" s="24"/>
      <c r="AM411" s="24"/>
      <c r="AN411" s="24"/>
      <c r="AO411" s="24"/>
      <c r="AP411" s="24"/>
      <c r="AQ411" s="24"/>
      <c r="AR411" s="24"/>
    </row>
    <row r="412" spans="1:44" x14ac:dyDescent="0.15">
      <c r="A412" t="str">
        <f t="shared" si="209"/>
        <v>Matrix Reasoning</v>
      </c>
      <c r="B412" t="str">
        <f>IF($V6&lt;=B$406,"",IF($V6=B$407,IF(ComCalc!B$37=2," ",", ")&amp;"&amp; ",IF($V6&gt;B$407,"",", ")))&amp;IF(B107,$A6,"")</f>
        <v>, &amp; Matrix Reasoning</v>
      </c>
      <c r="C412" t="str">
        <f>IF($V6&lt;=C$406,"",IF($V6=C$407,IF(ComCalc!C$37=2," ",", ")&amp;"&amp; ",IF($V6&gt;C$407,"",", ")))&amp;IF(C107,$A6,"")</f>
        <v xml:space="preserve">, </v>
      </c>
      <c r="D412" t="str">
        <f>IF($V6&lt;=D$406,"",IF($V6=D$407,IF(ComCalc!D$37=2," ",", ")&amp;"&amp; ",IF($V6&gt;D$407,"",", ")))&amp;IF(D107,$A6,"")</f>
        <v>Matrix Reasoning</v>
      </c>
      <c r="E412" t="str">
        <f>IF($V6&lt;=E$406,"",IF($V6=E$407,IF(ComCalc!E$37=2," ",", ")&amp;"&amp; ",IF($V6&gt;E$407,"",", ")))&amp;IF(E107,$A6,"")</f>
        <v xml:space="preserve">, </v>
      </c>
      <c r="F412" t="str">
        <f>IF($V6&lt;=F$406,"",IF($V6=F$407,IF(ComCalc!F$37=2," ",", ")&amp;"&amp; ",IF($V6&gt;F$407,"",", ")))&amp;IF(F107,$A6,"")</f>
        <v>Matrix Reasoning</v>
      </c>
      <c r="G412" t="str">
        <f>IF($V6&lt;=G$406,"",IF($V6=G$407,IF(ComCalc!G$37=2," ",", ")&amp;"&amp; ",IF($V6&gt;G$407,"",", ")))&amp;IF(G107,$A6,"")</f>
        <v/>
      </c>
      <c r="H412" t="str">
        <f>IF($V6&lt;=H$406,"",IF($V6=H$407,IF(ComCalc!H$37=2," ",", ")&amp;"&amp; ",IF($V6&gt;H$407,"",", ")))&amp;IF(H107,$A6,"")</f>
        <v/>
      </c>
      <c r="I412" t="str">
        <f>IF($V6&lt;=I$406,"",IF($V6=I$407,IF(ComCalc!I$37=2," ",", ")&amp;"&amp; ",IF($V6&gt;I$407,"",", ")))&amp;IF(I107,$A6,"")</f>
        <v/>
      </c>
      <c r="J412" t="str">
        <f>IF($V6&lt;=J$406,"",IF($V6=J$407,IF(ComCalc!J$37=2," ",", ")&amp;"&amp; ",IF($V6&gt;J$407,"",", ")))&amp;IF(J107,$A6,"")</f>
        <v/>
      </c>
      <c r="K412" t="str">
        <f>IF($V6&lt;=K$406,"",IF($V6=K$407,IF(ComCalc!K$37=2," ",", ")&amp;"&amp; ",IF($V6&gt;K$407,"",", ")))&amp;IF(K107,$A6,"")</f>
        <v/>
      </c>
      <c r="L412" t="str">
        <f>IF($V6&lt;=L$406,"",IF($V6=L$407,IF(ComCalc!L$37=2," ",", ")&amp;"&amp; ",IF($V6&gt;L$407,"",", ")))&amp;IF(L107,$A6,"")</f>
        <v/>
      </c>
      <c r="M412" t="str">
        <f>IF($V6&lt;=M$406,"",IF($V6=M$407,IF(ComCalc!V$37=2," ",", ")&amp;"&amp; ",IF($V6&gt;M$407,"",", ")))&amp;IF(M107,$A6,"")</f>
        <v/>
      </c>
      <c r="N412" t="str">
        <f>IF($V6&lt;=N$406,"",IF($V6=N$407,IF(ComCalc!W$37=2," ",", ")&amp;"&amp; ",IF($V6&gt;N$407,"",", ")))&amp;IF(N107,$A6,"")</f>
        <v/>
      </c>
      <c r="O412" t="str">
        <f>IF($V6&lt;=O$406,"",IF($V6=O$407,IF(ComCalc!X$37=2," ",", ")&amp;"&amp; ",IF($V6&gt;O$407,"",", ")))&amp;IF(O107,$A6,"")</f>
        <v/>
      </c>
      <c r="P412" t="str">
        <f>IF($V6&lt;=P$406,"",IF($V6=P$407,IF(ComCalc!Y$37=2," ",", ")&amp;"&amp; ",IF($V6&gt;P$407,"",", ")))&amp;IF(P107,$A6,"")</f>
        <v/>
      </c>
      <c r="Q412" t="str">
        <f>IF($V6&lt;=Q$406,"",IF($V6=Q$407,IF(ComCalc!AA$49=2," ",", ")&amp;"&amp; ",IF($V6&gt;Q$407,"",", ")))&amp;IF(Q107,$A6,"")</f>
        <v/>
      </c>
      <c r="R412" t="str">
        <f>IF($V6&lt;=R$406,"",IF($V6=R$407,IF(ComCalc!AB$49=2," ",", ")&amp;"&amp; ",IF($V6&gt;R$407,"",", ")))&amp;IF(R107,$A6,"")</f>
        <v>, Matrix Reasoning</v>
      </c>
      <c r="S412" t="str">
        <f>IF($V6&lt;=S$406,"",IF($V6=S$407,IF(ComCalc!AC$49=2," ",", ")&amp;"&amp; ",IF($V6&gt;S$407,"",", ")))&amp;IF(S107,$A6,"")</f>
        <v/>
      </c>
      <c r="T412" t="str">
        <f>IF($V6&lt;=T$406,"",IF($V6=T$407,IF(ComCalc!AD$49=2," ",", ")&amp;"&amp; ",IF($V6&gt;T$407,"",", ")))&amp;IF(T107,$A6,"")</f>
        <v/>
      </c>
      <c r="U412" t="str">
        <f>IF($V6&lt;=U$406,"",IF($V6=U$407,IF(ComCalc!AE$49=2," ",", ")&amp;"&amp; ",IF($V6&gt;U$407,"",", ")))&amp;IF(U107,$A6,"")</f>
        <v/>
      </c>
      <c r="AI412" s="24"/>
      <c r="AJ412" s="24"/>
      <c r="AK412" s="24"/>
      <c r="AL412" s="24"/>
      <c r="AM412" s="24"/>
      <c r="AN412" s="24"/>
      <c r="AO412" s="24"/>
      <c r="AP412" s="24"/>
      <c r="AQ412" s="24"/>
      <c r="AR412" s="24"/>
    </row>
    <row r="413" spans="1:44" x14ac:dyDescent="0.15">
      <c r="A413" t="str">
        <f t="shared" si="209"/>
        <v>Digit Span</v>
      </c>
      <c r="B413" t="str">
        <f>IF($V7&lt;=B$406,"",IF($V7=B$407,IF(ComCalc!B$37=2," ",", ")&amp;"&amp; ",IF($V7&gt;B$407,"",", ")))&amp;IF(B108,$A7,"")</f>
        <v/>
      </c>
      <c r="C413" t="str">
        <f>IF($V7&lt;=C$406,"",IF($V7=C$407,IF(ComCalc!C$37=2," ",", ")&amp;"&amp; ",IF($V7&gt;C$407,"",", ")))&amp;IF(C108,$A7,"")</f>
        <v xml:space="preserve">, </v>
      </c>
      <c r="D413" t="str">
        <f>IF($V7&lt;=D$406,"",IF($V7=D$407,IF(ComCalc!D$37=2," ",", ")&amp;"&amp; ",IF($V7&gt;D$407,"",", ")))&amp;IF(D108,$A7,"")</f>
        <v xml:space="preserve">, </v>
      </c>
      <c r="E413" t="str">
        <f>IF($V7&lt;=E$406,"",IF($V7=E$407,IF(ComCalc!E$37=2," ",", ")&amp;"&amp; ",IF($V7&gt;E$407,"",", ")))&amp;IF(E108,$A7,"")</f>
        <v xml:space="preserve">, </v>
      </c>
      <c r="F413" t="str">
        <f>IF($V7&lt;=F$406,"",IF($V7=F$407,IF(ComCalc!F$37=2," ",", ")&amp;"&amp; ",IF($V7&gt;F$407,"",", ")))&amp;IF(F108,$A7,"")</f>
        <v xml:space="preserve">, </v>
      </c>
      <c r="G413" t="str">
        <f>IF($V7&lt;=G$406,"",IF($V7=G$407,IF(ComCalc!G$37=2," ",", ")&amp;"&amp; ",IF($V7&gt;G$407,"",", ")))&amp;IF(G108,$A7,"")</f>
        <v/>
      </c>
      <c r="H413" t="str">
        <f>IF($V7&lt;=H$406,"",IF($V7=H$407,IF(ComCalc!H$37=2," ",", ")&amp;"&amp; ",IF($V7&gt;H$407,"",", ")))&amp;IF(H108,$A7,"")</f>
        <v/>
      </c>
      <c r="I413" t="str">
        <f>IF($V7&lt;=I$406,"",IF($V7=I$407,IF(ComCalc!I$37=2," ",", ")&amp;"&amp; ",IF($V7&gt;I$407,"",", ")))&amp;IF(I108,$A7,"")</f>
        <v/>
      </c>
      <c r="J413" t="str">
        <f>IF($V7&lt;=J$406,"",IF($V7=J$407,IF(ComCalc!J$37=2," ",", ")&amp;"&amp; ",IF($V7&gt;J$407,"",", ")))&amp;IF(J108,$A7,"")</f>
        <v/>
      </c>
      <c r="K413" t="str">
        <f>IF($V7&lt;=K$406,"",IF($V7=K$407,IF(ComCalc!K$37=2," ",", ")&amp;"&amp; ",IF($V7&gt;K$407,"",", ")))&amp;IF(K108,$A7,"")</f>
        <v/>
      </c>
      <c r="L413" t="str">
        <f>IF($V7&lt;=L$406,"",IF($V7=L$407,IF(ComCalc!L$37=2," ",", ")&amp;"&amp; ",IF($V7&gt;L$407,"",", ")))&amp;IF(L108,$A7,"")</f>
        <v/>
      </c>
      <c r="M413" t="str">
        <f>IF($V7&lt;=M$406,"",IF($V7=M$407,IF(ComCalc!V$37=2," ",", ")&amp;"&amp; ",IF($V7&gt;M$407,"",", ")))&amp;IF(M108,$A7,"")</f>
        <v/>
      </c>
      <c r="N413" t="str">
        <f>IF($V7&lt;=N$406,"",IF($V7=N$407,IF(ComCalc!W$37=2," ",", ")&amp;"&amp; ",IF($V7&gt;N$407,"",", ")))&amp;IF(N108,$A7,"")</f>
        <v/>
      </c>
      <c r="O413" t="str">
        <f>IF($V7&lt;=O$406,"",IF($V7=O$407,IF(ComCalc!X$37=2," ",", ")&amp;"&amp; ",IF($V7&gt;O$407,"",", ")))&amp;IF(O108,$A7,"")</f>
        <v/>
      </c>
      <c r="P413" t="str">
        <f>IF($V7&lt;=P$406,"",IF($V7=P$407,IF(ComCalc!Y$37=2," ",", ")&amp;"&amp; ",IF($V7&gt;P$407,"",", ")))&amp;IF(P108,$A7,"")</f>
        <v/>
      </c>
      <c r="Q413" t="str">
        <f>IF($V7&lt;=Q$406,"",IF($V7=Q$407,IF(ComCalc!AA$49=2," ",", ")&amp;"&amp; ",IF($V7&gt;Q$407,"",", ")))&amp;IF(Q108,$A7,"")</f>
        <v/>
      </c>
      <c r="R413" t="str">
        <f>IF($V7&lt;=R$406,"",IF($V7=R$407,IF(ComCalc!AB$49=2," ",", ")&amp;"&amp; ",IF($V7&gt;R$407,"",", ")))&amp;IF(R108,$A7,"")</f>
        <v xml:space="preserve">, </v>
      </c>
      <c r="S413" t="str">
        <f>IF($V7&lt;=S$406,"",IF($V7=S$407,IF(ComCalc!AC$49=2," ",", ")&amp;"&amp; ",IF($V7&gt;S$407,"",", ")))&amp;IF(S108,$A7,"")</f>
        <v/>
      </c>
      <c r="T413" t="str">
        <f>IF($V7&lt;=T$406,"",IF($V7=T$407,IF(ComCalc!AD$49=2," ",", ")&amp;"&amp; ",IF($V7&gt;T$407,"",", ")))&amp;IF(T108,$A7,"")</f>
        <v/>
      </c>
      <c r="U413" t="str">
        <f>IF($V7&lt;=U$406,"",IF($V7=U$407,IF(ComCalc!AE$49=2," ",", ")&amp;"&amp; ",IF($V7&gt;U$407,"",", ")))&amp;IF(U108,$A7,"")</f>
        <v/>
      </c>
      <c r="AI413" s="24"/>
      <c r="AJ413" s="24"/>
      <c r="AK413" s="24"/>
      <c r="AL413" s="24"/>
      <c r="AM413" s="24"/>
      <c r="AN413" s="24"/>
      <c r="AO413" s="24"/>
      <c r="AP413" s="24"/>
      <c r="AQ413" s="24"/>
      <c r="AR413" s="24"/>
    </row>
    <row r="414" spans="1:44" x14ac:dyDescent="0.15">
      <c r="A414" t="str">
        <f t="shared" si="209"/>
        <v>Arithmetic</v>
      </c>
      <c r="B414" t="str">
        <f>IF($V8&lt;=B$406,"",IF($V8=B$407,IF(ComCalc!B$37=2," ",", ")&amp;"&amp; ",IF($V8&gt;B$407,"",", ")))&amp;IF(B109,$A8,"")</f>
        <v/>
      </c>
      <c r="C414" t="str">
        <f>IF($V8&lt;=C$406,"",IF($V8=C$407,IF(ComCalc!C$37=2," ",", ")&amp;"&amp; ",IF($V8&gt;C$407,"",", ")))&amp;IF(C109,$A8,"")</f>
        <v xml:space="preserve">, </v>
      </c>
      <c r="D414" t="str">
        <f>IF($V8&lt;=D$406,"",IF($V8=D$407,IF(ComCalc!D$37=2," ",", ")&amp;"&amp; ",IF($V8&gt;D$407,"",", ")))&amp;IF(D109,$A8,"")</f>
        <v xml:space="preserve">, </v>
      </c>
      <c r="E414" t="str">
        <f>IF($V8&lt;=E$406,"",IF($V8=E$407,IF(ComCalc!E$37=2," ",", ")&amp;"&amp; ",IF($V8&gt;E$407,"",", ")))&amp;IF(E109,$A8,"")</f>
        <v xml:space="preserve">, </v>
      </c>
      <c r="F414" t="str">
        <f>IF($V8&lt;=F$406,"",IF($V8=F$407,IF(ComCalc!F$37=2," ",", ")&amp;"&amp; ",IF($V8&gt;F$407,"",", ")))&amp;IF(F109,$A8,"")</f>
        <v xml:space="preserve">, </v>
      </c>
      <c r="G414" t="str">
        <f>IF($V8&lt;=G$406,"",IF($V8=G$407,IF(ComCalc!G$37=2," ",", ")&amp;"&amp; ",IF($V8&gt;G$407,"",", ")))&amp;IF(G109,$A8,"")</f>
        <v>Arithmetic</v>
      </c>
      <c r="H414" t="str">
        <f>IF($V8&lt;=H$406,"",IF($V8=H$407,IF(ComCalc!H$37=2," ",", ")&amp;"&amp; ",IF($V8&gt;H$407,"",", ")))&amp;IF(H109,$A8,"")</f>
        <v/>
      </c>
      <c r="I414" t="str">
        <f>IF($V8&lt;=I$406,"",IF($V8=I$407,IF(ComCalc!I$37=2," ",", ")&amp;"&amp; ",IF($V8&gt;I$407,"",", ")))&amp;IF(I109,$A8,"")</f>
        <v>Arithmetic</v>
      </c>
      <c r="J414" t="str">
        <f>IF($V8&lt;=J$406,"",IF($V8=J$407,IF(ComCalc!J$37=2," ",", ")&amp;"&amp; ",IF($V8&gt;J$407,"",", ")))&amp;IF(J109,$A8,"")</f>
        <v/>
      </c>
      <c r="K414" t="str">
        <f>IF($V8&lt;=K$406,"",IF($V8=K$407,IF(ComCalc!K$37=2," ",", ")&amp;"&amp; ",IF($V8&gt;K$407,"",", ")))&amp;IF(K109,$A8,"")</f>
        <v>Arithmetic</v>
      </c>
      <c r="L414" t="str">
        <f>IF($V8&lt;=L$406,"",IF($V8=L$407,IF(ComCalc!L$37=2," ",", ")&amp;"&amp; ",IF($V8&gt;L$407,"",", ")))&amp;IF(L109,$A8,"")</f>
        <v/>
      </c>
      <c r="M414" t="str">
        <f>IF($V8&lt;=M$406,"",IF($V8=M$407,IF(ComCalc!V$37=2," ",", ")&amp;"&amp; ",IF($V8&gt;M$407,"",", ")))&amp;IF(M109,$A8,"")</f>
        <v>Arithmetic</v>
      </c>
      <c r="N414" t="str">
        <f>IF($V8&lt;=N$406,"",IF($V8=N$407,IF(ComCalc!W$37=2," ",", ")&amp;"&amp; ",IF($V8&gt;N$407,"",", ")))&amp;IF(N109,$A8,"")</f>
        <v/>
      </c>
      <c r="O414" t="str">
        <f>IF($V8&lt;=O$406,"",IF($V8=O$407,IF(ComCalc!X$37=2," ",", ")&amp;"&amp; ",IF($V8&gt;O$407,"",", ")))&amp;IF(O109,$A8,"")</f>
        <v/>
      </c>
      <c r="P414" t="str">
        <f>IF($V8&lt;=P$406,"",IF($V8=P$407,IF(ComCalc!Y$37=2," ",", ")&amp;"&amp; ",IF($V8&gt;P$407,"",", ")))&amp;IF(P109,$A8,"")</f>
        <v/>
      </c>
      <c r="Q414" t="str">
        <f>IF($V8&lt;=Q$406,"",IF($V8=Q$407,IF(ComCalc!AA$49=2," ",", ")&amp;"&amp; ",IF($V8&gt;Q$407,"",", ")))&amp;IF(Q109,$A8,"")</f>
        <v/>
      </c>
      <c r="R414" t="str">
        <f>IF($V8&lt;=R$406,"",IF($V8=R$407,IF(ComCalc!AB$49=2," ",", ")&amp;"&amp; ",IF($V8&gt;R$407,"",", ")))&amp;IF(R109,$A8,"")</f>
        <v>, Arithmetic</v>
      </c>
      <c r="S414" t="str">
        <f>IF($V8&lt;=S$406,"",IF($V8=S$407,IF(ComCalc!AC$49=2," ",", ")&amp;"&amp; ",IF($V8&gt;S$407,"",", ")))&amp;IF(S109,$A8,"")</f>
        <v/>
      </c>
      <c r="T414" t="str">
        <f>IF($V8&lt;=T$406,"",IF($V8=T$407,IF(ComCalc!AD$49=2," ",", ")&amp;"&amp; ",IF($V8&gt;T$407,"",", ")))&amp;IF(T109,$A8,"")</f>
        <v/>
      </c>
      <c r="U414" t="str">
        <f>IF($V8&lt;=U$406,"",IF($V8=U$407,IF(ComCalc!AE$49=2," ",", ")&amp;"&amp; ",IF($V8&gt;U$407,"",", ")))&amp;IF(U109,$A8,"")</f>
        <v/>
      </c>
      <c r="AI414" s="24"/>
      <c r="AJ414" s="24"/>
      <c r="AK414" s="24"/>
      <c r="AL414" s="24"/>
      <c r="AM414" s="24"/>
      <c r="AN414" s="24"/>
      <c r="AO414" s="24"/>
      <c r="AP414" s="24"/>
      <c r="AQ414" s="24"/>
      <c r="AR414" s="24"/>
    </row>
    <row r="415" spans="1:44" x14ac:dyDescent="0.15">
      <c r="A415" t="str">
        <f t="shared" si="209"/>
        <v>Block Design</v>
      </c>
      <c r="B415" t="str">
        <f>IF($V9&lt;=B$406,"",IF($V9=B$407,IF(ComCalc!B$37=2," ",", ")&amp;"&amp; ",IF($V9&gt;B$407,"",", ")))&amp;IF(B110,$A9,"")</f>
        <v/>
      </c>
      <c r="C415" t="str">
        <f>IF($V9&lt;=C$406,"",IF($V9=C$407,IF(ComCalc!C$37=2," ",", ")&amp;"&amp; ",IF($V9&gt;C$407,"",", ")))&amp;IF(C110,$A9,"")</f>
        <v xml:space="preserve">, </v>
      </c>
      <c r="D415" t="str">
        <f>IF($V9&lt;=D$406,"",IF($V9=D$407,IF(ComCalc!D$37=2," ",", ")&amp;"&amp; ",IF($V9&gt;D$407,"",", ")))&amp;IF(D110,$A9,"")</f>
        <v xml:space="preserve">, </v>
      </c>
      <c r="E415" t="str">
        <f>IF($V9&lt;=E$406,"",IF($V9=E$407,IF(ComCalc!E$37=2," ",", ")&amp;"&amp; ",IF($V9&gt;E$407,"",", ")))&amp;IF(E110,$A9,"")</f>
        <v xml:space="preserve">, </v>
      </c>
      <c r="F415" t="str">
        <f>IF($V9&lt;=F$406,"",IF($V9=F$407,IF(ComCalc!F$37=2," ",", ")&amp;"&amp; ",IF($V9&gt;F$407,"",", ")))&amp;IF(F110,$A9,"")</f>
        <v xml:space="preserve">, </v>
      </c>
      <c r="G415" t="str">
        <f>IF($V9&lt;=G$406,"",IF($V9=G$407,IF(ComCalc!G$37=2," ",", ")&amp;"&amp; ",IF($V9&gt;G$407,"",", ")))&amp;IF(G110,$A9,"")</f>
        <v xml:space="preserve">, </v>
      </c>
      <c r="H415" t="str">
        <f>IF($V9&lt;=H$406,"",IF($V9=H$407,IF(ComCalc!H$37=2," ",", ")&amp;"&amp; ",IF($V9&gt;H$407,"",", ")))&amp;IF(H110,$A9,"")</f>
        <v/>
      </c>
      <c r="I415" t="str">
        <f>IF($V9&lt;=I$406,"",IF($V9=I$407,IF(ComCalc!I$37=2," ",", ")&amp;"&amp; ",IF($V9&gt;I$407,"",", ")))&amp;IF(I110,$A9,"")</f>
        <v xml:space="preserve">, </v>
      </c>
      <c r="J415" t="str">
        <f>IF($V9&lt;=J$406,"",IF($V9=J$407,IF(ComCalc!J$37=2," ",", ")&amp;"&amp; ",IF($V9&gt;J$407,"",", ")))&amp;IF(J110,$A9,"")</f>
        <v/>
      </c>
      <c r="K415" t="str">
        <f>IF($V9&lt;=K$406,"",IF($V9=K$407,IF(ComCalc!K$37=2," ",", ")&amp;"&amp; ",IF($V9&gt;K$407,"",", ")))&amp;IF(K110,$A9,"")</f>
        <v xml:space="preserve">, </v>
      </c>
      <c r="L415" t="str">
        <f>IF($V9&lt;=L$406,"",IF($V9=L$407,IF(ComCalc!L$37=2," ",", ")&amp;"&amp; ",IF($V9&gt;L$407,"",", ")))&amp;IF(L110,$A9,"")</f>
        <v/>
      </c>
      <c r="M415" t="str">
        <f>IF($V9&lt;=M$406,"",IF($V9=M$407,IF(ComCalc!V$37=2," ",", ")&amp;"&amp; ",IF($V9&gt;M$407,"",", ")))&amp;IF(M110,$A9,"")</f>
        <v xml:space="preserve">, </v>
      </c>
      <c r="N415" t="str">
        <f>IF($V9&lt;=N$406,"",IF($V9=N$407,IF(ComCalc!W$37=2," ",", ")&amp;"&amp; ",IF($V9&gt;N$407,"",", ")))&amp;IF(N110,$A9,"")</f>
        <v/>
      </c>
      <c r="O415" t="str">
        <f>IF($V9&lt;=O$406,"",IF($V9=O$407,IF(ComCalc!X$37=2," ",", ")&amp;"&amp; ",IF($V9&gt;O$407,"",", ")))&amp;IF(O110,$A9,"")</f>
        <v/>
      </c>
      <c r="P415" t="str">
        <f>IF($V9&lt;=P$406,"",IF($V9=P$407,IF(ComCalc!Y$37=2," ",", ")&amp;"&amp; ",IF($V9&gt;P$407,"",", ")))&amp;IF(P110,$A9,"")</f>
        <v/>
      </c>
      <c r="Q415" t="str">
        <f>IF($V9&lt;=Q$406,"",IF($V9=Q$407,IF(ComCalc!AA$49=2," ",", ")&amp;"&amp; ",IF($V9&gt;Q$407,"",", ")))&amp;IF(Q110,$A9,"")</f>
        <v/>
      </c>
      <c r="R415" t="str">
        <f>IF($V9&lt;=R$406,"",IF($V9=R$407,IF(ComCalc!AB$49=2," ",", ")&amp;"&amp; ",IF($V9&gt;R$407,"",", ")))&amp;IF(R110,$A9,"")</f>
        <v xml:space="preserve">, </v>
      </c>
      <c r="S415" t="str">
        <f>IF($V9&lt;=S$406,"",IF($V9=S$407,IF(ComCalc!AC$49=2," ",", ")&amp;"&amp; ",IF($V9&gt;S$407,"",", ")))&amp;IF(S110,$A9,"")</f>
        <v/>
      </c>
      <c r="T415" t="str">
        <f>IF($V9&lt;=T$406,"",IF($V9=T$407,IF(ComCalc!AD$49=2," ",", ")&amp;"&amp; ",IF($V9&gt;T$407,"",", ")))&amp;IF(T110,$A9,"")</f>
        <v/>
      </c>
      <c r="U415" t="str">
        <f>IF($V9&lt;=U$406,"",IF($V9=U$407,IF(ComCalc!AE$49=2," ",", ")&amp;"&amp; ",IF($V9&gt;U$407,"",", ")))&amp;IF(U110,$A9,"")</f>
        <v/>
      </c>
      <c r="AI415" s="24"/>
      <c r="AJ415" s="24"/>
      <c r="AK415" s="24"/>
      <c r="AL415" s="24"/>
      <c r="AM415" s="24"/>
      <c r="AN415" s="24"/>
      <c r="AO415" s="24"/>
      <c r="AP415" s="24"/>
      <c r="AQ415" s="24"/>
      <c r="AR415" s="24"/>
    </row>
    <row r="416" spans="1:44" x14ac:dyDescent="0.15">
      <c r="A416" t="str">
        <f t="shared" si="209"/>
        <v>Visual Puzzles</v>
      </c>
      <c r="B416" t="str">
        <f>IF($V10&lt;=B$406,"",IF($V10=B$407,IF(ComCalc!B$37=2," ",", ")&amp;"&amp; ",IF($V10&gt;B$407,"",", ")))&amp;IF(B111,$A10,"")</f>
        <v/>
      </c>
      <c r="C416" t="str">
        <f>IF($V10&lt;=C$406,"",IF($V10=C$407,IF(ComCalc!C$37=2," ",", ")&amp;"&amp; ",IF($V10&gt;C$407,"",", ")))&amp;IF(C111,$A10,"")</f>
        <v xml:space="preserve">, </v>
      </c>
      <c r="D416" t="str">
        <f>IF($V10&lt;=D$406,"",IF($V10=D$407,IF(ComCalc!D$37=2," ",", ")&amp;"&amp; ",IF($V10&gt;D$407,"",", ")))&amp;IF(D111,$A10,"")</f>
        <v xml:space="preserve">, </v>
      </c>
      <c r="E416" t="str">
        <f>IF($V10&lt;=E$406,"",IF($V10=E$407,IF(ComCalc!E$37=2," ",", ")&amp;"&amp; ",IF($V10&gt;E$407,"",", ")))&amp;IF(E111,$A10,"")</f>
        <v xml:space="preserve">, </v>
      </c>
      <c r="F416" t="str">
        <f>IF($V10&lt;=F$406,"",IF($V10=F$407,IF(ComCalc!F$37=2," ",", ")&amp;"&amp; ",IF($V10&gt;F$407,"",", ")))&amp;IF(F111,$A10,"")</f>
        <v xml:space="preserve">, </v>
      </c>
      <c r="G416" t="str">
        <f>IF($V10&lt;=G$406,"",IF($V10=G$407,IF(ComCalc!G$37=2," ",", ")&amp;"&amp; ",IF($V10&gt;G$407,"",", ")))&amp;IF(G111,$A10,"")</f>
        <v xml:space="preserve">, </v>
      </c>
      <c r="H416" t="str">
        <f>IF($V10&lt;=H$406,"",IF($V10=H$407,IF(ComCalc!H$37=2," ",", ")&amp;"&amp; ",IF($V10&gt;H$407,"",", ")))&amp;IF(H111,$A10,"")</f>
        <v/>
      </c>
      <c r="I416" t="str">
        <f>IF($V10&lt;=I$406,"",IF($V10=I$407,IF(ComCalc!I$37=2," ",", ")&amp;"&amp; ",IF($V10&gt;I$407,"",", ")))&amp;IF(I111,$A10,"")</f>
        <v xml:space="preserve">, </v>
      </c>
      <c r="J416" t="str">
        <f>IF($V10&lt;=J$406,"",IF($V10=J$407,IF(ComCalc!J$37=2," ",", ")&amp;"&amp; ",IF($V10&gt;J$407,"",", ")))&amp;IF(J111,$A10,"")</f>
        <v/>
      </c>
      <c r="K416" t="str">
        <f>IF($V10&lt;=K$406,"",IF($V10=K$407,IF(ComCalc!K$37=2," ",", ")&amp;"&amp; ",IF($V10&gt;K$407,"",", ")))&amp;IF(K111,$A10,"")</f>
        <v xml:space="preserve">, </v>
      </c>
      <c r="L416" t="str">
        <f>IF($V10&lt;=L$406,"",IF($V10=L$407,IF(ComCalc!L$37=2," ",", ")&amp;"&amp; ",IF($V10&gt;L$407,"",", ")))&amp;IF(L111,$A10,"")</f>
        <v/>
      </c>
      <c r="M416" t="str">
        <f>IF($V10&lt;=M$406,"",IF($V10=M$407,IF(ComCalc!V$37=2," ",", ")&amp;"&amp; ",IF($V10&gt;M$407,"",", ")))&amp;IF(M111,$A10,"")</f>
        <v xml:space="preserve">, </v>
      </c>
      <c r="N416" t="str">
        <f>IF($V10&lt;=N$406,"",IF($V10=N$407,IF(ComCalc!W$37=2," ",", ")&amp;"&amp; ",IF($V10&gt;N$407,"",", ")))&amp;IF(N111,$A10,"")</f>
        <v/>
      </c>
      <c r="O416" t="str">
        <f>IF($V10&lt;=O$406,"",IF($V10=O$407,IF(ComCalc!X$37=2," ",", ")&amp;"&amp; ",IF($V10&gt;O$407,"",", ")))&amp;IF(O111,$A10,"")</f>
        <v/>
      </c>
      <c r="P416" t="str">
        <f>IF($V10&lt;=P$406,"",IF($V10=P$407,IF(ComCalc!Y$37=2," ",", ")&amp;"&amp; ",IF($V10&gt;P$407,"",", ")))&amp;IF(P111,$A10,"")</f>
        <v/>
      </c>
      <c r="Q416" t="str">
        <f>IF($V10&lt;=Q$406,"",IF($V10=Q$407,IF(ComCalc!AA$49=2," ",", ")&amp;"&amp; ",IF($V10&gt;Q$407,"",", ")))&amp;IF(Q111,$A10,"")</f>
        <v/>
      </c>
      <c r="R416" t="str">
        <f>IF($V10&lt;=R$406,"",IF($V10=R$407,IF(ComCalc!AB$49=2," ",", ")&amp;"&amp; ",IF($V10&gt;R$407,"",", ")))&amp;IF(R111,$A10,"")</f>
        <v xml:space="preserve">, </v>
      </c>
      <c r="S416" t="str">
        <f>IF($V10&lt;=S$406,"",IF($V10=S$407,IF(ComCalc!AC$49=2," ",", ")&amp;"&amp; ",IF($V10&gt;S$407,"",", ")))&amp;IF(S111,$A10,"")</f>
        <v/>
      </c>
      <c r="T416" t="str">
        <f>IF($V10&lt;=T$406,"",IF($V10=T$407,IF(ComCalc!AD$49=2," ",", ")&amp;"&amp; ",IF($V10&gt;T$407,"",", ")))&amp;IF(T111,$A10,"")</f>
        <v/>
      </c>
      <c r="U416" t="str">
        <f>IF($V10&lt;=U$406,"",IF($V10=U$407,IF(ComCalc!AE$49=2," ",", ")&amp;"&amp; ",IF($V10&gt;U$407,"",", ")))&amp;IF(U111,$A10,"")</f>
        <v/>
      </c>
      <c r="AI416" s="24"/>
      <c r="AJ416" s="24"/>
      <c r="AK416" s="24"/>
      <c r="AL416" s="24"/>
      <c r="AM416" s="24"/>
      <c r="AN416" s="24"/>
      <c r="AO416" s="24"/>
      <c r="AP416" s="24"/>
      <c r="AQ416" s="24"/>
      <c r="AR416" s="24"/>
    </row>
    <row r="417" spans="1:44" x14ac:dyDescent="0.15">
      <c r="A417" t="str">
        <f t="shared" si="209"/>
        <v>Symbol Search</v>
      </c>
      <c r="B417" t="str">
        <f>IF($V11&lt;=B$406,"",IF($V11=B$407,IF(ComCalc!B$37=2," ",", ")&amp;"&amp; ",IF($V11&gt;B$407,"",", ")))&amp;IF(B112,$A11,"")</f>
        <v/>
      </c>
      <c r="C417" t="str">
        <f>IF($V11&lt;=C$406,"",IF($V11=C$407,IF(ComCalc!C$37=2," ",", ")&amp;"&amp; ",IF($V11&gt;C$407,"",", ")))&amp;IF(C112,$A11,"")</f>
        <v xml:space="preserve">, </v>
      </c>
      <c r="D417" t="str">
        <f>IF($V11&lt;=D$406,"",IF($V11=D$407,IF(ComCalc!D$37=2," ",", ")&amp;"&amp; ",IF($V11&gt;D$407,"",", ")))&amp;IF(D112,$A11,"")</f>
        <v xml:space="preserve">, </v>
      </c>
      <c r="E417" t="str">
        <f>IF($V11&lt;=E$406,"",IF($V11=E$407,IF(ComCalc!E$37=2," ",", ")&amp;"&amp; ",IF($V11&gt;E$407,"",", ")))&amp;IF(E112,$A11,"")</f>
        <v xml:space="preserve">, </v>
      </c>
      <c r="F417" t="str">
        <f>IF($V11&lt;=F$406,"",IF($V11=F$407,IF(ComCalc!F$37=2," ",", ")&amp;"&amp; ",IF($V11&gt;F$407,"",", ")))&amp;IF(F112,$A11,"")</f>
        <v xml:space="preserve">, </v>
      </c>
      <c r="G417" t="str">
        <f>IF($V11&lt;=G$406,"",IF($V11=G$407,IF(ComCalc!G$37=2," ",", ")&amp;"&amp; ",IF($V11&gt;G$407,"",", ")))&amp;IF(G112,$A11,"")</f>
        <v xml:space="preserve">, </v>
      </c>
      <c r="H417" t="str">
        <f>IF($V11&lt;=H$406,"",IF($V11=H$407,IF(ComCalc!H$37=2," ",", ")&amp;"&amp; ",IF($V11&gt;H$407,"",", ")))&amp;IF(H112,$A11,"")</f>
        <v/>
      </c>
      <c r="I417" t="str">
        <f>IF($V11&lt;=I$406,"",IF($V11=I$407,IF(ComCalc!I$37=2," ",", ")&amp;"&amp; ",IF($V11&gt;I$407,"",", ")))&amp;IF(I112,$A11,"")</f>
        <v xml:space="preserve">, </v>
      </c>
      <c r="J417" t="str">
        <f>IF($V11&lt;=J$406,"",IF($V11=J$407,IF(ComCalc!J$37=2," ",", ")&amp;"&amp; ",IF($V11&gt;J$407,"",", ")))&amp;IF(J112,$A11,"")</f>
        <v/>
      </c>
      <c r="K417" t="str">
        <f>IF($V11&lt;=K$406,"",IF($V11=K$407,IF(ComCalc!K$37=2," ",", ")&amp;"&amp; ",IF($V11&gt;K$407,"",", ")))&amp;IF(K112,$A11,"")</f>
        <v xml:space="preserve">, </v>
      </c>
      <c r="L417" t="str">
        <f>IF($V11&lt;=L$406,"",IF($V11=L$407,IF(ComCalc!L$37=2," ",", ")&amp;"&amp; ",IF($V11&gt;L$407,"",", ")))&amp;IF(L112,$A11,"")</f>
        <v/>
      </c>
      <c r="M417" t="str">
        <f>IF($V11&lt;=M$406,"",IF($V11=M$407,IF(ComCalc!V$37=2," ",", ")&amp;"&amp; ",IF($V11&gt;M$407,"",", ")))&amp;IF(M112,$A11,"")</f>
        <v xml:space="preserve">, </v>
      </c>
      <c r="N417" t="str">
        <f>IF($V11&lt;=N$406,"",IF($V11=N$407,IF(ComCalc!W$37=2," ",", ")&amp;"&amp; ",IF($V11&gt;N$407,"",", ")))&amp;IF(N112,$A11,"")</f>
        <v/>
      </c>
      <c r="O417" t="str">
        <f>IF($V11&lt;=O$406,"",IF($V11=O$407,IF(ComCalc!X$37=2," ",", ")&amp;"&amp; ",IF($V11&gt;O$407,"",", ")))&amp;IF(O112,$A11,"")</f>
        <v/>
      </c>
      <c r="P417" t="str">
        <f>IF($V11&lt;=P$406,"",IF($V11=P$407,IF(ComCalc!Y$37=2," ",", ")&amp;"&amp; ",IF($V11&gt;P$407,"",", ")))&amp;IF(P112,$A11,"")</f>
        <v/>
      </c>
      <c r="Q417" t="str">
        <f>IF($V11&lt;=Q$406,"",IF($V11=Q$407,IF(ComCalc!AA$49=2," ",", ")&amp;"&amp; ",IF($V11&gt;Q$407,"",", ")))&amp;IF(Q112,$A11,"")</f>
        <v/>
      </c>
      <c r="R417" t="str">
        <f>IF($V11&lt;=R$406,"",IF($V11=R$407,IF(ComCalc!AB$49=2," ",", ")&amp;"&amp; ",IF($V11&gt;R$407,"",", ")))&amp;IF(R112,$A11,"")</f>
        <v xml:space="preserve">, </v>
      </c>
      <c r="S417" t="str">
        <f>IF($V11&lt;=S$406,"",IF($V11=S$407,IF(ComCalc!AC$49=2," ",", ")&amp;"&amp; ",IF($V11&gt;S$407,"",", ")))&amp;IF(S112,$A11,"")</f>
        <v/>
      </c>
      <c r="T417" t="str">
        <f>IF($V11&lt;=T$406,"",IF($V11=T$407,IF(ComCalc!AD$49=2," ",", ")&amp;"&amp; ",IF($V11&gt;T$407,"",", ")))&amp;IF(T112,$A11,"")</f>
        <v/>
      </c>
      <c r="U417" t="str">
        <f>IF($V11&lt;=U$406,"",IF($V11=U$407,IF(ComCalc!AE$49=2," ",", ")&amp;"&amp; ",IF($V11&gt;U$407,"",", ")))&amp;IF(U112,$A11,"")</f>
        <v/>
      </c>
      <c r="AI417" s="24"/>
      <c r="AJ417" s="24"/>
      <c r="AK417" s="24"/>
      <c r="AL417" s="24"/>
      <c r="AM417" s="24"/>
      <c r="AN417" s="24"/>
      <c r="AO417" s="24"/>
      <c r="AP417" s="24"/>
      <c r="AQ417" s="24"/>
      <c r="AR417" s="24"/>
    </row>
    <row r="418" spans="1:44" x14ac:dyDescent="0.15">
      <c r="A418" t="str">
        <f t="shared" si="209"/>
        <v>Coding</v>
      </c>
      <c r="B418" t="str">
        <f>IF($V12&lt;=B$406,"",IF($V12=B$407,IF(ComCalc!B$37=2," ",", ")&amp;"&amp; ",IF($V12&gt;B$407,"",", ")))&amp;IF(B113,$A12,"")</f>
        <v/>
      </c>
      <c r="C418" t="str">
        <f>IF($V12&lt;=C$406,"",IF($V12=C$407,IF(ComCalc!C$37=2," ",", ")&amp;"&amp; ",IF($V12&gt;C$407,"",", ")))&amp;IF(C113,$A12,"")</f>
        <v xml:space="preserve">, </v>
      </c>
      <c r="D418" t="str">
        <f>IF($V12&lt;=D$406,"",IF($V12=D$407,IF(ComCalc!D$37=2," ",", ")&amp;"&amp; ",IF($V12&gt;D$407,"",", ")))&amp;IF(D113,$A12,"")</f>
        <v xml:space="preserve">, </v>
      </c>
      <c r="E418" t="str">
        <f>IF($V12&lt;=E$406,"",IF($V12=E$407,IF(ComCalc!E$37=2," ",", ")&amp;"&amp; ",IF($V12&gt;E$407,"",", ")))&amp;IF(E113,$A12,"")</f>
        <v xml:space="preserve">, </v>
      </c>
      <c r="F418" t="str">
        <f>IF($V12&lt;=F$406,"",IF($V12=F$407,IF(ComCalc!F$37=2," ",", ")&amp;"&amp; ",IF($V12&gt;F$407,"",", ")))&amp;IF(F113,$A12,"")</f>
        <v xml:space="preserve">, </v>
      </c>
      <c r="G418" t="str">
        <f>IF($V12&lt;=G$406,"",IF($V12=G$407,IF(ComCalc!G$37=2," ",", ")&amp;"&amp; ",IF($V12&gt;G$407,"",", ")))&amp;IF(G113,$A12,"")</f>
        <v>, Coding</v>
      </c>
      <c r="H418" t="str">
        <f>IF($V12&lt;=H$406,"",IF($V12=H$407,IF(ComCalc!H$37=2," ",", ")&amp;"&amp; ",IF($V12&gt;H$407,"",", ")))&amp;IF(H113,$A12,"")</f>
        <v/>
      </c>
      <c r="I418" t="str">
        <f>IF($V12&lt;=I$406,"",IF($V12=I$407,IF(ComCalc!I$37=2," ",", ")&amp;"&amp; ",IF($V12&gt;I$407,"",", ")))&amp;IF(I113,$A12,"")</f>
        <v>, Coding</v>
      </c>
      <c r="J418" t="str">
        <f>IF($V12&lt;=J$406,"",IF($V12=J$407,IF(ComCalc!J$37=2," ",", ")&amp;"&amp; ",IF($V12&gt;J$407,"",", ")))&amp;IF(J113,$A12,"")</f>
        <v>Coding</v>
      </c>
      <c r="K418" t="str">
        <f>IF($V12&lt;=K$406,"",IF($V12=K$407,IF(ComCalc!K$37=2," ",", ")&amp;"&amp; ",IF($V12&gt;K$407,"",", ")))&amp;IF(K113,$A12,"")</f>
        <v xml:space="preserve">, </v>
      </c>
      <c r="L418" t="str">
        <f>IF($V12&lt;=L$406,"",IF($V12=L$407,IF(ComCalc!L$37=2," ",", ")&amp;"&amp; ",IF($V12&gt;L$407,"",", ")))&amp;IF(L113,$A12,"")</f>
        <v/>
      </c>
      <c r="M418" t="str">
        <f>IF($V12&lt;=M$406,"",IF($V12=M$407,IF(ComCalc!V$37=2," ",", ")&amp;"&amp; ",IF($V12&gt;M$407,"",", ")))&amp;IF(M113,$A12,"")</f>
        <v xml:space="preserve">, </v>
      </c>
      <c r="N418" t="str">
        <f>IF($V12&lt;=N$406,"",IF($V12=N$407,IF(ComCalc!W$37=2," ",", ")&amp;"&amp; ",IF($V12&gt;N$407,"",", ")))&amp;IF(N113,$A12,"")</f>
        <v>Coding</v>
      </c>
      <c r="O418" t="str">
        <f>IF($V12&lt;=O$406,"",IF($V12=O$407,IF(ComCalc!X$37=2," ",", ")&amp;"&amp; ",IF($V12&gt;O$407,"",", ")))&amp;IF(O113,$A12,"")</f>
        <v/>
      </c>
      <c r="P418" t="str">
        <f>IF($V12&lt;=P$406,"",IF($V12=P$407,IF(ComCalc!Y$37=2," ",", ")&amp;"&amp; ",IF($V12&gt;P$407,"",", ")))&amp;IF(P113,$A12,"")</f>
        <v/>
      </c>
      <c r="Q418" t="str">
        <f>IF($V12&lt;=Q$406,"",IF($V12=Q$407,IF(ComCalc!AA$49=2," ",", ")&amp;"&amp; ",IF($V12&gt;Q$407,"",", ")))&amp;IF(Q113,$A12,"")</f>
        <v/>
      </c>
      <c r="R418" t="str">
        <f>IF($V12&lt;=R$406,"",IF($V12=R$407,IF(ComCalc!AB$49=2," ",", ")&amp;"&amp; ",IF($V12&gt;R$407,"",", ")))&amp;IF(R113,$A12,"")</f>
        <v>, Coding</v>
      </c>
      <c r="S418" t="str">
        <f>IF($V12&lt;=S$406,"",IF($V12=S$407,IF(ComCalc!AC$49=2," ",", ")&amp;"&amp; ",IF($V12&gt;S$407,"",", ")))&amp;IF(S113,$A12,"")</f>
        <v/>
      </c>
      <c r="T418" t="str">
        <f>IF($V12&lt;=T$406,"",IF($V12=T$407,IF(ComCalc!AD$49=2," ",", ")&amp;"&amp; ",IF($V12&gt;T$407,"",", ")))&amp;IF(T113,$A12,"")</f>
        <v/>
      </c>
      <c r="U418" t="str">
        <f>IF($V12&lt;=U$406,"",IF($V12=U$407,IF(ComCalc!AE$49=2," ",", ")&amp;"&amp; ",IF($V12&gt;U$407,"",", ")))&amp;IF(U113,$A12,"")</f>
        <v/>
      </c>
      <c r="AI418" s="24"/>
      <c r="AJ418" s="24"/>
      <c r="AK418" s="24"/>
      <c r="AL418" s="24"/>
      <c r="AM418" s="24"/>
      <c r="AN418" s="24"/>
      <c r="AO418" s="24"/>
      <c r="AP418" s="24"/>
      <c r="AQ418" s="24"/>
      <c r="AR418" s="24"/>
    </row>
    <row r="419" spans="1:44" x14ac:dyDescent="0.15">
      <c r="A419" t="str">
        <f t="shared" si="209"/>
        <v>NAB Categories</v>
      </c>
      <c r="B419" t="str">
        <f>IF($V13&lt;=B$406,"",IF($V13=B$407,IF(ComCalc!B$37=2," ",", ")&amp;"&amp; ",IF($V13&gt;B$407,"",", ")))&amp;IF(B114,$A13,"")</f>
        <v/>
      </c>
      <c r="C419" t="str">
        <f>IF($V13&lt;=C$406,"",IF($V13=C$407,IF(ComCalc!C$37=2," ",", ")&amp;"&amp; ",IF($V13&gt;C$407,"",", ")))&amp;IF(C114,$A13,"")</f>
        <v xml:space="preserve">, </v>
      </c>
      <c r="D419" t="str">
        <f>IF($V13&lt;=D$406,"",IF($V13=D$407,IF(ComCalc!D$37=2," ",", ")&amp;"&amp; ",IF($V13&gt;D$407,"",", ")))&amp;IF(D114,$A13,"")</f>
        <v xml:space="preserve">, </v>
      </c>
      <c r="E419" t="str">
        <f>IF($V13&lt;=E$406,"",IF($V13=E$407,IF(ComCalc!E$37=2," ",", ")&amp;"&amp; ",IF($V13&gt;E$407,"",", ")))&amp;IF(E114,$A13,"")</f>
        <v xml:space="preserve">, </v>
      </c>
      <c r="F419" t="str">
        <f>IF($V13&lt;=F$406,"",IF($V13=F$407,IF(ComCalc!F$37=2," ",", ")&amp;"&amp; ",IF($V13&gt;F$407,"",", ")))&amp;IF(F114,$A13,"")</f>
        <v xml:space="preserve">, </v>
      </c>
      <c r="G419" t="str">
        <f>IF($V13&lt;=G$406,"",IF($V13=G$407,IF(ComCalc!G$37=2," ",", ")&amp;"&amp; ",IF($V13&gt;G$407,"",", ")))&amp;IF(G114,$A13,"")</f>
        <v xml:space="preserve">, </v>
      </c>
      <c r="H419" t="str">
        <f>IF($V13&lt;=H$406,"",IF($V13=H$407,IF(ComCalc!H$37=2," ",", ")&amp;"&amp; ",IF($V13&gt;H$407,"",", ")))&amp;IF(H114,$A13,"")</f>
        <v/>
      </c>
      <c r="I419" t="str">
        <f>IF($V13&lt;=I$406,"",IF($V13=I$407,IF(ComCalc!I$37=2," ",", ")&amp;"&amp; ",IF($V13&gt;I$407,"",", ")))&amp;IF(I114,$A13,"")</f>
        <v xml:space="preserve">, </v>
      </c>
      <c r="J419" t="str">
        <f>IF($V13&lt;=J$406,"",IF($V13=J$407,IF(ComCalc!J$37=2," ",", ")&amp;"&amp; ",IF($V13&gt;J$407,"",", ")))&amp;IF(J114,$A13,"")</f>
        <v xml:space="preserve">, </v>
      </c>
      <c r="K419" t="str">
        <f>IF($V13&lt;=K$406,"",IF($V13=K$407,IF(ComCalc!K$37=2," ",", ")&amp;"&amp; ",IF($V13&gt;K$407,"",", ")))&amp;IF(K114,$A13,"")</f>
        <v xml:space="preserve">, </v>
      </c>
      <c r="L419" t="str">
        <f>IF($V13&lt;=L$406,"",IF($V13=L$407,IF(ComCalc!L$37=2," ",", ")&amp;"&amp; ",IF($V13&gt;L$407,"",", ")))&amp;IF(L114,$A13,"")</f>
        <v/>
      </c>
      <c r="M419" t="str">
        <f>IF($V13&lt;=M$406,"",IF($V13=M$407,IF(ComCalc!V$37=2," ",", ")&amp;"&amp; ",IF($V13&gt;M$407,"",", ")))&amp;IF(M114,$A13,"")</f>
        <v xml:space="preserve">, </v>
      </c>
      <c r="N419" t="str">
        <f>IF($V13&lt;=N$406,"",IF($V13=N$407,IF(ComCalc!W$37=2," ",", ")&amp;"&amp; ",IF($V13&gt;N$407,"",", ")))&amp;IF(N114,$A13,"")</f>
        <v xml:space="preserve">, </v>
      </c>
      <c r="O419" t="str">
        <f>IF($V13&lt;=O$406,"",IF($V13=O$407,IF(ComCalc!X$37=2," ",", ")&amp;"&amp; ",IF($V13&gt;O$407,"",", ")))&amp;IF(O114,$A13,"")</f>
        <v/>
      </c>
      <c r="P419" t="str">
        <f>IF($V13&lt;=P$406,"",IF($V13=P$407,IF(ComCalc!Y$37=2," ",", ")&amp;"&amp; ",IF($V13&gt;P$407,"",", ")))&amp;IF(P114,$A13,"")</f>
        <v/>
      </c>
      <c r="Q419" t="str">
        <f>IF($V13&lt;=Q$406,"",IF($V13=Q$407,IF(ComCalc!AA$49=2," ",", ")&amp;"&amp; ",IF($V13&gt;Q$407,"",", ")))&amp;IF(Q114,$A13,"")</f>
        <v/>
      </c>
      <c r="R419" t="str">
        <f>IF($V13&lt;=R$406,"",IF($V13=R$407,IF(ComCalc!AB$49=2," ",", ")&amp;"&amp; ",IF($V13&gt;R$407,"",", ")))&amp;IF(R114,$A13,"")</f>
        <v xml:space="preserve">, </v>
      </c>
      <c r="S419" t="str">
        <f>IF($V13&lt;=S$406,"",IF($V13=S$407,IF(ComCalc!AC$49=2," ",", ")&amp;"&amp; ",IF($V13&gt;S$407,"",", ")))&amp;IF(S114,$A13,"")</f>
        <v/>
      </c>
      <c r="T419" t="str">
        <f>IF($V13&lt;=T$406,"",IF($V13=T$407,IF(ComCalc!AD$49=2," ",", ")&amp;"&amp; ",IF($V13&gt;T$407,"",", ")))&amp;IF(T114,$A13,"")</f>
        <v/>
      </c>
      <c r="U419" t="str">
        <f>IF($V13&lt;=U$406,"",IF($V13=U$407,IF(ComCalc!AE$49=2," ",", ")&amp;"&amp; ",IF($V13&gt;U$407,"",", ")))&amp;IF(U114,$A13,"")</f>
        <v/>
      </c>
      <c r="AI419" s="24"/>
      <c r="AJ419" s="24"/>
      <c r="AK419" s="24"/>
      <c r="AL419" s="24"/>
      <c r="AM419" s="24"/>
      <c r="AN419" s="24"/>
      <c r="AO419" s="24"/>
      <c r="AP419" s="24"/>
      <c r="AQ419" s="24"/>
      <c r="AR419" s="24"/>
    </row>
    <row r="420" spans="1:44" x14ac:dyDescent="0.15">
      <c r="A420" t="str">
        <f t="shared" si="209"/>
        <v>NAB Judgment</v>
      </c>
      <c r="B420" t="str">
        <f>IF($V14&lt;=B$406,"",IF($V14=B$407,IF(ComCalc!B$37=2," ",", ")&amp;"&amp; ",IF($V14&gt;B$407,"",", ")))&amp;IF(B115,$A14,"")</f>
        <v/>
      </c>
      <c r="C420" t="str">
        <f>IF($V14&lt;=C$406,"",IF($V14=C$407,IF(ComCalc!C$37=2," ",", ")&amp;"&amp; ",IF($V14&gt;C$407,"",", ")))&amp;IF(C115,$A14,"")</f>
        <v xml:space="preserve">, </v>
      </c>
      <c r="D420" t="str">
        <f>IF($V14&lt;=D$406,"",IF($V14=D$407,IF(ComCalc!D$37=2," ",", ")&amp;"&amp; ",IF($V14&gt;D$407,"",", ")))&amp;IF(D115,$A14,"")</f>
        <v xml:space="preserve">, </v>
      </c>
      <c r="E420" t="str">
        <f>IF($V14&lt;=E$406,"",IF($V14=E$407,IF(ComCalc!E$37=2," ",", ")&amp;"&amp; ",IF($V14&gt;E$407,"",", ")))&amp;IF(E115,$A14,"")</f>
        <v xml:space="preserve">, </v>
      </c>
      <c r="F420" t="str">
        <f>IF($V14&lt;=F$406,"",IF($V14=F$407,IF(ComCalc!F$37=2," ",", ")&amp;"&amp; ",IF($V14&gt;F$407,"",", ")))&amp;IF(F115,$A14,"")</f>
        <v xml:space="preserve">, </v>
      </c>
      <c r="G420" t="str">
        <f>IF($V14&lt;=G$406,"",IF($V14=G$407,IF(ComCalc!G$37=2," ",", ")&amp;"&amp; ",IF($V14&gt;G$407,"",", ")))&amp;IF(G115,$A14,"")</f>
        <v>, NAB Judgment</v>
      </c>
      <c r="H420" t="str">
        <f>IF($V14&lt;=H$406,"",IF($V14=H$407,IF(ComCalc!H$37=2," ",", ")&amp;"&amp; ",IF($V14&gt;H$407,"",", ")))&amp;IF(H115,$A14,"")</f>
        <v/>
      </c>
      <c r="I420" t="str">
        <f>IF($V14&lt;=I$406,"",IF($V14=I$407,IF(ComCalc!I$37=2," ",", ")&amp;"&amp; ",IF($V14&gt;I$407,"",", ")))&amp;IF(I115,$A14,"")</f>
        <v xml:space="preserve">, </v>
      </c>
      <c r="J420" t="str">
        <f>IF($V14&lt;=J$406,"",IF($V14=J$407,IF(ComCalc!J$37=2," ",", ")&amp;"&amp; ",IF($V14&gt;J$407,"",", ")))&amp;IF(J115,$A14,"")</f>
        <v xml:space="preserve">, </v>
      </c>
      <c r="K420" t="str">
        <f>IF($V14&lt;=K$406,"",IF($V14=K$407,IF(ComCalc!K$37=2," ",", ")&amp;"&amp; ",IF($V14&gt;K$407,"",", ")))&amp;IF(K115,$A14,"")</f>
        <v xml:space="preserve">, </v>
      </c>
      <c r="L420" t="str">
        <f>IF($V14&lt;=L$406,"",IF($V14=L$407,IF(ComCalc!L$37=2," ",", ")&amp;"&amp; ",IF($V14&gt;L$407,"",", ")))&amp;IF(L115,$A14,"")</f>
        <v/>
      </c>
      <c r="M420" t="str">
        <f>IF($V14&lt;=M$406,"",IF($V14=M$407,IF(ComCalc!V$37=2," ",", ")&amp;"&amp; ",IF($V14&gt;M$407,"",", ")))&amp;IF(M115,$A14,"")</f>
        <v xml:space="preserve">, </v>
      </c>
      <c r="N420" t="str">
        <f>IF($V14&lt;=N$406,"",IF($V14=N$407,IF(ComCalc!W$37=2," ",", ")&amp;"&amp; ",IF($V14&gt;N$407,"",", ")))&amp;IF(N115,$A14,"")</f>
        <v xml:space="preserve">, </v>
      </c>
      <c r="O420" t="str">
        <f>IF($V14&lt;=O$406,"",IF($V14=O$407,IF(ComCalc!X$37=2," ",", ")&amp;"&amp; ",IF($V14&gt;O$407,"",", ")))&amp;IF(O115,$A14,"")</f>
        <v/>
      </c>
      <c r="P420" t="str">
        <f>IF($V14&lt;=P$406,"",IF($V14=P$407,IF(ComCalc!Y$37=2," ",", ")&amp;"&amp; ",IF($V14&gt;P$407,"",", ")))&amp;IF(P115,$A14,"")</f>
        <v/>
      </c>
      <c r="Q420" t="str">
        <f>IF($V14&lt;=Q$406,"",IF($V14=Q$407,IF(ComCalc!AA$49=2," ",", ")&amp;"&amp; ",IF($V14&gt;Q$407,"",", ")))&amp;IF(Q115,$A14,"")</f>
        <v/>
      </c>
      <c r="R420" t="str">
        <f>IF($V14&lt;=R$406,"",IF($V14=R$407,IF(ComCalc!AB$49=2," ",", ")&amp;"&amp; ",IF($V14&gt;R$407,"",", ")))&amp;IF(R115,$A14,"")</f>
        <v>, NAB Judgment</v>
      </c>
      <c r="S420" t="str">
        <f>IF($V14&lt;=S$406,"",IF($V14=S$407,IF(ComCalc!AC$49=2," ",", ")&amp;"&amp; ",IF($V14&gt;S$407,"",", ")))&amp;IF(S115,$A14,"")</f>
        <v/>
      </c>
      <c r="T420" t="str">
        <f>IF($V14&lt;=T$406,"",IF($V14=T$407,IF(ComCalc!AD$49=2," ",", ")&amp;"&amp; ",IF($V14&gt;T$407,"",", ")))&amp;IF(T115,$A14,"")</f>
        <v/>
      </c>
      <c r="U420" t="str">
        <f>IF($V14&lt;=U$406,"",IF($V14=U$407,IF(ComCalc!AE$49=2," ",", ")&amp;"&amp; ",IF($V14&gt;U$407,"",", ")))&amp;IF(U115,$A14,"")</f>
        <v/>
      </c>
      <c r="AI420" s="24"/>
      <c r="AJ420" s="24"/>
      <c r="AK420" s="24"/>
      <c r="AL420" s="24"/>
      <c r="AM420" s="24"/>
      <c r="AN420" s="24"/>
      <c r="AO420" s="24"/>
      <c r="AP420" s="24"/>
      <c r="AQ420" s="24"/>
      <c r="AR420" s="24"/>
    </row>
    <row r="421" spans="1:44" x14ac:dyDescent="0.15">
      <c r="A421" t="str">
        <f t="shared" si="209"/>
        <v>NAB Mazes</v>
      </c>
      <c r="B421" t="str">
        <f>IF($V15&lt;=B$406,"",IF($V15=B$407,IF(ComCalc!B$37=2," ",", ")&amp;"&amp; ",IF($V15&gt;B$407,"",", ")))&amp;IF(B116,$A15,"")</f>
        <v/>
      </c>
      <c r="C421" t="str">
        <f>IF($V15&lt;=C$406,"",IF($V15=C$407,IF(ComCalc!C$37=2," ",", ")&amp;"&amp; ",IF($V15&gt;C$407,"",", ")))&amp;IF(C116,$A15,"")</f>
        <v xml:space="preserve">, </v>
      </c>
      <c r="D421" t="str">
        <f>IF($V15&lt;=D$406,"",IF($V15=D$407,IF(ComCalc!D$37=2," ",", ")&amp;"&amp; ",IF($V15&gt;D$407,"",", ")))&amp;IF(D116,$A15,"")</f>
        <v xml:space="preserve">, </v>
      </c>
      <c r="E421" t="str">
        <f>IF($V15&lt;=E$406,"",IF($V15=E$407,IF(ComCalc!E$37=2," ",", ")&amp;"&amp; ",IF($V15&gt;E$407,"",", ")))&amp;IF(E116,$A15,"")</f>
        <v xml:space="preserve">, </v>
      </c>
      <c r="F421" t="str">
        <f>IF($V15&lt;=F$406,"",IF($V15=F$407,IF(ComCalc!F$37=2," ",", ")&amp;"&amp; ",IF($V15&gt;F$407,"",", ")))&amp;IF(F116,$A15,"")</f>
        <v xml:space="preserve">, </v>
      </c>
      <c r="G421" t="str">
        <f>IF($V15&lt;=G$406,"",IF($V15=G$407,IF(ComCalc!G$37=2," ",", ")&amp;"&amp; ",IF($V15&gt;G$407,"",", ")))&amp;IF(G116,$A15,"")</f>
        <v xml:space="preserve">, </v>
      </c>
      <c r="H421" t="str">
        <f>IF($V15&lt;=H$406,"",IF($V15=H$407,IF(ComCalc!H$37=2," ",", ")&amp;"&amp; ",IF($V15&gt;H$407,"",", ")))&amp;IF(H116,$A15,"")</f>
        <v/>
      </c>
      <c r="I421" t="str">
        <f>IF($V15&lt;=I$406,"",IF($V15=I$407,IF(ComCalc!I$37=2," ",", ")&amp;"&amp; ",IF($V15&gt;I$407,"",", ")))&amp;IF(I116,$A15,"")</f>
        <v xml:space="preserve">, </v>
      </c>
      <c r="J421" t="str">
        <f>IF($V15&lt;=J$406,"",IF($V15=J$407,IF(ComCalc!J$37=2," ",", ")&amp;"&amp; ",IF($V15&gt;J$407,"",", ")))&amp;IF(J116,$A15,"")</f>
        <v xml:space="preserve">, </v>
      </c>
      <c r="K421" t="str">
        <f>IF($V15&lt;=K$406,"",IF($V15=K$407,IF(ComCalc!K$37=2," ",", ")&amp;"&amp; ",IF($V15&gt;K$407,"",", ")))&amp;IF(K116,$A15,"")</f>
        <v xml:space="preserve">, </v>
      </c>
      <c r="L421" t="str">
        <f>IF($V15&lt;=L$406,"",IF($V15=L$407,IF(ComCalc!L$37=2," ",", ")&amp;"&amp; ",IF($V15&gt;L$407,"",", ")))&amp;IF(L116,$A15,"")</f>
        <v/>
      </c>
      <c r="M421" t="str">
        <f>IF($V15&lt;=M$406,"",IF($V15=M$407,IF(ComCalc!V$37=2," ",", ")&amp;"&amp; ",IF($V15&gt;M$407,"",", ")))&amp;IF(M116,$A15,"")</f>
        <v xml:space="preserve">, </v>
      </c>
      <c r="N421" t="str">
        <f>IF($V15&lt;=N$406,"",IF($V15=N$407,IF(ComCalc!W$37=2," ",", ")&amp;"&amp; ",IF($V15&gt;N$407,"",", ")))&amp;IF(N116,$A15,"")</f>
        <v xml:space="preserve">, </v>
      </c>
      <c r="O421" t="str">
        <f>IF($V15&lt;=O$406,"",IF($V15=O$407,IF(ComCalc!X$37=2," ",", ")&amp;"&amp; ",IF($V15&gt;O$407,"",", ")))&amp;IF(O116,$A15,"")</f>
        <v/>
      </c>
      <c r="P421" t="str">
        <f>IF($V15&lt;=P$406,"",IF($V15=P$407,IF(ComCalc!Y$37=2," ",", ")&amp;"&amp; ",IF($V15&gt;P$407,"",", ")))&amp;IF(P116,$A15,"")</f>
        <v/>
      </c>
      <c r="Q421" t="str">
        <f>IF($V15&lt;=Q$406,"",IF($V15=Q$407,IF(ComCalc!AA$49=2," ",", ")&amp;"&amp; ",IF($V15&gt;Q$407,"",", ")))&amp;IF(Q116,$A15,"")</f>
        <v/>
      </c>
      <c r="R421" t="str">
        <f>IF($V15&lt;=R$406,"",IF($V15=R$407,IF(ComCalc!AB$49=2," ",", ")&amp;"&amp; ",IF($V15&gt;R$407,"",", ")))&amp;IF(R116,$A15,"")</f>
        <v xml:space="preserve">, </v>
      </c>
      <c r="S421" t="str">
        <f>IF($V15&lt;=S$406,"",IF($V15=S$407,IF(ComCalc!AC$49=2," ",", ")&amp;"&amp; ",IF($V15&gt;S$407,"",", ")))&amp;IF(S116,$A15,"")</f>
        <v/>
      </c>
      <c r="T421" t="str">
        <f>IF($V15&lt;=T$406,"",IF($V15=T$407,IF(ComCalc!AD$49=2," ",", ")&amp;"&amp; ",IF($V15&gt;T$407,"",", ")))&amp;IF(T116,$A15,"")</f>
        <v/>
      </c>
      <c r="U421" t="str">
        <f>IF($V15&lt;=U$406,"",IF($V15=U$407,IF(ComCalc!AE$49=2," ",", ")&amp;"&amp; ",IF($V15&gt;U$407,"",", ")))&amp;IF(U116,$A15,"")</f>
        <v/>
      </c>
      <c r="AI421" s="24"/>
      <c r="AJ421" s="24"/>
      <c r="AK421" s="24"/>
      <c r="AL421" s="24"/>
      <c r="AM421" s="24"/>
      <c r="AN421" s="24"/>
      <c r="AO421" s="24"/>
      <c r="AP421" s="24"/>
      <c r="AQ421" s="24"/>
      <c r="AR421" s="24"/>
    </row>
    <row r="422" spans="1:44" x14ac:dyDescent="0.15">
      <c r="A422" t="str">
        <f t="shared" si="209"/>
        <v>NAB Word Generation</v>
      </c>
      <c r="B422" t="str">
        <f>IF($V16&lt;=B$406,"",IF($V16=B$407,IF(ComCalc!B$37=2," ",", ")&amp;"&amp; ",IF($V16&gt;B$407,"",", ")))&amp;IF(B117,$A16,"")</f>
        <v/>
      </c>
      <c r="C422" t="str">
        <f>IF($V16&lt;=C$406,"",IF($V16=C$407,IF(ComCalc!C$37=2," ",", ")&amp;"&amp; ",IF($V16&gt;C$407,"",", ")))&amp;IF(C117,$A16,"")</f>
        <v xml:space="preserve">, </v>
      </c>
      <c r="D422" t="str">
        <f>IF($V16&lt;=D$406,"",IF($V16=D$407,IF(ComCalc!D$37=2," ",", ")&amp;"&amp; ",IF($V16&gt;D$407,"",", ")))&amp;IF(D117,$A16,"")</f>
        <v xml:space="preserve">, </v>
      </c>
      <c r="E422" t="str">
        <f>IF($V16&lt;=E$406,"",IF($V16=E$407,IF(ComCalc!E$37=2," ",", ")&amp;"&amp; ",IF($V16&gt;E$407,"",", ")))&amp;IF(E117,$A16,"")</f>
        <v xml:space="preserve">, </v>
      </c>
      <c r="F422" t="str">
        <f>IF($V16&lt;=F$406,"",IF($V16=F$407,IF(ComCalc!F$37=2," ",", ")&amp;"&amp; ",IF($V16&gt;F$407,"",", ")))&amp;IF(F117,$A16,"")</f>
        <v xml:space="preserve">, </v>
      </c>
      <c r="G422" t="str">
        <f>IF($V16&lt;=G$406,"",IF($V16=G$407,IF(ComCalc!G$37=2," ",", ")&amp;"&amp; ",IF($V16&gt;G$407,"",", ")))&amp;IF(G117,$A16,"")</f>
        <v xml:space="preserve">, </v>
      </c>
      <c r="H422" t="str">
        <f>IF($V16&lt;=H$406,"",IF($V16=H$407,IF(ComCalc!H$37=2," ",", ")&amp;"&amp; ",IF($V16&gt;H$407,"",", ")))&amp;IF(H117,$A16,"")</f>
        <v/>
      </c>
      <c r="I422" t="str">
        <f>IF($V16&lt;=I$406,"",IF($V16=I$407,IF(ComCalc!I$37=2," ",", ")&amp;"&amp; ",IF($V16&gt;I$407,"",", ")))&amp;IF(I117,$A16,"")</f>
        <v xml:space="preserve">, </v>
      </c>
      <c r="J422" t="str">
        <f>IF($V16&lt;=J$406,"",IF($V16=J$407,IF(ComCalc!J$37=2," ",", ")&amp;"&amp; ",IF($V16&gt;J$407,"",", ")))&amp;IF(J117,$A16,"")</f>
        <v xml:space="preserve">, </v>
      </c>
      <c r="K422" t="str">
        <f>IF($V16&lt;=K$406,"",IF($V16=K$407,IF(ComCalc!K$37=2," ",", ")&amp;"&amp; ",IF($V16&gt;K$407,"",", ")))&amp;IF(K117,$A16,"")</f>
        <v xml:space="preserve">, </v>
      </c>
      <c r="L422" t="str">
        <f>IF($V16&lt;=L$406,"",IF($V16=L$407,IF(ComCalc!L$37=2," ",", ")&amp;"&amp; ",IF($V16&gt;L$407,"",", ")))&amp;IF(L117,$A16,"")</f>
        <v/>
      </c>
      <c r="M422" t="str">
        <f>IF($V16&lt;=M$406,"",IF($V16=M$407,IF(ComCalc!V$37=2," ",", ")&amp;"&amp; ",IF($V16&gt;M$407,"",", ")))&amp;IF(M117,$A16,"")</f>
        <v xml:space="preserve">, </v>
      </c>
      <c r="N422" t="str">
        <f>IF($V16&lt;=N$406,"",IF($V16=N$407,IF(ComCalc!W$37=2," ",", ")&amp;"&amp; ",IF($V16&gt;N$407,"",", ")))&amp;IF(N117,$A16,"")</f>
        <v xml:space="preserve">, </v>
      </c>
      <c r="O422" t="str">
        <f>IF($V16&lt;=O$406,"",IF($V16=O$407,IF(ComCalc!X$37=2," ",", ")&amp;"&amp; ",IF($V16&gt;O$407,"",", ")))&amp;IF(O117,$A16,"")</f>
        <v/>
      </c>
      <c r="P422" t="str">
        <f>IF($V16&lt;=P$406,"",IF($V16=P$407,IF(ComCalc!Y$37=2," ",", ")&amp;"&amp; ",IF($V16&gt;P$407,"",", ")))&amp;IF(P117,$A16,"")</f>
        <v/>
      </c>
      <c r="Q422" t="str">
        <f>IF($V16&lt;=Q$406,"",IF($V16=Q$407,IF(ComCalc!AA$49=2," ",", ")&amp;"&amp; ",IF($V16&gt;Q$407,"",", ")))&amp;IF(Q117,$A16,"")</f>
        <v/>
      </c>
      <c r="R422" t="str">
        <f>IF($V16&lt;=R$406,"",IF($V16=R$407,IF(ComCalc!AB$49=2," ",", ")&amp;"&amp; ",IF($V16&gt;R$407,"",", ")))&amp;IF(R117,$A16,"")</f>
        <v xml:space="preserve">, </v>
      </c>
      <c r="S422" t="str">
        <f>IF($V16&lt;=S$406,"",IF($V16=S$407,IF(ComCalc!AC$49=2," ",", ")&amp;"&amp; ",IF($V16&gt;S$407,"",", ")))&amp;IF(S117,$A16,"")</f>
        <v/>
      </c>
      <c r="T422" t="str">
        <f>IF($V16&lt;=T$406,"",IF($V16=T$407,IF(ComCalc!AD$49=2," ",", ")&amp;"&amp; ",IF($V16&gt;T$407,"",", ")))&amp;IF(T117,$A16,"")</f>
        <v/>
      </c>
      <c r="U422" t="str">
        <f>IF($V16&lt;=U$406,"",IF($V16=U$407,IF(ComCalc!AE$49=2," ",", ")&amp;"&amp; ",IF($V16&gt;U$407,"",", ")))&amp;IF(U117,$A16,"")</f>
        <v/>
      </c>
      <c r="AI422" s="24"/>
      <c r="AJ422" s="24"/>
      <c r="AK422" s="24"/>
      <c r="AL422" s="24"/>
      <c r="AM422" s="24"/>
      <c r="AN422" s="24"/>
      <c r="AO422" s="24"/>
      <c r="AP422" s="24"/>
      <c r="AQ422" s="24"/>
      <c r="AR422" s="24"/>
    </row>
    <row r="423" spans="1:44" x14ac:dyDescent="0.15">
      <c r="A423" t="str">
        <f t="shared" si="209"/>
        <v>Digits Forward</v>
      </c>
      <c r="B423" t="str">
        <f>IF($V17&lt;=B$406,"",IF($V17=B$407,IF(ComCalc!B$37=2," ",", ")&amp;"&amp; ",IF($V17&gt;B$407,"",", ")))&amp;IF(B118,$A17,"")</f>
        <v/>
      </c>
      <c r="C423" t="str">
        <f>IF($V17&lt;=C$406,"",IF($V17=C$407,IF(ComCalc!C$37=2," ",", ")&amp;"&amp; ",IF($V17&gt;C$407,"",", ")))&amp;IF(C118,$A17,"")</f>
        <v xml:space="preserve">, </v>
      </c>
      <c r="D423" t="str">
        <f>IF($V17&lt;=D$406,"",IF($V17=D$407,IF(ComCalc!D$37=2," ",", ")&amp;"&amp; ",IF($V17&gt;D$407,"",", ")))&amp;IF(D118,$A17,"")</f>
        <v xml:space="preserve">, </v>
      </c>
      <c r="E423" t="str">
        <f>IF($V17&lt;=E$406,"",IF($V17=E$407,IF(ComCalc!E$37=2," ",", ")&amp;"&amp; ",IF($V17&gt;E$407,"",", ")))&amp;IF(E118,$A17,"")</f>
        <v xml:space="preserve">, </v>
      </c>
      <c r="F423" t="str">
        <f>IF($V17&lt;=F$406,"",IF($V17=F$407,IF(ComCalc!F$37=2," ",", ")&amp;"&amp; ",IF($V17&gt;F$407,"",", ")))&amp;IF(F118,$A17,"")</f>
        <v xml:space="preserve">, </v>
      </c>
      <c r="G423" t="str">
        <f>IF($V17&lt;=G$406,"",IF($V17=G$407,IF(ComCalc!G$37=2," ",", ")&amp;"&amp; ",IF($V17&gt;G$407,"",", ")))&amp;IF(G118,$A17,"")</f>
        <v>, Digits Forward</v>
      </c>
      <c r="H423" t="str">
        <f>IF($V17&lt;=H$406,"",IF($V17=H$407,IF(ComCalc!H$37=2," ",", ")&amp;"&amp; ",IF($V17&gt;H$407,"",", ")))&amp;IF(H118,$A17,"")</f>
        <v/>
      </c>
      <c r="I423" t="str">
        <f>IF($V17&lt;=I$406,"",IF($V17=I$407,IF(ComCalc!I$37=2," ",", ")&amp;"&amp; ",IF($V17&gt;I$407,"",", ")))&amp;IF(I118,$A17,"")</f>
        <v>, Digits Forward</v>
      </c>
      <c r="J423" t="str">
        <f>IF($V17&lt;=J$406,"",IF($V17=J$407,IF(ComCalc!J$37=2," ",", ")&amp;"&amp; ",IF($V17&gt;J$407,"",", ")))&amp;IF(J118,$A17,"")</f>
        <v xml:space="preserve">, </v>
      </c>
      <c r="K423" t="str">
        <f>IF($V17&lt;=K$406,"",IF($V17=K$407,IF(ComCalc!K$37=2," ",", ")&amp;"&amp; ",IF($V17&gt;K$407,"",", ")))&amp;IF(K118,$A17,"")</f>
        <v>, Digits Forward</v>
      </c>
      <c r="L423" t="str">
        <f>IF($V17&lt;=L$406,"",IF($V17=L$407,IF(ComCalc!L$37=2," ",", ")&amp;"&amp; ",IF($V17&gt;L$407,"",", ")))&amp;IF(L118,$A17,"")</f>
        <v>Digits Forward</v>
      </c>
      <c r="M423" t="str">
        <f>IF($V17&lt;=M$406,"",IF($V17=M$407,IF(ComCalc!V$37=2," ",", ")&amp;"&amp; ",IF($V17&gt;M$407,"",", ")))&amp;IF(M118,$A17,"")</f>
        <v>, Digits Forward</v>
      </c>
      <c r="N423" t="str">
        <f>IF($V17&lt;=N$406,"",IF($V17=N$407,IF(ComCalc!W$37=2," ",", ")&amp;"&amp; ",IF($V17&gt;N$407,"",", ")))&amp;IF(N118,$A17,"")</f>
        <v xml:space="preserve">, </v>
      </c>
      <c r="O423" t="str">
        <f>IF($V17&lt;=O$406,"",IF($V17=O$407,IF(ComCalc!X$37=2," ",", ")&amp;"&amp; ",IF($V17&gt;O$407,"",", ")))&amp;IF(O118,$A17,"")</f>
        <v/>
      </c>
      <c r="P423" t="str">
        <f>IF($V17&lt;=P$406,"",IF($V17=P$407,IF(ComCalc!Y$37=2," ",", ")&amp;"&amp; ",IF($V17&gt;P$407,"",", ")))&amp;IF(P118,$A17,"")</f>
        <v/>
      </c>
      <c r="Q423" t="str">
        <f>IF($V17&lt;=Q$406,"",IF($V17=Q$407,IF(ComCalc!AA$49=2," ",", ")&amp;"&amp; ",IF($V17&gt;Q$407,"",", ")))&amp;IF(Q118,$A17,"")</f>
        <v/>
      </c>
      <c r="R423" t="str">
        <f>IF($V17&lt;=R$406,"",IF($V17=R$407,IF(ComCalc!AB$49=2," ",", ")&amp;"&amp; ",IF($V17&gt;R$407,"",", ")))&amp;IF(R118,$A17,"")</f>
        <v>, Digits Forward</v>
      </c>
      <c r="S423" t="str">
        <f>IF($V17&lt;=S$406,"",IF($V17=S$407,IF(ComCalc!AC$49=2," ",", ")&amp;"&amp; ",IF($V17&gt;S$407,"",", ")))&amp;IF(S118,$A17,"")</f>
        <v/>
      </c>
      <c r="T423" t="str">
        <f>IF($V17&lt;=T$406,"",IF($V17=T$407,IF(ComCalc!AD$49=2," ",", ")&amp;"&amp; ",IF($V17&gt;T$407,"",", ")))&amp;IF(T118,$A17,"")</f>
        <v/>
      </c>
      <c r="U423" t="str">
        <f>IF($V17&lt;=U$406,"",IF($V17=U$407,IF(ComCalc!AE$49=2," ",", ")&amp;"&amp; ",IF($V17&gt;U$407,"",", ")))&amp;IF(U118,$A17,"")</f>
        <v/>
      </c>
      <c r="AI423" s="24"/>
      <c r="AJ423" s="24"/>
      <c r="AK423" s="24"/>
      <c r="AL423" s="24"/>
      <c r="AM423" s="24"/>
      <c r="AN423" s="24"/>
      <c r="AO423" s="24"/>
      <c r="AP423" s="24"/>
      <c r="AQ423" s="24"/>
      <c r="AR423" s="24"/>
    </row>
    <row r="424" spans="1:44" x14ac:dyDescent="0.15">
      <c r="A424" t="str">
        <f t="shared" si="209"/>
        <v>Digits Backward</v>
      </c>
      <c r="B424" t="str">
        <f>IF($V18&lt;=B$406,"",IF($V18=B$407,IF(ComCalc!B$37=2," ",", ")&amp;"&amp; ",IF($V18&gt;B$407,"",", ")))&amp;IF(B119,$A18,"")</f>
        <v/>
      </c>
      <c r="C424" t="str">
        <f>IF($V18&lt;=C$406,"",IF($V18=C$407,IF(ComCalc!C$37=2," ",", ")&amp;"&amp; ",IF($V18&gt;C$407,"",", ")))&amp;IF(C119,$A18,"")</f>
        <v xml:space="preserve">, </v>
      </c>
      <c r="D424" t="str">
        <f>IF($V18&lt;=D$406,"",IF($V18=D$407,IF(ComCalc!D$37=2," ",", ")&amp;"&amp; ",IF($V18&gt;D$407,"",", ")))&amp;IF(D119,$A18,"")</f>
        <v xml:space="preserve">, </v>
      </c>
      <c r="E424" t="str">
        <f>IF($V18&lt;=E$406,"",IF($V18=E$407,IF(ComCalc!E$37=2," ",", ")&amp;"&amp; ",IF($V18&gt;E$407,"",", ")))&amp;IF(E119,$A18,"")</f>
        <v xml:space="preserve">, </v>
      </c>
      <c r="F424" t="str">
        <f>IF($V18&lt;=F$406,"",IF($V18=F$407,IF(ComCalc!F$37=2," ",", ")&amp;"&amp; ",IF($V18&gt;F$407,"",", ")))&amp;IF(F119,$A18,"")</f>
        <v xml:space="preserve">, </v>
      </c>
      <c r="G424" t="str">
        <f>IF($V18&lt;=G$406,"",IF($V18=G$407,IF(ComCalc!G$37=2," ",", ")&amp;"&amp; ",IF($V18&gt;G$407,"",", ")))&amp;IF(G119,$A18,"")</f>
        <v>, Digits Backward</v>
      </c>
      <c r="H424" t="str">
        <f>IF($V18&lt;=H$406,"",IF($V18=H$407,IF(ComCalc!H$37=2," ",", ")&amp;"&amp; ",IF($V18&gt;H$407,"",", ")))&amp;IF(H119,$A18,"")</f>
        <v/>
      </c>
      <c r="I424" t="str">
        <f>IF($V18&lt;=I$406,"",IF($V18=I$407,IF(ComCalc!I$37=2," ",", ")&amp;"&amp; ",IF($V18&gt;I$407,"",", ")))&amp;IF(I119,$A18,"")</f>
        <v>, &amp; Digits Backward</v>
      </c>
      <c r="J424" t="str">
        <f>IF($V18&lt;=J$406,"",IF($V18=J$407,IF(ComCalc!J$37=2," ",", ")&amp;"&amp; ",IF($V18&gt;J$407,"",", ")))&amp;IF(J119,$A18,"")</f>
        <v xml:space="preserve">, </v>
      </c>
      <c r="K424" t="str">
        <f>IF($V18&lt;=K$406,"",IF($V18=K$407,IF(ComCalc!K$37=2," ",", ")&amp;"&amp; ",IF($V18&gt;K$407,"",", ")))&amp;IF(K119,$A18,"")</f>
        <v>, &amp; Digits Backward</v>
      </c>
      <c r="L424" t="str">
        <f>IF($V18&lt;=L$406,"",IF($V18=L$407,IF(ComCalc!L$37=2," ",", ")&amp;"&amp; ",IF($V18&gt;L$407,"",", ")))&amp;IF(L119,$A18,"")</f>
        <v xml:space="preserve">, </v>
      </c>
      <c r="M424" t="str">
        <f>IF($V18&lt;=M$406,"",IF($V18=M$407,IF(ComCalc!V$37=2," ",", ")&amp;"&amp; ",IF($V18&gt;M$407,"",", ")))&amp;IF(M119,$A18,"")</f>
        <v>, Digits Backward</v>
      </c>
      <c r="N424" t="str">
        <f>IF($V18&lt;=N$406,"",IF($V18=N$407,IF(ComCalc!W$37=2," ",", ")&amp;"&amp; ",IF($V18&gt;N$407,"",", ")))&amp;IF(N119,$A18,"")</f>
        <v xml:space="preserve">, </v>
      </c>
      <c r="O424" t="str">
        <f>IF($V18&lt;=O$406,"",IF($V18=O$407,IF(ComCalc!X$37=2," ",", ")&amp;"&amp; ",IF($V18&gt;O$407,"",", ")))&amp;IF(O119,$A18,"")</f>
        <v/>
      </c>
      <c r="P424" t="str">
        <f>IF($V18&lt;=P$406,"",IF($V18=P$407,IF(ComCalc!Y$37=2," ",", ")&amp;"&amp; ",IF($V18&gt;P$407,"",", ")))&amp;IF(P119,$A18,"")</f>
        <v/>
      </c>
      <c r="Q424" t="str">
        <f>IF($V18&lt;=Q$406,"",IF($V18=Q$407,IF(ComCalc!AA$49=2," ",", ")&amp;"&amp; ",IF($V18&gt;Q$407,"",", ")))&amp;IF(Q119,$A18,"")</f>
        <v/>
      </c>
      <c r="R424" t="str">
        <f>IF($V18&lt;=R$406,"",IF($V18=R$407,IF(ComCalc!AB$49=2," ",", ")&amp;"&amp; ",IF($V18&gt;R$407,"",", ")))&amp;IF(R119,$A18,"")</f>
        <v>, Digits Backward</v>
      </c>
      <c r="S424" t="str">
        <f>IF($V18&lt;=S$406,"",IF($V18=S$407,IF(ComCalc!AC$49=2," ",", ")&amp;"&amp; ",IF($V18&gt;S$407,"",", ")))&amp;IF(S119,$A18,"")</f>
        <v/>
      </c>
      <c r="T424" t="str">
        <f>IF($V18&lt;=T$406,"",IF($V18=T$407,IF(ComCalc!AD$49=2," ",", ")&amp;"&amp; ",IF($V18&gt;T$407,"",", ")))&amp;IF(T119,$A18,"")</f>
        <v/>
      </c>
      <c r="U424" t="str">
        <f>IF($V18&lt;=U$406,"",IF($V18=U$407,IF(ComCalc!AE$49=2," ",", ")&amp;"&amp; ",IF($V18&gt;U$407,"",", ")))&amp;IF(U119,$A18,"")</f>
        <v/>
      </c>
      <c r="AI424" s="24"/>
      <c r="AJ424" s="24"/>
      <c r="AK424" s="24"/>
      <c r="AL424" s="24"/>
      <c r="AM424" s="24"/>
      <c r="AN424" s="24"/>
      <c r="AO424" s="24"/>
      <c r="AP424" s="24"/>
      <c r="AQ424" s="24"/>
      <c r="AR424" s="24"/>
    </row>
    <row r="425" spans="1:44" x14ac:dyDescent="0.15">
      <c r="A425" t="str">
        <f t="shared" si="209"/>
        <v>Numbers &amp; Letters Speed A</v>
      </c>
      <c r="B425" t="str">
        <f>IF($V19&lt;=B$406,"",IF($V19=B$407,IF(ComCalc!B$37=2," ",", ")&amp;"&amp; ",IF($V19&gt;B$407,"",", ")))&amp;IF(B120,$A19,"")</f>
        <v/>
      </c>
      <c r="C425" t="str">
        <f>IF($V19&lt;=C$406,"",IF($V19=C$407,IF(ComCalc!C$37=2," ",", ")&amp;"&amp; ",IF($V19&gt;C$407,"",", ")))&amp;IF(C120,$A19,"")</f>
        <v xml:space="preserve">, </v>
      </c>
      <c r="D425" t="str">
        <f>IF($V19&lt;=D$406,"",IF($V19=D$407,IF(ComCalc!D$37=2," ",", ")&amp;"&amp; ",IF($V19&gt;D$407,"",", ")))&amp;IF(D120,$A19,"")</f>
        <v xml:space="preserve">, </v>
      </c>
      <c r="E425" t="str">
        <f>IF($V19&lt;=E$406,"",IF($V19=E$407,IF(ComCalc!E$37=2," ",", ")&amp;"&amp; ",IF($V19&gt;E$407,"",", ")))&amp;IF(E120,$A19,"")</f>
        <v xml:space="preserve">, </v>
      </c>
      <c r="F425" t="str">
        <f>IF($V19&lt;=F$406,"",IF($V19=F$407,IF(ComCalc!F$37=2," ",", ")&amp;"&amp; ",IF($V19&gt;F$407,"",", ")))&amp;IF(F120,$A19,"")</f>
        <v xml:space="preserve">, </v>
      </c>
      <c r="G425" t="str">
        <f>IF($V19&lt;=G$406,"",IF($V19=G$407,IF(ComCalc!G$37=2," ",", ")&amp;"&amp; ",IF($V19&gt;G$407,"",", ")))&amp;IF(G120,$A19,"")</f>
        <v>, Numbers &amp; Letters Speed A</v>
      </c>
      <c r="H425" t="str">
        <f>IF($V19&lt;=H$406,"",IF($V19=H$407,IF(ComCalc!H$37=2," ",", ")&amp;"&amp; ",IF($V19&gt;H$407,"",", ")))&amp;IF(H120,$A19,"")</f>
        <v/>
      </c>
      <c r="I425" t="str">
        <f>IF($V19&lt;=I$406,"",IF($V19=I$407,IF(ComCalc!I$37=2," ",", ")&amp;"&amp; ",IF($V19&gt;I$407,"",", ")))&amp;IF(I120,$A19,"")</f>
        <v/>
      </c>
      <c r="J425" t="str">
        <f>IF($V19&lt;=J$406,"",IF($V19=J$407,IF(ComCalc!J$37=2," ",", ")&amp;"&amp; ",IF($V19&gt;J$407,"",", ")))&amp;IF(J120,$A19,"")</f>
        <v>, Numbers &amp; Letters Speed A</v>
      </c>
      <c r="K425" t="str">
        <f>IF($V19&lt;=K$406,"",IF($V19=K$407,IF(ComCalc!K$37=2," ",", ")&amp;"&amp; ",IF($V19&gt;K$407,"",", ")))&amp;IF(K120,$A19,"")</f>
        <v/>
      </c>
      <c r="L425" t="str">
        <f>IF($V19&lt;=L$406,"",IF($V19=L$407,IF(ComCalc!L$37=2," ",", ")&amp;"&amp; ",IF($V19&gt;L$407,"",", ")))&amp;IF(L120,$A19,"")</f>
        <v xml:space="preserve">, </v>
      </c>
      <c r="M425" t="str">
        <f>IF($V19&lt;=M$406,"",IF($V19=M$407,IF(ComCalc!V$37=2," ",", ")&amp;"&amp; ",IF($V19&gt;M$407,"",", ")))&amp;IF(M120,$A19,"")</f>
        <v xml:space="preserve">, </v>
      </c>
      <c r="N425" t="str">
        <f>IF($V19&lt;=N$406,"",IF($V19=N$407,IF(ComCalc!W$37=2," ",", ")&amp;"&amp; ",IF($V19&gt;N$407,"",", ")))&amp;IF(N120,$A19,"")</f>
        <v xml:space="preserve">, </v>
      </c>
      <c r="O425" t="str">
        <f>IF($V19&lt;=O$406,"",IF($V19=O$407,IF(ComCalc!X$37=2," ",", ")&amp;"&amp; ",IF($V19&gt;O$407,"",", ")))&amp;IF(O120,$A19,"")</f>
        <v/>
      </c>
      <c r="P425" t="str">
        <f>IF($V19&lt;=P$406,"",IF($V19=P$407,IF(ComCalc!Y$37=2," ",", ")&amp;"&amp; ",IF($V19&gt;P$407,"",", ")))&amp;IF(P120,$A19,"")</f>
        <v/>
      </c>
      <c r="Q425" t="str">
        <f>IF($V19&lt;=Q$406,"",IF($V19=Q$407,IF(ComCalc!AA$49=2," ",", ")&amp;"&amp; ",IF($V19&gt;Q$407,"",", ")))&amp;IF(Q120,$A19,"")</f>
        <v/>
      </c>
      <c r="R425" t="str">
        <f>IF($V19&lt;=R$406,"",IF($V19=R$407,IF(ComCalc!AB$49=2," ",", ")&amp;"&amp; ",IF($V19&gt;R$407,"",", ")))&amp;IF(R120,$A19,"")</f>
        <v>, Numbers &amp; Letters Speed A</v>
      </c>
      <c r="S425" t="str">
        <f>IF($V19&lt;=S$406,"",IF($V19=S$407,IF(ComCalc!AC$49=2," ",", ")&amp;"&amp; ",IF($V19&gt;S$407,"",", ")))&amp;IF(S120,$A19,"")</f>
        <v/>
      </c>
      <c r="T425" t="str">
        <f>IF($V19&lt;=T$406,"",IF($V19=T$407,IF(ComCalc!AD$49=2," ",", ")&amp;"&amp; ",IF($V19&gt;T$407,"",", ")))&amp;IF(T120,$A19,"")</f>
        <v>Numbers &amp; Letters Speed A</v>
      </c>
      <c r="U425" t="str">
        <f>IF($V19&lt;=U$406,"",IF($V19=U$407,IF(ComCalc!AE$49=2," ",", ")&amp;"&amp; ",IF($V19&gt;U$407,"",", ")))&amp;IF(U120,$A19,"")</f>
        <v/>
      </c>
      <c r="AI425" s="24"/>
      <c r="AJ425" s="24"/>
      <c r="AK425" s="24"/>
      <c r="AL425" s="24"/>
      <c r="AM425" s="24"/>
      <c r="AN425" s="24"/>
      <c r="AO425" s="24"/>
      <c r="AP425" s="24"/>
      <c r="AQ425" s="24"/>
      <c r="AR425" s="24"/>
    </row>
    <row r="426" spans="1:44" x14ac:dyDescent="0.15">
      <c r="A426" t="str">
        <f t="shared" si="209"/>
        <v>Numbers &amp; Letters Accuracy A</v>
      </c>
      <c r="B426" t="str">
        <f>IF($V20&lt;=B$406,"",IF($V20=B$407,IF(ComCalc!B$37=2," ",", ")&amp;"&amp; ",IF($V20&gt;B$407,"",", ")))&amp;IF(B121,$A20,"")</f>
        <v/>
      </c>
      <c r="C426" t="str">
        <f>IF($V20&lt;=C$406,"",IF($V20=C$407,IF(ComCalc!C$37=2," ",", ")&amp;"&amp; ",IF($V20&gt;C$407,"",", ")))&amp;IF(C121,$A20,"")</f>
        <v xml:space="preserve">, </v>
      </c>
      <c r="D426" t="str">
        <f>IF($V20&lt;=D$406,"",IF($V20=D$407,IF(ComCalc!D$37=2," ",", ")&amp;"&amp; ",IF($V20&gt;D$407,"",", ")))&amp;IF(D121,$A20,"")</f>
        <v xml:space="preserve">, </v>
      </c>
      <c r="E426" t="str">
        <f>IF($V20&lt;=E$406,"",IF($V20=E$407,IF(ComCalc!E$37=2," ",", ")&amp;"&amp; ",IF($V20&gt;E$407,"",", ")))&amp;IF(E121,$A20,"")</f>
        <v xml:space="preserve">, </v>
      </c>
      <c r="F426" t="str">
        <f>IF($V20&lt;=F$406,"",IF($V20=F$407,IF(ComCalc!F$37=2," ",", ")&amp;"&amp; ",IF($V20&gt;F$407,"",", ")))&amp;IF(F121,$A20,"")</f>
        <v xml:space="preserve">, </v>
      </c>
      <c r="G426" t="str">
        <f>IF($V20&lt;=G$406,"",IF($V20=G$407,IF(ComCalc!G$37=2," ",", ")&amp;"&amp; ",IF($V20&gt;G$407,"",", ")))&amp;IF(G121,$A20,"")</f>
        <v>, Numbers &amp; Letters Accuracy A</v>
      </c>
      <c r="H426" t="str">
        <f>IF($V20&lt;=H$406,"",IF($V20=H$407,IF(ComCalc!H$37=2," ",", ")&amp;"&amp; ",IF($V20&gt;H$407,"",", ")))&amp;IF(H121,$A20,"")</f>
        <v/>
      </c>
      <c r="I426" t="str">
        <f>IF($V20&lt;=I$406,"",IF($V20=I$407,IF(ComCalc!I$37=2," ",", ")&amp;"&amp; ",IF($V20&gt;I$407,"",", ")))&amp;IF(I121,$A20,"")</f>
        <v/>
      </c>
      <c r="J426" t="str">
        <f>IF($V20&lt;=J$406,"",IF($V20=J$407,IF(ComCalc!J$37=2," ",", ")&amp;"&amp; ",IF($V20&gt;J$407,"",", ")))&amp;IF(J121,$A20,"")</f>
        <v xml:space="preserve">, </v>
      </c>
      <c r="K426" t="str">
        <f>IF($V20&lt;=K$406,"",IF($V20=K$407,IF(ComCalc!K$37=2," ",", ")&amp;"&amp; ",IF($V20&gt;K$407,"",", ")))&amp;IF(K121,$A20,"")</f>
        <v/>
      </c>
      <c r="L426" t="str">
        <f>IF($V20&lt;=L$406,"",IF($V20=L$407,IF(ComCalc!L$37=2," ",", ")&amp;"&amp; ",IF($V20&gt;L$407,"",", ")))&amp;IF(L121,$A20,"")</f>
        <v>, Numbers &amp; Letters Accuracy A</v>
      </c>
      <c r="M426" t="str">
        <f>IF($V20&lt;=M$406,"",IF($V20=M$407,IF(ComCalc!V$37=2," ",", ")&amp;"&amp; ",IF($V20&gt;M$407,"",", ")))&amp;IF(M121,$A20,"")</f>
        <v xml:space="preserve">, </v>
      </c>
      <c r="N426" t="str">
        <f>IF($V20&lt;=N$406,"",IF($V20=N$407,IF(ComCalc!W$37=2," ",", ")&amp;"&amp; ",IF($V20&gt;N$407,"",", ")))&amp;IF(N121,$A20,"")</f>
        <v xml:space="preserve">, </v>
      </c>
      <c r="O426" t="str">
        <f>IF($V20&lt;=O$406,"",IF($V20=O$407,IF(ComCalc!X$37=2," ",", ")&amp;"&amp; ",IF($V20&gt;O$407,"",", ")))&amp;IF(O121,$A20,"")</f>
        <v/>
      </c>
      <c r="P426" t="str">
        <f>IF($V20&lt;=P$406,"",IF($V20=P$407,IF(ComCalc!Y$37=2," ",", ")&amp;"&amp; ",IF($V20&gt;P$407,"",", ")))&amp;IF(P121,$A20,"")</f>
        <v/>
      </c>
      <c r="Q426" t="str">
        <f>IF($V20&lt;=Q$406,"",IF($V20=Q$407,IF(ComCalc!AA$49=2," ",", ")&amp;"&amp; ",IF($V20&gt;Q$407,"",", ")))&amp;IF(Q121,$A20,"")</f>
        <v/>
      </c>
      <c r="R426" t="str">
        <f>IF($V20&lt;=R$406,"",IF($V20=R$407,IF(ComCalc!AB$49=2," ",", ")&amp;"&amp; ",IF($V20&gt;R$407,"",", ")))&amp;IF(R121,$A20,"")</f>
        <v>, Numbers &amp; Letters Accuracy A</v>
      </c>
      <c r="S426" t="str">
        <f>IF($V20&lt;=S$406,"",IF($V20=S$407,IF(ComCalc!AC$49=2," ",", ")&amp;"&amp; ",IF($V20&gt;S$407,"",", ")))&amp;IF(S121,$A20,"")</f>
        <v/>
      </c>
      <c r="T426" t="str">
        <f>IF($V20&lt;=T$406,"",IF($V20=T$407,IF(ComCalc!AD$49=2," ",", ")&amp;"&amp; ",IF($V20&gt;T$407,"",", ")))&amp;IF(T121,$A20,"")</f>
        <v xml:space="preserve">, </v>
      </c>
      <c r="U426" t="str">
        <f>IF($V20&lt;=U$406,"",IF($V20=U$407,IF(ComCalc!AE$49=2," ",", ")&amp;"&amp; ",IF($V20&gt;U$407,"",", ")))&amp;IF(U121,$A20,"")</f>
        <v/>
      </c>
      <c r="AI426" s="24"/>
      <c r="AJ426" s="24"/>
      <c r="AK426" s="24"/>
      <c r="AL426" s="24"/>
      <c r="AM426" s="24"/>
      <c r="AN426" s="24"/>
      <c r="AO426" s="24"/>
      <c r="AP426" s="24"/>
      <c r="AQ426" s="24"/>
      <c r="AR426" s="24"/>
    </row>
    <row r="427" spans="1:44" x14ac:dyDescent="0.15">
      <c r="A427" t="str">
        <f t="shared" ref="A427:A490" si="210">A324</f>
        <v>Numbers &amp; Letters Efficiency A</v>
      </c>
      <c r="B427" t="str">
        <f>IF($V21&lt;=B$406,"",IF($V21=B$407,IF(ComCalc!B$37=2," ",", ")&amp;"&amp; ",IF($V21&gt;B$407,"",", ")))&amp;IF(B122,$A21,"")</f>
        <v/>
      </c>
      <c r="C427" t="str">
        <f>IF($V21&lt;=C$406,"",IF($V21=C$407,IF(ComCalc!C$37=2," ",", ")&amp;"&amp; ",IF($V21&gt;C$407,"",", ")))&amp;IF(C122,$A21,"")</f>
        <v xml:space="preserve">, </v>
      </c>
      <c r="D427" t="str">
        <f>IF($V21&lt;=D$406,"",IF($V21=D$407,IF(ComCalc!D$37=2," ",", ")&amp;"&amp; ",IF($V21&gt;D$407,"",", ")))&amp;IF(D122,$A21,"")</f>
        <v xml:space="preserve">, </v>
      </c>
      <c r="E427" t="str">
        <f>IF($V21&lt;=E$406,"",IF($V21=E$407,IF(ComCalc!E$37=2," ",", ")&amp;"&amp; ",IF($V21&gt;E$407,"",", ")))&amp;IF(E122,$A21,"")</f>
        <v xml:space="preserve">, </v>
      </c>
      <c r="F427" t="str">
        <f>IF($V21&lt;=F$406,"",IF($V21=F$407,IF(ComCalc!F$37=2," ",", ")&amp;"&amp; ",IF($V21&gt;F$407,"",", ")))&amp;IF(F122,$A21,"")</f>
        <v xml:space="preserve">, </v>
      </c>
      <c r="G427" t="str">
        <f>IF($V21&lt;=G$406,"",IF($V21=G$407,IF(ComCalc!G$37=2," ",", ")&amp;"&amp; ",IF($V21&gt;G$407,"",", ")))&amp;IF(G122,$A21,"")</f>
        <v>, Numbers &amp; Letters Efficiency A</v>
      </c>
      <c r="H427" t="str">
        <f>IF($V21&lt;=H$406,"",IF($V21=H$407,IF(ComCalc!H$37=2," ",", ")&amp;"&amp; ",IF($V21&gt;H$407,"",", ")))&amp;IF(H122,$A21,"")</f>
        <v/>
      </c>
      <c r="I427" t="str">
        <f>IF($V21&lt;=I$406,"",IF($V21=I$407,IF(ComCalc!I$37=2," ",", ")&amp;"&amp; ",IF($V21&gt;I$407,"",", ")))&amp;IF(I122,$A21,"")</f>
        <v/>
      </c>
      <c r="J427" t="str">
        <f>IF($V21&lt;=J$406,"",IF($V21=J$407,IF(ComCalc!J$37=2," ",", ")&amp;"&amp; ",IF($V21&gt;J$407,"",", ")))&amp;IF(J122,$A21,"")</f>
        <v>, Numbers &amp; Letters Efficiency A</v>
      </c>
      <c r="K427" t="str">
        <f>IF($V21&lt;=K$406,"",IF($V21=K$407,IF(ComCalc!K$37=2," ",", ")&amp;"&amp; ",IF($V21&gt;K$407,"",", ")))&amp;IF(K122,$A21,"")</f>
        <v/>
      </c>
      <c r="L427" t="str">
        <f>IF($V21&lt;=L$406,"",IF($V21=L$407,IF(ComCalc!L$37=2," ",", ")&amp;"&amp; ",IF($V21&gt;L$407,"",", ")))&amp;IF(L122,$A21,"")</f>
        <v xml:space="preserve">, </v>
      </c>
      <c r="M427" t="str">
        <f>IF($V21&lt;=M$406,"",IF($V21=M$407,IF(ComCalc!V$37=2," ",", ")&amp;"&amp; ",IF($V21&gt;M$407,"",", ")))&amp;IF(M122,$A21,"")</f>
        <v xml:space="preserve">, </v>
      </c>
      <c r="N427" t="str">
        <f>IF($V21&lt;=N$406,"",IF($V21=N$407,IF(ComCalc!W$37=2," ",", ")&amp;"&amp; ",IF($V21&gt;N$407,"",", ")))&amp;IF(N122,$A21,"")</f>
        <v>, Numbers &amp; Letters Efficiency A</v>
      </c>
      <c r="O427" t="str">
        <f>IF($V21&lt;=O$406,"",IF($V21=O$407,IF(ComCalc!X$37=2," ",", ")&amp;"&amp; ",IF($V21&gt;O$407,"",", ")))&amp;IF(O122,$A21,"")</f>
        <v/>
      </c>
      <c r="P427" t="str">
        <f>IF($V21&lt;=P$406,"",IF($V21=P$407,IF(ComCalc!Y$37=2," ",", ")&amp;"&amp; ",IF($V21&gt;P$407,"",", ")))&amp;IF(P122,$A21,"")</f>
        <v/>
      </c>
      <c r="Q427" t="str">
        <f>IF($V21&lt;=Q$406,"",IF($V21=Q$407,IF(ComCalc!AA$49=2," ",", ")&amp;"&amp; ",IF($V21&gt;Q$407,"",", ")))&amp;IF(Q122,$A21,"")</f>
        <v/>
      </c>
      <c r="R427" t="str">
        <f>IF($V21&lt;=R$406,"",IF($V21=R$407,IF(ComCalc!AB$49=2," ",", ")&amp;"&amp; ",IF($V21&gt;R$407,"",", ")))&amp;IF(R122,$A21,"")</f>
        <v>, Numbers &amp; Letters Efficiency A</v>
      </c>
      <c r="S427" t="str">
        <f>IF($V21&lt;=S$406,"",IF($V21=S$407,IF(ComCalc!AC$49=2," ",", ")&amp;"&amp; ",IF($V21&gt;S$407,"",", ")))&amp;IF(S122,$A21,"")</f>
        <v/>
      </c>
      <c r="T427" t="str">
        <f>IF($V21&lt;=T$406,"",IF($V21=T$407,IF(ComCalc!AD$49=2," ",", ")&amp;"&amp; ",IF($V21&gt;T$407,"",", ")))&amp;IF(T122,$A21,"")</f>
        <v xml:space="preserve">, </v>
      </c>
      <c r="U427" t="str">
        <f>IF($V21&lt;=U$406,"",IF($V21=U$407,IF(ComCalc!AE$49=2," ",", ")&amp;"&amp; ",IF($V21&gt;U$407,"",", ")))&amp;IF(U122,$A21,"")</f>
        <v/>
      </c>
      <c r="AI427" s="24"/>
      <c r="AJ427" s="24"/>
      <c r="AK427" s="24"/>
      <c r="AL427" s="24"/>
      <c r="AM427" s="24"/>
      <c r="AN427" s="24"/>
      <c r="AO427" s="24"/>
      <c r="AP427" s="24"/>
      <c r="AQ427" s="24"/>
      <c r="AR427" s="24"/>
    </row>
    <row r="428" spans="1:44" x14ac:dyDescent="0.15">
      <c r="A428" t="str">
        <f t="shared" si="210"/>
        <v>Numbers &amp; Letters Efficiency B</v>
      </c>
      <c r="B428" t="str">
        <f>IF($V22&lt;=B$406,"",IF($V22=B$407,IF(ComCalc!B$37=2," ",", ")&amp;"&amp; ",IF($V22&gt;B$407,"",", ")))&amp;IF(B123,$A22,"")</f>
        <v/>
      </c>
      <c r="C428" t="str">
        <f>IF($V22&lt;=C$406,"",IF($V22=C$407,IF(ComCalc!C$37=2," ",", ")&amp;"&amp; ",IF($V22&gt;C$407,"",", ")))&amp;IF(C123,$A22,"")</f>
        <v xml:space="preserve">, </v>
      </c>
      <c r="D428" t="str">
        <f>IF($V22&lt;=D$406,"",IF($V22=D$407,IF(ComCalc!D$37=2," ",", ")&amp;"&amp; ",IF($V22&gt;D$407,"",", ")))&amp;IF(D123,$A22,"")</f>
        <v xml:space="preserve">, </v>
      </c>
      <c r="E428" t="str">
        <f>IF($V22&lt;=E$406,"",IF($V22=E$407,IF(ComCalc!E$37=2," ",", ")&amp;"&amp; ",IF($V22&gt;E$407,"",", ")))&amp;IF(E123,$A22,"")</f>
        <v xml:space="preserve">, </v>
      </c>
      <c r="F428" t="str">
        <f>IF($V22&lt;=F$406,"",IF($V22=F$407,IF(ComCalc!F$37=2," ",", ")&amp;"&amp; ",IF($V22&gt;F$407,"",", ")))&amp;IF(F123,$A22,"")</f>
        <v xml:space="preserve">, </v>
      </c>
      <c r="G428" t="str">
        <f>IF($V22&lt;=G$406,"",IF($V22=G$407,IF(ComCalc!G$37=2," ",", ")&amp;"&amp; ",IF($V22&gt;G$407,"",", ")))&amp;IF(G123,$A22,"")</f>
        <v>, Numbers &amp; Letters Efficiency B</v>
      </c>
      <c r="H428" t="str">
        <f>IF($V22&lt;=H$406,"",IF($V22=H$407,IF(ComCalc!H$37=2," ",", ")&amp;"&amp; ",IF($V22&gt;H$407,"",", ")))&amp;IF(H123,$A22,"")</f>
        <v/>
      </c>
      <c r="I428" t="str">
        <f>IF($V22&lt;=I$406,"",IF($V22=I$407,IF(ComCalc!I$37=2," ",", ")&amp;"&amp; ",IF($V22&gt;I$407,"",", ")))&amp;IF(I123,$A22,"")</f>
        <v/>
      </c>
      <c r="J428" t="str">
        <f>IF($V22&lt;=J$406,"",IF($V22=J$407,IF(ComCalc!J$37=2," ",", ")&amp;"&amp; ",IF($V22&gt;J$407,"",", ")))&amp;IF(J123,$A22,"")</f>
        <v xml:space="preserve">, </v>
      </c>
      <c r="K428" t="str">
        <f>IF($V22&lt;=K$406,"",IF($V22=K$407,IF(ComCalc!K$37=2," ",", ")&amp;"&amp; ",IF($V22&gt;K$407,"",", ")))&amp;IF(K123,$A22,"")</f>
        <v/>
      </c>
      <c r="L428" t="str">
        <f>IF($V22&lt;=L$406,"",IF($V22=L$407,IF(ComCalc!L$37=2," ",", ")&amp;"&amp; ",IF($V22&gt;L$407,"",", ")))&amp;IF(L123,$A22,"")</f>
        <v>, Numbers &amp; Letters Efficiency B</v>
      </c>
      <c r="M428" t="str">
        <f>IF($V22&lt;=M$406,"",IF($V22=M$407,IF(ComCalc!V$37=2," ",", ")&amp;"&amp; ",IF($V22&gt;M$407,"",", ")))&amp;IF(M123,$A22,"")</f>
        <v xml:space="preserve">, </v>
      </c>
      <c r="N428" t="str">
        <f>IF($V22&lt;=N$406,"",IF($V22=N$407,IF(ComCalc!W$37=2," ",", ")&amp;"&amp; ",IF($V22&gt;N$407,"",", ")))&amp;IF(N123,$A22,"")</f>
        <v xml:space="preserve">, </v>
      </c>
      <c r="O428" t="str">
        <f>IF($V22&lt;=O$406,"",IF($V22=O$407,IF(ComCalc!X$37=2," ",", ")&amp;"&amp; ",IF($V22&gt;O$407,"",", ")))&amp;IF(O123,$A22,"")</f>
        <v/>
      </c>
      <c r="P428" t="str">
        <f>IF($V22&lt;=P$406,"",IF($V22=P$407,IF(ComCalc!Y$37=2," ",", ")&amp;"&amp; ",IF($V22&gt;P$407,"",", ")))&amp;IF(P123,$A22,"")</f>
        <v/>
      </c>
      <c r="Q428" t="str">
        <f>IF($V22&lt;=Q$406,"",IF($V22=Q$407,IF(ComCalc!AA$49=2," ",", ")&amp;"&amp; ",IF($V22&gt;Q$407,"",", ")))&amp;IF(Q123,$A22,"")</f>
        <v/>
      </c>
      <c r="R428" t="str">
        <f>IF($V22&lt;=R$406,"",IF($V22=R$407,IF(ComCalc!AB$49=2," ",", ")&amp;"&amp; ",IF($V22&gt;R$407,"",", ")))&amp;IF(R123,$A22,"")</f>
        <v>, Numbers &amp; Letters Efficiency B</v>
      </c>
      <c r="S428" t="str">
        <f>IF($V22&lt;=S$406,"",IF($V22=S$407,IF(ComCalc!AC$49=2," ",", ")&amp;"&amp; ",IF($V22&gt;S$407,"",", ")))&amp;IF(S123,$A22,"")</f>
        <v/>
      </c>
      <c r="T428" t="str">
        <f>IF($V22&lt;=T$406,"",IF($V22=T$407,IF(ComCalc!AD$49=2," ",", ")&amp;"&amp; ",IF($V22&gt;T$407,"",", ")))&amp;IF(T123,$A22,"")</f>
        <v xml:space="preserve">, </v>
      </c>
      <c r="U428" t="str">
        <f>IF($V22&lt;=U$406,"",IF($V22=U$407,IF(ComCalc!AE$49=2," ",", ")&amp;"&amp; ",IF($V22&gt;U$407,"",", ")))&amp;IF(U123,$A22,"")</f>
        <v>Numbers &amp; Letters Efficiency B</v>
      </c>
      <c r="AI428" s="24"/>
      <c r="AJ428" s="24"/>
      <c r="AK428" s="24"/>
      <c r="AL428" s="24"/>
      <c r="AM428" s="24"/>
      <c r="AN428" s="24"/>
      <c r="AO428" s="24"/>
      <c r="AP428" s="24"/>
      <c r="AQ428" s="24"/>
      <c r="AR428" s="24"/>
    </row>
    <row r="429" spans="1:44" x14ac:dyDescent="0.15">
      <c r="A429" t="str">
        <f t="shared" si="210"/>
        <v>Auditory Comprehension</v>
      </c>
      <c r="B429" t="str">
        <f>IF($V23&lt;=B$406,"",IF($V23=B$407,IF(ComCalc!B$37=2," ",", ")&amp;"&amp; ",IF($V23&gt;B$407,"",", ")))&amp;IF(B124,$A23,"")</f>
        <v/>
      </c>
      <c r="C429" t="str">
        <f>IF($V23&lt;=C$406,"",IF($V23=C$407,IF(ComCalc!C$37=2," ",", ")&amp;"&amp; ",IF($V23&gt;C$407,"",", ")))&amp;IF(C124,$A23,"")</f>
        <v xml:space="preserve">, </v>
      </c>
      <c r="D429" t="str">
        <f>IF($V23&lt;=D$406,"",IF($V23=D$407,IF(ComCalc!D$37=2," ",", ")&amp;"&amp; ",IF($V23&gt;D$407,"",", ")))&amp;IF(D124,$A23,"")</f>
        <v xml:space="preserve">, </v>
      </c>
      <c r="E429" t="str">
        <f>IF($V23&lt;=E$406,"",IF($V23=E$407,IF(ComCalc!E$37=2," ",", ")&amp;"&amp; ",IF($V23&gt;E$407,"",", ")))&amp;IF(E124,$A23,"")</f>
        <v>, Auditory Comprehension</v>
      </c>
      <c r="F429" t="str">
        <f>IF($V23&lt;=F$406,"",IF($V23=F$407,IF(ComCalc!F$37=2," ",", ")&amp;"&amp; ",IF($V23&gt;F$407,"",", ")))&amp;IF(F124,$A23,"")</f>
        <v xml:space="preserve">, </v>
      </c>
      <c r="G429" t="str">
        <f>IF($V23&lt;=G$406,"",IF($V23=G$407,IF(ComCalc!G$37=2," ",", ")&amp;"&amp; ",IF($V23&gt;G$407,"",", ")))&amp;IF(G124,$A23,"")</f>
        <v xml:space="preserve">, </v>
      </c>
      <c r="H429" t="str">
        <f>IF($V23&lt;=H$406,"",IF($V23=H$407,IF(ComCalc!H$37=2," ",", ")&amp;"&amp; ",IF($V23&gt;H$407,"",", ")))&amp;IF(H124,$A23,"")</f>
        <v/>
      </c>
      <c r="I429" t="str">
        <f>IF($V23&lt;=I$406,"",IF($V23=I$407,IF(ComCalc!I$37=2," ",", ")&amp;"&amp; ",IF($V23&gt;I$407,"",", ")))&amp;IF(I124,$A23,"")</f>
        <v/>
      </c>
      <c r="J429" t="str">
        <f>IF($V23&lt;=J$406,"",IF($V23=J$407,IF(ComCalc!J$37=2," ",", ")&amp;"&amp; ",IF($V23&gt;J$407,"",", ")))&amp;IF(J124,$A23,"")</f>
        <v xml:space="preserve">, </v>
      </c>
      <c r="K429" t="str">
        <f>IF($V23&lt;=K$406,"",IF($V23=K$407,IF(ComCalc!K$37=2," ",", ")&amp;"&amp; ",IF($V23&gt;K$407,"",", ")))&amp;IF(K124,$A23,"")</f>
        <v/>
      </c>
      <c r="L429" t="str">
        <f>IF($V23&lt;=L$406,"",IF($V23=L$407,IF(ComCalc!L$37=2," ",", ")&amp;"&amp; ",IF($V23&gt;L$407,"",", ")))&amp;IF(L124,$A23,"")</f>
        <v xml:space="preserve">, </v>
      </c>
      <c r="M429" t="str">
        <f>IF($V23&lt;=M$406,"",IF($V23=M$407,IF(ComCalc!V$37=2," ",", ")&amp;"&amp; ",IF($V23&gt;M$407,"",", ")))&amp;IF(M124,$A23,"")</f>
        <v xml:space="preserve">, </v>
      </c>
      <c r="N429" t="str">
        <f>IF($V23&lt;=N$406,"",IF($V23=N$407,IF(ComCalc!W$37=2," ",", ")&amp;"&amp; ",IF($V23&gt;N$407,"",", ")))&amp;IF(N124,$A23,"")</f>
        <v xml:space="preserve">, </v>
      </c>
      <c r="O429" t="str">
        <f>IF($V23&lt;=O$406,"",IF($V23=O$407,IF(ComCalc!X$37=2," ",", ")&amp;"&amp; ",IF($V23&gt;O$407,"",", ")))&amp;IF(O124,$A23,"")</f>
        <v/>
      </c>
      <c r="P429" t="str">
        <f>IF($V23&lt;=P$406,"",IF($V23=P$407,IF(ComCalc!Y$37=2," ",", ")&amp;"&amp; ",IF($V23&gt;P$407,"",", ")))&amp;IF(P124,$A23,"")</f>
        <v/>
      </c>
      <c r="Q429" t="str">
        <f>IF($V23&lt;=Q$406,"",IF($V23=Q$407,IF(ComCalc!AA$49=2," ",", ")&amp;"&amp; ",IF($V23&gt;Q$407,"",", ")))&amp;IF(Q124,$A23,"")</f>
        <v/>
      </c>
      <c r="R429" t="str">
        <f>IF($V23&lt;=R$406,"",IF($V23=R$407,IF(ComCalc!AB$49=2," ",", ")&amp;"&amp; ",IF($V23&gt;R$407,"",", ")))&amp;IF(R124,$A23,"")</f>
        <v>, Auditory Comprehension</v>
      </c>
      <c r="S429" t="str">
        <f>IF($V23&lt;=S$406,"",IF($V23=S$407,IF(ComCalc!AC$49=2," ",", ")&amp;"&amp; ",IF($V23&gt;S$407,"",", ")))&amp;IF(S124,$A23,"")</f>
        <v/>
      </c>
      <c r="T429" t="str">
        <f>IF($V23&lt;=T$406,"",IF($V23=T$407,IF(ComCalc!AD$49=2," ",", ")&amp;"&amp; ",IF($V23&gt;T$407,"",", ")))&amp;IF(T124,$A23,"")</f>
        <v xml:space="preserve">, </v>
      </c>
      <c r="U429" t="str">
        <f>IF($V23&lt;=U$406,"",IF($V23=U$407,IF(ComCalc!AE$49=2," ",", ")&amp;"&amp; ",IF($V23&gt;U$407,"",", ")))&amp;IF(U124,$A23,"")</f>
        <v xml:space="preserve">, </v>
      </c>
      <c r="AI429" s="24"/>
      <c r="AJ429" s="24"/>
      <c r="AK429" s="24"/>
      <c r="AL429" s="24"/>
      <c r="AM429" s="24"/>
      <c r="AN429" s="24"/>
      <c r="AO429" s="24"/>
      <c r="AP429" s="24"/>
      <c r="AQ429" s="24"/>
      <c r="AR429" s="24"/>
    </row>
    <row r="430" spans="1:44" x14ac:dyDescent="0.15">
      <c r="A430" t="str">
        <f t="shared" si="210"/>
        <v>Naming</v>
      </c>
      <c r="B430" t="str">
        <f>IF($V24&lt;=B$406,"",IF($V24=B$407,IF(ComCalc!B$37=2," ",", ")&amp;"&amp; ",IF($V24&gt;B$407,"",", ")))&amp;IF(B125,$A24,"")</f>
        <v/>
      </c>
      <c r="C430" t="str">
        <f>IF($V24&lt;=C$406,"",IF($V24=C$407,IF(ComCalc!C$37=2," ",", ")&amp;"&amp; ",IF($V24&gt;C$407,"",", ")))&amp;IF(C125,$A24,"")</f>
        <v>, Naming</v>
      </c>
      <c r="D430" t="str">
        <f>IF($V24&lt;=D$406,"",IF($V24=D$407,IF(ComCalc!D$37=2," ",", ")&amp;"&amp; ",IF($V24&gt;D$407,"",", ")))&amp;IF(D125,$A24,"")</f>
        <v xml:space="preserve">, </v>
      </c>
      <c r="E430" t="str">
        <f>IF($V24&lt;=E$406,"",IF($V24=E$407,IF(ComCalc!E$37=2," ",", ")&amp;"&amp; ",IF($V24&gt;E$407,"",", ")))&amp;IF(E125,$A24,"")</f>
        <v>, Naming</v>
      </c>
      <c r="F430" t="str">
        <f>IF($V24&lt;=F$406,"",IF($V24=F$407,IF(ComCalc!F$37=2," ",", ")&amp;"&amp; ",IF($V24&gt;F$407,"",", ")))&amp;IF(F125,$A24,"")</f>
        <v xml:space="preserve">, </v>
      </c>
      <c r="G430" t="str">
        <f>IF($V24&lt;=G$406,"",IF($V24=G$407,IF(ComCalc!G$37=2," ",", ")&amp;"&amp; ",IF($V24&gt;G$407,"",", ")))&amp;IF(G125,$A24,"")</f>
        <v xml:space="preserve">, </v>
      </c>
      <c r="H430" t="str">
        <f>IF($V24&lt;=H$406,"",IF($V24=H$407,IF(ComCalc!H$37=2," ",", ")&amp;"&amp; ",IF($V24&gt;H$407,"",", ")))&amp;IF(H125,$A24,"")</f>
        <v/>
      </c>
      <c r="I430" t="str">
        <f>IF($V24&lt;=I$406,"",IF($V24=I$407,IF(ComCalc!I$37=2," ",", ")&amp;"&amp; ",IF($V24&gt;I$407,"",", ")))&amp;IF(I125,$A24,"")</f>
        <v/>
      </c>
      <c r="J430" t="str">
        <f>IF($V24&lt;=J$406,"",IF($V24=J$407,IF(ComCalc!J$37=2," ",", ")&amp;"&amp; ",IF($V24&gt;J$407,"",", ")))&amp;IF(J125,$A24,"")</f>
        <v xml:space="preserve">, </v>
      </c>
      <c r="K430" t="str">
        <f>IF($V24&lt;=K$406,"",IF($V24=K$407,IF(ComCalc!K$37=2," ",", ")&amp;"&amp; ",IF($V24&gt;K$407,"",", ")))&amp;IF(K125,$A24,"")</f>
        <v/>
      </c>
      <c r="L430" t="str">
        <f>IF($V24&lt;=L$406,"",IF($V24=L$407,IF(ComCalc!L$37=2," ",", ")&amp;"&amp; ",IF($V24&gt;L$407,"",", ")))&amp;IF(L125,$A24,"")</f>
        <v xml:space="preserve">, </v>
      </c>
      <c r="M430" t="str">
        <f>IF($V24&lt;=M$406,"",IF($V24=M$407,IF(ComCalc!V$37=2," ",", ")&amp;"&amp; ",IF($V24&gt;M$407,"",", ")))&amp;IF(M125,$A24,"")</f>
        <v xml:space="preserve">, </v>
      </c>
      <c r="N430" t="str">
        <f>IF($V24&lt;=N$406,"",IF($V24=N$407,IF(ComCalc!W$37=2," ",", ")&amp;"&amp; ",IF($V24&gt;N$407,"",", ")))&amp;IF(N125,$A24,"")</f>
        <v xml:space="preserve">, </v>
      </c>
      <c r="O430" t="str">
        <f>IF($V24&lt;=O$406,"",IF($V24=O$407,IF(ComCalc!X$37=2," ",", ")&amp;"&amp; ",IF($V24&gt;O$407,"",", ")))&amp;IF(O125,$A24,"")</f>
        <v/>
      </c>
      <c r="P430" t="str">
        <f>IF($V24&lt;=P$406,"",IF($V24=P$407,IF(ComCalc!Y$37=2," ",", ")&amp;"&amp; ",IF($V24&gt;P$407,"",", ")))&amp;IF(P125,$A24,"")</f>
        <v/>
      </c>
      <c r="Q430" t="str">
        <f>IF($V24&lt;=Q$406,"",IF($V24=Q$407,IF(ComCalc!AA$49=2," ",", ")&amp;"&amp; ",IF($V24&gt;Q$407,"",", ")))&amp;IF(Q125,$A24,"")</f>
        <v/>
      </c>
      <c r="R430" t="str">
        <f>IF($V24&lt;=R$406,"",IF($V24=R$407,IF(ComCalc!AB$49=2," ",", ")&amp;"&amp; ",IF($V24&gt;R$407,"",", ")))&amp;IF(R125,$A24,"")</f>
        <v>, Naming</v>
      </c>
      <c r="S430" t="str">
        <f>IF($V24&lt;=S$406,"",IF($V24=S$407,IF(ComCalc!AC$49=2," ",", ")&amp;"&amp; ",IF($V24&gt;S$407,"",", ")))&amp;IF(S125,$A24,"")</f>
        <v/>
      </c>
      <c r="T430" t="str">
        <f>IF($V24&lt;=T$406,"",IF($V24=T$407,IF(ComCalc!AD$49=2," ",", ")&amp;"&amp; ",IF($V24&gt;T$407,"",", ")))&amp;IF(T125,$A24,"")</f>
        <v xml:space="preserve">, </v>
      </c>
      <c r="U430" t="str">
        <f>IF($V24&lt;=U$406,"",IF($V24=U$407,IF(ComCalc!AE$49=2," ",", ")&amp;"&amp; ",IF($V24&gt;U$407,"",", ")))&amp;IF(U125,$A24,"")</f>
        <v xml:space="preserve">, </v>
      </c>
      <c r="AI430" s="24"/>
      <c r="AJ430" s="24"/>
      <c r="AK430" s="24"/>
      <c r="AL430" s="24"/>
      <c r="AM430" s="24"/>
      <c r="AN430" s="24"/>
      <c r="AO430" s="24"/>
      <c r="AP430" s="24"/>
      <c r="AQ430" s="24"/>
      <c r="AR430" s="24"/>
    </row>
    <row r="431" spans="1:44" x14ac:dyDescent="0.15">
      <c r="A431" t="str">
        <f t="shared" si="210"/>
        <v>Shape Learning Immediate-Recognition</v>
      </c>
      <c r="B431" t="str">
        <f>IF($V25&lt;=B$406,"",IF($V25=B$407,IF(ComCalc!B$37=2," ",", ")&amp;"&amp; ",IF($V25&gt;B$407,"",", ")))&amp;IF(B126,$A25,"")</f>
        <v/>
      </c>
      <c r="C431" t="str">
        <f>IF($V25&lt;=C$406,"",IF($V25=C$407,IF(ComCalc!C$37=2," ",", ")&amp;"&amp; ",IF($V25&gt;C$407,"",", ")))&amp;IF(C126,$A25,"")</f>
        <v xml:space="preserve">, </v>
      </c>
      <c r="D431" t="str">
        <f>IF($V25&lt;=D$406,"",IF($V25=D$407,IF(ComCalc!D$37=2," ",", ")&amp;"&amp; ",IF($V25&gt;D$407,"",", ")))&amp;IF(D126,$A25,"")</f>
        <v xml:space="preserve">, </v>
      </c>
      <c r="E431" t="str">
        <f>IF($V25&lt;=E$406,"",IF($V25=E$407,IF(ComCalc!E$37=2," ",", ")&amp;"&amp; ",IF($V25&gt;E$407,"",", ")))&amp;IF(E126,$A25,"")</f>
        <v xml:space="preserve">, </v>
      </c>
      <c r="F431" t="str">
        <f>IF($V25&lt;=F$406,"",IF($V25=F$407,IF(ComCalc!F$37=2," ",", ")&amp;"&amp; ",IF($V25&gt;F$407,"",", ")))&amp;IF(F126,$A25,"")</f>
        <v xml:space="preserve">, </v>
      </c>
      <c r="G431" t="str">
        <f>IF($V25&lt;=G$406,"",IF($V25=G$407,IF(ComCalc!G$37=2," ",", ")&amp;"&amp; ",IF($V25&gt;G$407,"",", ")))&amp;IF(G126,$A25,"")</f>
        <v xml:space="preserve">, </v>
      </c>
      <c r="H431" t="str">
        <f>IF($V25&lt;=H$406,"",IF($V25=H$407,IF(ComCalc!H$37=2," ",", ")&amp;"&amp; ",IF($V25&gt;H$407,"",", ")))&amp;IF(H126,$A25,"")</f>
        <v>Shape Learning Immediate-Recognition</v>
      </c>
      <c r="I431" t="str">
        <f>IF($V25&lt;=I$406,"",IF($V25=I$407,IF(ComCalc!I$37=2," ",", ")&amp;"&amp; ",IF($V25&gt;I$407,"",", ")))&amp;IF(I126,$A25,"")</f>
        <v/>
      </c>
      <c r="J431" t="str">
        <f>IF($V25&lt;=J$406,"",IF($V25=J$407,IF(ComCalc!J$37=2," ",", ")&amp;"&amp; ",IF($V25&gt;J$407,"",", ")))&amp;IF(J126,$A25,"")</f>
        <v xml:space="preserve">, </v>
      </c>
      <c r="K431" t="str">
        <f>IF($V25&lt;=K$406,"",IF($V25=K$407,IF(ComCalc!K$37=2," ",", ")&amp;"&amp; ",IF($V25&gt;K$407,"",", ")))&amp;IF(K126,$A25,"")</f>
        <v/>
      </c>
      <c r="L431" t="str">
        <f>IF($V25&lt;=L$406,"",IF($V25=L$407,IF(ComCalc!L$37=2," ",", ")&amp;"&amp; ",IF($V25&gt;L$407,"",", ")))&amp;IF(L126,$A25,"")</f>
        <v xml:space="preserve">, </v>
      </c>
      <c r="M431" t="str">
        <f>IF($V25&lt;=M$406,"",IF($V25=M$407,IF(ComCalc!V$37=2," ",", ")&amp;"&amp; ",IF($V25&gt;M$407,"",", ")))&amp;IF(M126,$A25,"")</f>
        <v xml:space="preserve">, </v>
      </c>
      <c r="N431" t="str">
        <f>IF($V25&lt;=N$406,"",IF($V25=N$407,IF(ComCalc!W$37=2," ",", ")&amp;"&amp; ",IF($V25&gt;N$407,"",", ")))&amp;IF(N126,$A25,"")</f>
        <v xml:space="preserve">, </v>
      </c>
      <c r="O431" t="str">
        <f>IF($V25&lt;=O$406,"",IF($V25=O$407,IF(ComCalc!X$37=2," ",", ")&amp;"&amp; ",IF($V25&gt;O$407,"",", ")))&amp;IF(O126,$A25,"")</f>
        <v>Shape Learning Immediate-Recognition</v>
      </c>
      <c r="P431" t="str">
        <f>IF($V25&lt;=P$406,"",IF($V25=P$407,IF(ComCalc!Y$37=2," ",", ")&amp;"&amp; ",IF($V25&gt;P$407,"",", ")))&amp;IF(P126,$A25,"")</f>
        <v/>
      </c>
      <c r="Q431" t="str">
        <f>IF($V25&lt;=Q$406,"",IF($V25=Q$407,IF(ComCalc!AA$49=2," ",", ")&amp;"&amp; ",IF($V25&gt;Q$407,"",", ")))&amp;IF(Q126,$A25,"")</f>
        <v/>
      </c>
      <c r="R431" t="str">
        <f>IF($V25&lt;=R$406,"",IF($V25=R$407,IF(ComCalc!AB$49=2," ",", ")&amp;"&amp; ",IF($V25&gt;R$407,"",", ")))&amp;IF(R126,$A25,"")</f>
        <v>, Shape Learning Immediate-Recognition</v>
      </c>
      <c r="S431" t="str">
        <f>IF($V25&lt;=S$406,"",IF($V25=S$407,IF(ComCalc!AC$49=2," ",", ")&amp;"&amp; ",IF($V25&gt;S$407,"",", ")))&amp;IF(S126,$A25,"")</f>
        <v/>
      </c>
      <c r="T431" t="str">
        <f>IF($V25&lt;=T$406,"",IF($V25=T$407,IF(ComCalc!AD$49=2," ",", ")&amp;"&amp; ",IF($V25&gt;T$407,"",", ")))&amp;IF(T126,$A25,"")</f>
        <v xml:space="preserve">, </v>
      </c>
      <c r="U431" t="str">
        <f>IF($V25&lt;=U$406,"",IF($V25=U$407,IF(ComCalc!AE$49=2," ",", ")&amp;"&amp; ",IF($V25&gt;U$407,"",", ")))&amp;IF(U126,$A25,"")</f>
        <v xml:space="preserve">, </v>
      </c>
      <c r="AI431" s="24"/>
      <c r="AJ431" s="24"/>
      <c r="AK431" s="24"/>
      <c r="AL431" s="24"/>
      <c r="AM431" s="24"/>
      <c r="AN431" s="24"/>
      <c r="AO431" s="24"/>
      <c r="AP431" s="24"/>
      <c r="AQ431" s="24"/>
      <c r="AR431" s="24"/>
    </row>
    <row r="432" spans="1:44" x14ac:dyDescent="0.15">
      <c r="A432" t="str">
        <f t="shared" si="210"/>
        <v>Shape Learning Delayed-Recognition</v>
      </c>
      <c r="B432" t="str">
        <f>IF($V26&lt;=B$406,"",IF($V26=B$407,IF(ComCalc!B$37=2," ",", ")&amp;"&amp; ",IF($V26&gt;B$407,"",", ")))&amp;IF(B127,$A26,"")</f>
        <v/>
      </c>
      <c r="C432" t="str">
        <f>IF($V26&lt;=C$406,"",IF($V26=C$407,IF(ComCalc!C$37=2," ",", ")&amp;"&amp; ",IF($V26&gt;C$407,"",", ")))&amp;IF(C127,$A26,"")</f>
        <v xml:space="preserve">, </v>
      </c>
      <c r="D432" t="str">
        <f>IF($V26&lt;=D$406,"",IF($V26=D$407,IF(ComCalc!D$37=2," ",", ")&amp;"&amp; ",IF($V26&gt;D$407,"",", ")))&amp;IF(D127,$A26,"")</f>
        <v xml:space="preserve">, </v>
      </c>
      <c r="E432" t="str">
        <f>IF($V26&lt;=E$406,"",IF($V26=E$407,IF(ComCalc!E$37=2," ",", ")&amp;"&amp; ",IF($V26&gt;E$407,"",", ")))&amp;IF(E127,$A26,"")</f>
        <v xml:space="preserve">, </v>
      </c>
      <c r="F432" t="str">
        <f>IF($V26&lt;=F$406,"",IF($V26=F$407,IF(ComCalc!F$37=2," ",", ")&amp;"&amp; ",IF($V26&gt;F$407,"",", ")))&amp;IF(F127,$A26,"")</f>
        <v xml:space="preserve">, </v>
      </c>
      <c r="G432" t="str">
        <f>IF($V26&lt;=G$406,"",IF($V26=G$407,IF(ComCalc!G$37=2," ",", ")&amp;"&amp; ",IF($V26&gt;G$407,"",", ")))&amp;IF(G127,$A26,"")</f>
        <v xml:space="preserve">, </v>
      </c>
      <c r="H432" t="str">
        <f>IF($V26&lt;=H$406,"",IF($V26=H$407,IF(ComCalc!H$37=2," ",", ")&amp;"&amp; ",IF($V26&gt;H$407,"",", ")))&amp;IF(H127,$A26,"")</f>
        <v>, Shape Learning Delayed-Recognition</v>
      </c>
      <c r="I432" t="str">
        <f>IF($V26&lt;=I$406,"",IF($V26=I$407,IF(ComCalc!I$37=2," ",", ")&amp;"&amp; ",IF($V26&gt;I$407,"",", ")))&amp;IF(I127,$A26,"")</f>
        <v/>
      </c>
      <c r="J432" t="str">
        <f>IF($V26&lt;=J$406,"",IF($V26=J$407,IF(ComCalc!J$37=2," ",", ")&amp;"&amp; ",IF($V26&gt;J$407,"",", ")))&amp;IF(J127,$A26,"")</f>
        <v xml:space="preserve">, </v>
      </c>
      <c r="K432" t="str">
        <f>IF($V26&lt;=K$406,"",IF($V26=K$407,IF(ComCalc!K$37=2," ",", ")&amp;"&amp; ",IF($V26&gt;K$407,"",", ")))&amp;IF(K127,$A26,"")</f>
        <v/>
      </c>
      <c r="L432" t="str">
        <f>IF($V26&lt;=L$406,"",IF($V26=L$407,IF(ComCalc!L$37=2," ",", ")&amp;"&amp; ",IF($V26&gt;L$407,"",", ")))&amp;IF(L127,$A26,"")</f>
        <v xml:space="preserve">, </v>
      </c>
      <c r="M432" t="str">
        <f>IF($V26&lt;=M$406,"",IF($V26=M$407,IF(ComCalc!V$37=2," ",", ")&amp;"&amp; ",IF($V26&gt;M$407,"",", ")))&amp;IF(M127,$A26,"")</f>
        <v xml:space="preserve">, </v>
      </c>
      <c r="N432" t="str">
        <f>IF($V26&lt;=N$406,"",IF($V26=N$407,IF(ComCalc!W$37=2," ",", ")&amp;"&amp; ",IF($V26&gt;N$407,"",", ")))&amp;IF(N127,$A26,"")</f>
        <v xml:space="preserve">, </v>
      </c>
      <c r="O432" t="str">
        <f>IF($V26&lt;=O$406,"",IF($V26=O$407,IF(ComCalc!X$37=2," ",", ")&amp;"&amp; ",IF($V26&gt;O$407,"",", ")))&amp;IF(O127,$A26,"")</f>
        <v xml:space="preserve">, </v>
      </c>
      <c r="P432" t="str">
        <f>IF($V26&lt;=P$406,"",IF($V26=P$407,IF(ComCalc!Y$37=2," ",", ")&amp;"&amp; ",IF($V26&gt;P$407,"",", ")))&amp;IF(P127,$A26,"")</f>
        <v>Shape Learning Delayed-Recognition</v>
      </c>
      <c r="Q432" t="str">
        <f>IF($V26&lt;=Q$406,"",IF($V26=Q$407,IF(ComCalc!AA$49=2," ",", ")&amp;"&amp; ",IF($V26&gt;Q$407,"",", ")))&amp;IF(Q127,$A26,"")</f>
        <v/>
      </c>
      <c r="R432" t="str">
        <f>IF($V26&lt;=R$406,"",IF($V26=R$407,IF(ComCalc!AB$49=2," ",", ")&amp;"&amp; ",IF($V26&gt;R$407,"",", ")))&amp;IF(R127,$A26,"")</f>
        <v>, Shape Learning Delayed-Recognition</v>
      </c>
      <c r="S432" t="str">
        <f>IF($V26&lt;=S$406,"",IF($V26=S$407,IF(ComCalc!AC$49=2," ",", ")&amp;"&amp; ",IF($V26&gt;S$407,"",", ")))&amp;IF(S127,$A26,"")</f>
        <v/>
      </c>
      <c r="T432" t="str">
        <f>IF($V26&lt;=T$406,"",IF($V26=T$407,IF(ComCalc!AD$49=2," ",", ")&amp;"&amp; ",IF($V26&gt;T$407,"",", ")))&amp;IF(T127,$A26,"")</f>
        <v xml:space="preserve">, </v>
      </c>
      <c r="U432" t="str">
        <f>IF($V26&lt;=U$406,"",IF($V26=U$407,IF(ComCalc!AE$49=2," ",", ")&amp;"&amp; ",IF($V26&gt;U$407,"",", ")))&amp;IF(U127,$A26,"")</f>
        <v xml:space="preserve">, </v>
      </c>
      <c r="AI432" s="24"/>
      <c r="AJ432" s="24"/>
      <c r="AK432" s="24"/>
      <c r="AL432" s="24"/>
      <c r="AM432" s="24"/>
      <c r="AN432" s="24"/>
      <c r="AO432" s="24"/>
      <c r="AP432" s="24"/>
      <c r="AQ432" s="24"/>
      <c r="AR432" s="24"/>
    </row>
    <row r="433" spans="1:44" x14ac:dyDescent="0.15">
      <c r="A433" t="str">
        <f t="shared" si="210"/>
        <v>Story Learning Immediate-Recall</v>
      </c>
      <c r="B433" t="str">
        <f>IF($V27&lt;=B$406,"",IF($V27=B$407,IF(ComCalc!B$37=2," ",", ")&amp;"&amp; ",IF($V27&gt;B$407,"",", ")))&amp;IF(B128,$A27,"")</f>
        <v/>
      </c>
      <c r="C433" t="str">
        <f>IF($V27&lt;=C$406,"",IF($V27=C$407,IF(ComCalc!C$37=2," ",", ")&amp;"&amp; ",IF($V27&gt;C$407,"",", ")))&amp;IF(C128,$A27,"")</f>
        <v xml:space="preserve">, </v>
      </c>
      <c r="D433" t="str">
        <f>IF($V27&lt;=D$406,"",IF($V27=D$407,IF(ComCalc!D$37=2," ",", ")&amp;"&amp; ",IF($V27&gt;D$407,"",", ")))&amp;IF(D128,$A27,"")</f>
        <v xml:space="preserve">, </v>
      </c>
      <c r="E433" t="str">
        <f>IF($V27&lt;=E$406,"",IF($V27=E$407,IF(ComCalc!E$37=2," ",", ")&amp;"&amp; ",IF($V27&gt;E$407,"",", ")))&amp;IF(E128,$A27,"")</f>
        <v xml:space="preserve">, </v>
      </c>
      <c r="F433" t="str">
        <f>IF($V27&lt;=F$406,"",IF($V27=F$407,IF(ComCalc!F$37=2," ",", ")&amp;"&amp; ",IF($V27&gt;F$407,"",", ")))&amp;IF(F128,$A27,"")</f>
        <v xml:space="preserve">, </v>
      </c>
      <c r="G433" t="str">
        <f>IF($V27&lt;=G$406,"",IF($V27=G$407,IF(ComCalc!G$37=2," ",", ")&amp;"&amp; ",IF($V27&gt;G$407,"",", ")))&amp;IF(G128,$A27,"")</f>
        <v xml:space="preserve">, </v>
      </c>
      <c r="H433" t="str">
        <f>IF($V27&lt;=H$406,"",IF($V27=H$407,IF(ComCalc!H$37=2," ",", ")&amp;"&amp; ",IF($V27&gt;H$407,"",", ")))&amp;IF(H128,$A27,"")</f>
        <v>, Story Learning Immediate-Recall</v>
      </c>
      <c r="I433" t="str">
        <f>IF($V27&lt;=I$406,"",IF($V27=I$407,IF(ComCalc!I$37=2," ",", ")&amp;"&amp; ",IF($V27&gt;I$407,"",", ")))&amp;IF(I128,$A27,"")</f>
        <v/>
      </c>
      <c r="J433" t="str">
        <f>IF($V27&lt;=J$406,"",IF($V27=J$407,IF(ComCalc!J$37=2," ",", ")&amp;"&amp; ",IF($V27&gt;J$407,"",", ")))&amp;IF(J128,$A27,"")</f>
        <v xml:space="preserve">, </v>
      </c>
      <c r="K433" t="str">
        <f>IF($V27&lt;=K$406,"",IF($V27=K$407,IF(ComCalc!K$37=2," ",", ")&amp;"&amp; ",IF($V27&gt;K$407,"",", ")))&amp;IF(K128,$A27,"")</f>
        <v/>
      </c>
      <c r="L433" t="str">
        <f>IF($V27&lt;=L$406,"",IF($V27=L$407,IF(ComCalc!L$37=2," ",", ")&amp;"&amp; ",IF($V27&gt;L$407,"",", ")))&amp;IF(L128,$A27,"")</f>
        <v xml:space="preserve">, </v>
      </c>
      <c r="M433" t="str">
        <f>IF($V27&lt;=M$406,"",IF($V27=M$407,IF(ComCalc!V$37=2," ",", ")&amp;"&amp; ",IF($V27&gt;M$407,"",", ")))&amp;IF(M128,$A27,"")</f>
        <v xml:space="preserve">, </v>
      </c>
      <c r="N433" t="str">
        <f>IF($V27&lt;=N$406,"",IF($V27=N$407,IF(ComCalc!W$37=2," ",", ")&amp;"&amp; ",IF($V27&gt;N$407,"",", ")))&amp;IF(N128,$A27,"")</f>
        <v xml:space="preserve">, </v>
      </c>
      <c r="O433" t="str">
        <f>IF($V27&lt;=O$406,"",IF($V27=O$407,IF(ComCalc!X$37=2," ",", ")&amp;"&amp; ",IF($V27&gt;O$407,"",", ")))&amp;IF(O128,$A27,"")</f>
        <v>, Story Learning Immediate-Recall</v>
      </c>
      <c r="P433" t="str">
        <f>IF($V27&lt;=P$406,"",IF($V27=P$407,IF(ComCalc!Y$37=2," ",", ")&amp;"&amp; ",IF($V27&gt;P$407,"",", ")))&amp;IF(P128,$A27,"")</f>
        <v xml:space="preserve">, </v>
      </c>
      <c r="Q433" t="str">
        <f>IF($V27&lt;=Q$406,"",IF($V27=Q$407,IF(ComCalc!AA$49=2," ",", ")&amp;"&amp; ",IF($V27&gt;Q$407,"",", ")))&amp;IF(Q128,$A27,"")</f>
        <v/>
      </c>
      <c r="R433" t="str">
        <f>IF($V27&lt;=R$406,"",IF($V27=R$407,IF(ComCalc!AB$49=2," ",", ")&amp;"&amp; ",IF($V27&gt;R$407,"",", ")))&amp;IF(R128,$A27,"")</f>
        <v>, Story Learning Immediate-Recall</v>
      </c>
      <c r="S433" t="str">
        <f>IF($V27&lt;=S$406,"",IF($V27=S$407,IF(ComCalc!AC$49=2," ",", ")&amp;"&amp; ",IF($V27&gt;S$407,"",", ")))&amp;IF(S128,$A27,"")</f>
        <v/>
      </c>
      <c r="T433" t="str">
        <f>IF($V27&lt;=T$406,"",IF($V27=T$407,IF(ComCalc!AD$49=2," ",", ")&amp;"&amp; ",IF($V27&gt;T$407,"",", ")))&amp;IF(T128,$A27,"")</f>
        <v xml:space="preserve">, </v>
      </c>
      <c r="U433" t="str">
        <f>IF($V27&lt;=U$406,"",IF($V27=U$407,IF(ComCalc!AE$49=2," ",", ")&amp;"&amp; ",IF($V27&gt;U$407,"",", ")))&amp;IF(U128,$A27,"")</f>
        <v xml:space="preserve">, </v>
      </c>
      <c r="AI433" s="24"/>
      <c r="AJ433" s="24"/>
      <c r="AK433" s="24"/>
      <c r="AL433" s="24"/>
      <c r="AM433" s="24"/>
      <c r="AN433" s="24"/>
      <c r="AO433" s="24"/>
      <c r="AP433" s="24"/>
      <c r="AQ433" s="24"/>
      <c r="AR433" s="24"/>
    </row>
    <row r="434" spans="1:44" x14ac:dyDescent="0.15">
      <c r="A434" t="str">
        <f t="shared" si="210"/>
        <v>Story Learning Delayed-Recall</v>
      </c>
      <c r="B434" t="str">
        <f>IF($V28&lt;=B$406,"",IF($V28=B$407,IF(ComCalc!B$37=2," ",", ")&amp;"&amp; ",IF($V28&gt;B$407,"",", ")))&amp;IF(B129,$A28,"")</f>
        <v/>
      </c>
      <c r="C434" t="str">
        <f>IF($V28&lt;=C$406,"",IF($V28=C$407,IF(ComCalc!C$37=2," ",", ")&amp;"&amp; ",IF($V28&gt;C$407,"",", ")))&amp;IF(C129,$A28,"")</f>
        <v xml:space="preserve">, </v>
      </c>
      <c r="D434" t="str">
        <f>IF($V28&lt;=D$406,"",IF($V28=D$407,IF(ComCalc!D$37=2," ",", ")&amp;"&amp; ",IF($V28&gt;D$407,"",", ")))&amp;IF(D129,$A28,"")</f>
        <v xml:space="preserve">, </v>
      </c>
      <c r="E434" t="str">
        <f>IF($V28&lt;=E$406,"",IF($V28=E$407,IF(ComCalc!E$37=2," ",", ")&amp;"&amp; ",IF($V28&gt;E$407,"",", ")))&amp;IF(E129,$A28,"")</f>
        <v xml:space="preserve">, </v>
      </c>
      <c r="F434" t="str">
        <f>IF($V28&lt;=F$406,"",IF($V28=F$407,IF(ComCalc!F$37=2," ",", ")&amp;"&amp; ",IF($V28&gt;F$407,"",", ")))&amp;IF(F129,$A28,"")</f>
        <v xml:space="preserve">, </v>
      </c>
      <c r="G434" t="str">
        <f>IF($V28&lt;=G$406,"",IF($V28=G$407,IF(ComCalc!G$37=2," ",", ")&amp;"&amp; ",IF($V28&gt;G$407,"",", ")))&amp;IF(G129,$A28,"")</f>
        <v xml:space="preserve">, </v>
      </c>
      <c r="H434" t="str">
        <f>IF($V28&lt;=H$406,"",IF($V28=H$407,IF(ComCalc!H$37=2," ",", ")&amp;"&amp; ",IF($V28&gt;H$407,"",", ")))&amp;IF(H129,$A28,"")</f>
        <v>, Story Learning Delayed-Recall</v>
      </c>
      <c r="I434" t="str">
        <f>IF($V28&lt;=I$406,"",IF($V28=I$407,IF(ComCalc!I$37=2," ",", ")&amp;"&amp; ",IF($V28&gt;I$407,"",", ")))&amp;IF(I129,$A28,"")</f>
        <v/>
      </c>
      <c r="J434" t="str">
        <f>IF($V28&lt;=J$406,"",IF($V28=J$407,IF(ComCalc!J$37=2," ",", ")&amp;"&amp; ",IF($V28&gt;J$407,"",", ")))&amp;IF(J129,$A28,"")</f>
        <v xml:space="preserve">, </v>
      </c>
      <c r="K434" t="str">
        <f>IF($V28&lt;=K$406,"",IF($V28=K$407,IF(ComCalc!K$37=2," ",", ")&amp;"&amp; ",IF($V28&gt;K$407,"",", ")))&amp;IF(K129,$A28,"")</f>
        <v/>
      </c>
      <c r="L434" t="str">
        <f>IF($V28&lt;=L$406,"",IF($V28=L$407,IF(ComCalc!L$37=2," ",", ")&amp;"&amp; ",IF($V28&gt;L$407,"",", ")))&amp;IF(L129,$A28,"")</f>
        <v xml:space="preserve">, </v>
      </c>
      <c r="M434" t="str">
        <f>IF($V28&lt;=M$406,"",IF($V28=M$407,IF(ComCalc!V$37=2," ",", ")&amp;"&amp; ",IF($V28&gt;M$407,"",", ")))&amp;IF(M129,$A28,"")</f>
        <v xml:space="preserve">, </v>
      </c>
      <c r="N434" t="str">
        <f>IF($V28&lt;=N$406,"",IF($V28=N$407,IF(ComCalc!W$37=2," ",", ")&amp;"&amp; ",IF($V28&gt;N$407,"",", ")))&amp;IF(N129,$A28,"")</f>
        <v xml:space="preserve">, </v>
      </c>
      <c r="O434" t="str">
        <f>IF($V28&lt;=O$406,"",IF($V28=O$407,IF(ComCalc!X$37=2," ",", ")&amp;"&amp; ",IF($V28&gt;O$407,"",", ")))&amp;IF(O129,$A28,"")</f>
        <v xml:space="preserve">, </v>
      </c>
      <c r="P434" t="str">
        <f>IF($V28&lt;=P$406,"",IF($V28=P$407,IF(ComCalc!Y$37=2," ",", ")&amp;"&amp; ",IF($V28&gt;P$407,"",", ")))&amp;IF(P129,$A28,"")</f>
        <v>, Story Learning Delayed-Recall</v>
      </c>
      <c r="Q434" t="str">
        <f>IF($V28&lt;=Q$406,"",IF($V28=Q$407,IF(ComCalc!AA$49=2," ",", ")&amp;"&amp; ",IF($V28&gt;Q$407,"",", ")))&amp;IF(Q129,$A28,"")</f>
        <v/>
      </c>
      <c r="R434" t="str">
        <f>IF($V28&lt;=R$406,"",IF($V28=R$407,IF(ComCalc!AB$49=2," ",", ")&amp;"&amp; ",IF($V28&gt;R$407,"",", ")))&amp;IF(R129,$A28,"")</f>
        <v>, Story Learning Delayed-Recall</v>
      </c>
      <c r="S434" t="str">
        <f>IF($V28&lt;=S$406,"",IF($V28=S$407,IF(ComCalc!AC$49=2," ",", ")&amp;"&amp; ",IF($V28&gt;S$407,"",", ")))&amp;IF(S129,$A28,"")</f>
        <v/>
      </c>
      <c r="T434" t="str">
        <f>IF($V28&lt;=T$406,"",IF($V28=T$407,IF(ComCalc!AD$49=2," ",", ")&amp;"&amp; ",IF($V28&gt;T$407,"",", ")))&amp;IF(T129,$A28,"")</f>
        <v xml:space="preserve">, </v>
      </c>
      <c r="U434" t="str">
        <f>IF($V28&lt;=U$406,"",IF($V28=U$407,IF(ComCalc!AE$49=2," ",", ")&amp;"&amp; ",IF($V28&gt;U$407,"",", ")))&amp;IF(U129,$A28,"")</f>
        <v xml:space="preserve">, </v>
      </c>
      <c r="AI434" s="24"/>
      <c r="AJ434" s="24"/>
      <c r="AK434" s="24"/>
      <c r="AL434" s="24"/>
      <c r="AM434" s="24"/>
      <c r="AN434" s="24"/>
      <c r="AO434" s="24"/>
      <c r="AP434" s="24"/>
      <c r="AQ434" s="24"/>
      <c r="AR434" s="24"/>
    </row>
    <row r="435" spans="1:44" x14ac:dyDescent="0.15">
      <c r="A435" t="str">
        <f t="shared" si="210"/>
        <v>Visual Discrimination</v>
      </c>
      <c r="B435" t="str">
        <f>IF($V29&lt;=B$406,"",IF($V29=B$407,IF(ComCalc!B$37=2," ",", ")&amp;"&amp; ",IF($V29&gt;B$407,"",", ")))&amp;IF(B130,$A29,"")</f>
        <v/>
      </c>
      <c r="C435" t="str">
        <f>IF($V29&lt;=C$406,"",IF($V29=C$407,IF(ComCalc!C$37=2," ",", ")&amp;"&amp; ",IF($V29&gt;C$407,"",", ")))&amp;IF(C130,$A29,"")</f>
        <v xml:space="preserve">, </v>
      </c>
      <c r="D435" t="str">
        <f>IF($V29&lt;=D$406,"",IF($V29=D$407,IF(ComCalc!D$37=2," ",", ")&amp;"&amp; ",IF($V29&gt;D$407,"",", ")))&amp;IF(D130,$A29,"")</f>
        <v xml:space="preserve">, </v>
      </c>
      <c r="E435" t="str">
        <f>IF($V29&lt;=E$406,"",IF($V29=E$407,IF(ComCalc!E$37=2," ",", ")&amp;"&amp; ",IF($V29&gt;E$407,"",", ")))&amp;IF(E130,$A29,"")</f>
        <v xml:space="preserve">, </v>
      </c>
      <c r="F435" t="str">
        <f>IF($V29&lt;=F$406,"",IF($V29=F$407,IF(ComCalc!F$37=2," ",", ")&amp;"&amp; ",IF($V29&gt;F$407,"",", ")))&amp;IF(F130,$A29,"")</f>
        <v>, Visual Discrimination</v>
      </c>
      <c r="G435" t="str">
        <f>IF($V29&lt;=G$406,"",IF($V29=G$407,IF(ComCalc!G$37=2," ",", ")&amp;"&amp; ",IF($V29&gt;G$407,"",", ")))&amp;IF(G130,$A29,"")</f>
        <v xml:space="preserve">, </v>
      </c>
      <c r="H435" t="str">
        <f>IF($V29&lt;=H$406,"",IF($V29=H$407,IF(ComCalc!H$37=2," ",", ")&amp;"&amp; ",IF($V29&gt;H$407,"",", ")))&amp;IF(H130,$A29,"")</f>
        <v xml:space="preserve">, </v>
      </c>
      <c r="I435" t="str">
        <f>IF($V29&lt;=I$406,"",IF($V29=I$407,IF(ComCalc!I$37=2," ",", ")&amp;"&amp; ",IF($V29&gt;I$407,"",", ")))&amp;IF(I130,$A29,"")</f>
        <v/>
      </c>
      <c r="J435" t="str">
        <f>IF($V29&lt;=J$406,"",IF($V29=J$407,IF(ComCalc!J$37=2," ",", ")&amp;"&amp; ",IF($V29&gt;J$407,"",", ")))&amp;IF(J130,$A29,"")</f>
        <v xml:space="preserve">, </v>
      </c>
      <c r="K435" t="str">
        <f>IF($V29&lt;=K$406,"",IF($V29=K$407,IF(ComCalc!K$37=2," ",", ")&amp;"&amp; ",IF($V29&gt;K$407,"",", ")))&amp;IF(K130,$A29,"")</f>
        <v/>
      </c>
      <c r="L435" t="str">
        <f>IF($V29&lt;=L$406,"",IF($V29=L$407,IF(ComCalc!L$37=2," ",", ")&amp;"&amp; ",IF($V29&gt;L$407,"",", ")))&amp;IF(L130,$A29,"")</f>
        <v xml:space="preserve">, </v>
      </c>
      <c r="M435" t="str">
        <f>IF($V29&lt;=M$406,"",IF($V29=M$407,IF(ComCalc!V$37=2," ",", ")&amp;"&amp; ",IF($V29&gt;M$407,"",", ")))&amp;IF(M130,$A29,"")</f>
        <v xml:space="preserve">, </v>
      </c>
      <c r="N435" t="str">
        <f>IF($V29&lt;=N$406,"",IF($V29=N$407,IF(ComCalc!W$37=2," ",", ")&amp;"&amp; ",IF($V29&gt;N$407,"",", ")))&amp;IF(N130,$A29,"")</f>
        <v xml:space="preserve">, </v>
      </c>
      <c r="O435" t="str">
        <f>IF($V29&lt;=O$406,"",IF($V29=O$407,IF(ComCalc!X$37=2," ",", ")&amp;"&amp; ",IF($V29&gt;O$407,"",", ")))&amp;IF(O130,$A29,"")</f>
        <v xml:space="preserve">, </v>
      </c>
      <c r="P435" t="str">
        <f>IF($V29&lt;=P$406,"",IF($V29=P$407,IF(ComCalc!Y$37=2," ",", ")&amp;"&amp; ",IF($V29&gt;P$407,"",", ")))&amp;IF(P130,$A29,"")</f>
        <v xml:space="preserve">, </v>
      </c>
      <c r="Q435" t="str">
        <f>IF($V29&lt;=Q$406,"",IF($V29=Q$407,IF(ComCalc!AA$49=2," ",", ")&amp;"&amp; ",IF($V29&gt;Q$407,"",", ")))&amp;IF(Q130,$A29,"")</f>
        <v/>
      </c>
      <c r="R435" t="str">
        <f>IF($V29&lt;=R$406,"",IF($V29=R$407,IF(ComCalc!AB$49=2," ",", ")&amp;"&amp; ",IF($V29&gt;R$407,"",", ")))&amp;IF(R130,$A29,"")</f>
        <v>, Visual Discrimination</v>
      </c>
      <c r="S435" t="str">
        <f>IF($V29&lt;=S$406,"",IF($V29=S$407,IF(ComCalc!AC$49=2," ",", ")&amp;"&amp; ",IF($V29&gt;S$407,"",", ")))&amp;IF(S130,$A29,"")</f>
        <v/>
      </c>
      <c r="T435" t="str">
        <f>IF($V29&lt;=T$406,"",IF($V29=T$407,IF(ComCalc!AD$49=2," ",", ")&amp;"&amp; ",IF($V29&gt;T$407,"",", ")))&amp;IF(T130,$A29,"")</f>
        <v xml:space="preserve">, </v>
      </c>
      <c r="U435" t="str">
        <f>IF($V29&lt;=U$406,"",IF($V29=U$407,IF(ComCalc!AE$49=2," ",", ")&amp;"&amp; ",IF($V29&gt;U$407,"",", ")))&amp;IF(U130,$A29,"")</f>
        <v xml:space="preserve">, </v>
      </c>
      <c r="AI435" s="24"/>
      <c r="AJ435" s="24"/>
      <c r="AK435" s="24"/>
      <c r="AL435" s="24"/>
      <c r="AM435" s="24"/>
      <c r="AN435" s="24"/>
      <c r="AO435" s="24"/>
      <c r="AP435" s="24"/>
      <c r="AQ435" s="24"/>
      <c r="AR435" s="24"/>
    </row>
    <row r="436" spans="1:44" x14ac:dyDescent="0.15">
      <c r="A436" t="str">
        <f t="shared" si="210"/>
        <v>Design Construction</v>
      </c>
      <c r="B436" t="str">
        <f>IF($V30&lt;=B$406,"",IF($V30=B$407,IF(ComCalc!B$37=2," ",", ")&amp;"&amp; ",IF($V30&gt;B$407,"",", ")))&amp;IF(B131,$A30,"")</f>
        <v/>
      </c>
      <c r="C436" t="str">
        <f>IF($V30&lt;=C$406,"",IF($V30=C$407,IF(ComCalc!C$37=2," ",", ")&amp;"&amp; ",IF($V30&gt;C$407,"",", ")))&amp;IF(C131,$A30,"")</f>
        <v xml:space="preserve">, </v>
      </c>
      <c r="D436" t="str">
        <f>IF($V30&lt;=D$406,"",IF($V30=D$407,IF(ComCalc!D$37=2," ",", ")&amp;"&amp; ",IF($V30&gt;D$407,"",", ")))&amp;IF(D131,$A30,"")</f>
        <v xml:space="preserve"> &amp; Design Construction</v>
      </c>
      <c r="E436" t="str">
        <f>IF($V30&lt;=E$406,"",IF($V30=E$407,IF(ComCalc!E$37=2," ",", ")&amp;"&amp; ",IF($V30&gt;E$407,"",", ")))&amp;IF(E131,$A30,"")</f>
        <v xml:space="preserve">, </v>
      </c>
      <c r="F436" t="str">
        <f>IF($V30&lt;=F$406,"",IF($V30=F$407,IF(ComCalc!F$37=2," ",", ")&amp;"&amp; ",IF($V30&gt;F$407,"",", ")))&amp;IF(F131,$A30,"")</f>
        <v>, &amp; Design Construction</v>
      </c>
      <c r="G436" t="str">
        <f>IF($V30&lt;=G$406,"",IF($V30=G$407,IF(ComCalc!G$37=2," ",", ")&amp;"&amp; ",IF($V30&gt;G$407,"",", ")))&amp;IF(G131,$A30,"")</f>
        <v xml:space="preserve">, </v>
      </c>
      <c r="H436" t="str">
        <f>IF($V30&lt;=H$406,"",IF($V30=H$407,IF(ComCalc!H$37=2," ",", ")&amp;"&amp; ",IF($V30&gt;H$407,"",", ")))&amp;IF(H131,$A30,"")</f>
        <v xml:space="preserve">, </v>
      </c>
      <c r="I436" t="str">
        <f>IF($V30&lt;=I$406,"",IF($V30=I$407,IF(ComCalc!I$37=2," ",", ")&amp;"&amp; ",IF($V30&gt;I$407,"",", ")))&amp;IF(I131,$A30,"")</f>
        <v/>
      </c>
      <c r="J436" t="str">
        <f>IF($V30&lt;=J$406,"",IF($V30=J$407,IF(ComCalc!J$37=2," ",", ")&amp;"&amp; ",IF($V30&gt;J$407,"",", ")))&amp;IF(J131,$A30,"")</f>
        <v xml:space="preserve">, </v>
      </c>
      <c r="K436" t="str">
        <f>IF($V30&lt;=K$406,"",IF($V30=K$407,IF(ComCalc!K$37=2," ",", ")&amp;"&amp; ",IF($V30&gt;K$407,"",", ")))&amp;IF(K131,$A30,"")</f>
        <v/>
      </c>
      <c r="L436" t="str">
        <f>IF($V30&lt;=L$406,"",IF($V30=L$407,IF(ComCalc!L$37=2," ",", ")&amp;"&amp; ",IF($V30&gt;L$407,"",", ")))&amp;IF(L131,$A30,"")</f>
        <v xml:space="preserve">, </v>
      </c>
      <c r="M436" t="str">
        <f>IF($V30&lt;=M$406,"",IF($V30=M$407,IF(ComCalc!V$37=2," ",", ")&amp;"&amp; ",IF($V30&gt;M$407,"",", ")))&amp;IF(M131,$A30,"")</f>
        <v xml:space="preserve">, </v>
      </c>
      <c r="N436" t="str">
        <f>IF($V30&lt;=N$406,"",IF($V30=N$407,IF(ComCalc!W$37=2," ",", ")&amp;"&amp; ",IF($V30&gt;N$407,"",", ")))&amp;IF(N131,$A30,"")</f>
        <v xml:space="preserve">, </v>
      </c>
      <c r="O436" t="str">
        <f>IF($V30&lt;=O$406,"",IF($V30=O$407,IF(ComCalc!X$37=2," ",", ")&amp;"&amp; ",IF($V30&gt;O$407,"",", ")))&amp;IF(O131,$A30,"")</f>
        <v xml:space="preserve">, </v>
      </c>
      <c r="P436" t="str">
        <f>IF($V30&lt;=P$406,"",IF($V30=P$407,IF(ComCalc!Y$37=2," ",", ")&amp;"&amp; ",IF($V30&gt;P$407,"",", ")))&amp;IF(P131,$A30,"")</f>
        <v xml:space="preserve">, </v>
      </c>
      <c r="Q436" t="str">
        <f>IF($V30&lt;=Q$406,"",IF($V30=Q$407,IF(ComCalc!AA$49=2," ",", ")&amp;"&amp; ",IF($V30&gt;Q$407,"",", ")))&amp;IF(Q131,$A30,"")</f>
        <v/>
      </c>
      <c r="R436" t="str">
        <f>IF($V30&lt;=R$406,"",IF($V30=R$407,IF(ComCalc!AB$49=2," ",", ")&amp;"&amp; ",IF($V30&gt;R$407,"",", ")))&amp;IF(R131,$A30,"")</f>
        <v>, Design Construction</v>
      </c>
      <c r="S436" t="str">
        <f>IF($V30&lt;=S$406,"",IF($V30=S$407,IF(ComCalc!AC$49=2," ",", ")&amp;"&amp; ",IF($V30&gt;S$407,"",", ")))&amp;IF(S131,$A30,"")</f>
        <v/>
      </c>
      <c r="T436" t="str">
        <f>IF($V30&lt;=T$406,"",IF($V30=T$407,IF(ComCalc!AD$49=2," ",", ")&amp;"&amp; ",IF($V30&gt;T$407,"",", ")))&amp;IF(T131,$A30,"")</f>
        <v xml:space="preserve">, </v>
      </c>
      <c r="U436" t="str">
        <f>IF($V30&lt;=U$406,"",IF($V30=U$407,IF(ComCalc!AE$49=2," ",", ")&amp;"&amp; ",IF($V30&gt;U$407,"",", ")))&amp;IF(U131,$A30,"")</f>
        <v xml:space="preserve">, </v>
      </c>
      <c r="AI436" s="24"/>
      <c r="AJ436" s="24"/>
      <c r="AK436" s="24"/>
      <c r="AL436" s="24"/>
      <c r="AM436" s="24"/>
      <c r="AN436" s="24"/>
      <c r="AO436" s="24"/>
      <c r="AP436" s="24"/>
      <c r="AQ436" s="24"/>
      <c r="AR436" s="24"/>
    </row>
    <row r="437" spans="1:44" x14ac:dyDescent="0.15">
      <c r="A437" t="str">
        <f t="shared" si="210"/>
        <v>Mazes</v>
      </c>
      <c r="B437" t="str">
        <f>IF($V31&lt;=B$406,"",IF($V31=B$407,IF(ComCalc!B$37=2," ",", ")&amp;"&amp; ",IF($V31&gt;B$407,"",", ")))&amp;IF(B132,$A31,"")</f>
        <v/>
      </c>
      <c r="C437" t="str">
        <f>IF($V31&lt;=C$406,"",IF($V31=C$407,IF(ComCalc!C$37=2," ",", ")&amp;"&amp; ",IF($V31&gt;C$407,"",", ")))&amp;IF(C132,$A31,"")</f>
        <v xml:space="preserve">, </v>
      </c>
      <c r="D437" t="str">
        <f>IF($V31&lt;=D$406,"",IF($V31=D$407,IF(ComCalc!D$37=2," ",", ")&amp;"&amp; ",IF($V31&gt;D$407,"",", ")))&amp;IF(D132,$A31,"")</f>
        <v/>
      </c>
      <c r="E437" t="str">
        <f>IF($V31&lt;=E$406,"",IF($V31=E$407,IF(ComCalc!E$37=2," ",", ")&amp;"&amp; ",IF($V31&gt;E$407,"",", ")))&amp;IF(E132,$A31,"")</f>
        <v xml:space="preserve">, </v>
      </c>
      <c r="F437" t="str">
        <f>IF($V31&lt;=F$406,"",IF($V31=F$407,IF(ComCalc!F$37=2," ",", ")&amp;"&amp; ",IF($V31&gt;F$407,"",", ")))&amp;IF(F132,$A31,"")</f>
        <v/>
      </c>
      <c r="G437" t="str">
        <f>IF($V31&lt;=G$406,"",IF($V31=G$407,IF(ComCalc!G$37=2," ",", ")&amp;"&amp; ",IF($V31&gt;G$407,"",", ")))&amp;IF(G132,$A31,"")</f>
        <v>, Mazes</v>
      </c>
      <c r="H437" t="str">
        <f>IF($V31&lt;=H$406,"",IF($V31=H$407,IF(ComCalc!H$37=2," ",", ")&amp;"&amp; ",IF($V31&gt;H$407,"",", ")))&amp;IF(H132,$A31,"")</f>
        <v xml:space="preserve">, </v>
      </c>
      <c r="I437" t="str">
        <f>IF($V31&lt;=I$406,"",IF($V31=I$407,IF(ComCalc!I$37=2," ",", ")&amp;"&amp; ",IF($V31&gt;I$407,"",", ")))&amp;IF(I132,$A31,"")</f>
        <v/>
      </c>
      <c r="J437" t="str">
        <f>IF($V31&lt;=J$406,"",IF($V31=J$407,IF(ComCalc!J$37=2," ",", ")&amp;"&amp; ",IF($V31&gt;J$407,"",", ")))&amp;IF(J132,$A31,"")</f>
        <v xml:space="preserve">, </v>
      </c>
      <c r="K437" t="str">
        <f>IF($V31&lt;=K$406,"",IF($V31=K$407,IF(ComCalc!K$37=2," ",", ")&amp;"&amp; ",IF($V31&gt;K$407,"",", ")))&amp;IF(K132,$A31,"")</f>
        <v/>
      </c>
      <c r="L437" t="str">
        <f>IF($V31&lt;=L$406,"",IF($V31=L$407,IF(ComCalc!L$37=2," ",", ")&amp;"&amp; ",IF($V31&gt;L$407,"",", ")))&amp;IF(L132,$A31,"")</f>
        <v xml:space="preserve">, </v>
      </c>
      <c r="M437" t="str">
        <f>IF($V31&lt;=M$406,"",IF($V31=M$407,IF(ComCalc!V$37=2," ",", ")&amp;"&amp; ",IF($V31&gt;M$407,"",", ")))&amp;IF(M132,$A31,"")</f>
        <v>, Mazes</v>
      </c>
      <c r="N437" t="str">
        <f>IF($V31&lt;=N$406,"",IF($V31=N$407,IF(ComCalc!W$37=2," ",", ")&amp;"&amp; ",IF($V31&gt;N$407,"",", ")))&amp;IF(N132,$A31,"")</f>
        <v>, Mazes</v>
      </c>
      <c r="O437" t="str">
        <f>IF($V31&lt;=O$406,"",IF($V31=O$407,IF(ComCalc!X$37=2," ",", ")&amp;"&amp; ",IF($V31&gt;O$407,"",", ")))&amp;IF(O132,$A31,"")</f>
        <v xml:space="preserve">, </v>
      </c>
      <c r="P437" t="str">
        <f>IF($V31&lt;=P$406,"",IF($V31=P$407,IF(ComCalc!Y$37=2," ",", ")&amp;"&amp; ",IF($V31&gt;P$407,"",", ")))&amp;IF(P132,$A31,"")</f>
        <v xml:space="preserve">, </v>
      </c>
      <c r="Q437" t="str">
        <f>IF($V31&lt;=Q$406,"",IF($V31=Q$407,IF(ComCalc!AA$49=2," ",", ")&amp;"&amp; ",IF($V31&gt;Q$407,"",", ")))&amp;IF(Q132,$A31,"")</f>
        <v>Mazes</v>
      </c>
      <c r="R437" t="str">
        <f>IF($V31&lt;=R$406,"",IF($V31=R$407,IF(ComCalc!AB$49=2," ",", ")&amp;"&amp; ",IF($V31&gt;R$407,"",", ")))&amp;IF(R132,$A31,"")</f>
        <v>, Mazes</v>
      </c>
      <c r="S437" t="str">
        <f>IF($V31&lt;=S$406,"",IF($V31=S$407,IF(ComCalc!AC$49=2," ",", ")&amp;"&amp; ",IF($V31&gt;S$407,"",", ")))&amp;IF(S132,$A31,"")</f>
        <v/>
      </c>
      <c r="T437" t="str">
        <f>IF($V31&lt;=T$406,"",IF($V31=T$407,IF(ComCalc!AD$49=2," ",", ")&amp;"&amp; ",IF($V31&gt;T$407,"",", ")))&amp;IF(T132,$A31,"")</f>
        <v xml:space="preserve">, </v>
      </c>
      <c r="U437" t="str">
        <f>IF($V31&lt;=U$406,"",IF($V31=U$407,IF(ComCalc!AE$49=2," ",", ")&amp;"&amp; ",IF($V31&gt;U$407,"",", ")))&amp;IF(U132,$A31,"")</f>
        <v xml:space="preserve">, </v>
      </c>
      <c r="AI437" s="24"/>
      <c r="AJ437" s="24"/>
      <c r="AK437" s="24"/>
      <c r="AL437" s="24"/>
      <c r="AM437" s="24"/>
      <c r="AN437" s="24"/>
      <c r="AO437" s="24"/>
      <c r="AP437" s="24"/>
      <c r="AQ437" s="24"/>
      <c r="AR437" s="24"/>
    </row>
    <row r="438" spans="1:44" x14ac:dyDescent="0.15">
      <c r="A438" t="str">
        <f t="shared" si="210"/>
        <v>Word Generation</v>
      </c>
      <c r="B438" t="str">
        <f>IF($V32&lt;=B$406,"",IF($V32=B$407,IF(ComCalc!B$37=2," ",", ")&amp;"&amp; ",IF($V32&gt;B$407,"",", ")))&amp;IF(B133,$A32,"")</f>
        <v/>
      </c>
      <c r="C438" t="str">
        <f>IF($V32&lt;=C$406,"",IF($V32=C$407,IF(ComCalc!C$37=2," ",", ")&amp;"&amp; ",IF($V32&gt;C$407,"",", ")))&amp;IF(C133,$A32,"")</f>
        <v xml:space="preserve">, </v>
      </c>
      <c r="D438" t="str">
        <f>IF($V32&lt;=D$406,"",IF($V32=D$407,IF(ComCalc!D$37=2," ",", ")&amp;"&amp; ",IF($V32&gt;D$407,"",", ")))&amp;IF(D133,$A32,"")</f>
        <v/>
      </c>
      <c r="E438" t="str">
        <f>IF($V32&lt;=E$406,"",IF($V32=E$407,IF(ComCalc!E$37=2," ",", ")&amp;"&amp; ",IF($V32&gt;E$407,"",", ")))&amp;IF(E133,$A32,"")</f>
        <v xml:space="preserve">, </v>
      </c>
      <c r="F438" t="str">
        <f>IF($V32&lt;=F$406,"",IF($V32=F$407,IF(ComCalc!F$37=2," ",", ")&amp;"&amp; ",IF($V32&gt;F$407,"",", ")))&amp;IF(F133,$A32,"")</f>
        <v/>
      </c>
      <c r="G438" t="str">
        <f>IF($V32&lt;=G$406,"",IF($V32=G$407,IF(ComCalc!G$37=2," ",", ")&amp;"&amp; ",IF($V32&gt;G$407,"",", ")))&amp;IF(G133,$A32,"")</f>
        <v>, Word Generation</v>
      </c>
      <c r="H438" t="str">
        <f>IF($V32&lt;=H$406,"",IF($V32=H$407,IF(ComCalc!H$37=2," ",", ")&amp;"&amp; ",IF($V32&gt;H$407,"",", ")))&amp;IF(H133,$A32,"")</f>
        <v xml:space="preserve">, </v>
      </c>
      <c r="I438" t="str">
        <f>IF($V32&lt;=I$406,"",IF($V32=I$407,IF(ComCalc!I$37=2," ",", ")&amp;"&amp; ",IF($V32&gt;I$407,"",", ")))&amp;IF(I133,$A32,"")</f>
        <v/>
      </c>
      <c r="J438" t="str">
        <f>IF($V32&lt;=J$406,"",IF($V32=J$407,IF(ComCalc!J$37=2," ",", ")&amp;"&amp; ",IF($V32&gt;J$407,"",", ")))&amp;IF(J133,$A32,"")</f>
        <v xml:space="preserve">, </v>
      </c>
      <c r="K438" t="str">
        <f>IF($V32&lt;=K$406,"",IF($V32=K$407,IF(ComCalc!K$37=2," ",", ")&amp;"&amp; ",IF($V32&gt;K$407,"",", ")))&amp;IF(K133,$A32,"")</f>
        <v/>
      </c>
      <c r="L438" t="str">
        <f>IF($V32&lt;=L$406,"",IF($V32=L$407,IF(ComCalc!L$37=2," ",", ")&amp;"&amp; ",IF($V32&gt;L$407,"",", ")))&amp;IF(L133,$A32,"")</f>
        <v xml:space="preserve">, </v>
      </c>
      <c r="M438" t="str">
        <f>IF($V32&lt;=M$406,"",IF($V32=M$407,IF(ComCalc!V$37=2," ",", ")&amp;"&amp; ",IF($V32&gt;M$407,"",", ")))&amp;IF(M133,$A32,"")</f>
        <v>, Word Generation</v>
      </c>
      <c r="N438" t="str">
        <f>IF($V32&lt;=N$406,"",IF($V32=N$407,IF(ComCalc!W$37=2," ",", ")&amp;"&amp; ",IF($V32&gt;N$407,"",", ")))&amp;IF(N133,$A32,"")</f>
        <v xml:space="preserve">, </v>
      </c>
      <c r="O438" t="str">
        <f>IF($V32&lt;=O$406,"",IF($V32=O$407,IF(ComCalc!X$37=2," ",", ")&amp;"&amp; ",IF($V32&gt;O$407,"",", ")))&amp;IF(O133,$A32,"")</f>
        <v xml:space="preserve">, </v>
      </c>
      <c r="P438" t="str">
        <f>IF($V32&lt;=P$406,"",IF($V32=P$407,IF(ComCalc!Y$37=2," ",", ")&amp;"&amp; ",IF($V32&gt;P$407,"",", ")))&amp;IF(P133,$A32,"")</f>
        <v xml:space="preserve">, </v>
      </c>
      <c r="Q438" t="str">
        <f>IF($V32&lt;=Q$406,"",IF($V32=Q$407,IF(ComCalc!AA$49=2," ",", ")&amp;"&amp; ",IF($V32&gt;Q$407,"",", ")))&amp;IF(Q133,$A32,"")</f>
        <v xml:space="preserve">, </v>
      </c>
      <c r="R438" t="str">
        <f>IF($V32&lt;=R$406,"",IF($V32=R$407,IF(ComCalc!AB$49=2," ",", ")&amp;"&amp; ",IF($V32&gt;R$407,"",", ")))&amp;IF(R133,$A32,"")</f>
        <v>, Word Generation</v>
      </c>
      <c r="S438" t="str">
        <f>IF($V32&lt;=S$406,"",IF($V32=S$407,IF(ComCalc!AC$49=2," ",", ")&amp;"&amp; ",IF($V32&gt;S$407,"",", ")))&amp;IF(S133,$A32,"")</f>
        <v/>
      </c>
      <c r="T438" t="str">
        <f>IF($V32&lt;=T$406,"",IF($V32=T$407,IF(ComCalc!AD$49=2," ",", ")&amp;"&amp; ",IF($V32&gt;T$407,"",", ")))&amp;IF(T133,$A32,"")</f>
        <v xml:space="preserve">, </v>
      </c>
      <c r="U438" t="str">
        <f>IF($V32&lt;=U$406,"",IF($V32=U$407,IF(ComCalc!AE$49=2," ",", ")&amp;"&amp; ",IF($V32&gt;U$407,"",", ")))&amp;IF(U133,$A32,"")</f>
        <v xml:space="preserve">, </v>
      </c>
      <c r="AI438" s="24"/>
      <c r="AJ438" s="24"/>
      <c r="AK438" s="24"/>
      <c r="AL438" s="24"/>
      <c r="AM438" s="24"/>
      <c r="AN438" s="24"/>
      <c r="AO438" s="24"/>
      <c r="AP438" s="24"/>
      <c r="AQ438" s="24"/>
      <c r="AR438" s="24"/>
    </row>
    <row r="439" spans="1:44" x14ac:dyDescent="0.15">
      <c r="A439" t="str">
        <f t="shared" si="210"/>
        <v>Letter Fluency</v>
      </c>
      <c r="B439" t="str">
        <f>IF($V33&lt;=B$406,"",IF($V33=B$407,IF(ComCalc!B$37=2," ",", ")&amp;"&amp; ",IF($V33&gt;B$407,"",", ")))&amp;IF(B134,$A33,"")</f>
        <v/>
      </c>
      <c r="C439" t="str">
        <f>IF($V33&lt;=C$406,"",IF($V33=C$407,IF(ComCalc!C$37=2," ",", ")&amp;"&amp; ",IF($V33&gt;C$407,"",", ")))&amp;IF(C134,$A33,"")</f>
        <v xml:space="preserve">, </v>
      </c>
      <c r="D439" t="str">
        <f>IF($V33&lt;=D$406,"",IF($V33=D$407,IF(ComCalc!D$37=2," ",", ")&amp;"&amp; ",IF($V33&gt;D$407,"",", ")))&amp;IF(D134,$A33,"")</f>
        <v/>
      </c>
      <c r="E439" t="str">
        <f>IF($V33&lt;=E$406,"",IF($V33=E$407,IF(ComCalc!E$37=2," ",", ")&amp;"&amp; ",IF($V33&gt;E$407,"",", ")))&amp;IF(E134,$A33,"")</f>
        <v>, Letter Fluency</v>
      </c>
      <c r="F439" t="str">
        <f>IF($V33&lt;=F$406,"",IF($V33=F$407,IF(ComCalc!F$37=2," ",", ")&amp;"&amp; ",IF($V33&gt;F$407,"",", ")))&amp;IF(F134,$A33,"")</f>
        <v/>
      </c>
      <c r="G439" t="str">
        <f>IF($V33&lt;=G$406,"",IF($V33=G$407,IF(ComCalc!G$37=2," ",", ")&amp;"&amp; ",IF($V33&gt;G$407,"",", ")))&amp;IF(G134,$A33,"")</f>
        <v xml:space="preserve">, </v>
      </c>
      <c r="H439" t="str">
        <f>IF($V33&lt;=H$406,"",IF($V33=H$407,IF(ComCalc!H$37=2," ",", ")&amp;"&amp; ",IF($V33&gt;H$407,"",", ")))&amp;IF(H134,$A33,"")</f>
        <v xml:space="preserve">, </v>
      </c>
      <c r="I439" t="str">
        <f>IF($V33&lt;=I$406,"",IF($V33=I$407,IF(ComCalc!I$37=2," ",", ")&amp;"&amp; ",IF($V33&gt;I$407,"",", ")))&amp;IF(I134,$A33,"")</f>
        <v/>
      </c>
      <c r="J439" t="str">
        <f>IF($V33&lt;=J$406,"",IF($V33=J$407,IF(ComCalc!J$37=2," ",", ")&amp;"&amp; ",IF($V33&gt;J$407,"",", ")))&amp;IF(J134,$A33,"")</f>
        <v xml:space="preserve">, </v>
      </c>
      <c r="K439" t="str">
        <f>IF($V33&lt;=K$406,"",IF($V33=K$407,IF(ComCalc!K$37=2," ",", ")&amp;"&amp; ",IF($V33&gt;K$407,"",", ")))&amp;IF(K134,$A33,"")</f>
        <v/>
      </c>
      <c r="L439" t="str">
        <f>IF($V33&lt;=L$406,"",IF($V33=L$407,IF(ComCalc!L$37=2," ",", ")&amp;"&amp; ",IF($V33&gt;L$407,"",", ")))&amp;IF(L134,$A33,"")</f>
        <v xml:space="preserve">, </v>
      </c>
      <c r="M439" t="str">
        <f>IF($V33&lt;=M$406,"",IF($V33=M$407,IF(ComCalc!V$37=2," ",", ")&amp;"&amp; ",IF($V33&gt;M$407,"",", ")))&amp;IF(M134,$A33,"")</f>
        <v xml:space="preserve">, </v>
      </c>
      <c r="N439" t="str">
        <f>IF($V33&lt;=N$406,"",IF($V33=N$407,IF(ComCalc!W$37=2," ",", ")&amp;"&amp; ",IF($V33&gt;N$407,"",", ")))&amp;IF(N134,$A33,"")</f>
        <v xml:space="preserve">, </v>
      </c>
      <c r="O439" t="str">
        <f>IF($V33&lt;=O$406,"",IF($V33=O$407,IF(ComCalc!X$37=2," ",", ")&amp;"&amp; ",IF($V33&gt;O$407,"",", ")))&amp;IF(O134,$A33,"")</f>
        <v xml:space="preserve">, </v>
      </c>
      <c r="P439" t="str">
        <f>IF($V33&lt;=P$406,"",IF($V33=P$407,IF(ComCalc!Y$37=2," ",", ")&amp;"&amp; ",IF($V33&gt;P$407,"",", ")))&amp;IF(P134,$A33,"")</f>
        <v xml:space="preserve">, </v>
      </c>
      <c r="Q439" t="str">
        <f>IF($V33&lt;=Q$406,"",IF($V33=Q$407,IF(ComCalc!AA$49=2," ",", ")&amp;"&amp; ",IF($V33&gt;Q$407,"",", ")))&amp;IF(Q134,$A33,"")</f>
        <v xml:space="preserve">, </v>
      </c>
      <c r="R439" t="str">
        <f>IF($V33&lt;=R$406,"",IF($V33=R$407,IF(ComCalc!AB$49=2," ",", ")&amp;"&amp; ",IF($V33&gt;R$407,"",", ")))&amp;IF(R134,$A33,"")</f>
        <v>, Letter Fluency</v>
      </c>
      <c r="S439" t="str">
        <f>IF($V33&lt;=S$406,"",IF($V33=S$407,IF(ComCalc!AC$49=2," ",", ")&amp;"&amp; ",IF($V33&gt;S$407,"",", ")))&amp;IF(S134,$A33,"")</f>
        <v/>
      </c>
      <c r="T439" t="str">
        <f>IF($V33&lt;=T$406,"",IF($V33=T$407,IF(ComCalc!AD$49=2," ",", ")&amp;"&amp; ",IF($V33&gt;T$407,"",", ")))&amp;IF(T134,$A33,"")</f>
        <v xml:space="preserve">, </v>
      </c>
      <c r="U439" t="str">
        <f>IF($V33&lt;=U$406,"",IF($V33=U$407,IF(ComCalc!AE$49=2," ",", ")&amp;"&amp; ",IF($V33&gt;U$407,"",", ")))&amp;IF(U134,$A33,"")</f>
        <v xml:space="preserve">, </v>
      </c>
      <c r="AI439" s="24"/>
      <c r="AJ439" s="24"/>
      <c r="AK439" s="24"/>
      <c r="AL439" s="24"/>
      <c r="AM439" s="24"/>
      <c r="AN439" s="24"/>
      <c r="AO439" s="24"/>
      <c r="AP439" s="24"/>
      <c r="AQ439" s="24"/>
      <c r="AR439" s="24"/>
    </row>
    <row r="440" spans="1:44" x14ac:dyDescent="0.15">
      <c r="A440" t="str">
        <f t="shared" si="210"/>
        <v>Category Fluency</v>
      </c>
      <c r="B440" t="str">
        <f>IF($V34&lt;=B$406,"",IF($V34=B$407,IF(ComCalc!B$37=2," ",", ")&amp;"&amp; ",IF($V34&gt;B$407,"",", ")))&amp;IF(B135,$A34,"")</f>
        <v/>
      </c>
      <c r="C440" t="str">
        <f>IF($V34&lt;=C$406,"",IF($V34=C$407,IF(ComCalc!C$37=2," ",", ")&amp;"&amp; ",IF($V34&gt;C$407,"",", ")))&amp;IF(C135,$A34,"")</f>
        <v xml:space="preserve">, </v>
      </c>
      <c r="D440" t="str">
        <f>IF($V34&lt;=D$406,"",IF($V34=D$407,IF(ComCalc!D$37=2," ",", ")&amp;"&amp; ",IF($V34&gt;D$407,"",", ")))&amp;IF(D135,$A34,"")</f>
        <v/>
      </c>
      <c r="E440" t="str">
        <f>IF($V34&lt;=E$406,"",IF($V34=E$407,IF(ComCalc!E$37=2," ",", ")&amp;"&amp; ",IF($V34&gt;E$407,"",", ")))&amp;IF(E135,$A34,"")</f>
        <v>, Category Fluency</v>
      </c>
      <c r="F440" t="str">
        <f>IF($V34&lt;=F$406,"",IF($V34=F$407,IF(ComCalc!F$37=2," ",", ")&amp;"&amp; ",IF($V34&gt;F$407,"",", ")))&amp;IF(F135,$A34,"")</f>
        <v/>
      </c>
      <c r="G440" t="str">
        <f>IF($V34&lt;=G$406,"",IF($V34=G$407,IF(ComCalc!G$37=2," ",", ")&amp;"&amp; ",IF($V34&gt;G$407,"",", ")))&amp;IF(G135,$A34,"")</f>
        <v xml:space="preserve">, </v>
      </c>
      <c r="H440" t="str">
        <f>IF($V34&lt;=H$406,"",IF($V34=H$407,IF(ComCalc!H$37=2," ",", ")&amp;"&amp; ",IF($V34&gt;H$407,"",", ")))&amp;IF(H135,$A34,"")</f>
        <v xml:space="preserve">, </v>
      </c>
      <c r="I440" t="str">
        <f>IF($V34&lt;=I$406,"",IF($V34=I$407,IF(ComCalc!I$37=2," ",", ")&amp;"&amp; ",IF($V34&gt;I$407,"",", ")))&amp;IF(I135,$A34,"")</f>
        <v/>
      </c>
      <c r="J440" t="str">
        <f>IF($V34&lt;=J$406,"",IF($V34=J$407,IF(ComCalc!J$37=2," ",", ")&amp;"&amp; ",IF($V34&gt;J$407,"",", ")))&amp;IF(J135,$A34,"")</f>
        <v xml:space="preserve">, </v>
      </c>
      <c r="K440" t="str">
        <f>IF($V34&lt;=K$406,"",IF($V34=K$407,IF(ComCalc!K$37=2," ",", ")&amp;"&amp; ",IF($V34&gt;K$407,"",", ")))&amp;IF(K135,$A34,"")</f>
        <v/>
      </c>
      <c r="L440" t="str">
        <f>IF($V34&lt;=L$406,"",IF($V34=L$407,IF(ComCalc!L$37=2," ",", ")&amp;"&amp; ",IF($V34&gt;L$407,"",", ")))&amp;IF(L135,$A34,"")</f>
        <v xml:space="preserve">, </v>
      </c>
      <c r="M440" t="str">
        <f>IF($V34&lt;=M$406,"",IF($V34=M$407,IF(ComCalc!V$37=2," ",", ")&amp;"&amp; ",IF($V34&gt;M$407,"",", ")))&amp;IF(M135,$A34,"")</f>
        <v xml:space="preserve">, </v>
      </c>
      <c r="N440" t="str">
        <f>IF($V34&lt;=N$406,"",IF($V34=N$407,IF(ComCalc!W$37=2," ",", ")&amp;"&amp; ",IF($V34&gt;N$407,"",", ")))&amp;IF(N135,$A34,"")</f>
        <v xml:space="preserve">, </v>
      </c>
      <c r="O440" t="str">
        <f>IF($V34&lt;=O$406,"",IF($V34=O$407,IF(ComCalc!X$37=2," ",", ")&amp;"&amp; ",IF($V34&gt;O$407,"",", ")))&amp;IF(O135,$A34,"")</f>
        <v xml:space="preserve">, </v>
      </c>
      <c r="P440" t="str">
        <f>IF($V34&lt;=P$406,"",IF($V34=P$407,IF(ComCalc!Y$37=2," ",", ")&amp;"&amp; ",IF($V34&gt;P$407,"",", ")))&amp;IF(P135,$A34,"")</f>
        <v xml:space="preserve">, </v>
      </c>
      <c r="Q440" t="str">
        <f>IF($V34&lt;=Q$406,"",IF($V34=Q$407,IF(ComCalc!AA$49=2," ",", ")&amp;"&amp; ",IF($V34&gt;Q$407,"",", ")))&amp;IF(Q135,$A34,"")</f>
        <v xml:space="preserve">, </v>
      </c>
      <c r="R440" t="str">
        <f>IF($V34&lt;=R$406,"",IF($V34=R$407,IF(ComCalc!AB$49=2," ",", ")&amp;"&amp; ",IF($V34&gt;R$407,"",", ")))&amp;IF(R135,$A34,"")</f>
        <v>, Category Fluency</v>
      </c>
      <c r="S440" t="str">
        <f>IF($V34&lt;=S$406,"",IF($V34=S$407,IF(ComCalc!AC$49=2," ",", ")&amp;"&amp; ",IF($V34&gt;S$407,"",", ")))&amp;IF(S135,$A34,"")</f>
        <v/>
      </c>
      <c r="T440" t="str">
        <f>IF($V34&lt;=T$406,"",IF($V34=T$407,IF(ComCalc!AD$49=2," ",", ")&amp;"&amp; ",IF($V34&gt;T$407,"",", ")))&amp;IF(T135,$A34,"")</f>
        <v xml:space="preserve">, </v>
      </c>
      <c r="U440" t="str">
        <f>IF($V34&lt;=U$406,"",IF($V34=U$407,IF(ComCalc!AE$49=2," ",", ")&amp;"&amp; ",IF($V34&gt;U$407,"",", ")))&amp;IF(U135,$A34,"")</f>
        <v xml:space="preserve">, </v>
      </c>
      <c r="AI440" s="24"/>
      <c r="AJ440" s="24"/>
      <c r="AK440" s="24"/>
      <c r="AL440" s="24"/>
      <c r="AM440" s="24"/>
      <c r="AN440" s="24"/>
      <c r="AO440" s="24"/>
      <c r="AP440" s="24"/>
      <c r="AQ440" s="24"/>
      <c r="AR440" s="24"/>
    </row>
    <row r="441" spans="1:44" x14ac:dyDescent="0.15">
      <c r="A441" t="str">
        <f t="shared" si="210"/>
        <v>TOPF</v>
      </c>
      <c r="B441" t="str">
        <f>IF($V35&lt;=B$406,"",IF($V35=B$407,IF(ComCalc!B$37=2," ",", ")&amp;"&amp; ",IF($V35&gt;B$407,"",", ")))&amp;IF(B136,$A35,"")</f>
        <v/>
      </c>
      <c r="C441" t="str">
        <f>IF($V35&lt;=C$406,"",IF($V35=C$407,IF(ComCalc!C$37=2," ",", ")&amp;"&amp; ",IF($V35&gt;C$407,"",", ")))&amp;IF(C136,$A35,"")</f>
        <v xml:space="preserve">, </v>
      </c>
      <c r="D441" t="str">
        <f>IF($V35&lt;=D$406,"",IF($V35=D$407,IF(ComCalc!D$37=2," ",", ")&amp;"&amp; ",IF($V35&gt;D$407,"",", ")))&amp;IF(D136,$A35,"")</f>
        <v/>
      </c>
      <c r="E441" t="str">
        <f>IF($V35&lt;=E$406,"",IF($V35=E$407,IF(ComCalc!E$37=2," ",", ")&amp;"&amp; ",IF($V35&gt;E$407,"",", ")))&amp;IF(E136,$A35,"")</f>
        <v xml:space="preserve">, </v>
      </c>
      <c r="F441" t="str">
        <f>IF($V35&lt;=F$406,"",IF($V35=F$407,IF(ComCalc!F$37=2," ",", ")&amp;"&amp; ",IF($V35&gt;F$407,"",", ")))&amp;IF(F136,$A35,"")</f>
        <v/>
      </c>
      <c r="G441" t="str">
        <f>IF($V35&lt;=G$406,"",IF($V35=G$407,IF(ComCalc!G$37=2," ",", ")&amp;"&amp; ",IF($V35&gt;G$407,"",", ")))&amp;IF(G136,$A35,"")</f>
        <v xml:space="preserve">, </v>
      </c>
      <c r="H441" t="str">
        <f>IF($V35&lt;=H$406,"",IF($V35=H$407,IF(ComCalc!H$37=2," ",", ")&amp;"&amp; ",IF($V35&gt;H$407,"",", ")))&amp;IF(H136,$A35,"")</f>
        <v xml:space="preserve">, </v>
      </c>
      <c r="I441" t="str">
        <f>IF($V35&lt;=I$406,"",IF($V35=I$407,IF(ComCalc!I$37=2," ",", ")&amp;"&amp; ",IF($V35&gt;I$407,"",", ")))&amp;IF(I136,$A35,"")</f>
        <v/>
      </c>
      <c r="J441" t="str">
        <f>IF($V35&lt;=J$406,"",IF($V35=J$407,IF(ComCalc!J$37=2," ",", ")&amp;"&amp; ",IF($V35&gt;J$407,"",", ")))&amp;IF(J136,$A35,"")</f>
        <v xml:space="preserve">, </v>
      </c>
      <c r="K441" t="str">
        <f>IF($V35&lt;=K$406,"",IF($V35=K$407,IF(ComCalc!K$37=2," ",", ")&amp;"&amp; ",IF($V35&gt;K$407,"",", ")))&amp;IF(K136,$A35,"")</f>
        <v/>
      </c>
      <c r="L441" t="str">
        <f>IF($V35&lt;=L$406,"",IF($V35=L$407,IF(ComCalc!L$37=2," ",", ")&amp;"&amp; ",IF($V35&gt;L$407,"",", ")))&amp;IF(L136,$A35,"")</f>
        <v xml:space="preserve">, </v>
      </c>
      <c r="M441" t="str">
        <f>IF($V35&lt;=M$406,"",IF($V35=M$407,IF(ComCalc!V$37=2," ",", ")&amp;"&amp; ",IF($V35&gt;M$407,"",", ")))&amp;IF(M136,$A35,"")</f>
        <v xml:space="preserve">, </v>
      </c>
      <c r="N441" t="str">
        <f>IF($V35&lt;=N$406,"",IF($V35=N$407,IF(ComCalc!W$37=2," ",", ")&amp;"&amp; ",IF($V35&gt;N$407,"",", ")))&amp;IF(N136,$A35,"")</f>
        <v xml:space="preserve">, </v>
      </c>
      <c r="O441" t="str">
        <f>IF($V35&lt;=O$406,"",IF($V35=O$407,IF(ComCalc!X$37=2," ",", ")&amp;"&amp; ",IF($V35&gt;O$407,"",", ")))&amp;IF(O136,$A35,"")</f>
        <v xml:space="preserve">, </v>
      </c>
      <c r="P441" t="str">
        <f>IF($V35&lt;=P$406,"",IF($V35=P$407,IF(ComCalc!Y$37=2," ",", ")&amp;"&amp; ",IF($V35&gt;P$407,"",", ")))&amp;IF(P136,$A35,"")</f>
        <v xml:space="preserve">, </v>
      </c>
      <c r="Q441" t="str">
        <f>IF($V35&lt;=Q$406,"",IF($V35=Q$407,IF(ComCalc!AA$49=2," ",", ")&amp;"&amp; ",IF($V35&gt;Q$407,"",", ")))&amp;IF(Q136,$A35,"")</f>
        <v xml:space="preserve">, </v>
      </c>
      <c r="R441" t="str">
        <f>IF($V35&lt;=R$406,"",IF($V35=R$407,IF(ComCalc!AB$49=2," ",", ")&amp;"&amp; ",IF($V35&gt;R$407,"",", ")))&amp;IF(R136,$A35,"")</f>
        <v xml:space="preserve">, </v>
      </c>
      <c r="S441" t="str">
        <f>IF($V35&lt;=S$406,"",IF($V35=S$407,IF(ComCalc!AC$49=2," ",", ")&amp;"&amp; ",IF($V35&gt;S$407,"",", ")))&amp;IF(S136,$A35,"")</f>
        <v/>
      </c>
      <c r="T441" t="str">
        <f>IF($V35&lt;=T$406,"",IF($V35=T$407,IF(ComCalc!AD$49=2," ",", ")&amp;"&amp; ",IF($V35&gt;T$407,"",", ")))&amp;IF(T136,$A35,"")</f>
        <v xml:space="preserve">, </v>
      </c>
      <c r="U441" t="str">
        <f>IF($V35&lt;=U$406,"",IF($V35=U$407,IF(ComCalc!AE$49=2," ",", ")&amp;"&amp; ",IF($V35&gt;U$407,"",", ")))&amp;IF(U136,$A35,"")</f>
        <v xml:space="preserve">, </v>
      </c>
      <c r="AI441" s="24"/>
      <c r="AJ441" s="24"/>
      <c r="AK441" s="24"/>
      <c r="AL441" s="24"/>
      <c r="AM441" s="24"/>
      <c r="AN441" s="24"/>
      <c r="AO441" s="24"/>
      <c r="AP441" s="24"/>
      <c r="AQ441" s="24"/>
      <c r="AR441" s="24"/>
    </row>
    <row r="442" spans="1:44" x14ac:dyDescent="0.15">
      <c r="A442" t="str">
        <f t="shared" si="210"/>
        <v>Trails A</v>
      </c>
      <c r="B442" t="str">
        <f>IF($V36&lt;=B$406,"",IF($V36=B$407,IF(ComCalc!B$37=2," ",", ")&amp;"&amp; ",IF($V36&gt;B$407,"",", ")))&amp;IF(B137,$A36,"")</f>
        <v/>
      </c>
      <c r="C442" t="str">
        <f>IF($V36&lt;=C$406,"",IF($V36=C$407,IF(ComCalc!C$37=2," ",", ")&amp;"&amp; ",IF($V36&gt;C$407,"",", ")))&amp;IF(C137,$A36,"")</f>
        <v xml:space="preserve">, </v>
      </c>
      <c r="D442" t="str">
        <f>IF($V36&lt;=D$406,"",IF($V36=D$407,IF(ComCalc!D$37=2," ",", ")&amp;"&amp; ",IF($V36&gt;D$407,"",", ")))&amp;IF(D137,$A36,"")</f>
        <v/>
      </c>
      <c r="E442" t="str">
        <f>IF($V36&lt;=E$406,"",IF($V36=E$407,IF(ComCalc!E$37=2," ",", ")&amp;"&amp; ",IF($V36&gt;E$407,"",", ")))&amp;IF(E137,$A36,"")</f>
        <v xml:space="preserve">, </v>
      </c>
      <c r="F442" t="str">
        <f>IF($V36&lt;=F$406,"",IF($V36=F$407,IF(ComCalc!F$37=2," ",", ")&amp;"&amp; ",IF($V36&gt;F$407,"",", ")))&amp;IF(F137,$A36,"")</f>
        <v/>
      </c>
      <c r="G442" t="str">
        <f>IF($V36&lt;=G$406,"",IF($V36=G$407,IF(ComCalc!G$37=2," ",", ")&amp;"&amp; ",IF($V36&gt;G$407,"",", ")))&amp;IF(G137,$A36,"")</f>
        <v>, Trails A</v>
      </c>
      <c r="H442" t="str">
        <f>IF($V36&lt;=H$406,"",IF($V36=H$407,IF(ComCalc!H$37=2," ",", ")&amp;"&amp; ",IF($V36&gt;H$407,"",", ")))&amp;IF(H137,$A36,"")</f>
        <v xml:space="preserve">, </v>
      </c>
      <c r="I442" t="str">
        <f>IF($V36&lt;=I$406,"",IF($V36=I$407,IF(ComCalc!I$37=2," ",", ")&amp;"&amp; ",IF($V36&gt;I$407,"",", ")))&amp;IF(I137,$A36,"")</f>
        <v/>
      </c>
      <c r="J442" t="str">
        <f>IF($V36&lt;=J$406,"",IF($V36=J$407,IF(ComCalc!J$37=2," ",", ")&amp;"&amp; ",IF($V36&gt;J$407,"",", ")))&amp;IF(J137,$A36,"")</f>
        <v>, &amp; Trails A</v>
      </c>
      <c r="K442" t="str">
        <f>IF($V36&lt;=K$406,"",IF($V36=K$407,IF(ComCalc!K$37=2," ",", ")&amp;"&amp; ",IF($V36&gt;K$407,"",", ")))&amp;IF(K137,$A36,"")</f>
        <v/>
      </c>
      <c r="L442" t="str">
        <f>IF($V36&lt;=L$406,"",IF($V36=L$407,IF(ComCalc!L$37=2," ",", ")&amp;"&amp; ",IF($V36&gt;L$407,"",", ")))&amp;IF(L137,$A36,"")</f>
        <v xml:space="preserve">, </v>
      </c>
      <c r="M442" t="str">
        <f>IF($V36&lt;=M$406,"",IF($V36=M$407,IF(ComCalc!V$37=2," ",", ")&amp;"&amp; ",IF($V36&gt;M$407,"",", ")))&amp;IF(M137,$A36,"")</f>
        <v xml:space="preserve">, </v>
      </c>
      <c r="N442" t="str">
        <f>IF($V36&lt;=N$406,"",IF($V36=N$407,IF(ComCalc!W$37=2," ",", ")&amp;"&amp; ",IF($V36&gt;N$407,"",", ")))&amp;IF(N137,$A36,"")</f>
        <v>, &amp; Trails A</v>
      </c>
      <c r="O442" t="str">
        <f>IF($V36&lt;=O$406,"",IF($V36=O$407,IF(ComCalc!X$37=2," ",", ")&amp;"&amp; ",IF($V36&gt;O$407,"",", ")))&amp;IF(O137,$A36,"")</f>
        <v xml:space="preserve">, </v>
      </c>
      <c r="P442" t="str">
        <f>IF($V36&lt;=P$406,"",IF($V36=P$407,IF(ComCalc!Y$37=2," ",", ")&amp;"&amp; ",IF($V36&gt;P$407,"",", ")))&amp;IF(P137,$A36,"")</f>
        <v xml:space="preserve">, </v>
      </c>
      <c r="Q442" t="str">
        <f>IF($V36&lt;=Q$406,"",IF($V36=Q$407,IF(ComCalc!AA$49=2," ",", ")&amp;"&amp; ",IF($V36&gt;Q$407,"",", ")))&amp;IF(Q137,$A36,"")</f>
        <v xml:space="preserve">, </v>
      </c>
      <c r="R442" t="str">
        <f>IF($V36&lt;=R$406,"",IF($V36=R$407,IF(ComCalc!AB$49=2," ",", ")&amp;"&amp; ",IF($V36&gt;R$407,"",", ")))&amp;IF(R137,$A36,"")</f>
        <v>, Trails A</v>
      </c>
      <c r="S442" t="str">
        <f>IF($V36&lt;=S$406,"",IF($V36=S$407,IF(ComCalc!AC$49=2," ",", ")&amp;"&amp; ",IF($V36&gt;S$407,"",", ")))&amp;IF(S137,$A36,"")</f>
        <v/>
      </c>
      <c r="T442" t="str">
        <f>IF($V36&lt;=T$406,"",IF($V36=T$407,IF(ComCalc!AD$49=2," ",", ")&amp;"&amp; ",IF($V36&gt;T$407,"",", ")))&amp;IF(T137,$A36,"")</f>
        <v>, &amp; Trails A</v>
      </c>
      <c r="U442" t="str">
        <f>IF($V36&lt;=U$406,"",IF($V36=U$407,IF(ComCalc!AE$49=2," ",", ")&amp;"&amp; ",IF($V36&gt;U$407,"",", ")))&amp;IF(U137,$A36,"")</f>
        <v xml:space="preserve">, </v>
      </c>
      <c r="AI442" s="24"/>
      <c r="AJ442" s="24"/>
      <c r="AK442" s="24"/>
      <c r="AL442" s="24"/>
      <c r="AM442" s="24"/>
      <c r="AN442" s="24"/>
      <c r="AO442" s="24"/>
      <c r="AP442" s="24"/>
      <c r="AQ442" s="24"/>
      <c r="AR442" s="24"/>
    </row>
    <row r="443" spans="1:44" x14ac:dyDescent="0.15">
      <c r="A443" t="str">
        <f t="shared" si="210"/>
        <v>Trails B</v>
      </c>
      <c r="B443" t="str">
        <f>IF($V37&lt;=B$406,"",IF($V37=B$407,IF(ComCalc!B$37=2," ",", ")&amp;"&amp; ",IF($V37&gt;B$407,"",", ")))&amp;IF(B138,$A37,"")</f>
        <v/>
      </c>
      <c r="C443" t="str">
        <f>IF($V37&lt;=C$406,"",IF($V37=C$407,IF(ComCalc!C$37=2," ",", ")&amp;"&amp; ",IF($V37&gt;C$407,"",", ")))&amp;IF(C138,$A37,"")</f>
        <v xml:space="preserve">, </v>
      </c>
      <c r="D443" t="str">
        <f>IF($V37&lt;=D$406,"",IF($V37=D$407,IF(ComCalc!D$37=2," ",", ")&amp;"&amp; ",IF($V37&gt;D$407,"",", ")))&amp;IF(D138,$A37,"")</f>
        <v/>
      </c>
      <c r="E443" t="str">
        <f>IF($V37&lt;=E$406,"",IF($V37=E$407,IF(ComCalc!E$37=2," ",", ")&amp;"&amp; ",IF($V37&gt;E$407,"",", ")))&amp;IF(E138,$A37,"")</f>
        <v xml:space="preserve">, </v>
      </c>
      <c r="F443" t="str">
        <f>IF($V37&lt;=F$406,"",IF($V37=F$407,IF(ComCalc!F$37=2," ",", ")&amp;"&amp; ",IF($V37&gt;F$407,"",", ")))&amp;IF(F138,$A37,"")</f>
        <v/>
      </c>
      <c r="G443" t="str">
        <f>IF($V37&lt;=G$406,"",IF($V37=G$407,IF(ComCalc!G$37=2," ",", ")&amp;"&amp; ",IF($V37&gt;G$407,"",", ")))&amp;IF(G138,$A37,"")</f>
        <v>, Trails B</v>
      </c>
      <c r="H443" t="str">
        <f>IF($V37&lt;=H$406,"",IF($V37=H$407,IF(ComCalc!H$37=2," ",", ")&amp;"&amp; ",IF($V37&gt;H$407,"",", ")))&amp;IF(H138,$A37,"")</f>
        <v xml:space="preserve">, </v>
      </c>
      <c r="I443" t="str">
        <f>IF($V37&lt;=I$406,"",IF($V37=I$407,IF(ComCalc!I$37=2," ",", ")&amp;"&amp; ",IF($V37&gt;I$407,"",", ")))&amp;IF(I138,$A37,"")</f>
        <v/>
      </c>
      <c r="J443" t="str">
        <f>IF($V37&lt;=J$406,"",IF($V37=J$407,IF(ComCalc!J$37=2," ",", ")&amp;"&amp; ",IF($V37&gt;J$407,"",", ")))&amp;IF(J138,$A37,"")</f>
        <v/>
      </c>
      <c r="K443" t="str">
        <f>IF($V37&lt;=K$406,"",IF($V37=K$407,IF(ComCalc!K$37=2," ",", ")&amp;"&amp; ",IF($V37&gt;K$407,"",", ")))&amp;IF(K138,$A37,"")</f>
        <v/>
      </c>
      <c r="L443" t="str">
        <f>IF($V37&lt;=L$406,"",IF($V37=L$407,IF(ComCalc!L$37=2," ",", ")&amp;"&amp; ",IF($V37&gt;L$407,"",", ")))&amp;IF(L138,$A37,"")</f>
        <v>, Trails B</v>
      </c>
      <c r="M443" t="str">
        <f>IF($V37&lt;=M$406,"",IF($V37=M$407,IF(ComCalc!V$37=2," ",", ")&amp;"&amp; ",IF($V37&gt;M$407,"",", ")))&amp;IF(M138,$A37,"")</f>
        <v xml:space="preserve">, </v>
      </c>
      <c r="N443" t="str">
        <f>IF($V37&lt;=N$406,"",IF($V37=N$407,IF(ComCalc!W$37=2," ",", ")&amp;"&amp; ",IF($V37&gt;N$407,"",", ")))&amp;IF(N138,$A37,"")</f>
        <v/>
      </c>
      <c r="O443" t="str">
        <f>IF($V37&lt;=O$406,"",IF($V37=O$407,IF(ComCalc!X$37=2," ",", ")&amp;"&amp; ",IF($V37&gt;O$407,"",", ")))&amp;IF(O138,$A37,"")</f>
        <v xml:space="preserve">, </v>
      </c>
      <c r="P443" t="str">
        <f>IF($V37&lt;=P$406,"",IF($V37=P$407,IF(ComCalc!Y$37=2," ",", ")&amp;"&amp; ",IF($V37&gt;P$407,"",", ")))&amp;IF(P138,$A37,"")</f>
        <v xml:space="preserve">, </v>
      </c>
      <c r="Q443" t="str">
        <f>IF($V37&lt;=Q$406,"",IF($V37=Q$407,IF(ComCalc!AA$49=2," ",", ")&amp;"&amp; ",IF($V37&gt;Q$407,"",", ")))&amp;IF(Q138,$A37,"")</f>
        <v xml:space="preserve">, </v>
      </c>
      <c r="R443" t="str">
        <f>IF($V37&lt;=R$406,"",IF($V37=R$407,IF(ComCalc!AB$49=2," ",", ")&amp;"&amp; ",IF($V37&gt;R$407,"",", ")))&amp;IF(R138,$A37,"")</f>
        <v>, Trails B</v>
      </c>
      <c r="S443" t="str">
        <f>IF($V37&lt;=S$406,"",IF($V37=S$407,IF(ComCalc!AC$49=2," ",", ")&amp;"&amp; ",IF($V37&gt;S$407,"",", ")))&amp;IF(S138,$A37,"")</f>
        <v/>
      </c>
      <c r="T443" t="str">
        <f>IF($V37&lt;=T$406,"",IF($V37=T$407,IF(ComCalc!AD$49=2," ",", ")&amp;"&amp; ",IF($V37&gt;T$407,"",", ")))&amp;IF(T138,$A37,"")</f>
        <v/>
      </c>
      <c r="U443" t="str">
        <f>IF($V37&lt;=U$406,"",IF($V37=U$407,IF(ComCalc!AE$49=2," ",", ")&amp;"&amp; ",IF($V37&gt;U$407,"",", ")))&amp;IF(U138,$A37,"")</f>
        <v>, &amp; Trails B</v>
      </c>
      <c r="AI443" s="24"/>
      <c r="AJ443" s="24"/>
      <c r="AK443" s="24"/>
      <c r="AL443" s="24"/>
      <c r="AM443" s="24"/>
      <c r="AN443" s="24"/>
      <c r="AO443" s="24"/>
      <c r="AP443" s="24"/>
      <c r="AQ443" s="24"/>
      <c r="AR443" s="24"/>
    </row>
    <row r="444" spans="1:44" x14ac:dyDescent="0.15">
      <c r="A444" t="str">
        <f t="shared" si="210"/>
        <v>Unstructured Task (WT)</v>
      </c>
      <c r="B444" t="str">
        <f>IF($V38&lt;=B$406,"",IF($V38=B$407,IF(ComCalc!B$37=2," ",", ")&amp;"&amp; ",IF($V38&gt;B$407,"",", ")))&amp;IF(B139,$A38,"")</f>
        <v/>
      </c>
      <c r="C444" t="str">
        <f>IF($V38&lt;=C$406,"",IF($V38=C$407,IF(ComCalc!C$37=2," ",", ")&amp;"&amp; ",IF($V38&gt;C$407,"",", ")))&amp;IF(C139,$A38,"")</f>
        <v xml:space="preserve">, </v>
      </c>
      <c r="D444" t="str">
        <f>IF($V38&lt;=D$406,"",IF($V38=D$407,IF(ComCalc!D$37=2," ",", ")&amp;"&amp; ",IF($V38&gt;D$407,"",", ")))&amp;IF(D139,$A38,"")</f>
        <v/>
      </c>
      <c r="E444" t="str">
        <f>IF($V38&lt;=E$406,"",IF($V38=E$407,IF(ComCalc!E$37=2," ",", ")&amp;"&amp; ",IF($V38&gt;E$407,"",", ")))&amp;IF(E139,$A38,"")</f>
        <v xml:space="preserve">, </v>
      </c>
      <c r="F444" t="str">
        <f>IF($V38&lt;=F$406,"",IF($V38=F$407,IF(ComCalc!F$37=2," ",", ")&amp;"&amp; ",IF($V38&gt;F$407,"",", ")))&amp;IF(F139,$A38,"")</f>
        <v/>
      </c>
      <c r="G444" t="str">
        <f>IF($V38&lt;=G$406,"",IF($V38=G$407,IF(ComCalc!G$37=2," ",", ")&amp;"&amp; ",IF($V38&gt;G$407,"",", ")))&amp;IF(G139,$A38,"")</f>
        <v xml:space="preserve">, </v>
      </c>
      <c r="H444" t="str">
        <f>IF($V38&lt;=H$406,"",IF($V38=H$407,IF(ComCalc!H$37=2," ",", ")&amp;"&amp; ",IF($V38&gt;H$407,"",", ")))&amp;IF(H139,$A38,"")</f>
        <v xml:space="preserve">, </v>
      </c>
      <c r="I444" t="str">
        <f>IF($V38&lt;=I$406,"",IF($V38=I$407,IF(ComCalc!I$37=2," ",", ")&amp;"&amp; ",IF($V38&gt;I$407,"",", ")))&amp;IF(I139,$A38,"")</f>
        <v/>
      </c>
      <c r="J444" t="str">
        <f>IF($V38&lt;=J$406,"",IF($V38=J$407,IF(ComCalc!J$37=2," ",", ")&amp;"&amp; ",IF($V38&gt;J$407,"",", ")))&amp;IF(J139,$A38,"")</f>
        <v/>
      </c>
      <c r="K444" t="str">
        <f>IF($V38&lt;=K$406,"",IF($V38=K$407,IF(ComCalc!K$37=2," ",", ")&amp;"&amp; ",IF($V38&gt;K$407,"",", ")))&amp;IF(K139,$A38,"")</f>
        <v/>
      </c>
      <c r="L444" t="str">
        <f>IF($V38&lt;=L$406,"",IF($V38=L$407,IF(ComCalc!L$37=2," ",", ")&amp;"&amp; ",IF($V38&gt;L$407,"",", ")))&amp;IF(L139,$A38,"")</f>
        <v xml:space="preserve">, </v>
      </c>
      <c r="M444" t="str">
        <f>IF($V38&lt;=M$406,"",IF($V38=M$407,IF(ComCalc!V$37=2," ",", ")&amp;"&amp; ",IF($V38&gt;M$407,"",", ")))&amp;IF(M139,$A38,"")</f>
        <v xml:space="preserve">, </v>
      </c>
      <c r="N444" t="str">
        <f>IF($V38&lt;=N$406,"",IF($V38=N$407,IF(ComCalc!W$37=2," ",", ")&amp;"&amp; ",IF($V38&gt;N$407,"",", ")))&amp;IF(N139,$A38,"")</f>
        <v/>
      </c>
      <c r="O444" t="str">
        <f>IF($V38&lt;=O$406,"",IF($V38=O$407,IF(ComCalc!X$37=2," ",", ")&amp;"&amp; ",IF($V38&gt;O$407,"",", ")))&amp;IF(O139,$A38,"")</f>
        <v xml:space="preserve">, </v>
      </c>
      <c r="P444" t="str">
        <f>IF($V38&lt;=P$406,"",IF($V38=P$407,IF(ComCalc!Y$37=2," ",", ")&amp;"&amp; ",IF($V38&gt;P$407,"",", ")))&amp;IF(P139,$A38,"")</f>
        <v xml:space="preserve">, </v>
      </c>
      <c r="Q444" t="str">
        <f>IF($V38&lt;=Q$406,"",IF($V38=Q$407,IF(ComCalc!AA$49=2," ",", ")&amp;"&amp; ",IF($V38&gt;Q$407,"",", ")))&amp;IF(Q139,$A38,"")</f>
        <v xml:space="preserve">, </v>
      </c>
      <c r="R444" t="str">
        <f>IF($V38&lt;=R$406,"",IF($V38=R$407,IF(ComCalc!AB$49=2," ",", ")&amp;"&amp; ",IF($V38&gt;R$407,"",", ")))&amp;IF(R139,$A38,"")</f>
        <v xml:space="preserve">, </v>
      </c>
      <c r="S444" t="str">
        <f>IF($V38&lt;=S$406,"",IF($V38=S$407,IF(ComCalc!AC$49=2," ",", ")&amp;"&amp; ",IF($V38&gt;S$407,"",", ")))&amp;IF(S139,$A38,"")</f>
        <v/>
      </c>
      <c r="T444" t="str">
        <f>IF($V38&lt;=T$406,"",IF($V38=T$407,IF(ComCalc!AD$49=2," ",", ")&amp;"&amp; ",IF($V38&gt;T$407,"",", ")))&amp;IF(T139,$A38,"")</f>
        <v/>
      </c>
      <c r="U444" t="str">
        <f>IF($V38&lt;=U$406,"",IF($V38=U$407,IF(ComCalc!AE$49=2," ",", ")&amp;"&amp; ",IF($V38&gt;U$407,"",", ")))&amp;IF(U139,$A38,"")</f>
        <v/>
      </c>
      <c r="AI444" s="24"/>
      <c r="AJ444" s="24"/>
      <c r="AK444" s="24"/>
      <c r="AL444" s="24"/>
      <c r="AM444" s="24"/>
      <c r="AN444" s="24"/>
      <c r="AO444" s="24"/>
      <c r="AP444" s="24"/>
      <c r="AQ444" s="24"/>
      <c r="AR444" s="24"/>
    </row>
    <row r="445" spans="1:44" x14ac:dyDescent="0.15">
      <c r="A445" t="str">
        <f t="shared" si="210"/>
        <v>ROCFT Copy</v>
      </c>
      <c r="B445" t="str">
        <f>IF($V39&lt;=B$406,"",IF($V39=B$407,IF(ComCalc!B$37=2," ",", ")&amp;"&amp; ",IF($V39&gt;B$407,"",", ")))&amp;IF(B140,$A39,"")</f>
        <v/>
      </c>
      <c r="C445" t="str">
        <f>IF($V39&lt;=C$406,"",IF($V39=C$407,IF(ComCalc!C$37=2," ",", ")&amp;"&amp; ",IF($V39&gt;C$407,"",", ")))&amp;IF(C140,$A39,"")</f>
        <v xml:space="preserve">, </v>
      </c>
      <c r="D445" t="str">
        <f>IF($V39&lt;=D$406,"",IF($V39=D$407,IF(ComCalc!D$37=2," ",", ")&amp;"&amp; ",IF($V39&gt;D$407,"",", ")))&amp;IF(D140,$A39,"")</f>
        <v/>
      </c>
      <c r="E445" t="str">
        <f>IF($V39&lt;=E$406,"",IF($V39=E$407,IF(ComCalc!E$37=2," ",", ")&amp;"&amp; ",IF($V39&gt;E$407,"",", ")))&amp;IF(E140,$A39,"")</f>
        <v xml:space="preserve">, </v>
      </c>
      <c r="F445" t="str">
        <f>IF($V39&lt;=F$406,"",IF($V39=F$407,IF(ComCalc!F$37=2," ",", ")&amp;"&amp; ",IF($V39&gt;F$407,"",", ")))&amp;IF(F140,$A39,"")</f>
        <v/>
      </c>
      <c r="G445" t="str">
        <f>IF($V39&lt;=G$406,"",IF($V39=G$407,IF(ComCalc!G$37=2," ",", ")&amp;"&amp; ",IF($V39&gt;G$407,"",", ")))&amp;IF(G140,$A39,"")</f>
        <v>, ROCFT Copy</v>
      </c>
      <c r="H445" t="str">
        <f>IF($V39&lt;=H$406,"",IF($V39=H$407,IF(ComCalc!H$37=2," ",", ")&amp;"&amp; ",IF($V39&gt;H$407,"",", ")))&amp;IF(H140,$A39,"")</f>
        <v xml:space="preserve">, </v>
      </c>
      <c r="I445" t="str">
        <f>IF($V39&lt;=I$406,"",IF($V39=I$407,IF(ComCalc!I$37=2," ",", ")&amp;"&amp; ",IF($V39&gt;I$407,"",", ")))&amp;IF(I140,$A39,"")</f>
        <v/>
      </c>
      <c r="J445" t="str">
        <f>IF($V39&lt;=J$406,"",IF($V39=J$407,IF(ComCalc!J$37=2," ",", ")&amp;"&amp; ",IF($V39&gt;J$407,"",", ")))&amp;IF(J140,$A39,"")</f>
        <v/>
      </c>
      <c r="K445" t="str">
        <f>IF($V39&lt;=K$406,"",IF($V39=K$407,IF(ComCalc!K$37=2," ",", ")&amp;"&amp; ",IF($V39&gt;K$407,"",", ")))&amp;IF(K140,$A39,"")</f>
        <v/>
      </c>
      <c r="L445" t="str">
        <f>IF($V39&lt;=L$406,"",IF($V39=L$407,IF(ComCalc!L$37=2," ",", ")&amp;"&amp; ",IF($V39&gt;L$407,"",", ")))&amp;IF(L140,$A39,"")</f>
        <v xml:space="preserve">, </v>
      </c>
      <c r="M445" t="str">
        <f>IF($V39&lt;=M$406,"",IF($V39=M$407,IF(ComCalc!V$37=2," ",", ")&amp;"&amp; ",IF($V39&gt;M$407,"",", ")))&amp;IF(M140,$A39,"")</f>
        <v>, ROCFT Copy</v>
      </c>
      <c r="N445" t="str">
        <f>IF($V39&lt;=N$406,"",IF($V39=N$407,IF(ComCalc!W$37=2," ",", ")&amp;"&amp; ",IF($V39&gt;N$407,"",", ")))&amp;IF(N140,$A39,"")</f>
        <v/>
      </c>
      <c r="O445" t="str">
        <f>IF($V39&lt;=O$406,"",IF($V39=O$407,IF(ComCalc!X$37=2," ",", ")&amp;"&amp; ",IF($V39&gt;O$407,"",", ")))&amp;IF(O140,$A39,"")</f>
        <v xml:space="preserve">, </v>
      </c>
      <c r="P445" t="str">
        <f>IF($V39&lt;=P$406,"",IF($V39=P$407,IF(ComCalc!Y$37=2," ",", ")&amp;"&amp; ",IF($V39&gt;P$407,"",", ")))&amp;IF(P140,$A39,"")</f>
        <v xml:space="preserve">, </v>
      </c>
      <c r="Q445" t="str">
        <f>IF($V39&lt;=Q$406,"",IF($V39=Q$407,IF(ComCalc!AA$49=2," ",", ")&amp;"&amp; ",IF($V39&gt;Q$407,"",", ")))&amp;IF(Q140,$A39,"")</f>
        <v>, &amp; ROCFT Copy</v>
      </c>
      <c r="R445" t="str">
        <f>IF($V39&lt;=R$406,"",IF($V39=R$407,IF(ComCalc!AB$49=2," ",", ")&amp;"&amp; ",IF($V39&gt;R$407,"",", ")))&amp;IF(R140,$A39,"")</f>
        <v>, ROCFT Copy</v>
      </c>
      <c r="S445" t="str">
        <f>IF($V39&lt;=S$406,"",IF($V39=S$407,IF(ComCalc!AC$49=2," ",", ")&amp;"&amp; ",IF($V39&gt;S$407,"",", ")))&amp;IF(S140,$A39,"")</f>
        <v/>
      </c>
      <c r="T445" t="str">
        <f>IF($V39&lt;=T$406,"",IF($V39=T$407,IF(ComCalc!AD$49=2," ",", ")&amp;"&amp; ",IF($V39&gt;T$407,"",", ")))&amp;IF(T140,$A39,"")</f>
        <v/>
      </c>
      <c r="U445" t="str">
        <f>IF($V39&lt;=U$406,"",IF($V39=U$407,IF(ComCalc!AE$49=2," ",", ")&amp;"&amp; ",IF($V39&gt;U$407,"",", ")))&amp;IF(U140,$A39,"")</f>
        <v/>
      </c>
      <c r="AI445" s="24"/>
      <c r="AJ445" s="24"/>
      <c r="AK445" s="24"/>
      <c r="AL445" s="24"/>
      <c r="AM445" s="24"/>
      <c r="AN445" s="24"/>
      <c r="AO445" s="24"/>
      <c r="AP445" s="24"/>
      <c r="AQ445" s="24"/>
      <c r="AR445" s="24"/>
    </row>
    <row r="446" spans="1:44" x14ac:dyDescent="0.15">
      <c r="A446" t="str">
        <f t="shared" si="210"/>
        <v>ROCFT Recall</v>
      </c>
      <c r="B446" t="str">
        <f>IF($V40&lt;=B$406,"",IF($V40=B$407,IF(ComCalc!B$37=2," ",", ")&amp;"&amp; ",IF($V40&gt;B$407,"",", ")))&amp;IF(B141,$A40,"")</f>
        <v/>
      </c>
      <c r="C446" t="str">
        <f>IF($V40&lt;=C$406,"",IF($V40=C$407,IF(ComCalc!C$37=2," ",", ")&amp;"&amp; ",IF($V40&gt;C$407,"",", ")))&amp;IF(C141,$A40,"")</f>
        <v xml:space="preserve">, </v>
      </c>
      <c r="D446" t="str">
        <f>IF($V40&lt;=D$406,"",IF($V40=D$407,IF(ComCalc!D$37=2," ",", ")&amp;"&amp; ",IF($V40&gt;D$407,"",", ")))&amp;IF(D141,$A40,"")</f>
        <v/>
      </c>
      <c r="E446" t="str">
        <f>IF($V40&lt;=E$406,"",IF($V40=E$407,IF(ComCalc!E$37=2," ",", ")&amp;"&amp; ",IF($V40&gt;E$407,"",", ")))&amp;IF(E141,$A40,"")</f>
        <v xml:space="preserve">, </v>
      </c>
      <c r="F446" t="str">
        <f>IF($V40&lt;=F$406,"",IF($V40=F$407,IF(ComCalc!F$37=2," ",", ")&amp;"&amp; ",IF($V40&gt;F$407,"",", ")))&amp;IF(F141,$A40,"")</f>
        <v/>
      </c>
      <c r="G446" t="str">
        <f>IF($V40&lt;=G$406,"",IF($V40=G$407,IF(ComCalc!G$37=2," ",", ")&amp;"&amp; ",IF($V40&gt;G$407,"",", ")))&amp;IF(G141,$A40,"")</f>
        <v xml:space="preserve">, </v>
      </c>
      <c r="H446" t="str">
        <f>IF($V40&lt;=H$406,"",IF($V40=H$407,IF(ComCalc!H$37=2," ",", ")&amp;"&amp; ",IF($V40&gt;H$407,"",", ")))&amp;IF(H141,$A40,"")</f>
        <v>, ROCFT Recall</v>
      </c>
      <c r="I446" t="str">
        <f>IF($V40&lt;=I$406,"",IF($V40=I$407,IF(ComCalc!I$37=2," ",", ")&amp;"&amp; ",IF($V40&gt;I$407,"",", ")))&amp;IF(I141,$A40,"")</f>
        <v/>
      </c>
      <c r="J446" t="str">
        <f>IF($V40&lt;=J$406,"",IF($V40=J$407,IF(ComCalc!J$37=2," ",", ")&amp;"&amp; ",IF($V40&gt;J$407,"",", ")))&amp;IF(J141,$A40,"")</f>
        <v/>
      </c>
      <c r="K446" t="str">
        <f>IF($V40&lt;=K$406,"",IF($V40=K$407,IF(ComCalc!K$37=2," ",", ")&amp;"&amp; ",IF($V40&gt;K$407,"",", ")))&amp;IF(K141,$A40,"")</f>
        <v/>
      </c>
      <c r="L446" t="str">
        <f>IF($V40&lt;=L$406,"",IF($V40=L$407,IF(ComCalc!L$37=2," ",", ")&amp;"&amp; ",IF($V40&gt;L$407,"",", ")))&amp;IF(L141,$A40,"")</f>
        <v xml:space="preserve">, </v>
      </c>
      <c r="M446" t="str">
        <f>IF($V40&lt;=M$406,"",IF($V40=M$407,IF(ComCalc!V$37=2," ",", ")&amp;"&amp; ",IF($V40&gt;M$407,"",", ")))&amp;IF(M141,$A40,"")</f>
        <v xml:space="preserve">, </v>
      </c>
      <c r="N446" t="str">
        <f>IF($V40&lt;=N$406,"",IF($V40=N$407,IF(ComCalc!W$37=2," ",", ")&amp;"&amp; ",IF($V40&gt;N$407,"",", ")))&amp;IF(N141,$A40,"")</f>
        <v/>
      </c>
      <c r="O446" t="str">
        <f>IF($V40&lt;=O$406,"",IF($V40=O$407,IF(ComCalc!X$37=2," ",", ")&amp;"&amp; ",IF($V40&gt;O$407,"",", ")))&amp;IF(O141,$A40,"")</f>
        <v xml:space="preserve">, </v>
      </c>
      <c r="P446" t="str">
        <f>IF($V40&lt;=P$406,"",IF($V40=P$407,IF(ComCalc!Y$37=2," ",", ")&amp;"&amp; ",IF($V40&gt;P$407,"",", ")))&amp;IF(P141,$A40,"")</f>
        <v>, ROCFT Recall</v>
      </c>
      <c r="Q446" t="str">
        <f>IF($V40&lt;=Q$406,"",IF($V40=Q$407,IF(ComCalc!AA$49=2," ",", ")&amp;"&amp; ",IF($V40&gt;Q$407,"",", ")))&amp;IF(Q141,$A40,"")</f>
        <v/>
      </c>
      <c r="R446" t="str">
        <f>IF($V40&lt;=R$406,"",IF($V40=R$407,IF(ComCalc!AB$49=2," ",", ")&amp;"&amp; ",IF($V40&gt;R$407,"",", ")))&amp;IF(R141,$A40,"")</f>
        <v>, ROCFT Recall</v>
      </c>
      <c r="S446" t="str">
        <f>IF($V40&lt;=S$406,"",IF($V40=S$407,IF(ComCalc!AC$49=2," ",", ")&amp;"&amp; ",IF($V40&gt;S$407,"",", ")))&amp;IF(S141,$A40,"")</f>
        <v/>
      </c>
      <c r="T446" t="str">
        <f>IF($V40&lt;=T$406,"",IF($V40=T$407,IF(ComCalc!AD$49=2," ",", ")&amp;"&amp; ",IF($V40&gt;T$407,"",", ")))&amp;IF(T141,$A40,"")</f>
        <v/>
      </c>
      <c r="U446" t="str">
        <f>IF($V40&lt;=U$406,"",IF($V40=U$407,IF(ComCalc!AE$49=2," ",", ")&amp;"&amp; ",IF($V40&gt;U$407,"",", ")))&amp;IF(U141,$A40,"")</f>
        <v/>
      </c>
      <c r="AI446" s="24"/>
      <c r="AJ446" s="24"/>
      <c r="AK446" s="24"/>
      <c r="AL446" s="24"/>
      <c r="AM446" s="24"/>
      <c r="AN446" s="24"/>
      <c r="AO446" s="24"/>
      <c r="AP446" s="24"/>
      <c r="AQ446" s="24"/>
      <c r="AR446" s="24"/>
    </row>
    <row r="447" spans="1:44" x14ac:dyDescent="0.15">
      <c r="A447" t="str">
        <f t="shared" si="210"/>
        <v>CVLT-3 Brief Trials 1-4</v>
      </c>
      <c r="B447" t="str">
        <f>IF($V41&lt;=B$406,"",IF($V41=B$407,IF(ComCalc!B$37=2," ",", ")&amp;"&amp; ",IF($V41&gt;B$407,"",", ")))&amp;IF(B142,$A41,"")</f>
        <v/>
      </c>
      <c r="C447" t="str">
        <f>IF($V41&lt;=C$406,"",IF($V41=C$407,IF(ComCalc!C$37=2," ",", ")&amp;"&amp; ",IF($V41&gt;C$407,"",", ")))&amp;IF(C142,$A41,"")</f>
        <v xml:space="preserve">, </v>
      </c>
      <c r="D447" t="str">
        <f>IF($V41&lt;=D$406,"",IF($V41=D$407,IF(ComCalc!D$37=2," ",", ")&amp;"&amp; ",IF($V41&gt;D$407,"",", ")))&amp;IF(D142,$A41,"")</f>
        <v/>
      </c>
      <c r="E447" t="str">
        <f>IF($V41&lt;=E$406,"",IF($V41=E$407,IF(ComCalc!E$37=2," ",", ")&amp;"&amp; ",IF($V41&gt;E$407,"",", ")))&amp;IF(E142,$A41,"")</f>
        <v xml:space="preserve">, </v>
      </c>
      <c r="F447" t="str">
        <f>IF($V41&lt;=F$406,"",IF($V41=F$407,IF(ComCalc!F$37=2," ",", ")&amp;"&amp; ",IF($V41&gt;F$407,"",", ")))&amp;IF(F142,$A41,"")</f>
        <v/>
      </c>
      <c r="G447" t="str">
        <f>IF($V41&lt;=G$406,"",IF($V41=G$407,IF(ComCalc!G$37=2," ",", ")&amp;"&amp; ",IF($V41&gt;G$407,"",", ")))&amp;IF(G142,$A41,"")</f>
        <v xml:space="preserve">, </v>
      </c>
      <c r="H447" t="str">
        <f>IF($V41&lt;=H$406,"",IF($V41=H$407,IF(ComCalc!H$37=2," ",", ")&amp;"&amp; ",IF($V41&gt;H$407,"",", ")))&amp;IF(H142,$A41,"")</f>
        <v>, CVLT-3 Brief Trials 1-4</v>
      </c>
      <c r="I447" t="str">
        <f>IF($V41&lt;=I$406,"",IF($V41=I$407,IF(ComCalc!I$37=2," ",", ")&amp;"&amp; ",IF($V41&gt;I$407,"",", ")))&amp;IF(I142,$A41,"")</f>
        <v/>
      </c>
      <c r="J447" t="str">
        <f>IF($V41&lt;=J$406,"",IF($V41=J$407,IF(ComCalc!J$37=2," ",", ")&amp;"&amp; ",IF($V41&gt;J$407,"",", ")))&amp;IF(J142,$A41,"")</f>
        <v/>
      </c>
      <c r="K447" t="str">
        <f>IF($V41&lt;=K$406,"",IF($V41=K$407,IF(ComCalc!K$37=2," ",", ")&amp;"&amp; ",IF($V41&gt;K$407,"",", ")))&amp;IF(K142,$A41,"")</f>
        <v/>
      </c>
      <c r="L447" t="str">
        <f>IF($V41&lt;=L$406,"",IF($V41=L$407,IF(ComCalc!L$37=2," ",", ")&amp;"&amp; ",IF($V41&gt;L$407,"",", ")))&amp;IF(L142,$A41,"")</f>
        <v xml:space="preserve">, </v>
      </c>
      <c r="M447" t="str">
        <f>IF($V41&lt;=M$406,"",IF($V41=M$407,IF(ComCalc!V$37=2," ",", ")&amp;"&amp; ",IF($V41&gt;M$407,"",", ")))&amp;IF(M142,$A41,"")</f>
        <v xml:space="preserve">, </v>
      </c>
      <c r="N447" t="str">
        <f>IF($V41&lt;=N$406,"",IF($V41=N$407,IF(ComCalc!W$37=2," ",", ")&amp;"&amp; ",IF($V41&gt;N$407,"",", ")))&amp;IF(N142,$A41,"")</f>
        <v/>
      </c>
      <c r="O447" t="str">
        <f>IF($V41&lt;=O$406,"",IF($V41=O$407,IF(ComCalc!X$37=2," ",", ")&amp;"&amp; ",IF($V41&gt;O$407,"",", ")))&amp;IF(O142,$A41,"")</f>
        <v>, &amp; CVLT-3 Brief Trials 1-4</v>
      </c>
      <c r="P447" t="str">
        <f>IF($V41&lt;=P$406,"",IF($V41=P$407,IF(ComCalc!Y$37=2," ",", ")&amp;"&amp; ",IF($V41&gt;P$407,"",", ")))&amp;IF(P142,$A41,"")</f>
        <v xml:space="preserve">, </v>
      </c>
      <c r="Q447" t="str">
        <f>IF($V41&lt;=Q$406,"",IF($V41=Q$407,IF(ComCalc!AA$49=2," ",", ")&amp;"&amp; ",IF($V41&gt;Q$407,"",", ")))&amp;IF(Q142,$A41,"")</f>
        <v/>
      </c>
      <c r="R447" t="str">
        <f>IF($V41&lt;=R$406,"",IF($V41=R$407,IF(ComCalc!AB$49=2," ",", ")&amp;"&amp; ",IF($V41&gt;R$407,"",", ")))&amp;IF(R142,$A41,"")</f>
        <v>, CVLT-3 Brief Trials 1-4</v>
      </c>
      <c r="S447" t="str">
        <f>IF($V41&lt;=S$406,"",IF($V41=S$407,IF(ComCalc!AC$49=2," ",", ")&amp;"&amp; ",IF($V41&gt;S$407,"",", ")))&amp;IF(S142,$A41,"")</f>
        <v/>
      </c>
      <c r="T447" t="str">
        <f>IF($V41&lt;=T$406,"",IF($V41=T$407,IF(ComCalc!AD$49=2," ",", ")&amp;"&amp; ",IF($V41&gt;T$407,"",", ")))&amp;IF(T142,$A41,"")</f>
        <v/>
      </c>
      <c r="U447" t="str">
        <f>IF($V41&lt;=U$406,"",IF($V41=U$407,IF(ComCalc!AE$49=2," ",", ")&amp;"&amp; ",IF($V41&gt;U$407,"",", ")))&amp;IF(U142,$A41,"")</f>
        <v/>
      </c>
      <c r="AI447" s="24"/>
      <c r="AJ447" s="24"/>
      <c r="AK447" s="24"/>
      <c r="AL447" s="24"/>
      <c r="AM447" s="24"/>
      <c r="AN447" s="24"/>
      <c r="AO447" s="24"/>
      <c r="AP447" s="24"/>
      <c r="AQ447" s="24"/>
      <c r="AR447" s="24"/>
    </row>
    <row r="448" spans="1:44" x14ac:dyDescent="0.15">
      <c r="A448" t="str">
        <f t="shared" si="210"/>
        <v>CVLT-3 Brief SDFR</v>
      </c>
      <c r="B448" t="str">
        <f>IF($V42&lt;=B$406,"",IF($V42=B$407,IF(ComCalc!B$37=2," ",", ")&amp;"&amp; ",IF($V42&gt;B$407,"",", ")))&amp;IF(B143,$A42,"")</f>
        <v/>
      </c>
      <c r="C448" t="str">
        <f>IF($V42&lt;=C$406,"",IF($V42=C$407,IF(ComCalc!C$37=2," ",", ")&amp;"&amp; ",IF($V42&gt;C$407,"",", ")))&amp;IF(C143,$A42,"")</f>
        <v xml:space="preserve">, </v>
      </c>
      <c r="D448" t="str">
        <f>IF($V42&lt;=D$406,"",IF($V42=D$407,IF(ComCalc!D$37=2," ",", ")&amp;"&amp; ",IF($V42&gt;D$407,"",", ")))&amp;IF(D143,$A42,"")</f>
        <v/>
      </c>
      <c r="E448" t="str">
        <f>IF($V42&lt;=E$406,"",IF($V42=E$407,IF(ComCalc!E$37=2," ",", ")&amp;"&amp; ",IF($V42&gt;E$407,"",", ")))&amp;IF(E143,$A42,"")</f>
        <v xml:space="preserve">, </v>
      </c>
      <c r="F448" t="str">
        <f>IF($V42&lt;=F$406,"",IF($V42=F$407,IF(ComCalc!F$37=2," ",", ")&amp;"&amp; ",IF($V42&gt;F$407,"",", ")))&amp;IF(F143,$A42,"")</f>
        <v/>
      </c>
      <c r="G448" t="str">
        <f>IF($V42&lt;=G$406,"",IF($V42=G$407,IF(ComCalc!G$37=2," ",", ")&amp;"&amp; ",IF($V42&gt;G$407,"",", ")))&amp;IF(G143,$A42,"")</f>
        <v xml:space="preserve">, </v>
      </c>
      <c r="H448" t="str">
        <f>IF($V42&lt;=H$406,"",IF($V42=H$407,IF(ComCalc!H$37=2," ",", ")&amp;"&amp; ",IF($V42&gt;H$407,"",", ")))&amp;IF(H143,$A42,"")</f>
        <v>, CVLT-3 Brief SDFR</v>
      </c>
      <c r="I448" t="str">
        <f>IF($V42&lt;=I$406,"",IF($V42=I$407,IF(ComCalc!I$37=2," ",", ")&amp;"&amp; ",IF($V42&gt;I$407,"",", ")))&amp;IF(I143,$A42,"")</f>
        <v/>
      </c>
      <c r="J448" t="str">
        <f>IF($V42&lt;=J$406,"",IF($V42=J$407,IF(ComCalc!J$37=2," ",", ")&amp;"&amp; ",IF($V42&gt;J$407,"",", ")))&amp;IF(J143,$A42,"")</f>
        <v/>
      </c>
      <c r="K448" t="str">
        <f>IF($V42&lt;=K$406,"",IF($V42=K$407,IF(ComCalc!K$37=2," ",", ")&amp;"&amp; ",IF($V42&gt;K$407,"",", ")))&amp;IF(K143,$A42,"")</f>
        <v/>
      </c>
      <c r="L448" t="str">
        <f>IF($V42&lt;=L$406,"",IF($V42=L$407,IF(ComCalc!L$37=2," ",", ")&amp;"&amp; ",IF($V42&gt;L$407,"",", ")))&amp;IF(L143,$A42,"")</f>
        <v xml:space="preserve">, </v>
      </c>
      <c r="M448" t="str">
        <f>IF($V42&lt;=M$406,"",IF($V42=M$407,IF(ComCalc!V$37=2," ",", ")&amp;"&amp; ",IF($V42&gt;M$407,"",", ")))&amp;IF(M143,$A42,"")</f>
        <v xml:space="preserve">, </v>
      </c>
      <c r="N448" t="str">
        <f>IF($V42&lt;=N$406,"",IF($V42=N$407,IF(ComCalc!W$37=2," ",", ")&amp;"&amp; ",IF($V42&gt;N$407,"",", ")))&amp;IF(N143,$A42,"")</f>
        <v/>
      </c>
      <c r="O448" t="str">
        <f>IF($V42&lt;=O$406,"",IF($V42=O$407,IF(ComCalc!X$37=2," ",", ")&amp;"&amp; ",IF($V42&gt;O$407,"",", ")))&amp;IF(O143,$A42,"")</f>
        <v/>
      </c>
      <c r="P448" t="str">
        <f>IF($V42&lt;=P$406,"",IF($V42=P$407,IF(ComCalc!Y$37=2," ",", ")&amp;"&amp; ",IF($V42&gt;P$407,"",", ")))&amp;IF(P143,$A42,"")</f>
        <v xml:space="preserve">, </v>
      </c>
      <c r="Q448" t="str">
        <f>IF($V42&lt;=Q$406,"",IF($V42=Q$407,IF(ComCalc!AA$49=2," ",", ")&amp;"&amp; ",IF($V42&gt;Q$407,"",", ")))&amp;IF(Q143,$A42,"")</f>
        <v/>
      </c>
      <c r="R448" t="str">
        <f>IF($V42&lt;=R$406,"",IF($V42=R$407,IF(ComCalc!AB$49=2," ",", ")&amp;"&amp; ",IF($V42&gt;R$407,"",", ")))&amp;IF(R143,$A42,"")</f>
        <v>, CVLT-3 Brief SDFR</v>
      </c>
      <c r="S448" t="str">
        <f>IF($V42&lt;=S$406,"",IF($V42=S$407,IF(ComCalc!AC$49=2," ",", ")&amp;"&amp; ",IF($V42&gt;S$407,"",", ")))&amp;IF(S143,$A42,"")</f>
        <v/>
      </c>
      <c r="T448" t="str">
        <f>IF($V42&lt;=T$406,"",IF($V42=T$407,IF(ComCalc!AD$49=2," ",", ")&amp;"&amp; ",IF($V42&gt;T$407,"",", ")))&amp;IF(T143,$A42,"")</f>
        <v/>
      </c>
      <c r="U448" t="str">
        <f>IF($V42&lt;=U$406,"",IF($V42=U$407,IF(ComCalc!AE$49=2," ",", ")&amp;"&amp; ",IF($V42&gt;U$407,"",", ")))&amp;IF(U143,$A42,"")</f>
        <v/>
      </c>
      <c r="AI448" s="24"/>
      <c r="AJ448" s="24"/>
      <c r="AK448" s="24"/>
      <c r="AL448" s="24"/>
      <c r="AM448" s="24"/>
      <c r="AN448" s="24"/>
      <c r="AO448" s="24"/>
      <c r="AP448" s="24"/>
      <c r="AQ448" s="24"/>
      <c r="AR448" s="24"/>
    </row>
    <row r="449" spans="1:44" x14ac:dyDescent="0.15">
      <c r="A449" t="str">
        <f t="shared" si="210"/>
        <v>CVLT-3 Brief LDFR</v>
      </c>
      <c r="B449" t="str">
        <f>IF($V43&lt;=B$406,"",IF($V43=B$407,IF(ComCalc!B$37=2," ",", ")&amp;"&amp; ",IF($V43&gt;B$407,"",", ")))&amp;IF(B144,$A43,"")</f>
        <v/>
      </c>
      <c r="C449" t="str">
        <f>IF($V43&lt;=C$406,"",IF($V43=C$407,IF(ComCalc!C$37=2," ",", ")&amp;"&amp; ",IF($V43&gt;C$407,"",", ")))&amp;IF(C144,$A43,"")</f>
        <v xml:space="preserve">, </v>
      </c>
      <c r="D449" t="str">
        <f>IF($V43&lt;=D$406,"",IF($V43=D$407,IF(ComCalc!D$37=2," ",", ")&amp;"&amp; ",IF($V43&gt;D$407,"",", ")))&amp;IF(D144,$A43,"")</f>
        <v/>
      </c>
      <c r="E449" t="str">
        <f>IF($V43&lt;=E$406,"",IF($V43=E$407,IF(ComCalc!E$37=2," ",", ")&amp;"&amp; ",IF($V43&gt;E$407,"",", ")))&amp;IF(E144,$A43,"")</f>
        <v xml:space="preserve">, </v>
      </c>
      <c r="F449" t="str">
        <f>IF($V43&lt;=F$406,"",IF($V43=F$407,IF(ComCalc!F$37=2," ",", ")&amp;"&amp; ",IF($V43&gt;F$407,"",", ")))&amp;IF(F144,$A43,"")</f>
        <v/>
      </c>
      <c r="G449" t="str">
        <f>IF($V43&lt;=G$406,"",IF($V43=G$407,IF(ComCalc!G$37=2," ",", ")&amp;"&amp; ",IF($V43&gt;G$407,"",", ")))&amp;IF(G144,$A43,"")</f>
        <v xml:space="preserve">, </v>
      </c>
      <c r="H449" t="str">
        <f>IF($V43&lt;=H$406,"",IF($V43=H$407,IF(ComCalc!H$37=2," ",", ")&amp;"&amp; ",IF($V43&gt;H$407,"",", ")))&amp;IF(H144,$A43,"")</f>
        <v>, &amp; CVLT-3 Brief LDFR</v>
      </c>
      <c r="I449" t="str">
        <f>IF($V43&lt;=I$406,"",IF($V43=I$407,IF(ComCalc!I$37=2," ",", ")&amp;"&amp; ",IF($V43&gt;I$407,"",", ")))&amp;IF(I144,$A43,"")</f>
        <v/>
      </c>
      <c r="J449" t="str">
        <f>IF($V43&lt;=J$406,"",IF($V43=J$407,IF(ComCalc!J$37=2," ",", ")&amp;"&amp; ",IF($V43&gt;J$407,"",", ")))&amp;IF(J144,$A43,"")</f>
        <v/>
      </c>
      <c r="K449" t="str">
        <f>IF($V43&lt;=K$406,"",IF($V43=K$407,IF(ComCalc!K$37=2," ",", ")&amp;"&amp; ",IF($V43&gt;K$407,"",", ")))&amp;IF(K144,$A43,"")</f>
        <v/>
      </c>
      <c r="L449" t="str">
        <f>IF($V43&lt;=L$406,"",IF($V43=L$407,IF(ComCalc!L$37=2," ",", ")&amp;"&amp; ",IF($V43&gt;L$407,"",", ")))&amp;IF(L144,$A43,"")</f>
        <v xml:space="preserve">, </v>
      </c>
      <c r="M449" t="str">
        <f>IF($V43&lt;=M$406,"",IF($V43=M$407,IF(ComCalc!V$37=2," ",", ")&amp;"&amp; ",IF($V43&gt;M$407,"",", ")))&amp;IF(M144,$A43,"")</f>
        <v xml:space="preserve">, </v>
      </c>
      <c r="N449" t="str">
        <f>IF($V43&lt;=N$406,"",IF($V43=N$407,IF(ComCalc!W$37=2," ",", ")&amp;"&amp; ",IF($V43&gt;N$407,"",", ")))&amp;IF(N144,$A43,"")</f>
        <v/>
      </c>
      <c r="O449" t="str">
        <f>IF($V43&lt;=O$406,"",IF($V43=O$407,IF(ComCalc!X$37=2," ",", ")&amp;"&amp; ",IF($V43&gt;O$407,"",", ")))&amp;IF(O144,$A43,"")</f>
        <v/>
      </c>
      <c r="P449" t="str">
        <f>IF($V43&lt;=P$406,"",IF($V43=P$407,IF(ComCalc!Y$37=2," ",", ")&amp;"&amp; ",IF($V43&gt;P$407,"",", ")))&amp;IF(P144,$A43,"")</f>
        <v>, CVLT-3 Brief LDFR</v>
      </c>
      <c r="Q449" t="str">
        <f>IF($V43&lt;=Q$406,"",IF($V43=Q$407,IF(ComCalc!AA$49=2," ",", ")&amp;"&amp; ",IF($V43&gt;Q$407,"",", ")))&amp;IF(Q144,$A43,"")</f>
        <v/>
      </c>
      <c r="R449" t="str">
        <f>IF($V43&lt;=R$406,"",IF($V43=R$407,IF(ComCalc!AB$49=2," ",", ")&amp;"&amp; ",IF($V43&gt;R$407,"",", ")))&amp;IF(R144,$A43,"")</f>
        <v>, CVLT-3 Brief LDFR</v>
      </c>
      <c r="S449" t="str">
        <f>IF($V43&lt;=S$406,"",IF($V43=S$407,IF(ComCalc!AC$49=2," ",", ")&amp;"&amp; ",IF($V43&gt;S$407,"",", ")))&amp;IF(S144,$A43,"")</f>
        <v/>
      </c>
      <c r="T449" t="str">
        <f>IF($V43&lt;=T$406,"",IF($V43=T$407,IF(ComCalc!AD$49=2," ",", ")&amp;"&amp; ",IF($V43&gt;T$407,"",", ")))&amp;IF(T144,$A43,"")</f>
        <v/>
      </c>
      <c r="U449" t="str">
        <f>IF($V43&lt;=U$406,"",IF($V43=U$407,IF(ComCalc!AE$49=2," ",", ")&amp;"&amp; ",IF($V43&gt;U$407,"",", ")))&amp;IF(U144,$A43,"")</f>
        <v/>
      </c>
      <c r="AI449" s="24"/>
      <c r="AJ449" s="24"/>
      <c r="AK449" s="24"/>
      <c r="AL449" s="24"/>
      <c r="AM449" s="24"/>
      <c r="AN449" s="24"/>
      <c r="AO449" s="24"/>
      <c r="AP449" s="24"/>
      <c r="AQ449" s="24"/>
      <c r="AR449" s="24"/>
    </row>
    <row r="450" spans="1:44" x14ac:dyDescent="0.15">
      <c r="A450" t="str">
        <f t="shared" si="210"/>
        <v>Figure Weights</v>
      </c>
      <c r="B450" t="str">
        <f>IF($V44&lt;=B$406,"",IF($V44=B$407,IF(ComCalc!B$37=2," ",", ")&amp;"&amp; ",IF($V44&gt;B$407,"",", ")))&amp;IF(B145,$A44,"")</f>
        <v/>
      </c>
      <c r="C450" t="str">
        <f>IF($V44&lt;=C$406,"",IF($V44=C$407,IF(ComCalc!C$37=2," ",", ")&amp;"&amp; ",IF($V44&gt;C$407,"",", ")))&amp;IF(C145,$A44,"")</f>
        <v xml:space="preserve">, </v>
      </c>
      <c r="D450" t="str">
        <f>IF($V44&lt;=D$406,"",IF($V44=D$407,IF(ComCalc!D$37=2," ",", ")&amp;"&amp; ",IF($V44&gt;D$407,"",", ")))&amp;IF(D145,$A44,"")</f>
        <v/>
      </c>
      <c r="E450" t="str">
        <f>IF($V44&lt;=E$406,"",IF($V44=E$407,IF(ComCalc!E$37=2," ",", ")&amp;"&amp; ",IF($V44&gt;E$407,"",", ")))&amp;IF(E145,$A44,"")</f>
        <v xml:space="preserve">, </v>
      </c>
      <c r="F450" t="str">
        <f>IF($V44&lt;=F$406,"",IF($V44=F$407,IF(ComCalc!F$37=2," ",", ")&amp;"&amp; ",IF($V44&gt;F$407,"",", ")))&amp;IF(F145,$A44,"")</f>
        <v/>
      </c>
      <c r="G450" t="str">
        <f>IF($V44&lt;=G$406,"",IF($V44=G$407,IF(ComCalc!G$37=2," ",", ")&amp;"&amp; ",IF($V44&gt;G$407,"",", ")))&amp;IF(G145,$A44,"")</f>
        <v xml:space="preserve">, </v>
      </c>
      <c r="H450" t="str">
        <f>IF($V44&lt;=H$406,"",IF($V44=H$407,IF(ComCalc!H$37=2," ",", ")&amp;"&amp; ",IF($V44&gt;H$407,"",", ")))&amp;IF(H145,$A44,"")</f>
        <v/>
      </c>
      <c r="I450" t="str">
        <f>IF($V44&lt;=I$406,"",IF($V44=I$407,IF(ComCalc!I$37=2," ",", ")&amp;"&amp; ",IF($V44&gt;I$407,"",", ")))&amp;IF(I145,$A44,"")</f>
        <v/>
      </c>
      <c r="J450" t="str">
        <f>IF($V44&lt;=J$406,"",IF($V44=J$407,IF(ComCalc!J$37=2," ",", ")&amp;"&amp; ",IF($V44&gt;J$407,"",", ")))&amp;IF(J145,$A44,"")</f>
        <v/>
      </c>
      <c r="K450" t="str">
        <f>IF($V44&lt;=K$406,"",IF($V44=K$407,IF(ComCalc!K$37=2," ",", ")&amp;"&amp; ",IF($V44&gt;K$407,"",", ")))&amp;IF(K145,$A44,"")</f>
        <v/>
      </c>
      <c r="L450" t="str">
        <f>IF($V44&lt;=L$406,"",IF($V44=L$407,IF(ComCalc!L$37=2," ",", ")&amp;"&amp; ",IF($V44&gt;L$407,"",", ")))&amp;IF(L145,$A44,"")</f>
        <v xml:space="preserve">, </v>
      </c>
      <c r="M450" t="str">
        <f>IF($V44&lt;=M$406,"",IF($V44=M$407,IF(ComCalc!V$37=2," ",", ")&amp;"&amp; ",IF($V44&gt;M$407,"",", ")))&amp;IF(M145,$A44,"")</f>
        <v xml:space="preserve">, </v>
      </c>
      <c r="N450" t="str">
        <f>IF($V44&lt;=N$406,"",IF($V44=N$407,IF(ComCalc!W$37=2," ",", ")&amp;"&amp; ",IF($V44&gt;N$407,"",", ")))&amp;IF(N145,$A44,"")</f>
        <v/>
      </c>
      <c r="O450" t="str">
        <f>IF($V44&lt;=O$406,"",IF($V44=O$407,IF(ComCalc!X$37=2," ",", ")&amp;"&amp; ",IF($V44&gt;O$407,"",", ")))&amp;IF(O145,$A44,"")</f>
        <v/>
      </c>
      <c r="P450" t="str">
        <f>IF($V44&lt;=P$406,"",IF($V44=P$407,IF(ComCalc!Y$37=2," ",", ")&amp;"&amp; ",IF($V44&gt;P$407,"",", ")))&amp;IF(P145,$A44,"")</f>
        <v xml:space="preserve">, </v>
      </c>
      <c r="Q450" t="str">
        <f>IF($V44&lt;=Q$406,"",IF($V44=Q$407,IF(ComCalc!AA$49=2," ",", ")&amp;"&amp; ",IF($V44&gt;Q$407,"",", ")))&amp;IF(Q145,$A44,"")</f>
        <v/>
      </c>
      <c r="R450" t="str">
        <f>IF($V44&lt;=R$406,"",IF($V44=R$407,IF(ComCalc!AB$49=2," ",", ")&amp;"&amp; ",IF($V44&gt;R$407,"",", ")))&amp;IF(R145,$A44,"")</f>
        <v xml:space="preserve">, </v>
      </c>
      <c r="S450" t="str">
        <f>IF($V44&lt;=S$406,"",IF($V44=S$407,IF(ComCalc!AC$49=2," ",", ")&amp;"&amp; ",IF($V44&gt;S$407,"",", ")))&amp;IF(S145,$A44,"")</f>
        <v/>
      </c>
      <c r="T450" t="str">
        <f>IF($V44&lt;=T$406,"",IF($V44=T$407,IF(ComCalc!AD$49=2," ",", ")&amp;"&amp; ",IF($V44&gt;T$407,"",", ")))&amp;IF(T145,$A44,"")</f>
        <v/>
      </c>
      <c r="U450" t="str">
        <f>IF($V44&lt;=U$406,"",IF($V44=U$407,IF(ComCalc!AE$49=2," ",", ")&amp;"&amp; ",IF($V44&gt;U$407,"",", ")))&amp;IF(U145,$A44,"")</f>
        <v/>
      </c>
      <c r="AI450" s="24"/>
      <c r="AJ450" s="24"/>
      <c r="AK450" s="24"/>
      <c r="AL450" s="24"/>
      <c r="AM450" s="24"/>
      <c r="AN450" s="24"/>
      <c r="AO450" s="24"/>
      <c r="AP450" s="24"/>
      <c r="AQ450" s="24"/>
      <c r="AR450" s="24"/>
    </row>
    <row r="451" spans="1:44" x14ac:dyDescent="0.15">
      <c r="A451" t="str">
        <f t="shared" si="210"/>
        <v>Letter-Number Sequencing</v>
      </c>
      <c r="B451" t="str">
        <f>IF($V45&lt;=B$406,"",IF($V45=B$407,IF(ComCalc!B$37=2," ",", ")&amp;"&amp; ",IF($V45&gt;B$407,"",", ")))&amp;IF(B146,$A45,"")</f>
        <v/>
      </c>
      <c r="C451" t="str">
        <f>IF($V45&lt;=C$406,"",IF($V45=C$407,IF(ComCalc!C$37=2," ",", ")&amp;"&amp; ",IF($V45&gt;C$407,"",", ")))&amp;IF(C146,$A45,"")</f>
        <v xml:space="preserve">, </v>
      </c>
      <c r="D451" t="str">
        <f>IF($V45&lt;=D$406,"",IF($V45=D$407,IF(ComCalc!D$37=2," ",", ")&amp;"&amp; ",IF($V45&gt;D$407,"",", ")))&amp;IF(D146,$A45,"")</f>
        <v/>
      </c>
      <c r="E451" t="str">
        <f>IF($V45&lt;=E$406,"",IF($V45=E$407,IF(ComCalc!E$37=2," ",", ")&amp;"&amp; ",IF($V45&gt;E$407,"",", ")))&amp;IF(E146,$A45,"")</f>
        <v xml:space="preserve">, </v>
      </c>
      <c r="F451" t="str">
        <f>IF($V45&lt;=F$406,"",IF($V45=F$407,IF(ComCalc!F$37=2," ",", ")&amp;"&amp; ",IF($V45&gt;F$407,"",", ")))&amp;IF(F146,$A45,"")</f>
        <v/>
      </c>
      <c r="G451" t="str">
        <f>IF($V45&lt;=G$406,"",IF($V45=G$407,IF(ComCalc!G$37=2," ",", ")&amp;"&amp; ",IF($V45&gt;G$407,"",", ")))&amp;IF(G146,$A45,"")</f>
        <v xml:space="preserve">, </v>
      </c>
      <c r="H451" t="str">
        <f>IF($V45&lt;=H$406,"",IF($V45=H$407,IF(ComCalc!H$37=2," ",", ")&amp;"&amp; ",IF($V45&gt;H$407,"",", ")))&amp;IF(H146,$A45,"")</f>
        <v/>
      </c>
      <c r="I451" t="str">
        <f>IF($V45&lt;=I$406,"",IF($V45=I$407,IF(ComCalc!I$37=2," ",", ")&amp;"&amp; ",IF($V45&gt;I$407,"",", ")))&amp;IF(I146,$A45,"")</f>
        <v/>
      </c>
      <c r="J451" t="str">
        <f>IF($V45&lt;=J$406,"",IF($V45=J$407,IF(ComCalc!J$37=2," ",", ")&amp;"&amp; ",IF($V45&gt;J$407,"",", ")))&amp;IF(J146,$A45,"")</f>
        <v/>
      </c>
      <c r="K451" t="str">
        <f>IF($V45&lt;=K$406,"",IF($V45=K$407,IF(ComCalc!K$37=2," ",", ")&amp;"&amp; ",IF($V45&gt;K$407,"",", ")))&amp;IF(K146,$A45,"")</f>
        <v/>
      </c>
      <c r="L451" t="str">
        <f>IF($V45&lt;=L$406,"",IF($V45=L$407,IF(ComCalc!L$37=2," ",", ")&amp;"&amp; ",IF($V45&gt;L$407,"",", ")))&amp;IF(L146,$A45,"")</f>
        <v xml:space="preserve">, </v>
      </c>
      <c r="M451" t="str">
        <f>IF($V45&lt;=M$406,"",IF($V45=M$407,IF(ComCalc!V$37=2," ",", ")&amp;"&amp; ",IF($V45&gt;M$407,"",", ")))&amp;IF(M146,$A45,"")</f>
        <v xml:space="preserve">, </v>
      </c>
      <c r="N451" t="str">
        <f>IF($V45&lt;=N$406,"",IF($V45=N$407,IF(ComCalc!W$37=2," ",", ")&amp;"&amp; ",IF($V45&gt;N$407,"",", ")))&amp;IF(N146,$A45,"")</f>
        <v/>
      </c>
      <c r="O451" t="str">
        <f>IF($V45&lt;=O$406,"",IF($V45=O$407,IF(ComCalc!X$37=2," ",", ")&amp;"&amp; ",IF($V45&gt;O$407,"",", ")))&amp;IF(O146,$A45,"")</f>
        <v/>
      </c>
      <c r="P451" t="str">
        <f>IF($V45&lt;=P$406,"",IF($V45=P$407,IF(ComCalc!Y$37=2," ",", ")&amp;"&amp; ",IF($V45&gt;P$407,"",", ")))&amp;IF(P146,$A45,"")</f>
        <v xml:space="preserve">, </v>
      </c>
      <c r="Q451" t="str">
        <f>IF($V45&lt;=Q$406,"",IF($V45=Q$407,IF(ComCalc!AA$49=2," ",", ")&amp;"&amp; ",IF($V45&gt;Q$407,"",", ")))&amp;IF(Q146,$A45,"")</f>
        <v/>
      </c>
      <c r="R451" t="str">
        <f>IF($V45&lt;=R$406,"",IF($V45=R$407,IF(ComCalc!AB$49=2," ",", ")&amp;"&amp; ",IF($V45&gt;R$407,"",", ")))&amp;IF(R146,$A45,"")</f>
        <v xml:space="preserve">, </v>
      </c>
      <c r="S451" t="str">
        <f>IF($V45&lt;=S$406,"",IF($V45=S$407,IF(ComCalc!AC$49=2," ",", ")&amp;"&amp; ",IF($V45&gt;S$407,"",", ")))&amp;IF(S146,$A45,"")</f>
        <v/>
      </c>
      <c r="T451" t="str">
        <f>IF($V45&lt;=T$406,"",IF($V45=T$407,IF(ComCalc!AD$49=2," ",", ")&amp;"&amp; ",IF($V45&gt;T$407,"",", ")))&amp;IF(T146,$A45,"")</f>
        <v/>
      </c>
      <c r="U451" t="str">
        <f>IF($V45&lt;=U$406,"",IF($V45=U$407,IF(ComCalc!AE$49=2," ",", ")&amp;"&amp; ",IF($V45&gt;U$407,"",", ")))&amp;IF(U146,$A45,"")</f>
        <v/>
      </c>
      <c r="AI451" s="24"/>
      <c r="AJ451" s="24"/>
      <c r="AK451" s="24"/>
      <c r="AL451" s="24"/>
      <c r="AM451" s="24"/>
      <c r="AN451" s="24"/>
      <c r="AO451" s="24"/>
      <c r="AP451" s="24"/>
      <c r="AQ451" s="24"/>
      <c r="AR451" s="24"/>
    </row>
    <row r="452" spans="1:44" x14ac:dyDescent="0.15">
      <c r="A452" t="str">
        <f t="shared" si="210"/>
        <v>Cancellation</v>
      </c>
      <c r="B452" t="str">
        <f>IF($V46&lt;=B$406,"",IF($V46=B$407,IF(ComCalc!B$37=2," ",", ")&amp;"&amp; ",IF($V46&gt;B$407,"",", ")))&amp;IF(B147,$A46,"")</f>
        <v/>
      </c>
      <c r="C452" t="str">
        <f>IF($V46&lt;=C$406,"",IF($V46=C$407,IF(ComCalc!C$37=2," ",", ")&amp;"&amp; ",IF($V46&gt;C$407,"",", ")))&amp;IF(C147,$A46,"")</f>
        <v xml:space="preserve">, </v>
      </c>
      <c r="D452" t="str">
        <f>IF($V46&lt;=D$406,"",IF($V46=D$407,IF(ComCalc!D$37=2," ",", ")&amp;"&amp; ",IF($V46&gt;D$407,"",", ")))&amp;IF(D147,$A46,"")</f>
        <v/>
      </c>
      <c r="E452" t="str">
        <f>IF($V46&lt;=E$406,"",IF($V46=E$407,IF(ComCalc!E$37=2," ",", ")&amp;"&amp; ",IF($V46&gt;E$407,"",", ")))&amp;IF(E147,$A46,"")</f>
        <v xml:space="preserve">, </v>
      </c>
      <c r="F452" t="str">
        <f>IF($V46&lt;=F$406,"",IF($V46=F$407,IF(ComCalc!F$37=2," ",", ")&amp;"&amp; ",IF($V46&gt;F$407,"",", ")))&amp;IF(F147,$A46,"")</f>
        <v/>
      </c>
      <c r="G452" t="str">
        <f>IF($V46&lt;=G$406,"",IF($V46=G$407,IF(ComCalc!G$37=2," ",", ")&amp;"&amp; ",IF($V46&gt;G$407,"",", ")))&amp;IF(G147,$A46,"")</f>
        <v xml:space="preserve">, </v>
      </c>
      <c r="H452" t="str">
        <f>IF($V46&lt;=H$406,"",IF($V46=H$407,IF(ComCalc!H$37=2," ",", ")&amp;"&amp; ",IF($V46&gt;H$407,"",", ")))&amp;IF(H147,$A46,"")</f>
        <v/>
      </c>
      <c r="I452" t="str">
        <f>IF($V46&lt;=I$406,"",IF($V46=I$407,IF(ComCalc!I$37=2," ",", ")&amp;"&amp; ",IF($V46&gt;I$407,"",", ")))&amp;IF(I147,$A46,"")</f>
        <v/>
      </c>
      <c r="J452" t="str">
        <f>IF($V46&lt;=J$406,"",IF($V46=J$407,IF(ComCalc!J$37=2," ",", ")&amp;"&amp; ",IF($V46&gt;J$407,"",", ")))&amp;IF(J147,$A46,"")</f>
        <v/>
      </c>
      <c r="K452" t="str">
        <f>IF($V46&lt;=K$406,"",IF($V46=K$407,IF(ComCalc!K$37=2," ",", ")&amp;"&amp; ",IF($V46&gt;K$407,"",", ")))&amp;IF(K147,$A46,"")</f>
        <v/>
      </c>
      <c r="L452" t="str">
        <f>IF($V46&lt;=L$406,"",IF($V46=L$407,IF(ComCalc!L$37=2," ",", ")&amp;"&amp; ",IF($V46&gt;L$407,"",", ")))&amp;IF(L147,$A46,"")</f>
        <v xml:space="preserve">, </v>
      </c>
      <c r="M452" t="str">
        <f>IF($V46&lt;=M$406,"",IF($V46=M$407,IF(ComCalc!V$37=2," ",", ")&amp;"&amp; ",IF($V46&gt;M$407,"",", ")))&amp;IF(M147,$A46,"")</f>
        <v xml:space="preserve">, </v>
      </c>
      <c r="N452" t="str">
        <f>IF($V46&lt;=N$406,"",IF($V46=N$407,IF(ComCalc!W$37=2," ",", ")&amp;"&amp; ",IF($V46&gt;N$407,"",", ")))&amp;IF(N147,$A46,"")</f>
        <v/>
      </c>
      <c r="O452" t="str">
        <f>IF($V46&lt;=O$406,"",IF($V46=O$407,IF(ComCalc!X$37=2," ",", ")&amp;"&amp; ",IF($V46&gt;O$407,"",", ")))&amp;IF(O147,$A46,"")</f>
        <v/>
      </c>
      <c r="P452" t="str">
        <f>IF($V46&lt;=P$406,"",IF($V46=P$407,IF(ComCalc!Y$37=2," ",", ")&amp;"&amp; ",IF($V46&gt;P$407,"",", ")))&amp;IF(P147,$A46,"")</f>
        <v xml:space="preserve">, </v>
      </c>
      <c r="Q452" t="str">
        <f>IF($V46&lt;=Q$406,"",IF($V46=Q$407,IF(ComCalc!AA$49=2," ",", ")&amp;"&amp; ",IF($V46&gt;Q$407,"",", ")))&amp;IF(Q147,$A46,"")</f>
        <v/>
      </c>
      <c r="R452" t="str">
        <f>IF($V46&lt;=R$406,"",IF($V46=R$407,IF(ComCalc!AB$49=2," ",", ")&amp;"&amp; ",IF($V46&gt;R$407,"",", ")))&amp;IF(R147,$A46,"")</f>
        <v xml:space="preserve">, </v>
      </c>
      <c r="S452" t="str">
        <f>IF($V46&lt;=S$406,"",IF($V46=S$407,IF(ComCalc!AC$49=2," ",", ")&amp;"&amp; ",IF($V46&gt;S$407,"",", ")))&amp;IF(S147,$A46,"")</f>
        <v/>
      </c>
      <c r="T452" t="str">
        <f>IF($V46&lt;=T$406,"",IF($V46=T$407,IF(ComCalc!AD$49=2," ",", ")&amp;"&amp; ",IF($V46&gt;T$407,"",", ")))&amp;IF(T147,$A46,"")</f>
        <v/>
      </c>
      <c r="U452" t="str">
        <f>IF($V46&lt;=U$406,"",IF($V46=U$407,IF(ComCalc!AE$49=2," ",", ")&amp;"&amp; ",IF($V46&gt;U$407,"",", ")))&amp;IF(U147,$A46,"")</f>
        <v/>
      </c>
      <c r="AI452" s="24"/>
      <c r="AJ452" s="24"/>
      <c r="AK452" s="24"/>
      <c r="AL452" s="24"/>
      <c r="AM452" s="24"/>
      <c r="AN452" s="24"/>
      <c r="AO452" s="24"/>
      <c r="AP452" s="24"/>
      <c r="AQ452" s="24"/>
      <c r="AR452" s="24"/>
    </row>
    <row r="453" spans="1:44" x14ac:dyDescent="0.15">
      <c r="A453" t="str">
        <f t="shared" si="210"/>
        <v>Grooved Pegboard-Dominant</v>
      </c>
      <c r="B453" t="str">
        <f>IF($V47&lt;=B$406,"",IF($V47=B$407,IF(ComCalc!B$37=2," ",", ")&amp;"&amp; ",IF($V47&gt;B$407,"",", ")))&amp;IF(B148,$A47,"")</f>
        <v/>
      </c>
      <c r="C453" t="str">
        <f>IF($V47&lt;=C$406,"",IF($V47=C$407,IF(ComCalc!C$37=2," ",", ")&amp;"&amp; ",IF($V47&gt;C$407,"",", ")))&amp;IF(C148,$A47,"")</f>
        <v xml:space="preserve">, </v>
      </c>
      <c r="D453" t="str">
        <f>IF($V47&lt;=D$406,"",IF($V47=D$407,IF(ComCalc!D$37=2," ",", ")&amp;"&amp; ",IF($V47&gt;D$407,"",", ")))&amp;IF(D148,$A47,"")</f>
        <v/>
      </c>
      <c r="E453" t="str">
        <f>IF($V47&lt;=E$406,"",IF($V47=E$407,IF(ComCalc!E$37=2," ",", ")&amp;"&amp; ",IF($V47&gt;E$407,"",", ")))&amp;IF(E148,$A47,"")</f>
        <v xml:space="preserve">, </v>
      </c>
      <c r="F453" t="str">
        <f>IF($V47&lt;=F$406,"",IF($V47=F$407,IF(ComCalc!F$37=2," ",", ")&amp;"&amp; ",IF($V47&gt;F$407,"",", ")))&amp;IF(F148,$A47,"")</f>
        <v/>
      </c>
      <c r="G453" t="str">
        <f>IF($V47&lt;=G$406,"",IF($V47=G$407,IF(ComCalc!G$37=2," ",", ")&amp;"&amp; ",IF($V47&gt;G$407,"",", ")))&amp;IF(G148,$A47,"")</f>
        <v xml:space="preserve">, </v>
      </c>
      <c r="H453" t="str">
        <f>IF($V47&lt;=H$406,"",IF($V47=H$407,IF(ComCalc!H$37=2," ",", ")&amp;"&amp; ",IF($V47&gt;H$407,"",", ")))&amp;IF(H148,$A47,"")</f>
        <v/>
      </c>
      <c r="I453" t="str">
        <f>IF($V47&lt;=I$406,"",IF($V47=I$407,IF(ComCalc!I$37=2," ",", ")&amp;"&amp; ",IF($V47&gt;I$407,"",", ")))&amp;IF(I148,$A47,"")</f>
        <v/>
      </c>
      <c r="J453" t="str">
        <f>IF($V47&lt;=J$406,"",IF($V47=J$407,IF(ComCalc!J$37=2," ",", ")&amp;"&amp; ",IF($V47&gt;J$407,"",", ")))&amp;IF(J148,$A47,"")</f>
        <v/>
      </c>
      <c r="K453" t="str">
        <f>IF($V47&lt;=K$406,"",IF($V47=K$407,IF(ComCalc!K$37=2," ",", ")&amp;"&amp; ",IF($V47&gt;K$407,"",", ")))&amp;IF(K148,$A47,"")</f>
        <v/>
      </c>
      <c r="L453" t="str">
        <f>IF($V47&lt;=L$406,"",IF($V47=L$407,IF(ComCalc!L$37=2," ",", ")&amp;"&amp; ",IF($V47&gt;L$407,"",", ")))&amp;IF(L148,$A47,"")</f>
        <v xml:space="preserve">, </v>
      </c>
      <c r="M453" t="str">
        <f>IF($V47&lt;=M$406,"",IF($V47=M$407,IF(ComCalc!V$37=2," ",", ")&amp;"&amp; ",IF($V47&gt;M$407,"",", ")))&amp;IF(M148,$A47,"")</f>
        <v xml:space="preserve">, </v>
      </c>
      <c r="N453" t="str">
        <f>IF($V47&lt;=N$406,"",IF($V47=N$407,IF(ComCalc!W$37=2," ",", ")&amp;"&amp; ",IF($V47&gt;N$407,"",", ")))&amp;IF(N148,$A47,"")</f>
        <v/>
      </c>
      <c r="O453" t="str">
        <f>IF($V47&lt;=O$406,"",IF($V47=O$407,IF(ComCalc!X$37=2," ",", ")&amp;"&amp; ",IF($V47&gt;O$407,"",", ")))&amp;IF(O148,$A47,"")</f>
        <v/>
      </c>
      <c r="P453" t="str">
        <f>IF($V47&lt;=P$406,"",IF($V47=P$407,IF(ComCalc!Y$37=2," ",", ")&amp;"&amp; ",IF($V47&gt;P$407,"",", ")))&amp;IF(P148,$A47,"")</f>
        <v xml:space="preserve">, </v>
      </c>
      <c r="Q453" t="str">
        <f>IF($V47&lt;=Q$406,"",IF($V47=Q$407,IF(ComCalc!AA$49=2," ",", ")&amp;"&amp; ",IF($V47&gt;Q$407,"",", ")))&amp;IF(Q148,$A47,"")</f>
        <v/>
      </c>
      <c r="R453" t="str">
        <f>IF($V47&lt;=R$406,"",IF($V47=R$407,IF(ComCalc!AB$49=2," ",", ")&amp;"&amp; ",IF($V47&gt;R$407,"",", ")))&amp;IF(R148,$A47,"")</f>
        <v xml:space="preserve">, </v>
      </c>
      <c r="S453" t="str">
        <f>IF($V47&lt;=S$406,"",IF($V47=S$407,IF(ComCalc!AC$49=2," ",", ")&amp;"&amp; ",IF($V47&gt;S$407,"",", ")))&amp;IF(S148,$A47,"")</f>
        <v/>
      </c>
      <c r="T453" t="str">
        <f>IF($V47&lt;=T$406,"",IF($V47=T$407,IF(ComCalc!AD$49=2," ",", ")&amp;"&amp; ",IF($V47&gt;T$407,"",", ")))&amp;IF(T148,$A47,"")</f>
        <v/>
      </c>
      <c r="U453" t="str">
        <f>IF($V47&lt;=U$406,"",IF($V47=U$407,IF(ComCalc!AE$49=2," ",", ")&amp;"&amp; ",IF($V47&gt;U$407,"",", ")))&amp;IF(U148,$A47,"")</f>
        <v/>
      </c>
      <c r="AI453" s="24"/>
      <c r="AJ453" s="24"/>
      <c r="AK453" s="24"/>
      <c r="AL453" s="24"/>
      <c r="AM453" s="24"/>
      <c r="AN453" s="24"/>
      <c r="AO453" s="24"/>
      <c r="AP453" s="24"/>
      <c r="AQ453" s="24"/>
      <c r="AR453" s="24"/>
    </row>
    <row r="454" spans="1:44" x14ac:dyDescent="0.15">
      <c r="A454" t="str">
        <f t="shared" si="210"/>
        <v>Grooved Pegboard-Nondominant</v>
      </c>
      <c r="B454" t="str">
        <f>IF($V48&lt;=B$406,"",IF($V48=B$407,IF(ComCalc!B$37=2," ",", ")&amp;"&amp; ",IF($V48&gt;B$407,"",", ")))&amp;IF(B149,$A48,"")</f>
        <v/>
      </c>
      <c r="C454" t="str">
        <f>IF($V48&lt;=C$406,"",IF($V48=C$407,IF(ComCalc!C$37=2," ",", ")&amp;"&amp; ",IF($V48&gt;C$407,"",", ")))&amp;IF(C149,$A48,"")</f>
        <v xml:space="preserve">, </v>
      </c>
      <c r="D454" t="str">
        <f>IF($V48&lt;=D$406,"",IF($V48=D$407,IF(ComCalc!D$37=2," ",", ")&amp;"&amp; ",IF($V48&gt;D$407,"",", ")))&amp;IF(D149,$A48,"")</f>
        <v/>
      </c>
      <c r="E454" t="str">
        <f>IF($V48&lt;=E$406,"",IF($V48=E$407,IF(ComCalc!E$37=2," ",", ")&amp;"&amp; ",IF($V48&gt;E$407,"",", ")))&amp;IF(E149,$A48,"")</f>
        <v xml:space="preserve">, </v>
      </c>
      <c r="F454" t="str">
        <f>IF($V48&lt;=F$406,"",IF($V48=F$407,IF(ComCalc!F$37=2," ",", ")&amp;"&amp; ",IF($V48&gt;F$407,"",", ")))&amp;IF(F149,$A48,"")</f>
        <v/>
      </c>
      <c r="G454" t="str">
        <f>IF($V48&lt;=G$406,"",IF($V48=G$407,IF(ComCalc!G$37=2," ",", ")&amp;"&amp; ",IF($V48&gt;G$407,"",", ")))&amp;IF(G149,$A48,"")</f>
        <v xml:space="preserve">, </v>
      </c>
      <c r="H454" t="str">
        <f>IF($V48&lt;=H$406,"",IF($V48=H$407,IF(ComCalc!H$37=2," ",", ")&amp;"&amp; ",IF($V48&gt;H$407,"",", ")))&amp;IF(H149,$A48,"")</f>
        <v/>
      </c>
      <c r="I454" t="str">
        <f>IF($V48&lt;=I$406,"",IF($V48=I$407,IF(ComCalc!I$37=2," ",", ")&amp;"&amp; ",IF($V48&gt;I$407,"",", ")))&amp;IF(I149,$A48,"")</f>
        <v/>
      </c>
      <c r="J454" t="str">
        <f>IF($V48&lt;=J$406,"",IF($V48=J$407,IF(ComCalc!J$37=2," ",", ")&amp;"&amp; ",IF($V48&gt;J$407,"",", ")))&amp;IF(J149,$A48,"")</f>
        <v/>
      </c>
      <c r="K454" t="str">
        <f>IF($V48&lt;=K$406,"",IF($V48=K$407,IF(ComCalc!K$37=2," ",", ")&amp;"&amp; ",IF($V48&gt;K$407,"",", ")))&amp;IF(K149,$A48,"")</f>
        <v/>
      </c>
      <c r="L454" t="str">
        <f>IF($V48&lt;=L$406,"",IF($V48=L$407,IF(ComCalc!L$37=2," ",", ")&amp;"&amp; ",IF($V48&gt;L$407,"",", ")))&amp;IF(L149,$A48,"")</f>
        <v xml:space="preserve">, </v>
      </c>
      <c r="M454" t="str">
        <f>IF($V48&lt;=M$406,"",IF($V48=M$407,IF(ComCalc!V$37=2," ",", ")&amp;"&amp; ",IF($V48&gt;M$407,"",", ")))&amp;IF(M149,$A48,"")</f>
        <v xml:space="preserve">, </v>
      </c>
      <c r="N454" t="str">
        <f>IF($V48&lt;=N$406,"",IF($V48=N$407,IF(ComCalc!W$37=2," ",", ")&amp;"&amp; ",IF($V48&gt;N$407,"",", ")))&amp;IF(N149,$A48,"")</f>
        <v/>
      </c>
      <c r="O454" t="str">
        <f>IF($V48&lt;=O$406,"",IF($V48=O$407,IF(ComCalc!X$37=2," ",", ")&amp;"&amp; ",IF($V48&gt;O$407,"",", ")))&amp;IF(O149,$A48,"")</f>
        <v/>
      </c>
      <c r="P454" t="str">
        <f>IF($V48&lt;=P$406,"",IF($V48=P$407,IF(ComCalc!Y$37=2," ",", ")&amp;"&amp; ",IF($V48&gt;P$407,"",", ")))&amp;IF(P149,$A48,"")</f>
        <v xml:space="preserve">, </v>
      </c>
      <c r="Q454" t="str">
        <f>IF($V48&lt;=Q$406,"",IF($V48=Q$407,IF(ComCalc!AA$49=2," ",", ")&amp;"&amp; ",IF($V48&gt;Q$407,"",", ")))&amp;IF(Q149,$A48,"")</f>
        <v/>
      </c>
      <c r="R454" t="str">
        <f>IF($V48&lt;=R$406,"",IF($V48=R$407,IF(ComCalc!AB$49=2," ",", ")&amp;"&amp; ",IF($V48&gt;R$407,"",", ")))&amp;IF(R149,$A48,"")</f>
        <v xml:space="preserve">, </v>
      </c>
      <c r="S454" t="str">
        <f>IF($V48&lt;=S$406,"",IF($V48=S$407,IF(ComCalc!AC$49=2," ",", ")&amp;"&amp; ",IF($V48&gt;S$407,"",", ")))&amp;IF(S149,$A48,"")</f>
        <v/>
      </c>
      <c r="T454" t="str">
        <f>IF($V48&lt;=T$406,"",IF($V48=T$407,IF(ComCalc!AD$49=2," ",", ")&amp;"&amp; ",IF($V48&gt;T$407,"",", ")))&amp;IF(T149,$A48,"")</f>
        <v/>
      </c>
      <c r="U454" t="str">
        <f>IF($V48&lt;=U$406,"",IF($V48=U$407,IF(ComCalc!AE$49=2," ",", ")&amp;"&amp; ",IF($V48&gt;U$407,"",", ")))&amp;IF(U149,$A48,"")</f>
        <v/>
      </c>
      <c r="AI454" s="24"/>
      <c r="AJ454" s="24"/>
      <c r="AK454" s="24"/>
      <c r="AL454" s="24"/>
      <c r="AM454" s="24"/>
      <c r="AN454" s="24"/>
      <c r="AO454" s="24"/>
      <c r="AP454" s="24"/>
      <c r="AQ454" s="24"/>
      <c r="AR454" s="24"/>
    </row>
    <row r="455" spans="1:44" x14ac:dyDescent="0.15">
      <c r="A455" t="str">
        <f t="shared" si="210"/>
        <v>Behavior Rating Scale</v>
      </c>
      <c r="B455" t="str">
        <f>IF($V49&lt;=B$406,"",IF($V49=B$407,IF(ComCalc!B$37=2," ",", ")&amp;"&amp; ",IF($V49&gt;B$407,"",", ")))&amp;IF(B150,$A49,"")</f>
        <v/>
      </c>
      <c r="C455" t="str">
        <f>IF($V49&lt;=C$406,"",IF($V49=C$407,IF(ComCalc!C$37=2," ",", ")&amp;"&amp; ",IF($V49&gt;C$407,"",", ")))&amp;IF(C150,$A49,"")</f>
        <v xml:space="preserve">, </v>
      </c>
      <c r="D455" t="str">
        <f>IF($V49&lt;=D$406,"",IF($V49=D$407,IF(ComCalc!D$37=2," ",", ")&amp;"&amp; ",IF($V49&gt;D$407,"",", ")))&amp;IF(D150,$A49,"")</f>
        <v/>
      </c>
      <c r="E455" t="str">
        <f>IF($V49&lt;=E$406,"",IF($V49=E$407,IF(ComCalc!E$37=2," ",", ")&amp;"&amp; ",IF($V49&gt;E$407,"",", ")))&amp;IF(E150,$A49,"")</f>
        <v xml:space="preserve">, </v>
      </c>
      <c r="F455" t="str">
        <f>IF($V49&lt;=F$406,"",IF($V49=F$407,IF(ComCalc!F$37=2," ",", ")&amp;"&amp; ",IF($V49&gt;F$407,"",", ")))&amp;IF(F150,$A49,"")</f>
        <v/>
      </c>
      <c r="G455" t="str">
        <f>IF($V49&lt;=G$406,"",IF($V49=G$407,IF(ComCalc!G$37=2," ",", ")&amp;"&amp; ",IF($V49&gt;G$407,"",", ")))&amp;IF(G150,$A49,"")</f>
        <v xml:space="preserve">, </v>
      </c>
      <c r="H455" t="str">
        <f>IF($V49&lt;=H$406,"",IF($V49=H$407,IF(ComCalc!H$37=2," ",", ")&amp;"&amp; ",IF($V49&gt;H$407,"",", ")))&amp;IF(H150,$A49,"")</f>
        <v/>
      </c>
      <c r="I455" t="str">
        <f>IF($V49&lt;=I$406,"",IF($V49=I$407,IF(ComCalc!I$37=2," ",", ")&amp;"&amp; ",IF($V49&gt;I$407,"",", ")))&amp;IF(I150,$A49,"")</f>
        <v/>
      </c>
      <c r="J455" t="str">
        <f>IF($V49&lt;=J$406,"",IF($V49=J$407,IF(ComCalc!J$37=2," ",", ")&amp;"&amp; ",IF($V49&gt;J$407,"",", ")))&amp;IF(J150,$A49,"")</f>
        <v/>
      </c>
      <c r="K455" t="str">
        <f>IF($V49&lt;=K$406,"",IF($V49=K$407,IF(ComCalc!K$37=2," ",", ")&amp;"&amp; ",IF($V49&gt;K$407,"",", ")))&amp;IF(K150,$A49,"")</f>
        <v/>
      </c>
      <c r="L455" t="str">
        <f>IF($V49&lt;=L$406,"",IF($V49=L$407,IF(ComCalc!L$37=2," ",", ")&amp;"&amp; ",IF($V49&gt;L$407,"",", ")))&amp;IF(L150,$A49,"")</f>
        <v xml:space="preserve">, </v>
      </c>
      <c r="M455" t="str">
        <f>IF($V49&lt;=M$406,"",IF($V49=M$407,IF(ComCalc!V$37=2," ",", ")&amp;"&amp; ",IF($V49&gt;M$407,"",", ")))&amp;IF(M150,$A49,"")</f>
        <v xml:space="preserve">, </v>
      </c>
      <c r="N455" t="str">
        <f>IF($V49&lt;=N$406,"",IF($V49=N$407,IF(ComCalc!W$37=2," ",", ")&amp;"&amp; ",IF($V49&gt;N$407,"",", ")))&amp;IF(N150,$A49,"")</f>
        <v/>
      </c>
      <c r="O455" t="str">
        <f>IF($V49&lt;=O$406,"",IF($V49=O$407,IF(ComCalc!X$37=2," ",", ")&amp;"&amp; ",IF($V49&gt;O$407,"",", ")))&amp;IF(O150,$A49,"")</f>
        <v/>
      </c>
      <c r="P455" t="str">
        <f>IF($V49&lt;=P$406,"",IF($V49=P$407,IF(ComCalc!Y$37=2," ",", ")&amp;"&amp; ",IF($V49&gt;P$407,"",", ")))&amp;IF(P150,$A49,"")</f>
        <v xml:space="preserve">, </v>
      </c>
      <c r="Q455" t="str">
        <f>IF($V49&lt;=Q$406,"",IF($V49=Q$407,IF(ComCalc!AA$49=2," ",", ")&amp;"&amp; ",IF($V49&gt;Q$407,"",", ")))&amp;IF(Q150,$A49,"")</f>
        <v/>
      </c>
      <c r="R455" t="str">
        <f>IF($V49&lt;=R$406,"",IF($V49=R$407,IF(ComCalc!AB$49=2," ",", ")&amp;"&amp; ",IF($V49&gt;R$407,"",", ")))&amp;IF(R150,$A49,"")</f>
        <v xml:space="preserve">, </v>
      </c>
      <c r="S455" t="str">
        <f>IF($V49&lt;=S$406,"",IF($V49=S$407,IF(ComCalc!AC$49=2," ",", ")&amp;"&amp; ",IF($V49&gt;S$407,"",", ")))&amp;IF(S150,$A49,"")</f>
        <v/>
      </c>
      <c r="T455" t="str">
        <f>IF($V49&lt;=T$406,"",IF($V49=T$407,IF(ComCalc!AD$49=2," ",", ")&amp;"&amp; ",IF($V49&gt;T$407,"",", ")))&amp;IF(T150,$A49,"")</f>
        <v/>
      </c>
      <c r="U455" t="str">
        <f>IF($V49&lt;=U$406,"",IF($V49=U$407,IF(ComCalc!AE$49=2," ",", ")&amp;"&amp; ",IF($V49&gt;U$407,"",", ")))&amp;IF(U150,$A49,"")</f>
        <v/>
      </c>
      <c r="AI455" s="24"/>
      <c r="AJ455" s="24"/>
      <c r="AK455" s="24"/>
      <c r="AL455" s="24"/>
      <c r="AM455" s="24"/>
      <c r="AN455" s="24"/>
      <c r="AO455" s="24"/>
      <c r="AP455" s="24"/>
      <c r="AQ455" s="24"/>
      <c r="AR455" s="24"/>
    </row>
    <row r="456" spans="1:44" x14ac:dyDescent="0.15">
      <c r="A456" t="str">
        <f t="shared" si="210"/>
        <v>KTEA-3 Nonsense Word Decoding</v>
      </c>
      <c r="B456" t="str">
        <f>IF($V50&lt;=B$406,"",IF($V50=B$407,IF(ComCalc!B$37=2," ",", ")&amp;"&amp; ",IF($V50&gt;B$407,"",", ")))&amp;IF(B151,$A50,"")</f>
        <v/>
      </c>
      <c r="C456" t="str">
        <f>IF($V50&lt;=C$406,"",IF($V50=C$407,IF(ComCalc!C$37=2," ",", ")&amp;"&amp; ",IF($V50&gt;C$407,"",", ")))&amp;IF(C151,$A50,"")</f>
        <v xml:space="preserve">, </v>
      </c>
      <c r="D456" t="str">
        <f>IF($V50&lt;=D$406,"",IF($V50=D$407,IF(ComCalc!D$37=2," ",", ")&amp;"&amp; ",IF($V50&gt;D$407,"",", ")))&amp;IF(D151,$A50,"")</f>
        <v/>
      </c>
      <c r="E456" t="str">
        <f>IF($V50&lt;=E$406,"",IF($V50=E$407,IF(ComCalc!E$37=2," ",", ")&amp;"&amp; ",IF($V50&gt;E$407,"",", ")))&amp;IF(E151,$A50,"")</f>
        <v xml:space="preserve">, </v>
      </c>
      <c r="F456" t="str">
        <f>IF($V50&lt;=F$406,"",IF($V50=F$407,IF(ComCalc!F$37=2," ",", ")&amp;"&amp; ",IF($V50&gt;F$407,"",", ")))&amp;IF(F151,$A50,"")</f>
        <v/>
      </c>
      <c r="G456" t="str">
        <f>IF($V50&lt;=G$406,"",IF($V50=G$407,IF(ComCalc!G$37=2," ",", ")&amp;"&amp; ",IF($V50&gt;G$407,"",", ")))&amp;IF(G151,$A50,"")</f>
        <v xml:space="preserve">, </v>
      </c>
      <c r="H456" t="str">
        <f>IF($V50&lt;=H$406,"",IF($V50=H$407,IF(ComCalc!H$37=2," ",", ")&amp;"&amp; ",IF($V50&gt;H$407,"",", ")))&amp;IF(H151,$A50,"")</f>
        <v/>
      </c>
      <c r="I456" t="str">
        <f>IF($V50&lt;=I$406,"",IF($V50=I$407,IF(ComCalc!I$37=2," ",", ")&amp;"&amp; ",IF($V50&gt;I$407,"",", ")))&amp;IF(I151,$A50,"")</f>
        <v/>
      </c>
      <c r="J456" t="str">
        <f>IF($V50&lt;=J$406,"",IF($V50=J$407,IF(ComCalc!J$37=2," ",", ")&amp;"&amp; ",IF($V50&gt;J$407,"",", ")))&amp;IF(J151,$A50,"")</f>
        <v/>
      </c>
      <c r="K456" t="str">
        <f>IF($V50&lt;=K$406,"",IF($V50=K$407,IF(ComCalc!K$37=2," ",", ")&amp;"&amp; ",IF($V50&gt;K$407,"",", ")))&amp;IF(K151,$A50,"")</f>
        <v/>
      </c>
      <c r="L456" t="str">
        <f>IF($V50&lt;=L$406,"",IF($V50=L$407,IF(ComCalc!L$37=2," ",", ")&amp;"&amp; ",IF($V50&gt;L$407,"",", ")))&amp;IF(L151,$A50,"")</f>
        <v xml:space="preserve">, </v>
      </c>
      <c r="M456" t="str">
        <f>IF($V50&lt;=M$406,"",IF($V50=M$407,IF(ComCalc!V$37=2," ",", ")&amp;"&amp; ",IF($V50&gt;M$407,"",", ")))&amp;IF(M151,$A50,"")</f>
        <v xml:space="preserve">, </v>
      </c>
      <c r="N456" t="str">
        <f>IF($V50&lt;=N$406,"",IF($V50=N$407,IF(ComCalc!W$37=2," ",", ")&amp;"&amp; ",IF($V50&gt;N$407,"",", ")))&amp;IF(N151,$A50,"")</f>
        <v/>
      </c>
      <c r="O456" t="str">
        <f>IF($V50&lt;=O$406,"",IF($V50=O$407,IF(ComCalc!X$37=2," ",", ")&amp;"&amp; ",IF($V50&gt;O$407,"",", ")))&amp;IF(O151,$A50,"")</f>
        <v/>
      </c>
      <c r="P456" t="str">
        <f>IF($V50&lt;=P$406,"",IF($V50=P$407,IF(ComCalc!Y$37=2," ",", ")&amp;"&amp; ",IF($V50&gt;P$407,"",", ")))&amp;IF(P151,$A50,"")</f>
        <v xml:space="preserve">, </v>
      </c>
      <c r="Q456" t="str">
        <f>IF($V50&lt;=Q$406,"",IF($V50=Q$407,IF(ComCalc!AA$49=2," ",", ")&amp;"&amp; ",IF($V50&gt;Q$407,"",", ")))&amp;IF(Q151,$A50,"")</f>
        <v/>
      </c>
      <c r="R456" t="str">
        <f>IF($V50&lt;=R$406,"",IF($V50=R$407,IF(ComCalc!AB$49=2," ",", ")&amp;"&amp; ",IF($V50&gt;R$407,"",", ")))&amp;IF(R151,$A50,"")</f>
        <v xml:space="preserve">, </v>
      </c>
      <c r="S456" t="str">
        <f>IF($V50&lt;=S$406,"",IF($V50=S$407,IF(ComCalc!AC$49=2," ",", ")&amp;"&amp; ",IF($V50&gt;S$407,"",", ")))&amp;IF(S151,$A50,"")</f>
        <v/>
      </c>
      <c r="T456" t="str">
        <f>IF($V50&lt;=T$406,"",IF($V50=T$407,IF(ComCalc!AD$49=2," ",", ")&amp;"&amp; ",IF($V50&gt;T$407,"",", ")))&amp;IF(T151,$A50,"")</f>
        <v/>
      </c>
      <c r="U456" t="str">
        <f>IF($V50&lt;=U$406,"",IF($V50=U$407,IF(ComCalc!AE$49=2," ",", ")&amp;"&amp; ",IF($V50&gt;U$407,"",", ")))&amp;IF(U151,$A50,"")</f>
        <v/>
      </c>
      <c r="AI456" s="24"/>
      <c r="AJ456" s="24"/>
      <c r="AK456" s="24"/>
      <c r="AL456" s="24"/>
      <c r="AM456" s="24"/>
      <c r="AN456" s="24"/>
      <c r="AO456" s="24"/>
      <c r="AP456" s="24"/>
      <c r="AQ456" s="24"/>
      <c r="AR456" s="24"/>
    </row>
    <row r="457" spans="1:44" x14ac:dyDescent="0.15">
      <c r="A457" t="str">
        <f t="shared" si="210"/>
        <v>KTEA-3 Decoding Fluency</v>
      </c>
      <c r="B457" t="str">
        <f>IF($V51&lt;=B$406,"",IF($V51=B$407,IF(ComCalc!B$37=2," ",", ")&amp;"&amp; ",IF($V51&gt;B$407,"",", ")))&amp;IF(B152,$A51,"")</f>
        <v/>
      </c>
      <c r="C457" t="str">
        <f>IF($V51&lt;=C$406,"",IF($V51=C$407,IF(ComCalc!C$37=2," ",", ")&amp;"&amp; ",IF($V51&gt;C$407,"",", ")))&amp;IF(C152,$A51,"")</f>
        <v xml:space="preserve">, </v>
      </c>
      <c r="D457" t="str">
        <f>IF($V51&lt;=D$406,"",IF($V51=D$407,IF(ComCalc!D$37=2," ",", ")&amp;"&amp; ",IF($V51&gt;D$407,"",", ")))&amp;IF(D152,$A51,"")</f>
        <v/>
      </c>
      <c r="E457" t="str">
        <f>IF($V51&lt;=E$406,"",IF($V51=E$407,IF(ComCalc!E$37=2," ",", ")&amp;"&amp; ",IF($V51&gt;E$407,"",", ")))&amp;IF(E152,$A51,"")</f>
        <v xml:space="preserve">, </v>
      </c>
      <c r="F457" t="str">
        <f>IF($V51&lt;=F$406,"",IF($V51=F$407,IF(ComCalc!F$37=2," ",", ")&amp;"&amp; ",IF($V51&gt;F$407,"",", ")))&amp;IF(F152,$A51,"")</f>
        <v/>
      </c>
      <c r="G457" t="str">
        <f>IF($V51&lt;=G$406,"",IF($V51=G$407,IF(ComCalc!G$37=2," ",", ")&amp;"&amp; ",IF($V51&gt;G$407,"",", ")))&amp;IF(G152,$A51,"")</f>
        <v xml:space="preserve">, </v>
      </c>
      <c r="H457" t="str">
        <f>IF($V51&lt;=H$406,"",IF($V51=H$407,IF(ComCalc!H$37=2," ",", ")&amp;"&amp; ",IF($V51&gt;H$407,"",", ")))&amp;IF(H152,$A51,"")</f>
        <v/>
      </c>
      <c r="I457" t="str">
        <f>IF($V51&lt;=I$406,"",IF($V51=I$407,IF(ComCalc!I$37=2," ",", ")&amp;"&amp; ",IF($V51&gt;I$407,"",", ")))&amp;IF(I152,$A51,"")</f>
        <v/>
      </c>
      <c r="J457" t="str">
        <f>IF($V51&lt;=J$406,"",IF($V51=J$407,IF(ComCalc!J$37=2," ",", ")&amp;"&amp; ",IF($V51&gt;J$407,"",", ")))&amp;IF(J152,$A51,"")</f>
        <v/>
      </c>
      <c r="K457" t="str">
        <f>IF($V51&lt;=K$406,"",IF($V51=K$407,IF(ComCalc!K$37=2," ",", ")&amp;"&amp; ",IF($V51&gt;K$407,"",", ")))&amp;IF(K152,$A51,"")</f>
        <v/>
      </c>
      <c r="L457" t="str">
        <f>IF($V51&lt;=L$406,"",IF($V51=L$407,IF(ComCalc!L$37=2," ",", ")&amp;"&amp; ",IF($V51&gt;L$407,"",", ")))&amp;IF(L152,$A51,"")</f>
        <v xml:space="preserve">, </v>
      </c>
      <c r="M457" t="str">
        <f>IF($V51&lt;=M$406,"",IF($V51=M$407,IF(ComCalc!V$37=2," ",", ")&amp;"&amp; ",IF($V51&gt;M$407,"",", ")))&amp;IF(M152,$A51,"")</f>
        <v xml:space="preserve">, </v>
      </c>
      <c r="N457" t="str">
        <f>IF($V51&lt;=N$406,"",IF($V51=N$407,IF(ComCalc!W$37=2," ",", ")&amp;"&amp; ",IF($V51&gt;N$407,"",", ")))&amp;IF(N152,$A51,"")</f>
        <v/>
      </c>
      <c r="O457" t="str">
        <f>IF($V51&lt;=O$406,"",IF($V51=O$407,IF(ComCalc!X$37=2," ",", ")&amp;"&amp; ",IF($V51&gt;O$407,"",", ")))&amp;IF(O152,$A51,"")</f>
        <v/>
      </c>
      <c r="P457" t="str">
        <f>IF($V51&lt;=P$406,"",IF($V51=P$407,IF(ComCalc!Y$37=2," ",", ")&amp;"&amp; ",IF($V51&gt;P$407,"",", ")))&amp;IF(P152,$A51,"")</f>
        <v xml:space="preserve">, </v>
      </c>
      <c r="Q457" t="str">
        <f>IF($V51&lt;=Q$406,"",IF($V51=Q$407,IF(ComCalc!AA$49=2," ",", ")&amp;"&amp; ",IF($V51&gt;Q$407,"",", ")))&amp;IF(Q152,$A51,"")</f>
        <v/>
      </c>
      <c r="R457" t="str">
        <f>IF($V51&lt;=R$406,"",IF($V51=R$407,IF(ComCalc!AB$49=2," ",", ")&amp;"&amp; ",IF($V51&gt;R$407,"",", ")))&amp;IF(R152,$A51,"")</f>
        <v xml:space="preserve">, </v>
      </c>
      <c r="S457" t="str">
        <f>IF($V51&lt;=S$406,"",IF($V51=S$407,IF(ComCalc!AC$49=2," ",", ")&amp;"&amp; ",IF($V51&gt;S$407,"",", ")))&amp;IF(S152,$A51,"")</f>
        <v/>
      </c>
      <c r="T457" t="str">
        <f>IF($V51&lt;=T$406,"",IF($V51=T$407,IF(ComCalc!AD$49=2," ",", ")&amp;"&amp; ",IF($V51&gt;T$407,"",", ")))&amp;IF(T152,$A51,"")</f>
        <v/>
      </c>
      <c r="U457" t="str">
        <f>IF($V51&lt;=U$406,"",IF($V51=U$407,IF(ComCalc!AE$49=2," ",", ")&amp;"&amp; ",IF($V51&gt;U$407,"",", ")))&amp;IF(U152,$A51,"")</f>
        <v/>
      </c>
      <c r="AI457" s="24"/>
      <c r="AJ457" s="24"/>
      <c r="AK457" s="24"/>
      <c r="AL457" s="24"/>
      <c r="AM457" s="24"/>
      <c r="AN457" s="24"/>
      <c r="AO457" s="24"/>
      <c r="AP457" s="24"/>
      <c r="AQ457" s="24"/>
      <c r="AR457" s="24"/>
    </row>
    <row r="458" spans="1:44" x14ac:dyDescent="0.15">
      <c r="A458" t="str">
        <f t="shared" si="210"/>
        <v>KTEA-3 Reading Comprehension</v>
      </c>
      <c r="B458" t="str">
        <f>IF($V52&lt;=B$406,"",IF($V52=B$407,IF(ComCalc!B$37=2," ",", ")&amp;"&amp; ",IF($V52&gt;B$407,"",", ")))&amp;IF(B153,$A52,"")</f>
        <v/>
      </c>
      <c r="C458" t="str">
        <f>IF($V52&lt;=C$406,"",IF($V52=C$407,IF(ComCalc!C$37=2," ",", ")&amp;"&amp; ",IF($V52&gt;C$407,"",", ")))&amp;IF(C153,$A52,"")</f>
        <v xml:space="preserve">, </v>
      </c>
      <c r="D458" t="str">
        <f>IF($V52&lt;=D$406,"",IF($V52=D$407,IF(ComCalc!D$37=2," ",", ")&amp;"&amp; ",IF($V52&gt;D$407,"",", ")))&amp;IF(D153,$A52,"")</f>
        <v/>
      </c>
      <c r="E458" t="str">
        <f>IF($V52&lt;=E$406,"",IF($V52=E$407,IF(ComCalc!E$37=2," ",", ")&amp;"&amp; ",IF($V52&gt;E$407,"",", ")))&amp;IF(E153,$A52,"")</f>
        <v xml:space="preserve">, </v>
      </c>
      <c r="F458" t="str">
        <f>IF($V52&lt;=F$406,"",IF($V52=F$407,IF(ComCalc!F$37=2," ",", ")&amp;"&amp; ",IF($V52&gt;F$407,"",", ")))&amp;IF(F153,$A52,"")</f>
        <v/>
      </c>
      <c r="G458" t="str">
        <f>IF($V52&lt;=G$406,"",IF($V52=G$407,IF(ComCalc!G$37=2," ",", ")&amp;"&amp; ",IF($V52&gt;G$407,"",", ")))&amp;IF(G153,$A52,"")</f>
        <v xml:space="preserve">, </v>
      </c>
      <c r="H458" t="str">
        <f>IF($V52&lt;=H$406,"",IF($V52=H$407,IF(ComCalc!H$37=2," ",", ")&amp;"&amp; ",IF($V52&gt;H$407,"",", ")))&amp;IF(H153,$A52,"")</f>
        <v/>
      </c>
      <c r="I458" t="str">
        <f>IF($V52&lt;=I$406,"",IF($V52=I$407,IF(ComCalc!I$37=2," ",", ")&amp;"&amp; ",IF($V52&gt;I$407,"",", ")))&amp;IF(I153,$A52,"")</f>
        <v/>
      </c>
      <c r="J458" t="str">
        <f>IF($V52&lt;=J$406,"",IF($V52=J$407,IF(ComCalc!J$37=2," ",", ")&amp;"&amp; ",IF($V52&gt;J$407,"",", ")))&amp;IF(J153,$A52,"")</f>
        <v/>
      </c>
      <c r="K458" t="str">
        <f>IF($V52&lt;=K$406,"",IF($V52=K$407,IF(ComCalc!K$37=2," ",", ")&amp;"&amp; ",IF($V52&gt;K$407,"",", ")))&amp;IF(K153,$A52,"")</f>
        <v/>
      </c>
      <c r="L458" t="str">
        <f>IF($V52&lt;=L$406,"",IF($V52=L$407,IF(ComCalc!L$37=2," ",", ")&amp;"&amp; ",IF($V52&gt;L$407,"",", ")))&amp;IF(L153,$A52,"")</f>
        <v xml:space="preserve">, </v>
      </c>
      <c r="M458" t="str">
        <f>IF($V52&lt;=M$406,"",IF($V52=M$407,IF(ComCalc!V$37=2," ",", ")&amp;"&amp; ",IF($V52&gt;M$407,"",", ")))&amp;IF(M153,$A52,"")</f>
        <v xml:space="preserve">, </v>
      </c>
      <c r="N458" t="str">
        <f>IF($V52&lt;=N$406,"",IF($V52=N$407,IF(ComCalc!W$37=2," ",", ")&amp;"&amp; ",IF($V52&gt;N$407,"",", ")))&amp;IF(N153,$A52,"")</f>
        <v/>
      </c>
      <c r="O458" t="str">
        <f>IF($V52&lt;=O$406,"",IF($V52=O$407,IF(ComCalc!X$37=2," ",", ")&amp;"&amp; ",IF($V52&gt;O$407,"",", ")))&amp;IF(O153,$A52,"")</f>
        <v/>
      </c>
      <c r="P458" t="str">
        <f>IF($V52&lt;=P$406,"",IF($V52=P$407,IF(ComCalc!Y$37=2," ",", ")&amp;"&amp; ",IF($V52&gt;P$407,"",", ")))&amp;IF(P153,$A52,"")</f>
        <v xml:space="preserve">, </v>
      </c>
      <c r="Q458" t="str">
        <f>IF($V52&lt;=Q$406,"",IF($V52=Q$407,IF(ComCalc!AA$49=2," ",", ")&amp;"&amp; ",IF($V52&gt;Q$407,"",", ")))&amp;IF(Q153,$A52,"")</f>
        <v/>
      </c>
      <c r="R458" t="str">
        <f>IF($V52&lt;=R$406,"",IF($V52=R$407,IF(ComCalc!AB$49=2," ",", ")&amp;"&amp; ",IF($V52&gt;R$407,"",", ")))&amp;IF(R153,$A52,"")</f>
        <v xml:space="preserve">, </v>
      </c>
      <c r="S458" t="str">
        <f>IF($V52&lt;=S$406,"",IF($V52=S$407,IF(ComCalc!AC$49=2," ",", ")&amp;"&amp; ",IF($V52&gt;S$407,"",", ")))&amp;IF(S153,$A52,"")</f>
        <v/>
      </c>
      <c r="T458" t="str">
        <f>IF($V52&lt;=T$406,"",IF($V52=T$407,IF(ComCalc!AD$49=2," ",", ")&amp;"&amp; ",IF($V52&gt;T$407,"",", ")))&amp;IF(T153,$A52,"")</f>
        <v/>
      </c>
      <c r="U458" t="str">
        <f>IF($V52&lt;=U$406,"",IF($V52=U$407,IF(ComCalc!AE$49=2," ",", ")&amp;"&amp; ",IF($V52&gt;U$407,"",", ")))&amp;IF(U153,$A52,"")</f>
        <v/>
      </c>
      <c r="AI458" s="24"/>
      <c r="AJ458" s="24"/>
      <c r="AK458" s="24"/>
      <c r="AL458" s="24"/>
      <c r="AM458" s="24"/>
      <c r="AN458" s="24"/>
      <c r="AO458" s="24"/>
      <c r="AP458" s="24"/>
      <c r="AQ458" s="24"/>
      <c r="AR458" s="24"/>
    </row>
    <row r="459" spans="1:44" x14ac:dyDescent="0.15">
      <c r="A459" t="str">
        <f t="shared" si="210"/>
        <v>WMS-IV Symbol Span</v>
      </c>
      <c r="B459" t="str">
        <f>IF($V53&lt;=B$406,"",IF($V53=B$407,IF(ComCalc!B$37=2," ",", ")&amp;"&amp; ",IF($V53&gt;B$407,"",", ")))&amp;IF(B154,$A53,"")</f>
        <v/>
      </c>
      <c r="C459" t="str">
        <f>IF($V53&lt;=C$406,"",IF($V53=C$407,IF(ComCalc!C$37=2," ",", ")&amp;"&amp; ",IF($V53&gt;C$407,"",", ")))&amp;IF(C154,$A53,"")</f>
        <v xml:space="preserve">, </v>
      </c>
      <c r="D459" t="str">
        <f>IF($V53&lt;=D$406,"",IF($V53=D$407,IF(ComCalc!D$37=2," ",", ")&amp;"&amp; ",IF($V53&gt;D$407,"",", ")))&amp;IF(D154,$A53,"")</f>
        <v/>
      </c>
      <c r="E459" t="str">
        <f>IF($V53&lt;=E$406,"",IF($V53=E$407,IF(ComCalc!E$37=2," ",", ")&amp;"&amp; ",IF($V53&gt;E$407,"",", ")))&amp;IF(E154,$A53,"")</f>
        <v xml:space="preserve">, </v>
      </c>
      <c r="F459" t="str">
        <f>IF($V53&lt;=F$406,"",IF($V53=F$407,IF(ComCalc!F$37=2," ",", ")&amp;"&amp; ",IF($V53&gt;F$407,"",", ")))&amp;IF(F154,$A53,"")</f>
        <v/>
      </c>
      <c r="G459" t="str">
        <f>IF($V53&lt;=G$406,"",IF($V53=G$407,IF(ComCalc!G$37=2," ",", ")&amp;"&amp; ",IF($V53&gt;G$407,"",", ")))&amp;IF(G154,$A53,"")</f>
        <v xml:space="preserve">, </v>
      </c>
      <c r="H459" t="str">
        <f>IF($V53&lt;=H$406,"",IF($V53=H$407,IF(ComCalc!H$37=2," ",", ")&amp;"&amp; ",IF($V53&gt;H$407,"",", ")))&amp;IF(H154,$A53,"")</f>
        <v/>
      </c>
      <c r="I459" t="str">
        <f>IF($V53&lt;=I$406,"",IF($V53=I$407,IF(ComCalc!I$37=2," ",", ")&amp;"&amp; ",IF($V53&gt;I$407,"",", ")))&amp;IF(I154,$A53,"")</f>
        <v/>
      </c>
      <c r="J459" t="str">
        <f>IF($V53&lt;=J$406,"",IF($V53=J$407,IF(ComCalc!J$37=2," ",", ")&amp;"&amp; ",IF($V53&gt;J$407,"",", ")))&amp;IF(J154,$A53,"")</f>
        <v/>
      </c>
      <c r="K459" t="str">
        <f>IF($V53&lt;=K$406,"",IF($V53=K$407,IF(ComCalc!K$37=2," ",", ")&amp;"&amp; ",IF($V53&gt;K$407,"",", ")))&amp;IF(K154,$A53,"")</f>
        <v/>
      </c>
      <c r="L459" t="str">
        <f>IF($V53&lt;=L$406,"",IF($V53=L$407,IF(ComCalc!L$37=2," ",", ")&amp;"&amp; ",IF($V53&gt;L$407,"",", ")))&amp;IF(L154,$A53,"")</f>
        <v xml:space="preserve">, </v>
      </c>
      <c r="M459" t="str">
        <f>IF($V53&lt;=M$406,"",IF($V53=M$407,IF(ComCalc!V$37=2," ",", ")&amp;"&amp; ",IF($V53&gt;M$407,"",", ")))&amp;IF(M154,$A53,"")</f>
        <v xml:space="preserve">, </v>
      </c>
      <c r="N459" t="str">
        <f>IF($V53&lt;=N$406,"",IF($V53=N$407,IF(ComCalc!W$37=2," ",", ")&amp;"&amp; ",IF($V53&gt;N$407,"",", ")))&amp;IF(N154,$A53,"")</f>
        <v/>
      </c>
      <c r="O459" t="str">
        <f>IF($V53&lt;=O$406,"",IF($V53=O$407,IF(ComCalc!X$37=2," ",", ")&amp;"&amp; ",IF($V53&gt;O$407,"",", ")))&amp;IF(O154,$A53,"")</f>
        <v/>
      </c>
      <c r="P459" t="str">
        <f>IF($V53&lt;=P$406,"",IF($V53=P$407,IF(ComCalc!Y$37=2," ",", ")&amp;"&amp; ",IF($V53&gt;P$407,"",", ")))&amp;IF(P154,$A53,"")</f>
        <v xml:space="preserve">, </v>
      </c>
      <c r="Q459" t="str">
        <f>IF($V53&lt;=Q$406,"",IF($V53=Q$407,IF(ComCalc!AA$49=2," ",", ")&amp;"&amp; ",IF($V53&gt;Q$407,"",", ")))&amp;IF(Q154,$A53,"")</f>
        <v/>
      </c>
      <c r="R459" t="str">
        <f>IF($V53&lt;=R$406,"",IF($V53=R$407,IF(ComCalc!AB$49=2," ",", ")&amp;"&amp; ",IF($V53&gt;R$407,"",", ")))&amp;IF(R154,$A53,"")</f>
        <v xml:space="preserve">, </v>
      </c>
      <c r="S459" t="str">
        <f>IF($V53&lt;=S$406,"",IF($V53=S$407,IF(ComCalc!AC$49=2," ",", ")&amp;"&amp; ",IF($V53&gt;S$407,"",", ")))&amp;IF(S154,$A53,"")</f>
        <v/>
      </c>
      <c r="T459" t="str">
        <f>IF($V53&lt;=T$406,"",IF($V53=T$407,IF(ComCalc!AD$49=2," ",", ")&amp;"&amp; ",IF($V53&gt;T$407,"",", ")))&amp;IF(T154,$A53,"")</f>
        <v/>
      </c>
      <c r="U459" t="str">
        <f>IF($V53&lt;=U$406,"",IF($V53=U$407,IF(ComCalc!AE$49=2," ",", ")&amp;"&amp; ",IF($V53&gt;U$407,"",", ")))&amp;IF(U154,$A53,"")</f>
        <v/>
      </c>
      <c r="AI459" s="24"/>
      <c r="AJ459" s="24"/>
      <c r="AK459" s="24"/>
      <c r="AL459" s="24"/>
      <c r="AM459" s="24"/>
      <c r="AN459" s="24"/>
      <c r="AO459" s="24"/>
      <c r="AP459" s="24"/>
      <c r="AQ459" s="24"/>
      <c r="AR459" s="24"/>
    </row>
    <row r="460" spans="1:44" x14ac:dyDescent="0.15">
      <c r="A460" t="str">
        <f t="shared" si="210"/>
        <v>WRAT5 Word Reading</v>
      </c>
      <c r="B460" t="str">
        <f>IF($V54&lt;=B$406,"",IF($V54=B$407,IF(ComCalc!B$37=2," ",", ")&amp;"&amp; ",IF($V54&gt;B$407,"",", ")))&amp;IF(B155,$A54,"")</f>
        <v/>
      </c>
      <c r="C460" t="str">
        <f>IF($V54&lt;=C$406,"",IF($V54=C$407,IF(ComCalc!C$37=2," ",", ")&amp;"&amp; ",IF($V54&gt;C$407,"",", ")))&amp;IF(C155,$A54,"")</f>
        <v>, &amp; WRAT5 Word Reading</v>
      </c>
      <c r="D460" t="str">
        <f>IF($V54&lt;=D$406,"",IF($V54=D$407,IF(ComCalc!D$37=2," ",", ")&amp;"&amp; ",IF($V54&gt;D$407,"",", ")))&amp;IF(D155,$A54,"")</f>
        <v/>
      </c>
      <c r="E460" t="str">
        <f>IF($V54&lt;=E$406,"",IF($V54=E$407,IF(ComCalc!E$37=2," ",", ")&amp;"&amp; ",IF($V54&gt;E$407,"",", ")))&amp;IF(E155,$A54,"")</f>
        <v xml:space="preserve">, </v>
      </c>
      <c r="F460" t="str">
        <f>IF($V54&lt;=F$406,"",IF($V54=F$407,IF(ComCalc!F$37=2," ",", ")&amp;"&amp; ",IF($V54&gt;F$407,"",", ")))&amp;IF(F155,$A54,"")</f>
        <v/>
      </c>
      <c r="G460" t="str">
        <f>IF($V54&lt;=G$406,"",IF($V54=G$407,IF(ComCalc!G$37=2," ",", ")&amp;"&amp; ",IF($V54&gt;G$407,"",", ")))&amp;IF(G155,$A54,"")</f>
        <v xml:space="preserve">, </v>
      </c>
      <c r="H460" t="str">
        <f>IF($V54&lt;=H$406,"",IF($V54=H$407,IF(ComCalc!H$37=2," ",", ")&amp;"&amp; ",IF($V54&gt;H$407,"",", ")))&amp;IF(H155,$A54,"")</f>
        <v/>
      </c>
      <c r="I460" t="str">
        <f>IF($V54&lt;=I$406,"",IF($V54=I$407,IF(ComCalc!I$37=2," ",", ")&amp;"&amp; ",IF($V54&gt;I$407,"",", ")))&amp;IF(I155,$A54,"")</f>
        <v/>
      </c>
      <c r="J460" t="str">
        <f>IF($V54&lt;=J$406,"",IF($V54=J$407,IF(ComCalc!J$37=2," ",", ")&amp;"&amp; ",IF($V54&gt;J$407,"",", ")))&amp;IF(J155,$A54,"")</f>
        <v/>
      </c>
      <c r="K460" t="str">
        <f>IF($V54&lt;=K$406,"",IF($V54=K$407,IF(ComCalc!K$37=2," ",", ")&amp;"&amp; ",IF($V54&gt;K$407,"",", ")))&amp;IF(K155,$A54,"")</f>
        <v/>
      </c>
      <c r="L460" t="str">
        <f>IF($V54&lt;=L$406,"",IF($V54=L$407,IF(ComCalc!L$37=2," ",", ")&amp;"&amp; ",IF($V54&gt;L$407,"",", ")))&amp;IF(L155,$A54,"")</f>
        <v xml:space="preserve">, </v>
      </c>
      <c r="M460" t="str">
        <f>IF($V54&lt;=M$406,"",IF($V54=M$407,IF(ComCalc!V$37=2," ",", ")&amp;"&amp; ",IF($V54&gt;M$407,"",", ")))&amp;IF(M155,$A54,"")</f>
        <v xml:space="preserve">, </v>
      </c>
      <c r="N460" t="str">
        <f>IF($V54&lt;=N$406,"",IF($V54=N$407,IF(ComCalc!W$37=2," ",", ")&amp;"&amp; ",IF($V54&gt;N$407,"",", ")))&amp;IF(N155,$A54,"")</f>
        <v/>
      </c>
      <c r="O460" t="str">
        <f>IF($V54&lt;=O$406,"",IF($V54=O$407,IF(ComCalc!X$37=2," ",", ")&amp;"&amp; ",IF($V54&gt;O$407,"",", ")))&amp;IF(O155,$A54,"")</f>
        <v/>
      </c>
      <c r="P460" t="str">
        <f>IF($V54&lt;=P$406,"",IF($V54=P$407,IF(ComCalc!Y$37=2," ",", ")&amp;"&amp; ",IF($V54&gt;P$407,"",", ")))&amp;IF(P155,$A54,"")</f>
        <v xml:space="preserve">, </v>
      </c>
      <c r="Q460" t="str">
        <f>IF($V54&lt;=Q$406,"",IF($V54=Q$407,IF(ComCalc!AA$49=2," ",", ")&amp;"&amp; ",IF($V54&gt;Q$407,"",", ")))&amp;IF(Q155,$A54,"")</f>
        <v/>
      </c>
      <c r="R460" t="str">
        <f>IF($V54&lt;=R$406,"",IF($V54=R$407,IF(ComCalc!AB$49=2," ",", ")&amp;"&amp; ",IF($V54&gt;R$407,"",", ")))&amp;IF(R155,$A54,"")</f>
        <v>, WRAT5 Word Reading</v>
      </c>
      <c r="S460" t="str">
        <f>IF($V54&lt;=S$406,"",IF($V54=S$407,IF(ComCalc!AC$49=2," ",", ")&amp;"&amp; ",IF($V54&gt;S$407,"",", ")))&amp;IF(S155,$A54,"")</f>
        <v>WRAT5 Word Reading</v>
      </c>
      <c r="T460" t="str">
        <f>IF($V54&lt;=T$406,"",IF($V54=T$407,IF(ComCalc!AD$49=2," ",", ")&amp;"&amp; ",IF($V54&gt;T$407,"",", ")))&amp;IF(T155,$A54,"")</f>
        <v/>
      </c>
      <c r="U460" t="str">
        <f>IF($V54&lt;=U$406,"",IF($V54=U$407,IF(ComCalc!AE$49=2," ",", ")&amp;"&amp; ",IF($V54&gt;U$407,"",", ")))&amp;IF(U155,$A54,"")</f>
        <v/>
      </c>
      <c r="AI460" s="24"/>
      <c r="AJ460" s="24"/>
      <c r="AK460" s="24"/>
      <c r="AL460" s="24"/>
      <c r="AM460" s="24"/>
      <c r="AN460" s="24"/>
      <c r="AO460" s="24"/>
      <c r="AP460" s="24"/>
      <c r="AQ460" s="24"/>
      <c r="AR460" s="24"/>
    </row>
    <row r="461" spans="1:44" x14ac:dyDescent="0.15">
      <c r="A461" t="str">
        <f t="shared" si="210"/>
        <v>WRAT5 Spelling</v>
      </c>
      <c r="B461" t="str">
        <f>IF($V55&lt;=B$406,"",IF($V55=B$407,IF(ComCalc!B$37=2," ",", ")&amp;"&amp; ",IF($V55&gt;B$407,"",", ")))&amp;IF(B156,$A55,"")</f>
        <v/>
      </c>
      <c r="C461" t="str">
        <f>IF($V55&lt;=C$406,"",IF($V55=C$407,IF(ComCalc!C$37=2," ",", ")&amp;"&amp; ",IF($V55&gt;C$407,"",", ")))&amp;IF(C156,$A55,"")</f>
        <v/>
      </c>
      <c r="D461" t="str">
        <f>IF($V55&lt;=D$406,"",IF($V55=D$407,IF(ComCalc!D$37=2," ",", ")&amp;"&amp; ",IF($V55&gt;D$407,"",", ")))&amp;IF(D156,$A55,"")</f>
        <v/>
      </c>
      <c r="E461" t="str">
        <f>IF($V55&lt;=E$406,"",IF($V55=E$407,IF(ComCalc!E$37=2," ",", ")&amp;"&amp; ",IF($V55&gt;E$407,"",", ")))&amp;IF(E156,$A55,"")</f>
        <v xml:space="preserve">, </v>
      </c>
      <c r="F461" t="str">
        <f>IF($V55&lt;=F$406,"",IF($V55=F$407,IF(ComCalc!F$37=2," ",", ")&amp;"&amp; ",IF($V55&gt;F$407,"",", ")))&amp;IF(F156,$A55,"")</f>
        <v/>
      </c>
      <c r="G461" t="str">
        <f>IF($V55&lt;=G$406,"",IF($V55=G$407,IF(ComCalc!G$37=2," ",", ")&amp;"&amp; ",IF($V55&gt;G$407,"",", ")))&amp;IF(G156,$A55,"")</f>
        <v xml:space="preserve">, </v>
      </c>
      <c r="H461" t="str">
        <f>IF($V55&lt;=H$406,"",IF($V55=H$407,IF(ComCalc!H$37=2," ",", ")&amp;"&amp; ",IF($V55&gt;H$407,"",", ")))&amp;IF(H156,$A55,"")</f>
        <v/>
      </c>
      <c r="I461" t="str">
        <f>IF($V55&lt;=I$406,"",IF($V55=I$407,IF(ComCalc!I$37=2," ",", ")&amp;"&amp; ",IF($V55&gt;I$407,"",", ")))&amp;IF(I156,$A55,"")</f>
        <v/>
      </c>
      <c r="J461" t="str">
        <f>IF($V55&lt;=J$406,"",IF($V55=J$407,IF(ComCalc!J$37=2," ",", ")&amp;"&amp; ",IF($V55&gt;J$407,"",", ")))&amp;IF(J156,$A55,"")</f>
        <v/>
      </c>
      <c r="K461" t="str">
        <f>IF($V55&lt;=K$406,"",IF($V55=K$407,IF(ComCalc!K$37=2," ",", ")&amp;"&amp; ",IF($V55&gt;K$407,"",", ")))&amp;IF(K156,$A55,"")</f>
        <v/>
      </c>
      <c r="L461" t="str">
        <f>IF($V55&lt;=L$406,"",IF($V55=L$407,IF(ComCalc!L$37=2," ",", ")&amp;"&amp; ",IF($V55&gt;L$407,"",", ")))&amp;IF(L156,$A55,"")</f>
        <v xml:space="preserve">, </v>
      </c>
      <c r="M461" t="str">
        <f>IF($V55&lt;=M$406,"",IF($V55=M$407,IF(ComCalc!V$37=2," ",", ")&amp;"&amp; ",IF($V55&gt;M$407,"",", ")))&amp;IF(M156,$A55,"")</f>
        <v xml:space="preserve">, </v>
      </c>
      <c r="N461" t="str">
        <f>IF($V55&lt;=N$406,"",IF($V55=N$407,IF(ComCalc!W$37=2," ",", ")&amp;"&amp; ",IF($V55&gt;N$407,"",", ")))&amp;IF(N156,$A55,"")</f>
        <v/>
      </c>
      <c r="O461" t="str">
        <f>IF($V55&lt;=O$406,"",IF($V55=O$407,IF(ComCalc!X$37=2," ",", ")&amp;"&amp; ",IF($V55&gt;O$407,"",", ")))&amp;IF(O156,$A55,"")</f>
        <v/>
      </c>
      <c r="P461" t="str">
        <f>IF($V55&lt;=P$406,"",IF($V55=P$407,IF(ComCalc!Y$37=2," ",", ")&amp;"&amp; ",IF($V55&gt;P$407,"",", ")))&amp;IF(P156,$A55,"")</f>
        <v xml:space="preserve">, </v>
      </c>
      <c r="Q461" t="str">
        <f>IF($V55&lt;=Q$406,"",IF($V55=Q$407,IF(ComCalc!AA$49=2," ",", ")&amp;"&amp; ",IF($V55&gt;Q$407,"",", ")))&amp;IF(Q156,$A55,"")</f>
        <v/>
      </c>
      <c r="R461" t="str">
        <f>IF($V55&lt;=R$406,"",IF($V55=R$407,IF(ComCalc!AB$49=2," ",", ")&amp;"&amp; ",IF($V55&gt;R$407,"",", ")))&amp;IF(R156,$A55,"")</f>
        <v>, WRAT5 Spelling</v>
      </c>
      <c r="S461" t="str">
        <f>IF($V55&lt;=S$406,"",IF($V55=S$407,IF(ComCalc!AC$49=2," ",", ")&amp;"&amp; ",IF($V55&gt;S$407,"",", ")))&amp;IF(S156,$A55,"")</f>
        <v>, WRAT5 Spelling</v>
      </c>
      <c r="T461" t="str">
        <f>IF($V55&lt;=T$406,"",IF($V55=T$407,IF(ComCalc!AD$49=2," ",", ")&amp;"&amp; ",IF($V55&gt;T$407,"",", ")))&amp;IF(T156,$A55,"")</f>
        <v/>
      </c>
      <c r="U461" t="str">
        <f>IF($V55&lt;=U$406,"",IF($V55=U$407,IF(ComCalc!AE$49=2," ",", ")&amp;"&amp; ",IF($V55&gt;U$407,"",", ")))&amp;IF(U156,$A55,"")</f>
        <v/>
      </c>
      <c r="AI461" s="24"/>
      <c r="AJ461" s="24"/>
      <c r="AK461" s="24"/>
      <c r="AL461" s="24"/>
      <c r="AM461" s="24"/>
      <c r="AN461" s="24"/>
      <c r="AO461" s="24"/>
      <c r="AP461" s="24"/>
      <c r="AQ461" s="24"/>
      <c r="AR461" s="24"/>
    </row>
    <row r="462" spans="1:44" x14ac:dyDescent="0.15">
      <c r="A462" t="str">
        <f t="shared" si="210"/>
        <v>WRAT5 Math Computation</v>
      </c>
      <c r="B462" t="str">
        <f>IF($V56&lt;=B$406,"",IF($V56=B$407,IF(ComCalc!B$37=2," ",", ")&amp;"&amp; ",IF($V56&gt;B$407,"",", ")))&amp;IF(B157,$A56,"")</f>
        <v/>
      </c>
      <c r="C462" t="str">
        <f>IF($V56&lt;=C$406,"",IF($V56=C$407,IF(ComCalc!C$37=2," ",", ")&amp;"&amp; ",IF($V56&gt;C$407,"",", ")))&amp;IF(C157,$A56,"")</f>
        <v/>
      </c>
      <c r="D462" t="str">
        <f>IF($V56&lt;=D$406,"",IF($V56=D$407,IF(ComCalc!D$37=2," ",", ")&amp;"&amp; ",IF($V56&gt;D$407,"",", ")))&amp;IF(D157,$A56,"")</f>
        <v/>
      </c>
      <c r="E462" t="str">
        <f>IF($V56&lt;=E$406,"",IF($V56=E$407,IF(ComCalc!E$37=2," ",", ")&amp;"&amp; ",IF($V56&gt;E$407,"",", ")))&amp;IF(E157,$A56,"")</f>
        <v xml:space="preserve">, </v>
      </c>
      <c r="F462" t="str">
        <f>IF($V56&lt;=F$406,"",IF($V56=F$407,IF(ComCalc!F$37=2," ",", ")&amp;"&amp; ",IF($V56&gt;F$407,"",", ")))&amp;IF(F157,$A56,"")</f>
        <v/>
      </c>
      <c r="G462" t="str">
        <f>IF($V56&lt;=G$406,"",IF($V56=G$407,IF(ComCalc!G$37=2," ",", ")&amp;"&amp; ",IF($V56&gt;G$407,"",", ")))&amp;IF(G157,$A56,"")</f>
        <v xml:space="preserve">, </v>
      </c>
      <c r="H462" t="str">
        <f>IF($V56&lt;=H$406,"",IF($V56=H$407,IF(ComCalc!H$37=2," ",", ")&amp;"&amp; ",IF($V56&gt;H$407,"",", ")))&amp;IF(H157,$A56,"")</f>
        <v/>
      </c>
      <c r="I462" t="str">
        <f>IF($V56&lt;=I$406,"",IF($V56=I$407,IF(ComCalc!I$37=2," ",", ")&amp;"&amp; ",IF($V56&gt;I$407,"",", ")))&amp;IF(I157,$A56,"")</f>
        <v/>
      </c>
      <c r="J462" t="str">
        <f>IF($V56&lt;=J$406,"",IF($V56=J$407,IF(ComCalc!J$37=2," ",", ")&amp;"&amp; ",IF($V56&gt;J$407,"",", ")))&amp;IF(J157,$A56,"")</f>
        <v/>
      </c>
      <c r="K462" t="str">
        <f>IF($V56&lt;=K$406,"",IF($V56=K$407,IF(ComCalc!K$37=2," ",", ")&amp;"&amp; ",IF($V56&gt;K$407,"",", ")))&amp;IF(K157,$A56,"")</f>
        <v/>
      </c>
      <c r="L462" t="str">
        <f>IF($V56&lt;=L$406,"",IF($V56=L$407,IF(ComCalc!L$37=2," ",", ")&amp;"&amp; ",IF($V56&gt;L$407,"",", ")))&amp;IF(L157,$A56,"")</f>
        <v xml:space="preserve">, </v>
      </c>
      <c r="M462" t="str">
        <f>IF($V56&lt;=M$406,"",IF($V56=M$407,IF(ComCalc!V$37=2," ",", ")&amp;"&amp; ",IF($V56&gt;M$407,"",", ")))&amp;IF(M157,$A56,"")</f>
        <v xml:space="preserve">, </v>
      </c>
      <c r="N462" t="str">
        <f>IF($V56&lt;=N$406,"",IF($V56=N$407,IF(ComCalc!W$37=2," ",", ")&amp;"&amp; ",IF($V56&gt;N$407,"",", ")))&amp;IF(N157,$A56,"")</f>
        <v/>
      </c>
      <c r="O462" t="str">
        <f>IF($V56&lt;=O$406,"",IF($V56=O$407,IF(ComCalc!X$37=2," ",", ")&amp;"&amp; ",IF($V56&gt;O$407,"",", ")))&amp;IF(O157,$A56,"")</f>
        <v/>
      </c>
      <c r="P462" t="str">
        <f>IF($V56&lt;=P$406,"",IF($V56=P$407,IF(ComCalc!Y$37=2," ",", ")&amp;"&amp; ",IF($V56&gt;P$407,"",", ")))&amp;IF(P157,$A56,"")</f>
        <v xml:space="preserve">, </v>
      </c>
      <c r="Q462" t="str">
        <f>IF($V56&lt;=Q$406,"",IF($V56=Q$407,IF(ComCalc!AA$49=2," ",", ")&amp;"&amp; ",IF($V56&gt;Q$407,"",", ")))&amp;IF(Q157,$A56,"")</f>
        <v/>
      </c>
      <c r="R462" t="str">
        <f>IF($V56&lt;=R$406,"",IF($V56=R$407,IF(ComCalc!AB$49=2," ",", ")&amp;"&amp; ",IF($V56&gt;R$407,"",", ")))&amp;IF(R157,$A56,"")</f>
        <v>, WRAT5 Math Computation</v>
      </c>
      <c r="S462" t="str">
        <f>IF($V56&lt;=S$406,"",IF($V56=S$407,IF(ComCalc!AC$49=2," ",", ")&amp;"&amp; ",IF($V56&gt;S$407,"",", ")))&amp;IF(S157,$A56,"")</f>
        <v>, WRAT5 Math Computation</v>
      </c>
      <c r="T462" t="str">
        <f>IF($V56&lt;=T$406,"",IF($V56=T$407,IF(ComCalc!AD$49=2," ",", ")&amp;"&amp; ",IF($V56&gt;T$407,"",", ")))&amp;IF(T157,$A56,"")</f>
        <v/>
      </c>
      <c r="U462" t="str">
        <f>IF($V56&lt;=U$406,"",IF($V56=U$407,IF(ComCalc!AE$49=2," ",", ")&amp;"&amp; ",IF($V56&gt;U$407,"",", ")))&amp;IF(U157,$A56,"")</f>
        <v/>
      </c>
      <c r="AI462" s="24"/>
      <c r="AJ462" s="24"/>
      <c r="AK462" s="24"/>
      <c r="AL462" s="24"/>
      <c r="AM462" s="24"/>
      <c r="AN462" s="24"/>
      <c r="AO462" s="24"/>
      <c r="AP462" s="24"/>
      <c r="AQ462" s="24"/>
      <c r="AR462" s="24"/>
    </row>
    <row r="463" spans="1:44" x14ac:dyDescent="0.15">
      <c r="A463" t="str">
        <f t="shared" si="210"/>
        <v>WRAT5 Sentence Comprehension</v>
      </c>
      <c r="B463" t="str">
        <f>IF($V57&lt;=B$406,"",IF($V57=B$407,IF(ComCalc!B$37=2," ",", ")&amp;"&amp; ",IF($V57&gt;B$407,"",", ")))&amp;IF(B158,$A57,"")</f>
        <v/>
      </c>
      <c r="C463" t="str">
        <f>IF($V57&lt;=C$406,"",IF($V57=C$407,IF(ComCalc!C$37=2," ",", ")&amp;"&amp; ",IF($V57&gt;C$407,"",", ")))&amp;IF(C158,$A57,"")</f>
        <v/>
      </c>
      <c r="D463" t="str">
        <f>IF($V57&lt;=D$406,"",IF($V57=D$407,IF(ComCalc!D$37=2," ",", ")&amp;"&amp; ",IF($V57&gt;D$407,"",", ")))&amp;IF(D158,$A57,"")</f>
        <v/>
      </c>
      <c r="E463" t="str">
        <f>IF($V57&lt;=E$406,"",IF($V57=E$407,IF(ComCalc!E$37=2," ",", ")&amp;"&amp; ",IF($V57&gt;E$407,"",", ")))&amp;IF(E158,$A57,"")</f>
        <v xml:space="preserve">, </v>
      </c>
      <c r="F463" t="str">
        <f>IF($V57&lt;=F$406,"",IF($V57=F$407,IF(ComCalc!F$37=2," ",", ")&amp;"&amp; ",IF($V57&gt;F$407,"",", ")))&amp;IF(F158,$A57,"")</f>
        <v/>
      </c>
      <c r="G463" t="str">
        <f>IF($V57&lt;=G$406,"",IF($V57=G$407,IF(ComCalc!G$37=2," ",", ")&amp;"&amp; ",IF($V57&gt;G$407,"",", ")))&amp;IF(G158,$A57,"")</f>
        <v xml:space="preserve">, </v>
      </c>
      <c r="H463" t="str">
        <f>IF($V57&lt;=H$406,"",IF($V57=H$407,IF(ComCalc!H$37=2," ",", ")&amp;"&amp; ",IF($V57&gt;H$407,"",", ")))&amp;IF(H158,$A57,"")</f>
        <v/>
      </c>
      <c r="I463" t="str">
        <f>IF($V57&lt;=I$406,"",IF($V57=I$407,IF(ComCalc!I$37=2," ",", ")&amp;"&amp; ",IF($V57&gt;I$407,"",", ")))&amp;IF(I158,$A57,"")</f>
        <v/>
      </c>
      <c r="J463" t="str">
        <f>IF($V57&lt;=J$406,"",IF($V57=J$407,IF(ComCalc!J$37=2," ",", ")&amp;"&amp; ",IF($V57&gt;J$407,"",", ")))&amp;IF(J158,$A57,"")</f>
        <v/>
      </c>
      <c r="K463" t="str">
        <f>IF($V57&lt;=K$406,"",IF($V57=K$407,IF(ComCalc!K$37=2," ",", ")&amp;"&amp; ",IF($V57&gt;K$407,"",", ")))&amp;IF(K158,$A57,"")</f>
        <v/>
      </c>
      <c r="L463" t="str">
        <f>IF($V57&lt;=L$406,"",IF($V57=L$407,IF(ComCalc!L$37=2," ",", ")&amp;"&amp; ",IF($V57&gt;L$407,"",", ")))&amp;IF(L158,$A57,"")</f>
        <v xml:space="preserve">, </v>
      </c>
      <c r="M463" t="str">
        <f>IF($V57&lt;=M$406,"",IF($V57=M$407,IF(ComCalc!V$37=2," ",", ")&amp;"&amp; ",IF($V57&gt;M$407,"",", ")))&amp;IF(M158,$A57,"")</f>
        <v xml:space="preserve">, </v>
      </c>
      <c r="N463" t="str">
        <f>IF($V57&lt;=N$406,"",IF($V57=N$407,IF(ComCalc!W$37=2," ",", ")&amp;"&amp; ",IF($V57&gt;N$407,"",", ")))&amp;IF(N158,$A57,"")</f>
        <v/>
      </c>
      <c r="O463" t="str">
        <f>IF($V57&lt;=O$406,"",IF($V57=O$407,IF(ComCalc!X$37=2," ",", ")&amp;"&amp; ",IF($V57&gt;O$407,"",", ")))&amp;IF(O158,$A57,"")</f>
        <v/>
      </c>
      <c r="P463" t="str">
        <f>IF($V57&lt;=P$406,"",IF($V57=P$407,IF(ComCalc!Y$37=2," ",", ")&amp;"&amp; ",IF($V57&gt;P$407,"",", ")))&amp;IF(P158,$A57,"")</f>
        <v xml:space="preserve">, </v>
      </c>
      <c r="Q463" t="str">
        <f>IF($V57&lt;=Q$406,"",IF($V57=Q$407,IF(ComCalc!AA$49=2," ",", ")&amp;"&amp; ",IF($V57&gt;Q$407,"",", ")))&amp;IF(Q158,$A57,"")</f>
        <v/>
      </c>
      <c r="R463" t="str">
        <f>IF($V57&lt;=R$406,"",IF($V57=R$407,IF(ComCalc!AB$49=2," ",", ")&amp;"&amp; ",IF($V57&gt;R$407,"",", ")))&amp;IF(R158,$A57,"")</f>
        <v>, WRAT5 Sentence Comprehension</v>
      </c>
      <c r="S463" t="str">
        <f>IF($V57&lt;=S$406,"",IF($V57=S$407,IF(ComCalc!AC$49=2," ",", ")&amp;"&amp; ",IF($V57&gt;S$407,"",", ")))&amp;IF(S158,$A57,"")</f>
        <v>, WRAT5 Sentence Comprehension</v>
      </c>
      <c r="T463" t="str">
        <f>IF($V57&lt;=T$406,"",IF($V57=T$407,IF(ComCalc!AD$49=2," ",", ")&amp;"&amp; ",IF($V57&gt;T$407,"",", ")))&amp;IF(T158,$A57,"")</f>
        <v/>
      </c>
      <c r="U463" t="str">
        <f>IF($V57&lt;=U$406,"",IF($V57=U$407,IF(ComCalc!AE$49=2," ",", ")&amp;"&amp; ",IF($V57&gt;U$407,"",", ")))&amp;IF(U158,$A57,"")</f>
        <v/>
      </c>
      <c r="AI463" s="24"/>
      <c r="AJ463" s="24"/>
      <c r="AK463" s="24"/>
      <c r="AL463" s="24"/>
      <c r="AM463" s="24"/>
      <c r="AN463" s="24"/>
      <c r="AO463" s="24"/>
      <c r="AP463" s="24"/>
      <c r="AQ463" s="24"/>
      <c r="AR463" s="24"/>
    </row>
    <row r="464" spans="1:44" x14ac:dyDescent="0.15">
      <c r="A464" t="str">
        <f t="shared" si="210"/>
        <v>WRAT5 Reading Composite</v>
      </c>
      <c r="B464" t="str">
        <f>IF($V58&lt;=B$406,"",IF($V58=B$407,IF(ComCalc!B$37=2," ",", ")&amp;"&amp; ",IF($V58&gt;B$407,"",", ")))&amp;IF(B159,$A58,"")</f>
        <v/>
      </c>
      <c r="C464" t="str">
        <f>IF($V58&lt;=C$406,"",IF($V58=C$407,IF(ComCalc!C$37=2," ",", ")&amp;"&amp; ",IF($V58&gt;C$407,"",", ")))&amp;IF(C159,$A58,"")</f>
        <v/>
      </c>
      <c r="D464" t="str">
        <f>IF($V58&lt;=D$406,"",IF($V58=D$407,IF(ComCalc!D$37=2," ",", ")&amp;"&amp; ",IF($V58&gt;D$407,"",", ")))&amp;IF(D159,$A58,"")</f>
        <v/>
      </c>
      <c r="E464" t="str">
        <f>IF($V58&lt;=E$406,"",IF($V58=E$407,IF(ComCalc!E$37=2," ",", ")&amp;"&amp; ",IF($V58&gt;E$407,"",", ")))&amp;IF(E159,$A58,"")</f>
        <v xml:space="preserve">, </v>
      </c>
      <c r="F464" t="str">
        <f>IF($V58&lt;=F$406,"",IF($V58=F$407,IF(ComCalc!F$37=2," ",", ")&amp;"&amp; ",IF($V58&gt;F$407,"",", ")))&amp;IF(F159,$A58,"")</f>
        <v/>
      </c>
      <c r="G464" t="str">
        <f>IF($V58&lt;=G$406,"",IF($V58=G$407,IF(ComCalc!G$37=2," ",", ")&amp;"&amp; ",IF($V58&gt;G$407,"",", ")))&amp;IF(G159,$A58,"")</f>
        <v xml:space="preserve">, </v>
      </c>
      <c r="H464" t="str">
        <f>IF($V58&lt;=H$406,"",IF($V58=H$407,IF(ComCalc!H$37=2," ",", ")&amp;"&amp; ",IF($V58&gt;H$407,"",", ")))&amp;IF(H159,$A58,"")</f>
        <v/>
      </c>
      <c r="I464" t="str">
        <f>IF($V58&lt;=I$406,"",IF($V58=I$407,IF(ComCalc!I$37=2," ",", ")&amp;"&amp; ",IF($V58&gt;I$407,"",", ")))&amp;IF(I159,$A58,"")</f>
        <v/>
      </c>
      <c r="J464" t="str">
        <f>IF($V58&lt;=J$406,"",IF($V58=J$407,IF(ComCalc!J$37=2," ",", ")&amp;"&amp; ",IF($V58&gt;J$407,"",", ")))&amp;IF(J159,$A58,"")</f>
        <v/>
      </c>
      <c r="K464" t="str">
        <f>IF($V58&lt;=K$406,"",IF($V58=K$407,IF(ComCalc!K$37=2," ",", ")&amp;"&amp; ",IF($V58&gt;K$407,"",", ")))&amp;IF(K159,$A58,"")</f>
        <v/>
      </c>
      <c r="L464" t="str">
        <f>IF($V58&lt;=L$406,"",IF($V58=L$407,IF(ComCalc!L$37=2," ",", ")&amp;"&amp; ",IF($V58&gt;L$407,"",", ")))&amp;IF(L159,$A58,"")</f>
        <v xml:space="preserve">, </v>
      </c>
      <c r="M464" t="str">
        <f>IF($V58&lt;=M$406,"",IF($V58=M$407,IF(ComCalc!V$37=2," ",", ")&amp;"&amp; ",IF($V58&gt;M$407,"",", ")))&amp;IF(M159,$A58,"")</f>
        <v xml:space="preserve">, </v>
      </c>
      <c r="N464" t="str">
        <f>IF($V58&lt;=N$406,"",IF($V58=N$407,IF(ComCalc!W$37=2," ",", ")&amp;"&amp; ",IF($V58&gt;N$407,"",", ")))&amp;IF(N159,$A58,"")</f>
        <v/>
      </c>
      <c r="O464" t="str">
        <f>IF($V58&lt;=O$406,"",IF($V58=O$407,IF(ComCalc!X$37=2," ",", ")&amp;"&amp; ",IF($V58&gt;O$407,"",", ")))&amp;IF(O159,$A58,"")</f>
        <v/>
      </c>
      <c r="P464" t="str">
        <f>IF($V58&lt;=P$406,"",IF($V58=P$407,IF(ComCalc!Y$37=2," ",", ")&amp;"&amp; ",IF($V58&gt;P$407,"",", ")))&amp;IF(P159,$A58,"")</f>
        <v xml:space="preserve">, </v>
      </c>
      <c r="Q464" t="str">
        <f>IF($V58&lt;=Q$406,"",IF($V58=Q$407,IF(ComCalc!AA$49=2," ",", ")&amp;"&amp; ",IF($V58&gt;Q$407,"",", ")))&amp;IF(Q159,$A58,"")</f>
        <v/>
      </c>
      <c r="R464" t="str">
        <f>IF($V58&lt;=R$406,"",IF($V58=R$407,IF(ComCalc!AB$49=2," ",", ")&amp;"&amp; ",IF($V58&gt;R$407,"",", ")))&amp;IF(R159,$A58,"")</f>
        <v>, WRAT5 Reading Composite</v>
      </c>
      <c r="S464" t="str">
        <f>IF($V58&lt;=S$406,"",IF($V58=S$407,IF(ComCalc!AC$49=2," ",", ")&amp;"&amp; ",IF($V58&gt;S$407,"",", ")))&amp;IF(S159,$A58,"")</f>
        <v>, &amp; WRAT5 Reading Composite</v>
      </c>
      <c r="T464" t="str">
        <f>IF($V58&lt;=T$406,"",IF($V58=T$407,IF(ComCalc!AD$49=2," ",", ")&amp;"&amp; ",IF($V58&gt;T$407,"",", ")))&amp;IF(T159,$A58,"")</f>
        <v/>
      </c>
      <c r="U464" t="str">
        <f>IF($V58&lt;=U$406,"",IF($V58=U$407,IF(ComCalc!AE$49=2," ",", ")&amp;"&amp; ",IF($V58&gt;U$407,"",", ")))&amp;IF(U159,$A58,"")</f>
        <v/>
      </c>
      <c r="AI464" s="24"/>
      <c r="AJ464" s="24"/>
      <c r="AK464" s="24"/>
      <c r="AL464" s="24"/>
      <c r="AM464" s="24"/>
      <c r="AN464" s="24"/>
      <c r="AO464" s="24"/>
      <c r="AP464" s="24"/>
      <c r="AQ464" s="24"/>
      <c r="AR464" s="24"/>
    </row>
    <row r="465" spans="1:44" x14ac:dyDescent="0.15">
      <c r="A465" t="str">
        <f t="shared" si="210"/>
        <v>DKEFS CWI Color Naming</v>
      </c>
      <c r="B465" t="str">
        <f>IF($V59&lt;=B$406,"",IF($V59=B$407,IF(ComCalc!B$37=2," ",", ")&amp;"&amp; ",IF($V59&gt;B$407,"",", ")))&amp;IF(B160,$A59,"")</f>
        <v/>
      </c>
      <c r="C465" t="str">
        <f>IF($V59&lt;=C$406,"",IF($V59=C$407,IF(ComCalc!C$37=2," ",", ")&amp;"&amp; ",IF($V59&gt;C$407,"",", ")))&amp;IF(C160,$A59,"")</f>
        <v/>
      </c>
      <c r="D465" t="str">
        <f>IF($V59&lt;=D$406,"",IF($V59=D$407,IF(ComCalc!D$37=2," ",", ")&amp;"&amp; ",IF($V59&gt;D$407,"",", ")))&amp;IF(D160,$A59,"")</f>
        <v/>
      </c>
      <c r="E465" t="str">
        <f>IF($V59&lt;=E$406,"",IF($V59=E$407,IF(ComCalc!E$37=2," ",", ")&amp;"&amp; ",IF($V59&gt;E$407,"",", ")))&amp;IF(E160,$A59,"")</f>
        <v>, DKEFS CWI Color Naming</v>
      </c>
      <c r="F465" t="str">
        <f>IF($V59&lt;=F$406,"",IF($V59=F$407,IF(ComCalc!F$37=2," ",", ")&amp;"&amp; ",IF($V59&gt;F$407,"",", ")))&amp;IF(F160,$A59,"")</f>
        <v/>
      </c>
      <c r="G465" t="str">
        <f>IF($V59&lt;=G$406,"",IF($V59=G$407,IF(ComCalc!G$37=2," ",", ")&amp;"&amp; ",IF($V59&gt;G$407,"",", ")))&amp;IF(G160,$A59,"")</f>
        <v xml:space="preserve">, </v>
      </c>
      <c r="H465" t="str">
        <f>IF($V59&lt;=H$406,"",IF($V59=H$407,IF(ComCalc!H$37=2," ",", ")&amp;"&amp; ",IF($V59&gt;H$407,"",", ")))&amp;IF(H160,$A59,"")</f>
        <v/>
      </c>
      <c r="I465" t="str">
        <f>IF($V59&lt;=I$406,"",IF($V59=I$407,IF(ComCalc!I$37=2," ",", ")&amp;"&amp; ",IF($V59&gt;I$407,"",", ")))&amp;IF(I160,$A59,"")</f>
        <v/>
      </c>
      <c r="J465" t="str">
        <f>IF($V59&lt;=J$406,"",IF($V59=J$407,IF(ComCalc!J$37=2," ",", ")&amp;"&amp; ",IF($V59&gt;J$407,"",", ")))&amp;IF(J160,$A59,"")</f>
        <v/>
      </c>
      <c r="K465" t="str">
        <f>IF($V59&lt;=K$406,"",IF($V59=K$407,IF(ComCalc!K$37=2," ",", ")&amp;"&amp; ",IF($V59&gt;K$407,"",", ")))&amp;IF(K160,$A59,"")</f>
        <v/>
      </c>
      <c r="L465" t="str">
        <f>IF($V59&lt;=L$406,"",IF($V59=L$407,IF(ComCalc!L$37=2," ",", ")&amp;"&amp; ",IF($V59&gt;L$407,"",", ")))&amp;IF(L160,$A59,"")</f>
        <v>, DKEFS CWI Color Naming</v>
      </c>
      <c r="M465" t="str">
        <f>IF($V59&lt;=M$406,"",IF($V59=M$407,IF(ComCalc!V$37=2," ",", ")&amp;"&amp; ",IF($V59&gt;M$407,"",", ")))&amp;IF(M160,$A59,"")</f>
        <v xml:space="preserve">, </v>
      </c>
      <c r="N465" t="str">
        <f>IF($V59&lt;=N$406,"",IF($V59=N$407,IF(ComCalc!W$37=2," ",", ")&amp;"&amp; ",IF($V59&gt;N$407,"",", ")))&amp;IF(N160,$A59,"")</f>
        <v/>
      </c>
      <c r="O465" t="str">
        <f>IF($V59&lt;=O$406,"",IF($V59=O$407,IF(ComCalc!X$37=2," ",", ")&amp;"&amp; ",IF($V59&gt;O$407,"",", ")))&amp;IF(O160,$A59,"")</f>
        <v/>
      </c>
      <c r="P465" t="str">
        <f>IF($V59&lt;=P$406,"",IF($V59=P$407,IF(ComCalc!Y$37=2," ",", ")&amp;"&amp; ",IF($V59&gt;P$407,"",", ")))&amp;IF(P160,$A59,"")</f>
        <v xml:space="preserve">, </v>
      </c>
      <c r="Q465" t="str">
        <f>IF($V59&lt;=Q$406,"",IF($V59=Q$407,IF(ComCalc!AA$49=2," ",", ")&amp;"&amp; ",IF($V59&gt;Q$407,"",", ")))&amp;IF(Q160,$A59,"")</f>
        <v/>
      </c>
      <c r="R465" t="str">
        <f>IF($V59&lt;=R$406,"",IF($V59=R$407,IF(ComCalc!AB$49=2," ",", ")&amp;"&amp; ",IF($V59&gt;R$407,"",", ")))&amp;IF(R160,$A59,"")</f>
        <v>, DKEFS CWI Color Naming</v>
      </c>
      <c r="S465" t="str">
        <f>IF($V59&lt;=S$406,"",IF($V59=S$407,IF(ComCalc!AC$49=2," ",", ")&amp;"&amp; ",IF($V59&gt;S$407,"",", ")))&amp;IF(S160,$A59,"")</f>
        <v/>
      </c>
      <c r="T465" t="str">
        <f>IF($V59&lt;=T$406,"",IF($V59=T$407,IF(ComCalc!AD$49=2," ",", ")&amp;"&amp; ",IF($V59&gt;T$407,"",", ")))&amp;IF(T160,$A59,"")</f>
        <v/>
      </c>
      <c r="U465" t="str">
        <f>IF($V59&lt;=U$406,"",IF($V59=U$407,IF(ComCalc!AE$49=2," ",", ")&amp;"&amp; ",IF($V59&gt;U$407,"",", ")))&amp;IF(U160,$A59,"")</f>
        <v/>
      </c>
      <c r="AI465" s="24"/>
      <c r="AJ465" s="24"/>
      <c r="AK465" s="24"/>
      <c r="AL465" s="24"/>
      <c r="AM465" s="24"/>
      <c r="AN465" s="24"/>
      <c r="AO465" s="24"/>
      <c r="AP465" s="24"/>
      <c r="AQ465" s="24"/>
      <c r="AR465" s="24"/>
    </row>
    <row r="466" spans="1:44" x14ac:dyDescent="0.15">
      <c r="A466" t="str">
        <f t="shared" si="210"/>
        <v>DKEFS CWI Word Reading</v>
      </c>
      <c r="B466" t="str">
        <f>IF($V60&lt;=B$406,"",IF($V60=B$407,IF(ComCalc!B$37=2," ",", ")&amp;"&amp; ",IF($V60&gt;B$407,"",", ")))&amp;IF(B161,$A60,"")</f>
        <v/>
      </c>
      <c r="C466" t="str">
        <f>IF($V60&lt;=C$406,"",IF($V60=C$407,IF(ComCalc!C$37=2," ",", ")&amp;"&amp; ",IF($V60&gt;C$407,"",", ")))&amp;IF(C161,$A60,"")</f>
        <v/>
      </c>
      <c r="D466" t="str">
        <f>IF($V60&lt;=D$406,"",IF($V60=D$407,IF(ComCalc!D$37=2," ",", ")&amp;"&amp; ",IF($V60&gt;D$407,"",", ")))&amp;IF(D161,$A60,"")</f>
        <v/>
      </c>
      <c r="E466" t="str">
        <f>IF($V60&lt;=E$406,"",IF($V60=E$407,IF(ComCalc!E$37=2," ",", ")&amp;"&amp; ",IF($V60&gt;E$407,"",", ")))&amp;IF(E161,$A60,"")</f>
        <v>, &amp; DKEFS CWI Word Reading</v>
      </c>
      <c r="F466" t="str">
        <f>IF($V60&lt;=F$406,"",IF($V60=F$407,IF(ComCalc!F$37=2," ",", ")&amp;"&amp; ",IF($V60&gt;F$407,"",", ")))&amp;IF(F161,$A60,"")</f>
        <v/>
      </c>
      <c r="G466" t="str">
        <f>IF($V60&lt;=G$406,"",IF($V60=G$407,IF(ComCalc!G$37=2," ",", ")&amp;"&amp; ",IF($V60&gt;G$407,"",", ")))&amp;IF(G161,$A60,"")</f>
        <v xml:space="preserve">, </v>
      </c>
      <c r="H466" t="str">
        <f>IF($V60&lt;=H$406,"",IF($V60=H$407,IF(ComCalc!H$37=2," ",", ")&amp;"&amp; ",IF($V60&gt;H$407,"",", ")))&amp;IF(H161,$A60,"")</f>
        <v/>
      </c>
      <c r="I466" t="str">
        <f>IF($V60&lt;=I$406,"",IF($V60=I$407,IF(ComCalc!I$37=2," ",", ")&amp;"&amp; ",IF($V60&gt;I$407,"",", ")))&amp;IF(I161,$A60,"")</f>
        <v/>
      </c>
      <c r="J466" t="str">
        <f>IF($V60&lt;=J$406,"",IF($V60=J$407,IF(ComCalc!J$37=2," ",", ")&amp;"&amp; ",IF($V60&gt;J$407,"",", ")))&amp;IF(J161,$A60,"")</f>
        <v/>
      </c>
      <c r="K466" t="str">
        <f>IF($V60&lt;=K$406,"",IF($V60=K$407,IF(ComCalc!K$37=2," ",", ")&amp;"&amp; ",IF($V60&gt;K$407,"",", ")))&amp;IF(K161,$A60,"")</f>
        <v/>
      </c>
      <c r="L466" t="str">
        <f>IF($V60&lt;=L$406,"",IF($V60=L$407,IF(ComCalc!L$37=2," ",", ")&amp;"&amp; ",IF($V60&gt;L$407,"",", ")))&amp;IF(L161,$A60,"")</f>
        <v>, &amp; DKEFS CWI Word Reading</v>
      </c>
      <c r="M466" t="str">
        <f>IF($V60&lt;=M$406,"",IF($V60=M$407,IF(ComCalc!V$37=2," ",", ")&amp;"&amp; ",IF($V60&gt;M$407,"",", ")))&amp;IF(M161,$A60,"")</f>
        <v xml:space="preserve">, </v>
      </c>
      <c r="N466" t="str">
        <f>IF($V60&lt;=N$406,"",IF($V60=N$407,IF(ComCalc!W$37=2," ",", ")&amp;"&amp; ",IF($V60&gt;N$407,"",", ")))&amp;IF(N161,$A60,"")</f>
        <v/>
      </c>
      <c r="O466" t="str">
        <f>IF($V60&lt;=O$406,"",IF($V60=O$407,IF(ComCalc!X$37=2," ",", ")&amp;"&amp; ",IF($V60&gt;O$407,"",", ")))&amp;IF(O161,$A60,"")</f>
        <v/>
      </c>
      <c r="P466" t="str">
        <f>IF($V60&lt;=P$406,"",IF($V60=P$407,IF(ComCalc!Y$37=2," ",", ")&amp;"&amp; ",IF($V60&gt;P$407,"",", ")))&amp;IF(P161,$A60,"")</f>
        <v xml:space="preserve">, </v>
      </c>
      <c r="Q466" t="str">
        <f>IF($V60&lt;=Q$406,"",IF($V60=Q$407,IF(ComCalc!AA$49=2," ",", ")&amp;"&amp; ",IF($V60&gt;Q$407,"",", ")))&amp;IF(Q161,$A60,"")</f>
        <v/>
      </c>
      <c r="R466" t="str">
        <f>IF($V60&lt;=R$406,"",IF($V60=R$407,IF(ComCalc!AB$49=2," ",", ")&amp;"&amp; ",IF($V60&gt;R$407,"",", ")))&amp;IF(R161,$A60,"")</f>
        <v>, DKEFS CWI Word Reading</v>
      </c>
      <c r="S466" t="str">
        <f>IF($V60&lt;=S$406,"",IF($V60=S$407,IF(ComCalc!AC$49=2," ",", ")&amp;"&amp; ",IF($V60&gt;S$407,"",", ")))&amp;IF(S161,$A60,"")</f>
        <v/>
      </c>
      <c r="T466" t="str">
        <f>IF($V60&lt;=T$406,"",IF($V60=T$407,IF(ComCalc!AD$49=2," ",", ")&amp;"&amp; ",IF($V60&gt;T$407,"",", ")))&amp;IF(T161,$A60,"")</f>
        <v/>
      </c>
      <c r="U466" t="str">
        <f>IF($V60&lt;=U$406,"",IF($V60=U$407,IF(ComCalc!AE$49=2," ",", ")&amp;"&amp; ",IF($V60&gt;U$407,"",", ")))&amp;IF(U161,$A60,"")</f>
        <v/>
      </c>
      <c r="AI466" s="24"/>
      <c r="AJ466" s="24"/>
      <c r="AK466" s="24"/>
      <c r="AL466" s="24"/>
      <c r="AM466" s="24"/>
      <c r="AN466" s="24"/>
      <c r="AO466" s="24"/>
      <c r="AP466" s="24"/>
      <c r="AQ466" s="24"/>
      <c r="AR466" s="24"/>
    </row>
    <row r="467" spans="1:44" x14ac:dyDescent="0.15">
      <c r="A467" t="str">
        <f t="shared" si="210"/>
        <v>DKEFS CWI Inhibition</v>
      </c>
      <c r="B467" t="str">
        <f>IF($V61&lt;=B$406,"",IF($V61=B$407,IF(ComCalc!B$37=2," ",", ")&amp;"&amp; ",IF($V61&gt;B$407,"",", ")))&amp;IF(B162,$A61,"")</f>
        <v/>
      </c>
      <c r="C467" t="str">
        <f>IF($V61&lt;=C$406,"",IF($V61=C$407,IF(ComCalc!C$37=2," ",", ")&amp;"&amp; ",IF($V61&gt;C$407,"",", ")))&amp;IF(C162,$A61,"")</f>
        <v/>
      </c>
      <c r="D467" t="str">
        <f>IF($V61&lt;=D$406,"",IF($V61=D$407,IF(ComCalc!D$37=2," ",", ")&amp;"&amp; ",IF($V61&gt;D$407,"",", ")))&amp;IF(D162,$A61,"")</f>
        <v/>
      </c>
      <c r="E467" t="str">
        <f>IF($V61&lt;=E$406,"",IF($V61=E$407,IF(ComCalc!E$37=2," ",", ")&amp;"&amp; ",IF($V61&gt;E$407,"",", ")))&amp;IF(E162,$A61,"")</f>
        <v/>
      </c>
      <c r="F467" t="str">
        <f>IF($V61&lt;=F$406,"",IF($V61=F$407,IF(ComCalc!F$37=2," ",", ")&amp;"&amp; ",IF($V61&gt;F$407,"",", ")))&amp;IF(F162,$A61,"")</f>
        <v/>
      </c>
      <c r="G467" t="str">
        <f>IF($V61&lt;=G$406,"",IF($V61=G$407,IF(ComCalc!G$37=2," ",", ")&amp;"&amp; ",IF($V61&gt;G$407,"",", ")))&amp;IF(G162,$A61,"")</f>
        <v>, DKEFS CWI Inhibition</v>
      </c>
      <c r="H467" t="str">
        <f>IF($V61&lt;=H$406,"",IF($V61=H$407,IF(ComCalc!H$37=2," ",", ")&amp;"&amp; ",IF($V61&gt;H$407,"",", ")))&amp;IF(H162,$A61,"")</f>
        <v/>
      </c>
      <c r="I467" t="str">
        <f>IF($V61&lt;=I$406,"",IF($V61=I$407,IF(ComCalc!I$37=2," ",", ")&amp;"&amp; ",IF($V61&gt;I$407,"",", ")))&amp;IF(I162,$A61,"")</f>
        <v/>
      </c>
      <c r="J467" t="str">
        <f>IF($V61&lt;=J$406,"",IF($V61=J$407,IF(ComCalc!J$37=2," ",", ")&amp;"&amp; ",IF($V61&gt;J$407,"",", ")))&amp;IF(J162,$A61,"")</f>
        <v/>
      </c>
      <c r="K467" t="str">
        <f>IF($V61&lt;=K$406,"",IF($V61=K$407,IF(ComCalc!K$37=2," ",", ")&amp;"&amp; ",IF($V61&gt;K$407,"",", ")))&amp;IF(K162,$A61,"")</f>
        <v/>
      </c>
      <c r="L467" t="str">
        <f>IF($V61&lt;=L$406,"",IF($V61=L$407,IF(ComCalc!L$37=2," ",", ")&amp;"&amp; ",IF($V61&gt;L$407,"",", ")))&amp;IF(L162,$A61,"")</f>
        <v/>
      </c>
      <c r="M467" t="str">
        <f>IF($V61&lt;=M$406,"",IF($V61=M$407,IF(ComCalc!V$37=2," ",", ")&amp;"&amp; ",IF($V61&gt;M$407,"",", ")))&amp;IF(M162,$A61,"")</f>
        <v>, DKEFS CWI Inhibition</v>
      </c>
      <c r="N467" t="str">
        <f>IF($V61&lt;=N$406,"",IF($V61=N$407,IF(ComCalc!W$37=2," ",", ")&amp;"&amp; ",IF($V61&gt;N$407,"",", ")))&amp;IF(N162,$A61,"")</f>
        <v/>
      </c>
      <c r="O467" t="str">
        <f>IF($V61&lt;=O$406,"",IF($V61=O$407,IF(ComCalc!X$37=2," ",", ")&amp;"&amp; ",IF($V61&gt;O$407,"",", ")))&amp;IF(O162,$A61,"")</f>
        <v/>
      </c>
      <c r="P467" t="str">
        <f>IF($V61&lt;=P$406,"",IF($V61=P$407,IF(ComCalc!Y$37=2," ",", ")&amp;"&amp; ",IF($V61&gt;P$407,"",", ")))&amp;IF(P162,$A61,"")</f>
        <v>, DKEFS CWI Inhibition</v>
      </c>
      <c r="Q467" t="str">
        <f>IF($V61&lt;=Q$406,"",IF($V61=Q$407,IF(ComCalc!AA$49=2," ",", ")&amp;"&amp; ",IF($V61&gt;Q$407,"",", ")))&amp;IF(Q162,$A61,"")</f>
        <v/>
      </c>
      <c r="R467" t="str">
        <f>IF($V61&lt;=R$406,"",IF($V61=R$407,IF(ComCalc!AB$49=2," ",", ")&amp;"&amp; ",IF($V61&gt;R$407,"",", ")))&amp;IF(R162,$A61,"")</f>
        <v>, DKEFS CWI Inhibition</v>
      </c>
      <c r="S467" t="str">
        <f>IF($V61&lt;=S$406,"",IF($V61=S$407,IF(ComCalc!AC$49=2," ",", ")&amp;"&amp; ",IF($V61&gt;S$407,"",", ")))&amp;IF(S162,$A61,"")</f>
        <v/>
      </c>
      <c r="T467" t="str">
        <f>IF($V61&lt;=T$406,"",IF($V61=T$407,IF(ComCalc!AD$49=2," ",", ")&amp;"&amp; ",IF($V61&gt;T$407,"",", ")))&amp;IF(T162,$A61,"")</f>
        <v/>
      </c>
      <c r="U467" t="str">
        <f>IF($V61&lt;=U$406,"",IF($V61=U$407,IF(ComCalc!AE$49=2," ",", ")&amp;"&amp; ",IF($V61&gt;U$407,"",", ")))&amp;IF(U162,$A61,"")</f>
        <v/>
      </c>
      <c r="AI467" s="24"/>
      <c r="AJ467" s="24"/>
      <c r="AK467" s="24"/>
      <c r="AL467" s="24"/>
      <c r="AM467" s="24"/>
      <c r="AN467" s="24"/>
      <c r="AO467" s="24"/>
      <c r="AP467" s="24"/>
      <c r="AQ467" s="24"/>
      <c r="AR467" s="24"/>
    </row>
    <row r="468" spans="1:44" x14ac:dyDescent="0.15">
      <c r="A468" t="str">
        <f t="shared" si="210"/>
        <v>DKEFS CWI Switching</v>
      </c>
      <c r="B468" t="str">
        <f>IF($V62&lt;=B$406,"",IF($V62=B$407,IF(ComCalc!B$37=2," ",", ")&amp;"&amp; ",IF($V62&gt;B$407,"",", ")))&amp;IF(B163,$A62,"")</f>
        <v/>
      </c>
      <c r="C468" t="str">
        <f>IF($V62&lt;=C$406,"",IF($V62=C$407,IF(ComCalc!C$37=2," ",", ")&amp;"&amp; ",IF($V62&gt;C$407,"",", ")))&amp;IF(C163,$A62,"")</f>
        <v/>
      </c>
      <c r="D468" t="str">
        <f>IF($V62&lt;=D$406,"",IF($V62=D$407,IF(ComCalc!D$37=2," ",", ")&amp;"&amp; ",IF($V62&gt;D$407,"",", ")))&amp;IF(D163,$A62,"")</f>
        <v/>
      </c>
      <c r="E468" t="str">
        <f>IF($V62&lt;=E$406,"",IF($V62=E$407,IF(ComCalc!E$37=2," ",", ")&amp;"&amp; ",IF($V62&gt;E$407,"",", ")))&amp;IF(E163,$A62,"")</f>
        <v/>
      </c>
      <c r="F468" t="str">
        <f>IF($V62&lt;=F$406,"",IF($V62=F$407,IF(ComCalc!F$37=2," ",", ")&amp;"&amp; ",IF($V62&gt;F$407,"",", ")))&amp;IF(F163,$A62,"")</f>
        <v/>
      </c>
      <c r="G468" t="str">
        <f>IF($V62&lt;=G$406,"",IF($V62=G$407,IF(ComCalc!G$37=2," ",", ")&amp;"&amp; ",IF($V62&gt;G$407,"",", ")))&amp;IF(G163,$A62,"")</f>
        <v>, &amp; DKEFS CWI Switching</v>
      </c>
      <c r="H468" t="str">
        <f>IF($V62&lt;=H$406,"",IF($V62=H$407,IF(ComCalc!H$37=2," ",", ")&amp;"&amp; ",IF($V62&gt;H$407,"",", ")))&amp;IF(H163,$A62,"")</f>
        <v/>
      </c>
      <c r="I468" t="str">
        <f>IF($V62&lt;=I$406,"",IF($V62=I$407,IF(ComCalc!I$37=2," ",", ")&amp;"&amp; ",IF($V62&gt;I$407,"",", ")))&amp;IF(I163,$A62,"")</f>
        <v/>
      </c>
      <c r="J468" t="str">
        <f>IF($V62&lt;=J$406,"",IF($V62=J$407,IF(ComCalc!J$37=2," ",", ")&amp;"&amp; ",IF($V62&gt;J$407,"",", ")))&amp;IF(J163,$A62,"")</f>
        <v/>
      </c>
      <c r="K468" t="str">
        <f>IF($V62&lt;=K$406,"",IF($V62=K$407,IF(ComCalc!K$37=2," ",", ")&amp;"&amp; ",IF($V62&gt;K$407,"",", ")))&amp;IF(K163,$A62,"")</f>
        <v/>
      </c>
      <c r="L468" t="str">
        <f>IF($V62&lt;=L$406,"",IF($V62=L$407,IF(ComCalc!L$37=2," ",", ")&amp;"&amp; ",IF($V62&gt;L$407,"",", ")))&amp;IF(L163,$A62,"")</f>
        <v/>
      </c>
      <c r="M468" t="str">
        <f>IF($V62&lt;=M$406,"",IF($V62=M$407,IF(ComCalc!V$37=2," ",", ")&amp;"&amp; ",IF($V62&gt;M$407,"",", ")))&amp;IF(M163,$A62,"")</f>
        <v>, &amp; DKEFS CWI Switching</v>
      </c>
      <c r="N468" t="str">
        <f>IF($V62&lt;=N$406,"",IF($V62=N$407,IF(ComCalc!W$37=2," ",", ")&amp;"&amp; ",IF($V62&gt;N$407,"",", ")))&amp;IF(N163,$A62,"")</f>
        <v/>
      </c>
      <c r="O468" t="str">
        <f>IF($V62&lt;=O$406,"",IF($V62=O$407,IF(ComCalc!X$37=2," ",", ")&amp;"&amp; ",IF($V62&gt;O$407,"",", ")))&amp;IF(O163,$A62,"")</f>
        <v/>
      </c>
      <c r="P468" t="str">
        <f>IF($V62&lt;=P$406,"",IF($V62=P$407,IF(ComCalc!Y$37=2," ",", ")&amp;"&amp; ",IF($V62&gt;P$407,"",", ")))&amp;IF(P163,$A62,"")</f>
        <v>, &amp; DKEFS CWI Switching</v>
      </c>
      <c r="Q468" t="str">
        <f>IF($V62&lt;=Q$406,"",IF($V62=Q$407,IF(ComCalc!AA$49=2," ",", ")&amp;"&amp; ",IF($V62&gt;Q$407,"",", ")))&amp;IF(Q163,$A62,"")</f>
        <v/>
      </c>
      <c r="R468" t="str">
        <f>IF($V62&lt;=R$406,"",IF($V62=R$407,IF(ComCalc!AB$49=2," ",", ")&amp;"&amp; ",IF($V62&gt;R$407,"",", ")))&amp;IF(R163,$A62,"")</f>
        <v>, &amp; DKEFS CWI Switching</v>
      </c>
      <c r="S468" t="str">
        <f>IF($V62&lt;=S$406,"",IF($V62=S$407,IF(ComCalc!AC$49=2," ",", ")&amp;"&amp; ",IF($V62&gt;S$407,"",", ")))&amp;IF(S163,$A62,"")</f>
        <v/>
      </c>
      <c r="T468" t="str">
        <f>IF($V62&lt;=T$406,"",IF($V62=T$407,IF(ComCalc!AD$49=2," ",", ")&amp;"&amp; ",IF($V62&gt;T$407,"",", ")))&amp;IF(T163,$A62,"")</f>
        <v/>
      </c>
      <c r="U468" t="str">
        <f>IF($V62&lt;=U$406,"",IF($V62=U$407,IF(ComCalc!AE$49=2," ",", ")&amp;"&amp; ",IF($V62&gt;U$407,"",", ")))&amp;IF(U163,$A62,"")</f>
        <v/>
      </c>
      <c r="AI468" s="24"/>
      <c r="AJ468" s="24"/>
      <c r="AK468" s="24"/>
      <c r="AL468" s="24"/>
      <c r="AM468" s="24"/>
      <c r="AN468" s="24"/>
      <c r="AO468" s="24"/>
      <c r="AP468" s="24"/>
      <c r="AQ468" s="24"/>
      <c r="AR468" s="24"/>
    </row>
    <row r="469" spans="1:44" x14ac:dyDescent="0.15">
      <c r="A469" t="str">
        <f t="shared" si="210"/>
        <v>Unstructured Task (Total)</v>
      </c>
      <c r="B469" t="str">
        <f>IF($V63&lt;=B$406,"",IF($V63=B$407,IF(ComCalc!B$37=2," ",", ")&amp;"&amp; ",IF($V63&gt;B$407,"",", ")))&amp;IF(B164,$A63,"")</f>
        <v/>
      </c>
      <c r="C469" t="str">
        <f>IF($V63&lt;=C$406,"",IF($V63=C$407,IF(ComCalc!C$37=2," ",", ")&amp;"&amp; ",IF($V63&gt;C$407,"",", ")))&amp;IF(C164,$A63,"")</f>
        <v/>
      </c>
      <c r="D469" t="str">
        <f>IF($V63&lt;=D$406,"",IF($V63=D$407,IF(ComCalc!D$37=2," ",", ")&amp;"&amp; ",IF($V63&gt;D$407,"",", ")))&amp;IF(D164,$A63,"")</f>
        <v/>
      </c>
      <c r="E469" t="str">
        <f>IF($V63&lt;=E$406,"",IF($V63=E$407,IF(ComCalc!E$37=2," ",", ")&amp;"&amp; ",IF($V63&gt;E$407,"",", ")))&amp;IF(E164,$A63,"")</f>
        <v/>
      </c>
      <c r="F469" t="str">
        <f>IF($V63&lt;=F$406,"",IF($V63=F$407,IF(ComCalc!F$37=2," ",", ")&amp;"&amp; ",IF($V63&gt;F$407,"",", ")))&amp;IF(F164,$A63,"")</f>
        <v/>
      </c>
      <c r="G469" t="str">
        <f>IF($V63&lt;=G$406,"",IF($V63=G$407,IF(ComCalc!G$37=2," ",", ")&amp;"&amp; ",IF($V63&gt;G$407,"",", ")))&amp;IF(G164,$A63,"")</f>
        <v/>
      </c>
      <c r="H469" t="str">
        <f>IF($V63&lt;=H$406,"",IF($V63=H$407,IF(ComCalc!H$37=2," ",", ")&amp;"&amp; ",IF($V63&gt;H$407,"",", ")))&amp;IF(H164,$A63,"")</f>
        <v/>
      </c>
      <c r="I469" t="str">
        <f>IF($V63&lt;=I$406,"",IF($V63=I$407,IF(ComCalc!I$37=2," ",", ")&amp;"&amp; ",IF($V63&gt;I$407,"",", ")))&amp;IF(I164,$A63,"")</f>
        <v/>
      </c>
      <c r="J469" t="str">
        <f>IF($V63&lt;=J$406,"",IF($V63=J$407,IF(ComCalc!J$37=2," ",", ")&amp;"&amp; ",IF($V63&gt;J$407,"",", ")))&amp;IF(J164,$A63,"")</f>
        <v/>
      </c>
      <c r="K469" t="str">
        <f>IF($V63&lt;=K$406,"",IF($V63=K$407,IF(ComCalc!K$37=2," ",", ")&amp;"&amp; ",IF($V63&gt;K$407,"",", ")))&amp;IF(K164,$A63,"")</f>
        <v/>
      </c>
      <c r="L469" t="str">
        <f>IF($V63&lt;=L$406,"",IF($V63=L$407,IF(ComCalc!L$37=2," ",", ")&amp;"&amp; ",IF($V63&gt;L$407,"",", ")))&amp;IF(L164,$A63,"")</f>
        <v/>
      </c>
      <c r="M469" t="str">
        <f>IF($V63&lt;=M$406,"",IF($V63=M$407,IF(ComCalc!V$37=2," ",", ")&amp;"&amp; ",IF($V63&gt;M$407,"",", ")))&amp;IF(M164,$A63,"")</f>
        <v/>
      </c>
      <c r="N469" t="str">
        <f>IF($V63&lt;=N$406,"",IF($V63=N$407,IF(ComCalc!W$37=2," ",", ")&amp;"&amp; ",IF($V63&gt;N$407,"",", ")))&amp;IF(N164,$A63,"")</f>
        <v/>
      </c>
      <c r="O469" t="str">
        <f>IF($V63&lt;=O$406,"",IF($V63=O$407,IF(ComCalc!X$37=2," ",", ")&amp;"&amp; ",IF($V63&gt;O$407,"",", ")))&amp;IF(O164,$A63,"")</f>
        <v/>
      </c>
      <c r="P469" t="str">
        <f>IF($V63&lt;=P$406,"",IF($V63=P$407,IF(ComCalc!Y$37=2," ",", ")&amp;"&amp; ",IF($V63&gt;P$407,"",", ")))&amp;IF(P164,$A63,"")</f>
        <v/>
      </c>
      <c r="Q469" t="str">
        <f>IF($V63&lt;=Q$406,"",IF($V63=Q$407,IF(ComCalc!AA$49=2," ",", ")&amp;"&amp; ",IF($V63&gt;Q$407,"",", ")))&amp;IF(Q164,$A63,"")</f>
        <v/>
      </c>
      <c r="R469" t="str">
        <f>IF($V63&lt;=R$406,"",IF($V63=R$407,IF(ComCalc!AB$49=2," ",", ")&amp;"&amp; ",IF($V63&gt;R$407,"",", ")))&amp;IF(R164,$A63,"")</f>
        <v/>
      </c>
      <c r="S469" t="str">
        <f>IF($V63&lt;=S$406,"",IF($V63=S$407,IF(ComCalc!AC$49=2," ",", ")&amp;"&amp; ",IF($V63&gt;S$407,"",", ")))&amp;IF(S164,$A63,"")</f>
        <v/>
      </c>
      <c r="T469" t="str">
        <f>IF($V63&lt;=T$406,"",IF($V63=T$407,IF(ComCalc!AD$49=2," ",", ")&amp;"&amp; ",IF($V63&gt;T$407,"",", ")))&amp;IF(T164,$A63,"")</f>
        <v/>
      </c>
      <c r="U469" t="str">
        <f>IF($V63&lt;=U$406,"",IF($V63=U$407,IF(ComCalc!AE$49=2," ",", ")&amp;"&amp; ",IF($V63&gt;U$407,"",", ")))&amp;IF(U164,$A63,"")</f>
        <v/>
      </c>
      <c r="AI469" s="24"/>
      <c r="AJ469" s="24"/>
      <c r="AK469" s="24"/>
      <c r="AL469" s="24"/>
      <c r="AM469" s="24"/>
      <c r="AN469" s="24"/>
      <c r="AO469" s="24"/>
      <c r="AP469" s="24"/>
      <c r="AQ469" s="24"/>
      <c r="AR469" s="24"/>
    </row>
    <row r="470" spans="1:44" x14ac:dyDescent="0.15">
      <c r="A470" t="str">
        <f t="shared" si="210"/>
        <v>Unstructured Task (HVC)</v>
      </c>
      <c r="B470" t="str">
        <f>IF($V64&lt;=B$406,"",IF($V64=B$407,IF(ComCalc!B$37=2," ",", ")&amp;"&amp; ",IF($V64&gt;B$407,"",", ")))&amp;IF(B165,$A64,"")</f>
        <v/>
      </c>
      <c r="C470" t="str">
        <f>IF($V64&lt;=C$406,"",IF($V64=C$407,IF(ComCalc!C$37=2," ",", ")&amp;"&amp; ",IF($V64&gt;C$407,"",", ")))&amp;IF(C165,$A64,"")</f>
        <v/>
      </c>
      <c r="D470" t="str">
        <f>IF($V64&lt;=D$406,"",IF($V64=D$407,IF(ComCalc!D$37=2," ",", ")&amp;"&amp; ",IF($V64&gt;D$407,"",", ")))&amp;IF(D165,$A64,"")</f>
        <v/>
      </c>
      <c r="E470" t="str">
        <f>IF($V64&lt;=E$406,"",IF($V64=E$407,IF(ComCalc!E$37=2," ",", ")&amp;"&amp; ",IF($V64&gt;E$407,"",", ")))&amp;IF(E165,$A64,"")</f>
        <v/>
      </c>
      <c r="F470" t="str">
        <f>IF($V64&lt;=F$406,"",IF($V64=F$407,IF(ComCalc!F$37=2," ",", ")&amp;"&amp; ",IF($V64&gt;F$407,"",", ")))&amp;IF(F165,$A64,"")</f>
        <v/>
      </c>
      <c r="G470" t="str">
        <f>IF($V64&lt;=G$406,"",IF($V64=G$407,IF(ComCalc!G$37=2," ",", ")&amp;"&amp; ",IF($V64&gt;G$407,"",", ")))&amp;IF(G165,$A64,"")</f>
        <v/>
      </c>
      <c r="H470" t="str">
        <f>IF($V64&lt;=H$406,"",IF($V64=H$407,IF(ComCalc!H$37=2," ",", ")&amp;"&amp; ",IF($V64&gt;H$407,"",", ")))&amp;IF(H165,$A64,"")</f>
        <v/>
      </c>
      <c r="I470" t="str">
        <f>IF($V64&lt;=I$406,"",IF($V64=I$407,IF(ComCalc!I$37=2," ",", ")&amp;"&amp; ",IF($V64&gt;I$407,"",", ")))&amp;IF(I165,$A64,"")</f>
        <v/>
      </c>
      <c r="J470" t="str">
        <f>IF($V64&lt;=J$406,"",IF($V64=J$407,IF(ComCalc!J$37=2," ",", ")&amp;"&amp; ",IF($V64&gt;J$407,"",", ")))&amp;IF(J165,$A64,"")</f>
        <v/>
      </c>
      <c r="K470" t="str">
        <f>IF($V64&lt;=K$406,"",IF($V64=K$407,IF(ComCalc!K$37=2," ",", ")&amp;"&amp; ",IF($V64&gt;K$407,"",", ")))&amp;IF(K165,$A64,"")</f>
        <v/>
      </c>
      <c r="L470" t="str">
        <f>IF($V64&lt;=L$406,"",IF($V64=L$407,IF(ComCalc!L$37=2," ",", ")&amp;"&amp; ",IF($V64&gt;L$407,"",", ")))&amp;IF(L165,$A64,"")</f>
        <v/>
      </c>
      <c r="M470" t="str">
        <f>IF($V64&lt;=M$406,"",IF($V64=M$407,IF(ComCalc!V$37=2," ",", ")&amp;"&amp; ",IF($V64&gt;M$407,"",", ")))&amp;IF(M165,$A64,"")</f>
        <v/>
      </c>
      <c r="N470" t="str">
        <f>IF($V64&lt;=N$406,"",IF($V64=N$407,IF(ComCalc!W$37=2," ",", ")&amp;"&amp; ",IF($V64&gt;N$407,"",", ")))&amp;IF(N165,$A64,"")</f>
        <v/>
      </c>
      <c r="O470" t="str">
        <f>IF($V64&lt;=O$406,"",IF($V64=O$407,IF(ComCalc!X$37=2," ",", ")&amp;"&amp; ",IF($V64&gt;O$407,"",", ")))&amp;IF(O165,$A64,"")</f>
        <v/>
      </c>
      <c r="P470" t="str">
        <f>IF($V64&lt;=P$406,"",IF($V64=P$407,IF(ComCalc!Y$37=2," ",", ")&amp;"&amp; ",IF($V64&gt;P$407,"",", ")))&amp;IF(P165,$A64,"")</f>
        <v/>
      </c>
      <c r="Q470" t="str">
        <f>IF($V64&lt;=Q$406,"",IF($V64=Q$407,IF(ComCalc!AA$49=2," ",", ")&amp;"&amp; ",IF($V64&gt;Q$407,"",", ")))&amp;IF(Q165,$A64,"")</f>
        <v/>
      </c>
      <c r="R470" t="str">
        <f>IF($V64&lt;=R$406,"",IF($V64=R$407,IF(ComCalc!AB$49=2," ",", ")&amp;"&amp; ",IF($V64&gt;R$407,"",", ")))&amp;IF(R165,$A64,"")</f>
        <v/>
      </c>
      <c r="S470" t="str">
        <f>IF($V64&lt;=S$406,"",IF($V64=S$407,IF(ComCalc!AC$49=2," ",", ")&amp;"&amp; ",IF($V64&gt;S$407,"",", ")))&amp;IF(S165,$A64,"")</f>
        <v/>
      </c>
      <c r="T470" t="str">
        <f>IF($V64&lt;=T$406,"",IF($V64=T$407,IF(ComCalc!AD$49=2," ",", ")&amp;"&amp; ",IF($V64&gt;T$407,"",", ")))&amp;IF(T165,$A64,"")</f>
        <v/>
      </c>
      <c r="U470" t="str">
        <f>IF($V64&lt;=U$406,"",IF($V64=U$407,IF(ComCalc!AE$49=2," ",", ")&amp;"&amp; ",IF($V64&gt;U$407,"",", ")))&amp;IF(U165,$A64,"")</f>
        <v/>
      </c>
      <c r="AI470" s="24"/>
      <c r="AJ470" s="24"/>
      <c r="AK470" s="24"/>
      <c r="AL470" s="24"/>
      <c r="AM470" s="24"/>
      <c r="AN470" s="24"/>
      <c r="AO470" s="24"/>
      <c r="AP470" s="24"/>
      <c r="AQ470" s="24"/>
      <c r="AR470" s="24"/>
    </row>
    <row r="471" spans="1:44" x14ac:dyDescent="0.15">
      <c r="A471" t="str">
        <f t="shared" si="210"/>
        <v>WASI-2 Similarities</v>
      </c>
      <c r="B471" t="str">
        <f>IF($V65&lt;=B$406,"",IF($V65=B$407,IF(ComCalc!B$37=2," ",", ")&amp;"&amp; ",IF($V65&gt;B$407,"",", ")))&amp;IF(B166,$A65,"")</f>
        <v/>
      </c>
      <c r="C471" t="str">
        <f>IF($V65&lt;=C$406,"",IF($V65=C$407,IF(ComCalc!C$37=2," ",", ")&amp;"&amp; ",IF($V65&gt;C$407,"",", ")))&amp;IF(C166,$A65,"")</f>
        <v/>
      </c>
      <c r="D471" t="str">
        <f>IF($V65&lt;=D$406,"",IF($V65=D$407,IF(ComCalc!D$37=2," ",", ")&amp;"&amp; ",IF($V65&gt;D$407,"",", ")))&amp;IF(D166,$A65,"")</f>
        <v/>
      </c>
      <c r="E471" t="str">
        <f>IF($V65&lt;=E$406,"",IF($V65=E$407,IF(ComCalc!E$37=2," ",", ")&amp;"&amp; ",IF($V65&gt;E$407,"",", ")))&amp;IF(E166,$A65,"")</f>
        <v/>
      </c>
      <c r="F471" t="str">
        <f>IF($V65&lt;=F$406,"",IF($V65=F$407,IF(ComCalc!F$37=2," ",", ")&amp;"&amp; ",IF($V65&gt;F$407,"",", ")))&amp;IF(F166,$A65,"")</f>
        <v/>
      </c>
      <c r="G471" t="str">
        <f>IF($V65&lt;=G$406,"",IF($V65=G$407,IF(ComCalc!G$37=2," ",", ")&amp;"&amp; ",IF($V65&gt;G$407,"",", ")))&amp;IF(G166,$A65,"")</f>
        <v/>
      </c>
      <c r="H471" t="str">
        <f>IF($V65&lt;=H$406,"",IF($V65=H$407,IF(ComCalc!H$37=2," ",", ")&amp;"&amp; ",IF($V65&gt;H$407,"",", ")))&amp;IF(H166,$A65,"")</f>
        <v/>
      </c>
      <c r="I471" t="str">
        <f>IF($V65&lt;=I$406,"",IF($V65=I$407,IF(ComCalc!I$37=2," ",", ")&amp;"&amp; ",IF($V65&gt;I$407,"",", ")))&amp;IF(I166,$A65,"")</f>
        <v/>
      </c>
      <c r="J471" t="str">
        <f>IF($V65&lt;=J$406,"",IF($V65=J$407,IF(ComCalc!J$37=2," ",", ")&amp;"&amp; ",IF($V65&gt;J$407,"",", ")))&amp;IF(J166,$A65,"")</f>
        <v/>
      </c>
      <c r="K471" t="str">
        <f>IF($V65&lt;=K$406,"",IF($V65=K$407,IF(ComCalc!K$37=2," ",", ")&amp;"&amp; ",IF($V65&gt;K$407,"",", ")))&amp;IF(K166,$A65,"")</f>
        <v/>
      </c>
      <c r="L471" t="str">
        <f>IF($V65&lt;=L$406,"",IF($V65=L$407,IF(ComCalc!L$37=2," ",", ")&amp;"&amp; ",IF($V65&gt;L$407,"",", ")))&amp;IF(L166,$A65,"")</f>
        <v/>
      </c>
      <c r="M471" t="str">
        <f>IF($V65&lt;=M$406,"",IF($V65=M$407,IF(ComCalc!V$37=2," ",", ")&amp;"&amp; ",IF($V65&gt;M$407,"",", ")))&amp;IF(M166,$A65,"")</f>
        <v/>
      </c>
      <c r="N471" t="str">
        <f>IF($V65&lt;=N$406,"",IF($V65=N$407,IF(ComCalc!W$37=2," ",", ")&amp;"&amp; ",IF($V65&gt;N$407,"",", ")))&amp;IF(N166,$A65,"")</f>
        <v/>
      </c>
      <c r="O471" t="str">
        <f>IF($V65&lt;=O$406,"",IF($V65=O$407,IF(ComCalc!X$37=2," ",", ")&amp;"&amp; ",IF($V65&gt;O$407,"",", ")))&amp;IF(O166,$A65,"")</f>
        <v/>
      </c>
      <c r="P471" t="str">
        <f>IF($V65&lt;=P$406,"",IF($V65=P$407,IF(ComCalc!Y$37=2," ",", ")&amp;"&amp; ",IF($V65&gt;P$407,"",", ")))&amp;IF(P166,$A65,"")</f>
        <v/>
      </c>
      <c r="Q471" t="str">
        <f>IF($V65&lt;=Q$406,"",IF($V65=Q$407,IF(ComCalc!AA$49=2," ",", ")&amp;"&amp; ",IF($V65&gt;Q$407,"",", ")))&amp;IF(Q166,$A65,"")</f>
        <v/>
      </c>
      <c r="R471" t="str">
        <f>IF($V65&lt;=R$406,"",IF($V65=R$407,IF(ComCalc!AB$49=2," ",", ")&amp;"&amp; ",IF($V65&gt;R$407,"",", ")))&amp;IF(R166,$A65,"")</f>
        <v/>
      </c>
      <c r="S471" t="str">
        <f>IF($V65&lt;=S$406,"",IF($V65=S$407,IF(ComCalc!AC$49=2," ",", ")&amp;"&amp; ",IF($V65&gt;S$407,"",", ")))&amp;IF(S166,$A65,"")</f>
        <v/>
      </c>
      <c r="T471" t="str">
        <f>IF($V65&lt;=T$406,"",IF($V65=T$407,IF(ComCalc!AD$49=2," ",", ")&amp;"&amp; ",IF($V65&gt;T$407,"",", ")))&amp;IF(T166,$A65,"")</f>
        <v/>
      </c>
      <c r="U471" t="str">
        <f>IF($V65&lt;=U$406,"",IF($V65=U$407,IF(ComCalc!AE$49=2," ",", ")&amp;"&amp; ",IF($V65&gt;U$407,"",", ")))&amp;IF(U166,$A65,"")</f>
        <v/>
      </c>
      <c r="AI471" s="24"/>
      <c r="AJ471" s="24"/>
      <c r="AK471" s="24"/>
      <c r="AL471" s="24"/>
      <c r="AM471" s="24"/>
      <c r="AN471" s="24"/>
      <c r="AO471" s="24"/>
      <c r="AP471" s="24"/>
      <c r="AQ471" s="24"/>
      <c r="AR471" s="24"/>
    </row>
    <row r="472" spans="1:44" x14ac:dyDescent="0.15">
      <c r="A472" t="str">
        <f t="shared" si="210"/>
        <v>WASI-2 Vocabulary</v>
      </c>
      <c r="B472" t="str">
        <f>IF($V66&lt;=B$406,"",IF($V66=B$407,IF(ComCalc!B$37=2," ",", ")&amp;"&amp; ",IF($V66&gt;B$407,"",", ")))&amp;IF(B167,$A66,"")</f>
        <v/>
      </c>
      <c r="C472" t="str">
        <f>IF($V66&lt;=C$406,"",IF($V66=C$407,IF(ComCalc!C$37=2," ",", ")&amp;"&amp; ",IF($V66&gt;C$407,"",", ")))&amp;IF(C167,$A66,"")</f>
        <v/>
      </c>
      <c r="D472" t="str">
        <f>IF($V66&lt;=D$406,"",IF($V66=D$407,IF(ComCalc!D$37=2," ",", ")&amp;"&amp; ",IF($V66&gt;D$407,"",", ")))&amp;IF(D167,$A66,"")</f>
        <v/>
      </c>
      <c r="E472" t="str">
        <f>IF($V66&lt;=E$406,"",IF($V66=E$407,IF(ComCalc!E$37=2," ",", ")&amp;"&amp; ",IF($V66&gt;E$407,"",", ")))&amp;IF(E167,$A66,"")</f>
        <v/>
      </c>
      <c r="F472" t="str">
        <f>IF($V66&lt;=F$406,"",IF($V66=F$407,IF(ComCalc!F$37=2," ",", ")&amp;"&amp; ",IF($V66&gt;F$407,"",", ")))&amp;IF(F167,$A66,"")</f>
        <v/>
      </c>
      <c r="G472" t="str">
        <f>IF($V66&lt;=G$406,"",IF($V66=G$407,IF(ComCalc!G$37=2," ",", ")&amp;"&amp; ",IF($V66&gt;G$407,"",", ")))&amp;IF(G167,$A66,"")</f>
        <v/>
      </c>
      <c r="H472" t="str">
        <f>IF($V66&lt;=H$406,"",IF($V66=H$407,IF(ComCalc!H$37=2," ",", ")&amp;"&amp; ",IF($V66&gt;H$407,"",", ")))&amp;IF(H167,$A66,"")</f>
        <v/>
      </c>
      <c r="I472" t="str">
        <f>IF($V66&lt;=I$406,"",IF($V66=I$407,IF(ComCalc!I$37=2," ",", ")&amp;"&amp; ",IF($V66&gt;I$407,"",", ")))&amp;IF(I167,$A66,"")</f>
        <v/>
      </c>
      <c r="J472" t="str">
        <f>IF($V66&lt;=J$406,"",IF($V66=J$407,IF(ComCalc!J$37=2," ",", ")&amp;"&amp; ",IF($V66&gt;J$407,"",", ")))&amp;IF(J167,$A66,"")</f>
        <v/>
      </c>
      <c r="K472" t="str">
        <f>IF($V66&lt;=K$406,"",IF($V66=K$407,IF(ComCalc!K$37=2," ",", ")&amp;"&amp; ",IF($V66&gt;K$407,"",", ")))&amp;IF(K167,$A66,"")</f>
        <v/>
      </c>
      <c r="L472" t="str">
        <f>IF($V66&lt;=L$406,"",IF($V66=L$407,IF(ComCalc!L$37=2," ",", ")&amp;"&amp; ",IF($V66&gt;L$407,"",", ")))&amp;IF(L167,$A66,"")</f>
        <v/>
      </c>
      <c r="M472" t="str">
        <f>IF($V66&lt;=M$406,"",IF($V66=M$407,IF(ComCalc!V$37=2," ",", ")&amp;"&amp; ",IF($V66&gt;M$407,"",", ")))&amp;IF(M167,$A66,"")</f>
        <v/>
      </c>
      <c r="N472" t="str">
        <f>IF($V66&lt;=N$406,"",IF($V66=N$407,IF(ComCalc!W$37=2," ",", ")&amp;"&amp; ",IF($V66&gt;N$407,"",", ")))&amp;IF(N167,$A66,"")</f>
        <v/>
      </c>
      <c r="O472" t="str">
        <f>IF($V66&lt;=O$406,"",IF($V66=O$407,IF(ComCalc!X$37=2," ",", ")&amp;"&amp; ",IF($V66&gt;O$407,"",", ")))&amp;IF(O167,$A66,"")</f>
        <v/>
      </c>
      <c r="P472" t="str">
        <f>IF($V66&lt;=P$406,"",IF($V66=P$407,IF(ComCalc!Y$37=2," ",", ")&amp;"&amp; ",IF($V66&gt;P$407,"",", ")))&amp;IF(P167,$A66,"")</f>
        <v/>
      </c>
      <c r="Q472" t="str">
        <f>IF($V66&lt;=Q$406,"",IF($V66=Q$407,IF(ComCalc!AA$49=2," ",", ")&amp;"&amp; ",IF($V66&gt;Q$407,"",", ")))&amp;IF(Q167,$A66,"")</f>
        <v/>
      </c>
      <c r="R472" t="str">
        <f>IF($V66&lt;=R$406,"",IF($V66=R$407,IF(ComCalc!AB$49=2," ",", ")&amp;"&amp; ",IF($V66&gt;R$407,"",", ")))&amp;IF(R167,$A66,"")</f>
        <v/>
      </c>
      <c r="S472" t="str">
        <f>IF($V66&lt;=S$406,"",IF($V66=S$407,IF(ComCalc!AC$49=2," ",", ")&amp;"&amp; ",IF($V66&gt;S$407,"",", ")))&amp;IF(S167,$A66,"")</f>
        <v/>
      </c>
      <c r="T472" t="str">
        <f>IF($V66&lt;=T$406,"",IF($V66=T$407,IF(ComCalc!AD$49=2," ",", ")&amp;"&amp; ",IF($V66&gt;T$407,"",", ")))&amp;IF(T167,$A66,"")</f>
        <v/>
      </c>
      <c r="U472" t="str">
        <f>IF($V66&lt;=U$406,"",IF($V66=U$407,IF(ComCalc!AE$49=2," ",", ")&amp;"&amp; ",IF($V66&gt;U$407,"",", ")))&amp;IF(U167,$A66,"")</f>
        <v/>
      </c>
      <c r="AI472" s="24"/>
      <c r="AJ472" s="24"/>
      <c r="AK472" s="24"/>
      <c r="AL472" s="24"/>
      <c r="AM472" s="24"/>
      <c r="AN472" s="24"/>
      <c r="AO472" s="24"/>
      <c r="AP472" s="24"/>
      <c r="AQ472" s="24"/>
      <c r="AR472" s="24"/>
    </row>
    <row r="473" spans="1:44" x14ac:dyDescent="0.15">
      <c r="A473" t="str">
        <f t="shared" si="210"/>
        <v>WASI-2 Matrix Reasoning</v>
      </c>
      <c r="B473" t="str">
        <f>IF($V67&lt;=B$406,"",IF($V67=B$407,IF(ComCalc!B$37=2," ",", ")&amp;"&amp; ",IF($V67&gt;B$407,"",", ")))&amp;IF(B168,$A67,"")</f>
        <v/>
      </c>
      <c r="C473" t="str">
        <f>IF($V67&lt;=C$406,"",IF($V67=C$407,IF(ComCalc!C$37=2," ",", ")&amp;"&amp; ",IF($V67&gt;C$407,"",", ")))&amp;IF(C168,$A67,"")</f>
        <v/>
      </c>
      <c r="D473" t="str">
        <f>IF($V67&lt;=D$406,"",IF($V67=D$407,IF(ComCalc!D$37=2," ",", ")&amp;"&amp; ",IF($V67&gt;D$407,"",", ")))&amp;IF(D168,$A67,"")</f>
        <v/>
      </c>
      <c r="E473" t="str">
        <f>IF($V67&lt;=E$406,"",IF($V67=E$407,IF(ComCalc!E$37=2," ",", ")&amp;"&amp; ",IF($V67&gt;E$407,"",", ")))&amp;IF(E168,$A67,"")</f>
        <v/>
      </c>
      <c r="F473" t="str">
        <f>IF($V67&lt;=F$406,"",IF($V67=F$407,IF(ComCalc!F$37=2," ",", ")&amp;"&amp; ",IF($V67&gt;F$407,"",", ")))&amp;IF(F168,$A67,"")</f>
        <v/>
      </c>
      <c r="G473" t="str">
        <f>IF($V67&lt;=G$406,"",IF($V67=G$407,IF(ComCalc!G$37=2," ",", ")&amp;"&amp; ",IF($V67&gt;G$407,"",", ")))&amp;IF(G168,$A67,"")</f>
        <v/>
      </c>
      <c r="H473" t="str">
        <f>IF($V67&lt;=H$406,"",IF($V67=H$407,IF(ComCalc!H$37=2," ",", ")&amp;"&amp; ",IF($V67&gt;H$407,"",", ")))&amp;IF(H168,$A67,"")</f>
        <v/>
      </c>
      <c r="I473" t="str">
        <f>IF($V67&lt;=I$406,"",IF($V67=I$407,IF(ComCalc!I$37=2," ",", ")&amp;"&amp; ",IF($V67&gt;I$407,"",", ")))&amp;IF(I168,$A67,"")</f>
        <v/>
      </c>
      <c r="J473" t="str">
        <f>IF($V67&lt;=J$406,"",IF($V67=J$407,IF(ComCalc!J$37=2," ",", ")&amp;"&amp; ",IF($V67&gt;J$407,"",", ")))&amp;IF(J168,$A67,"")</f>
        <v/>
      </c>
      <c r="K473" t="str">
        <f>IF($V67&lt;=K$406,"",IF($V67=K$407,IF(ComCalc!K$37=2," ",", ")&amp;"&amp; ",IF($V67&gt;K$407,"",", ")))&amp;IF(K168,$A67,"")</f>
        <v/>
      </c>
      <c r="L473" t="str">
        <f>IF($V67&lt;=L$406,"",IF($V67=L$407,IF(ComCalc!L$37=2," ",", ")&amp;"&amp; ",IF($V67&gt;L$407,"",", ")))&amp;IF(L168,$A67,"")</f>
        <v/>
      </c>
      <c r="M473" t="str">
        <f>IF($V67&lt;=M$406,"",IF($V67=M$407,IF(ComCalc!V$37=2," ",", ")&amp;"&amp; ",IF($V67&gt;M$407,"",", ")))&amp;IF(M168,$A67,"")</f>
        <v/>
      </c>
      <c r="N473" t="str">
        <f>IF($V67&lt;=N$406,"",IF($V67=N$407,IF(ComCalc!W$37=2," ",", ")&amp;"&amp; ",IF($V67&gt;N$407,"",", ")))&amp;IF(N168,$A67,"")</f>
        <v/>
      </c>
      <c r="O473" t="str">
        <f>IF($V67&lt;=O$406,"",IF($V67=O$407,IF(ComCalc!X$37=2," ",", ")&amp;"&amp; ",IF($V67&gt;O$407,"",", ")))&amp;IF(O168,$A67,"")</f>
        <v/>
      </c>
      <c r="P473" t="str">
        <f>IF($V67&lt;=P$406,"",IF($V67=P$407,IF(ComCalc!Y$37=2," ",", ")&amp;"&amp; ",IF($V67&gt;P$407,"",", ")))&amp;IF(P168,$A67,"")</f>
        <v/>
      </c>
      <c r="Q473" t="str">
        <f>IF($V67&lt;=Q$406,"",IF($V67=Q$407,IF(ComCalc!AA$49=2," ",", ")&amp;"&amp; ",IF($V67&gt;Q$407,"",", ")))&amp;IF(Q168,$A67,"")</f>
        <v/>
      </c>
      <c r="R473" t="str">
        <f>IF($V67&lt;=R$406,"",IF($V67=R$407,IF(ComCalc!AB$49=2," ",", ")&amp;"&amp; ",IF($V67&gt;R$407,"",", ")))&amp;IF(R168,$A67,"")</f>
        <v/>
      </c>
      <c r="S473" t="str">
        <f>IF($V67&lt;=S$406,"",IF($V67=S$407,IF(ComCalc!AC$49=2," ",", ")&amp;"&amp; ",IF($V67&gt;S$407,"",", ")))&amp;IF(S168,$A67,"")</f>
        <v/>
      </c>
      <c r="T473" t="str">
        <f>IF($V67&lt;=T$406,"",IF($V67=T$407,IF(ComCalc!AD$49=2," ",", ")&amp;"&amp; ",IF($V67&gt;T$407,"",", ")))&amp;IF(T168,$A67,"")</f>
        <v/>
      </c>
      <c r="U473" t="str">
        <f>IF($V67&lt;=U$406,"",IF($V67=U$407,IF(ComCalc!AE$49=2," ",", ")&amp;"&amp; ",IF($V67&gt;U$407,"",", ")))&amp;IF(U168,$A67,"")</f>
        <v/>
      </c>
      <c r="AI473" s="24"/>
      <c r="AJ473" s="24"/>
      <c r="AK473" s="24"/>
      <c r="AL473" s="24"/>
      <c r="AM473" s="24"/>
      <c r="AN473" s="24"/>
      <c r="AO473" s="24"/>
      <c r="AP473" s="24"/>
      <c r="AQ473" s="24"/>
      <c r="AR473" s="24"/>
    </row>
    <row r="474" spans="1:44" x14ac:dyDescent="0.15">
      <c r="A474" t="str">
        <f t="shared" si="210"/>
        <v>WASI-2 Block Design</v>
      </c>
      <c r="B474" t="str">
        <f>IF($V68&lt;=B$406,"",IF($V68=B$407,IF(ComCalc!B$37=2," ",", ")&amp;"&amp; ",IF($V68&gt;B$407,"",", ")))&amp;IF(B169,$A68,"")</f>
        <v/>
      </c>
      <c r="C474" t="str">
        <f>IF($V68&lt;=C$406,"",IF($V68=C$407,IF(ComCalc!C$37=2," ",", ")&amp;"&amp; ",IF($V68&gt;C$407,"",", ")))&amp;IF(C169,$A68,"")</f>
        <v/>
      </c>
      <c r="D474" t="str">
        <f>IF($V68&lt;=D$406,"",IF($V68=D$407,IF(ComCalc!D$37=2," ",", ")&amp;"&amp; ",IF($V68&gt;D$407,"",", ")))&amp;IF(D169,$A68,"")</f>
        <v/>
      </c>
      <c r="E474" t="str">
        <f>IF($V68&lt;=E$406,"",IF($V68=E$407,IF(ComCalc!E$37=2," ",", ")&amp;"&amp; ",IF($V68&gt;E$407,"",", ")))&amp;IF(E169,$A68,"")</f>
        <v/>
      </c>
      <c r="F474" t="str">
        <f>IF($V68&lt;=F$406,"",IF($V68=F$407,IF(ComCalc!F$37=2," ",", ")&amp;"&amp; ",IF($V68&gt;F$407,"",", ")))&amp;IF(F169,$A68,"")</f>
        <v/>
      </c>
      <c r="G474" t="str">
        <f>IF($V68&lt;=G$406,"",IF($V68=G$407,IF(ComCalc!G$37=2," ",", ")&amp;"&amp; ",IF($V68&gt;G$407,"",", ")))&amp;IF(G169,$A68,"")</f>
        <v/>
      </c>
      <c r="H474" t="str">
        <f>IF($V68&lt;=H$406,"",IF($V68=H$407,IF(ComCalc!H$37=2," ",", ")&amp;"&amp; ",IF($V68&gt;H$407,"",", ")))&amp;IF(H169,$A68,"")</f>
        <v/>
      </c>
      <c r="I474" t="str">
        <f>IF($V68&lt;=I$406,"",IF($V68=I$407,IF(ComCalc!I$37=2," ",", ")&amp;"&amp; ",IF($V68&gt;I$407,"",", ")))&amp;IF(I169,$A68,"")</f>
        <v/>
      </c>
      <c r="J474" t="str">
        <f>IF($V68&lt;=J$406,"",IF($V68=J$407,IF(ComCalc!J$37=2," ",", ")&amp;"&amp; ",IF($V68&gt;J$407,"",", ")))&amp;IF(J169,$A68,"")</f>
        <v/>
      </c>
      <c r="K474" t="str">
        <f>IF($V68&lt;=K$406,"",IF($V68=K$407,IF(ComCalc!K$37=2," ",", ")&amp;"&amp; ",IF($V68&gt;K$407,"",", ")))&amp;IF(K169,$A68,"")</f>
        <v/>
      </c>
      <c r="L474" t="str">
        <f>IF($V68&lt;=L$406,"",IF($V68=L$407,IF(ComCalc!L$37=2," ",", ")&amp;"&amp; ",IF($V68&gt;L$407,"",", ")))&amp;IF(L169,$A68,"")</f>
        <v/>
      </c>
      <c r="M474" t="str">
        <f>IF($V68&lt;=M$406,"",IF($V68=M$407,IF(ComCalc!V$37=2," ",", ")&amp;"&amp; ",IF($V68&gt;M$407,"",", ")))&amp;IF(M169,$A68,"")</f>
        <v/>
      </c>
      <c r="N474" t="str">
        <f>IF($V68&lt;=N$406,"",IF($V68=N$407,IF(ComCalc!W$37=2," ",", ")&amp;"&amp; ",IF($V68&gt;N$407,"",", ")))&amp;IF(N169,$A68,"")</f>
        <v/>
      </c>
      <c r="O474" t="str">
        <f>IF($V68&lt;=O$406,"",IF($V68=O$407,IF(ComCalc!X$37=2," ",", ")&amp;"&amp; ",IF($V68&gt;O$407,"",", ")))&amp;IF(O169,$A68,"")</f>
        <v/>
      </c>
      <c r="P474" t="str">
        <f>IF($V68&lt;=P$406,"",IF($V68=P$407,IF(ComCalc!Y$37=2," ",", ")&amp;"&amp; ",IF($V68&gt;P$407,"",", ")))&amp;IF(P169,$A68,"")</f>
        <v/>
      </c>
      <c r="Q474" t="str">
        <f>IF($V68&lt;=Q$406,"",IF($V68=Q$407,IF(ComCalc!AA$49=2," ",", ")&amp;"&amp; ",IF($V68&gt;Q$407,"",", ")))&amp;IF(Q169,$A68,"")</f>
        <v/>
      </c>
      <c r="R474" t="str">
        <f>IF($V68&lt;=R$406,"",IF($V68=R$407,IF(ComCalc!AB$49=2," ",", ")&amp;"&amp; ",IF($V68&gt;R$407,"",", ")))&amp;IF(R169,$A68,"")</f>
        <v/>
      </c>
      <c r="S474" t="str">
        <f>IF($V68&lt;=S$406,"",IF($V68=S$407,IF(ComCalc!AC$49=2," ",", ")&amp;"&amp; ",IF($V68&gt;S$407,"",", ")))&amp;IF(S169,$A68,"")</f>
        <v/>
      </c>
      <c r="T474" t="str">
        <f>IF($V68&lt;=T$406,"",IF($V68=T$407,IF(ComCalc!AD$49=2," ",", ")&amp;"&amp; ",IF($V68&gt;T$407,"",", ")))&amp;IF(T169,$A68,"")</f>
        <v/>
      </c>
      <c r="U474" t="str">
        <f>IF($V68&lt;=U$406,"",IF($V68=U$407,IF(ComCalc!AE$49=2," ",", ")&amp;"&amp; ",IF($V68&gt;U$407,"",", ")))&amp;IF(U169,$A68,"")</f>
        <v/>
      </c>
      <c r="AI474" s="24"/>
      <c r="AJ474" s="24"/>
      <c r="AK474" s="24"/>
      <c r="AL474" s="24"/>
      <c r="AM474" s="24"/>
      <c r="AN474" s="24"/>
      <c r="AO474" s="24"/>
      <c r="AP474" s="24"/>
      <c r="AQ474" s="24"/>
      <c r="AR474" s="24"/>
    </row>
    <row r="475" spans="1:44" x14ac:dyDescent="0.15">
      <c r="A475" t="str">
        <f t="shared" si="210"/>
        <v>WISC-V Digit Span</v>
      </c>
      <c r="B475" t="str">
        <f>IF($V69&lt;=B$406,"",IF($V69=B$407,IF(ComCalc!B$37=2," ",", ")&amp;"&amp; ",IF($V69&gt;B$407,"",", ")))&amp;IF(B170,$A69,"")</f>
        <v/>
      </c>
      <c r="C475" t="str">
        <f>IF($V69&lt;=C$406,"",IF($V69=C$407,IF(ComCalc!C$37=2," ",", ")&amp;"&amp; ",IF($V69&gt;C$407,"",", ")))&amp;IF(C170,$A69,"")</f>
        <v/>
      </c>
      <c r="D475" t="str">
        <f>IF($V69&lt;=D$406,"",IF($V69=D$407,IF(ComCalc!D$37=2," ",", ")&amp;"&amp; ",IF($V69&gt;D$407,"",", ")))&amp;IF(D170,$A69,"")</f>
        <v/>
      </c>
      <c r="E475" t="str">
        <f>IF($V69&lt;=E$406,"",IF($V69=E$407,IF(ComCalc!E$37=2," ",", ")&amp;"&amp; ",IF($V69&gt;E$407,"",", ")))&amp;IF(E170,$A69,"")</f>
        <v/>
      </c>
      <c r="F475" t="str">
        <f>IF($V69&lt;=F$406,"",IF($V69=F$407,IF(ComCalc!F$37=2," ",", ")&amp;"&amp; ",IF($V69&gt;F$407,"",", ")))&amp;IF(F170,$A69,"")</f>
        <v/>
      </c>
      <c r="G475" t="str">
        <f>IF($V69&lt;=G$406,"",IF($V69=G$407,IF(ComCalc!G$37=2," ",", ")&amp;"&amp; ",IF($V69&gt;G$407,"",", ")))&amp;IF(G170,$A69,"")</f>
        <v/>
      </c>
      <c r="H475" t="str">
        <f>IF($V69&lt;=H$406,"",IF($V69=H$407,IF(ComCalc!H$37=2," ",", ")&amp;"&amp; ",IF($V69&gt;H$407,"",", ")))&amp;IF(H170,$A69,"")</f>
        <v/>
      </c>
      <c r="I475" t="str">
        <f>IF($V69&lt;=I$406,"",IF($V69=I$407,IF(ComCalc!I$37=2," ",", ")&amp;"&amp; ",IF($V69&gt;I$407,"",", ")))&amp;IF(I170,$A69,"")</f>
        <v/>
      </c>
      <c r="J475" t="str">
        <f>IF($V69&lt;=J$406,"",IF($V69=J$407,IF(ComCalc!J$37=2," ",", ")&amp;"&amp; ",IF($V69&gt;J$407,"",", ")))&amp;IF(J170,$A69,"")</f>
        <v/>
      </c>
      <c r="K475" t="str">
        <f>IF($V69&lt;=K$406,"",IF($V69=K$407,IF(ComCalc!K$37=2," ",", ")&amp;"&amp; ",IF($V69&gt;K$407,"",", ")))&amp;IF(K170,$A69,"")</f>
        <v/>
      </c>
      <c r="L475" t="str">
        <f>IF($V69&lt;=L$406,"",IF($V69=L$407,IF(ComCalc!L$37=2," ",", ")&amp;"&amp; ",IF($V69&gt;L$407,"",", ")))&amp;IF(L170,$A69,"")</f>
        <v/>
      </c>
      <c r="M475" t="str">
        <f>IF($V69&lt;=M$406,"",IF($V69=M$407,IF(ComCalc!V$37=2," ",", ")&amp;"&amp; ",IF($V69&gt;M$407,"",", ")))&amp;IF(M170,$A69,"")</f>
        <v/>
      </c>
      <c r="N475" t="str">
        <f>IF($V69&lt;=N$406,"",IF($V69=N$407,IF(ComCalc!W$37=2," ",", ")&amp;"&amp; ",IF($V69&gt;N$407,"",", ")))&amp;IF(N170,$A69,"")</f>
        <v/>
      </c>
      <c r="O475" t="str">
        <f>IF($V69&lt;=O$406,"",IF($V69=O$407,IF(ComCalc!X$37=2," ",", ")&amp;"&amp; ",IF($V69&gt;O$407,"",", ")))&amp;IF(O170,$A69,"")</f>
        <v/>
      </c>
      <c r="P475" t="str">
        <f>IF($V69&lt;=P$406,"",IF($V69=P$407,IF(ComCalc!Y$37=2," ",", ")&amp;"&amp; ",IF($V69&gt;P$407,"",", ")))&amp;IF(P170,$A69,"")</f>
        <v/>
      </c>
      <c r="Q475" t="str">
        <f>IF($V69&lt;=Q$406,"",IF($V69=Q$407,IF(ComCalc!AA$49=2," ",", ")&amp;"&amp; ",IF($V69&gt;Q$407,"",", ")))&amp;IF(Q170,$A69,"")</f>
        <v/>
      </c>
      <c r="R475" t="str">
        <f>IF($V69&lt;=R$406,"",IF($V69=R$407,IF(ComCalc!AB$49=2," ",", ")&amp;"&amp; ",IF($V69&gt;R$407,"",", ")))&amp;IF(R170,$A69,"")</f>
        <v/>
      </c>
      <c r="S475" t="str">
        <f>IF($V69&lt;=S$406,"",IF($V69=S$407,IF(ComCalc!AC$49=2," ",", ")&amp;"&amp; ",IF($V69&gt;S$407,"",", ")))&amp;IF(S170,$A69,"")</f>
        <v/>
      </c>
      <c r="T475" t="str">
        <f>IF($V69&lt;=T$406,"",IF($V69=T$407,IF(ComCalc!AD$49=2," ",", ")&amp;"&amp; ",IF($V69&gt;T$407,"",", ")))&amp;IF(T170,$A69,"")</f>
        <v/>
      </c>
      <c r="U475" t="str">
        <f>IF($V69&lt;=U$406,"",IF($V69=U$407,IF(ComCalc!AE$49=2," ",", ")&amp;"&amp; ",IF($V69&gt;U$407,"",", ")))&amp;IF(U170,$A69,"")</f>
        <v/>
      </c>
      <c r="AI475" s="24"/>
      <c r="AJ475" s="24"/>
      <c r="AK475" s="24"/>
      <c r="AL475" s="24"/>
      <c r="AM475" s="24"/>
      <c r="AN475" s="24"/>
      <c r="AO475" s="24"/>
      <c r="AP475" s="24"/>
      <c r="AQ475" s="24"/>
      <c r="AR475" s="24"/>
    </row>
    <row r="476" spans="1:44" x14ac:dyDescent="0.15">
      <c r="A476" t="str">
        <f t="shared" si="210"/>
        <v>WISC-V Picture Span</v>
      </c>
      <c r="B476" t="str">
        <f>IF($V70&lt;=B$406,"",IF($V70=B$407,IF(ComCalc!B$37=2," ",", ")&amp;"&amp; ",IF($V70&gt;B$407,"",", ")))&amp;IF(B171,$A70,"")</f>
        <v/>
      </c>
      <c r="C476" t="str">
        <f>IF($V70&lt;=C$406,"",IF($V70=C$407,IF(ComCalc!C$37=2," ",", ")&amp;"&amp; ",IF($V70&gt;C$407,"",", ")))&amp;IF(C171,$A70,"")</f>
        <v/>
      </c>
      <c r="D476" t="str">
        <f>IF($V70&lt;=D$406,"",IF($V70=D$407,IF(ComCalc!D$37=2," ",", ")&amp;"&amp; ",IF($V70&gt;D$407,"",", ")))&amp;IF(D171,$A70,"")</f>
        <v/>
      </c>
      <c r="E476" t="str">
        <f>IF($V70&lt;=E$406,"",IF($V70=E$407,IF(ComCalc!E$37=2," ",", ")&amp;"&amp; ",IF($V70&gt;E$407,"",", ")))&amp;IF(E171,$A70,"")</f>
        <v/>
      </c>
      <c r="F476" t="str">
        <f>IF($V70&lt;=F$406,"",IF($V70=F$407,IF(ComCalc!F$37=2," ",", ")&amp;"&amp; ",IF($V70&gt;F$407,"",", ")))&amp;IF(F171,$A70,"")</f>
        <v/>
      </c>
      <c r="G476" t="str">
        <f>IF($V70&lt;=G$406,"",IF($V70=G$407,IF(ComCalc!G$37=2," ",", ")&amp;"&amp; ",IF($V70&gt;G$407,"",", ")))&amp;IF(G171,$A70,"")</f>
        <v/>
      </c>
      <c r="H476" t="str">
        <f>IF($V70&lt;=H$406,"",IF($V70=H$407,IF(ComCalc!H$37=2," ",", ")&amp;"&amp; ",IF($V70&gt;H$407,"",", ")))&amp;IF(H171,$A70,"")</f>
        <v/>
      </c>
      <c r="I476" t="str">
        <f>IF($V70&lt;=I$406,"",IF($V70=I$407,IF(ComCalc!I$37=2," ",", ")&amp;"&amp; ",IF($V70&gt;I$407,"",", ")))&amp;IF(I171,$A70,"")</f>
        <v/>
      </c>
      <c r="J476" t="str">
        <f>IF($V70&lt;=J$406,"",IF($V70=J$407,IF(ComCalc!J$37=2," ",", ")&amp;"&amp; ",IF($V70&gt;J$407,"",", ")))&amp;IF(J171,$A70,"")</f>
        <v/>
      </c>
      <c r="K476" t="str">
        <f>IF($V70&lt;=K$406,"",IF($V70=K$407,IF(ComCalc!K$37=2," ",", ")&amp;"&amp; ",IF($V70&gt;K$407,"",", ")))&amp;IF(K171,$A70,"")</f>
        <v/>
      </c>
      <c r="L476" t="str">
        <f>IF($V70&lt;=L$406,"",IF($V70=L$407,IF(ComCalc!L$37=2," ",", ")&amp;"&amp; ",IF($V70&gt;L$407,"",", ")))&amp;IF(L171,$A70,"")</f>
        <v/>
      </c>
      <c r="M476" t="str">
        <f>IF($V70&lt;=M$406,"",IF($V70=M$407,IF(ComCalc!V$37=2," ",", ")&amp;"&amp; ",IF($V70&gt;M$407,"",", ")))&amp;IF(M171,$A70,"")</f>
        <v/>
      </c>
      <c r="N476" t="str">
        <f>IF($V70&lt;=N$406,"",IF($V70=N$407,IF(ComCalc!W$37=2," ",", ")&amp;"&amp; ",IF($V70&gt;N$407,"",", ")))&amp;IF(N171,$A70,"")</f>
        <v/>
      </c>
      <c r="O476" t="str">
        <f>IF($V70&lt;=O$406,"",IF($V70=O$407,IF(ComCalc!X$37=2," ",", ")&amp;"&amp; ",IF($V70&gt;O$407,"",", ")))&amp;IF(O171,$A70,"")</f>
        <v/>
      </c>
      <c r="P476" t="str">
        <f>IF($V70&lt;=P$406,"",IF($V70=P$407,IF(ComCalc!Y$37=2," ",", ")&amp;"&amp; ",IF($V70&gt;P$407,"",", ")))&amp;IF(P171,$A70,"")</f>
        <v/>
      </c>
      <c r="Q476" t="str">
        <f>IF($V70&lt;=Q$406,"",IF($V70=Q$407,IF(ComCalc!AA$49=2," ",", ")&amp;"&amp; ",IF($V70&gt;Q$407,"",", ")))&amp;IF(Q171,$A70,"")</f>
        <v/>
      </c>
      <c r="R476" t="str">
        <f>IF($V70&lt;=R$406,"",IF($V70=R$407,IF(ComCalc!AB$49=2," ",", ")&amp;"&amp; ",IF($V70&gt;R$407,"",", ")))&amp;IF(R171,$A70,"")</f>
        <v/>
      </c>
      <c r="S476" t="str">
        <f>IF($V70&lt;=S$406,"",IF($V70=S$407,IF(ComCalc!AC$49=2," ",", ")&amp;"&amp; ",IF($V70&gt;S$407,"",", ")))&amp;IF(S171,$A70,"")</f>
        <v/>
      </c>
      <c r="T476" t="str">
        <f>IF($V70&lt;=T$406,"",IF($V70=T$407,IF(ComCalc!AD$49=2," ",", ")&amp;"&amp; ",IF($V70&gt;T$407,"",", ")))&amp;IF(T171,$A70,"")</f>
        <v/>
      </c>
      <c r="U476" t="str">
        <f>IF($V70&lt;=U$406,"",IF($V70=U$407,IF(ComCalc!AE$49=2," ",", ")&amp;"&amp; ",IF($V70&gt;U$407,"",", ")))&amp;IF(U171,$A70,"")</f>
        <v/>
      </c>
      <c r="AI476" s="24"/>
      <c r="AJ476" s="24"/>
      <c r="AK476" s="24"/>
      <c r="AL476" s="24"/>
      <c r="AM476" s="24"/>
      <c r="AN476" s="24"/>
      <c r="AO476" s="24"/>
      <c r="AP476" s="24"/>
      <c r="AQ476" s="24"/>
      <c r="AR476" s="24"/>
    </row>
    <row r="477" spans="1:44" x14ac:dyDescent="0.15">
      <c r="A477" t="str">
        <f t="shared" si="210"/>
        <v>WISC-V Coding</v>
      </c>
      <c r="B477" t="str">
        <f>IF($V71&lt;=B$406,"",IF($V71=B$407,IF(ComCalc!B$37=2," ",", ")&amp;"&amp; ",IF($V71&gt;B$407,"",", ")))&amp;IF(B172,$A71,"")</f>
        <v/>
      </c>
      <c r="C477" t="str">
        <f>IF($V71&lt;=C$406,"",IF($V71=C$407,IF(ComCalc!C$37=2," ",", ")&amp;"&amp; ",IF($V71&gt;C$407,"",", ")))&amp;IF(C172,$A71,"")</f>
        <v/>
      </c>
      <c r="D477" t="str">
        <f>IF($V71&lt;=D$406,"",IF($V71=D$407,IF(ComCalc!D$37=2," ",", ")&amp;"&amp; ",IF($V71&gt;D$407,"",", ")))&amp;IF(D172,$A71,"")</f>
        <v/>
      </c>
      <c r="E477" t="str">
        <f>IF($V71&lt;=E$406,"",IF($V71=E$407,IF(ComCalc!E$37=2," ",", ")&amp;"&amp; ",IF($V71&gt;E$407,"",", ")))&amp;IF(E172,$A71,"")</f>
        <v/>
      </c>
      <c r="F477" t="str">
        <f>IF($V71&lt;=F$406,"",IF($V71=F$407,IF(ComCalc!F$37=2," ",", ")&amp;"&amp; ",IF($V71&gt;F$407,"",", ")))&amp;IF(F172,$A71,"")</f>
        <v/>
      </c>
      <c r="G477" t="str">
        <f>IF($V71&lt;=G$406,"",IF($V71=G$407,IF(ComCalc!G$37=2," ",", ")&amp;"&amp; ",IF($V71&gt;G$407,"",", ")))&amp;IF(G172,$A71,"")</f>
        <v/>
      </c>
      <c r="H477" t="str">
        <f>IF($V71&lt;=H$406,"",IF($V71=H$407,IF(ComCalc!H$37=2," ",", ")&amp;"&amp; ",IF($V71&gt;H$407,"",", ")))&amp;IF(H172,$A71,"")</f>
        <v/>
      </c>
      <c r="I477" t="str">
        <f>IF($V71&lt;=I$406,"",IF($V71=I$407,IF(ComCalc!I$37=2," ",", ")&amp;"&amp; ",IF($V71&gt;I$407,"",", ")))&amp;IF(I172,$A71,"")</f>
        <v/>
      </c>
      <c r="J477" t="str">
        <f>IF($V71&lt;=J$406,"",IF($V71=J$407,IF(ComCalc!J$37=2," ",", ")&amp;"&amp; ",IF($V71&gt;J$407,"",", ")))&amp;IF(J172,$A71,"")</f>
        <v/>
      </c>
      <c r="K477" t="str">
        <f>IF($V71&lt;=K$406,"",IF($V71=K$407,IF(ComCalc!K$37=2," ",", ")&amp;"&amp; ",IF($V71&gt;K$407,"",", ")))&amp;IF(K172,$A71,"")</f>
        <v/>
      </c>
      <c r="L477" t="str">
        <f>IF($V71&lt;=L$406,"",IF($V71=L$407,IF(ComCalc!L$37=2," ",", ")&amp;"&amp; ",IF($V71&gt;L$407,"",", ")))&amp;IF(L172,$A71,"")</f>
        <v/>
      </c>
      <c r="M477" t="str">
        <f>IF($V71&lt;=M$406,"",IF($V71=M$407,IF(ComCalc!V$37=2," ",", ")&amp;"&amp; ",IF($V71&gt;M$407,"",", ")))&amp;IF(M172,$A71,"")</f>
        <v/>
      </c>
      <c r="N477" t="str">
        <f>IF($V71&lt;=N$406,"",IF($V71=N$407,IF(ComCalc!W$37=2," ",", ")&amp;"&amp; ",IF($V71&gt;N$407,"",", ")))&amp;IF(N172,$A71,"")</f>
        <v/>
      </c>
      <c r="O477" t="str">
        <f>IF($V71&lt;=O$406,"",IF($V71=O$407,IF(ComCalc!X$37=2," ",", ")&amp;"&amp; ",IF($V71&gt;O$407,"",", ")))&amp;IF(O172,$A71,"")</f>
        <v/>
      </c>
      <c r="P477" t="str">
        <f>IF($V71&lt;=P$406,"",IF($V71=P$407,IF(ComCalc!Y$37=2," ",", ")&amp;"&amp; ",IF($V71&gt;P$407,"",", ")))&amp;IF(P172,$A71,"")</f>
        <v/>
      </c>
      <c r="Q477" t="str">
        <f>IF($V71&lt;=Q$406,"",IF($V71=Q$407,IF(ComCalc!AA$49=2," ",", ")&amp;"&amp; ",IF($V71&gt;Q$407,"",", ")))&amp;IF(Q172,$A71,"")</f>
        <v/>
      </c>
      <c r="R477" t="str">
        <f>IF($V71&lt;=R$406,"",IF($V71=R$407,IF(ComCalc!AB$49=2," ",", ")&amp;"&amp; ",IF($V71&gt;R$407,"",", ")))&amp;IF(R172,$A71,"")</f>
        <v/>
      </c>
      <c r="S477" t="str">
        <f>IF($V71&lt;=S$406,"",IF($V71=S$407,IF(ComCalc!AC$49=2," ",", ")&amp;"&amp; ",IF($V71&gt;S$407,"",", ")))&amp;IF(S172,$A71,"")</f>
        <v/>
      </c>
      <c r="T477" t="str">
        <f>IF($V71&lt;=T$406,"",IF($V71=T$407,IF(ComCalc!AD$49=2," ",", ")&amp;"&amp; ",IF($V71&gt;T$407,"",", ")))&amp;IF(T172,$A71,"")</f>
        <v/>
      </c>
      <c r="U477" t="str">
        <f>IF($V71&lt;=U$406,"",IF($V71=U$407,IF(ComCalc!AE$49=2," ",", ")&amp;"&amp; ",IF($V71&gt;U$407,"",", ")))&amp;IF(U172,$A71,"")</f>
        <v/>
      </c>
      <c r="AI477" s="24"/>
      <c r="AJ477" s="24"/>
      <c r="AK477" s="24"/>
      <c r="AL477" s="24"/>
      <c r="AM477" s="24"/>
      <c r="AN477" s="24"/>
      <c r="AO477" s="24"/>
      <c r="AP477" s="24"/>
      <c r="AQ477" s="24"/>
      <c r="AR477" s="24"/>
    </row>
    <row r="478" spans="1:44" x14ac:dyDescent="0.15">
      <c r="A478" t="str">
        <f t="shared" si="210"/>
        <v>WISC-V Symbol Search</v>
      </c>
      <c r="B478" t="str">
        <f>IF($V72&lt;=B$406,"",IF($V72=B$407,IF(ComCalc!B$37=2," ",", ")&amp;"&amp; ",IF($V72&gt;B$407,"",", ")))&amp;IF(B173,$A72,"")</f>
        <v/>
      </c>
      <c r="C478" t="str">
        <f>IF($V72&lt;=C$406,"",IF($V72=C$407,IF(ComCalc!C$37=2," ",", ")&amp;"&amp; ",IF($V72&gt;C$407,"",", ")))&amp;IF(C173,$A72,"")</f>
        <v/>
      </c>
      <c r="D478" t="str">
        <f>IF($V72&lt;=D$406,"",IF($V72=D$407,IF(ComCalc!D$37=2," ",", ")&amp;"&amp; ",IF($V72&gt;D$407,"",", ")))&amp;IF(D173,$A72,"")</f>
        <v/>
      </c>
      <c r="E478" t="str">
        <f>IF($V72&lt;=E$406,"",IF($V72=E$407,IF(ComCalc!E$37=2," ",", ")&amp;"&amp; ",IF($V72&gt;E$407,"",", ")))&amp;IF(E173,$A72,"")</f>
        <v/>
      </c>
      <c r="F478" t="str">
        <f>IF($V72&lt;=F$406,"",IF($V72=F$407,IF(ComCalc!F$37=2," ",", ")&amp;"&amp; ",IF($V72&gt;F$407,"",", ")))&amp;IF(F173,$A72,"")</f>
        <v/>
      </c>
      <c r="G478" t="str">
        <f>IF($V72&lt;=G$406,"",IF($V72=G$407,IF(ComCalc!G$37=2," ",", ")&amp;"&amp; ",IF($V72&gt;G$407,"",", ")))&amp;IF(G173,$A72,"")</f>
        <v/>
      </c>
      <c r="H478" t="str">
        <f>IF($V72&lt;=H$406,"",IF($V72=H$407,IF(ComCalc!H$37=2," ",", ")&amp;"&amp; ",IF($V72&gt;H$407,"",", ")))&amp;IF(H173,$A72,"")</f>
        <v/>
      </c>
      <c r="I478" t="str">
        <f>IF($V72&lt;=I$406,"",IF($V72=I$407,IF(ComCalc!I$37=2," ",", ")&amp;"&amp; ",IF($V72&gt;I$407,"",", ")))&amp;IF(I173,$A72,"")</f>
        <v/>
      </c>
      <c r="J478" t="str">
        <f>IF($V72&lt;=J$406,"",IF($V72=J$407,IF(ComCalc!J$37=2," ",", ")&amp;"&amp; ",IF($V72&gt;J$407,"",", ")))&amp;IF(J173,$A72,"")</f>
        <v/>
      </c>
      <c r="K478" t="str">
        <f>IF($V72&lt;=K$406,"",IF($V72=K$407,IF(ComCalc!K$37=2," ",", ")&amp;"&amp; ",IF($V72&gt;K$407,"",", ")))&amp;IF(K173,$A72,"")</f>
        <v/>
      </c>
      <c r="L478" t="str">
        <f>IF($V72&lt;=L$406,"",IF($V72=L$407,IF(ComCalc!L$37=2," ",", ")&amp;"&amp; ",IF($V72&gt;L$407,"",", ")))&amp;IF(L173,$A72,"")</f>
        <v/>
      </c>
      <c r="M478" t="str">
        <f>IF($V72&lt;=M$406,"",IF($V72=M$407,IF(ComCalc!V$37=2," ",", ")&amp;"&amp; ",IF($V72&gt;M$407,"",", ")))&amp;IF(M173,$A72,"")</f>
        <v/>
      </c>
      <c r="N478" t="str">
        <f>IF($V72&lt;=N$406,"",IF($V72=N$407,IF(ComCalc!W$37=2," ",", ")&amp;"&amp; ",IF($V72&gt;N$407,"",", ")))&amp;IF(N173,$A72,"")</f>
        <v/>
      </c>
      <c r="O478" t="str">
        <f>IF($V72&lt;=O$406,"",IF($V72=O$407,IF(ComCalc!X$37=2," ",", ")&amp;"&amp; ",IF($V72&gt;O$407,"",", ")))&amp;IF(O173,$A72,"")</f>
        <v/>
      </c>
      <c r="P478" t="str">
        <f>IF($V72&lt;=P$406,"",IF($V72=P$407,IF(ComCalc!Y$37=2," ",", ")&amp;"&amp; ",IF($V72&gt;P$407,"",", ")))&amp;IF(P173,$A72,"")</f>
        <v/>
      </c>
      <c r="Q478" t="str">
        <f>IF($V72&lt;=Q$406,"",IF($V72=Q$407,IF(ComCalc!AA$49=2," ",", ")&amp;"&amp; ",IF($V72&gt;Q$407,"",", ")))&amp;IF(Q173,$A72,"")</f>
        <v/>
      </c>
      <c r="R478" t="str">
        <f>IF($V72&lt;=R$406,"",IF($V72=R$407,IF(ComCalc!AB$49=2," ",", ")&amp;"&amp; ",IF($V72&gt;R$407,"",", ")))&amp;IF(R173,$A72,"")</f>
        <v/>
      </c>
      <c r="S478" t="str">
        <f>IF($V72&lt;=S$406,"",IF($V72=S$407,IF(ComCalc!AC$49=2," ",", ")&amp;"&amp; ",IF($V72&gt;S$407,"",", ")))&amp;IF(S173,$A72,"")</f>
        <v/>
      </c>
      <c r="T478" t="str">
        <f>IF($V72&lt;=T$406,"",IF($V72=T$407,IF(ComCalc!AD$49=2," ",", ")&amp;"&amp; ",IF($V72&gt;T$407,"",", ")))&amp;IF(T173,$A72,"")</f>
        <v/>
      </c>
      <c r="U478" t="str">
        <f>IF($V72&lt;=U$406,"",IF($V72=U$407,IF(ComCalc!AE$49=2," ",", ")&amp;"&amp; ",IF($V72&gt;U$407,"",", ")))&amp;IF(U173,$A72,"")</f>
        <v/>
      </c>
      <c r="AI478" s="24"/>
      <c r="AJ478" s="24"/>
      <c r="AK478" s="24"/>
      <c r="AL478" s="24"/>
      <c r="AM478" s="24"/>
      <c r="AN478" s="24"/>
      <c r="AO478" s="24"/>
      <c r="AP478" s="24"/>
      <c r="AQ478" s="24"/>
      <c r="AR478" s="24"/>
    </row>
    <row r="479" spans="1:44" x14ac:dyDescent="0.15">
      <c r="A479" t="str">
        <f t="shared" si="210"/>
        <v>LWR</v>
      </c>
      <c r="B479" t="str">
        <f>IF($V73&lt;=B$406,"",IF($V73=B$407,IF(ComCalc!B$37=2," ",", ")&amp;"&amp; ",IF($V73&gt;B$407,"",", ")))&amp;IF(B174,$A73,"")</f>
        <v/>
      </c>
      <c r="C479" t="str">
        <f>IF($V73&lt;=C$406,"",IF($V73=C$407,IF(ComCalc!C$37=2," ",", ")&amp;"&amp; ",IF($V73&gt;C$407,"",", ")))&amp;IF(C174,$A73,"")</f>
        <v/>
      </c>
      <c r="D479" t="str">
        <f>IF($V73&lt;=D$406,"",IF($V73=D$407,IF(ComCalc!D$37=2," ",", ")&amp;"&amp; ",IF($V73&gt;D$407,"",", ")))&amp;IF(D174,$A73,"")</f>
        <v/>
      </c>
      <c r="E479" t="str">
        <f>IF($V73&lt;=E$406,"",IF($V73=E$407,IF(ComCalc!E$37=2," ",", ")&amp;"&amp; ",IF($V73&gt;E$407,"",", ")))&amp;IF(E174,$A73,"")</f>
        <v/>
      </c>
      <c r="F479" t="str">
        <f>IF($V73&lt;=F$406,"",IF($V73=F$407,IF(ComCalc!F$37=2," ",", ")&amp;"&amp; ",IF($V73&gt;F$407,"",", ")))&amp;IF(F174,$A73,"")</f>
        <v/>
      </c>
      <c r="G479" t="str">
        <f>IF($V73&lt;=G$406,"",IF($V73=G$407,IF(ComCalc!G$37=2," ",", ")&amp;"&amp; ",IF($V73&gt;G$407,"",", ")))&amp;IF(G174,$A73,"")</f>
        <v/>
      </c>
      <c r="H479" t="str">
        <f>IF($V73&lt;=H$406,"",IF($V73=H$407,IF(ComCalc!H$37=2," ",", ")&amp;"&amp; ",IF($V73&gt;H$407,"",", ")))&amp;IF(H174,$A73,"")</f>
        <v/>
      </c>
      <c r="I479" t="str">
        <f>IF($V73&lt;=I$406,"",IF($V73=I$407,IF(ComCalc!I$37=2," ",", ")&amp;"&amp; ",IF($V73&gt;I$407,"",", ")))&amp;IF(I174,$A73,"")</f>
        <v/>
      </c>
      <c r="J479" t="str">
        <f>IF($V73&lt;=J$406,"",IF($V73=J$407,IF(ComCalc!J$37=2," ",", ")&amp;"&amp; ",IF($V73&gt;J$407,"",", ")))&amp;IF(J174,$A73,"")</f>
        <v/>
      </c>
      <c r="K479" t="str">
        <f>IF($V73&lt;=K$406,"",IF($V73=K$407,IF(ComCalc!K$37=2," ",", ")&amp;"&amp; ",IF($V73&gt;K$407,"",", ")))&amp;IF(K174,$A73,"")</f>
        <v/>
      </c>
      <c r="L479" t="str">
        <f>IF($V73&lt;=L$406,"",IF($V73=L$407,IF(ComCalc!L$37=2," ",", ")&amp;"&amp; ",IF($V73&gt;L$407,"",", ")))&amp;IF(L174,$A73,"")</f>
        <v/>
      </c>
      <c r="M479" t="str">
        <f>IF($V73&lt;=M$406,"",IF($V73=M$407,IF(ComCalc!V$37=2," ",", ")&amp;"&amp; ",IF($V73&gt;M$407,"",", ")))&amp;IF(M174,$A73,"")</f>
        <v/>
      </c>
      <c r="N479" t="str">
        <f>IF($V73&lt;=N$406,"",IF($V73=N$407,IF(ComCalc!W$37=2," ",", ")&amp;"&amp; ",IF($V73&gt;N$407,"",", ")))&amp;IF(N174,$A73,"")</f>
        <v/>
      </c>
      <c r="O479" t="str">
        <f>IF($V73&lt;=O$406,"",IF($V73=O$407,IF(ComCalc!X$37=2," ",", ")&amp;"&amp; ",IF($V73&gt;O$407,"",", ")))&amp;IF(O174,$A73,"")</f>
        <v/>
      </c>
      <c r="P479" t="str">
        <f>IF($V73&lt;=P$406,"",IF($V73=P$407,IF(ComCalc!Y$37=2," ",", ")&amp;"&amp; ",IF($V73&gt;P$407,"",", ")))&amp;IF(P174,$A73,"")</f>
        <v/>
      </c>
      <c r="Q479" t="str">
        <f>IF($V73&lt;=Q$406,"",IF($V73=Q$407,IF(ComCalc!AA$49=2," ",", ")&amp;"&amp; ",IF($V73&gt;Q$407,"",", ")))&amp;IF(Q174,$A73,"")</f>
        <v/>
      </c>
      <c r="R479" t="str">
        <f>IF($V73&lt;=R$406,"",IF($V73=R$407,IF(ComCalc!AB$49=2," ",", ")&amp;"&amp; ",IF($V73&gt;R$407,"",", ")))&amp;IF(R174,$A73,"")</f>
        <v/>
      </c>
      <c r="S479" t="str">
        <f>IF($V73&lt;=S$406,"",IF($V73=S$407,IF(ComCalc!AC$49=2," ",", ")&amp;"&amp; ",IF($V73&gt;S$407,"",", ")))&amp;IF(S174,$A73,"")</f>
        <v/>
      </c>
      <c r="T479" t="str">
        <f>IF($V73&lt;=T$406,"",IF($V73=T$407,IF(ComCalc!AD$49=2," ",", ")&amp;"&amp; ",IF($V73&gt;T$407,"",", ")))&amp;IF(T174,$A73,"")</f>
        <v/>
      </c>
      <c r="U479" t="str">
        <f>IF($V73&lt;=U$406,"",IF($V73=U$407,IF(ComCalc!AE$49=2," ",", ")&amp;"&amp; ",IF($V73&gt;U$407,"",", ")))&amp;IF(U174,$A73,"")</f>
        <v/>
      </c>
      <c r="AI479" s="24"/>
      <c r="AJ479" s="24"/>
      <c r="AK479" s="24"/>
      <c r="AL479" s="24"/>
      <c r="AM479" s="24"/>
      <c r="AN479" s="24"/>
      <c r="AO479" s="24"/>
      <c r="AP479" s="24"/>
      <c r="AQ479" s="24"/>
      <c r="AR479" s="24"/>
    </row>
    <row r="480" spans="1:44" x14ac:dyDescent="0.15">
      <c r="A480" t="str">
        <f t="shared" si="210"/>
        <v>RC</v>
      </c>
      <c r="B480" t="str">
        <f>IF($V74&lt;=B$406,"",IF($V74=B$407,IF(ComCalc!B$37=2," ",", ")&amp;"&amp; ",IF($V74&gt;B$407,"",", ")))&amp;IF(B175,$A74,"")</f>
        <v/>
      </c>
      <c r="C480" t="str">
        <f>IF($V74&lt;=C$406,"",IF($V74=C$407,IF(ComCalc!C$37=2," ",", ")&amp;"&amp; ",IF($V74&gt;C$407,"",", ")))&amp;IF(C175,$A74,"")</f>
        <v/>
      </c>
      <c r="D480" t="str">
        <f>IF($V74&lt;=D$406,"",IF($V74=D$407,IF(ComCalc!D$37=2," ",", ")&amp;"&amp; ",IF($V74&gt;D$407,"",", ")))&amp;IF(D175,$A74,"")</f>
        <v/>
      </c>
      <c r="E480" t="str">
        <f>IF($V74&lt;=E$406,"",IF($V74=E$407,IF(ComCalc!E$37=2," ",", ")&amp;"&amp; ",IF($V74&gt;E$407,"",", ")))&amp;IF(E175,$A74,"")</f>
        <v/>
      </c>
      <c r="F480" t="str">
        <f>IF($V74&lt;=F$406,"",IF($V74=F$407,IF(ComCalc!F$37=2," ",", ")&amp;"&amp; ",IF($V74&gt;F$407,"",", ")))&amp;IF(F175,$A74,"")</f>
        <v/>
      </c>
      <c r="G480" t="str">
        <f>IF($V74&lt;=G$406,"",IF($V74=G$407,IF(ComCalc!G$37=2," ",", ")&amp;"&amp; ",IF($V74&gt;G$407,"",", ")))&amp;IF(G175,$A74,"")</f>
        <v/>
      </c>
      <c r="H480" t="str">
        <f>IF($V74&lt;=H$406,"",IF($V74=H$407,IF(ComCalc!H$37=2," ",", ")&amp;"&amp; ",IF($V74&gt;H$407,"",", ")))&amp;IF(H175,$A74,"")</f>
        <v/>
      </c>
      <c r="I480" t="str">
        <f>IF($V74&lt;=I$406,"",IF($V74=I$407,IF(ComCalc!I$37=2," ",", ")&amp;"&amp; ",IF($V74&gt;I$407,"",", ")))&amp;IF(I175,$A74,"")</f>
        <v/>
      </c>
      <c r="J480" t="str">
        <f>IF($V74&lt;=J$406,"",IF($V74=J$407,IF(ComCalc!J$37=2," ",", ")&amp;"&amp; ",IF($V74&gt;J$407,"",", ")))&amp;IF(J175,$A74,"")</f>
        <v/>
      </c>
      <c r="K480" t="str">
        <f>IF($V74&lt;=K$406,"",IF($V74=K$407,IF(ComCalc!K$37=2," ",", ")&amp;"&amp; ",IF($V74&gt;K$407,"",", ")))&amp;IF(K175,$A74,"")</f>
        <v/>
      </c>
      <c r="L480" t="str">
        <f>IF($V74&lt;=L$406,"",IF($V74=L$407,IF(ComCalc!L$37=2," ",", ")&amp;"&amp; ",IF($V74&gt;L$407,"",", ")))&amp;IF(L175,$A74,"")</f>
        <v/>
      </c>
      <c r="M480" t="str">
        <f>IF($V74&lt;=M$406,"",IF($V74=M$407,IF(ComCalc!V$37=2," ",", ")&amp;"&amp; ",IF($V74&gt;M$407,"",", ")))&amp;IF(M175,$A74,"")</f>
        <v/>
      </c>
      <c r="N480" t="str">
        <f>IF($V74&lt;=N$406,"",IF($V74=N$407,IF(ComCalc!W$37=2," ",", ")&amp;"&amp; ",IF($V74&gt;N$407,"",", ")))&amp;IF(N175,$A74,"")</f>
        <v/>
      </c>
      <c r="O480" t="str">
        <f>IF($V74&lt;=O$406,"",IF($V74=O$407,IF(ComCalc!X$37=2," ",", ")&amp;"&amp; ",IF($V74&gt;O$407,"",", ")))&amp;IF(O175,$A74,"")</f>
        <v/>
      </c>
      <c r="P480" t="str">
        <f>IF($V74&lt;=P$406,"",IF($V74=P$407,IF(ComCalc!Y$37=2," ",", ")&amp;"&amp; ",IF($V74&gt;P$407,"",", ")))&amp;IF(P175,$A74,"")</f>
        <v/>
      </c>
      <c r="Q480" t="str">
        <f>IF($V74&lt;=Q$406,"",IF($V74=Q$407,IF(ComCalc!AA$49=2," ",", ")&amp;"&amp; ",IF($V74&gt;Q$407,"",", ")))&amp;IF(Q175,$A74,"")</f>
        <v/>
      </c>
      <c r="R480" t="str">
        <f>IF($V74&lt;=R$406,"",IF($V74=R$407,IF(ComCalc!AB$49=2," ",", ")&amp;"&amp; ",IF($V74&gt;R$407,"",", ")))&amp;IF(R175,$A74,"")</f>
        <v/>
      </c>
      <c r="S480" t="str">
        <f>IF($V74&lt;=S$406,"",IF($V74=S$407,IF(ComCalc!AC$49=2," ",", ")&amp;"&amp; ",IF($V74&gt;S$407,"",", ")))&amp;IF(S175,$A74,"")</f>
        <v/>
      </c>
      <c r="T480" t="str">
        <f>IF($V74&lt;=T$406,"",IF($V74=T$407,IF(ComCalc!AD$49=2," ",", ")&amp;"&amp; ",IF($V74&gt;T$407,"",", ")))&amp;IF(T175,$A74,"")</f>
        <v/>
      </c>
      <c r="U480" t="str">
        <f>IF($V74&lt;=U$406,"",IF($V74=U$407,IF(ComCalc!AE$49=2," ",", ")&amp;"&amp; ",IF($V74&gt;U$407,"",", ")))&amp;IF(U175,$A74,"")</f>
        <v/>
      </c>
      <c r="AI480" s="24"/>
      <c r="AJ480" s="24"/>
      <c r="AK480" s="24"/>
      <c r="AL480" s="24"/>
      <c r="AM480" s="24"/>
      <c r="AN480" s="24"/>
      <c r="AO480" s="24"/>
      <c r="AP480" s="24"/>
      <c r="AQ480" s="24"/>
      <c r="AR480" s="24"/>
    </row>
    <row r="481" spans="1:44" x14ac:dyDescent="0.15">
      <c r="A481" t="str">
        <f t="shared" si="210"/>
        <v>NWD</v>
      </c>
      <c r="B481" t="str">
        <f>IF($V75&lt;=B$406,"",IF($V75=B$407,IF(ComCalc!B$37=2," ",", ")&amp;"&amp; ",IF($V75&gt;B$407,"",", ")))&amp;IF(B176,$A75,"")</f>
        <v/>
      </c>
      <c r="C481" t="str">
        <f>IF($V75&lt;=C$406,"",IF($V75=C$407,IF(ComCalc!C$37=2," ",", ")&amp;"&amp; ",IF($V75&gt;C$407,"",", ")))&amp;IF(C176,$A75,"")</f>
        <v/>
      </c>
      <c r="D481" t="str">
        <f>IF($V75&lt;=D$406,"",IF($V75=D$407,IF(ComCalc!D$37=2," ",", ")&amp;"&amp; ",IF($V75&gt;D$407,"",", ")))&amp;IF(D176,$A75,"")</f>
        <v/>
      </c>
      <c r="E481" t="str">
        <f>IF($V75&lt;=E$406,"",IF($V75=E$407,IF(ComCalc!E$37=2," ",", ")&amp;"&amp; ",IF($V75&gt;E$407,"",", ")))&amp;IF(E176,$A75,"")</f>
        <v/>
      </c>
      <c r="F481" t="str">
        <f>IF($V75&lt;=F$406,"",IF($V75=F$407,IF(ComCalc!F$37=2," ",", ")&amp;"&amp; ",IF($V75&gt;F$407,"",", ")))&amp;IF(F176,$A75,"")</f>
        <v/>
      </c>
      <c r="G481" t="str">
        <f>IF($V75&lt;=G$406,"",IF($V75=G$407,IF(ComCalc!G$37=2," ",", ")&amp;"&amp; ",IF($V75&gt;G$407,"",", ")))&amp;IF(G176,$A75,"")</f>
        <v/>
      </c>
      <c r="H481" t="str">
        <f>IF($V75&lt;=H$406,"",IF($V75=H$407,IF(ComCalc!H$37=2," ",", ")&amp;"&amp; ",IF($V75&gt;H$407,"",", ")))&amp;IF(H176,$A75,"")</f>
        <v/>
      </c>
      <c r="I481" t="str">
        <f>IF($V75&lt;=I$406,"",IF($V75=I$407,IF(ComCalc!I$37=2," ",", ")&amp;"&amp; ",IF($V75&gt;I$407,"",", ")))&amp;IF(I176,$A75,"")</f>
        <v/>
      </c>
      <c r="J481" t="str">
        <f>IF($V75&lt;=J$406,"",IF($V75=J$407,IF(ComCalc!J$37=2," ",", ")&amp;"&amp; ",IF($V75&gt;J$407,"",", ")))&amp;IF(J176,$A75,"")</f>
        <v/>
      </c>
      <c r="K481" t="str">
        <f>IF($V75&lt;=K$406,"",IF($V75=K$407,IF(ComCalc!K$37=2," ",", ")&amp;"&amp; ",IF($V75&gt;K$407,"",", ")))&amp;IF(K176,$A75,"")</f>
        <v/>
      </c>
      <c r="L481" t="str">
        <f>IF($V75&lt;=L$406,"",IF($V75=L$407,IF(ComCalc!L$37=2," ",", ")&amp;"&amp; ",IF($V75&gt;L$407,"",", ")))&amp;IF(L176,$A75,"")</f>
        <v/>
      </c>
      <c r="M481" t="str">
        <f>IF($V75&lt;=M$406,"",IF($V75=M$407,IF(ComCalc!V$37=2," ",", ")&amp;"&amp; ",IF($V75&gt;M$407,"",", ")))&amp;IF(M176,$A75,"")</f>
        <v/>
      </c>
      <c r="N481" t="str">
        <f>IF($V75&lt;=N$406,"",IF($V75=N$407,IF(ComCalc!W$37=2," ",", ")&amp;"&amp; ",IF($V75&gt;N$407,"",", ")))&amp;IF(N176,$A75,"")</f>
        <v/>
      </c>
      <c r="O481" t="str">
        <f>IF($V75&lt;=O$406,"",IF($V75=O$407,IF(ComCalc!X$37=2," ",", ")&amp;"&amp; ",IF($V75&gt;O$407,"",", ")))&amp;IF(O176,$A75,"")</f>
        <v/>
      </c>
      <c r="P481" t="str">
        <f>IF($V75&lt;=P$406,"",IF($V75=P$407,IF(ComCalc!Y$37=2," ",", ")&amp;"&amp; ",IF($V75&gt;P$407,"",", ")))&amp;IF(P176,$A75,"")</f>
        <v/>
      </c>
      <c r="Q481" t="str">
        <f>IF($V75&lt;=Q$406,"",IF($V75=Q$407,IF(ComCalc!AA$49=2," ",", ")&amp;"&amp; ",IF($V75&gt;Q$407,"",", ")))&amp;IF(Q176,$A75,"")</f>
        <v/>
      </c>
      <c r="R481" t="str">
        <f>IF($V75&lt;=R$406,"",IF($V75=R$407,IF(ComCalc!AB$49=2," ",", ")&amp;"&amp; ",IF($V75&gt;R$407,"",", ")))&amp;IF(R176,$A75,"")</f>
        <v/>
      </c>
      <c r="S481" t="str">
        <f>IF($V75&lt;=S$406,"",IF($V75=S$407,IF(ComCalc!AC$49=2," ",", ")&amp;"&amp; ",IF($V75&gt;S$407,"",", ")))&amp;IF(S176,$A75,"")</f>
        <v/>
      </c>
      <c r="T481" t="str">
        <f>IF($V75&lt;=T$406,"",IF($V75=T$407,IF(ComCalc!AD$49=2," ",", ")&amp;"&amp; ",IF($V75&gt;T$407,"",", ")))&amp;IF(T176,$A75,"")</f>
        <v/>
      </c>
      <c r="U481" t="str">
        <f>IF($V75&lt;=U$406,"",IF($V75=U$407,IF(ComCalc!AE$49=2," ",", ")&amp;"&amp; ",IF($V75&gt;U$407,"",", ")))&amp;IF(U176,$A75,"")</f>
        <v/>
      </c>
      <c r="AI481" s="24"/>
      <c r="AJ481" s="24"/>
      <c r="AK481" s="24"/>
      <c r="AL481" s="24"/>
      <c r="AM481" s="24"/>
      <c r="AN481" s="24"/>
      <c r="AO481" s="24"/>
      <c r="AP481" s="24"/>
      <c r="AQ481" s="24"/>
      <c r="AR481" s="24"/>
    </row>
    <row r="482" spans="1:44" x14ac:dyDescent="0.15">
      <c r="A482" t="str">
        <f t="shared" si="210"/>
        <v>PP</v>
      </c>
      <c r="B482" t="str">
        <f>IF($V76&lt;=B$406,"",IF($V76=B$407,IF(ComCalc!B$37=2," ",", ")&amp;"&amp; ",IF($V76&gt;B$407,"",", ")))&amp;IF(B177,$A76,"")</f>
        <v/>
      </c>
      <c r="C482" t="str">
        <f>IF($V76&lt;=C$406,"",IF($V76=C$407,IF(ComCalc!C$37=2," ",", ")&amp;"&amp; ",IF($V76&gt;C$407,"",", ")))&amp;IF(C177,$A76,"")</f>
        <v/>
      </c>
      <c r="D482" t="str">
        <f>IF($V76&lt;=D$406,"",IF($V76=D$407,IF(ComCalc!D$37=2," ",", ")&amp;"&amp; ",IF($V76&gt;D$407,"",", ")))&amp;IF(D177,$A76,"")</f>
        <v/>
      </c>
      <c r="E482" t="str">
        <f>IF($V76&lt;=E$406,"",IF($V76=E$407,IF(ComCalc!E$37=2," ",", ")&amp;"&amp; ",IF($V76&gt;E$407,"",", ")))&amp;IF(E177,$A76,"")</f>
        <v/>
      </c>
      <c r="F482" t="str">
        <f>IF($V76&lt;=F$406,"",IF($V76=F$407,IF(ComCalc!F$37=2," ",", ")&amp;"&amp; ",IF($V76&gt;F$407,"",", ")))&amp;IF(F177,$A76,"")</f>
        <v/>
      </c>
      <c r="G482" t="str">
        <f>IF($V76&lt;=G$406,"",IF($V76=G$407,IF(ComCalc!G$37=2," ",", ")&amp;"&amp; ",IF($V76&gt;G$407,"",", ")))&amp;IF(G177,$A76,"")</f>
        <v/>
      </c>
      <c r="H482" t="str">
        <f>IF($V76&lt;=H$406,"",IF($V76=H$407,IF(ComCalc!H$37=2," ",", ")&amp;"&amp; ",IF($V76&gt;H$407,"",", ")))&amp;IF(H177,$A76,"")</f>
        <v/>
      </c>
      <c r="I482" t="str">
        <f>IF($V76&lt;=I$406,"",IF($V76=I$407,IF(ComCalc!I$37=2," ",", ")&amp;"&amp; ",IF($V76&gt;I$407,"",", ")))&amp;IF(I177,$A76,"")</f>
        <v/>
      </c>
      <c r="J482" t="str">
        <f>IF($V76&lt;=J$406,"",IF($V76=J$407,IF(ComCalc!J$37=2," ",", ")&amp;"&amp; ",IF($V76&gt;J$407,"",", ")))&amp;IF(J177,$A76,"")</f>
        <v/>
      </c>
      <c r="K482" t="str">
        <f>IF($V76&lt;=K$406,"",IF($V76=K$407,IF(ComCalc!K$37=2," ",", ")&amp;"&amp; ",IF($V76&gt;K$407,"",", ")))&amp;IF(K177,$A76,"")</f>
        <v/>
      </c>
      <c r="L482" t="str">
        <f>IF($V76&lt;=L$406,"",IF($V76=L$407,IF(ComCalc!L$37=2," ",", ")&amp;"&amp; ",IF($V76&gt;L$407,"",", ")))&amp;IF(L177,$A76,"")</f>
        <v/>
      </c>
      <c r="M482" t="str">
        <f>IF($V76&lt;=M$406,"",IF($V76=M$407,IF(ComCalc!V$37=2," ",", ")&amp;"&amp; ",IF($V76&gt;M$407,"",", ")))&amp;IF(M177,$A76,"")</f>
        <v/>
      </c>
      <c r="N482" t="str">
        <f>IF($V76&lt;=N$406,"",IF($V76=N$407,IF(ComCalc!W$37=2," ",", ")&amp;"&amp; ",IF($V76&gt;N$407,"",", ")))&amp;IF(N177,$A76,"")</f>
        <v/>
      </c>
      <c r="O482" t="str">
        <f>IF($V76&lt;=O$406,"",IF($V76=O$407,IF(ComCalc!X$37=2," ",", ")&amp;"&amp; ",IF($V76&gt;O$407,"",", ")))&amp;IF(O177,$A76,"")</f>
        <v/>
      </c>
      <c r="P482" t="str">
        <f>IF($V76&lt;=P$406,"",IF($V76=P$407,IF(ComCalc!Y$37=2," ",", ")&amp;"&amp; ",IF($V76&gt;P$407,"",", ")))&amp;IF(P177,$A76,"")</f>
        <v/>
      </c>
      <c r="Q482" t="str">
        <f>IF($V76&lt;=Q$406,"",IF($V76=Q$407,IF(ComCalc!AA$49=2," ",", ")&amp;"&amp; ",IF($V76&gt;Q$407,"",", ")))&amp;IF(Q177,$A76,"")</f>
        <v/>
      </c>
      <c r="R482" t="str">
        <f>IF($V76&lt;=R$406,"",IF($V76=R$407,IF(ComCalc!AB$49=2," ",", ")&amp;"&amp; ",IF($V76&gt;R$407,"",", ")))&amp;IF(R177,$A76,"")</f>
        <v/>
      </c>
      <c r="S482" t="str">
        <f>IF($V76&lt;=S$406,"",IF($V76=S$407,IF(ComCalc!AC$49=2," ",", ")&amp;"&amp; ",IF($V76&gt;S$407,"",", ")))&amp;IF(S177,$A76,"")</f>
        <v/>
      </c>
      <c r="T482" t="str">
        <f>IF($V76&lt;=T$406,"",IF($V76=T$407,IF(ComCalc!AD$49=2," ",", ")&amp;"&amp; ",IF($V76&gt;T$407,"",", ")))&amp;IF(T177,$A76,"")</f>
        <v/>
      </c>
      <c r="U482" t="str">
        <f>IF($V76&lt;=U$406,"",IF($V76=U$407,IF(ComCalc!AE$49=2," ",", ")&amp;"&amp; ",IF($V76&gt;U$407,"",", ")))&amp;IF(U177,$A76,"")</f>
        <v/>
      </c>
      <c r="AI482" s="24"/>
      <c r="AJ482" s="24"/>
      <c r="AK482" s="24"/>
      <c r="AL482" s="24"/>
      <c r="AM482" s="24"/>
      <c r="AN482" s="24"/>
      <c r="AO482" s="24"/>
      <c r="AP482" s="24"/>
      <c r="AQ482" s="24"/>
      <c r="AR482" s="24"/>
    </row>
    <row r="483" spans="1:44" x14ac:dyDescent="0.15">
      <c r="A483" t="str">
        <f t="shared" si="210"/>
        <v>WRF</v>
      </c>
      <c r="B483" t="str">
        <f>IF($V77&lt;=B$406,"",IF($V77=B$407,IF(ComCalc!B$37=2," ",", ")&amp;"&amp; ",IF($V77&gt;B$407,"",", ")))&amp;IF(B178,$A77,"")</f>
        <v/>
      </c>
      <c r="C483" t="str">
        <f>IF($V77&lt;=C$406,"",IF($V77=C$407,IF(ComCalc!C$37=2," ",", ")&amp;"&amp; ",IF($V77&gt;C$407,"",", ")))&amp;IF(C178,$A77,"")</f>
        <v/>
      </c>
      <c r="D483" t="str">
        <f>IF($V77&lt;=D$406,"",IF($V77=D$407,IF(ComCalc!D$37=2," ",", ")&amp;"&amp; ",IF($V77&gt;D$407,"",", ")))&amp;IF(D178,$A77,"")</f>
        <v/>
      </c>
      <c r="E483" t="str">
        <f>IF($V77&lt;=E$406,"",IF($V77=E$407,IF(ComCalc!E$37=2," ",", ")&amp;"&amp; ",IF($V77&gt;E$407,"",", ")))&amp;IF(E178,$A77,"")</f>
        <v/>
      </c>
      <c r="F483" t="str">
        <f>IF($V77&lt;=F$406,"",IF($V77=F$407,IF(ComCalc!F$37=2," ",", ")&amp;"&amp; ",IF($V77&gt;F$407,"",", ")))&amp;IF(F178,$A77,"")</f>
        <v/>
      </c>
      <c r="G483" t="str">
        <f>IF($V77&lt;=G$406,"",IF($V77=G$407,IF(ComCalc!G$37=2," ",", ")&amp;"&amp; ",IF($V77&gt;G$407,"",", ")))&amp;IF(G178,$A77,"")</f>
        <v/>
      </c>
      <c r="H483" t="str">
        <f>IF($V77&lt;=H$406,"",IF($V77=H$407,IF(ComCalc!H$37=2," ",", ")&amp;"&amp; ",IF($V77&gt;H$407,"",", ")))&amp;IF(H178,$A77,"")</f>
        <v/>
      </c>
      <c r="I483" t="str">
        <f>IF($V77&lt;=I$406,"",IF($V77=I$407,IF(ComCalc!I$37=2," ",", ")&amp;"&amp; ",IF($V77&gt;I$407,"",", ")))&amp;IF(I178,$A77,"")</f>
        <v/>
      </c>
      <c r="J483" t="str">
        <f>IF($V77&lt;=J$406,"",IF($V77=J$407,IF(ComCalc!J$37=2," ",", ")&amp;"&amp; ",IF($V77&gt;J$407,"",", ")))&amp;IF(J178,$A77,"")</f>
        <v/>
      </c>
      <c r="K483" t="str">
        <f>IF($V77&lt;=K$406,"",IF($V77=K$407,IF(ComCalc!K$37=2," ",", ")&amp;"&amp; ",IF($V77&gt;K$407,"",", ")))&amp;IF(K178,$A77,"")</f>
        <v/>
      </c>
      <c r="L483" t="str">
        <f>IF($V77&lt;=L$406,"",IF($V77=L$407,IF(ComCalc!L$37=2," ",", ")&amp;"&amp; ",IF($V77&gt;L$407,"",", ")))&amp;IF(L178,$A77,"")</f>
        <v/>
      </c>
      <c r="M483" t="str">
        <f>IF($V77&lt;=M$406,"",IF($V77=M$407,IF(ComCalc!V$37=2," ",", ")&amp;"&amp; ",IF($V77&gt;M$407,"",", ")))&amp;IF(M178,$A77,"")</f>
        <v/>
      </c>
      <c r="N483" t="str">
        <f>IF($V77&lt;=N$406,"",IF($V77=N$407,IF(ComCalc!W$37=2," ",", ")&amp;"&amp; ",IF($V77&gt;N$407,"",", ")))&amp;IF(N178,$A77,"")</f>
        <v/>
      </c>
      <c r="O483" t="str">
        <f>IF($V77&lt;=O$406,"",IF($V77=O$407,IF(ComCalc!X$37=2," ",", ")&amp;"&amp; ",IF($V77&gt;O$407,"",", ")))&amp;IF(O178,$A77,"")</f>
        <v/>
      </c>
      <c r="P483" t="str">
        <f>IF($V77&lt;=P$406,"",IF($V77=P$407,IF(ComCalc!Y$37=2," ",", ")&amp;"&amp; ",IF($V77&gt;P$407,"",", ")))&amp;IF(P178,$A77,"")</f>
        <v/>
      </c>
      <c r="Q483" t="str">
        <f>IF($V77&lt;=Q$406,"",IF($V77=Q$407,IF(ComCalc!AA$49=2," ",", ")&amp;"&amp; ",IF($V77&gt;Q$407,"",", ")))&amp;IF(Q178,$A77,"")</f>
        <v/>
      </c>
      <c r="R483" t="str">
        <f>IF($V77&lt;=R$406,"",IF($V77=R$407,IF(ComCalc!AB$49=2," ",", ")&amp;"&amp; ",IF($V77&gt;R$407,"",", ")))&amp;IF(R178,$A77,"")</f>
        <v/>
      </c>
      <c r="S483" t="str">
        <f>IF($V77&lt;=S$406,"",IF($V77=S$407,IF(ComCalc!AC$49=2," ",", ")&amp;"&amp; ",IF($V77&gt;S$407,"",", ")))&amp;IF(S178,$A77,"")</f>
        <v/>
      </c>
      <c r="T483" t="str">
        <f>IF($V77&lt;=T$406,"",IF($V77=T$407,IF(ComCalc!AD$49=2," ",", ")&amp;"&amp; ",IF($V77&gt;T$407,"",", ")))&amp;IF(T178,$A77,"")</f>
        <v/>
      </c>
      <c r="U483" t="str">
        <f>IF($V77&lt;=U$406,"",IF($V77=U$407,IF(ComCalc!AE$49=2," ",", ")&amp;"&amp; ",IF($V77&gt;U$407,"",", ")))&amp;IF(U178,$A77,"")</f>
        <v/>
      </c>
      <c r="AI483" s="24"/>
      <c r="AJ483" s="24"/>
      <c r="AK483" s="24"/>
      <c r="AL483" s="24"/>
      <c r="AM483" s="24"/>
      <c r="AN483" s="24"/>
      <c r="AO483" s="24"/>
      <c r="AP483" s="24"/>
      <c r="AQ483" s="24"/>
      <c r="AR483" s="24"/>
    </row>
    <row r="484" spans="1:44" x14ac:dyDescent="0.15">
      <c r="A484" t="str">
        <f t="shared" si="210"/>
        <v>DF</v>
      </c>
      <c r="B484" t="str">
        <f>IF($V78&lt;=B$406,"",IF($V78=B$407,IF(ComCalc!B$37=2," ",", ")&amp;"&amp; ",IF($V78&gt;B$407,"",", ")))&amp;IF(B179,$A78,"")</f>
        <v/>
      </c>
      <c r="C484" t="str">
        <f>IF($V78&lt;=C$406,"",IF($V78=C$407,IF(ComCalc!C$37=2," ",", ")&amp;"&amp; ",IF($V78&gt;C$407,"",", ")))&amp;IF(C179,$A78,"")</f>
        <v/>
      </c>
      <c r="D484" t="str">
        <f>IF($V78&lt;=D$406,"",IF($V78=D$407,IF(ComCalc!D$37=2," ",", ")&amp;"&amp; ",IF($V78&gt;D$407,"",", ")))&amp;IF(D179,$A78,"")</f>
        <v/>
      </c>
      <c r="E484" t="str">
        <f>IF($V78&lt;=E$406,"",IF($V78=E$407,IF(ComCalc!E$37=2," ",", ")&amp;"&amp; ",IF($V78&gt;E$407,"",", ")))&amp;IF(E179,$A78,"")</f>
        <v/>
      </c>
      <c r="F484" t="str">
        <f>IF($V78&lt;=F$406,"",IF($V78=F$407,IF(ComCalc!F$37=2," ",", ")&amp;"&amp; ",IF($V78&gt;F$407,"",", ")))&amp;IF(F179,$A78,"")</f>
        <v/>
      </c>
      <c r="G484" t="str">
        <f>IF($V78&lt;=G$406,"",IF($V78=G$407,IF(ComCalc!G$37=2," ",", ")&amp;"&amp; ",IF($V78&gt;G$407,"",", ")))&amp;IF(G179,$A78,"")</f>
        <v/>
      </c>
      <c r="H484" t="str">
        <f>IF($V78&lt;=H$406,"",IF($V78=H$407,IF(ComCalc!H$37=2," ",", ")&amp;"&amp; ",IF($V78&gt;H$407,"",", ")))&amp;IF(H179,$A78,"")</f>
        <v/>
      </c>
      <c r="I484" t="str">
        <f>IF($V78&lt;=I$406,"",IF($V78=I$407,IF(ComCalc!I$37=2," ",", ")&amp;"&amp; ",IF($V78&gt;I$407,"",", ")))&amp;IF(I179,$A78,"")</f>
        <v/>
      </c>
      <c r="J484" t="str">
        <f>IF($V78&lt;=J$406,"",IF($V78=J$407,IF(ComCalc!J$37=2," ",", ")&amp;"&amp; ",IF($V78&gt;J$407,"",", ")))&amp;IF(J179,$A78,"")</f>
        <v/>
      </c>
      <c r="K484" t="str">
        <f>IF($V78&lt;=K$406,"",IF($V78=K$407,IF(ComCalc!K$37=2," ",", ")&amp;"&amp; ",IF($V78&gt;K$407,"",", ")))&amp;IF(K179,$A78,"")</f>
        <v/>
      </c>
      <c r="L484" t="str">
        <f>IF($V78&lt;=L$406,"",IF($V78=L$407,IF(ComCalc!L$37=2," ",", ")&amp;"&amp; ",IF($V78&gt;L$407,"",", ")))&amp;IF(L179,$A78,"")</f>
        <v/>
      </c>
      <c r="M484" t="str">
        <f>IF($V78&lt;=M$406,"",IF($V78=M$407,IF(ComCalc!V$37=2," ",", ")&amp;"&amp; ",IF($V78&gt;M$407,"",", ")))&amp;IF(M179,$A78,"")</f>
        <v/>
      </c>
      <c r="N484" t="str">
        <f>IF($V78&lt;=N$406,"",IF($V78=N$407,IF(ComCalc!W$37=2," ",", ")&amp;"&amp; ",IF($V78&gt;N$407,"",", ")))&amp;IF(N179,$A78,"")</f>
        <v/>
      </c>
      <c r="O484" t="str">
        <f>IF($V78&lt;=O$406,"",IF($V78=O$407,IF(ComCalc!X$37=2," ",", ")&amp;"&amp; ",IF($V78&gt;O$407,"",", ")))&amp;IF(O179,$A78,"")</f>
        <v/>
      </c>
      <c r="P484" t="str">
        <f>IF($V78&lt;=P$406,"",IF($V78=P$407,IF(ComCalc!Y$37=2," ",", ")&amp;"&amp; ",IF($V78&gt;P$407,"",", ")))&amp;IF(P179,$A78,"")</f>
        <v/>
      </c>
      <c r="Q484" t="str">
        <f>IF($V78&lt;=Q$406,"",IF($V78=Q$407,IF(ComCalc!AA$49=2," ",", ")&amp;"&amp; ",IF($V78&gt;Q$407,"",", ")))&amp;IF(Q179,$A78,"")</f>
        <v/>
      </c>
      <c r="R484" t="str">
        <f>IF($V78&lt;=R$406,"",IF($V78=R$407,IF(ComCalc!AB$49=2," ",", ")&amp;"&amp; ",IF($V78&gt;R$407,"",", ")))&amp;IF(R179,$A78,"")</f>
        <v/>
      </c>
      <c r="S484" t="str">
        <f>IF($V78&lt;=S$406,"",IF($V78=S$407,IF(ComCalc!AC$49=2," ",", ")&amp;"&amp; ",IF($V78&gt;S$407,"",", ")))&amp;IF(S179,$A78,"")</f>
        <v/>
      </c>
      <c r="T484" t="str">
        <f>IF($V78&lt;=T$406,"",IF($V78=T$407,IF(ComCalc!AD$49=2," ",", ")&amp;"&amp; ",IF($V78&gt;T$407,"",", ")))&amp;IF(T179,$A78,"")</f>
        <v/>
      </c>
      <c r="U484" t="str">
        <f>IF($V78&lt;=U$406,"",IF($V78=U$407,IF(ComCalc!AE$49=2," ",", ")&amp;"&amp; ",IF($V78&gt;U$407,"",", ")))&amp;IF(U179,$A78,"")</f>
        <v/>
      </c>
      <c r="AI484" s="24"/>
      <c r="AJ484" s="24"/>
      <c r="AK484" s="24"/>
      <c r="AL484" s="24"/>
      <c r="AM484" s="24"/>
      <c r="AN484" s="24"/>
      <c r="AO484" s="24"/>
      <c r="AP484" s="24"/>
      <c r="AQ484" s="24"/>
      <c r="AR484" s="24"/>
    </row>
    <row r="485" spans="1:44" x14ac:dyDescent="0.15">
      <c r="A485" t="str">
        <f t="shared" si="210"/>
        <v>SRF</v>
      </c>
      <c r="B485" t="str">
        <f>IF($V79&lt;=B$406,"",IF($V79=B$407,IF(ComCalc!B$37=2," ",", ")&amp;"&amp; ",IF($V79&gt;B$407,"",", ")))&amp;IF(B180,$A79,"")</f>
        <v/>
      </c>
      <c r="C485" t="str">
        <f>IF($V79&lt;=C$406,"",IF($V79=C$407,IF(ComCalc!C$37=2," ",", ")&amp;"&amp; ",IF($V79&gt;C$407,"",", ")))&amp;IF(C180,$A79,"")</f>
        <v/>
      </c>
      <c r="D485" t="str">
        <f>IF($V79&lt;=D$406,"",IF($V79=D$407,IF(ComCalc!D$37=2," ",", ")&amp;"&amp; ",IF($V79&gt;D$407,"",", ")))&amp;IF(D180,$A79,"")</f>
        <v/>
      </c>
      <c r="E485" t="str">
        <f>IF($V79&lt;=E$406,"",IF($V79=E$407,IF(ComCalc!E$37=2," ",", ")&amp;"&amp; ",IF($V79&gt;E$407,"",", ")))&amp;IF(E180,$A79,"")</f>
        <v/>
      </c>
      <c r="F485" t="str">
        <f>IF($V79&lt;=F$406,"",IF($V79=F$407,IF(ComCalc!F$37=2," ",", ")&amp;"&amp; ",IF($V79&gt;F$407,"",", ")))&amp;IF(F180,$A79,"")</f>
        <v/>
      </c>
      <c r="G485" t="str">
        <f>IF($V79&lt;=G$406,"",IF($V79=G$407,IF(ComCalc!G$37=2," ",", ")&amp;"&amp; ",IF($V79&gt;G$407,"",", ")))&amp;IF(G180,$A79,"")</f>
        <v/>
      </c>
      <c r="H485" t="str">
        <f>IF($V79&lt;=H$406,"",IF($V79=H$407,IF(ComCalc!H$37=2," ",", ")&amp;"&amp; ",IF($V79&gt;H$407,"",", ")))&amp;IF(H180,$A79,"")</f>
        <v/>
      </c>
      <c r="I485" t="str">
        <f>IF($V79&lt;=I$406,"",IF($V79=I$407,IF(ComCalc!I$37=2," ",", ")&amp;"&amp; ",IF($V79&gt;I$407,"",", ")))&amp;IF(I180,$A79,"")</f>
        <v/>
      </c>
      <c r="J485" t="str">
        <f>IF($V79&lt;=J$406,"",IF($V79=J$407,IF(ComCalc!J$37=2," ",", ")&amp;"&amp; ",IF($V79&gt;J$407,"",", ")))&amp;IF(J180,$A79,"")</f>
        <v/>
      </c>
      <c r="K485" t="str">
        <f>IF($V79&lt;=K$406,"",IF($V79=K$407,IF(ComCalc!K$37=2," ",", ")&amp;"&amp; ",IF($V79&gt;K$407,"",", ")))&amp;IF(K180,$A79,"")</f>
        <v/>
      </c>
      <c r="L485" t="str">
        <f>IF($V79&lt;=L$406,"",IF($V79=L$407,IF(ComCalc!L$37=2," ",", ")&amp;"&amp; ",IF($V79&gt;L$407,"",", ")))&amp;IF(L180,$A79,"")</f>
        <v/>
      </c>
      <c r="M485" t="str">
        <f>IF($V79&lt;=M$406,"",IF($V79=M$407,IF(ComCalc!V$37=2," ",", ")&amp;"&amp; ",IF($V79&gt;M$407,"",", ")))&amp;IF(M180,$A79,"")</f>
        <v/>
      </c>
      <c r="N485" t="str">
        <f>IF($V79&lt;=N$406,"",IF($V79=N$407,IF(ComCalc!W$37=2," ",", ")&amp;"&amp; ",IF($V79&gt;N$407,"",", ")))&amp;IF(N180,$A79,"")</f>
        <v/>
      </c>
      <c r="O485" t="str">
        <f>IF($V79&lt;=O$406,"",IF($V79=O$407,IF(ComCalc!X$37=2," ",", ")&amp;"&amp; ",IF($V79&gt;O$407,"",", ")))&amp;IF(O180,$A79,"")</f>
        <v/>
      </c>
      <c r="P485" t="str">
        <f>IF($V79&lt;=P$406,"",IF($V79=P$407,IF(ComCalc!Y$37=2," ",", ")&amp;"&amp; ",IF($V79&gt;P$407,"",", ")))&amp;IF(P180,$A79,"")</f>
        <v/>
      </c>
      <c r="Q485" t="str">
        <f>IF($V79&lt;=Q$406,"",IF($V79=Q$407,IF(ComCalc!AA$49=2," ",", ")&amp;"&amp; ",IF($V79&gt;Q$407,"",", ")))&amp;IF(Q180,$A79,"")</f>
        <v/>
      </c>
      <c r="R485" t="str">
        <f>IF($V79&lt;=R$406,"",IF($V79=R$407,IF(ComCalc!AB$49=2," ",", ")&amp;"&amp; ",IF($V79&gt;R$407,"",", ")))&amp;IF(R180,$A79,"")</f>
        <v/>
      </c>
      <c r="S485" t="str">
        <f>IF($V79&lt;=S$406,"",IF($V79=S$407,IF(ComCalc!AC$49=2," ",", ")&amp;"&amp; ",IF($V79&gt;S$407,"",", ")))&amp;IF(S180,$A79,"")</f>
        <v/>
      </c>
      <c r="T485" t="str">
        <f>IF($V79&lt;=T$406,"",IF($V79=T$407,IF(ComCalc!AD$49=2," ",", ")&amp;"&amp; ",IF($V79&gt;T$407,"",", ")))&amp;IF(T180,$A79,"")</f>
        <v/>
      </c>
      <c r="U485" t="str">
        <f>IF($V79&lt;=U$406,"",IF($V79=U$407,IF(ComCalc!AE$49=2," ",", ")&amp;"&amp; ",IF($V79&gt;U$407,"",", ")))&amp;IF(U180,$A79,"")</f>
        <v/>
      </c>
      <c r="AI485" s="24"/>
      <c r="AJ485" s="24"/>
      <c r="AK485" s="24"/>
      <c r="AL485" s="24"/>
      <c r="AM485" s="24"/>
      <c r="AN485" s="24"/>
      <c r="AO485" s="24"/>
      <c r="AP485" s="24"/>
      <c r="AQ485" s="24"/>
      <c r="AR485" s="24"/>
    </row>
    <row r="486" spans="1:44" x14ac:dyDescent="0.15">
      <c r="A486" t="str">
        <f t="shared" si="210"/>
        <v>RV</v>
      </c>
      <c r="B486" t="str">
        <f>IF($V80&lt;=B$406,"",IF($V80=B$407,IF(ComCalc!B$37=2," ",", ")&amp;"&amp; ",IF($V80&gt;B$407,"",", ")))&amp;IF(B181,$A80,"")</f>
        <v/>
      </c>
      <c r="C486" t="str">
        <f>IF($V80&lt;=C$406,"",IF($V80=C$407,IF(ComCalc!C$37=2," ",", ")&amp;"&amp; ",IF($V80&gt;C$407,"",", ")))&amp;IF(C181,$A80,"")</f>
        <v/>
      </c>
      <c r="D486" t="str">
        <f>IF($V80&lt;=D$406,"",IF($V80=D$407,IF(ComCalc!D$37=2," ",", ")&amp;"&amp; ",IF($V80&gt;D$407,"",", ")))&amp;IF(D181,$A80,"")</f>
        <v/>
      </c>
      <c r="E486" t="str">
        <f>IF($V80&lt;=E$406,"",IF($V80=E$407,IF(ComCalc!E$37=2," ",", ")&amp;"&amp; ",IF($V80&gt;E$407,"",", ")))&amp;IF(E181,$A80,"")</f>
        <v/>
      </c>
      <c r="F486" t="str">
        <f>IF($V80&lt;=F$406,"",IF($V80=F$407,IF(ComCalc!F$37=2," ",", ")&amp;"&amp; ",IF($V80&gt;F$407,"",", ")))&amp;IF(F181,$A80,"")</f>
        <v/>
      </c>
      <c r="G486" t="str">
        <f>IF($V80&lt;=G$406,"",IF($V80=G$407,IF(ComCalc!G$37=2," ",", ")&amp;"&amp; ",IF($V80&gt;G$407,"",", ")))&amp;IF(G181,$A80,"")</f>
        <v/>
      </c>
      <c r="H486" t="str">
        <f>IF($V80&lt;=H$406,"",IF($V80=H$407,IF(ComCalc!H$37=2," ",", ")&amp;"&amp; ",IF($V80&gt;H$407,"",", ")))&amp;IF(H181,$A80,"")</f>
        <v/>
      </c>
      <c r="I486" t="str">
        <f>IF($V80&lt;=I$406,"",IF($V80=I$407,IF(ComCalc!I$37=2," ",", ")&amp;"&amp; ",IF($V80&gt;I$407,"",", ")))&amp;IF(I181,$A80,"")</f>
        <v/>
      </c>
      <c r="J486" t="str">
        <f>IF($V80&lt;=J$406,"",IF($V80=J$407,IF(ComCalc!J$37=2," ",", ")&amp;"&amp; ",IF($V80&gt;J$407,"",", ")))&amp;IF(J181,$A80,"")</f>
        <v/>
      </c>
      <c r="K486" t="str">
        <f>IF($V80&lt;=K$406,"",IF($V80=K$407,IF(ComCalc!K$37=2," ",", ")&amp;"&amp; ",IF($V80&gt;K$407,"",", ")))&amp;IF(K181,$A80,"")</f>
        <v/>
      </c>
      <c r="L486" t="str">
        <f>IF($V80&lt;=L$406,"",IF($V80=L$407,IF(ComCalc!L$37=2," ",", ")&amp;"&amp; ",IF($V80&gt;L$407,"",", ")))&amp;IF(L181,$A80,"")</f>
        <v/>
      </c>
      <c r="M486" t="str">
        <f>IF($V80&lt;=M$406,"",IF($V80=M$407,IF(ComCalc!V$37=2," ",", ")&amp;"&amp; ",IF($V80&gt;M$407,"",", ")))&amp;IF(M181,$A80,"")</f>
        <v/>
      </c>
      <c r="N486" t="str">
        <f>IF($V80&lt;=N$406,"",IF($V80=N$407,IF(ComCalc!W$37=2," ",", ")&amp;"&amp; ",IF($V80&gt;N$407,"",", ")))&amp;IF(N181,$A80,"")</f>
        <v/>
      </c>
      <c r="O486" t="str">
        <f>IF($V80&lt;=O$406,"",IF($V80=O$407,IF(ComCalc!X$37=2," ",", ")&amp;"&amp; ",IF($V80&gt;O$407,"",", ")))&amp;IF(O181,$A80,"")</f>
        <v/>
      </c>
      <c r="P486" t="str">
        <f>IF($V80&lt;=P$406,"",IF($V80=P$407,IF(ComCalc!Y$37=2," ",", ")&amp;"&amp; ",IF($V80&gt;P$407,"",", ")))&amp;IF(P181,$A80,"")</f>
        <v/>
      </c>
      <c r="Q486" t="str">
        <f>IF($V80&lt;=Q$406,"",IF($V80=Q$407,IF(ComCalc!AA$49=2," ",", ")&amp;"&amp; ",IF($V80&gt;Q$407,"",", ")))&amp;IF(Q181,$A80,"")</f>
        <v/>
      </c>
      <c r="R486" t="str">
        <f>IF($V80&lt;=R$406,"",IF($V80=R$407,IF(ComCalc!AB$49=2," ",", ")&amp;"&amp; ",IF($V80&gt;R$407,"",", ")))&amp;IF(R181,$A80,"")</f>
        <v/>
      </c>
      <c r="S486" t="str">
        <f>IF($V80&lt;=S$406,"",IF($V80=S$407,IF(ComCalc!AC$49=2," ",", ")&amp;"&amp; ",IF($V80&gt;S$407,"",", ")))&amp;IF(S181,$A80,"")</f>
        <v/>
      </c>
      <c r="T486" t="str">
        <f>IF($V80&lt;=T$406,"",IF($V80=T$407,IF(ComCalc!AD$49=2," ",", ")&amp;"&amp; ",IF($V80&gt;T$407,"",", ")))&amp;IF(T181,$A80,"")</f>
        <v/>
      </c>
      <c r="U486" t="str">
        <f>IF($V80&lt;=U$406,"",IF($V80=U$407,IF(ComCalc!AE$49=2," ",", ")&amp;"&amp; ",IF($V80&gt;U$407,"",", ")))&amp;IF(U181,$A80,"")</f>
        <v/>
      </c>
      <c r="AI486" s="24"/>
      <c r="AJ486" s="24"/>
      <c r="AK486" s="24"/>
      <c r="AL486" s="24"/>
      <c r="AM486" s="24"/>
      <c r="AN486" s="24"/>
      <c r="AO486" s="24"/>
      <c r="AP486" s="24"/>
      <c r="AQ486" s="24"/>
      <c r="AR486" s="24"/>
    </row>
    <row r="487" spans="1:44" x14ac:dyDescent="0.15">
      <c r="A487" t="str">
        <f t="shared" si="210"/>
        <v>MCA</v>
      </c>
      <c r="B487" t="str">
        <f>IF($V81&lt;=B$406,"",IF($V81=B$407,IF(ComCalc!B$37=2," ",", ")&amp;"&amp; ",IF($V81&gt;B$407,"",", ")))&amp;IF(B182,$A81,"")</f>
        <v/>
      </c>
      <c r="C487" t="str">
        <f>IF($V81&lt;=C$406,"",IF($V81=C$407,IF(ComCalc!C$37=2," ",", ")&amp;"&amp; ",IF($V81&gt;C$407,"",", ")))&amp;IF(C182,$A81,"")</f>
        <v/>
      </c>
      <c r="D487" t="str">
        <f>IF($V81&lt;=D$406,"",IF($V81=D$407,IF(ComCalc!D$37=2," ",", ")&amp;"&amp; ",IF($V81&gt;D$407,"",", ")))&amp;IF(D182,$A81,"")</f>
        <v/>
      </c>
      <c r="E487" t="str">
        <f>IF($V81&lt;=E$406,"",IF($V81=E$407,IF(ComCalc!E$37=2," ",", ")&amp;"&amp; ",IF($V81&gt;E$407,"",", ")))&amp;IF(E182,$A81,"")</f>
        <v/>
      </c>
      <c r="F487" t="str">
        <f>IF($V81&lt;=F$406,"",IF($V81=F$407,IF(ComCalc!F$37=2," ",", ")&amp;"&amp; ",IF($V81&gt;F$407,"",", ")))&amp;IF(F182,$A81,"")</f>
        <v/>
      </c>
      <c r="G487" t="str">
        <f>IF($V81&lt;=G$406,"",IF($V81=G$407,IF(ComCalc!G$37=2," ",", ")&amp;"&amp; ",IF($V81&gt;G$407,"",", ")))&amp;IF(G182,$A81,"")</f>
        <v/>
      </c>
      <c r="H487" t="str">
        <f>IF($V81&lt;=H$406,"",IF($V81=H$407,IF(ComCalc!H$37=2," ",", ")&amp;"&amp; ",IF($V81&gt;H$407,"",", ")))&amp;IF(H182,$A81,"")</f>
        <v/>
      </c>
      <c r="I487" t="str">
        <f>IF($V81&lt;=I$406,"",IF($V81=I$407,IF(ComCalc!I$37=2," ",", ")&amp;"&amp; ",IF($V81&gt;I$407,"",", ")))&amp;IF(I182,$A81,"")</f>
        <v/>
      </c>
      <c r="J487" t="str">
        <f>IF($V81&lt;=J$406,"",IF($V81=J$407,IF(ComCalc!J$37=2," ",", ")&amp;"&amp; ",IF($V81&gt;J$407,"",", ")))&amp;IF(J182,$A81,"")</f>
        <v/>
      </c>
      <c r="K487" t="str">
        <f>IF($V81&lt;=K$406,"",IF($V81=K$407,IF(ComCalc!K$37=2," ",", ")&amp;"&amp; ",IF($V81&gt;K$407,"",", ")))&amp;IF(K182,$A81,"")</f>
        <v/>
      </c>
      <c r="L487" t="str">
        <f>IF($V81&lt;=L$406,"",IF($V81=L$407,IF(ComCalc!L$37=2," ",", ")&amp;"&amp; ",IF($V81&gt;L$407,"",", ")))&amp;IF(L182,$A81,"")</f>
        <v/>
      </c>
      <c r="M487" t="str">
        <f>IF($V81&lt;=M$406,"",IF($V81=M$407,IF(ComCalc!V$37=2," ",", ")&amp;"&amp; ",IF($V81&gt;M$407,"",", ")))&amp;IF(M182,$A81,"")</f>
        <v/>
      </c>
      <c r="N487" t="str">
        <f>IF($V81&lt;=N$406,"",IF($V81=N$407,IF(ComCalc!W$37=2," ",", ")&amp;"&amp; ",IF($V81&gt;N$407,"",", ")))&amp;IF(N182,$A81,"")</f>
        <v/>
      </c>
      <c r="O487" t="str">
        <f>IF($V81&lt;=O$406,"",IF($V81=O$407,IF(ComCalc!X$37=2," ",", ")&amp;"&amp; ",IF($V81&gt;O$407,"",", ")))&amp;IF(O182,$A81,"")</f>
        <v/>
      </c>
      <c r="P487" t="str">
        <f>IF($V81&lt;=P$406,"",IF($V81=P$407,IF(ComCalc!Y$37=2," ",", ")&amp;"&amp; ",IF($V81&gt;P$407,"",", ")))&amp;IF(P182,$A81,"")</f>
        <v/>
      </c>
      <c r="Q487" t="str">
        <f>IF($V81&lt;=Q$406,"",IF($V81=Q$407,IF(ComCalc!AA$49=2," ",", ")&amp;"&amp; ",IF($V81&gt;Q$407,"",", ")))&amp;IF(Q182,$A81,"")</f>
        <v/>
      </c>
      <c r="R487" t="str">
        <f>IF($V81&lt;=R$406,"",IF($V81=R$407,IF(ComCalc!AB$49=2," ",", ")&amp;"&amp; ",IF($V81&gt;R$407,"",", ")))&amp;IF(R182,$A81,"")</f>
        <v/>
      </c>
      <c r="S487" t="str">
        <f>IF($V81&lt;=S$406,"",IF($V81=S$407,IF(ComCalc!AC$49=2," ",", ")&amp;"&amp; ",IF($V81&gt;S$407,"",", ")))&amp;IF(S182,$A81,"")</f>
        <v/>
      </c>
      <c r="T487" t="str">
        <f>IF($V81&lt;=T$406,"",IF($V81=T$407,IF(ComCalc!AD$49=2," ",", ")&amp;"&amp; ",IF($V81&gt;T$407,"",", ")))&amp;IF(T182,$A81,"")</f>
        <v/>
      </c>
      <c r="U487" t="str">
        <f>IF($V81&lt;=U$406,"",IF($V81=U$407,IF(ComCalc!AE$49=2," ",", ")&amp;"&amp; ",IF($V81&gt;U$407,"",", ")))&amp;IF(U182,$A81,"")</f>
        <v/>
      </c>
      <c r="AI487" s="24"/>
      <c r="AJ487" s="24"/>
      <c r="AK487" s="24"/>
      <c r="AL487" s="24"/>
      <c r="AM487" s="24"/>
      <c r="AN487" s="24"/>
      <c r="AO487" s="24"/>
      <c r="AP487" s="24"/>
      <c r="AQ487" s="24"/>
      <c r="AR487" s="24"/>
    </row>
    <row r="488" spans="1:44" x14ac:dyDescent="0.15">
      <c r="A488" t="str">
        <f t="shared" si="210"/>
        <v>MC</v>
      </c>
      <c r="B488" t="str">
        <f>IF($V82&lt;=B$406,"",IF($V82=B$407,IF(ComCalc!B$37=2," ",", ")&amp;"&amp; ",IF($V82&gt;B$407,"",", ")))&amp;IF(B183,$A82,"")</f>
        <v/>
      </c>
      <c r="C488" t="str">
        <f>IF($V82&lt;=C$406,"",IF($V82=C$407,IF(ComCalc!C$37=2," ",", ")&amp;"&amp; ",IF($V82&gt;C$407,"",", ")))&amp;IF(C183,$A82,"")</f>
        <v/>
      </c>
      <c r="D488" t="str">
        <f>IF($V82&lt;=D$406,"",IF($V82=D$407,IF(ComCalc!D$37=2," ",", ")&amp;"&amp; ",IF($V82&gt;D$407,"",", ")))&amp;IF(D183,$A82,"")</f>
        <v/>
      </c>
      <c r="E488" t="str">
        <f>IF($V82&lt;=E$406,"",IF($V82=E$407,IF(ComCalc!E$37=2," ",", ")&amp;"&amp; ",IF($V82&gt;E$407,"",", ")))&amp;IF(E183,$A82,"")</f>
        <v/>
      </c>
      <c r="F488" t="str">
        <f>IF($V82&lt;=F$406,"",IF($V82=F$407,IF(ComCalc!F$37=2," ",", ")&amp;"&amp; ",IF($V82&gt;F$407,"",", ")))&amp;IF(F183,$A82,"")</f>
        <v/>
      </c>
      <c r="G488" t="str">
        <f>IF($V82&lt;=G$406,"",IF($V82=G$407,IF(ComCalc!G$37=2," ",", ")&amp;"&amp; ",IF($V82&gt;G$407,"",", ")))&amp;IF(G183,$A82,"")</f>
        <v/>
      </c>
      <c r="H488" t="str">
        <f>IF($V82&lt;=H$406,"",IF($V82=H$407,IF(ComCalc!H$37=2," ",", ")&amp;"&amp; ",IF($V82&gt;H$407,"",", ")))&amp;IF(H183,$A82,"")</f>
        <v/>
      </c>
      <c r="I488" t="str">
        <f>IF($V82&lt;=I$406,"",IF($V82=I$407,IF(ComCalc!I$37=2," ",", ")&amp;"&amp; ",IF($V82&gt;I$407,"",", ")))&amp;IF(I183,$A82,"")</f>
        <v/>
      </c>
      <c r="J488" t="str">
        <f>IF($V82&lt;=J$406,"",IF($V82=J$407,IF(ComCalc!J$37=2," ",", ")&amp;"&amp; ",IF($V82&gt;J$407,"",", ")))&amp;IF(J183,$A82,"")</f>
        <v/>
      </c>
      <c r="K488" t="str">
        <f>IF($V82&lt;=K$406,"",IF($V82=K$407,IF(ComCalc!K$37=2," ",", ")&amp;"&amp; ",IF($V82&gt;K$407,"",", ")))&amp;IF(K183,$A82,"")</f>
        <v/>
      </c>
      <c r="L488" t="str">
        <f>IF($V82&lt;=L$406,"",IF($V82=L$407,IF(ComCalc!L$37=2," ",", ")&amp;"&amp; ",IF($V82&gt;L$407,"",", ")))&amp;IF(L183,$A82,"")</f>
        <v/>
      </c>
      <c r="M488" t="str">
        <f>IF($V82&lt;=M$406,"",IF($V82=M$407,IF(ComCalc!V$37=2," ",", ")&amp;"&amp; ",IF($V82&gt;M$407,"",", ")))&amp;IF(M183,$A82,"")</f>
        <v/>
      </c>
      <c r="N488" t="str">
        <f>IF($V82&lt;=N$406,"",IF($V82=N$407,IF(ComCalc!W$37=2," ",", ")&amp;"&amp; ",IF($V82&gt;N$407,"",", ")))&amp;IF(N183,$A82,"")</f>
        <v/>
      </c>
      <c r="O488" t="str">
        <f>IF($V82&lt;=O$406,"",IF($V82=O$407,IF(ComCalc!X$37=2," ",", ")&amp;"&amp; ",IF($V82&gt;O$407,"",", ")))&amp;IF(O183,$A82,"")</f>
        <v/>
      </c>
      <c r="P488" t="str">
        <f>IF($V82&lt;=P$406,"",IF($V82=P$407,IF(ComCalc!Y$37=2," ",", ")&amp;"&amp; ",IF($V82&gt;P$407,"",", ")))&amp;IF(P183,$A82,"")</f>
        <v/>
      </c>
      <c r="Q488" t="str">
        <f>IF($V82&lt;=Q$406,"",IF($V82=Q$407,IF(ComCalc!AA$49=2," ",", ")&amp;"&amp; ",IF($V82&gt;Q$407,"",", ")))&amp;IF(Q183,$A82,"")</f>
        <v/>
      </c>
      <c r="R488" t="str">
        <f>IF($V82&lt;=R$406,"",IF($V82=R$407,IF(ComCalc!AB$49=2," ",", ")&amp;"&amp; ",IF($V82&gt;R$407,"",", ")))&amp;IF(R183,$A82,"")</f>
        <v/>
      </c>
      <c r="S488" t="str">
        <f>IF($V82&lt;=S$406,"",IF($V82=S$407,IF(ComCalc!AC$49=2," ",", ")&amp;"&amp; ",IF($V82&gt;S$407,"",", ")))&amp;IF(S183,$A82,"")</f>
        <v/>
      </c>
      <c r="T488" t="str">
        <f>IF($V82&lt;=T$406,"",IF($V82=T$407,IF(ComCalc!AD$49=2," ",", ")&amp;"&amp; ",IF($V82&gt;T$407,"",", ")))&amp;IF(T183,$A82,"")</f>
        <v/>
      </c>
      <c r="U488" t="str">
        <f>IF($V82&lt;=U$406,"",IF($V82=U$407,IF(ComCalc!AE$49=2," ",", ")&amp;"&amp; ",IF($V82&gt;U$407,"",", ")))&amp;IF(U183,$A82,"")</f>
        <v/>
      </c>
      <c r="AI488" s="24"/>
      <c r="AJ488" s="24"/>
      <c r="AK488" s="24"/>
      <c r="AL488" s="24"/>
      <c r="AM488" s="24"/>
      <c r="AN488" s="24"/>
      <c r="AO488" s="24"/>
      <c r="AP488" s="24"/>
      <c r="AQ488" s="24"/>
      <c r="AR488" s="24"/>
    </row>
    <row r="489" spans="1:44" x14ac:dyDescent="0.15">
      <c r="A489" t="str">
        <f t="shared" si="210"/>
        <v>MF</v>
      </c>
      <c r="B489" t="str">
        <f>IF($V83&lt;=B$406,"",IF($V83=B$407,IF(ComCalc!B$37=2," ",", ")&amp;"&amp; ",IF($V83&gt;B$407,"",", ")))&amp;IF(B184,$A83,"")</f>
        <v/>
      </c>
      <c r="C489" t="str">
        <f>IF($V83&lt;=C$406,"",IF($V83=C$407,IF(ComCalc!C$37=2," ",", ")&amp;"&amp; ",IF($V83&gt;C$407,"",", ")))&amp;IF(C184,$A83,"")</f>
        <v/>
      </c>
      <c r="D489" t="str">
        <f>IF($V83&lt;=D$406,"",IF($V83=D$407,IF(ComCalc!D$37=2," ",", ")&amp;"&amp; ",IF($V83&gt;D$407,"",", ")))&amp;IF(D184,$A83,"")</f>
        <v/>
      </c>
      <c r="E489" t="str">
        <f>IF($V83&lt;=E$406,"",IF($V83=E$407,IF(ComCalc!E$37=2," ",", ")&amp;"&amp; ",IF($V83&gt;E$407,"",", ")))&amp;IF(E184,$A83,"")</f>
        <v/>
      </c>
      <c r="F489" t="str">
        <f>IF($V83&lt;=F$406,"",IF($V83=F$407,IF(ComCalc!F$37=2," ",", ")&amp;"&amp; ",IF($V83&gt;F$407,"",", ")))&amp;IF(F184,$A83,"")</f>
        <v/>
      </c>
      <c r="G489" t="str">
        <f>IF($V83&lt;=G$406,"",IF($V83=G$407,IF(ComCalc!G$37=2," ",", ")&amp;"&amp; ",IF($V83&gt;G$407,"",", ")))&amp;IF(G184,$A83,"")</f>
        <v/>
      </c>
      <c r="H489" t="str">
        <f>IF($V83&lt;=H$406,"",IF($V83=H$407,IF(ComCalc!H$37=2," ",", ")&amp;"&amp; ",IF($V83&gt;H$407,"",", ")))&amp;IF(H184,$A83,"")</f>
        <v/>
      </c>
      <c r="I489" t="str">
        <f>IF($V83&lt;=I$406,"",IF($V83=I$407,IF(ComCalc!I$37=2," ",", ")&amp;"&amp; ",IF($V83&gt;I$407,"",", ")))&amp;IF(I184,$A83,"")</f>
        <v/>
      </c>
      <c r="J489" t="str">
        <f>IF($V83&lt;=J$406,"",IF($V83=J$407,IF(ComCalc!J$37=2," ",", ")&amp;"&amp; ",IF($V83&gt;J$407,"",", ")))&amp;IF(J184,$A83,"")</f>
        <v/>
      </c>
      <c r="K489" t="str">
        <f>IF($V83&lt;=K$406,"",IF($V83=K$407,IF(ComCalc!K$37=2," ",", ")&amp;"&amp; ",IF($V83&gt;K$407,"",", ")))&amp;IF(K184,$A83,"")</f>
        <v/>
      </c>
      <c r="L489" t="str">
        <f>IF($V83&lt;=L$406,"",IF($V83=L$407,IF(ComCalc!L$37=2," ",", ")&amp;"&amp; ",IF($V83&gt;L$407,"",", ")))&amp;IF(L184,$A83,"")</f>
        <v/>
      </c>
      <c r="M489" t="str">
        <f>IF($V83&lt;=M$406,"",IF($V83=M$407,IF(ComCalc!V$37=2," ",", ")&amp;"&amp; ",IF($V83&gt;M$407,"",", ")))&amp;IF(M184,$A83,"")</f>
        <v/>
      </c>
      <c r="N489" t="str">
        <f>IF($V83&lt;=N$406,"",IF($V83=N$407,IF(ComCalc!W$37=2," ",", ")&amp;"&amp; ",IF($V83&gt;N$407,"",", ")))&amp;IF(N184,$A83,"")</f>
        <v/>
      </c>
      <c r="O489" t="str">
        <f>IF($V83&lt;=O$406,"",IF($V83=O$407,IF(ComCalc!X$37=2," ",", ")&amp;"&amp; ",IF($V83&gt;O$407,"",", ")))&amp;IF(O184,$A83,"")</f>
        <v/>
      </c>
      <c r="P489" t="str">
        <f>IF($V83&lt;=P$406,"",IF($V83=P$407,IF(ComCalc!Y$37=2," ",", ")&amp;"&amp; ",IF($V83&gt;P$407,"",", ")))&amp;IF(P184,$A83,"")</f>
        <v/>
      </c>
      <c r="Q489" t="str">
        <f>IF($V83&lt;=Q$406,"",IF($V83=Q$407,IF(ComCalc!AA$49=2," ",", ")&amp;"&amp; ",IF($V83&gt;Q$407,"",", ")))&amp;IF(Q184,$A83,"")</f>
        <v/>
      </c>
      <c r="R489" t="str">
        <f>IF($V83&lt;=R$406,"",IF($V83=R$407,IF(ComCalc!AB$49=2," ",", ")&amp;"&amp; ",IF($V83&gt;R$407,"",", ")))&amp;IF(R184,$A83,"")</f>
        <v/>
      </c>
      <c r="S489" t="str">
        <f>IF($V83&lt;=S$406,"",IF($V83=S$407,IF(ComCalc!AC$49=2," ",", ")&amp;"&amp; ",IF($V83&gt;S$407,"",", ")))&amp;IF(S184,$A83,"")</f>
        <v/>
      </c>
      <c r="T489" t="str">
        <f>IF($V83&lt;=T$406,"",IF($V83=T$407,IF(ComCalc!AD$49=2," ",", ")&amp;"&amp; ",IF($V83&gt;T$407,"",", ")))&amp;IF(T184,$A83,"")</f>
        <v/>
      </c>
      <c r="U489" t="str">
        <f>IF($V83&lt;=U$406,"",IF($V83=U$407,IF(ComCalc!AE$49=2," ",", ")&amp;"&amp; ",IF($V83&gt;U$407,"",", ")))&amp;IF(U184,$A83,"")</f>
        <v/>
      </c>
      <c r="AI489" s="24"/>
      <c r="AJ489" s="24"/>
      <c r="AK489" s="24"/>
      <c r="AL489" s="24"/>
      <c r="AM489" s="24"/>
      <c r="AN489" s="24"/>
      <c r="AO489" s="24"/>
      <c r="AP489" s="24"/>
      <c r="AQ489" s="24"/>
      <c r="AR489" s="24"/>
    </row>
    <row r="490" spans="1:44" x14ac:dyDescent="0.15">
      <c r="A490" t="str">
        <f t="shared" si="210"/>
        <v>WE</v>
      </c>
      <c r="B490" t="str">
        <f>IF($V84&lt;=B$406,"",IF($V84=B$407,IF(ComCalc!B$37=2," ",", ")&amp;"&amp; ",IF($V84&gt;B$407,"",", ")))&amp;IF(B185,$A84,"")</f>
        <v/>
      </c>
      <c r="C490" t="str">
        <f>IF($V84&lt;=C$406,"",IF($V84=C$407,IF(ComCalc!C$37=2," ",", ")&amp;"&amp; ",IF($V84&gt;C$407,"",", ")))&amp;IF(C185,$A84,"")</f>
        <v/>
      </c>
      <c r="D490" t="str">
        <f>IF($V84&lt;=D$406,"",IF($V84=D$407,IF(ComCalc!D$37=2," ",", ")&amp;"&amp; ",IF($V84&gt;D$407,"",", ")))&amp;IF(D185,$A84,"")</f>
        <v/>
      </c>
      <c r="E490" t="str">
        <f>IF($V84&lt;=E$406,"",IF($V84=E$407,IF(ComCalc!E$37=2," ",", ")&amp;"&amp; ",IF($V84&gt;E$407,"",", ")))&amp;IF(E185,$A84,"")</f>
        <v/>
      </c>
      <c r="F490" t="str">
        <f>IF($V84&lt;=F$406,"",IF($V84=F$407,IF(ComCalc!F$37=2," ",", ")&amp;"&amp; ",IF($V84&gt;F$407,"",", ")))&amp;IF(F185,$A84,"")</f>
        <v/>
      </c>
      <c r="G490" t="str">
        <f>IF($V84&lt;=G$406,"",IF($V84=G$407,IF(ComCalc!G$37=2," ",", ")&amp;"&amp; ",IF($V84&gt;G$407,"",", ")))&amp;IF(G185,$A84,"")</f>
        <v/>
      </c>
      <c r="H490" t="str">
        <f>IF($V84&lt;=H$406,"",IF($V84=H$407,IF(ComCalc!H$37=2," ",", ")&amp;"&amp; ",IF($V84&gt;H$407,"",", ")))&amp;IF(H185,$A84,"")</f>
        <v/>
      </c>
      <c r="I490" t="str">
        <f>IF($V84&lt;=I$406,"",IF($V84=I$407,IF(ComCalc!I$37=2," ",", ")&amp;"&amp; ",IF($V84&gt;I$407,"",", ")))&amp;IF(I185,$A84,"")</f>
        <v/>
      </c>
      <c r="J490" t="str">
        <f>IF($V84&lt;=J$406,"",IF($V84=J$407,IF(ComCalc!J$37=2," ",", ")&amp;"&amp; ",IF($V84&gt;J$407,"",", ")))&amp;IF(J185,$A84,"")</f>
        <v/>
      </c>
      <c r="K490" t="str">
        <f>IF($V84&lt;=K$406,"",IF($V84=K$407,IF(ComCalc!K$37=2," ",", ")&amp;"&amp; ",IF($V84&gt;K$407,"",", ")))&amp;IF(K185,$A84,"")</f>
        <v/>
      </c>
      <c r="L490" t="str">
        <f>IF($V84&lt;=L$406,"",IF($V84=L$407,IF(ComCalc!L$37=2," ",", ")&amp;"&amp; ",IF($V84&gt;L$407,"",", ")))&amp;IF(L185,$A84,"")</f>
        <v/>
      </c>
      <c r="M490" t="str">
        <f>IF($V84&lt;=M$406,"",IF($V84=M$407,IF(ComCalc!V$37=2," ",", ")&amp;"&amp; ",IF($V84&gt;M$407,"",", ")))&amp;IF(M185,$A84,"")</f>
        <v/>
      </c>
      <c r="N490" t="str">
        <f>IF($V84&lt;=N$406,"",IF($V84=N$407,IF(ComCalc!W$37=2," ",", ")&amp;"&amp; ",IF($V84&gt;N$407,"",", ")))&amp;IF(N185,$A84,"")</f>
        <v/>
      </c>
      <c r="O490" t="str">
        <f>IF($V84&lt;=O$406,"",IF($V84=O$407,IF(ComCalc!X$37=2," ",", ")&amp;"&amp; ",IF($V84&gt;O$407,"",", ")))&amp;IF(O185,$A84,"")</f>
        <v/>
      </c>
      <c r="P490" t="str">
        <f>IF($V84&lt;=P$406,"",IF($V84=P$407,IF(ComCalc!Y$37=2," ",", ")&amp;"&amp; ",IF($V84&gt;P$407,"",", ")))&amp;IF(P185,$A84,"")</f>
        <v/>
      </c>
      <c r="Q490" t="str">
        <f>IF($V84&lt;=Q$406,"",IF($V84=Q$407,IF(ComCalc!AA$49=2," ",", ")&amp;"&amp; ",IF($V84&gt;Q$407,"",", ")))&amp;IF(Q185,$A84,"")</f>
        <v/>
      </c>
      <c r="R490" t="str">
        <f>IF($V84&lt;=R$406,"",IF($V84=R$407,IF(ComCalc!AB$49=2," ",", ")&amp;"&amp; ",IF($V84&gt;R$407,"",", ")))&amp;IF(R185,$A84,"")</f>
        <v/>
      </c>
      <c r="S490" t="str">
        <f>IF($V84&lt;=S$406,"",IF($V84=S$407,IF(ComCalc!AC$49=2," ",", ")&amp;"&amp; ",IF($V84&gt;S$407,"",", ")))&amp;IF(S185,$A84,"")</f>
        <v/>
      </c>
      <c r="T490" t="str">
        <f>IF($V84&lt;=T$406,"",IF($V84=T$407,IF(ComCalc!AD$49=2," ",", ")&amp;"&amp; ",IF($V84&gt;T$407,"",", ")))&amp;IF(T185,$A84,"")</f>
        <v/>
      </c>
      <c r="U490" t="str">
        <f>IF($V84&lt;=U$406,"",IF($V84=U$407,IF(ComCalc!AE$49=2," ",", ")&amp;"&amp; ",IF($V84&gt;U$407,"",", ")))&amp;IF(U185,$A84,"")</f>
        <v/>
      </c>
      <c r="AI490" s="24"/>
      <c r="AJ490" s="24"/>
      <c r="AK490" s="24"/>
      <c r="AL490" s="24"/>
      <c r="AM490" s="24"/>
      <c r="AN490" s="24"/>
      <c r="AO490" s="24"/>
      <c r="AP490" s="24"/>
      <c r="AQ490" s="24"/>
      <c r="AR490" s="24"/>
    </row>
    <row r="491" spans="1:44" x14ac:dyDescent="0.15">
      <c r="A491" t="str">
        <f t="shared" ref="A491:A508" si="211">A388</f>
        <v>SP</v>
      </c>
      <c r="B491" t="str">
        <f>IF($V85&lt;=B$406,"",IF($V85=B$407,IF(ComCalc!B$37=2," ",", ")&amp;"&amp; ",IF($V85&gt;B$407,"",", ")))&amp;IF(B186,$A85,"")</f>
        <v/>
      </c>
      <c r="C491" t="str">
        <f>IF($V85&lt;=C$406,"",IF($V85=C$407,IF(ComCalc!C$37=2," ",", ")&amp;"&amp; ",IF($V85&gt;C$407,"",", ")))&amp;IF(C186,$A85,"")</f>
        <v/>
      </c>
      <c r="D491" t="str">
        <f>IF($V85&lt;=D$406,"",IF($V85=D$407,IF(ComCalc!D$37=2," ",", ")&amp;"&amp; ",IF($V85&gt;D$407,"",", ")))&amp;IF(D186,$A85,"")</f>
        <v/>
      </c>
      <c r="E491" t="str">
        <f>IF($V85&lt;=E$406,"",IF($V85=E$407,IF(ComCalc!E$37=2," ",", ")&amp;"&amp; ",IF($V85&gt;E$407,"",", ")))&amp;IF(E186,$A85,"")</f>
        <v/>
      </c>
      <c r="F491" t="str">
        <f>IF($V85&lt;=F$406,"",IF($V85=F$407,IF(ComCalc!F$37=2," ",", ")&amp;"&amp; ",IF($V85&gt;F$407,"",", ")))&amp;IF(F186,$A85,"")</f>
        <v/>
      </c>
      <c r="G491" t="str">
        <f>IF($V85&lt;=G$406,"",IF($V85=G$407,IF(ComCalc!G$37=2," ",", ")&amp;"&amp; ",IF($V85&gt;G$407,"",", ")))&amp;IF(G186,$A85,"")</f>
        <v/>
      </c>
      <c r="H491" t="str">
        <f>IF($V85&lt;=H$406,"",IF($V85=H$407,IF(ComCalc!H$37=2," ",", ")&amp;"&amp; ",IF($V85&gt;H$407,"",", ")))&amp;IF(H186,$A85,"")</f>
        <v/>
      </c>
      <c r="I491" t="str">
        <f>IF($V85&lt;=I$406,"",IF($V85=I$407,IF(ComCalc!I$37=2," ",", ")&amp;"&amp; ",IF($V85&gt;I$407,"",", ")))&amp;IF(I186,$A85,"")</f>
        <v/>
      </c>
      <c r="J491" t="str">
        <f>IF($V85&lt;=J$406,"",IF($V85=J$407,IF(ComCalc!J$37=2," ",", ")&amp;"&amp; ",IF($V85&gt;J$407,"",", ")))&amp;IF(J186,$A85,"")</f>
        <v/>
      </c>
      <c r="K491" t="str">
        <f>IF($V85&lt;=K$406,"",IF($V85=K$407,IF(ComCalc!K$37=2," ",", ")&amp;"&amp; ",IF($V85&gt;K$407,"",", ")))&amp;IF(K186,$A85,"")</f>
        <v/>
      </c>
      <c r="L491" t="str">
        <f>IF($V85&lt;=L$406,"",IF($V85=L$407,IF(ComCalc!L$37=2," ",", ")&amp;"&amp; ",IF($V85&gt;L$407,"",", ")))&amp;IF(L186,$A85,"")</f>
        <v/>
      </c>
      <c r="M491" t="str">
        <f>IF($V85&lt;=M$406,"",IF($V85=M$407,IF(ComCalc!V$37=2," ",", ")&amp;"&amp; ",IF($V85&gt;M$407,"",", ")))&amp;IF(M186,$A85,"")</f>
        <v/>
      </c>
      <c r="N491" t="str">
        <f>IF($V85&lt;=N$406,"",IF($V85=N$407,IF(ComCalc!W$37=2," ",", ")&amp;"&amp; ",IF($V85&gt;N$407,"",", ")))&amp;IF(N186,$A85,"")</f>
        <v/>
      </c>
      <c r="O491" t="str">
        <f>IF($V85&lt;=O$406,"",IF($V85=O$407,IF(ComCalc!X$37=2," ",", ")&amp;"&amp; ",IF($V85&gt;O$407,"",", ")))&amp;IF(O186,$A85,"")</f>
        <v/>
      </c>
      <c r="P491" t="str">
        <f>IF($V85&lt;=P$406,"",IF($V85=P$407,IF(ComCalc!Y$37=2," ",", ")&amp;"&amp; ",IF($V85&gt;P$407,"",", ")))&amp;IF(P186,$A85,"")</f>
        <v/>
      </c>
      <c r="Q491" t="str">
        <f>IF($V85&lt;=Q$406,"",IF($V85=Q$407,IF(ComCalc!AA$49=2," ",", ")&amp;"&amp; ",IF($V85&gt;Q$407,"",", ")))&amp;IF(Q186,$A85,"")</f>
        <v/>
      </c>
      <c r="R491" t="str">
        <f>IF($V85&lt;=R$406,"",IF($V85=R$407,IF(ComCalc!AB$49=2," ",", ")&amp;"&amp; ",IF($V85&gt;R$407,"",", ")))&amp;IF(R186,$A85,"")</f>
        <v/>
      </c>
      <c r="S491" t="str">
        <f>IF($V85&lt;=S$406,"",IF($V85=S$407,IF(ComCalc!AC$49=2," ",", ")&amp;"&amp; ",IF($V85&gt;S$407,"",", ")))&amp;IF(S186,$A85,"")</f>
        <v/>
      </c>
      <c r="T491" t="str">
        <f>IF($V85&lt;=T$406,"",IF($V85=T$407,IF(ComCalc!AD$49=2," ",", ")&amp;"&amp; ",IF($V85&gt;T$407,"",", ")))&amp;IF(T186,$A85,"")</f>
        <v/>
      </c>
      <c r="U491" t="str">
        <f>IF($V85&lt;=U$406,"",IF($V85=U$407,IF(ComCalc!AE$49=2," ",", ")&amp;"&amp; ",IF($V85&gt;U$407,"",", ")))&amp;IF(U186,$A85,"")</f>
        <v/>
      </c>
      <c r="AI491" s="24"/>
      <c r="AJ491" s="24"/>
      <c r="AK491" s="24"/>
      <c r="AL491" s="24"/>
      <c r="AM491" s="24"/>
      <c r="AN491" s="24"/>
      <c r="AO491" s="24"/>
      <c r="AP491" s="24"/>
      <c r="AQ491" s="24"/>
      <c r="AR491" s="24"/>
    </row>
    <row r="492" spans="1:44" x14ac:dyDescent="0.15">
      <c r="A492" t="str">
        <f t="shared" si="211"/>
        <v>WF</v>
      </c>
      <c r="B492" t="str">
        <f>IF($V86&lt;=B$406,"",IF($V86=B$407,IF(ComCalc!B$37=2," ",", ")&amp;"&amp; ",IF($V86&gt;B$407,"",", ")))&amp;IF(B187,$A86,"")</f>
        <v/>
      </c>
      <c r="C492" t="str">
        <f>IF($V86&lt;=C$406,"",IF($V86=C$407,IF(ComCalc!C$37=2," ",", ")&amp;"&amp; ",IF($V86&gt;C$407,"",", ")))&amp;IF(C187,$A86,"")</f>
        <v/>
      </c>
      <c r="D492" t="str">
        <f>IF($V86&lt;=D$406,"",IF($V86=D$407,IF(ComCalc!D$37=2," ",", ")&amp;"&amp; ",IF($V86&gt;D$407,"",", ")))&amp;IF(D187,$A86,"")</f>
        <v/>
      </c>
      <c r="E492" t="str">
        <f>IF($V86&lt;=E$406,"",IF($V86=E$407,IF(ComCalc!E$37=2," ",", ")&amp;"&amp; ",IF($V86&gt;E$407,"",", ")))&amp;IF(E187,$A86,"")</f>
        <v/>
      </c>
      <c r="F492" t="str">
        <f>IF($V86&lt;=F$406,"",IF($V86=F$407,IF(ComCalc!F$37=2," ",", ")&amp;"&amp; ",IF($V86&gt;F$407,"",", ")))&amp;IF(F187,$A86,"")</f>
        <v/>
      </c>
      <c r="G492" t="str">
        <f>IF($V86&lt;=G$406,"",IF($V86=G$407,IF(ComCalc!G$37=2," ",", ")&amp;"&amp; ",IF($V86&gt;G$407,"",", ")))&amp;IF(G187,$A86,"")</f>
        <v/>
      </c>
      <c r="H492" t="str">
        <f>IF($V86&lt;=H$406,"",IF($V86=H$407,IF(ComCalc!H$37=2," ",", ")&amp;"&amp; ",IF($V86&gt;H$407,"",", ")))&amp;IF(H187,$A86,"")</f>
        <v/>
      </c>
      <c r="I492" t="str">
        <f>IF($V86&lt;=I$406,"",IF($V86=I$407,IF(ComCalc!I$37=2," ",", ")&amp;"&amp; ",IF($V86&gt;I$407,"",", ")))&amp;IF(I187,$A86,"")</f>
        <v/>
      </c>
      <c r="J492" t="str">
        <f>IF($V86&lt;=J$406,"",IF($V86=J$407,IF(ComCalc!J$37=2," ",", ")&amp;"&amp; ",IF($V86&gt;J$407,"",", ")))&amp;IF(J187,$A86,"")</f>
        <v/>
      </c>
      <c r="K492" t="str">
        <f>IF($V86&lt;=K$406,"",IF($V86=K$407,IF(ComCalc!K$37=2," ",", ")&amp;"&amp; ",IF($V86&gt;K$407,"",", ")))&amp;IF(K187,$A86,"")</f>
        <v/>
      </c>
      <c r="L492" t="str">
        <f>IF($V86&lt;=L$406,"",IF($V86=L$407,IF(ComCalc!L$37=2," ",", ")&amp;"&amp; ",IF($V86&gt;L$407,"",", ")))&amp;IF(L187,$A86,"")</f>
        <v/>
      </c>
      <c r="M492" t="str">
        <f>IF($V86&lt;=M$406,"",IF($V86=M$407,IF(ComCalc!V$37=2," ",", ")&amp;"&amp; ",IF($V86&gt;M$407,"",", ")))&amp;IF(M187,$A86,"")</f>
        <v/>
      </c>
      <c r="N492" t="str">
        <f>IF($V86&lt;=N$406,"",IF($V86=N$407,IF(ComCalc!W$37=2," ",", ")&amp;"&amp; ",IF($V86&gt;N$407,"",", ")))&amp;IF(N187,$A86,"")</f>
        <v/>
      </c>
      <c r="O492" t="str">
        <f>IF($V86&lt;=O$406,"",IF($V86=O$407,IF(ComCalc!X$37=2," ",", ")&amp;"&amp; ",IF($V86&gt;O$407,"",", ")))&amp;IF(O187,$A86,"")</f>
        <v/>
      </c>
      <c r="P492" t="str">
        <f>IF($V86&lt;=P$406,"",IF($V86=P$407,IF(ComCalc!Y$37=2," ",", ")&amp;"&amp; ",IF($V86&gt;P$407,"",", ")))&amp;IF(P187,$A86,"")</f>
        <v/>
      </c>
      <c r="Q492" t="str">
        <f>IF($V86&lt;=Q$406,"",IF($V86=Q$407,IF(ComCalc!AA$49=2," ",", ")&amp;"&amp; ",IF($V86&gt;Q$407,"",", ")))&amp;IF(Q187,$A86,"")</f>
        <v/>
      </c>
      <c r="R492" t="str">
        <f>IF($V86&lt;=R$406,"",IF($V86=R$407,IF(ComCalc!AB$49=2," ",", ")&amp;"&amp; ",IF($V86&gt;R$407,"",", ")))&amp;IF(R187,$A86,"")</f>
        <v/>
      </c>
      <c r="S492" t="str">
        <f>IF($V86&lt;=S$406,"",IF($V86=S$407,IF(ComCalc!AC$49=2," ",", ")&amp;"&amp; ",IF($V86&gt;S$407,"",", ")))&amp;IF(S187,$A86,"")</f>
        <v/>
      </c>
      <c r="T492" t="str">
        <f>IF($V86&lt;=T$406,"",IF($V86=T$407,IF(ComCalc!AD$49=2," ",", ")&amp;"&amp; ",IF($V86&gt;T$407,"",", ")))&amp;IF(T187,$A86,"")</f>
        <v/>
      </c>
      <c r="U492" t="str">
        <f>IF($V86&lt;=U$406,"",IF($V86=U$407,IF(ComCalc!AE$49=2," ",", ")&amp;"&amp; ",IF($V86&gt;U$407,"",", ")))&amp;IF(U187,$A86,"")</f>
        <v/>
      </c>
      <c r="AI492" s="24"/>
      <c r="AJ492" s="24"/>
      <c r="AK492" s="24"/>
      <c r="AL492" s="24"/>
      <c r="AM492" s="24"/>
      <c r="AN492" s="24"/>
      <c r="AO492" s="24"/>
      <c r="AP492" s="24"/>
      <c r="AQ492" s="24"/>
      <c r="AR492" s="24"/>
    </row>
    <row r="493" spans="1:44" x14ac:dyDescent="0.15">
      <c r="A493" t="str">
        <f t="shared" si="211"/>
        <v>LC</v>
      </c>
      <c r="B493" t="str">
        <f>IF($V87&lt;=B$406,"",IF($V87=B$407,IF(ComCalc!B$37=2," ",", ")&amp;"&amp; ",IF($V87&gt;B$407,"",", ")))&amp;IF(B188,$A87,"")</f>
        <v/>
      </c>
      <c r="C493" t="str">
        <f>IF($V87&lt;=C$406,"",IF($V87=C$407,IF(ComCalc!C$37=2," ",", ")&amp;"&amp; ",IF($V87&gt;C$407,"",", ")))&amp;IF(C188,$A87,"")</f>
        <v/>
      </c>
      <c r="D493" t="str">
        <f>IF($V87&lt;=D$406,"",IF($V87=D$407,IF(ComCalc!D$37=2," ",", ")&amp;"&amp; ",IF($V87&gt;D$407,"",", ")))&amp;IF(D188,$A87,"")</f>
        <v/>
      </c>
      <c r="E493" t="str">
        <f>IF($V87&lt;=E$406,"",IF($V87=E$407,IF(ComCalc!E$37=2," ",", ")&amp;"&amp; ",IF($V87&gt;E$407,"",", ")))&amp;IF(E188,$A87,"")</f>
        <v/>
      </c>
      <c r="F493" t="str">
        <f>IF($V87&lt;=F$406,"",IF($V87=F$407,IF(ComCalc!F$37=2," ",", ")&amp;"&amp; ",IF($V87&gt;F$407,"",", ")))&amp;IF(F188,$A87,"")</f>
        <v/>
      </c>
      <c r="G493" t="str">
        <f>IF($V87&lt;=G$406,"",IF($V87=G$407,IF(ComCalc!G$37=2," ",", ")&amp;"&amp; ",IF($V87&gt;G$407,"",", ")))&amp;IF(G188,$A87,"")</f>
        <v/>
      </c>
      <c r="H493" t="str">
        <f>IF($V87&lt;=H$406,"",IF($V87=H$407,IF(ComCalc!H$37=2," ",", ")&amp;"&amp; ",IF($V87&gt;H$407,"",", ")))&amp;IF(H188,$A87,"")</f>
        <v/>
      </c>
      <c r="I493" t="str">
        <f>IF($V87&lt;=I$406,"",IF($V87=I$407,IF(ComCalc!I$37=2," ",", ")&amp;"&amp; ",IF($V87&gt;I$407,"",", ")))&amp;IF(I188,$A87,"")</f>
        <v/>
      </c>
      <c r="J493" t="str">
        <f>IF($V87&lt;=J$406,"",IF($V87=J$407,IF(ComCalc!J$37=2," ",", ")&amp;"&amp; ",IF($V87&gt;J$407,"",", ")))&amp;IF(J188,$A87,"")</f>
        <v/>
      </c>
      <c r="K493" t="str">
        <f>IF($V87&lt;=K$406,"",IF($V87=K$407,IF(ComCalc!K$37=2," ",", ")&amp;"&amp; ",IF($V87&gt;K$407,"",", ")))&amp;IF(K188,$A87,"")</f>
        <v/>
      </c>
      <c r="L493" t="str">
        <f>IF($V87&lt;=L$406,"",IF($V87=L$407,IF(ComCalc!L$37=2," ",", ")&amp;"&amp; ",IF($V87&gt;L$407,"",", ")))&amp;IF(L188,$A87,"")</f>
        <v/>
      </c>
      <c r="M493" t="str">
        <f>IF($V87&lt;=M$406,"",IF($V87=M$407,IF(ComCalc!V$37=2," ",", ")&amp;"&amp; ",IF($V87&gt;M$407,"",", ")))&amp;IF(M188,$A87,"")</f>
        <v/>
      </c>
      <c r="N493" t="str">
        <f>IF($V87&lt;=N$406,"",IF($V87=N$407,IF(ComCalc!W$37=2," ",", ")&amp;"&amp; ",IF($V87&gt;N$407,"",", ")))&amp;IF(N188,$A87,"")</f>
        <v/>
      </c>
      <c r="O493" t="str">
        <f>IF($V87&lt;=O$406,"",IF($V87=O$407,IF(ComCalc!X$37=2," ",", ")&amp;"&amp; ",IF($V87&gt;O$407,"",", ")))&amp;IF(O188,$A87,"")</f>
        <v/>
      </c>
      <c r="P493" t="str">
        <f>IF($V87&lt;=P$406,"",IF($V87=P$407,IF(ComCalc!Y$37=2," ",", ")&amp;"&amp; ",IF($V87&gt;P$407,"",", ")))&amp;IF(P188,$A87,"")</f>
        <v/>
      </c>
      <c r="Q493" t="str">
        <f>IF($V87&lt;=Q$406,"",IF($V87=Q$407,IF(ComCalc!AA$49=2," ",", ")&amp;"&amp; ",IF($V87&gt;Q$407,"",", ")))&amp;IF(Q188,$A87,"")</f>
        <v/>
      </c>
      <c r="R493" t="str">
        <f>IF($V87&lt;=R$406,"",IF($V87=R$407,IF(ComCalc!AB$49=2," ",", ")&amp;"&amp; ",IF($V87&gt;R$407,"",", ")))&amp;IF(R188,$A87,"")</f>
        <v/>
      </c>
      <c r="S493" t="str">
        <f>IF($V87&lt;=S$406,"",IF($V87=S$407,IF(ComCalc!AC$49=2," ",", ")&amp;"&amp; ",IF($V87&gt;S$407,"",", ")))&amp;IF(S188,$A87,"")</f>
        <v/>
      </c>
      <c r="T493" t="str">
        <f>IF($V87&lt;=T$406,"",IF($V87=T$407,IF(ComCalc!AD$49=2," ",", ")&amp;"&amp; ",IF($V87&gt;T$407,"",", ")))&amp;IF(T188,$A87,"")</f>
        <v/>
      </c>
      <c r="U493" t="str">
        <f>IF($V87&lt;=U$406,"",IF($V87=U$407,IF(ComCalc!AE$49=2," ",", ")&amp;"&amp; ",IF($V87&gt;U$407,"",", ")))&amp;IF(U188,$A87,"")</f>
        <v/>
      </c>
      <c r="AI493" s="24"/>
      <c r="AJ493" s="24"/>
      <c r="AK493" s="24"/>
      <c r="AL493" s="24"/>
      <c r="AM493" s="24"/>
      <c r="AN493" s="24"/>
      <c r="AO493" s="24"/>
      <c r="AP493" s="24"/>
      <c r="AQ493" s="24"/>
      <c r="AR493" s="24"/>
    </row>
    <row r="494" spans="1:44" x14ac:dyDescent="0.15">
      <c r="A494" t="str">
        <f t="shared" si="211"/>
        <v>OE</v>
      </c>
      <c r="B494" t="str">
        <f>IF($V88&lt;=B$406,"",IF($V88=B$407,IF(ComCalc!B$37=2," ",", ")&amp;"&amp; ",IF($V88&gt;B$407,"",", ")))&amp;IF(B189,$A88,"")</f>
        <v/>
      </c>
      <c r="C494" t="str">
        <f>IF($V88&lt;=C$406,"",IF($V88=C$407,IF(ComCalc!C$37=2," ",", ")&amp;"&amp; ",IF($V88&gt;C$407,"",", ")))&amp;IF(C189,$A88,"")</f>
        <v/>
      </c>
      <c r="D494" t="str">
        <f>IF($V88&lt;=D$406,"",IF($V88=D$407,IF(ComCalc!D$37=2," ",", ")&amp;"&amp; ",IF($V88&gt;D$407,"",", ")))&amp;IF(D189,$A88,"")</f>
        <v/>
      </c>
      <c r="E494" t="str">
        <f>IF($V88&lt;=E$406,"",IF($V88=E$407,IF(ComCalc!E$37=2," ",", ")&amp;"&amp; ",IF($V88&gt;E$407,"",", ")))&amp;IF(E189,$A88,"")</f>
        <v/>
      </c>
      <c r="F494" t="str">
        <f>IF($V88&lt;=F$406,"",IF($V88=F$407,IF(ComCalc!F$37=2," ",", ")&amp;"&amp; ",IF($V88&gt;F$407,"",", ")))&amp;IF(F189,$A88,"")</f>
        <v/>
      </c>
      <c r="G494" t="str">
        <f>IF($V88&lt;=G$406,"",IF($V88=G$407,IF(ComCalc!G$37=2," ",", ")&amp;"&amp; ",IF($V88&gt;G$407,"",", ")))&amp;IF(G189,$A88,"")</f>
        <v/>
      </c>
      <c r="H494" t="str">
        <f>IF($V88&lt;=H$406,"",IF($V88=H$407,IF(ComCalc!H$37=2," ",", ")&amp;"&amp; ",IF($V88&gt;H$407,"",", ")))&amp;IF(H189,$A88,"")</f>
        <v/>
      </c>
      <c r="I494" t="str">
        <f>IF($V88&lt;=I$406,"",IF($V88=I$407,IF(ComCalc!I$37=2," ",", ")&amp;"&amp; ",IF($V88&gt;I$407,"",", ")))&amp;IF(I189,$A88,"")</f>
        <v/>
      </c>
      <c r="J494" t="str">
        <f>IF($V88&lt;=J$406,"",IF($V88=J$407,IF(ComCalc!J$37=2," ",", ")&amp;"&amp; ",IF($V88&gt;J$407,"",", ")))&amp;IF(J189,$A88,"")</f>
        <v/>
      </c>
      <c r="K494" t="str">
        <f>IF($V88&lt;=K$406,"",IF($V88=K$407,IF(ComCalc!K$37=2," ",", ")&amp;"&amp; ",IF($V88&gt;K$407,"",", ")))&amp;IF(K189,$A88,"")</f>
        <v/>
      </c>
      <c r="L494" t="str">
        <f>IF($V88&lt;=L$406,"",IF($V88=L$407,IF(ComCalc!L$37=2," ",", ")&amp;"&amp; ",IF($V88&gt;L$407,"",", ")))&amp;IF(L189,$A88,"")</f>
        <v/>
      </c>
      <c r="M494" t="str">
        <f>IF($V88&lt;=M$406,"",IF($V88=M$407,IF(ComCalc!V$37=2," ",", ")&amp;"&amp; ",IF($V88&gt;M$407,"",", ")))&amp;IF(M189,$A88,"")</f>
        <v/>
      </c>
      <c r="N494" t="str">
        <f>IF($V88&lt;=N$406,"",IF($V88=N$407,IF(ComCalc!W$37=2," ",", ")&amp;"&amp; ",IF($V88&gt;N$407,"",", ")))&amp;IF(N189,$A88,"")</f>
        <v/>
      </c>
      <c r="O494" t="str">
        <f>IF($V88&lt;=O$406,"",IF($V88=O$407,IF(ComCalc!X$37=2," ",", ")&amp;"&amp; ",IF($V88&gt;O$407,"",", ")))&amp;IF(O189,$A88,"")</f>
        <v/>
      </c>
      <c r="P494" t="str">
        <f>IF($V88&lt;=P$406,"",IF($V88=P$407,IF(ComCalc!Y$37=2," ",", ")&amp;"&amp; ",IF($V88&gt;P$407,"",", ")))&amp;IF(P189,$A88,"")</f>
        <v/>
      </c>
      <c r="Q494" t="str">
        <f>IF($V88&lt;=Q$406,"",IF($V88=Q$407,IF(ComCalc!AA$49=2," ",", ")&amp;"&amp; ",IF($V88&gt;Q$407,"",", ")))&amp;IF(Q189,$A88,"")</f>
        <v/>
      </c>
      <c r="R494" t="str">
        <f>IF($V88&lt;=R$406,"",IF($V88=R$407,IF(ComCalc!AB$49=2," ",", ")&amp;"&amp; ",IF($V88&gt;R$407,"",", ")))&amp;IF(R189,$A88,"")</f>
        <v/>
      </c>
      <c r="S494" t="str">
        <f>IF($V88&lt;=S$406,"",IF($V88=S$407,IF(ComCalc!AC$49=2," ",", ")&amp;"&amp; ",IF($V88&gt;S$407,"",", ")))&amp;IF(S189,$A88,"")</f>
        <v/>
      </c>
      <c r="T494" t="str">
        <f>IF($V88&lt;=T$406,"",IF($V88=T$407,IF(ComCalc!AD$49=2," ",", ")&amp;"&amp; ",IF($V88&gt;T$407,"",", ")))&amp;IF(T189,$A88,"")</f>
        <v/>
      </c>
      <c r="U494" t="str">
        <f>IF($V88&lt;=U$406,"",IF($V88=U$407,IF(ComCalc!AE$49=2," ",", ")&amp;"&amp; ",IF($V88&gt;U$407,"",", ")))&amp;IF(U189,$A88,"")</f>
        <v/>
      </c>
      <c r="AI494" s="24"/>
      <c r="AJ494" s="24"/>
      <c r="AK494" s="24"/>
      <c r="AL494" s="24"/>
      <c r="AM494" s="24"/>
      <c r="AN494" s="24"/>
      <c r="AO494" s="24"/>
      <c r="AP494" s="24"/>
      <c r="AQ494" s="24"/>
      <c r="AR494" s="24"/>
    </row>
    <row r="495" spans="1:44" x14ac:dyDescent="0.15">
      <c r="A495" t="str">
        <f t="shared" si="211"/>
        <v>AF</v>
      </c>
      <c r="B495" t="str">
        <f>IF($V89&lt;=B$406,"",IF($V89=B$407,IF(ComCalc!B$37=2," ",", ")&amp;"&amp; ",IF($V89&gt;B$407,"",", ")))&amp;IF(B190,$A89,"")</f>
        <v/>
      </c>
      <c r="C495" t="str">
        <f>IF($V89&lt;=C$406,"",IF($V89=C$407,IF(ComCalc!C$37=2," ",", ")&amp;"&amp; ",IF($V89&gt;C$407,"",", ")))&amp;IF(C190,$A89,"")</f>
        <v/>
      </c>
      <c r="D495" t="str">
        <f>IF($V89&lt;=D$406,"",IF($V89=D$407,IF(ComCalc!D$37=2," ",", ")&amp;"&amp; ",IF($V89&gt;D$407,"",", ")))&amp;IF(D190,$A89,"")</f>
        <v/>
      </c>
      <c r="E495" t="str">
        <f>IF($V89&lt;=E$406,"",IF($V89=E$407,IF(ComCalc!E$37=2," ",", ")&amp;"&amp; ",IF($V89&gt;E$407,"",", ")))&amp;IF(E190,$A89,"")</f>
        <v/>
      </c>
      <c r="F495" t="str">
        <f>IF($V89&lt;=F$406,"",IF($V89=F$407,IF(ComCalc!F$37=2," ",", ")&amp;"&amp; ",IF($V89&gt;F$407,"",", ")))&amp;IF(F190,$A89,"")</f>
        <v/>
      </c>
      <c r="G495" t="str">
        <f>IF($V89&lt;=G$406,"",IF($V89=G$407,IF(ComCalc!G$37=2," ",", ")&amp;"&amp; ",IF($V89&gt;G$407,"",", ")))&amp;IF(G190,$A89,"")</f>
        <v/>
      </c>
      <c r="H495" t="str">
        <f>IF($V89&lt;=H$406,"",IF($V89=H$407,IF(ComCalc!H$37=2," ",", ")&amp;"&amp; ",IF($V89&gt;H$407,"",", ")))&amp;IF(H190,$A89,"")</f>
        <v/>
      </c>
      <c r="I495" t="str">
        <f>IF($V89&lt;=I$406,"",IF($V89=I$407,IF(ComCalc!I$37=2," ",", ")&amp;"&amp; ",IF($V89&gt;I$407,"",", ")))&amp;IF(I190,$A89,"")</f>
        <v/>
      </c>
      <c r="J495" t="str">
        <f>IF($V89&lt;=J$406,"",IF($V89=J$407,IF(ComCalc!J$37=2," ",", ")&amp;"&amp; ",IF($V89&gt;J$407,"",", ")))&amp;IF(J190,$A89,"")</f>
        <v/>
      </c>
      <c r="K495" t="str">
        <f>IF($V89&lt;=K$406,"",IF($V89=K$407,IF(ComCalc!K$37=2," ",", ")&amp;"&amp; ",IF($V89&gt;K$407,"",", ")))&amp;IF(K190,$A89,"")</f>
        <v/>
      </c>
      <c r="L495" t="str">
        <f>IF($V89&lt;=L$406,"",IF($V89=L$407,IF(ComCalc!L$37=2," ",", ")&amp;"&amp; ",IF($V89&gt;L$407,"",", ")))&amp;IF(L190,$A89,"")</f>
        <v/>
      </c>
      <c r="M495" t="str">
        <f>IF($V89&lt;=M$406,"",IF($V89=M$407,IF(ComCalc!V$37=2," ",", ")&amp;"&amp; ",IF($V89&gt;M$407,"",", ")))&amp;IF(M190,$A89,"")</f>
        <v/>
      </c>
      <c r="N495" t="str">
        <f>IF($V89&lt;=N$406,"",IF($V89=N$407,IF(ComCalc!W$37=2," ",", ")&amp;"&amp; ",IF($V89&gt;N$407,"",", ")))&amp;IF(N190,$A89,"")</f>
        <v/>
      </c>
      <c r="O495" t="str">
        <f>IF($V89&lt;=O$406,"",IF($V89=O$407,IF(ComCalc!X$37=2," ",", ")&amp;"&amp; ",IF($V89&gt;O$407,"",", ")))&amp;IF(O190,$A89,"")</f>
        <v/>
      </c>
      <c r="P495" t="str">
        <f>IF($V89&lt;=P$406,"",IF($V89=P$407,IF(ComCalc!Y$37=2," ",", ")&amp;"&amp; ",IF($V89&gt;P$407,"",", ")))&amp;IF(P190,$A89,"")</f>
        <v/>
      </c>
      <c r="Q495" t="str">
        <f>IF($V89&lt;=Q$406,"",IF($V89=Q$407,IF(ComCalc!AA$49=2," ",", ")&amp;"&amp; ",IF($V89&gt;Q$407,"",", ")))&amp;IF(Q190,$A89,"")</f>
        <v/>
      </c>
      <c r="R495" t="str">
        <f>IF($V89&lt;=R$406,"",IF($V89=R$407,IF(ComCalc!AB$49=2," ",", ")&amp;"&amp; ",IF($V89&gt;R$407,"",", ")))&amp;IF(R190,$A89,"")</f>
        <v/>
      </c>
      <c r="S495" t="str">
        <f>IF($V89&lt;=S$406,"",IF($V89=S$407,IF(ComCalc!AC$49=2," ",", ")&amp;"&amp; ",IF($V89&gt;S$407,"",", ")))&amp;IF(S190,$A89,"")</f>
        <v/>
      </c>
      <c r="T495" t="str">
        <f>IF($V89&lt;=T$406,"",IF($V89=T$407,IF(ComCalc!AD$49=2," ",", ")&amp;"&amp; ",IF($V89&gt;T$407,"",", ")))&amp;IF(T190,$A89,"")</f>
        <v/>
      </c>
      <c r="U495" t="str">
        <f>IF($V89&lt;=U$406,"",IF($V89=U$407,IF(ComCalc!AE$49=2," ",", ")&amp;"&amp; ",IF($V89&gt;U$407,"",", ")))&amp;IF(U190,$A89,"")</f>
        <v/>
      </c>
      <c r="AI495" s="24"/>
      <c r="AJ495" s="24"/>
      <c r="AK495" s="24"/>
      <c r="AL495" s="24"/>
      <c r="AM495" s="24"/>
      <c r="AN495" s="24"/>
      <c r="AO495" s="24"/>
      <c r="AP495" s="24"/>
      <c r="AQ495" s="24"/>
      <c r="AR495" s="24"/>
    </row>
    <row r="496" spans="1:44" x14ac:dyDescent="0.15">
      <c r="A496" t="str">
        <f t="shared" si="211"/>
        <v>ONF</v>
      </c>
      <c r="B496" t="str">
        <f>IF($V90&lt;=B$406,"",IF($V90=B$407,IF(ComCalc!B$37=2," ",", ")&amp;"&amp; ",IF($V90&gt;B$407,"",", ")))&amp;IF(B191,$A90,"")</f>
        <v/>
      </c>
      <c r="C496" t="str">
        <f>IF($V90&lt;=C$406,"",IF($V90=C$407,IF(ComCalc!C$37=2," ",", ")&amp;"&amp; ",IF($V90&gt;C$407,"",", ")))&amp;IF(C191,$A90,"")</f>
        <v/>
      </c>
      <c r="D496" t="str">
        <f>IF($V90&lt;=D$406,"",IF($V90=D$407,IF(ComCalc!D$37=2," ",", ")&amp;"&amp; ",IF($V90&gt;D$407,"",", ")))&amp;IF(D191,$A90,"")</f>
        <v/>
      </c>
      <c r="E496" t="str">
        <f>IF($V90&lt;=E$406,"",IF($V90=E$407,IF(ComCalc!E$37=2," ",", ")&amp;"&amp; ",IF($V90&gt;E$407,"",", ")))&amp;IF(E191,$A90,"")</f>
        <v/>
      </c>
      <c r="F496" t="str">
        <f>IF($V90&lt;=F$406,"",IF($V90=F$407,IF(ComCalc!F$37=2," ",", ")&amp;"&amp; ",IF($V90&gt;F$407,"",", ")))&amp;IF(F191,$A90,"")</f>
        <v/>
      </c>
      <c r="G496" t="str">
        <f>IF($V90&lt;=G$406,"",IF($V90=G$407,IF(ComCalc!G$37=2," ",", ")&amp;"&amp; ",IF($V90&gt;G$407,"",", ")))&amp;IF(G191,$A90,"")</f>
        <v/>
      </c>
      <c r="H496" t="str">
        <f>IF($V90&lt;=H$406,"",IF($V90=H$407,IF(ComCalc!H$37=2," ",", ")&amp;"&amp; ",IF($V90&gt;H$407,"",", ")))&amp;IF(H191,$A90,"")</f>
        <v/>
      </c>
      <c r="I496" t="str">
        <f>IF($V90&lt;=I$406,"",IF($V90=I$407,IF(ComCalc!I$37=2," ",", ")&amp;"&amp; ",IF($V90&gt;I$407,"",", ")))&amp;IF(I191,$A90,"")</f>
        <v/>
      </c>
      <c r="J496" t="str">
        <f>IF($V90&lt;=J$406,"",IF($V90=J$407,IF(ComCalc!J$37=2," ",", ")&amp;"&amp; ",IF($V90&gt;J$407,"",", ")))&amp;IF(J191,$A90,"")</f>
        <v/>
      </c>
      <c r="K496" t="str">
        <f>IF($V90&lt;=K$406,"",IF($V90=K$407,IF(ComCalc!K$37=2," ",", ")&amp;"&amp; ",IF($V90&gt;K$407,"",", ")))&amp;IF(K191,$A90,"")</f>
        <v/>
      </c>
      <c r="L496" t="str">
        <f>IF($V90&lt;=L$406,"",IF($V90=L$407,IF(ComCalc!L$37=2," ",", ")&amp;"&amp; ",IF($V90&gt;L$407,"",", ")))&amp;IF(L191,$A90,"")</f>
        <v/>
      </c>
      <c r="M496" t="str">
        <f>IF($V90&lt;=M$406,"",IF($V90=M$407,IF(ComCalc!V$37=2," ",", ")&amp;"&amp; ",IF($V90&gt;M$407,"",", ")))&amp;IF(M191,$A90,"")</f>
        <v/>
      </c>
      <c r="N496" t="str">
        <f>IF($V90&lt;=N$406,"",IF($V90=N$407,IF(ComCalc!W$37=2," ",", ")&amp;"&amp; ",IF($V90&gt;N$407,"",", ")))&amp;IF(N191,$A90,"")</f>
        <v/>
      </c>
      <c r="O496" t="str">
        <f>IF($V90&lt;=O$406,"",IF($V90=O$407,IF(ComCalc!X$37=2," ",", ")&amp;"&amp; ",IF($V90&gt;O$407,"",", ")))&amp;IF(O191,$A90,"")</f>
        <v/>
      </c>
      <c r="P496" t="str">
        <f>IF($V90&lt;=P$406,"",IF($V90=P$407,IF(ComCalc!Y$37=2," ",", ")&amp;"&amp; ",IF($V90&gt;P$407,"",", ")))&amp;IF(P191,$A90,"")</f>
        <v/>
      </c>
      <c r="Q496" t="str">
        <f>IF($V90&lt;=Q$406,"",IF($V90=Q$407,IF(ComCalc!AA$49=2," ",", ")&amp;"&amp; ",IF($V90&gt;Q$407,"",", ")))&amp;IF(Q191,$A90,"")</f>
        <v/>
      </c>
      <c r="R496" t="str">
        <f>IF($V90&lt;=R$406,"",IF($V90=R$407,IF(ComCalc!AB$49=2," ",", ")&amp;"&amp; ",IF($V90&gt;R$407,"",", ")))&amp;IF(R191,$A90,"")</f>
        <v/>
      </c>
      <c r="S496" t="str">
        <f>IF($V90&lt;=S$406,"",IF($V90=S$407,IF(ComCalc!AC$49=2," ",", ")&amp;"&amp; ",IF($V90&gt;S$407,"",", ")))&amp;IF(S191,$A90,"")</f>
        <v/>
      </c>
      <c r="T496" t="str">
        <f>IF($V90&lt;=T$406,"",IF($V90=T$407,IF(ComCalc!AD$49=2," ",", ")&amp;"&amp; ",IF($V90&gt;T$407,"",", ")))&amp;IF(T191,$A90,"")</f>
        <v/>
      </c>
      <c r="U496" t="str">
        <f>IF($V90&lt;=U$406,"",IF($V90=U$407,IF(ComCalc!AE$49=2," ",", ")&amp;"&amp; ",IF($V90&gt;U$407,"",", ")))&amp;IF(U191,$A90,"")</f>
        <v/>
      </c>
      <c r="AI496" s="24"/>
      <c r="AJ496" s="24"/>
      <c r="AK496" s="24"/>
      <c r="AL496" s="24"/>
      <c r="AM496" s="24"/>
      <c r="AN496" s="24"/>
      <c r="AO496" s="24"/>
      <c r="AP496" s="24"/>
      <c r="AQ496" s="24"/>
      <c r="AR496" s="24"/>
    </row>
    <row r="497" spans="1:44" x14ac:dyDescent="0.15">
      <c r="A497" t="str">
        <f t="shared" si="211"/>
        <v>LNF</v>
      </c>
      <c r="B497" t="str">
        <f>IF($V91&lt;=B$406,"",IF($V91=B$407,IF(ComCalc!B$37=2," ",", ")&amp;"&amp; ",IF($V91&gt;B$407,"",", ")))&amp;IF(B192,$A91,"")</f>
        <v/>
      </c>
      <c r="C497" t="str">
        <f>IF($V91&lt;=C$406,"",IF($V91=C$407,IF(ComCalc!C$37=2," ",", ")&amp;"&amp; ",IF($V91&gt;C$407,"",", ")))&amp;IF(C192,$A91,"")</f>
        <v/>
      </c>
      <c r="D497" t="str">
        <f>IF($V91&lt;=D$406,"",IF($V91=D$407,IF(ComCalc!D$37=2," ",", ")&amp;"&amp; ",IF($V91&gt;D$407,"",", ")))&amp;IF(D192,$A91,"")</f>
        <v/>
      </c>
      <c r="E497" t="str">
        <f>IF($V91&lt;=E$406,"",IF($V91=E$407,IF(ComCalc!E$37=2," ",", ")&amp;"&amp; ",IF($V91&gt;E$407,"",", ")))&amp;IF(E192,$A91,"")</f>
        <v/>
      </c>
      <c r="F497" t="str">
        <f>IF($V91&lt;=F$406,"",IF($V91=F$407,IF(ComCalc!F$37=2," ",", ")&amp;"&amp; ",IF($V91&gt;F$407,"",", ")))&amp;IF(F192,$A91,"")</f>
        <v/>
      </c>
      <c r="G497" t="str">
        <f>IF($V91&lt;=G$406,"",IF($V91=G$407,IF(ComCalc!G$37=2," ",", ")&amp;"&amp; ",IF($V91&gt;G$407,"",", ")))&amp;IF(G192,$A91,"")</f>
        <v/>
      </c>
      <c r="H497" t="str">
        <f>IF($V91&lt;=H$406,"",IF($V91=H$407,IF(ComCalc!H$37=2," ",", ")&amp;"&amp; ",IF($V91&gt;H$407,"",", ")))&amp;IF(H192,$A91,"")</f>
        <v/>
      </c>
      <c r="I497" t="str">
        <f>IF($V91&lt;=I$406,"",IF($V91=I$407,IF(ComCalc!I$37=2," ",", ")&amp;"&amp; ",IF($V91&gt;I$407,"",", ")))&amp;IF(I192,$A91,"")</f>
        <v/>
      </c>
      <c r="J497" t="str">
        <f>IF($V91&lt;=J$406,"",IF($V91=J$407,IF(ComCalc!J$37=2," ",", ")&amp;"&amp; ",IF($V91&gt;J$407,"",", ")))&amp;IF(J192,$A91,"")</f>
        <v/>
      </c>
      <c r="K497" t="str">
        <f>IF($V91&lt;=K$406,"",IF($V91=K$407,IF(ComCalc!K$37=2," ",", ")&amp;"&amp; ",IF($V91&gt;K$407,"",", ")))&amp;IF(K192,$A91,"")</f>
        <v/>
      </c>
      <c r="L497" t="str">
        <f>IF($V91&lt;=L$406,"",IF($V91=L$407,IF(ComCalc!L$37=2," ",", ")&amp;"&amp; ",IF($V91&gt;L$407,"",", ")))&amp;IF(L192,$A91,"")</f>
        <v/>
      </c>
      <c r="M497" t="str">
        <f>IF($V91&lt;=M$406,"",IF($V91=M$407,IF(ComCalc!V$37=2," ",", ")&amp;"&amp; ",IF($V91&gt;M$407,"",", ")))&amp;IF(M192,$A91,"")</f>
        <v/>
      </c>
      <c r="N497" t="str">
        <f>IF($V91&lt;=N$406,"",IF($V91=N$407,IF(ComCalc!W$37=2," ",", ")&amp;"&amp; ",IF($V91&gt;N$407,"",", ")))&amp;IF(N192,$A91,"")</f>
        <v/>
      </c>
      <c r="O497" t="str">
        <f>IF($V91&lt;=O$406,"",IF($V91=O$407,IF(ComCalc!X$37=2," ",", ")&amp;"&amp; ",IF($V91&gt;O$407,"",", ")))&amp;IF(O192,$A91,"")</f>
        <v/>
      </c>
      <c r="P497" t="str">
        <f>IF($V91&lt;=P$406,"",IF($V91=P$407,IF(ComCalc!Y$37=2," ",", ")&amp;"&amp; ",IF($V91&gt;P$407,"",", ")))&amp;IF(P192,$A91,"")</f>
        <v/>
      </c>
      <c r="Q497" t="str">
        <f>IF($V91&lt;=Q$406,"",IF($V91=Q$407,IF(ComCalc!AA$49=2," ",", ")&amp;"&amp; ",IF($V91&gt;Q$407,"",", ")))&amp;IF(Q192,$A91,"")</f>
        <v/>
      </c>
      <c r="R497" t="str">
        <f>IF($V91&lt;=R$406,"",IF($V91=R$407,IF(ComCalc!AB$49=2," ",", ")&amp;"&amp; ",IF($V91&gt;R$407,"",", ")))&amp;IF(R192,$A91,"")</f>
        <v/>
      </c>
      <c r="S497" t="str">
        <f>IF($V91&lt;=S$406,"",IF($V91=S$407,IF(ComCalc!AC$49=2," ",", ")&amp;"&amp; ",IF($V91&gt;S$407,"",", ")))&amp;IF(S192,$A91,"")</f>
        <v/>
      </c>
      <c r="T497" t="str">
        <f>IF($V91&lt;=T$406,"",IF($V91=T$407,IF(ComCalc!AD$49=2," ",", ")&amp;"&amp; ",IF($V91&gt;T$407,"",", ")))&amp;IF(T192,$A91,"")</f>
        <v/>
      </c>
      <c r="U497" t="str">
        <f>IF($V91&lt;=U$406,"",IF($V91=U$407,IF(ComCalc!AE$49=2," ",", ")&amp;"&amp; ",IF($V91&gt;U$407,"",", ")))&amp;IF(U192,$A91,"")</f>
        <v/>
      </c>
      <c r="AI497" s="24"/>
      <c r="AJ497" s="24"/>
      <c r="AK497" s="24"/>
      <c r="AL497" s="24"/>
      <c r="AM497" s="24"/>
      <c r="AN497" s="24"/>
      <c r="AO497" s="24"/>
      <c r="AP497" s="24"/>
      <c r="AQ497" s="24"/>
      <c r="AR497" s="24"/>
    </row>
    <row r="498" spans="1:44" x14ac:dyDescent="0.15">
      <c r="A498" t="str">
        <f t="shared" si="211"/>
        <v>RD</v>
      </c>
      <c r="B498" t="str">
        <f>IF($V92&lt;=B$406,"",IF($V92=B$407,IF(ComCalc!B$37=2," ",", ")&amp;"&amp; ",IF($V92&gt;B$407,"",", ")))&amp;IF(B193,$A92,"")</f>
        <v/>
      </c>
      <c r="C498" t="str">
        <f>IF($V92&lt;=C$406,"",IF($V92=C$407,IF(ComCalc!C$37=2," ",", ")&amp;"&amp; ",IF($V92&gt;C$407,"",", ")))&amp;IF(C193,$A92,"")</f>
        <v/>
      </c>
      <c r="D498" t="str">
        <f>IF($V92&lt;=D$406,"",IF($V92=D$407,IF(ComCalc!D$37=2," ",", ")&amp;"&amp; ",IF($V92&gt;D$407,"",", ")))&amp;IF(D193,$A92,"")</f>
        <v/>
      </c>
      <c r="E498" t="str">
        <f>IF($V92&lt;=E$406,"",IF($V92=E$407,IF(ComCalc!E$37=2," ",", ")&amp;"&amp; ",IF($V92&gt;E$407,"",", ")))&amp;IF(E193,$A92,"")</f>
        <v/>
      </c>
      <c r="F498" t="str">
        <f>IF($V92&lt;=F$406,"",IF($V92=F$407,IF(ComCalc!F$37=2," ",", ")&amp;"&amp; ",IF($V92&gt;F$407,"",", ")))&amp;IF(F193,$A92,"")</f>
        <v/>
      </c>
      <c r="G498" t="str">
        <f>IF($V92&lt;=G$406,"",IF($V92=G$407,IF(ComCalc!G$37=2," ",", ")&amp;"&amp; ",IF($V92&gt;G$407,"",", ")))&amp;IF(G193,$A92,"")</f>
        <v/>
      </c>
      <c r="H498" t="str">
        <f>IF($V92&lt;=H$406,"",IF($V92=H$407,IF(ComCalc!H$37=2," ",", ")&amp;"&amp; ",IF($V92&gt;H$407,"",", ")))&amp;IF(H193,$A92,"")</f>
        <v/>
      </c>
      <c r="I498" t="str">
        <f>IF($V92&lt;=I$406,"",IF($V92=I$407,IF(ComCalc!I$37=2," ",", ")&amp;"&amp; ",IF($V92&gt;I$407,"",", ")))&amp;IF(I193,$A92,"")</f>
        <v/>
      </c>
      <c r="J498" t="str">
        <f>IF($V92&lt;=J$406,"",IF($V92=J$407,IF(ComCalc!J$37=2," ",", ")&amp;"&amp; ",IF($V92&gt;J$407,"",", ")))&amp;IF(J193,$A92,"")</f>
        <v/>
      </c>
      <c r="K498" t="str">
        <f>IF($V92&lt;=K$406,"",IF($V92=K$407,IF(ComCalc!K$37=2," ",", ")&amp;"&amp; ",IF($V92&gt;K$407,"",", ")))&amp;IF(K193,$A92,"")</f>
        <v/>
      </c>
      <c r="L498" t="str">
        <f>IF($V92&lt;=L$406,"",IF($V92=L$407,IF(ComCalc!L$37=2," ",", ")&amp;"&amp; ",IF($V92&gt;L$407,"",", ")))&amp;IF(L193,$A92,"")</f>
        <v/>
      </c>
      <c r="M498" t="str">
        <f>IF($V92&lt;=M$406,"",IF($V92=M$407,IF(ComCalc!V$37=2," ",", ")&amp;"&amp; ",IF($V92&gt;M$407,"",", ")))&amp;IF(M193,$A92,"")</f>
        <v/>
      </c>
      <c r="N498" t="str">
        <f>IF($V92&lt;=N$406,"",IF($V92=N$407,IF(ComCalc!W$37=2," ",", ")&amp;"&amp; ",IF($V92&gt;N$407,"",", ")))&amp;IF(N193,$A92,"")</f>
        <v/>
      </c>
      <c r="O498" t="str">
        <f>IF($V92&lt;=O$406,"",IF($V92=O$407,IF(ComCalc!X$37=2," ",", ")&amp;"&amp; ",IF($V92&gt;O$407,"",", ")))&amp;IF(O193,$A92,"")</f>
        <v/>
      </c>
      <c r="P498" t="str">
        <f>IF($V92&lt;=P$406,"",IF($V92=P$407,IF(ComCalc!Y$37=2," ",", ")&amp;"&amp; ",IF($V92&gt;P$407,"",", ")))&amp;IF(P193,$A92,"")</f>
        <v/>
      </c>
      <c r="Q498" t="str">
        <f>IF($V92&lt;=Q$406,"",IF($V92=Q$407,IF(ComCalc!AA$49=2," ",", ")&amp;"&amp; ",IF($V92&gt;Q$407,"",", ")))&amp;IF(Q193,$A92,"")</f>
        <v/>
      </c>
      <c r="R498" t="str">
        <f>IF($V92&lt;=R$406,"",IF($V92=R$407,IF(ComCalc!AB$49=2," ",", ")&amp;"&amp; ",IF($V92&gt;R$407,"",", ")))&amp;IF(R193,$A92,"")</f>
        <v/>
      </c>
      <c r="S498" t="str">
        <f>IF($V92&lt;=S$406,"",IF($V92=S$407,IF(ComCalc!AC$49=2," ",", ")&amp;"&amp; ",IF($V92&gt;S$407,"",", ")))&amp;IF(S193,$A92,"")</f>
        <v/>
      </c>
      <c r="T498" t="str">
        <f>IF($V92&lt;=T$406,"",IF($V92=T$407,IF(ComCalc!AD$49=2," ",", ")&amp;"&amp; ",IF($V92&gt;T$407,"",", ")))&amp;IF(T193,$A92,"")</f>
        <v/>
      </c>
      <c r="U498" t="str">
        <f>IF($V92&lt;=U$406,"",IF($V92=U$407,IF(ComCalc!AE$49=2," ",", ")&amp;"&amp; ",IF($V92&gt;U$407,"",", ")))&amp;IF(U193,$A92,"")</f>
        <v/>
      </c>
      <c r="AI498" s="24"/>
      <c r="AJ498" s="24"/>
      <c r="AK498" s="24"/>
      <c r="AL498" s="24"/>
      <c r="AM498" s="24"/>
      <c r="AN498" s="24"/>
      <c r="AO498" s="24"/>
      <c r="AP498" s="24"/>
      <c r="AQ498" s="24"/>
      <c r="AR498" s="24"/>
    </row>
    <row r="499" spans="1:44" x14ac:dyDescent="0.15">
      <c r="A499" t="str">
        <f t="shared" si="211"/>
        <v>MA</v>
      </c>
      <c r="B499" t="str">
        <f>IF($V93&lt;=B$406,"",IF($V93=B$407,IF(ComCalc!B$37=2," ",", ")&amp;"&amp; ",IF($V93&gt;B$407,"",", ")))&amp;IF(B194,$A93,"")</f>
        <v/>
      </c>
      <c r="C499" t="str">
        <f>IF($V93&lt;=C$406,"",IF($V93=C$407,IF(ComCalc!C$37=2," ",", ")&amp;"&amp; ",IF($V93&gt;C$407,"",", ")))&amp;IF(C194,$A93,"")</f>
        <v/>
      </c>
      <c r="D499" t="str">
        <f>IF($V93&lt;=D$406,"",IF($V93=D$407,IF(ComCalc!D$37=2," ",", ")&amp;"&amp; ",IF($V93&gt;D$407,"",", ")))&amp;IF(D194,$A93,"")</f>
        <v/>
      </c>
      <c r="E499" t="str">
        <f>IF($V93&lt;=E$406,"",IF($V93=E$407,IF(ComCalc!E$37=2," ",", ")&amp;"&amp; ",IF($V93&gt;E$407,"",", ")))&amp;IF(E194,$A93,"")</f>
        <v/>
      </c>
      <c r="F499" t="str">
        <f>IF($V93&lt;=F$406,"",IF($V93=F$407,IF(ComCalc!F$37=2," ",", ")&amp;"&amp; ",IF($V93&gt;F$407,"",", ")))&amp;IF(F194,$A93,"")</f>
        <v/>
      </c>
      <c r="G499" t="str">
        <f>IF($V93&lt;=G$406,"",IF($V93=G$407,IF(ComCalc!G$37=2," ",", ")&amp;"&amp; ",IF($V93&gt;G$407,"",", ")))&amp;IF(G194,$A93,"")</f>
        <v/>
      </c>
      <c r="H499" t="str">
        <f>IF($V93&lt;=H$406,"",IF($V93=H$407,IF(ComCalc!H$37=2," ",", ")&amp;"&amp; ",IF($V93&gt;H$407,"",", ")))&amp;IF(H194,$A93,"")</f>
        <v/>
      </c>
      <c r="I499" t="str">
        <f>IF($V93&lt;=I$406,"",IF($V93=I$407,IF(ComCalc!I$37=2," ",", ")&amp;"&amp; ",IF($V93&gt;I$407,"",", ")))&amp;IF(I194,$A93,"")</f>
        <v/>
      </c>
      <c r="J499" t="str">
        <f>IF($V93&lt;=J$406,"",IF($V93=J$407,IF(ComCalc!J$37=2," ",", ")&amp;"&amp; ",IF($V93&gt;J$407,"",", ")))&amp;IF(J194,$A93,"")</f>
        <v/>
      </c>
      <c r="K499" t="str">
        <f>IF($V93&lt;=K$406,"",IF($V93=K$407,IF(ComCalc!K$37=2," ",", ")&amp;"&amp; ",IF($V93&gt;K$407,"",", ")))&amp;IF(K194,$A93,"")</f>
        <v/>
      </c>
      <c r="L499" t="str">
        <f>IF($V93&lt;=L$406,"",IF($V93=L$407,IF(ComCalc!L$37=2," ",", ")&amp;"&amp; ",IF($V93&gt;L$407,"",", ")))&amp;IF(L194,$A93,"")</f>
        <v/>
      </c>
      <c r="M499" t="str">
        <f>IF($V93&lt;=M$406,"",IF($V93=M$407,IF(ComCalc!V$37=2," ",", ")&amp;"&amp; ",IF($V93&gt;M$407,"",", ")))&amp;IF(M194,$A93,"")</f>
        <v/>
      </c>
      <c r="N499" t="str">
        <f>IF($V93&lt;=N$406,"",IF($V93=N$407,IF(ComCalc!W$37=2," ",", ")&amp;"&amp; ",IF($V93&gt;N$407,"",", ")))&amp;IF(N194,$A93,"")</f>
        <v/>
      </c>
      <c r="O499" t="str">
        <f>IF($V93&lt;=O$406,"",IF($V93=O$407,IF(ComCalc!X$37=2," ",", ")&amp;"&amp; ",IF($V93&gt;O$407,"",", ")))&amp;IF(O194,$A93,"")</f>
        <v/>
      </c>
      <c r="P499" t="str">
        <f>IF($V93&lt;=P$406,"",IF($V93=P$407,IF(ComCalc!Y$37=2," ",", ")&amp;"&amp; ",IF($V93&gt;P$407,"",", ")))&amp;IF(P194,$A93,"")</f>
        <v/>
      </c>
      <c r="Q499" t="str">
        <f>IF($V93&lt;=Q$406,"",IF($V93=Q$407,IF(ComCalc!AA$49=2," ",", ")&amp;"&amp; ",IF($V93&gt;Q$407,"",", ")))&amp;IF(Q194,$A93,"")</f>
        <v/>
      </c>
      <c r="R499" t="str">
        <f>IF($V93&lt;=R$406,"",IF($V93=R$407,IF(ComCalc!AB$49=2," ",", ")&amp;"&amp; ",IF($V93&gt;R$407,"",", ")))&amp;IF(R194,$A93,"")</f>
        <v/>
      </c>
      <c r="S499" t="str">
        <f>IF($V93&lt;=S$406,"",IF($V93=S$407,IF(ComCalc!AC$49=2," ",", ")&amp;"&amp; ",IF($V93&gt;S$407,"",", ")))&amp;IF(S194,$A93,"")</f>
        <v/>
      </c>
      <c r="T499" t="str">
        <f>IF($V93&lt;=T$406,"",IF($V93=T$407,IF(ComCalc!AD$49=2," ",", ")&amp;"&amp; ",IF($V93&gt;T$407,"",", ")))&amp;IF(T194,$A93,"")</f>
        <v/>
      </c>
      <c r="U499" t="str">
        <f>IF($V93&lt;=U$406,"",IF($V93=U$407,IF(ComCalc!AE$49=2," ",", ")&amp;"&amp; ",IF($V93&gt;U$407,"",", ")))&amp;IF(U194,$A93,"")</f>
        <v/>
      </c>
      <c r="AI499" s="24"/>
      <c r="AJ499" s="24"/>
      <c r="AK499" s="24"/>
      <c r="AL499" s="24"/>
      <c r="AM499" s="24"/>
      <c r="AN499" s="24"/>
      <c r="AO499" s="24"/>
      <c r="AP499" s="24"/>
      <c r="AQ499" s="24"/>
      <c r="AR499" s="24"/>
    </row>
    <row r="500" spans="1:44" x14ac:dyDescent="0.15">
      <c r="A500" t="str">
        <f t="shared" si="211"/>
        <v>WL</v>
      </c>
      <c r="B500" t="str">
        <f>IF($V94&lt;=B$406,"",IF($V94=B$407,IF(ComCalc!B$37=2," ",", ")&amp;"&amp; ",IF($V94&gt;B$407,"",", ")))&amp;IF(B195,$A94,"")</f>
        <v/>
      </c>
      <c r="C500" t="str">
        <f>IF($V94&lt;=C$406,"",IF($V94=C$407,IF(ComCalc!C$37=2," ",", ")&amp;"&amp; ",IF($V94&gt;C$407,"",", ")))&amp;IF(C195,$A94,"")</f>
        <v/>
      </c>
      <c r="D500" t="str">
        <f>IF($V94&lt;=D$406,"",IF($V94=D$407,IF(ComCalc!D$37=2," ",", ")&amp;"&amp; ",IF($V94&gt;D$407,"",", ")))&amp;IF(D195,$A94,"")</f>
        <v/>
      </c>
      <c r="E500" t="str">
        <f>IF($V94&lt;=E$406,"",IF($V94=E$407,IF(ComCalc!E$37=2," ",", ")&amp;"&amp; ",IF($V94&gt;E$407,"",", ")))&amp;IF(E195,$A94,"")</f>
        <v/>
      </c>
      <c r="F500" t="str">
        <f>IF($V94&lt;=F$406,"",IF($V94=F$407,IF(ComCalc!F$37=2," ",", ")&amp;"&amp; ",IF($V94&gt;F$407,"",", ")))&amp;IF(F195,$A94,"")</f>
        <v/>
      </c>
      <c r="G500" t="str">
        <f>IF($V94&lt;=G$406,"",IF($V94=G$407,IF(ComCalc!G$37=2," ",", ")&amp;"&amp; ",IF($V94&gt;G$407,"",", ")))&amp;IF(G195,$A94,"")</f>
        <v/>
      </c>
      <c r="H500" t="str">
        <f>IF($V94&lt;=H$406,"",IF($V94=H$407,IF(ComCalc!H$37=2," ",", ")&amp;"&amp; ",IF($V94&gt;H$407,"",", ")))&amp;IF(H195,$A94,"")</f>
        <v/>
      </c>
      <c r="I500" t="str">
        <f>IF($V94&lt;=I$406,"",IF($V94=I$407,IF(ComCalc!I$37=2," ",", ")&amp;"&amp; ",IF($V94&gt;I$407,"",", ")))&amp;IF(I195,$A94,"")</f>
        <v/>
      </c>
      <c r="J500" t="str">
        <f>IF($V94&lt;=J$406,"",IF($V94=J$407,IF(ComCalc!J$37=2," ",", ")&amp;"&amp; ",IF($V94&gt;J$407,"",", ")))&amp;IF(J195,$A94,"")</f>
        <v/>
      </c>
      <c r="K500" t="str">
        <f>IF($V94&lt;=K$406,"",IF($V94=K$407,IF(ComCalc!K$37=2," ",", ")&amp;"&amp; ",IF($V94&gt;K$407,"",", ")))&amp;IF(K195,$A94,"")</f>
        <v/>
      </c>
      <c r="L500" t="str">
        <f>IF($V94&lt;=L$406,"",IF($V94=L$407,IF(ComCalc!L$37=2," ",", ")&amp;"&amp; ",IF($V94&gt;L$407,"",", ")))&amp;IF(L195,$A94,"")</f>
        <v/>
      </c>
      <c r="M500" t="str">
        <f>IF($V94&lt;=M$406,"",IF($V94=M$407,IF(ComCalc!V$37=2," ",", ")&amp;"&amp; ",IF($V94&gt;M$407,"",", ")))&amp;IF(M195,$A94,"")</f>
        <v/>
      </c>
      <c r="N500" t="str">
        <f>IF($V94&lt;=N$406,"",IF($V94=N$407,IF(ComCalc!W$37=2," ",", ")&amp;"&amp; ",IF($V94&gt;N$407,"",", ")))&amp;IF(N195,$A94,"")</f>
        <v/>
      </c>
      <c r="O500" t="str">
        <f>IF($V94&lt;=O$406,"",IF($V94=O$407,IF(ComCalc!X$37=2," ",", ")&amp;"&amp; ",IF($V94&gt;O$407,"",", ")))&amp;IF(O195,$A94,"")</f>
        <v/>
      </c>
      <c r="P500" t="str">
        <f>IF($V94&lt;=P$406,"",IF($V94=P$407,IF(ComCalc!Y$37=2," ",", ")&amp;"&amp; ",IF($V94&gt;P$407,"",", ")))&amp;IF(P195,$A94,"")</f>
        <v/>
      </c>
      <c r="Q500" t="str">
        <f>IF($V94&lt;=Q$406,"",IF($V94=Q$407,IF(ComCalc!AA$49=2," ",", ")&amp;"&amp; ",IF($V94&gt;Q$407,"",", ")))&amp;IF(Q195,$A94,"")</f>
        <v/>
      </c>
      <c r="R500" t="str">
        <f>IF($V94&lt;=R$406,"",IF($V94=R$407,IF(ComCalc!AB$49=2," ",", ")&amp;"&amp; ",IF($V94&gt;R$407,"",", ")))&amp;IF(R195,$A94,"")</f>
        <v/>
      </c>
      <c r="S500" t="str">
        <f>IF($V94&lt;=S$406,"",IF($V94=S$407,IF(ComCalc!AC$49=2," ",", ")&amp;"&amp; ",IF($V94&gt;S$407,"",", ")))&amp;IF(S195,$A94,"")</f>
        <v/>
      </c>
      <c r="T500" t="str">
        <f>IF($V94&lt;=T$406,"",IF($V94=T$407,IF(ComCalc!AD$49=2," ",", ")&amp;"&amp; ",IF($V94&gt;T$407,"",", ")))&amp;IF(T195,$A94,"")</f>
        <v/>
      </c>
      <c r="U500" t="str">
        <f>IF($V94&lt;=U$406,"",IF($V94=U$407,IF(ComCalc!AE$49=2," ",", ")&amp;"&amp; ",IF($V94&gt;U$407,"",", ")))&amp;IF(U195,$A94,"")</f>
        <v/>
      </c>
      <c r="AI500" s="24"/>
      <c r="AJ500" s="24"/>
      <c r="AK500" s="24"/>
      <c r="AL500" s="24"/>
      <c r="AM500" s="24"/>
      <c r="AN500" s="24"/>
      <c r="AO500" s="24"/>
      <c r="AP500" s="24"/>
      <c r="AQ500" s="24"/>
      <c r="AR500" s="24"/>
    </row>
    <row r="501" spans="1:44" x14ac:dyDescent="0.15">
      <c r="A501" t="str">
        <f t="shared" si="211"/>
        <v>ASB</v>
      </c>
      <c r="B501" t="str">
        <f>IF($V95&lt;=B$406,"",IF($V95=B$407,IF(ComCalc!B$37=2," ",", ")&amp;"&amp; ",IF($V95&gt;B$407,"",", ")))&amp;IF(B196,$A95,"")</f>
        <v/>
      </c>
      <c r="C501" t="str">
        <f>IF($V95&lt;=C$406,"",IF($V95=C$407,IF(ComCalc!C$37=2," ",", ")&amp;"&amp; ",IF($V95&gt;C$407,"",", ")))&amp;IF(C196,$A95,"")</f>
        <v/>
      </c>
      <c r="D501" t="str">
        <f>IF($V95&lt;=D$406,"",IF($V95=D$407,IF(ComCalc!D$37=2," ",", ")&amp;"&amp; ",IF($V95&gt;D$407,"",", ")))&amp;IF(D196,$A95,"")</f>
        <v/>
      </c>
      <c r="E501" t="str">
        <f>IF($V95&lt;=E$406,"",IF($V95=E$407,IF(ComCalc!E$37=2," ",", ")&amp;"&amp; ",IF($V95&gt;E$407,"",", ")))&amp;IF(E196,$A95,"")</f>
        <v/>
      </c>
      <c r="F501" t="str">
        <f>IF($V95&lt;=F$406,"",IF($V95=F$407,IF(ComCalc!F$37=2," ",", ")&amp;"&amp; ",IF($V95&gt;F$407,"",", ")))&amp;IF(F196,$A95,"")</f>
        <v/>
      </c>
      <c r="G501" t="str">
        <f>IF($V95&lt;=G$406,"",IF($V95=G$407,IF(ComCalc!G$37=2," ",", ")&amp;"&amp; ",IF($V95&gt;G$407,"",", ")))&amp;IF(G196,$A95,"")</f>
        <v/>
      </c>
      <c r="H501" t="str">
        <f>IF($V95&lt;=H$406,"",IF($V95=H$407,IF(ComCalc!H$37=2," ",", ")&amp;"&amp; ",IF($V95&gt;H$407,"",", ")))&amp;IF(H196,$A95,"")</f>
        <v/>
      </c>
      <c r="I501" t="str">
        <f>IF($V95&lt;=I$406,"",IF($V95=I$407,IF(ComCalc!I$37=2," ",", ")&amp;"&amp; ",IF($V95&gt;I$407,"",", ")))&amp;IF(I196,$A95,"")</f>
        <v/>
      </c>
      <c r="J501" t="str">
        <f>IF($V95&lt;=J$406,"",IF($V95=J$407,IF(ComCalc!J$37=2," ",", ")&amp;"&amp; ",IF($V95&gt;J$407,"",", ")))&amp;IF(J196,$A95,"")</f>
        <v/>
      </c>
      <c r="K501" t="str">
        <f>IF($V95&lt;=K$406,"",IF($V95=K$407,IF(ComCalc!K$37=2," ",", ")&amp;"&amp; ",IF($V95&gt;K$407,"",", ")))&amp;IF(K196,$A95,"")</f>
        <v/>
      </c>
      <c r="L501" t="str">
        <f>IF($V95&lt;=L$406,"",IF($V95=L$407,IF(ComCalc!L$37=2," ",", ")&amp;"&amp; ",IF($V95&gt;L$407,"",", ")))&amp;IF(L196,$A95,"")</f>
        <v/>
      </c>
      <c r="M501" t="str">
        <f>IF($V95&lt;=M$406,"",IF($V95=M$407,IF(ComCalc!V$37=2," ",", ")&amp;"&amp; ",IF($V95&gt;M$407,"",", ")))&amp;IF(M196,$A95,"")</f>
        <v/>
      </c>
      <c r="N501" t="str">
        <f>IF($V95&lt;=N$406,"",IF($V95=N$407,IF(ComCalc!W$37=2," ",", ")&amp;"&amp; ",IF($V95&gt;N$407,"",", ")))&amp;IF(N196,$A95,"")</f>
        <v/>
      </c>
      <c r="O501" t="str">
        <f>IF($V95&lt;=O$406,"",IF($V95=O$407,IF(ComCalc!X$37=2," ",", ")&amp;"&amp; ",IF($V95&gt;O$407,"",", ")))&amp;IF(O196,$A95,"")</f>
        <v/>
      </c>
      <c r="P501" t="str">
        <f>IF($V95&lt;=P$406,"",IF($V95=P$407,IF(ComCalc!Y$37=2," ",", ")&amp;"&amp; ",IF($V95&gt;P$407,"",", ")))&amp;IF(P196,$A95,"")</f>
        <v/>
      </c>
      <c r="Q501" t="str">
        <f>IF($V95&lt;=Q$406,"",IF($V95=Q$407,IF(ComCalc!AA$49=2," ",", ")&amp;"&amp; ",IF($V95&gt;Q$407,"",", ")))&amp;IF(Q196,$A95,"")</f>
        <v/>
      </c>
      <c r="R501" t="str">
        <f>IF($V95&lt;=R$406,"",IF($V95=R$407,IF(ComCalc!AB$49=2," ",", ")&amp;"&amp; ",IF($V95&gt;R$407,"",", ")))&amp;IF(R196,$A95,"")</f>
        <v/>
      </c>
      <c r="S501" t="str">
        <f>IF($V95&lt;=S$406,"",IF($V95=S$407,IF(ComCalc!AC$49=2," ",", ")&amp;"&amp; ",IF($V95&gt;S$407,"",", ")))&amp;IF(S196,$A95,"")</f>
        <v/>
      </c>
      <c r="T501" t="str">
        <f>IF($V95&lt;=T$406,"",IF($V95=T$407,IF(ComCalc!AD$49=2," ",", ")&amp;"&amp; ",IF($V95&gt;T$407,"",", ")))&amp;IF(T196,$A95,"")</f>
        <v/>
      </c>
      <c r="U501" t="str">
        <f>IF($V95&lt;=U$406,"",IF($V95=U$407,IF(ComCalc!AE$49=2," ",", ")&amp;"&amp; ",IF($V95&gt;U$407,"",", ")))&amp;IF(U196,$A95,"")</f>
        <v/>
      </c>
      <c r="AI501" s="24"/>
      <c r="AJ501" s="24"/>
      <c r="AK501" s="24"/>
      <c r="AL501" s="24"/>
      <c r="AM501" s="24"/>
      <c r="AN501" s="24"/>
      <c r="AO501" s="24"/>
      <c r="AP501" s="24"/>
      <c r="AQ501" s="24"/>
      <c r="AR501" s="24"/>
    </row>
    <row r="502" spans="1:44" x14ac:dyDescent="0.15">
      <c r="A502" t="str">
        <f t="shared" si="211"/>
        <v>SY</v>
      </c>
      <c r="B502" t="str">
        <f>IF($V96&lt;=B$406,"",IF($V96=B$407,IF(ComCalc!B$37=2," ",", ")&amp;"&amp; ",IF($V96&gt;B$407,"",", ")))&amp;IF(B197,$A96,"")</f>
        <v/>
      </c>
      <c r="C502" t="str">
        <f>IF($V96&lt;=C$406,"",IF($V96=C$407,IF(ComCalc!C$37=2," ",", ")&amp;"&amp; ",IF($V96&gt;C$407,"",", ")))&amp;IF(C197,$A96,"")</f>
        <v/>
      </c>
      <c r="D502" t="str">
        <f>IF($V96&lt;=D$406,"",IF($V96=D$407,IF(ComCalc!D$37=2," ",", ")&amp;"&amp; ",IF($V96&gt;D$407,"",", ")))&amp;IF(D197,$A96,"")</f>
        <v/>
      </c>
      <c r="E502" t="str">
        <f>IF($V96&lt;=E$406,"",IF($V96=E$407,IF(ComCalc!E$37=2," ",", ")&amp;"&amp; ",IF($V96&gt;E$407,"",", ")))&amp;IF(E197,$A96,"")</f>
        <v/>
      </c>
      <c r="F502" t="str">
        <f>IF($V96&lt;=F$406,"",IF($V96=F$407,IF(ComCalc!F$37=2," ",", ")&amp;"&amp; ",IF($V96&gt;F$407,"",", ")))&amp;IF(F197,$A96,"")</f>
        <v/>
      </c>
      <c r="G502" t="str">
        <f>IF($V96&lt;=G$406,"",IF($V96=G$407,IF(ComCalc!G$37=2," ",", ")&amp;"&amp; ",IF($V96&gt;G$407,"",", ")))&amp;IF(G197,$A96,"")</f>
        <v/>
      </c>
      <c r="H502" t="str">
        <f>IF($V96&lt;=H$406,"",IF($V96=H$407,IF(ComCalc!H$37=2," ",", ")&amp;"&amp; ",IF($V96&gt;H$407,"",", ")))&amp;IF(H197,$A96,"")</f>
        <v/>
      </c>
      <c r="I502" t="str">
        <f>IF($V96&lt;=I$406,"",IF($V96=I$407,IF(ComCalc!I$37=2," ",", ")&amp;"&amp; ",IF($V96&gt;I$407,"",", ")))&amp;IF(I197,$A96,"")</f>
        <v/>
      </c>
      <c r="J502" t="str">
        <f>IF($V96&lt;=J$406,"",IF($V96=J$407,IF(ComCalc!J$37=2," ",", ")&amp;"&amp; ",IF($V96&gt;J$407,"",", ")))&amp;IF(J197,$A96,"")</f>
        <v/>
      </c>
      <c r="K502" t="str">
        <f>IF($V96&lt;=K$406,"",IF($V96=K$407,IF(ComCalc!K$37=2," ",", ")&amp;"&amp; ",IF($V96&gt;K$407,"",", ")))&amp;IF(K197,$A96,"")</f>
        <v/>
      </c>
      <c r="L502" t="str">
        <f>IF($V96&lt;=L$406,"",IF($V96=L$407,IF(ComCalc!L$37=2," ",", ")&amp;"&amp; ",IF($V96&gt;L$407,"",", ")))&amp;IF(L197,$A96,"")</f>
        <v/>
      </c>
      <c r="M502" t="str">
        <f>IF($V96&lt;=M$406,"",IF($V96=M$407,IF(ComCalc!V$37=2," ",", ")&amp;"&amp; ",IF($V96&gt;M$407,"",", ")))&amp;IF(M197,$A96,"")</f>
        <v/>
      </c>
      <c r="N502" t="str">
        <f>IF($V96&lt;=N$406,"",IF($V96=N$407,IF(ComCalc!W$37=2," ",", ")&amp;"&amp; ",IF($V96&gt;N$407,"",", ")))&amp;IF(N197,$A96,"")</f>
        <v/>
      </c>
      <c r="O502" t="str">
        <f>IF($V96&lt;=O$406,"",IF($V96=O$407,IF(ComCalc!X$37=2," ",", ")&amp;"&amp; ",IF($V96&gt;O$407,"",", ")))&amp;IF(O197,$A96,"")</f>
        <v/>
      </c>
      <c r="P502" t="str">
        <f>IF($V96&lt;=P$406,"",IF($V96=P$407,IF(ComCalc!Y$37=2," ",", ")&amp;"&amp; ",IF($V96&gt;P$407,"",", ")))&amp;IF(P197,$A96,"")</f>
        <v/>
      </c>
      <c r="Q502" t="str">
        <f>IF($V96&lt;=Q$406,"",IF($V96=Q$407,IF(ComCalc!AA$49=2," ",", ")&amp;"&amp; ",IF($V96&gt;Q$407,"",", ")))&amp;IF(Q197,$A96,"")</f>
        <v/>
      </c>
      <c r="R502" t="str">
        <f>IF($V96&lt;=R$406,"",IF($V96=R$407,IF(ComCalc!AB$49=2," ",", ")&amp;"&amp; ",IF($V96&gt;R$407,"",", ")))&amp;IF(R197,$A96,"")</f>
        <v/>
      </c>
      <c r="S502" t="str">
        <f>IF($V96&lt;=S$406,"",IF($V96=S$407,IF(ComCalc!AC$49=2," ",", ")&amp;"&amp; ",IF($V96&gt;S$407,"",", ")))&amp;IF(S197,$A96,"")</f>
        <v/>
      </c>
      <c r="T502" t="str">
        <f>IF($V96&lt;=T$406,"",IF($V96=T$407,IF(ComCalc!AD$49=2," ",", ")&amp;"&amp; ",IF($V96&gt;T$407,"",", ")))&amp;IF(T197,$A96,"")</f>
        <v/>
      </c>
      <c r="U502" t="str">
        <f>IF($V96&lt;=U$406,"",IF($V96=U$407,IF(ComCalc!AE$49=2," ",", ")&amp;"&amp; ",IF($V96&gt;U$407,"",", ")))&amp;IF(U197,$A96,"")</f>
        <v/>
      </c>
      <c r="AI502" s="24"/>
      <c r="AJ502" s="24"/>
      <c r="AK502" s="24"/>
      <c r="AL502" s="24"/>
      <c r="AM502" s="24"/>
      <c r="AN502" s="24"/>
      <c r="AO502" s="24"/>
      <c r="AP502" s="24"/>
      <c r="AQ502" s="24"/>
      <c r="AR502" s="24"/>
    </row>
    <row r="503" spans="1:44" x14ac:dyDescent="0.15">
      <c r="A503" t="str">
        <f t="shared" si="211"/>
        <v>DC</v>
      </c>
      <c r="B503" t="str">
        <f>IF($V97&lt;=B$406,"",IF($V97=B$407,IF(ComCalc!B$37=2," ",", ")&amp;"&amp; ",IF($V97&gt;B$407,"",", ")))&amp;IF(B198,$A97,"")</f>
        <v/>
      </c>
      <c r="C503" t="str">
        <f>IF($V97&lt;=C$406,"",IF($V97=C$407,IF(ComCalc!C$37=2," ",", ")&amp;"&amp; ",IF($V97&gt;C$407,"",", ")))&amp;IF(C198,$A97,"")</f>
        <v/>
      </c>
      <c r="D503" t="str">
        <f>IF($V97&lt;=D$406,"",IF($V97=D$407,IF(ComCalc!D$37=2," ",", ")&amp;"&amp; ",IF($V97&gt;D$407,"",", ")))&amp;IF(D198,$A97,"")</f>
        <v/>
      </c>
      <c r="E503" t="str">
        <f>IF($V97&lt;=E$406,"",IF($V97=E$407,IF(ComCalc!E$37=2," ",", ")&amp;"&amp; ",IF($V97&gt;E$407,"",", ")))&amp;IF(E198,$A97,"")</f>
        <v/>
      </c>
      <c r="F503" t="str">
        <f>IF($V97&lt;=F$406,"",IF($V97=F$407,IF(ComCalc!F$37=2," ",", ")&amp;"&amp; ",IF($V97&gt;F$407,"",", ")))&amp;IF(F198,$A97,"")</f>
        <v/>
      </c>
      <c r="G503" t="str">
        <f>IF($V97&lt;=G$406,"",IF($V97=G$407,IF(ComCalc!G$37=2," ",", ")&amp;"&amp; ",IF($V97&gt;G$407,"",", ")))&amp;IF(G198,$A97,"")</f>
        <v/>
      </c>
      <c r="H503" t="str">
        <f>IF($V97&lt;=H$406,"",IF($V97=H$407,IF(ComCalc!H$37=2," ",", ")&amp;"&amp; ",IF($V97&gt;H$407,"",", ")))&amp;IF(H198,$A97,"")</f>
        <v/>
      </c>
      <c r="I503" t="str">
        <f>IF($V97&lt;=I$406,"",IF($V97=I$407,IF(ComCalc!I$37=2," ",", ")&amp;"&amp; ",IF($V97&gt;I$407,"",", ")))&amp;IF(I198,$A97,"")</f>
        <v/>
      </c>
      <c r="J503" t="str">
        <f>IF($V97&lt;=J$406,"",IF($V97=J$407,IF(ComCalc!J$37=2," ",", ")&amp;"&amp; ",IF($V97&gt;J$407,"",", ")))&amp;IF(J198,$A97,"")</f>
        <v/>
      </c>
      <c r="K503" t="str">
        <f>IF($V97&lt;=K$406,"",IF($V97=K$407,IF(ComCalc!K$37=2," ",", ")&amp;"&amp; ",IF($V97&gt;K$407,"",", ")))&amp;IF(K198,$A97,"")</f>
        <v/>
      </c>
      <c r="L503" t="str">
        <f>IF($V97&lt;=L$406,"",IF($V97=L$407,IF(ComCalc!L$37=2," ",", ")&amp;"&amp; ",IF($V97&gt;L$407,"",", ")))&amp;IF(L198,$A97,"")</f>
        <v/>
      </c>
      <c r="M503" t="str">
        <f>IF($V97&lt;=M$406,"",IF($V97=M$407,IF(ComCalc!V$37=2," ",", ")&amp;"&amp; ",IF($V97&gt;M$407,"",", ")))&amp;IF(M198,$A97,"")</f>
        <v/>
      </c>
      <c r="N503" t="str">
        <f>IF($V97&lt;=N$406,"",IF($V97=N$407,IF(ComCalc!W$37=2," ",", ")&amp;"&amp; ",IF($V97&gt;N$407,"",", ")))&amp;IF(N198,$A97,"")</f>
        <v/>
      </c>
      <c r="O503" t="str">
        <f>IF($V97&lt;=O$406,"",IF($V97=O$407,IF(ComCalc!X$37=2," ",", ")&amp;"&amp; ",IF($V97&gt;O$407,"",", ")))&amp;IF(O198,$A97,"")</f>
        <v/>
      </c>
      <c r="P503" t="str">
        <f>IF($V97&lt;=P$406,"",IF($V97=P$407,IF(ComCalc!Y$37=2," ",", ")&amp;"&amp; ",IF($V97&gt;P$407,"",", ")))&amp;IF(P198,$A97,"")</f>
        <v/>
      </c>
      <c r="Q503" t="str">
        <f>IF($V97&lt;=Q$406,"",IF($V97=Q$407,IF(ComCalc!AA$49=2," ",", ")&amp;"&amp; ",IF($V97&gt;Q$407,"",", ")))&amp;IF(Q198,$A97,"")</f>
        <v/>
      </c>
      <c r="R503" t="str">
        <f>IF($V97&lt;=R$406,"",IF($V97=R$407,IF(ComCalc!AB$49=2," ",", ")&amp;"&amp; ",IF($V97&gt;R$407,"",", ")))&amp;IF(R198,$A97,"")</f>
        <v/>
      </c>
      <c r="S503" t="str">
        <f>IF($V97&lt;=S$406,"",IF($V97=S$407,IF(ComCalc!AC$49=2," ",", ")&amp;"&amp; ",IF($V97&gt;S$407,"",", ")))&amp;IF(S198,$A97,"")</f>
        <v/>
      </c>
      <c r="T503" t="str">
        <f>IF($V97&lt;=T$406,"",IF($V97=T$407,IF(ComCalc!AD$49=2," ",", ")&amp;"&amp; ",IF($V97&gt;T$407,"",", ")))&amp;IF(T198,$A97,"")</f>
        <v/>
      </c>
      <c r="U503" t="str">
        <f>IF($V97&lt;=U$406,"",IF($V97=U$407,IF(ComCalc!AE$49=2," ",", ")&amp;"&amp; ",IF($V97&gt;U$407,"",", ")))&amp;IF(U198,$A97,"")</f>
        <v/>
      </c>
      <c r="AI503" s="24"/>
      <c r="AJ503" s="24"/>
      <c r="AK503" s="24"/>
      <c r="AL503" s="24"/>
      <c r="AM503" s="24"/>
      <c r="AN503" s="24"/>
      <c r="AO503" s="24"/>
      <c r="AP503" s="24"/>
      <c r="AQ503" s="24"/>
      <c r="AR503" s="24"/>
    </row>
    <row r="504" spans="1:44" x14ac:dyDescent="0.15">
      <c r="A504" t="str">
        <f t="shared" si="211"/>
        <v>RF</v>
      </c>
      <c r="B504" t="str">
        <f>IF($V98&lt;=B$406,"",IF($V98=B$407,IF(ComCalc!B$37=2," ",", ")&amp;"&amp; ",IF($V98&gt;B$407,"",", ")))&amp;IF(B199,$A98,"")</f>
        <v/>
      </c>
      <c r="C504" t="str">
        <f>IF($V98&lt;=C$406,"",IF($V98=C$407,IF(ComCalc!C$37=2," ",", ")&amp;"&amp; ",IF($V98&gt;C$407,"",", ")))&amp;IF(C199,$A98,"")</f>
        <v/>
      </c>
      <c r="D504" t="str">
        <f>IF($V98&lt;=D$406,"",IF($V98=D$407,IF(ComCalc!D$37=2," ",", ")&amp;"&amp; ",IF($V98&gt;D$407,"",", ")))&amp;IF(D199,$A98,"")</f>
        <v/>
      </c>
      <c r="E504" t="str">
        <f>IF($V98&lt;=E$406,"",IF($V98=E$407,IF(ComCalc!E$37=2," ",", ")&amp;"&amp; ",IF($V98&gt;E$407,"",", ")))&amp;IF(E199,$A98,"")</f>
        <v/>
      </c>
      <c r="F504" t="str">
        <f>IF($V98&lt;=F$406,"",IF($V98=F$407,IF(ComCalc!F$37=2," ",", ")&amp;"&amp; ",IF($V98&gt;F$407,"",", ")))&amp;IF(F199,$A98,"")</f>
        <v/>
      </c>
      <c r="G504" t="str">
        <f>IF($V98&lt;=G$406,"",IF($V98=G$407,IF(ComCalc!G$37=2," ",", ")&amp;"&amp; ",IF($V98&gt;G$407,"",", ")))&amp;IF(G199,$A98,"")</f>
        <v/>
      </c>
      <c r="H504" t="str">
        <f>IF($V98&lt;=H$406,"",IF($V98=H$407,IF(ComCalc!H$37=2," ",", ")&amp;"&amp; ",IF($V98&gt;H$407,"",", ")))&amp;IF(H199,$A98,"")</f>
        <v/>
      </c>
      <c r="I504" t="str">
        <f>IF($V98&lt;=I$406,"",IF($V98=I$407,IF(ComCalc!I$37=2," ",", ")&amp;"&amp; ",IF($V98&gt;I$407,"",", ")))&amp;IF(I199,$A98,"")</f>
        <v/>
      </c>
      <c r="J504" t="str">
        <f>IF($V98&lt;=J$406,"",IF($V98=J$407,IF(ComCalc!J$37=2," ",", ")&amp;"&amp; ",IF($V98&gt;J$407,"",", ")))&amp;IF(J199,$A98,"")</f>
        <v/>
      </c>
      <c r="K504" t="str">
        <f>IF($V98&lt;=K$406,"",IF($V98=K$407,IF(ComCalc!K$37=2," ",", ")&amp;"&amp; ",IF($V98&gt;K$407,"",", ")))&amp;IF(K199,$A98,"")</f>
        <v/>
      </c>
      <c r="L504" t="str">
        <f>IF($V98&lt;=L$406,"",IF($V98=L$407,IF(ComCalc!L$37=2," ",", ")&amp;"&amp; ",IF($V98&gt;L$407,"",", ")))&amp;IF(L199,$A98,"")</f>
        <v/>
      </c>
      <c r="M504" t="str">
        <f>IF($V98&lt;=M$406,"",IF($V98=M$407,IF(ComCalc!V$37=2," ",", ")&amp;"&amp; ",IF($V98&gt;M$407,"",", ")))&amp;IF(M199,$A98,"")</f>
        <v/>
      </c>
      <c r="N504" t="str">
        <f>IF($V98&lt;=N$406,"",IF($V98=N$407,IF(ComCalc!W$37=2," ",", ")&amp;"&amp; ",IF($V98&gt;N$407,"",", ")))&amp;IF(N199,$A98,"")</f>
        <v/>
      </c>
      <c r="O504" t="str">
        <f>IF($V98&lt;=O$406,"",IF($V98=O$407,IF(ComCalc!X$37=2," ",", ")&amp;"&amp; ",IF($V98&gt;O$407,"",", ")))&amp;IF(O199,$A98,"")</f>
        <v/>
      </c>
      <c r="P504" t="str">
        <f>IF($V98&lt;=P$406,"",IF($V98=P$407,IF(ComCalc!Y$37=2," ",", ")&amp;"&amp; ",IF($V98&gt;P$407,"",", ")))&amp;IF(P199,$A98,"")</f>
        <v/>
      </c>
      <c r="Q504" t="str">
        <f>IF($V98&lt;=Q$406,"",IF($V98=Q$407,IF(ComCalc!AA$49=2," ",", ")&amp;"&amp; ",IF($V98&gt;Q$407,"",", ")))&amp;IF(Q199,$A98,"")</f>
        <v/>
      </c>
      <c r="R504" t="str">
        <f>IF($V98&lt;=R$406,"",IF($V98=R$407,IF(ComCalc!AB$49=2," ",", ")&amp;"&amp; ",IF($V98&gt;R$407,"",", ")))&amp;IF(R199,$A98,"")</f>
        <v/>
      </c>
      <c r="S504" t="str">
        <f>IF($V98&lt;=S$406,"",IF($V98=S$407,IF(ComCalc!AC$49=2," ",", ")&amp;"&amp; ",IF($V98&gt;S$407,"",", ")))&amp;IF(S199,$A98,"")</f>
        <v/>
      </c>
      <c r="T504" t="str">
        <f>IF($V98&lt;=T$406,"",IF($V98=T$407,IF(ComCalc!AD$49=2," ",", ")&amp;"&amp; ",IF($V98&gt;T$407,"",", ")))&amp;IF(T199,$A98,"")</f>
        <v/>
      </c>
      <c r="U504" t="str">
        <f>IF($V98&lt;=U$406,"",IF($V98=U$407,IF(ComCalc!AE$49=2," ",", ")&amp;"&amp; ",IF($V98&gt;U$407,"",", ")))&amp;IF(U199,$A98,"")</f>
        <v/>
      </c>
      <c r="AI504" s="24"/>
      <c r="AJ504" s="24"/>
      <c r="AK504" s="24"/>
      <c r="AL504" s="24"/>
      <c r="AM504" s="24"/>
      <c r="AN504" s="24"/>
      <c r="AO504" s="24"/>
      <c r="AP504" s="24"/>
      <c r="AQ504" s="24"/>
      <c r="AR504" s="24"/>
    </row>
    <row r="505" spans="1:44" x14ac:dyDescent="0.15">
      <c r="A505" t="str">
        <f t="shared" si="211"/>
        <v>RU</v>
      </c>
      <c r="B505" t="str">
        <f>IF($V99&lt;=B$406,"",IF($V99=B$407,IF(ComCalc!B$37=2," ",", ")&amp;"&amp; ",IF($V99&gt;B$407,"",", ")))&amp;IF(B200,$A99,"")</f>
        <v/>
      </c>
      <c r="C505" t="str">
        <f>IF($V99&lt;=C$406,"",IF($V99=C$407,IF(ComCalc!C$37=2," ",", ")&amp;"&amp; ",IF($V99&gt;C$407,"",", ")))&amp;IF(C200,$A99,"")</f>
        <v/>
      </c>
      <c r="D505" t="str">
        <f>IF($V99&lt;=D$406,"",IF($V99=D$407,IF(ComCalc!D$37=2," ",", ")&amp;"&amp; ",IF($V99&gt;D$407,"",", ")))&amp;IF(D200,$A99,"")</f>
        <v/>
      </c>
      <c r="E505" t="str">
        <f>IF($V99&lt;=E$406,"",IF($V99=E$407,IF(ComCalc!E$37=2," ",", ")&amp;"&amp; ",IF($V99&gt;E$407,"",", ")))&amp;IF(E200,$A99,"")</f>
        <v/>
      </c>
      <c r="F505" t="str">
        <f>IF($V99&lt;=F$406,"",IF($V99=F$407,IF(ComCalc!F$37=2," ",", ")&amp;"&amp; ",IF($V99&gt;F$407,"",", ")))&amp;IF(F200,$A99,"")</f>
        <v/>
      </c>
      <c r="G505" t="str">
        <f>IF($V99&lt;=G$406,"",IF($V99=G$407,IF(ComCalc!G$37=2," ",", ")&amp;"&amp; ",IF($V99&gt;G$407,"",", ")))&amp;IF(G200,$A99,"")</f>
        <v/>
      </c>
      <c r="H505" t="str">
        <f>IF($V99&lt;=H$406,"",IF($V99=H$407,IF(ComCalc!H$37=2," ",", ")&amp;"&amp; ",IF($V99&gt;H$407,"",", ")))&amp;IF(H200,$A99,"")</f>
        <v/>
      </c>
      <c r="I505" t="str">
        <f>IF($V99&lt;=I$406,"",IF($V99=I$407,IF(ComCalc!I$37=2," ",", ")&amp;"&amp; ",IF($V99&gt;I$407,"",", ")))&amp;IF(I200,$A99,"")</f>
        <v/>
      </c>
      <c r="J505" t="str">
        <f>IF($V99&lt;=J$406,"",IF($V99=J$407,IF(ComCalc!J$37=2," ",", ")&amp;"&amp; ",IF($V99&gt;J$407,"",", ")))&amp;IF(J200,$A99,"")</f>
        <v/>
      </c>
      <c r="K505" t="str">
        <f>IF($V99&lt;=K$406,"",IF($V99=K$407,IF(ComCalc!K$37=2," ",", ")&amp;"&amp; ",IF($V99&gt;K$407,"",", ")))&amp;IF(K200,$A99,"")</f>
        <v/>
      </c>
      <c r="L505" t="str">
        <f>IF($V99&lt;=L$406,"",IF($V99=L$407,IF(ComCalc!L$37=2," ",", ")&amp;"&amp; ",IF($V99&gt;L$407,"",", ")))&amp;IF(L200,$A99,"")</f>
        <v/>
      </c>
      <c r="M505" t="str">
        <f>IF($V99&lt;=M$406,"",IF($V99=M$407,IF(ComCalc!V$37=2," ",", ")&amp;"&amp; ",IF($V99&gt;M$407,"",", ")))&amp;IF(M200,$A99,"")</f>
        <v/>
      </c>
      <c r="N505" t="str">
        <f>IF($V99&lt;=N$406,"",IF($V99=N$407,IF(ComCalc!W$37=2," ",", ")&amp;"&amp; ",IF($V99&gt;N$407,"",", ")))&amp;IF(N200,$A99,"")</f>
        <v/>
      </c>
      <c r="O505" t="str">
        <f>IF($V99&lt;=O$406,"",IF($V99=O$407,IF(ComCalc!X$37=2," ",", ")&amp;"&amp; ",IF($V99&gt;O$407,"",", ")))&amp;IF(O200,$A99,"")</f>
        <v/>
      </c>
      <c r="P505" t="str">
        <f>IF($V99&lt;=P$406,"",IF($V99=P$407,IF(ComCalc!Y$37=2," ",", ")&amp;"&amp; ",IF($V99&gt;P$407,"",", ")))&amp;IF(P200,$A99,"")</f>
        <v/>
      </c>
      <c r="Q505" t="str">
        <f>IF($V99&lt;=Q$406,"",IF($V99=Q$407,IF(ComCalc!AA$49=2," ",", ")&amp;"&amp; ",IF($V99&gt;Q$407,"",", ")))&amp;IF(Q200,$A99,"")</f>
        <v/>
      </c>
      <c r="R505" t="str">
        <f>IF($V99&lt;=R$406,"",IF($V99=R$407,IF(ComCalc!AB$49=2," ",", ")&amp;"&amp; ",IF($V99&gt;R$407,"",", ")))&amp;IF(R200,$A99,"")</f>
        <v/>
      </c>
      <c r="S505" t="str">
        <f>IF($V99&lt;=S$406,"",IF($V99=S$407,IF(ComCalc!AC$49=2," ",", ")&amp;"&amp; ",IF($V99&gt;S$407,"",", ")))&amp;IF(S200,$A99,"")</f>
        <v/>
      </c>
      <c r="T505" t="str">
        <f>IF($V99&lt;=T$406,"",IF($V99=T$407,IF(ComCalc!AD$49=2," ",", ")&amp;"&amp; ",IF($V99&gt;T$407,"",", ")))&amp;IF(T200,$A99,"")</f>
        <v/>
      </c>
      <c r="U505" t="str">
        <f>IF($V99&lt;=U$406,"",IF($V99=U$407,IF(ComCalc!AE$49=2," ",", ")&amp;"&amp; ",IF($V99&gt;U$407,"",", ")))&amp;IF(U200,$A99,"")</f>
        <v/>
      </c>
      <c r="AI505" s="24"/>
      <c r="AJ505" s="24"/>
      <c r="AK505" s="24"/>
      <c r="AL505" s="24"/>
      <c r="AM505" s="24"/>
      <c r="AN505" s="24"/>
      <c r="AO505" s="24"/>
      <c r="AP505" s="24"/>
      <c r="AQ505" s="24"/>
      <c r="AR505" s="24"/>
    </row>
    <row r="506" spans="1:44" x14ac:dyDescent="0.15">
      <c r="A506" t="str">
        <f t="shared" si="211"/>
        <v>OL</v>
      </c>
      <c r="B506" t="str">
        <f>IF($V100&lt;=B$406,"",IF($V100=B$407,IF(ComCalc!B$37=2," ",", ")&amp;"&amp; ",IF($V100&gt;B$407,"",", ")))&amp;IF(B201,$A100,"")</f>
        <v/>
      </c>
      <c r="C506" t="str">
        <f>IF($V100&lt;=C$406,"",IF($V100=C$407,IF(ComCalc!C$37=2," ",", ")&amp;"&amp; ",IF($V100&gt;C$407,"",", ")))&amp;IF(C201,$A100,"")</f>
        <v/>
      </c>
      <c r="D506" t="str">
        <f>IF($V100&lt;=D$406,"",IF($V100=D$407,IF(ComCalc!D$37=2," ",", ")&amp;"&amp; ",IF($V100&gt;D$407,"",", ")))&amp;IF(D201,$A100,"")</f>
        <v/>
      </c>
      <c r="E506" t="str">
        <f>IF($V100&lt;=E$406,"",IF($V100=E$407,IF(ComCalc!E$37=2," ",", ")&amp;"&amp; ",IF($V100&gt;E$407,"",", ")))&amp;IF(E201,$A100,"")</f>
        <v/>
      </c>
      <c r="F506" t="str">
        <f>IF($V100&lt;=F$406,"",IF($V100=F$407,IF(ComCalc!F$37=2," ",", ")&amp;"&amp; ",IF($V100&gt;F$407,"",", ")))&amp;IF(F201,$A100,"")</f>
        <v/>
      </c>
      <c r="G506" t="str">
        <f>IF($V100&lt;=G$406,"",IF($V100=G$407,IF(ComCalc!G$37=2," ",", ")&amp;"&amp; ",IF($V100&gt;G$407,"",", ")))&amp;IF(G201,$A100,"")</f>
        <v/>
      </c>
      <c r="H506" t="str">
        <f>IF($V100&lt;=H$406,"",IF($V100=H$407,IF(ComCalc!H$37=2," ",", ")&amp;"&amp; ",IF($V100&gt;H$407,"",", ")))&amp;IF(H201,$A100,"")</f>
        <v/>
      </c>
      <c r="I506" t="str">
        <f>IF($V100&lt;=I$406,"",IF($V100=I$407,IF(ComCalc!I$37=2," ",", ")&amp;"&amp; ",IF($V100&gt;I$407,"",", ")))&amp;IF(I201,$A100,"")</f>
        <v/>
      </c>
      <c r="J506" t="str">
        <f>IF($V100&lt;=J$406,"",IF($V100=J$407,IF(ComCalc!J$37=2," ",", ")&amp;"&amp; ",IF($V100&gt;J$407,"",", ")))&amp;IF(J201,$A100,"")</f>
        <v/>
      </c>
      <c r="K506" t="str">
        <f>IF($V100&lt;=K$406,"",IF($V100=K$407,IF(ComCalc!K$37=2," ",", ")&amp;"&amp; ",IF($V100&gt;K$407,"",", ")))&amp;IF(K201,$A100,"")</f>
        <v/>
      </c>
      <c r="L506" t="str">
        <f>IF($V100&lt;=L$406,"",IF($V100=L$407,IF(ComCalc!L$37=2," ",", ")&amp;"&amp; ",IF($V100&gt;L$407,"",", ")))&amp;IF(L201,$A100,"")</f>
        <v/>
      </c>
      <c r="M506" t="str">
        <f>IF($V100&lt;=M$406,"",IF($V100=M$407,IF(ComCalc!V$37=2," ",", ")&amp;"&amp; ",IF($V100&gt;M$407,"",", ")))&amp;IF(M201,$A100,"")</f>
        <v/>
      </c>
      <c r="N506" t="str">
        <f>IF($V100&lt;=N$406,"",IF($V100=N$407,IF(ComCalc!W$37=2," ",", ")&amp;"&amp; ",IF($V100&gt;N$407,"",", ")))&amp;IF(N201,$A100,"")</f>
        <v/>
      </c>
      <c r="O506" t="str">
        <f>IF($V100&lt;=O$406,"",IF($V100=O$407,IF(ComCalc!X$37=2," ",", ")&amp;"&amp; ",IF($V100&gt;O$407,"",", ")))&amp;IF(O201,$A100,"")</f>
        <v/>
      </c>
      <c r="P506" t="str">
        <f>IF($V100&lt;=P$406,"",IF($V100=P$407,IF(ComCalc!Y$37=2," ",", ")&amp;"&amp; ",IF($V100&gt;P$407,"",", ")))&amp;IF(P201,$A100,"")</f>
        <v/>
      </c>
      <c r="Q506" t="str">
        <f>IF($V100&lt;=Q$406,"",IF($V100=Q$407,IF(ComCalc!AA$49=2," ",", ")&amp;"&amp; ",IF($V100&gt;Q$407,"",", ")))&amp;IF(Q201,$A100,"")</f>
        <v/>
      </c>
      <c r="R506" t="str">
        <f>IF($V100&lt;=R$406,"",IF($V100=R$407,IF(ComCalc!AB$49=2," ",", ")&amp;"&amp; ",IF($V100&gt;R$407,"",", ")))&amp;IF(R201,$A100,"")</f>
        <v/>
      </c>
      <c r="S506" t="str">
        <f>IF($V100&lt;=S$406,"",IF($V100=S$407,IF(ComCalc!AC$49=2," ",", ")&amp;"&amp; ",IF($V100&gt;S$407,"",", ")))&amp;IF(S201,$A100,"")</f>
        <v/>
      </c>
      <c r="T506" t="str">
        <f>IF($V100&lt;=T$406,"",IF($V100=T$407,IF(ComCalc!AD$49=2," ",", ")&amp;"&amp; ",IF($V100&gt;T$407,"",", ")))&amp;IF(T201,$A100,"")</f>
        <v/>
      </c>
      <c r="U506" t="str">
        <f>IF($V100&lt;=U$406,"",IF($V100=U$407,IF(ComCalc!AE$49=2," ",", ")&amp;"&amp; ",IF($V100&gt;U$407,"",", ")))&amp;IF(U201,$A100,"")</f>
        <v/>
      </c>
      <c r="AI506" s="24"/>
      <c r="AJ506" s="24"/>
      <c r="AK506" s="24"/>
      <c r="AL506" s="24"/>
      <c r="AM506" s="24"/>
      <c r="AN506" s="24"/>
      <c r="AO506" s="24"/>
      <c r="AP506" s="24"/>
      <c r="AQ506" s="24"/>
      <c r="AR506" s="24"/>
    </row>
    <row r="507" spans="1:44" x14ac:dyDescent="0.15">
      <c r="A507" t="str">
        <f t="shared" si="211"/>
        <v>OF</v>
      </c>
      <c r="B507" t="str">
        <f>IF($V101&lt;=B$406,"",IF($V101=B$407,IF(ComCalc!B$37=2," ",", ")&amp;"&amp; ",IF($V101&gt;B$407,"",", ")))&amp;IF(B202,$A101,"")</f>
        <v/>
      </c>
      <c r="C507" t="str">
        <f>IF($V101&lt;=C$406,"",IF($V101=C$407,IF(ComCalc!C$37=2," ",", ")&amp;"&amp; ",IF($V101&gt;C$407,"",", ")))&amp;IF(C202,$A101,"")</f>
        <v/>
      </c>
      <c r="D507" t="str">
        <f>IF($V101&lt;=D$406,"",IF($V101=D$407,IF(ComCalc!D$37=2," ",", ")&amp;"&amp; ",IF($V101&gt;D$407,"",", ")))&amp;IF(D202,$A101,"")</f>
        <v/>
      </c>
      <c r="E507" t="str">
        <f>IF($V101&lt;=E$406,"",IF($V101=E$407,IF(ComCalc!E$37=2," ",", ")&amp;"&amp; ",IF($V101&gt;E$407,"",", ")))&amp;IF(E202,$A101,"")</f>
        <v/>
      </c>
      <c r="F507" t="str">
        <f>IF($V101&lt;=F$406,"",IF($V101=F$407,IF(ComCalc!F$37=2," ",", ")&amp;"&amp; ",IF($V101&gt;F$407,"",", ")))&amp;IF(F202,$A101,"")</f>
        <v/>
      </c>
      <c r="G507" t="str">
        <f>IF($V101&lt;=G$406,"",IF($V101=G$407,IF(ComCalc!G$37=2," ",", ")&amp;"&amp; ",IF($V101&gt;G$407,"",", ")))&amp;IF(G202,$A101,"")</f>
        <v/>
      </c>
      <c r="H507" t="str">
        <f>IF($V101&lt;=H$406,"",IF($V101=H$407,IF(ComCalc!H$37=2," ",", ")&amp;"&amp; ",IF($V101&gt;H$407,"",", ")))&amp;IF(H202,$A101,"")</f>
        <v/>
      </c>
      <c r="I507" t="str">
        <f>IF($V101&lt;=I$406,"",IF($V101=I$407,IF(ComCalc!I$37=2," ",", ")&amp;"&amp; ",IF($V101&gt;I$407,"",", ")))&amp;IF(I202,$A101,"")</f>
        <v/>
      </c>
      <c r="J507" t="str">
        <f>IF($V101&lt;=J$406,"",IF($V101=J$407,IF(ComCalc!J$37=2," ",", ")&amp;"&amp; ",IF($V101&gt;J$407,"",", ")))&amp;IF(J202,$A101,"")</f>
        <v/>
      </c>
      <c r="K507" t="str">
        <f>IF($V101&lt;=K$406,"",IF($V101=K$407,IF(ComCalc!K$37=2," ",", ")&amp;"&amp; ",IF($V101&gt;K$407,"",", ")))&amp;IF(K202,$A101,"")</f>
        <v/>
      </c>
      <c r="L507" t="str">
        <f>IF($V101&lt;=L$406,"",IF($V101=L$407,IF(ComCalc!L$37=2," ",", ")&amp;"&amp; ",IF($V101&gt;L$407,"",", ")))&amp;IF(L202,$A101,"")</f>
        <v/>
      </c>
      <c r="M507" t="str">
        <f>IF($V101&lt;=M$406,"",IF($V101=M$407,IF(ComCalc!V$37=2," ",", ")&amp;"&amp; ",IF($V101&gt;M$407,"",", ")))&amp;IF(M202,$A101,"")</f>
        <v/>
      </c>
      <c r="N507" t="str">
        <f>IF($V101&lt;=N$406,"",IF($V101=N$407,IF(ComCalc!W$37=2," ",", ")&amp;"&amp; ",IF($V101&gt;N$407,"",", ")))&amp;IF(N202,$A101,"")</f>
        <v/>
      </c>
      <c r="O507" t="str">
        <f>IF($V101&lt;=O$406,"",IF($V101=O$407,IF(ComCalc!X$37=2," ",", ")&amp;"&amp; ",IF($V101&gt;O$407,"",", ")))&amp;IF(O202,$A101,"")</f>
        <v/>
      </c>
      <c r="P507" t="str">
        <f>IF($V101&lt;=P$406,"",IF($V101=P$407,IF(ComCalc!Y$37=2," ",", ")&amp;"&amp; ",IF($V101&gt;P$407,"",", ")))&amp;IF(P202,$A101,"")</f>
        <v/>
      </c>
      <c r="Q507" t="str">
        <f>IF($V101&lt;=Q$406,"",IF($V101=Q$407,IF(ComCalc!AA$49=2," ",", ")&amp;"&amp; ",IF($V101&gt;Q$407,"",", ")))&amp;IF(Q202,$A101,"")</f>
        <v/>
      </c>
      <c r="R507" t="str">
        <f>IF($V101&lt;=R$406,"",IF($V101=R$407,IF(ComCalc!AB$49=2," ",", ")&amp;"&amp; ",IF($V101&gt;R$407,"",", ")))&amp;IF(R202,$A101,"")</f>
        <v/>
      </c>
      <c r="S507" t="str">
        <f>IF($V101&lt;=S$406,"",IF($V101=S$407,IF(ComCalc!AC$49=2," ",", ")&amp;"&amp; ",IF($V101&gt;S$407,"",", ")))&amp;IF(S202,$A101,"")</f>
        <v/>
      </c>
      <c r="T507" t="str">
        <f>IF($V101&lt;=T$406,"",IF($V101=T$407,IF(ComCalc!AD$49=2," ",", ")&amp;"&amp; ",IF($V101&gt;T$407,"",", ")))&amp;IF(T202,$A101,"")</f>
        <v/>
      </c>
      <c r="U507" t="str">
        <f>IF($V101&lt;=U$406,"",IF($V101=U$407,IF(ComCalc!AE$49=2," ",", ")&amp;"&amp; ",IF($V101&gt;U$407,"",", ")))&amp;IF(U202,$A101,"")</f>
        <v/>
      </c>
      <c r="AI507" s="24"/>
      <c r="AJ507" s="24"/>
      <c r="AK507" s="24"/>
      <c r="AL507" s="24"/>
      <c r="AM507" s="24"/>
      <c r="AN507" s="24"/>
      <c r="AO507" s="24"/>
      <c r="AP507" s="24"/>
      <c r="AQ507" s="24"/>
      <c r="AR507" s="24"/>
    </row>
    <row r="508" spans="1:44" x14ac:dyDescent="0.15">
      <c r="A508" t="str">
        <f t="shared" si="211"/>
        <v>CM</v>
      </c>
      <c r="B508" t="str">
        <f>IF($V102&lt;=B$406,"",IF($V102=B$407,IF(ComCalc!B$37=2," ",", ")&amp;"&amp; ",IF($V102&gt;B$407,"",", ")))&amp;IF(B203,$A102,"")</f>
        <v/>
      </c>
      <c r="C508" t="str">
        <f>IF($V102&lt;=C$406,"",IF($V102=C$407,IF(ComCalc!C$37=2," ",", ")&amp;"&amp; ",IF($V102&gt;C$407,"",", ")))&amp;IF(C203,$A102,"")</f>
        <v/>
      </c>
      <c r="D508" t="str">
        <f>IF($V102&lt;=D$406,"",IF($V102=D$407,IF(ComCalc!D$37=2," ",", ")&amp;"&amp; ",IF($V102&gt;D$407,"",", ")))&amp;IF(D203,$A102,"")</f>
        <v/>
      </c>
      <c r="E508" t="str">
        <f>IF($V102&lt;=E$406,"",IF($V102=E$407,IF(ComCalc!E$37=2," ",", ")&amp;"&amp; ",IF($V102&gt;E$407,"",", ")))&amp;IF(E203,$A102,"")</f>
        <v/>
      </c>
      <c r="F508" t="str">
        <f>IF($V102&lt;=F$406,"",IF($V102=F$407,IF(ComCalc!F$37=2," ",", ")&amp;"&amp; ",IF($V102&gt;F$407,"",", ")))&amp;IF(F203,$A102,"")</f>
        <v/>
      </c>
      <c r="G508" t="str">
        <f>IF($V102&lt;=G$406,"",IF($V102=G$407,IF(ComCalc!G$37=2," ",", ")&amp;"&amp; ",IF($V102&gt;G$407,"",", ")))&amp;IF(G203,$A102,"")</f>
        <v/>
      </c>
      <c r="H508" t="str">
        <f>IF($V102&lt;=H$406,"",IF($V102=H$407,IF(ComCalc!H$37=2," ",", ")&amp;"&amp; ",IF($V102&gt;H$407,"",", ")))&amp;IF(H203,$A102,"")</f>
        <v/>
      </c>
      <c r="I508" t="str">
        <f>IF($V102&lt;=I$406,"",IF($V102=I$407,IF(ComCalc!I$37=2," ",", ")&amp;"&amp; ",IF($V102&gt;I$407,"",", ")))&amp;IF(I203,$A102,"")</f>
        <v/>
      </c>
      <c r="J508" t="str">
        <f>IF($V102&lt;=J$406,"",IF($V102=J$407,IF(ComCalc!J$37=2," ",", ")&amp;"&amp; ",IF($V102&gt;J$407,"",", ")))&amp;IF(J203,$A102,"")</f>
        <v/>
      </c>
      <c r="K508" t="str">
        <f>IF($V102&lt;=K$406,"",IF($V102=K$407,IF(ComCalc!K$37=2," ",", ")&amp;"&amp; ",IF($V102&gt;K$407,"",", ")))&amp;IF(K203,$A102,"")</f>
        <v/>
      </c>
      <c r="L508" t="str">
        <f>IF($V102&lt;=L$406,"",IF($V102=L$407,IF(ComCalc!L$37=2," ",", ")&amp;"&amp; ",IF($V102&gt;L$407,"",", ")))&amp;IF(L203,$A102,"")</f>
        <v/>
      </c>
      <c r="M508" t="str">
        <f>IF($V102&lt;=M$406,"",IF($V102=M$407,IF(ComCalc!V$37=2," ",", ")&amp;"&amp; ",IF($V102&gt;M$407,"",", ")))&amp;IF(M203,$A102,"")</f>
        <v/>
      </c>
      <c r="N508" t="str">
        <f>IF($V102&lt;=N$406,"",IF($V102=N$407,IF(ComCalc!W$37=2," ",", ")&amp;"&amp; ",IF($V102&gt;N$407,"",", ")))&amp;IF(N203,$A102,"")</f>
        <v/>
      </c>
      <c r="O508" t="str">
        <f>IF($V102&lt;=O$406,"",IF($V102=O$407,IF(ComCalc!X$37=2," ",", ")&amp;"&amp; ",IF($V102&gt;O$407,"",", ")))&amp;IF(O203,$A102,"")</f>
        <v/>
      </c>
      <c r="P508" t="str">
        <f>IF($V102&lt;=P$406,"",IF($V102=P$407,IF(ComCalc!Y$37=2," ",", ")&amp;"&amp; ",IF($V102&gt;P$407,"",", ")))&amp;IF(P203,$A102,"")</f>
        <v/>
      </c>
      <c r="Q508" t="str">
        <f>IF($V102&lt;=Q$406,"",IF($V102=Q$407,IF(ComCalc!AA$49=2," ",", ")&amp;"&amp; ",IF($V102&gt;Q$407,"",", ")))&amp;IF(Q203,$A102,"")</f>
        <v/>
      </c>
      <c r="R508" t="str">
        <f>IF($V102&lt;=R$406,"",IF($V102=R$407,IF(ComCalc!AB$49=2," ",", ")&amp;"&amp; ",IF($V102&gt;R$407,"",", ")))&amp;IF(R203,$A102,"")</f>
        <v/>
      </c>
      <c r="S508" t="str">
        <f>IF($V102&lt;=S$406,"",IF($V102=S$407,IF(ComCalc!AC$49=2," ",", ")&amp;"&amp; ",IF($V102&gt;S$407,"",", ")))&amp;IF(S203,$A102,"")</f>
        <v/>
      </c>
      <c r="T508" t="str">
        <f>IF($V102&lt;=T$406,"",IF($V102=T$407,IF(ComCalc!AD$49=2," ",", ")&amp;"&amp; ",IF($V102&gt;T$407,"",", ")))&amp;IF(T203,$A102,"")</f>
        <v/>
      </c>
      <c r="U508" t="str">
        <f>IF($V102&lt;=U$406,"",IF($V102=U$407,IF(ComCalc!AE$49=2," ",", ")&amp;"&amp; ",IF($V102&gt;U$407,"",", ")))&amp;IF(U203,$A102,"")</f>
        <v/>
      </c>
      <c r="AI508" s="24"/>
      <c r="AJ508" s="24"/>
      <c r="AK508" s="24"/>
      <c r="AL508" s="24"/>
      <c r="AM508" s="24"/>
      <c r="AN508" s="24"/>
      <c r="AO508" s="24"/>
      <c r="AP508" s="24"/>
      <c r="AQ508" s="24"/>
      <c r="AR508" s="24"/>
    </row>
    <row r="509" spans="1:44" x14ac:dyDescent="0.15">
      <c r="AI509" s="24"/>
      <c r="AJ509" s="24"/>
      <c r="AK509" s="24"/>
      <c r="AL509" s="24"/>
      <c r="AM509" s="24"/>
      <c r="AN509" s="24"/>
      <c r="AO509" s="24"/>
      <c r="AP509" s="24"/>
      <c r="AQ509" s="24"/>
      <c r="AR509" s="24"/>
    </row>
    <row r="510" spans="1:44" x14ac:dyDescent="0.15">
      <c r="A510" t="str">
        <f>A409</f>
        <v>Similarities</v>
      </c>
      <c r="B510" t="str">
        <f t="shared" ref="B510:K510" si="212">IF(B104,B409,"")</f>
        <v>Similarities</v>
      </c>
      <c r="C510" t="str">
        <f t="shared" si="212"/>
        <v>Similarities</v>
      </c>
      <c r="D510" t="str">
        <f t="shared" si="212"/>
        <v/>
      </c>
      <c r="E510" t="str">
        <f t="shared" si="212"/>
        <v>Similarities</v>
      </c>
      <c r="F510" t="str">
        <f t="shared" si="212"/>
        <v/>
      </c>
      <c r="G510" t="str">
        <f t="shared" si="212"/>
        <v/>
      </c>
      <c r="H510" t="str">
        <f t="shared" si="212"/>
        <v/>
      </c>
      <c r="I510" t="str">
        <f t="shared" si="212"/>
        <v/>
      </c>
      <c r="J510" t="str">
        <f t="shared" si="212"/>
        <v/>
      </c>
      <c r="K510" t="str">
        <f t="shared" si="212"/>
        <v/>
      </c>
      <c r="L510" t="str">
        <f t="shared" ref="L510:U510" si="213">IF(L104,L409,"")</f>
        <v/>
      </c>
      <c r="M510" t="str">
        <f t="shared" si="213"/>
        <v/>
      </c>
      <c r="N510" t="str">
        <f t="shared" si="213"/>
        <v/>
      </c>
      <c r="O510" t="str">
        <f t="shared" si="213"/>
        <v/>
      </c>
      <c r="P510" t="str">
        <f t="shared" si="213"/>
        <v/>
      </c>
      <c r="Q510" t="str">
        <f t="shared" si="213"/>
        <v/>
      </c>
      <c r="R510" t="str">
        <f t="shared" si="213"/>
        <v>Similarities</v>
      </c>
      <c r="S510" t="str">
        <f t="shared" si="213"/>
        <v/>
      </c>
      <c r="T510" t="str">
        <f t="shared" si="213"/>
        <v/>
      </c>
      <c r="U510" t="str">
        <f t="shared" si="213"/>
        <v/>
      </c>
      <c r="AI510" s="24"/>
      <c r="AJ510" s="24"/>
      <c r="AK510" s="24"/>
      <c r="AL510" s="24"/>
      <c r="AM510" s="24"/>
      <c r="AN510" s="24"/>
      <c r="AO510" s="24"/>
      <c r="AP510" s="24"/>
      <c r="AQ510" s="24"/>
      <c r="AR510" s="24"/>
    </row>
    <row r="511" spans="1:44" x14ac:dyDescent="0.15">
      <c r="A511" t="str">
        <f t="shared" ref="A511:A574" si="214">A410</f>
        <v>Vocabulary</v>
      </c>
      <c r="B511" t="str">
        <f t="shared" ref="B511:B542" si="215">B510&amp;IF(B105,B410,"")</f>
        <v>Similarities, Vocabulary</v>
      </c>
      <c r="C511" t="str">
        <f t="shared" ref="C511:C542" si="216">C510&amp;IF(C105,C410,"")</f>
        <v>Similarities, Vocabulary</v>
      </c>
      <c r="D511" t="str">
        <f t="shared" ref="D511:D542" si="217">D510&amp;IF(D105,D410,"")</f>
        <v/>
      </c>
      <c r="E511" t="str">
        <f t="shared" ref="E511:E542" si="218">E510&amp;IF(E105,E410,"")</f>
        <v>Similarities, Vocabulary</v>
      </c>
      <c r="F511" t="str">
        <f t="shared" ref="F511:F542" si="219">F510&amp;IF(F105,F410,"")</f>
        <v/>
      </c>
      <c r="G511" t="str">
        <f t="shared" ref="G511:G542" si="220">G510&amp;IF(G105,G410,"")</f>
        <v/>
      </c>
      <c r="H511" t="str">
        <f t="shared" ref="H511:H542" si="221">H510&amp;IF(H105,H410,"")</f>
        <v/>
      </c>
      <c r="I511" t="str">
        <f t="shared" ref="I511:I542" si="222">I510&amp;IF(I105,I410,"")</f>
        <v/>
      </c>
      <c r="J511" t="str">
        <f t="shared" ref="J511:J542" si="223">J510&amp;IF(J105,J410,"")</f>
        <v/>
      </c>
      <c r="K511" t="str">
        <f t="shared" ref="K511:K542" si="224">K510&amp;IF(K105,K410,"")</f>
        <v/>
      </c>
      <c r="L511" t="str">
        <f t="shared" ref="L511:U511" si="225">L510&amp;IF(L105,L410,"")</f>
        <v/>
      </c>
      <c r="M511" t="str">
        <f t="shared" si="225"/>
        <v/>
      </c>
      <c r="N511" t="str">
        <f t="shared" si="225"/>
        <v/>
      </c>
      <c r="O511" t="str">
        <f t="shared" si="225"/>
        <v/>
      </c>
      <c r="P511" t="str">
        <f t="shared" si="225"/>
        <v/>
      </c>
      <c r="Q511" t="str">
        <f t="shared" si="225"/>
        <v/>
      </c>
      <c r="R511" t="str">
        <f t="shared" si="225"/>
        <v>Similarities, Vocabulary</v>
      </c>
      <c r="S511" t="str">
        <f t="shared" si="225"/>
        <v/>
      </c>
      <c r="T511" t="str">
        <f t="shared" si="225"/>
        <v/>
      </c>
      <c r="U511" t="str">
        <f t="shared" si="225"/>
        <v/>
      </c>
      <c r="AI511" s="24"/>
      <c r="AJ511" s="24"/>
      <c r="AK511" s="24"/>
      <c r="AL511" s="24"/>
      <c r="AM511" s="24"/>
      <c r="AN511" s="24"/>
      <c r="AO511" s="24"/>
      <c r="AP511" s="24"/>
      <c r="AQ511" s="24"/>
      <c r="AR511" s="24"/>
    </row>
    <row r="512" spans="1:44" x14ac:dyDescent="0.15">
      <c r="A512" t="str">
        <f t="shared" si="214"/>
        <v>Information</v>
      </c>
      <c r="B512" t="str">
        <f t="shared" si="215"/>
        <v>Similarities, Vocabulary</v>
      </c>
      <c r="C512" t="str">
        <f t="shared" si="216"/>
        <v>Similarities, Vocabulary</v>
      </c>
      <c r="D512" t="str">
        <f t="shared" si="217"/>
        <v/>
      </c>
      <c r="E512" t="str">
        <f t="shared" si="218"/>
        <v>Similarities, Vocabulary</v>
      </c>
      <c r="F512" t="str">
        <f t="shared" si="219"/>
        <v/>
      </c>
      <c r="G512" t="str">
        <f t="shared" si="220"/>
        <v/>
      </c>
      <c r="H512" t="str">
        <f t="shared" si="221"/>
        <v/>
      </c>
      <c r="I512" t="str">
        <f t="shared" si="222"/>
        <v/>
      </c>
      <c r="J512" t="str">
        <f t="shared" si="223"/>
        <v/>
      </c>
      <c r="K512" t="str">
        <f t="shared" si="224"/>
        <v/>
      </c>
      <c r="L512" t="str">
        <f t="shared" ref="L512:U512" si="226">L511&amp;IF(L106,L411,"")</f>
        <v/>
      </c>
      <c r="M512" t="str">
        <f t="shared" si="226"/>
        <v/>
      </c>
      <c r="N512" t="str">
        <f t="shared" si="226"/>
        <v/>
      </c>
      <c r="O512" t="str">
        <f t="shared" si="226"/>
        <v/>
      </c>
      <c r="P512" t="str">
        <f t="shared" si="226"/>
        <v/>
      </c>
      <c r="Q512" t="str">
        <f t="shared" si="226"/>
        <v/>
      </c>
      <c r="R512" t="str">
        <f t="shared" si="226"/>
        <v>Similarities, Vocabulary</v>
      </c>
      <c r="S512" t="str">
        <f t="shared" si="226"/>
        <v/>
      </c>
      <c r="T512" t="str">
        <f t="shared" si="226"/>
        <v/>
      </c>
      <c r="U512" t="str">
        <f t="shared" si="226"/>
        <v/>
      </c>
      <c r="AI512" s="24"/>
      <c r="AJ512" s="24"/>
      <c r="AK512" s="24"/>
      <c r="AL512" s="24"/>
      <c r="AM512" s="24"/>
      <c r="AN512" s="24"/>
      <c r="AO512" s="24"/>
      <c r="AP512" s="24"/>
      <c r="AQ512" s="24"/>
      <c r="AR512" s="24"/>
    </row>
    <row r="513" spans="1:44" x14ac:dyDescent="0.15">
      <c r="A513" t="str">
        <f t="shared" si="214"/>
        <v>Matrix Reasoning</v>
      </c>
      <c r="B513" t="str">
        <f t="shared" si="215"/>
        <v>Similarities, Vocabulary, &amp; Matrix Reasoning</v>
      </c>
      <c r="C513" t="str">
        <f t="shared" si="216"/>
        <v>Similarities, Vocabulary</v>
      </c>
      <c r="D513" t="str">
        <f t="shared" si="217"/>
        <v>Matrix Reasoning</v>
      </c>
      <c r="E513" t="str">
        <f t="shared" si="218"/>
        <v>Similarities, Vocabulary</v>
      </c>
      <c r="F513" t="str">
        <f t="shared" si="219"/>
        <v>Matrix Reasoning</v>
      </c>
      <c r="G513" t="str">
        <f t="shared" si="220"/>
        <v/>
      </c>
      <c r="H513" t="str">
        <f t="shared" si="221"/>
        <v/>
      </c>
      <c r="I513" t="str">
        <f t="shared" si="222"/>
        <v/>
      </c>
      <c r="J513" t="str">
        <f t="shared" si="223"/>
        <v/>
      </c>
      <c r="K513" t="str">
        <f t="shared" si="224"/>
        <v/>
      </c>
      <c r="L513" t="str">
        <f t="shared" ref="L513:U513" si="227">L512&amp;IF(L107,L412,"")</f>
        <v/>
      </c>
      <c r="M513" t="str">
        <f t="shared" si="227"/>
        <v/>
      </c>
      <c r="N513" t="str">
        <f t="shared" si="227"/>
        <v/>
      </c>
      <c r="O513" t="str">
        <f t="shared" si="227"/>
        <v/>
      </c>
      <c r="P513" t="str">
        <f t="shared" si="227"/>
        <v/>
      </c>
      <c r="Q513" t="str">
        <f t="shared" si="227"/>
        <v/>
      </c>
      <c r="R513" t="str">
        <f t="shared" si="227"/>
        <v>Similarities, Vocabulary, Matrix Reasoning</v>
      </c>
      <c r="S513" t="str">
        <f t="shared" si="227"/>
        <v/>
      </c>
      <c r="T513" t="str">
        <f t="shared" si="227"/>
        <v/>
      </c>
      <c r="U513" t="str">
        <f t="shared" si="227"/>
        <v/>
      </c>
      <c r="AI513" s="24"/>
      <c r="AJ513" s="24"/>
      <c r="AK513" s="24"/>
      <c r="AL513" s="24"/>
      <c r="AM513" s="24"/>
      <c r="AN513" s="24"/>
      <c r="AO513" s="24"/>
      <c r="AP513" s="24"/>
      <c r="AQ513" s="24"/>
      <c r="AR513" s="24"/>
    </row>
    <row r="514" spans="1:44" x14ac:dyDescent="0.15">
      <c r="A514" t="str">
        <f t="shared" si="214"/>
        <v>Digit Span</v>
      </c>
      <c r="B514" t="str">
        <f t="shared" si="215"/>
        <v>Similarities, Vocabulary, &amp; Matrix Reasoning</v>
      </c>
      <c r="C514" t="str">
        <f t="shared" si="216"/>
        <v>Similarities, Vocabulary</v>
      </c>
      <c r="D514" t="str">
        <f t="shared" si="217"/>
        <v>Matrix Reasoning</v>
      </c>
      <c r="E514" t="str">
        <f t="shared" si="218"/>
        <v>Similarities, Vocabulary</v>
      </c>
      <c r="F514" t="str">
        <f t="shared" si="219"/>
        <v>Matrix Reasoning</v>
      </c>
      <c r="G514" t="str">
        <f t="shared" si="220"/>
        <v/>
      </c>
      <c r="H514" t="str">
        <f t="shared" si="221"/>
        <v/>
      </c>
      <c r="I514" t="str">
        <f t="shared" si="222"/>
        <v/>
      </c>
      <c r="J514" t="str">
        <f t="shared" si="223"/>
        <v/>
      </c>
      <c r="K514" t="str">
        <f t="shared" si="224"/>
        <v/>
      </c>
      <c r="L514" t="str">
        <f t="shared" ref="L514:U514" si="228">L513&amp;IF(L108,L413,"")</f>
        <v/>
      </c>
      <c r="M514" t="str">
        <f t="shared" si="228"/>
        <v/>
      </c>
      <c r="N514" t="str">
        <f t="shared" si="228"/>
        <v/>
      </c>
      <c r="O514" t="str">
        <f t="shared" si="228"/>
        <v/>
      </c>
      <c r="P514" t="str">
        <f t="shared" si="228"/>
        <v/>
      </c>
      <c r="Q514" t="str">
        <f t="shared" si="228"/>
        <v/>
      </c>
      <c r="R514" t="str">
        <f t="shared" si="228"/>
        <v>Similarities, Vocabulary, Matrix Reasoning</v>
      </c>
      <c r="S514" t="str">
        <f t="shared" si="228"/>
        <v/>
      </c>
      <c r="T514" t="str">
        <f t="shared" si="228"/>
        <v/>
      </c>
      <c r="U514" t="str">
        <f t="shared" si="228"/>
        <v/>
      </c>
      <c r="AI514" s="24"/>
      <c r="AJ514" s="24"/>
      <c r="AK514" s="24"/>
      <c r="AL514" s="24"/>
      <c r="AM514" s="24"/>
      <c r="AN514" s="24"/>
      <c r="AO514" s="24"/>
      <c r="AP514" s="24"/>
      <c r="AQ514" s="24"/>
      <c r="AR514" s="24"/>
    </row>
    <row r="515" spans="1:44" x14ac:dyDescent="0.15">
      <c r="A515" t="str">
        <f t="shared" si="214"/>
        <v>Arithmetic</v>
      </c>
      <c r="B515" t="str">
        <f t="shared" si="215"/>
        <v>Similarities, Vocabulary, &amp; Matrix Reasoning</v>
      </c>
      <c r="C515" t="str">
        <f t="shared" si="216"/>
        <v>Similarities, Vocabulary</v>
      </c>
      <c r="D515" t="str">
        <f t="shared" si="217"/>
        <v>Matrix Reasoning</v>
      </c>
      <c r="E515" t="str">
        <f t="shared" si="218"/>
        <v>Similarities, Vocabulary</v>
      </c>
      <c r="F515" t="str">
        <f t="shared" si="219"/>
        <v>Matrix Reasoning</v>
      </c>
      <c r="G515" t="str">
        <f t="shared" si="220"/>
        <v>Arithmetic</v>
      </c>
      <c r="H515" t="str">
        <f t="shared" si="221"/>
        <v/>
      </c>
      <c r="I515" t="str">
        <f t="shared" si="222"/>
        <v>Arithmetic</v>
      </c>
      <c r="J515" t="str">
        <f t="shared" si="223"/>
        <v/>
      </c>
      <c r="K515" t="str">
        <f t="shared" si="224"/>
        <v>Arithmetic</v>
      </c>
      <c r="L515" t="str">
        <f t="shared" ref="L515:U515" si="229">L514&amp;IF(L109,L414,"")</f>
        <v/>
      </c>
      <c r="M515" t="str">
        <f t="shared" si="229"/>
        <v>Arithmetic</v>
      </c>
      <c r="N515" t="str">
        <f t="shared" si="229"/>
        <v/>
      </c>
      <c r="O515" t="str">
        <f t="shared" si="229"/>
        <v/>
      </c>
      <c r="P515" t="str">
        <f t="shared" si="229"/>
        <v/>
      </c>
      <c r="Q515" t="str">
        <f t="shared" si="229"/>
        <v/>
      </c>
      <c r="R515" t="str">
        <f t="shared" si="229"/>
        <v>Similarities, Vocabulary, Matrix Reasoning, Arithmetic</v>
      </c>
      <c r="S515" t="str">
        <f t="shared" si="229"/>
        <v/>
      </c>
      <c r="T515" t="str">
        <f t="shared" si="229"/>
        <v/>
      </c>
      <c r="U515" t="str">
        <f t="shared" si="229"/>
        <v/>
      </c>
      <c r="AI515" s="24"/>
      <c r="AJ515" s="24"/>
      <c r="AK515" s="24"/>
      <c r="AL515" s="24"/>
      <c r="AM515" s="24"/>
      <c r="AN515" s="24"/>
      <c r="AO515" s="24"/>
      <c r="AP515" s="24"/>
      <c r="AQ515" s="24"/>
      <c r="AR515" s="24"/>
    </row>
    <row r="516" spans="1:44" x14ac:dyDescent="0.15">
      <c r="A516" t="str">
        <f t="shared" si="214"/>
        <v>Block Design</v>
      </c>
      <c r="B516" t="str">
        <f t="shared" si="215"/>
        <v>Similarities, Vocabulary, &amp; Matrix Reasoning</v>
      </c>
      <c r="C516" t="str">
        <f t="shared" si="216"/>
        <v>Similarities, Vocabulary</v>
      </c>
      <c r="D516" t="str">
        <f t="shared" si="217"/>
        <v>Matrix Reasoning</v>
      </c>
      <c r="E516" t="str">
        <f t="shared" si="218"/>
        <v>Similarities, Vocabulary</v>
      </c>
      <c r="F516" t="str">
        <f t="shared" si="219"/>
        <v>Matrix Reasoning</v>
      </c>
      <c r="G516" t="str">
        <f t="shared" si="220"/>
        <v>Arithmetic</v>
      </c>
      <c r="H516" t="str">
        <f t="shared" si="221"/>
        <v/>
      </c>
      <c r="I516" t="str">
        <f t="shared" si="222"/>
        <v>Arithmetic</v>
      </c>
      <c r="J516" t="str">
        <f t="shared" si="223"/>
        <v/>
      </c>
      <c r="K516" t="str">
        <f t="shared" si="224"/>
        <v>Arithmetic</v>
      </c>
      <c r="L516" t="str">
        <f t="shared" ref="L516:U516" si="230">L515&amp;IF(L110,L415,"")</f>
        <v/>
      </c>
      <c r="M516" t="str">
        <f t="shared" si="230"/>
        <v>Arithmetic</v>
      </c>
      <c r="N516" t="str">
        <f t="shared" si="230"/>
        <v/>
      </c>
      <c r="O516" t="str">
        <f t="shared" si="230"/>
        <v/>
      </c>
      <c r="P516" t="str">
        <f t="shared" si="230"/>
        <v/>
      </c>
      <c r="Q516" t="str">
        <f t="shared" si="230"/>
        <v/>
      </c>
      <c r="R516" t="str">
        <f t="shared" si="230"/>
        <v>Similarities, Vocabulary, Matrix Reasoning, Arithmetic</v>
      </c>
      <c r="S516" t="str">
        <f t="shared" si="230"/>
        <v/>
      </c>
      <c r="T516" t="str">
        <f t="shared" si="230"/>
        <v/>
      </c>
      <c r="U516" t="str">
        <f t="shared" si="230"/>
        <v/>
      </c>
      <c r="AI516" s="24"/>
      <c r="AJ516" s="24"/>
      <c r="AK516" s="24"/>
      <c r="AL516" s="24"/>
      <c r="AM516" s="24"/>
      <c r="AN516" s="24"/>
      <c r="AO516" s="24"/>
      <c r="AP516" s="24"/>
      <c r="AQ516" s="24"/>
      <c r="AR516" s="24"/>
    </row>
    <row r="517" spans="1:44" x14ac:dyDescent="0.15">
      <c r="A517" t="str">
        <f t="shared" si="214"/>
        <v>Visual Puzzles</v>
      </c>
      <c r="B517" t="str">
        <f t="shared" si="215"/>
        <v>Similarities, Vocabulary, &amp; Matrix Reasoning</v>
      </c>
      <c r="C517" t="str">
        <f t="shared" si="216"/>
        <v>Similarities, Vocabulary</v>
      </c>
      <c r="D517" t="str">
        <f t="shared" si="217"/>
        <v>Matrix Reasoning</v>
      </c>
      <c r="E517" t="str">
        <f t="shared" si="218"/>
        <v>Similarities, Vocabulary</v>
      </c>
      <c r="F517" t="str">
        <f t="shared" si="219"/>
        <v>Matrix Reasoning</v>
      </c>
      <c r="G517" t="str">
        <f t="shared" si="220"/>
        <v>Arithmetic</v>
      </c>
      <c r="H517" t="str">
        <f t="shared" si="221"/>
        <v/>
      </c>
      <c r="I517" t="str">
        <f t="shared" si="222"/>
        <v>Arithmetic</v>
      </c>
      <c r="J517" t="str">
        <f t="shared" si="223"/>
        <v/>
      </c>
      <c r="K517" t="str">
        <f t="shared" si="224"/>
        <v>Arithmetic</v>
      </c>
      <c r="L517" t="str">
        <f t="shared" ref="L517:U517" si="231">L516&amp;IF(L111,L416,"")</f>
        <v/>
      </c>
      <c r="M517" t="str">
        <f t="shared" si="231"/>
        <v>Arithmetic</v>
      </c>
      <c r="N517" t="str">
        <f t="shared" si="231"/>
        <v/>
      </c>
      <c r="O517" t="str">
        <f t="shared" si="231"/>
        <v/>
      </c>
      <c r="P517" t="str">
        <f t="shared" si="231"/>
        <v/>
      </c>
      <c r="Q517" t="str">
        <f t="shared" si="231"/>
        <v/>
      </c>
      <c r="R517" t="str">
        <f t="shared" si="231"/>
        <v>Similarities, Vocabulary, Matrix Reasoning, Arithmetic</v>
      </c>
      <c r="S517" t="str">
        <f t="shared" si="231"/>
        <v/>
      </c>
      <c r="T517" t="str">
        <f t="shared" si="231"/>
        <v/>
      </c>
      <c r="U517" t="str">
        <f t="shared" si="231"/>
        <v/>
      </c>
      <c r="AI517" s="24"/>
      <c r="AJ517" s="24"/>
      <c r="AK517" s="24"/>
      <c r="AL517" s="24"/>
      <c r="AM517" s="24"/>
      <c r="AN517" s="24"/>
      <c r="AO517" s="24"/>
      <c r="AP517" s="24"/>
      <c r="AQ517" s="24"/>
      <c r="AR517" s="24"/>
    </row>
    <row r="518" spans="1:44" x14ac:dyDescent="0.15">
      <c r="A518" t="str">
        <f t="shared" si="214"/>
        <v>Symbol Search</v>
      </c>
      <c r="B518" t="str">
        <f t="shared" si="215"/>
        <v>Similarities, Vocabulary, &amp; Matrix Reasoning</v>
      </c>
      <c r="C518" t="str">
        <f t="shared" si="216"/>
        <v>Similarities, Vocabulary</v>
      </c>
      <c r="D518" t="str">
        <f t="shared" si="217"/>
        <v>Matrix Reasoning</v>
      </c>
      <c r="E518" t="str">
        <f t="shared" si="218"/>
        <v>Similarities, Vocabulary</v>
      </c>
      <c r="F518" t="str">
        <f t="shared" si="219"/>
        <v>Matrix Reasoning</v>
      </c>
      <c r="G518" t="str">
        <f t="shared" si="220"/>
        <v>Arithmetic</v>
      </c>
      <c r="H518" t="str">
        <f t="shared" si="221"/>
        <v/>
      </c>
      <c r="I518" t="str">
        <f t="shared" si="222"/>
        <v>Arithmetic</v>
      </c>
      <c r="J518" t="str">
        <f t="shared" si="223"/>
        <v/>
      </c>
      <c r="K518" t="str">
        <f t="shared" si="224"/>
        <v>Arithmetic</v>
      </c>
      <c r="L518" t="str">
        <f t="shared" ref="L518:U518" si="232">L517&amp;IF(L112,L417,"")</f>
        <v/>
      </c>
      <c r="M518" t="str">
        <f t="shared" si="232"/>
        <v>Arithmetic</v>
      </c>
      <c r="N518" t="str">
        <f t="shared" si="232"/>
        <v/>
      </c>
      <c r="O518" t="str">
        <f t="shared" si="232"/>
        <v/>
      </c>
      <c r="P518" t="str">
        <f t="shared" si="232"/>
        <v/>
      </c>
      <c r="Q518" t="str">
        <f t="shared" si="232"/>
        <v/>
      </c>
      <c r="R518" t="str">
        <f t="shared" si="232"/>
        <v>Similarities, Vocabulary, Matrix Reasoning, Arithmetic</v>
      </c>
      <c r="S518" t="str">
        <f t="shared" si="232"/>
        <v/>
      </c>
      <c r="T518" t="str">
        <f t="shared" si="232"/>
        <v/>
      </c>
      <c r="U518" t="str">
        <f t="shared" si="232"/>
        <v/>
      </c>
      <c r="AI518" s="24"/>
      <c r="AJ518" s="24"/>
      <c r="AK518" s="24"/>
      <c r="AL518" s="24"/>
      <c r="AM518" s="24"/>
      <c r="AN518" s="24"/>
      <c r="AO518" s="24"/>
      <c r="AP518" s="24"/>
      <c r="AQ518" s="24"/>
      <c r="AR518" s="24"/>
    </row>
    <row r="519" spans="1:44" x14ac:dyDescent="0.15">
      <c r="A519" t="str">
        <f t="shared" si="214"/>
        <v>Coding</v>
      </c>
      <c r="B519" t="str">
        <f t="shared" si="215"/>
        <v>Similarities, Vocabulary, &amp; Matrix Reasoning</v>
      </c>
      <c r="C519" t="str">
        <f t="shared" si="216"/>
        <v>Similarities, Vocabulary</v>
      </c>
      <c r="D519" t="str">
        <f t="shared" si="217"/>
        <v>Matrix Reasoning</v>
      </c>
      <c r="E519" t="str">
        <f t="shared" si="218"/>
        <v>Similarities, Vocabulary</v>
      </c>
      <c r="F519" t="str">
        <f t="shared" si="219"/>
        <v>Matrix Reasoning</v>
      </c>
      <c r="G519" t="str">
        <f t="shared" si="220"/>
        <v>Arithmetic, Coding</v>
      </c>
      <c r="H519" t="str">
        <f t="shared" si="221"/>
        <v/>
      </c>
      <c r="I519" t="str">
        <f t="shared" si="222"/>
        <v>Arithmetic, Coding</v>
      </c>
      <c r="J519" t="str">
        <f t="shared" si="223"/>
        <v>Coding</v>
      </c>
      <c r="K519" t="str">
        <f t="shared" si="224"/>
        <v>Arithmetic</v>
      </c>
      <c r="L519" t="str">
        <f t="shared" ref="L519:U519" si="233">L518&amp;IF(L113,L418,"")</f>
        <v/>
      </c>
      <c r="M519" t="str">
        <f t="shared" si="233"/>
        <v>Arithmetic</v>
      </c>
      <c r="N519" t="str">
        <f t="shared" si="233"/>
        <v>Coding</v>
      </c>
      <c r="O519" t="str">
        <f t="shared" si="233"/>
        <v/>
      </c>
      <c r="P519" t="str">
        <f t="shared" si="233"/>
        <v/>
      </c>
      <c r="Q519" t="str">
        <f t="shared" si="233"/>
        <v/>
      </c>
      <c r="R519" t="str">
        <f t="shared" si="233"/>
        <v>Similarities, Vocabulary, Matrix Reasoning, Arithmetic, Coding</v>
      </c>
      <c r="S519" t="str">
        <f t="shared" si="233"/>
        <v/>
      </c>
      <c r="T519" t="str">
        <f t="shared" si="233"/>
        <v/>
      </c>
      <c r="U519" t="str">
        <f t="shared" si="233"/>
        <v/>
      </c>
      <c r="AI519" s="24"/>
      <c r="AJ519" s="24"/>
      <c r="AK519" s="24"/>
      <c r="AL519" s="24"/>
      <c r="AM519" s="24"/>
      <c r="AN519" s="24"/>
      <c r="AO519" s="24"/>
      <c r="AP519" s="24"/>
      <c r="AQ519" s="24"/>
      <c r="AR519" s="24"/>
    </row>
    <row r="520" spans="1:44" x14ac:dyDescent="0.15">
      <c r="A520" t="str">
        <f t="shared" si="214"/>
        <v>NAB Categories</v>
      </c>
      <c r="B520" t="str">
        <f t="shared" si="215"/>
        <v>Similarities, Vocabulary, &amp; Matrix Reasoning</v>
      </c>
      <c r="C520" t="str">
        <f t="shared" si="216"/>
        <v>Similarities, Vocabulary</v>
      </c>
      <c r="D520" t="str">
        <f t="shared" si="217"/>
        <v>Matrix Reasoning</v>
      </c>
      <c r="E520" t="str">
        <f t="shared" si="218"/>
        <v>Similarities, Vocabulary</v>
      </c>
      <c r="F520" t="str">
        <f t="shared" si="219"/>
        <v>Matrix Reasoning</v>
      </c>
      <c r="G520" t="str">
        <f t="shared" si="220"/>
        <v>Arithmetic, Coding</v>
      </c>
      <c r="H520" t="str">
        <f t="shared" si="221"/>
        <v/>
      </c>
      <c r="I520" t="str">
        <f t="shared" si="222"/>
        <v>Arithmetic, Coding</v>
      </c>
      <c r="J520" t="str">
        <f t="shared" si="223"/>
        <v>Coding</v>
      </c>
      <c r="K520" t="str">
        <f t="shared" si="224"/>
        <v>Arithmetic</v>
      </c>
      <c r="L520" t="str">
        <f t="shared" ref="L520:U520" si="234">L519&amp;IF(L114,L419,"")</f>
        <v/>
      </c>
      <c r="M520" t="str">
        <f t="shared" si="234"/>
        <v>Arithmetic</v>
      </c>
      <c r="N520" t="str">
        <f t="shared" si="234"/>
        <v>Coding</v>
      </c>
      <c r="O520" t="str">
        <f t="shared" si="234"/>
        <v/>
      </c>
      <c r="P520" t="str">
        <f t="shared" si="234"/>
        <v/>
      </c>
      <c r="Q520" t="str">
        <f t="shared" si="234"/>
        <v/>
      </c>
      <c r="R520" t="str">
        <f t="shared" si="234"/>
        <v>Similarities, Vocabulary, Matrix Reasoning, Arithmetic, Coding</v>
      </c>
      <c r="S520" t="str">
        <f t="shared" si="234"/>
        <v/>
      </c>
      <c r="T520" t="str">
        <f t="shared" si="234"/>
        <v/>
      </c>
      <c r="U520" t="str">
        <f t="shared" si="234"/>
        <v/>
      </c>
      <c r="AI520" s="24"/>
      <c r="AJ520" s="24"/>
      <c r="AK520" s="24"/>
      <c r="AL520" s="24"/>
      <c r="AM520" s="24"/>
      <c r="AN520" s="24"/>
      <c r="AO520" s="24"/>
      <c r="AP520" s="24"/>
      <c r="AQ520" s="24"/>
      <c r="AR520" s="24"/>
    </row>
    <row r="521" spans="1:44" x14ac:dyDescent="0.15">
      <c r="A521" t="str">
        <f t="shared" si="214"/>
        <v>NAB Judgment</v>
      </c>
      <c r="B521" t="str">
        <f t="shared" si="215"/>
        <v>Similarities, Vocabulary, &amp; Matrix Reasoning</v>
      </c>
      <c r="C521" t="str">
        <f t="shared" si="216"/>
        <v>Similarities, Vocabulary</v>
      </c>
      <c r="D521" t="str">
        <f t="shared" si="217"/>
        <v>Matrix Reasoning</v>
      </c>
      <c r="E521" t="str">
        <f t="shared" si="218"/>
        <v>Similarities, Vocabulary</v>
      </c>
      <c r="F521" t="str">
        <f t="shared" si="219"/>
        <v>Matrix Reasoning</v>
      </c>
      <c r="G521" t="str">
        <f t="shared" si="220"/>
        <v>Arithmetic, Coding, NAB Judgment</v>
      </c>
      <c r="H521" t="str">
        <f t="shared" si="221"/>
        <v/>
      </c>
      <c r="I521" t="str">
        <f t="shared" si="222"/>
        <v>Arithmetic, Coding</v>
      </c>
      <c r="J521" t="str">
        <f t="shared" si="223"/>
        <v>Coding</v>
      </c>
      <c r="K521" t="str">
        <f t="shared" si="224"/>
        <v>Arithmetic</v>
      </c>
      <c r="L521" t="str">
        <f t="shared" ref="L521:U521" si="235">L520&amp;IF(L115,L420,"")</f>
        <v/>
      </c>
      <c r="M521" t="str">
        <f t="shared" si="235"/>
        <v>Arithmetic</v>
      </c>
      <c r="N521" t="str">
        <f t="shared" si="235"/>
        <v>Coding</v>
      </c>
      <c r="O521" t="str">
        <f t="shared" si="235"/>
        <v/>
      </c>
      <c r="P521" t="str">
        <f t="shared" si="235"/>
        <v/>
      </c>
      <c r="Q521" t="str">
        <f t="shared" si="235"/>
        <v/>
      </c>
      <c r="R521" t="str">
        <f t="shared" si="235"/>
        <v>Similarities, Vocabulary, Matrix Reasoning, Arithmetic, Coding, NAB Judgment</v>
      </c>
      <c r="S521" t="str">
        <f t="shared" si="235"/>
        <v/>
      </c>
      <c r="T521" t="str">
        <f t="shared" si="235"/>
        <v/>
      </c>
      <c r="U521" t="str">
        <f t="shared" si="235"/>
        <v/>
      </c>
      <c r="AI521" s="24"/>
      <c r="AJ521" s="24"/>
      <c r="AK521" s="24"/>
      <c r="AL521" s="24"/>
      <c r="AM521" s="24"/>
      <c r="AN521" s="24"/>
      <c r="AO521" s="24"/>
      <c r="AP521" s="24"/>
      <c r="AQ521" s="24"/>
      <c r="AR521" s="24"/>
    </row>
    <row r="522" spans="1:44" x14ac:dyDescent="0.15">
      <c r="A522" t="str">
        <f t="shared" si="214"/>
        <v>NAB Mazes</v>
      </c>
      <c r="B522" t="str">
        <f t="shared" si="215"/>
        <v>Similarities, Vocabulary, &amp; Matrix Reasoning</v>
      </c>
      <c r="C522" t="str">
        <f t="shared" si="216"/>
        <v>Similarities, Vocabulary</v>
      </c>
      <c r="D522" t="str">
        <f t="shared" si="217"/>
        <v>Matrix Reasoning</v>
      </c>
      <c r="E522" t="str">
        <f t="shared" si="218"/>
        <v>Similarities, Vocabulary</v>
      </c>
      <c r="F522" t="str">
        <f t="shared" si="219"/>
        <v>Matrix Reasoning</v>
      </c>
      <c r="G522" t="str">
        <f t="shared" si="220"/>
        <v>Arithmetic, Coding, NAB Judgment</v>
      </c>
      <c r="H522" t="str">
        <f t="shared" si="221"/>
        <v/>
      </c>
      <c r="I522" t="str">
        <f t="shared" si="222"/>
        <v>Arithmetic, Coding</v>
      </c>
      <c r="J522" t="str">
        <f t="shared" si="223"/>
        <v>Coding</v>
      </c>
      <c r="K522" t="str">
        <f t="shared" si="224"/>
        <v>Arithmetic</v>
      </c>
      <c r="L522" t="str">
        <f t="shared" ref="L522:U522" si="236">L521&amp;IF(L116,L421,"")</f>
        <v/>
      </c>
      <c r="M522" t="str">
        <f t="shared" si="236"/>
        <v>Arithmetic</v>
      </c>
      <c r="N522" t="str">
        <f t="shared" si="236"/>
        <v>Coding</v>
      </c>
      <c r="O522" t="str">
        <f t="shared" si="236"/>
        <v/>
      </c>
      <c r="P522" t="str">
        <f t="shared" si="236"/>
        <v/>
      </c>
      <c r="Q522" t="str">
        <f t="shared" si="236"/>
        <v/>
      </c>
      <c r="R522" t="str">
        <f t="shared" si="236"/>
        <v>Similarities, Vocabulary, Matrix Reasoning, Arithmetic, Coding, NAB Judgment</v>
      </c>
      <c r="S522" t="str">
        <f t="shared" si="236"/>
        <v/>
      </c>
      <c r="T522" t="str">
        <f t="shared" si="236"/>
        <v/>
      </c>
      <c r="U522" t="str">
        <f t="shared" si="236"/>
        <v/>
      </c>
      <c r="AI522" s="24"/>
      <c r="AJ522" s="24"/>
      <c r="AK522" s="24"/>
      <c r="AL522" s="24"/>
      <c r="AM522" s="24"/>
      <c r="AN522" s="24"/>
      <c r="AO522" s="24"/>
      <c r="AP522" s="24"/>
      <c r="AQ522" s="24"/>
      <c r="AR522" s="24"/>
    </row>
    <row r="523" spans="1:44" x14ac:dyDescent="0.15">
      <c r="A523" t="str">
        <f t="shared" si="214"/>
        <v>NAB Word Generation</v>
      </c>
      <c r="B523" t="str">
        <f t="shared" si="215"/>
        <v>Similarities, Vocabulary, &amp; Matrix Reasoning</v>
      </c>
      <c r="C523" t="str">
        <f t="shared" si="216"/>
        <v>Similarities, Vocabulary</v>
      </c>
      <c r="D523" t="str">
        <f t="shared" si="217"/>
        <v>Matrix Reasoning</v>
      </c>
      <c r="E523" t="str">
        <f t="shared" si="218"/>
        <v>Similarities, Vocabulary</v>
      </c>
      <c r="F523" t="str">
        <f t="shared" si="219"/>
        <v>Matrix Reasoning</v>
      </c>
      <c r="G523" t="str">
        <f t="shared" si="220"/>
        <v>Arithmetic, Coding, NAB Judgment</v>
      </c>
      <c r="H523" t="str">
        <f t="shared" si="221"/>
        <v/>
      </c>
      <c r="I523" t="str">
        <f t="shared" si="222"/>
        <v>Arithmetic, Coding</v>
      </c>
      <c r="J523" t="str">
        <f t="shared" si="223"/>
        <v>Coding</v>
      </c>
      <c r="K523" t="str">
        <f t="shared" si="224"/>
        <v>Arithmetic</v>
      </c>
      <c r="L523" t="str">
        <f t="shared" ref="L523:U523" si="237">L522&amp;IF(L117,L422,"")</f>
        <v/>
      </c>
      <c r="M523" t="str">
        <f t="shared" si="237"/>
        <v>Arithmetic</v>
      </c>
      <c r="N523" t="str">
        <f t="shared" si="237"/>
        <v>Coding</v>
      </c>
      <c r="O523" t="str">
        <f t="shared" si="237"/>
        <v/>
      </c>
      <c r="P523" t="str">
        <f t="shared" si="237"/>
        <v/>
      </c>
      <c r="Q523" t="str">
        <f t="shared" si="237"/>
        <v/>
      </c>
      <c r="R523" t="str">
        <f t="shared" si="237"/>
        <v>Similarities, Vocabulary, Matrix Reasoning, Arithmetic, Coding, NAB Judgment</v>
      </c>
      <c r="S523" t="str">
        <f t="shared" si="237"/>
        <v/>
      </c>
      <c r="T523" t="str">
        <f t="shared" si="237"/>
        <v/>
      </c>
      <c r="U523" t="str">
        <f t="shared" si="237"/>
        <v/>
      </c>
      <c r="AI523" s="24"/>
      <c r="AJ523" s="24"/>
      <c r="AK523" s="24"/>
      <c r="AL523" s="24"/>
      <c r="AM523" s="24"/>
      <c r="AN523" s="24"/>
      <c r="AO523" s="24"/>
      <c r="AP523" s="24"/>
      <c r="AQ523" s="24"/>
      <c r="AR523" s="24"/>
    </row>
    <row r="524" spans="1:44" x14ac:dyDescent="0.15">
      <c r="A524" t="str">
        <f t="shared" si="214"/>
        <v>Digits Forward</v>
      </c>
      <c r="B524" t="str">
        <f t="shared" si="215"/>
        <v>Similarities, Vocabulary, &amp; Matrix Reasoning</v>
      </c>
      <c r="C524" t="str">
        <f t="shared" si="216"/>
        <v>Similarities, Vocabulary</v>
      </c>
      <c r="D524" t="str">
        <f t="shared" si="217"/>
        <v>Matrix Reasoning</v>
      </c>
      <c r="E524" t="str">
        <f t="shared" si="218"/>
        <v>Similarities, Vocabulary</v>
      </c>
      <c r="F524" t="str">
        <f t="shared" si="219"/>
        <v>Matrix Reasoning</v>
      </c>
      <c r="G524" t="str">
        <f t="shared" si="220"/>
        <v>Arithmetic, Coding, NAB Judgment, Digits Forward</v>
      </c>
      <c r="H524" t="str">
        <f t="shared" si="221"/>
        <v/>
      </c>
      <c r="I524" t="str">
        <f t="shared" si="222"/>
        <v>Arithmetic, Coding, Digits Forward</v>
      </c>
      <c r="J524" t="str">
        <f t="shared" si="223"/>
        <v>Coding</v>
      </c>
      <c r="K524" t="str">
        <f t="shared" si="224"/>
        <v>Arithmetic, Digits Forward</v>
      </c>
      <c r="L524" t="str">
        <f t="shared" ref="L524:U524" si="238">L523&amp;IF(L118,L423,"")</f>
        <v>Digits Forward</v>
      </c>
      <c r="M524" t="str">
        <f t="shared" si="238"/>
        <v>Arithmetic, Digits Forward</v>
      </c>
      <c r="N524" t="str">
        <f t="shared" si="238"/>
        <v>Coding</v>
      </c>
      <c r="O524" t="str">
        <f t="shared" si="238"/>
        <v/>
      </c>
      <c r="P524" t="str">
        <f t="shared" si="238"/>
        <v/>
      </c>
      <c r="Q524" t="str">
        <f t="shared" si="238"/>
        <v/>
      </c>
      <c r="R524" t="str">
        <f t="shared" si="238"/>
        <v>Similarities, Vocabulary, Matrix Reasoning, Arithmetic, Coding, NAB Judgment, Digits Forward</v>
      </c>
      <c r="S524" t="str">
        <f t="shared" si="238"/>
        <v/>
      </c>
      <c r="T524" t="str">
        <f t="shared" si="238"/>
        <v/>
      </c>
      <c r="U524" t="str">
        <f t="shared" si="238"/>
        <v/>
      </c>
      <c r="AI524" s="24"/>
      <c r="AJ524" s="24"/>
      <c r="AK524" s="24"/>
      <c r="AL524" s="24"/>
      <c r="AM524" s="24"/>
      <c r="AN524" s="24"/>
      <c r="AO524" s="24"/>
      <c r="AP524" s="24"/>
      <c r="AQ524" s="24"/>
      <c r="AR524" s="24"/>
    </row>
    <row r="525" spans="1:44" x14ac:dyDescent="0.15">
      <c r="A525" t="str">
        <f t="shared" si="214"/>
        <v>Digits Backward</v>
      </c>
      <c r="B525" t="str">
        <f t="shared" si="215"/>
        <v>Similarities, Vocabulary, &amp; Matrix Reasoning</v>
      </c>
      <c r="C525" t="str">
        <f t="shared" si="216"/>
        <v>Similarities, Vocabulary</v>
      </c>
      <c r="D525" t="str">
        <f t="shared" si="217"/>
        <v>Matrix Reasoning</v>
      </c>
      <c r="E525" t="str">
        <f t="shared" si="218"/>
        <v>Similarities, Vocabulary</v>
      </c>
      <c r="F525" t="str">
        <f t="shared" si="219"/>
        <v>Matrix Reasoning</v>
      </c>
      <c r="G525" t="str">
        <f t="shared" si="220"/>
        <v>Arithmetic, Coding, NAB Judgment, Digits Forward, Digits Backward</v>
      </c>
      <c r="H525" t="str">
        <f t="shared" si="221"/>
        <v/>
      </c>
      <c r="I525" t="str">
        <f t="shared" si="222"/>
        <v>Arithmetic, Coding, Digits Forward, &amp; Digits Backward</v>
      </c>
      <c r="J525" t="str">
        <f t="shared" si="223"/>
        <v>Coding</v>
      </c>
      <c r="K525" t="str">
        <f t="shared" si="224"/>
        <v>Arithmetic, Digits Forward, &amp; Digits Backward</v>
      </c>
      <c r="L525" t="str">
        <f t="shared" ref="L525:U525" si="239">L524&amp;IF(L119,L424,"")</f>
        <v>Digits Forward</v>
      </c>
      <c r="M525" t="str">
        <f t="shared" si="239"/>
        <v>Arithmetic, Digits Forward, Digits Backward</v>
      </c>
      <c r="N525" t="str">
        <f t="shared" si="239"/>
        <v>Coding</v>
      </c>
      <c r="O525" t="str">
        <f t="shared" si="239"/>
        <v/>
      </c>
      <c r="P525" t="str">
        <f t="shared" si="239"/>
        <v/>
      </c>
      <c r="Q525" t="str">
        <f t="shared" si="239"/>
        <v/>
      </c>
      <c r="R525" t="str">
        <f t="shared" si="239"/>
        <v>Similarities, Vocabulary, Matrix Reasoning, Arithmetic, Coding, NAB Judgment, Digits Forward, Digits Backward</v>
      </c>
      <c r="S525" t="str">
        <f t="shared" si="239"/>
        <v/>
      </c>
      <c r="T525" t="str">
        <f t="shared" si="239"/>
        <v/>
      </c>
      <c r="U525" t="str">
        <f t="shared" si="239"/>
        <v/>
      </c>
      <c r="AI525" s="24"/>
      <c r="AJ525" s="24"/>
      <c r="AK525" s="24"/>
      <c r="AL525" s="24"/>
      <c r="AM525" s="24"/>
      <c r="AN525" s="24"/>
      <c r="AO525" s="24"/>
      <c r="AP525" s="24"/>
      <c r="AQ525" s="24"/>
      <c r="AR525" s="24"/>
    </row>
    <row r="526" spans="1:44" x14ac:dyDescent="0.15">
      <c r="A526" t="str">
        <f t="shared" si="214"/>
        <v>Numbers &amp; Letters Speed A</v>
      </c>
      <c r="B526" t="str">
        <f t="shared" si="215"/>
        <v>Similarities, Vocabulary, &amp; Matrix Reasoning</v>
      </c>
      <c r="C526" t="str">
        <f t="shared" si="216"/>
        <v>Similarities, Vocabulary</v>
      </c>
      <c r="D526" t="str">
        <f t="shared" si="217"/>
        <v>Matrix Reasoning</v>
      </c>
      <c r="E526" t="str">
        <f t="shared" si="218"/>
        <v>Similarities, Vocabulary</v>
      </c>
      <c r="F526" t="str">
        <f t="shared" si="219"/>
        <v>Matrix Reasoning</v>
      </c>
      <c r="G526" t="str">
        <f t="shared" si="220"/>
        <v>Arithmetic, Coding, NAB Judgment, Digits Forward, Digits Backward, Numbers &amp; Letters Speed A</v>
      </c>
      <c r="H526" t="str">
        <f t="shared" si="221"/>
        <v/>
      </c>
      <c r="I526" t="str">
        <f t="shared" si="222"/>
        <v>Arithmetic, Coding, Digits Forward, &amp; Digits Backward</v>
      </c>
      <c r="J526" t="str">
        <f t="shared" si="223"/>
        <v>Coding, Numbers &amp; Letters Speed A</v>
      </c>
      <c r="K526" t="str">
        <f t="shared" si="224"/>
        <v>Arithmetic, Digits Forward, &amp; Digits Backward</v>
      </c>
      <c r="L526" t="str">
        <f t="shared" ref="L526:U526" si="240">L525&amp;IF(L120,L425,"")</f>
        <v>Digits Forward</v>
      </c>
      <c r="M526" t="str">
        <f t="shared" si="240"/>
        <v>Arithmetic, Digits Forward, Digits Backward</v>
      </c>
      <c r="N526" t="str">
        <f t="shared" si="240"/>
        <v>Coding</v>
      </c>
      <c r="O526" t="str">
        <f t="shared" si="240"/>
        <v/>
      </c>
      <c r="P526" t="str">
        <f t="shared" si="240"/>
        <v/>
      </c>
      <c r="Q526" t="str">
        <f t="shared" si="240"/>
        <v/>
      </c>
      <c r="R526" t="str">
        <f t="shared" si="240"/>
        <v>Similarities, Vocabulary, Matrix Reasoning, Arithmetic, Coding, NAB Judgment, Digits Forward, Digits Backward, Numbers &amp; Letters Speed A</v>
      </c>
      <c r="S526" t="str">
        <f t="shared" si="240"/>
        <v/>
      </c>
      <c r="T526" t="str">
        <f t="shared" si="240"/>
        <v>Numbers &amp; Letters Speed A</v>
      </c>
      <c r="U526" t="str">
        <f t="shared" si="240"/>
        <v/>
      </c>
      <c r="AI526" s="24"/>
      <c r="AJ526" s="24"/>
      <c r="AK526" s="24"/>
      <c r="AL526" s="24"/>
      <c r="AM526" s="24"/>
      <c r="AN526" s="24"/>
      <c r="AO526" s="24"/>
      <c r="AP526" s="24"/>
      <c r="AQ526" s="24"/>
      <c r="AR526" s="24"/>
    </row>
    <row r="527" spans="1:44" x14ac:dyDescent="0.15">
      <c r="A527" t="str">
        <f t="shared" si="214"/>
        <v>Numbers &amp; Letters Accuracy A</v>
      </c>
      <c r="B527" t="str">
        <f t="shared" si="215"/>
        <v>Similarities, Vocabulary, &amp; Matrix Reasoning</v>
      </c>
      <c r="C527" t="str">
        <f t="shared" si="216"/>
        <v>Similarities, Vocabulary</v>
      </c>
      <c r="D527" t="str">
        <f t="shared" si="217"/>
        <v>Matrix Reasoning</v>
      </c>
      <c r="E527" t="str">
        <f t="shared" si="218"/>
        <v>Similarities, Vocabulary</v>
      </c>
      <c r="F527" t="str">
        <f t="shared" si="219"/>
        <v>Matrix Reasoning</v>
      </c>
      <c r="G527" t="str">
        <f t="shared" si="220"/>
        <v>Arithmetic, Coding, NAB Judgment, Digits Forward, Digits Backward, Numbers &amp; Letters Speed A, Numbers &amp; Letters Accuracy A</v>
      </c>
      <c r="H527" t="str">
        <f t="shared" si="221"/>
        <v/>
      </c>
      <c r="I527" t="str">
        <f t="shared" si="222"/>
        <v>Arithmetic, Coding, Digits Forward, &amp; Digits Backward</v>
      </c>
      <c r="J527" t="str">
        <f t="shared" si="223"/>
        <v>Coding, Numbers &amp; Letters Speed A</v>
      </c>
      <c r="K527" t="str">
        <f t="shared" si="224"/>
        <v>Arithmetic, Digits Forward, &amp; Digits Backward</v>
      </c>
      <c r="L527" t="str">
        <f t="shared" ref="L527:U527" si="241">L526&amp;IF(L121,L426,"")</f>
        <v>Digits Forward, Numbers &amp; Letters Accuracy A</v>
      </c>
      <c r="M527" t="str">
        <f t="shared" si="241"/>
        <v>Arithmetic, Digits Forward, Digits Backward</v>
      </c>
      <c r="N527" t="str">
        <f t="shared" si="241"/>
        <v>Coding</v>
      </c>
      <c r="O527" t="str">
        <f t="shared" si="241"/>
        <v/>
      </c>
      <c r="P527" t="str">
        <f t="shared" si="241"/>
        <v/>
      </c>
      <c r="Q527" t="str">
        <f t="shared" si="241"/>
        <v/>
      </c>
      <c r="R527" t="str">
        <f t="shared" si="241"/>
        <v>Similarities, Vocabulary, Matrix Reasoning, Arithmetic, Coding, NAB Judgment, Digits Forward, Digits Backward, Numbers &amp; Letters Speed A, Numbers &amp; Letters Accuracy A</v>
      </c>
      <c r="S527" t="str">
        <f t="shared" si="241"/>
        <v/>
      </c>
      <c r="T527" t="str">
        <f t="shared" si="241"/>
        <v>Numbers &amp; Letters Speed A</v>
      </c>
      <c r="U527" t="str">
        <f t="shared" si="241"/>
        <v/>
      </c>
      <c r="AI527" s="24"/>
      <c r="AJ527" s="24"/>
      <c r="AK527" s="24"/>
      <c r="AL527" s="24"/>
      <c r="AM527" s="24"/>
      <c r="AN527" s="24"/>
      <c r="AO527" s="24"/>
      <c r="AP527" s="24"/>
      <c r="AQ527" s="24"/>
      <c r="AR527" s="24"/>
    </row>
    <row r="528" spans="1:44" x14ac:dyDescent="0.15">
      <c r="A528" t="str">
        <f t="shared" si="214"/>
        <v>Numbers &amp; Letters Efficiency A</v>
      </c>
      <c r="B528" t="str">
        <f t="shared" si="215"/>
        <v>Similarities, Vocabulary, &amp; Matrix Reasoning</v>
      </c>
      <c r="C528" t="str">
        <f t="shared" si="216"/>
        <v>Similarities, Vocabulary</v>
      </c>
      <c r="D528" t="str">
        <f t="shared" si="217"/>
        <v>Matrix Reasoning</v>
      </c>
      <c r="E528" t="str">
        <f t="shared" si="218"/>
        <v>Similarities, Vocabulary</v>
      </c>
      <c r="F528" t="str">
        <f t="shared" si="219"/>
        <v>Matrix Reasoning</v>
      </c>
      <c r="G528" t="str">
        <f t="shared" si="220"/>
        <v>Arithmetic, Coding, NAB Judgment, Digits Forward, Digits Backward, Numbers &amp; Letters Speed A, Numbers &amp; Letters Accuracy A, Numbers &amp; Letters Efficiency A</v>
      </c>
      <c r="H528" t="str">
        <f t="shared" si="221"/>
        <v/>
      </c>
      <c r="I528" t="str">
        <f t="shared" si="222"/>
        <v>Arithmetic, Coding, Digits Forward, &amp; Digits Backward</v>
      </c>
      <c r="J528" t="str">
        <f t="shared" si="223"/>
        <v>Coding, Numbers &amp; Letters Speed A, Numbers &amp; Letters Efficiency A</v>
      </c>
      <c r="K528" t="str">
        <f t="shared" si="224"/>
        <v>Arithmetic, Digits Forward, &amp; Digits Backward</v>
      </c>
      <c r="L528" t="str">
        <f t="shared" ref="L528:U528" si="242">L527&amp;IF(L122,L427,"")</f>
        <v>Digits Forward, Numbers &amp; Letters Accuracy A</v>
      </c>
      <c r="M528" t="str">
        <f t="shared" si="242"/>
        <v>Arithmetic, Digits Forward, Digits Backward</v>
      </c>
      <c r="N528" t="str">
        <f t="shared" si="242"/>
        <v>Coding, Numbers &amp; Letters Efficiency A</v>
      </c>
      <c r="O528" t="str">
        <f t="shared" si="242"/>
        <v/>
      </c>
      <c r="P528" t="str">
        <f t="shared" si="242"/>
        <v/>
      </c>
      <c r="Q528" t="str">
        <f t="shared" si="242"/>
        <v/>
      </c>
      <c r="R528" t="str">
        <f t="shared" si="242"/>
        <v>Similarities, Vocabulary, Matrix Reasoning, Arithmetic, Coding, NAB Judgment, Digits Forward, Digits Backward, Numbers &amp; Letters Speed A, Numbers &amp; Letters Accuracy A, Numbers &amp; Letters Efficiency A</v>
      </c>
      <c r="S528" t="str">
        <f t="shared" si="242"/>
        <v/>
      </c>
      <c r="T528" t="str">
        <f t="shared" si="242"/>
        <v>Numbers &amp; Letters Speed A</v>
      </c>
      <c r="U528" t="str">
        <f t="shared" si="242"/>
        <v/>
      </c>
      <c r="AI528" s="24"/>
      <c r="AJ528" s="24"/>
      <c r="AK528" s="24"/>
      <c r="AL528" s="24"/>
      <c r="AM528" s="24"/>
      <c r="AN528" s="24"/>
      <c r="AO528" s="24"/>
      <c r="AP528" s="24"/>
      <c r="AQ528" s="24"/>
      <c r="AR528" s="24"/>
    </row>
    <row r="529" spans="1:44" x14ac:dyDescent="0.15">
      <c r="A529" t="str">
        <f t="shared" si="214"/>
        <v>Numbers &amp; Letters Efficiency B</v>
      </c>
      <c r="B529" t="str">
        <f t="shared" si="215"/>
        <v>Similarities, Vocabulary, &amp; Matrix Reasoning</v>
      </c>
      <c r="C529" t="str">
        <f t="shared" si="216"/>
        <v>Similarities, Vocabulary</v>
      </c>
      <c r="D529" t="str">
        <f t="shared" si="217"/>
        <v>Matrix Reasoning</v>
      </c>
      <c r="E529" t="str">
        <f t="shared" si="218"/>
        <v>Similarities, Vocabulary</v>
      </c>
      <c r="F529" t="str">
        <f t="shared" si="219"/>
        <v>Matrix Reasoning</v>
      </c>
      <c r="G529" t="str">
        <f t="shared" si="220"/>
        <v>Arithmetic, Coding, NAB Judgment, Digits Forward, Digits Backward, Numbers &amp; Letters Speed A, Numbers &amp; Letters Accuracy A, Numbers &amp; Letters Efficiency A, Numbers &amp; Letters Efficiency B</v>
      </c>
      <c r="H529" t="str">
        <f t="shared" si="221"/>
        <v/>
      </c>
      <c r="I529" t="str">
        <f t="shared" si="222"/>
        <v>Arithmetic, Coding, Digits Forward, &amp; Digits Backward</v>
      </c>
      <c r="J529" t="str">
        <f t="shared" si="223"/>
        <v>Coding, Numbers &amp; Letters Speed A, Numbers &amp; Letters Efficiency A</v>
      </c>
      <c r="K529" t="str">
        <f t="shared" si="224"/>
        <v>Arithmetic, Digits Forward, &amp; Digits Backward</v>
      </c>
      <c r="L529" t="str">
        <f t="shared" ref="L529:U529" si="243">L528&amp;IF(L123,L428,"")</f>
        <v>Digits Forward, Numbers &amp; Letters Accuracy A, Numbers &amp; Letters Efficiency B</v>
      </c>
      <c r="M529" t="str">
        <f t="shared" si="243"/>
        <v>Arithmetic, Digits Forward, Digits Backward</v>
      </c>
      <c r="N529" t="str">
        <f t="shared" si="243"/>
        <v>Coding, Numbers &amp; Letters Efficiency A</v>
      </c>
      <c r="O529" t="str">
        <f t="shared" si="243"/>
        <v/>
      </c>
      <c r="P529" t="str">
        <f t="shared" si="243"/>
        <v/>
      </c>
      <c r="Q529" t="str">
        <f t="shared" si="243"/>
        <v/>
      </c>
      <c r="R529" t="str">
        <f t="shared" si="243"/>
        <v>Similarities, Vocabulary, Matrix Reasoning, Arithmetic, Coding, NAB Judgment, Digits Forward, Digits Backward, Numbers &amp; Letters Speed A, Numbers &amp; Letters Accuracy A, Numbers &amp; Letters Efficiency A, Numbers &amp; Letters Efficiency B</v>
      </c>
      <c r="S529" t="str">
        <f t="shared" si="243"/>
        <v/>
      </c>
      <c r="T529" t="str">
        <f t="shared" si="243"/>
        <v>Numbers &amp; Letters Speed A</v>
      </c>
      <c r="U529" t="str">
        <f t="shared" si="243"/>
        <v>Numbers &amp; Letters Efficiency B</v>
      </c>
      <c r="AI529" s="24"/>
      <c r="AJ529" s="24"/>
      <c r="AK529" s="24"/>
      <c r="AL529" s="24"/>
      <c r="AM529" s="24"/>
      <c r="AN529" s="24"/>
      <c r="AO529" s="24"/>
      <c r="AP529" s="24"/>
      <c r="AQ529" s="24"/>
      <c r="AR529" s="24"/>
    </row>
    <row r="530" spans="1:44" x14ac:dyDescent="0.15">
      <c r="A530" t="str">
        <f t="shared" si="214"/>
        <v>Auditory Comprehension</v>
      </c>
      <c r="B530" t="str">
        <f t="shared" si="215"/>
        <v>Similarities, Vocabulary, &amp; Matrix Reasoning</v>
      </c>
      <c r="C530" t="str">
        <f t="shared" si="216"/>
        <v>Similarities, Vocabulary</v>
      </c>
      <c r="D530" t="str">
        <f t="shared" si="217"/>
        <v>Matrix Reasoning</v>
      </c>
      <c r="E530" t="str">
        <f t="shared" si="218"/>
        <v>Similarities, Vocabulary, Auditory Comprehension</v>
      </c>
      <c r="F530" t="str">
        <f t="shared" si="219"/>
        <v>Matrix Reasoning</v>
      </c>
      <c r="G530" t="str">
        <f t="shared" si="220"/>
        <v>Arithmetic, Coding, NAB Judgment, Digits Forward, Digits Backward, Numbers &amp; Letters Speed A, Numbers &amp; Letters Accuracy A, Numbers &amp; Letters Efficiency A, Numbers &amp; Letters Efficiency B</v>
      </c>
      <c r="H530" t="str">
        <f t="shared" si="221"/>
        <v/>
      </c>
      <c r="I530" t="str">
        <f t="shared" si="222"/>
        <v>Arithmetic, Coding, Digits Forward, &amp; Digits Backward</v>
      </c>
      <c r="J530" t="str">
        <f t="shared" si="223"/>
        <v>Coding, Numbers &amp; Letters Speed A, Numbers &amp; Letters Efficiency A</v>
      </c>
      <c r="K530" t="str">
        <f t="shared" si="224"/>
        <v>Arithmetic, Digits Forward, &amp; Digits Backward</v>
      </c>
      <c r="L530" t="str">
        <f t="shared" ref="L530:U530" si="244">L529&amp;IF(L124,L429,"")</f>
        <v>Digits Forward, Numbers &amp; Letters Accuracy A, Numbers &amp; Letters Efficiency B</v>
      </c>
      <c r="M530" t="str">
        <f t="shared" si="244"/>
        <v>Arithmetic, Digits Forward, Digits Backward</v>
      </c>
      <c r="N530" t="str">
        <f t="shared" si="244"/>
        <v>Coding, Numbers &amp; Letters Efficiency A</v>
      </c>
      <c r="O530" t="str">
        <f t="shared" si="244"/>
        <v/>
      </c>
      <c r="P530" t="str">
        <f t="shared" si="244"/>
        <v/>
      </c>
      <c r="Q530" t="str">
        <f t="shared" si="244"/>
        <v/>
      </c>
      <c r="R530" t="str">
        <f t="shared" si="244"/>
        <v>Similarities, Vocabulary, Matrix Reasoning, Arithmetic, Coding, NAB Judgment, Digits Forward, Digits Backward, Numbers &amp; Letters Speed A, Numbers &amp; Letters Accuracy A, Numbers &amp; Letters Efficiency A, Numbers &amp; Letters Efficiency B, Auditory Comprehension</v>
      </c>
      <c r="S530" t="str">
        <f t="shared" si="244"/>
        <v/>
      </c>
      <c r="T530" t="str">
        <f t="shared" si="244"/>
        <v>Numbers &amp; Letters Speed A</v>
      </c>
      <c r="U530" t="str">
        <f t="shared" si="244"/>
        <v>Numbers &amp; Letters Efficiency B</v>
      </c>
      <c r="AI530" s="24"/>
      <c r="AJ530" s="24"/>
      <c r="AK530" s="24"/>
      <c r="AL530" s="24"/>
      <c r="AM530" s="24"/>
      <c r="AN530" s="24"/>
      <c r="AO530" s="24"/>
      <c r="AP530" s="24"/>
      <c r="AQ530" s="24"/>
      <c r="AR530" s="24"/>
    </row>
    <row r="531" spans="1:44" x14ac:dyDescent="0.15">
      <c r="A531" t="str">
        <f t="shared" si="214"/>
        <v>Naming</v>
      </c>
      <c r="B531" t="str">
        <f t="shared" si="215"/>
        <v>Similarities, Vocabulary, &amp; Matrix Reasoning</v>
      </c>
      <c r="C531" t="str">
        <f t="shared" si="216"/>
        <v>Similarities, Vocabulary, Naming</v>
      </c>
      <c r="D531" t="str">
        <f t="shared" si="217"/>
        <v>Matrix Reasoning</v>
      </c>
      <c r="E531" t="str">
        <f t="shared" si="218"/>
        <v>Similarities, Vocabulary, Auditory Comprehension, Naming</v>
      </c>
      <c r="F531" t="str">
        <f t="shared" si="219"/>
        <v>Matrix Reasoning</v>
      </c>
      <c r="G531" t="str">
        <f t="shared" si="220"/>
        <v>Arithmetic, Coding, NAB Judgment, Digits Forward, Digits Backward, Numbers &amp; Letters Speed A, Numbers &amp; Letters Accuracy A, Numbers &amp; Letters Efficiency A, Numbers &amp; Letters Efficiency B</v>
      </c>
      <c r="H531" t="str">
        <f t="shared" si="221"/>
        <v/>
      </c>
      <c r="I531" t="str">
        <f t="shared" si="222"/>
        <v>Arithmetic, Coding, Digits Forward, &amp; Digits Backward</v>
      </c>
      <c r="J531" t="str">
        <f t="shared" si="223"/>
        <v>Coding, Numbers &amp; Letters Speed A, Numbers &amp; Letters Efficiency A</v>
      </c>
      <c r="K531" t="str">
        <f t="shared" si="224"/>
        <v>Arithmetic, Digits Forward, &amp; Digits Backward</v>
      </c>
      <c r="L531" t="str">
        <f t="shared" ref="L531:U531" si="245">L530&amp;IF(L125,L430,"")</f>
        <v>Digits Forward, Numbers &amp; Letters Accuracy A, Numbers &amp; Letters Efficiency B</v>
      </c>
      <c r="M531" t="str">
        <f t="shared" si="245"/>
        <v>Arithmetic, Digits Forward, Digits Backward</v>
      </c>
      <c r="N531" t="str">
        <f t="shared" si="245"/>
        <v>Coding, Numbers &amp; Letters Efficiency A</v>
      </c>
      <c r="O531" t="str">
        <f t="shared" si="245"/>
        <v/>
      </c>
      <c r="P531" t="str">
        <f t="shared" si="245"/>
        <v/>
      </c>
      <c r="Q531" t="str">
        <f t="shared" si="245"/>
        <v/>
      </c>
      <c r="R531" t="str">
        <f t="shared" si="245"/>
        <v>Similarities, Vocabulary, Matrix Reasoning, Arithmetic, Coding, NAB Judgment, Digits Forward, Digits Backward, Numbers &amp; Letters Speed A, Numbers &amp; Letters Accuracy A, Numbers &amp; Letters Efficiency A, Numbers &amp; Letters Efficiency B, Auditory Comprehension, Naming</v>
      </c>
      <c r="S531" t="str">
        <f t="shared" si="245"/>
        <v/>
      </c>
      <c r="T531" t="str">
        <f t="shared" si="245"/>
        <v>Numbers &amp; Letters Speed A</v>
      </c>
      <c r="U531" t="str">
        <f t="shared" si="245"/>
        <v>Numbers &amp; Letters Efficiency B</v>
      </c>
      <c r="AI531" s="24"/>
      <c r="AJ531" s="24"/>
      <c r="AK531" s="24"/>
      <c r="AL531" s="24"/>
      <c r="AM531" s="24"/>
      <c r="AN531" s="24"/>
      <c r="AO531" s="24"/>
      <c r="AP531" s="24"/>
      <c r="AQ531" s="24"/>
      <c r="AR531" s="24"/>
    </row>
    <row r="532" spans="1:44" x14ac:dyDescent="0.15">
      <c r="A532" t="str">
        <f t="shared" si="214"/>
        <v>Shape Learning Immediate-Recognition</v>
      </c>
      <c r="B532" t="str">
        <f t="shared" si="215"/>
        <v>Similarities, Vocabulary, &amp; Matrix Reasoning</v>
      </c>
      <c r="C532" t="str">
        <f t="shared" si="216"/>
        <v>Similarities, Vocabulary, Naming</v>
      </c>
      <c r="D532" t="str">
        <f t="shared" si="217"/>
        <v>Matrix Reasoning</v>
      </c>
      <c r="E532" t="str">
        <f t="shared" si="218"/>
        <v>Similarities, Vocabulary, Auditory Comprehension, Naming</v>
      </c>
      <c r="F532" t="str">
        <f t="shared" si="219"/>
        <v>Matrix Reasoning</v>
      </c>
      <c r="G532" t="str">
        <f t="shared" si="220"/>
        <v>Arithmetic, Coding, NAB Judgment, Digits Forward, Digits Backward, Numbers &amp; Letters Speed A, Numbers &amp; Letters Accuracy A, Numbers &amp; Letters Efficiency A, Numbers &amp; Letters Efficiency B</v>
      </c>
      <c r="H532" t="str">
        <f t="shared" si="221"/>
        <v>Shape Learning Immediate-Recognition</v>
      </c>
      <c r="I532" t="str">
        <f t="shared" si="222"/>
        <v>Arithmetic, Coding, Digits Forward, &amp; Digits Backward</v>
      </c>
      <c r="J532" t="str">
        <f t="shared" si="223"/>
        <v>Coding, Numbers &amp; Letters Speed A, Numbers &amp; Letters Efficiency A</v>
      </c>
      <c r="K532" t="str">
        <f t="shared" si="224"/>
        <v>Arithmetic, Digits Forward, &amp; Digits Backward</v>
      </c>
      <c r="L532" t="str">
        <f t="shared" ref="L532:U532" si="246">L531&amp;IF(L126,L431,"")</f>
        <v>Digits Forward, Numbers &amp; Letters Accuracy A, Numbers &amp; Letters Efficiency B</v>
      </c>
      <c r="M532" t="str">
        <f t="shared" si="246"/>
        <v>Arithmetic, Digits Forward, Digits Backward</v>
      </c>
      <c r="N532" t="str">
        <f t="shared" si="246"/>
        <v>Coding, Numbers &amp; Letters Efficiency A</v>
      </c>
      <c r="O532" t="str">
        <f t="shared" si="246"/>
        <v>Shape Learning Immediate-Recognition</v>
      </c>
      <c r="P532" t="str">
        <f t="shared" si="246"/>
        <v/>
      </c>
      <c r="Q532" t="str">
        <f t="shared" si="246"/>
        <v/>
      </c>
      <c r="R532" t="str">
        <f t="shared" si="246"/>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v>
      </c>
      <c r="S532" t="str">
        <f t="shared" si="246"/>
        <v/>
      </c>
      <c r="T532" t="str">
        <f t="shared" si="246"/>
        <v>Numbers &amp; Letters Speed A</v>
      </c>
      <c r="U532" t="str">
        <f t="shared" si="246"/>
        <v>Numbers &amp; Letters Efficiency B</v>
      </c>
      <c r="AI532" s="24"/>
      <c r="AJ532" s="24"/>
      <c r="AK532" s="24"/>
      <c r="AL532" s="24"/>
      <c r="AM532" s="24"/>
      <c r="AN532" s="24"/>
      <c r="AO532" s="24"/>
      <c r="AP532" s="24"/>
      <c r="AQ532" s="24"/>
      <c r="AR532" s="24"/>
    </row>
    <row r="533" spans="1:44" x14ac:dyDescent="0.15">
      <c r="A533" t="str">
        <f t="shared" si="214"/>
        <v>Shape Learning Delayed-Recognition</v>
      </c>
      <c r="B533" t="str">
        <f t="shared" si="215"/>
        <v>Similarities, Vocabulary, &amp; Matrix Reasoning</v>
      </c>
      <c r="C533" t="str">
        <f t="shared" si="216"/>
        <v>Similarities, Vocabulary, Naming</v>
      </c>
      <c r="D533" t="str">
        <f t="shared" si="217"/>
        <v>Matrix Reasoning</v>
      </c>
      <c r="E533" t="str">
        <f t="shared" si="218"/>
        <v>Similarities, Vocabulary, Auditory Comprehension, Naming</v>
      </c>
      <c r="F533" t="str">
        <f t="shared" si="219"/>
        <v>Matrix Reasoning</v>
      </c>
      <c r="G533" t="str">
        <f t="shared" si="220"/>
        <v>Arithmetic, Coding, NAB Judgment, Digits Forward, Digits Backward, Numbers &amp; Letters Speed A, Numbers &amp; Letters Accuracy A, Numbers &amp; Letters Efficiency A, Numbers &amp; Letters Efficiency B</v>
      </c>
      <c r="H533" t="str">
        <f t="shared" si="221"/>
        <v>Shape Learning Immediate-Recognition, Shape Learning Delayed-Recognition</v>
      </c>
      <c r="I533" t="str">
        <f t="shared" si="222"/>
        <v>Arithmetic, Coding, Digits Forward, &amp; Digits Backward</v>
      </c>
      <c r="J533" t="str">
        <f t="shared" si="223"/>
        <v>Coding, Numbers &amp; Letters Speed A, Numbers &amp; Letters Efficiency A</v>
      </c>
      <c r="K533" t="str">
        <f t="shared" si="224"/>
        <v>Arithmetic, Digits Forward, &amp; Digits Backward</v>
      </c>
      <c r="L533" t="str">
        <f t="shared" ref="L533:U533" si="247">L532&amp;IF(L127,L432,"")</f>
        <v>Digits Forward, Numbers &amp; Letters Accuracy A, Numbers &amp; Letters Efficiency B</v>
      </c>
      <c r="M533" t="str">
        <f t="shared" si="247"/>
        <v>Arithmetic, Digits Forward, Digits Backward</v>
      </c>
      <c r="N533" t="str">
        <f t="shared" si="247"/>
        <v>Coding, Numbers &amp; Letters Efficiency A</v>
      </c>
      <c r="O533" t="str">
        <f t="shared" si="247"/>
        <v>Shape Learning Immediate-Recognition</v>
      </c>
      <c r="P533" t="str">
        <f t="shared" si="247"/>
        <v>Shape Learning Delayed-Recognition</v>
      </c>
      <c r="Q533" t="str">
        <f t="shared" si="247"/>
        <v/>
      </c>
      <c r="R533" t="str">
        <f t="shared" si="247"/>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v>
      </c>
      <c r="S533" t="str">
        <f t="shared" si="247"/>
        <v/>
      </c>
      <c r="T533" t="str">
        <f t="shared" si="247"/>
        <v>Numbers &amp; Letters Speed A</v>
      </c>
      <c r="U533" t="str">
        <f t="shared" si="247"/>
        <v>Numbers &amp; Letters Efficiency B</v>
      </c>
      <c r="AI533" s="24"/>
      <c r="AJ533" s="24"/>
      <c r="AK533" s="24"/>
      <c r="AL533" s="24"/>
      <c r="AM533" s="24"/>
      <c r="AN533" s="24"/>
      <c r="AO533" s="24"/>
      <c r="AP533" s="24"/>
      <c r="AQ533" s="24"/>
      <c r="AR533" s="24"/>
    </row>
    <row r="534" spans="1:44" x14ac:dyDescent="0.15">
      <c r="A534" t="str">
        <f t="shared" si="214"/>
        <v>Story Learning Immediate-Recall</v>
      </c>
      <c r="B534" t="str">
        <f t="shared" si="215"/>
        <v>Similarities, Vocabulary, &amp; Matrix Reasoning</v>
      </c>
      <c r="C534" t="str">
        <f t="shared" si="216"/>
        <v>Similarities, Vocabulary, Naming</v>
      </c>
      <c r="D534" t="str">
        <f t="shared" si="217"/>
        <v>Matrix Reasoning</v>
      </c>
      <c r="E534" t="str">
        <f t="shared" si="218"/>
        <v>Similarities, Vocabulary, Auditory Comprehension, Naming</v>
      </c>
      <c r="F534" t="str">
        <f t="shared" si="219"/>
        <v>Matrix Reasoning</v>
      </c>
      <c r="G534" t="str">
        <f t="shared" si="220"/>
        <v>Arithmetic, Coding, NAB Judgment, Digits Forward, Digits Backward, Numbers &amp; Letters Speed A, Numbers &amp; Letters Accuracy A, Numbers &amp; Letters Efficiency A, Numbers &amp; Letters Efficiency B</v>
      </c>
      <c r="H534" t="str">
        <f t="shared" si="221"/>
        <v>Shape Learning Immediate-Recognition, Shape Learning Delayed-Recognition, Story Learning Immediate-Recall</v>
      </c>
      <c r="I534" t="str">
        <f t="shared" si="222"/>
        <v>Arithmetic, Coding, Digits Forward, &amp; Digits Backward</v>
      </c>
      <c r="J534" t="str">
        <f t="shared" si="223"/>
        <v>Coding, Numbers &amp; Letters Speed A, Numbers &amp; Letters Efficiency A</v>
      </c>
      <c r="K534" t="str">
        <f t="shared" si="224"/>
        <v>Arithmetic, Digits Forward, &amp; Digits Backward</v>
      </c>
      <c r="L534" t="str">
        <f t="shared" ref="L534:U534" si="248">L533&amp;IF(L128,L433,"")</f>
        <v>Digits Forward, Numbers &amp; Letters Accuracy A, Numbers &amp; Letters Efficiency B</v>
      </c>
      <c r="M534" t="str">
        <f t="shared" si="248"/>
        <v>Arithmetic, Digits Forward, Digits Backward</v>
      </c>
      <c r="N534" t="str">
        <f t="shared" si="248"/>
        <v>Coding, Numbers &amp; Letters Efficiency A</v>
      </c>
      <c r="O534" t="str">
        <f t="shared" si="248"/>
        <v>Shape Learning Immediate-Recognition, Story Learning Immediate-Recall</v>
      </c>
      <c r="P534" t="str">
        <f t="shared" si="248"/>
        <v>Shape Learning Delayed-Recognition</v>
      </c>
      <c r="Q534" t="str">
        <f t="shared" si="248"/>
        <v/>
      </c>
      <c r="R534" t="str">
        <f t="shared" si="248"/>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v>
      </c>
      <c r="S534" t="str">
        <f t="shared" si="248"/>
        <v/>
      </c>
      <c r="T534" t="str">
        <f t="shared" si="248"/>
        <v>Numbers &amp; Letters Speed A</v>
      </c>
      <c r="U534" t="str">
        <f t="shared" si="248"/>
        <v>Numbers &amp; Letters Efficiency B</v>
      </c>
      <c r="AI534" s="24"/>
      <c r="AJ534" s="24"/>
      <c r="AK534" s="24"/>
      <c r="AL534" s="24"/>
      <c r="AM534" s="24"/>
      <c r="AN534" s="24"/>
      <c r="AO534" s="24"/>
      <c r="AP534" s="24"/>
      <c r="AQ534" s="24"/>
      <c r="AR534" s="24"/>
    </row>
    <row r="535" spans="1:44" x14ac:dyDescent="0.15">
      <c r="A535" t="str">
        <f t="shared" si="214"/>
        <v>Story Learning Delayed-Recall</v>
      </c>
      <c r="B535" t="str">
        <f t="shared" si="215"/>
        <v>Similarities, Vocabulary, &amp; Matrix Reasoning</v>
      </c>
      <c r="C535" t="str">
        <f t="shared" si="216"/>
        <v>Similarities, Vocabulary, Naming</v>
      </c>
      <c r="D535" t="str">
        <f t="shared" si="217"/>
        <v>Matrix Reasoning</v>
      </c>
      <c r="E535" t="str">
        <f t="shared" si="218"/>
        <v>Similarities, Vocabulary, Auditory Comprehension, Naming</v>
      </c>
      <c r="F535" t="str">
        <f t="shared" si="219"/>
        <v>Matrix Reasoning</v>
      </c>
      <c r="G535" t="str">
        <f t="shared" si="220"/>
        <v>Arithmetic, Coding, NAB Judgment, Digits Forward, Digits Backward, Numbers &amp; Letters Speed A, Numbers &amp; Letters Accuracy A, Numbers &amp; Letters Efficiency A, Numbers &amp; Letters Efficiency B</v>
      </c>
      <c r="H535" t="str">
        <f t="shared" si="221"/>
        <v>Shape Learning Immediate-Recognition, Shape Learning Delayed-Recognition, Story Learning Immediate-Recall, Story Learning Delayed-Recall</v>
      </c>
      <c r="I535" t="str">
        <f t="shared" si="222"/>
        <v>Arithmetic, Coding, Digits Forward, &amp; Digits Backward</v>
      </c>
      <c r="J535" t="str">
        <f t="shared" si="223"/>
        <v>Coding, Numbers &amp; Letters Speed A, Numbers &amp; Letters Efficiency A</v>
      </c>
      <c r="K535" t="str">
        <f t="shared" si="224"/>
        <v>Arithmetic, Digits Forward, &amp; Digits Backward</v>
      </c>
      <c r="L535" t="str">
        <f t="shared" ref="L535:U535" si="249">L534&amp;IF(L129,L434,"")</f>
        <v>Digits Forward, Numbers &amp; Letters Accuracy A, Numbers &amp; Letters Efficiency B</v>
      </c>
      <c r="M535" t="str">
        <f t="shared" si="249"/>
        <v>Arithmetic, Digits Forward, Digits Backward</v>
      </c>
      <c r="N535" t="str">
        <f t="shared" si="249"/>
        <v>Coding, Numbers &amp; Letters Efficiency A</v>
      </c>
      <c r="O535" t="str">
        <f t="shared" si="249"/>
        <v>Shape Learning Immediate-Recognition, Story Learning Immediate-Recall</v>
      </c>
      <c r="P535" t="str">
        <f t="shared" si="249"/>
        <v>Shape Learning Delayed-Recognition, Story Learning Delayed-Recall</v>
      </c>
      <c r="Q535" t="str">
        <f t="shared" si="249"/>
        <v/>
      </c>
      <c r="R535" t="str">
        <f t="shared" si="249"/>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v>
      </c>
      <c r="S535" t="str">
        <f t="shared" si="249"/>
        <v/>
      </c>
      <c r="T535" t="str">
        <f t="shared" si="249"/>
        <v>Numbers &amp; Letters Speed A</v>
      </c>
      <c r="U535" t="str">
        <f t="shared" si="249"/>
        <v>Numbers &amp; Letters Efficiency B</v>
      </c>
      <c r="AI535" s="24"/>
      <c r="AJ535" s="24"/>
      <c r="AK535" s="24"/>
      <c r="AL535" s="24"/>
      <c r="AM535" s="24"/>
      <c r="AN535" s="24"/>
      <c r="AO535" s="24"/>
      <c r="AP535" s="24"/>
      <c r="AQ535" s="24"/>
      <c r="AR535" s="24"/>
    </row>
    <row r="536" spans="1:44" x14ac:dyDescent="0.15">
      <c r="A536" t="str">
        <f t="shared" si="214"/>
        <v>Visual Discrimination</v>
      </c>
      <c r="B536" t="str">
        <f t="shared" si="215"/>
        <v>Similarities, Vocabulary, &amp; Matrix Reasoning</v>
      </c>
      <c r="C536" t="str">
        <f t="shared" si="216"/>
        <v>Similarities, Vocabulary, Naming</v>
      </c>
      <c r="D536" t="str">
        <f t="shared" si="217"/>
        <v>Matrix Reasoning</v>
      </c>
      <c r="E536" t="str">
        <f t="shared" si="218"/>
        <v>Similarities, Vocabulary, Auditory Comprehension, Naming</v>
      </c>
      <c r="F536" t="str">
        <f t="shared" si="219"/>
        <v>Matrix Reasoning, Visual Discrimination</v>
      </c>
      <c r="G536" t="str">
        <f t="shared" si="220"/>
        <v>Arithmetic, Coding, NAB Judgment, Digits Forward, Digits Backward, Numbers &amp; Letters Speed A, Numbers &amp; Letters Accuracy A, Numbers &amp; Letters Efficiency A, Numbers &amp; Letters Efficiency B</v>
      </c>
      <c r="H536" t="str">
        <f t="shared" si="221"/>
        <v>Shape Learning Immediate-Recognition, Shape Learning Delayed-Recognition, Story Learning Immediate-Recall, Story Learning Delayed-Recall</v>
      </c>
      <c r="I536" t="str">
        <f t="shared" si="222"/>
        <v>Arithmetic, Coding, Digits Forward, &amp; Digits Backward</v>
      </c>
      <c r="J536" t="str">
        <f t="shared" si="223"/>
        <v>Coding, Numbers &amp; Letters Speed A, Numbers &amp; Letters Efficiency A</v>
      </c>
      <c r="K536" t="str">
        <f t="shared" si="224"/>
        <v>Arithmetic, Digits Forward, &amp; Digits Backward</v>
      </c>
      <c r="L536" t="str">
        <f t="shared" ref="L536:U536" si="250">L535&amp;IF(L130,L435,"")</f>
        <v>Digits Forward, Numbers &amp; Letters Accuracy A, Numbers &amp; Letters Efficiency B</v>
      </c>
      <c r="M536" t="str">
        <f t="shared" si="250"/>
        <v>Arithmetic, Digits Forward, Digits Backward</v>
      </c>
      <c r="N536" t="str">
        <f t="shared" si="250"/>
        <v>Coding, Numbers &amp; Letters Efficiency A</v>
      </c>
      <c r="O536" t="str">
        <f t="shared" si="250"/>
        <v>Shape Learning Immediate-Recognition, Story Learning Immediate-Recall</v>
      </c>
      <c r="P536" t="str">
        <f t="shared" si="250"/>
        <v>Shape Learning Delayed-Recognition, Story Learning Delayed-Recall</v>
      </c>
      <c r="Q536" t="str">
        <f t="shared" si="250"/>
        <v/>
      </c>
      <c r="R536" t="str">
        <f t="shared" si="250"/>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v>
      </c>
      <c r="S536" t="str">
        <f t="shared" si="250"/>
        <v/>
      </c>
      <c r="T536" t="str">
        <f t="shared" si="250"/>
        <v>Numbers &amp; Letters Speed A</v>
      </c>
      <c r="U536" t="str">
        <f t="shared" si="250"/>
        <v>Numbers &amp; Letters Efficiency B</v>
      </c>
      <c r="AI536" s="24"/>
      <c r="AJ536" s="24"/>
      <c r="AK536" s="24"/>
      <c r="AL536" s="24"/>
      <c r="AM536" s="24"/>
      <c r="AN536" s="24"/>
      <c r="AO536" s="24"/>
      <c r="AP536" s="24"/>
      <c r="AQ536" s="24"/>
      <c r="AR536" s="24"/>
    </row>
    <row r="537" spans="1:44" x14ac:dyDescent="0.15">
      <c r="A537" t="str">
        <f t="shared" si="214"/>
        <v>Design Construction</v>
      </c>
      <c r="B537" t="str">
        <f t="shared" si="215"/>
        <v>Similarities, Vocabulary, &amp; Matrix Reasoning</v>
      </c>
      <c r="C537" t="str">
        <f t="shared" si="216"/>
        <v>Similarities, Vocabulary, Naming</v>
      </c>
      <c r="D537" t="str">
        <f t="shared" si="217"/>
        <v>Matrix Reasoning &amp; Design Construction</v>
      </c>
      <c r="E537" t="str">
        <f t="shared" si="218"/>
        <v>Similarities, Vocabulary, Auditory Comprehension, Naming</v>
      </c>
      <c r="F537" t="str">
        <f t="shared" si="219"/>
        <v>Matrix Reasoning, Visual Discrimination, &amp; Design Construction</v>
      </c>
      <c r="G537" t="str">
        <f t="shared" si="220"/>
        <v>Arithmetic, Coding, NAB Judgment, Digits Forward, Digits Backward, Numbers &amp; Letters Speed A, Numbers &amp; Letters Accuracy A, Numbers &amp; Letters Efficiency A, Numbers &amp; Letters Efficiency B</v>
      </c>
      <c r="H537" t="str">
        <f t="shared" si="221"/>
        <v>Shape Learning Immediate-Recognition, Shape Learning Delayed-Recognition, Story Learning Immediate-Recall, Story Learning Delayed-Recall</v>
      </c>
      <c r="I537" t="str">
        <f t="shared" si="222"/>
        <v>Arithmetic, Coding, Digits Forward, &amp; Digits Backward</v>
      </c>
      <c r="J537" t="str">
        <f t="shared" si="223"/>
        <v>Coding, Numbers &amp; Letters Speed A, Numbers &amp; Letters Efficiency A</v>
      </c>
      <c r="K537" t="str">
        <f t="shared" si="224"/>
        <v>Arithmetic, Digits Forward, &amp; Digits Backward</v>
      </c>
      <c r="L537" t="str">
        <f t="shared" ref="L537:U537" si="251">L536&amp;IF(L131,L436,"")</f>
        <v>Digits Forward, Numbers &amp; Letters Accuracy A, Numbers &amp; Letters Efficiency B</v>
      </c>
      <c r="M537" t="str">
        <f t="shared" si="251"/>
        <v>Arithmetic, Digits Forward, Digits Backward</v>
      </c>
      <c r="N537" t="str">
        <f t="shared" si="251"/>
        <v>Coding, Numbers &amp; Letters Efficiency A</v>
      </c>
      <c r="O537" t="str">
        <f t="shared" si="251"/>
        <v>Shape Learning Immediate-Recognition, Story Learning Immediate-Recall</v>
      </c>
      <c r="P537" t="str">
        <f t="shared" si="251"/>
        <v>Shape Learning Delayed-Recognition, Story Learning Delayed-Recall</v>
      </c>
      <c r="Q537" t="str">
        <f t="shared" si="251"/>
        <v/>
      </c>
      <c r="R537" t="str">
        <f t="shared" si="251"/>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v>
      </c>
      <c r="S537" t="str">
        <f t="shared" si="251"/>
        <v/>
      </c>
      <c r="T537" t="str">
        <f t="shared" si="251"/>
        <v>Numbers &amp; Letters Speed A</v>
      </c>
      <c r="U537" t="str">
        <f t="shared" si="251"/>
        <v>Numbers &amp; Letters Efficiency B</v>
      </c>
      <c r="AI537" s="24"/>
      <c r="AJ537" s="24"/>
      <c r="AK537" s="24"/>
      <c r="AL537" s="24"/>
      <c r="AM537" s="24"/>
      <c r="AN537" s="24"/>
      <c r="AO537" s="24"/>
      <c r="AP537" s="24"/>
      <c r="AQ537" s="24"/>
      <c r="AR537" s="24"/>
    </row>
    <row r="538" spans="1:44" x14ac:dyDescent="0.15">
      <c r="A538" t="str">
        <f t="shared" si="214"/>
        <v>Mazes</v>
      </c>
      <c r="B538" t="str">
        <f t="shared" si="215"/>
        <v>Similarities, Vocabulary, &amp; Matrix Reasoning</v>
      </c>
      <c r="C538" t="str">
        <f t="shared" si="216"/>
        <v>Similarities, Vocabulary, Naming</v>
      </c>
      <c r="D538" t="str">
        <f t="shared" si="217"/>
        <v>Matrix Reasoning &amp; Design Construction</v>
      </c>
      <c r="E538" t="str">
        <f t="shared" si="218"/>
        <v>Similarities, Vocabulary, Auditory Comprehension, Naming</v>
      </c>
      <c r="F538" t="str">
        <f t="shared" si="219"/>
        <v>Matrix Reasoning, Visual Discrimination, &amp; Design Construction</v>
      </c>
      <c r="G538" t="str">
        <f t="shared" si="220"/>
        <v>Arithmetic, Coding, NAB Judgment, Digits Forward, Digits Backward, Numbers &amp; Letters Speed A, Numbers &amp; Letters Accuracy A, Numbers &amp; Letters Efficiency A, Numbers &amp; Letters Efficiency B, Mazes</v>
      </c>
      <c r="H538" t="str">
        <f t="shared" si="221"/>
        <v>Shape Learning Immediate-Recognition, Shape Learning Delayed-Recognition, Story Learning Immediate-Recall, Story Learning Delayed-Recall</v>
      </c>
      <c r="I538" t="str">
        <f t="shared" si="222"/>
        <v>Arithmetic, Coding, Digits Forward, &amp; Digits Backward</v>
      </c>
      <c r="J538" t="str">
        <f t="shared" si="223"/>
        <v>Coding, Numbers &amp; Letters Speed A, Numbers &amp; Letters Efficiency A</v>
      </c>
      <c r="K538" t="str">
        <f t="shared" si="224"/>
        <v>Arithmetic, Digits Forward, &amp; Digits Backward</v>
      </c>
      <c r="L538" t="str">
        <f t="shared" ref="L538:U538" si="252">L537&amp;IF(L132,L437,"")</f>
        <v>Digits Forward, Numbers &amp; Letters Accuracy A, Numbers &amp; Letters Efficiency B</v>
      </c>
      <c r="M538" t="str">
        <f t="shared" si="252"/>
        <v>Arithmetic, Digits Forward, Digits Backward, Mazes</v>
      </c>
      <c r="N538" t="str">
        <f t="shared" si="252"/>
        <v>Coding, Numbers &amp; Letters Efficiency A, Mazes</v>
      </c>
      <c r="O538" t="str">
        <f t="shared" si="252"/>
        <v>Shape Learning Immediate-Recognition, Story Learning Immediate-Recall</v>
      </c>
      <c r="P538" t="str">
        <f t="shared" si="252"/>
        <v>Shape Learning Delayed-Recognition, Story Learning Delayed-Recall</v>
      </c>
      <c r="Q538" t="str">
        <f t="shared" si="252"/>
        <v>Mazes</v>
      </c>
      <c r="R538" t="str">
        <f t="shared" si="252"/>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v>
      </c>
      <c r="S538" t="str">
        <f t="shared" si="252"/>
        <v/>
      </c>
      <c r="T538" t="str">
        <f t="shared" si="252"/>
        <v>Numbers &amp; Letters Speed A</v>
      </c>
      <c r="U538" t="str">
        <f t="shared" si="252"/>
        <v>Numbers &amp; Letters Efficiency B</v>
      </c>
      <c r="AI538" s="24"/>
      <c r="AJ538" s="24"/>
      <c r="AK538" s="24"/>
      <c r="AL538" s="24"/>
      <c r="AM538" s="24"/>
      <c r="AN538" s="24"/>
      <c r="AO538" s="24"/>
      <c r="AP538" s="24"/>
      <c r="AQ538" s="24"/>
      <c r="AR538" s="24"/>
    </row>
    <row r="539" spans="1:44" x14ac:dyDescent="0.15">
      <c r="A539" t="str">
        <f t="shared" si="214"/>
        <v>Word Generation</v>
      </c>
      <c r="B539" t="str">
        <f t="shared" si="215"/>
        <v>Similarities, Vocabulary, &amp; Matrix Reasoning</v>
      </c>
      <c r="C539" t="str">
        <f t="shared" si="216"/>
        <v>Similarities, Vocabulary, Naming</v>
      </c>
      <c r="D539" t="str">
        <f t="shared" si="217"/>
        <v>Matrix Reasoning &amp; Design Construction</v>
      </c>
      <c r="E539" t="str">
        <f t="shared" si="218"/>
        <v>Similarities, Vocabulary, Auditory Comprehension, Naming</v>
      </c>
      <c r="F539" t="str">
        <f t="shared" si="219"/>
        <v>Matrix Reasoning, Visual Discrimination, &amp; Design Construction</v>
      </c>
      <c r="G539" t="str">
        <f t="shared" si="220"/>
        <v>Arithmetic, Coding, NAB Judgment, Digits Forward, Digits Backward, Numbers &amp; Letters Speed A, Numbers &amp; Letters Accuracy A, Numbers &amp; Letters Efficiency A, Numbers &amp; Letters Efficiency B, Mazes, Word Generation</v>
      </c>
      <c r="H539" t="str">
        <f t="shared" si="221"/>
        <v>Shape Learning Immediate-Recognition, Shape Learning Delayed-Recognition, Story Learning Immediate-Recall, Story Learning Delayed-Recall</v>
      </c>
      <c r="I539" t="str">
        <f t="shared" si="222"/>
        <v>Arithmetic, Coding, Digits Forward, &amp; Digits Backward</v>
      </c>
      <c r="J539" t="str">
        <f t="shared" si="223"/>
        <v>Coding, Numbers &amp; Letters Speed A, Numbers &amp; Letters Efficiency A</v>
      </c>
      <c r="K539" t="str">
        <f t="shared" si="224"/>
        <v>Arithmetic, Digits Forward, &amp; Digits Backward</v>
      </c>
      <c r="L539" t="str">
        <f t="shared" ref="L539:U539" si="253">L538&amp;IF(L133,L438,"")</f>
        <v>Digits Forward, Numbers &amp; Letters Accuracy A, Numbers &amp; Letters Efficiency B</v>
      </c>
      <c r="M539" t="str">
        <f t="shared" si="253"/>
        <v>Arithmetic, Digits Forward, Digits Backward, Mazes, Word Generation</v>
      </c>
      <c r="N539" t="str">
        <f t="shared" si="253"/>
        <v>Coding, Numbers &amp; Letters Efficiency A, Mazes</v>
      </c>
      <c r="O539" t="str">
        <f t="shared" si="253"/>
        <v>Shape Learning Immediate-Recognition, Story Learning Immediate-Recall</v>
      </c>
      <c r="P539" t="str">
        <f t="shared" si="253"/>
        <v>Shape Learning Delayed-Recognition, Story Learning Delayed-Recall</v>
      </c>
      <c r="Q539" t="str">
        <f t="shared" si="253"/>
        <v>Mazes</v>
      </c>
      <c r="R539" t="str">
        <f t="shared" si="253"/>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v>
      </c>
      <c r="S539" t="str">
        <f t="shared" si="253"/>
        <v/>
      </c>
      <c r="T539" t="str">
        <f t="shared" si="253"/>
        <v>Numbers &amp; Letters Speed A</v>
      </c>
      <c r="U539" t="str">
        <f t="shared" si="253"/>
        <v>Numbers &amp; Letters Efficiency B</v>
      </c>
      <c r="AI539" s="24"/>
      <c r="AJ539" s="24"/>
      <c r="AK539" s="24"/>
      <c r="AL539" s="24"/>
      <c r="AM539" s="24"/>
      <c r="AN539" s="24"/>
      <c r="AO539" s="24"/>
      <c r="AP539" s="24"/>
      <c r="AQ539" s="24"/>
      <c r="AR539" s="24"/>
    </row>
    <row r="540" spans="1:44" x14ac:dyDescent="0.15">
      <c r="A540" t="str">
        <f t="shared" si="214"/>
        <v>Letter Fluency</v>
      </c>
      <c r="B540" t="str">
        <f t="shared" si="215"/>
        <v>Similarities, Vocabulary, &amp; Matrix Reasoning</v>
      </c>
      <c r="C540" t="str">
        <f t="shared" si="216"/>
        <v>Similarities, Vocabulary, Naming</v>
      </c>
      <c r="D540" t="str">
        <f t="shared" si="217"/>
        <v>Matrix Reasoning &amp; Design Construction</v>
      </c>
      <c r="E540" t="str">
        <f t="shared" si="218"/>
        <v>Similarities, Vocabulary, Auditory Comprehension, Naming, Letter Fluency</v>
      </c>
      <c r="F540" t="str">
        <f t="shared" si="219"/>
        <v>Matrix Reasoning, Visual Discrimination, &amp; Design Construction</v>
      </c>
      <c r="G540" t="str">
        <f t="shared" si="220"/>
        <v>Arithmetic, Coding, NAB Judgment, Digits Forward, Digits Backward, Numbers &amp; Letters Speed A, Numbers &amp; Letters Accuracy A, Numbers &amp; Letters Efficiency A, Numbers &amp; Letters Efficiency B, Mazes, Word Generation</v>
      </c>
      <c r="H540" t="str">
        <f t="shared" si="221"/>
        <v>Shape Learning Immediate-Recognition, Shape Learning Delayed-Recognition, Story Learning Immediate-Recall, Story Learning Delayed-Recall</v>
      </c>
      <c r="I540" t="str">
        <f t="shared" si="222"/>
        <v>Arithmetic, Coding, Digits Forward, &amp; Digits Backward</v>
      </c>
      <c r="J540" t="str">
        <f t="shared" si="223"/>
        <v>Coding, Numbers &amp; Letters Speed A, Numbers &amp; Letters Efficiency A</v>
      </c>
      <c r="K540" t="str">
        <f t="shared" si="224"/>
        <v>Arithmetic, Digits Forward, &amp; Digits Backward</v>
      </c>
      <c r="L540" t="str">
        <f t="shared" ref="L540:U540" si="254">L539&amp;IF(L134,L439,"")</f>
        <v>Digits Forward, Numbers &amp; Letters Accuracy A, Numbers &amp; Letters Efficiency B</v>
      </c>
      <c r="M540" t="str">
        <f t="shared" si="254"/>
        <v>Arithmetic, Digits Forward, Digits Backward, Mazes, Word Generation</v>
      </c>
      <c r="N540" t="str">
        <f t="shared" si="254"/>
        <v>Coding, Numbers &amp; Letters Efficiency A, Mazes</v>
      </c>
      <c r="O540" t="str">
        <f t="shared" si="254"/>
        <v>Shape Learning Immediate-Recognition, Story Learning Immediate-Recall</v>
      </c>
      <c r="P540" t="str">
        <f t="shared" si="254"/>
        <v>Shape Learning Delayed-Recognition, Story Learning Delayed-Recall</v>
      </c>
      <c r="Q540" t="str">
        <f t="shared" si="254"/>
        <v>Mazes</v>
      </c>
      <c r="R540" t="str">
        <f t="shared" si="254"/>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v>
      </c>
      <c r="S540" t="str">
        <f t="shared" si="254"/>
        <v/>
      </c>
      <c r="T540" t="str">
        <f t="shared" si="254"/>
        <v>Numbers &amp; Letters Speed A</v>
      </c>
      <c r="U540" t="str">
        <f t="shared" si="254"/>
        <v>Numbers &amp; Letters Efficiency B</v>
      </c>
      <c r="AI540" s="24"/>
      <c r="AJ540" s="24"/>
      <c r="AK540" s="24"/>
      <c r="AL540" s="24"/>
      <c r="AM540" s="24"/>
      <c r="AN540" s="24"/>
      <c r="AO540" s="24"/>
      <c r="AP540" s="24"/>
      <c r="AQ540" s="24"/>
      <c r="AR540" s="24"/>
    </row>
    <row r="541" spans="1:44" x14ac:dyDescent="0.15">
      <c r="A541" t="str">
        <f t="shared" si="214"/>
        <v>Category Fluency</v>
      </c>
      <c r="B541" t="str">
        <f t="shared" si="215"/>
        <v>Similarities, Vocabulary, &amp; Matrix Reasoning</v>
      </c>
      <c r="C541" t="str">
        <f t="shared" si="216"/>
        <v>Similarities, Vocabulary, Naming</v>
      </c>
      <c r="D541" t="str">
        <f t="shared" si="217"/>
        <v>Matrix Reasoning &amp; Design Construction</v>
      </c>
      <c r="E541" t="str">
        <f t="shared" si="218"/>
        <v>Similarities, Vocabulary, Auditory Comprehension, Naming, Letter Fluency, Category Fluency</v>
      </c>
      <c r="F541" t="str">
        <f t="shared" si="219"/>
        <v>Matrix Reasoning, Visual Discrimination, &amp; Design Construction</v>
      </c>
      <c r="G541" t="str">
        <f t="shared" si="220"/>
        <v>Arithmetic, Coding, NAB Judgment, Digits Forward, Digits Backward, Numbers &amp; Letters Speed A, Numbers &amp; Letters Accuracy A, Numbers &amp; Letters Efficiency A, Numbers &amp; Letters Efficiency B, Mazes, Word Generation</v>
      </c>
      <c r="H541" t="str">
        <f t="shared" si="221"/>
        <v>Shape Learning Immediate-Recognition, Shape Learning Delayed-Recognition, Story Learning Immediate-Recall, Story Learning Delayed-Recall</v>
      </c>
      <c r="I541" t="str">
        <f t="shared" si="222"/>
        <v>Arithmetic, Coding, Digits Forward, &amp; Digits Backward</v>
      </c>
      <c r="J541" t="str">
        <f t="shared" si="223"/>
        <v>Coding, Numbers &amp; Letters Speed A, Numbers &amp; Letters Efficiency A</v>
      </c>
      <c r="K541" t="str">
        <f t="shared" si="224"/>
        <v>Arithmetic, Digits Forward, &amp; Digits Backward</v>
      </c>
      <c r="L541" t="str">
        <f t="shared" ref="L541:U541" si="255">L540&amp;IF(L135,L440,"")</f>
        <v>Digits Forward, Numbers &amp; Letters Accuracy A, Numbers &amp; Letters Efficiency B</v>
      </c>
      <c r="M541" t="str">
        <f t="shared" si="255"/>
        <v>Arithmetic, Digits Forward, Digits Backward, Mazes, Word Generation</v>
      </c>
      <c r="N541" t="str">
        <f t="shared" si="255"/>
        <v>Coding, Numbers &amp; Letters Efficiency A, Mazes</v>
      </c>
      <c r="O541" t="str">
        <f t="shared" si="255"/>
        <v>Shape Learning Immediate-Recognition, Story Learning Immediate-Recall</v>
      </c>
      <c r="P541" t="str">
        <f t="shared" si="255"/>
        <v>Shape Learning Delayed-Recognition, Story Learning Delayed-Recall</v>
      </c>
      <c r="Q541" t="str">
        <f t="shared" si="255"/>
        <v>Mazes</v>
      </c>
      <c r="R541" t="str">
        <f t="shared" si="255"/>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v>
      </c>
      <c r="S541" t="str">
        <f t="shared" si="255"/>
        <v/>
      </c>
      <c r="T541" t="str">
        <f t="shared" si="255"/>
        <v>Numbers &amp; Letters Speed A</v>
      </c>
      <c r="U541" t="str">
        <f t="shared" si="255"/>
        <v>Numbers &amp; Letters Efficiency B</v>
      </c>
      <c r="AI541" s="24"/>
      <c r="AJ541" s="24"/>
      <c r="AK541" s="24"/>
      <c r="AL541" s="24"/>
      <c r="AM541" s="24"/>
      <c r="AN541" s="24"/>
      <c r="AO541" s="24"/>
      <c r="AP541" s="24"/>
      <c r="AQ541" s="24"/>
      <c r="AR541" s="24"/>
    </row>
    <row r="542" spans="1:44" x14ac:dyDescent="0.15">
      <c r="A542" t="str">
        <f t="shared" si="214"/>
        <v>TOPF</v>
      </c>
      <c r="B542" t="str">
        <f t="shared" si="215"/>
        <v>Similarities, Vocabulary, &amp; Matrix Reasoning</v>
      </c>
      <c r="C542" t="str">
        <f t="shared" si="216"/>
        <v>Similarities, Vocabulary, Naming</v>
      </c>
      <c r="D542" t="str">
        <f t="shared" si="217"/>
        <v>Matrix Reasoning &amp; Design Construction</v>
      </c>
      <c r="E542" t="str">
        <f t="shared" si="218"/>
        <v>Similarities, Vocabulary, Auditory Comprehension, Naming, Letter Fluency, Category Fluency</v>
      </c>
      <c r="F542" t="str">
        <f t="shared" si="219"/>
        <v>Matrix Reasoning, Visual Discrimination, &amp; Design Construction</v>
      </c>
      <c r="G542" t="str">
        <f t="shared" si="220"/>
        <v>Arithmetic, Coding, NAB Judgment, Digits Forward, Digits Backward, Numbers &amp; Letters Speed A, Numbers &amp; Letters Accuracy A, Numbers &amp; Letters Efficiency A, Numbers &amp; Letters Efficiency B, Mazes, Word Generation</v>
      </c>
      <c r="H542" t="str">
        <f t="shared" si="221"/>
        <v>Shape Learning Immediate-Recognition, Shape Learning Delayed-Recognition, Story Learning Immediate-Recall, Story Learning Delayed-Recall</v>
      </c>
      <c r="I542" t="str">
        <f t="shared" si="222"/>
        <v>Arithmetic, Coding, Digits Forward, &amp; Digits Backward</v>
      </c>
      <c r="J542" t="str">
        <f t="shared" si="223"/>
        <v>Coding, Numbers &amp; Letters Speed A, Numbers &amp; Letters Efficiency A</v>
      </c>
      <c r="K542" t="str">
        <f t="shared" si="224"/>
        <v>Arithmetic, Digits Forward, &amp; Digits Backward</v>
      </c>
      <c r="L542" t="str">
        <f t="shared" ref="L542:U542" si="256">L541&amp;IF(L136,L441,"")</f>
        <v>Digits Forward, Numbers &amp; Letters Accuracy A, Numbers &amp; Letters Efficiency B</v>
      </c>
      <c r="M542" t="str">
        <f t="shared" si="256"/>
        <v>Arithmetic, Digits Forward, Digits Backward, Mazes, Word Generation</v>
      </c>
      <c r="N542" t="str">
        <f t="shared" si="256"/>
        <v>Coding, Numbers &amp; Letters Efficiency A, Mazes</v>
      </c>
      <c r="O542" t="str">
        <f t="shared" si="256"/>
        <v>Shape Learning Immediate-Recognition, Story Learning Immediate-Recall</v>
      </c>
      <c r="P542" t="str">
        <f t="shared" si="256"/>
        <v>Shape Learning Delayed-Recognition, Story Learning Delayed-Recall</v>
      </c>
      <c r="Q542" t="str">
        <f t="shared" si="256"/>
        <v>Mazes</v>
      </c>
      <c r="R542" t="str">
        <f t="shared" si="256"/>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v>
      </c>
      <c r="S542" t="str">
        <f t="shared" si="256"/>
        <v/>
      </c>
      <c r="T542" t="str">
        <f t="shared" si="256"/>
        <v>Numbers &amp; Letters Speed A</v>
      </c>
      <c r="U542" t="str">
        <f t="shared" si="256"/>
        <v>Numbers &amp; Letters Efficiency B</v>
      </c>
      <c r="AI542" s="24"/>
      <c r="AJ542" s="24"/>
      <c r="AK542" s="24"/>
      <c r="AL542" s="24"/>
      <c r="AM542" s="24"/>
      <c r="AN542" s="24"/>
      <c r="AO542" s="24"/>
      <c r="AP542" s="24"/>
      <c r="AQ542" s="24"/>
      <c r="AR542" s="24"/>
    </row>
    <row r="543" spans="1:44" x14ac:dyDescent="0.15">
      <c r="A543" t="str">
        <f t="shared" si="214"/>
        <v>Trails A</v>
      </c>
      <c r="B543" t="str">
        <f t="shared" ref="B543:B574" si="257">B542&amp;IF(B137,B442,"")</f>
        <v>Similarities, Vocabulary, &amp; Matrix Reasoning</v>
      </c>
      <c r="C543" t="str">
        <f t="shared" ref="C543:C574" si="258">C542&amp;IF(C137,C442,"")</f>
        <v>Similarities, Vocabulary, Naming</v>
      </c>
      <c r="D543" t="str">
        <f t="shared" ref="D543:D574" si="259">D542&amp;IF(D137,D442,"")</f>
        <v>Matrix Reasoning &amp; Design Construction</v>
      </c>
      <c r="E543" t="str">
        <f t="shared" ref="E543:E574" si="260">E542&amp;IF(E137,E442,"")</f>
        <v>Similarities, Vocabulary, Auditory Comprehension, Naming, Letter Fluency, Category Fluency</v>
      </c>
      <c r="F543" t="str">
        <f t="shared" ref="F543:F574" si="261">F542&amp;IF(F137,F442,"")</f>
        <v>Matrix Reasoning, Visual Discrimination, &amp; Design Construction</v>
      </c>
      <c r="G543" t="str">
        <f t="shared" ref="G543:G574" si="262">G542&amp;IF(G137,G442,"")</f>
        <v>Arithmetic, Coding, NAB Judgment, Digits Forward, Digits Backward, Numbers &amp; Letters Speed A, Numbers &amp; Letters Accuracy A, Numbers &amp; Letters Efficiency A, Numbers &amp; Letters Efficiency B, Mazes, Word Generation, Trails A</v>
      </c>
      <c r="H543" t="str">
        <f t="shared" ref="H543:H574" si="263">H542&amp;IF(H137,H442,"")</f>
        <v>Shape Learning Immediate-Recognition, Shape Learning Delayed-Recognition, Story Learning Immediate-Recall, Story Learning Delayed-Recall</v>
      </c>
      <c r="I543" t="str">
        <f t="shared" ref="I543:I574" si="264">I542&amp;IF(I137,I442,"")</f>
        <v>Arithmetic, Coding, Digits Forward, &amp; Digits Backward</v>
      </c>
      <c r="J543" t="str">
        <f t="shared" ref="J543:J574" si="265">J542&amp;IF(J137,J442,"")</f>
        <v>Coding, Numbers &amp; Letters Speed A, Numbers &amp; Letters Efficiency A, &amp; Trails A</v>
      </c>
      <c r="K543" t="str">
        <f t="shared" ref="K543:K574" si="266">K542&amp;IF(K137,K442,"")</f>
        <v>Arithmetic, Digits Forward, &amp; Digits Backward</v>
      </c>
      <c r="L543" t="str">
        <f t="shared" ref="L543:U543" si="267">L542&amp;IF(L137,L442,"")</f>
        <v>Digits Forward, Numbers &amp; Letters Accuracy A, Numbers &amp; Letters Efficiency B</v>
      </c>
      <c r="M543" t="str">
        <f t="shared" si="267"/>
        <v>Arithmetic, Digits Forward, Digits Backward, Mazes, Word Generation</v>
      </c>
      <c r="N543" t="str">
        <f t="shared" si="267"/>
        <v>Coding, Numbers &amp; Letters Efficiency A, Mazes, &amp; Trails A</v>
      </c>
      <c r="O543" t="str">
        <f t="shared" si="267"/>
        <v>Shape Learning Immediate-Recognition, Story Learning Immediate-Recall</v>
      </c>
      <c r="P543" t="str">
        <f t="shared" si="267"/>
        <v>Shape Learning Delayed-Recognition, Story Learning Delayed-Recall</v>
      </c>
      <c r="Q543" t="str">
        <f t="shared" si="267"/>
        <v>Mazes</v>
      </c>
      <c r="R543" t="str">
        <f t="shared" si="267"/>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v>
      </c>
      <c r="S543" t="str">
        <f t="shared" si="267"/>
        <v/>
      </c>
      <c r="T543" t="str">
        <f t="shared" si="267"/>
        <v>Numbers &amp; Letters Speed A, &amp; Trails A</v>
      </c>
      <c r="U543" t="str">
        <f t="shared" si="267"/>
        <v>Numbers &amp; Letters Efficiency B</v>
      </c>
      <c r="AI543" s="24"/>
      <c r="AJ543" s="24"/>
      <c r="AK543" s="24"/>
      <c r="AL543" s="24"/>
      <c r="AM543" s="24"/>
      <c r="AN543" s="24"/>
      <c r="AO543" s="24"/>
      <c r="AP543" s="24"/>
      <c r="AQ543" s="24"/>
      <c r="AR543" s="24"/>
    </row>
    <row r="544" spans="1:44" x14ac:dyDescent="0.15">
      <c r="A544" t="str">
        <f t="shared" si="214"/>
        <v>Trails B</v>
      </c>
      <c r="B544" t="str">
        <f t="shared" si="257"/>
        <v>Similarities, Vocabulary, &amp; Matrix Reasoning</v>
      </c>
      <c r="C544" t="str">
        <f t="shared" si="258"/>
        <v>Similarities, Vocabulary, Naming</v>
      </c>
      <c r="D544" t="str">
        <f t="shared" si="259"/>
        <v>Matrix Reasoning &amp; Design Construction</v>
      </c>
      <c r="E544" t="str">
        <f t="shared" si="260"/>
        <v>Similarities, Vocabulary, Auditory Comprehension, Naming, Letter Fluency, Category Fluency</v>
      </c>
      <c r="F544" t="str">
        <f t="shared" si="261"/>
        <v>Matrix Reasoning, Visual Discrimination, &amp; Design Construction</v>
      </c>
      <c r="G544" t="str">
        <f t="shared" si="262"/>
        <v>Arithmetic, Coding, NAB Judgment, Digits Forward, Digits Backward, Numbers &amp; Letters Speed A, Numbers &amp; Letters Accuracy A, Numbers &amp; Letters Efficiency A, Numbers &amp; Letters Efficiency B, Mazes, Word Generation, Trails A, Trails B</v>
      </c>
      <c r="H544" t="str">
        <f t="shared" si="263"/>
        <v>Shape Learning Immediate-Recognition, Shape Learning Delayed-Recognition, Story Learning Immediate-Recall, Story Learning Delayed-Recall</v>
      </c>
      <c r="I544" t="str">
        <f t="shared" si="264"/>
        <v>Arithmetic, Coding, Digits Forward, &amp; Digits Backward</v>
      </c>
      <c r="J544" t="str">
        <f t="shared" si="265"/>
        <v>Coding, Numbers &amp; Letters Speed A, Numbers &amp; Letters Efficiency A, &amp; Trails A</v>
      </c>
      <c r="K544" t="str">
        <f t="shared" si="266"/>
        <v>Arithmetic, Digits Forward, &amp; Digits Backward</v>
      </c>
      <c r="L544" t="str">
        <f t="shared" ref="L544:U544" si="268">L543&amp;IF(L138,L443,"")</f>
        <v>Digits Forward, Numbers &amp; Letters Accuracy A, Numbers &amp; Letters Efficiency B, Trails B</v>
      </c>
      <c r="M544" t="str">
        <f t="shared" si="268"/>
        <v>Arithmetic, Digits Forward, Digits Backward, Mazes, Word Generation</v>
      </c>
      <c r="N544" t="str">
        <f t="shared" si="268"/>
        <v>Coding, Numbers &amp; Letters Efficiency A, Mazes, &amp; Trails A</v>
      </c>
      <c r="O544" t="str">
        <f t="shared" si="268"/>
        <v>Shape Learning Immediate-Recognition, Story Learning Immediate-Recall</v>
      </c>
      <c r="P544" t="str">
        <f t="shared" si="268"/>
        <v>Shape Learning Delayed-Recognition, Story Learning Delayed-Recall</v>
      </c>
      <c r="Q544" t="str">
        <f t="shared" si="268"/>
        <v>Mazes</v>
      </c>
      <c r="R544" t="str">
        <f t="shared" si="268"/>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v>
      </c>
      <c r="S544" t="str">
        <f t="shared" si="268"/>
        <v/>
      </c>
      <c r="T544" t="str">
        <f t="shared" si="268"/>
        <v>Numbers &amp; Letters Speed A, &amp; Trails A</v>
      </c>
      <c r="U544" t="str">
        <f t="shared" si="268"/>
        <v>Numbers &amp; Letters Efficiency B, &amp; Trails B</v>
      </c>
      <c r="AI544" s="24"/>
      <c r="AJ544" s="24"/>
      <c r="AK544" s="24"/>
      <c r="AL544" s="24"/>
      <c r="AM544" s="24"/>
      <c r="AN544" s="24"/>
      <c r="AO544" s="24"/>
      <c r="AP544" s="24"/>
      <c r="AQ544" s="24"/>
      <c r="AR544" s="24"/>
    </row>
    <row r="545" spans="1:44" x14ac:dyDescent="0.15">
      <c r="A545" t="str">
        <f t="shared" si="214"/>
        <v>Unstructured Task (WT)</v>
      </c>
      <c r="B545" t="str">
        <f t="shared" si="257"/>
        <v>Similarities, Vocabulary, &amp; Matrix Reasoning</v>
      </c>
      <c r="C545" t="str">
        <f t="shared" si="258"/>
        <v>Similarities, Vocabulary, Naming</v>
      </c>
      <c r="D545" t="str">
        <f t="shared" si="259"/>
        <v>Matrix Reasoning &amp; Design Construction</v>
      </c>
      <c r="E545" t="str">
        <f t="shared" si="260"/>
        <v>Similarities, Vocabulary, Auditory Comprehension, Naming, Letter Fluency, Category Fluency</v>
      </c>
      <c r="F545" t="str">
        <f t="shared" si="261"/>
        <v>Matrix Reasoning, Visual Discrimination, &amp; Design Construction</v>
      </c>
      <c r="G545" t="str">
        <f t="shared" si="262"/>
        <v>Arithmetic, Coding, NAB Judgment, Digits Forward, Digits Backward, Numbers &amp; Letters Speed A, Numbers &amp; Letters Accuracy A, Numbers &amp; Letters Efficiency A, Numbers &amp; Letters Efficiency B, Mazes, Word Generation, Trails A, Trails B</v>
      </c>
      <c r="H545" t="str">
        <f t="shared" si="263"/>
        <v>Shape Learning Immediate-Recognition, Shape Learning Delayed-Recognition, Story Learning Immediate-Recall, Story Learning Delayed-Recall</v>
      </c>
      <c r="I545" t="str">
        <f t="shared" si="264"/>
        <v>Arithmetic, Coding, Digits Forward, &amp; Digits Backward</v>
      </c>
      <c r="J545" t="str">
        <f t="shared" si="265"/>
        <v>Coding, Numbers &amp; Letters Speed A, Numbers &amp; Letters Efficiency A, &amp; Trails A</v>
      </c>
      <c r="K545" t="str">
        <f t="shared" si="266"/>
        <v>Arithmetic, Digits Forward, &amp; Digits Backward</v>
      </c>
      <c r="L545" t="str">
        <f t="shared" ref="L545:U545" si="269">L544&amp;IF(L139,L444,"")</f>
        <v>Digits Forward, Numbers &amp; Letters Accuracy A, Numbers &amp; Letters Efficiency B, Trails B</v>
      </c>
      <c r="M545" t="str">
        <f t="shared" si="269"/>
        <v>Arithmetic, Digits Forward, Digits Backward, Mazes, Word Generation</v>
      </c>
      <c r="N545" t="str">
        <f t="shared" si="269"/>
        <v>Coding, Numbers &amp; Letters Efficiency A, Mazes, &amp; Trails A</v>
      </c>
      <c r="O545" t="str">
        <f t="shared" si="269"/>
        <v>Shape Learning Immediate-Recognition, Story Learning Immediate-Recall</v>
      </c>
      <c r="P545" t="str">
        <f t="shared" si="269"/>
        <v>Shape Learning Delayed-Recognition, Story Learning Delayed-Recall</v>
      </c>
      <c r="Q545" t="str">
        <f t="shared" si="269"/>
        <v>Mazes</v>
      </c>
      <c r="R545" t="str">
        <f t="shared" si="269"/>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v>
      </c>
      <c r="S545" t="str">
        <f t="shared" si="269"/>
        <v/>
      </c>
      <c r="T545" t="str">
        <f t="shared" si="269"/>
        <v>Numbers &amp; Letters Speed A, &amp; Trails A</v>
      </c>
      <c r="U545" t="str">
        <f t="shared" si="269"/>
        <v>Numbers &amp; Letters Efficiency B, &amp; Trails B</v>
      </c>
      <c r="AI545" s="24"/>
      <c r="AJ545" s="24"/>
      <c r="AK545" s="24"/>
      <c r="AL545" s="24"/>
      <c r="AM545" s="24"/>
      <c r="AN545" s="24"/>
      <c r="AO545" s="24"/>
      <c r="AP545" s="24"/>
      <c r="AQ545" s="24"/>
      <c r="AR545" s="24"/>
    </row>
    <row r="546" spans="1:44" x14ac:dyDescent="0.15">
      <c r="A546" t="str">
        <f t="shared" si="214"/>
        <v>ROCFT Copy</v>
      </c>
      <c r="B546" t="str">
        <f t="shared" si="257"/>
        <v>Similarities, Vocabulary, &amp; Matrix Reasoning</v>
      </c>
      <c r="C546" t="str">
        <f t="shared" si="258"/>
        <v>Similarities, Vocabulary, Naming</v>
      </c>
      <c r="D546" t="str">
        <f t="shared" si="259"/>
        <v>Matrix Reasoning &amp; Design Construction</v>
      </c>
      <c r="E546" t="str">
        <f t="shared" si="260"/>
        <v>Similarities, Vocabulary, Auditory Comprehension, Naming, Letter Fluency, Category Fluency</v>
      </c>
      <c r="F546" t="str">
        <f t="shared" si="261"/>
        <v>Matrix Reasoning, Visual Discrimination, &amp; Design Construction</v>
      </c>
      <c r="G546" t="str">
        <f t="shared" si="262"/>
        <v>Arithmetic, Coding, NAB Judgment, Digits Forward, Digits Backward, Numbers &amp; Letters Speed A, Numbers &amp; Letters Accuracy A, Numbers &amp; Letters Efficiency A, Numbers &amp; Letters Efficiency B, Mazes, Word Generation, Trails A, Trails B, ROCFT Copy</v>
      </c>
      <c r="H546" t="str">
        <f t="shared" si="263"/>
        <v>Shape Learning Immediate-Recognition, Shape Learning Delayed-Recognition, Story Learning Immediate-Recall, Story Learning Delayed-Recall</v>
      </c>
      <c r="I546" t="str">
        <f t="shared" si="264"/>
        <v>Arithmetic, Coding, Digits Forward, &amp; Digits Backward</v>
      </c>
      <c r="J546" t="str">
        <f t="shared" si="265"/>
        <v>Coding, Numbers &amp; Letters Speed A, Numbers &amp; Letters Efficiency A, &amp; Trails A</v>
      </c>
      <c r="K546" t="str">
        <f t="shared" si="266"/>
        <v>Arithmetic, Digits Forward, &amp; Digits Backward</v>
      </c>
      <c r="L546" t="str">
        <f t="shared" ref="L546:U546" si="270">L545&amp;IF(L140,L445,"")</f>
        <v>Digits Forward, Numbers &amp; Letters Accuracy A, Numbers &amp; Letters Efficiency B, Trails B</v>
      </c>
      <c r="M546" t="str">
        <f t="shared" si="270"/>
        <v>Arithmetic, Digits Forward, Digits Backward, Mazes, Word Generation, ROCFT Copy</v>
      </c>
      <c r="N546" t="str">
        <f t="shared" si="270"/>
        <v>Coding, Numbers &amp; Letters Efficiency A, Mazes, &amp; Trails A</v>
      </c>
      <c r="O546" t="str">
        <f t="shared" si="270"/>
        <v>Shape Learning Immediate-Recognition, Story Learning Immediate-Recall</v>
      </c>
      <c r="P546" t="str">
        <f t="shared" si="270"/>
        <v>Shape Learning Delayed-Recognition, Story Learning Delayed-Recall</v>
      </c>
      <c r="Q546" t="str">
        <f t="shared" si="270"/>
        <v>Mazes, &amp; ROCFT Copy</v>
      </c>
      <c r="R546" t="str">
        <f t="shared" si="270"/>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v>
      </c>
      <c r="S546" t="str">
        <f t="shared" si="270"/>
        <v/>
      </c>
      <c r="T546" t="str">
        <f t="shared" si="270"/>
        <v>Numbers &amp; Letters Speed A, &amp; Trails A</v>
      </c>
      <c r="U546" t="str">
        <f t="shared" si="270"/>
        <v>Numbers &amp; Letters Efficiency B, &amp; Trails B</v>
      </c>
      <c r="AI546" s="24"/>
      <c r="AJ546" s="24"/>
      <c r="AK546" s="24"/>
      <c r="AL546" s="24"/>
      <c r="AM546" s="24"/>
      <c r="AN546" s="24"/>
      <c r="AO546" s="24"/>
      <c r="AP546" s="24"/>
      <c r="AQ546" s="24"/>
      <c r="AR546" s="24"/>
    </row>
    <row r="547" spans="1:44" x14ac:dyDescent="0.15">
      <c r="A547" t="str">
        <f t="shared" si="214"/>
        <v>ROCFT Recall</v>
      </c>
      <c r="B547" t="str">
        <f t="shared" si="257"/>
        <v>Similarities, Vocabulary, &amp; Matrix Reasoning</v>
      </c>
      <c r="C547" t="str">
        <f t="shared" si="258"/>
        <v>Similarities, Vocabulary, Naming</v>
      </c>
      <c r="D547" t="str">
        <f t="shared" si="259"/>
        <v>Matrix Reasoning &amp; Design Construction</v>
      </c>
      <c r="E547" t="str">
        <f t="shared" si="260"/>
        <v>Similarities, Vocabulary, Auditory Comprehension, Naming, Letter Fluency, Category Fluency</v>
      </c>
      <c r="F547" t="str">
        <f t="shared" si="261"/>
        <v>Matrix Reasoning, Visual Discrimination, &amp; Design Construction</v>
      </c>
      <c r="G547" t="str">
        <f t="shared" si="262"/>
        <v>Arithmetic, Coding, NAB Judgment, Digits Forward, Digits Backward, Numbers &amp; Letters Speed A, Numbers &amp; Letters Accuracy A, Numbers &amp; Letters Efficiency A, Numbers &amp; Letters Efficiency B, Mazes, Word Generation, Trails A, Trails B, ROCFT Copy</v>
      </c>
      <c r="H547" t="str">
        <f t="shared" si="263"/>
        <v>Shape Learning Immediate-Recognition, Shape Learning Delayed-Recognition, Story Learning Immediate-Recall, Story Learning Delayed-Recall, ROCFT Recall</v>
      </c>
      <c r="I547" t="str">
        <f t="shared" si="264"/>
        <v>Arithmetic, Coding, Digits Forward, &amp; Digits Backward</v>
      </c>
      <c r="J547" t="str">
        <f t="shared" si="265"/>
        <v>Coding, Numbers &amp; Letters Speed A, Numbers &amp; Letters Efficiency A, &amp; Trails A</v>
      </c>
      <c r="K547" t="str">
        <f t="shared" si="266"/>
        <v>Arithmetic, Digits Forward, &amp; Digits Backward</v>
      </c>
      <c r="L547" t="str">
        <f t="shared" ref="L547:U547" si="271">L546&amp;IF(L141,L446,"")</f>
        <v>Digits Forward, Numbers &amp; Letters Accuracy A, Numbers &amp; Letters Efficiency B, Trails B</v>
      </c>
      <c r="M547" t="str">
        <f t="shared" si="271"/>
        <v>Arithmetic, Digits Forward, Digits Backward, Mazes, Word Generation, ROCFT Copy</v>
      </c>
      <c r="N547" t="str">
        <f t="shared" si="271"/>
        <v>Coding, Numbers &amp; Letters Efficiency A, Mazes, &amp; Trails A</v>
      </c>
      <c r="O547" t="str">
        <f t="shared" si="271"/>
        <v>Shape Learning Immediate-Recognition, Story Learning Immediate-Recall</v>
      </c>
      <c r="P547" t="str">
        <f t="shared" si="271"/>
        <v>Shape Learning Delayed-Recognition, Story Learning Delayed-Recall, ROCFT Recall</v>
      </c>
      <c r="Q547" t="str">
        <f t="shared" si="271"/>
        <v>Mazes, &amp; ROCFT Copy</v>
      </c>
      <c r="R547" t="str">
        <f t="shared" si="271"/>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47" t="str">
        <f t="shared" si="271"/>
        <v/>
      </c>
      <c r="T547" t="str">
        <f t="shared" si="271"/>
        <v>Numbers &amp; Letters Speed A, &amp; Trails A</v>
      </c>
      <c r="U547" t="str">
        <f t="shared" si="271"/>
        <v>Numbers &amp; Letters Efficiency B, &amp; Trails B</v>
      </c>
      <c r="AI547" s="24"/>
      <c r="AJ547" s="24"/>
      <c r="AK547" s="24"/>
      <c r="AL547" s="24"/>
      <c r="AM547" s="24"/>
      <c r="AN547" s="24"/>
      <c r="AO547" s="24"/>
      <c r="AP547" s="24"/>
      <c r="AQ547" s="24"/>
      <c r="AR547" s="24"/>
    </row>
    <row r="548" spans="1:44" x14ac:dyDescent="0.15">
      <c r="A548" t="str">
        <f t="shared" si="214"/>
        <v>CVLT-3 Brief Trials 1-4</v>
      </c>
      <c r="B548" t="str">
        <f t="shared" si="257"/>
        <v>Similarities, Vocabulary, &amp; Matrix Reasoning</v>
      </c>
      <c r="C548" t="str">
        <f t="shared" si="258"/>
        <v>Similarities, Vocabulary, Naming</v>
      </c>
      <c r="D548" t="str">
        <f t="shared" si="259"/>
        <v>Matrix Reasoning &amp; Design Construction</v>
      </c>
      <c r="E548" t="str">
        <f t="shared" si="260"/>
        <v>Similarities, Vocabulary, Auditory Comprehension, Naming, Letter Fluency, Category Fluency</v>
      </c>
      <c r="F548" t="str">
        <f t="shared" si="261"/>
        <v>Matrix Reasoning, Visual Discrimination, &amp; Design Construction</v>
      </c>
      <c r="G548" t="str">
        <f t="shared" si="262"/>
        <v>Arithmetic, Coding, NAB Judgment, Digits Forward, Digits Backward, Numbers &amp; Letters Speed A, Numbers &amp; Letters Accuracy A, Numbers &amp; Letters Efficiency A, Numbers &amp; Letters Efficiency B, Mazes, Word Generation, Trails A, Trails B, ROCFT Copy</v>
      </c>
      <c r="H548" t="str">
        <f t="shared" si="263"/>
        <v>Shape Learning Immediate-Recognition, Shape Learning Delayed-Recognition, Story Learning Immediate-Recall, Story Learning Delayed-Recall, ROCFT Recall, CVLT-3 Brief Trials 1-4</v>
      </c>
      <c r="I548" t="str">
        <f t="shared" si="264"/>
        <v>Arithmetic, Coding, Digits Forward, &amp; Digits Backward</v>
      </c>
      <c r="J548" t="str">
        <f t="shared" si="265"/>
        <v>Coding, Numbers &amp; Letters Speed A, Numbers &amp; Letters Efficiency A, &amp; Trails A</v>
      </c>
      <c r="K548" t="str">
        <f t="shared" si="266"/>
        <v>Arithmetic, Digits Forward, &amp; Digits Backward</v>
      </c>
      <c r="L548" t="str">
        <f t="shared" ref="L548:U548" si="272">L547&amp;IF(L142,L447,"")</f>
        <v>Digits Forward, Numbers &amp; Letters Accuracy A, Numbers &amp; Letters Efficiency B, Trails B</v>
      </c>
      <c r="M548" t="str">
        <f t="shared" si="272"/>
        <v>Arithmetic, Digits Forward, Digits Backward, Mazes, Word Generation, ROCFT Copy</v>
      </c>
      <c r="N548" t="str">
        <f t="shared" si="272"/>
        <v>Coding, Numbers &amp; Letters Efficiency A, Mazes, &amp; Trails A</v>
      </c>
      <c r="O548" t="str">
        <f t="shared" si="272"/>
        <v>Shape Learning Immediate-Recognition, Story Learning Immediate-Recall, &amp; CVLT-3 Brief Trials 1-4</v>
      </c>
      <c r="P548" t="str">
        <f t="shared" si="272"/>
        <v>Shape Learning Delayed-Recognition, Story Learning Delayed-Recall, ROCFT Recall</v>
      </c>
      <c r="Q548" t="str">
        <f t="shared" si="272"/>
        <v>Mazes, &amp; ROCFT Copy</v>
      </c>
      <c r="R548" t="str">
        <f t="shared" si="272"/>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v>
      </c>
      <c r="S548" t="str">
        <f t="shared" si="272"/>
        <v/>
      </c>
      <c r="T548" t="str">
        <f t="shared" si="272"/>
        <v>Numbers &amp; Letters Speed A, &amp; Trails A</v>
      </c>
      <c r="U548" t="str">
        <f t="shared" si="272"/>
        <v>Numbers &amp; Letters Efficiency B, &amp; Trails B</v>
      </c>
      <c r="AI548" s="24"/>
      <c r="AJ548" s="24"/>
      <c r="AK548" s="24"/>
      <c r="AL548" s="24"/>
      <c r="AM548" s="24"/>
      <c r="AN548" s="24"/>
      <c r="AO548" s="24"/>
      <c r="AP548" s="24"/>
      <c r="AQ548" s="24"/>
      <c r="AR548" s="24"/>
    </row>
    <row r="549" spans="1:44" x14ac:dyDescent="0.15">
      <c r="A549" t="str">
        <f t="shared" si="214"/>
        <v>CVLT-3 Brief SDFR</v>
      </c>
      <c r="B549" t="str">
        <f t="shared" si="257"/>
        <v>Similarities, Vocabulary, &amp; Matrix Reasoning</v>
      </c>
      <c r="C549" t="str">
        <f t="shared" si="258"/>
        <v>Similarities, Vocabulary, Naming</v>
      </c>
      <c r="D549" t="str">
        <f t="shared" si="259"/>
        <v>Matrix Reasoning &amp; Design Construction</v>
      </c>
      <c r="E549" t="str">
        <f t="shared" si="260"/>
        <v>Similarities, Vocabulary, Auditory Comprehension, Naming, Letter Fluency, Category Fluency</v>
      </c>
      <c r="F549" t="str">
        <f t="shared" si="261"/>
        <v>Matrix Reasoning, Visual Discrimination, &amp; Design Construction</v>
      </c>
      <c r="G549" t="str">
        <f t="shared" si="262"/>
        <v>Arithmetic, Coding, NAB Judgment, Digits Forward, Digits Backward, Numbers &amp; Letters Speed A, Numbers &amp; Letters Accuracy A, Numbers &amp; Letters Efficiency A, Numbers &amp; Letters Efficiency B, Mazes, Word Generation, Trails A, Trails B, ROCFT Copy</v>
      </c>
      <c r="H549" t="str">
        <f t="shared" si="263"/>
        <v>Shape Learning Immediate-Recognition, Shape Learning Delayed-Recognition, Story Learning Immediate-Recall, Story Learning Delayed-Recall, ROCFT Recall, CVLT-3 Brief Trials 1-4, CVLT-3 Brief SDFR</v>
      </c>
      <c r="I549" t="str">
        <f t="shared" si="264"/>
        <v>Arithmetic, Coding, Digits Forward, &amp; Digits Backward</v>
      </c>
      <c r="J549" t="str">
        <f t="shared" si="265"/>
        <v>Coding, Numbers &amp; Letters Speed A, Numbers &amp; Letters Efficiency A, &amp; Trails A</v>
      </c>
      <c r="K549" t="str">
        <f t="shared" si="266"/>
        <v>Arithmetic, Digits Forward, &amp; Digits Backward</v>
      </c>
      <c r="L549" t="str">
        <f t="shared" ref="L549:U549" si="273">L548&amp;IF(L143,L448,"")</f>
        <v>Digits Forward, Numbers &amp; Letters Accuracy A, Numbers &amp; Letters Efficiency B, Trails B</v>
      </c>
      <c r="M549" t="str">
        <f t="shared" si="273"/>
        <v>Arithmetic, Digits Forward, Digits Backward, Mazes, Word Generation, ROCFT Copy</v>
      </c>
      <c r="N549" t="str">
        <f t="shared" si="273"/>
        <v>Coding, Numbers &amp; Letters Efficiency A, Mazes, &amp; Trails A</v>
      </c>
      <c r="O549" t="str">
        <f t="shared" si="273"/>
        <v>Shape Learning Immediate-Recognition, Story Learning Immediate-Recall, &amp; CVLT-3 Brief Trials 1-4</v>
      </c>
      <c r="P549" t="str">
        <f t="shared" si="273"/>
        <v>Shape Learning Delayed-Recognition, Story Learning Delayed-Recall, ROCFT Recall</v>
      </c>
      <c r="Q549" t="str">
        <f t="shared" si="273"/>
        <v>Mazes, &amp; ROCFT Copy</v>
      </c>
      <c r="R549" t="str">
        <f t="shared" si="273"/>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v>
      </c>
      <c r="S549" t="str">
        <f t="shared" si="273"/>
        <v/>
      </c>
      <c r="T549" t="str">
        <f t="shared" si="273"/>
        <v>Numbers &amp; Letters Speed A, &amp; Trails A</v>
      </c>
      <c r="U549" t="str">
        <f t="shared" si="273"/>
        <v>Numbers &amp; Letters Efficiency B, &amp; Trails B</v>
      </c>
      <c r="AI549" s="24"/>
      <c r="AJ549" s="24"/>
      <c r="AK549" s="24"/>
      <c r="AL549" s="24"/>
      <c r="AM549" s="24"/>
      <c r="AN549" s="24"/>
      <c r="AO549" s="24"/>
      <c r="AP549" s="24"/>
      <c r="AQ549" s="24"/>
      <c r="AR549" s="24"/>
    </row>
    <row r="550" spans="1:44" x14ac:dyDescent="0.15">
      <c r="A550" t="str">
        <f t="shared" si="214"/>
        <v>CVLT-3 Brief LDFR</v>
      </c>
      <c r="B550" t="str">
        <f t="shared" si="257"/>
        <v>Similarities, Vocabulary, &amp; Matrix Reasoning</v>
      </c>
      <c r="C550" t="str">
        <f t="shared" si="258"/>
        <v>Similarities, Vocabulary, Naming</v>
      </c>
      <c r="D550" t="str">
        <f t="shared" si="259"/>
        <v>Matrix Reasoning &amp; Design Construction</v>
      </c>
      <c r="E550" t="str">
        <f t="shared" si="260"/>
        <v>Similarities, Vocabulary, Auditory Comprehension, Naming, Letter Fluency, Category Fluency</v>
      </c>
      <c r="F550" t="str">
        <f t="shared" si="261"/>
        <v>Matrix Reasoning, Visual Discrimination, &amp; Design Construction</v>
      </c>
      <c r="G550" t="str">
        <f t="shared" si="262"/>
        <v>Arithmetic, Coding, NAB Judgment, Digits Forward, Digits Backward, Numbers &amp; Letters Speed A, Numbers &amp; Letters Accuracy A, Numbers &amp; Letters Efficiency A, Numbers &amp; Letters Efficiency B, Mazes, Word Generation, Trails A, Trails B, ROCFT Copy</v>
      </c>
      <c r="H550" t="str">
        <f t="shared" si="263"/>
        <v>Shape Learning Immediate-Recognition, Shape Learning Delayed-Recognition, Story Learning Immediate-Recall, Story Learning Delayed-Recall, ROCFT Recall, CVLT-3 Brief Trials 1-4, CVLT-3 Brief SDFR, &amp; CVLT-3 Brief LDFR</v>
      </c>
      <c r="I550" t="str">
        <f t="shared" si="264"/>
        <v>Arithmetic, Coding, Digits Forward, &amp; Digits Backward</v>
      </c>
      <c r="J550" t="str">
        <f t="shared" si="265"/>
        <v>Coding, Numbers &amp; Letters Speed A, Numbers &amp; Letters Efficiency A, &amp; Trails A</v>
      </c>
      <c r="K550" t="str">
        <f t="shared" si="266"/>
        <v>Arithmetic, Digits Forward, &amp; Digits Backward</v>
      </c>
      <c r="L550" t="str">
        <f t="shared" ref="L550:U550" si="274">L549&amp;IF(L144,L449,"")</f>
        <v>Digits Forward, Numbers &amp; Letters Accuracy A, Numbers &amp; Letters Efficiency B, Trails B</v>
      </c>
      <c r="M550" t="str">
        <f t="shared" si="274"/>
        <v>Arithmetic, Digits Forward, Digits Backward, Mazes, Word Generation, ROCFT Copy</v>
      </c>
      <c r="N550" t="str">
        <f t="shared" si="274"/>
        <v>Coding, Numbers &amp; Letters Efficiency A, Mazes, &amp; Trails A</v>
      </c>
      <c r="O550" t="str">
        <f t="shared" si="274"/>
        <v>Shape Learning Immediate-Recognition, Story Learning Immediate-Recall, &amp; CVLT-3 Brief Trials 1-4</v>
      </c>
      <c r="P550" t="str">
        <f t="shared" si="274"/>
        <v>Shape Learning Delayed-Recognition, Story Learning Delayed-Recall, ROCFT Recall, CVLT-3 Brief LDFR</v>
      </c>
      <c r="Q550" t="str">
        <f t="shared" si="274"/>
        <v>Mazes, &amp; ROCFT Copy</v>
      </c>
      <c r="R550" t="str">
        <f t="shared" si="274"/>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v>
      </c>
      <c r="S550" t="str">
        <f t="shared" si="274"/>
        <v/>
      </c>
      <c r="T550" t="str">
        <f t="shared" si="274"/>
        <v>Numbers &amp; Letters Speed A, &amp; Trails A</v>
      </c>
      <c r="U550" t="str">
        <f t="shared" si="274"/>
        <v>Numbers &amp; Letters Efficiency B, &amp; Trails B</v>
      </c>
      <c r="AI550" s="24"/>
      <c r="AJ550" s="24"/>
      <c r="AK550" s="24"/>
      <c r="AL550" s="24"/>
      <c r="AM550" s="24"/>
      <c r="AN550" s="24"/>
      <c r="AO550" s="24"/>
      <c r="AP550" s="24"/>
      <c r="AQ550" s="24"/>
      <c r="AR550" s="24"/>
    </row>
    <row r="551" spans="1:44" x14ac:dyDescent="0.15">
      <c r="A551" t="str">
        <f t="shared" si="214"/>
        <v>Figure Weights</v>
      </c>
      <c r="B551" t="str">
        <f t="shared" si="257"/>
        <v>Similarities, Vocabulary, &amp; Matrix Reasoning</v>
      </c>
      <c r="C551" t="str">
        <f t="shared" si="258"/>
        <v>Similarities, Vocabulary, Naming</v>
      </c>
      <c r="D551" t="str">
        <f t="shared" si="259"/>
        <v>Matrix Reasoning &amp; Design Construction</v>
      </c>
      <c r="E551" t="str">
        <f t="shared" si="260"/>
        <v>Similarities, Vocabulary, Auditory Comprehension, Naming, Letter Fluency, Category Fluency</v>
      </c>
      <c r="F551" t="str">
        <f t="shared" si="261"/>
        <v>Matrix Reasoning, Visual Discrimination, &amp; Design Construction</v>
      </c>
      <c r="G551" t="str">
        <f t="shared" si="262"/>
        <v>Arithmetic, Coding, NAB Judgment, Digits Forward, Digits Backward, Numbers &amp; Letters Speed A, Numbers &amp; Letters Accuracy A, Numbers &amp; Letters Efficiency A, Numbers &amp; Letters Efficiency B, Mazes, Word Generation, Trails A, Trails B, ROCFT Copy</v>
      </c>
      <c r="H551" t="str">
        <f t="shared" si="263"/>
        <v>Shape Learning Immediate-Recognition, Shape Learning Delayed-Recognition, Story Learning Immediate-Recall, Story Learning Delayed-Recall, ROCFT Recall, CVLT-3 Brief Trials 1-4, CVLT-3 Brief SDFR, &amp; CVLT-3 Brief LDFR</v>
      </c>
      <c r="I551" t="str">
        <f t="shared" si="264"/>
        <v>Arithmetic, Coding, Digits Forward, &amp; Digits Backward</v>
      </c>
      <c r="J551" t="str">
        <f t="shared" si="265"/>
        <v>Coding, Numbers &amp; Letters Speed A, Numbers &amp; Letters Efficiency A, &amp; Trails A</v>
      </c>
      <c r="K551" t="str">
        <f t="shared" si="266"/>
        <v>Arithmetic, Digits Forward, &amp; Digits Backward</v>
      </c>
      <c r="L551" t="str">
        <f t="shared" ref="L551:U551" si="275">L550&amp;IF(L145,L450,"")</f>
        <v>Digits Forward, Numbers &amp; Letters Accuracy A, Numbers &amp; Letters Efficiency B, Trails B</v>
      </c>
      <c r="M551" t="str">
        <f t="shared" si="275"/>
        <v>Arithmetic, Digits Forward, Digits Backward, Mazes, Word Generation, ROCFT Copy</v>
      </c>
      <c r="N551" t="str">
        <f t="shared" si="275"/>
        <v>Coding, Numbers &amp; Letters Efficiency A, Mazes, &amp; Trails A</v>
      </c>
      <c r="O551" t="str">
        <f t="shared" si="275"/>
        <v>Shape Learning Immediate-Recognition, Story Learning Immediate-Recall, &amp; CVLT-3 Brief Trials 1-4</v>
      </c>
      <c r="P551" t="str">
        <f t="shared" si="275"/>
        <v>Shape Learning Delayed-Recognition, Story Learning Delayed-Recall, ROCFT Recall, CVLT-3 Brief LDFR</v>
      </c>
      <c r="Q551" t="str">
        <f t="shared" si="275"/>
        <v>Mazes, &amp; ROCFT Copy</v>
      </c>
      <c r="R551" t="str">
        <f t="shared" si="275"/>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v>
      </c>
      <c r="S551" t="str">
        <f t="shared" si="275"/>
        <v/>
      </c>
      <c r="T551" t="str">
        <f t="shared" si="275"/>
        <v>Numbers &amp; Letters Speed A, &amp; Trails A</v>
      </c>
      <c r="U551" t="str">
        <f t="shared" si="275"/>
        <v>Numbers &amp; Letters Efficiency B, &amp; Trails B</v>
      </c>
      <c r="AI551" s="24"/>
      <c r="AJ551" s="24"/>
      <c r="AK551" s="24"/>
      <c r="AL551" s="24"/>
      <c r="AM551" s="24"/>
      <c r="AN551" s="24"/>
      <c r="AO551" s="24"/>
      <c r="AP551" s="24"/>
      <c r="AQ551" s="24"/>
      <c r="AR551" s="24"/>
    </row>
    <row r="552" spans="1:44" x14ac:dyDescent="0.15">
      <c r="A552" t="str">
        <f t="shared" si="214"/>
        <v>Letter-Number Sequencing</v>
      </c>
      <c r="B552" t="str">
        <f t="shared" si="257"/>
        <v>Similarities, Vocabulary, &amp; Matrix Reasoning</v>
      </c>
      <c r="C552" t="str">
        <f t="shared" si="258"/>
        <v>Similarities, Vocabulary, Naming</v>
      </c>
      <c r="D552" t="str">
        <f t="shared" si="259"/>
        <v>Matrix Reasoning &amp; Design Construction</v>
      </c>
      <c r="E552" t="str">
        <f t="shared" si="260"/>
        <v>Similarities, Vocabulary, Auditory Comprehension, Naming, Letter Fluency, Category Fluency</v>
      </c>
      <c r="F552" t="str">
        <f t="shared" si="261"/>
        <v>Matrix Reasoning, Visual Discrimination, &amp; Design Construction</v>
      </c>
      <c r="G552" t="str">
        <f t="shared" si="262"/>
        <v>Arithmetic, Coding, NAB Judgment, Digits Forward, Digits Backward, Numbers &amp; Letters Speed A, Numbers &amp; Letters Accuracy A, Numbers &amp; Letters Efficiency A, Numbers &amp; Letters Efficiency B, Mazes, Word Generation, Trails A, Trails B, ROCFT Copy</v>
      </c>
      <c r="H552" t="str">
        <f t="shared" si="263"/>
        <v>Shape Learning Immediate-Recognition, Shape Learning Delayed-Recognition, Story Learning Immediate-Recall, Story Learning Delayed-Recall, ROCFT Recall, CVLT-3 Brief Trials 1-4, CVLT-3 Brief SDFR, &amp; CVLT-3 Brief LDFR</v>
      </c>
      <c r="I552" t="str">
        <f t="shared" si="264"/>
        <v>Arithmetic, Coding, Digits Forward, &amp; Digits Backward</v>
      </c>
      <c r="J552" t="str">
        <f t="shared" si="265"/>
        <v>Coding, Numbers &amp; Letters Speed A, Numbers &amp; Letters Efficiency A, &amp; Trails A</v>
      </c>
      <c r="K552" t="str">
        <f t="shared" si="266"/>
        <v>Arithmetic, Digits Forward, &amp; Digits Backward</v>
      </c>
      <c r="L552" t="str">
        <f t="shared" ref="L552:U552" si="276">L551&amp;IF(L146,L451,"")</f>
        <v>Digits Forward, Numbers &amp; Letters Accuracy A, Numbers &amp; Letters Efficiency B, Trails B</v>
      </c>
      <c r="M552" t="str">
        <f t="shared" si="276"/>
        <v>Arithmetic, Digits Forward, Digits Backward, Mazes, Word Generation, ROCFT Copy</v>
      </c>
      <c r="N552" t="str">
        <f t="shared" si="276"/>
        <v>Coding, Numbers &amp; Letters Efficiency A, Mazes, &amp; Trails A</v>
      </c>
      <c r="O552" t="str">
        <f t="shared" si="276"/>
        <v>Shape Learning Immediate-Recognition, Story Learning Immediate-Recall, &amp; CVLT-3 Brief Trials 1-4</v>
      </c>
      <c r="P552" t="str">
        <f t="shared" si="276"/>
        <v>Shape Learning Delayed-Recognition, Story Learning Delayed-Recall, ROCFT Recall, CVLT-3 Brief LDFR</v>
      </c>
      <c r="Q552" t="str">
        <f t="shared" si="276"/>
        <v>Mazes, &amp; ROCFT Copy</v>
      </c>
      <c r="R552" t="str">
        <f t="shared" si="276"/>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v>
      </c>
      <c r="S552" t="str">
        <f t="shared" si="276"/>
        <v/>
      </c>
      <c r="T552" t="str">
        <f t="shared" si="276"/>
        <v>Numbers &amp; Letters Speed A, &amp; Trails A</v>
      </c>
      <c r="U552" t="str">
        <f t="shared" si="276"/>
        <v>Numbers &amp; Letters Efficiency B, &amp; Trails B</v>
      </c>
      <c r="AI552" s="24"/>
      <c r="AJ552" s="24"/>
      <c r="AK552" s="24"/>
      <c r="AL552" s="24"/>
      <c r="AM552" s="24"/>
      <c r="AN552" s="24"/>
      <c r="AO552" s="24"/>
      <c r="AP552" s="24"/>
      <c r="AQ552" s="24"/>
      <c r="AR552" s="24"/>
    </row>
    <row r="553" spans="1:44" x14ac:dyDescent="0.15">
      <c r="A553" t="str">
        <f t="shared" si="214"/>
        <v>Cancellation</v>
      </c>
      <c r="B553" t="str">
        <f t="shared" si="257"/>
        <v>Similarities, Vocabulary, &amp; Matrix Reasoning</v>
      </c>
      <c r="C553" t="str">
        <f t="shared" si="258"/>
        <v>Similarities, Vocabulary, Naming</v>
      </c>
      <c r="D553" t="str">
        <f t="shared" si="259"/>
        <v>Matrix Reasoning &amp; Design Construction</v>
      </c>
      <c r="E553" t="str">
        <f t="shared" si="260"/>
        <v>Similarities, Vocabulary, Auditory Comprehension, Naming, Letter Fluency, Category Fluency</v>
      </c>
      <c r="F553" t="str">
        <f t="shared" si="261"/>
        <v>Matrix Reasoning, Visual Discrimination, &amp; Design Construction</v>
      </c>
      <c r="G553" t="str">
        <f t="shared" si="262"/>
        <v>Arithmetic, Coding, NAB Judgment, Digits Forward, Digits Backward, Numbers &amp; Letters Speed A, Numbers &amp; Letters Accuracy A, Numbers &amp; Letters Efficiency A, Numbers &amp; Letters Efficiency B, Mazes, Word Generation, Trails A, Trails B, ROCFT Copy</v>
      </c>
      <c r="H553" t="str">
        <f t="shared" si="263"/>
        <v>Shape Learning Immediate-Recognition, Shape Learning Delayed-Recognition, Story Learning Immediate-Recall, Story Learning Delayed-Recall, ROCFT Recall, CVLT-3 Brief Trials 1-4, CVLT-3 Brief SDFR, &amp; CVLT-3 Brief LDFR</v>
      </c>
      <c r="I553" t="str">
        <f t="shared" si="264"/>
        <v>Arithmetic, Coding, Digits Forward, &amp; Digits Backward</v>
      </c>
      <c r="J553" t="str">
        <f t="shared" si="265"/>
        <v>Coding, Numbers &amp; Letters Speed A, Numbers &amp; Letters Efficiency A, &amp; Trails A</v>
      </c>
      <c r="K553" t="str">
        <f t="shared" si="266"/>
        <v>Arithmetic, Digits Forward, &amp; Digits Backward</v>
      </c>
      <c r="L553" t="str">
        <f t="shared" ref="L553:U553" si="277">L552&amp;IF(L147,L452,"")</f>
        <v>Digits Forward, Numbers &amp; Letters Accuracy A, Numbers &amp; Letters Efficiency B, Trails B</v>
      </c>
      <c r="M553" t="str">
        <f t="shared" si="277"/>
        <v>Arithmetic, Digits Forward, Digits Backward, Mazes, Word Generation, ROCFT Copy</v>
      </c>
      <c r="N553" t="str">
        <f t="shared" si="277"/>
        <v>Coding, Numbers &amp; Letters Efficiency A, Mazes, &amp; Trails A</v>
      </c>
      <c r="O553" t="str">
        <f t="shared" si="277"/>
        <v>Shape Learning Immediate-Recognition, Story Learning Immediate-Recall, &amp; CVLT-3 Brief Trials 1-4</v>
      </c>
      <c r="P553" t="str">
        <f t="shared" si="277"/>
        <v>Shape Learning Delayed-Recognition, Story Learning Delayed-Recall, ROCFT Recall, CVLT-3 Brief LDFR</v>
      </c>
      <c r="Q553" t="str">
        <f t="shared" si="277"/>
        <v>Mazes, &amp; ROCFT Copy</v>
      </c>
      <c r="R553" t="str">
        <f t="shared" si="277"/>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v>
      </c>
      <c r="S553" t="str">
        <f t="shared" si="277"/>
        <v/>
      </c>
      <c r="T553" t="str">
        <f t="shared" si="277"/>
        <v>Numbers &amp; Letters Speed A, &amp; Trails A</v>
      </c>
      <c r="U553" t="str">
        <f t="shared" si="277"/>
        <v>Numbers &amp; Letters Efficiency B, &amp; Trails B</v>
      </c>
      <c r="AI553" s="24"/>
      <c r="AJ553" s="24"/>
      <c r="AK553" s="24"/>
      <c r="AL553" s="24"/>
      <c r="AM553" s="24"/>
      <c r="AN553" s="24"/>
      <c r="AO553" s="24"/>
      <c r="AP553" s="24"/>
      <c r="AQ553" s="24"/>
      <c r="AR553" s="24"/>
    </row>
    <row r="554" spans="1:44" x14ac:dyDescent="0.15">
      <c r="A554" t="str">
        <f t="shared" si="214"/>
        <v>Grooved Pegboard-Dominant</v>
      </c>
      <c r="B554" t="str">
        <f t="shared" si="257"/>
        <v>Similarities, Vocabulary, &amp; Matrix Reasoning</v>
      </c>
      <c r="C554" t="str">
        <f t="shared" si="258"/>
        <v>Similarities, Vocabulary, Naming</v>
      </c>
      <c r="D554" t="str">
        <f t="shared" si="259"/>
        <v>Matrix Reasoning &amp; Design Construction</v>
      </c>
      <c r="E554" t="str">
        <f t="shared" si="260"/>
        <v>Similarities, Vocabulary, Auditory Comprehension, Naming, Letter Fluency, Category Fluency</v>
      </c>
      <c r="F554" t="str">
        <f t="shared" si="261"/>
        <v>Matrix Reasoning, Visual Discrimination, &amp; Design Construction</v>
      </c>
      <c r="G554" t="str">
        <f t="shared" si="262"/>
        <v>Arithmetic, Coding, NAB Judgment, Digits Forward, Digits Backward, Numbers &amp; Letters Speed A, Numbers &amp; Letters Accuracy A, Numbers &amp; Letters Efficiency A, Numbers &amp; Letters Efficiency B, Mazes, Word Generation, Trails A, Trails B, ROCFT Copy</v>
      </c>
      <c r="H554" t="str">
        <f t="shared" si="263"/>
        <v>Shape Learning Immediate-Recognition, Shape Learning Delayed-Recognition, Story Learning Immediate-Recall, Story Learning Delayed-Recall, ROCFT Recall, CVLT-3 Brief Trials 1-4, CVLT-3 Brief SDFR, &amp; CVLT-3 Brief LDFR</v>
      </c>
      <c r="I554" t="str">
        <f t="shared" si="264"/>
        <v>Arithmetic, Coding, Digits Forward, &amp; Digits Backward</v>
      </c>
      <c r="J554" t="str">
        <f t="shared" si="265"/>
        <v>Coding, Numbers &amp; Letters Speed A, Numbers &amp; Letters Efficiency A, &amp; Trails A</v>
      </c>
      <c r="K554" t="str">
        <f t="shared" si="266"/>
        <v>Arithmetic, Digits Forward, &amp; Digits Backward</v>
      </c>
      <c r="L554" t="str">
        <f t="shared" ref="L554:U554" si="278">L553&amp;IF(L148,L453,"")</f>
        <v>Digits Forward, Numbers &amp; Letters Accuracy A, Numbers &amp; Letters Efficiency B, Trails B</v>
      </c>
      <c r="M554" t="str">
        <f t="shared" si="278"/>
        <v>Arithmetic, Digits Forward, Digits Backward, Mazes, Word Generation, ROCFT Copy</v>
      </c>
      <c r="N554" t="str">
        <f t="shared" si="278"/>
        <v>Coding, Numbers &amp; Letters Efficiency A, Mazes, &amp; Trails A</v>
      </c>
      <c r="O554" t="str">
        <f t="shared" si="278"/>
        <v>Shape Learning Immediate-Recognition, Story Learning Immediate-Recall, &amp; CVLT-3 Brief Trials 1-4</v>
      </c>
      <c r="P554" t="str">
        <f t="shared" si="278"/>
        <v>Shape Learning Delayed-Recognition, Story Learning Delayed-Recall, ROCFT Recall, CVLT-3 Brief LDFR</v>
      </c>
      <c r="Q554" t="str">
        <f t="shared" si="278"/>
        <v>Mazes, &amp; ROCFT Copy</v>
      </c>
      <c r="R554" t="str">
        <f t="shared" si="278"/>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v>
      </c>
      <c r="S554" t="str">
        <f t="shared" si="278"/>
        <v/>
      </c>
      <c r="T554" t="str">
        <f t="shared" si="278"/>
        <v>Numbers &amp; Letters Speed A, &amp; Trails A</v>
      </c>
      <c r="U554" t="str">
        <f t="shared" si="278"/>
        <v>Numbers &amp; Letters Efficiency B, &amp; Trails B</v>
      </c>
      <c r="AI554" s="24"/>
      <c r="AJ554" s="24"/>
      <c r="AK554" s="24"/>
      <c r="AL554" s="24"/>
      <c r="AM554" s="24"/>
      <c r="AN554" s="24"/>
      <c r="AO554" s="24"/>
      <c r="AP554" s="24"/>
      <c r="AQ554" s="24"/>
      <c r="AR554" s="24"/>
    </row>
    <row r="555" spans="1:44" x14ac:dyDescent="0.15">
      <c r="A555" t="str">
        <f t="shared" si="214"/>
        <v>Grooved Pegboard-Nondominant</v>
      </c>
      <c r="B555" t="str">
        <f t="shared" si="257"/>
        <v>Similarities, Vocabulary, &amp; Matrix Reasoning</v>
      </c>
      <c r="C555" t="str">
        <f t="shared" si="258"/>
        <v>Similarities, Vocabulary, Naming</v>
      </c>
      <c r="D555" t="str">
        <f t="shared" si="259"/>
        <v>Matrix Reasoning &amp; Design Construction</v>
      </c>
      <c r="E555" t="str">
        <f t="shared" si="260"/>
        <v>Similarities, Vocabulary, Auditory Comprehension, Naming, Letter Fluency, Category Fluency</v>
      </c>
      <c r="F555" t="str">
        <f t="shared" si="261"/>
        <v>Matrix Reasoning, Visual Discrimination, &amp; Design Construction</v>
      </c>
      <c r="G555" t="str">
        <f t="shared" si="262"/>
        <v>Arithmetic, Coding, NAB Judgment, Digits Forward, Digits Backward, Numbers &amp; Letters Speed A, Numbers &amp; Letters Accuracy A, Numbers &amp; Letters Efficiency A, Numbers &amp; Letters Efficiency B, Mazes, Word Generation, Trails A, Trails B, ROCFT Copy</v>
      </c>
      <c r="H555" t="str">
        <f t="shared" si="263"/>
        <v>Shape Learning Immediate-Recognition, Shape Learning Delayed-Recognition, Story Learning Immediate-Recall, Story Learning Delayed-Recall, ROCFT Recall, CVLT-3 Brief Trials 1-4, CVLT-3 Brief SDFR, &amp; CVLT-3 Brief LDFR</v>
      </c>
      <c r="I555" t="str">
        <f t="shared" si="264"/>
        <v>Arithmetic, Coding, Digits Forward, &amp; Digits Backward</v>
      </c>
      <c r="J555" t="str">
        <f t="shared" si="265"/>
        <v>Coding, Numbers &amp; Letters Speed A, Numbers &amp; Letters Efficiency A, &amp; Trails A</v>
      </c>
      <c r="K555" t="str">
        <f t="shared" si="266"/>
        <v>Arithmetic, Digits Forward, &amp; Digits Backward</v>
      </c>
      <c r="L555" t="str">
        <f t="shared" ref="L555:U555" si="279">L554&amp;IF(L149,L454,"")</f>
        <v>Digits Forward, Numbers &amp; Letters Accuracy A, Numbers &amp; Letters Efficiency B, Trails B</v>
      </c>
      <c r="M555" t="str">
        <f t="shared" si="279"/>
        <v>Arithmetic, Digits Forward, Digits Backward, Mazes, Word Generation, ROCFT Copy</v>
      </c>
      <c r="N555" t="str">
        <f t="shared" si="279"/>
        <v>Coding, Numbers &amp; Letters Efficiency A, Mazes, &amp; Trails A</v>
      </c>
      <c r="O555" t="str">
        <f t="shared" si="279"/>
        <v>Shape Learning Immediate-Recognition, Story Learning Immediate-Recall, &amp; CVLT-3 Brief Trials 1-4</v>
      </c>
      <c r="P555" t="str">
        <f t="shared" si="279"/>
        <v>Shape Learning Delayed-Recognition, Story Learning Delayed-Recall, ROCFT Recall, CVLT-3 Brief LDFR</v>
      </c>
      <c r="Q555" t="str">
        <f t="shared" si="279"/>
        <v>Mazes, &amp; ROCFT Copy</v>
      </c>
      <c r="R555" t="str">
        <f t="shared" si="279"/>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v>
      </c>
      <c r="S555" t="str">
        <f t="shared" si="279"/>
        <v/>
      </c>
      <c r="T555" t="str">
        <f t="shared" si="279"/>
        <v>Numbers &amp; Letters Speed A, &amp; Trails A</v>
      </c>
      <c r="U555" t="str">
        <f t="shared" si="279"/>
        <v>Numbers &amp; Letters Efficiency B, &amp; Trails B</v>
      </c>
      <c r="AI555" s="24"/>
      <c r="AJ555" s="24"/>
      <c r="AK555" s="24"/>
      <c r="AL555" s="24"/>
      <c r="AM555" s="24"/>
      <c r="AN555" s="24"/>
      <c r="AO555" s="24"/>
      <c r="AP555" s="24"/>
      <c r="AQ555" s="24"/>
      <c r="AR555" s="24"/>
    </row>
    <row r="556" spans="1:44" x14ac:dyDescent="0.15">
      <c r="A556" t="str">
        <f t="shared" si="214"/>
        <v>Behavior Rating Scale</v>
      </c>
      <c r="B556" t="str">
        <f t="shared" si="257"/>
        <v>Similarities, Vocabulary, &amp; Matrix Reasoning</v>
      </c>
      <c r="C556" t="str">
        <f t="shared" si="258"/>
        <v>Similarities, Vocabulary, Naming</v>
      </c>
      <c r="D556" t="str">
        <f t="shared" si="259"/>
        <v>Matrix Reasoning &amp; Design Construction</v>
      </c>
      <c r="E556" t="str">
        <f t="shared" si="260"/>
        <v>Similarities, Vocabulary, Auditory Comprehension, Naming, Letter Fluency, Category Fluency</v>
      </c>
      <c r="F556" t="str">
        <f t="shared" si="261"/>
        <v>Matrix Reasoning, Visual Discrimination, &amp; Design Construction</v>
      </c>
      <c r="G556" t="str">
        <f t="shared" si="262"/>
        <v>Arithmetic, Coding, NAB Judgment, Digits Forward, Digits Backward, Numbers &amp; Letters Speed A, Numbers &amp; Letters Accuracy A, Numbers &amp; Letters Efficiency A, Numbers &amp; Letters Efficiency B, Mazes, Word Generation, Trails A, Trails B, ROCFT Copy</v>
      </c>
      <c r="H556" t="str">
        <f t="shared" si="263"/>
        <v>Shape Learning Immediate-Recognition, Shape Learning Delayed-Recognition, Story Learning Immediate-Recall, Story Learning Delayed-Recall, ROCFT Recall, CVLT-3 Brief Trials 1-4, CVLT-3 Brief SDFR, &amp; CVLT-3 Brief LDFR</v>
      </c>
      <c r="I556" t="str">
        <f t="shared" si="264"/>
        <v>Arithmetic, Coding, Digits Forward, &amp; Digits Backward</v>
      </c>
      <c r="J556" t="str">
        <f t="shared" si="265"/>
        <v>Coding, Numbers &amp; Letters Speed A, Numbers &amp; Letters Efficiency A, &amp; Trails A</v>
      </c>
      <c r="K556" t="str">
        <f t="shared" si="266"/>
        <v>Arithmetic, Digits Forward, &amp; Digits Backward</v>
      </c>
      <c r="L556" t="str">
        <f t="shared" ref="L556:U556" si="280">L555&amp;IF(L150,L455,"")</f>
        <v>Digits Forward, Numbers &amp; Letters Accuracy A, Numbers &amp; Letters Efficiency B, Trails B</v>
      </c>
      <c r="M556" t="str">
        <f t="shared" si="280"/>
        <v>Arithmetic, Digits Forward, Digits Backward, Mazes, Word Generation, ROCFT Copy</v>
      </c>
      <c r="N556" t="str">
        <f t="shared" si="280"/>
        <v>Coding, Numbers &amp; Letters Efficiency A, Mazes, &amp; Trails A</v>
      </c>
      <c r="O556" t="str">
        <f t="shared" si="280"/>
        <v>Shape Learning Immediate-Recognition, Story Learning Immediate-Recall, &amp; CVLT-3 Brief Trials 1-4</v>
      </c>
      <c r="P556" t="str">
        <f t="shared" si="280"/>
        <v>Shape Learning Delayed-Recognition, Story Learning Delayed-Recall, ROCFT Recall, CVLT-3 Brief LDFR</v>
      </c>
      <c r="Q556" t="str">
        <f t="shared" si="280"/>
        <v>Mazes, &amp; ROCFT Copy</v>
      </c>
      <c r="R556" t="str">
        <f t="shared" si="280"/>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v>
      </c>
      <c r="S556" t="str">
        <f t="shared" si="280"/>
        <v/>
      </c>
      <c r="T556" t="str">
        <f t="shared" si="280"/>
        <v>Numbers &amp; Letters Speed A, &amp; Trails A</v>
      </c>
      <c r="U556" t="str">
        <f t="shared" si="280"/>
        <v>Numbers &amp; Letters Efficiency B, &amp; Trails B</v>
      </c>
      <c r="AI556" s="24"/>
      <c r="AJ556" s="24"/>
      <c r="AK556" s="24"/>
      <c r="AL556" s="24"/>
      <c r="AM556" s="24"/>
      <c r="AN556" s="24"/>
      <c r="AO556" s="24"/>
      <c r="AP556" s="24"/>
      <c r="AQ556" s="24"/>
      <c r="AR556" s="24"/>
    </row>
    <row r="557" spans="1:44" x14ac:dyDescent="0.15">
      <c r="A557" t="str">
        <f t="shared" si="214"/>
        <v>KTEA-3 Nonsense Word Decoding</v>
      </c>
      <c r="B557" t="str">
        <f t="shared" si="257"/>
        <v>Similarities, Vocabulary, &amp; Matrix Reasoning</v>
      </c>
      <c r="C557" t="str">
        <f t="shared" si="258"/>
        <v>Similarities, Vocabulary, Naming</v>
      </c>
      <c r="D557" t="str">
        <f t="shared" si="259"/>
        <v>Matrix Reasoning &amp; Design Construction</v>
      </c>
      <c r="E557" t="str">
        <f t="shared" si="260"/>
        <v>Similarities, Vocabulary, Auditory Comprehension, Naming, Letter Fluency, Category Fluency</v>
      </c>
      <c r="F557" t="str">
        <f t="shared" si="261"/>
        <v>Matrix Reasoning, Visual Discrimination, &amp; Design Construction</v>
      </c>
      <c r="G557" t="str">
        <f t="shared" si="262"/>
        <v>Arithmetic, Coding, NAB Judgment, Digits Forward, Digits Backward, Numbers &amp; Letters Speed A, Numbers &amp; Letters Accuracy A, Numbers &amp; Letters Efficiency A, Numbers &amp; Letters Efficiency B, Mazes, Word Generation, Trails A, Trails B, ROCFT Copy</v>
      </c>
      <c r="H557" t="str">
        <f t="shared" si="263"/>
        <v>Shape Learning Immediate-Recognition, Shape Learning Delayed-Recognition, Story Learning Immediate-Recall, Story Learning Delayed-Recall, ROCFT Recall, CVLT-3 Brief Trials 1-4, CVLT-3 Brief SDFR, &amp; CVLT-3 Brief LDFR</v>
      </c>
      <c r="I557" t="str">
        <f t="shared" si="264"/>
        <v>Arithmetic, Coding, Digits Forward, &amp; Digits Backward</v>
      </c>
      <c r="J557" t="str">
        <f t="shared" si="265"/>
        <v>Coding, Numbers &amp; Letters Speed A, Numbers &amp; Letters Efficiency A, &amp; Trails A</v>
      </c>
      <c r="K557" t="str">
        <f t="shared" si="266"/>
        <v>Arithmetic, Digits Forward, &amp; Digits Backward</v>
      </c>
      <c r="L557" t="str">
        <f t="shared" ref="L557:U557" si="281">L556&amp;IF(L151,L456,"")</f>
        <v>Digits Forward, Numbers &amp; Letters Accuracy A, Numbers &amp; Letters Efficiency B, Trails B</v>
      </c>
      <c r="M557" t="str">
        <f t="shared" si="281"/>
        <v>Arithmetic, Digits Forward, Digits Backward, Mazes, Word Generation, ROCFT Copy</v>
      </c>
      <c r="N557" t="str">
        <f t="shared" si="281"/>
        <v>Coding, Numbers &amp; Letters Efficiency A, Mazes, &amp; Trails A</v>
      </c>
      <c r="O557" t="str">
        <f t="shared" si="281"/>
        <v>Shape Learning Immediate-Recognition, Story Learning Immediate-Recall, &amp; CVLT-3 Brief Trials 1-4</v>
      </c>
      <c r="P557" t="str">
        <f t="shared" si="281"/>
        <v>Shape Learning Delayed-Recognition, Story Learning Delayed-Recall, ROCFT Recall, CVLT-3 Brief LDFR</v>
      </c>
      <c r="Q557" t="str">
        <f t="shared" si="281"/>
        <v>Mazes, &amp; ROCFT Copy</v>
      </c>
      <c r="R557" t="str">
        <f t="shared" si="281"/>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v>
      </c>
      <c r="S557" t="str">
        <f t="shared" si="281"/>
        <v/>
      </c>
      <c r="T557" t="str">
        <f t="shared" si="281"/>
        <v>Numbers &amp; Letters Speed A, &amp; Trails A</v>
      </c>
      <c r="U557" t="str">
        <f t="shared" si="281"/>
        <v>Numbers &amp; Letters Efficiency B, &amp; Trails B</v>
      </c>
      <c r="AI557" s="24"/>
      <c r="AJ557" s="24"/>
      <c r="AK557" s="24"/>
      <c r="AL557" s="24"/>
      <c r="AM557" s="24"/>
      <c r="AN557" s="24"/>
      <c r="AO557" s="24"/>
      <c r="AP557" s="24"/>
      <c r="AQ557" s="24"/>
      <c r="AR557" s="24"/>
    </row>
    <row r="558" spans="1:44" x14ac:dyDescent="0.15">
      <c r="A558" t="str">
        <f t="shared" si="214"/>
        <v>KTEA-3 Decoding Fluency</v>
      </c>
      <c r="B558" t="str">
        <f t="shared" si="257"/>
        <v>Similarities, Vocabulary, &amp; Matrix Reasoning</v>
      </c>
      <c r="C558" t="str">
        <f t="shared" si="258"/>
        <v>Similarities, Vocabulary, Naming</v>
      </c>
      <c r="D558" t="str">
        <f t="shared" si="259"/>
        <v>Matrix Reasoning &amp; Design Construction</v>
      </c>
      <c r="E558" t="str">
        <f t="shared" si="260"/>
        <v>Similarities, Vocabulary, Auditory Comprehension, Naming, Letter Fluency, Category Fluency</v>
      </c>
      <c r="F558" t="str">
        <f t="shared" si="261"/>
        <v>Matrix Reasoning, Visual Discrimination, &amp; Design Construction</v>
      </c>
      <c r="G558" t="str">
        <f t="shared" si="262"/>
        <v>Arithmetic, Coding, NAB Judgment, Digits Forward, Digits Backward, Numbers &amp; Letters Speed A, Numbers &amp; Letters Accuracy A, Numbers &amp; Letters Efficiency A, Numbers &amp; Letters Efficiency B, Mazes, Word Generation, Trails A, Trails B, ROCFT Copy</v>
      </c>
      <c r="H558" t="str">
        <f t="shared" si="263"/>
        <v>Shape Learning Immediate-Recognition, Shape Learning Delayed-Recognition, Story Learning Immediate-Recall, Story Learning Delayed-Recall, ROCFT Recall, CVLT-3 Brief Trials 1-4, CVLT-3 Brief SDFR, &amp; CVLT-3 Brief LDFR</v>
      </c>
      <c r="I558" t="str">
        <f t="shared" si="264"/>
        <v>Arithmetic, Coding, Digits Forward, &amp; Digits Backward</v>
      </c>
      <c r="J558" t="str">
        <f t="shared" si="265"/>
        <v>Coding, Numbers &amp; Letters Speed A, Numbers &amp; Letters Efficiency A, &amp; Trails A</v>
      </c>
      <c r="K558" t="str">
        <f t="shared" si="266"/>
        <v>Arithmetic, Digits Forward, &amp; Digits Backward</v>
      </c>
      <c r="L558" t="str">
        <f t="shared" ref="L558:U558" si="282">L557&amp;IF(L152,L457,"")</f>
        <v>Digits Forward, Numbers &amp; Letters Accuracy A, Numbers &amp; Letters Efficiency B, Trails B</v>
      </c>
      <c r="M558" t="str">
        <f t="shared" si="282"/>
        <v>Arithmetic, Digits Forward, Digits Backward, Mazes, Word Generation, ROCFT Copy</v>
      </c>
      <c r="N558" t="str">
        <f t="shared" si="282"/>
        <v>Coding, Numbers &amp; Letters Efficiency A, Mazes, &amp; Trails A</v>
      </c>
      <c r="O558" t="str">
        <f t="shared" si="282"/>
        <v>Shape Learning Immediate-Recognition, Story Learning Immediate-Recall, &amp; CVLT-3 Brief Trials 1-4</v>
      </c>
      <c r="P558" t="str">
        <f t="shared" si="282"/>
        <v>Shape Learning Delayed-Recognition, Story Learning Delayed-Recall, ROCFT Recall, CVLT-3 Brief LDFR</v>
      </c>
      <c r="Q558" t="str">
        <f t="shared" si="282"/>
        <v>Mazes, &amp; ROCFT Copy</v>
      </c>
      <c r="R558" t="str">
        <f t="shared" si="282"/>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v>
      </c>
      <c r="S558" t="str">
        <f t="shared" si="282"/>
        <v/>
      </c>
      <c r="T558" t="str">
        <f t="shared" si="282"/>
        <v>Numbers &amp; Letters Speed A, &amp; Trails A</v>
      </c>
      <c r="U558" t="str">
        <f t="shared" si="282"/>
        <v>Numbers &amp; Letters Efficiency B, &amp; Trails B</v>
      </c>
      <c r="AI558" s="24"/>
      <c r="AJ558" s="24"/>
      <c r="AK558" s="24"/>
      <c r="AL558" s="24"/>
      <c r="AM558" s="24"/>
      <c r="AN558" s="24"/>
      <c r="AO558" s="24"/>
      <c r="AP558" s="24"/>
      <c r="AQ558" s="24"/>
      <c r="AR558" s="24"/>
    </row>
    <row r="559" spans="1:44" x14ac:dyDescent="0.15">
      <c r="A559" t="str">
        <f t="shared" si="214"/>
        <v>KTEA-3 Reading Comprehension</v>
      </c>
      <c r="B559" t="str">
        <f t="shared" si="257"/>
        <v>Similarities, Vocabulary, &amp; Matrix Reasoning</v>
      </c>
      <c r="C559" t="str">
        <f t="shared" si="258"/>
        <v>Similarities, Vocabulary, Naming</v>
      </c>
      <c r="D559" t="str">
        <f t="shared" si="259"/>
        <v>Matrix Reasoning &amp; Design Construction</v>
      </c>
      <c r="E559" t="str">
        <f t="shared" si="260"/>
        <v>Similarities, Vocabulary, Auditory Comprehension, Naming, Letter Fluency, Category Fluency</v>
      </c>
      <c r="F559" t="str">
        <f t="shared" si="261"/>
        <v>Matrix Reasoning, Visual Discrimination, &amp; Design Construction</v>
      </c>
      <c r="G559" t="str">
        <f t="shared" si="262"/>
        <v>Arithmetic, Coding, NAB Judgment, Digits Forward, Digits Backward, Numbers &amp; Letters Speed A, Numbers &amp; Letters Accuracy A, Numbers &amp; Letters Efficiency A, Numbers &amp; Letters Efficiency B, Mazes, Word Generation, Trails A, Trails B, ROCFT Copy</v>
      </c>
      <c r="H559" t="str">
        <f t="shared" si="263"/>
        <v>Shape Learning Immediate-Recognition, Shape Learning Delayed-Recognition, Story Learning Immediate-Recall, Story Learning Delayed-Recall, ROCFT Recall, CVLT-3 Brief Trials 1-4, CVLT-3 Brief SDFR, &amp; CVLT-3 Brief LDFR</v>
      </c>
      <c r="I559" t="str">
        <f t="shared" si="264"/>
        <v>Arithmetic, Coding, Digits Forward, &amp; Digits Backward</v>
      </c>
      <c r="J559" t="str">
        <f t="shared" si="265"/>
        <v>Coding, Numbers &amp; Letters Speed A, Numbers &amp; Letters Efficiency A, &amp; Trails A</v>
      </c>
      <c r="K559" t="str">
        <f t="shared" si="266"/>
        <v>Arithmetic, Digits Forward, &amp; Digits Backward</v>
      </c>
      <c r="L559" t="str">
        <f t="shared" ref="L559:U559" si="283">L558&amp;IF(L153,L458,"")</f>
        <v>Digits Forward, Numbers &amp; Letters Accuracy A, Numbers &amp; Letters Efficiency B, Trails B</v>
      </c>
      <c r="M559" t="str">
        <f t="shared" si="283"/>
        <v>Arithmetic, Digits Forward, Digits Backward, Mazes, Word Generation, ROCFT Copy</v>
      </c>
      <c r="N559" t="str">
        <f t="shared" si="283"/>
        <v>Coding, Numbers &amp; Letters Efficiency A, Mazes, &amp; Trails A</v>
      </c>
      <c r="O559" t="str">
        <f t="shared" si="283"/>
        <v>Shape Learning Immediate-Recognition, Story Learning Immediate-Recall, &amp; CVLT-3 Brief Trials 1-4</v>
      </c>
      <c r="P559" t="str">
        <f t="shared" si="283"/>
        <v>Shape Learning Delayed-Recognition, Story Learning Delayed-Recall, ROCFT Recall, CVLT-3 Brief LDFR</v>
      </c>
      <c r="Q559" t="str">
        <f t="shared" si="283"/>
        <v>Mazes, &amp; ROCFT Copy</v>
      </c>
      <c r="R559" t="str">
        <f t="shared" si="283"/>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v>
      </c>
      <c r="S559" t="str">
        <f t="shared" si="283"/>
        <v/>
      </c>
      <c r="T559" t="str">
        <f t="shared" si="283"/>
        <v>Numbers &amp; Letters Speed A, &amp; Trails A</v>
      </c>
      <c r="U559" t="str">
        <f t="shared" si="283"/>
        <v>Numbers &amp; Letters Efficiency B, &amp; Trails B</v>
      </c>
      <c r="AI559" s="24"/>
      <c r="AJ559" s="24"/>
      <c r="AK559" s="24"/>
      <c r="AL559" s="24"/>
      <c r="AM559" s="24"/>
      <c r="AN559" s="24"/>
      <c r="AO559" s="24"/>
      <c r="AP559" s="24"/>
      <c r="AQ559" s="24"/>
      <c r="AR559" s="24"/>
    </row>
    <row r="560" spans="1:44" x14ac:dyDescent="0.15">
      <c r="A560" t="str">
        <f t="shared" si="214"/>
        <v>WMS-IV Symbol Span</v>
      </c>
      <c r="B560" t="str">
        <f t="shared" si="257"/>
        <v>Similarities, Vocabulary, &amp; Matrix Reasoning</v>
      </c>
      <c r="C560" t="str">
        <f t="shared" si="258"/>
        <v>Similarities, Vocabulary, Naming</v>
      </c>
      <c r="D560" t="str">
        <f t="shared" si="259"/>
        <v>Matrix Reasoning &amp; Design Construction</v>
      </c>
      <c r="E560" t="str">
        <f t="shared" si="260"/>
        <v>Similarities, Vocabulary, Auditory Comprehension, Naming, Letter Fluency, Category Fluency</v>
      </c>
      <c r="F560" t="str">
        <f t="shared" si="261"/>
        <v>Matrix Reasoning, Visual Discrimination, &amp; Design Construction</v>
      </c>
      <c r="G560" t="str">
        <f t="shared" si="262"/>
        <v>Arithmetic, Coding, NAB Judgment, Digits Forward, Digits Backward, Numbers &amp; Letters Speed A, Numbers &amp; Letters Accuracy A, Numbers &amp; Letters Efficiency A, Numbers &amp; Letters Efficiency B, Mazes, Word Generation, Trails A, Trails B, ROCFT Copy</v>
      </c>
      <c r="H560" t="str">
        <f t="shared" si="263"/>
        <v>Shape Learning Immediate-Recognition, Shape Learning Delayed-Recognition, Story Learning Immediate-Recall, Story Learning Delayed-Recall, ROCFT Recall, CVLT-3 Brief Trials 1-4, CVLT-3 Brief SDFR, &amp; CVLT-3 Brief LDFR</v>
      </c>
      <c r="I560" t="str">
        <f t="shared" si="264"/>
        <v>Arithmetic, Coding, Digits Forward, &amp; Digits Backward</v>
      </c>
      <c r="J560" t="str">
        <f t="shared" si="265"/>
        <v>Coding, Numbers &amp; Letters Speed A, Numbers &amp; Letters Efficiency A, &amp; Trails A</v>
      </c>
      <c r="K560" t="str">
        <f t="shared" si="266"/>
        <v>Arithmetic, Digits Forward, &amp; Digits Backward</v>
      </c>
      <c r="L560" t="str">
        <f t="shared" ref="L560:U560" si="284">L559&amp;IF(L154,L459,"")</f>
        <v>Digits Forward, Numbers &amp; Letters Accuracy A, Numbers &amp; Letters Efficiency B, Trails B</v>
      </c>
      <c r="M560" t="str">
        <f t="shared" si="284"/>
        <v>Arithmetic, Digits Forward, Digits Backward, Mazes, Word Generation, ROCFT Copy</v>
      </c>
      <c r="N560" t="str">
        <f t="shared" si="284"/>
        <v>Coding, Numbers &amp; Letters Efficiency A, Mazes, &amp; Trails A</v>
      </c>
      <c r="O560" t="str">
        <f t="shared" si="284"/>
        <v>Shape Learning Immediate-Recognition, Story Learning Immediate-Recall, &amp; CVLT-3 Brief Trials 1-4</v>
      </c>
      <c r="P560" t="str">
        <f t="shared" si="284"/>
        <v>Shape Learning Delayed-Recognition, Story Learning Delayed-Recall, ROCFT Recall, CVLT-3 Brief LDFR</v>
      </c>
      <c r="Q560" t="str">
        <f t="shared" si="284"/>
        <v>Mazes, &amp; ROCFT Copy</v>
      </c>
      <c r="R560" t="str">
        <f t="shared" si="284"/>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v>
      </c>
      <c r="S560" t="str">
        <f t="shared" si="284"/>
        <v/>
      </c>
      <c r="T560" t="str">
        <f t="shared" si="284"/>
        <v>Numbers &amp; Letters Speed A, &amp; Trails A</v>
      </c>
      <c r="U560" t="str">
        <f t="shared" si="284"/>
        <v>Numbers &amp; Letters Efficiency B, &amp; Trails B</v>
      </c>
      <c r="AI560" s="24"/>
      <c r="AJ560" s="24"/>
      <c r="AK560" s="24"/>
      <c r="AL560" s="24"/>
      <c r="AM560" s="24"/>
      <c r="AN560" s="24"/>
      <c r="AO560" s="24"/>
      <c r="AP560" s="24"/>
      <c r="AQ560" s="24"/>
      <c r="AR560" s="24"/>
    </row>
    <row r="561" spans="1:44" x14ac:dyDescent="0.15">
      <c r="A561" t="str">
        <f t="shared" si="214"/>
        <v>WRAT5 Word Reading</v>
      </c>
      <c r="B561" t="str">
        <f t="shared" si="257"/>
        <v>Similarities, Vocabulary, &amp; Matrix Reasoning</v>
      </c>
      <c r="C561" t="str">
        <f t="shared" si="258"/>
        <v>Similarities, Vocabulary, Naming, &amp; WRAT5 Word Reading</v>
      </c>
      <c r="D561" t="str">
        <f t="shared" si="259"/>
        <v>Matrix Reasoning &amp; Design Construction</v>
      </c>
      <c r="E561" t="str">
        <f t="shared" si="260"/>
        <v>Similarities, Vocabulary, Auditory Comprehension, Naming, Letter Fluency, Category Fluency</v>
      </c>
      <c r="F561" t="str">
        <f t="shared" si="261"/>
        <v>Matrix Reasoning, Visual Discrimination, &amp; Design Construction</v>
      </c>
      <c r="G561" t="str">
        <f t="shared" si="262"/>
        <v>Arithmetic, Coding, NAB Judgment, Digits Forward, Digits Backward, Numbers &amp; Letters Speed A, Numbers &amp; Letters Accuracy A, Numbers &amp; Letters Efficiency A, Numbers &amp; Letters Efficiency B, Mazes, Word Generation, Trails A, Trails B, ROCFT Copy</v>
      </c>
      <c r="H561" t="str">
        <f t="shared" si="263"/>
        <v>Shape Learning Immediate-Recognition, Shape Learning Delayed-Recognition, Story Learning Immediate-Recall, Story Learning Delayed-Recall, ROCFT Recall, CVLT-3 Brief Trials 1-4, CVLT-3 Brief SDFR, &amp; CVLT-3 Brief LDFR</v>
      </c>
      <c r="I561" t="str">
        <f t="shared" si="264"/>
        <v>Arithmetic, Coding, Digits Forward, &amp; Digits Backward</v>
      </c>
      <c r="J561" t="str">
        <f t="shared" si="265"/>
        <v>Coding, Numbers &amp; Letters Speed A, Numbers &amp; Letters Efficiency A, &amp; Trails A</v>
      </c>
      <c r="K561" t="str">
        <f t="shared" si="266"/>
        <v>Arithmetic, Digits Forward, &amp; Digits Backward</v>
      </c>
      <c r="L561" t="str">
        <f t="shared" ref="L561:U561" si="285">L560&amp;IF(L155,L460,"")</f>
        <v>Digits Forward, Numbers &amp; Letters Accuracy A, Numbers &amp; Letters Efficiency B, Trails B</v>
      </c>
      <c r="M561" t="str">
        <f t="shared" si="285"/>
        <v>Arithmetic, Digits Forward, Digits Backward, Mazes, Word Generation, ROCFT Copy</v>
      </c>
      <c r="N561" t="str">
        <f t="shared" si="285"/>
        <v>Coding, Numbers &amp; Letters Efficiency A, Mazes, &amp; Trails A</v>
      </c>
      <c r="O561" t="str">
        <f t="shared" si="285"/>
        <v>Shape Learning Immediate-Recognition, Story Learning Immediate-Recall, &amp; CVLT-3 Brief Trials 1-4</v>
      </c>
      <c r="P561" t="str">
        <f t="shared" si="285"/>
        <v>Shape Learning Delayed-Recognition, Story Learning Delayed-Recall, ROCFT Recall, CVLT-3 Brief LDFR</v>
      </c>
      <c r="Q561" t="str">
        <f t="shared" si="285"/>
        <v>Mazes, &amp; ROCFT Copy</v>
      </c>
      <c r="R561" t="str">
        <f t="shared" si="285"/>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v>
      </c>
      <c r="S561" t="str">
        <f t="shared" si="285"/>
        <v>WRAT5 Word Reading</v>
      </c>
      <c r="T561" t="str">
        <f t="shared" si="285"/>
        <v>Numbers &amp; Letters Speed A, &amp; Trails A</v>
      </c>
      <c r="U561" t="str">
        <f t="shared" si="285"/>
        <v>Numbers &amp; Letters Efficiency B, &amp; Trails B</v>
      </c>
      <c r="AI561" s="24"/>
      <c r="AJ561" s="24"/>
      <c r="AK561" s="24"/>
      <c r="AL561" s="24"/>
      <c r="AM561" s="24"/>
      <c r="AN561" s="24"/>
      <c r="AO561" s="24"/>
      <c r="AP561" s="24"/>
      <c r="AQ561" s="24"/>
      <c r="AR561" s="24"/>
    </row>
    <row r="562" spans="1:44" x14ac:dyDescent="0.15">
      <c r="A562" t="str">
        <f t="shared" si="214"/>
        <v>WRAT5 Spelling</v>
      </c>
      <c r="B562" t="str">
        <f t="shared" si="257"/>
        <v>Similarities, Vocabulary, &amp; Matrix Reasoning</v>
      </c>
      <c r="C562" t="str">
        <f t="shared" si="258"/>
        <v>Similarities, Vocabulary, Naming, &amp; WRAT5 Word Reading</v>
      </c>
      <c r="D562" t="str">
        <f t="shared" si="259"/>
        <v>Matrix Reasoning &amp; Design Construction</v>
      </c>
      <c r="E562" t="str">
        <f t="shared" si="260"/>
        <v>Similarities, Vocabulary, Auditory Comprehension, Naming, Letter Fluency, Category Fluency</v>
      </c>
      <c r="F562" t="str">
        <f t="shared" si="261"/>
        <v>Matrix Reasoning, Visual Discrimination, &amp; Design Construction</v>
      </c>
      <c r="G562" t="str">
        <f t="shared" si="262"/>
        <v>Arithmetic, Coding, NAB Judgment, Digits Forward, Digits Backward, Numbers &amp; Letters Speed A, Numbers &amp; Letters Accuracy A, Numbers &amp; Letters Efficiency A, Numbers &amp; Letters Efficiency B, Mazes, Word Generation, Trails A, Trails B, ROCFT Copy</v>
      </c>
      <c r="H562" t="str">
        <f t="shared" si="263"/>
        <v>Shape Learning Immediate-Recognition, Shape Learning Delayed-Recognition, Story Learning Immediate-Recall, Story Learning Delayed-Recall, ROCFT Recall, CVLT-3 Brief Trials 1-4, CVLT-3 Brief SDFR, &amp; CVLT-3 Brief LDFR</v>
      </c>
      <c r="I562" t="str">
        <f t="shared" si="264"/>
        <v>Arithmetic, Coding, Digits Forward, &amp; Digits Backward</v>
      </c>
      <c r="J562" t="str">
        <f t="shared" si="265"/>
        <v>Coding, Numbers &amp; Letters Speed A, Numbers &amp; Letters Efficiency A, &amp; Trails A</v>
      </c>
      <c r="K562" t="str">
        <f t="shared" si="266"/>
        <v>Arithmetic, Digits Forward, &amp; Digits Backward</v>
      </c>
      <c r="L562" t="str">
        <f t="shared" ref="L562:U562" si="286">L561&amp;IF(L156,L461,"")</f>
        <v>Digits Forward, Numbers &amp; Letters Accuracy A, Numbers &amp; Letters Efficiency B, Trails B</v>
      </c>
      <c r="M562" t="str">
        <f t="shared" si="286"/>
        <v>Arithmetic, Digits Forward, Digits Backward, Mazes, Word Generation, ROCFT Copy</v>
      </c>
      <c r="N562" t="str">
        <f t="shared" si="286"/>
        <v>Coding, Numbers &amp; Letters Efficiency A, Mazes, &amp; Trails A</v>
      </c>
      <c r="O562" t="str">
        <f t="shared" si="286"/>
        <v>Shape Learning Immediate-Recognition, Story Learning Immediate-Recall, &amp; CVLT-3 Brief Trials 1-4</v>
      </c>
      <c r="P562" t="str">
        <f t="shared" si="286"/>
        <v>Shape Learning Delayed-Recognition, Story Learning Delayed-Recall, ROCFT Recall, CVLT-3 Brief LDFR</v>
      </c>
      <c r="Q562" t="str">
        <f t="shared" si="286"/>
        <v>Mazes, &amp; ROCFT Copy</v>
      </c>
      <c r="R562" t="str">
        <f t="shared" si="286"/>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v>
      </c>
      <c r="S562" t="str">
        <f t="shared" si="286"/>
        <v>WRAT5 Word Reading, WRAT5 Spelling</v>
      </c>
      <c r="T562" t="str">
        <f t="shared" si="286"/>
        <v>Numbers &amp; Letters Speed A, &amp; Trails A</v>
      </c>
      <c r="U562" t="str">
        <f t="shared" si="286"/>
        <v>Numbers &amp; Letters Efficiency B, &amp; Trails B</v>
      </c>
      <c r="AI562" s="24"/>
      <c r="AJ562" s="24"/>
      <c r="AK562" s="24"/>
      <c r="AL562" s="24"/>
      <c r="AM562" s="24"/>
      <c r="AN562" s="24"/>
      <c r="AO562" s="24"/>
      <c r="AP562" s="24"/>
      <c r="AQ562" s="24"/>
      <c r="AR562" s="24"/>
    </row>
    <row r="563" spans="1:44" x14ac:dyDescent="0.15">
      <c r="A563" t="str">
        <f t="shared" si="214"/>
        <v>WRAT5 Math Computation</v>
      </c>
      <c r="B563" t="str">
        <f t="shared" si="257"/>
        <v>Similarities, Vocabulary, &amp; Matrix Reasoning</v>
      </c>
      <c r="C563" t="str">
        <f t="shared" si="258"/>
        <v>Similarities, Vocabulary, Naming, &amp; WRAT5 Word Reading</v>
      </c>
      <c r="D563" t="str">
        <f t="shared" si="259"/>
        <v>Matrix Reasoning &amp; Design Construction</v>
      </c>
      <c r="E563" t="str">
        <f t="shared" si="260"/>
        <v>Similarities, Vocabulary, Auditory Comprehension, Naming, Letter Fluency, Category Fluency</v>
      </c>
      <c r="F563" t="str">
        <f t="shared" si="261"/>
        <v>Matrix Reasoning, Visual Discrimination, &amp; Design Construction</v>
      </c>
      <c r="G563" t="str">
        <f t="shared" si="262"/>
        <v>Arithmetic, Coding, NAB Judgment, Digits Forward, Digits Backward, Numbers &amp; Letters Speed A, Numbers &amp; Letters Accuracy A, Numbers &amp; Letters Efficiency A, Numbers &amp; Letters Efficiency B, Mazes, Word Generation, Trails A, Trails B, ROCFT Copy</v>
      </c>
      <c r="H563" t="str">
        <f t="shared" si="263"/>
        <v>Shape Learning Immediate-Recognition, Shape Learning Delayed-Recognition, Story Learning Immediate-Recall, Story Learning Delayed-Recall, ROCFT Recall, CVLT-3 Brief Trials 1-4, CVLT-3 Brief SDFR, &amp; CVLT-3 Brief LDFR</v>
      </c>
      <c r="I563" t="str">
        <f t="shared" si="264"/>
        <v>Arithmetic, Coding, Digits Forward, &amp; Digits Backward</v>
      </c>
      <c r="J563" t="str">
        <f t="shared" si="265"/>
        <v>Coding, Numbers &amp; Letters Speed A, Numbers &amp; Letters Efficiency A, &amp; Trails A</v>
      </c>
      <c r="K563" t="str">
        <f t="shared" si="266"/>
        <v>Arithmetic, Digits Forward, &amp; Digits Backward</v>
      </c>
      <c r="L563" t="str">
        <f t="shared" ref="L563:U563" si="287">L562&amp;IF(L157,L462,"")</f>
        <v>Digits Forward, Numbers &amp; Letters Accuracy A, Numbers &amp; Letters Efficiency B, Trails B</v>
      </c>
      <c r="M563" t="str">
        <f t="shared" si="287"/>
        <v>Arithmetic, Digits Forward, Digits Backward, Mazes, Word Generation, ROCFT Copy</v>
      </c>
      <c r="N563" t="str">
        <f t="shared" si="287"/>
        <v>Coding, Numbers &amp; Letters Efficiency A, Mazes, &amp; Trails A</v>
      </c>
      <c r="O563" t="str">
        <f t="shared" si="287"/>
        <v>Shape Learning Immediate-Recognition, Story Learning Immediate-Recall, &amp; CVLT-3 Brief Trials 1-4</v>
      </c>
      <c r="P563" t="str">
        <f t="shared" si="287"/>
        <v>Shape Learning Delayed-Recognition, Story Learning Delayed-Recall, ROCFT Recall, CVLT-3 Brief LDFR</v>
      </c>
      <c r="Q563" t="str">
        <f t="shared" si="287"/>
        <v>Mazes, &amp; ROCFT Copy</v>
      </c>
      <c r="R563" t="str">
        <f t="shared" si="287"/>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v>
      </c>
      <c r="S563" t="str">
        <f t="shared" si="287"/>
        <v>WRAT5 Word Reading, WRAT5 Spelling, WRAT5 Math Computation</v>
      </c>
      <c r="T563" t="str">
        <f t="shared" si="287"/>
        <v>Numbers &amp; Letters Speed A, &amp; Trails A</v>
      </c>
      <c r="U563" t="str">
        <f t="shared" si="287"/>
        <v>Numbers &amp; Letters Efficiency B, &amp; Trails B</v>
      </c>
      <c r="AI563" s="24"/>
      <c r="AJ563" s="24"/>
      <c r="AK563" s="24"/>
      <c r="AL563" s="24"/>
      <c r="AM563" s="24"/>
      <c r="AN563" s="24"/>
      <c r="AO563" s="24"/>
      <c r="AP563" s="24"/>
      <c r="AQ563" s="24"/>
      <c r="AR563" s="24"/>
    </row>
    <row r="564" spans="1:44" x14ac:dyDescent="0.15">
      <c r="A564" t="str">
        <f t="shared" si="214"/>
        <v>WRAT5 Sentence Comprehension</v>
      </c>
      <c r="B564" t="str">
        <f t="shared" si="257"/>
        <v>Similarities, Vocabulary, &amp; Matrix Reasoning</v>
      </c>
      <c r="C564" t="str">
        <f t="shared" si="258"/>
        <v>Similarities, Vocabulary, Naming, &amp; WRAT5 Word Reading</v>
      </c>
      <c r="D564" t="str">
        <f t="shared" si="259"/>
        <v>Matrix Reasoning &amp; Design Construction</v>
      </c>
      <c r="E564" t="str">
        <f t="shared" si="260"/>
        <v>Similarities, Vocabulary, Auditory Comprehension, Naming, Letter Fluency, Category Fluency</v>
      </c>
      <c r="F564" t="str">
        <f t="shared" si="261"/>
        <v>Matrix Reasoning, Visual Discrimination, &amp; Design Construction</v>
      </c>
      <c r="G564" t="str">
        <f t="shared" si="262"/>
        <v>Arithmetic, Coding, NAB Judgment, Digits Forward, Digits Backward, Numbers &amp; Letters Speed A, Numbers &amp; Letters Accuracy A, Numbers &amp; Letters Efficiency A, Numbers &amp; Letters Efficiency B, Mazes, Word Generation, Trails A, Trails B, ROCFT Copy</v>
      </c>
      <c r="H564" t="str">
        <f t="shared" si="263"/>
        <v>Shape Learning Immediate-Recognition, Shape Learning Delayed-Recognition, Story Learning Immediate-Recall, Story Learning Delayed-Recall, ROCFT Recall, CVLT-3 Brief Trials 1-4, CVLT-3 Brief SDFR, &amp; CVLT-3 Brief LDFR</v>
      </c>
      <c r="I564" t="str">
        <f t="shared" si="264"/>
        <v>Arithmetic, Coding, Digits Forward, &amp; Digits Backward</v>
      </c>
      <c r="J564" t="str">
        <f t="shared" si="265"/>
        <v>Coding, Numbers &amp; Letters Speed A, Numbers &amp; Letters Efficiency A, &amp; Trails A</v>
      </c>
      <c r="K564" t="str">
        <f t="shared" si="266"/>
        <v>Arithmetic, Digits Forward, &amp; Digits Backward</v>
      </c>
      <c r="L564" t="str">
        <f t="shared" ref="L564:U564" si="288">L563&amp;IF(L158,L463,"")</f>
        <v>Digits Forward, Numbers &amp; Letters Accuracy A, Numbers &amp; Letters Efficiency B, Trails B</v>
      </c>
      <c r="M564" t="str">
        <f t="shared" si="288"/>
        <v>Arithmetic, Digits Forward, Digits Backward, Mazes, Word Generation, ROCFT Copy</v>
      </c>
      <c r="N564" t="str">
        <f t="shared" si="288"/>
        <v>Coding, Numbers &amp; Letters Efficiency A, Mazes, &amp; Trails A</v>
      </c>
      <c r="O564" t="str">
        <f t="shared" si="288"/>
        <v>Shape Learning Immediate-Recognition, Story Learning Immediate-Recall, &amp; CVLT-3 Brief Trials 1-4</v>
      </c>
      <c r="P564" t="str">
        <f t="shared" si="288"/>
        <v>Shape Learning Delayed-Recognition, Story Learning Delayed-Recall, ROCFT Recall, CVLT-3 Brief LDFR</v>
      </c>
      <c r="Q564" t="str">
        <f t="shared" si="288"/>
        <v>Mazes, &amp; ROCFT Copy</v>
      </c>
      <c r="R564" t="str">
        <f t="shared" si="288"/>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v>
      </c>
      <c r="S564" t="str">
        <f t="shared" si="288"/>
        <v>WRAT5 Word Reading, WRAT5 Spelling, WRAT5 Math Computation, WRAT5 Sentence Comprehension</v>
      </c>
      <c r="T564" t="str">
        <f t="shared" si="288"/>
        <v>Numbers &amp; Letters Speed A, &amp; Trails A</v>
      </c>
      <c r="U564" t="str">
        <f t="shared" si="288"/>
        <v>Numbers &amp; Letters Efficiency B, &amp; Trails B</v>
      </c>
      <c r="AI564" s="24"/>
      <c r="AJ564" s="24"/>
      <c r="AK564" s="24"/>
      <c r="AL564" s="24"/>
      <c r="AM564" s="24"/>
      <c r="AN564" s="24"/>
      <c r="AO564" s="24"/>
      <c r="AP564" s="24"/>
      <c r="AQ564" s="24"/>
      <c r="AR564" s="24"/>
    </row>
    <row r="565" spans="1:44" x14ac:dyDescent="0.15">
      <c r="A565" t="str">
        <f t="shared" si="214"/>
        <v>WRAT5 Reading Composite</v>
      </c>
      <c r="B565" t="str">
        <f t="shared" si="257"/>
        <v>Similarities, Vocabulary, &amp; Matrix Reasoning</v>
      </c>
      <c r="C565" t="str">
        <f t="shared" si="258"/>
        <v>Similarities, Vocabulary, Naming, &amp; WRAT5 Word Reading</v>
      </c>
      <c r="D565" t="str">
        <f t="shared" si="259"/>
        <v>Matrix Reasoning &amp; Design Construction</v>
      </c>
      <c r="E565" t="str">
        <f t="shared" si="260"/>
        <v>Similarities, Vocabulary, Auditory Comprehension, Naming, Letter Fluency, Category Fluency</v>
      </c>
      <c r="F565" t="str">
        <f t="shared" si="261"/>
        <v>Matrix Reasoning, Visual Discrimination, &amp; Design Construction</v>
      </c>
      <c r="G565" t="str">
        <f t="shared" si="262"/>
        <v>Arithmetic, Coding, NAB Judgment, Digits Forward, Digits Backward, Numbers &amp; Letters Speed A, Numbers &amp; Letters Accuracy A, Numbers &amp; Letters Efficiency A, Numbers &amp; Letters Efficiency B, Mazes, Word Generation, Trails A, Trails B, ROCFT Copy</v>
      </c>
      <c r="H565" t="str">
        <f t="shared" si="263"/>
        <v>Shape Learning Immediate-Recognition, Shape Learning Delayed-Recognition, Story Learning Immediate-Recall, Story Learning Delayed-Recall, ROCFT Recall, CVLT-3 Brief Trials 1-4, CVLT-3 Brief SDFR, &amp; CVLT-3 Brief LDFR</v>
      </c>
      <c r="I565" t="str">
        <f t="shared" si="264"/>
        <v>Arithmetic, Coding, Digits Forward, &amp; Digits Backward</v>
      </c>
      <c r="J565" t="str">
        <f t="shared" si="265"/>
        <v>Coding, Numbers &amp; Letters Speed A, Numbers &amp; Letters Efficiency A, &amp; Trails A</v>
      </c>
      <c r="K565" t="str">
        <f t="shared" si="266"/>
        <v>Arithmetic, Digits Forward, &amp; Digits Backward</v>
      </c>
      <c r="L565" t="str">
        <f t="shared" ref="L565:U565" si="289">L564&amp;IF(L159,L464,"")</f>
        <v>Digits Forward, Numbers &amp; Letters Accuracy A, Numbers &amp; Letters Efficiency B, Trails B</v>
      </c>
      <c r="M565" t="str">
        <f t="shared" si="289"/>
        <v>Arithmetic, Digits Forward, Digits Backward, Mazes, Word Generation, ROCFT Copy</v>
      </c>
      <c r="N565" t="str">
        <f t="shared" si="289"/>
        <v>Coding, Numbers &amp; Letters Efficiency A, Mazes, &amp; Trails A</v>
      </c>
      <c r="O565" t="str">
        <f t="shared" si="289"/>
        <v>Shape Learning Immediate-Recognition, Story Learning Immediate-Recall, &amp; CVLT-3 Brief Trials 1-4</v>
      </c>
      <c r="P565" t="str">
        <f t="shared" si="289"/>
        <v>Shape Learning Delayed-Recognition, Story Learning Delayed-Recall, ROCFT Recall, CVLT-3 Brief LDFR</v>
      </c>
      <c r="Q565" t="str">
        <f t="shared" si="289"/>
        <v>Mazes, &amp; ROCFT Copy</v>
      </c>
      <c r="R565" t="str">
        <f t="shared" si="289"/>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v>
      </c>
      <c r="S565" t="str">
        <f t="shared" si="289"/>
        <v>WRAT5 Word Reading, WRAT5 Spelling, WRAT5 Math Computation, WRAT5 Sentence Comprehension, &amp; WRAT5 Reading Composite</v>
      </c>
      <c r="T565" t="str">
        <f t="shared" si="289"/>
        <v>Numbers &amp; Letters Speed A, &amp; Trails A</v>
      </c>
      <c r="U565" t="str">
        <f t="shared" si="289"/>
        <v>Numbers &amp; Letters Efficiency B, &amp; Trails B</v>
      </c>
      <c r="AI565" s="24"/>
      <c r="AJ565" s="24"/>
      <c r="AK565" s="24"/>
      <c r="AL565" s="24"/>
      <c r="AM565" s="24"/>
      <c r="AN565" s="24"/>
      <c r="AO565" s="24"/>
      <c r="AP565" s="24"/>
      <c r="AQ565" s="24"/>
      <c r="AR565" s="24"/>
    </row>
    <row r="566" spans="1:44" x14ac:dyDescent="0.15">
      <c r="A566" t="str">
        <f t="shared" si="214"/>
        <v>DKEFS CWI Color Naming</v>
      </c>
      <c r="B566" t="str">
        <f t="shared" si="257"/>
        <v>Similarities, Vocabulary, &amp; Matrix Reasoning</v>
      </c>
      <c r="C566" t="str">
        <f t="shared" si="258"/>
        <v>Similarities, Vocabulary, Naming, &amp; WRAT5 Word Reading</v>
      </c>
      <c r="D566" t="str">
        <f t="shared" si="259"/>
        <v>Matrix Reasoning &amp; Design Construction</v>
      </c>
      <c r="E566" t="str">
        <f t="shared" si="260"/>
        <v>Similarities, Vocabulary, Auditory Comprehension, Naming, Letter Fluency, Category Fluency, DKEFS CWI Color Naming</v>
      </c>
      <c r="F566" t="str">
        <f t="shared" si="261"/>
        <v>Matrix Reasoning, Visual Discrimination, &amp; Design Construction</v>
      </c>
      <c r="G566" t="str">
        <f t="shared" si="262"/>
        <v>Arithmetic, Coding, NAB Judgment, Digits Forward, Digits Backward, Numbers &amp; Letters Speed A, Numbers &amp; Letters Accuracy A, Numbers &amp; Letters Efficiency A, Numbers &amp; Letters Efficiency B, Mazes, Word Generation, Trails A, Trails B, ROCFT Copy</v>
      </c>
      <c r="H566" t="str">
        <f t="shared" si="263"/>
        <v>Shape Learning Immediate-Recognition, Shape Learning Delayed-Recognition, Story Learning Immediate-Recall, Story Learning Delayed-Recall, ROCFT Recall, CVLT-3 Brief Trials 1-4, CVLT-3 Brief SDFR, &amp; CVLT-3 Brief LDFR</v>
      </c>
      <c r="I566" t="str">
        <f t="shared" si="264"/>
        <v>Arithmetic, Coding, Digits Forward, &amp; Digits Backward</v>
      </c>
      <c r="J566" t="str">
        <f t="shared" si="265"/>
        <v>Coding, Numbers &amp; Letters Speed A, Numbers &amp; Letters Efficiency A, &amp; Trails A</v>
      </c>
      <c r="K566" t="str">
        <f t="shared" si="266"/>
        <v>Arithmetic, Digits Forward, &amp; Digits Backward</v>
      </c>
      <c r="L566" t="str">
        <f t="shared" ref="L566:U566" si="290">L565&amp;IF(L160,L465,"")</f>
        <v>Digits Forward, Numbers &amp; Letters Accuracy A, Numbers &amp; Letters Efficiency B, Trails B, DKEFS CWI Color Naming</v>
      </c>
      <c r="M566" t="str">
        <f t="shared" si="290"/>
        <v>Arithmetic, Digits Forward, Digits Backward, Mazes, Word Generation, ROCFT Copy</v>
      </c>
      <c r="N566" t="str">
        <f t="shared" si="290"/>
        <v>Coding, Numbers &amp; Letters Efficiency A, Mazes, &amp; Trails A</v>
      </c>
      <c r="O566" t="str">
        <f t="shared" si="290"/>
        <v>Shape Learning Immediate-Recognition, Story Learning Immediate-Recall, &amp; CVLT-3 Brief Trials 1-4</v>
      </c>
      <c r="P566" t="str">
        <f t="shared" si="290"/>
        <v>Shape Learning Delayed-Recognition, Story Learning Delayed-Recall, ROCFT Recall, CVLT-3 Brief LDFR</v>
      </c>
      <c r="Q566" t="str">
        <f t="shared" si="290"/>
        <v>Mazes, &amp; ROCFT Copy</v>
      </c>
      <c r="R566" t="str">
        <f t="shared" si="290"/>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v>
      </c>
      <c r="S566" t="str">
        <f t="shared" si="290"/>
        <v>WRAT5 Word Reading, WRAT5 Spelling, WRAT5 Math Computation, WRAT5 Sentence Comprehension, &amp; WRAT5 Reading Composite</v>
      </c>
      <c r="T566" t="str">
        <f t="shared" si="290"/>
        <v>Numbers &amp; Letters Speed A, &amp; Trails A</v>
      </c>
      <c r="U566" t="str">
        <f t="shared" si="290"/>
        <v>Numbers &amp; Letters Efficiency B, &amp; Trails B</v>
      </c>
      <c r="AI566" s="24"/>
      <c r="AJ566" s="24"/>
      <c r="AK566" s="24"/>
      <c r="AL566" s="24"/>
      <c r="AM566" s="24"/>
      <c r="AN566" s="24"/>
      <c r="AO566" s="24"/>
      <c r="AP566" s="24"/>
      <c r="AQ566" s="24"/>
      <c r="AR566" s="24"/>
    </row>
    <row r="567" spans="1:44" x14ac:dyDescent="0.15">
      <c r="A567" t="str">
        <f t="shared" si="214"/>
        <v>DKEFS CWI Word Reading</v>
      </c>
      <c r="B567" t="str">
        <f t="shared" si="257"/>
        <v>Similarities, Vocabulary, &amp; Matrix Reasoning</v>
      </c>
      <c r="C567" t="str">
        <f t="shared" si="258"/>
        <v>Similarities, Vocabulary, Naming, &amp; WRAT5 Word Reading</v>
      </c>
      <c r="D567" t="str">
        <f t="shared" si="259"/>
        <v>Matrix Reasoning &amp; Design Construction</v>
      </c>
      <c r="E567" t="str">
        <f t="shared" si="260"/>
        <v>Similarities, Vocabulary, Auditory Comprehension, Naming, Letter Fluency, Category Fluency, DKEFS CWI Color Naming, &amp; DKEFS CWI Word Reading</v>
      </c>
      <c r="F567" t="str">
        <f t="shared" si="261"/>
        <v>Matrix Reasoning, Visual Discrimination, &amp; Design Construction</v>
      </c>
      <c r="G567" t="str">
        <f t="shared" si="262"/>
        <v>Arithmetic, Coding, NAB Judgment, Digits Forward, Digits Backward, Numbers &amp; Letters Speed A, Numbers &amp; Letters Accuracy A, Numbers &amp; Letters Efficiency A, Numbers &amp; Letters Efficiency B, Mazes, Word Generation, Trails A, Trails B, ROCFT Copy</v>
      </c>
      <c r="H567" t="str">
        <f t="shared" si="263"/>
        <v>Shape Learning Immediate-Recognition, Shape Learning Delayed-Recognition, Story Learning Immediate-Recall, Story Learning Delayed-Recall, ROCFT Recall, CVLT-3 Brief Trials 1-4, CVLT-3 Brief SDFR, &amp; CVLT-3 Brief LDFR</v>
      </c>
      <c r="I567" t="str">
        <f t="shared" si="264"/>
        <v>Arithmetic, Coding, Digits Forward, &amp; Digits Backward</v>
      </c>
      <c r="J567" t="str">
        <f t="shared" si="265"/>
        <v>Coding, Numbers &amp; Letters Speed A, Numbers &amp; Letters Efficiency A, &amp; Trails A</v>
      </c>
      <c r="K567" t="str">
        <f t="shared" si="266"/>
        <v>Arithmetic, Digits Forward, &amp; Digits Backward</v>
      </c>
      <c r="L567" t="str">
        <f t="shared" ref="L567:U567" si="291">L566&amp;IF(L161,L466,"")</f>
        <v>Digits Forward, Numbers &amp; Letters Accuracy A, Numbers &amp; Letters Efficiency B, Trails B, DKEFS CWI Color Naming, &amp; DKEFS CWI Word Reading</v>
      </c>
      <c r="M567" t="str">
        <f t="shared" si="291"/>
        <v>Arithmetic, Digits Forward, Digits Backward, Mazes, Word Generation, ROCFT Copy</v>
      </c>
      <c r="N567" t="str">
        <f t="shared" si="291"/>
        <v>Coding, Numbers &amp; Letters Efficiency A, Mazes, &amp; Trails A</v>
      </c>
      <c r="O567" t="str">
        <f t="shared" si="291"/>
        <v>Shape Learning Immediate-Recognition, Story Learning Immediate-Recall, &amp; CVLT-3 Brief Trials 1-4</v>
      </c>
      <c r="P567" t="str">
        <f t="shared" si="291"/>
        <v>Shape Learning Delayed-Recognition, Story Learning Delayed-Recall, ROCFT Recall, CVLT-3 Brief LDFR</v>
      </c>
      <c r="Q567" t="str">
        <f t="shared" si="291"/>
        <v>Mazes, &amp; ROCFT Copy</v>
      </c>
      <c r="R567" t="str">
        <f t="shared" si="291"/>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v>
      </c>
      <c r="S567" t="str">
        <f t="shared" si="291"/>
        <v>WRAT5 Word Reading, WRAT5 Spelling, WRAT5 Math Computation, WRAT5 Sentence Comprehension, &amp; WRAT5 Reading Composite</v>
      </c>
      <c r="T567" t="str">
        <f t="shared" si="291"/>
        <v>Numbers &amp; Letters Speed A, &amp; Trails A</v>
      </c>
      <c r="U567" t="str">
        <f t="shared" si="291"/>
        <v>Numbers &amp; Letters Efficiency B, &amp; Trails B</v>
      </c>
      <c r="AI567" s="24"/>
      <c r="AJ567" s="24"/>
      <c r="AK567" s="24"/>
      <c r="AL567" s="24"/>
      <c r="AM567" s="24"/>
      <c r="AN567" s="24"/>
      <c r="AO567" s="24"/>
      <c r="AP567" s="24"/>
      <c r="AQ567" s="24"/>
      <c r="AR567" s="24"/>
    </row>
    <row r="568" spans="1:44" x14ac:dyDescent="0.15">
      <c r="A568" t="str">
        <f t="shared" si="214"/>
        <v>DKEFS CWI Inhibition</v>
      </c>
      <c r="B568" t="str">
        <f t="shared" si="257"/>
        <v>Similarities, Vocabulary, &amp; Matrix Reasoning</v>
      </c>
      <c r="C568" t="str">
        <f t="shared" si="258"/>
        <v>Similarities, Vocabulary, Naming, &amp; WRAT5 Word Reading</v>
      </c>
      <c r="D568" t="str">
        <f t="shared" si="259"/>
        <v>Matrix Reasoning &amp; Design Construction</v>
      </c>
      <c r="E568" t="str">
        <f t="shared" si="260"/>
        <v>Similarities, Vocabulary, Auditory Comprehension, Naming, Letter Fluency, Category Fluency, DKEFS CWI Color Naming, &amp; DKEFS CWI Word Reading</v>
      </c>
      <c r="F568" t="str">
        <f t="shared" si="261"/>
        <v>Matrix Reasoning, Visual Discrimination, &amp; Design Construction</v>
      </c>
      <c r="G568" t="str">
        <f t="shared" si="262"/>
        <v>Arithmetic, Coding, NAB Judgment, Digits Forward, Digits Backward, Numbers &amp; Letters Speed A, Numbers &amp; Letters Accuracy A, Numbers &amp; Letters Efficiency A, Numbers &amp; Letters Efficiency B, Mazes, Word Generation, Trails A, Trails B, ROCFT Copy, DKEFS CWI Inhibition</v>
      </c>
      <c r="H568" t="str">
        <f t="shared" si="263"/>
        <v>Shape Learning Immediate-Recognition, Shape Learning Delayed-Recognition, Story Learning Immediate-Recall, Story Learning Delayed-Recall, ROCFT Recall, CVLT-3 Brief Trials 1-4, CVLT-3 Brief SDFR, &amp; CVLT-3 Brief LDFR</v>
      </c>
      <c r="I568" t="str">
        <f t="shared" si="264"/>
        <v>Arithmetic, Coding, Digits Forward, &amp; Digits Backward</v>
      </c>
      <c r="J568" t="str">
        <f t="shared" si="265"/>
        <v>Coding, Numbers &amp; Letters Speed A, Numbers &amp; Letters Efficiency A, &amp; Trails A</v>
      </c>
      <c r="K568" t="str">
        <f t="shared" si="266"/>
        <v>Arithmetic, Digits Forward, &amp; Digits Backward</v>
      </c>
      <c r="L568" t="str">
        <f t="shared" ref="L568:U568" si="292">L567&amp;IF(L162,L467,"")</f>
        <v>Digits Forward, Numbers &amp; Letters Accuracy A, Numbers &amp; Letters Efficiency B, Trails B, DKEFS CWI Color Naming, &amp; DKEFS CWI Word Reading</v>
      </c>
      <c r="M568" t="str">
        <f t="shared" si="292"/>
        <v>Arithmetic, Digits Forward, Digits Backward, Mazes, Word Generation, ROCFT Copy, DKEFS CWI Inhibition</v>
      </c>
      <c r="N568" t="str">
        <f t="shared" si="292"/>
        <v>Coding, Numbers &amp; Letters Efficiency A, Mazes, &amp; Trails A</v>
      </c>
      <c r="O568" t="str">
        <f t="shared" si="292"/>
        <v>Shape Learning Immediate-Recognition, Story Learning Immediate-Recall, &amp; CVLT-3 Brief Trials 1-4</v>
      </c>
      <c r="P568" t="str">
        <f t="shared" si="292"/>
        <v>Shape Learning Delayed-Recognition, Story Learning Delayed-Recall, ROCFT Recall, CVLT-3 Brief LDFR, DKEFS CWI Inhibition</v>
      </c>
      <c r="Q568" t="str">
        <f t="shared" si="292"/>
        <v>Mazes, &amp; ROCFT Copy</v>
      </c>
      <c r="R568" t="str">
        <f t="shared" si="292"/>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v>
      </c>
      <c r="S568" t="str">
        <f t="shared" si="292"/>
        <v>WRAT5 Word Reading, WRAT5 Spelling, WRAT5 Math Computation, WRAT5 Sentence Comprehension, &amp; WRAT5 Reading Composite</v>
      </c>
      <c r="T568" t="str">
        <f t="shared" si="292"/>
        <v>Numbers &amp; Letters Speed A, &amp; Trails A</v>
      </c>
      <c r="U568" t="str">
        <f t="shared" si="292"/>
        <v>Numbers &amp; Letters Efficiency B, &amp; Trails B</v>
      </c>
      <c r="AI568" s="24"/>
      <c r="AJ568" s="24"/>
      <c r="AK568" s="24"/>
      <c r="AL568" s="24"/>
      <c r="AM568" s="24"/>
      <c r="AN568" s="24"/>
      <c r="AO568" s="24"/>
      <c r="AP568" s="24"/>
      <c r="AQ568" s="24"/>
      <c r="AR568" s="24"/>
    </row>
    <row r="569" spans="1:44" x14ac:dyDescent="0.15">
      <c r="A569" t="str">
        <f t="shared" si="214"/>
        <v>DKEFS CWI Switching</v>
      </c>
      <c r="B569" t="str">
        <f t="shared" si="257"/>
        <v>Similarities, Vocabulary, &amp; Matrix Reasoning</v>
      </c>
      <c r="C569" t="str">
        <f t="shared" si="258"/>
        <v>Similarities, Vocabulary, Naming, &amp; WRAT5 Word Reading</v>
      </c>
      <c r="D569" t="str">
        <f t="shared" si="259"/>
        <v>Matrix Reasoning &amp; Design Construction</v>
      </c>
      <c r="E569" t="str">
        <f t="shared" si="260"/>
        <v>Similarities, Vocabulary, Auditory Comprehension, Naming, Letter Fluency, Category Fluency, DKEFS CWI Color Naming, &amp; DKEFS CWI Word Reading</v>
      </c>
      <c r="F569" t="str">
        <f t="shared" si="261"/>
        <v>Matrix Reasoning, Visual Discrimination, &amp; Design Construction</v>
      </c>
      <c r="G569" t="str">
        <f t="shared" si="262"/>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69" t="str">
        <f t="shared" si="263"/>
        <v>Shape Learning Immediate-Recognition, Shape Learning Delayed-Recognition, Story Learning Immediate-Recall, Story Learning Delayed-Recall, ROCFT Recall, CVLT-3 Brief Trials 1-4, CVLT-3 Brief SDFR, &amp; CVLT-3 Brief LDFR</v>
      </c>
      <c r="I569" t="str">
        <f t="shared" si="264"/>
        <v>Arithmetic, Coding, Digits Forward, &amp; Digits Backward</v>
      </c>
      <c r="J569" t="str">
        <f t="shared" si="265"/>
        <v>Coding, Numbers &amp; Letters Speed A, Numbers &amp; Letters Efficiency A, &amp; Trails A</v>
      </c>
      <c r="K569" t="str">
        <f t="shared" si="266"/>
        <v>Arithmetic, Digits Forward, &amp; Digits Backward</v>
      </c>
      <c r="L569" t="str">
        <f t="shared" ref="L569:U569" si="293">L568&amp;IF(L163,L468,"")</f>
        <v>Digits Forward, Numbers &amp; Letters Accuracy A, Numbers &amp; Letters Efficiency B, Trails B, DKEFS CWI Color Naming, &amp; DKEFS CWI Word Reading</v>
      </c>
      <c r="M569" t="str">
        <f t="shared" si="293"/>
        <v>Arithmetic, Digits Forward, Digits Backward, Mazes, Word Generation, ROCFT Copy, DKEFS CWI Inhibition, &amp; DKEFS CWI Switching</v>
      </c>
      <c r="N569" t="str">
        <f t="shared" si="293"/>
        <v>Coding, Numbers &amp; Letters Efficiency A, Mazes, &amp; Trails A</v>
      </c>
      <c r="O569" t="str">
        <f t="shared" si="293"/>
        <v>Shape Learning Immediate-Recognition, Story Learning Immediate-Recall, &amp; CVLT-3 Brief Trials 1-4</v>
      </c>
      <c r="P569" t="str">
        <f t="shared" si="293"/>
        <v>Shape Learning Delayed-Recognition, Story Learning Delayed-Recall, ROCFT Recall, CVLT-3 Brief LDFR, DKEFS CWI Inhibition, &amp; DKEFS CWI Switching</v>
      </c>
      <c r="Q569" t="str">
        <f t="shared" si="293"/>
        <v>Mazes, &amp; ROCFT Copy</v>
      </c>
      <c r="R569" t="str">
        <f t="shared" si="293"/>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69" t="str">
        <f t="shared" si="293"/>
        <v>WRAT5 Word Reading, WRAT5 Spelling, WRAT5 Math Computation, WRAT5 Sentence Comprehension, &amp; WRAT5 Reading Composite</v>
      </c>
      <c r="T569" t="str">
        <f t="shared" si="293"/>
        <v>Numbers &amp; Letters Speed A, &amp; Trails A</v>
      </c>
      <c r="U569" t="str">
        <f t="shared" si="293"/>
        <v>Numbers &amp; Letters Efficiency B, &amp; Trails B</v>
      </c>
      <c r="AI569" s="24"/>
      <c r="AJ569" s="24"/>
      <c r="AK569" s="24"/>
      <c r="AL569" s="24"/>
      <c r="AM569" s="24"/>
      <c r="AN569" s="24"/>
      <c r="AO569" s="24"/>
      <c r="AP569" s="24"/>
      <c r="AQ569" s="24"/>
      <c r="AR569" s="24"/>
    </row>
    <row r="570" spans="1:44" x14ac:dyDescent="0.15">
      <c r="A570" t="str">
        <f t="shared" si="214"/>
        <v>Unstructured Task (Total)</v>
      </c>
      <c r="B570" t="str">
        <f t="shared" si="257"/>
        <v>Similarities, Vocabulary, &amp; Matrix Reasoning</v>
      </c>
      <c r="C570" t="str">
        <f t="shared" si="258"/>
        <v>Similarities, Vocabulary, Naming, &amp; WRAT5 Word Reading</v>
      </c>
      <c r="D570" t="str">
        <f t="shared" si="259"/>
        <v>Matrix Reasoning &amp; Design Construction</v>
      </c>
      <c r="E570" t="str">
        <f t="shared" si="260"/>
        <v>Similarities, Vocabulary, Auditory Comprehension, Naming, Letter Fluency, Category Fluency, DKEFS CWI Color Naming, &amp; DKEFS CWI Word Reading</v>
      </c>
      <c r="F570" t="str">
        <f t="shared" si="261"/>
        <v>Matrix Reasoning, Visual Discrimination, &amp; Design Construction</v>
      </c>
      <c r="G570" t="str">
        <f t="shared" si="262"/>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70" t="str">
        <f t="shared" si="263"/>
        <v>Shape Learning Immediate-Recognition, Shape Learning Delayed-Recognition, Story Learning Immediate-Recall, Story Learning Delayed-Recall, ROCFT Recall, CVLT-3 Brief Trials 1-4, CVLT-3 Brief SDFR, &amp; CVLT-3 Brief LDFR</v>
      </c>
      <c r="I570" t="str">
        <f t="shared" si="264"/>
        <v>Arithmetic, Coding, Digits Forward, &amp; Digits Backward</v>
      </c>
      <c r="J570" t="str">
        <f t="shared" si="265"/>
        <v>Coding, Numbers &amp; Letters Speed A, Numbers &amp; Letters Efficiency A, &amp; Trails A</v>
      </c>
      <c r="K570" t="str">
        <f t="shared" si="266"/>
        <v>Arithmetic, Digits Forward, &amp; Digits Backward</v>
      </c>
      <c r="L570" t="str">
        <f t="shared" ref="L570:U570" si="294">L569&amp;IF(L164,L469,"")</f>
        <v>Digits Forward, Numbers &amp; Letters Accuracy A, Numbers &amp; Letters Efficiency B, Trails B, DKEFS CWI Color Naming, &amp; DKEFS CWI Word Reading</v>
      </c>
      <c r="M570" t="str">
        <f t="shared" si="294"/>
        <v>Arithmetic, Digits Forward, Digits Backward, Mazes, Word Generation, ROCFT Copy, DKEFS CWI Inhibition, &amp; DKEFS CWI Switching</v>
      </c>
      <c r="N570" t="str">
        <f t="shared" si="294"/>
        <v>Coding, Numbers &amp; Letters Efficiency A, Mazes, &amp; Trails A</v>
      </c>
      <c r="O570" t="str">
        <f t="shared" si="294"/>
        <v>Shape Learning Immediate-Recognition, Story Learning Immediate-Recall, &amp; CVLT-3 Brief Trials 1-4</v>
      </c>
      <c r="P570" t="str">
        <f t="shared" si="294"/>
        <v>Shape Learning Delayed-Recognition, Story Learning Delayed-Recall, ROCFT Recall, CVLT-3 Brief LDFR, DKEFS CWI Inhibition, &amp; DKEFS CWI Switching</v>
      </c>
      <c r="Q570" t="str">
        <f t="shared" si="294"/>
        <v>Mazes, &amp; ROCFT Copy</v>
      </c>
      <c r="R570" t="str">
        <f t="shared" si="294"/>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70" t="str">
        <f t="shared" si="294"/>
        <v>WRAT5 Word Reading, WRAT5 Spelling, WRAT5 Math Computation, WRAT5 Sentence Comprehension, &amp; WRAT5 Reading Composite</v>
      </c>
      <c r="T570" t="str">
        <f t="shared" si="294"/>
        <v>Numbers &amp; Letters Speed A, &amp; Trails A</v>
      </c>
      <c r="U570" t="str">
        <f t="shared" si="294"/>
        <v>Numbers &amp; Letters Efficiency B, &amp; Trails B</v>
      </c>
      <c r="AI570" s="24"/>
      <c r="AJ570" s="24"/>
      <c r="AK570" s="24"/>
      <c r="AL570" s="24"/>
      <c r="AM570" s="24"/>
      <c r="AN570" s="24"/>
      <c r="AO570" s="24"/>
      <c r="AP570" s="24"/>
      <c r="AQ570" s="24"/>
      <c r="AR570" s="24"/>
    </row>
    <row r="571" spans="1:44" x14ac:dyDescent="0.15">
      <c r="A571" t="str">
        <f t="shared" si="214"/>
        <v>Unstructured Task (HVC)</v>
      </c>
      <c r="B571" t="str">
        <f t="shared" si="257"/>
        <v>Similarities, Vocabulary, &amp; Matrix Reasoning</v>
      </c>
      <c r="C571" t="str">
        <f t="shared" si="258"/>
        <v>Similarities, Vocabulary, Naming, &amp; WRAT5 Word Reading</v>
      </c>
      <c r="D571" t="str">
        <f t="shared" si="259"/>
        <v>Matrix Reasoning &amp; Design Construction</v>
      </c>
      <c r="E571" t="str">
        <f t="shared" si="260"/>
        <v>Similarities, Vocabulary, Auditory Comprehension, Naming, Letter Fluency, Category Fluency, DKEFS CWI Color Naming, &amp; DKEFS CWI Word Reading</v>
      </c>
      <c r="F571" t="str">
        <f t="shared" si="261"/>
        <v>Matrix Reasoning, Visual Discrimination, &amp; Design Construction</v>
      </c>
      <c r="G571" t="str">
        <f t="shared" si="262"/>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71" t="str">
        <f t="shared" si="263"/>
        <v>Shape Learning Immediate-Recognition, Shape Learning Delayed-Recognition, Story Learning Immediate-Recall, Story Learning Delayed-Recall, ROCFT Recall, CVLT-3 Brief Trials 1-4, CVLT-3 Brief SDFR, &amp; CVLT-3 Brief LDFR</v>
      </c>
      <c r="I571" t="str">
        <f t="shared" si="264"/>
        <v>Arithmetic, Coding, Digits Forward, &amp; Digits Backward</v>
      </c>
      <c r="J571" t="str">
        <f t="shared" si="265"/>
        <v>Coding, Numbers &amp; Letters Speed A, Numbers &amp; Letters Efficiency A, &amp; Trails A</v>
      </c>
      <c r="K571" t="str">
        <f t="shared" si="266"/>
        <v>Arithmetic, Digits Forward, &amp; Digits Backward</v>
      </c>
      <c r="L571" t="str">
        <f t="shared" ref="L571:U571" si="295">L570&amp;IF(L165,L470,"")</f>
        <v>Digits Forward, Numbers &amp; Letters Accuracy A, Numbers &amp; Letters Efficiency B, Trails B, DKEFS CWI Color Naming, &amp; DKEFS CWI Word Reading</v>
      </c>
      <c r="M571" t="str">
        <f t="shared" si="295"/>
        <v>Arithmetic, Digits Forward, Digits Backward, Mazes, Word Generation, ROCFT Copy, DKEFS CWI Inhibition, &amp; DKEFS CWI Switching</v>
      </c>
      <c r="N571" t="str">
        <f t="shared" si="295"/>
        <v>Coding, Numbers &amp; Letters Efficiency A, Mazes, &amp; Trails A</v>
      </c>
      <c r="O571" t="str">
        <f t="shared" si="295"/>
        <v>Shape Learning Immediate-Recognition, Story Learning Immediate-Recall, &amp; CVLT-3 Brief Trials 1-4</v>
      </c>
      <c r="P571" t="str">
        <f t="shared" si="295"/>
        <v>Shape Learning Delayed-Recognition, Story Learning Delayed-Recall, ROCFT Recall, CVLT-3 Brief LDFR, DKEFS CWI Inhibition, &amp; DKEFS CWI Switching</v>
      </c>
      <c r="Q571" t="str">
        <f t="shared" si="295"/>
        <v>Mazes, &amp; ROCFT Copy</v>
      </c>
      <c r="R571" t="str">
        <f t="shared" si="295"/>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71" t="str">
        <f t="shared" si="295"/>
        <v>WRAT5 Word Reading, WRAT5 Spelling, WRAT5 Math Computation, WRAT5 Sentence Comprehension, &amp; WRAT5 Reading Composite</v>
      </c>
      <c r="T571" t="str">
        <f t="shared" si="295"/>
        <v>Numbers &amp; Letters Speed A, &amp; Trails A</v>
      </c>
      <c r="U571" t="str">
        <f t="shared" si="295"/>
        <v>Numbers &amp; Letters Efficiency B, &amp; Trails B</v>
      </c>
      <c r="AI571" s="24"/>
      <c r="AJ571" s="24"/>
      <c r="AK571" s="24"/>
      <c r="AL571" s="24"/>
      <c r="AM571" s="24"/>
      <c r="AN571" s="24"/>
      <c r="AO571" s="24"/>
      <c r="AP571" s="24"/>
      <c r="AQ571" s="24"/>
      <c r="AR571" s="24"/>
    </row>
    <row r="572" spans="1:44" x14ac:dyDescent="0.15">
      <c r="A572" t="str">
        <f t="shared" si="214"/>
        <v>WASI-2 Similarities</v>
      </c>
      <c r="B572" t="str">
        <f t="shared" si="257"/>
        <v>Similarities, Vocabulary, &amp; Matrix Reasoning</v>
      </c>
      <c r="C572" t="str">
        <f t="shared" si="258"/>
        <v>Similarities, Vocabulary, Naming, &amp; WRAT5 Word Reading</v>
      </c>
      <c r="D572" t="str">
        <f t="shared" si="259"/>
        <v>Matrix Reasoning &amp; Design Construction</v>
      </c>
      <c r="E572" t="str">
        <f t="shared" si="260"/>
        <v>Similarities, Vocabulary, Auditory Comprehension, Naming, Letter Fluency, Category Fluency, DKEFS CWI Color Naming, &amp; DKEFS CWI Word Reading</v>
      </c>
      <c r="F572" t="str">
        <f t="shared" si="261"/>
        <v>Matrix Reasoning, Visual Discrimination, &amp; Design Construction</v>
      </c>
      <c r="G572" t="str">
        <f t="shared" si="262"/>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72" t="str">
        <f t="shared" si="263"/>
        <v>Shape Learning Immediate-Recognition, Shape Learning Delayed-Recognition, Story Learning Immediate-Recall, Story Learning Delayed-Recall, ROCFT Recall, CVLT-3 Brief Trials 1-4, CVLT-3 Brief SDFR, &amp; CVLT-3 Brief LDFR</v>
      </c>
      <c r="I572" t="str">
        <f t="shared" si="264"/>
        <v>Arithmetic, Coding, Digits Forward, &amp; Digits Backward</v>
      </c>
      <c r="J572" t="str">
        <f t="shared" si="265"/>
        <v>Coding, Numbers &amp; Letters Speed A, Numbers &amp; Letters Efficiency A, &amp; Trails A</v>
      </c>
      <c r="K572" t="str">
        <f t="shared" si="266"/>
        <v>Arithmetic, Digits Forward, &amp; Digits Backward</v>
      </c>
      <c r="L572" t="str">
        <f t="shared" ref="L572:U572" si="296">L571&amp;IF(L166,L471,"")</f>
        <v>Digits Forward, Numbers &amp; Letters Accuracy A, Numbers &amp; Letters Efficiency B, Trails B, DKEFS CWI Color Naming, &amp; DKEFS CWI Word Reading</v>
      </c>
      <c r="M572" t="str">
        <f t="shared" si="296"/>
        <v>Arithmetic, Digits Forward, Digits Backward, Mazes, Word Generation, ROCFT Copy, DKEFS CWI Inhibition, &amp; DKEFS CWI Switching</v>
      </c>
      <c r="N572" t="str">
        <f t="shared" si="296"/>
        <v>Coding, Numbers &amp; Letters Efficiency A, Mazes, &amp; Trails A</v>
      </c>
      <c r="O572" t="str">
        <f t="shared" si="296"/>
        <v>Shape Learning Immediate-Recognition, Story Learning Immediate-Recall, &amp; CVLT-3 Brief Trials 1-4</v>
      </c>
      <c r="P572" t="str">
        <f t="shared" si="296"/>
        <v>Shape Learning Delayed-Recognition, Story Learning Delayed-Recall, ROCFT Recall, CVLT-3 Brief LDFR, DKEFS CWI Inhibition, &amp; DKEFS CWI Switching</v>
      </c>
      <c r="Q572" t="str">
        <f t="shared" si="296"/>
        <v>Mazes, &amp; ROCFT Copy</v>
      </c>
      <c r="R572" t="str">
        <f t="shared" si="296"/>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72" t="str">
        <f t="shared" si="296"/>
        <v>WRAT5 Word Reading, WRAT5 Spelling, WRAT5 Math Computation, WRAT5 Sentence Comprehension, &amp; WRAT5 Reading Composite</v>
      </c>
      <c r="T572" t="str">
        <f t="shared" si="296"/>
        <v>Numbers &amp; Letters Speed A, &amp; Trails A</v>
      </c>
      <c r="U572" t="str">
        <f t="shared" si="296"/>
        <v>Numbers &amp; Letters Efficiency B, &amp; Trails B</v>
      </c>
      <c r="AI572" s="24"/>
      <c r="AJ572" s="24"/>
      <c r="AK572" s="24"/>
      <c r="AL572" s="24"/>
      <c r="AM572" s="24"/>
      <c r="AN572" s="24"/>
      <c r="AO572" s="24"/>
      <c r="AP572" s="24"/>
      <c r="AQ572" s="24"/>
      <c r="AR572" s="24"/>
    </row>
    <row r="573" spans="1:44" x14ac:dyDescent="0.15">
      <c r="A573" t="str">
        <f t="shared" si="214"/>
        <v>WASI-2 Vocabulary</v>
      </c>
      <c r="B573" t="str">
        <f t="shared" si="257"/>
        <v>Similarities, Vocabulary, &amp; Matrix Reasoning</v>
      </c>
      <c r="C573" t="str">
        <f t="shared" si="258"/>
        <v>Similarities, Vocabulary, Naming, &amp; WRAT5 Word Reading</v>
      </c>
      <c r="D573" t="str">
        <f t="shared" si="259"/>
        <v>Matrix Reasoning &amp; Design Construction</v>
      </c>
      <c r="E573" t="str">
        <f t="shared" si="260"/>
        <v>Similarities, Vocabulary, Auditory Comprehension, Naming, Letter Fluency, Category Fluency, DKEFS CWI Color Naming, &amp; DKEFS CWI Word Reading</v>
      </c>
      <c r="F573" t="str">
        <f t="shared" si="261"/>
        <v>Matrix Reasoning, Visual Discrimination, &amp; Design Construction</v>
      </c>
      <c r="G573" t="str">
        <f t="shared" si="262"/>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73" t="str">
        <f t="shared" si="263"/>
        <v>Shape Learning Immediate-Recognition, Shape Learning Delayed-Recognition, Story Learning Immediate-Recall, Story Learning Delayed-Recall, ROCFT Recall, CVLT-3 Brief Trials 1-4, CVLT-3 Brief SDFR, &amp; CVLT-3 Brief LDFR</v>
      </c>
      <c r="I573" t="str">
        <f t="shared" si="264"/>
        <v>Arithmetic, Coding, Digits Forward, &amp; Digits Backward</v>
      </c>
      <c r="J573" t="str">
        <f t="shared" si="265"/>
        <v>Coding, Numbers &amp; Letters Speed A, Numbers &amp; Letters Efficiency A, &amp; Trails A</v>
      </c>
      <c r="K573" t="str">
        <f t="shared" si="266"/>
        <v>Arithmetic, Digits Forward, &amp; Digits Backward</v>
      </c>
      <c r="L573" t="str">
        <f t="shared" ref="L573:U573" si="297">L572&amp;IF(L167,L472,"")</f>
        <v>Digits Forward, Numbers &amp; Letters Accuracy A, Numbers &amp; Letters Efficiency B, Trails B, DKEFS CWI Color Naming, &amp; DKEFS CWI Word Reading</v>
      </c>
      <c r="M573" t="str">
        <f t="shared" si="297"/>
        <v>Arithmetic, Digits Forward, Digits Backward, Mazes, Word Generation, ROCFT Copy, DKEFS CWI Inhibition, &amp; DKEFS CWI Switching</v>
      </c>
      <c r="N573" t="str">
        <f t="shared" si="297"/>
        <v>Coding, Numbers &amp; Letters Efficiency A, Mazes, &amp; Trails A</v>
      </c>
      <c r="O573" t="str">
        <f t="shared" si="297"/>
        <v>Shape Learning Immediate-Recognition, Story Learning Immediate-Recall, &amp; CVLT-3 Brief Trials 1-4</v>
      </c>
      <c r="P573" t="str">
        <f t="shared" si="297"/>
        <v>Shape Learning Delayed-Recognition, Story Learning Delayed-Recall, ROCFT Recall, CVLT-3 Brief LDFR, DKEFS CWI Inhibition, &amp; DKEFS CWI Switching</v>
      </c>
      <c r="Q573" t="str">
        <f t="shared" si="297"/>
        <v>Mazes, &amp; ROCFT Copy</v>
      </c>
      <c r="R573" t="str">
        <f t="shared" si="297"/>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73" t="str">
        <f t="shared" si="297"/>
        <v>WRAT5 Word Reading, WRAT5 Spelling, WRAT5 Math Computation, WRAT5 Sentence Comprehension, &amp; WRAT5 Reading Composite</v>
      </c>
      <c r="T573" t="str">
        <f t="shared" si="297"/>
        <v>Numbers &amp; Letters Speed A, &amp; Trails A</v>
      </c>
      <c r="U573" t="str">
        <f t="shared" si="297"/>
        <v>Numbers &amp; Letters Efficiency B, &amp; Trails B</v>
      </c>
      <c r="AI573" s="24"/>
      <c r="AJ573" s="24"/>
      <c r="AK573" s="24"/>
      <c r="AL573" s="24"/>
      <c r="AM573" s="24"/>
      <c r="AN573" s="24"/>
      <c r="AO573" s="24"/>
      <c r="AP573" s="24"/>
      <c r="AQ573" s="24"/>
      <c r="AR573" s="24"/>
    </row>
    <row r="574" spans="1:44" x14ac:dyDescent="0.15">
      <c r="A574" t="str">
        <f t="shared" si="214"/>
        <v>WASI-2 Matrix Reasoning</v>
      </c>
      <c r="B574" t="str">
        <f t="shared" si="257"/>
        <v>Similarities, Vocabulary, &amp; Matrix Reasoning</v>
      </c>
      <c r="C574" t="str">
        <f t="shared" si="258"/>
        <v>Similarities, Vocabulary, Naming, &amp; WRAT5 Word Reading</v>
      </c>
      <c r="D574" t="str">
        <f t="shared" si="259"/>
        <v>Matrix Reasoning &amp; Design Construction</v>
      </c>
      <c r="E574" t="str">
        <f t="shared" si="260"/>
        <v>Similarities, Vocabulary, Auditory Comprehension, Naming, Letter Fluency, Category Fluency, DKEFS CWI Color Naming, &amp; DKEFS CWI Word Reading</v>
      </c>
      <c r="F574" t="str">
        <f t="shared" si="261"/>
        <v>Matrix Reasoning, Visual Discrimination, &amp; Design Construction</v>
      </c>
      <c r="G574" t="str">
        <f t="shared" si="262"/>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74" t="str">
        <f t="shared" si="263"/>
        <v>Shape Learning Immediate-Recognition, Shape Learning Delayed-Recognition, Story Learning Immediate-Recall, Story Learning Delayed-Recall, ROCFT Recall, CVLT-3 Brief Trials 1-4, CVLT-3 Brief SDFR, &amp; CVLT-3 Brief LDFR</v>
      </c>
      <c r="I574" t="str">
        <f t="shared" si="264"/>
        <v>Arithmetic, Coding, Digits Forward, &amp; Digits Backward</v>
      </c>
      <c r="J574" t="str">
        <f t="shared" si="265"/>
        <v>Coding, Numbers &amp; Letters Speed A, Numbers &amp; Letters Efficiency A, &amp; Trails A</v>
      </c>
      <c r="K574" t="str">
        <f t="shared" si="266"/>
        <v>Arithmetic, Digits Forward, &amp; Digits Backward</v>
      </c>
      <c r="L574" t="str">
        <f t="shared" ref="L574:U574" si="298">L573&amp;IF(L168,L473,"")</f>
        <v>Digits Forward, Numbers &amp; Letters Accuracy A, Numbers &amp; Letters Efficiency B, Trails B, DKEFS CWI Color Naming, &amp; DKEFS CWI Word Reading</v>
      </c>
      <c r="M574" t="str">
        <f t="shared" si="298"/>
        <v>Arithmetic, Digits Forward, Digits Backward, Mazes, Word Generation, ROCFT Copy, DKEFS CWI Inhibition, &amp; DKEFS CWI Switching</v>
      </c>
      <c r="N574" t="str">
        <f t="shared" si="298"/>
        <v>Coding, Numbers &amp; Letters Efficiency A, Mazes, &amp; Trails A</v>
      </c>
      <c r="O574" t="str">
        <f t="shared" si="298"/>
        <v>Shape Learning Immediate-Recognition, Story Learning Immediate-Recall, &amp; CVLT-3 Brief Trials 1-4</v>
      </c>
      <c r="P574" t="str">
        <f t="shared" si="298"/>
        <v>Shape Learning Delayed-Recognition, Story Learning Delayed-Recall, ROCFT Recall, CVLT-3 Brief LDFR, DKEFS CWI Inhibition, &amp; DKEFS CWI Switching</v>
      </c>
      <c r="Q574" t="str">
        <f t="shared" si="298"/>
        <v>Mazes, &amp; ROCFT Copy</v>
      </c>
      <c r="R574" t="str">
        <f t="shared" si="298"/>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74" t="str">
        <f t="shared" si="298"/>
        <v>WRAT5 Word Reading, WRAT5 Spelling, WRAT5 Math Computation, WRAT5 Sentence Comprehension, &amp; WRAT5 Reading Composite</v>
      </c>
      <c r="T574" t="str">
        <f t="shared" si="298"/>
        <v>Numbers &amp; Letters Speed A, &amp; Trails A</v>
      </c>
      <c r="U574" t="str">
        <f t="shared" si="298"/>
        <v>Numbers &amp; Letters Efficiency B, &amp; Trails B</v>
      </c>
      <c r="AI574" s="24"/>
      <c r="AJ574" s="24"/>
      <c r="AK574" s="24"/>
      <c r="AL574" s="24"/>
      <c r="AM574" s="24"/>
      <c r="AN574" s="24"/>
      <c r="AO574" s="24"/>
      <c r="AP574" s="24"/>
      <c r="AQ574" s="24"/>
      <c r="AR574" s="24"/>
    </row>
    <row r="575" spans="1:44" x14ac:dyDescent="0.15">
      <c r="A575" t="str">
        <f t="shared" ref="A575:A609" si="299">A474</f>
        <v>WASI-2 Block Design</v>
      </c>
      <c r="B575" t="str">
        <f t="shared" ref="B575:B606" si="300">B574&amp;IF(B169,B474,"")</f>
        <v>Similarities, Vocabulary, &amp; Matrix Reasoning</v>
      </c>
      <c r="C575" t="str">
        <f t="shared" ref="C575:C606" si="301">C574&amp;IF(C169,C474,"")</f>
        <v>Similarities, Vocabulary, Naming, &amp; WRAT5 Word Reading</v>
      </c>
      <c r="D575" t="str">
        <f t="shared" ref="D575:D606" si="302">D574&amp;IF(D169,D474,"")</f>
        <v>Matrix Reasoning &amp; Design Construction</v>
      </c>
      <c r="E575" t="str">
        <f t="shared" ref="E575:E606" si="303">E574&amp;IF(E169,E474,"")</f>
        <v>Similarities, Vocabulary, Auditory Comprehension, Naming, Letter Fluency, Category Fluency, DKEFS CWI Color Naming, &amp; DKEFS CWI Word Reading</v>
      </c>
      <c r="F575" t="str">
        <f t="shared" ref="F575:F606" si="304">F574&amp;IF(F169,F474,"")</f>
        <v>Matrix Reasoning, Visual Discrimination, &amp; Design Construction</v>
      </c>
      <c r="G575" t="str">
        <f t="shared" ref="G575:G606" si="305">G574&amp;IF(G169,G474,"")</f>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75" t="str">
        <f t="shared" ref="H575:H606" si="306">H574&amp;IF(H169,H474,"")</f>
        <v>Shape Learning Immediate-Recognition, Shape Learning Delayed-Recognition, Story Learning Immediate-Recall, Story Learning Delayed-Recall, ROCFT Recall, CVLT-3 Brief Trials 1-4, CVLT-3 Brief SDFR, &amp; CVLT-3 Brief LDFR</v>
      </c>
      <c r="I575" t="str">
        <f t="shared" ref="I575:I606" si="307">I574&amp;IF(I169,I474,"")</f>
        <v>Arithmetic, Coding, Digits Forward, &amp; Digits Backward</v>
      </c>
      <c r="J575" t="str">
        <f t="shared" ref="J575:J606" si="308">J574&amp;IF(J169,J474,"")</f>
        <v>Coding, Numbers &amp; Letters Speed A, Numbers &amp; Letters Efficiency A, &amp; Trails A</v>
      </c>
      <c r="K575" t="str">
        <f t="shared" ref="K575:K606" si="309">K574&amp;IF(K169,K474,"")</f>
        <v>Arithmetic, Digits Forward, &amp; Digits Backward</v>
      </c>
      <c r="L575" t="str">
        <f t="shared" ref="L575:U575" si="310">L574&amp;IF(L169,L474,"")</f>
        <v>Digits Forward, Numbers &amp; Letters Accuracy A, Numbers &amp; Letters Efficiency B, Trails B, DKEFS CWI Color Naming, &amp; DKEFS CWI Word Reading</v>
      </c>
      <c r="M575" t="str">
        <f t="shared" si="310"/>
        <v>Arithmetic, Digits Forward, Digits Backward, Mazes, Word Generation, ROCFT Copy, DKEFS CWI Inhibition, &amp; DKEFS CWI Switching</v>
      </c>
      <c r="N575" t="str">
        <f t="shared" si="310"/>
        <v>Coding, Numbers &amp; Letters Efficiency A, Mazes, &amp; Trails A</v>
      </c>
      <c r="O575" t="str">
        <f t="shared" si="310"/>
        <v>Shape Learning Immediate-Recognition, Story Learning Immediate-Recall, &amp; CVLT-3 Brief Trials 1-4</v>
      </c>
      <c r="P575" t="str">
        <f t="shared" si="310"/>
        <v>Shape Learning Delayed-Recognition, Story Learning Delayed-Recall, ROCFT Recall, CVLT-3 Brief LDFR, DKEFS CWI Inhibition, &amp; DKEFS CWI Switching</v>
      </c>
      <c r="Q575" t="str">
        <f t="shared" si="310"/>
        <v>Mazes, &amp; ROCFT Copy</v>
      </c>
      <c r="R575" t="str">
        <f t="shared" si="310"/>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75" t="str">
        <f t="shared" si="310"/>
        <v>WRAT5 Word Reading, WRAT5 Spelling, WRAT5 Math Computation, WRAT5 Sentence Comprehension, &amp; WRAT5 Reading Composite</v>
      </c>
      <c r="T575" t="str">
        <f t="shared" si="310"/>
        <v>Numbers &amp; Letters Speed A, &amp; Trails A</v>
      </c>
      <c r="U575" t="str">
        <f t="shared" si="310"/>
        <v>Numbers &amp; Letters Efficiency B, &amp; Trails B</v>
      </c>
      <c r="AI575" s="24"/>
      <c r="AJ575" s="24"/>
      <c r="AK575" s="24"/>
      <c r="AL575" s="24"/>
      <c r="AM575" s="24"/>
      <c r="AN575" s="24"/>
      <c r="AO575" s="24"/>
      <c r="AP575" s="24"/>
      <c r="AQ575" s="24"/>
      <c r="AR575" s="24"/>
    </row>
    <row r="576" spans="1:44" x14ac:dyDescent="0.15">
      <c r="A576" t="str">
        <f t="shared" si="299"/>
        <v>WISC-V Digit Span</v>
      </c>
      <c r="B576" t="str">
        <f t="shared" si="300"/>
        <v>Similarities, Vocabulary, &amp; Matrix Reasoning</v>
      </c>
      <c r="C576" t="str">
        <f t="shared" si="301"/>
        <v>Similarities, Vocabulary, Naming, &amp; WRAT5 Word Reading</v>
      </c>
      <c r="D576" t="str">
        <f t="shared" si="302"/>
        <v>Matrix Reasoning &amp; Design Construction</v>
      </c>
      <c r="E576" t="str">
        <f t="shared" si="303"/>
        <v>Similarities, Vocabulary, Auditory Comprehension, Naming, Letter Fluency, Category Fluency, DKEFS CWI Color Naming, &amp; DKEFS CWI Word Reading</v>
      </c>
      <c r="F576" t="str">
        <f t="shared" si="304"/>
        <v>Matrix Reasoning, Visual Discrimination, &amp; Design Construction</v>
      </c>
      <c r="G576"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76" t="str">
        <f t="shared" si="306"/>
        <v>Shape Learning Immediate-Recognition, Shape Learning Delayed-Recognition, Story Learning Immediate-Recall, Story Learning Delayed-Recall, ROCFT Recall, CVLT-3 Brief Trials 1-4, CVLT-3 Brief SDFR, &amp; CVLT-3 Brief LDFR</v>
      </c>
      <c r="I576" t="str">
        <f t="shared" si="307"/>
        <v>Arithmetic, Coding, Digits Forward, &amp; Digits Backward</v>
      </c>
      <c r="J576" t="str">
        <f t="shared" si="308"/>
        <v>Coding, Numbers &amp; Letters Speed A, Numbers &amp; Letters Efficiency A, &amp; Trails A</v>
      </c>
      <c r="K576" t="str">
        <f t="shared" si="309"/>
        <v>Arithmetic, Digits Forward, &amp; Digits Backward</v>
      </c>
      <c r="L576" t="str">
        <f t="shared" ref="L576:U576" si="311">L575&amp;IF(L170,L475,"")</f>
        <v>Digits Forward, Numbers &amp; Letters Accuracy A, Numbers &amp; Letters Efficiency B, Trails B, DKEFS CWI Color Naming, &amp; DKEFS CWI Word Reading</v>
      </c>
      <c r="M576" t="str">
        <f t="shared" si="311"/>
        <v>Arithmetic, Digits Forward, Digits Backward, Mazes, Word Generation, ROCFT Copy, DKEFS CWI Inhibition, &amp; DKEFS CWI Switching</v>
      </c>
      <c r="N576" t="str">
        <f t="shared" si="311"/>
        <v>Coding, Numbers &amp; Letters Efficiency A, Mazes, &amp; Trails A</v>
      </c>
      <c r="O576" t="str">
        <f t="shared" si="311"/>
        <v>Shape Learning Immediate-Recognition, Story Learning Immediate-Recall, &amp; CVLT-3 Brief Trials 1-4</v>
      </c>
      <c r="P576" t="str">
        <f t="shared" si="311"/>
        <v>Shape Learning Delayed-Recognition, Story Learning Delayed-Recall, ROCFT Recall, CVLT-3 Brief LDFR, DKEFS CWI Inhibition, &amp; DKEFS CWI Switching</v>
      </c>
      <c r="Q576" t="str">
        <f t="shared" si="311"/>
        <v>Mazes, &amp; ROCFT Copy</v>
      </c>
      <c r="R576" t="str">
        <f t="shared" si="311"/>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76" t="str">
        <f t="shared" si="311"/>
        <v>WRAT5 Word Reading, WRAT5 Spelling, WRAT5 Math Computation, WRAT5 Sentence Comprehension, &amp; WRAT5 Reading Composite</v>
      </c>
      <c r="T576" t="str">
        <f t="shared" si="311"/>
        <v>Numbers &amp; Letters Speed A, &amp; Trails A</v>
      </c>
      <c r="U576" t="str">
        <f t="shared" si="311"/>
        <v>Numbers &amp; Letters Efficiency B, &amp; Trails B</v>
      </c>
      <c r="AI576" s="24"/>
      <c r="AJ576" s="24"/>
      <c r="AK576" s="24"/>
      <c r="AL576" s="24"/>
      <c r="AM576" s="24"/>
      <c r="AN576" s="24"/>
      <c r="AO576" s="24"/>
      <c r="AP576" s="24"/>
      <c r="AQ576" s="24"/>
      <c r="AR576" s="24"/>
    </row>
    <row r="577" spans="1:44" x14ac:dyDescent="0.15">
      <c r="A577" t="str">
        <f t="shared" si="299"/>
        <v>WISC-V Picture Span</v>
      </c>
      <c r="B577" t="str">
        <f t="shared" si="300"/>
        <v>Similarities, Vocabulary, &amp; Matrix Reasoning</v>
      </c>
      <c r="C577" t="str">
        <f t="shared" si="301"/>
        <v>Similarities, Vocabulary, Naming, &amp; WRAT5 Word Reading</v>
      </c>
      <c r="D577" t="str">
        <f t="shared" si="302"/>
        <v>Matrix Reasoning &amp; Design Construction</v>
      </c>
      <c r="E577" t="str">
        <f t="shared" si="303"/>
        <v>Similarities, Vocabulary, Auditory Comprehension, Naming, Letter Fluency, Category Fluency, DKEFS CWI Color Naming, &amp; DKEFS CWI Word Reading</v>
      </c>
      <c r="F577" t="str">
        <f t="shared" si="304"/>
        <v>Matrix Reasoning, Visual Discrimination, &amp; Design Construction</v>
      </c>
      <c r="G577"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77" t="str">
        <f t="shared" si="306"/>
        <v>Shape Learning Immediate-Recognition, Shape Learning Delayed-Recognition, Story Learning Immediate-Recall, Story Learning Delayed-Recall, ROCFT Recall, CVLT-3 Brief Trials 1-4, CVLT-3 Brief SDFR, &amp; CVLT-3 Brief LDFR</v>
      </c>
      <c r="I577" t="str">
        <f t="shared" si="307"/>
        <v>Arithmetic, Coding, Digits Forward, &amp; Digits Backward</v>
      </c>
      <c r="J577" t="str">
        <f t="shared" si="308"/>
        <v>Coding, Numbers &amp; Letters Speed A, Numbers &amp; Letters Efficiency A, &amp; Trails A</v>
      </c>
      <c r="K577" t="str">
        <f t="shared" si="309"/>
        <v>Arithmetic, Digits Forward, &amp; Digits Backward</v>
      </c>
      <c r="L577" t="str">
        <f t="shared" ref="L577:U577" si="312">L576&amp;IF(L171,L476,"")</f>
        <v>Digits Forward, Numbers &amp; Letters Accuracy A, Numbers &amp; Letters Efficiency B, Trails B, DKEFS CWI Color Naming, &amp; DKEFS CWI Word Reading</v>
      </c>
      <c r="M577" t="str">
        <f t="shared" si="312"/>
        <v>Arithmetic, Digits Forward, Digits Backward, Mazes, Word Generation, ROCFT Copy, DKEFS CWI Inhibition, &amp; DKEFS CWI Switching</v>
      </c>
      <c r="N577" t="str">
        <f t="shared" si="312"/>
        <v>Coding, Numbers &amp; Letters Efficiency A, Mazes, &amp; Trails A</v>
      </c>
      <c r="O577" t="str">
        <f t="shared" si="312"/>
        <v>Shape Learning Immediate-Recognition, Story Learning Immediate-Recall, &amp; CVLT-3 Brief Trials 1-4</v>
      </c>
      <c r="P577" t="str">
        <f t="shared" si="312"/>
        <v>Shape Learning Delayed-Recognition, Story Learning Delayed-Recall, ROCFT Recall, CVLT-3 Brief LDFR, DKEFS CWI Inhibition, &amp; DKEFS CWI Switching</v>
      </c>
      <c r="Q577" t="str">
        <f t="shared" si="312"/>
        <v>Mazes, &amp; ROCFT Copy</v>
      </c>
      <c r="R577" t="str">
        <f t="shared" si="312"/>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77" t="str">
        <f t="shared" si="312"/>
        <v>WRAT5 Word Reading, WRAT5 Spelling, WRAT5 Math Computation, WRAT5 Sentence Comprehension, &amp; WRAT5 Reading Composite</v>
      </c>
      <c r="T577" t="str">
        <f t="shared" si="312"/>
        <v>Numbers &amp; Letters Speed A, &amp; Trails A</v>
      </c>
      <c r="U577" t="str">
        <f t="shared" si="312"/>
        <v>Numbers &amp; Letters Efficiency B, &amp; Trails B</v>
      </c>
      <c r="AI577" s="24"/>
      <c r="AJ577" s="24"/>
      <c r="AK577" s="24"/>
      <c r="AL577" s="24"/>
      <c r="AM577" s="24"/>
      <c r="AN577" s="24"/>
      <c r="AO577" s="24"/>
      <c r="AP577" s="24"/>
      <c r="AQ577" s="24"/>
      <c r="AR577" s="24"/>
    </row>
    <row r="578" spans="1:44" x14ac:dyDescent="0.15">
      <c r="A578" t="str">
        <f t="shared" si="299"/>
        <v>WISC-V Coding</v>
      </c>
      <c r="B578" t="str">
        <f t="shared" si="300"/>
        <v>Similarities, Vocabulary, &amp; Matrix Reasoning</v>
      </c>
      <c r="C578" t="str">
        <f t="shared" si="301"/>
        <v>Similarities, Vocabulary, Naming, &amp; WRAT5 Word Reading</v>
      </c>
      <c r="D578" t="str">
        <f t="shared" si="302"/>
        <v>Matrix Reasoning &amp; Design Construction</v>
      </c>
      <c r="E578" t="str">
        <f t="shared" si="303"/>
        <v>Similarities, Vocabulary, Auditory Comprehension, Naming, Letter Fluency, Category Fluency, DKEFS CWI Color Naming, &amp; DKEFS CWI Word Reading</v>
      </c>
      <c r="F578" t="str">
        <f t="shared" si="304"/>
        <v>Matrix Reasoning, Visual Discrimination, &amp; Design Construction</v>
      </c>
      <c r="G578"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78" t="str">
        <f t="shared" si="306"/>
        <v>Shape Learning Immediate-Recognition, Shape Learning Delayed-Recognition, Story Learning Immediate-Recall, Story Learning Delayed-Recall, ROCFT Recall, CVLT-3 Brief Trials 1-4, CVLT-3 Brief SDFR, &amp; CVLT-3 Brief LDFR</v>
      </c>
      <c r="I578" t="str">
        <f t="shared" si="307"/>
        <v>Arithmetic, Coding, Digits Forward, &amp; Digits Backward</v>
      </c>
      <c r="J578" t="str">
        <f t="shared" si="308"/>
        <v>Coding, Numbers &amp; Letters Speed A, Numbers &amp; Letters Efficiency A, &amp; Trails A</v>
      </c>
      <c r="K578" t="str">
        <f t="shared" si="309"/>
        <v>Arithmetic, Digits Forward, &amp; Digits Backward</v>
      </c>
      <c r="L578" t="str">
        <f t="shared" ref="L578:U578" si="313">L577&amp;IF(L172,L477,"")</f>
        <v>Digits Forward, Numbers &amp; Letters Accuracy A, Numbers &amp; Letters Efficiency B, Trails B, DKEFS CWI Color Naming, &amp; DKEFS CWI Word Reading</v>
      </c>
      <c r="M578" t="str">
        <f t="shared" si="313"/>
        <v>Arithmetic, Digits Forward, Digits Backward, Mazes, Word Generation, ROCFT Copy, DKEFS CWI Inhibition, &amp; DKEFS CWI Switching</v>
      </c>
      <c r="N578" t="str">
        <f t="shared" si="313"/>
        <v>Coding, Numbers &amp; Letters Efficiency A, Mazes, &amp; Trails A</v>
      </c>
      <c r="O578" t="str">
        <f t="shared" si="313"/>
        <v>Shape Learning Immediate-Recognition, Story Learning Immediate-Recall, &amp; CVLT-3 Brief Trials 1-4</v>
      </c>
      <c r="P578" t="str">
        <f t="shared" si="313"/>
        <v>Shape Learning Delayed-Recognition, Story Learning Delayed-Recall, ROCFT Recall, CVLT-3 Brief LDFR, DKEFS CWI Inhibition, &amp; DKEFS CWI Switching</v>
      </c>
      <c r="Q578" t="str">
        <f t="shared" si="313"/>
        <v>Mazes, &amp; ROCFT Copy</v>
      </c>
      <c r="R578" t="str">
        <f t="shared" si="313"/>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78" t="str">
        <f t="shared" si="313"/>
        <v>WRAT5 Word Reading, WRAT5 Spelling, WRAT5 Math Computation, WRAT5 Sentence Comprehension, &amp; WRAT5 Reading Composite</v>
      </c>
      <c r="T578" t="str">
        <f t="shared" si="313"/>
        <v>Numbers &amp; Letters Speed A, &amp; Trails A</v>
      </c>
      <c r="U578" t="str">
        <f t="shared" si="313"/>
        <v>Numbers &amp; Letters Efficiency B, &amp; Trails B</v>
      </c>
      <c r="AI578" s="24"/>
      <c r="AJ578" s="24"/>
      <c r="AK578" s="24"/>
      <c r="AL578" s="24"/>
      <c r="AM578" s="24"/>
      <c r="AN578" s="24"/>
      <c r="AO578" s="24"/>
      <c r="AP578" s="24"/>
      <c r="AQ578" s="24"/>
      <c r="AR578" s="24"/>
    </row>
    <row r="579" spans="1:44" x14ac:dyDescent="0.15">
      <c r="A579" t="str">
        <f t="shared" si="299"/>
        <v>WISC-V Symbol Search</v>
      </c>
      <c r="B579" t="str">
        <f t="shared" si="300"/>
        <v>Similarities, Vocabulary, &amp; Matrix Reasoning</v>
      </c>
      <c r="C579" t="str">
        <f t="shared" si="301"/>
        <v>Similarities, Vocabulary, Naming, &amp; WRAT5 Word Reading</v>
      </c>
      <c r="D579" t="str">
        <f t="shared" si="302"/>
        <v>Matrix Reasoning &amp; Design Construction</v>
      </c>
      <c r="E579" t="str">
        <f t="shared" si="303"/>
        <v>Similarities, Vocabulary, Auditory Comprehension, Naming, Letter Fluency, Category Fluency, DKEFS CWI Color Naming, &amp; DKEFS CWI Word Reading</v>
      </c>
      <c r="F579" t="str">
        <f t="shared" si="304"/>
        <v>Matrix Reasoning, Visual Discrimination, &amp; Design Construction</v>
      </c>
      <c r="G579"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79" t="str">
        <f t="shared" si="306"/>
        <v>Shape Learning Immediate-Recognition, Shape Learning Delayed-Recognition, Story Learning Immediate-Recall, Story Learning Delayed-Recall, ROCFT Recall, CVLT-3 Brief Trials 1-4, CVLT-3 Brief SDFR, &amp; CVLT-3 Brief LDFR</v>
      </c>
      <c r="I579" t="str">
        <f t="shared" si="307"/>
        <v>Arithmetic, Coding, Digits Forward, &amp; Digits Backward</v>
      </c>
      <c r="J579" t="str">
        <f t="shared" si="308"/>
        <v>Coding, Numbers &amp; Letters Speed A, Numbers &amp; Letters Efficiency A, &amp; Trails A</v>
      </c>
      <c r="K579" t="str">
        <f t="shared" si="309"/>
        <v>Arithmetic, Digits Forward, &amp; Digits Backward</v>
      </c>
      <c r="L579" t="str">
        <f t="shared" ref="L579:U579" si="314">L578&amp;IF(L173,L478,"")</f>
        <v>Digits Forward, Numbers &amp; Letters Accuracy A, Numbers &amp; Letters Efficiency B, Trails B, DKEFS CWI Color Naming, &amp; DKEFS CWI Word Reading</v>
      </c>
      <c r="M579" t="str">
        <f t="shared" si="314"/>
        <v>Arithmetic, Digits Forward, Digits Backward, Mazes, Word Generation, ROCFT Copy, DKEFS CWI Inhibition, &amp; DKEFS CWI Switching</v>
      </c>
      <c r="N579" t="str">
        <f t="shared" si="314"/>
        <v>Coding, Numbers &amp; Letters Efficiency A, Mazes, &amp; Trails A</v>
      </c>
      <c r="O579" t="str">
        <f t="shared" si="314"/>
        <v>Shape Learning Immediate-Recognition, Story Learning Immediate-Recall, &amp; CVLT-3 Brief Trials 1-4</v>
      </c>
      <c r="P579" t="str">
        <f t="shared" si="314"/>
        <v>Shape Learning Delayed-Recognition, Story Learning Delayed-Recall, ROCFT Recall, CVLT-3 Brief LDFR, DKEFS CWI Inhibition, &amp; DKEFS CWI Switching</v>
      </c>
      <c r="Q579" t="str">
        <f t="shared" si="314"/>
        <v>Mazes, &amp; ROCFT Copy</v>
      </c>
      <c r="R579" t="str">
        <f t="shared" si="314"/>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79" t="str">
        <f t="shared" si="314"/>
        <v>WRAT5 Word Reading, WRAT5 Spelling, WRAT5 Math Computation, WRAT5 Sentence Comprehension, &amp; WRAT5 Reading Composite</v>
      </c>
      <c r="T579" t="str">
        <f t="shared" si="314"/>
        <v>Numbers &amp; Letters Speed A, &amp; Trails A</v>
      </c>
      <c r="U579" t="str">
        <f t="shared" si="314"/>
        <v>Numbers &amp; Letters Efficiency B, &amp; Trails B</v>
      </c>
      <c r="AI579" s="24"/>
      <c r="AJ579" s="24"/>
      <c r="AK579" s="24"/>
      <c r="AL579" s="24"/>
      <c r="AM579" s="24"/>
      <c r="AN579" s="24"/>
      <c r="AO579" s="24"/>
      <c r="AP579" s="24"/>
      <c r="AQ579" s="24"/>
      <c r="AR579" s="24"/>
    </row>
    <row r="580" spans="1:44" x14ac:dyDescent="0.15">
      <c r="A580" t="str">
        <f t="shared" si="299"/>
        <v>LWR</v>
      </c>
      <c r="B580" t="str">
        <f t="shared" si="300"/>
        <v>Similarities, Vocabulary, &amp; Matrix Reasoning</v>
      </c>
      <c r="C580" t="str">
        <f t="shared" si="301"/>
        <v>Similarities, Vocabulary, Naming, &amp; WRAT5 Word Reading</v>
      </c>
      <c r="D580" t="str">
        <f t="shared" si="302"/>
        <v>Matrix Reasoning &amp; Design Construction</v>
      </c>
      <c r="E580" t="str">
        <f t="shared" si="303"/>
        <v>Similarities, Vocabulary, Auditory Comprehension, Naming, Letter Fluency, Category Fluency, DKEFS CWI Color Naming, &amp; DKEFS CWI Word Reading</v>
      </c>
      <c r="F580" t="str">
        <f t="shared" si="304"/>
        <v>Matrix Reasoning, Visual Discrimination, &amp; Design Construction</v>
      </c>
      <c r="G580"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80" t="str">
        <f t="shared" si="306"/>
        <v>Shape Learning Immediate-Recognition, Shape Learning Delayed-Recognition, Story Learning Immediate-Recall, Story Learning Delayed-Recall, ROCFT Recall, CVLT-3 Brief Trials 1-4, CVLT-3 Brief SDFR, &amp; CVLT-3 Brief LDFR</v>
      </c>
      <c r="I580" t="str">
        <f t="shared" si="307"/>
        <v>Arithmetic, Coding, Digits Forward, &amp; Digits Backward</v>
      </c>
      <c r="J580" t="str">
        <f t="shared" si="308"/>
        <v>Coding, Numbers &amp; Letters Speed A, Numbers &amp; Letters Efficiency A, &amp; Trails A</v>
      </c>
      <c r="K580" t="str">
        <f t="shared" si="309"/>
        <v>Arithmetic, Digits Forward, &amp; Digits Backward</v>
      </c>
      <c r="L580" t="str">
        <f t="shared" ref="L580:U580" si="315">L579&amp;IF(L174,L479,"")</f>
        <v>Digits Forward, Numbers &amp; Letters Accuracy A, Numbers &amp; Letters Efficiency B, Trails B, DKEFS CWI Color Naming, &amp; DKEFS CWI Word Reading</v>
      </c>
      <c r="M580" t="str">
        <f t="shared" si="315"/>
        <v>Arithmetic, Digits Forward, Digits Backward, Mazes, Word Generation, ROCFT Copy, DKEFS CWI Inhibition, &amp; DKEFS CWI Switching</v>
      </c>
      <c r="N580" t="str">
        <f t="shared" si="315"/>
        <v>Coding, Numbers &amp; Letters Efficiency A, Mazes, &amp; Trails A</v>
      </c>
      <c r="O580" t="str">
        <f t="shared" si="315"/>
        <v>Shape Learning Immediate-Recognition, Story Learning Immediate-Recall, &amp; CVLT-3 Brief Trials 1-4</v>
      </c>
      <c r="P580" t="str">
        <f t="shared" si="315"/>
        <v>Shape Learning Delayed-Recognition, Story Learning Delayed-Recall, ROCFT Recall, CVLT-3 Brief LDFR, DKEFS CWI Inhibition, &amp; DKEFS CWI Switching</v>
      </c>
      <c r="Q580" t="str">
        <f t="shared" si="315"/>
        <v>Mazes, &amp; ROCFT Copy</v>
      </c>
      <c r="R580" t="str">
        <f t="shared" si="315"/>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80" t="str">
        <f t="shared" si="315"/>
        <v>WRAT5 Word Reading, WRAT5 Spelling, WRAT5 Math Computation, WRAT5 Sentence Comprehension, &amp; WRAT5 Reading Composite</v>
      </c>
      <c r="T580" t="str">
        <f t="shared" si="315"/>
        <v>Numbers &amp; Letters Speed A, &amp; Trails A</v>
      </c>
      <c r="U580" t="str">
        <f t="shared" si="315"/>
        <v>Numbers &amp; Letters Efficiency B, &amp; Trails B</v>
      </c>
      <c r="AI580" s="24"/>
      <c r="AJ580" s="24"/>
      <c r="AK580" s="24"/>
      <c r="AL580" s="24"/>
      <c r="AM580" s="24"/>
      <c r="AN580" s="24"/>
      <c r="AO580" s="24"/>
      <c r="AP580" s="24"/>
      <c r="AQ580" s="24"/>
      <c r="AR580" s="24"/>
    </row>
    <row r="581" spans="1:44" x14ac:dyDescent="0.15">
      <c r="A581" t="str">
        <f t="shared" si="299"/>
        <v>RC</v>
      </c>
      <c r="B581" t="str">
        <f t="shared" si="300"/>
        <v>Similarities, Vocabulary, &amp; Matrix Reasoning</v>
      </c>
      <c r="C581" t="str">
        <f t="shared" si="301"/>
        <v>Similarities, Vocabulary, Naming, &amp; WRAT5 Word Reading</v>
      </c>
      <c r="D581" t="str">
        <f t="shared" si="302"/>
        <v>Matrix Reasoning &amp; Design Construction</v>
      </c>
      <c r="E581" t="str">
        <f t="shared" si="303"/>
        <v>Similarities, Vocabulary, Auditory Comprehension, Naming, Letter Fluency, Category Fluency, DKEFS CWI Color Naming, &amp; DKEFS CWI Word Reading</v>
      </c>
      <c r="F581" t="str">
        <f t="shared" si="304"/>
        <v>Matrix Reasoning, Visual Discrimination, &amp; Design Construction</v>
      </c>
      <c r="G581"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81" t="str">
        <f t="shared" si="306"/>
        <v>Shape Learning Immediate-Recognition, Shape Learning Delayed-Recognition, Story Learning Immediate-Recall, Story Learning Delayed-Recall, ROCFT Recall, CVLT-3 Brief Trials 1-4, CVLT-3 Brief SDFR, &amp; CVLT-3 Brief LDFR</v>
      </c>
      <c r="I581" t="str">
        <f t="shared" si="307"/>
        <v>Arithmetic, Coding, Digits Forward, &amp; Digits Backward</v>
      </c>
      <c r="J581" t="str">
        <f t="shared" si="308"/>
        <v>Coding, Numbers &amp; Letters Speed A, Numbers &amp; Letters Efficiency A, &amp; Trails A</v>
      </c>
      <c r="K581" t="str">
        <f t="shared" si="309"/>
        <v>Arithmetic, Digits Forward, &amp; Digits Backward</v>
      </c>
      <c r="L581" t="str">
        <f t="shared" ref="L581:U581" si="316">L580&amp;IF(L175,L480,"")</f>
        <v>Digits Forward, Numbers &amp; Letters Accuracy A, Numbers &amp; Letters Efficiency B, Trails B, DKEFS CWI Color Naming, &amp; DKEFS CWI Word Reading</v>
      </c>
      <c r="M581" t="str">
        <f t="shared" si="316"/>
        <v>Arithmetic, Digits Forward, Digits Backward, Mazes, Word Generation, ROCFT Copy, DKEFS CWI Inhibition, &amp; DKEFS CWI Switching</v>
      </c>
      <c r="N581" t="str">
        <f t="shared" si="316"/>
        <v>Coding, Numbers &amp; Letters Efficiency A, Mazes, &amp; Trails A</v>
      </c>
      <c r="O581" t="str">
        <f t="shared" si="316"/>
        <v>Shape Learning Immediate-Recognition, Story Learning Immediate-Recall, &amp; CVLT-3 Brief Trials 1-4</v>
      </c>
      <c r="P581" t="str">
        <f t="shared" si="316"/>
        <v>Shape Learning Delayed-Recognition, Story Learning Delayed-Recall, ROCFT Recall, CVLT-3 Brief LDFR, DKEFS CWI Inhibition, &amp; DKEFS CWI Switching</v>
      </c>
      <c r="Q581" t="str">
        <f t="shared" si="316"/>
        <v>Mazes, &amp; ROCFT Copy</v>
      </c>
      <c r="R581" t="str">
        <f t="shared" si="316"/>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81" t="str">
        <f t="shared" si="316"/>
        <v>WRAT5 Word Reading, WRAT5 Spelling, WRAT5 Math Computation, WRAT5 Sentence Comprehension, &amp; WRAT5 Reading Composite</v>
      </c>
      <c r="T581" t="str">
        <f t="shared" si="316"/>
        <v>Numbers &amp; Letters Speed A, &amp; Trails A</v>
      </c>
      <c r="U581" t="str">
        <f t="shared" si="316"/>
        <v>Numbers &amp; Letters Efficiency B, &amp; Trails B</v>
      </c>
      <c r="AI581" s="24"/>
      <c r="AJ581" s="24"/>
      <c r="AK581" s="24"/>
      <c r="AL581" s="24"/>
      <c r="AM581" s="24"/>
      <c r="AN581" s="24"/>
      <c r="AO581" s="24"/>
      <c r="AP581" s="24"/>
      <c r="AQ581" s="24"/>
      <c r="AR581" s="24"/>
    </row>
    <row r="582" spans="1:44" x14ac:dyDescent="0.15">
      <c r="A582" t="str">
        <f t="shared" si="299"/>
        <v>NWD</v>
      </c>
      <c r="B582" t="str">
        <f t="shared" si="300"/>
        <v>Similarities, Vocabulary, &amp; Matrix Reasoning</v>
      </c>
      <c r="C582" t="str">
        <f t="shared" si="301"/>
        <v>Similarities, Vocabulary, Naming, &amp; WRAT5 Word Reading</v>
      </c>
      <c r="D582" t="str">
        <f t="shared" si="302"/>
        <v>Matrix Reasoning &amp; Design Construction</v>
      </c>
      <c r="E582" t="str">
        <f t="shared" si="303"/>
        <v>Similarities, Vocabulary, Auditory Comprehension, Naming, Letter Fluency, Category Fluency, DKEFS CWI Color Naming, &amp; DKEFS CWI Word Reading</v>
      </c>
      <c r="F582" t="str">
        <f t="shared" si="304"/>
        <v>Matrix Reasoning, Visual Discrimination, &amp; Design Construction</v>
      </c>
      <c r="G582"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82" t="str">
        <f t="shared" si="306"/>
        <v>Shape Learning Immediate-Recognition, Shape Learning Delayed-Recognition, Story Learning Immediate-Recall, Story Learning Delayed-Recall, ROCFT Recall, CVLT-3 Brief Trials 1-4, CVLT-3 Brief SDFR, &amp; CVLT-3 Brief LDFR</v>
      </c>
      <c r="I582" t="str">
        <f t="shared" si="307"/>
        <v>Arithmetic, Coding, Digits Forward, &amp; Digits Backward</v>
      </c>
      <c r="J582" t="str">
        <f t="shared" si="308"/>
        <v>Coding, Numbers &amp; Letters Speed A, Numbers &amp; Letters Efficiency A, &amp; Trails A</v>
      </c>
      <c r="K582" t="str">
        <f t="shared" si="309"/>
        <v>Arithmetic, Digits Forward, &amp; Digits Backward</v>
      </c>
      <c r="L582" t="str">
        <f t="shared" ref="L582:U582" si="317">L581&amp;IF(L176,L481,"")</f>
        <v>Digits Forward, Numbers &amp; Letters Accuracy A, Numbers &amp; Letters Efficiency B, Trails B, DKEFS CWI Color Naming, &amp; DKEFS CWI Word Reading</v>
      </c>
      <c r="M582" t="str">
        <f t="shared" si="317"/>
        <v>Arithmetic, Digits Forward, Digits Backward, Mazes, Word Generation, ROCFT Copy, DKEFS CWI Inhibition, &amp; DKEFS CWI Switching</v>
      </c>
      <c r="N582" t="str">
        <f t="shared" si="317"/>
        <v>Coding, Numbers &amp; Letters Efficiency A, Mazes, &amp; Trails A</v>
      </c>
      <c r="O582" t="str">
        <f t="shared" si="317"/>
        <v>Shape Learning Immediate-Recognition, Story Learning Immediate-Recall, &amp; CVLT-3 Brief Trials 1-4</v>
      </c>
      <c r="P582" t="str">
        <f t="shared" si="317"/>
        <v>Shape Learning Delayed-Recognition, Story Learning Delayed-Recall, ROCFT Recall, CVLT-3 Brief LDFR, DKEFS CWI Inhibition, &amp; DKEFS CWI Switching</v>
      </c>
      <c r="Q582" t="str">
        <f t="shared" si="317"/>
        <v>Mazes, &amp; ROCFT Copy</v>
      </c>
      <c r="R582" t="str">
        <f t="shared" si="317"/>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82" t="str">
        <f t="shared" si="317"/>
        <v>WRAT5 Word Reading, WRAT5 Spelling, WRAT5 Math Computation, WRAT5 Sentence Comprehension, &amp; WRAT5 Reading Composite</v>
      </c>
      <c r="T582" t="str">
        <f t="shared" si="317"/>
        <v>Numbers &amp; Letters Speed A, &amp; Trails A</v>
      </c>
      <c r="U582" t="str">
        <f t="shared" si="317"/>
        <v>Numbers &amp; Letters Efficiency B, &amp; Trails B</v>
      </c>
      <c r="AI582" s="24"/>
      <c r="AJ582" s="24"/>
      <c r="AK582" s="24"/>
      <c r="AL582" s="24"/>
      <c r="AM582" s="24"/>
      <c r="AN582" s="24"/>
      <c r="AO582" s="24"/>
      <c r="AP582" s="24"/>
      <c r="AQ582" s="24"/>
      <c r="AR582" s="24"/>
    </row>
    <row r="583" spans="1:44" x14ac:dyDescent="0.15">
      <c r="A583" t="str">
        <f t="shared" si="299"/>
        <v>PP</v>
      </c>
      <c r="B583" t="str">
        <f t="shared" si="300"/>
        <v>Similarities, Vocabulary, &amp; Matrix Reasoning</v>
      </c>
      <c r="C583" t="str">
        <f t="shared" si="301"/>
        <v>Similarities, Vocabulary, Naming, &amp; WRAT5 Word Reading</v>
      </c>
      <c r="D583" t="str">
        <f t="shared" si="302"/>
        <v>Matrix Reasoning &amp; Design Construction</v>
      </c>
      <c r="E583" t="str">
        <f t="shared" si="303"/>
        <v>Similarities, Vocabulary, Auditory Comprehension, Naming, Letter Fluency, Category Fluency, DKEFS CWI Color Naming, &amp; DKEFS CWI Word Reading</v>
      </c>
      <c r="F583" t="str">
        <f t="shared" si="304"/>
        <v>Matrix Reasoning, Visual Discrimination, &amp; Design Construction</v>
      </c>
      <c r="G583"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83" t="str">
        <f t="shared" si="306"/>
        <v>Shape Learning Immediate-Recognition, Shape Learning Delayed-Recognition, Story Learning Immediate-Recall, Story Learning Delayed-Recall, ROCFT Recall, CVLT-3 Brief Trials 1-4, CVLT-3 Brief SDFR, &amp; CVLT-3 Brief LDFR</v>
      </c>
      <c r="I583" t="str">
        <f t="shared" si="307"/>
        <v>Arithmetic, Coding, Digits Forward, &amp; Digits Backward</v>
      </c>
      <c r="J583" t="str">
        <f t="shared" si="308"/>
        <v>Coding, Numbers &amp; Letters Speed A, Numbers &amp; Letters Efficiency A, &amp; Trails A</v>
      </c>
      <c r="K583" t="str">
        <f t="shared" si="309"/>
        <v>Arithmetic, Digits Forward, &amp; Digits Backward</v>
      </c>
      <c r="L583" t="str">
        <f t="shared" ref="L583:U583" si="318">L582&amp;IF(L177,L482,"")</f>
        <v>Digits Forward, Numbers &amp; Letters Accuracy A, Numbers &amp; Letters Efficiency B, Trails B, DKEFS CWI Color Naming, &amp; DKEFS CWI Word Reading</v>
      </c>
      <c r="M583" t="str">
        <f t="shared" si="318"/>
        <v>Arithmetic, Digits Forward, Digits Backward, Mazes, Word Generation, ROCFT Copy, DKEFS CWI Inhibition, &amp; DKEFS CWI Switching</v>
      </c>
      <c r="N583" t="str">
        <f t="shared" si="318"/>
        <v>Coding, Numbers &amp; Letters Efficiency A, Mazes, &amp; Trails A</v>
      </c>
      <c r="O583" t="str">
        <f t="shared" si="318"/>
        <v>Shape Learning Immediate-Recognition, Story Learning Immediate-Recall, &amp; CVLT-3 Brief Trials 1-4</v>
      </c>
      <c r="P583" t="str">
        <f t="shared" si="318"/>
        <v>Shape Learning Delayed-Recognition, Story Learning Delayed-Recall, ROCFT Recall, CVLT-3 Brief LDFR, DKEFS CWI Inhibition, &amp; DKEFS CWI Switching</v>
      </c>
      <c r="Q583" t="str">
        <f t="shared" si="318"/>
        <v>Mazes, &amp; ROCFT Copy</v>
      </c>
      <c r="R583" t="str">
        <f t="shared" si="318"/>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83" t="str">
        <f t="shared" si="318"/>
        <v>WRAT5 Word Reading, WRAT5 Spelling, WRAT5 Math Computation, WRAT5 Sentence Comprehension, &amp; WRAT5 Reading Composite</v>
      </c>
      <c r="T583" t="str">
        <f t="shared" si="318"/>
        <v>Numbers &amp; Letters Speed A, &amp; Trails A</v>
      </c>
      <c r="U583" t="str">
        <f t="shared" si="318"/>
        <v>Numbers &amp; Letters Efficiency B, &amp; Trails B</v>
      </c>
      <c r="AI583" s="24"/>
      <c r="AJ583" s="24"/>
      <c r="AK583" s="24"/>
      <c r="AL583" s="24"/>
      <c r="AM583" s="24"/>
      <c r="AN583" s="24"/>
      <c r="AO583" s="24"/>
      <c r="AP583" s="24"/>
      <c r="AQ583" s="24"/>
      <c r="AR583" s="24"/>
    </row>
    <row r="584" spans="1:44" x14ac:dyDescent="0.15">
      <c r="A584" t="str">
        <f t="shared" si="299"/>
        <v>WRF</v>
      </c>
      <c r="B584" t="str">
        <f t="shared" si="300"/>
        <v>Similarities, Vocabulary, &amp; Matrix Reasoning</v>
      </c>
      <c r="C584" t="str">
        <f t="shared" si="301"/>
        <v>Similarities, Vocabulary, Naming, &amp; WRAT5 Word Reading</v>
      </c>
      <c r="D584" t="str">
        <f t="shared" si="302"/>
        <v>Matrix Reasoning &amp; Design Construction</v>
      </c>
      <c r="E584" t="str">
        <f t="shared" si="303"/>
        <v>Similarities, Vocabulary, Auditory Comprehension, Naming, Letter Fluency, Category Fluency, DKEFS CWI Color Naming, &amp; DKEFS CWI Word Reading</v>
      </c>
      <c r="F584" t="str">
        <f t="shared" si="304"/>
        <v>Matrix Reasoning, Visual Discrimination, &amp; Design Construction</v>
      </c>
      <c r="G584"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84" t="str">
        <f t="shared" si="306"/>
        <v>Shape Learning Immediate-Recognition, Shape Learning Delayed-Recognition, Story Learning Immediate-Recall, Story Learning Delayed-Recall, ROCFT Recall, CVLT-3 Brief Trials 1-4, CVLT-3 Brief SDFR, &amp; CVLT-3 Brief LDFR</v>
      </c>
      <c r="I584" t="str">
        <f t="shared" si="307"/>
        <v>Arithmetic, Coding, Digits Forward, &amp; Digits Backward</v>
      </c>
      <c r="J584" t="str">
        <f t="shared" si="308"/>
        <v>Coding, Numbers &amp; Letters Speed A, Numbers &amp; Letters Efficiency A, &amp; Trails A</v>
      </c>
      <c r="K584" t="str">
        <f t="shared" si="309"/>
        <v>Arithmetic, Digits Forward, &amp; Digits Backward</v>
      </c>
      <c r="L584" t="str">
        <f t="shared" ref="L584:U584" si="319">L583&amp;IF(L178,L483,"")</f>
        <v>Digits Forward, Numbers &amp; Letters Accuracy A, Numbers &amp; Letters Efficiency B, Trails B, DKEFS CWI Color Naming, &amp; DKEFS CWI Word Reading</v>
      </c>
      <c r="M584" t="str">
        <f t="shared" si="319"/>
        <v>Arithmetic, Digits Forward, Digits Backward, Mazes, Word Generation, ROCFT Copy, DKEFS CWI Inhibition, &amp; DKEFS CWI Switching</v>
      </c>
      <c r="N584" t="str">
        <f t="shared" si="319"/>
        <v>Coding, Numbers &amp; Letters Efficiency A, Mazes, &amp; Trails A</v>
      </c>
      <c r="O584" t="str">
        <f t="shared" si="319"/>
        <v>Shape Learning Immediate-Recognition, Story Learning Immediate-Recall, &amp; CVLT-3 Brief Trials 1-4</v>
      </c>
      <c r="P584" t="str">
        <f t="shared" si="319"/>
        <v>Shape Learning Delayed-Recognition, Story Learning Delayed-Recall, ROCFT Recall, CVLT-3 Brief LDFR, DKEFS CWI Inhibition, &amp; DKEFS CWI Switching</v>
      </c>
      <c r="Q584" t="str">
        <f t="shared" si="319"/>
        <v>Mazes, &amp; ROCFT Copy</v>
      </c>
      <c r="R584" t="str">
        <f t="shared" si="319"/>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84" t="str">
        <f t="shared" si="319"/>
        <v>WRAT5 Word Reading, WRAT5 Spelling, WRAT5 Math Computation, WRAT5 Sentence Comprehension, &amp; WRAT5 Reading Composite</v>
      </c>
      <c r="T584" t="str">
        <f t="shared" si="319"/>
        <v>Numbers &amp; Letters Speed A, &amp; Trails A</v>
      </c>
      <c r="U584" t="str">
        <f t="shared" si="319"/>
        <v>Numbers &amp; Letters Efficiency B, &amp; Trails B</v>
      </c>
      <c r="AI584" s="24"/>
      <c r="AJ584" s="24"/>
      <c r="AK584" s="24"/>
      <c r="AL584" s="24"/>
      <c r="AM584" s="24"/>
      <c r="AN584" s="24"/>
      <c r="AO584" s="24"/>
      <c r="AP584" s="24"/>
      <c r="AQ584" s="24"/>
      <c r="AR584" s="24"/>
    </row>
    <row r="585" spans="1:44" x14ac:dyDescent="0.15">
      <c r="A585" t="str">
        <f t="shared" si="299"/>
        <v>DF</v>
      </c>
      <c r="B585" t="str">
        <f t="shared" si="300"/>
        <v>Similarities, Vocabulary, &amp; Matrix Reasoning</v>
      </c>
      <c r="C585" t="str">
        <f t="shared" si="301"/>
        <v>Similarities, Vocabulary, Naming, &amp; WRAT5 Word Reading</v>
      </c>
      <c r="D585" t="str">
        <f t="shared" si="302"/>
        <v>Matrix Reasoning &amp; Design Construction</v>
      </c>
      <c r="E585" t="str">
        <f t="shared" si="303"/>
        <v>Similarities, Vocabulary, Auditory Comprehension, Naming, Letter Fluency, Category Fluency, DKEFS CWI Color Naming, &amp; DKEFS CWI Word Reading</v>
      </c>
      <c r="F585" t="str">
        <f t="shared" si="304"/>
        <v>Matrix Reasoning, Visual Discrimination, &amp; Design Construction</v>
      </c>
      <c r="G585"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85" t="str">
        <f t="shared" si="306"/>
        <v>Shape Learning Immediate-Recognition, Shape Learning Delayed-Recognition, Story Learning Immediate-Recall, Story Learning Delayed-Recall, ROCFT Recall, CVLT-3 Brief Trials 1-4, CVLT-3 Brief SDFR, &amp; CVLT-3 Brief LDFR</v>
      </c>
      <c r="I585" t="str">
        <f t="shared" si="307"/>
        <v>Arithmetic, Coding, Digits Forward, &amp; Digits Backward</v>
      </c>
      <c r="J585" t="str">
        <f t="shared" si="308"/>
        <v>Coding, Numbers &amp; Letters Speed A, Numbers &amp; Letters Efficiency A, &amp; Trails A</v>
      </c>
      <c r="K585" t="str">
        <f t="shared" si="309"/>
        <v>Arithmetic, Digits Forward, &amp; Digits Backward</v>
      </c>
      <c r="L585" t="str">
        <f t="shared" ref="L585:U585" si="320">L584&amp;IF(L179,L484,"")</f>
        <v>Digits Forward, Numbers &amp; Letters Accuracy A, Numbers &amp; Letters Efficiency B, Trails B, DKEFS CWI Color Naming, &amp; DKEFS CWI Word Reading</v>
      </c>
      <c r="M585" t="str">
        <f t="shared" si="320"/>
        <v>Arithmetic, Digits Forward, Digits Backward, Mazes, Word Generation, ROCFT Copy, DKEFS CWI Inhibition, &amp; DKEFS CWI Switching</v>
      </c>
      <c r="N585" t="str">
        <f t="shared" si="320"/>
        <v>Coding, Numbers &amp; Letters Efficiency A, Mazes, &amp; Trails A</v>
      </c>
      <c r="O585" t="str">
        <f t="shared" si="320"/>
        <v>Shape Learning Immediate-Recognition, Story Learning Immediate-Recall, &amp; CVLT-3 Brief Trials 1-4</v>
      </c>
      <c r="P585" t="str">
        <f t="shared" si="320"/>
        <v>Shape Learning Delayed-Recognition, Story Learning Delayed-Recall, ROCFT Recall, CVLT-3 Brief LDFR, DKEFS CWI Inhibition, &amp; DKEFS CWI Switching</v>
      </c>
      <c r="Q585" t="str">
        <f t="shared" si="320"/>
        <v>Mazes, &amp; ROCFT Copy</v>
      </c>
      <c r="R585" t="str">
        <f t="shared" si="320"/>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85" t="str">
        <f t="shared" si="320"/>
        <v>WRAT5 Word Reading, WRAT5 Spelling, WRAT5 Math Computation, WRAT5 Sentence Comprehension, &amp; WRAT5 Reading Composite</v>
      </c>
      <c r="T585" t="str">
        <f t="shared" si="320"/>
        <v>Numbers &amp; Letters Speed A, &amp; Trails A</v>
      </c>
      <c r="U585" t="str">
        <f t="shared" si="320"/>
        <v>Numbers &amp; Letters Efficiency B, &amp; Trails B</v>
      </c>
      <c r="AI585" s="24"/>
      <c r="AJ585" s="24"/>
      <c r="AK585" s="24"/>
      <c r="AL585" s="24"/>
      <c r="AM585" s="24"/>
      <c r="AN585" s="24"/>
      <c r="AO585" s="24"/>
      <c r="AP585" s="24"/>
      <c r="AQ585" s="24"/>
      <c r="AR585" s="24"/>
    </row>
    <row r="586" spans="1:44" x14ac:dyDescent="0.15">
      <c r="A586" t="str">
        <f t="shared" si="299"/>
        <v>SRF</v>
      </c>
      <c r="B586" t="str">
        <f t="shared" si="300"/>
        <v>Similarities, Vocabulary, &amp; Matrix Reasoning</v>
      </c>
      <c r="C586" t="str">
        <f t="shared" si="301"/>
        <v>Similarities, Vocabulary, Naming, &amp; WRAT5 Word Reading</v>
      </c>
      <c r="D586" t="str">
        <f t="shared" si="302"/>
        <v>Matrix Reasoning &amp; Design Construction</v>
      </c>
      <c r="E586" t="str">
        <f t="shared" si="303"/>
        <v>Similarities, Vocabulary, Auditory Comprehension, Naming, Letter Fluency, Category Fluency, DKEFS CWI Color Naming, &amp; DKEFS CWI Word Reading</v>
      </c>
      <c r="F586" t="str">
        <f t="shared" si="304"/>
        <v>Matrix Reasoning, Visual Discrimination, &amp; Design Construction</v>
      </c>
      <c r="G586"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86" t="str">
        <f t="shared" si="306"/>
        <v>Shape Learning Immediate-Recognition, Shape Learning Delayed-Recognition, Story Learning Immediate-Recall, Story Learning Delayed-Recall, ROCFT Recall, CVLT-3 Brief Trials 1-4, CVLT-3 Brief SDFR, &amp; CVLT-3 Brief LDFR</v>
      </c>
      <c r="I586" t="str">
        <f t="shared" si="307"/>
        <v>Arithmetic, Coding, Digits Forward, &amp; Digits Backward</v>
      </c>
      <c r="J586" t="str">
        <f t="shared" si="308"/>
        <v>Coding, Numbers &amp; Letters Speed A, Numbers &amp; Letters Efficiency A, &amp; Trails A</v>
      </c>
      <c r="K586" t="str">
        <f t="shared" si="309"/>
        <v>Arithmetic, Digits Forward, &amp; Digits Backward</v>
      </c>
      <c r="L586" t="str">
        <f t="shared" ref="L586:U586" si="321">L585&amp;IF(L180,L485,"")</f>
        <v>Digits Forward, Numbers &amp; Letters Accuracy A, Numbers &amp; Letters Efficiency B, Trails B, DKEFS CWI Color Naming, &amp; DKEFS CWI Word Reading</v>
      </c>
      <c r="M586" t="str">
        <f t="shared" si="321"/>
        <v>Arithmetic, Digits Forward, Digits Backward, Mazes, Word Generation, ROCFT Copy, DKEFS CWI Inhibition, &amp; DKEFS CWI Switching</v>
      </c>
      <c r="N586" t="str">
        <f t="shared" si="321"/>
        <v>Coding, Numbers &amp; Letters Efficiency A, Mazes, &amp; Trails A</v>
      </c>
      <c r="O586" t="str">
        <f t="shared" si="321"/>
        <v>Shape Learning Immediate-Recognition, Story Learning Immediate-Recall, &amp; CVLT-3 Brief Trials 1-4</v>
      </c>
      <c r="P586" t="str">
        <f t="shared" si="321"/>
        <v>Shape Learning Delayed-Recognition, Story Learning Delayed-Recall, ROCFT Recall, CVLT-3 Brief LDFR, DKEFS CWI Inhibition, &amp; DKEFS CWI Switching</v>
      </c>
      <c r="Q586" t="str">
        <f t="shared" si="321"/>
        <v>Mazes, &amp; ROCFT Copy</v>
      </c>
      <c r="R586" t="str">
        <f t="shared" si="321"/>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86" t="str">
        <f t="shared" si="321"/>
        <v>WRAT5 Word Reading, WRAT5 Spelling, WRAT5 Math Computation, WRAT5 Sentence Comprehension, &amp; WRAT5 Reading Composite</v>
      </c>
      <c r="T586" t="str">
        <f t="shared" si="321"/>
        <v>Numbers &amp; Letters Speed A, &amp; Trails A</v>
      </c>
      <c r="U586" t="str">
        <f t="shared" si="321"/>
        <v>Numbers &amp; Letters Efficiency B, &amp; Trails B</v>
      </c>
      <c r="AI586" s="24"/>
      <c r="AJ586" s="24"/>
      <c r="AK586" s="24"/>
      <c r="AL586" s="24"/>
      <c r="AM586" s="24"/>
      <c r="AN586" s="24"/>
      <c r="AO586" s="24"/>
      <c r="AP586" s="24"/>
      <c r="AQ586" s="24"/>
      <c r="AR586" s="24"/>
    </row>
    <row r="587" spans="1:44" x14ac:dyDescent="0.15">
      <c r="A587" t="str">
        <f t="shared" si="299"/>
        <v>RV</v>
      </c>
      <c r="B587" t="str">
        <f t="shared" si="300"/>
        <v>Similarities, Vocabulary, &amp; Matrix Reasoning</v>
      </c>
      <c r="C587" t="str">
        <f t="shared" si="301"/>
        <v>Similarities, Vocabulary, Naming, &amp; WRAT5 Word Reading</v>
      </c>
      <c r="D587" t="str">
        <f t="shared" si="302"/>
        <v>Matrix Reasoning &amp; Design Construction</v>
      </c>
      <c r="E587" t="str">
        <f t="shared" si="303"/>
        <v>Similarities, Vocabulary, Auditory Comprehension, Naming, Letter Fluency, Category Fluency, DKEFS CWI Color Naming, &amp; DKEFS CWI Word Reading</v>
      </c>
      <c r="F587" t="str">
        <f t="shared" si="304"/>
        <v>Matrix Reasoning, Visual Discrimination, &amp; Design Construction</v>
      </c>
      <c r="G587"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87" t="str">
        <f t="shared" si="306"/>
        <v>Shape Learning Immediate-Recognition, Shape Learning Delayed-Recognition, Story Learning Immediate-Recall, Story Learning Delayed-Recall, ROCFT Recall, CVLT-3 Brief Trials 1-4, CVLT-3 Brief SDFR, &amp; CVLT-3 Brief LDFR</v>
      </c>
      <c r="I587" t="str">
        <f t="shared" si="307"/>
        <v>Arithmetic, Coding, Digits Forward, &amp; Digits Backward</v>
      </c>
      <c r="J587" t="str">
        <f t="shared" si="308"/>
        <v>Coding, Numbers &amp; Letters Speed A, Numbers &amp; Letters Efficiency A, &amp; Trails A</v>
      </c>
      <c r="K587" t="str">
        <f t="shared" si="309"/>
        <v>Arithmetic, Digits Forward, &amp; Digits Backward</v>
      </c>
      <c r="L587" t="str">
        <f t="shared" ref="L587:U587" si="322">L586&amp;IF(L181,L486,"")</f>
        <v>Digits Forward, Numbers &amp; Letters Accuracy A, Numbers &amp; Letters Efficiency B, Trails B, DKEFS CWI Color Naming, &amp; DKEFS CWI Word Reading</v>
      </c>
      <c r="M587" t="str">
        <f t="shared" si="322"/>
        <v>Arithmetic, Digits Forward, Digits Backward, Mazes, Word Generation, ROCFT Copy, DKEFS CWI Inhibition, &amp; DKEFS CWI Switching</v>
      </c>
      <c r="N587" t="str">
        <f t="shared" si="322"/>
        <v>Coding, Numbers &amp; Letters Efficiency A, Mazes, &amp; Trails A</v>
      </c>
      <c r="O587" t="str">
        <f t="shared" si="322"/>
        <v>Shape Learning Immediate-Recognition, Story Learning Immediate-Recall, &amp; CVLT-3 Brief Trials 1-4</v>
      </c>
      <c r="P587" t="str">
        <f t="shared" si="322"/>
        <v>Shape Learning Delayed-Recognition, Story Learning Delayed-Recall, ROCFT Recall, CVLT-3 Brief LDFR, DKEFS CWI Inhibition, &amp; DKEFS CWI Switching</v>
      </c>
      <c r="Q587" t="str">
        <f t="shared" si="322"/>
        <v>Mazes, &amp; ROCFT Copy</v>
      </c>
      <c r="R587" t="str">
        <f t="shared" si="322"/>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87" t="str">
        <f t="shared" si="322"/>
        <v>WRAT5 Word Reading, WRAT5 Spelling, WRAT5 Math Computation, WRAT5 Sentence Comprehension, &amp; WRAT5 Reading Composite</v>
      </c>
      <c r="T587" t="str">
        <f t="shared" si="322"/>
        <v>Numbers &amp; Letters Speed A, &amp; Trails A</v>
      </c>
      <c r="U587" t="str">
        <f t="shared" si="322"/>
        <v>Numbers &amp; Letters Efficiency B, &amp; Trails B</v>
      </c>
      <c r="AI587" s="24"/>
      <c r="AJ587" s="24"/>
      <c r="AK587" s="24"/>
      <c r="AL587" s="24"/>
      <c r="AM587" s="24"/>
      <c r="AN587" s="24"/>
      <c r="AO587" s="24"/>
      <c r="AP587" s="24"/>
      <c r="AQ587" s="24"/>
      <c r="AR587" s="24"/>
    </row>
    <row r="588" spans="1:44" x14ac:dyDescent="0.15">
      <c r="A588" t="str">
        <f t="shared" si="299"/>
        <v>MCA</v>
      </c>
      <c r="B588" t="str">
        <f t="shared" si="300"/>
        <v>Similarities, Vocabulary, &amp; Matrix Reasoning</v>
      </c>
      <c r="C588" t="str">
        <f t="shared" si="301"/>
        <v>Similarities, Vocabulary, Naming, &amp; WRAT5 Word Reading</v>
      </c>
      <c r="D588" t="str">
        <f t="shared" si="302"/>
        <v>Matrix Reasoning &amp; Design Construction</v>
      </c>
      <c r="E588" t="str">
        <f t="shared" si="303"/>
        <v>Similarities, Vocabulary, Auditory Comprehension, Naming, Letter Fluency, Category Fluency, DKEFS CWI Color Naming, &amp; DKEFS CWI Word Reading</v>
      </c>
      <c r="F588" t="str">
        <f t="shared" si="304"/>
        <v>Matrix Reasoning, Visual Discrimination, &amp; Design Construction</v>
      </c>
      <c r="G588"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88" t="str">
        <f t="shared" si="306"/>
        <v>Shape Learning Immediate-Recognition, Shape Learning Delayed-Recognition, Story Learning Immediate-Recall, Story Learning Delayed-Recall, ROCFT Recall, CVLT-3 Brief Trials 1-4, CVLT-3 Brief SDFR, &amp; CVLT-3 Brief LDFR</v>
      </c>
      <c r="I588" t="str">
        <f t="shared" si="307"/>
        <v>Arithmetic, Coding, Digits Forward, &amp; Digits Backward</v>
      </c>
      <c r="J588" t="str">
        <f t="shared" si="308"/>
        <v>Coding, Numbers &amp; Letters Speed A, Numbers &amp; Letters Efficiency A, &amp; Trails A</v>
      </c>
      <c r="K588" t="str">
        <f t="shared" si="309"/>
        <v>Arithmetic, Digits Forward, &amp; Digits Backward</v>
      </c>
      <c r="L588" t="str">
        <f t="shared" ref="L588:U588" si="323">L587&amp;IF(L182,L487,"")</f>
        <v>Digits Forward, Numbers &amp; Letters Accuracy A, Numbers &amp; Letters Efficiency B, Trails B, DKEFS CWI Color Naming, &amp; DKEFS CWI Word Reading</v>
      </c>
      <c r="M588" t="str">
        <f t="shared" si="323"/>
        <v>Arithmetic, Digits Forward, Digits Backward, Mazes, Word Generation, ROCFT Copy, DKEFS CWI Inhibition, &amp; DKEFS CWI Switching</v>
      </c>
      <c r="N588" t="str">
        <f t="shared" si="323"/>
        <v>Coding, Numbers &amp; Letters Efficiency A, Mazes, &amp; Trails A</v>
      </c>
      <c r="O588" t="str">
        <f t="shared" si="323"/>
        <v>Shape Learning Immediate-Recognition, Story Learning Immediate-Recall, &amp; CVLT-3 Brief Trials 1-4</v>
      </c>
      <c r="P588" t="str">
        <f t="shared" si="323"/>
        <v>Shape Learning Delayed-Recognition, Story Learning Delayed-Recall, ROCFT Recall, CVLT-3 Brief LDFR, DKEFS CWI Inhibition, &amp; DKEFS CWI Switching</v>
      </c>
      <c r="Q588" t="str">
        <f t="shared" si="323"/>
        <v>Mazes, &amp; ROCFT Copy</v>
      </c>
      <c r="R588" t="str">
        <f t="shared" si="323"/>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88" t="str">
        <f t="shared" si="323"/>
        <v>WRAT5 Word Reading, WRAT5 Spelling, WRAT5 Math Computation, WRAT5 Sentence Comprehension, &amp; WRAT5 Reading Composite</v>
      </c>
      <c r="T588" t="str">
        <f t="shared" si="323"/>
        <v>Numbers &amp; Letters Speed A, &amp; Trails A</v>
      </c>
      <c r="U588" t="str">
        <f t="shared" si="323"/>
        <v>Numbers &amp; Letters Efficiency B, &amp; Trails B</v>
      </c>
      <c r="AI588" s="24"/>
      <c r="AJ588" s="24"/>
      <c r="AK588" s="24"/>
      <c r="AL588" s="24"/>
      <c r="AM588" s="24"/>
      <c r="AN588" s="24"/>
      <c r="AO588" s="24"/>
      <c r="AP588" s="24"/>
      <c r="AQ588" s="24"/>
      <c r="AR588" s="24"/>
    </row>
    <row r="589" spans="1:44" x14ac:dyDescent="0.15">
      <c r="A589" t="str">
        <f t="shared" si="299"/>
        <v>MC</v>
      </c>
      <c r="B589" t="str">
        <f t="shared" si="300"/>
        <v>Similarities, Vocabulary, &amp; Matrix Reasoning</v>
      </c>
      <c r="C589" t="str">
        <f t="shared" si="301"/>
        <v>Similarities, Vocabulary, Naming, &amp; WRAT5 Word Reading</v>
      </c>
      <c r="D589" t="str">
        <f t="shared" si="302"/>
        <v>Matrix Reasoning &amp; Design Construction</v>
      </c>
      <c r="E589" t="str">
        <f t="shared" si="303"/>
        <v>Similarities, Vocabulary, Auditory Comprehension, Naming, Letter Fluency, Category Fluency, DKEFS CWI Color Naming, &amp; DKEFS CWI Word Reading</v>
      </c>
      <c r="F589" t="str">
        <f t="shared" si="304"/>
        <v>Matrix Reasoning, Visual Discrimination, &amp; Design Construction</v>
      </c>
      <c r="G589"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89" t="str">
        <f t="shared" si="306"/>
        <v>Shape Learning Immediate-Recognition, Shape Learning Delayed-Recognition, Story Learning Immediate-Recall, Story Learning Delayed-Recall, ROCFT Recall, CVLT-3 Brief Trials 1-4, CVLT-3 Brief SDFR, &amp; CVLT-3 Brief LDFR</v>
      </c>
      <c r="I589" t="str">
        <f t="shared" si="307"/>
        <v>Arithmetic, Coding, Digits Forward, &amp; Digits Backward</v>
      </c>
      <c r="J589" t="str">
        <f t="shared" si="308"/>
        <v>Coding, Numbers &amp; Letters Speed A, Numbers &amp; Letters Efficiency A, &amp; Trails A</v>
      </c>
      <c r="K589" t="str">
        <f t="shared" si="309"/>
        <v>Arithmetic, Digits Forward, &amp; Digits Backward</v>
      </c>
      <c r="L589" t="str">
        <f t="shared" ref="L589:U589" si="324">L588&amp;IF(L183,L488,"")</f>
        <v>Digits Forward, Numbers &amp; Letters Accuracy A, Numbers &amp; Letters Efficiency B, Trails B, DKEFS CWI Color Naming, &amp; DKEFS CWI Word Reading</v>
      </c>
      <c r="M589" t="str">
        <f t="shared" si="324"/>
        <v>Arithmetic, Digits Forward, Digits Backward, Mazes, Word Generation, ROCFT Copy, DKEFS CWI Inhibition, &amp; DKEFS CWI Switching</v>
      </c>
      <c r="N589" t="str">
        <f t="shared" si="324"/>
        <v>Coding, Numbers &amp; Letters Efficiency A, Mazes, &amp; Trails A</v>
      </c>
      <c r="O589" t="str">
        <f t="shared" si="324"/>
        <v>Shape Learning Immediate-Recognition, Story Learning Immediate-Recall, &amp; CVLT-3 Brief Trials 1-4</v>
      </c>
      <c r="P589" t="str">
        <f t="shared" si="324"/>
        <v>Shape Learning Delayed-Recognition, Story Learning Delayed-Recall, ROCFT Recall, CVLT-3 Brief LDFR, DKEFS CWI Inhibition, &amp; DKEFS CWI Switching</v>
      </c>
      <c r="Q589" t="str">
        <f t="shared" si="324"/>
        <v>Mazes, &amp; ROCFT Copy</v>
      </c>
      <c r="R589" t="str">
        <f t="shared" si="324"/>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89" t="str">
        <f t="shared" si="324"/>
        <v>WRAT5 Word Reading, WRAT5 Spelling, WRAT5 Math Computation, WRAT5 Sentence Comprehension, &amp; WRAT5 Reading Composite</v>
      </c>
      <c r="T589" t="str">
        <f t="shared" si="324"/>
        <v>Numbers &amp; Letters Speed A, &amp; Trails A</v>
      </c>
      <c r="U589" t="str">
        <f t="shared" si="324"/>
        <v>Numbers &amp; Letters Efficiency B, &amp; Trails B</v>
      </c>
      <c r="AI589" s="24"/>
      <c r="AJ589" s="24"/>
      <c r="AK589" s="24"/>
      <c r="AL589" s="24"/>
      <c r="AM589" s="24"/>
      <c r="AN589" s="24"/>
      <c r="AO589" s="24"/>
      <c r="AP589" s="24"/>
      <c r="AQ589" s="24"/>
      <c r="AR589" s="24"/>
    </row>
    <row r="590" spans="1:44" x14ac:dyDescent="0.15">
      <c r="A590" t="str">
        <f t="shared" si="299"/>
        <v>MF</v>
      </c>
      <c r="B590" t="str">
        <f t="shared" si="300"/>
        <v>Similarities, Vocabulary, &amp; Matrix Reasoning</v>
      </c>
      <c r="C590" t="str">
        <f t="shared" si="301"/>
        <v>Similarities, Vocabulary, Naming, &amp; WRAT5 Word Reading</v>
      </c>
      <c r="D590" t="str">
        <f t="shared" si="302"/>
        <v>Matrix Reasoning &amp; Design Construction</v>
      </c>
      <c r="E590" t="str">
        <f t="shared" si="303"/>
        <v>Similarities, Vocabulary, Auditory Comprehension, Naming, Letter Fluency, Category Fluency, DKEFS CWI Color Naming, &amp; DKEFS CWI Word Reading</v>
      </c>
      <c r="F590" t="str">
        <f t="shared" si="304"/>
        <v>Matrix Reasoning, Visual Discrimination, &amp; Design Construction</v>
      </c>
      <c r="G590"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90" t="str">
        <f t="shared" si="306"/>
        <v>Shape Learning Immediate-Recognition, Shape Learning Delayed-Recognition, Story Learning Immediate-Recall, Story Learning Delayed-Recall, ROCFT Recall, CVLT-3 Brief Trials 1-4, CVLT-3 Brief SDFR, &amp; CVLT-3 Brief LDFR</v>
      </c>
      <c r="I590" t="str">
        <f t="shared" si="307"/>
        <v>Arithmetic, Coding, Digits Forward, &amp; Digits Backward</v>
      </c>
      <c r="J590" t="str">
        <f t="shared" si="308"/>
        <v>Coding, Numbers &amp; Letters Speed A, Numbers &amp; Letters Efficiency A, &amp; Trails A</v>
      </c>
      <c r="K590" t="str">
        <f t="shared" si="309"/>
        <v>Arithmetic, Digits Forward, &amp; Digits Backward</v>
      </c>
      <c r="L590" t="str">
        <f t="shared" ref="L590:U590" si="325">L589&amp;IF(L184,L489,"")</f>
        <v>Digits Forward, Numbers &amp; Letters Accuracy A, Numbers &amp; Letters Efficiency B, Trails B, DKEFS CWI Color Naming, &amp; DKEFS CWI Word Reading</v>
      </c>
      <c r="M590" t="str">
        <f t="shared" si="325"/>
        <v>Arithmetic, Digits Forward, Digits Backward, Mazes, Word Generation, ROCFT Copy, DKEFS CWI Inhibition, &amp; DKEFS CWI Switching</v>
      </c>
      <c r="N590" t="str">
        <f t="shared" si="325"/>
        <v>Coding, Numbers &amp; Letters Efficiency A, Mazes, &amp; Trails A</v>
      </c>
      <c r="O590" t="str">
        <f t="shared" si="325"/>
        <v>Shape Learning Immediate-Recognition, Story Learning Immediate-Recall, &amp; CVLT-3 Brief Trials 1-4</v>
      </c>
      <c r="P590" t="str">
        <f t="shared" si="325"/>
        <v>Shape Learning Delayed-Recognition, Story Learning Delayed-Recall, ROCFT Recall, CVLT-3 Brief LDFR, DKEFS CWI Inhibition, &amp; DKEFS CWI Switching</v>
      </c>
      <c r="Q590" t="str">
        <f t="shared" si="325"/>
        <v>Mazes, &amp; ROCFT Copy</v>
      </c>
      <c r="R590" t="str">
        <f t="shared" si="325"/>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90" t="str">
        <f t="shared" si="325"/>
        <v>WRAT5 Word Reading, WRAT5 Spelling, WRAT5 Math Computation, WRAT5 Sentence Comprehension, &amp; WRAT5 Reading Composite</v>
      </c>
      <c r="T590" t="str">
        <f t="shared" si="325"/>
        <v>Numbers &amp; Letters Speed A, &amp; Trails A</v>
      </c>
      <c r="U590" t="str">
        <f t="shared" si="325"/>
        <v>Numbers &amp; Letters Efficiency B, &amp; Trails B</v>
      </c>
      <c r="AI590" s="24"/>
      <c r="AJ590" s="24"/>
      <c r="AK590" s="24"/>
      <c r="AL590" s="24"/>
      <c r="AM590" s="24"/>
      <c r="AN590" s="24"/>
      <c r="AO590" s="24"/>
      <c r="AP590" s="24"/>
      <c r="AQ590" s="24"/>
      <c r="AR590" s="24"/>
    </row>
    <row r="591" spans="1:44" x14ac:dyDescent="0.15">
      <c r="A591" t="str">
        <f t="shared" si="299"/>
        <v>WE</v>
      </c>
      <c r="B591" t="str">
        <f t="shared" si="300"/>
        <v>Similarities, Vocabulary, &amp; Matrix Reasoning</v>
      </c>
      <c r="C591" t="str">
        <f t="shared" si="301"/>
        <v>Similarities, Vocabulary, Naming, &amp; WRAT5 Word Reading</v>
      </c>
      <c r="D591" t="str">
        <f t="shared" si="302"/>
        <v>Matrix Reasoning &amp; Design Construction</v>
      </c>
      <c r="E591" t="str">
        <f t="shared" si="303"/>
        <v>Similarities, Vocabulary, Auditory Comprehension, Naming, Letter Fluency, Category Fluency, DKEFS CWI Color Naming, &amp; DKEFS CWI Word Reading</v>
      </c>
      <c r="F591" t="str">
        <f t="shared" si="304"/>
        <v>Matrix Reasoning, Visual Discrimination, &amp; Design Construction</v>
      </c>
      <c r="G591"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91" t="str">
        <f t="shared" si="306"/>
        <v>Shape Learning Immediate-Recognition, Shape Learning Delayed-Recognition, Story Learning Immediate-Recall, Story Learning Delayed-Recall, ROCFT Recall, CVLT-3 Brief Trials 1-4, CVLT-3 Brief SDFR, &amp; CVLT-3 Brief LDFR</v>
      </c>
      <c r="I591" t="str">
        <f t="shared" si="307"/>
        <v>Arithmetic, Coding, Digits Forward, &amp; Digits Backward</v>
      </c>
      <c r="J591" t="str">
        <f t="shared" si="308"/>
        <v>Coding, Numbers &amp; Letters Speed A, Numbers &amp; Letters Efficiency A, &amp; Trails A</v>
      </c>
      <c r="K591" t="str">
        <f t="shared" si="309"/>
        <v>Arithmetic, Digits Forward, &amp; Digits Backward</v>
      </c>
      <c r="L591" t="str">
        <f t="shared" ref="L591:U591" si="326">L590&amp;IF(L185,L490,"")</f>
        <v>Digits Forward, Numbers &amp; Letters Accuracy A, Numbers &amp; Letters Efficiency B, Trails B, DKEFS CWI Color Naming, &amp; DKEFS CWI Word Reading</v>
      </c>
      <c r="M591" t="str">
        <f t="shared" si="326"/>
        <v>Arithmetic, Digits Forward, Digits Backward, Mazes, Word Generation, ROCFT Copy, DKEFS CWI Inhibition, &amp; DKEFS CWI Switching</v>
      </c>
      <c r="N591" t="str">
        <f t="shared" si="326"/>
        <v>Coding, Numbers &amp; Letters Efficiency A, Mazes, &amp; Trails A</v>
      </c>
      <c r="O591" t="str">
        <f t="shared" si="326"/>
        <v>Shape Learning Immediate-Recognition, Story Learning Immediate-Recall, &amp; CVLT-3 Brief Trials 1-4</v>
      </c>
      <c r="P591" t="str">
        <f t="shared" si="326"/>
        <v>Shape Learning Delayed-Recognition, Story Learning Delayed-Recall, ROCFT Recall, CVLT-3 Brief LDFR, DKEFS CWI Inhibition, &amp; DKEFS CWI Switching</v>
      </c>
      <c r="Q591" t="str">
        <f t="shared" si="326"/>
        <v>Mazes, &amp; ROCFT Copy</v>
      </c>
      <c r="R591" t="str">
        <f t="shared" si="326"/>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91" t="str">
        <f t="shared" si="326"/>
        <v>WRAT5 Word Reading, WRAT5 Spelling, WRAT5 Math Computation, WRAT5 Sentence Comprehension, &amp; WRAT5 Reading Composite</v>
      </c>
      <c r="T591" t="str">
        <f t="shared" si="326"/>
        <v>Numbers &amp; Letters Speed A, &amp; Trails A</v>
      </c>
      <c r="U591" t="str">
        <f t="shared" si="326"/>
        <v>Numbers &amp; Letters Efficiency B, &amp; Trails B</v>
      </c>
      <c r="AI591" s="24"/>
      <c r="AJ591" s="24"/>
      <c r="AK591" s="24"/>
      <c r="AL591" s="24"/>
      <c r="AM591" s="24"/>
      <c r="AN591" s="24"/>
      <c r="AO591" s="24"/>
      <c r="AP591" s="24"/>
      <c r="AQ591" s="24"/>
      <c r="AR591" s="24"/>
    </row>
    <row r="592" spans="1:44" x14ac:dyDescent="0.15">
      <c r="A592" t="str">
        <f t="shared" si="299"/>
        <v>SP</v>
      </c>
      <c r="B592" t="str">
        <f t="shared" si="300"/>
        <v>Similarities, Vocabulary, &amp; Matrix Reasoning</v>
      </c>
      <c r="C592" t="str">
        <f t="shared" si="301"/>
        <v>Similarities, Vocabulary, Naming, &amp; WRAT5 Word Reading</v>
      </c>
      <c r="D592" t="str">
        <f t="shared" si="302"/>
        <v>Matrix Reasoning &amp; Design Construction</v>
      </c>
      <c r="E592" t="str">
        <f t="shared" si="303"/>
        <v>Similarities, Vocabulary, Auditory Comprehension, Naming, Letter Fluency, Category Fluency, DKEFS CWI Color Naming, &amp; DKEFS CWI Word Reading</v>
      </c>
      <c r="F592" t="str">
        <f t="shared" si="304"/>
        <v>Matrix Reasoning, Visual Discrimination, &amp; Design Construction</v>
      </c>
      <c r="G592"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92" t="str">
        <f t="shared" si="306"/>
        <v>Shape Learning Immediate-Recognition, Shape Learning Delayed-Recognition, Story Learning Immediate-Recall, Story Learning Delayed-Recall, ROCFT Recall, CVLT-3 Brief Trials 1-4, CVLT-3 Brief SDFR, &amp; CVLT-3 Brief LDFR</v>
      </c>
      <c r="I592" t="str">
        <f t="shared" si="307"/>
        <v>Arithmetic, Coding, Digits Forward, &amp; Digits Backward</v>
      </c>
      <c r="J592" t="str">
        <f t="shared" si="308"/>
        <v>Coding, Numbers &amp; Letters Speed A, Numbers &amp; Letters Efficiency A, &amp; Trails A</v>
      </c>
      <c r="K592" t="str">
        <f t="shared" si="309"/>
        <v>Arithmetic, Digits Forward, &amp; Digits Backward</v>
      </c>
      <c r="L592" t="str">
        <f t="shared" ref="L592:U592" si="327">L591&amp;IF(L186,L491,"")</f>
        <v>Digits Forward, Numbers &amp; Letters Accuracy A, Numbers &amp; Letters Efficiency B, Trails B, DKEFS CWI Color Naming, &amp; DKEFS CWI Word Reading</v>
      </c>
      <c r="M592" t="str">
        <f t="shared" si="327"/>
        <v>Arithmetic, Digits Forward, Digits Backward, Mazes, Word Generation, ROCFT Copy, DKEFS CWI Inhibition, &amp; DKEFS CWI Switching</v>
      </c>
      <c r="N592" t="str">
        <f t="shared" si="327"/>
        <v>Coding, Numbers &amp; Letters Efficiency A, Mazes, &amp; Trails A</v>
      </c>
      <c r="O592" t="str">
        <f t="shared" si="327"/>
        <v>Shape Learning Immediate-Recognition, Story Learning Immediate-Recall, &amp; CVLT-3 Brief Trials 1-4</v>
      </c>
      <c r="P592" t="str">
        <f t="shared" si="327"/>
        <v>Shape Learning Delayed-Recognition, Story Learning Delayed-Recall, ROCFT Recall, CVLT-3 Brief LDFR, DKEFS CWI Inhibition, &amp; DKEFS CWI Switching</v>
      </c>
      <c r="Q592" t="str">
        <f t="shared" si="327"/>
        <v>Mazes, &amp; ROCFT Copy</v>
      </c>
      <c r="R592" t="str">
        <f t="shared" si="327"/>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92" t="str">
        <f t="shared" si="327"/>
        <v>WRAT5 Word Reading, WRAT5 Spelling, WRAT5 Math Computation, WRAT5 Sentence Comprehension, &amp; WRAT5 Reading Composite</v>
      </c>
      <c r="T592" t="str">
        <f t="shared" si="327"/>
        <v>Numbers &amp; Letters Speed A, &amp; Trails A</v>
      </c>
      <c r="U592" t="str">
        <f t="shared" si="327"/>
        <v>Numbers &amp; Letters Efficiency B, &amp; Trails B</v>
      </c>
      <c r="AI592" s="24"/>
      <c r="AJ592" s="24"/>
      <c r="AK592" s="24"/>
      <c r="AL592" s="24"/>
      <c r="AM592" s="24"/>
      <c r="AN592" s="24"/>
      <c r="AO592" s="24"/>
      <c r="AP592" s="24"/>
      <c r="AQ592" s="24"/>
      <c r="AR592" s="24"/>
    </row>
    <row r="593" spans="1:44" x14ac:dyDescent="0.15">
      <c r="A593" t="str">
        <f t="shared" si="299"/>
        <v>WF</v>
      </c>
      <c r="B593" t="str">
        <f t="shared" si="300"/>
        <v>Similarities, Vocabulary, &amp; Matrix Reasoning</v>
      </c>
      <c r="C593" t="str">
        <f t="shared" si="301"/>
        <v>Similarities, Vocabulary, Naming, &amp; WRAT5 Word Reading</v>
      </c>
      <c r="D593" t="str">
        <f t="shared" si="302"/>
        <v>Matrix Reasoning &amp; Design Construction</v>
      </c>
      <c r="E593" t="str">
        <f t="shared" si="303"/>
        <v>Similarities, Vocabulary, Auditory Comprehension, Naming, Letter Fluency, Category Fluency, DKEFS CWI Color Naming, &amp; DKEFS CWI Word Reading</v>
      </c>
      <c r="F593" t="str">
        <f t="shared" si="304"/>
        <v>Matrix Reasoning, Visual Discrimination, &amp; Design Construction</v>
      </c>
      <c r="G593"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93" t="str">
        <f t="shared" si="306"/>
        <v>Shape Learning Immediate-Recognition, Shape Learning Delayed-Recognition, Story Learning Immediate-Recall, Story Learning Delayed-Recall, ROCFT Recall, CVLT-3 Brief Trials 1-4, CVLT-3 Brief SDFR, &amp; CVLT-3 Brief LDFR</v>
      </c>
      <c r="I593" t="str">
        <f t="shared" si="307"/>
        <v>Arithmetic, Coding, Digits Forward, &amp; Digits Backward</v>
      </c>
      <c r="J593" t="str">
        <f t="shared" si="308"/>
        <v>Coding, Numbers &amp; Letters Speed A, Numbers &amp; Letters Efficiency A, &amp; Trails A</v>
      </c>
      <c r="K593" t="str">
        <f t="shared" si="309"/>
        <v>Arithmetic, Digits Forward, &amp; Digits Backward</v>
      </c>
      <c r="L593" t="str">
        <f t="shared" ref="L593:U593" si="328">L592&amp;IF(L187,L492,"")</f>
        <v>Digits Forward, Numbers &amp; Letters Accuracy A, Numbers &amp; Letters Efficiency B, Trails B, DKEFS CWI Color Naming, &amp; DKEFS CWI Word Reading</v>
      </c>
      <c r="M593" t="str">
        <f t="shared" si="328"/>
        <v>Arithmetic, Digits Forward, Digits Backward, Mazes, Word Generation, ROCFT Copy, DKEFS CWI Inhibition, &amp; DKEFS CWI Switching</v>
      </c>
      <c r="N593" t="str">
        <f t="shared" si="328"/>
        <v>Coding, Numbers &amp; Letters Efficiency A, Mazes, &amp; Trails A</v>
      </c>
      <c r="O593" t="str">
        <f t="shared" si="328"/>
        <v>Shape Learning Immediate-Recognition, Story Learning Immediate-Recall, &amp; CVLT-3 Brief Trials 1-4</v>
      </c>
      <c r="P593" t="str">
        <f t="shared" si="328"/>
        <v>Shape Learning Delayed-Recognition, Story Learning Delayed-Recall, ROCFT Recall, CVLT-3 Brief LDFR, DKEFS CWI Inhibition, &amp; DKEFS CWI Switching</v>
      </c>
      <c r="Q593" t="str">
        <f t="shared" si="328"/>
        <v>Mazes, &amp; ROCFT Copy</v>
      </c>
      <c r="R593" t="str">
        <f t="shared" si="328"/>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93" t="str">
        <f t="shared" si="328"/>
        <v>WRAT5 Word Reading, WRAT5 Spelling, WRAT5 Math Computation, WRAT5 Sentence Comprehension, &amp; WRAT5 Reading Composite</v>
      </c>
      <c r="T593" t="str">
        <f t="shared" si="328"/>
        <v>Numbers &amp; Letters Speed A, &amp; Trails A</v>
      </c>
      <c r="U593" t="str">
        <f t="shared" si="328"/>
        <v>Numbers &amp; Letters Efficiency B, &amp; Trails B</v>
      </c>
      <c r="AI593" s="24"/>
      <c r="AJ593" s="24"/>
      <c r="AK593" s="24"/>
      <c r="AL593" s="24"/>
      <c r="AM593" s="24"/>
      <c r="AN593" s="24"/>
      <c r="AO593" s="24"/>
      <c r="AP593" s="24"/>
      <c r="AQ593" s="24"/>
      <c r="AR593" s="24"/>
    </row>
    <row r="594" spans="1:44" x14ac:dyDescent="0.15">
      <c r="A594" t="str">
        <f t="shared" si="299"/>
        <v>LC</v>
      </c>
      <c r="B594" t="str">
        <f t="shared" si="300"/>
        <v>Similarities, Vocabulary, &amp; Matrix Reasoning</v>
      </c>
      <c r="C594" t="str">
        <f t="shared" si="301"/>
        <v>Similarities, Vocabulary, Naming, &amp; WRAT5 Word Reading</v>
      </c>
      <c r="D594" t="str">
        <f t="shared" si="302"/>
        <v>Matrix Reasoning &amp; Design Construction</v>
      </c>
      <c r="E594" t="str">
        <f t="shared" si="303"/>
        <v>Similarities, Vocabulary, Auditory Comprehension, Naming, Letter Fluency, Category Fluency, DKEFS CWI Color Naming, &amp; DKEFS CWI Word Reading</v>
      </c>
      <c r="F594" t="str">
        <f t="shared" si="304"/>
        <v>Matrix Reasoning, Visual Discrimination, &amp; Design Construction</v>
      </c>
      <c r="G594"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94" t="str">
        <f t="shared" si="306"/>
        <v>Shape Learning Immediate-Recognition, Shape Learning Delayed-Recognition, Story Learning Immediate-Recall, Story Learning Delayed-Recall, ROCFT Recall, CVLT-3 Brief Trials 1-4, CVLT-3 Brief SDFR, &amp; CVLT-3 Brief LDFR</v>
      </c>
      <c r="I594" t="str">
        <f t="shared" si="307"/>
        <v>Arithmetic, Coding, Digits Forward, &amp; Digits Backward</v>
      </c>
      <c r="J594" t="str">
        <f t="shared" si="308"/>
        <v>Coding, Numbers &amp; Letters Speed A, Numbers &amp; Letters Efficiency A, &amp; Trails A</v>
      </c>
      <c r="K594" t="str">
        <f t="shared" si="309"/>
        <v>Arithmetic, Digits Forward, &amp; Digits Backward</v>
      </c>
      <c r="L594" t="str">
        <f t="shared" ref="L594:U594" si="329">L593&amp;IF(L188,L493,"")</f>
        <v>Digits Forward, Numbers &amp; Letters Accuracy A, Numbers &amp; Letters Efficiency B, Trails B, DKEFS CWI Color Naming, &amp; DKEFS CWI Word Reading</v>
      </c>
      <c r="M594" t="str">
        <f t="shared" si="329"/>
        <v>Arithmetic, Digits Forward, Digits Backward, Mazes, Word Generation, ROCFT Copy, DKEFS CWI Inhibition, &amp; DKEFS CWI Switching</v>
      </c>
      <c r="N594" t="str">
        <f t="shared" si="329"/>
        <v>Coding, Numbers &amp; Letters Efficiency A, Mazes, &amp; Trails A</v>
      </c>
      <c r="O594" t="str">
        <f t="shared" si="329"/>
        <v>Shape Learning Immediate-Recognition, Story Learning Immediate-Recall, &amp; CVLT-3 Brief Trials 1-4</v>
      </c>
      <c r="P594" t="str">
        <f t="shared" si="329"/>
        <v>Shape Learning Delayed-Recognition, Story Learning Delayed-Recall, ROCFT Recall, CVLT-3 Brief LDFR, DKEFS CWI Inhibition, &amp; DKEFS CWI Switching</v>
      </c>
      <c r="Q594" t="str">
        <f t="shared" si="329"/>
        <v>Mazes, &amp; ROCFT Copy</v>
      </c>
      <c r="R594" t="str">
        <f t="shared" si="329"/>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94" t="str">
        <f t="shared" si="329"/>
        <v>WRAT5 Word Reading, WRAT5 Spelling, WRAT5 Math Computation, WRAT5 Sentence Comprehension, &amp; WRAT5 Reading Composite</v>
      </c>
      <c r="T594" t="str">
        <f t="shared" si="329"/>
        <v>Numbers &amp; Letters Speed A, &amp; Trails A</v>
      </c>
      <c r="U594" t="str">
        <f t="shared" si="329"/>
        <v>Numbers &amp; Letters Efficiency B, &amp; Trails B</v>
      </c>
      <c r="AI594" s="24"/>
      <c r="AJ594" s="24"/>
      <c r="AK594" s="24"/>
      <c r="AL594" s="24"/>
      <c r="AM594" s="24"/>
      <c r="AN594" s="24"/>
      <c r="AO594" s="24"/>
      <c r="AP594" s="24"/>
      <c r="AQ594" s="24"/>
      <c r="AR594" s="24"/>
    </row>
    <row r="595" spans="1:44" x14ac:dyDescent="0.15">
      <c r="A595" t="str">
        <f t="shared" si="299"/>
        <v>OE</v>
      </c>
      <c r="B595" t="str">
        <f t="shared" si="300"/>
        <v>Similarities, Vocabulary, &amp; Matrix Reasoning</v>
      </c>
      <c r="C595" t="str">
        <f t="shared" si="301"/>
        <v>Similarities, Vocabulary, Naming, &amp; WRAT5 Word Reading</v>
      </c>
      <c r="D595" t="str">
        <f t="shared" si="302"/>
        <v>Matrix Reasoning &amp; Design Construction</v>
      </c>
      <c r="E595" t="str">
        <f t="shared" si="303"/>
        <v>Similarities, Vocabulary, Auditory Comprehension, Naming, Letter Fluency, Category Fluency, DKEFS CWI Color Naming, &amp; DKEFS CWI Word Reading</v>
      </c>
      <c r="F595" t="str">
        <f t="shared" si="304"/>
        <v>Matrix Reasoning, Visual Discrimination, &amp; Design Construction</v>
      </c>
      <c r="G595"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95" t="str">
        <f t="shared" si="306"/>
        <v>Shape Learning Immediate-Recognition, Shape Learning Delayed-Recognition, Story Learning Immediate-Recall, Story Learning Delayed-Recall, ROCFT Recall, CVLT-3 Brief Trials 1-4, CVLT-3 Brief SDFR, &amp; CVLT-3 Brief LDFR</v>
      </c>
      <c r="I595" t="str">
        <f t="shared" si="307"/>
        <v>Arithmetic, Coding, Digits Forward, &amp; Digits Backward</v>
      </c>
      <c r="J595" t="str">
        <f t="shared" si="308"/>
        <v>Coding, Numbers &amp; Letters Speed A, Numbers &amp; Letters Efficiency A, &amp; Trails A</v>
      </c>
      <c r="K595" t="str">
        <f t="shared" si="309"/>
        <v>Arithmetic, Digits Forward, &amp; Digits Backward</v>
      </c>
      <c r="L595" t="str">
        <f t="shared" ref="L595:U595" si="330">L594&amp;IF(L189,L494,"")</f>
        <v>Digits Forward, Numbers &amp; Letters Accuracy A, Numbers &amp; Letters Efficiency B, Trails B, DKEFS CWI Color Naming, &amp; DKEFS CWI Word Reading</v>
      </c>
      <c r="M595" t="str">
        <f t="shared" si="330"/>
        <v>Arithmetic, Digits Forward, Digits Backward, Mazes, Word Generation, ROCFT Copy, DKEFS CWI Inhibition, &amp; DKEFS CWI Switching</v>
      </c>
      <c r="N595" t="str">
        <f t="shared" si="330"/>
        <v>Coding, Numbers &amp; Letters Efficiency A, Mazes, &amp; Trails A</v>
      </c>
      <c r="O595" t="str">
        <f t="shared" si="330"/>
        <v>Shape Learning Immediate-Recognition, Story Learning Immediate-Recall, &amp; CVLT-3 Brief Trials 1-4</v>
      </c>
      <c r="P595" t="str">
        <f t="shared" si="330"/>
        <v>Shape Learning Delayed-Recognition, Story Learning Delayed-Recall, ROCFT Recall, CVLT-3 Brief LDFR, DKEFS CWI Inhibition, &amp; DKEFS CWI Switching</v>
      </c>
      <c r="Q595" t="str">
        <f t="shared" si="330"/>
        <v>Mazes, &amp; ROCFT Copy</v>
      </c>
      <c r="R595" t="str">
        <f t="shared" si="330"/>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95" t="str">
        <f t="shared" si="330"/>
        <v>WRAT5 Word Reading, WRAT5 Spelling, WRAT5 Math Computation, WRAT5 Sentence Comprehension, &amp; WRAT5 Reading Composite</v>
      </c>
      <c r="T595" t="str">
        <f t="shared" si="330"/>
        <v>Numbers &amp; Letters Speed A, &amp; Trails A</v>
      </c>
      <c r="U595" t="str">
        <f t="shared" si="330"/>
        <v>Numbers &amp; Letters Efficiency B, &amp; Trails B</v>
      </c>
      <c r="AI595" s="24"/>
      <c r="AJ595" s="24"/>
      <c r="AK595" s="24"/>
      <c r="AL595" s="24"/>
      <c r="AM595" s="24"/>
      <c r="AN595" s="24"/>
      <c r="AO595" s="24"/>
      <c r="AP595" s="24"/>
      <c r="AQ595" s="24"/>
      <c r="AR595" s="24"/>
    </row>
    <row r="596" spans="1:44" x14ac:dyDescent="0.15">
      <c r="A596" t="str">
        <f t="shared" si="299"/>
        <v>AF</v>
      </c>
      <c r="B596" t="str">
        <f t="shared" si="300"/>
        <v>Similarities, Vocabulary, &amp; Matrix Reasoning</v>
      </c>
      <c r="C596" t="str">
        <f t="shared" si="301"/>
        <v>Similarities, Vocabulary, Naming, &amp; WRAT5 Word Reading</v>
      </c>
      <c r="D596" t="str">
        <f t="shared" si="302"/>
        <v>Matrix Reasoning &amp; Design Construction</v>
      </c>
      <c r="E596" t="str">
        <f t="shared" si="303"/>
        <v>Similarities, Vocabulary, Auditory Comprehension, Naming, Letter Fluency, Category Fluency, DKEFS CWI Color Naming, &amp; DKEFS CWI Word Reading</v>
      </c>
      <c r="F596" t="str">
        <f t="shared" si="304"/>
        <v>Matrix Reasoning, Visual Discrimination, &amp; Design Construction</v>
      </c>
      <c r="G596"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96" t="str">
        <f t="shared" si="306"/>
        <v>Shape Learning Immediate-Recognition, Shape Learning Delayed-Recognition, Story Learning Immediate-Recall, Story Learning Delayed-Recall, ROCFT Recall, CVLT-3 Brief Trials 1-4, CVLT-3 Brief SDFR, &amp; CVLT-3 Brief LDFR</v>
      </c>
      <c r="I596" t="str">
        <f t="shared" si="307"/>
        <v>Arithmetic, Coding, Digits Forward, &amp; Digits Backward</v>
      </c>
      <c r="J596" t="str">
        <f t="shared" si="308"/>
        <v>Coding, Numbers &amp; Letters Speed A, Numbers &amp; Letters Efficiency A, &amp; Trails A</v>
      </c>
      <c r="K596" t="str">
        <f t="shared" si="309"/>
        <v>Arithmetic, Digits Forward, &amp; Digits Backward</v>
      </c>
      <c r="L596" t="str">
        <f t="shared" ref="L596:U596" si="331">L595&amp;IF(L190,L495,"")</f>
        <v>Digits Forward, Numbers &amp; Letters Accuracy A, Numbers &amp; Letters Efficiency B, Trails B, DKEFS CWI Color Naming, &amp; DKEFS CWI Word Reading</v>
      </c>
      <c r="M596" t="str">
        <f t="shared" si="331"/>
        <v>Arithmetic, Digits Forward, Digits Backward, Mazes, Word Generation, ROCFT Copy, DKEFS CWI Inhibition, &amp; DKEFS CWI Switching</v>
      </c>
      <c r="N596" t="str">
        <f t="shared" si="331"/>
        <v>Coding, Numbers &amp; Letters Efficiency A, Mazes, &amp; Trails A</v>
      </c>
      <c r="O596" t="str">
        <f t="shared" si="331"/>
        <v>Shape Learning Immediate-Recognition, Story Learning Immediate-Recall, &amp; CVLT-3 Brief Trials 1-4</v>
      </c>
      <c r="P596" t="str">
        <f t="shared" si="331"/>
        <v>Shape Learning Delayed-Recognition, Story Learning Delayed-Recall, ROCFT Recall, CVLT-3 Brief LDFR, DKEFS CWI Inhibition, &amp; DKEFS CWI Switching</v>
      </c>
      <c r="Q596" t="str">
        <f t="shared" si="331"/>
        <v>Mazes, &amp; ROCFT Copy</v>
      </c>
      <c r="R596" t="str">
        <f t="shared" si="331"/>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96" t="str">
        <f t="shared" si="331"/>
        <v>WRAT5 Word Reading, WRAT5 Spelling, WRAT5 Math Computation, WRAT5 Sentence Comprehension, &amp; WRAT5 Reading Composite</v>
      </c>
      <c r="T596" t="str">
        <f t="shared" si="331"/>
        <v>Numbers &amp; Letters Speed A, &amp; Trails A</v>
      </c>
      <c r="U596" t="str">
        <f t="shared" si="331"/>
        <v>Numbers &amp; Letters Efficiency B, &amp; Trails B</v>
      </c>
      <c r="AI596" s="24"/>
      <c r="AJ596" s="24"/>
      <c r="AK596" s="24"/>
      <c r="AL596" s="24"/>
      <c r="AM596" s="24"/>
      <c r="AN596" s="24"/>
      <c r="AO596" s="24"/>
      <c r="AP596" s="24"/>
      <c r="AQ596" s="24"/>
      <c r="AR596" s="24"/>
    </row>
    <row r="597" spans="1:44" x14ac:dyDescent="0.15">
      <c r="A597" t="str">
        <f t="shared" si="299"/>
        <v>ONF</v>
      </c>
      <c r="B597" t="str">
        <f t="shared" si="300"/>
        <v>Similarities, Vocabulary, &amp; Matrix Reasoning</v>
      </c>
      <c r="C597" t="str">
        <f t="shared" si="301"/>
        <v>Similarities, Vocabulary, Naming, &amp; WRAT5 Word Reading</v>
      </c>
      <c r="D597" t="str">
        <f t="shared" si="302"/>
        <v>Matrix Reasoning &amp; Design Construction</v>
      </c>
      <c r="E597" t="str">
        <f t="shared" si="303"/>
        <v>Similarities, Vocabulary, Auditory Comprehension, Naming, Letter Fluency, Category Fluency, DKEFS CWI Color Naming, &amp; DKEFS CWI Word Reading</v>
      </c>
      <c r="F597" t="str">
        <f t="shared" si="304"/>
        <v>Matrix Reasoning, Visual Discrimination, &amp; Design Construction</v>
      </c>
      <c r="G597"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97" t="str">
        <f t="shared" si="306"/>
        <v>Shape Learning Immediate-Recognition, Shape Learning Delayed-Recognition, Story Learning Immediate-Recall, Story Learning Delayed-Recall, ROCFT Recall, CVLT-3 Brief Trials 1-4, CVLT-3 Brief SDFR, &amp; CVLT-3 Brief LDFR</v>
      </c>
      <c r="I597" t="str">
        <f t="shared" si="307"/>
        <v>Arithmetic, Coding, Digits Forward, &amp; Digits Backward</v>
      </c>
      <c r="J597" t="str">
        <f t="shared" si="308"/>
        <v>Coding, Numbers &amp; Letters Speed A, Numbers &amp; Letters Efficiency A, &amp; Trails A</v>
      </c>
      <c r="K597" t="str">
        <f t="shared" si="309"/>
        <v>Arithmetic, Digits Forward, &amp; Digits Backward</v>
      </c>
      <c r="L597" t="str">
        <f t="shared" ref="L597:U597" si="332">L596&amp;IF(L191,L496,"")</f>
        <v>Digits Forward, Numbers &amp; Letters Accuracy A, Numbers &amp; Letters Efficiency B, Trails B, DKEFS CWI Color Naming, &amp; DKEFS CWI Word Reading</v>
      </c>
      <c r="M597" t="str">
        <f t="shared" si="332"/>
        <v>Arithmetic, Digits Forward, Digits Backward, Mazes, Word Generation, ROCFT Copy, DKEFS CWI Inhibition, &amp; DKEFS CWI Switching</v>
      </c>
      <c r="N597" t="str">
        <f t="shared" si="332"/>
        <v>Coding, Numbers &amp; Letters Efficiency A, Mazes, &amp; Trails A</v>
      </c>
      <c r="O597" t="str">
        <f t="shared" si="332"/>
        <v>Shape Learning Immediate-Recognition, Story Learning Immediate-Recall, &amp; CVLT-3 Brief Trials 1-4</v>
      </c>
      <c r="P597" t="str">
        <f t="shared" si="332"/>
        <v>Shape Learning Delayed-Recognition, Story Learning Delayed-Recall, ROCFT Recall, CVLT-3 Brief LDFR, DKEFS CWI Inhibition, &amp; DKEFS CWI Switching</v>
      </c>
      <c r="Q597" t="str">
        <f t="shared" si="332"/>
        <v>Mazes, &amp; ROCFT Copy</v>
      </c>
      <c r="R597" t="str">
        <f t="shared" si="332"/>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97" t="str">
        <f t="shared" si="332"/>
        <v>WRAT5 Word Reading, WRAT5 Spelling, WRAT5 Math Computation, WRAT5 Sentence Comprehension, &amp; WRAT5 Reading Composite</v>
      </c>
      <c r="T597" t="str">
        <f t="shared" si="332"/>
        <v>Numbers &amp; Letters Speed A, &amp; Trails A</v>
      </c>
      <c r="U597" t="str">
        <f t="shared" si="332"/>
        <v>Numbers &amp; Letters Efficiency B, &amp; Trails B</v>
      </c>
      <c r="AI597" s="24"/>
      <c r="AJ597" s="24"/>
      <c r="AK597" s="24"/>
      <c r="AL597" s="24"/>
      <c r="AM597" s="24"/>
      <c r="AN597" s="24"/>
      <c r="AO597" s="24"/>
      <c r="AP597" s="24"/>
      <c r="AQ597" s="24"/>
      <c r="AR597" s="24"/>
    </row>
    <row r="598" spans="1:44" x14ac:dyDescent="0.15">
      <c r="A598" t="str">
        <f t="shared" si="299"/>
        <v>LNF</v>
      </c>
      <c r="B598" t="str">
        <f t="shared" si="300"/>
        <v>Similarities, Vocabulary, &amp; Matrix Reasoning</v>
      </c>
      <c r="C598" t="str">
        <f t="shared" si="301"/>
        <v>Similarities, Vocabulary, Naming, &amp; WRAT5 Word Reading</v>
      </c>
      <c r="D598" t="str">
        <f t="shared" si="302"/>
        <v>Matrix Reasoning &amp; Design Construction</v>
      </c>
      <c r="E598" t="str">
        <f t="shared" si="303"/>
        <v>Similarities, Vocabulary, Auditory Comprehension, Naming, Letter Fluency, Category Fluency, DKEFS CWI Color Naming, &amp; DKEFS CWI Word Reading</v>
      </c>
      <c r="F598" t="str">
        <f t="shared" si="304"/>
        <v>Matrix Reasoning, Visual Discrimination, &amp; Design Construction</v>
      </c>
      <c r="G598"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98" t="str">
        <f t="shared" si="306"/>
        <v>Shape Learning Immediate-Recognition, Shape Learning Delayed-Recognition, Story Learning Immediate-Recall, Story Learning Delayed-Recall, ROCFT Recall, CVLT-3 Brief Trials 1-4, CVLT-3 Brief SDFR, &amp; CVLT-3 Brief LDFR</v>
      </c>
      <c r="I598" t="str">
        <f t="shared" si="307"/>
        <v>Arithmetic, Coding, Digits Forward, &amp; Digits Backward</v>
      </c>
      <c r="J598" t="str">
        <f t="shared" si="308"/>
        <v>Coding, Numbers &amp; Letters Speed A, Numbers &amp; Letters Efficiency A, &amp; Trails A</v>
      </c>
      <c r="K598" t="str">
        <f t="shared" si="309"/>
        <v>Arithmetic, Digits Forward, &amp; Digits Backward</v>
      </c>
      <c r="L598" t="str">
        <f t="shared" ref="L598:U598" si="333">L597&amp;IF(L192,L497,"")</f>
        <v>Digits Forward, Numbers &amp; Letters Accuracy A, Numbers &amp; Letters Efficiency B, Trails B, DKEFS CWI Color Naming, &amp; DKEFS CWI Word Reading</v>
      </c>
      <c r="M598" t="str">
        <f t="shared" si="333"/>
        <v>Arithmetic, Digits Forward, Digits Backward, Mazes, Word Generation, ROCFT Copy, DKEFS CWI Inhibition, &amp; DKEFS CWI Switching</v>
      </c>
      <c r="N598" t="str">
        <f t="shared" si="333"/>
        <v>Coding, Numbers &amp; Letters Efficiency A, Mazes, &amp; Trails A</v>
      </c>
      <c r="O598" t="str">
        <f t="shared" si="333"/>
        <v>Shape Learning Immediate-Recognition, Story Learning Immediate-Recall, &amp; CVLT-3 Brief Trials 1-4</v>
      </c>
      <c r="P598" t="str">
        <f t="shared" si="333"/>
        <v>Shape Learning Delayed-Recognition, Story Learning Delayed-Recall, ROCFT Recall, CVLT-3 Brief LDFR, DKEFS CWI Inhibition, &amp; DKEFS CWI Switching</v>
      </c>
      <c r="Q598" t="str">
        <f t="shared" si="333"/>
        <v>Mazes, &amp; ROCFT Copy</v>
      </c>
      <c r="R598" t="str">
        <f t="shared" si="333"/>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98" t="str">
        <f t="shared" si="333"/>
        <v>WRAT5 Word Reading, WRAT5 Spelling, WRAT5 Math Computation, WRAT5 Sentence Comprehension, &amp; WRAT5 Reading Composite</v>
      </c>
      <c r="T598" t="str">
        <f t="shared" si="333"/>
        <v>Numbers &amp; Letters Speed A, &amp; Trails A</v>
      </c>
      <c r="U598" t="str">
        <f t="shared" si="333"/>
        <v>Numbers &amp; Letters Efficiency B, &amp; Trails B</v>
      </c>
      <c r="AI598" s="24"/>
      <c r="AJ598" s="24"/>
      <c r="AK598" s="24"/>
      <c r="AL598" s="24"/>
      <c r="AM598" s="24"/>
      <c r="AN598" s="24"/>
      <c r="AO598" s="24"/>
      <c r="AP598" s="24"/>
      <c r="AQ598" s="24"/>
      <c r="AR598" s="24"/>
    </row>
    <row r="599" spans="1:44" x14ac:dyDescent="0.15">
      <c r="A599" t="str">
        <f t="shared" si="299"/>
        <v>RD</v>
      </c>
      <c r="B599" t="str">
        <f t="shared" si="300"/>
        <v>Similarities, Vocabulary, &amp; Matrix Reasoning</v>
      </c>
      <c r="C599" t="str">
        <f t="shared" si="301"/>
        <v>Similarities, Vocabulary, Naming, &amp; WRAT5 Word Reading</v>
      </c>
      <c r="D599" t="str">
        <f t="shared" si="302"/>
        <v>Matrix Reasoning &amp; Design Construction</v>
      </c>
      <c r="E599" t="str">
        <f t="shared" si="303"/>
        <v>Similarities, Vocabulary, Auditory Comprehension, Naming, Letter Fluency, Category Fluency, DKEFS CWI Color Naming, &amp; DKEFS CWI Word Reading</v>
      </c>
      <c r="F599" t="str">
        <f t="shared" si="304"/>
        <v>Matrix Reasoning, Visual Discrimination, &amp; Design Construction</v>
      </c>
      <c r="G599"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599" t="str">
        <f t="shared" si="306"/>
        <v>Shape Learning Immediate-Recognition, Shape Learning Delayed-Recognition, Story Learning Immediate-Recall, Story Learning Delayed-Recall, ROCFT Recall, CVLT-3 Brief Trials 1-4, CVLT-3 Brief SDFR, &amp; CVLT-3 Brief LDFR</v>
      </c>
      <c r="I599" t="str">
        <f t="shared" si="307"/>
        <v>Arithmetic, Coding, Digits Forward, &amp; Digits Backward</v>
      </c>
      <c r="J599" t="str">
        <f t="shared" si="308"/>
        <v>Coding, Numbers &amp; Letters Speed A, Numbers &amp; Letters Efficiency A, &amp; Trails A</v>
      </c>
      <c r="K599" t="str">
        <f t="shared" si="309"/>
        <v>Arithmetic, Digits Forward, &amp; Digits Backward</v>
      </c>
      <c r="L599" t="str">
        <f t="shared" ref="L599:U599" si="334">L598&amp;IF(L193,L498,"")</f>
        <v>Digits Forward, Numbers &amp; Letters Accuracy A, Numbers &amp; Letters Efficiency B, Trails B, DKEFS CWI Color Naming, &amp; DKEFS CWI Word Reading</v>
      </c>
      <c r="M599" t="str">
        <f t="shared" si="334"/>
        <v>Arithmetic, Digits Forward, Digits Backward, Mazes, Word Generation, ROCFT Copy, DKEFS CWI Inhibition, &amp; DKEFS CWI Switching</v>
      </c>
      <c r="N599" t="str">
        <f t="shared" si="334"/>
        <v>Coding, Numbers &amp; Letters Efficiency A, Mazes, &amp; Trails A</v>
      </c>
      <c r="O599" t="str">
        <f t="shared" si="334"/>
        <v>Shape Learning Immediate-Recognition, Story Learning Immediate-Recall, &amp; CVLT-3 Brief Trials 1-4</v>
      </c>
      <c r="P599" t="str">
        <f t="shared" si="334"/>
        <v>Shape Learning Delayed-Recognition, Story Learning Delayed-Recall, ROCFT Recall, CVLT-3 Brief LDFR, DKEFS CWI Inhibition, &amp; DKEFS CWI Switching</v>
      </c>
      <c r="Q599" t="str">
        <f t="shared" si="334"/>
        <v>Mazes, &amp; ROCFT Copy</v>
      </c>
      <c r="R599" t="str">
        <f t="shared" si="334"/>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599" t="str">
        <f t="shared" si="334"/>
        <v>WRAT5 Word Reading, WRAT5 Spelling, WRAT5 Math Computation, WRAT5 Sentence Comprehension, &amp; WRAT5 Reading Composite</v>
      </c>
      <c r="T599" t="str">
        <f t="shared" si="334"/>
        <v>Numbers &amp; Letters Speed A, &amp; Trails A</v>
      </c>
      <c r="U599" t="str">
        <f t="shared" si="334"/>
        <v>Numbers &amp; Letters Efficiency B, &amp; Trails B</v>
      </c>
      <c r="AI599" s="24"/>
      <c r="AJ599" s="24"/>
      <c r="AK599" s="24"/>
      <c r="AL599" s="24"/>
      <c r="AM599" s="24"/>
      <c r="AN599" s="24"/>
      <c r="AO599" s="24"/>
      <c r="AP599" s="24"/>
      <c r="AQ599" s="24"/>
      <c r="AR599" s="24"/>
    </row>
    <row r="600" spans="1:44" x14ac:dyDescent="0.15">
      <c r="A600" t="str">
        <f t="shared" si="299"/>
        <v>MA</v>
      </c>
      <c r="B600" t="str">
        <f t="shared" si="300"/>
        <v>Similarities, Vocabulary, &amp; Matrix Reasoning</v>
      </c>
      <c r="C600" t="str">
        <f t="shared" si="301"/>
        <v>Similarities, Vocabulary, Naming, &amp; WRAT5 Word Reading</v>
      </c>
      <c r="D600" t="str">
        <f t="shared" si="302"/>
        <v>Matrix Reasoning &amp; Design Construction</v>
      </c>
      <c r="E600" t="str">
        <f t="shared" si="303"/>
        <v>Similarities, Vocabulary, Auditory Comprehension, Naming, Letter Fluency, Category Fluency, DKEFS CWI Color Naming, &amp; DKEFS CWI Word Reading</v>
      </c>
      <c r="F600" t="str">
        <f t="shared" si="304"/>
        <v>Matrix Reasoning, Visual Discrimination, &amp; Design Construction</v>
      </c>
      <c r="G600"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600" t="str">
        <f t="shared" si="306"/>
        <v>Shape Learning Immediate-Recognition, Shape Learning Delayed-Recognition, Story Learning Immediate-Recall, Story Learning Delayed-Recall, ROCFT Recall, CVLT-3 Brief Trials 1-4, CVLT-3 Brief SDFR, &amp; CVLT-3 Brief LDFR</v>
      </c>
      <c r="I600" t="str">
        <f t="shared" si="307"/>
        <v>Arithmetic, Coding, Digits Forward, &amp; Digits Backward</v>
      </c>
      <c r="J600" t="str">
        <f t="shared" si="308"/>
        <v>Coding, Numbers &amp; Letters Speed A, Numbers &amp; Letters Efficiency A, &amp; Trails A</v>
      </c>
      <c r="K600" t="str">
        <f t="shared" si="309"/>
        <v>Arithmetic, Digits Forward, &amp; Digits Backward</v>
      </c>
      <c r="L600" t="str">
        <f t="shared" ref="L600:U600" si="335">L599&amp;IF(L194,L499,"")</f>
        <v>Digits Forward, Numbers &amp; Letters Accuracy A, Numbers &amp; Letters Efficiency B, Trails B, DKEFS CWI Color Naming, &amp; DKEFS CWI Word Reading</v>
      </c>
      <c r="M600" t="str">
        <f t="shared" si="335"/>
        <v>Arithmetic, Digits Forward, Digits Backward, Mazes, Word Generation, ROCFT Copy, DKEFS CWI Inhibition, &amp; DKEFS CWI Switching</v>
      </c>
      <c r="N600" t="str">
        <f t="shared" si="335"/>
        <v>Coding, Numbers &amp; Letters Efficiency A, Mazes, &amp; Trails A</v>
      </c>
      <c r="O600" t="str">
        <f t="shared" si="335"/>
        <v>Shape Learning Immediate-Recognition, Story Learning Immediate-Recall, &amp; CVLT-3 Brief Trials 1-4</v>
      </c>
      <c r="P600" t="str">
        <f t="shared" si="335"/>
        <v>Shape Learning Delayed-Recognition, Story Learning Delayed-Recall, ROCFT Recall, CVLT-3 Brief LDFR, DKEFS CWI Inhibition, &amp; DKEFS CWI Switching</v>
      </c>
      <c r="Q600" t="str">
        <f t="shared" si="335"/>
        <v>Mazes, &amp; ROCFT Copy</v>
      </c>
      <c r="R600" t="str">
        <f t="shared" si="335"/>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600" t="str">
        <f t="shared" si="335"/>
        <v>WRAT5 Word Reading, WRAT5 Spelling, WRAT5 Math Computation, WRAT5 Sentence Comprehension, &amp; WRAT5 Reading Composite</v>
      </c>
      <c r="T600" t="str">
        <f t="shared" si="335"/>
        <v>Numbers &amp; Letters Speed A, &amp; Trails A</v>
      </c>
      <c r="U600" t="str">
        <f t="shared" si="335"/>
        <v>Numbers &amp; Letters Efficiency B, &amp; Trails B</v>
      </c>
      <c r="AI600" s="24"/>
      <c r="AJ600" s="24"/>
      <c r="AK600" s="24"/>
      <c r="AL600" s="24"/>
      <c r="AM600" s="24"/>
      <c r="AN600" s="24"/>
      <c r="AO600" s="24"/>
      <c r="AP600" s="24"/>
      <c r="AQ600" s="24"/>
      <c r="AR600" s="24"/>
    </row>
    <row r="601" spans="1:44" x14ac:dyDescent="0.15">
      <c r="A601" t="str">
        <f t="shared" si="299"/>
        <v>WL</v>
      </c>
      <c r="B601" t="str">
        <f t="shared" si="300"/>
        <v>Similarities, Vocabulary, &amp; Matrix Reasoning</v>
      </c>
      <c r="C601" t="str">
        <f t="shared" si="301"/>
        <v>Similarities, Vocabulary, Naming, &amp; WRAT5 Word Reading</v>
      </c>
      <c r="D601" t="str">
        <f t="shared" si="302"/>
        <v>Matrix Reasoning &amp; Design Construction</v>
      </c>
      <c r="E601" t="str">
        <f t="shared" si="303"/>
        <v>Similarities, Vocabulary, Auditory Comprehension, Naming, Letter Fluency, Category Fluency, DKEFS CWI Color Naming, &amp; DKEFS CWI Word Reading</v>
      </c>
      <c r="F601" t="str">
        <f t="shared" si="304"/>
        <v>Matrix Reasoning, Visual Discrimination, &amp; Design Construction</v>
      </c>
      <c r="G601"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601" t="str">
        <f t="shared" si="306"/>
        <v>Shape Learning Immediate-Recognition, Shape Learning Delayed-Recognition, Story Learning Immediate-Recall, Story Learning Delayed-Recall, ROCFT Recall, CVLT-3 Brief Trials 1-4, CVLT-3 Brief SDFR, &amp; CVLT-3 Brief LDFR</v>
      </c>
      <c r="I601" t="str">
        <f t="shared" si="307"/>
        <v>Arithmetic, Coding, Digits Forward, &amp; Digits Backward</v>
      </c>
      <c r="J601" t="str">
        <f t="shared" si="308"/>
        <v>Coding, Numbers &amp; Letters Speed A, Numbers &amp; Letters Efficiency A, &amp; Trails A</v>
      </c>
      <c r="K601" t="str">
        <f t="shared" si="309"/>
        <v>Arithmetic, Digits Forward, &amp; Digits Backward</v>
      </c>
      <c r="L601" t="str">
        <f t="shared" ref="L601:U601" si="336">L600&amp;IF(L195,L500,"")</f>
        <v>Digits Forward, Numbers &amp; Letters Accuracy A, Numbers &amp; Letters Efficiency B, Trails B, DKEFS CWI Color Naming, &amp; DKEFS CWI Word Reading</v>
      </c>
      <c r="M601" t="str">
        <f t="shared" si="336"/>
        <v>Arithmetic, Digits Forward, Digits Backward, Mazes, Word Generation, ROCFT Copy, DKEFS CWI Inhibition, &amp; DKEFS CWI Switching</v>
      </c>
      <c r="N601" t="str">
        <f t="shared" si="336"/>
        <v>Coding, Numbers &amp; Letters Efficiency A, Mazes, &amp; Trails A</v>
      </c>
      <c r="O601" t="str">
        <f t="shared" si="336"/>
        <v>Shape Learning Immediate-Recognition, Story Learning Immediate-Recall, &amp; CVLT-3 Brief Trials 1-4</v>
      </c>
      <c r="P601" t="str">
        <f t="shared" si="336"/>
        <v>Shape Learning Delayed-Recognition, Story Learning Delayed-Recall, ROCFT Recall, CVLT-3 Brief LDFR, DKEFS CWI Inhibition, &amp; DKEFS CWI Switching</v>
      </c>
      <c r="Q601" t="str">
        <f t="shared" si="336"/>
        <v>Mazes, &amp; ROCFT Copy</v>
      </c>
      <c r="R601" t="str">
        <f t="shared" si="336"/>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601" t="str">
        <f t="shared" si="336"/>
        <v>WRAT5 Word Reading, WRAT5 Spelling, WRAT5 Math Computation, WRAT5 Sentence Comprehension, &amp; WRAT5 Reading Composite</v>
      </c>
      <c r="T601" t="str">
        <f t="shared" si="336"/>
        <v>Numbers &amp; Letters Speed A, &amp; Trails A</v>
      </c>
      <c r="U601" t="str">
        <f t="shared" si="336"/>
        <v>Numbers &amp; Letters Efficiency B, &amp; Trails B</v>
      </c>
      <c r="AI601" s="24"/>
      <c r="AJ601" s="24"/>
      <c r="AK601" s="24"/>
      <c r="AL601" s="24"/>
      <c r="AM601" s="24"/>
      <c r="AN601" s="24"/>
      <c r="AO601" s="24"/>
      <c r="AP601" s="24"/>
      <c r="AQ601" s="24"/>
      <c r="AR601" s="24"/>
    </row>
    <row r="602" spans="1:44" x14ac:dyDescent="0.15">
      <c r="A602" t="str">
        <f t="shared" si="299"/>
        <v>ASB</v>
      </c>
      <c r="B602" t="str">
        <f t="shared" si="300"/>
        <v>Similarities, Vocabulary, &amp; Matrix Reasoning</v>
      </c>
      <c r="C602" t="str">
        <f t="shared" si="301"/>
        <v>Similarities, Vocabulary, Naming, &amp; WRAT5 Word Reading</v>
      </c>
      <c r="D602" t="str">
        <f t="shared" si="302"/>
        <v>Matrix Reasoning &amp; Design Construction</v>
      </c>
      <c r="E602" t="str">
        <f t="shared" si="303"/>
        <v>Similarities, Vocabulary, Auditory Comprehension, Naming, Letter Fluency, Category Fluency, DKEFS CWI Color Naming, &amp; DKEFS CWI Word Reading</v>
      </c>
      <c r="F602" t="str">
        <f t="shared" si="304"/>
        <v>Matrix Reasoning, Visual Discrimination, &amp; Design Construction</v>
      </c>
      <c r="G602"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602" t="str">
        <f t="shared" si="306"/>
        <v>Shape Learning Immediate-Recognition, Shape Learning Delayed-Recognition, Story Learning Immediate-Recall, Story Learning Delayed-Recall, ROCFT Recall, CVLT-3 Brief Trials 1-4, CVLT-3 Brief SDFR, &amp; CVLT-3 Brief LDFR</v>
      </c>
      <c r="I602" t="str">
        <f t="shared" si="307"/>
        <v>Arithmetic, Coding, Digits Forward, &amp; Digits Backward</v>
      </c>
      <c r="J602" t="str">
        <f t="shared" si="308"/>
        <v>Coding, Numbers &amp; Letters Speed A, Numbers &amp; Letters Efficiency A, &amp; Trails A</v>
      </c>
      <c r="K602" t="str">
        <f t="shared" si="309"/>
        <v>Arithmetic, Digits Forward, &amp; Digits Backward</v>
      </c>
      <c r="L602" t="str">
        <f t="shared" ref="L602:U602" si="337">L601&amp;IF(L196,L501,"")</f>
        <v>Digits Forward, Numbers &amp; Letters Accuracy A, Numbers &amp; Letters Efficiency B, Trails B, DKEFS CWI Color Naming, &amp; DKEFS CWI Word Reading</v>
      </c>
      <c r="M602" t="str">
        <f t="shared" si="337"/>
        <v>Arithmetic, Digits Forward, Digits Backward, Mazes, Word Generation, ROCFT Copy, DKEFS CWI Inhibition, &amp; DKEFS CWI Switching</v>
      </c>
      <c r="N602" t="str">
        <f t="shared" si="337"/>
        <v>Coding, Numbers &amp; Letters Efficiency A, Mazes, &amp; Trails A</v>
      </c>
      <c r="O602" t="str">
        <f t="shared" si="337"/>
        <v>Shape Learning Immediate-Recognition, Story Learning Immediate-Recall, &amp; CVLT-3 Brief Trials 1-4</v>
      </c>
      <c r="P602" t="str">
        <f t="shared" si="337"/>
        <v>Shape Learning Delayed-Recognition, Story Learning Delayed-Recall, ROCFT Recall, CVLT-3 Brief LDFR, DKEFS CWI Inhibition, &amp; DKEFS CWI Switching</v>
      </c>
      <c r="Q602" t="str">
        <f t="shared" si="337"/>
        <v>Mazes, &amp; ROCFT Copy</v>
      </c>
      <c r="R602" t="str">
        <f t="shared" si="337"/>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602" t="str">
        <f t="shared" si="337"/>
        <v>WRAT5 Word Reading, WRAT5 Spelling, WRAT5 Math Computation, WRAT5 Sentence Comprehension, &amp; WRAT5 Reading Composite</v>
      </c>
      <c r="T602" t="str">
        <f t="shared" si="337"/>
        <v>Numbers &amp; Letters Speed A, &amp; Trails A</v>
      </c>
      <c r="U602" t="str">
        <f t="shared" si="337"/>
        <v>Numbers &amp; Letters Efficiency B, &amp; Trails B</v>
      </c>
      <c r="AI602" s="24"/>
      <c r="AJ602" s="24"/>
      <c r="AK602" s="24"/>
      <c r="AL602" s="24"/>
      <c r="AM602" s="24"/>
      <c r="AN602" s="24"/>
      <c r="AO602" s="24"/>
      <c r="AP602" s="24"/>
      <c r="AQ602" s="24"/>
      <c r="AR602" s="24"/>
    </row>
    <row r="603" spans="1:44" x14ac:dyDescent="0.15">
      <c r="A603" t="str">
        <f t="shared" si="299"/>
        <v>SY</v>
      </c>
      <c r="B603" t="str">
        <f t="shared" si="300"/>
        <v>Similarities, Vocabulary, &amp; Matrix Reasoning</v>
      </c>
      <c r="C603" t="str">
        <f t="shared" si="301"/>
        <v>Similarities, Vocabulary, Naming, &amp; WRAT5 Word Reading</v>
      </c>
      <c r="D603" t="str">
        <f t="shared" si="302"/>
        <v>Matrix Reasoning &amp; Design Construction</v>
      </c>
      <c r="E603" t="str">
        <f t="shared" si="303"/>
        <v>Similarities, Vocabulary, Auditory Comprehension, Naming, Letter Fluency, Category Fluency, DKEFS CWI Color Naming, &amp; DKEFS CWI Word Reading</v>
      </c>
      <c r="F603" t="str">
        <f t="shared" si="304"/>
        <v>Matrix Reasoning, Visual Discrimination, &amp; Design Construction</v>
      </c>
      <c r="G603"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603" t="str">
        <f t="shared" si="306"/>
        <v>Shape Learning Immediate-Recognition, Shape Learning Delayed-Recognition, Story Learning Immediate-Recall, Story Learning Delayed-Recall, ROCFT Recall, CVLT-3 Brief Trials 1-4, CVLT-3 Brief SDFR, &amp; CVLT-3 Brief LDFR</v>
      </c>
      <c r="I603" t="str">
        <f t="shared" si="307"/>
        <v>Arithmetic, Coding, Digits Forward, &amp; Digits Backward</v>
      </c>
      <c r="J603" t="str">
        <f t="shared" si="308"/>
        <v>Coding, Numbers &amp; Letters Speed A, Numbers &amp; Letters Efficiency A, &amp; Trails A</v>
      </c>
      <c r="K603" t="str">
        <f t="shared" si="309"/>
        <v>Arithmetic, Digits Forward, &amp; Digits Backward</v>
      </c>
      <c r="L603" t="str">
        <f t="shared" ref="L603:U603" si="338">L602&amp;IF(L197,L502,"")</f>
        <v>Digits Forward, Numbers &amp; Letters Accuracy A, Numbers &amp; Letters Efficiency B, Trails B, DKEFS CWI Color Naming, &amp; DKEFS CWI Word Reading</v>
      </c>
      <c r="M603" t="str">
        <f t="shared" si="338"/>
        <v>Arithmetic, Digits Forward, Digits Backward, Mazes, Word Generation, ROCFT Copy, DKEFS CWI Inhibition, &amp; DKEFS CWI Switching</v>
      </c>
      <c r="N603" t="str">
        <f t="shared" si="338"/>
        <v>Coding, Numbers &amp; Letters Efficiency A, Mazes, &amp; Trails A</v>
      </c>
      <c r="O603" t="str">
        <f t="shared" si="338"/>
        <v>Shape Learning Immediate-Recognition, Story Learning Immediate-Recall, &amp; CVLT-3 Brief Trials 1-4</v>
      </c>
      <c r="P603" t="str">
        <f t="shared" si="338"/>
        <v>Shape Learning Delayed-Recognition, Story Learning Delayed-Recall, ROCFT Recall, CVLT-3 Brief LDFR, DKEFS CWI Inhibition, &amp; DKEFS CWI Switching</v>
      </c>
      <c r="Q603" t="str">
        <f t="shared" si="338"/>
        <v>Mazes, &amp; ROCFT Copy</v>
      </c>
      <c r="R603" t="str">
        <f t="shared" si="338"/>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603" t="str">
        <f t="shared" si="338"/>
        <v>WRAT5 Word Reading, WRAT5 Spelling, WRAT5 Math Computation, WRAT5 Sentence Comprehension, &amp; WRAT5 Reading Composite</v>
      </c>
      <c r="T603" t="str">
        <f t="shared" si="338"/>
        <v>Numbers &amp; Letters Speed A, &amp; Trails A</v>
      </c>
      <c r="U603" t="str">
        <f t="shared" si="338"/>
        <v>Numbers &amp; Letters Efficiency B, &amp; Trails B</v>
      </c>
      <c r="AI603" s="24"/>
      <c r="AJ603" s="24"/>
      <c r="AK603" s="24"/>
      <c r="AL603" s="24"/>
      <c r="AM603" s="24"/>
      <c r="AN603" s="24"/>
      <c r="AO603" s="24"/>
      <c r="AP603" s="24"/>
      <c r="AQ603" s="24"/>
      <c r="AR603" s="24"/>
    </row>
    <row r="604" spans="1:44" x14ac:dyDescent="0.15">
      <c r="A604" t="str">
        <f t="shared" si="299"/>
        <v>DC</v>
      </c>
      <c r="B604" t="str">
        <f t="shared" si="300"/>
        <v>Similarities, Vocabulary, &amp; Matrix Reasoning</v>
      </c>
      <c r="C604" t="str">
        <f t="shared" si="301"/>
        <v>Similarities, Vocabulary, Naming, &amp; WRAT5 Word Reading</v>
      </c>
      <c r="D604" t="str">
        <f t="shared" si="302"/>
        <v>Matrix Reasoning &amp; Design Construction</v>
      </c>
      <c r="E604" t="str">
        <f t="shared" si="303"/>
        <v>Similarities, Vocabulary, Auditory Comprehension, Naming, Letter Fluency, Category Fluency, DKEFS CWI Color Naming, &amp; DKEFS CWI Word Reading</v>
      </c>
      <c r="F604" t="str">
        <f t="shared" si="304"/>
        <v>Matrix Reasoning, Visual Discrimination, &amp; Design Construction</v>
      </c>
      <c r="G604"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604" t="str">
        <f t="shared" si="306"/>
        <v>Shape Learning Immediate-Recognition, Shape Learning Delayed-Recognition, Story Learning Immediate-Recall, Story Learning Delayed-Recall, ROCFT Recall, CVLT-3 Brief Trials 1-4, CVLT-3 Brief SDFR, &amp; CVLT-3 Brief LDFR</v>
      </c>
      <c r="I604" t="str">
        <f t="shared" si="307"/>
        <v>Arithmetic, Coding, Digits Forward, &amp; Digits Backward</v>
      </c>
      <c r="J604" t="str">
        <f t="shared" si="308"/>
        <v>Coding, Numbers &amp; Letters Speed A, Numbers &amp; Letters Efficiency A, &amp; Trails A</v>
      </c>
      <c r="K604" t="str">
        <f t="shared" si="309"/>
        <v>Arithmetic, Digits Forward, &amp; Digits Backward</v>
      </c>
      <c r="L604" t="str">
        <f t="shared" ref="L604:U604" si="339">L603&amp;IF(L198,L503,"")</f>
        <v>Digits Forward, Numbers &amp; Letters Accuracy A, Numbers &amp; Letters Efficiency B, Trails B, DKEFS CWI Color Naming, &amp; DKEFS CWI Word Reading</v>
      </c>
      <c r="M604" t="str">
        <f t="shared" si="339"/>
        <v>Arithmetic, Digits Forward, Digits Backward, Mazes, Word Generation, ROCFT Copy, DKEFS CWI Inhibition, &amp; DKEFS CWI Switching</v>
      </c>
      <c r="N604" t="str">
        <f t="shared" si="339"/>
        <v>Coding, Numbers &amp; Letters Efficiency A, Mazes, &amp; Trails A</v>
      </c>
      <c r="O604" t="str">
        <f t="shared" si="339"/>
        <v>Shape Learning Immediate-Recognition, Story Learning Immediate-Recall, &amp; CVLT-3 Brief Trials 1-4</v>
      </c>
      <c r="P604" t="str">
        <f t="shared" si="339"/>
        <v>Shape Learning Delayed-Recognition, Story Learning Delayed-Recall, ROCFT Recall, CVLT-3 Brief LDFR, DKEFS CWI Inhibition, &amp; DKEFS CWI Switching</v>
      </c>
      <c r="Q604" t="str">
        <f t="shared" si="339"/>
        <v>Mazes, &amp; ROCFT Copy</v>
      </c>
      <c r="R604" t="str">
        <f t="shared" si="339"/>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604" t="str">
        <f t="shared" si="339"/>
        <v>WRAT5 Word Reading, WRAT5 Spelling, WRAT5 Math Computation, WRAT5 Sentence Comprehension, &amp; WRAT5 Reading Composite</v>
      </c>
      <c r="T604" t="str">
        <f t="shared" si="339"/>
        <v>Numbers &amp; Letters Speed A, &amp; Trails A</v>
      </c>
      <c r="U604" t="str">
        <f t="shared" si="339"/>
        <v>Numbers &amp; Letters Efficiency B, &amp; Trails B</v>
      </c>
      <c r="AI604" s="24"/>
      <c r="AJ604" s="24"/>
      <c r="AK604" s="24"/>
      <c r="AL604" s="24"/>
      <c r="AM604" s="24"/>
      <c r="AN604" s="24"/>
      <c r="AO604" s="24"/>
      <c r="AP604" s="24"/>
      <c r="AQ604" s="24"/>
      <c r="AR604" s="24"/>
    </row>
    <row r="605" spans="1:44" x14ac:dyDescent="0.15">
      <c r="A605" t="str">
        <f t="shared" si="299"/>
        <v>RF</v>
      </c>
      <c r="B605" t="str">
        <f t="shared" si="300"/>
        <v>Similarities, Vocabulary, &amp; Matrix Reasoning</v>
      </c>
      <c r="C605" t="str">
        <f t="shared" si="301"/>
        <v>Similarities, Vocabulary, Naming, &amp; WRAT5 Word Reading</v>
      </c>
      <c r="D605" t="str">
        <f t="shared" si="302"/>
        <v>Matrix Reasoning &amp; Design Construction</v>
      </c>
      <c r="E605" t="str">
        <f t="shared" si="303"/>
        <v>Similarities, Vocabulary, Auditory Comprehension, Naming, Letter Fluency, Category Fluency, DKEFS CWI Color Naming, &amp; DKEFS CWI Word Reading</v>
      </c>
      <c r="F605" t="str">
        <f t="shared" si="304"/>
        <v>Matrix Reasoning, Visual Discrimination, &amp; Design Construction</v>
      </c>
      <c r="G605"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605" t="str">
        <f t="shared" si="306"/>
        <v>Shape Learning Immediate-Recognition, Shape Learning Delayed-Recognition, Story Learning Immediate-Recall, Story Learning Delayed-Recall, ROCFT Recall, CVLT-3 Brief Trials 1-4, CVLT-3 Brief SDFR, &amp; CVLT-3 Brief LDFR</v>
      </c>
      <c r="I605" t="str">
        <f t="shared" si="307"/>
        <v>Arithmetic, Coding, Digits Forward, &amp; Digits Backward</v>
      </c>
      <c r="J605" t="str">
        <f t="shared" si="308"/>
        <v>Coding, Numbers &amp; Letters Speed A, Numbers &amp; Letters Efficiency A, &amp; Trails A</v>
      </c>
      <c r="K605" t="str">
        <f t="shared" si="309"/>
        <v>Arithmetic, Digits Forward, &amp; Digits Backward</v>
      </c>
      <c r="L605" t="str">
        <f t="shared" ref="L605:U605" si="340">L604&amp;IF(L199,L504,"")</f>
        <v>Digits Forward, Numbers &amp; Letters Accuracy A, Numbers &amp; Letters Efficiency B, Trails B, DKEFS CWI Color Naming, &amp; DKEFS CWI Word Reading</v>
      </c>
      <c r="M605" t="str">
        <f t="shared" si="340"/>
        <v>Arithmetic, Digits Forward, Digits Backward, Mazes, Word Generation, ROCFT Copy, DKEFS CWI Inhibition, &amp; DKEFS CWI Switching</v>
      </c>
      <c r="N605" t="str">
        <f t="shared" si="340"/>
        <v>Coding, Numbers &amp; Letters Efficiency A, Mazes, &amp; Trails A</v>
      </c>
      <c r="O605" t="str">
        <f t="shared" si="340"/>
        <v>Shape Learning Immediate-Recognition, Story Learning Immediate-Recall, &amp; CVLT-3 Brief Trials 1-4</v>
      </c>
      <c r="P605" t="str">
        <f t="shared" si="340"/>
        <v>Shape Learning Delayed-Recognition, Story Learning Delayed-Recall, ROCFT Recall, CVLT-3 Brief LDFR, DKEFS CWI Inhibition, &amp; DKEFS CWI Switching</v>
      </c>
      <c r="Q605" t="str">
        <f t="shared" si="340"/>
        <v>Mazes, &amp; ROCFT Copy</v>
      </c>
      <c r="R605" t="str">
        <f t="shared" si="340"/>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605" t="str">
        <f t="shared" si="340"/>
        <v>WRAT5 Word Reading, WRAT5 Spelling, WRAT5 Math Computation, WRAT5 Sentence Comprehension, &amp; WRAT5 Reading Composite</v>
      </c>
      <c r="T605" t="str">
        <f t="shared" si="340"/>
        <v>Numbers &amp; Letters Speed A, &amp; Trails A</v>
      </c>
      <c r="U605" t="str">
        <f t="shared" si="340"/>
        <v>Numbers &amp; Letters Efficiency B, &amp; Trails B</v>
      </c>
      <c r="AI605" s="24"/>
      <c r="AJ605" s="24"/>
      <c r="AK605" s="24"/>
      <c r="AL605" s="24"/>
      <c r="AM605" s="24"/>
      <c r="AN605" s="24"/>
      <c r="AO605" s="24"/>
      <c r="AP605" s="24"/>
      <c r="AQ605" s="24"/>
      <c r="AR605" s="24"/>
    </row>
    <row r="606" spans="1:44" x14ac:dyDescent="0.15">
      <c r="A606" t="str">
        <f t="shared" si="299"/>
        <v>RU</v>
      </c>
      <c r="B606" t="str">
        <f t="shared" si="300"/>
        <v>Similarities, Vocabulary, &amp; Matrix Reasoning</v>
      </c>
      <c r="C606" t="str">
        <f t="shared" si="301"/>
        <v>Similarities, Vocabulary, Naming, &amp; WRAT5 Word Reading</v>
      </c>
      <c r="D606" t="str">
        <f t="shared" si="302"/>
        <v>Matrix Reasoning &amp; Design Construction</v>
      </c>
      <c r="E606" t="str">
        <f t="shared" si="303"/>
        <v>Similarities, Vocabulary, Auditory Comprehension, Naming, Letter Fluency, Category Fluency, DKEFS CWI Color Naming, &amp; DKEFS CWI Word Reading</v>
      </c>
      <c r="F606" t="str">
        <f t="shared" si="304"/>
        <v>Matrix Reasoning, Visual Discrimination, &amp; Design Construction</v>
      </c>
      <c r="G606" t="str">
        <f t="shared" si="305"/>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606" t="str">
        <f t="shared" si="306"/>
        <v>Shape Learning Immediate-Recognition, Shape Learning Delayed-Recognition, Story Learning Immediate-Recall, Story Learning Delayed-Recall, ROCFT Recall, CVLT-3 Brief Trials 1-4, CVLT-3 Brief SDFR, &amp; CVLT-3 Brief LDFR</v>
      </c>
      <c r="I606" t="str">
        <f t="shared" si="307"/>
        <v>Arithmetic, Coding, Digits Forward, &amp; Digits Backward</v>
      </c>
      <c r="J606" t="str">
        <f t="shared" si="308"/>
        <v>Coding, Numbers &amp; Letters Speed A, Numbers &amp; Letters Efficiency A, &amp; Trails A</v>
      </c>
      <c r="K606" t="str">
        <f t="shared" si="309"/>
        <v>Arithmetic, Digits Forward, &amp; Digits Backward</v>
      </c>
      <c r="L606" t="str">
        <f t="shared" ref="L606:U606" si="341">L605&amp;IF(L200,L505,"")</f>
        <v>Digits Forward, Numbers &amp; Letters Accuracy A, Numbers &amp; Letters Efficiency B, Trails B, DKEFS CWI Color Naming, &amp; DKEFS CWI Word Reading</v>
      </c>
      <c r="M606" t="str">
        <f t="shared" si="341"/>
        <v>Arithmetic, Digits Forward, Digits Backward, Mazes, Word Generation, ROCFT Copy, DKEFS CWI Inhibition, &amp; DKEFS CWI Switching</v>
      </c>
      <c r="N606" t="str">
        <f t="shared" si="341"/>
        <v>Coding, Numbers &amp; Letters Efficiency A, Mazes, &amp; Trails A</v>
      </c>
      <c r="O606" t="str">
        <f t="shared" si="341"/>
        <v>Shape Learning Immediate-Recognition, Story Learning Immediate-Recall, &amp; CVLT-3 Brief Trials 1-4</v>
      </c>
      <c r="P606" t="str">
        <f t="shared" si="341"/>
        <v>Shape Learning Delayed-Recognition, Story Learning Delayed-Recall, ROCFT Recall, CVLT-3 Brief LDFR, DKEFS CWI Inhibition, &amp; DKEFS CWI Switching</v>
      </c>
      <c r="Q606" t="str">
        <f t="shared" si="341"/>
        <v>Mazes, &amp; ROCFT Copy</v>
      </c>
      <c r="R606" t="str">
        <f t="shared" si="341"/>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606" t="str">
        <f t="shared" si="341"/>
        <v>WRAT5 Word Reading, WRAT5 Spelling, WRAT5 Math Computation, WRAT5 Sentence Comprehension, &amp; WRAT5 Reading Composite</v>
      </c>
      <c r="T606" t="str">
        <f t="shared" si="341"/>
        <v>Numbers &amp; Letters Speed A, &amp; Trails A</v>
      </c>
      <c r="U606" t="str">
        <f t="shared" si="341"/>
        <v>Numbers &amp; Letters Efficiency B, &amp; Trails B</v>
      </c>
      <c r="AI606" s="24"/>
      <c r="AJ606" s="24"/>
      <c r="AK606" s="24"/>
      <c r="AL606" s="24"/>
      <c r="AM606" s="24"/>
      <c r="AN606" s="24"/>
      <c r="AO606" s="24"/>
      <c r="AP606" s="24"/>
      <c r="AQ606" s="24"/>
      <c r="AR606" s="24"/>
    </row>
    <row r="607" spans="1:44" x14ac:dyDescent="0.15">
      <c r="A607" t="str">
        <f t="shared" si="299"/>
        <v>OL</v>
      </c>
      <c r="B607" t="str">
        <f t="shared" ref="B607:K609" si="342">B606&amp;IF(B201,B506,"")</f>
        <v>Similarities, Vocabulary, &amp; Matrix Reasoning</v>
      </c>
      <c r="C607" t="str">
        <f t="shared" si="342"/>
        <v>Similarities, Vocabulary, Naming, &amp; WRAT5 Word Reading</v>
      </c>
      <c r="D607" t="str">
        <f t="shared" si="342"/>
        <v>Matrix Reasoning &amp; Design Construction</v>
      </c>
      <c r="E607" t="str">
        <f t="shared" si="342"/>
        <v>Similarities, Vocabulary, Auditory Comprehension, Naming, Letter Fluency, Category Fluency, DKEFS CWI Color Naming, &amp; DKEFS CWI Word Reading</v>
      </c>
      <c r="F607" t="str">
        <f t="shared" si="342"/>
        <v>Matrix Reasoning, Visual Discrimination, &amp; Design Construction</v>
      </c>
      <c r="G607" t="str">
        <f t="shared" si="342"/>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607" t="str">
        <f t="shared" si="342"/>
        <v>Shape Learning Immediate-Recognition, Shape Learning Delayed-Recognition, Story Learning Immediate-Recall, Story Learning Delayed-Recall, ROCFT Recall, CVLT-3 Brief Trials 1-4, CVLT-3 Brief SDFR, &amp; CVLT-3 Brief LDFR</v>
      </c>
      <c r="I607" t="str">
        <f t="shared" si="342"/>
        <v>Arithmetic, Coding, Digits Forward, &amp; Digits Backward</v>
      </c>
      <c r="J607" t="str">
        <f t="shared" si="342"/>
        <v>Coding, Numbers &amp; Letters Speed A, Numbers &amp; Letters Efficiency A, &amp; Trails A</v>
      </c>
      <c r="K607" t="str">
        <f t="shared" si="342"/>
        <v>Arithmetic, Digits Forward, &amp; Digits Backward</v>
      </c>
      <c r="L607" t="str">
        <f t="shared" ref="L607:U607" si="343">L606&amp;IF(L201,L506,"")</f>
        <v>Digits Forward, Numbers &amp; Letters Accuracy A, Numbers &amp; Letters Efficiency B, Trails B, DKEFS CWI Color Naming, &amp; DKEFS CWI Word Reading</v>
      </c>
      <c r="M607" t="str">
        <f t="shared" si="343"/>
        <v>Arithmetic, Digits Forward, Digits Backward, Mazes, Word Generation, ROCFT Copy, DKEFS CWI Inhibition, &amp; DKEFS CWI Switching</v>
      </c>
      <c r="N607" t="str">
        <f t="shared" si="343"/>
        <v>Coding, Numbers &amp; Letters Efficiency A, Mazes, &amp; Trails A</v>
      </c>
      <c r="O607" t="str">
        <f t="shared" si="343"/>
        <v>Shape Learning Immediate-Recognition, Story Learning Immediate-Recall, &amp; CVLT-3 Brief Trials 1-4</v>
      </c>
      <c r="P607" t="str">
        <f t="shared" si="343"/>
        <v>Shape Learning Delayed-Recognition, Story Learning Delayed-Recall, ROCFT Recall, CVLT-3 Brief LDFR, DKEFS CWI Inhibition, &amp; DKEFS CWI Switching</v>
      </c>
      <c r="Q607" t="str">
        <f t="shared" si="343"/>
        <v>Mazes, &amp; ROCFT Copy</v>
      </c>
      <c r="R607" t="str">
        <f t="shared" si="343"/>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607" t="str">
        <f t="shared" si="343"/>
        <v>WRAT5 Word Reading, WRAT5 Spelling, WRAT5 Math Computation, WRAT5 Sentence Comprehension, &amp; WRAT5 Reading Composite</v>
      </c>
      <c r="T607" t="str">
        <f t="shared" si="343"/>
        <v>Numbers &amp; Letters Speed A, &amp; Trails A</v>
      </c>
      <c r="U607" t="str">
        <f t="shared" si="343"/>
        <v>Numbers &amp; Letters Efficiency B, &amp; Trails B</v>
      </c>
      <c r="AI607" s="24"/>
      <c r="AJ607" s="24"/>
      <c r="AK607" s="24"/>
      <c r="AL607" s="24"/>
      <c r="AM607" s="24"/>
      <c r="AN607" s="24"/>
      <c r="AO607" s="24"/>
      <c r="AP607" s="24"/>
      <c r="AQ607" s="24"/>
      <c r="AR607" s="24"/>
    </row>
    <row r="608" spans="1:44" x14ac:dyDescent="0.15">
      <c r="A608" t="str">
        <f t="shared" si="299"/>
        <v>OF</v>
      </c>
      <c r="B608" t="str">
        <f t="shared" si="342"/>
        <v>Similarities, Vocabulary, &amp; Matrix Reasoning</v>
      </c>
      <c r="C608" t="str">
        <f t="shared" si="342"/>
        <v>Similarities, Vocabulary, Naming, &amp; WRAT5 Word Reading</v>
      </c>
      <c r="D608" t="str">
        <f t="shared" si="342"/>
        <v>Matrix Reasoning &amp; Design Construction</v>
      </c>
      <c r="E608" t="str">
        <f t="shared" si="342"/>
        <v>Similarities, Vocabulary, Auditory Comprehension, Naming, Letter Fluency, Category Fluency, DKEFS CWI Color Naming, &amp; DKEFS CWI Word Reading</v>
      </c>
      <c r="F608" t="str">
        <f t="shared" si="342"/>
        <v>Matrix Reasoning, Visual Discrimination, &amp; Design Construction</v>
      </c>
      <c r="G608" t="str">
        <f t="shared" si="342"/>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608" t="str">
        <f t="shared" si="342"/>
        <v>Shape Learning Immediate-Recognition, Shape Learning Delayed-Recognition, Story Learning Immediate-Recall, Story Learning Delayed-Recall, ROCFT Recall, CVLT-3 Brief Trials 1-4, CVLT-3 Brief SDFR, &amp; CVLT-3 Brief LDFR</v>
      </c>
      <c r="I608" t="str">
        <f t="shared" si="342"/>
        <v>Arithmetic, Coding, Digits Forward, &amp; Digits Backward</v>
      </c>
      <c r="J608" t="str">
        <f t="shared" si="342"/>
        <v>Coding, Numbers &amp; Letters Speed A, Numbers &amp; Letters Efficiency A, &amp; Trails A</v>
      </c>
      <c r="K608" t="str">
        <f t="shared" si="342"/>
        <v>Arithmetic, Digits Forward, &amp; Digits Backward</v>
      </c>
      <c r="L608" t="str">
        <f t="shared" ref="L608:U608" si="344">L607&amp;IF(L202,L507,"")</f>
        <v>Digits Forward, Numbers &amp; Letters Accuracy A, Numbers &amp; Letters Efficiency B, Trails B, DKEFS CWI Color Naming, &amp; DKEFS CWI Word Reading</v>
      </c>
      <c r="M608" t="str">
        <f t="shared" si="344"/>
        <v>Arithmetic, Digits Forward, Digits Backward, Mazes, Word Generation, ROCFT Copy, DKEFS CWI Inhibition, &amp; DKEFS CWI Switching</v>
      </c>
      <c r="N608" t="str">
        <f t="shared" si="344"/>
        <v>Coding, Numbers &amp; Letters Efficiency A, Mazes, &amp; Trails A</v>
      </c>
      <c r="O608" t="str">
        <f t="shared" si="344"/>
        <v>Shape Learning Immediate-Recognition, Story Learning Immediate-Recall, &amp; CVLT-3 Brief Trials 1-4</v>
      </c>
      <c r="P608" t="str">
        <f t="shared" si="344"/>
        <v>Shape Learning Delayed-Recognition, Story Learning Delayed-Recall, ROCFT Recall, CVLT-3 Brief LDFR, DKEFS CWI Inhibition, &amp; DKEFS CWI Switching</v>
      </c>
      <c r="Q608" t="str">
        <f t="shared" si="344"/>
        <v>Mazes, &amp; ROCFT Copy</v>
      </c>
      <c r="R608" t="str">
        <f t="shared" si="344"/>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608" t="str">
        <f t="shared" si="344"/>
        <v>WRAT5 Word Reading, WRAT5 Spelling, WRAT5 Math Computation, WRAT5 Sentence Comprehension, &amp; WRAT5 Reading Composite</v>
      </c>
      <c r="T608" t="str">
        <f t="shared" si="344"/>
        <v>Numbers &amp; Letters Speed A, &amp; Trails A</v>
      </c>
      <c r="U608" t="str">
        <f t="shared" si="344"/>
        <v>Numbers &amp; Letters Efficiency B, &amp; Trails B</v>
      </c>
      <c r="AI608" s="24"/>
      <c r="AJ608" s="24"/>
      <c r="AK608" s="24"/>
      <c r="AL608" s="24"/>
      <c r="AM608" s="24"/>
      <c r="AN608" s="24"/>
      <c r="AO608" s="24"/>
      <c r="AP608" s="24"/>
      <c r="AQ608" s="24"/>
      <c r="AR608" s="24"/>
    </row>
    <row r="609" spans="1:44" x14ac:dyDescent="0.15">
      <c r="A609" t="str">
        <f t="shared" si="299"/>
        <v>CM</v>
      </c>
      <c r="B609" t="str">
        <f t="shared" si="342"/>
        <v>Similarities, Vocabulary, &amp; Matrix Reasoning</v>
      </c>
      <c r="C609" t="str">
        <f t="shared" si="342"/>
        <v>Similarities, Vocabulary, Naming, &amp; WRAT5 Word Reading</v>
      </c>
      <c r="D609" t="str">
        <f t="shared" si="342"/>
        <v>Matrix Reasoning &amp; Design Construction</v>
      </c>
      <c r="E609" t="str">
        <f t="shared" si="342"/>
        <v>Similarities, Vocabulary, Auditory Comprehension, Naming, Letter Fluency, Category Fluency, DKEFS CWI Color Naming, &amp; DKEFS CWI Word Reading</v>
      </c>
      <c r="F609" t="str">
        <f t="shared" si="342"/>
        <v>Matrix Reasoning, Visual Discrimination, &amp; Design Construction</v>
      </c>
      <c r="G609" t="str">
        <f t="shared" si="342"/>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609" t="str">
        <f t="shared" si="342"/>
        <v>Shape Learning Immediate-Recognition, Shape Learning Delayed-Recognition, Story Learning Immediate-Recall, Story Learning Delayed-Recall, ROCFT Recall, CVLT-3 Brief Trials 1-4, CVLT-3 Brief SDFR, &amp; CVLT-3 Brief LDFR</v>
      </c>
      <c r="I609" t="str">
        <f t="shared" si="342"/>
        <v>Arithmetic, Coding, Digits Forward, &amp; Digits Backward</v>
      </c>
      <c r="J609" t="str">
        <f t="shared" si="342"/>
        <v>Coding, Numbers &amp; Letters Speed A, Numbers &amp; Letters Efficiency A, &amp; Trails A</v>
      </c>
      <c r="K609" t="str">
        <f t="shared" si="342"/>
        <v>Arithmetic, Digits Forward, &amp; Digits Backward</v>
      </c>
      <c r="L609" t="str">
        <f t="shared" ref="L609:U609" si="345">L608&amp;IF(L203,L508,"")</f>
        <v>Digits Forward, Numbers &amp; Letters Accuracy A, Numbers &amp; Letters Efficiency B, Trails B, DKEFS CWI Color Naming, &amp; DKEFS CWI Word Reading</v>
      </c>
      <c r="M609" t="str">
        <f t="shared" si="345"/>
        <v>Arithmetic, Digits Forward, Digits Backward, Mazes, Word Generation, ROCFT Copy, DKEFS CWI Inhibition, &amp; DKEFS CWI Switching</v>
      </c>
      <c r="N609" t="str">
        <f t="shared" si="345"/>
        <v>Coding, Numbers &amp; Letters Efficiency A, Mazes, &amp; Trails A</v>
      </c>
      <c r="O609" t="str">
        <f t="shared" si="345"/>
        <v>Shape Learning Immediate-Recognition, Story Learning Immediate-Recall, &amp; CVLT-3 Brief Trials 1-4</v>
      </c>
      <c r="P609" t="str">
        <f t="shared" si="345"/>
        <v>Shape Learning Delayed-Recognition, Story Learning Delayed-Recall, ROCFT Recall, CVLT-3 Brief LDFR, DKEFS CWI Inhibition, &amp; DKEFS CWI Switching</v>
      </c>
      <c r="Q609" t="str">
        <f t="shared" si="345"/>
        <v>Mazes, &amp; ROCFT Copy</v>
      </c>
      <c r="R609" t="str">
        <f t="shared" si="345"/>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609" t="str">
        <f t="shared" si="345"/>
        <v>WRAT5 Word Reading, WRAT5 Spelling, WRAT5 Math Computation, WRAT5 Sentence Comprehension, &amp; WRAT5 Reading Composite</v>
      </c>
      <c r="T609" t="str">
        <f t="shared" si="345"/>
        <v>Numbers &amp; Letters Speed A, &amp; Trails A</v>
      </c>
      <c r="U609" t="str">
        <f t="shared" si="345"/>
        <v>Numbers &amp; Letters Efficiency B, &amp; Trails B</v>
      </c>
      <c r="AI609" s="24"/>
      <c r="AJ609" s="24"/>
      <c r="AK609" s="24"/>
      <c r="AL609" s="24"/>
      <c r="AM609" s="24"/>
      <c r="AN609" s="24"/>
      <c r="AO609" s="24"/>
      <c r="AP609" s="24"/>
      <c r="AQ609" s="24"/>
      <c r="AR609" s="24"/>
    </row>
    <row r="610" spans="1:44" x14ac:dyDescent="0.15">
      <c r="AI610" s="24"/>
      <c r="AJ610" s="24"/>
      <c r="AK610" s="24"/>
      <c r="AL610" s="24"/>
      <c r="AM610" s="24"/>
      <c r="AN610" s="24"/>
      <c r="AO610" s="24"/>
      <c r="AP610" s="24"/>
      <c r="AQ610" s="24"/>
      <c r="AR610" s="24"/>
    </row>
    <row r="611" spans="1:44" x14ac:dyDescent="0.15">
      <c r="A611" t="s">
        <v>144</v>
      </c>
    </row>
    <row r="612" spans="1:44" x14ac:dyDescent="0.15">
      <c r="A612" t="str">
        <f>A409</f>
        <v>Similarities</v>
      </c>
      <c r="B612">
        <f>IF(B104,'Create Composites'!$C4,0)</f>
        <v>115</v>
      </c>
      <c r="C612">
        <f>IF(C104,'Create Composites'!$C4,0)</f>
        <v>115</v>
      </c>
      <c r="D612">
        <f>IF(D104,'Create Composites'!$C4,0)</f>
        <v>0</v>
      </c>
      <c r="E612">
        <f>IF(E104,'Create Composites'!$C4,0)</f>
        <v>115</v>
      </c>
      <c r="F612">
        <f>IF(F104,'Create Composites'!$C4,0)</f>
        <v>0</v>
      </c>
      <c r="G612">
        <f>IF(G104,'Create Composites'!$C4,0)</f>
        <v>0</v>
      </c>
      <c r="H612">
        <f>IF(H104,'Create Composites'!$C4,0)</f>
        <v>0</v>
      </c>
      <c r="I612">
        <f>IF(I104,'Create Composites'!$C4,0)</f>
        <v>0</v>
      </c>
      <c r="J612">
        <f>IF(J104,'Create Composites'!$C4,0)</f>
        <v>0</v>
      </c>
      <c r="K612">
        <f>IF(K104,'Create Composites'!$C4,0)</f>
        <v>0</v>
      </c>
      <c r="L612">
        <f>IF(L104,'Create Composites'!$C4,0)</f>
        <v>0</v>
      </c>
      <c r="M612">
        <f>IF(M104,'Create Composites'!$C4,0)</f>
        <v>0</v>
      </c>
      <c r="N612">
        <f>IF(N104,'Create Composites'!$C4,0)</f>
        <v>0</v>
      </c>
      <c r="O612">
        <f>IF(O104,'Create Composites'!$C4,0)</f>
        <v>0</v>
      </c>
      <c r="P612">
        <f>IF(P104,'Create Composites'!$C4,0)</f>
        <v>0</v>
      </c>
      <c r="Q612">
        <f>IF(Q104,'Create Composites'!$C4,0)</f>
        <v>0</v>
      </c>
      <c r="R612">
        <f>IF(R104,'Create Composites'!$C4,0)</f>
        <v>115</v>
      </c>
      <c r="S612">
        <f>IF(S104,'Create Composites'!$C4,0)</f>
        <v>0</v>
      </c>
      <c r="T612">
        <f>IF(T104,'Create Composites'!$C4,0)</f>
        <v>0</v>
      </c>
      <c r="U612">
        <f>IF(U104,'Create Composites'!$C4,0)</f>
        <v>0</v>
      </c>
    </row>
    <row r="613" spans="1:44" x14ac:dyDescent="0.15">
      <c r="A613" t="str">
        <f t="shared" ref="A613:A676" si="346">A410</f>
        <v>Vocabulary</v>
      </c>
      <c r="B613">
        <f>IF(B105,'Create Composites'!$C5,0)</f>
        <v>100</v>
      </c>
      <c r="C613">
        <f>IF(C105,'Create Composites'!$C5,0)</f>
        <v>100</v>
      </c>
      <c r="D613">
        <f>IF(D105,'Create Composites'!$C5,0)</f>
        <v>0</v>
      </c>
      <c r="E613">
        <f>IF(E105,'Create Composites'!$C5,0)</f>
        <v>100</v>
      </c>
      <c r="F613">
        <f>IF(F105,'Create Composites'!$C5,0)</f>
        <v>0</v>
      </c>
      <c r="G613">
        <f>IF(G105,'Create Composites'!$C5,0)</f>
        <v>0</v>
      </c>
      <c r="H613">
        <f>IF(H105,'Create Composites'!$C5,0)</f>
        <v>0</v>
      </c>
      <c r="I613">
        <f>IF(I105,'Create Composites'!$C5,0)</f>
        <v>0</v>
      </c>
      <c r="J613">
        <f>IF(J105,'Create Composites'!$C5,0)</f>
        <v>0</v>
      </c>
      <c r="K613">
        <f>IF(K105,'Create Composites'!$C5,0)</f>
        <v>0</v>
      </c>
      <c r="L613">
        <f>IF(L105,'Create Composites'!$C5,0)</f>
        <v>0</v>
      </c>
      <c r="M613">
        <f>IF(M105,'Create Composites'!$C5,0)</f>
        <v>0</v>
      </c>
      <c r="N613">
        <f>IF(N105,'Create Composites'!$C5,0)</f>
        <v>0</v>
      </c>
      <c r="O613">
        <f>IF(O105,'Create Composites'!$C5,0)</f>
        <v>0</v>
      </c>
      <c r="P613">
        <f>IF(P105,'Create Composites'!$C5,0)</f>
        <v>0</v>
      </c>
      <c r="Q613">
        <f>IF(Q105,'Create Composites'!$C5,0)</f>
        <v>0</v>
      </c>
      <c r="R613">
        <f>IF(R105,'Create Composites'!$C5,0)</f>
        <v>100</v>
      </c>
      <c r="S613">
        <f>IF(S105,'Create Composites'!$C5,0)</f>
        <v>0</v>
      </c>
      <c r="T613">
        <f>IF(T105,'Create Composites'!$C5,0)</f>
        <v>0</v>
      </c>
      <c r="U613">
        <f>IF(U105,'Create Composites'!$C5,0)</f>
        <v>0</v>
      </c>
    </row>
    <row r="614" spans="1:44" x14ac:dyDescent="0.15">
      <c r="A614" t="str">
        <f t="shared" si="346"/>
        <v>Information</v>
      </c>
      <c r="B614">
        <f>IF(B106,'Create Composites'!$C6,0)</f>
        <v>0</v>
      </c>
      <c r="C614">
        <f>IF(C106,'Create Composites'!$C6,0)</f>
        <v>0</v>
      </c>
      <c r="D614">
        <f>IF(D106,'Create Composites'!$C6,0)</f>
        <v>0</v>
      </c>
      <c r="E614">
        <f>IF(E106,'Create Composites'!$C6,0)</f>
        <v>0</v>
      </c>
      <c r="F614">
        <f>IF(F106,'Create Composites'!$C6,0)</f>
        <v>0</v>
      </c>
      <c r="G614">
        <f>IF(G106,'Create Composites'!$C6,0)</f>
        <v>0</v>
      </c>
      <c r="H614">
        <f>IF(H106,'Create Composites'!$C6,0)</f>
        <v>0</v>
      </c>
      <c r="I614">
        <f>IF(I106,'Create Composites'!$C6,0)</f>
        <v>0</v>
      </c>
      <c r="J614">
        <f>IF(J106,'Create Composites'!$C6,0)</f>
        <v>0</v>
      </c>
      <c r="K614">
        <f>IF(K106,'Create Composites'!$C6,0)</f>
        <v>0</v>
      </c>
      <c r="L614">
        <f>IF(L106,'Create Composites'!$C6,0)</f>
        <v>0</v>
      </c>
      <c r="M614">
        <f>IF(M106,'Create Composites'!$C6,0)</f>
        <v>0</v>
      </c>
      <c r="N614">
        <f>IF(N106,'Create Composites'!$C6,0)</f>
        <v>0</v>
      </c>
      <c r="O614">
        <f>IF(O106,'Create Composites'!$C6,0)</f>
        <v>0</v>
      </c>
      <c r="P614">
        <f>IF(P106,'Create Composites'!$C6,0)</f>
        <v>0</v>
      </c>
      <c r="Q614">
        <f>IF(Q106,'Create Composites'!$C6,0)</f>
        <v>0</v>
      </c>
      <c r="R614">
        <f>IF(R106,'Create Composites'!$C6,0)</f>
        <v>0</v>
      </c>
      <c r="S614">
        <f>IF(S106,'Create Composites'!$C6,0)</f>
        <v>0</v>
      </c>
      <c r="T614">
        <f>IF(T106,'Create Composites'!$C6,0)</f>
        <v>0</v>
      </c>
      <c r="U614">
        <f>IF(U106,'Create Composites'!$C6,0)</f>
        <v>0</v>
      </c>
    </row>
    <row r="615" spans="1:44" x14ac:dyDescent="0.15">
      <c r="A615" t="str">
        <f t="shared" si="346"/>
        <v>Matrix Reasoning</v>
      </c>
      <c r="B615">
        <f>IF(B107,'Create Composites'!$C7,0)</f>
        <v>115</v>
      </c>
      <c r="C615">
        <f>IF(C107,'Create Composites'!$C7,0)</f>
        <v>0</v>
      </c>
      <c r="D615">
        <f>IF(D107,'Create Composites'!$C7,0)</f>
        <v>115</v>
      </c>
      <c r="E615">
        <f>IF(E107,'Create Composites'!$C7,0)</f>
        <v>0</v>
      </c>
      <c r="F615">
        <f>IF(F107,'Create Composites'!$C7,0)</f>
        <v>115</v>
      </c>
      <c r="G615">
        <f>IF(G107,'Create Composites'!$C7,0)</f>
        <v>0</v>
      </c>
      <c r="H615">
        <f>IF(H107,'Create Composites'!$C7,0)</f>
        <v>0</v>
      </c>
      <c r="I615">
        <f>IF(I107,'Create Composites'!$C7,0)</f>
        <v>0</v>
      </c>
      <c r="J615">
        <f>IF(J107,'Create Composites'!$C7,0)</f>
        <v>0</v>
      </c>
      <c r="K615">
        <f>IF(K107,'Create Composites'!$C7,0)</f>
        <v>0</v>
      </c>
      <c r="L615">
        <f>IF(L107,'Create Composites'!$C7,0)</f>
        <v>0</v>
      </c>
      <c r="M615">
        <f>IF(M107,'Create Composites'!$C7,0)</f>
        <v>0</v>
      </c>
      <c r="N615">
        <f>IF(N107,'Create Composites'!$C7,0)</f>
        <v>0</v>
      </c>
      <c r="O615">
        <f>IF(O107,'Create Composites'!$C7,0)</f>
        <v>0</v>
      </c>
      <c r="P615">
        <f>IF(P107,'Create Composites'!$C7,0)</f>
        <v>0</v>
      </c>
      <c r="Q615">
        <f>IF(Q107,'Create Composites'!$C7,0)</f>
        <v>0</v>
      </c>
      <c r="R615">
        <f>IF(R107,'Create Composites'!$C7,0)</f>
        <v>115</v>
      </c>
      <c r="S615">
        <f>IF(S107,'Create Composites'!$C7,0)</f>
        <v>0</v>
      </c>
      <c r="T615">
        <f>IF(T107,'Create Composites'!$C7,0)</f>
        <v>0</v>
      </c>
      <c r="U615">
        <f>IF(U107,'Create Composites'!$C7,0)</f>
        <v>0</v>
      </c>
    </row>
    <row r="616" spans="1:44" x14ac:dyDescent="0.15">
      <c r="A616" t="str">
        <f t="shared" si="346"/>
        <v>Digit Span</v>
      </c>
      <c r="B616">
        <f>IF(B108,'Create Composites'!$C8,0)</f>
        <v>0</v>
      </c>
      <c r="C616">
        <f>IF(C108,'Create Composites'!$C8,0)</f>
        <v>0</v>
      </c>
      <c r="D616">
        <f>IF(D108,'Create Composites'!$C8,0)</f>
        <v>0</v>
      </c>
      <c r="E616">
        <f>IF(E108,'Create Composites'!$C8,0)</f>
        <v>0</v>
      </c>
      <c r="F616">
        <f>IF(F108,'Create Composites'!$C8,0)</f>
        <v>0</v>
      </c>
      <c r="G616">
        <f>IF(G108,'Create Composites'!$C8,0)</f>
        <v>0</v>
      </c>
      <c r="H616">
        <f>IF(H108,'Create Composites'!$C8,0)</f>
        <v>0</v>
      </c>
      <c r="I616">
        <f>IF(I108,'Create Composites'!$C8,0)</f>
        <v>0</v>
      </c>
      <c r="J616">
        <f>IF(J108,'Create Composites'!$C8,0)</f>
        <v>0</v>
      </c>
      <c r="K616">
        <f>IF(K108,'Create Composites'!$C8,0)</f>
        <v>0</v>
      </c>
      <c r="L616">
        <f>IF(L108,'Create Composites'!$C8,0)</f>
        <v>0</v>
      </c>
      <c r="M616">
        <f>IF(M108,'Create Composites'!$C8,0)</f>
        <v>0</v>
      </c>
      <c r="N616">
        <f>IF(N108,'Create Composites'!$C8,0)</f>
        <v>0</v>
      </c>
      <c r="O616">
        <f>IF(O108,'Create Composites'!$C8,0)</f>
        <v>0</v>
      </c>
      <c r="P616">
        <f>IF(P108,'Create Composites'!$C8,0)</f>
        <v>0</v>
      </c>
      <c r="Q616">
        <f>IF(Q108,'Create Composites'!$C8,0)</f>
        <v>0</v>
      </c>
      <c r="R616">
        <f>IF(R108,'Create Composites'!$C8,0)</f>
        <v>0</v>
      </c>
      <c r="S616">
        <f>IF(S108,'Create Composites'!$C8,0)</f>
        <v>0</v>
      </c>
      <c r="T616">
        <f>IF(T108,'Create Composites'!$C8,0)</f>
        <v>0</v>
      </c>
      <c r="U616">
        <f>IF(U108,'Create Composites'!$C8,0)</f>
        <v>0</v>
      </c>
    </row>
    <row r="617" spans="1:44" x14ac:dyDescent="0.15">
      <c r="A617" t="str">
        <f t="shared" si="346"/>
        <v>Arithmetic</v>
      </c>
      <c r="B617">
        <f>IF(B109,'Create Composites'!$C9,0)</f>
        <v>0</v>
      </c>
      <c r="C617">
        <f>IF(C109,'Create Composites'!$C9,0)</f>
        <v>0</v>
      </c>
      <c r="D617">
        <f>IF(D109,'Create Composites'!$C9,0)</f>
        <v>0</v>
      </c>
      <c r="E617">
        <f>IF(E109,'Create Composites'!$C9,0)</f>
        <v>0</v>
      </c>
      <c r="F617">
        <f>IF(F109,'Create Composites'!$C9,0)</f>
        <v>0</v>
      </c>
      <c r="G617">
        <f>IF(G109,'Create Composites'!$C9,0)</f>
        <v>95</v>
      </c>
      <c r="H617">
        <f>IF(H109,'Create Composites'!$C9,0)</f>
        <v>0</v>
      </c>
      <c r="I617">
        <f>IF(I109,'Create Composites'!$C9,0)</f>
        <v>95</v>
      </c>
      <c r="J617">
        <f>IF(J109,'Create Composites'!$C9,0)</f>
        <v>0</v>
      </c>
      <c r="K617">
        <f>IF(K109,'Create Composites'!$C9,0)</f>
        <v>95</v>
      </c>
      <c r="L617">
        <f>IF(L109,'Create Composites'!$C9,0)</f>
        <v>0</v>
      </c>
      <c r="M617">
        <f>IF(M109,'Create Composites'!$C9,0)</f>
        <v>95</v>
      </c>
      <c r="N617">
        <f>IF(N109,'Create Composites'!$C9,0)</f>
        <v>0</v>
      </c>
      <c r="O617">
        <f>IF(O109,'Create Composites'!$C9,0)</f>
        <v>0</v>
      </c>
      <c r="P617">
        <f>IF(P109,'Create Composites'!$C9,0)</f>
        <v>0</v>
      </c>
      <c r="Q617">
        <f>IF(Q109,'Create Composites'!$C9,0)</f>
        <v>0</v>
      </c>
      <c r="R617">
        <f>IF(R109,'Create Composites'!$C9,0)</f>
        <v>95</v>
      </c>
      <c r="S617">
        <f>IF(S109,'Create Composites'!$C9,0)</f>
        <v>0</v>
      </c>
      <c r="T617">
        <f>IF(T109,'Create Composites'!$C9,0)</f>
        <v>0</v>
      </c>
      <c r="U617">
        <f>IF(U109,'Create Composites'!$C9,0)</f>
        <v>0</v>
      </c>
    </row>
    <row r="618" spans="1:44" x14ac:dyDescent="0.15">
      <c r="A618" t="str">
        <f t="shared" si="346"/>
        <v>Block Design</v>
      </c>
      <c r="B618">
        <f>IF(B110,'Create Composites'!$C10,0)</f>
        <v>0</v>
      </c>
      <c r="C618">
        <f>IF(C110,'Create Composites'!$C10,0)</f>
        <v>0</v>
      </c>
      <c r="D618">
        <f>IF(D110,'Create Composites'!$C10,0)</f>
        <v>0</v>
      </c>
      <c r="E618">
        <f>IF(E110,'Create Composites'!$C10,0)</f>
        <v>0</v>
      </c>
      <c r="F618">
        <f>IF(F110,'Create Composites'!$C10,0)</f>
        <v>0</v>
      </c>
      <c r="G618">
        <f>IF(G110,'Create Composites'!$C10,0)</f>
        <v>0</v>
      </c>
      <c r="H618">
        <f>IF(H110,'Create Composites'!$C10,0)</f>
        <v>0</v>
      </c>
      <c r="I618">
        <f>IF(I110,'Create Composites'!$C10,0)</f>
        <v>0</v>
      </c>
      <c r="J618">
        <f>IF(J110,'Create Composites'!$C10,0)</f>
        <v>0</v>
      </c>
      <c r="K618">
        <f>IF(K110,'Create Composites'!$C10,0)</f>
        <v>0</v>
      </c>
      <c r="L618">
        <f>IF(L110,'Create Composites'!$C10,0)</f>
        <v>0</v>
      </c>
      <c r="M618">
        <f>IF(M110,'Create Composites'!$C10,0)</f>
        <v>0</v>
      </c>
      <c r="N618">
        <f>IF(N110,'Create Composites'!$C10,0)</f>
        <v>0</v>
      </c>
      <c r="O618">
        <f>IF(O110,'Create Composites'!$C10,0)</f>
        <v>0</v>
      </c>
      <c r="P618">
        <f>IF(P110,'Create Composites'!$C10,0)</f>
        <v>0</v>
      </c>
      <c r="Q618">
        <f>IF(Q110,'Create Composites'!$C10,0)</f>
        <v>0</v>
      </c>
      <c r="R618">
        <f>IF(R110,'Create Composites'!$C10,0)</f>
        <v>0</v>
      </c>
      <c r="S618">
        <f>IF(S110,'Create Composites'!$C10,0)</f>
        <v>0</v>
      </c>
      <c r="T618">
        <f>IF(T110,'Create Composites'!$C10,0)</f>
        <v>0</v>
      </c>
      <c r="U618">
        <f>IF(U110,'Create Composites'!$C10,0)</f>
        <v>0</v>
      </c>
    </row>
    <row r="619" spans="1:44" x14ac:dyDescent="0.15">
      <c r="A619" t="str">
        <f t="shared" si="346"/>
        <v>Visual Puzzles</v>
      </c>
      <c r="B619">
        <f>IF(B111,'Create Composites'!$C11,0)</f>
        <v>0</v>
      </c>
      <c r="C619">
        <f>IF(C111,'Create Composites'!$C11,0)</f>
        <v>0</v>
      </c>
      <c r="D619">
        <f>IF(D111,'Create Composites'!$C11,0)</f>
        <v>0</v>
      </c>
      <c r="E619">
        <f>IF(E111,'Create Composites'!$C11,0)</f>
        <v>0</v>
      </c>
      <c r="F619">
        <f>IF(F111,'Create Composites'!$C11,0)</f>
        <v>0</v>
      </c>
      <c r="G619">
        <f>IF(G111,'Create Composites'!$C11,0)</f>
        <v>0</v>
      </c>
      <c r="H619">
        <f>IF(H111,'Create Composites'!$C11,0)</f>
        <v>0</v>
      </c>
      <c r="I619">
        <f>IF(I111,'Create Composites'!$C11,0)</f>
        <v>0</v>
      </c>
      <c r="J619">
        <f>IF(J111,'Create Composites'!$C11,0)</f>
        <v>0</v>
      </c>
      <c r="K619">
        <f>IF(K111,'Create Composites'!$C11,0)</f>
        <v>0</v>
      </c>
      <c r="L619">
        <f>IF(L111,'Create Composites'!$C11,0)</f>
        <v>0</v>
      </c>
      <c r="M619">
        <f>IF(M111,'Create Composites'!$C11,0)</f>
        <v>0</v>
      </c>
      <c r="N619">
        <f>IF(N111,'Create Composites'!$C11,0)</f>
        <v>0</v>
      </c>
      <c r="O619">
        <f>IF(O111,'Create Composites'!$C11,0)</f>
        <v>0</v>
      </c>
      <c r="P619">
        <f>IF(P111,'Create Composites'!$C11,0)</f>
        <v>0</v>
      </c>
      <c r="Q619">
        <f>IF(Q111,'Create Composites'!$C11,0)</f>
        <v>0</v>
      </c>
      <c r="R619">
        <f>IF(R111,'Create Composites'!$C11,0)</f>
        <v>0</v>
      </c>
      <c r="S619">
        <f>IF(S111,'Create Composites'!$C11,0)</f>
        <v>0</v>
      </c>
      <c r="T619">
        <f>IF(T111,'Create Composites'!$C11,0)</f>
        <v>0</v>
      </c>
      <c r="U619">
        <f>IF(U111,'Create Composites'!$C11,0)</f>
        <v>0</v>
      </c>
    </row>
    <row r="620" spans="1:44" x14ac:dyDescent="0.15">
      <c r="A620" t="str">
        <f t="shared" si="346"/>
        <v>Symbol Search</v>
      </c>
      <c r="B620">
        <f>IF(B112,'Create Composites'!$C12,0)</f>
        <v>0</v>
      </c>
      <c r="C620">
        <f>IF(C112,'Create Composites'!$C12,0)</f>
        <v>0</v>
      </c>
      <c r="D620">
        <f>IF(D112,'Create Composites'!$C12,0)</f>
        <v>0</v>
      </c>
      <c r="E620">
        <f>IF(E112,'Create Composites'!$C12,0)</f>
        <v>0</v>
      </c>
      <c r="F620">
        <f>IF(F112,'Create Composites'!$C12,0)</f>
        <v>0</v>
      </c>
      <c r="G620">
        <f>IF(G112,'Create Composites'!$C12,0)</f>
        <v>0</v>
      </c>
      <c r="H620">
        <f>IF(H112,'Create Composites'!$C12,0)</f>
        <v>0</v>
      </c>
      <c r="I620">
        <f>IF(I112,'Create Composites'!$C12,0)</f>
        <v>0</v>
      </c>
      <c r="J620">
        <f>IF(J112,'Create Composites'!$C12,0)</f>
        <v>0</v>
      </c>
      <c r="K620">
        <f>IF(K112,'Create Composites'!$C12,0)</f>
        <v>0</v>
      </c>
      <c r="L620">
        <f>IF(L112,'Create Composites'!$C12,0)</f>
        <v>0</v>
      </c>
      <c r="M620">
        <f>IF(M112,'Create Composites'!$C12,0)</f>
        <v>0</v>
      </c>
      <c r="N620">
        <f>IF(N112,'Create Composites'!$C12,0)</f>
        <v>0</v>
      </c>
      <c r="O620">
        <f>IF(O112,'Create Composites'!$C12,0)</f>
        <v>0</v>
      </c>
      <c r="P620">
        <f>IF(P112,'Create Composites'!$C12,0)</f>
        <v>0</v>
      </c>
      <c r="Q620">
        <f>IF(Q112,'Create Composites'!$C12,0)</f>
        <v>0</v>
      </c>
      <c r="R620">
        <f>IF(R112,'Create Composites'!$C12,0)</f>
        <v>0</v>
      </c>
      <c r="S620">
        <f>IF(S112,'Create Composites'!$C12,0)</f>
        <v>0</v>
      </c>
      <c r="T620">
        <f>IF(T112,'Create Composites'!$C12,0)</f>
        <v>0</v>
      </c>
      <c r="U620">
        <f>IF(U112,'Create Composites'!$C12,0)</f>
        <v>0</v>
      </c>
    </row>
    <row r="621" spans="1:44" x14ac:dyDescent="0.15">
      <c r="A621" t="str">
        <f t="shared" si="346"/>
        <v>Coding</v>
      </c>
      <c r="B621">
        <f>IF(B113,'Create Composites'!$C13,0)</f>
        <v>0</v>
      </c>
      <c r="C621">
        <f>IF(C113,'Create Composites'!$C13,0)</f>
        <v>0</v>
      </c>
      <c r="D621">
        <f>IF(D113,'Create Composites'!$C13,0)</f>
        <v>0</v>
      </c>
      <c r="E621">
        <f>IF(E113,'Create Composites'!$C13,0)</f>
        <v>0</v>
      </c>
      <c r="F621">
        <f>IF(F113,'Create Composites'!$C13,0)</f>
        <v>0</v>
      </c>
      <c r="G621">
        <f>IF(G113,'Create Composites'!$C13,0)</f>
        <v>80</v>
      </c>
      <c r="H621">
        <f>IF(H113,'Create Composites'!$C13,0)</f>
        <v>0</v>
      </c>
      <c r="I621">
        <f>IF(I113,'Create Composites'!$C13,0)</f>
        <v>80</v>
      </c>
      <c r="J621">
        <f>IF(J113,'Create Composites'!$C13,0)</f>
        <v>80</v>
      </c>
      <c r="K621">
        <f>IF(K113,'Create Composites'!$C13,0)</f>
        <v>0</v>
      </c>
      <c r="L621">
        <f>IF(L113,'Create Composites'!$C13,0)</f>
        <v>0</v>
      </c>
      <c r="M621">
        <f>IF(M113,'Create Composites'!$C13,0)</f>
        <v>0</v>
      </c>
      <c r="N621">
        <f>IF(N113,'Create Composites'!$C13,0)</f>
        <v>80</v>
      </c>
      <c r="O621">
        <f>IF(O113,'Create Composites'!$C13,0)</f>
        <v>0</v>
      </c>
      <c r="P621">
        <f>IF(P113,'Create Composites'!$C13,0)</f>
        <v>0</v>
      </c>
      <c r="Q621">
        <f>IF(Q113,'Create Composites'!$C13,0)</f>
        <v>0</v>
      </c>
      <c r="R621">
        <f>IF(R113,'Create Composites'!$C13,0)</f>
        <v>80</v>
      </c>
      <c r="S621">
        <f>IF(S113,'Create Composites'!$C13,0)</f>
        <v>0</v>
      </c>
      <c r="T621">
        <f>IF(T113,'Create Composites'!$C13,0)</f>
        <v>0</v>
      </c>
      <c r="U621">
        <f>IF(U113,'Create Composites'!$C13,0)</f>
        <v>0</v>
      </c>
    </row>
    <row r="622" spans="1:44" x14ac:dyDescent="0.15">
      <c r="A622" t="str">
        <f t="shared" si="346"/>
        <v>NAB Categories</v>
      </c>
      <c r="B622">
        <f>IF(B114,'Create Composites'!$C14,0)</f>
        <v>0</v>
      </c>
      <c r="C622">
        <f>IF(C114,'Create Composites'!$C14,0)</f>
        <v>0</v>
      </c>
      <c r="D622">
        <f>IF(D114,'Create Composites'!$C14,0)</f>
        <v>0</v>
      </c>
      <c r="E622">
        <f>IF(E114,'Create Composites'!$C14,0)</f>
        <v>0</v>
      </c>
      <c r="F622">
        <f>IF(F114,'Create Composites'!$C14,0)</f>
        <v>0</v>
      </c>
      <c r="G622">
        <f>IF(G114,'Create Composites'!$C14,0)</f>
        <v>0</v>
      </c>
      <c r="H622">
        <f>IF(H114,'Create Composites'!$C14,0)</f>
        <v>0</v>
      </c>
      <c r="I622">
        <f>IF(I114,'Create Composites'!$C14,0)</f>
        <v>0</v>
      </c>
      <c r="J622">
        <f>IF(J114,'Create Composites'!$C14,0)</f>
        <v>0</v>
      </c>
      <c r="K622">
        <f>IF(K114,'Create Composites'!$C14,0)</f>
        <v>0</v>
      </c>
      <c r="L622">
        <f>IF(L114,'Create Composites'!$C14,0)</f>
        <v>0</v>
      </c>
      <c r="M622">
        <f>IF(M114,'Create Composites'!$C14,0)</f>
        <v>0</v>
      </c>
      <c r="N622">
        <f>IF(N114,'Create Composites'!$C14,0)</f>
        <v>0</v>
      </c>
      <c r="O622">
        <f>IF(O114,'Create Composites'!$C14,0)</f>
        <v>0</v>
      </c>
      <c r="P622">
        <f>IF(P114,'Create Composites'!$C14,0)</f>
        <v>0</v>
      </c>
      <c r="Q622">
        <f>IF(Q114,'Create Composites'!$C14,0)</f>
        <v>0</v>
      </c>
      <c r="R622">
        <f>IF(R114,'Create Composites'!$C14,0)</f>
        <v>0</v>
      </c>
      <c r="S622">
        <f>IF(S114,'Create Composites'!$C14,0)</f>
        <v>0</v>
      </c>
      <c r="T622">
        <f>IF(T114,'Create Composites'!$C14,0)</f>
        <v>0</v>
      </c>
      <c r="U622">
        <f>IF(U114,'Create Composites'!$C14,0)</f>
        <v>0</v>
      </c>
    </row>
    <row r="623" spans="1:44" x14ac:dyDescent="0.15">
      <c r="A623" t="str">
        <f t="shared" si="346"/>
        <v>NAB Judgment</v>
      </c>
      <c r="B623">
        <f>IF(B115,'Create Composites'!$C15,0)</f>
        <v>0</v>
      </c>
      <c r="C623">
        <f>IF(C115,'Create Composites'!$C15,0)</f>
        <v>0</v>
      </c>
      <c r="D623">
        <f>IF(D115,'Create Composites'!$C15,0)</f>
        <v>0</v>
      </c>
      <c r="E623">
        <f>IF(E115,'Create Composites'!$C15,0)</f>
        <v>0</v>
      </c>
      <c r="F623">
        <f>IF(F115,'Create Composites'!$C15,0)</f>
        <v>0</v>
      </c>
      <c r="G623">
        <f>IF(G115,'Create Composites'!$C15,0)</f>
        <v>118</v>
      </c>
      <c r="H623">
        <f>IF(H115,'Create Composites'!$C15,0)</f>
        <v>0</v>
      </c>
      <c r="I623">
        <f>IF(I115,'Create Composites'!$C15,0)</f>
        <v>0</v>
      </c>
      <c r="J623">
        <f>IF(J115,'Create Composites'!$C15,0)</f>
        <v>0</v>
      </c>
      <c r="K623">
        <f>IF(K115,'Create Composites'!$C15,0)</f>
        <v>0</v>
      </c>
      <c r="L623">
        <f>IF(L115,'Create Composites'!$C15,0)</f>
        <v>0</v>
      </c>
      <c r="M623">
        <f>IF(M115,'Create Composites'!$C15,0)</f>
        <v>0</v>
      </c>
      <c r="N623">
        <f>IF(N115,'Create Composites'!$C15,0)</f>
        <v>0</v>
      </c>
      <c r="O623">
        <f>IF(O115,'Create Composites'!$C15,0)</f>
        <v>0</v>
      </c>
      <c r="P623">
        <f>IF(P115,'Create Composites'!$C15,0)</f>
        <v>0</v>
      </c>
      <c r="Q623">
        <f>IF(Q115,'Create Composites'!$C15,0)</f>
        <v>0</v>
      </c>
      <c r="R623">
        <f>IF(R115,'Create Composites'!$C15,0)</f>
        <v>118</v>
      </c>
      <c r="S623">
        <f>IF(S115,'Create Composites'!$C15,0)</f>
        <v>0</v>
      </c>
      <c r="T623">
        <f>IF(T115,'Create Composites'!$C15,0)</f>
        <v>0</v>
      </c>
      <c r="U623">
        <f>IF(U115,'Create Composites'!$C15,0)</f>
        <v>0</v>
      </c>
    </row>
    <row r="624" spans="1:44" x14ac:dyDescent="0.15">
      <c r="A624" t="str">
        <f t="shared" si="346"/>
        <v>NAB Mazes</v>
      </c>
      <c r="B624">
        <f>IF(B116,'Create Composites'!$C16,0)</f>
        <v>0</v>
      </c>
      <c r="C624">
        <f>IF(C116,'Create Composites'!$C16,0)</f>
        <v>0</v>
      </c>
      <c r="D624">
        <f>IF(D116,'Create Composites'!$C16,0)</f>
        <v>0</v>
      </c>
      <c r="E624">
        <f>IF(E116,'Create Composites'!$C16,0)</f>
        <v>0</v>
      </c>
      <c r="F624">
        <f>IF(F116,'Create Composites'!$C16,0)</f>
        <v>0</v>
      </c>
      <c r="G624">
        <f>IF(G116,'Create Composites'!$C16,0)</f>
        <v>0</v>
      </c>
      <c r="H624">
        <f>IF(H116,'Create Composites'!$C16,0)</f>
        <v>0</v>
      </c>
      <c r="I624">
        <f>IF(I116,'Create Composites'!$C16,0)</f>
        <v>0</v>
      </c>
      <c r="J624">
        <f>IF(J116,'Create Composites'!$C16,0)</f>
        <v>0</v>
      </c>
      <c r="K624">
        <f>IF(K116,'Create Composites'!$C16,0)</f>
        <v>0</v>
      </c>
      <c r="L624">
        <f>IF(L116,'Create Composites'!$C16,0)</f>
        <v>0</v>
      </c>
      <c r="M624">
        <f>IF(M116,'Create Composites'!$C16,0)</f>
        <v>0</v>
      </c>
      <c r="N624">
        <f>IF(N116,'Create Composites'!$C16,0)</f>
        <v>0</v>
      </c>
      <c r="O624">
        <f>IF(O116,'Create Composites'!$C16,0)</f>
        <v>0</v>
      </c>
      <c r="P624">
        <f>IF(P116,'Create Composites'!$C16,0)</f>
        <v>0</v>
      </c>
      <c r="Q624">
        <f>IF(Q116,'Create Composites'!$C16,0)</f>
        <v>0</v>
      </c>
      <c r="R624">
        <f>IF(R116,'Create Composites'!$C16,0)</f>
        <v>0</v>
      </c>
      <c r="S624">
        <f>IF(S116,'Create Composites'!$C16,0)</f>
        <v>0</v>
      </c>
      <c r="T624">
        <f>IF(T116,'Create Composites'!$C16,0)</f>
        <v>0</v>
      </c>
      <c r="U624">
        <f>IF(U116,'Create Composites'!$C16,0)</f>
        <v>0</v>
      </c>
    </row>
    <row r="625" spans="1:21" x14ac:dyDescent="0.15">
      <c r="A625" t="str">
        <f t="shared" si="346"/>
        <v>NAB Word Generation</v>
      </c>
      <c r="B625">
        <f>IF(B117,'Create Composites'!$C17,0)</f>
        <v>0</v>
      </c>
      <c r="C625">
        <f>IF(C117,'Create Composites'!$C17,0)</f>
        <v>0</v>
      </c>
      <c r="D625">
        <f>IF(D117,'Create Composites'!$C17,0)</f>
        <v>0</v>
      </c>
      <c r="E625">
        <f>IF(E117,'Create Composites'!$C17,0)</f>
        <v>0</v>
      </c>
      <c r="F625">
        <f>IF(F117,'Create Composites'!$C17,0)</f>
        <v>0</v>
      </c>
      <c r="G625">
        <f>IF(G117,'Create Composites'!$C17,0)</f>
        <v>0</v>
      </c>
      <c r="H625">
        <f>IF(H117,'Create Composites'!$C17,0)</f>
        <v>0</v>
      </c>
      <c r="I625">
        <f>IF(I117,'Create Composites'!$C17,0)</f>
        <v>0</v>
      </c>
      <c r="J625">
        <f>IF(J117,'Create Composites'!$C17,0)</f>
        <v>0</v>
      </c>
      <c r="K625">
        <f>IF(K117,'Create Composites'!$C17,0)</f>
        <v>0</v>
      </c>
      <c r="L625">
        <f>IF(L117,'Create Composites'!$C17,0)</f>
        <v>0</v>
      </c>
      <c r="M625">
        <f>IF(M117,'Create Composites'!$C17,0)</f>
        <v>0</v>
      </c>
      <c r="N625">
        <f>IF(N117,'Create Composites'!$C17,0)</f>
        <v>0</v>
      </c>
      <c r="O625">
        <f>IF(O117,'Create Composites'!$C17,0)</f>
        <v>0</v>
      </c>
      <c r="P625">
        <f>IF(P117,'Create Composites'!$C17,0)</f>
        <v>0</v>
      </c>
      <c r="Q625">
        <f>IF(Q117,'Create Composites'!$C17,0)</f>
        <v>0</v>
      </c>
      <c r="R625">
        <f>IF(R117,'Create Composites'!$C17,0)</f>
        <v>0</v>
      </c>
      <c r="S625">
        <f>IF(S117,'Create Composites'!$C17,0)</f>
        <v>0</v>
      </c>
      <c r="T625">
        <f>IF(T117,'Create Composites'!$C17,0)</f>
        <v>0</v>
      </c>
      <c r="U625">
        <f>IF(U117,'Create Composites'!$C17,0)</f>
        <v>0</v>
      </c>
    </row>
    <row r="626" spans="1:21" x14ac:dyDescent="0.15">
      <c r="A626" t="str">
        <f t="shared" si="346"/>
        <v>Digits Forward</v>
      </c>
      <c r="B626">
        <f>IF(B118,'Create Composites'!$C18,0)</f>
        <v>0</v>
      </c>
      <c r="C626">
        <f>IF(C118,'Create Composites'!$C18,0)</f>
        <v>0</v>
      </c>
      <c r="D626">
        <f>IF(D118,'Create Composites'!$C18,0)</f>
        <v>0</v>
      </c>
      <c r="E626">
        <f>IF(E118,'Create Composites'!$C18,0)</f>
        <v>0</v>
      </c>
      <c r="F626">
        <f>IF(F118,'Create Composites'!$C18,0)</f>
        <v>0</v>
      </c>
      <c r="G626">
        <f>IF(G118,'Create Composites'!$C18,0)</f>
        <v>100</v>
      </c>
      <c r="H626">
        <f>IF(H118,'Create Composites'!$C18,0)</f>
        <v>0</v>
      </c>
      <c r="I626">
        <f>IF(I118,'Create Composites'!$C18,0)</f>
        <v>100</v>
      </c>
      <c r="J626">
        <f>IF(J118,'Create Composites'!$C18,0)</f>
        <v>0</v>
      </c>
      <c r="K626">
        <f>IF(K118,'Create Composites'!$C18,0)</f>
        <v>100</v>
      </c>
      <c r="L626">
        <f>IF(L118,'Create Composites'!$C18,0)</f>
        <v>100</v>
      </c>
      <c r="M626">
        <f>IF(M118,'Create Composites'!$C18,0)</f>
        <v>100</v>
      </c>
      <c r="N626">
        <f>IF(N118,'Create Composites'!$C18,0)</f>
        <v>0</v>
      </c>
      <c r="O626">
        <f>IF(O118,'Create Composites'!$C18,0)</f>
        <v>0</v>
      </c>
      <c r="P626">
        <f>IF(P118,'Create Composites'!$C18,0)</f>
        <v>0</v>
      </c>
      <c r="Q626">
        <f>IF(Q118,'Create Composites'!$C18,0)</f>
        <v>0</v>
      </c>
      <c r="R626">
        <f>IF(R118,'Create Composites'!$C18,0)</f>
        <v>100</v>
      </c>
      <c r="S626">
        <f>IF(S118,'Create Composites'!$C18,0)</f>
        <v>0</v>
      </c>
      <c r="T626">
        <f>IF(T118,'Create Composites'!$C18,0)</f>
        <v>0</v>
      </c>
      <c r="U626">
        <f>IF(U118,'Create Composites'!$C18,0)</f>
        <v>0</v>
      </c>
    </row>
    <row r="627" spans="1:21" x14ac:dyDescent="0.15">
      <c r="A627" t="str">
        <f t="shared" si="346"/>
        <v>Digits Backward</v>
      </c>
      <c r="B627">
        <f>IF(B119,'Create Composites'!$C19,0)</f>
        <v>0</v>
      </c>
      <c r="C627">
        <f>IF(C119,'Create Composites'!$C19,0)</f>
        <v>0</v>
      </c>
      <c r="D627">
        <f>IF(D119,'Create Composites'!$C19,0)</f>
        <v>0</v>
      </c>
      <c r="E627">
        <f>IF(E119,'Create Composites'!$C19,0)</f>
        <v>0</v>
      </c>
      <c r="F627">
        <f>IF(F119,'Create Composites'!$C19,0)</f>
        <v>0</v>
      </c>
      <c r="G627">
        <f>IF(G119,'Create Composites'!$C19,0)</f>
        <v>117</v>
      </c>
      <c r="H627">
        <f>IF(H119,'Create Composites'!$C19,0)</f>
        <v>0</v>
      </c>
      <c r="I627">
        <f>IF(I119,'Create Composites'!$C19,0)</f>
        <v>117</v>
      </c>
      <c r="J627">
        <f>IF(J119,'Create Composites'!$C19,0)</f>
        <v>0</v>
      </c>
      <c r="K627">
        <f>IF(K119,'Create Composites'!$C19,0)</f>
        <v>117</v>
      </c>
      <c r="L627">
        <f>IF(L119,'Create Composites'!$C19,0)</f>
        <v>0</v>
      </c>
      <c r="M627">
        <f>IF(M119,'Create Composites'!$C19,0)</f>
        <v>117</v>
      </c>
      <c r="N627">
        <f>IF(N119,'Create Composites'!$C19,0)</f>
        <v>0</v>
      </c>
      <c r="O627">
        <f>IF(O119,'Create Composites'!$C19,0)</f>
        <v>0</v>
      </c>
      <c r="P627">
        <f>IF(P119,'Create Composites'!$C19,0)</f>
        <v>0</v>
      </c>
      <c r="Q627">
        <f>IF(Q119,'Create Composites'!$C19,0)</f>
        <v>0</v>
      </c>
      <c r="R627">
        <f>IF(R119,'Create Composites'!$C19,0)</f>
        <v>117</v>
      </c>
      <c r="S627">
        <f>IF(S119,'Create Composites'!$C19,0)</f>
        <v>0</v>
      </c>
      <c r="T627">
        <f>IF(T119,'Create Composites'!$C19,0)</f>
        <v>0</v>
      </c>
      <c r="U627">
        <f>IF(U119,'Create Composites'!$C19,0)</f>
        <v>0</v>
      </c>
    </row>
    <row r="628" spans="1:21" x14ac:dyDescent="0.15">
      <c r="A628" t="str">
        <f t="shared" si="346"/>
        <v>Numbers &amp; Letters Speed A</v>
      </c>
      <c r="B628">
        <f>IF(B120,'Create Composites'!$C20,0)</f>
        <v>0</v>
      </c>
      <c r="C628">
        <f>IF(C120,'Create Composites'!$C20,0)</f>
        <v>0</v>
      </c>
      <c r="D628">
        <f>IF(D120,'Create Composites'!$C20,0)</f>
        <v>0</v>
      </c>
      <c r="E628">
        <f>IF(E120,'Create Composites'!$C20,0)</f>
        <v>0</v>
      </c>
      <c r="F628">
        <f>IF(F120,'Create Composites'!$C20,0)</f>
        <v>0</v>
      </c>
      <c r="G628">
        <f>IF(G120,'Create Composites'!$C20,0)</f>
        <v>61</v>
      </c>
      <c r="H628">
        <f>IF(H120,'Create Composites'!$C20,0)</f>
        <v>0</v>
      </c>
      <c r="I628">
        <f>IF(I120,'Create Composites'!$C20,0)</f>
        <v>0</v>
      </c>
      <c r="J628">
        <f>IF(J120,'Create Composites'!$C20,0)</f>
        <v>61</v>
      </c>
      <c r="K628">
        <f>IF(K120,'Create Composites'!$C20,0)</f>
        <v>0</v>
      </c>
      <c r="L628">
        <f>IF(L120,'Create Composites'!$C20,0)</f>
        <v>0</v>
      </c>
      <c r="M628">
        <f>IF(M120,'Create Composites'!$C20,0)</f>
        <v>0</v>
      </c>
      <c r="N628">
        <f>IF(N120,'Create Composites'!$C20,0)</f>
        <v>0</v>
      </c>
      <c r="O628">
        <f>IF(O120,'Create Composites'!$C20,0)</f>
        <v>0</v>
      </c>
      <c r="P628">
        <f>IF(P120,'Create Composites'!$C20,0)</f>
        <v>0</v>
      </c>
      <c r="Q628">
        <f>IF(Q120,'Create Composites'!$C20,0)</f>
        <v>0</v>
      </c>
      <c r="R628">
        <f>IF(R120,'Create Composites'!$C20,0)</f>
        <v>61</v>
      </c>
      <c r="S628">
        <f>IF(S120,'Create Composites'!$C20,0)</f>
        <v>0</v>
      </c>
      <c r="T628">
        <f>IF(T120,'Create Composites'!$C20,0)</f>
        <v>61</v>
      </c>
      <c r="U628">
        <f>IF(U120,'Create Composites'!$C20,0)</f>
        <v>0</v>
      </c>
    </row>
    <row r="629" spans="1:21" x14ac:dyDescent="0.15">
      <c r="A629" t="str">
        <f t="shared" si="346"/>
        <v>Numbers &amp; Letters Accuracy A</v>
      </c>
      <c r="B629">
        <f>IF(B121,'Create Composites'!$C21,0)</f>
        <v>0</v>
      </c>
      <c r="C629">
        <f>IF(C121,'Create Composites'!$C21,0)</f>
        <v>0</v>
      </c>
      <c r="D629">
        <f>IF(D121,'Create Composites'!$C21,0)</f>
        <v>0</v>
      </c>
      <c r="E629">
        <f>IF(E121,'Create Composites'!$C21,0)</f>
        <v>0</v>
      </c>
      <c r="F629">
        <f>IF(F121,'Create Composites'!$C21,0)</f>
        <v>0</v>
      </c>
      <c r="G629">
        <f>IF(G121,'Create Composites'!$C21,0)</f>
        <v>103</v>
      </c>
      <c r="H629">
        <f>IF(H121,'Create Composites'!$C21,0)</f>
        <v>0</v>
      </c>
      <c r="I629">
        <f>IF(I121,'Create Composites'!$C21,0)</f>
        <v>0</v>
      </c>
      <c r="J629">
        <f>IF(J121,'Create Composites'!$C21,0)</f>
        <v>0</v>
      </c>
      <c r="K629">
        <f>IF(K121,'Create Composites'!$C21,0)</f>
        <v>0</v>
      </c>
      <c r="L629">
        <f>IF(L121,'Create Composites'!$C21,0)</f>
        <v>103</v>
      </c>
      <c r="M629">
        <f>IF(M121,'Create Composites'!$C21,0)</f>
        <v>0</v>
      </c>
      <c r="N629">
        <f>IF(N121,'Create Composites'!$C21,0)</f>
        <v>0</v>
      </c>
      <c r="O629">
        <f>IF(O121,'Create Composites'!$C21,0)</f>
        <v>0</v>
      </c>
      <c r="P629">
        <f>IF(P121,'Create Composites'!$C21,0)</f>
        <v>0</v>
      </c>
      <c r="Q629">
        <f>IF(Q121,'Create Composites'!$C21,0)</f>
        <v>0</v>
      </c>
      <c r="R629">
        <f>IF(R121,'Create Composites'!$C21,0)</f>
        <v>103</v>
      </c>
      <c r="S629">
        <f>IF(S121,'Create Composites'!$C21,0)</f>
        <v>0</v>
      </c>
      <c r="T629">
        <f>IF(T121,'Create Composites'!$C21,0)</f>
        <v>0</v>
      </c>
      <c r="U629">
        <f>IF(U121,'Create Composites'!$C21,0)</f>
        <v>0</v>
      </c>
    </row>
    <row r="630" spans="1:21" x14ac:dyDescent="0.15">
      <c r="A630" t="str">
        <f t="shared" si="346"/>
        <v>Numbers &amp; Letters Efficiency A</v>
      </c>
      <c r="B630">
        <f>IF(B122,'Create Composites'!$C22,0)</f>
        <v>0</v>
      </c>
      <c r="C630">
        <f>IF(C122,'Create Composites'!$C22,0)</f>
        <v>0</v>
      </c>
      <c r="D630">
        <f>IF(D122,'Create Composites'!$C22,0)</f>
        <v>0</v>
      </c>
      <c r="E630">
        <f>IF(E122,'Create Composites'!$C22,0)</f>
        <v>0</v>
      </c>
      <c r="F630">
        <f>IF(F122,'Create Composites'!$C22,0)</f>
        <v>0</v>
      </c>
      <c r="G630">
        <f>IF(G122,'Create Composites'!$C22,0)</f>
        <v>61</v>
      </c>
      <c r="H630">
        <f>IF(H122,'Create Composites'!$C22,0)</f>
        <v>0</v>
      </c>
      <c r="I630">
        <f>IF(I122,'Create Composites'!$C22,0)</f>
        <v>0</v>
      </c>
      <c r="J630">
        <f>IF(J122,'Create Composites'!$C22,0)</f>
        <v>61</v>
      </c>
      <c r="K630">
        <f>IF(K122,'Create Composites'!$C22,0)</f>
        <v>0</v>
      </c>
      <c r="L630">
        <f>IF(L122,'Create Composites'!$C22,0)</f>
        <v>0</v>
      </c>
      <c r="M630">
        <f>IF(M122,'Create Composites'!$C22,0)</f>
        <v>0</v>
      </c>
      <c r="N630">
        <f>IF(N122,'Create Composites'!$C22,0)</f>
        <v>61</v>
      </c>
      <c r="O630">
        <f>IF(O122,'Create Composites'!$C22,0)</f>
        <v>0</v>
      </c>
      <c r="P630">
        <f>IF(P122,'Create Composites'!$C22,0)</f>
        <v>0</v>
      </c>
      <c r="Q630">
        <f>IF(Q122,'Create Composites'!$C22,0)</f>
        <v>0</v>
      </c>
      <c r="R630">
        <f>IF(R122,'Create Composites'!$C22,0)</f>
        <v>61</v>
      </c>
      <c r="S630">
        <f>IF(S122,'Create Composites'!$C22,0)</f>
        <v>0</v>
      </c>
      <c r="T630">
        <f>IF(T122,'Create Composites'!$C22,0)</f>
        <v>0</v>
      </c>
      <c r="U630">
        <f>IF(U122,'Create Composites'!$C22,0)</f>
        <v>0</v>
      </c>
    </row>
    <row r="631" spans="1:21" x14ac:dyDescent="0.15">
      <c r="A631" t="str">
        <f t="shared" si="346"/>
        <v>Numbers &amp; Letters Efficiency B</v>
      </c>
      <c r="B631">
        <f>IF(B123,'Create Composites'!$C23,0)</f>
        <v>0</v>
      </c>
      <c r="C631">
        <f>IF(C123,'Create Composites'!$C23,0)</f>
        <v>0</v>
      </c>
      <c r="D631">
        <f>IF(D123,'Create Composites'!$C23,0)</f>
        <v>0</v>
      </c>
      <c r="E631">
        <f>IF(E123,'Create Composites'!$C23,0)</f>
        <v>0</v>
      </c>
      <c r="F631">
        <f>IF(F123,'Create Composites'!$C23,0)</f>
        <v>0</v>
      </c>
      <c r="G631">
        <f>IF(G123,'Create Composites'!$C23,0)</f>
        <v>57</v>
      </c>
      <c r="H631">
        <f>IF(H123,'Create Composites'!$C23,0)</f>
        <v>0</v>
      </c>
      <c r="I631">
        <f>IF(I123,'Create Composites'!$C23,0)</f>
        <v>0</v>
      </c>
      <c r="J631">
        <f>IF(J123,'Create Composites'!$C23,0)</f>
        <v>0</v>
      </c>
      <c r="K631">
        <f>IF(K123,'Create Composites'!$C23,0)</f>
        <v>0</v>
      </c>
      <c r="L631">
        <f>IF(L123,'Create Composites'!$C23,0)</f>
        <v>57</v>
      </c>
      <c r="M631">
        <f>IF(M123,'Create Composites'!$C23,0)</f>
        <v>0</v>
      </c>
      <c r="N631">
        <f>IF(N123,'Create Composites'!$C23,0)</f>
        <v>0</v>
      </c>
      <c r="O631">
        <f>IF(O123,'Create Composites'!$C23,0)</f>
        <v>0</v>
      </c>
      <c r="P631">
        <f>IF(P123,'Create Composites'!$C23,0)</f>
        <v>0</v>
      </c>
      <c r="Q631">
        <f>IF(Q123,'Create Composites'!$C23,0)</f>
        <v>0</v>
      </c>
      <c r="R631">
        <f>IF(R123,'Create Composites'!$C23,0)</f>
        <v>57</v>
      </c>
      <c r="S631">
        <f>IF(S123,'Create Composites'!$C23,0)</f>
        <v>0</v>
      </c>
      <c r="T631">
        <f>IF(T123,'Create Composites'!$C23,0)</f>
        <v>0</v>
      </c>
      <c r="U631">
        <f>IF(U123,'Create Composites'!$C23,0)</f>
        <v>57</v>
      </c>
    </row>
    <row r="632" spans="1:21" x14ac:dyDescent="0.15">
      <c r="A632" t="str">
        <f t="shared" si="346"/>
        <v>Auditory Comprehension</v>
      </c>
      <c r="B632">
        <f>IF(B124,'Create Composites'!$C24,0)</f>
        <v>0</v>
      </c>
      <c r="C632">
        <f>IF(C124,'Create Composites'!$C24,0)</f>
        <v>0</v>
      </c>
      <c r="D632">
        <f>IF(D124,'Create Composites'!$C24,0)</f>
        <v>0</v>
      </c>
      <c r="E632">
        <f>IF(E124,'Create Composites'!$C24,0)</f>
        <v>54</v>
      </c>
      <c r="F632">
        <f>IF(F124,'Create Composites'!$C24,0)</f>
        <v>0</v>
      </c>
      <c r="G632">
        <f>IF(G124,'Create Composites'!$C24,0)</f>
        <v>0</v>
      </c>
      <c r="H632">
        <f>IF(H124,'Create Composites'!$C24,0)</f>
        <v>0</v>
      </c>
      <c r="I632">
        <f>IF(I124,'Create Composites'!$C24,0)</f>
        <v>0</v>
      </c>
      <c r="J632">
        <f>IF(J124,'Create Composites'!$C24,0)</f>
        <v>0</v>
      </c>
      <c r="K632">
        <f>IF(K124,'Create Composites'!$C24,0)</f>
        <v>0</v>
      </c>
      <c r="L632">
        <f>IF(L124,'Create Composites'!$C24,0)</f>
        <v>0</v>
      </c>
      <c r="M632">
        <f>IF(M124,'Create Composites'!$C24,0)</f>
        <v>0</v>
      </c>
      <c r="N632">
        <f>IF(N124,'Create Composites'!$C24,0)</f>
        <v>0</v>
      </c>
      <c r="O632">
        <f>IF(O124,'Create Composites'!$C24,0)</f>
        <v>0</v>
      </c>
      <c r="P632">
        <f>IF(P124,'Create Composites'!$C24,0)</f>
        <v>0</v>
      </c>
      <c r="Q632">
        <f>IF(Q124,'Create Composites'!$C24,0)</f>
        <v>0</v>
      </c>
      <c r="R632">
        <f>IF(R124,'Create Composites'!$C24,0)</f>
        <v>54</v>
      </c>
      <c r="S632">
        <f>IF(S124,'Create Composites'!$C24,0)</f>
        <v>0</v>
      </c>
      <c r="T632">
        <f>IF(T124,'Create Composites'!$C24,0)</f>
        <v>0</v>
      </c>
      <c r="U632">
        <f>IF(U124,'Create Composites'!$C24,0)</f>
        <v>0</v>
      </c>
    </row>
    <row r="633" spans="1:21" x14ac:dyDescent="0.15">
      <c r="A633" t="str">
        <f t="shared" si="346"/>
        <v>Naming</v>
      </c>
      <c r="B633">
        <f>IF(B125,'Create Composites'!$C25,0)</f>
        <v>0</v>
      </c>
      <c r="C633">
        <f>IF(C125,'Create Composites'!$C25,0)</f>
        <v>111</v>
      </c>
      <c r="D633">
        <f>IF(D125,'Create Composites'!$C25,0)</f>
        <v>0</v>
      </c>
      <c r="E633">
        <f>IF(E125,'Create Composites'!$C25,0)</f>
        <v>111</v>
      </c>
      <c r="F633">
        <f>IF(F125,'Create Composites'!$C25,0)</f>
        <v>0</v>
      </c>
      <c r="G633">
        <f>IF(G125,'Create Composites'!$C25,0)</f>
        <v>0</v>
      </c>
      <c r="H633">
        <f>IF(H125,'Create Composites'!$C25,0)</f>
        <v>0</v>
      </c>
      <c r="I633">
        <f>IF(I125,'Create Composites'!$C25,0)</f>
        <v>0</v>
      </c>
      <c r="J633">
        <f>IF(J125,'Create Composites'!$C25,0)</f>
        <v>0</v>
      </c>
      <c r="K633">
        <f>IF(K125,'Create Composites'!$C25,0)</f>
        <v>0</v>
      </c>
      <c r="L633">
        <f>IF(L125,'Create Composites'!$C25,0)</f>
        <v>0</v>
      </c>
      <c r="M633">
        <f>IF(M125,'Create Composites'!$C25,0)</f>
        <v>0</v>
      </c>
      <c r="N633">
        <f>IF(N125,'Create Composites'!$C25,0)</f>
        <v>0</v>
      </c>
      <c r="O633">
        <f>IF(O125,'Create Composites'!$C25,0)</f>
        <v>0</v>
      </c>
      <c r="P633">
        <f>IF(P125,'Create Composites'!$C25,0)</f>
        <v>0</v>
      </c>
      <c r="Q633">
        <f>IF(Q125,'Create Composites'!$C25,0)</f>
        <v>0</v>
      </c>
      <c r="R633">
        <f>IF(R125,'Create Composites'!$C25,0)</f>
        <v>111</v>
      </c>
      <c r="S633">
        <f>IF(S125,'Create Composites'!$C25,0)</f>
        <v>0</v>
      </c>
      <c r="T633">
        <f>IF(T125,'Create Composites'!$C25,0)</f>
        <v>0</v>
      </c>
      <c r="U633">
        <f>IF(U125,'Create Composites'!$C25,0)</f>
        <v>0</v>
      </c>
    </row>
    <row r="634" spans="1:21" x14ac:dyDescent="0.15">
      <c r="A634" t="str">
        <f t="shared" si="346"/>
        <v>Shape Learning Immediate-Recognition</v>
      </c>
      <c r="B634">
        <f>IF(B126,'Create Composites'!$C26,0)</f>
        <v>0</v>
      </c>
      <c r="C634">
        <f>IF(C126,'Create Composites'!$C26,0)</f>
        <v>0</v>
      </c>
      <c r="D634">
        <f>IF(D126,'Create Composites'!$C26,0)</f>
        <v>0</v>
      </c>
      <c r="E634">
        <f>IF(E126,'Create Composites'!$C26,0)</f>
        <v>0</v>
      </c>
      <c r="F634">
        <f>IF(F126,'Create Composites'!$C26,0)</f>
        <v>0</v>
      </c>
      <c r="G634">
        <f>IF(G126,'Create Composites'!$C26,0)</f>
        <v>0</v>
      </c>
      <c r="H634">
        <f>IF(H126,'Create Composites'!$C26,0)</f>
        <v>118</v>
      </c>
      <c r="I634">
        <f>IF(I126,'Create Composites'!$C26,0)</f>
        <v>0</v>
      </c>
      <c r="J634">
        <f>IF(J126,'Create Composites'!$C26,0)</f>
        <v>0</v>
      </c>
      <c r="K634">
        <f>IF(K126,'Create Composites'!$C26,0)</f>
        <v>0</v>
      </c>
      <c r="L634">
        <f>IF(L126,'Create Composites'!$C26,0)</f>
        <v>0</v>
      </c>
      <c r="M634">
        <f>IF(M126,'Create Composites'!$C26,0)</f>
        <v>0</v>
      </c>
      <c r="N634">
        <f>IF(N126,'Create Composites'!$C26,0)</f>
        <v>0</v>
      </c>
      <c r="O634">
        <f>IF(O126,'Create Composites'!$C26,0)</f>
        <v>118</v>
      </c>
      <c r="P634">
        <f>IF(P126,'Create Composites'!$C26,0)</f>
        <v>0</v>
      </c>
      <c r="Q634">
        <f>IF(Q126,'Create Composites'!$C26,0)</f>
        <v>0</v>
      </c>
      <c r="R634">
        <f>IF(R126,'Create Composites'!$C26,0)</f>
        <v>118</v>
      </c>
      <c r="S634">
        <f>IF(S126,'Create Composites'!$C26,0)</f>
        <v>0</v>
      </c>
      <c r="T634">
        <f>IF(T126,'Create Composites'!$C26,0)</f>
        <v>0</v>
      </c>
      <c r="U634">
        <f>IF(U126,'Create Composites'!$C26,0)</f>
        <v>0</v>
      </c>
    </row>
    <row r="635" spans="1:21" x14ac:dyDescent="0.15">
      <c r="A635" t="str">
        <f t="shared" si="346"/>
        <v>Shape Learning Delayed-Recognition</v>
      </c>
      <c r="B635">
        <f>IF(B127,'Create Composites'!$C27,0)</f>
        <v>0</v>
      </c>
      <c r="C635">
        <f>IF(C127,'Create Composites'!$C27,0)</f>
        <v>0</v>
      </c>
      <c r="D635">
        <f>IF(D127,'Create Composites'!$C27,0)</f>
        <v>0</v>
      </c>
      <c r="E635">
        <f>IF(E127,'Create Composites'!$C27,0)</f>
        <v>0</v>
      </c>
      <c r="F635">
        <f>IF(F127,'Create Composites'!$C27,0)</f>
        <v>0</v>
      </c>
      <c r="G635">
        <f>IF(G127,'Create Composites'!$C27,0)</f>
        <v>0</v>
      </c>
      <c r="H635">
        <f>IF(H127,'Create Composites'!$C27,0)</f>
        <v>118</v>
      </c>
      <c r="I635">
        <f>IF(I127,'Create Composites'!$C27,0)</f>
        <v>0</v>
      </c>
      <c r="J635">
        <f>IF(J127,'Create Composites'!$C27,0)</f>
        <v>0</v>
      </c>
      <c r="K635">
        <f>IF(K127,'Create Composites'!$C27,0)</f>
        <v>0</v>
      </c>
      <c r="L635">
        <f>IF(L127,'Create Composites'!$C27,0)</f>
        <v>0</v>
      </c>
      <c r="M635">
        <f>IF(M127,'Create Composites'!$C27,0)</f>
        <v>0</v>
      </c>
      <c r="N635">
        <f>IF(N127,'Create Composites'!$C27,0)</f>
        <v>0</v>
      </c>
      <c r="O635">
        <f>IF(O127,'Create Composites'!$C27,0)</f>
        <v>0</v>
      </c>
      <c r="P635">
        <f>IF(P127,'Create Composites'!$C27,0)</f>
        <v>118</v>
      </c>
      <c r="Q635">
        <f>IF(Q127,'Create Composites'!$C27,0)</f>
        <v>0</v>
      </c>
      <c r="R635">
        <f>IF(R127,'Create Composites'!$C27,0)</f>
        <v>118</v>
      </c>
      <c r="S635">
        <f>IF(S127,'Create Composites'!$C27,0)</f>
        <v>0</v>
      </c>
      <c r="T635">
        <f>IF(T127,'Create Composites'!$C27,0)</f>
        <v>0</v>
      </c>
      <c r="U635">
        <f>IF(U127,'Create Composites'!$C27,0)</f>
        <v>0</v>
      </c>
    </row>
    <row r="636" spans="1:21" x14ac:dyDescent="0.15">
      <c r="A636" t="str">
        <f t="shared" si="346"/>
        <v>Story Learning Immediate-Recall</v>
      </c>
      <c r="B636">
        <f>IF(B128,'Create Composites'!$C28,0)</f>
        <v>0</v>
      </c>
      <c r="C636">
        <f>IF(C128,'Create Composites'!$C28,0)</f>
        <v>0</v>
      </c>
      <c r="D636">
        <f>IF(D128,'Create Composites'!$C28,0)</f>
        <v>0</v>
      </c>
      <c r="E636">
        <f>IF(E128,'Create Composites'!$C28,0)</f>
        <v>0</v>
      </c>
      <c r="F636">
        <f>IF(F128,'Create Composites'!$C28,0)</f>
        <v>0</v>
      </c>
      <c r="G636">
        <f>IF(G128,'Create Composites'!$C28,0)</f>
        <v>0</v>
      </c>
      <c r="H636">
        <f>IF(H128,'Create Composites'!$C28,0)</f>
        <v>90</v>
      </c>
      <c r="I636">
        <f>IF(I128,'Create Composites'!$C28,0)</f>
        <v>0</v>
      </c>
      <c r="J636">
        <f>IF(J128,'Create Composites'!$C28,0)</f>
        <v>0</v>
      </c>
      <c r="K636">
        <f>IF(K128,'Create Composites'!$C28,0)</f>
        <v>0</v>
      </c>
      <c r="L636">
        <f>IF(L128,'Create Composites'!$C28,0)</f>
        <v>0</v>
      </c>
      <c r="M636">
        <f>IF(M128,'Create Composites'!$C28,0)</f>
        <v>0</v>
      </c>
      <c r="N636">
        <f>IF(N128,'Create Composites'!$C28,0)</f>
        <v>0</v>
      </c>
      <c r="O636">
        <f>IF(O128,'Create Composites'!$C28,0)</f>
        <v>90</v>
      </c>
      <c r="P636">
        <f>IF(P128,'Create Composites'!$C28,0)</f>
        <v>0</v>
      </c>
      <c r="Q636">
        <f>IF(Q128,'Create Composites'!$C28,0)</f>
        <v>0</v>
      </c>
      <c r="R636">
        <f>IF(R128,'Create Composites'!$C28,0)</f>
        <v>90</v>
      </c>
      <c r="S636">
        <f>IF(S128,'Create Composites'!$C28,0)</f>
        <v>0</v>
      </c>
      <c r="T636">
        <f>IF(T128,'Create Composites'!$C28,0)</f>
        <v>0</v>
      </c>
      <c r="U636">
        <f>IF(U128,'Create Composites'!$C28,0)</f>
        <v>0</v>
      </c>
    </row>
    <row r="637" spans="1:21" x14ac:dyDescent="0.15">
      <c r="A637" t="str">
        <f t="shared" si="346"/>
        <v>Story Learning Delayed-Recall</v>
      </c>
      <c r="B637">
        <f>IF(B129,'Create Composites'!$C29,0)</f>
        <v>0</v>
      </c>
      <c r="C637">
        <f>IF(C129,'Create Composites'!$C29,0)</f>
        <v>0</v>
      </c>
      <c r="D637">
        <f>IF(D129,'Create Composites'!$C29,0)</f>
        <v>0</v>
      </c>
      <c r="E637">
        <f>IF(E129,'Create Composites'!$C29,0)</f>
        <v>0</v>
      </c>
      <c r="F637">
        <f>IF(F129,'Create Composites'!$C29,0)</f>
        <v>0</v>
      </c>
      <c r="G637">
        <f>IF(G129,'Create Composites'!$C29,0)</f>
        <v>0</v>
      </c>
      <c r="H637">
        <f>IF(H129,'Create Composites'!$C29,0)</f>
        <v>84</v>
      </c>
      <c r="I637">
        <f>IF(I129,'Create Composites'!$C29,0)</f>
        <v>0</v>
      </c>
      <c r="J637">
        <f>IF(J129,'Create Composites'!$C29,0)</f>
        <v>0</v>
      </c>
      <c r="K637">
        <f>IF(K129,'Create Composites'!$C29,0)</f>
        <v>0</v>
      </c>
      <c r="L637">
        <f>IF(L129,'Create Composites'!$C29,0)</f>
        <v>0</v>
      </c>
      <c r="M637">
        <f>IF(M129,'Create Composites'!$C29,0)</f>
        <v>0</v>
      </c>
      <c r="N637">
        <f>IF(N129,'Create Composites'!$C29,0)</f>
        <v>0</v>
      </c>
      <c r="O637">
        <f>IF(O129,'Create Composites'!$C29,0)</f>
        <v>0</v>
      </c>
      <c r="P637">
        <f>IF(P129,'Create Composites'!$C29,0)</f>
        <v>84</v>
      </c>
      <c r="Q637">
        <f>IF(Q129,'Create Composites'!$C29,0)</f>
        <v>0</v>
      </c>
      <c r="R637">
        <f>IF(R129,'Create Composites'!$C29,0)</f>
        <v>84</v>
      </c>
      <c r="S637">
        <f>IF(S129,'Create Composites'!$C29,0)</f>
        <v>0</v>
      </c>
      <c r="T637">
        <f>IF(T129,'Create Composites'!$C29,0)</f>
        <v>0</v>
      </c>
      <c r="U637">
        <f>IF(U129,'Create Composites'!$C29,0)</f>
        <v>0</v>
      </c>
    </row>
    <row r="638" spans="1:21" x14ac:dyDescent="0.15">
      <c r="A638" t="str">
        <f t="shared" si="346"/>
        <v>Visual Discrimination</v>
      </c>
      <c r="B638">
        <f>IF(B130,'Create Composites'!$C30,0)</f>
        <v>0</v>
      </c>
      <c r="C638">
        <f>IF(C130,'Create Composites'!$C30,0)</f>
        <v>0</v>
      </c>
      <c r="D638">
        <f>IF(D130,'Create Composites'!$C30,0)</f>
        <v>0</v>
      </c>
      <c r="E638">
        <f>IF(E130,'Create Composites'!$C30,0)</f>
        <v>0</v>
      </c>
      <c r="F638">
        <f>IF(F130,'Create Composites'!$C30,0)</f>
        <v>115</v>
      </c>
      <c r="G638">
        <f>IF(G130,'Create Composites'!$C30,0)</f>
        <v>0</v>
      </c>
      <c r="H638">
        <f>IF(H130,'Create Composites'!$C30,0)</f>
        <v>0</v>
      </c>
      <c r="I638">
        <f>IF(I130,'Create Composites'!$C30,0)</f>
        <v>0</v>
      </c>
      <c r="J638">
        <f>IF(J130,'Create Composites'!$C30,0)</f>
        <v>0</v>
      </c>
      <c r="K638">
        <f>IF(K130,'Create Composites'!$C30,0)</f>
        <v>0</v>
      </c>
      <c r="L638">
        <f>IF(L130,'Create Composites'!$C30,0)</f>
        <v>0</v>
      </c>
      <c r="M638">
        <f>IF(M130,'Create Composites'!$C30,0)</f>
        <v>0</v>
      </c>
      <c r="N638">
        <f>IF(N130,'Create Composites'!$C30,0)</f>
        <v>0</v>
      </c>
      <c r="O638">
        <f>IF(O130,'Create Composites'!$C30,0)</f>
        <v>0</v>
      </c>
      <c r="P638">
        <f>IF(P130,'Create Composites'!$C30,0)</f>
        <v>0</v>
      </c>
      <c r="Q638">
        <f>IF(Q130,'Create Composites'!$C30,0)</f>
        <v>0</v>
      </c>
      <c r="R638">
        <f>IF(R130,'Create Composites'!$C30,0)</f>
        <v>115</v>
      </c>
      <c r="S638">
        <f>IF(S130,'Create Composites'!$C30,0)</f>
        <v>0</v>
      </c>
      <c r="T638">
        <f>IF(T130,'Create Composites'!$C30,0)</f>
        <v>0</v>
      </c>
      <c r="U638">
        <f>IF(U130,'Create Composites'!$C30,0)</f>
        <v>0</v>
      </c>
    </row>
    <row r="639" spans="1:21" x14ac:dyDescent="0.15">
      <c r="A639" t="str">
        <f t="shared" si="346"/>
        <v>Design Construction</v>
      </c>
      <c r="B639">
        <f>IF(B131,'Create Composites'!$C31,0)</f>
        <v>0</v>
      </c>
      <c r="C639">
        <f>IF(C131,'Create Composites'!$C31,0)</f>
        <v>0</v>
      </c>
      <c r="D639">
        <f>IF(D131,'Create Composites'!$C31,0)</f>
        <v>97</v>
      </c>
      <c r="E639">
        <f>IF(E131,'Create Composites'!$C31,0)</f>
        <v>0</v>
      </c>
      <c r="F639">
        <f>IF(F131,'Create Composites'!$C31,0)</f>
        <v>97</v>
      </c>
      <c r="G639">
        <f>IF(G131,'Create Composites'!$C31,0)</f>
        <v>0</v>
      </c>
      <c r="H639">
        <f>IF(H131,'Create Composites'!$C31,0)</f>
        <v>0</v>
      </c>
      <c r="I639">
        <f>IF(I131,'Create Composites'!$C31,0)</f>
        <v>0</v>
      </c>
      <c r="J639">
        <f>IF(J131,'Create Composites'!$C31,0)</f>
        <v>0</v>
      </c>
      <c r="K639">
        <f>IF(K131,'Create Composites'!$C31,0)</f>
        <v>0</v>
      </c>
      <c r="L639">
        <f>IF(L131,'Create Composites'!$C31,0)</f>
        <v>0</v>
      </c>
      <c r="M639">
        <f>IF(M131,'Create Composites'!$C31,0)</f>
        <v>0</v>
      </c>
      <c r="N639">
        <f>IF(N131,'Create Composites'!$C31,0)</f>
        <v>0</v>
      </c>
      <c r="O639">
        <f>IF(O131,'Create Composites'!$C31,0)</f>
        <v>0</v>
      </c>
      <c r="P639">
        <f>IF(P131,'Create Composites'!$C31,0)</f>
        <v>0</v>
      </c>
      <c r="Q639">
        <f>IF(Q131,'Create Composites'!$C31,0)</f>
        <v>0</v>
      </c>
      <c r="R639">
        <f>IF(R131,'Create Composites'!$C31,0)</f>
        <v>97</v>
      </c>
      <c r="S639">
        <f>IF(S131,'Create Composites'!$C31,0)</f>
        <v>0</v>
      </c>
      <c r="T639">
        <f>IF(T131,'Create Composites'!$C31,0)</f>
        <v>0</v>
      </c>
      <c r="U639">
        <f>IF(U131,'Create Composites'!$C31,0)</f>
        <v>0</v>
      </c>
    </row>
    <row r="640" spans="1:21" x14ac:dyDescent="0.15">
      <c r="A640" t="str">
        <f t="shared" si="346"/>
        <v>Mazes</v>
      </c>
      <c r="B640">
        <f>IF(B132,'Create Composites'!$C32,0)</f>
        <v>0</v>
      </c>
      <c r="C640">
        <f>IF(C132,'Create Composites'!$C32,0)</f>
        <v>0</v>
      </c>
      <c r="D640">
        <f>IF(D132,'Create Composites'!$C32,0)</f>
        <v>0</v>
      </c>
      <c r="E640">
        <f>IF(E132,'Create Composites'!$C32,0)</f>
        <v>0</v>
      </c>
      <c r="F640">
        <f>IF(F132,'Create Composites'!$C32,0)</f>
        <v>0</v>
      </c>
      <c r="G640">
        <f>IF(G132,'Create Composites'!$C32,0)</f>
        <v>85</v>
      </c>
      <c r="H640">
        <f>IF(H132,'Create Composites'!$C32,0)</f>
        <v>0</v>
      </c>
      <c r="I640">
        <f>IF(I132,'Create Composites'!$C32,0)</f>
        <v>0</v>
      </c>
      <c r="J640">
        <f>IF(J132,'Create Composites'!$C32,0)</f>
        <v>0</v>
      </c>
      <c r="K640">
        <f>IF(K132,'Create Composites'!$C32,0)</f>
        <v>0</v>
      </c>
      <c r="L640">
        <f>IF(L132,'Create Composites'!$C32,0)</f>
        <v>0</v>
      </c>
      <c r="M640">
        <f>IF(M132,'Create Composites'!$C32,0)</f>
        <v>85</v>
      </c>
      <c r="N640">
        <f>IF(N132,'Create Composites'!$C32,0)</f>
        <v>85</v>
      </c>
      <c r="O640">
        <f>IF(O132,'Create Composites'!$C32,0)</f>
        <v>0</v>
      </c>
      <c r="P640">
        <f>IF(P132,'Create Composites'!$C32,0)</f>
        <v>0</v>
      </c>
      <c r="Q640">
        <f>IF(Q132,'Create Composites'!$C32,0)</f>
        <v>85</v>
      </c>
      <c r="R640">
        <f>IF(R132,'Create Composites'!$C32,0)</f>
        <v>85</v>
      </c>
      <c r="S640">
        <f>IF(S132,'Create Composites'!$C32,0)</f>
        <v>0</v>
      </c>
      <c r="T640">
        <f>IF(T132,'Create Composites'!$C32,0)</f>
        <v>0</v>
      </c>
      <c r="U640">
        <f>IF(U132,'Create Composites'!$C32,0)</f>
        <v>0</v>
      </c>
    </row>
    <row r="641" spans="1:21" x14ac:dyDescent="0.15">
      <c r="A641" t="str">
        <f t="shared" si="346"/>
        <v>Word Generation</v>
      </c>
      <c r="B641">
        <f>IF(B133,'Create Composites'!$C33,0)</f>
        <v>0</v>
      </c>
      <c r="C641">
        <f>IF(C133,'Create Composites'!$C33,0)</f>
        <v>0</v>
      </c>
      <c r="D641">
        <f>IF(D133,'Create Composites'!$C33,0)</f>
        <v>0</v>
      </c>
      <c r="E641">
        <f>IF(E133,'Create Composites'!$C33,0)</f>
        <v>0</v>
      </c>
      <c r="F641">
        <f>IF(F133,'Create Composites'!$C33,0)</f>
        <v>0</v>
      </c>
      <c r="G641">
        <f>IF(G133,'Create Composites'!$C33,0)</f>
        <v>108</v>
      </c>
      <c r="H641">
        <f>IF(H133,'Create Composites'!$C33,0)</f>
        <v>0</v>
      </c>
      <c r="I641">
        <f>IF(I133,'Create Composites'!$C33,0)</f>
        <v>0</v>
      </c>
      <c r="J641">
        <f>IF(J133,'Create Composites'!$C33,0)</f>
        <v>0</v>
      </c>
      <c r="K641">
        <f>IF(K133,'Create Composites'!$C33,0)</f>
        <v>0</v>
      </c>
      <c r="L641">
        <f>IF(L133,'Create Composites'!$C33,0)</f>
        <v>0</v>
      </c>
      <c r="M641">
        <f>IF(M133,'Create Composites'!$C33,0)</f>
        <v>108</v>
      </c>
      <c r="N641">
        <f>IF(N133,'Create Composites'!$C33,0)</f>
        <v>0</v>
      </c>
      <c r="O641">
        <f>IF(O133,'Create Composites'!$C33,0)</f>
        <v>0</v>
      </c>
      <c r="P641">
        <f>IF(P133,'Create Composites'!$C33,0)</f>
        <v>0</v>
      </c>
      <c r="Q641">
        <f>IF(Q133,'Create Composites'!$C33,0)</f>
        <v>0</v>
      </c>
      <c r="R641">
        <f>IF(R133,'Create Composites'!$C33,0)</f>
        <v>108</v>
      </c>
      <c r="S641">
        <f>IF(S133,'Create Composites'!$C33,0)</f>
        <v>0</v>
      </c>
      <c r="T641">
        <f>IF(T133,'Create Composites'!$C33,0)</f>
        <v>0</v>
      </c>
      <c r="U641">
        <f>IF(U133,'Create Composites'!$C33,0)</f>
        <v>0</v>
      </c>
    </row>
    <row r="642" spans="1:21" x14ac:dyDescent="0.15">
      <c r="A642" t="str">
        <f t="shared" si="346"/>
        <v>Letter Fluency</v>
      </c>
      <c r="B642">
        <f>IF(B134,'Create Composites'!$C34,0)</f>
        <v>0</v>
      </c>
      <c r="C642">
        <f>IF(C134,'Create Composites'!$C34,0)</f>
        <v>0</v>
      </c>
      <c r="D642">
        <f>IF(D134,'Create Composites'!$C34,0)</f>
        <v>0</v>
      </c>
      <c r="E642">
        <f>IF(E134,'Create Composites'!$C34,0)</f>
        <v>109</v>
      </c>
      <c r="F642">
        <f>IF(F134,'Create Composites'!$C34,0)</f>
        <v>0</v>
      </c>
      <c r="G642">
        <f>IF(G134,'Create Composites'!$C34,0)</f>
        <v>0</v>
      </c>
      <c r="H642">
        <f>IF(H134,'Create Composites'!$C34,0)</f>
        <v>0</v>
      </c>
      <c r="I642">
        <f>IF(I134,'Create Composites'!$C34,0)</f>
        <v>0</v>
      </c>
      <c r="J642">
        <f>IF(J134,'Create Composites'!$C34,0)</f>
        <v>0</v>
      </c>
      <c r="K642">
        <f>IF(K134,'Create Composites'!$C34,0)</f>
        <v>0</v>
      </c>
      <c r="L642">
        <f>IF(L134,'Create Composites'!$C34,0)</f>
        <v>0</v>
      </c>
      <c r="M642">
        <f>IF(M134,'Create Composites'!$C34,0)</f>
        <v>0</v>
      </c>
      <c r="N642">
        <f>IF(N134,'Create Composites'!$C34,0)</f>
        <v>0</v>
      </c>
      <c r="O642">
        <f>IF(O134,'Create Composites'!$C34,0)</f>
        <v>0</v>
      </c>
      <c r="P642">
        <f>IF(P134,'Create Composites'!$C34,0)</f>
        <v>0</v>
      </c>
      <c r="Q642">
        <f>IF(Q134,'Create Composites'!$C34,0)</f>
        <v>0</v>
      </c>
      <c r="R642">
        <f>IF(R134,'Create Composites'!$C34,0)</f>
        <v>109</v>
      </c>
      <c r="S642">
        <f>IF(S134,'Create Composites'!$C34,0)</f>
        <v>0</v>
      </c>
      <c r="T642">
        <f>IF(T134,'Create Composites'!$C34,0)</f>
        <v>0</v>
      </c>
      <c r="U642">
        <f>IF(U134,'Create Composites'!$C34,0)</f>
        <v>0</v>
      </c>
    </row>
    <row r="643" spans="1:21" x14ac:dyDescent="0.15">
      <c r="A643" t="str">
        <f t="shared" si="346"/>
        <v>Category Fluency</v>
      </c>
      <c r="B643">
        <f>IF(B135,'Create Composites'!$C35,0)</f>
        <v>0</v>
      </c>
      <c r="C643">
        <f>IF(C135,'Create Composites'!$C35,0)</f>
        <v>0</v>
      </c>
      <c r="D643">
        <f>IF(D135,'Create Composites'!$C35,0)</f>
        <v>0</v>
      </c>
      <c r="E643">
        <f>IF(E135,'Create Composites'!$C35,0)</f>
        <v>81</v>
      </c>
      <c r="F643">
        <f>IF(F135,'Create Composites'!$C35,0)</f>
        <v>0</v>
      </c>
      <c r="G643">
        <f>IF(G135,'Create Composites'!$C35,0)</f>
        <v>0</v>
      </c>
      <c r="H643">
        <f>IF(H135,'Create Composites'!$C35,0)</f>
        <v>0</v>
      </c>
      <c r="I643">
        <f>IF(I135,'Create Composites'!$C35,0)</f>
        <v>0</v>
      </c>
      <c r="J643">
        <f>IF(J135,'Create Composites'!$C35,0)</f>
        <v>0</v>
      </c>
      <c r="K643">
        <f>IF(K135,'Create Composites'!$C35,0)</f>
        <v>0</v>
      </c>
      <c r="L643">
        <f>IF(L135,'Create Composites'!$C35,0)</f>
        <v>0</v>
      </c>
      <c r="M643">
        <f>IF(M135,'Create Composites'!$C35,0)</f>
        <v>0</v>
      </c>
      <c r="N643">
        <f>IF(N135,'Create Composites'!$C35,0)</f>
        <v>0</v>
      </c>
      <c r="O643">
        <f>IF(O135,'Create Composites'!$C35,0)</f>
        <v>0</v>
      </c>
      <c r="P643">
        <f>IF(P135,'Create Composites'!$C35,0)</f>
        <v>0</v>
      </c>
      <c r="Q643">
        <f>IF(Q135,'Create Composites'!$C35,0)</f>
        <v>0</v>
      </c>
      <c r="R643">
        <f>IF(R135,'Create Composites'!$C35,0)</f>
        <v>81</v>
      </c>
      <c r="S643">
        <f>IF(S135,'Create Composites'!$C35,0)</f>
        <v>0</v>
      </c>
      <c r="T643">
        <f>IF(T135,'Create Composites'!$C35,0)</f>
        <v>0</v>
      </c>
      <c r="U643">
        <f>IF(U135,'Create Composites'!$C35,0)</f>
        <v>0</v>
      </c>
    </row>
    <row r="644" spans="1:21" x14ac:dyDescent="0.15">
      <c r="A644" t="str">
        <f t="shared" si="346"/>
        <v>TOPF</v>
      </c>
      <c r="B644">
        <f>IF(B136,'Create Composites'!$C36,0)</f>
        <v>0</v>
      </c>
      <c r="C644">
        <f>IF(C136,'Create Composites'!$C36,0)</f>
        <v>0</v>
      </c>
      <c r="D644">
        <f>IF(D136,'Create Composites'!$C36,0)</f>
        <v>0</v>
      </c>
      <c r="E644">
        <f>IF(E136,'Create Composites'!$C36,0)</f>
        <v>0</v>
      </c>
      <c r="F644">
        <f>IF(F136,'Create Composites'!$C36,0)</f>
        <v>0</v>
      </c>
      <c r="G644">
        <f>IF(G136,'Create Composites'!$C36,0)</f>
        <v>0</v>
      </c>
      <c r="H644">
        <f>IF(H136,'Create Composites'!$C36,0)</f>
        <v>0</v>
      </c>
      <c r="I644">
        <f>IF(I136,'Create Composites'!$C36,0)</f>
        <v>0</v>
      </c>
      <c r="J644">
        <f>IF(J136,'Create Composites'!$C36,0)</f>
        <v>0</v>
      </c>
      <c r="K644">
        <f>IF(K136,'Create Composites'!$C36,0)</f>
        <v>0</v>
      </c>
      <c r="L644">
        <f>IF(L136,'Create Composites'!$C36,0)</f>
        <v>0</v>
      </c>
      <c r="M644">
        <f>IF(M136,'Create Composites'!$C36,0)</f>
        <v>0</v>
      </c>
      <c r="N644">
        <f>IF(N136,'Create Composites'!$C36,0)</f>
        <v>0</v>
      </c>
      <c r="O644">
        <f>IF(O136,'Create Composites'!$C36,0)</f>
        <v>0</v>
      </c>
      <c r="P644">
        <f>IF(P136,'Create Composites'!$C36,0)</f>
        <v>0</v>
      </c>
      <c r="Q644">
        <f>IF(Q136,'Create Composites'!$C36,0)</f>
        <v>0</v>
      </c>
      <c r="R644">
        <f>IF(R136,'Create Composites'!$C36,0)</f>
        <v>0</v>
      </c>
      <c r="S644">
        <f>IF(S136,'Create Composites'!$C36,0)</f>
        <v>0</v>
      </c>
      <c r="T644">
        <f>IF(T136,'Create Composites'!$C36,0)</f>
        <v>0</v>
      </c>
      <c r="U644">
        <f>IF(U136,'Create Composites'!$C36,0)</f>
        <v>0</v>
      </c>
    </row>
    <row r="645" spans="1:21" x14ac:dyDescent="0.15">
      <c r="A645" t="str">
        <f t="shared" si="346"/>
        <v>Trails A</v>
      </c>
      <c r="B645">
        <f>IF(B137,'Create Composites'!$C37,0)</f>
        <v>0</v>
      </c>
      <c r="C645">
        <f>IF(C137,'Create Composites'!$C37,0)</f>
        <v>0</v>
      </c>
      <c r="D645">
        <f>IF(D137,'Create Composites'!$C37,0)</f>
        <v>0</v>
      </c>
      <c r="E645">
        <f>IF(E137,'Create Composites'!$C37,0)</f>
        <v>0</v>
      </c>
      <c r="F645">
        <f>IF(F137,'Create Composites'!$C37,0)</f>
        <v>0</v>
      </c>
      <c r="G645">
        <f>IF(G137,'Create Composites'!$C37,0)</f>
        <v>100</v>
      </c>
      <c r="H645">
        <f>IF(H137,'Create Composites'!$C37,0)</f>
        <v>0</v>
      </c>
      <c r="I645">
        <f>IF(I137,'Create Composites'!$C37,0)</f>
        <v>0</v>
      </c>
      <c r="J645">
        <f>IF(J137,'Create Composites'!$C37,0)</f>
        <v>100</v>
      </c>
      <c r="K645">
        <f>IF(K137,'Create Composites'!$C37,0)</f>
        <v>0</v>
      </c>
      <c r="L645">
        <f>IF(L137,'Create Composites'!$C37,0)</f>
        <v>0</v>
      </c>
      <c r="M645">
        <f>IF(M137,'Create Composites'!$C37,0)</f>
        <v>0</v>
      </c>
      <c r="N645">
        <f>IF(N137,'Create Composites'!$C37,0)</f>
        <v>100</v>
      </c>
      <c r="O645">
        <f>IF(O137,'Create Composites'!$C37,0)</f>
        <v>0</v>
      </c>
      <c r="P645">
        <f>IF(P137,'Create Composites'!$C37,0)</f>
        <v>0</v>
      </c>
      <c r="Q645">
        <f>IF(Q137,'Create Composites'!$C37,0)</f>
        <v>0</v>
      </c>
      <c r="R645">
        <f>IF(R137,'Create Composites'!$C37,0)</f>
        <v>100</v>
      </c>
      <c r="S645">
        <f>IF(S137,'Create Composites'!$C37,0)</f>
        <v>0</v>
      </c>
      <c r="T645">
        <f>IF(T137,'Create Composites'!$C37,0)</f>
        <v>100</v>
      </c>
      <c r="U645">
        <f>IF(U137,'Create Composites'!$C37,0)</f>
        <v>0</v>
      </c>
    </row>
    <row r="646" spans="1:21" x14ac:dyDescent="0.15">
      <c r="A646" t="str">
        <f t="shared" si="346"/>
        <v>Trails B</v>
      </c>
      <c r="B646">
        <f>IF(B138,'Create Composites'!$C38,0)</f>
        <v>0</v>
      </c>
      <c r="C646">
        <f>IF(C138,'Create Composites'!$C38,0)</f>
        <v>0</v>
      </c>
      <c r="D646">
        <f>IF(D138,'Create Composites'!$C38,0)</f>
        <v>0</v>
      </c>
      <c r="E646">
        <f>IF(E138,'Create Composites'!$C38,0)</f>
        <v>0</v>
      </c>
      <c r="F646">
        <f>IF(F138,'Create Composites'!$C38,0)</f>
        <v>0</v>
      </c>
      <c r="G646">
        <f>IF(G138,'Create Composites'!$C38,0)</f>
        <v>73</v>
      </c>
      <c r="H646">
        <f>IF(H138,'Create Composites'!$C38,0)</f>
        <v>0</v>
      </c>
      <c r="I646">
        <f>IF(I138,'Create Composites'!$C38,0)</f>
        <v>0</v>
      </c>
      <c r="J646">
        <f>IF(J138,'Create Composites'!$C38,0)</f>
        <v>0</v>
      </c>
      <c r="K646">
        <f>IF(K138,'Create Composites'!$C38,0)</f>
        <v>0</v>
      </c>
      <c r="L646">
        <f>IF(L138,'Create Composites'!$C38,0)</f>
        <v>73</v>
      </c>
      <c r="M646">
        <f>IF(M138,'Create Composites'!$C38,0)</f>
        <v>0</v>
      </c>
      <c r="N646">
        <f>IF(N138,'Create Composites'!$C38,0)</f>
        <v>0</v>
      </c>
      <c r="O646">
        <f>IF(O138,'Create Composites'!$C38,0)</f>
        <v>0</v>
      </c>
      <c r="P646">
        <f>IF(P138,'Create Composites'!$C38,0)</f>
        <v>0</v>
      </c>
      <c r="Q646">
        <f>IF(Q138,'Create Composites'!$C38,0)</f>
        <v>0</v>
      </c>
      <c r="R646">
        <f>IF(R138,'Create Composites'!$C38,0)</f>
        <v>73</v>
      </c>
      <c r="S646">
        <f>IF(S138,'Create Composites'!$C38,0)</f>
        <v>0</v>
      </c>
      <c r="T646">
        <f>IF(T138,'Create Composites'!$C38,0)</f>
        <v>0</v>
      </c>
      <c r="U646">
        <f>IF(U138,'Create Composites'!$C38,0)</f>
        <v>73</v>
      </c>
    </row>
    <row r="647" spans="1:21" x14ac:dyDescent="0.15">
      <c r="A647" t="str">
        <f t="shared" si="346"/>
        <v>Unstructured Task (WT)</v>
      </c>
      <c r="B647">
        <f>IF(B139,'Create Composites'!$C39,0)</f>
        <v>0</v>
      </c>
      <c r="C647">
        <f>IF(C139,'Create Composites'!$C39,0)</f>
        <v>0</v>
      </c>
      <c r="D647">
        <f>IF(D139,'Create Composites'!$C39,0)</f>
        <v>0</v>
      </c>
      <c r="E647">
        <f>IF(E139,'Create Composites'!$C39,0)</f>
        <v>0</v>
      </c>
      <c r="F647">
        <f>IF(F139,'Create Composites'!$C39,0)</f>
        <v>0</v>
      </c>
      <c r="G647">
        <f>IF(G139,'Create Composites'!$C39,0)</f>
        <v>0</v>
      </c>
      <c r="H647">
        <f>IF(H139,'Create Composites'!$C39,0)</f>
        <v>0</v>
      </c>
      <c r="I647">
        <f>IF(I139,'Create Composites'!$C39,0)</f>
        <v>0</v>
      </c>
      <c r="J647">
        <f>IF(J139,'Create Composites'!$C39,0)</f>
        <v>0</v>
      </c>
      <c r="K647">
        <f>IF(K139,'Create Composites'!$C39,0)</f>
        <v>0</v>
      </c>
      <c r="L647">
        <f>IF(L139,'Create Composites'!$C39,0)</f>
        <v>0</v>
      </c>
      <c r="M647">
        <f>IF(M139,'Create Composites'!$C39,0)</f>
        <v>0</v>
      </c>
      <c r="N647">
        <f>IF(N139,'Create Composites'!$C39,0)</f>
        <v>0</v>
      </c>
      <c r="O647">
        <f>IF(O139,'Create Composites'!$C39,0)</f>
        <v>0</v>
      </c>
      <c r="P647">
        <f>IF(P139,'Create Composites'!$C39,0)</f>
        <v>0</v>
      </c>
      <c r="Q647">
        <f>IF(Q139,'Create Composites'!$C39,0)</f>
        <v>0</v>
      </c>
      <c r="R647">
        <f>IF(R139,'Create Composites'!$C39,0)</f>
        <v>0</v>
      </c>
      <c r="S647">
        <f>IF(S139,'Create Composites'!$C39,0)</f>
        <v>0</v>
      </c>
      <c r="T647">
        <f>IF(T139,'Create Composites'!$C39,0)</f>
        <v>0</v>
      </c>
      <c r="U647">
        <f>IF(U139,'Create Composites'!$C39,0)</f>
        <v>0</v>
      </c>
    </row>
    <row r="648" spans="1:21" x14ac:dyDescent="0.15">
      <c r="A648" t="str">
        <f t="shared" si="346"/>
        <v>ROCFT Copy</v>
      </c>
      <c r="B648">
        <f>IF(B140,'Create Composites'!$C40,0)</f>
        <v>0</v>
      </c>
      <c r="C648">
        <f>IF(C140,'Create Composites'!$C40,0)</f>
        <v>0</v>
      </c>
      <c r="D648">
        <f>IF(D140,'Create Composites'!$C40,0)</f>
        <v>0</v>
      </c>
      <c r="E648">
        <f>IF(E140,'Create Composites'!$C40,0)</f>
        <v>0</v>
      </c>
      <c r="F648">
        <f>IF(F140,'Create Composites'!$C40,0)</f>
        <v>0</v>
      </c>
      <c r="G648">
        <f>IF(G140,'Create Composites'!$C40,0)</f>
        <v>111</v>
      </c>
      <c r="H648">
        <f>IF(H140,'Create Composites'!$C40,0)</f>
        <v>0</v>
      </c>
      <c r="I648">
        <f>IF(I140,'Create Composites'!$C40,0)</f>
        <v>0</v>
      </c>
      <c r="J648">
        <f>IF(J140,'Create Composites'!$C40,0)</f>
        <v>0</v>
      </c>
      <c r="K648">
        <f>IF(K140,'Create Composites'!$C40,0)</f>
        <v>0</v>
      </c>
      <c r="L648">
        <f>IF(L140,'Create Composites'!$C40,0)</f>
        <v>0</v>
      </c>
      <c r="M648">
        <f>IF(M140,'Create Composites'!$C40,0)</f>
        <v>111</v>
      </c>
      <c r="N648">
        <f>IF(N140,'Create Composites'!$C40,0)</f>
        <v>0</v>
      </c>
      <c r="O648">
        <f>IF(O140,'Create Composites'!$C40,0)</f>
        <v>0</v>
      </c>
      <c r="P648">
        <f>IF(P140,'Create Composites'!$C40,0)</f>
        <v>0</v>
      </c>
      <c r="Q648">
        <f>IF(Q140,'Create Composites'!$C40,0)</f>
        <v>111</v>
      </c>
      <c r="R648">
        <f>IF(R140,'Create Composites'!$C40,0)</f>
        <v>111</v>
      </c>
      <c r="S648">
        <f>IF(S140,'Create Composites'!$C40,0)</f>
        <v>0</v>
      </c>
      <c r="T648">
        <f>IF(T140,'Create Composites'!$C40,0)</f>
        <v>0</v>
      </c>
      <c r="U648">
        <f>IF(U140,'Create Composites'!$C40,0)</f>
        <v>0</v>
      </c>
    </row>
    <row r="649" spans="1:21" x14ac:dyDescent="0.15">
      <c r="A649" t="str">
        <f t="shared" si="346"/>
        <v>ROCFT Recall</v>
      </c>
      <c r="B649">
        <f>IF(B141,'Create Composites'!$C41,0)</f>
        <v>0</v>
      </c>
      <c r="C649">
        <f>IF(C141,'Create Composites'!$C41,0)</f>
        <v>0</v>
      </c>
      <c r="D649">
        <f>IF(D141,'Create Composites'!$C41,0)</f>
        <v>0</v>
      </c>
      <c r="E649">
        <f>IF(E141,'Create Composites'!$C41,0)</f>
        <v>0</v>
      </c>
      <c r="F649">
        <f>IF(F141,'Create Composites'!$C41,0)</f>
        <v>0</v>
      </c>
      <c r="G649">
        <f>IF(G141,'Create Composites'!$C41,0)</f>
        <v>0</v>
      </c>
      <c r="H649">
        <f>IF(H141,'Create Composites'!$C41,0)</f>
        <v>114</v>
      </c>
      <c r="I649">
        <f>IF(I141,'Create Composites'!$C41,0)</f>
        <v>0</v>
      </c>
      <c r="J649">
        <f>IF(J141,'Create Composites'!$C41,0)</f>
        <v>0</v>
      </c>
      <c r="K649">
        <f>IF(K141,'Create Composites'!$C41,0)</f>
        <v>0</v>
      </c>
      <c r="L649">
        <f>IF(L141,'Create Composites'!$C41,0)</f>
        <v>0</v>
      </c>
      <c r="M649">
        <f>IF(M141,'Create Composites'!$C41,0)</f>
        <v>0</v>
      </c>
      <c r="N649">
        <f>IF(N141,'Create Composites'!$C41,0)</f>
        <v>0</v>
      </c>
      <c r="O649">
        <f>IF(O141,'Create Composites'!$C41,0)</f>
        <v>0</v>
      </c>
      <c r="P649">
        <f>IF(P141,'Create Composites'!$C41,0)</f>
        <v>114</v>
      </c>
      <c r="Q649">
        <f>IF(Q141,'Create Composites'!$C41,0)</f>
        <v>0</v>
      </c>
      <c r="R649">
        <f>IF(R141,'Create Composites'!$C41,0)</f>
        <v>114</v>
      </c>
      <c r="S649">
        <f>IF(S141,'Create Composites'!$C41,0)</f>
        <v>0</v>
      </c>
      <c r="T649">
        <f>IF(T141,'Create Composites'!$C41,0)</f>
        <v>0</v>
      </c>
      <c r="U649">
        <f>IF(U141,'Create Composites'!$C41,0)</f>
        <v>0</v>
      </c>
    </row>
    <row r="650" spans="1:21" x14ac:dyDescent="0.15">
      <c r="A650" t="str">
        <f t="shared" si="346"/>
        <v>CVLT-3 Brief Trials 1-4</v>
      </c>
      <c r="B650">
        <f>IF(B142,'Create Composites'!$C42,0)</f>
        <v>0</v>
      </c>
      <c r="C650">
        <f>IF(C142,'Create Composites'!$C42,0)</f>
        <v>0</v>
      </c>
      <c r="D650">
        <f>IF(D142,'Create Composites'!$C42,0)</f>
        <v>0</v>
      </c>
      <c r="E650">
        <f>IF(E142,'Create Composites'!$C42,0)</f>
        <v>0</v>
      </c>
      <c r="F650">
        <f>IF(F142,'Create Composites'!$C42,0)</f>
        <v>0</v>
      </c>
      <c r="G650">
        <f>IF(G142,'Create Composites'!$C42,0)</f>
        <v>0</v>
      </c>
      <c r="H650">
        <f>IF(H142,'Create Composites'!$C42,0)</f>
        <v>112</v>
      </c>
      <c r="I650">
        <f>IF(I142,'Create Composites'!$C42,0)</f>
        <v>0</v>
      </c>
      <c r="J650">
        <f>IF(J142,'Create Composites'!$C42,0)</f>
        <v>0</v>
      </c>
      <c r="K650">
        <f>IF(K142,'Create Composites'!$C42,0)</f>
        <v>0</v>
      </c>
      <c r="L650">
        <f>IF(L142,'Create Composites'!$C42,0)</f>
        <v>0</v>
      </c>
      <c r="M650">
        <f>IF(M142,'Create Composites'!$C42,0)</f>
        <v>0</v>
      </c>
      <c r="N650">
        <f>IF(N142,'Create Composites'!$C42,0)</f>
        <v>0</v>
      </c>
      <c r="O650">
        <f>IF(O142,'Create Composites'!$C42,0)</f>
        <v>112</v>
      </c>
      <c r="P650">
        <f>IF(P142,'Create Composites'!$C42,0)</f>
        <v>0</v>
      </c>
      <c r="Q650">
        <f>IF(Q142,'Create Composites'!$C42,0)</f>
        <v>0</v>
      </c>
      <c r="R650">
        <f>IF(R142,'Create Composites'!$C42,0)</f>
        <v>112</v>
      </c>
      <c r="S650">
        <f>IF(S142,'Create Composites'!$C42,0)</f>
        <v>0</v>
      </c>
      <c r="T650">
        <f>IF(T142,'Create Composites'!$C42,0)</f>
        <v>0</v>
      </c>
      <c r="U650">
        <f>IF(U142,'Create Composites'!$C42,0)</f>
        <v>0</v>
      </c>
    </row>
    <row r="651" spans="1:21" x14ac:dyDescent="0.15">
      <c r="A651" t="str">
        <f t="shared" si="346"/>
        <v>CVLT-3 Brief SDFR</v>
      </c>
      <c r="B651">
        <f>IF(B143,'Create Composites'!$C43,0)</f>
        <v>0</v>
      </c>
      <c r="C651">
        <f>IF(C143,'Create Composites'!$C43,0)</f>
        <v>0</v>
      </c>
      <c r="D651">
        <f>IF(D143,'Create Composites'!$C43,0)</f>
        <v>0</v>
      </c>
      <c r="E651">
        <f>IF(E143,'Create Composites'!$C43,0)</f>
        <v>0</v>
      </c>
      <c r="F651">
        <f>IF(F143,'Create Composites'!$C43,0)</f>
        <v>0</v>
      </c>
      <c r="G651">
        <f>IF(G143,'Create Composites'!$C43,0)</f>
        <v>0</v>
      </c>
      <c r="H651">
        <f>IF(H143,'Create Composites'!$C43,0)</f>
        <v>90</v>
      </c>
      <c r="I651">
        <f>IF(I143,'Create Composites'!$C43,0)</f>
        <v>0</v>
      </c>
      <c r="J651">
        <f>IF(J143,'Create Composites'!$C43,0)</f>
        <v>0</v>
      </c>
      <c r="K651">
        <f>IF(K143,'Create Composites'!$C43,0)</f>
        <v>0</v>
      </c>
      <c r="L651">
        <f>IF(L143,'Create Composites'!$C43,0)</f>
        <v>0</v>
      </c>
      <c r="M651">
        <f>IF(M143,'Create Composites'!$C43,0)</f>
        <v>0</v>
      </c>
      <c r="N651">
        <f>IF(N143,'Create Composites'!$C43,0)</f>
        <v>0</v>
      </c>
      <c r="O651">
        <f>IF(O143,'Create Composites'!$C43,0)</f>
        <v>0</v>
      </c>
      <c r="P651">
        <f>IF(P143,'Create Composites'!$C43,0)</f>
        <v>0</v>
      </c>
      <c r="Q651">
        <f>IF(Q143,'Create Composites'!$C43,0)</f>
        <v>0</v>
      </c>
      <c r="R651">
        <f>IF(R143,'Create Composites'!$C43,0)</f>
        <v>90</v>
      </c>
      <c r="S651">
        <f>IF(S143,'Create Composites'!$C43,0)</f>
        <v>0</v>
      </c>
      <c r="T651">
        <f>IF(T143,'Create Composites'!$C43,0)</f>
        <v>0</v>
      </c>
      <c r="U651">
        <f>IF(U143,'Create Composites'!$C43,0)</f>
        <v>0</v>
      </c>
    </row>
    <row r="652" spans="1:21" x14ac:dyDescent="0.15">
      <c r="A652" t="str">
        <f t="shared" si="346"/>
        <v>CVLT-3 Brief LDFR</v>
      </c>
      <c r="B652">
        <f>IF(B144,'Create Composites'!$C44,0)</f>
        <v>0</v>
      </c>
      <c r="C652">
        <f>IF(C144,'Create Composites'!$C44,0)</f>
        <v>0</v>
      </c>
      <c r="D652">
        <f>IF(D144,'Create Composites'!$C44,0)</f>
        <v>0</v>
      </c>
      <c r="E652">
        <f>IF(E144,'Create Composites'!$C44,0)</f>
        <v>0</v>
      </c>
      <c r="F652">
        <f>IF(F144,'Create Composites'!$C44,0)</f>
        <v>0</v>
      </c>
      <c r="G652">
        <f>IF(G144,'Create Composites'!$C44,0)</f>
        <v>0</v>
      </c>
      <c r="H652">
        <f>IF(H144,'Create Composites'!$C44,0)</f>
        <v>95</v>
      </c>
      <c r="I652">
        <f>IF(I144,'Create Composites'!$C44,0)</f>
        <v>0</v>
      </c>
      <c r="J652">
        <f>IF(J144,'Create Composites'!$C44,0)</f>
        <v>0</v>
      </c>
      <c r="K652">
        <f>IF(K144,'Create Composites'!$C44,0)</f>
        <v>0</v>
      </c>
      <c r="L652">
        <f>IF(L144,'Create Composites'!$C44,0)</f>
        <v>0</v>
      </c>
      <c r="M652">
        <f>IF(M144,'Create Composites'!$C44,0)</f>
        <v>0</v>
      </c>
      <c r="N652">
        <f>IF(N144,'Create Composites'!$C44,0)</f>
        <v>0</v>
      </c>
      <c r="O652">
        <f>IF(O144,'Create Composites'!$C44,0)</f>
        <v>0</v>
      </c>
      <c r="P652">
        <f>IF(P144,'Create Composites'!$C44,0)</f>
        <v>95</v>
      </c>
      <c r="Q652">
        <f>IF(Q144,'Create Composites'!$C44,0)</f>
        <v>0</v>
      </c>
      <c r="R652">
        <f>IF(R144,'Create Composites'!$C44,0)</f>
        <v>95</v>
      </c>
      <c r="S652">
        <f>IF(S144,'Create Composites'!$C44,0)</f>
        <v>0</v>
      </c>
      <c r="T652">
        <f>IF(T144,'Create Composites'!$C44,0)</f>
        <v>0</v>
      </c>
      <c r="U652">
        <f>IF(U144,'Create Composites'!$C44,0)</f>
        <v>0</v>
      </c>
    </row>
    <row r="653" spans="1:21" x14ac:dyDescent="0.15">
      <c r="A653" t="str">
        <f t="shared" si="346"/>
        <v>Figure Weights</v>
      </c>
      <c r="B653">
        <f>IF(B145,'Create Composites'!$C45,0)</f>
        <v>0</v>
      </c>
      <c r="C653">
        <f>IF(C145,'Create Composites'!$C45,0)</f>
        <v>0</v>
      </c>
      <c r="D653">
        <f>IF(D145,'Create Composites'!$C45,0)</f>
        <v>0</v>
      </c>
      <c r="E653">
        <f>IF(E145,'Create Composites'!$C45,0)</f>
        <v>0</v>
      </c>
      <c r="F653">
        <f>IF(F145,'Create Composites'!$C45,0)</f>
        <v>0</v>
      </c>
      <c r="G653">
        <f>IF(G145,'Create Composites'!$C45,0)</f>
        <v>0</v>
      </c>
      <c r="H653">
        <f>IF(H145,'Create Composites'!$C45,0)</f>
        <v>0</v>
      </c>
      <c r="I653">
        <f>IF(I145,'Create Composites'!$C45,0)</f>
        <v>0</v>
      </c>
      <c r="J653">
        <f>IF(J145,'Create Composites'!$C45,0)</f>
        <v>0</v>
      </c>
      <c r="K653">
        <f>IF(K145,'Create Composites'!$C45,0)</f>
        <v>0</v>
      </c>
      <c r="L653">
        <f>IF(L145,'Create Composites'!$C45,0)</f>
        <v>0</v>
      </c>
      <c r="M653">
        <f>IF(M145,'Create Composites'!$C45,0)</f>
        <v>0</v>
      </c>
      <c r="N653">
        <f>IF(N145,'Create Composites'!$C45,0)</f>
        <v>0</v>
      </c>
      <c r="O653">
        <f>IF(O145,'Create Composites'!$C45,0)</f>
        <v>0</v>
      </c>
      <c r="P653">
        <f>IF(P145,'Create Composites'!$C45,0)</f>
        <v>0</v>
      </c>
      <c r="Q653">
        <f>IF(Q145,'Create Composites'!$C45,0)</f>
        <v>0</v>
      </c>
      <c r="R653">
        <f>IF(R145,'Create Composites'!$C45,0)</f>
        <v>0</v>
      </c>
      <c r="S653">
        <f>IF(S145,'Create Composites'!$C45,0)</f>
        <v>0</v>
      </c>
      <c r="T653">
        <f>IF(T145,'Create Composites'!$C45,0)</f>
        <v>0</v>
      </c>
      <c r="U653">
        <f>IF(U145,'Create Composites'!$C45,0)</f>
        <v>0</v>
      </c>
    </row>
    <row r="654" spans="1:21" x14ac:dyDescent="0.15">
      <c r="A654" t="str">
        <f t="shared" si="346"/>
        <v>Letter-Number Sequencing</v>
      </c>
      <c r="B654">
        <f>IF(B146,'Create Composites'!$C46,0)</f>
        <v>0</v>
      </c>
      <c r="C654">
        <f>IF(C146,'Create Composites'!$C46,0)</f>
        <v>0</v>
      </c>
      <c r="D654">
        <f>IF(D146,'Create Composites'!$C46,0)</f>
        <v>0</v>
      </c>
      <c r="E654">
        <f>IF(E146,'Create Composites'!$C46,0)</f>
        <v>0</v>
      </c>
      <c r="F654">
        <f>IF(F146,'Create Composites'!$C46,0)</f>
        <v>0</v>
      </c>
      <c r="G654">
        <f>IF(G146,'Create Composites'!$C46,0)</f>
        <v>0</v>
      </c>
      <c r="H654">
        <f>IF(H146,'Create Composites'!$C46,0)</f>
        <v>0</v>
      </c>
      <c r="I654">
        <f>IF(I146,'Create Composites'!$C46,0)</f>
        <v>0</v>
      </c>
      <c r="J654">
        <f>IF(J146,'Create Composites'!$C46,0)</f>
        <v>0</v>
      </c>
      <c r="K654">
        <f>IF(K146,'Create Composites'!$C46,0)</f>
        <v>0</v>
      </c>
      <c r="L654">
        <f>IF(L146,'Create Composites'!$C46,0)</f>
        <v>0</v>
      </c>
      <c r="M654">
        <f>IF(M146,'Create Composites'!$C46,0)</f>
        <v>0</v>
      </c>
      <c r="N654">
        <f>IF(N146,'Create Composites'!$C46,0)</f>
        <v>0</v>
      </c>
      <c r="O654">
        <f>IF(O146,'Create Composites'!$C46,0)</f>
        <v>0</v>
      </c>
      <c r="P654">
        <f>IF(P146,'Create Composites'!$C46,0)</f>
        <v>0</v>
      </c>
      <c r="Q654">
        <f>IF(Q146,'Create Composites'!$C46,0)</f>
        <v>0</v>
      </c>
      <c r="R654">
        <f>IF(R146,'Create Composites'!$C46,0)</f>
        <v>0</v>
      </c>
      <c r="S654">
        <f>IF(S146,'Create Composites'!$C46,0)</f>
        <v>0</v>
      </c>
      <c r="T654">
        <f>IF(T146,'Create Composites'!$C46,0)</f>
        <v>0</v>
      </c>
      <c r="U654">
        <f>IF(U146,'Create Composites'!$C46,0)</f>
        <v>0</v>
      </c>
    </row>
    <row r="655" spans="1:21" x14ac:dyDescent="0.15">
      <c r="A655" t="str">
        <f t="shared" si="346"/>
        <v>Cancellation</v>
      </c>
      <c r="B655">
        <f>IF(B147,'Create Composites'!$C47,0)</f>
        <v>0</v>
      </c>
      <c r="C655">
        <f>IF(C147,'Create Composites'!$C47,0)</f>
        <v>0</v>
      </c>
      <c r="D655">
        <f>IF(D147,'Create Composites'!$C47,0)</f>
        <v>0</v>
      </c>
      <c r="E655">
        <f>IF(E147,'Create Composites'!$C47,0)</f>
        <v>0</v>
      </c>
      <c r="F655">
        <f>IF(F147,'Create Composites'!$C47,0)</f>
        <v>0</v>
      </c>
      <c r="G655">
        <f>IF(G147,'Create Composites'!$C47,0)</f>
        <v>0</v>
      </c>
      <c r="H655">
        <f>IF(H147,'Create Composites'!$C47,0)</f>
        <v>0</v>
      </c>
      <c r="I655">
        <f>IF(I147,'Create Composites'!$C47,0)</f>
        <v>0</v>
      </c>
      <c r="J655">
        <f>IF(J147,'Create Composites'!$C47,0)</f>
        <v>0</v>
      </c>
      <c r="K655">
        <f>IF(K147,'Create Composites'!$C47,0)</f>
        <v>0</v>
      </c>
      <c r="L655">
        <f>IF(L147,'Create Composites'!$C47,0)</f>
        <v>0</v>
      </c>
      <c r="M655">
        <f>IF(M147,'Create Composites'!$C47,0)</f>
        <v>0</v>
      </c>
      <c r="N655">
        <f>IF(N147,'Create Composites'!$C47,0)</f>
        <v>0</v>
      </c>
      <c r="O655">
        <f>IF(O147,'Create Composites'!$C47,0)</f>
        <v>0</v>
      </c>
      <c r="P655">
        <f>IF(P147,'Create Composites'!$C47,0)</f>
        <v>0</v>
      </c>
      <c r="Q655">
        <f>IF(Q147,'Create Composites'!$C47,0)</f>
        <v>0</v>
      </c>
      <c r="R655">
        <f>IF(R147,'Create Composites'!$C47,0)</f>
        <v>0</v>
      </c>
      <c r="S655">
        <f>IF(S147,'Create Composites'!$C47,0)</f>
        <v>0</v>
      </c>
      <c r="T655">
        <f>IF(T147,'Create Composites'!$C47,0)</f>
        <v>0</v>
      </c>
      <c r="U655">
        <f>IF(U147,'Create Composites'!$C47,0)</f>
        <v>0</v>
      </c>
    </row>
    <row r="656" spans="1:21" x14ac:dyDescent="0.15">
      <c r="A656" t="str">
        <f t="shared" si="346"/>
        <v>Grooved Pegboard-Dominant</v>
      </c>
      <c r="B656">
        <f>IF(B148,'Create Composites'!$C48,0)</f>
        <v>0</v>
      </c>
      <c r="C656">
        <f>IF(C148,'Create Composites'!$C48,0)</f>
        <v>0</v>
      </c>
      <c r="D656">
        <f>IF(D148,'Create Composites'!$C48,0)</f>
        <v>0</v>
      </c>
      <c r="E656">
        <f>IF(E148,'Create Composites'!$C48,0)</f>
        <v>0</v>
      </c>
      <c r="F656">
        <f>IF(F148,'Create Composites'!$C48,0)</f>
        <v>0</v>
      </c>
      <c r="G656">
        <f>IF(G148,'Create Composites'!$C48,0)</f>
        <v>0</v>
      </c>
      <c r="H656">
        <f>IF(H148,'Create Composites'!$C48,0)</f>
        <v>0</v>
      </c>
      <c r="I656">
        <f>IF(I148,'Create Composites'!$C48,0)</f>
        <v>0</v>
      </c>
      <c r="J656">
        <f>IF(J148,'Create Composites'!$C48,0)</f>
        <v>0</v>
      </c>
      <c r="K656">
        <f>IF(K148,'Create Composites'!$C48,0)</f>
        <v>0</v>
      </c>
      <c r="L656">
        <f>IF(L148,'Create Composites'!$C48,0)</f>
        <v>0</v>
      </c>
      <c r="M656">
        <f>IF(M148,'Create Composites'!$C48,0)</f>
        <v>0</v>
      </c>
      <c r="N656">
        <f>IF(N148,'Create Composites'!$C48,0)</f>
        <v>0</v>
      </c>
      <c r="O656">
        <f>IF(O148,'Create Composites'!$C48,0)</f>
        <v>0</v>
      </c>
      <c r="P656">
        <f>IF(P148,'Create Composites'!$C48,0)</f>
        <v>0</v>
      </c>
      <c r="Q656">
        <f>IF(Q148,'Create Composites'!$C48,0)</f>
        <v>0</v>
      </c>
      <c r="R656">
        <f>IF(R148,'Create Composites'!$C48,0)</f>
        <v>0</v>
      </c>
      <c r="S656">
        <f>IF(S148,'Create Composites'!$C48,0)</f>
        <v>0</v>
      </c>
      <c r="T656">
        <f>IF(T148,'Create Composites'!$C48,0)</f>
        <v>0</v>
      </c>
      <c r="U656">
        <f>IF(U148,'Create Composites'!$C48,0)</f>
        <v>0</v>
      </c>
    </row>
    <row r="657" spans="1:21" x14ac:dyDescent="0.15">
      <c r="A657" t="str">
        <f t="shared" si="346"/>
        <v>Grooved Pegboard-Nondominant</v>
      </c>
      <c r="B657">
        <f>IF(B149,'Create Composites'!$C49,0)</f>
        <v>0</v>
      </c>
      <c r="C657">
        <f>IF(C149,'Create Composites'!$C49,0)</f>
        <v>0</v>
      </c>
      <c r="D657">
        <f>IF(D149,'Create Composites'!$C49,0)</f>
        <v>0</v>
      </c>
      <c r="E657">
        <f>IF(E149,'Create Composites'!$C49,0)</f>
        <v>0</v>
      </c>
      <c r="F657">
        <f>IF(F149,'Create Composites'!$C49,0)</f>
        <v>0</v>
      </c>
      <c r="G657">
        <f>IF(G149,'Create Composites'!$C49,0)</f>
        <v>0</v>
      </c>
      <c r="H657">
        <f>IF(H149,'Create Composites'!$C49,0)</f>
        <v>0</v>
      </c>
      <c r="I657">
        <f>IF(I149,'Create Composites'!$C49,0)</f>
        <v>0</v>
      </c>
      <c r="J657">
        <f>IF(J149,'Create Composites'!$C49,0)</f>
        <v>0</v>
      </c>
      <c r="K657">
        <f>IF(K149,'Create Composites'!$C49,0)</f>
        <v>0</v>
      </c>
      <c r="L657">
        <f>IF(L149,'Create Composites'!$C49,0)</f>
        <v>0</v>
      </c>
      <c r="M657">
        <f>IF(M149,'Create Composites'!$C49,0)</f>
        <v>0</v>
      </c>
      <c r="N657">
        <f>IF(N149,'Create Composites'!$C49,0)</f>
        <v>0</v>
      </c>
      <c r="O657">
        <f>IF(O149,'Create Composites'!$C49,0)</f>
        <v>0</v>
      </c>
      <c r="P657">
        <f>IF(P149,'Create Composites'!$C49,0)</f>
        <v>0</v>
      </c>
      <c r="Q657">
        <f>IF(Q149,'Create Composites'!$C49,0)</f>
        <v>0</v>
      </c>
      <c r="R657">
        <f>IF(R149,'Create Composites'!$C49,0)</f>
        <v>0</v>
      </c>
      <c r="S657">
        <f>IF(S149,'Create Composites'!$C49,0)</f>
        <v>0</v>
      </c>
      <c r="T657">
        <f>IF(T149,'Create Composites'!$C49,0)</f>
        <v>0</v>
      </c>
      <c r="U657">
        <f>IF(U149,'Create Composites'!$C49,0)</f>
        <v>0</v>
      </c>
    </row>
    <row r="658" spans="1:21" x14ac:dyDescent="0.15">
      <c r="A658" t="str">
        <f t="shared" si="346"/>
        <v>Behavior Rating Scale</v>
      </c>
      <c r="B658">
        <f>IF(B150,'Create Composites'!$C50,0)</f>
        <v>0</v>
      </c>
      <c r="C658">
        <f>IF(C150,'Create Composites'!$C50,0)</f>
        <v>0</v>
      </c>
      <c r="D658">
        <f>IF(D150,'Create Composites'!$C50,0)</f>
        <v>0</v>
      </c>
      <c r="E658">
        <f>IF(E150,'Create Composites'!$C50,0)</f>
        <v>0</v>
      </c>
      <c r="F658">
        <f>IF(F150,'Create Composites'!$C50,0)</f>
        <v>0</v>
      </c>
      <c r="G658">
        <f>IF(G150,'Create Composites'!$C50,0)</f>
        <v>0</v>
      </c>
      <c r="H658">
        <f>IF(H150,'Create Composites'!$C50,0)</f>
        <v>0</v>
      </c>
      <c r="I658">
        <f>IF(I150,'Create Composites'!$C50,0)</f>
        <v>0</v>
      </c>
      <c r="J658">
        <f>IF(J150,'Create Composites'!$C50,0)</f>
        <v>0</v>
      </c>
      <c r="K658">
        <f>IF(K150,'Create Composites'!$C50,0)</f>
        <v>0</v>
      </c>
      <c r="L658">
        <f>IF(L150,'Create Composites'!$C50,0)</f>
        <v>0</v>
      </c>
      <c r="M658">
        <f>IF(M150,'Create Composites'!$C50,0)</f>
        <v>0</v>
      </c>
      <c r="N658">
        <f>IF(N150,'Create Composites'!$C50,0)</f>
        <v>0</v>
      </c>
      <c r="O658">
        <f>IF(O150,'Create Composites'!$C50,0)</f>
        <v>0</v>
      </c>
      <c r="P658">
        <f>IF(P150,'Create Composites'!$C50,0)</f>
        <v>0</v>
      </c>
      <c r="Q658">
        <f>IF(Q150,'Create Composites'!$C50,0)</f>
        <v>0</v>
      </c>
      <c r="R658">
        <f>IF(R150,'Create Composites'!$C50,0)</f>
        <v>0</v>
      </c>
      <c r="S658">
        <f>IF(S150,'Create Composites'!$C50,0)</f>
        <v>0</v>
      </c>
      <c r="T658">
        <f>IF(T150,'Create Composites'!$C50,0)</f>
        <v>0</v>
      </c>
      <c r="U658">
        <f>IF(U150,'Create Composites'!$C50,0)</f>
        <v>0</v>
      </c>
    </row>
    <row r="659" spans="1:21" x14ac:dyDescent="0.15">
      <c r="A659" t="str">
        <f t="shared" si="346"/>
        <v>KTEA-3 Nonsense Word Decoding</v>
      </c>
      <c r="B659">
        <f>IF(B151,'Create Composites'!$C51,0)</f>
        <v>0</v>
      </c>
      <c r="C659">
        <f>IF(C151,'Create Composites'!$C51,0)</f>
        <v>0</v>
      </c>
      <c r="D659">
        <f>IF(D151,'Create Composites'!$C51,0)</f>
        <v>0</v>
      </c>
      <c r="E659">
        <f>IF(E151,'Create Composites'!$C51,0)</f>
        <v>0</v>
      </c>
      <c r="F659">
        <f>IF(F151,'Create Composites'!$C51,0)</f>
        <v>0</v>
      </c>
      <c r="G659">
        <f>IF(G151,'Create Composites'!$C51,0)</f>
        <v>0</v>
      </c>
      <c r="H659">
        <f>IF(H151,'Create Composites'!$C51,0)</f>
        <v>0</v>
      </c>
      <c r="I659">
        <f>IF(I151,'Create Composites'!$C51,0)</f>
        <v>0</v>
      </c>
      <c r="J659">
        <f>IF(J151,'Create Composites'!$C51,0)</f>
        <v>0</v>
      </c>
      <c r="K659">
        <f>IF(K151,'Create Composites'!$C51,0)</f>
        <v>0</v>
      </c>
      <c r="L659">
        <f>IF(L151,'Create Composites'!$C51,0)</f>
        <v>0</v>
      </c>
      <c r="M659">
        <f>IF(M151,'Create Composites'!$C51,0)</f>
        <v>0</v>
      </c>
      <c r="N659">
        <f>IF(N151,'Create Composites'!$C51,0)</f>
        <v>0</v>
      </c>
      <c r="O659">
        <f>IF(O151,'Create Composites'!$C51,0)</f>
        <v>0</v>
      </c>
      <c r="P659">
        <f>IF(P151,'Create Composites'!$C51,0)</f>
        <v>0</v>
      </c>
      <c r="Q659">
        <f>IF(Q151,'Create Composites'!$C51,0)</f>
        <v>0</v>
      </c>
      <c r="R659">
        <f>IF(R151,'Create Composites'!$C51,0)</f>
        <v>0</v>
      </c>
      <c r="S659">
        <f>IF(S151,'Create Composites'!$C51,0)</f>
        <v>0</v>
      </c>
      <c r="T659">
        <f>IF(T151,'Create Composites'!$C51,0)</f>
        <v>0</v>
      </c>
      <c r="U659">
        <f>IF(U151,'Create Composites'!$C51,0)</f>
        <v>0</v>
      </c>
    </row>
    <row r="660" spans="1:21" x14ac:dyDescent="0.15">
      <c r="A660" t="str">
        <f t="shared" si="346"/>
        <v>KTEA-3 Decoding Fluency</v>
      </c>
      <c r="B660">
        <f>IF(B152,'Create Composites'!$C52,0)</f>
        <v>0</v>
      </c>
      <c r="C660">
        <f>IF(C152,'Create Composites'!$C52,0)</f>
        <v>0</v>
      </c>
      <c r="D660">
        <f>IF(D152,'Create Composites'!$C52,0)</f>
        <v>0</v>
      </c>
      <c r="E660">
        <f>IF(E152,'Create Composites'!$C52,0)</f>
        <v>0</v>
      </c>
      <c r="F660">
        <f>IF(F152,'Create Composites'!$C52,0)</f>
        <v>0</v>
      </c>
      <c r="G660">
        <f>IF(G152,'Create Composites'!$C52,0)</f>
        <v>0</v>
      </c>
      <c r="H660">
        <f>IF(H152,'Create Composites'!$C52,0)</f>
        <v>0</v>
      </c>
      <c r="I660">
        <f>IF(I152,'Create Composites'!$C52,0)</f>
        <v>0</v>
      </c>
      <c r="J660">
        <f>IF(J152,'Create Composites'!$C52,0)</f>
        <v>0</v>
      </c>
      <c r="K660">
        <f>IF(K152,'Create Composites'!$C52,0)</f>
        <v>0</v>
      </c>
      <c r="L660">
        <f>IF(L152,'Create Composites'!$C52,0)</f>
        <v>0</v>
      </c>
      <c r="M660">
        <f>IF(M152,'Create Composites'!$C52,0)</f>
        <v>0</v>
      </c>
      <c r="N660">
        <f>IF(N152,'Create Composites'!$C52,0)</f>
        <v>0</v>
      </c>
      <c r="O660">
        <f>IF(O152,'Create Composites'!$C52,0)</f>
        <v>0</v>
      </c>
      <c r="P660">
        <f>IF(P152,'Create Composites'!$C52,0)</f>
        <v>0</v>
      </c>
      <c r="Q660">
        <f>IF(Q152,'Create Composites'!$C52,0)</f>
        <v>0</v>
      </c>
      <c r="R660">
        <f>IF(R152,'Create Composites'!$C52,0)</f>
        <v>0</v>
      </c>
      <c r="S660">
        <f>IF(S152,'Create Composites'!$C52,0)</f>
        <v>0</v>
      </c>
      <c r="T660">
        <f>IF(T152,'Create Composites'!$C52,0)</f>
        <v>0</v>
      </c>
      <c r="U660">
        <f>IF(U152,'Create Composites'!$C52,0)</f>
        <v>0</v>
      </c>
    </row>
    <row r="661" spans="1:21" x14ac:dyDescent="0.15">
      <c r="A661" t="str">
        <f t="shared" si="346"/>
        <v>KTEA-3 Reading Comprehension</v>
      </c>
      <c r="B661">
        <f>IF(B153,'Create Composites'!$C53,0)</f>
        <v>0</v>
      </c>
      <c r="C661">
        <f>IF(C153,'Create Composites'!$C53,0)</f>
        <v>0</v>
      </c>
      <c r="D661">
        <f>IF(D153,'Create Composites'!$C53,0)</f>
        <v>0</v>
      </c>
      <c r="E661">
        <f>IF(E153,'Create Composites'!$C53,0)</f>
        <v>0</v>
      </c>
      <c r="F661">
        <f>IF(F153,'Create Composites'!$C53,0)</f>
        <v>0</v>
      </c>
      <c r="G661">
        <f>IF(G153,'Create Composites'!$C53,0)</f>
        <v>0</v>
      </c>
      <c r="H661">
        <f>IF(H153,'Create Composites'!$C53,0)</f>
        <v>0</v>
      </c>
      <c r="I661">
        <f>IF(I153,'Create Composites'!$C53,0)</f>
        <v>0</v>
      </c>
      <c r="J661">
        <f>IF(J153,'Create Composites'!$C53,0)</f>
        <v>0</v>
      </c>
      <c r="K661">
        <f>IF(K153,'Create Composites'!$C53,0)</f>
        <v>0</v>
      </c>
      <c r="L661">
        <f>IF(L153,'Create Composites'!$C53,0)</f>
        <v>0</v>
      </c>
      <c r="M661">
        <f>IF(M153,'Create Composites'!$C53,0)</f>
        <v>0</v>
      </c>
      <c r="N661">
        <f>IF(N153,'Create Composites'!$C53,0)</f>
        <v>0</v>
      </c>
      <c r="O661">
        <f>IF(O153,'Create Composites'!$C53,0)</f>
        <v>0</v>
      </c>
      <c r="P661">
        <f>IF(P153,'Create Composites'!$C53,0)</f>
        <v>0</v>
      </c>
      <c r="Q661">
        <f>IF(Q153,'Create Composites'!$C53,0)</f>
        <v>0</v>
      </c>
      <c r="R661">
        <f>IF(R153,'Create Composites'!$C53,0)</f>
        <v>0</v>
      </c>
      <c r="S661">
        <f>IF(S153,'Create Composites'!$C53,0)</f>
        <v>0</v>
      </c>
      <c r="T661">
        <f>IF(T153,'Create Composites'!$C53,0)</f>
        <v>0</v>
      </c>
      <c r="U661">
        <f>IF(U153,'Create Composites'!$C53,0)</f>
        <v>0</v>
      </c>
    </row>
    <row r="662" spans="1:21" x14ac:dyDescent="0.15">
      <c r="A662" t="str">
        <f t="shared" si="346"/>
        <v>WMS-IV Symbol Span</v>
      </c>
      <c r="B662">
        <f>IF(B154,'Create Composites'!$C54,0)</f>
        <v>0</v>
      </c>
      <c r="C662">
        <f>IF(C154,'Create Composites'!$C54,0)</f>
        <v>0</v>
      </c>
      <c r="D662">
        <f>IF(D154,'Create Composites'!$C54,0)</f>
        <v>0</v>
      </c>
      <c r="E662">
        <f>IF(E154,'Create Composites'!$C54,0)</f>
        <v>0</v>
      </c>
      <c r="F662">
        <f>IF(F154,'Create Composites'!$C54,0)</f>
        <v>0</v>
      </c>
      <c r="G662">
        <f>IF(G154,'Create Composites'!$C54,0)</f>
        <v>0</v>
      </c>
      <c r="H662">
        <f>IF(H154,'Create Composites'!$C54,0)</f>
        <v>0</v>
      </c>
      <c r="I662">
        <f>IF(I154,'Create Composites'!$C54,0)</f>
        <v>0</v>
      </c>
      <c r="J662">
        <f>IF(J154,'Create Composites'!$C54,0)</f>
        <v>0</v>
      </c>
      <c r="K662">
        <f>IF(K154,'Create Composites'!$C54,0)</f>
        <v>0</v>
      </c>
      <c r="L662">
        <f>IF(L154,'Create Composites'!$C54,0)</f>
        <v>0</v>
      </c>
      <c r="M662">
        <f>IF(M154,'Create Composites'!$C54,0)</f>
        <v>0</v>
      </c>
      <c r="N662">
        <f>IF(N154,'Create Composites'!$C54,0)</f>
        <v>0</v>
      </c>
      <c r="O662">
        <f>IF(O154,'Create Composites'!$C54,0)</f>
        <v>0</v>
      </c>
      <c r="P662">
        <f>IF(P154,'Create Composites'!$C54,0)</f>
        <v>0</v>
      </c>
      <c r="Q662">
        <f>IF(Q154,'Create Composites'!$C54,0)</f>
        <v>0</v>
      </c>
      <c r="R662">
        <f>IF(R154,'Create Composites'!$C54,0)</f>
        <v>0</v>
      </c>
      <c r="S662">
        <f>IF(S154,'Create Composites'!$C54,0)</f>
        <v>0</v>
      </c>
      <c r="T662">
        <f>IF(T154,'Create Composites'!$C54,0)</f>
        <v>0</v>
      </c>
      <c r="U662">
        <f>IF(U154,'Create Composites'!$C54,0)</f>
        <v>0</v>
      </c>
    </row>
    <row r="663" spans="1:21" x14ac:dyDescent="0.15">
      <c r="A663" t="str">
        <f t="shared" si="346"/>
        <v>WRAT5 Word Reading</v>
      </c>
      <c r="B663">
        <f>IF(B155,'Create Composites'!$C55,0)</f>
        <v>0</v>
      </c>
      <c r="C663">
        <f>IF(C155,'Create Composites'!$C55,0)</f>
        <v>103</v>
      </c>
      <c r="D663">
        <f>IF(D155,'Create Composites'!$C55,0)</f>
        <v>0</v>
      </c>
      <c r="E663">
        <f>IF(E155,'Create Composites'!$C55,0)</f>
        <v>0</v>
      </c>
      <c r="F663">
        <f>IF(F155,'Create Composites'!$C55,0)</f>
        <v>0</v>
      </c>
      <c r="G663">
        <f>IF(G155,'Create Composites'!$C55,0)</f>
        <v>0</v>
      </c>
      <c r="H663">
        <f>IF(H155,'Create Composites'!$C55,0)</f>
        <v>0</v>
      </c>
      <c r="I663">
        <f>IF(I155,'Create Composites'!$C55,0)</f>
        <v>0</v>
      </c>
      <c r="J663">
        <f>IF(J155,'Create Composites'!$C55,0)</f>
        <v>0</v>
      </c>
      <c r="K663">
        <f>IF(K155,'Create Composites'!$C55,0)</f>
        <v>0</v>
      </c>
      <c r="L663">
        <f>IF(L155,'Create Composites'!$C55,0)</f>
        <v>0</v>
      </c>
      <c r="M663">
        <f>IF(M155,'Create Composites'!$C55,0)</f>
        <v>0</v>
      </c>
      <c r="N663">
        <f>IF(N155,'Create Composites'!$C55,0)</f>
        <v>0</v>
      </c>
      <c r="O663">
        <f>IF(O155,'Create Composites'!$C55,0)</f>
        <v>0</v>
      </c>
      <c r="P663">
        <f>IF(P155,'Create Composites'!$C55,0)</f>
        <v>0</v>
      </c>
      <c r="Q663">
        <f>IF(Q155,'Create Composites'!$C55,0)</f>
        <v>0</v>
      </c>
      <c r="R663">
        <f>IF(R155,'Create Composites'!$C55,0)</f>
        <v>103</v>
      </c>
      <c r="S663">
        <f>IF(S155,'Create Composites'!$C55,0)</f>
        <v>103</v>
      </c>
      <c r="T663">
        <f>IF(T155,'Create Composites'!$C55,0)</f>
        <v>0</v>
      </c>
      <c r="U663">
        <f>IF(U155,'Create Composites'!$C55,0)</f>
        <v>0</v>
      </c>
    </row>
    <row r="664" spans="1:21" x14ac:dyDescent="0.15">
      <c r="A664" t="str">
        <f t="shared" si="346"/>
        <v>WRAT5 Spelling</v>
      </c>
      <c r="B664">
        <f>IF(B156,'Create Composites'!$C56,0)</f>
        <v>0</v>
      </c>
      <c r="C664">
        <f>IF(C156,'Create Composites'!$C56,0)</f>
        <v>0</v>
      </c>
      <c r="D664">
        <f>IF(D156,'Create Composites'!$C56,0)</f>
        <v>0</v>
      </c>
      <c r="E664">
        <f>IF(E156,'Create Composites'!$C56,0)</f>
        <v>0</v>
      </c>
      <c r="F664">
        <f>IF(F156,'Create Composites'!$C56,0)</f>
        <v>0</v>
      </c>
      <c r="G664">
        <f>IF(G156,'Create Composites'!$C56,0)</f>
        <v>0</v>
      </c>
      <c r="H664">
        <f>IF(H156,'Create Composites'!$C56,0)</f>
        <v>0</v>
      </c>
      <c r="I664">
        <f>IF(I156,'Create Composites'!$C56,0)</f>
        <v>0</v>
      </c>
      <c r="J664">
        <f>IF(J156,'Create Composites'!$C56,0)</f>
        <v>0</v>
      </c>
      <c r="K664">
        <f>IF(K156,'Create Composites'!$C56,0)</f>
        <v>0</v>
      </c>
      <c r="L664">
        <f>IF(L156,'Create Composites'!$C56,0)</f>
        <v>0</v>
      </c>
      <c r="M664">
        <f>IF(M156,'Create Composites'!$C56,0)</f>
        <v>0</v>
      </c>
      <c r="N664">
        <f>IF(N156,'Create Composites'!$C56,0)</f>
        <v>0</v>
      </c>
      <c r="O664">
        <f>IF(O156,'Create Composites'!$C56,0)</f>
        <v>0</v>
      </c>
      <c r="P664">
        <f>IF(P156,'Create Composites'!$C56,0)</f>
        <v>0</v>
      </c>
      <c r="Q664">
        <f>IF(Q156,'Create Composites'!$C56,0)</f>
        <v>0</v>
      </c>
      <c r="R664">
        <f>IF(R156,'Create Composites'!$C56,0)</f>
        <v>95</v>
      </c>
      <c r="S664">
        <f>IF(S156,'Create Composites'!$C56,0)</f>
        <v>95</v>
      </c>
      <c r="T664">
        <f>IF(T156,'Create Composites'!$C56,0)</f>
        <v>0</v>
      </c>
      <c r="U664">
        <f>IF(U156,'Create Composites'!$C56,0)</f>
        <v>0</v>
      </c>
    </row>
    <row r="665" spans="1:21" x14ac:dyDescent="0.15">
      <c r="A665" t="str">
        <f t="shared" si="346"/>
        <v>WRAT5 Math Computation</v>
      </c>
      <c r="B665">
        <f>IF(B157,'Create Composites'!$C57,0)</f>
        <v>0</v>
      </c>
      <c r="C665">
        <f>IF(C157,'Create Composites'!$C57,0)</f>
        <v>0</v>
      </c>
      <c r="D665">
        <f>IF(D157,'Create Composites'!$C57,0)</f>
        <v>0</v>
      </c>
      <c r="E665">
        <f>IF(E157,'Create Composites'!$C57,0)</f>
        <v>0</v>
      </c>
      <c r="F665">
        <f>IF(F157,'Create Composites'!$C57,0)</f>
        <v>0</v>
      </c>
      <c r="G665">
        <f>IF(G157,'Create Composites'!$C57,0)</f>
        <v>0</v>
      </c>
      <c r="H665">
        <f>IF(H157,'Create Composites'!$C57,0)</f>
        <v>0</v>
      </c>
      <c r="I665">
        <f>IF(I157,'Create Composites'!$C57,0)</f>
        <v>0</v>
      </c>
      <c r="J665">
        <f>IF(J157,'Create Composites'!$C57,0)</f>
        <v>0</v>
      </c>
      <c r="K665">
        <f>IF(K157,'Create Composites'!$C57,0)</f>
        <v>0</v>
      </c>
      <c r="L665">
        <f>IF(L157,'Create Composites'!$C57,0)</f>
        <v>0</v>
      </c>
      <c r="M665">
        <f>IF(M157,'Create Composites'!$C57,0)</f>
        <v>0</v>
      </c>
      <c r="N665">
        <f>IF(N157,'Create Composites'!$C57,0)</f>
        <v>0</v>
      </c>
      <c r="O665">
        <f>IF(O157,'Create Composites'!$C57,0)</f>
        <v>0</v>
      </c>
      <c r="P665">
        <f>IF(P157,'Create Composites'!$C57,0)</f>
        <v>0</v>
      </c>
      <c r="Q665">
        <f>IF(Q157,'Create Composites'!$C57,0)</f>
        <v>0</v>
      </c>
      <c r="R665">
        <f>IF(R157,'Create Composites'!$C57,0)</f>
        <v>98</v>
      </c>
      <c r="S665">
        <f>IF(S157,'Create Composites'!$C57,0)</f>
        <v>98</v>
      </c>
      <c r="T665">
        <f>IF(T157,'Create Composites'!$C57,0)</f>
        <v>0</v>
      </c>
      <c r="U665">
        <f>IF(U157,'Create Composites'!$C57,0)</f>
        <v>0</v>
      </c>
    </row>
    <row r="666" spans="1:21" x14ac:dyDescent="0.15">
      <c r="A666" t="str">
        <f t="shared" si="346"/>
        <v>WRAT5 Sentence Comprehension</v>
      </c>
      <c r="B666">
        <f>IF(B158,'Create Composites'!$C58,0)</f>
        <v>0</v>
      </c>
      <c r="C666">
        <f>IF(C158,'Create Composites'!$C58,0)</f>
        <v>0</v>
      </c>
      <c r="D666">
        <f>IF(D158,'Create Composites'!$C58,0)</f>
        <v>0</v>
      </c>
      <c r="E666">
        <f>IF(E158,'Create Composites'!$C58,0)</f>
        <v>0</v>
      </c>
      <c r="F666">
        <f>IF(F158,'Create Composites'!$C58,0)</f>
        <v>0</v>
      </c>
      <c r="G666">
        <f>IF(G158,'Create Composites'!$C58,0)</f>
        <v>0</v>
      </c>
      <c r="H666">
        <f>IF(H158,'Create Composites'!$C58,0)</f>
        <v>0</v>
      </c>
      <c r="I666">
        <f>IF(I158,'Create Composites'!$C58,0)</f>
        <v>0</v>
      </c>
      <c r="J666">
        <f>IF(J158,'Create Composites'!$C58,0)</f>
        <v>0</v>
      </c>
      <c r="K666">
        <f>IF(K158,'Create Composites'!$C58,0)</f>
        <v>0</v>
      </c>
      <c r="L666">
        <f>IF(L158,'Create Composites'!$C58,0)</f>
        <v>0</v>
      </c>
      <c r="M666">
        <f>IF(M158,'Create Composites'!$C58,0)</f>
        <v>0</v>
      </c>
      <c r="N666">
        <f>IF(N158,'Create Composites'!$C58,0)</f>
        <v>0</v>
      </c>
      <c r="O666">
        <f>IF(O158,'Create Composites'!$C58,0)</f>
        <v>0</v>
      </c>
      <c r="P666">
        <f>IF(P158,'Create Composites'!$C58,0)</f>
        <v>0</v>
      </c>
      <c r="Q666">
        <f>IF(Q158,'Create Composites'!$C58,0)</f>
        <v>0</v>
      </c>
      <c r="R666">
        <f>IF(R158,'Create Composites'!$C58,0)</f>
        <v>108</v>
      </c>
      <c r="S666">
        <f>IF(S158,'Create Composites'!$C58,0)</f>
        <v>108</v>
      </c>
      <c r="T666">
        <f>IF(T158,'Create Composites'!$C58,0)</f>
        <v>0</v>
      </c>
      <c r="U666">
        <f>IF(U158,'Create Composites'!$C58,0)</f>
        <v>0</v>
      </c>
    </row>
    <row r="667" spans="1:21" x14ac:dyDescent="0.15">
      <c r="A667" t="str">
        <f t="shared" si="346"/>
        <v>WRAT5 Reading Composite</v>
      </c>
      <c r="B667">
        <f>IF(B159,'Create Composites'!$C59,0)</f>
        <v>0</v>
      </c>
      <c r="C667">
        <f>IF(C159,'Create Composites'!$C59,0)</f>
        <v>0</v>
      </c>
      <c r="D667">
        <f>IF(D159,'Create Composites'!$C59,0)</f>
        <v>0</v>
      </c>
      <c r="E667">
        <f>IF(E159,'Create Composites'!$C59,0)</f>
        <v>0</v>
      </c>
      <c r="F667">
        <f>IF(F159,'Create Composites'!$C59,0)</f>
        <v>0</v>
      </c>
      <c r="G667">
        <f>IF(G159,'Create Composites'!$C59,0)</f>
        <v>0</v>
      </c>
      <c r="H667">
        <f>IF(H159,'Create Composites'!$C59,0)</f>
        <v>0</v>
      </c>
      <c r="I667">
        <f>IF(I159,'Create Composites'!$C59,0)</f>
        <v>0</v>
      </c>
      <c r="J667">
        <f>IF(J159,'Create Composites'!$C59,0)</f>
        <v>0</v>
      </c>
      <c r="K667">
        <f>IF(K159,'Create Composites'!$C59,0)</f>
        <v>0</v>
      </c>
      <c r="L667">
        <f>IF(L159,'Create Composites'!$C59,0)</f>
        <v>0</v>
      </c>
      <c r="M667">
        <f>IF(M159,'Create Composites'!$C59,0)</f>
        <v>0</v>
      </c>
      <c r="N667">
        <f>IF(N159,'Create Composites'!$C59,0)</f>
        <v>0</v>
      </c>
      <c r="O667">
        <f>IF(O159,'Create Composites'!$C59,0)</f>
        <v>0</v>
      </c>
      <c r="P667">
        <f>IF(P159,'Create Composites'!$C59,0)</f>
        <v>0</v>
      </c>
      <c r="Q667">
        <f>IF(Q159,'Create Composites'!$C59,0)</f>
        <v>0</v>
      </c>
      <c r="R667">
        <f>IF(R159,'Create Composites'!$C59,0)</f>
        <v>106</v>
      </c>
      <c r="S667">
        <f>IF(S159,'Create Composites'!$C59,0)</f>
        <v>106</v>
      </c>
      <c r="T667">
        <f>IF(T159,'Create Composites'!$C59,0)</f>
        <v>0</v>
      </c>
      <c r="U667">
        <f>IF(U159,'Create Composites'!$C59,0)</f>
        <v>0</v>
      </c>
    </row>
    <row r="668" spans="1:21" x14ac:dyDescent="0.15">
      <c r="A668" t="str">
        <f t="shared" si="346"/>
        <v>DKEFS CWI Color Naming</v>
      </c>
      <c r="B668">
        <f>IF(B160,'Create Composites'!$C60,0)</f>
        <v>0</v>
      </c>
      <c r="C668">
        <f>IF(C160,'Create Composites'!$C60,0)</f>
        <v>0</v>
      </c>
      <c r="D668">
        <f>IF(D160,'Create Composites'!$C60,0)</f>
        <v>0</v>
      </c>
      <c r="E668">
        <f>IF(E160,'Create Composites'!$C60,0)</f>
        <v>110</v>
      </c>
      <c r="F668">
        <f>IF(F160,'Create Composites'!$C60,0)</f>
        <v>0</v>
      </c>
      <c r="G668">
        <f>IF(G160,'Create Composites'!$C60,0)</f>
        <v>0</v>
      </c>
      <c r="H668">
        <f>IF(H160,'Create Composites'!$C60,0)</f>
        <v>0</v>
      </c>
      <c r="I668">
        <f>IF(I160,'Create Composites'!$C60,0)</f>
        <v>0</v>
      </c>
      <c r="J668">
        <f>IF(J160,'Create Composites'!$C60,0)</f>
        <v>0</v>
      </c>
      <c r="K668">
        <f>IF(K160,'Create Composites'!$C60,0)</f>
        <v>0</v>
      </c>
      <c r="L668">
        <f>IF(L160,'Create Composites'!$C60,0)</f>
        <v>110</v>
      </c>
      <c r="M668">
        <f>IF(M160,'Create Composites'!$C60,0)</f>
        <v>0</v>
      </c>
      <c r="N668">
        <f>IF(N160,'Create Composites'!$C60,0)</f>
        <v>0</v>
      </c>
      <c r="O668">
        <f>IF(O160,'Create Composites'!$C60,0)</f>
        <v>0</v>
      </c>
      <c r="P668">
        <f>IF(P160,'Create Composites'!$C60,0)</f>
        <v>0</v>
      </c>
      <c r="Q668">
        <f>IF(Q160,'Create Composites'!$C60,0)</f>
        <v>0</v>
      </c>
      <c r="R668">
        <f>IF(R160,'Create Composites'!$C60,0)</f>
        <v>110</v>
      </c>
      <c r="S668">
        <f>IF(S160,'Create Composites'!$C60,0)</f>
        <v>0</v>
      </c>
      <c r="T668">
        <f>IF(T160,'Create Composites'!$C60,0)</f>
        <v>0</v>
      </c>
      <c r="U668">
        <f>IF(U160,'Create Composites'!$C60,0)</f>
        <v>0</v>
      </c>
    </row>
    <row r="669" spans="1:21" x14ac:dyDescent="0.15">
      <c r="A669" t="str">
        <f t="shared" si="346"/>
        <v>DKEFS CWI Word Reading</v>
      </c>
      <c r="B669">
        <f>IF(B161,'Create Composites'!$C61,0)</f>
        <v>0</v>
      </c>
      <c r="C669">
        <f>IF(C161,'Create Composites'!$C61,0)</f>
        <v>0</v>
      </c>
      <c r="D669">
        <f>IF(D161,'Create Composites'!$C61,0)</f>
        <v>0</v>
      </c>
      <c r="E669">
        <f>IF(E161,'Create Composites'!$C61,0)</f>
        <v>100</v>
      </c>
      <c r="F669">
        <f>IF(F161,'Create Composites'!$C61,0)</f>
        <v>0</v>
      </c>
      <c r="G669">
        <f>IF(G161,'Create Composites'!$C61,0)</f>
        <v>0</v>
      </c>
      <c r="H669">
        <f>IF(H161,'Create Composites'!$C61,0)</f>
        <v>0</v>
      </c>
      <c r="I669">
        <f>IF(I161,'Create Composites'!$C61,0)</f>
        <v>0</v>
      </c>
      <c r="J669">
        <f>IF(J161,'Create Composites'!$C61,0)</f>
        <v>0</v>
      </c>
      <c r="K669">
        <f>IF(K161,'Create Composites'!$C61,0)</f>
        <v>0</v>
      </c>
      <c r="L669">
        <f>IF(L161,'Create Composites'!$C61,0)</f>
        <v>100</v>
      </c>
      <c r="M669">
        <f>IF(M161,'Create Composites'!$C61,0)</f>
        <v>0</v>
      </c>
      <c r="N669">
        <f>IF(N161,'Create Composites'!$C61,0)</f>
        <v>0</v>
      </c>
      <c r="O669">
        <f>IF(O161,'Create Composites'!$C61,0)</f>
        <v>0</v>
      </c>
      <c r="P669">
        <f>IF(P161,'Create Composites'!$C61,0)</f>
        <v>0</v>
      </c>
      <c r="Q669">
        <f>IF(Q161,'Create Composites'!$C61,0)</f>
        <v>0</v>
      </c>
      <c r="R669">
        <f>IF(R161,'Create Composites'!$C61,0)</f>
        <v>100</v>
      </c>
      <c r="S669">
        <f>IF(S161,'Create Composites'!$C61,0)</f>
        <v>0</v>
      </c>
      <c r="T669">
        <f>IF(T161,'Create Composites'!$C61,0)</f>
        <v>0</v>
      </c>
      <c r="U669">
        <f>IF(U161,'Create Composites'!$C61,0)</f>
        <v>0</v>
      </c>
    </row>
    <row r="670" spans="1:21" x14ac:dyDescent="0.15">
      <c r="A670" t="str">
        <f t="shared" si="346"/>
        <v>DKEFS CWI Inhibition</v>
      </c>
      <c r="B670">
        <f>IF(B162,'Create Composites'!$C62,0)</f>
        <v>0</v>
      </c>
      <c r="C670">
        <f>IF(C162,'Create Composites'!$C62,0)</f>
        <v>0</v>
      </c>
      <c r="D670">
        <f>IF(D162,'Create Composites'!$C62,0)</f>
        <v>0</v>
      </c>
      <c r="E670">
        <f>IF(E162,'Create Composites'!$C62,0)</f>
        <v>0</v>
      </c>
      <c r="F670">
        <f>IF(F162,'Create Composites'!$C62,0)</f>
        <v>0</v>
      </c>
      <c r="G670">
        <f>IF(G162,'Create Composites'!$C62,0)</f>
        <v>90</v>
      </c>
      <c r="H670">
        <f>IF(H162,'Create Composites'!$C62,0)</f>
        <v>0</v>
      </c>
      <c r="I670">
        <f>IF(I162,'Create Composites'!$C62,0)</f>
        <v>0</v>
      </c>
      <c r="J670">
        <f>IF(J162,'Create Composites'!$C62,0)</f>
        <v>0</v>
      </c>
      <c r="K670">
        <f>IF(K162,'Create Composites'!$C62,0)</f>
        <v>0</v>
      </c>
      <c r="L670">
        <f>IF(L162,'Create Composites'!$C62,0)</f>
        <v>0</v>
      </c>
      <c r="M670">
        <f>IF(M162,'Create Composites'!$C62,0)</f>
        <v>90</v>
      </c>
      <c r="N670">
        <f>IF(N162,'Create Composites'!$C62,0)</f>
        <v>0</v>
      </c>
      <c r="O670">
        <f>IF(O162,'Create Composites'!$C62,0)</f>
        <v>0</v>
      </c>
      <c r="P670">
        <f>IF(P162,'Create Composites'!$C62,0)</f>
        <v>90</v>
      </c>
      <c r="Q670">
        <f>IF(Q162,'Create Composites'!$C62,0)</f>
        <v>0</v>
      </c>
      <c r="R670">
        <f>IF(R162,'Create Composites'!$C62,0)</f>
        <v>90</v>
      </c>
      <c r="S670">
        <f>IF(S162,'Create Composites'!$C62,0)</f>
        <v>0</v>
      </c>
      <c r="T670">
        <f>IF(T162,'Create Composites'!$C62,0)</f>
        <v>0</v>
      </c>
      <c r="U670">
        <f>IF(U162,'Create Composites'!$C62,0)</f>
        <v>0</v>
      </c>
    </row>
    <row r="671" spans="1:21" x14ac:dyDescent="0.15">
      <c r="A671" t="str">
        <f t="shared" si="346"/>
        <v>DKEFS CWI Switching</v>
      </c>
      <c r="B671">
        <f>IF(B163,'Create Composites'!$C63,0)</f>
        <v>0</v>
      </c>
      <c r="C671">
        <f>IF(C163,'Create Composites'!$C63,0)</f>
        <v>0</v>
      </c>
      <c r="D671">
        <f>IF(D163,'Create Composites'!$C63,0)</f>
        <v>0</v>
      </c>
      <c r="E671">
        <f>IF(E163,'Create Composites'!$C63,0)</f>
        <v>0</v>
      </c>
      <c r="F671">
        <f>IF(F163,'Create Composites'!$C63,0)</f>
        <v>0</v>
      </c>
      <c r="G671">
        <f>IF(G163,'Create Composites'!$C63,0)</f>
        <v>80</v>
      </c>
      <c r="H671">
        <f>IF(H163,'Create Composites'!$C63,0)</f>
        <v>0</v>
      </c>
      <c r="I671">
        <f>IF(I163,'Create Composites'!$C63,0)</f>
        <v>0</v>
      </c>
      <c r="J671">
        <f>IF(J163,'Create Composites'!$C63,0)</f>
        <v>0</v>
      </c>
      <c r="K671">
        <f>IF(K163,'Create Composites'!$C63,0)</f>
        <v>0</v>
      </c>
      <c r="L671">
        <f>IF(L163,'Create Composites'!$C63,0)</f>
        <v>0</v>
      </c>
      <c r="M671">
        <f>IF(M163,'Create Composites'!$C63,0)</f>
        <v>80</v>
      </c>
      <c r="N671">
        <f>IF(N163,'Create Composites'!$C63,0)</f>
        <v>0</v>
      </c>
      <c r="O671">
        <f>IF(O163,'Create Composites'!$C63,0)</f>
        <v>0</v>
      </c>
      <c r="P671">
        <f>IF(P163,'Create Composites'!$C63,0)</f>
        <v>80</v>
      </c>
      <c r="Q671">
        <f>IF(Q163,'Create Composites'!$C63,0)</f>
        <v>0</v>
      </c>
      <c r="R671">
        <f>IF(R163,'Create Composites'!$C63,0)</f>
        <v>80</v>
      </c>
      <c r="S671">
        <f>IF(S163,'Create Composites'!$C63,0)</f>
        <v>0</v>
      </c>
      <c r="T671">
        <f>IF(T163,'Create Composites'!$C63,0)</f>
        <v>0</v>
      </c>
      <c r="U671">
        <f>IF(U163,'Create Composites'!$C63,0)</f>
        <v>0</v>
      </c>
    </row>
    <row r="672" spans="1:21" x14ac:dyDescent="0.15">
      <c r="A672" t="str">
        <f t="shared" si="346"/>
        <v>Unstructured Task (Total)</v>
      </c>
      <c r="B672">
        <f>IF(B164,'Create Composites'!$C64,0)</f>
        <v>0</v>
      </c>
      <c r="C672">
        <f>IF(C164,'Create Composites'!$C64,0)</f>
        <v>0</v>
      </c>
      <c r="D672">
        <f>IF(D164,'Create Composites'!$C64,0)</f>
        <v>0</v>
      </c>
      <c r="E672">
        <f>IF(E164,'Create Composites'!$C64,0)</f>
        <v>0</v>
      </c>
      <c r="F672">
        <f>IF(F164,'Create Composites'!$C64,0)</f>
        <v>0</v>
      </c>
      <c r="G672">
        <f>IF(G164,'Create Composites'!$C64,0)</f>
        <v>0</v>
      </c>
      <c r="H672">
        <f>IF(H164,'Create Composites'!$C64,0)</f>
        <v>0</v>
      </c>
      <c r="I672">
        <f>IF(I164,'Create Composites'!$C64,0)</f>
        <v>0</v>
      </c>
      <c r="J672">
        <f>IF(J164,'Create Composites'!$C64,0)</f>
        <v>0</v>
      </c>
      <c r="K672">
        <f>IF(K164,'Create Composites'!$C64,0)</f>
        <v>0</v>
      </c>
      <c r="L672">
        <f>IF(L164,'Create Composites'!$C64,0)</f>
        <v>0</v>
      </c>
      <c r="M672">
        <f>IF(M164,'Create Composites'!$C64,0)</f>
        <v>0</v>
      </c>
      <c r="N672">
        <f>IF(N164,'Create Composites'!$C64,0)</f>
        <v>0</v>
      </c>
      <c r="O672">
        <f>IF(O164,'Create Composites'!$C64,0)</f>
        <v>0</v>
      </c>
      <c r="P672">
        <f>IF(P164,'Create Composites'!$C64,0)</f>
        <v>0</v>
      </c>
      <c r="Q672">
        <f>IF(Q164,'Create Composites'!$C64,0)</f>
        <v>0</v>
      </c>
      <c r="R672">
        <f>IF(R164,'Create Composites'!$C64,0)</f>
        <v>0</v>
      </c>
      <c r="S672">
        <f>IF(S164,'Create Composites'!$C64,0)</f>
        <v>0</v>
      </c>
      <c r="T672">
        <f>IF(T164,'Create Composites'!$C64,0)</f>
        <v>0</v>
      </c>
      <c r="U672">
        <f>IF(U164,'Create Composites'!$C64,0)</f>
        <v>0</v>
      </c>
    </row>
    <row r="673" spans="1:21" x14ac:dyDescent="0.15">
      <c r="A673" t="str">
        <f t="shared" si="346"/>
        <v>Unstructured Task (HVC)</v>
      </c>
      <c r="B673">
        <f>IF(B165,'Create Composites'!$C65,0)</f>
        <v>0</v>
      </c>
      <c r="C673">
        <f>IF(C165,'Create Composites'!$C65,0)</f>
        <v>0</v>
      </c>
      <c r="D673">
        <f>IF(D165,'Create Composites'!$C65,0)</f>
        <v>0</v>
      </c>
      <c r="E673">
        <f>IF(E165,'Create Composites'!$C65,0)</f>
        <v>0</v>
      </c>
      <c r="F673">
        <f>IF(F165,'Create Composites'!$C65,0)</f>
        <v>0</v>
      </c>
      <c r="G673">
        <f>IF(G165,'Create Composites'!$C65,0)</f>
        <v>0</v>
      </c>
      <c r="H673">
        <f>IF(H165,'Create Composites'!$C65,0)</f>
        <v>0</v>
      </c>
      <c r="I673">
        <f>IF(I165,'Create Composites'!$C65,0)</f>
        <v>0</v>
      </c>
      <c r="J673">
        <f>IF(J165,'Create Composites'!$C65,0)</f>
        <v>0</v>
      </c>
      <c r="K673">
        <f>IF(K165,'Create Composites'!$C65,0)</f>
        <v>0</v>
      </c>
      <c r="L673">
        <f>IF(L165,'Create Composites'!$C65,0)</f>
        <v>0</v>
      </c>
      <c r="M673">
        <f>IF(M165,'Create Composites'!$C65,0)</f>
        <v>0</v>
      </c>
      <c r="N673">
        <f>IF(N165,'Create Composites'!$C65,0)</f>
        <v>0</v>
      </c>
      <c r="O673">
        <f>IF(O165,'Create Composites'!$C65,0)</f>
        <v>0</v>
      </c>
      <c r="P673">
        <f>IF(P165,'Create Composites'!$C65,0)</f>
        <v>0</v>
      </c>
      <c r="Q673">
        <f>IF(Q165,'Create Composites'!$C65,0)</f>
        <v>0</v>
      </c>
      <c r="R673">
        <f>IF(R165,'Create Composites'!$C65,0)</f>
        <v>0</v>
      </c>
      <c r="S673">
        <f>IF(S165,'Create Composites'!$C65,0)</f>
        <v>0</v>
      </c>
      <c r="T673">
        <f>IF(T165,'Create Composites'!$C65,0)</f>
        <v>0</v>
      </c>
      <c r="U673">
        <f>IF(U165,'Create Composites'!$C65,0)</f>
        <v>0</v>
      </c>
    </row>
    <row r="674" spans="1:21" x14ac:dyDescent="0.15">
      <c r="A674" t="str">
        <f t="shared" si="346"/>
        <v>WASI-2 Similarities</v>
      </c>
      <c r="B674">
        <f>IF(B166,'Create Composites'!$C66,0)</f>
        <v>0</v>
      </c>
      <c r="C674">
        <f>IF(C166,'Create Composites'!$C66,0)</f>
        <v>0</v>
      </c>
      <c r="D674">
        <f>IF(D166,'Create Composites'!$C66,0)</f>
        <v>0</v>
      </c>
      <c r="E674">
        <f>IF(E166,'Create Composites'!$C66,0)</f>
        <v>0</v>
      </c>
      <c r="F674">
        <f>IF(F166,'Create Composites'!$C66,0)</f>
        <v>0</v>
      </c>
      <c r="G674">
        <f>IF(G166,'Create Composites'!$C66,0)</f>
        <v>0</v>
      </c>
      <c r="H674">
        <f>IF(H166,'Create Composites'!$C66,0)</f>
        <v>0</v>
      </c>
      <c r="I674">
        <f>IF(I166,'Create Composites'!$C66,0)</f>
        <v>0</v>
      </c>
      <c r="J674">
        <f>IF(J166,'Create Composites'!$C66,0)</f>
        <v>0</v>
      </c>
      <c r="K674">
        <f>IF(K166,'Create Composites'!$C66,0)</f>
        <v>0</v>
      </c>
      <c r="L674">
        <f>IF(L166,'Create Composites'!$C66,0)</f>
        <v>0</v>
      </c>
      <c r="M674">
        <f>IF(M166,'Create Composites'!$C66,0)</f>
        <v>0</v>
      </c>
      <c r="N674">
        <f>IF(N166,'Create Composites'!$C66,0)</f>
        <v>0</v>
      </c>
      <c r="O674">
        <f>IF(O166,'Create Composites'!$C66,0)</f>
        <v>0</v>
      </c>
      <c r="P674">
        <f>IF(P166,'Create Composites'!$C66,0)</f>
        <v>0</v>
      </c>
      <c r="Q674">
        <f>IF(Q166,'Create Composites'!$C66,0)</f>
        <v>0</v>
      </c>
      <c r="R674">
        <f>IF(R166,'Create Composites'!$C66,0)</f>
        <v>0</v>
      </c>
      <c r="S674">
        <f>IF(S166,'Create Composites'!$C66,0)</f>
        <v>0</v>
      </c>
      <c r="T674">
        <f>IF(T166,'Create Composites'!$C66,0)</f>
        <v>0</v>
      </c>
      <c r="U674">
        <f>IF(U166,'Create Composites'!$C66,0)</f>
        <v>0</v>
      </c>
    </row>
    <row r="675" spans="1:21" x14ac:dyDescent="0.15">
      <c r="A675" t="str">
        <f t="shared" si="346"/>
        <v>WASI-2 Vocabulary</v>
      </c>
      <c r="B675">
        <f>IF(B167,'Create Composites'!$C67,0)</f>
        <v>0</v>
      </c>
      <c r="C675">
        <f>IF(C167,'Create Composites'!$C67,0)</f>
        <v>0</v>
      </c>
      <c r="D675">
        <f>IF(D167,'Create Composites'!$C67,0)</f>
        <v>0</v>
      </c>
      <c r="E675">
        <f>IF(E167,'Create Composites'!$C67,0)</f>
        <v>0</v>
      </c>
      <c r="F675">
        <f>IF(F167,'Create Composites'!$C67,0)</f>
        <v>0</v>
      </c>
      <c r="G675">
        <f>IF(G167,'Create Composites'!$C67,0)</f>
        <v>0</v>
      </c>
      <c r="H675">
        <f>IF(H167,'Create Composites'!$C67,0)</f>
        <v>0</v>
      </c>
      <c r="I675">
        <f>IF(I167,'Create Composites'!$C67,0)</f>
        <v>0</v>
      </c>
      <c r="J675">
        <f>IF(J167,'Create Composites'!$C67,0)</f>
        <v>0</v>
      </c>
      <c r="K675">
        <f>IF(K167,'Create Composites'!$C67,0)</f>
        <v>0</v>
      </c>
      <c r="L675">
        <f>IF(L167,'Create Composites'!$C67,0)</f>
        <v>0</v>
      </c>
      <c r="M675">
        <f>IF(M167,'Create Composites'!$C67,0)</f>
        <v>0</v>
      </c>
      <c r="N675">
        <f>IF(N167,'Create Composites'!$C67,0)</f>
        <v>0</v>
      </c>
      <c r="O675">
        <f>IF(O167,'Create Composites'!$C67,0)</f>
        <v>0</v>
      </c>
      <c r="P675">
        <f>IF(P167,'Create Composites'!$C67,0)</f>
        <v>0</v>
      </c>
      <c r="Q675">
        <f>IF(Q167,'Create Composites'!$C67,0)</f>
        <v>0</v>
      </c>
      <c r="R675">
        <f>IF(R167,'Create Composites'!$C67,0)</f>
        <v>0</v>
      </c>
      <c r="S675">
        <f>IF(S167,'Create Composites'!$C67,0)</f>
        <v>0</v>
      </c>
      <c r="T675">
        <f>IF(T167,'Create Composites'!$C67,0)</f>
        <v>0</v>
      </c>
      <c r="U675">
        <f>IF(U167,'Create Composites'!$C67,0)</f>
        <v>0</v>
      </c>
    </row>
    <row r="676" spans="1:21" x14ac:dyDescent="0.15">
      <c r="A676" t="str">
        <f t="shared" si="346"/>
        <v>WASI-2 Matrix Reasoning</v>
      </c>
      <c r="B676">
        <f>IF(B168,'Create Composites'!$C68,0)</f>
        <v>0</v>
      </c>
      <c r="C676">
        <f>IF(C168,'Create Composites'!$C68,0)</f>
        <v>0</v>
      </c>
      <c r="D676">
        <f>IF(D168,'Create Composites'!$C68,0)</f>
        <v>0</v>
      </c>
      <c r="E676">
        <f>IF(E168,'Create Composites'!$C68,0)</f>
        <v>0</v>
      </c>
      <c r="F676">
        <f>IF(F168,'Create Composites'!$C68,0)</f>
        <v>0</v>
      </c>
      <c r="G676">
        <f>IF(G168,'Create Composites'!$C68,0)</f>
        <v>0</v>
      </c>
      <c r="H676">
        <f>IF(H168,'Create Composites'!$C68,0)</f>
        <v>0</v>
      </c>
      <c r="I676">
        <f>IF(I168,'Create Composites'!$C68,0)</f>
        <v>0</v>
      </c>
      <c r="J676">
        <f>IF(J168,'Create Composites'!$C68,0)</f>
        <v>0</v>
      </c>
      <c r="K676">
        <f>IF(K168,'Create Composites'!$C68,0)</f>
        <v>0</v>
      </c>
      <c r="L676">
        <f>IF(L168,'Create Composites'!$C68,0)</f>
        <v>0</v>
      </c>
      <c r="M676">
        <f>IF(M168,'Create Composites'!$C68,0)</f>
        <v>0</v>
      </c>
      <c r="N676">
        <f>IF(N168,'Create Composites'!$C68,0)</f>
        <v>0</v>
      </c>
      <c r="O676">
        <f>IF(O168,'Create Composites'!$C68,0)</f>
        <v>0</v>
      </c>
      <c r="P676">
        <f>IF(P168,'Create Composites'!$C68,0)</f>
        <v>0</v>
      </c>
      <c r="Q676">
        <f>IF(Q168,'Create Composites'!$C68,0)</f>
        <v>0</v>
      </c>
      <c r="R676">
        <f>IF(R168,'Create Composites'!$C68,0)</f>
        <v>0</v>
      </c>
      <c r="S676">
        <f>IF(S168,'Create Composites'!$C68,0)</f>
        <v>0</v>
      </c>
      <c r="T676">
        <f>IF(T168,'Create Composites'!$C68,0)</f>
        <v>0</v>
      </c>
      <c r="U676">
        <f>IF(U168,'Create Composites'!$C68,0)</f>
        <v>0</v>
      </c>
    </row>
    <row r="677" spans="1:21" x14ac:dyDescent="0.15">
      <c r="A677" t="str">
        <f t="shared" ref="A677:A711" si="347">A474</f>
        <v>WASI-2 Block Design</v>
      </c>
      <c r="B677">
        <f>IF(B169,'Create Composites'!$C69,0)</f>
        <v>0</v>
      </c>
      <c r="C677">
        <f>IF(C169,'Create Composites'!$C69,0)</f>
        <v>0</v>
      </c>
      <c r="D677">
        <f>IF(D169,'Create Composites'!$C69,0)</f>
        <v>0</v>
      </c>
      <c r="E677">
        <f>IF(E169,'Create Composites'!$C69,0)</f>
        <v>0</v>
      </c>
      <c r="F677">
        <f>IF(F169,'Create Composites'!$C69,0)</f>
        <v>0</v>
      </c>
      <c r="G677">
        <f>IF(G169,'Create Composites'!$C69,0)</f>
        <v>0</v>
      </c>
      <c r="H677">
        <f>IF(H169,'Create Composites'!$C69,0)</f>
        <v>0</v>
      </c>
      <c r="I677">
        <f>IF(I169,'Create Composites'!$C69,0)</f>
        <v>0</v>
      </c>
      <c r="J677">
        <f>IF(J169,'Create Composites'!$C69,0)</f>
        <v>0</v>
      </c>
      <c r="K677">
        <f>IF(K169,'Create Composites'!$C69,0)</f>
        <v>0</v>
      </c>
      <c r="L677">
        <f>IF(L169,'Create Composites'!$C69,0)</f>
        <v>0</v>
      </c>
      <c r="M677">
        <f>IF(M169,'Create Composites'!$C69,0)</f>
        <v>0</v>
      </c>
      <c r="N677">
        <f>IF(N169,'Create Composites'!$C69,0)</f>
        <v>0</v>
      </c>
      <c r="O677">
        <f>IF(O169,'Create Composites'!$C69,0)</f>
        <v>0</v>
      </c>
      <c r="P677">
        <f>IF(P169,'Create Composites'!$C69,0)</f>
        <v>0</v>
      </c>
      <c r="Q677">
        <f>IF(Q169,'Create Composites'!$C69,0)</f>
        <v>0</v>
      </c>
      <c r="R677">
        <f>IF(R169,'Create Composites'!$C69,0)</f>
        <v>0</v>
      </c>
      <c r="S677">
        <f>IF(S169,'Create Composites'!$C69,0)</f>
        <v>0</v>
      </c>
      <c r="T677">
        <f>IF(T169,'Create Composites'!$C69,0)</f>
        <v>0</v>
      </c>
      <c r="U677">
        <f>IF(U169,'Create Composites'!$C69,0)</f>
        <v>0</v>
      </c>
    </row>
    <row r="678" spans="1:21" x14ac:dyDescent="0.15">
      <c r="A678" t="str">
        <f t="shared" si="347"/>
        <v>WISC-V Digit Span</v>
      </c>
      <c r="B678">
        <f>IF(B170,'Create Composites'!$C70,0)</f>
        <v>0</v>
      </c>
      <c r="C678">
        <f>IF(C170,'Create Composites'!$C70,0)</f>
        <v>0</v>
      </c>
      <c r="D678">
        <f>IF(D170,'Create Composites'!$C70,0)</f>
        <v>0</v>
      </c>
      <c r="E678">
        <f>IF(E170,'Create Composites'!$C70,0)</f>
        <v>0</v>
      </c>
      <c r="F678">
        <f>IF(F170,'Create Composites'!$C70,0)</f>
        <v>0</v>
      </c>
      <c r="G678">
        <f>IF(G170,'Create Composites'!$C70,0)</f>
        <v>0</v>
      </c>
      <c r="H678">
        <f>IF(H170,'Create Composites'!$C70,0)</f>
        <v>0</v>
      </c>
      <c r="I678">
        <f>IF(I170,'Create Composites'!$C70,0)</f>
        <v>0</v>
      </c>
      <c r="J678">
        <f>IF(J170,'Create Composites'!$C70,0)</f>
        <v>0</v>
      </c>
      <c r="K678">
        <f>IF(K170,'Create Composites'!$C70,0)</f>
        <v>0</v>
      </c>
      <c r="L678">
        <f>IF(L170,'Create Composites'!$C70,0)</f>
        <v>0</v>
      </c>
      <c r="M678">
        <f>IF(M170,'Create Composites'!$C70,0)</f>
        <v>0</v>
      </c>
      <c r="N678">
        <f>IF(N170,'Create Composites'!$C70,0)</f>
        <v>0</v>
      </c>
      <c r="O678">
        <f>IF(O170,'Create Composites'!$C70,0)</f>
        <v>0</v>
      </c>
      <c r="P678">
        <f>IF(P170,'Create Composites'!$C70,0)</f>
        <v>0</v>
      </c>
      <c r="Q678">
        <f>IF(Q170,'Create Composites'!$C70,0)</f>
        <v>0</v>
      </c>
      <c r="R678">
        <f>IF(R170,'Create Composites'!$C70,0)</f>
        <v>0</v>
      </c>
      <c r="S678">
        <f>IF(S170,'Create Composites'!$C70,0)</f>
        <v>0</v>
      </c>
      <c r="T678">
        <f>IF(T170,'Create Composites'!$C70,0)</f>
        <v>0</v>
      </c>
      <c r="U678">
        <f>IF(U170,'Create Composites'!$C70,0)</f>
        <v>0</v>
      </c>
    </row>
    <row r="679" spans="1:21" x14ac:dyDescent="0.15">
      <c r="A679" t="str">
        <f t="shared" si="347"/>
        <v>WISC-V Picture Span</v>
      </c>
      <c r="B679">
        <f>IF(B171,'Create Composites'!$C71,0)</f>
        <v>0</v>
      </c>
      <c r="C679">
        <f>IF(C171,'Create Composites'!$C71,0)</f>
        <v>0</v>
      </c>
      <c r="D679">
        <f>IF(D171,'Create Composites'!$C71,0)</f>
        <v>0</v>
      </c>
      <c r="E679">
        <f>IF(E171,'Create Composites'!$C71,0)</f>
        <v>0</v>
      </c>
      <c r="F679">
        <f>IF(F171,'Create Composites'!$C71,0)</f>
        <v>0</v>
      </c>
      <c r="G679">
        <f>IF(G171,'Create Composites'!$C71,0)</f>
        <v>0</v>
      </c>
      <c r="H679">
        <f>IF(H171,'Create Composites'!$C71,0)</f>
        <v>0</v>
      </c>
      <c r="I679">
        <f>IF(I171,'Create Composites'!$C71,0)</f>
        <v>0</v>
      </c>
      <c r="J679">
        <f>IF(J171,'Create Composites'!$C71,0)</f>
        <v>0</v>
      </c>
      <c r="K679">
        <f>IF(K171,'Create Composites'!$C71,0)</f>
        <v>0</v>
      </c>
      <c r="L679">
        <f>IF(L171,'Create Composites'!$C71,0)</f>
        <v>0</v>
      </c>
      <c r="M679">
        <f>IF(M171,'Create Composites'!$C71,0)</f>
        <v>0</v>
      </c>
      <c r="N679">
        <f>IF(N171,'Create Composites'!$C71,0)</f>
        <v>0</v>
      </c>
      <c r="O679">
        <f>IF(O171,'Create Composites'!$C71,0)</f>
        <v>0</v>
      </c>
      <c r="P679">
        <f>IF(P171,'Create Composites'!$C71,0)</f>
        <v>0</v>
      </c>
      <c r="Q679">
        <f>IF(Q171,'Create Composites'!$C71,0)</f>
        <v>0</v>
      </c>
      <c r="R679">
        <f>IF(R171,'Create Composites'!$C71,0)</f>
        <v>0</v>
      </c>
      <c r="S679">
        <f>IF(S171,'Create Composites'!$C71,0)</f>
        <v>0</v>
      </c>
      <c r="T679">
        <f>IF(T171,'Create Composites'!$C71,0)</f>
        <v>0</v>
      </c>
      <c r="U679">
        <f>IF(U171,'Create Composites'!$C71,0)</f>
        <v>0</v>
      </c>
    </row>
    <row r="680" spans="1:21" x14ac:dyDescent="0.15">
      <c r="A680" t="str">
        <f t="shared" si="347"/>
        <v>WISC-V Coding</v>
      </c>
      <c r="B680">
        <f>IF(B172,'Create Composites'!$C72,0)</f>
        <v>0</v>
      </c>
      <c r="C680">
        <f>IF(C172,'Create Composites'!$C72,0)</f>
        <v>0</v>
      </c>
      <c r="D680">
        <f>IF(D172,'Create Composites'!$C72,0)</f>
        <v>0</v>
      </c>
      <c r="E680">
        <f>IF(E172,'Create Composites'!$C72,0)</f>
        <v>0</v>
      </c>
      <c r="F680">
        <f>IF(F172,'Create Composites'!$C72,0)</f>
        <v>0</v>
      </c>
      <c r="G680">
        <f>IF(G172,'Create Composites'!$C72,0)</f>
        <v>0</v>
      </c>
      <c r="H680">
        <f>IF(H172,'Create Composites'!$C72,0)</f>
        <v>0</v>
      </c>
      <c r="I680">
        <f>IF(I172,'Create Composites'!$C72,0)</f>
        <v>0</v>
      </c>
      <c r="J680">
        <f>IF(J172,'Create Composites'!$C72,0)</f>
        <v>0</v>
      </c>
      <c r="K680">
        <f>IF(K172,'Create Composites'!$C72,0)</f>
        <v>0</v>
      </c>
      <c r="L680">
        <f>IF(L172,'Create Composites'!$C72,0)</f>
        <v>0</v>
      </c>
      <c r="M680">
        <f>IF(M172,'Create Composites'!$C72,0)</f>
        <v>0</v>
      </c>
      <c r="N680">
        <f>IF(N172,'Create Composites'!$C72,0)</f>
        <v>0</v>
      </c>
      <c r="O680">
        <f>IF(O172,'Create Composites'!$C72,0)</f>
        <v>0</v>
      </c>
      <c r="P680">
        <f>IF(P172,'Create Composites'!$C72,0)</f>
        <v>0</v>
      </c>
      <c r="Q680">
        <f>IF(Q172,'Create Composites'!$C72,0)</f>
        <v>0</v>
      </c>
      <c r="R680">
        <f>IF(R172,'Create Composites'!$C72,0)</f>
        <v>0</v>
      </c>
      <c r="S680">
        <f>IF(S172,'Create Composites'!$C72,0)</f>
        <v>0</v>
      </c>
      <c r="T680">
        <f>IF(T172,'Create Composites'!$C72,0)</f>
        <v>0</v>
      </c>
      <c r="U680">
        <f>IF(U172,'Create Composites'!$C72,0)</f>
        <v>0</v>
      </c>
    </row>
    <row r="681" spans="1:21" x14ac:dyDescent="0.15">
      <c r="A681" t="str">
        <f t="shared" si="347"/>
        <v>WISC-V Symbol Search</v>
      </c>
      <c r="B681">
        <f>IF(B173,'Create Composites'!$C73,0)</f>
        <v>0</v>
      </c>
      <c r="C681">
        <f>IF(C173,'Create Composites'!$C73,0)</f>
        <v>0</v>
      </c>
      <c r="D681">
        <f>IF(D173,'Create Composites'!$C73,0)</f>
        <v>0</v>
      </c>
      <c r="E681">
        <f>IF(E173,'Create Composites'!$C73,0)</f>
        <v>0</v>
      </c>
      <c r="F681">
        <f>IF(F173,'Create Composites'!$C73,0)</f>
        <v>0</v>
      </c>
      <c r="G681">
        <f>IF(G173,'Create Composites'!$C73,0)</f>
        <v>0</v>
      </c>
      <c r="H681">
        <f>IF(H173,'Create Composites'!$C73,0)</f>
        <v>0</v>
      </c>
      <c r="I681">
        <f>IF(I173,'Create Composites'!$C73,0)</f>
        <v>0</v>
      </c>
      <c r="J681">
        <f>IF(J173,'Create Composites'!$C73,0)</f>
        <v>0</v>
      </c>
      <c r="K681">
        <f>IF(K173,'Create Composites'!$C73,0)</f>
        <v>0</v>
      </c>
      <c r="L681">
        <f>IF(L173,'Create Composites'!$C73,0)</f>
        <v>0</v>
      </c>
      <c r="M681">
        <f>IF(M173,'Create Composites'!$C73,0)</f>
        <v>0</v>
      </c>
      <c r="N681">
        <f>IF(N173,'Create Composites'!$C73,0)</f>
        <v>0</v>
      </c>
      <c r="O681">
        <f>IF(O173,'Create Composites'!$C73,0)</f>
        <v>0</v>
      </c>
      <c r="P681">
        <f>IF(P173,'Create Composites'!$C73,0)</f>
        <v>0</v>
      </c>
      <c r="Q681">
        <f>IF(Q173,'Create Composites'!$C73,0)</f>
        <v>0</v>
      </c>
      <c r="R681">
        <f>IF(R173,'Create Composites'!$C73,0)</f>
        <v>0</v>
      </c>
      <c r="S681">
        <f>IF(S173,'Create Composites'!$C73,0)</f>
        <v>0</v>
      </c>
      <c r="T681">
        <f>IF(T173,'Create Composites'!$C73,0)</f>
        <v>0</v>
      </c>
      <c r="U681">
        <f>IF(U173,'Create Composites'!$C73,0)</f>
        <v>0</v>
      </c>
    </row>
    <row r="682" spans="1:21" x14ac:dyDescent="0.15">
      <c r="A682" t="str">
        <f t="shared" si="347"/>
        <v>LWR</v>
      </c>
      <c r="B682">
        <f>IF(B174,'Create Composites'!$C74,0)</f>
        <v>0</v>
      </c>
      <c r="C682">
        <f>IF(C174,'Create Composites'!$C74,0)</f>
        <v>0</v>
      </c>
      <c r="D682">
        <f>IF(D174,'Create Composites'!$C74,0)</f>
        <v>0</v>
      </c>
      <c r="E682">
        <f>IF(E174,'Create Composites'!$C74,0)</f>
        <v>0</v>
      </c>
      <c r="F682">
        <f>IF(F174,'Create Composites'!$C74,0)</f>
        <v>0</v>
      </c>
      <c r="G682">
        <f>IF(G174,'Create Composites'!$C74,0)</f>
        <v>0</v>
      </c>
      <c r="H682">
        <f>IF(H174,'Create Composites'!$C74,0)</f>
        <v>0</v>
      </c>
      <c r="I682">
        <f>IF(I174,'Create Composites'!$C74,0)</f>
        <v>0</v>
      </c>
      <c r="J682">
        <f>IF(J174,'Create Composites'!$C74,0)</f>
        <v>0</v>
      </c>
      <c r="K682">
        <f>IF(K174,'Create Composites'!$C74,0)</f>
        <v>0</v>
      </c>
      <c r="L682">
        <f>IF(L174,'Create Composites'!$C74,0)</f>
        <v>0</v>
      </c>
      <c r="M682">
        <f>IF(M174,'Create Composites'!$C74,0)</f>
        <v>0</v>
      </c>
      <c r="N682">
        <f>IF(N174,'Create Composites'!$C74,0)</f>
        <v>0</v>
      </c>
      <c r="O682">
        <f>IF(O174,'Create Composites'!$C74,0)</f>
        <v>0</v>
      </c>
      <c r="P682">
        <f>IF(P174,'Create Composites'!$C74,0)</f>
        <v>0</v>
      </c>
      <c r="Q682">
        <f>IF(Q174,'Create Composites'!$C74,0)</f>
        <v>0</v>
      </c>
      <c r="R682">
        <f>IF(R174,'Create Composites'!$C74,0)</f>
        <v>0</v>
      </c>
      <c r="S682">
        <f>IF(S174,'Create Composites'!$C74,0)</f>
        <v>0</v>
      </c>
      <c r="T682">
        <f>IF(T174,'Create Composites'!$C74,0)</f>
        <v>0</v>
      </c>
      <c r="U682">
        <f>IF(U174,'Create Composites'!$C74,0)</f>
        <v>0</v>
      </c>
    </row>
    <row r="683" spans="1:21" x14ac:dyDescent="0.15">
      <c r="A683" t="str">
        <f t="shared" si="347"/>
        <v>RC</v>
      </c>
      <c r="B683">
        <f>IF(B175,'Create Composites'!$C75,0)</f>
        <v>0</v>
      </c>
      <c r="C683">
        <f>IF(C175,'Create Composites'!$C75,0)</f>
        <v>0</v>
      </c>
      <c r="D683">
        <f>IF(D175,'Create Composites'!$C75,0)</f>
        <v>0</v>
      </c>
      <c r="E683">
        <f>IF(E175,'Create Composites'!$C75,0)</f>
        <v>0</v>
      </c>
      <c r="F683">
        <f>IF(F175,'Create Composites'!$C75,0)</f>
        <v>0</v>
      </c>
      <c r="G683">
        <f>IF(G175,'Create Composites'!$C75,0)</f>
        <v>0</v>
      </c>
      <c r="H683">
        <f>IF(H175,'Create Composites'!$C75,0)</f>
        <v>0</v>
      </c>
      <c r="I683">
        <f>IF(I175,'Create Composites'!$C75,0)</f>
        <v>0</v>
      </c>
      <c r="J683">
        <f>IF(J175,'Create Composites'!$C75,0)</f>
        <v>0</v>
      </c>
      <c r="K683">
        <f>IF(K175,'Create Composites'!$C75,0)</f>
        <v>0</v>
      </c>
      <c r="L683">
        <f>IF(L175,'Create Composites'!$C75,0)</f>
        <v>0</v>
      </c>
      <c r="M683">
        <f>IF(M175,'Create Composites'!$C75,0)</f>
        <v>0</v>
      </c>
      <c r="N683">
        <f>IF(N175,'Create Composites'!$C75,0)</f>
        <v>0</v>
      </c>
      <c r="O683">
        <f>IF(O175,'Create Composites'!$C75,0)</f>
        <v>0</v>
      </c>
      <c r="P683">
        <f>IF(P175,'Create Composites'!$C75,0)</f>
        <v>0</v>
      </c>
      <c r="Q683">
        <f>IF(Q175,'Create Composites'!$C75,0)</f>
        <v>0</v>
      </c>
      <c r="R683">
        <f>IF(R175,'Create Composites'!$C75,0)</f>
        <v>0</v>
      </c>
      <c r="S683">
        <f>IF(S175,'Create Composites'!$C75,0)</f>
        <v>0</v>
      </c>
      <c r="T683">
        <f>IF(T175,'Create Composites'!$C75,0)</f>
        <v>0</v>
      </c>
      <c r="U683">
        <f>IF(U175,'Create Composites'!$C75,0)</f>
        <v>0</v>
      </c>
    </row>
    <row r="684" spans="1:21" x14ac:dyDescent="0.15">
      <c r="A684" t="str">
        <f t="shared" si="347"/>
        <v>NWD</v>
      </c>
      <c r="B684">
        <f>IF(B176,'Create Composites'!$C76,0)</f>
        <v>0</v>
      </c>
      <c r="C684">
        <f>IF(C176,'Create Composites'!$C76,0)</f>
        <v>0</v>
      </c>
      <c r="D684">
        <f>IF(D176,'Create Composites'!$C76,0)</f>
        <v>0</v>
      </c>
      <c r="E684">
        <f>IF(E176,'Create Composites'!$C76,0)</f>
        <v>0</v>
      </c>
      <c r="F684">
        <f>IF(F176,'Create Composites'!$C76,0)</f>
        <v>0</v>
      </c>
      <c r="G684">
        <f>IF(G176,'Create Composites'!$C76,0)</f>
        <v>0</v>
      </c>
      <c r="H684">
        <f>IF(H176,'Create Composites'!$C76,0)</f>
        <v>0</v>
      </c>
      <c r="I684">
        <f>IF(I176,'Create Composites'!$C76,0)</f>
        <v>0</v>
      </c>
      <c r="J684">
        <f>IF(J176,'Create Composites'!$C76,0)</f>
        <v>0</v>
      </c>
      <c r="K684">
        <f>IF(K176,'Create Composites'!$C76,0)</f>
        <v>0</v>
      </c>
      <c r="L684">
        <f>IF(L176,'Create Composites'!$C76,0)</f>
        <v>0</v>
      </c>
      <c r="M684">
        <f>IF(M176,'Create Composites'!$C76,0)</f>
        <v>0</v>
      </c>
      <c r="N684">
        <f>IF(N176,'Create Composites'!$C76,0)</f>
        <v>0</v>
      </c>
      <c r="O684">
        <f>IF(O176,'Create Composites'!$C76,0)</f>
        <v>0</v>
      </c>
      <c r="P684">
        <f>IF(P176,'Create Composites'!$C76,0)</f>
        <v>0</v>
      </c>
      <c r="Q684">
        <f>IF(Q176,'Create Composites'!$C76,0)</f>
        <v>0</v>
      </c>
      <c r="R684">
        <f>IF(R176,'Create Composites'!$C76,0)</f>
        <v>0</v>
      </c>
      <c r="S684">
        <f>IF(S176,'Create Composites'!$C76,0)</f>
        <v>0</v>
      </c>
      <c r="T684">
        <f>IF(T176,'Create Composites'!$C76,0)</f>
        <v>0</v>
      </c>
      <c r="U684">
        <f>IF(U176,'Create Composites'!$C76,0)</f>
        <v>0</v>
      </c>
    </row>
    <row r="685" spans="1:21" x14ac:dyDescent="0.15">
      <c r="A685" t="str">
        <f t="shared" si="347"/>
        <v>PP</v>
      </c>
      <c r="B685">
        <f>IF(B177,'Create Composites'!$C77,0)</f>
        <v>0</v>
      </c>
      <c r="C685">
        <f>IF(C177,'Create Composites'!$C77,0)</f>
        <v>0</v>
      </c>
      <c r="D685">
        <f>IF(D177,'Create Composites'!$C77,0)</f>
        <v>0</v>
      </c>
      <c r="E685">
        <f>IF(E177,'Create Composites'!$C77,0)</f>
        <v>0</v>
      </c>
      <c r="F685">
        <f>IF(F177,'Create Composites'!$C77,0)</f>
        <v>0</v>
      </c>
      <c r="G685">
        <f>IF(G177,'Create Composites'!$C77,0)</f>
        <v>0</v>
      </c>
      <c r="H685">
        <f>IF(H177,'Create Composites'!$C77,0)</f>
        <v>0</v>
      </c>
      <c r="I685">
        <f>IF(I177,'Create Composites'!$C77,0)</f>
        <v>0</v>
      </c>
      <c r="J685">
        <f>IF(J177,'Create Composites'!$C77,0)</f>
        <v>0</v>
      </c>
      <c r="K685">
        <f>IF(K177,'Create Composites'!$C77,0)</f>
        <v>0</v>
      </c>
      <c r="L685">
        <f>IF(L177,'Create Composites'!$C77,0)</f>
        <v>0</v>
      </c>
      <c r="M685">
        <f>IF(M177,'Create Composites'!$C77,0)</f>
        <v>0</v>
      </c>
      <c r="N685">
        <f>IF(N177,'Create Composites'!$C77,0)</f>
        <v>0</v>
      </c>
      <c r="O685">
        <f>IF(O177,'Create Composites'!$C77,0)</f>
        <v>0</v>
      </c>
      <c r="P685">
        <f>IF(P177,'Create Composites'!$C77,0)</f>
        <v>0</v>
      </c>
      <c r="Q685">
        <f>IF(Q177,'Create Composites'!$C77,0)</f>
        <v>0</v>
      </c>
      <c r="R685">
        <f>IF(R177,'Create Composites'!$C77,0)</f>
        <v>0</v>
      </c>
      <c r="S685">
        <f>IF(S177,'Create Composites'!$C77,0)</f>
        <v>0</v>
      </c>
      <c r="T685">
        <f>IF(T177,'Create Composites'!$C77,0)</f>
        <v>0</v>
      </c>
      <c r="U685">
        <f>IF(U177,'Create Composites'!$C77,0)</f>
        <v>0</v>
      </c>
    </row>
    <row r="686" spans="1:21" x14ac:dyDescent="0.15">
      <c r="A686" t="str">
        <f t="shared" si="347"/>
        <v>WRF</v>
      </c>
      <c r="B686">
        <f>IF(B178,'Create Composites'!$C78,0)</f>
        <v>0</v>
      </c>
      <c r="C686">
        <f>IF(C178,'Create Composites'!$C78,0)</f>
        <v>0</v>
      </c>
      <c r="D686">
        <f>IF(D178,'Create Composites'!$C78,0)</f>
        <v>0</v>
      </c>
      <c r="E686">
        <f>IF(E178,'Create Composites'!$C78,0)</f>
        <v>0</v>
      </c>
      <c r="F686">
        <f>IF(F178,'Create Composites'!$C78,0)</f>
        <v>0</v>
      </c>
      <c r="G686">
        <f>IF(G178,'Create Composites'!$C78,0)</f>
        <v>0</v>
      </c>
      <c r="H686">
        <f>IF(H178,'Create Composites'!$C78,0)</f>
        <v>0</v>
      </c>
      <c r="I686">
        <f>IF(I178,'Create Composites'!$C78,0)</f>
        <v>0</v>
      </c>
      <c r="J686">
        <f>IF(J178,'Create Composites'!$C78,0)</f>
        <v>0</v>
      </c>
      <c r="K686">
        <f>IF(K178,'Create Composites'!$C78,0)</f>
        <v>0</v>
      </c>
      <c r="L686">
        <f>IF(L178,'Create Composites'!$C78,0)</f>
        <v>0</v>
      </c>
      <c r="M686">
        <f>IF(M178,'Create Composites'!$C78,0)</f>
        <v>0</v>
      </c>
      <c r="N686">
        <f>IF(N178,'Create Composites'!$C78,0)</f>
        <v>0</v>
      </c>
      <c r="O686">
        <f>IF(O178,'Create Composites'!$C78,0)</f>
        <v>0</v>
      </c>
      <c r="P686">
        <f>IF(P178,'Create Composites'!$C78,0)</f>
        <v>0</v>
      </c>
      <c r="Q686">
        <f>IF(Q178,'Create Composites'!$C78,0)</f>
        <v>0</v>
      </c>
      <c r="R686">
        <f>IF(R178,'Create Composites'!$C78,0)</f>
        <v>0</v>
      </c>
      <c r="S686">
        <f>IF(S178,'Create Composites'!$C78,0)</f>
        <v>0</v>
      </c>
      <c r="T686">
        <f>IF(T178,'Create Composites'!$C78,0)</f>
        <v>0</v>
      </c>
      <c r="U686">
        <f>IF(U178,'Create Composites'!$C78,0)</f>
        <v>0</v>
      </c>
    </row>
    <row r="687" spans="1:21" x14ac:dyDescent="0.15">
      <c r="A687" t="str">
        <f t="shared" si="347"/>
        <v>DF</v>
      </c>
      <c r="B687">
        <f>IF(B179,'Create Composites'!$C79,0)</f>
        <v>0</v>
      </c>
      <c r="C687">
        <f>IF(C179,'Create Composites'!$C79,0)</f>
        <v>0</v>
      </c>
      <c r="D687">
        <f>IF(D179,'Create Composites'!$C79,0)</f>
        <v>0</v>
      </c>
      <c r="E687">
        <f>IF(E179,'Create Composites'!$C79,0)</f>
        <v>0</v>
      </c>
      <c r="F687">
        <f>IF(F179,'Create Composites'!$C79,0)</f>
        <v>0</v>
      </c>
      <c r="G687">
        <f>IF(G179,'Create Composites'!$C79,0)</f>
        <v>0</v>
      </c>
      <c r="H687">
        <f>IF(H179,'Create Composites'!$C79,0)</f>
        <v>0</v>
      </c>
      <c r="I687">
        <f>IF(I179,'Create Composites'!$C79,0)</f>
        <v>0</v>
      </c>
      <c r="J687">
        <f>IF(J179,'Create Composites'!$C79,0)</f>
        <v>0</v>
      </c>
      <c r="K687">
        <f>IF(K179,'Create Composites'!$C79,0)</f>
        <v>0</v>
      </c>
      <c r="L687">
        <f>IF(L179,'Create Composites'!$C79,0)</f>
        <v>0</v>
      </c>
      <c r="M687">
        <f>IF(M179,'Create Composites'!$C79,0)</f>
        <v>0</v>
      </c>
      <c r="N687">
        <f>IF(N179,'Create Composites'!$C79,0)</f>
        <v>0</v>
      </c>
      <c r="O687">
        <f>IF(O179,'Create Composites'!$C79,0)</f>
        <v>0</v>
      </c>
      <c r="P687">
        <f>IF(P179,'Create Composites'!$C79,0)</f>
        <v>0</v>
      </c>
      <c r="Q687">
        <f>IF(Q179,'Create Composites'!$C79,0)</f>
        <v>0</v>
      </c>
      <c r="R687">
        <f>IF(R179,'Create Composites'!$C79,0)</f>
        <v>0</v>
      </c>
      <c r="S687">
        <f>IF(S179,'Create Composites'!$C79,0)</f>
        <v>0</v>
      </c>
      <c r="T687">
        <f>IF(T179,'Create Composites'!$C79,0)</f>
        <v>0</v>
      </c>
      <c r="U687">
        <f>IF(U179,'Create Composites'!$C79,0)</f>
        <v>0</v>
      </c>
    </row>
    <row r="688" spans="1:21" x14ac:dyDescent="0.15">
      <c r="A688" t="str">
        <f t="shared" si="347"/>
        <v>SRF</v>
      </c>
      <c r="B688">
        <f>IF(B180,'Create Composites'!$C80,0)</f>
        <v>0</v>
      </c>
      <c r="C688">
        <f>IF(C180,'Create Composites'!$C80,0)</f>
        <v>0</v>
      </c>
      <c r="D688">
        <f>IF(D180,'Create Composites'!$C80,0)</f>
        <v>0</v>
      </c>
      <c r="E688">
        <f>IF(E180,'Create Composites'!$C80,0)</f>
        <v>0</v>
      </c>
      <c r="F688">
        <f>IF(F180,'Create Composites'!$C80,0)</f>
        <v>0</v>
      </c>
      <c r="G688">
        <f>IF(G180,'Create Composites'!$C80,0)</f>
        <v>0</v>
      </c>
      <c r="H688">
        <f>IF(H180,'Create Composites'!$C80,0)</f>
        <v>0</v>
      </c>
      <c r="I688">
        <f>IF(I180,'Create Composites'!$C80,0)</f>
        <v>0</v>
      </c>
      <c r="J688">
        <f>IF(J180,'Create Composites'!$C80,0)</f>
        <v>0</v>
      </c>
      <c r="K688">
        <f>IF(K180,'Create Composites'!$C80,0)</f>
        <v>0</v>
      </c>
      <c r="L688">
        <f>IF(L180,'Create Composites'!$C80,0)</f>
        <v>0</v>
      </c>
      <c r="M688">
        <f>IF(M180,'Create Composites'!$C80,0)</f>
        <v>0</v>
      </c>
      <c r="N688">
        <f>IF(N180,'Create Composites'!$C80,0)</f>
        <v>0</v>
      </c>
      <c r="O688">
        <f>IF(O180,'Create Composites'!$C80,0)</f>
        <v>0</v>
      </c>
      <c r="P688">
        <f>IF(P180,'Create Composites'!$C80,0)</f>
        <v>0</v>
      </c>
      <c r="Q688">
        <f>IF(Q180,'Create Composites'!$C80,0)</f>
        <v>0</v>
      </c>
      <c r="R688">
        <f>IF(R180,'Create Composites'!$C80,0)</f>
        <v>0</v>
      </c>
      <c r="S688">
        <f>IF(S180,'Create Composites'!$C80,0)</f>
        <v>0</v>
      </c>
      <c r="T688">
        <f>IF(T180,'Create Composites'!$C80,0)</f>
        <v>0</v>
      </c>
      <c r="U688">
        <f>IF(U180,'Create Composites'!$C80,0)</f>
        <v>0</v>
      </c>
    </row>
    <row r="689" spans="1:21" x14ac:dyDescent="0.15">
      <c r="A689" t="str">
        <f t="shared" si="347"/>
        <v>RV</v>
      </c>
      <c r="B689">
        <f>IF(B181,'Create Composites'!$C81,0)</f>
        <v>0</v>
      </c>
      <c r="C689">
        <f>IF(C181,'Create Composites'!$C81,0)</f>
        <v>0</v>
      </c>
      <c r="D689">
        <f>IF(D181,'Create Composites'!$C81,0)</f>
        <v>0</v>
      </c>
      <c r="E689">
        <f>IF(E181,'Create Composites'!$C81,0)</f>
        <v>0</v>
      </c>
      <c r="F689">
        <f>IF(F181,'Create Composites'!$C81,0)</f>
        <v>0</v>
      </c>
      <c r="G689">
        <f>IF(G181,'Create Composites'!$C81,0)</f>
        <v>0</v>
      </c>
      <c r="H689">
        <f>IF(H181,'Create Composites'!$C81,0)</f>
        <v>0</v>
      </c>
      <c r="I689">
        <f>IF(I181,'Create Composites'!$C81,0)</f>
        <v>0</v>
      </c>
      <c r="J689">
        <f>IF(J181,'Create Composites'!$C81,0)</f>
        <v>0</v>
      </c>
      <c r="K689">
        <f>IF(K181,'Create Composites'!$C81,0)</f>
        <v>0</v>
      </c>
      <c r="L689">
        <f>IF(L181,'Create Composites'!$C81,0)</f>
        <v>0</v>
      </c>
      <c r="M689">
        <f>IF(M181,'Create Composites'!$C81,0)</f>
        <v>0</v>
      </c>
      <c r="N689">
        <f>IF(N181,'Create Composites'!$C81,0)</f>
        <v>0</v>
      </c>
      <c r="O689">
        <f>IF(O181,'Create Composites'!$C81,0)</f>
        <v>0</v>
      </c>
      <c r="P689">
        <f>IF(P181,'Create Composites'!$C81,0)</f>
        <v>0</v>
      </c>
      <c r="Q689">
        <f>IF(Q181,'Create Composites'!$C81,0)</f>
        <v>0</v>
      </c>
      <c r="R689">
        <f>IF(R181,'Create Composites'!$C81,0)</f>
        <v>0</v>
      </c>
      <c r="S689">
        <f>IF(S181,'Create Composites'!$C81,0)</f>
        <v>0</v>
      </c>
      <c r="T689">
        <f>IF(T181,'Create Composites'!$C81,0)</f>
        <v>0</v>
      </c>
      <c r="U689">
        <f>IF(U181,'Create Composites'!$C81,0)</f>
        <v>0</v>
      </c>
    </row>
    <row r="690" spans="1:21" x14ac:dyDescent="0.15">
      <c r="A690" t="str">
        <f t="shared" si="347"/>
        <v>MCA</v>
      </c>
      <c r="B690">
        <f>IF(B182,'Create Composites'!$C82,0)</f>
        <v>0</v>
      </c>
      <c r="C690">
        <f>IF(C182,'Create Composites'!$C82,0)</f>
        <v>0</v>
      </c>
      <c r="D690">
        <f>IF(D182,'Create Composites'!$C82,0)</f>
        <v>0</v>
      </c>
      <c r="E690">
        <f>IF(E182,'Create Composites'!$C82,0)</f>
        <v>0</v>
      </c>
      <c r="F690">
        <f>IF(F182,'Create Composites'!$C82,0)</f>
        <v>0</v>
      </c>
      <c r="G690">
        <f>IF(G182,'Create Composites'!$C82,0)</f>
        <v>0</v>
      </c>
      <c r="H690">
        <f>IF(H182,'Create Composites'!$C82,0)</f>
        <v>0</v>
      </c>
      <c r="I690">
        <f>IF(I182,'Create Composites'!$C82,0)</f>
        <v>0</v>
      </c>
      <c r="J690">
        <f>IF(J182,'Create Composites'!$C82,0)</f>
        <v>0</v>
      </c>
      <c r="K690">
        <f>IF(K182,'Create Composites'!$C82,0)</f>
        <v>0</v>
      </c>
      <c r="L690">
        <f>IF(L182,'Create Composites'!$C82,0)</f>
        <v>0</v>
      </c>
      <c r="M690">
        <f>IF(M182,'Create Composites'!$C82,0)</f>
        <v>0</v>
      </c>
      <c r="N690">
        <f>IF(N182,'Create Composites'!$C82,0)</f>
        <v>0</v>
      </c>
      <c r="O690">
        <f>IF(O182,'Create Composites'!$C82,0)</f>
        <v>0</v>
      </c>
      <c r="P690">
        <f>IF(P182,'Create Composites'!$C82,0)</f>
        <v>0</v>
      </c>
      <c r="Q690">
        <f>IF(Q182,'Create Composites'!$C82,0)</f>
        <v>0</v>
      </c>
      <c r="R690">
        <f>IF(R182,'Create Composites'!$C82,0)</f>
        <v>0</v>
      </c>
      <c r="S690">
        <f>IF(S182,'Create Composites'!$C82,0)</f>
        <v>0</v>
      </c>
      <c r="T690">
        <f>IF(T182,'Create Composites'!$C82,0)</f>
        <v>0</v>
      </c>
      <c r="U690">
        <f>IF(U182,'Create Composites'!$C82,0)</f>
        <v>0</v>
      </c>
    </row>
    <row r="691" spans="1:21" x14ac:dyDescent="0.15">
      <c r="A691" t="str">
        <f t="shared" si="347"/>
        <v>MC</v>
      </c>
      <c r="B691">
        <f>IF(B183,'Create Composites'!$C83,0)</f>
        <v>0</v>
      </c>
      <c r="C691">
        <f>IF(C183,'Create Composites'!$C83,0)</f>
        <v>0</v>
      </c>
      <c r="D691">
        <f>IF(D183,'Create Composites'!$C83,0)</f>
        <v>0</v>
      </c>
      <c r="E691">
        <f>IF(E183,'Create Composites'!$C83,0)</f>
        <v>0</v>
      </c>
      <c r="F691">
        <f>IF(F183,'Create Composites'!$C83,0)</f>
        <v>0</v>
      </c>
      <c r="G691">
        <f>IF(G183,'Create Composites'!$C83,0)</f>
        <v>0</v>
      </c>
      <c r="H691">
        <f>IF(H183,'Create Composites'!$C83,0)</f>
        <v>0</v>
      </c>
      <c r="I691">
        <f>IF(I183,'Create Composites'!$C83,0)</f>
        <v>0</v>
      </c>
      <c r="J691">
        <f>IF(J183,'Create Composites'!$C83,0)</f>
        <v>0</v>
      </c>
      <c r="K691">
        <f>IF(K183,'Create Composites'!$C83,0)</f>
        <v>0</v>
      </c>
      <c r="L691">
        <f>IF(L183,'Create Composites'!$C83,0)</f>
        <v>0</v>
      </c>
      <c r="M691">
        <f>IF(M183,'Create Composites'!$C83,0)</f>
        <v>0</v>
      </c>
      <c r="N691">
        <f>IF(N183,'Create Composites'!$C83,0)</f>
        <v>0</v>
      </c>
      <c r="O691">
        <f>IF(O183,'Create Composites'!$C83,0)</f>
        <v>0</v>
      </c>
      <c r="P691">
        <f>IF(P183,'Create Composites'!$C83,0)</f>
        <v>0</v>
      </c>
      <c r="Q691">
        <f>IF(Q183,'Create Composites'!$C83,0)</f>
        <v>0</v>
      </c>
      <c r="R691">
        <f>IF(R183,'Create Composites'!$C83,0)</f>
        <v>0</v>
      </c>
      <c r="S691">
        <f>IF(S183,'Create Composites'!$C83,0)</f>
        <v>0</v>
      </c>
      <c r="T691">
        <f>IF(T183,'Create Composites'!$C83,0)</f>
        <v>0</v>
      </c>
      <c r="U691">
        <f>IF(U183,'Create Composites'!$C83,0)</f>
        <v>0</v>
      </c>
    </row>
    <row r="692" spans="1:21" x14ac:dyDescent="0.15">
      <c r="A692" t="str">
        <f t="shared" si="347"/>
        <v>MF</v>
      </c>
      <c r="B692">
        <f>IF(B184,'Create Composites'!$C84,0)</f>
        <v>0</v>
      </c>
      <c r="C692">
        <f>IF(C184,'Create Composites'!$C84,0)</f>
        <v>0</v>
      </c>
      <c r="D692">
        <f>IF(D184,'Create Composites'!$C84,0)</f>
        <v>0</v>
      </c>
      <c r="E692">
        <f>IF(E184,'Create Composites'!$C84,0)</f>
        <v>0</v>
      </c>
      <c r="F692">
        <f>IF(F184,'Create Composites'!$C84,0)</f>
        <v>0</v>
      </c>
      <c r="G692">
        <f>IF(G184,'Create Composites'!$C84,0)</f>
        <v>0</v>
      </c>
      <c r="H692">
        <f>IF(H184,'Create Composites'!$C84,0)</f>
        <v>0</v>
      </c>
      <c r="I692">
        <f>IF(I184,'Create Composites'!$C84,0)</f>
        <v>0</v>
      </c>
      <c r="J692">
        <f>IF(J184,'Create Composites'!$C84,0)</f>
        <v>0</v>
      </c>
      <c r="K692">
        <f>IF(K184,'Create Composites'!$C84,0)</f>
        <v>0</v>
      </c>
      <c r="L692">
        <f>IF(L184,'Create Composites'!$C84,0)</f>
        <v>0</v>
      </c>
      <c r="M692">
        <f>IF(M184,'Create Composites'!$C84,0)</f>
        <v>0</v>
      </c>
      <c r="N692">
        <f>IF(N184,'Create Composites'!$C84,0)</f>
        <v>0</v>
      </c>
      <c r="O692">
        <f>IF(O184,'Create Composites'!$C84,0)</f>
        <v>0</v>
      </c>
      <c r="P692">
        <f>IF(P184,'Create Composites'!$C84,0)</f>
        <v>0</v>
      </c>
      <c r="Q692">
        <f>IF(Q184,'Create Composites'!$C84,0)</f>
        <v>0</v>
      </c>
      <c r="R692">
        <f>IF(R184,'Create Composites'!$C84,0)</f>
        <v>0</v>
      </c>
      <c r="S692">
        <f>IF(S184,'Create Composites'!$C84,0)</f>
        <v>0</v>
      </c>
      <c r="T692">
        <f>IF(T184,'Create Composites'!$C84,0)</f>
        <v>0</v>
      </c>
      <c r="U692">
        <f>IF(U184,'Create Composites'!$C84,0)</f>
        <v>0</v>
      </c>
    </row>
    <row r="693" spans="1:21" x14ac:dyDescent="0.15">
      <c r="A693" t="str">
        <f t="shared" si="347"/>
        <v>WE</v>
      </c>
      <c r="B693">
        <f>IF(B185,'Create Composites'!$C85,0)</f>
        <v>0</v>
      </c>
      <c r="C693">
        <f>IF(C185,'Create Composites'!$C85,0)</f>
        <v>0</v>
      </c>
      <c r="D693">
        <f>IF(D185,'Create Composites'!$C85,0)</f>
        <v>0</v>
      </c>
      <c r="E693">
        <f>IF(E185,'Create Composites'!$C85,0)</f>
        <v>0</v>
      </c>
      <c r="F693">
        <f>IF(F185,'Create Composites'!$C85,0)</f>
        <v>0</v>
      </c>
      <c r="G693">
        <f>IF(G185,'Create Composites'!$C85,0)</f>
        <v>0</v>
      </c>
      <c r="H693">
        <f>IF(H185,'Create Composites'!$C85,0)</f>
        <v>0</v>
      </c>
      <c r="I693">
        <f>IF(I185,'Create Composites'!$C85,0)</f>
        <v>0</v>
      </c>
      <c r="J693">
        <f>IF(J185,'Create Composites'!$C85,0)</f>
        <v>0</v>
      </c>
      <c r="K693">
        <f>IF(K185,'Create Composites'!$C85,0)</f>
        <v>0</v>
      </c>
      <c r="L693">
        <f>IF(L185,'Create Composites'!$C85,0)</f>
        <v>0</v>
      </c>
      <c r="M693">
        <f>IF(M185,'Create Composites'!$C85,0)</f>
        <v>0</v>
      </c>
      <c r="N693">
        <f>IF(N185,'Create Composites'!$C85,0)</f>
        <v>0</v>
      </c>
      <c r="O693">
        <f>IF(O185,'Create Composites'!$C85,0)</f>
        <v>0</v>
      </c>
      <c r="P693">
        <f>IF(P185,'Create Composites'!$C85,0)</f>
        <v>0</v>
      </c>
      <c r="Q693">
        <f>IF(Q185,'Create Composites'!$C85,0)</f>
        <v>0</v>
      </c>
      <c r="R693">
        <f>IF(R185,'Create Composites'!$C85,0)</f>
        <v>0</v>
      </c>
      <c r="S693">
        <f>IF(S185,'Create Composites'!$C85,0)</f>
        <v>0</v>
      </c>
      <c r="T693">
        <f>IF(T185,'Create Composites'!$C85,0)</f>
        <v>0</v>
      </c>
      <c r="U693">
        <f>IF(U185,'Create Composites'!$C85,0)</f>
        <v>0</v>
      </c>
    </row>
    <row r="694" spans="1:21" x14ac:dyDescent="0.15">
      <c r="A694" t="str">
        <f t="shared" si="347"/>
        <v>SP</v>
      </c>
      <c r="B694">
        <f>IF(B186,'Create Composites'!$C86,0)</f>
        <v>0</v>
      </c>
      <c r="C694">
        <f>IF(C186,'Create Composites'!$C86,0)</f>
        <v>0</v>
      </c>
      <c r="D694">
        <f>IF(D186,'Create Composites'!$C86,0)</f>
        <v>0</v>
      </c>
      <c r="E694">
        <f>IF(E186,'Create Composites'!$C86,0)</f>
        <v>0</v>
      </c>
      <c r="F694">
        <f>IF(F186,'Create Composites'!$C86,0)</f>
        <v>0</v>
      </c>
      <c r="G694">
        <f>IF(G186,'Create Composites'!$C86,0)</f>
        <v>0</v>
      </c>
      <c r="H694">
        <f>IF(H186,'Create Composites'!$C86,0)</f>
        <v>0</v>
      </c>
      <c r="I694">
        <f>IF(I186,'Create Composites'!$C86,0)</f>
        <v>0</v>
      </c>
      <c r="J694">
        <f>IF(J186,'Create Composites'!$C86,0)</f>
        <v>0</v>
      </c>
      <c r="K694">
        <f>IF(K186,'Create Composites'!$C86,0)</f>
        <v>0</v>
      </c>
      <c r="L694">
        <f>IF(L186,'Create Composites'!$C86,0)</f>
        <v>0</v>
      </c>
      <c r="M694">
        <f>IF(M186,'Create Composites'!$C86,0)</f>
        <v>0</v>
      </c>
      <c r="N694">
        <f>IF(N186,'Create Composites'!$C86,0)</f>
        <v>0</v>
      </c>
      <c r="O694">
        <f>IF(O186,'Create Composites'!$C86,0)</f>
        <v>0</v>
      </c>
      <c r="P694">
        <f>IF(P186,'Create Composites'!$C86,0)</f>
        <v>0</v>
      </c>
      <c r="Q694">
        <f>IF(Q186,'Create Composites'!$C86,0)</f>
        <v>0</v>
      </c>
      <c r="R694">
        <f>IF(R186,'Create Composites'!$C86,0)</f>
        <v>0</v>
      </c>
      <c r="S694">
        <f>IF(S186,'Create Composites'!$C86,0)</f>
        <v>0</v>
      </c>
      <c r="T694">
        <f>IF(T186,'Create Composites'!$C86,0)</f>
        <v>0</v>
      </c>
      <c r="U694">
        <f>IF(U186,'Create Composites'!$C86,0)</f>
        <v>0</v>
      </c>
    </row>
    <row r="695" spans="1:21" x14ac:dyDescent="0.15">
      <c r="A695" t="str">
        <f t="shared" si="347"/>
        <v>WF</v>
      </c>
      <c r="B695">
        <f>IF(B187,'Create Composites'!$C87,0)</f>
        <v>0</v>
      </c>
      <c r="C695">
        <f>IF(C187,'Create Composites'!$C87,0)</f>
        <v>0</v>
      </c>
      <c r="D695">
        <f>IF(D187,'Create Composites'!$C87,0)</f>
        <v>0</v>
      </c>
      <c r="E695">
        <f>IF(E187,'Create Composites'!$C87,0)</f>
        <v>0</v>
      </c>
      <c r="F695">
        <f>IF(F187,'Create Composites'!$C87,0)</f>
        <v>0</v>
      </c>
      <c r="G695">
        <f>IF(G187,'Create Composites'!$C87,0)</f>
        <v>0</v>
      </c>
      <c r="H695">
        <f>IF(H187,'Create Composites'!$C87,0)</f>
        <v>0</v>
      </c>
      <c r="I695">
        <f>IF(I187,'Create Composites'!$C87,0)</f>
        <v>0</v>
      </c>
      <c r="J695">
        <f>IF(J187,'Create Composites'!$C87,0)</f>
        <v>0</v>
      </c>
      <c r="K695">
        <f>IF(K187,'Create Composites'!$C87,0)</f>
        <v>0</v>
      </c>
      <c r="L695">
        <f>IF(L187,'Create Composites'!$C87,0)</f>
        <v>0</v>
      </c>
      <c r="M695">
        <f>IF(M187,'Create Composites'!$C87,0)</f>
        <v>0</v>
      </c>
      <c r="N695">
        <f>IF(N187,'Create Composites'!$C87,0)</f>
        <v>0</v>
      </c>
      <c r="O695">
        <f>IF(O187,'Create Composites'!$C87,0)</f>
        <v>0</v>
      </c>
      <c r="P695">
        <f>IF(P187,'Create Composites'!$C87,0)</f>
        <v>0</v>
      </c>
      <c r="Q695">
        <f>IF(Q187,'Create Composites'!$C87,0)</f>
        <v>0</v>
      </c>
      <c r="R695">
        <f>IF(R187,'Create Composites'!$C87,0)</f>
        <v>0</v>
      </c>
      <c r="S695">
        <f>IF(S187,'Create Composites'!$C87,0)</f>
        <v>0</v>
      </c>
      <c r="T695">
        <f>IF(T187,'Create Composites'!$C87,0)</f>
        <v>0</v>
      </c>
      <c r="U695">
        <f>IF(U187,'Create Composites'!$C87,0)</f>
        <v>0</v>
      </c>
    </row>
    <row r="696" spans="1:21" x14ac:dyDescent="0.15">
      <c r="A696" t="str">
        <f t="shared" si="347"/>
        <v>LC</v>
      </c>
      <c r="B696">
        <f>IF(B188,'Create Composites'!$C88,0)</f>
        <v>0</v>
      </c>
      <c r="C696">
        <f>IF(C188,'Create Composites'!$C88,0)</f>
        <v>0</v>
      </c>
      <c r="D696">
        <f>IF(D188,'Create Composites'!$C88,0)</f>
        <v>0</v>
      </c>
      <c r="E696">
        <f>IF(E188,'Create Composites'!$C88,0)</f>
        <v>0</v>
      </c>
      <c r="F696">
        <f>IF(F188,'Create Composites'!$C88,0)</f>
        <v>0</v>
      </c>
      <c r="G696">
        <f>IF(G188,'Create Composites'!$C88,0)</f>
        <v>0</v>
      </c>
      <c r="H696">
        <f>IF(H188,'Create Composites'!$C88,0)</f>
        <v>0</v>
      </c>
      <c r="I696">
        <f>IF(I188,'Create Composites'!$C88,0)</f>
        <v>0</v>
      </c>
      <c r="J696">
        <f>IF(J188,'Create Composites'!$C88,0)</f>
        <v>0</v>
      </c>
      <c r="K696">
        <f>IF(K188,'Create Composites'!$C88,0)</f>
        <v>0</v>
      </c>
      <c r="L696">
        <f>IF(L188,'Create Composites'!$C88,0)</f>
        <v>0</v>
      </c>
      <c r="M696">
        <f>IF(M188,'Create Composites'!$C88,0)</f>
        <v>0</v>
      </c>
      <c r="N696">
        <f>IF(N188,'Create Composites'!$C88,0)</f>
        <v>0</v>
      </c>
      <c r="O696">
        <f>IF(O188,'Create Composites'!$C88,0)</f>
        <v>0</v>
      </c>
      <c r="P696">
        <f>IF(P188,'Create Composites'!$C88,0)</f>
        <v>0</v>
      </c>
      <c r="Q696">
        <f>IF(Q188,'Create Composites'!$C88,0)</f>
        <v>0</v>
      </c>
      <c r="R696">
        <f>IF(R188,'Create Composites'!$C88,0)</f>
        <v>0</v>
      </c>
      <c r="S696">
        <f>IF(S188,'Create Composites'!$C88,0)</f>
        <v>0</v>
      </c>
      <c r="T696">
        <f>IF(T188,'Create Composites'!$C88,0)</f>
        <v>0</v>
      </c>
      <c r="U696">
        <f>IF(U188,'Create Composites'!$C88,0)</f>
        <v>0</v>
      </c>
    </row>
    <row r="697" spans="1:21" x14ac:dyDescent="0.15">
      <c r="A697" t="str">
        <f t="shared" si="347"/>
        <v>OE</v>
      </c>
      <c r="B697">
        <f>IF(B189,'Create Composites'!$C89,0)</f>
        <v>0</v>
      </c>
      <c r="C697">
        <f>IF(C189,'Create Composites'!$C89,0)</f>
        <v>0</v>
      </c>
      <c r="D697">
        <f>IF(D189,'Create Composites'!$C89,0)</f>
        <v>0</v>
      </c>
      <c r="E697">
        <f>IF(E189,'Create Composites'!$C89,0)</f>
        <v>0</v>
      </c>
      <c r="F697">
        <f>IF(F189,'Create Composites'!$C89,0)</f>
        <v>0</v>
      </c>
      <c r="G697">
        <f>IF(G189,'Create Composites'!$C89,0)</f>
        <v>0</v>
      </c>
      <c r="H697">
        <f>IF(H189,'Create Composites'!$C89,0)</f>
        <v>0</v>
      </c>
      <c r="I697">
        <f>IF(I189,'Create Composites'!$C89,0)</f>
        <v>0</v>
      </c>
      <c r="J697">
        <f>IF(J189,'Create Composites'!$C89,0)</f>
        <v>0</v>
      </c>
      <c r="K697">
        <f>IF(K189,'Create Composites'!$C89,0)</f>
        <v>0</v>
      </c>
      <c r="L697">
        <f>IF(L189,'Create Composites'!$C89,0)</f>
        <v>0</v>
      </c>
      <c r="M697">
        <f>IF(M189,'Create Composites'!$C89,0)</f>
        <v>0</v>
      </c>
      <c r="N697">
        <f>IF(N189,'Create Composites'!$C89,0)</f>
        <v>0</v>
      </c>
      <c r="O697">
        <f>IF(O189,'Create Composites'!$C89,0)</f>
        <v>0</v>
      </c>
      <c r="P697">
        <f>IF(P189,'Create Composites'!$C89,0)</f>
        <v>0</v>
      </c>
      <c r="Q697">
        <f>IF(Q189,'Create Composites'!$C89,0)</f>
        <v>0</v>
      </c>
      <c r="R697">
        <f>IF(R189,'Create Composites'!$C89,0)</f>
        <v>0</v>
      </c>
      <c r="S697">
        <f>IF(S189,'Create Composites'!$C89,0)</f>
        <v>0</v>
      </c>
      <c r="T697">
        <f>IF(T189,'Create Composites'!$C89,0)</f>
        <v>0</v>
      </c>
      <c r="U697">
        <f>IF(U189,'Create Composites'!$C89,0)</f>
        <v>0</v>
      </c>
    </row>
    <row r="698" spans="1:21" x14ac:dyDescent="0.15">
      <c r="A698" t="str">
        <f t="shared" si="347"/>
        <v>AF</v>
      </c>
      <c r="B698">
        <f>IF(B190,'Create Composites'!$C90,0)</f>
        <v>0</v>
      </c>
      <c r="C698">
        <f>IF(C190,'Create Composites'!$C90,0)</f>
        <v>0</v>
      </c>
      <c r="D698">
        <f>IF(D190,'Create Composites'!$C90,0)</f>
        <v>0</v>
      </c>
      <c r="E698">
        <f>IF(E190,'Create Composites'!$C90,0)</f>
        <v>0</v>
      </c>
      <c r="F698">
        <f>IF(F190,'Create Composites'!$C90,0)</f>
        <v>0</v>
      </c>
      <c r="G698">
        <f>IF(G190,'Create Composites'!$C90,0)</f>
        <v>0</v>
      </c>
      <c r="H698">
        <f>IF(H190,'Create Composites'!$C90,0)</f>
        <v>0</v>
      </c>
      <c r="I698">
        <f>IF(I190,'Create Composites'!$C90,0)</f>
        <v>0</v>
      </c>
      <c r="J698">
        <f>IF(J190,'Create Composites'!$C90,0)</f>
        <v>0</v>
      </c>
      <c r="K698">
        <f>IF(K190,'Create Composites'!$C90,0)</f>
        <v>0</v>
      </c>
      <c r="L698">
        <f>IF(L190,'Create Composites'!$C90,0)</f>
        <v>0</v>
      </c>
      <c r="M698">
        <f>IF(M190,'Create Composites'!$C90,0)</f>
        <v>0</v>
      </c>
      <c r="N698">
        <f>IF(N190,'Create Composites'!$C90,0)</f>
        <v>0</v>
      </c>
      <c r="O698">
        <f>IF(O190,'Create Composites'!$C90,0)</f>
        <v>0</v>
      </c>
      <c r="P698">
        <f>IF(P190,'Create Composites'!$C90,0)</f>
        <v>0</v>
      </c>
      <c r="Q698">
        <f>IF(Q190,'Create Composites'!$C90,0)</f>
        <v>0</v>
      </c>
      <c r="R698">
        <f>IF(R190,'Create Composites'!$C90,0)</f>
        <v>0</v>
      </c>
      <c r="S698">
        <f>IF(S190,'Create Composites'!$C90,0)</f>
        <v>0</v>
      </c>
      <c r="T698">
        <f>IF(T190,'Create Composites'!$C90,0)</f>
        <v>0</v>
      </c>
      <c r="U698">
        <f>IF(U190,'Create Composites'!$C90,0)</f>
        <v>0</v>
      </c>
    </row>
    <row r="699" spans="1:21" x14ac:dyDescent="0.15">
      <c r="A699" t="str">
        <f t="shared" si="347"/>
        <v>ONF</v>
      </c>
      <c r="B699">
        <f>IF(B191,'Create Composites'!$C91,0)</f>
        <v>0</v>
      </c>
      <c r="C699">
        <f>IF(C191,'Create Composites'!$C91,0)</f>
        <v>0</v>
      </c>
      <c r="D699">
        <f>IF(D191,'Create Composites'!$C91,0)</f>
        <v>0</v>
      </c>
      <c r="E699">
        <f>IF(E191,'Create Composites'!$C91,0)</f>
        <v>0</v>
      </c>
      <c r="F699">
        <f>IF(F191,'Create Composites'!$C91,0)</f>
        <v>0</v>
      </c>
      <c r="G699">
        <f>IF(G191,'Create Composites'!$C91,0)</f>
        <v>0</v>
      </c>
      <c r="H699">
        <f>IF(H191,'Create Composites'!$C91,0)</f>
        <v>0</v>
      </c>
      <c r="I699">
        <f>IF(I191,'Create Composites'!$C91,0)</f>
        <v>0</v>
      </c>
      <c r="J699">
        <f>IF(J191,'Create Composites'!$C91,0)</f>
        <v>0</v>
      </c>
      <c r="K699">
        <f>IF(K191,'Create Composites'!$C91,0)</f>
        <v>0</v>
      </c>
      <c r="L699">
        <f>IF(L191,'Create Composites'!$C91,0)</f>
        <v>0</v>
      </c>
      <c r="M699">
        <f>IF(M191,'Create Composites'!$C91,0)</f>
        <v>0</v>
      </c>
      <c r="N699">
        <f>IF(N191,'Create Composites'!$C91,0)</f>
        <v>0</v>
      </c>
      <c r="O699">
        <f>IF(O191,'Create Composites'!$C91,0)</f>
        <v>0</v>
      </c>
      <c r="P699">
        <f>IF(P191,'Create Composites'!$C91,0)</f>
        <v>0</v>
      </c>
      <c r="Q699">
        <f>IF(Q191,'Create Composites'!$C91,0)</f>
        <v>0</v>
      </c>
      <c r="R699">
        <f>IF(R191,'Create Composites'!$C91,0)</f>
        <v>0</v>
      </c>
      <c r="S699">
        <f>IF(S191,'Create Composites'!$C91,0)</f>
        <v>0</v>
      </c>
      <c r="T699">
        <f>IF(T191,'Create Composites'!$C91,0)</f>
        <v>0</v>
      </c>
      <c r="U699">
        <f>IF(U191,'Create Composites'!$C91,0)</f>
        <v>0</v>
      </c>
    </row>
    <row r="700" spans="1:21" x14ac:dyDescent="0.15">
      <c r="A700" t="str">
        <f t="shared" si="347"/>
        <v>LNF</v>
      </c>
      <c r="B700">
        <f>IF(B192,'Create Composites'!$C92,0)</f>
        <v>0</v>
      </c>
      <c r="C700">
        <f>IF(C192,'Create Composites'!$C92,0)</f>
        <v>0</v>
      </c>
      <c r="D700">
        <f>IF(D192,'Create Composites'!$C92,0)</f>
        <v>0</v>
      </c>
      <c r="E700">
        <f>IF(E192,'Create Composites'!$C92,0)</f>
        <v>0</v>
      </c>
      <c r="F700">
        <f>IF(F192,'Create Composites'!$C92,0)</f>
        <v>0</v>
      </c>
      <c r="G700">
        <f>IF(G192,'Create Composites'!$C92,0)</f>
        <v>0</v>
      </c>
      <c r="H700">
        <f>IF(H192,'Create Composites'!$C92,0)</f>
        <v>0</v>
      </c>
      <c r="I700">
        <f>IF(I192,'Create Composites'!$C92,0)</f>
        <v>0</v>
      </c>
      <c r="J700">
        <f>IF(J192,'Create Composites'!$C92,0)</f>
        <v>0</v>
      </c>
      <c r="K700">
        <f>IF(K192,'Create Composites'!$C92,0)</f>
        <v>0</v>
      </c>
      <c r="L700">
        <f>IF(L192,'Create Composites'!$C92,0)</f>
        <v>0</v>
      </c>
      <c r="M700">
        <f>IF(M192,'Create Composites'!$C92,0)</f>
        <v>0</v>
      </c>
      <c r="N700">
        <f>IF(N192,'Create Composites'!$C92,0)</f>
        <v>0</v>
      </c>
      <c r="O700">
        <f>IF(O192,'Create Composites'!$C92,0)</f>
        <v>0</v>
      </c>
      <c r="P700">
        <f>IF(P192,'Create Composites'!$C92,0)</f>
        <v>0</v>
      </c>
      <c r="Q700">
        <f>IF(Q192,'Create Composites'!$C92,0)</f>
        <v>0</v>
      </c>
      <c r="R700">
        <f>IF(R192,'Create Composites'!$C92,0)</f>
        <v>0</v>
      </c>
      <c r="S700">
        <f>IF(S192,'Create Composites'!$C92,0)</f>
        <v>0</v>
      </c>
      <c r="T700">
        <f>IF(T192,'Create Composites'!$C92,0)</f>
        <v>0</v>
      </c>
      <c r="U700">
        <f>IF(U192,'Create Composites'!$C92,0)</f>
        <v>0</v>
      </c>
    </row>
    <row r="701" spans="1:21" x14ac:dyDescent="0.15">
      <c r="A701" t="str">
        <f t="shared" si="347"/>
        <v>RD</v>
      </c>
      <c r="B701">
        <f>IF(B193,'Create Composites'!$C93,0)</f>
        <v>0</v>
      </c>
      <c r="C701">
        <f>IF(C193,'Create Composites'!$C93,0)</f>
        <v>0</v>
      </c>
      <c r="D701">
        <f>IF(D193,'Create Composites'!$C93,0)</f>
        <v>0</v>
      </c>
      <c r="E701">
        <f>IF(E193,'Create Composites'!$C93,0)</f>
        <v>0</v>
      </c>
      <c r="F701">
        <f>IF(F193,'Create Composites'!$C93,0)</f>
        <v>0</v>
      </c>
      <c r="G701">
        <f>IF(G193,'Create Composites'!$C93,0)</f>
        <v>0</v>
      </c>
      <c r="H701">
        <f>IF(H193,'Create Composites'!$C93,0)</f>
        <v>0</v>
      </c>
      <c r="I701">
        <f>IF(I193,'Create Composites'!$C93,0)</f>
        <v>0</v>
      </c>
      <c r="J701">
        <f>IF(J193,'Create Composites'!$C93,0)</f>
        <v>0</v>
      </c>
      <c r="K701">
        <f>IF(K193,'Create Composites'!$C93,0)</f>
        <v>0</v>
      </c>
      <c r="L701">
        <f>IF(L193,'Create Composites'!$C93,0)</f>
        <v>0</v>
      </c>
      <c r="M701">
        <f>IF(M193,'Create Composites'!$C93,0)</f>
        <v>0</v>
      </c>
      <c r="N701">
        <f>IF(N193,'Create Composites'!$C93,0)</f>
        <v>0</v>
      </c>
      <c r="O701">
        <f>IF(O193,'Create Composites'!$C93,0)</f>
        <v>0</v>
      </c>
      <c r="P701">
        <f>IF(P193,'Create Composites'!$C93,0)</f>
        <v>0</v>
      </c>
      <c r="Q701">
        <f>IF(Q193,'Create Composites'!$C93,0)</f>
        <v>0</v>
      </c>
      <c r="R701">
        <f>IF(R193,'Create Composites'!$C93,0)</f>
        <v>0</v>
      </c>
      <c r="S701">
        <f>IF(S193,'Create Composites'!$C93,0)</f>
        <v>0</v>
      </c>
      <c r="T701">
        <f>IF(T193,'Create Composites'!$C93,0)</f>
        <v>0</v>
      </c>
      <c r="U701">
        <f>IF(U193,'Create Composites'!$C93,0)</f>
        <v>0</v>
      </c>
    </row>
    <row r="702" spans="1:21" x14ac:dyDescent="0.15">
      <c r="A702" t="str">
        <f t="shared" si="347"/>
        <v>MA</v>
      </c>
      <c r="B702">
        <f>IF(B194,'Create Composites'!$C94,0)</f>
        <v>0</v>
      </c>
      <c r="C702">
        <f>IF(C194,'Create Composites'!$C94,0)</f>
        <v>0</v>
      </c>
      <c r="D702">
        <f>IF(D194,'Create Composites'!$C94,0)</f>
        <v>0</v>
      </c>
      <c r="E702">
        <f>IF(E194,'Create Composites'!$C94,0)</f>
        <v>0</v>
      </c>
      <c r="F702">
        <f>IF(F194,'Create Composites'!$C94,0)</f>
        <v>0</v>
      </c>
      <c r="G702">
        <f>IF(G194,'Create Composites'!$C94,0)</f>
        <v>0</v>
      </c>
      <c r="H702">
        <f>IF(H194,'Create Composites'!$C94,0)</f>
        <v>0</v>
      </c>
      <c r="I702">
        <f>IF(I194,'Create Composites'!$C94,0)</f>
        <v>0</v>
      </c>
      <c r="J702">
        <f>IF(J194,'Create Composites'!$C94,0)</f>
        <v>0</v>
      </c>
      <c r="K702">
        <f>IF(K194,'Create Composites'!$C94,0)</f>
        <v>0</v>
      </c>
      <c r="L702">
        <f>IF(L194,'Create Composites'!$C94,0)</f>
        <v>0</v>
      </c>
      <c r="M702">
        <f>IF(M194,'Create Composites'!$C94,0)</f>
        <v>0</v>
      </c>
      <c r="N702">
        <f>IF(N194,'Create Composites'!$C94,0)</f>
        <v>0</v>
      </c>
      <c r="O702">
        <f>IF(O194,'Create Composites'!$C94,0)</f>
        <v>0</v>
      </c>
      <c r="P702">
        <f>IF(P194,'Create Composites'!$C94,0)</f>
        <v>0</v>
      </c>
      <c r="Q702">
        <f>IF(Q194,'Create Composites'!$C94,0)</f>
        <v>0</v>
      </c>
      <c r="R702">
        <f>IF(R194,'Create Composites'!$C94,0)</f>
        <v>0</v>
      </c>
      <c r="S702">
        <f>IF(S194,'Create Composites'!$C94,0)</f>
        <v>0</v>
      </c>
      <c r="T702">
        <f>IF(T194,'Create Composites'!$C94,0)</f>
        <v>0</v>
      </c>
      <c r="U702">
        <f>IF(U194,'Create Composites'!$C94,0)</f>
        <v>0</v>
      </c>
    </row>
    <row r="703" spans="1:21" x14ac:dyDescent="0.15">
      <c r="A703" t="str">
        <f t="shared" si="347"/>
        <v>WL</v>
      </c>
      <c r="B703">
        <f>IF(B195,'Create Composites'!$C95,0)</f>
        <v>0</v>
      </c>
      <c r="C703">
        <f>IF(C195,'Create Composites'!$C95,0)</f>
        <v>0</v>
      </c>
      <c r="D703">
        <f>IF(D195,'Create Composites'!$C95,0)</f>
        <v>0</v>
      </c>
      <c r="E703">
        <f>IF(E195,'Create Composites'!$C95,0)</f>
        <v>0</v>
      </c>
      <c r="F703">
        <f>IF(F195,'Create Composites'!$C95,0)</f>
        <v>0</v>
      </c>
      <c r="G703">
        <f>IF(G195,'Create Composites'!$C95,0)</f>
        <v>0</v>
      </c>
      <c r="H703">
        <f>IF(H195,'Create Composites'!$C95,0)</f>
        <v>0</v>
      </c>
      <c r="I703">
        <f>IF(I195,'Create Composites'!$C95,0)</f>
        <v>0</v>
      </c>
      <c r="J703">
        <f>IF(J195,'Create Composites'!$C95,0)</f>
        <v>0</v>
      </c>
      <c r="K703">
        <f>IF(K195,'Create Composites'!$C95,0)</f>
        <v>0</v>
      </c>
      <c r="L703">
        <f>IF(L195,'Create Composites'!$C95,0)</f>
        <v>0</v>
      </c>
      <c r="M703">
        <f>IF(M195,'Create Composites'!$C95,0)</f>
        <v>0</v>
      </c>
      <c r="N703">
        <f>IF(N195,'Create Composites'!$C95,0)</f>
        <v>0</v>
      </c>
      <c r="O703">
        <f>IF(O195,'Create Composites'!$C95,0)</f>
        <v>0</v>
      </c>
      <c r="P703">
        <f>IF(P195,'Create Composites'!$C95,0)</f>
        <v>0</v>
      </c>
      <c r="Q703">
        <f>IF(Q195,'Create Composites'!$C95,0)</f>
        <v>0</v>
      </c>
      <c r="R703">
        <f>IF(R195,'Create Composites'!$C95,0)</f>
        <v>0</v>
      </c>
      <c r="S703">
        <f>IF(S195,'Create Composites'!$C95,0)</f>
        <v>0</v>
      </c>
      <c r="T703">
        <f>IF(T195,'Create Composites'!$C95,0)</f>
        <v>0</v>
      </c>
      <c r="U703">
        <f>IF(U195,'Create Composites'!$C95,0)</f>
        <v>0</v>
      </c>
    </row>
    <row r="704" spans="1:21" x14ac:dyDescent="0.15">
      <c r="A704" t="str">
        <f t="shared" si="347"/>
        <v>ASB</v>
      </c>
      <c r="B704">
        <f>IF(B196,'Create Composites'!$C96,0)</f>
        <v>0</v>
      </c>
      <c r="C704">
        <f>IF(C196,'Create Composites'!$C96,0)</f>
        <v>0</v>
      </c>
      <c r="D704">
        <f>IF(D196,'Create Composites'!$C96,0)</f>
        <v>0</v>
      </c>
      <c r="E704">
        <f>IF(E196,'Create Composites'!$C96,0)</f>
        <v>0</v>
      </c>
      <c r="F704">
        <f>IF(F196,'Create Composites'!$C96,0)</f>
        <v>0</v>
      </c>
      <c r="G704">
        <f>IF(G196,'Create Composites'!$C96,0)</f>
        <v>0</v>
      </c>
      <c r="H704">
        <f>IF(H196,'Create Composites'!$C96,0)</f>
        <v>0</v>
      </c>
      <c r="I704">
        <f>IF(I196,'Create Composites'!$C96,0)</f>
        <v>0</v>
      </c>
      <c r="J704">
        <f>IF(J196,'Create Composites'!$C96,0)</f>
        <v>0</v>
      </c>
      <c r="K704">
        <f>IF(K196,'Create Composites'!$C96,0)</f>
        <v>0</v>
      </c>
      <c r="L704">
        <f>IF(L196,'Create Composites'!$C96,0)</f>
        <v>0</v>
      </c>
      <c r="M704">
        <f>IF(M196,'Create Composites'!$C96,0)</f>
        <v>0</v>
      </c>
      <c r="N704">
        <f>IF(N196,'Create Composites'!$C96,0)</f>
        <v>0</v>
      </c>
      <c r="O704">
        <f>IF(O196,'Create Composites'!$C96,0)</f>
        <v>0</v>
      </c>
      <c r="P704">
        <f>IF(P196,'Create Composites'!$C96,0)</f>
        <v>0</v>
      </c>
      <c r="Q704">
        <f>IF(Q196,'Create Composites'!$C96,0)</f>
        <v>0</v>
      </c>
      <c r="R704">
        <f>IF(R196,'Create Composites'!$C96,0)</f>
        <v>0</v>
      </c>
      <c r="S704">
        <f>IF(S196,'Create Composites'!$C96,0)</f>
        <v>0</v>
      </c>
      <c r="T704">
        <f>IF(T196,'Create Composites'!$C96,0)</f>
        <v>0</v>
      </c>
      <c r="U704">
        <f>IF(U196,'Create Composites'!$C96,0)</f>
        <v>0</v>
      </c>
    </row>
    <row r="705" spans="1:21" x14ac:dyDescent="0.15">
      <c r="A705" t="str">
        <f t="shared" si="347"/>
        <v>SY</v>
      </c>
      <c r="B705">
        <f>IF(B197,'Create Composites'!$C97,0)</f>
        <v>0</v>
      </c>
      <c r="C705">
        <f>IF(C197,'Create Composites'!$C97,0)</f>
        <v>0</v>
      </c>
      <c r="D705">
        <f>IF(D197,'Create Composites'!$C97,0)</f>
        <v>0</v>
      </c>
      <c r="E705">
        <f>IF(E197,'Create Composites'!$C97,0)</f>
        <v>0</v>
      </c>
      <c r="F705">
        <f>IF(F197,'Create Composites'!$C97,0)</f>
        <v>0</v>
      </c>
      <c r="G705">
        <f>IF(G197,'Create Composites'!$C97,0)</f>
        <v>0</v>
      </c>
      <c r="H705">
        <f>IF(H197,'Create Composites'!$C97,0)</f>
        <v>0</v>
      </c>
      <c r="I705">
        <f>IF(I197,'Create Composites'!$C97,0)</f>
        <v>0</v>
      </c>
      <c r="J705">
        <f>IF(J197,'Create Composites'!$C97,0)</f>
        <v>0</v>
      </c>
      <c r="K705">
        <f>IF(K197,'Create Composites'!$C97,0)</f>
        <v>0</v>
      </c>
      <c r="L705">
        <f>IF(L197,'Create Composites'!$C97,0)</f>
        <v>0</v>
      </c>
      <c r="M705">
        <f>IF(M197,'Create Composites'!$C97,0)</f>
        <v>0</v>
      </c>
      <c r="N705">
        <f>IF(N197,'Create Composites'!$C97,0)</f>
        <v>0</v>
      </c>
      <c r="O705">
        <f>IF(O197,'Create Composites'!$C97,0)</f>
        <v>0</v>
      </c>
      <c r="P705">
        <f>IF(P197,'Create Composites'!$C97,0)</f>
        <v>0</v>
      </c>
      <c r="Q705">
        <f>IF(Q197,'Create Composites'!$C97,0)</f>
        <v>0</v>
      </c>
      <c r="R705">
        <f>IF(R197,'Create Composites'!$C97,0)</f>
        <v>0</v>
      </c>
      <c r="S705">
        <f>IF(S197,'Create Composites'!$C97,0)</f>
        <v>0</v>
      </c>
      <c r="T705">
        <f>IF(T197,'Create Composites'!$C97,0)</f>
        <v>0</v>
      </c>
      <c r="U705">
        <f>IF(U197,'Create Composites'!$C97,0)</f>
        <v>0</v>
      </c>
    </row>
    <row r="706" spans="1:21" x14ac:dyDescent="0.15">
      <c r="A706" t="str">
        <f t="shared" si="347"/>
        <v>DC</v>
      </c>
      <c r="B706">
        <f>IF(B198,'Create Composites'!$C98,0)</f>
        <v>0</v>
      </c>
      <c r="C706">
        <f>IF(C198,'Create Composites'!$C98,0)</f>
        <v>0</v>
      </c>
      <c r="D706">
        <f>IF(D198,'Create Composites'!$C98,0)</f>
        <v>0</v>
      </c>
      <c r="E706">
        <f>IF(E198,'Create Composites'!$C98,0)</f>
        <v>0</v>
      </c>
      <c r="F706">
        <f>IF(F198,'Create Composites'!$C98,0)</f>
        <v>0</v>
      </c>
      <c r="G706">
        <f>IF(G198,'Create Composites'!$C98,0)</f>
        <v>0</v>
      </c>
      <c r="H706">
        <f>IF(H198,'Create Composites'!$C98,0)</f>
        <v>0</v>
      </c>
      <c r="I706">
        <f>IF(I198,'Create Composites'!$C98,0)</f>
        <v>0</v>
      </c>
      <c r="J706">
        <f>IF(J198,'Create Composites'!$C98,0)</f>
        <v>0</v>
      </c>
      <c r="K706">
        <f>IF(K198,'Create Composites'!$C98,0)</f>
        <v>0</v>
      </c>
      <c r="L706">
        <f>IF(L198,'Create Composites'!$C98,0)</f>
        <v>0</v>
      </c>
      <c r="M706">
        <f>IF(M198,'Create Composites'!$C98,0)</f>
        <v>0</v>
      </c>
      <c r="N706">
        <f>IF(N198,'Create Composites'!$C98,0)</f>
        <v>0</v>
      </c>
      <c r="O706">
        <f>IF(O198,'Create Composites'!$C98,0)</f>
        <v>0</v>
      </c>
      <c r="P706">
        <f>IF(P198,'Create Composites'!$C98,0)</f>
        <v>0</v>
      </c>
      <c r="Q706">
        <f>IF(Q198,'Create Composites'!$C98,0)</f>
        <v>0</v>
      </c>
      <c r="R706">
        <f>IF(R198,'Create Composites'!$C98,0)</f>
        <v>0</v>
      </c>
      <c r="S706">
        <f>IF(S198,'Create Composites'!$C98,0)</f>
        <v>0</v>
      </c>
      <c r="T706">
        <f>IF(T198,'Create Composites'!$C98,0)</f>
        <v>0</v>
      </c>
      <c r="U706">
        <f>IF(U198,'Create Composites'!$C98,0)</f>
        <v>0</v>
      </c>
    </row>
    <row r="707" spans="1:21" x14ac:dyDescent="0.15">
      <c r="A707" t="str">
        <f t="shared" si="347"/>
        <v>RF</v>
      </c>
      <c r="B707">
        <f>IF(B199,'Create Composites'!$C99,0)</f>
        <v>0</v>
      </c>
      <c r="C707">
        <f>IF(C199,'Create Composites'!$C99,0)</f>
        <v>0</v>
      </c>
      <c r="D707">
        <f>IF(D199,'Create Composites'!$C99,0)</f>
        <v>0</v>
      </c>
      <c r="E707">
        <f>IF(E199,'Create Composites'!$C99,0)</f>
        <v>0</v>
      </c>
      <c r="F707">
        <f>IF(F199,'Create Composites'!$C99,0)</f>
        <v>0</v>
      </c>
      <c r="G707">
        <f>IF(G199,'Create Composites'!$C99,0)</f>
        <v>0</v>
      </c>
      <c r="H707">
        <f>IF(H199,'Create Composites'!$C99,0)</f>
        <v>0</v>
      </c>
      <c r="I707">
        <f>IF(I199,'Create Composites'!$C99,0)</f>
        <v>0</v>
      </c>
      <c r="J707">
        <f>IF(J199,'Create Composites'!$C99,0)</f>
        <v>0</v>
      </c>
      <c r="K707">
        <f>IF(K199,'Create Composites'!$C99,0)</f>
        <v>0</v>
      </c>
      <c r="L707">
        <f>IF(L199,'Create Composites'!$C99,0)</f>
        <v>0</v>
      </c>
      <c r="M707">
        <f>IF(M199,'Create Composites'!$C99,0)</f>
        <v>0</v>
      </c>
      <c r="N707">
        <f>IF(N199,'Create Composites'!$C99,0)</f>
        <v>0</v>
      </c>
      <c r="O707">
        <f>IF(O199,'Create Composites'!$C99,0)</f>
        <v>0</v>
      </c>
      <c r="P707">
        <f>IF(P199,'Create Composites'!$C99,0)</f>
        <v>0</v>
      </c>
      <c r="Q707">
        <f>IF(Q199,'Create Composites'!$C99,0)</f>
        <v>0</v>
      </c>
      <c r="R707">
        <f>IF(R199,'Create Composites'!$C99,0)</f>
        <v>0</v>
      </c>
      <c r="S707">
        <f>IF(S199,'Create Composites'!$C99,0)</f>
        <v>0</v>
      </c>
      <c r="T707">
        <f>IF(T199,'Create Composites'!$C99,0)</f>
        <v>0</v>
      </c>
      <c r="U707">
        <f>IF(U199,'Create Composites'!$C99,0)</f>
        <v>0</v>
      </c>
    </row>
    <row r="708" spans="1:21" x14ac:dyDescent="0.15">
      <c r="A708" t="str">
        <f t="shared" si="347"/>
        <v>RU</v>
      </c>
      <c r="B708">
        <f>IF(B200,'Create Composites'!$C100,0)</f>
        <v>0</v>
      </c>
      <c r="C708">
        <f>IF(C200,'Create Composites'!$C100,0)</f>
        <v>0</v>
      </c>
      <c r="D708">
        <f>IF(D200,'Create Composites'!$C100,0)</f>
        <v>0</v>
      </c>
      <c r="E708">
        <f>IF(E200,'Create Composites'!$C100,0)</f>
        <v>0</v>
      </c>
      <c r="F708">
        <f>IF(F200,'Create Composites'!$C100,0)</f>
        <v>0</v>
      </c>
      <c r="G708">
        <f>IF(G200,'Create Composites'!$C100,0)</f>
        <v>0</v>
      </c>
      <c r="H708">
        <f>IF(H200,'Create Composites'!$C100,0)</f>
        <v>0</v>
      </c>
      <c r="I708">
        <f>IF(I200,'Create Composites'!$C100,0)</f>
        <v>0</v>
      </c>
      <c r="J708">
        <f>IF(J200,'Create Composites'!$C100,0)</f>
        <v>0</v>
      </c>
      <c r="K708">
        <f>IF(K200,'Create Composites'!$C100,0)</f>
        <v>0</v>
      </c>
      <c r="L708">
        <f>IF(L200,'Create Composites'!$C100,0)</f>
        <v>0</v>
      </c>
      <c r="M708">
        <f>IF(M200,'Create Composites'!$C100,0)</f>
        <v>0</v>
      </c>
      <c r="N708">
        <f>IF(N200,'Create Composites'!$C100,0)</f>
        <v>0</v>
      </c>
      <c r="O708">
        <f>IF(O200,'Create Composites'!$C100,0)</f>
        <v>0</v>
      </c>
      <c r="P708">
        <f>IF(P200,'Create Composites'!$C100,0)</f>
        <v>0</v>
      </c>
      <c r="Q708">
        <f>IF(Q200,'Create Composites'!$C100,0)</f>
        <v>0</v>
      </c>
      <c r="R708">
        <f>IF(R200,'Create Composites'!$C100,0)</f>
        <v>0</v>
      </c>
      <c r="S708">
        <f>IF(S200,'Create Composites'!$C100,0)</f>
        <v>0</v>
      </c>
      <c r="T708">
        <f>IF(T200,'Create Composites'!$C100,0)</f>
        <v>0</v>
      </c>
      <c r="U708">
        <f>IF(U200,'Create Composites'!$C100,0)</f>
        <v>0</v>
      </c>
    </row>
    <row r="709" spans="1:21" x14ac:dyDescent="0.15">
      <c r="A709" t="str">
        <f t="shared" si="347"/>
        <v>OL</v>
      </c>
      <c r="B709">
        <f>IF(B201,'Create Composites'!$C101,0)</f>
        <v>0</v>
      </c>
      <c r="C709">
        <f>IF(C201,'Create Composites'!$C101,0)</f>
        <v>0</v>
      </c>
      <c r="D709">
        <f>IF(D201,'Create Composites'!$C101,0)</f>
        <v>0</v>
      </c>
      <c r="E709">
        <f>IF(E201,'Create Composites'!$C101,0)</f>
        <v>0</v>
      </c>
      <c r="F709">
        <f>IF(F201,'Create Composites'!$C101,0)</f>
        <v>0</v>
      </c>
      <c r="G709">
        <f>IF(G201,'Create Composites'!$C101,0)</f>
        <v>0</v>
      </c>
      <c r="H709">
        <f>IF(H201,'Create Composites'!$C101,0)</f>
        <v>0</v>
      </c>
      <c r="I709">
        <f>IF(I201,'Create Composites'!$C101,0)</f>
        <v>0</v>
      </c>
      <c r="J709">
        <f>IF(J201,'Create Composites'!$C101,0)</f>
        <v>0</v>
      </c>
      <c r="K709">
        <f>IF(K201,'Create Composites'!$C101,0)</f>
        <v>0</v>
      </c>
      <c r="L709">
        <f>IF(L201,'Create Composites'!$C101,0)</f>
        <v>0</v>
      </c>
      <c r="M709">
        <f>IF(M201,'Create Composites'!$C101,0)</f>
        <v>0</v>
      </c>
      <c r="N709">
        <f>IF(N201,'Create Composites'!$C101,0)</f>
        <v>0</v>
      </c>
      <c r="O709">
        <f>IF(O201,'Create Composites'!$C101,0)</f>
        <v>0</v>
      </c>
      <c r="P709">
        <f>IF(P201,'Create Composites'!$C101,0)</f>
        <v>0</v>
      </c>
      <c r="Q709">
        <f>IF(Q201,'Create Composites'!$C101,0)</f>
        <v>0</v>
      </c>
      <c r="R709">
        <f>IF(R201,'Create Composites'!$C101,0)</f>
        <v>0</v>
      </c>
      <c r="S709">
        <f>IF(S201,'Create Composites'!$C101,0)</f>
        <v>0</v>
      </c>
      <c r="T709">
        <f>IF(T201,'Create Composites'!$C101,0)</f>
        <v>0</v>
      </c>
      <c r="U709">
        <f>IF(U201,'Create Composites'!$C101,0)</f>
        <v>0</v>
      </c>
    </row>
    <row r="710" spans="1:21" x14ac:dyDescent="0.15">
      <c r="A710" t="str">
        <f t="shared" si="347"/>
        <v>OF</v>
      </c>
      <c r="B710">
        <f>IF(B202,'Create Composites'!$C102,0)</f>
        <v>0</v>
      </c>
      <c r="C710">
        <f>IF(C202,'Create Composites'!$C102,0)</f>
        <v>0</v>
      </c>
      <c r="D710">
        <f>IF(D202,'Create Composites'!$C102,0)</f>
        <v>0</v>
      </c>
      <c r="E710">
        <f>IF(E202,'Create Composites'!$C102,0)</f>
        <v>0</v>
      </c>
      <c r="F710">
        <f>IF(F202,'Create Composites'!$C102,0)</f>
        <v>0</v>
      </c>
      <c r="G710">
        <f>IF(G202,'Create Composites'!$C102,0)</f>
        <v>0</v>
      </c>
      <c r="H710">
        <f>IF(H202,'Create Composites'!$C102,0)</f>
        <v>0</v>
      </c>
      <c r="I710">
        <f>IF(I202,'Create Composites'!$C102,0)</f>
        <v>0</v>
      </c>
      <c r="J710">
        <f>IF(J202,'Create Composites'!$C102,0)</f>
        <v>0</v>
      </c>
      <c r="K710">
        <f>IF(K202,'Create Composites'!$C102,0)</f>
        <v>0</v>
      </c>
      <c r="L710">
        <f>IF(L202,'Create Composites'!$C102,0)</f>
        <v>0</v>
      </c>
      <c r="M710">
        <f>IF(M202,'Create Composites'!$C102,0)</f>
        <v>0</v>
      </c>
      <c r="N710">
        <f>IF(N202,'Create Composites'!$C102,0)</f>
        <v>0</v>
      </c>
      <c r="O710">
        <f>IF(O202,'Create Composites'!$C102,0)</f>
        <v>0</v>
      </c>
      <c r="P710">
        <f>IF(P202,'Create Composites'!$C102,0)</f>
        <v>0</v>
      </c>
      <c r="Q710">
        <f>IF(Q202,'Create Composites'!$C102,0)</f>
        <v>0</v>
      </c>
      <c r="R710">
        <f>IF(R202,'Create Composites'!$C102,0)</f>
        <v>0</v>
      </c>
      <c r="S710">
        <f>IF(S202,'Create Composites'!$C102,0)</f>
        <v>0</v>
      </c>
      <c r="T710">
        <f>IF(T202,'Create Composites'!$C102,0)</f>
        <v>0</v>
      </c>
      <c r="U710">
        <f>IF(U202,'Create Composites'!$C102,0)</f>
        <v>0</v>
      </c>
    </row>
    <row r="711" spans="1:21" x14ac:dyDescent="0.15">
      <c r="A711" t="str">
        <f t="shared" si="347"/>
        <v>CM</v>
      </c>
      <c r="B711">
        <f>IF(B203,'Create Composites'!$C103,0)</f>
        <v>0</v>
      </c>
      <c r="C711">
        <f>IF(C203,'Create Composites'!$C103,0)</f>
        <v>0</v>
      </c>
      <c r="D711">
        <f>IF(D203,'Create Composites'!$C103,0)</f>
        <v>0</v>
      </c>
      <c r="E711">
        <f>IF(E203,'Create Composites'!$C103,0)</f>
        <v>0</v>
      </c>
      <c r="F711">
        <f>IF(F203,'Create Composites'!$C103,0)</f>
        <v>0</v>
      </c>
      <c r="G711">
        <f>IF(G203,'Create Composites'!$C103,0)</f>
        <v>0</v>
      </c>
      <c r="H711">
        <f>IF(H203,'Create Composites'!$C103,0)</f>
        <v>0</v>
      </c>
      <c r="I711">
        <f>IF(I203,'Create Composites'!$C103,0)</f>
        <v>0</v>
      </c>
      <c r="J711">
        <f>IF(J203,'Create Composites'!$C103,0)</f>
        <v>0</v>
      </c>
      <c r="K711">
        <f>IF(K203,'Create Composites'!$C103,0)</f>
        <v>0</v>
      </c>
      <c r="L711">
        <f>IF(L203,'Create Composites'!$C103,0)</f>
        <v>0</v>
      </c>
      <c r="M711">
        <f>IF(M203,'Create Composites'!$C103,0)</f>
        <v>0</v>
      </c>
      <c r="N711">
        <f>IF(N203,'Create Composites'!$C103,0)</f>
        <v>0</v>
      </c>
      <c r="O711">
        <f>IF(O203,'Create Composites'!$C103,0)</f>
        <v>0</v>
      </c>
      <c r="P711">
        <f>IF(P203,'Create Composites'!$C103,0)</f>
        <v>0</v>
      </c>
      <c r="Q711">
        <f>IF(Q203,'Create Composites'!$C103,0)</f>
        <v>0</v>
      </c>
      <c r="R711">
        <f>IF(R203,'Create Composites'!$C103,0)</f>
        <v>0</v>
      </c>
      <c r="S711">
        <f>IF(S203,'Create Composites'!$C103,0)</f>
        <v>0</v>
      </c>
      <c r="T711">
        <f>IF(T203,'Create Composites'!$C103,0)</f>
        <v>0</v>
      </c>
      <c r="U711">
        <f>IF(U203,'Create Composites'!$C103,0)</f>
        <v>0</v>
      </c>
    </row>
    <row r="714" spans="1:21" x14ac:dyDescent="0.15">
      <c r="A714" t="s">
        <v>35</v>
      </c>
    </row>
    <row r="715" spans="1:21" x14ac:dyDescent="0.15">
      <c r="A715" t="str">
        <f>A612</f>
        <v>Similarities</v>
      </c>
      <c r="B715">
        <f t="shared" ref="B715:K715" si="348">B104*225*(1-B205)</f>
        <v>29.25</v>
      </c>
      <c r="C715">
        <f t="shared" si="348"/>
        <v>29.25</v>
      </c>
      <c r="D715">
        <f t="shared" si="348"/>
        <v>0</v>
      </c>
      <c r="E715">
        <f t="shared" si="348"/>
        <v>29.25</v>
      </c>
      <c r="F715">
        <f t="shared" si="348"/>
        <v>0</v>
      </c>
      <c r="G715">
        <f t="shared" si="348"/>
        <v>0</v>
      </c>
      <c r="H715">
        <f t="shared" si="348"/>
        <v>0</v>
      </c>
      <c r="I715">
        <f t="shared" si="348"/>
        <v>0</v>
      </c>
      <c r="J715">
        <f t="shared" si="348"/>
        <v>0</v>
      </c>
      <c r="K715">
        <f t="shared" si="348"/>
        <v>0</v>
      </c>
      <c r="L715">
        <f t="shared" ref="L715:U715" si="349">L104*225*(1-L205)</f>
        <v>0</v>
      </c>
      <c r="M715">
        <f t="shared" si="349"/>
        <v>0</v>
      </c>
      <c r="N715">
        <f t="shared" si="349"/>
        <v>0</v>
      </c>
      <c r="O715">
        <f t="shared" si="349"/>
        <v>0</v>
      </c>
      <c r="P715">
        <f t="shared" si="349"/>
        <v>0</v>
      </c>
      <c r="Q715">
        <f t="shared" si="349"/>
        <v>0</v>
      </c>
      <c r="R715">
        <f t="shared" si="349"/>
        <v>29.25</v>
      </c>
      <c r="S715">
        <f t="shared" si="349"/>
        <v>0</v>
      </c>
      <c r="T715">
        <f t="shared" si="349"/>
        <v>0</v>
      </c>
      <c r="U715">
        <f t="shared" si="349"/>
        <v>0</v>
      </c>
    </row>
    <row r="716" spans="1:21" x14ac:dyDescent="0.15">
      <c r="A716" t="str">
        <f t="shared" ref="A716:A779" si="350">A613</f>
        <v>Vocabulary</v>
      </c>
      <c r="B716">
        <f t="shared" ref="B716:K716" si="351">B105*225*(1-B206)</f>
        <v>13.500000000000012</v>
      </c>
      <c r="C716">
        <f t="shared" si="351"/>
        <v>13.500000000000012</v>
      </c>
      <c r="D716">
        <f t="shared" si="351"/>
        <v>0</v>
      </c>
      <c r="E716">
        <f t="shared" si="351"/>
        <v>13.500000000000012</v>
      </c>
      <c r="F716">
        <f t="shared" si="351"/>
        <v>0</v>
      </c>
      <c r="G716">
        <f t="shared" si="351"/>
        <v>0</v>
      </c>
      <c r="H716">
        <f t="shared" si="351"/>
        <v>0</v>
      </c>
      <c r="I716">
        <f t="shared" si="351"/>
        <v>0</v>
      </c>
      <c r="J716">
        <f t="shared" si="351"/>
        <v>0</v>
      </c>
      <c r="K716">
        <f t="shared" si="351"/>
        <v>0</v>
      </c>
      <c r="L716">
        <f t="shared" ref="L716:U716" si="352">L105*225*(1-L206)</f>
        <v>0</v>
      </c>
      <c r="M716">
        <f t="shared" si="352"/>
        <v>0</v>
      </c>
      <c r="N716">
        <f t="shared" si="352"/>
        <v>0</v>
      </c>
      <c r="O716">
        <f t="shared" si="352"/>
        <v>0</v>
      </c>
      <c r="P716">
        <f t="shared" si="352"/>
        <v>0</v>
      </c>
      <c r="Q716">
        <f t="shared" si="352"/>
        <v>0</v>
      </c>
      <c r="R716">
        <f t="shared" si="352"/>
        <v>13.500000000000012</v>
      </c>
      <c r="S716">
        <f t="shared" si="352"/>
        <v>0</v>
      </c>
      <c r="T716">
        <f t="shared" si="352"/>
        <v>0</v>
      </c>
      <c r="U716">
        <f t="shared" si="352"/>
        <v>0</v>
      </c>
    </row>
    <row r="717" spans="1:21" x14ac:dyDescent="0.15">
      <c r="A717" t="str">
        <f t="shared" si="350"/>
        <v>Information</v>
      </c>
      <c r="B717">
        <f t="shared" ref="B717:K717" si="353">B106*225*(1-B207)</f>
        <v>0</v>
      </c>
      <c r="C717">
        <f t="shared" si="353"/>
        <v>0</v>
      </c>
      <c r="D717">
        <f t="shared" si="353"/>
        <v>0</v>
      </c>
      <c r="E717">
        <f t="shared" si="353"/>
        <v>0</v>
      </c>
      <c r="F717">
        <f t="shared" si="353"/>
        <v>0</v>
      </c>
      <c r="G717">
        <f t="shared" si="353"/>
        <v>0</v>
      </c>
      <c r="H717">
        <f t="shared" si="353"/>
        <v>0</v>
      </c>
      <c r="I717">
        <f t="shared" si="353"/>
        <v>0</v>
      </c>
      <c r="J717">
        <f t="shared" si="353"/>
        <v>0</v>
      </c>
      <c r="K717">
        <f t="shared" si="353"/>
        <v>0</v>
      </c>
      <c r="L717">
        <f t="shared" ref="L717:U717" si="354">L106*225*(1-L207)</f>
        <v>0</v>
      </c>
      <c r="M717">
        <f t="shared" si="354"/>
        <v>0</v>
      </c>
      <c r="N717">
        <f t="shared" si="354"/>
        <v>0</v>
      </c>
      <c r="O717">
        <f t="shared" si="354"/>
        <v>0</v>
      </c>
      <c r="P717">
        <f t="shared" si="354"/>
        <v>0</v>
      </c>
      <c r="Q717">
        <f t="shared" si="354"/>
        <v>0</v>
      </c>
      <c r="R717">
        <f t="shared" si="354"/>
        <v>0</v>
      </c>
      <c r="S717">
        <f t="shared" si="354"/>
        <v>0</v>
      </c>
      <c r="T717">
        <f t="shared" si="354"/>
        <v>0</v>
      </c>
      <c r="U717">
        <f t="shared" si="354"/>
        <v>0</v>
      </c>
    </row>
    <row r="718" spans="1:21" x14ac:dyDescent="0.15">
      <c r="A718" t="str">
        <f t="shared" si="350"/>
        <v>Matrix Reasoning</v>
      </c>
      <c r="B718">
        <f t="shared" ref="B718:K718" si="355">B107*225*(1-B208)</f>
        <v>22.499999999999996</v>
      </c>
      <c r="C718">
        <f t="shared" si="355"/>
        <v>0</v>
      </c>
      <c r="D718">
        <f t="shared" si="355"/>
        <v>22.499999999999996</v>
      </c>
      <c r="E718">
        <f t="shared" si="355"/>
        <v>0</v>
      </c>
      <c r="F718">
        <f t="shared" si="355"/>
        <v>22.499999999999996</v>
      </c>
      <c r="G718">
        <f t="shared" si="355"/>
        <v>0</v>
      </c>
      <c r="H718">
        <f t="shared" si="355"/>
        <v>0</v>
      </c>
      <c r="I718">
        <f t="shared" si="355"/>
        <v>0</v>
      </c>
      <c r="J718">
        <f t="shared" si="355"/>
        <v>0</v>
      </c>
      <c r="K718">
        <f t="shared" si="355"/>
        <v>0</v>
      </c>
      <c r="L718">
        <f t="shared" ref="L718:U718" si="356">L107*225*(1-L208)</f>
        <v>0</v>
      </c>
      <c r="M718">
        <f t="shared" si="356"/>
        <v>0</v>
      </c>
      <c r="N718">
        <f t="shared" si="356"/>
        <v>0</v>
      </c>
      <c r="O718">
        <f t="shared" si="356"/>
        <v>0</v>
      </c>
      <c r="P718">
        <f t="shared" si="356"/>
        <v>0</v>
      </c>
      <c r="Q718">
        <f t="shared" si="356"/>
        <v>0</v>
      </c>
      <c r="R718">
        <f t="shared" si="356"/>
        <v>22.499999999999996</v>
      </c>
      <c r="S718">
        <f t="shared" si="356"/>
        <v>0</v>
      </c>
      <c r="T718">
        <f t="shared" si="356"/>
        <v>0</v>
      </c>
      <c r="U718">
        <f t="shared" si="356"/>
        <v>0</v>
      </c>
    </row>
    <row r="719" spans="1:21" x14ac:dyDescent="0.15">
      <c r="A719" t="str">
        <f t="shared" si="350"/>
        <v>Digit Span</v>
      </c>
      <c r="B719">
        <f t="shared" ref="B719:K719" si="357">B108*225*(1-B209)</f>
        <v>0</v>
      </c>
      <c r="C719">
        <f t="shared" si="357"/>
        <v>0</v>
      </c>
      <c r="D719">
        <f t="shared" si="357"/>
        <v>0</v>
      </c>
      <c r="E719">
        <f t="shared" si="357"/>
        <v>0</v>
      </c>
      <c r="F719">
        <f t="shared" si="357"/>
        <v>0</v>
      </c>
      <c r="G719">
        <f t="shared" si="357"/>
        <v>0</v>
      </c>
      <c r="H719">
        <f t="shared" si="357"/>
        <v>0</v>
      </c>
      <c r="I719">
        <f t="shared" si="357"/>
        <v>0</v>
      </c>
      <c r="J719">
        <f t="shared" si="357"/>
        <v>0</v>
      </c>
      <c r="K719">
        <f t="shared" si="357"/>
        <v>0</v>
      </c>
      <c r="L719">
        <f t="shared" ref="L719:U719" si="358">L108*225*(1-L209)</f>
        <v>0</v>
      </c>
      <c r="M719">
        <f t="shared" si="358"/>
        <v>0</v>
      </c>
      <c r="N719">
        <f t="shared" si="358"/>
        <v>0</v>
      </c>
      <c r="O719">
        <f t="shared" si="358"/>
        <v>0</v>
      </c>
      <c r="P719">
        <f t="shared" si="358"/>
        <v>0</v>
      </c>
      <c r="Q719">
        <f t="shared" si="358"/>
        <v>0</v>
      </c>
      <c r="R719">
        <f t="shared" si="358"/>
        <v>0</v>
      </c>
      <c r="S719">
        <f t="shared" si="358"/>
        <v>0</v>
      </c>
      <c r="T719">
        <f t="shared" si="358"/>
        <v>0</v>
      </c>
      <c r="U719">
        <f t="shared" si="358"/>
        <v>0</v>
      </c>
    </row>
    <row r="720" spans="1:21" x14ac:dyDescent="0.15">
      <c r="A720" t="str">
        <f t="shared" si="350"/>
        <v>Arithmetic</v>
      </c>
      <c r="B720">
        <f t="shared" ref="B720:K720" si="359">B109*225*(1-B210)</f>
        <v>0</v>
      </c>
      <c r="C720">
        <f t="shared" si="359"/>
        <v>0</v>
      </c>
      <c r="D720">
        <f t="shared" si="359"/>
        <v>0</v>
      </c>
      <c r="E720">
        <f t="shared" si="359"/>
        <v>0</v>
      </c>
      <c r="F720">
        <f t="shared" si="359"/>
        <v>0</v>
      </c>
      <c r="G720">
        <f t="shared" si="359"/>
        <v>27</v>
      </c>
      <c r="H720">
        <f t="shared" si="359"/>
        <v>0</v>
      </c>
      <c r="I720">
        <f t="shared" si="359"/>
        <v>27</v>
      </c>
      <c r="J720">
        <f t="shared" si="359"/>
        <v>0</v>
      </c>
      <c r="K720">
        <f t="shared" si="359"/>
        <v>27</v>
      </c>
      <c r="L720">
        <f t="shared" ref="L720:U720" si="360">L109*225*(1-L210)</f>
        <v>0</v>
      </c>
      <c r="M720">
        <f t="shared" si="360"/>
        <v>27</v>
      </c>
      <c r="N720">
        <f t="shared" si="360"/>
        <v>0</v>
      </c>
      <c r="O720">
        <f t="shared" si="360"/>
        <v>0</v>
      </c>
      <c r="P720">
        <f t="shared" si="360"/>
        <v>0</v>
      </c>
      <c r="Q720">
        <f t="shared" si="360"/>
        <v>0</v>
      </c>
      <c r="R720">
        <f t="shared" si="360"/>
        <v>27</v>
      </c>
      <c r="S720">
        <f t="shared" si="360"/>
        <v>0</v>
      </c>
      <c r="T720">
        <f t="shared" si="360"/>
        <v>0</v>
      </c>
      <c r="U720">
        <f t="shared" si="360"/>
        <v>0</v>
      </c>
    </row>
    <row r="721" spans="1:21" x14ac:dyDescent="0.15">
      <c r="A721" t="str">
        <f t="shared" si="350"/>
        <v>Block Design</v>
      </c>
      <c r="B721">
        <f t="shared" ref="B721:K721" si="361">B110*225*(1-B211)</f>
        <v>0</v>
      </c>
      <c r="C721">
        <f t="shared" si="361"/>
        <v>0</v>
      </c>
      <c r="D721">
        <f t="shared" si="361"/>
        <v>0</v>
      </c>
      <c r="E721">
        <f t="shared" si="361"/>
        <v>0</v>
      </c>
      <c r="F721">
        <f t="shared" si="361"/>
        <v>0</v>
      </c>
      <c r="G721">
        <f t="shared" si="361"/>
        <v>0</v>
      </c>
      <c r="H721">
        <f t="shared" si="361"/>
        <v>0</v>
      </c>
      <c r="I721">
        <f t="shared" si="361"/>
        <v>0</v>
      </c>
      <c r="J721">
        <f t="shared" si="361"/>
        <v>0</v>
      </c>
      <c r="K721">
        <f t="shared" si="361"/>
        <v>0</v>
      </c>
      <c r="L721">
        <f t="shared" ref="L721:U721" si="362">L110*225*(1-L211)</f>
        <v>0</v>
      </c>
      <c r="M721">
        <f t="shared" si="362"/>
        <v>0</v>
      </c>
      <c r="N721">
        <f t="shared" si="362"/>
        <v>0</v>
      </c>
      <c r="O721">
        <f t="shared" si="362"/>
        <v>0</v>
      </c>
      <c r="P721">
        <f t="shared" si="362"/>
        <v>0</v>
      </c>
      <c r="Q721">
        <f t="shared" si="362"/>
        <v>0</v>
      </c>
      <c r="R721">
        <f t="shared" si="362"/>
        <v>0</v>
      </c>
      <c r="S721">
        <f t="shared" si="362"/>
        <v>0</v>
      </c>
      <c r="T721">
        <f t="shared" si="362"/>
        <v>0</v>
      </c>
      <c r="U721">
        <f t="shared" si="362"/>
        <v>0</v>
      </c>
    </row>
    <row r="722" spans="1:21" x14ac:dyDescent="0.15">
      <c r="A722" t="str">
        <f t="shared" si="350"/>
        <v>Visual Puzzles</v>
      </c>
      <c r="B722">
        <f t="shared" ref="B722:K722" si="363">B111*225*(1-B212)</f>
        <v>0</v>
      </c>
      <c r="C722">
        <f t="shared" si="363"/>
        <v>0</v>
      </c>
      <c r="D722">
        <f t="shared" si="363"/>
        <v>0</v>
      </c>
      <c r="E722">
        <f t="shared" si="363"/>
        <v>0</v>
      </c>
      <c r="F722">
        <f t="shared" si="363"/>
        <v>0</v>
      </c>
      <c r="G722">
        <f t="shared" si="363"/>
        <v>0</v>
      </c>
      <c r="H722">
        <f t="shared" si="363"/>
        <v>0</v>
      </c>
      <c r="I722">
        <f t="shared" si="363"/>
        <v>0</v>
      </c>
      <c r="J722">
        <f t="shared" si="363"/>
        <v>0</v>
      </c>
      <c r="K722">
        <f t="shared" si="363"/>
        <v>0</v>
      </c>
      <c r="L722">
        <f t="shared" ref="L722:U722" si="364">L111*225*(1-L212)</f>
        <v>0</v>
      </c>
      <c r="M722">
        <f t="shared" si="364"/>
        <v>0</v>
      </c>
      <c r="N722">
        <f t="shared" si="364"/>
        <v>0</v>
      </c>
      <c r="O722">
        <f t="shared" si="364"/>
        <v>0</v>
      </c>
      <c r="P722">
        <f t="shared" si="364"/>
        <v>0</v>
      </c>
      <c r="Q722">
        <f t="shared" si="364"/>
        <v>0</v>
      </c>
      <c r="R722">
        <f t="shared" si="364"/>
        <v>0</v>
      </c>
      <c r="S722">
        <f t="shared" si="364"/>
        <v>0</v>
      </c>
      <c r="T722">
        <f t="shared" si="364"/>
        <v>0</v>
      </c>
      <c r="U722">
        <f t="shared" si="364"/>
        <v>0</v>
      </c>
    </row>
    <row r="723" spans="1:21" x14ac:dyDescent="0.15">
      <c r="A723" t="str">
        <f t="shared" si="350"/>
        <v>Symbol Search</v>
      </c>
      <c r="B723">
        <f t="shared" ref="B723:K723" si="365">B112*225*(1-B213)</f>
        <v>0</v>
      </c>
      <c r="C723">
        <f t="shared" si="365"/>
        <v>0</v>
      </c>
      <c r="D723">
        <f t="shared" si="365"/>
        <v>0</v>
      </c>
      <c r="E723">
        <f t="shared" si="365"/>
        <v>0</v>
      </c>
      <c r="F723">
        <f t="shared" si="365"/>
        <v>0</v>
      </c>
      <c r="G723">
        <f t="shared" si="365"/>
        <v>0</v>
      </c>
      <c r="H723">
        <f t="shared" si="365"/>
        <v>0</v>
      </c>
      <c r="I723">
        <f t="shared" si="365"/>
        <v>0</v>
      </c>
      <c r="J723">
        <f t="shared" si="365"/>
        <v>0</v>
      </c>
      <c r="K723">
        <f t="shared" si="365"/>
        <v>0</v>
      </c>
      <c r="L723">
        <f t="shared" ref="L723:U723" si="366">L112*225*(1-L213)</f>
        <v>0</v>
      </c>
      <c r="M723">
        <f t="shared" si="366"/>
        <v>0</v>
      </c>
      <c r="N723">
        <f t="shared" si="366"/>
        <v>0</v>
      </c>
      <c r="O723">
        <f t="shared" si="366"/>
        <v>0</v>
      </c>
      <c r="P723">
        <f t="shared" si="366"/>
        <v>0</v>
      </c>
      <c r="Q723">
        <f t="shared" si="366"/>
        <v>0</v>
      </c>
      <c r="R723">
        <f t="shared" si="366"/>
        <v>0</v>
      </c>
      <c r="S723">
        <f t="shared" si="366"/>
        <v>0</v>
      </c>
      <c r="T723">
        <f t="shared" si="366"/>
        <v>0</v>
      </c>
      <c r="U723">
        <f t="shared" si="366"/>
        <v>0</v>
      </c>
    </row>
    <row r="724" spans="1:21" x14ac:dyDescent="0.15">
      <c r="A724" t="str">
        <f t="shared" si="350"/>
        <v>Coding</v>
      </c>
      <c r="B724">
        <f t="shared" ref="B724:K724" si="367">B113*225*(1-B214)</f>
        <v>0</v>
      </c>
      <c r="C724">
        <f t="shared" si="367"/>
        <v>0</v>
      </c>
      <c r="D724">
        <f t="shared" si="367"/>
        <v>0</v>
      </c>
      <c r="E724">
        <f t="shared" si="367"/>
        <v>0</v>
      </c>
      <c r="F724">
        <f t="shared" si="367"/>
        <v>0</v>
      </c>
      <c r="G724">
        <f t="shared" si="367"/>
        <v>31.500000000000004</v>
      </c>
      <c r="H724">
        <f t="shared" si="367"/>
        <v>0</v>
      </c>
      <c r="I724">
        <f t="shared" si="367"/>
        <v>31.500000000000004</v>
      </c>
      <c r="J724">
        <f t="shared" si="367"/>
        <v>31.500000000000004</v>
      </c>
      <c r="K724">
        <f t="shared" si="367"/>
        <v>0</v>
      </c>
      <c r="L724">
        <f t="shared" ref="L724:U724" si="368">L113*225*(1-L214)</f>
        <v>0</v>
      </c>
      <c r="M724">
        <f t="shared" si="368"/>
        <v>0</v>
      </c>
      <c r="N724">
        <f t="shared" si="368"/>
        <v>31.500000000000004</v>
      </c>
      <c r="O724">
        <f t="shared" si="368"/>
        <v>0</v>
      </c>
      <c r="P724">
        <f t="shared" si="368"/>
        <v>0</v>
      </c>
      <c r="Q724">
        <f t="shared" si="368"/>
        <v>0</v>
      </c>
      <c r="R724">
        <f t="shared" si="368"/>
        <v>31.500000000000004</v>
      </c>
      <c r="S724">
        <f t="shared" si="368"/>
        <v>0</v>
      </c>
      <c r="T724">
        <f t="shared" si="368"/>
        <v>0</v>
      </c>
      <c r="U724">
        <f t="shared" si="368"/>
        <v>0</v>
      </c>
    </row>
    <row r="725" spans="1:21" x14ac:dyDescent="0.15">
      <c r="A725" t="str">
        <f t="shared" si="350"/>
        <v>NAB Categories</v>
      </c>
      <c r="B725">
        <f t="shared" ref="B725:K725" si="369">B114*225*(1-B215)</f>
        <v>0</v>
      </c>
      <c r="C725">
        <f t="shared" si="369"/>
        <v>0</v>
      </c>
      <c r="D725">
        <f t="shared" si="369"/>
        <v>0</v>
      </c>
      <c r="E725">
        <f t="shared" si="369"/>
        <v>0</v>
      </c>
      <c r="F725">
        <f t="shared" si="369"/>
        <v>0</v>
      </c>
      <c r="G725">
        <f t="shared" si="369"/>
        <v>0</v>
      </c>
      <c r="H725">
        <f t="shared" si="369"/>
        <v>0</v>
      </c>
      <c r="I725">
        <f t="shared" si="369"/>
        <v>0</v>
      </c>
      <c r="J725">
        <f t="shared" si="369"/>
        <v>0</v>
      </c>
      <c r="K725">
        <f t="shared" si="369"/>
        <v>0</v>
      </c>
      <c r="L725">
        <f t="shared" ref="L725:U725" si="370">L114*225*(1-L215)</f>
        <v>0</v>
      </c>
      <c r="M725">
        <f t="shared" si="370"/>
        <v>0</v>
      </c>
      <c r="N725">
        <f t="shared" si="370"/>
        <v>0</v>
      </c>
      <c r="O725">
        <f t="shared" si="370"/>
        <v>0</v>
      </c>
      <c r="P725">
        <f t="shared" si="370"/>
        <v>0</v>
      </c>
      <c r="Q725">
        <f t="shared" si="370"/>
        <v>0</v>
      </c>
      <c r="R725">
        <f t="shared" si="370"/>
        <v>0</v>
      </c>
      <c r="S725">
        <f t="shared" si="370"/>
        <v>0</v>
      </c>
      <c r="T725">
        <f t="shared" si="370"/>
        <v>0</v>
      </c>
      <c r="U725">
        <f t="shared" si="370"/>
        <v>0</v>
      </c>
    </row>
    <row r="726" spans="1:21" x14ac:dyDescent="0.15">
      <c r="A726" t="str">
        <f t="shared" si="350"/>
        <v>NAB Judgment</v>
      </c>
      <c r="B726">
        <f t="shared" ref="B726:K726" si="371">B115*225*(1-B216)</f>
        <v>0</v>
      </c>
      <c r="C726">
        <f t="shared" si="371"/>
        <v>0</v>
      </c>
      <c r="D726">
        <f t="shared" si="371"/>
        <v>0</v>
      </c>
      <c r="E726">
        <f t="shared" si="371"/>
        <v>0</v>
      </c>
      <c r="F726">
        <f t="shared" si="371"/>
        <v>0</v>
      </c>
      <c r="G726">
        <f t="shared" si="371"/>
        <v>90</v>
      </c>
      <c r="H726">
        <f t="shared" si="371"/>
        <v>0</v>
      </c>
      <c r="I726">
        <f t="shared" si="371"/>
        <v>0</v>
      </c>
      <c r="J726">
        <f t="shared" si="371"/>
        <v>0</v>
      </c>
      <c r="K726">
        <f t="shared" si="371"/>
        <v>0</v>
      </c>
      <c r="L726">
        <f t="shared" ref="L726:U726" si="372">L115*225*(1-L216)</f>
        <v>0</v>
      </c>
      <c r="M726">
        <f t="shared" si="372"/>
        <v>0</v>
      </c>
      <c r="N726">
        <f t="shared" si="372"/>
        <v>0</v>
      </c>
      <c r="O726">
        <f t="shared" si="372"/>
        <v>0</v>
      </c>
      <c r="P726">
        <f t="shared" si="372"/>
        <v>0</v>
      </c>
      <c r="Q726">
        <f t="shared" si="372"/>
        <v>0</v>
      </c>
      <c r="R726">
        <f t="shared" si="372"/>
        <v>90</v>
      </c>
      <c r="S726">
        <f t="shared" si="372"/>
        <v>0</v>
      </c>
      <c r="T726">
        <f t="shared" si="372"/>
        <v>0</v>
      </c>
      <c r="U726">
        <f t="shared" si="372"/>
        <v>0</v>
      </c>
    </row>
    <row r="727" spans="1:21" x14ac:dyDescent="0.15">
      <c r="A727" t="str">
        <f t="shared" si="350"/>
        <v>NAB Mazes</v>
      </c>
      <c r="B727">
        <f t="shared" ref="B727:K727" si="373">B116*225*(1-B217)</f>
        <v>0</v>
      </c>
      <c r="C727">
        <f t="shared" si="373"/>
        <v>0</v>
      </c>
      <c r="D727">
        <f t="shared" si="373"/>
        <v>0</v>
      </c>
      <c r="E727">
        <f t="shared" si="373"/>
        <v>0</v>
      </c>
      <c r="F727">
        <f t="shared" si="373"/>
        <v>0</v>
      </c>
      <c r="G727">
        <f t="shared" si="373"/>
        <v>0</v>
      </c>
      <c r="H727">
        <f t="shared" si="373"/>
        <v>0</v>
      </c>
      <c r="I727">
        <f t="shared" si="373"/>
        <v>0</v>
      </c>
      <c r="J727">
        <f t="shared" si="373"/>
        <v>0</v>
      </c>
      <c r="K727">
        <f t="shared" si="373"/>
        <v>0</v>
      </c>
      <c r="L727">
        <f t="shared" ref="L727:U727" si="374">L116*225*(1-L217)</f>
        <v>0</v>
      </c>
      <c r="M727">
        <f t="shared" si="374"/>
        <v>0</v>
      </c>
      <c r="N727">
        <f t="shared" si="374"/>
        <v>0</v>
      </c>
      <c r="O727">
        <f t="shared" si="374"/>
        <v>0</v>
      </c>
      <c r="P727">
        <f t="shared" si="374"/>
        <v>0</v>
      </c>
      <c r="Q727">
        <f t="shared" si="374"/>
        <v>0</v>
      </c>
      <c r="R727">
        <f t="shared" si="374"/>
        <v>0</v>
      </c>
      <c r="S727">
        <f t="shared" si="374"/>
        <v>0</v>
      </c>
      <c r="T727">
        <f t="shared" si="374"/>
        <v>0</v>
      </c>
      <c r="U727">
        <f t="shared" si="374"/>
        <v>0</v>
      </c>
    </row>
    <row r="728" spans="1:21" x14ac:dyDescent="0.15">
      <c r="A728" t="str">
        <f t="shared" si="350"/>
        <v>NAB Word Generation</v>
      </c>
      <c r="B728">
        <f t="shared" ref="B728:K728" si="375">B117*225*(1-B218)</f>
        <v>0</v>
      </c>
      <c r="C728">
        <f t="shared" si="375"/>
        <v>0</v>
      </c>
      <c r="D728">
        <f t="shared" si="375"/>
        <v>0</v>
      </c>
      <c r="E728">
        <f t="shared" si="375"/>
        <v>0</v>
      </c>
      <c r="F728">
        <f t="shared" si="375"/>
        <v>0</v>
      </c>
      <c r="G728">
        <f t="shared" si="375"/>
        <v>0</v>
      </c>
      <c r="H728">
        <f t="shared" si="375"/>
        <v>0</v>
      </c>
      <c r="I728">
        <f t="shared" si="375"/>
        <v>0</v>
      </c>
      <c r="J728">
        <f t="shared" si="375"/>
        <v>0</v>
      </c>
      <c r="K728">
        <f t="shared" si="375"/>
        <v>0</v>
      </c>
      <c r="L728">
        <f t="shared" ref="L728:U728" si="376">L117*225*(1-L218)</f>
        <v>0</v>
      </c>
      <c r="M728">
        <f t="shared" si="376"/>
        <v>0</v>
      </c>
      <c r="N728">
        <f t="shared" si="376"/>
        <v>0</v>
      </c>
      <c r="O728">
        <f t="shared" si="376"/>
        <v>0</v>
      </c>
      <c r="P728">
        <f t="shared" si="376"/>
        <v>0</v>
      </c>
      <c r="Q728">
        <f t="shared" si="376"/>
        <v>0</v>
      </c>
      <c r="R728">
        <f t="shared" si="376"/>
        <v>0</v>
      </c>
      <c r="S728">
        <f t="shared" si="376"/>
        <v>0</v>
      </c>
      <c r="T728">
        <f t="shared" si="376"/>
        <v>0</v>
      </c>
      <c r="U728">
        <f t="shared" si="376"/>
        <v>0</v>
      </c>
    </row>
    <row r="729" spans="1:21" x14ac:dyDescent="0.15">
      <c r="A729" t="str">
        <f t="shared" si="350"/>
        <v>Digits Forward</v>
      </c>
      <c r="B729">
        <f t="shared" ref="B729:K729" si="377">B118*225*(1-B219)</f>
        <v>0</v>
      </c>
      <c r="C729">
        <f t="shared" si="377"/>
        <v>0</v>
      </c>
      <c r="D729">
        <f t="shared" si="377"/>
        <v>0</v>
      </c>
      <c r="E729">
        <f t="shared" si="377"/>
        <v>0</v>
      </c>
      <c r="F729">
        <f t="shared" si="377"/>
        <v>0</v>
      </c>
      <c r="G729">
        <f t="shared" si="377"/>
        <v>29.25</v>
      </c>
      <c r="H729">
        <f t="shared" si="377"/>
        <v>0</v>
      </c>
      <c r="I729">
        <f t="shared" si="377"/>
        <v>29.25</v>
      </c>
      <c r="J729">
        <f t="shared" si="377"/>
        <v>0</v>
      </c>
      <c r="K729">
        <f t="shared" si="377"/>
        <v>29.25</v>
      </c>
      <c r="L729">
        <f t="shared" ref="L729:U729" si="378">L118*225*(1-L219)</f>
        <v>29.25</v>
      </c>
      <c r="M729">
        <f t="shared" si="378"/>
        <v>29.25</v>
      </c>
      <c r="N729">
        <f t="shared" si="378"/>
        <v>0</v>
      </c>
      <c r="O729">
        <f t="shared" si="378"/>
        <v>0</v>
      </c>
      <c r="P729">
        <f t="shared" si="378"/>
        <v>0</v>
      </c>
      <c r="Q729">
        <f t="shared" si="378"/>
        <v>0</v>
      </c>
      <c r="R729">
        <f t="shared" si="378"/>
        <v>29.25</v>
      </c>
      <c r="S729">
        <f t="shared" si="378"/>
        <v>0</v>
      </c>
      <c r="T729">
        <f t="shared" si="378"/>
        <v>0</v>
      </c>
      <c r="U729">
        <f t="shared" si="378"/>
        <v>0</v>
      </c>
    </row>
    <row r="730" spans="1:21" x14ac:dyDescent="0.15">
      <c r="A730" t="str">
        <f t="shared" si="350"/>
        <v>Digits Backward</v>
      </c>
      <c r="B730">
        <f t="shared" ref="B730:K730" si="379">B119*225*(1-B220)</f>
        <v>0</v>
      </c>
      <c r="C730">
        <f t="shared" si="379"/>
        <v>0</v>
      </c>
      <c r="D730">
        <f t="shared" si="379"/>
        <v>0</v>
      </c>
      <c r="E730">
        <f t="shared" si="379"/>
        <v>0</v>
      </c>
      <c r="F730">
        <f t="shared" si="379"/>
        <v>0</v>
      </c>
      <c r="G730">
        <f t="shared" si="379"/>
        <v>27</v>
      </c>
      <c r="H730">
        <f t="shared" si="379"/>
        <v>0</v>
      </c>
      <c r="I730">
        <f t="shared" si="379"/>
        <v>27</v>
      </c>
      <c r="J730">
        <f t="shared" si="379"/>
        <v>0</v>
      </c>
      <c r="K730">
        <f t="shared" si="379"/>
        <v>27</v>
      </c>
      <c r="L730">
        <f t="shared" ref="L730:U730" si="380">L119*225*(1-L220)</f>
        <v>0</v>
      </c>
      <c r="M730">
        <f t="shared" si="380"/>
        <v>27</v>
      </c>
      <c r="N730">
        <f t="shared" si="380"/>
        <v>0</v>
      </c>
      <c r="O730">
        <f t="shared" si="380"/>
        <v>0</v>
      </c>
      <c r="P730">
        <f t="shared" si="380"/>
        <v>0</v>
      </c>
      <c r="Q730">
        <f t="shared" si="380"/>
        <v>0</v>
      </c>
      <c r="R730">
        <f t="shared" si="380"/>
        <v>27</v>
      </c>
      <c r="S730">
        <f t="shared" si="380"/>
        <v>0</v>
      </c>
      <c r="T730">
        <f t="shared" si="380"/>
        <v>0</v>
      </c>
      <c r="U730">
        <f t="shared" si="380"/>
        <v>0</v>
      </c>
    </row>
    <row r="731" spans="1:21" x14ac:dyDescent="0.15">
      <c r="A731" t="str">
        <f t="shared" si="350"/>
        <v>Numbers &amp; Letters Speed A</v>
      </c>
      <c r="B731">
        <f t="shared" ref="B731:K731" si="381">B120*225*(1-B221)</f>
        <v>0</v>
      </c>
      <c r="C731">
        <f t="shared" si="381"/>
        <v>0</v>
      </c>
      <c r="D731">
        <f t="shared" si="381"/>
        <v>0</v>
      </c>
      <c r="E731">
        <f t="shared" si="381"/>
        <v>0</v>
      </c>
      <c r="F731">
        <f t="shared" si="381"/>
        <v>0</v>
      </c>
      <c r="G731">
        <f t="shared" si="381"/>
        <v>27</v>
      </c>
      <c r="H731">
        <f t="shared" si="381"/>
        <v>0</v>
      </c>
      <c r="I731">
        <f t="shared" si="381"/>
        <v>0</v>
      </c>
      <c r="J731">
        <f t="shared" si="381"/>
        <v>27</v>
      </c>
      <c r="K731">
        <f t="shared" si="381"/>
        <v>0</v>
      </c>
      <c r="L731">
        <f t="shared" ref="L731:U731" si="382">L120*225*(1-L221)</f>
        <v>0</v>
      </c>
      <c r="M731">
        <f t="shared" si="382"/>
        <v>0</v>
      </c>
      <c r="N731">
        <f t="shared" si="382"/>
        <v>0</v>
      </c>
      <c r="O731">
        <f t="shared" si="382"/>
        <v>0</v>
      </c>
      <c r="P731">
        <f t="shared" si="382"/>
        <v>0</v>
      </c>
      <c r="Q731">
        <f t="shared" si="382"/>
        <v>0</v>
      </c>
      <c r="R731">
        <f t="shared" si="382"/>
        <v>27</v>
      </c>
      <c r="S731">
        <f t="shared" si="382"/>
        <v>0</v>
      </c>
      <c r="T731">
        <f t="shared" si="382"/>
        <v>27</v>
      </c>
      <c r="U731">
        <f t="shared" si="382"/>
        <v>0</v>
      </c>
    </row>
    <row r="732" spans="1:21" x14ac:dyDescent="0.15">
      <c r="A732" t="str">
        <f t="shared" si="350"/>
        <v>Numbers &amp; Letters Accuracy A</v>
      </c>
      <c r="B732">
        <f t="shared" ref="B732:K732" si="383">B121*225*(1-B222)</f>
        <v>0</v>
      </c>
      <c r="C732">
        <f t="shared" si="383"/>
        <v>0</v>
      </c>
      <c r="D732">
        <f t="shared" si="383"/>
        <v>0</v>
      </c>
      <c r="E732">
        <f t="shared" si="383"/>
        <v>0</v>
      </c>
      <c r="F732">
        <f t="shared" si="383"/>
        <v>0</v>
      </c>
      <c r="G732">
        <f t="shared" si="383"/>
        <v>132.75000000000003</v>
      </c>
      <c r="H732">
        <f t="shared" si="383"/>
        <v>0</v>
      </c>
      <c r="I732">
        <f t="shared" si="383"/>
        <v>0</v>
      </c>
      <c r="J732">
        <f t="shared" si="383"/>
        <v>0</v>
      </c>
      <c r="K732">
        <f t="shared" si="383"/>
        <v>0</v>
      </c>
      <c r="L732">
        <f t="shared" ref="L732:U732" si="384">L121*225*(1-L222)</f>
        <v>132.75000000000003</v>
      </c>
      <c r="M732">
        <f t="shared" si="384"/>
        <v>0</v>
      </c>
      <c r="N732">
        <f t="shared" si="384"/>
        <v>0</v>
      </c>
      <c r="O732">
        <f t="shared" si="384"/>
        <v>0</v>
      </c>
      <c r="P732">
        <f t="shared" si="384"/>
        <v>0</v>
      </c>
      <c r="Q732">
        <f t="shared" si="384"/>
        <v>0</v>
      </c>
      <c r="R732">
        <f t="shared" si="384"/>
        <v>132.75000000000003</v>
      </c>
      <c r="S732">
        <f t="shared" si="384"/>
        <v>0</v>
      </c>
      <c r="T732">
        <f t="shared" si="384"/>
        <v>0</v>
      </c>
      <c r="U732">
        <f t="shared" si="384"/>
        <v>0</v>
      </c>
    </row>
    <row r="733" spans="1:21" x14ac:dyDescent="0.15">
      <c r="A733" t="str">
        <f t="shared" si="350"/>
        <v>Numbers &amp; Letters Efficiency A</v>
      </c>
      <c r="B733">
        <f t="shared" ref="B733:K733" si="385">B122*225*(1-B223)</f>
        <v>0</v>
      </c>
      <c r="C733">
        <f t="shared" si="385"/>
        <v>0</v>
      </c>
      <c r="D733">
        <f t="shared" si="385"/>
        <v>0</v>
      </c>
      <c r="E733">
        <f t="shared" si="385"/>
        <v>0</v>
      </c>
      <c r="F733">
        <f t="shared" si="385"/>
        <v>0</v>
      </c>
      <c r="G733">
        <f t="shared" si="385"/>
        <v>22.499999999999996</v>
      </c>
      <c r="H733">
        <f t="shared" si="385"/>
        <v>0</v>
      </c>
      <c r="I733">
        <f t="shared" si="385"/>
        <v>0</v>
      </c>
      <c r="J733">
        <f t="shared" si="385"/>
        <v>22.499999999999996</v>
      </c>
      <c r="K733">
        <f t="shared" si="385"/>
        <v>0</v>
      </c>
      <c r="L733">
        <f t="shared" ref="L733:U733" si="386">L122*225*(1-L223)</f>
        <v>0</v>
      </c>
      <c r="M733">
        <f t="shared" si="386"/>
        <v>0</v>
      </c>
      <c r="N733">
        <f t="shared" si="386"/>
        <v>22.499999999999996</v>
      </c>
      <c r="O733">
        <f t="shared" si="386"/>
        <v>0</v>
      </c>
      <c r="P733">
        <f t="shared" si="386"/>
        <v>0</v>
      </c>
      <c r="Q733">
        <f t="shared" si="386"/>
        <v>0</v>
      </c>
      <c r="R733">
        <f t="shared" si="386"/>
        <v>22.499999999999996</v>
      </c>
      <c r="S733">
        <f t="shared" si="386"/>
        <v>0</v>
      </c>
      <c r="T733">
        <f t="shared" si="386"/>
        <v>0</v>
      </c>
      <c r="U733">
        <f t="shared" si="386"/>
        <v>0</v>
      </c>
    </row>
    <row r="734" spans="1:21" x14ac:dyDescent="0.15">
      <c r="A734" t="str">
        <f t="shared" si="350"/>
        <v>Numbers &amp; Letters Efficiency B</v>
      </c>
      <c r="B734">
        <f t="shared" ref="B734:K734" si="387">B123*225*(1-B224)</f>
        <v>0</v>
      </c>
      <c r="C734">
        <f t="shared" si="387"/>
        <v>0</v>
      </c>
      <c r="D734">
        <f t="shared" si="387"/>
        <v>0</v>
      </c>
      <c r="E734">
        <f t="shared" si="387"/>
        <v>0</v>
      </c>
      <c r="F734">
        <f t="shared" si="387"/>
        <v>0</v>
      </c>
      <c r="G734">
        <f t="shared" si="387"/>
        <v>56.25</v>
      </c>
      <c r="H734">
        <f t="shared" si="387"/>
        <v>0</v>
      </c>
      <c r="I734">
        <f t="shared" si="387"/>
        <v>0</v>
      </c>
      <c r="J734">
        <f t="shared" si="387"/>
        <v>0</v>
      </c>
      <c r="K734">
        <f t="shared" si="387"/>
        <v>0</v>
      </c>
      <c r="L734">
        <f t="shared" ref="L734:U734" si="388">L123*225*(1-L224)</f>
        <v>56.25</v>
      </c>
      <c r="M734">
        <f t="shared" si="388"/>
        <v>0</v>
      </c>
      <c r="N734">
        <f t="shared" si="388"/>
        <v>0</v>
      </c>
      <c r="O734">
        <f t="shared" si="388"/>
        <v>0</v>
      </c>
      <c r="P734">
        <f t="shared" si="388"/>
        <v>0</v>
      </c>
      <c r="Q734">
        <f t="shared" si="388"/>
        <v>0</v>
      </c>
      <c r="R734">
        <f t="shared" si="388"/>
        <v>56.25</v>
      </c>
      <c r="S734">
        <f t="shared" si="388"/>
        <v>0</v>
      </c>
      <c r="T734">
        <f t="shared" si="388"/>
        <v>0</v>
      </c>
      <c r="U734">
        <f t="shared" si="388"/>
        <v>56.25</v>
      </c>
    </row>
    <row r="735" spans="1:21" x14ac:dyDescent="0.15">
      <c r="A735" t="str">
        <f t="shared" si="350"/>
        <v>Auditory Comprehension</v>
      </c>
      <c r="B735">
        <f t="shared" ref="B735:K735" si="389">B124*225*(1-B225)</f>
        <v>0</v>
      </c>
      <c r="C735">
        <f t="shared" si="389"/>
        <v>0</v>
      </c>
      <c r="D735">
        <f t="shared" si="389"/>
        <v>0</v>
      </c>
      <c r="E735">
        <f t="shared" si="389"/>
        <v>123.75000000000001</v>
      </c>
      <c r="F735">
        <f t="shared" si="389"/>
        <v>0</v>
      </c>
      <c r="G735">
        <f t="shared" si="389"/>
        <v>0</v>
      </c>
      <c r="H735">
        <f t="shared" si="389"/>
        <v>0</v>
      </c>
      <c r="I735">
        <f t="shared" si="389"/>
        <v>0</v>
      </c>
      <c r="J735">
        <f t="shared" si="389"/>
        <v>0</v>
      </c>
      <c r="K735">
        <f t="shared" si="389"/>
        <v>0</v>
      </c>
      <c r="L735">
        <f t="shared" ref="L735:U735" si="390">L124*225*(1-L225)</f>
        <v>0</v>
      </c>
      <c r="M735">
        <f t="shared" si="390"/>
        <v>0</v>
      </c>
      <c r="N735">
        <f t="shared" si="390"/>
        <v>0</v>
      </c>
      <c r="O735">
        <f t="shared" si="390"/>
        <v>0</v>
      </c>
      <c r="P735">
        <f t="shared" si="390"/>
        <v>0</v>
      </c>
      <c r="Q735">
        <f t="shared" si="390"/>
        <v>0</v>
      </c>
      <c r="R735">
        <f t="shared" si="390"/>
        <v>123.75000000000001</v>
      </c>
      <c r="S735">
        <f t="shared" si="390"/>
        <v>0</v>
      </c>
      <c r="T735">
        <f t="shared" si="390"/>
        <v>0</v>
      </c>
      <c r="U735">
        <f t="shared" si="390"/>
        <v>0</v>
      </c>
    </row>
    <row r="736" spans="1:21" x14ac:dyDescent="0.15">
      <c r="A736" t="str">
        <f t="shared" si="350"/>
        <v>Naming</v>
      </c>
      <c r="B736">
        <f t="shared" ref="B736:K736" si="391">B125*225*(1-B226)</f>
        <v>0</v>
      </c>
      <c r="C736">
        <f t="shared" si="391"/>
        <v>121.50000000000001</v>
      </c>
      <c r="D736">
        <f t="shared" si="391"/>
        <v>0</v>
      </c>
      <c r="E736">
        <f t="shared" si="391"/>
        <v>121.50000000000001</v>
      </c>
      <c r="F736">
        <f t="shared" si="391"/>
        <v>0</v>
      </c>
      <c r="G736">
        <f t="shared" si="391"/>
        <v>0</v>
      </c>
      <c r="H736">
        <f t="shared" si="391"/>
        <v>0</v>
      </c>
      <c r="I736">
        <f t="shared" si="391"/>
        <v>0</v>
      </c>
      <c r="J736">
        <f t="shared" si="391"/>
        <v>0</v>
      </c>
      <c r="K736">
        <f t="shared" si="391"/>
        <v>0</v>
      </c>
      <c r="L736">
        <f t="shared" ref="L736:U736" si="392">L125*225*(1-L226)</f>
        <v>0</v>
      </c>
      <c r="M736">
        <f t="shared" si="392"/>
        <v>0</v>
      </c>
      <c r="N736">
        <f t="shared" si="392"/>
        <v>0</v>
      </c>
      <c r="O736">
        <f t="shared" si="392"/>
        <v>0</v>
      </c>
      <c r="P736">
        <f t="shared" si="392"/>
        <v>0</v>
      </c>
      <c r="Q736">
        <f t="shared" si="392"/>
        <v>0</v>
      </c>
      <c r="R736">
        <f t="shared" si="392"/>
        <v>121.50000000000001</v>
      </c>
      <c r="S736">
        <f t="shared" si="392"/>
        <v>0</v>
      </c>
      <c r="T736">
        <f t="shared" si="392"/>
        <v>0</v>
      </c>
      <c r="U736">
        <f t="shared" si="392"/>
        <v>0</v>
      </c>
    </row>
    <row r="737" spans="1:21" x14ac:dyDescent="0.15">
      <c r="A737" t="str">
        <f t="shared" si="350"/>
        <v>Shape Learning Immediate-Recognition</v>
      </c>
      <c r="B737">
        <f t="shared" ref="B737:K737" si="393">B126*225*(1-B227)</f>
        <v>0</v>
      </c>
      <c r="C737">
        <f t="shared" si="393"/>
        <v>0</v>
      </c>
      <c r="D737">
        <f t="shared" si="393"/>
        <v>0</v>
      </c>
      <c r="E737">
        <f t="shared" si="393"/>
        <v>0</v>
      </c>
      <c r="F737">
        <f t="shared" si="393"/>
        <v>0</v>
      </c>
      <c r="G737">
        <f t="shared" si="393"/>
        <v>0</v>
      </c>
      <c r="H737">
        <f t="shared" si="393"/>
        <v>105.75</v>
      </c>
      <c r="I737">
        <f t="shared" si="393"/>
        <v>0</v>
      </c>
      <c r="J737">
        <f t="shared" si="393"/>
        <v>0</v>
      </c>
      <c r="K737">
        <f t="shared" si="393"/>
        <v>0</v>
      </c>
      <c r="L737">
        <f t="shared" ref="L737:U737" si="394">L126*225*(1-L227)</f>
        <v>0</v>
      </c>
      <c r="M737">
        <f t="shared" si="394"/>
        <v>0</v>
      </c>
      <c r="N737">
        <f t="shared" si="394"/>
        <v>0</v>
      </c>
      <c r="O737">
        <f t="shared" si="394"/>
        <v>105.75</v>
      </c>
      <c r="P737">
        <f t="shared" si="394"/>
        <v>0</v>
      </c>
      <c r="Q737">
        <f t="shared" si="394"/>
        <v>0</v>
      </c>
      <c r="R737">
        <f t="shared" si="394"/>
        <v>105.75</v>
      </c>
      <c r="S737">
        <f t="shared" si="394"/>
        <v>0</v>
      </c>
      <c r="T737">
        <f t="shared" si="394"/>
        <v>0</v>
      </c>
      <c r="U737">
        <f t="shared" si="394"/>
        <v>0</v>
      </c>
    </row>
    <row r="738" spans="1:21" x14ac:dyDescent="0.15">
      <c r="A738" t="str">
        <f t="shared" si="350"/>
        <v>Shape Learning Delayed-Recognition</v>
      </c>
      <c r="B738">
        <f t="shared" ref="B738:K738" si="395">B127*225*(1-B228)</f>
        <v>0</v>
      </c>
      <c r="C738">
        <f t="shared" si="395"/>
        <v>0</v>
      </c>
      <c r="D738">
        <f t="shared" si="395"/>
        <v>0</v>
      </c>
      <c r="E738">
        <f t="shared" si="395"/>
        <v>0</v>
      </c>
      <c r="F738">
        <f t="shared" si="395"/>
        <v>0</v>
      </c>
      <c r="G738">
        <f t="shared" si="395"/>
        <v>0</v>
      </c>
      <c r="H738">
        <f t="shared" si="395"/>
        <v>150.74999999999997</v>
      </c>
      <c r="I738">
        <f t="shared" si="395"/>
        <v>0</v>
      </c>
      <c r="J738">
        <f t="shared" si="395"/>
        <v>0</v>
      </c>
      <c r="K738">
        <f t="shared" si="395"/>
        <v>0</v>
      </c>
      <c r="L738">
        <f t="shared" ref="L738:U738" si="396">L127*225*(1-L228)</f>
        <v>0</v>
      </c>
      <c r="M738">
        <f t="shared" si="396"/>
        <v>0</v>
      </c>
      <c r="N738">
        <f t="shared" si="396"/>
        <v>0</v>
      </c>
      <c r="O738">
        <f t="shared" si="396"/>
        <v>0</v>
      </c>
      <c r="P738">
        <f t="shared" si="396"/>
        <v>150.74999999999997</v>
      </c>
      <c r="Q738">
        <f t="shared" si="396"/>
        <v>0</v>
      </c>
      <c r="R738">
        <f t="shared" si="396"/>
        <v>150.74999999999997</v>
      </c>
      <c r="S738">
        <f t="shared" si="396"/>
        <v>0</v>
      </c>
      <c r="T738">
        <f t="shared" si="396"/>
        <v>0</v>
      </c>
      <c r="U738">
        <f t="shared" si="396"/>
        <v>0</v>
      </c>
    </row>
    <row r="739" spans="1:21" x14ac:dyDescent="0.15">
      <c r="A739" t="str">
        <f t="shared" si="350"/>
        <v>Story Learning Immediate-Recall</v>
      </c>
      <c r="B739">
        <f t="shared" ref="B739:K739" si="397">B128*225*(1-B229)</f>
        <v>0</v>
      </c>
      <c r="C739">
        <f t="shared" si="397"/>
        <v>0</v>
      </c>
      <c r="D739">
        <f t="shared" si="397"/>
        <v>0</v>
      </c>
      <c r="E739">
        <f t="shared" si="397"/>
        <v>0</v>
      </c>
      <c r="F739">
        <f t="shared" si="397"/>
        <v>0</v>
      </c>
      <c r="G739">
        <f t="shared" si="397"/>
        <v>0</v>
      </c>
      <c r="H739">
        <f t="shared" si="397"/>
        <v>58.5</v>
      </c>
      <c r="I739">
        <f t="shared" si="397"/>
        <v>0</v>
      </c>
      <c r="J739">
        <f t="shared" si="397"/>
        <v>0</v>
      </c>
      <c r="K739">
        <f t="shared" si="397"/>
        <v>0</v>
      </c>
      <c r="L739">
        <f t="shared" ref="L739:U739" si="398">L128*225*(1-L229)</f>
        <v>0</v>
      </c>
      <c r="M739">
        <f t="shared" si="398"/>
        <v>0</v>
      </c>
      <c r="N739">
        <f t="shared" si="398"/>
        <v>0</v>
      </c>
      <c r="O739">
        <f t="shared" si="398"/>
        <v>58.5</v>
      </c>
      <c r="P739">
        <f t="shared" si="398"/>
        <v>0</v>
      </c>
      <c r="Q739">
        <f t="shared" si="398"/>
        <v>0</v>
      </c>
      <c r="R739">
        <f t="shared" si="398"/>
        <v>58.5</v>
      </c>
      <c r="S739">
        <f t="shared" si="398"/>
        <v>0</v>
      </c>
      <c r="T739">
        <f t="shared" si="398"/>
        <v>0</v>
      </c>
      <c r="U739">
        <f t="shared" si="398"/>
        <v>0</v>
      </c>
    </row>
    <row r="740" spans="1:21" x14ac:dyDescent="0.15">
      <c r="A740" t="str">
        <f t="shared" si="350"/>
        <v>Story Learning Delayed-Recall</v>
      </c>
      <c r="B740">
        <f t="shared" ref="B740:K740" si="399">B129*225*(1-B230)</f>
        <v>0</v>
      </c>
      <c r="C740">
        <f t="shared" si="399"/>
        <v>0</v>
      </c>
      <c r="D740">
        <f t="shared" si="399"/>
        <v>0</v>
      </c>
      <c r="E740">
        <f t="shared" si="399"/>
        <v>0</v>
      </c>
      <c r="F740">
        <f t="shared" si="399"/>
        <v>0</v>
      </c>
      <c r="G740">
        <f t="shared" si="399"/>
        <v>0</v>
      </c>
      <c r="H740">
        <f t="shared" si="399"/>
        <v>42.749999999999986</v>
      </c>
      <c r="I740">
        <f t="shared" si="399"/>
        <v>0</v>
      </c>
      <c r="J740">
        <f t="shared" si="399"/>
        <v>0</v>
      </c>
      <c r="K740">
        <f t="shared" si="399"/>
        <v>0</v>
      </c>
      <c r="L740">
        <f t="shared" ref="L740:U740" si="400">L129*225*(1-L230)</f>
        <v>0</v>
      </c>
      <c r="M740">
        <f t="shared" si="400"/>
        <v>0</v>
      </c>
      <c r="N740">
        <f t="shared" si="400"/>
        <v>0</v>
      </c>
      <c r="O740">
        <f t="shared" si="400"/>
        <v>0</v>
      </c>
      <c r="P740">
        <f t="shared" si="400"/>
        <v>42.749999999999986</v>
      </c>
      <c r="Q740">
        <f t="shared" si="400"/>
        <v>0</v>
      </c>
      <c r="R740">
        <f t="shared" si="400"/>
        <v>42.749999999999986</v>
      </c>
      <c r="S740">
        <f t="shared" si="400"/>
        <v>0</v>
      </c>
      <c r="T740">
        <f t="shared" si="400"/>
        <v>0</v>
      </c>
      <c r="U740">
        <f t="shared" si="400"/>
        <v>0</v>
      </c>
    </row>
    <row r="741" spans="1:21" x14ac:dyDescent="0.15">
      <c r="A741" t="str">
        <f t="shared" si="350"/>
        <v>Visual Discrimination</v>
      </c>
      <c r="B741">
        <f t="shared" ref="B741:K741" si="401">B130*225*(1-B231)</f>
        <v>0</v>
      </c>
      <c r="C741">
        <f t="shared" si="401"/>
        <v>0</v>
      </c>
      <c r="D741">
        <f t="shared" si="401"/>
        <v>0</v>
      </c>
      <c r="E741">
        <f t="shared" si="401"/>
        <v>0</v>
      </c>
      <c r="F741">
        <f t="shared" si="401"/>
        <v>92.25</v>
      </c>
      <c r="G741">
        <f t="shared" si="401"/>
        <v>0</v>
      </c>
      <c r="H741">
        <f t="shared" si="401"/>
        <v>0</v>
      </c>
      <c r="I741">
        <f t="shared" si="401"/>
        <v>0</v>
      </c>
      <c r="J741">
        <f t="shared" si="401"/>
        <v>0</v>
      </c>
      <c r="K741">
        <f t="shared" si="401"/>
        <v>0</v>
      </c>
      <c r="L741">
        <f t="shared" ref="L741:U741" si="402">L130*225*(1-L231)</f>
        <v>0</v>
      </c>
      <c r="M741">
        <f t="shared" si="402"/>
        <v>0</v>
      </c>
      <c r="N741">
        <f t="shared" si="402"/>
        <v>0</v>
      </c>
      <c r="O741">
        <f t="shared" si="402"/>
        <v>0</v>
      </c>
      <c r="P741">
        <f t="shared" si="402"/>
        <v>0</v>
      </c>
      <c r="Q741">
        <f t="shared" si="402"/>
        <v>0</v>
      </c>
      <c r="R741">
        <f t="shared" si="402"/>
        <v>92.25</v>
      </c>
      <c r="S741">
        <f t="shared" si="402"/>
        <v>0</v>
      </c>
      <c r="T741">
        <f t="shared" si="402"/>
        <v>0</v>
      </c>
      <c r="U741">
        <f t="shared" si="402"/>
        <v>0</v>
      </c>
    </row>
    <row r="742" spans="1:21" x14ac:dyDescent="0.15">
      <c r="A742" t="str">
        <f t="shared" si="350"/>
        <v>Design Construction</v>
      </c>
      <c r="B742">
        <f t="shared" ref="B742:K742" si="403">B131*225*(1-B232)</f>
        <v>0</v>
      </c>
      <c r="C742">
        <f t="shared" si="403"/>
        <v>0</v>
      </c>
      <c r="D742">
        <f t="shared" si="403"/>
        <v>60.750000000000007</v>
      </c>
      <c r="E742">
        <f t="shared" si="403"/>
        <v>0</v>
      </c>
      <c r="F742">
        <f t="shared" si="403"/>
        <v>60.750000000000007</v>
      </c>
      <c r="G742">
        <f t="shared" si="403"/>
        <v>0</v>
      </c>
      <c r="H742">
        <f t="shared" si="403"/>
        <v>0</v>
      </c>
      <c r="I742">
        <f t="shared" si="403"/>
        <v>0</v>
      </c>
      <c r="J742">
        <f t="shared" si="403"/>
        <v>0</v>
      </c>
      <c r="K742">
        <f t="shared" si="403"/>
        <v>0</v>
      </c>
      <c r="L742">
        <f t="shared" ref="L742:U742" si="404">L131*225*(1-L232)</f>
        <v>0</v>
      </c>
      <c r="M742">
        <f t="shared" si="404"/>
        <v>0</v>
      </c>
      <c r="N742">
        <f t="shared" si="404"/>
        <v>0</v>
      </c>
      <c r="O742">
        <f t="shared" si="404"/>
        <v>0</v>
      </c>
      <c r="P742">
        <f t="shared" si="404"/>
        <v>0</v>
      </c>
      <c r="Q742">
        <f t="shared" si="404"/>
        <v>0</v>
      </c>
      <c r="R742">
        <f t="shared" si="404"/>
        <v>60.750000000000007</v>
      </c>
      <c r="S742">
        <f t="shared" si="404"/>
        <v>0</v>
      </c>
      <c r="T742">
        <f t="shared" si="404"/>
        <v>0</v>
      </c>
      <c r="U742">
        <f t="shared" si="404"/>
        <v>0</v>
      </c>
    </row>
    <row r="743" spans="1:21" x14ac:dyDescent="0.15">
      <c r="A743" t="str">
        <f t="shared" si="350"/>
        <v>Mazes</v>
      </c>
      <c r="B743">
        <f t="shared" ref="B743:K743" si="405">B132*225*(1-B233)</f>
        <v>0</v>
      </c>
      <c r="C743">
        <f t="shared" si="405"/>
        <v>0</v>
      </c>
      <c r="D743">
        <f t="shared" si="405"/>
        <v>0</v>
      </c>
      <c r="E743">
        <f t="shared" si="405"/>
        <v>0</v>
      </c>
      <c r="F743">
        <f t="shared" si="405"/>
        <v>0</v>
      </c>
      <c r="G743">
        <f t="shared" si="405"/>
        <v>20.249999999999993</v>
      </c>
      <c r="H743">
        <f t="shared" si="405"/>
        <v>0</v>
      </c>
      <c r="I743">
        <f t="shared" si="405"/>
        <v>0</v>
      </c>
      <c r="J743">
        <f t="shared" si="405"/>
        <v>0</v>
      </c>
      <c r="K743">
        <f t="shared" si="405"/>
        <v>0</v>
      </c>
      <c r="L743">
        <f t="shared" ref="L743:U743" si="406">L132*225*(1-L233)</f>
        <v>0</v>
      </c>
      <c r="M743">
        <f t="shared" si="406"/>
        <v>20.249999999999993</v>
      </c>
      <c r="N743">
        <f t="shared" si="406"/>
        <v>20.249999999999993</v>
      </c>
      <c r="O743">
        <f t="shared" si="406"/>
        <v>0</v>
      </c>
      <c r="P743">
        <f t="shared" si="406"/>
        <v>0</v>
      </c>
      <c r="Q743">
        <f t="shared" si="406"/>
        <v>20.249999999999993</v>
      </c>
      <c r="R743">
        <f t="shared" si="406"/>
        <v>20.249999999999993</v>
      </c>
      <c r="S743">
        <f t="shared" si="406"/>
        <v>0</v>
      </c>
      <c r="T743">
        <f t="shared" si="406"/>
        <v>0</v>
      </c>
      <c r="U743">
        <f t="shared" si="406"/>
        <v>0</v>
      </c>
    </row>
    <row r="744" spans="1:21" x14ac:dyDescent="0.15">
      <c r="A744" t="str">
        <f t="shared" si="350"/>
        <v>Word Generation</v>
      </c>
      <c r="B744">
        <f t="shared" ref="B744:K744" si="407">B133*225*(1-B234)</f>
        <v>0</v>
      </c>
      <c r="C744">
        <f t="shared" si="407"/>
        <v>0</v>
      </c>
      <c r="D744">
        <f t="shared" si="407"/>
        <v>0</v>
      </c>
      <c r="E744">
        <f t="shared" si="407"/>
        <v>0</v>
      </c>
      <c r="F744">
        <f t="shared" si="407"/>
        <v>0</v>
      </c>
      <c r="G744">
        <f t="shared" si="407"/>
        <v>54</v>
      </c>
      <c r="H744">
        <f t="shared" si="407"/>
        <v>0</v>
      </c>
      <c r="I744">
        <f t="shared" si="407"/>
        <v>0</v>
      </c>
      <c r="J744">
        <f t="shared" si="407"/>
        <v>0</v>
      </c>
      <c r="K744">
        <f t="shared" si="407"/>
        <v>0</v>
      </c>
      <c r="L744">
        <f t="shared" ref="L744:U744" si="408">L133*225*(1-L234)</f>
        <v>0</v>
      </c>
      <c r="M744">
        <f t="shared" si="408"/>
        <v>54</v>
      </c>
      <c r="N744">
        <f t="shared" si="408"/>
        <v>0</v>
      </c>
      <c r="O744">
        <f t="shared" si="408"/>
        <v>0</v>
      </c>
      <c r="P744">
        <f t="shared" si="408"/>
        <v>0</v>
      </c>
      <c r="Q744">
        <f t="shared" si="408"/>
        <v>0</v>
      </c>
      <c r="R744">
        <f t="shared" si="408"/>
        <v>54</v>
      </c>
      <c r="S744">
        <f t="shared" si="408"/>
        <v>0</v>
      </c>
      <c r="T744">
        <f t="shared" si="408"/>
        <v>0</v>
      </c>
      <c r="U744">
        <f t="shared" si="408"/>
        <v>0</v>
      </c>
    </row>
    <row r="745" spans="1:21" x14ac:dyDescent="0.15">
      <c r="A745" t="str">
        <f t="shared" si="350"/>
        <v>Letter Fluency</v>
      </c>
      <c r="B745">
        <f t="shared" ref="B745:K745" si="409">B134*225*(1-B235)</f>
        <v>0</v>
      </c>
      <c r="C745">
        <f t="shared" si="409"/>
        <v>0</v>
      </c>
      <c r="D745">
        <f t="shared" si="409"/>
        <v>0</v>
      </c>
      <c r="E745">
        <f t="shared" si="409"/>
        <v>41.850000000000016</v>
      </c>
      <c r="F745">
        <f t="shared" si="409"/>
        <v>0</v>
      </c>
      <c r="G745">
        <f t="shared" si="409"/>
        <v>0</v>
      </c>
      <c r="H745">
        <f t="shared" si="409"/>
        <v>0</v>
      </c>
      <c r="I745">
        <f t="shared" si="409"/>
        <v>0</v>
      </c>
      <c r="J745">
        <f t="shared" si="409"/>
        <v>0</v>
      </c>
      <c r="K745">
        <f t="shared" si="409"/>
        <v>0</v>
      </c>
      <c r="L745">
        <f t="shared" ref="L745:U745" si="410">L134*225*(1-L235)</f>
        <v>0</v>
      </c>
      <c r="M745">
        <f t="shared" si="410"/>
        <v>0</v>
      </c>
      <c r="N745">
        <f t="shared" si="410"/>
        <v>0</v>
      </c>
      <c r="O745">
        <f t="shared" si="410"/>
        <v>0</v>
      </c>
      <c r="P745">
        <f t="shared" si="410"/>
        <v>0</v>
      </c>
      <c r="Q745">
        <f t="shared" si="410"/>
        <v>0</v>
      </c>
      <c r="R745">
        <f t="shared" si="410"/>
        <v>41.850000000000016</v>
      </c>
      <c r="S745">
        <f t="shared" si="410"/>
        <v>0</v>
      </c>
      <c r="T745">
        <f t="shared" si="410"/>
        <v>0</v>
      </c>
      <c r="U745">
        <f t="shared" si="410"/>
        <v>0</v>
      </c>
    </row>
    <row r="746" spans="1:21" x14ac:dyDescent="0.15">
      <c r="A746" t="str">
        <f t="shared" si="350"/>
        <v>Category Fluency</v>
      </c>
      <c r="B746">
        <f t="shared" ref="B746:K746" si="411">B135*225*(1-B236)</f>
        <v>0</v>
      </c>
      <c r="C746">
        <f t="shared" si="411"/>
        <v>0</v>
      </c>
      <c r="D746">
        <f t="shared" si="411"/>
        <v>0</v>
      </c>
      <c r="E746">
        <f t="shared" si="411"/>
        <v>3.6000000000000032</v>
      </c>
      <c r="F746">
        <f t="shared" si="411"/>
        <v>0</v>
      </c>
      <c r="G746">
        <f t="shared" si="411"/>
        <v>0</v>
      </c>
      <c r="H746">
        <f t="shared" si="411"/>
        <v>0</v>
      </c>
      <c r="I746">
        <f t="shared" si="411"/>
        <v>0</v>
      </c>
      <c r="J746">
        <f t="shared" si="411"/>
        <v>0</v>
      </c>
      <c r="K746">
        <f t="shared" si="411"/>
        <v>0</v>
      </c>
      <c r="L746">
        <f t="shared" ref="L746:U746" si="412">L135*225*(1-L236)</f>
        <v>0</v>
      </c>
      <c r="M746">
        <f t="shared" si="412"/>
        <v>0</v>
      </c>
      <c r="N746">
        <f t="shared" si="412"/>
        <v>0</v>
      </c>
      <c r="O746">
        <f t="shared" si="412"/>
        <v>0</v>
      </c>
      <c r="P746">
        <f t="shared" si="412"/>
        <v>0</v>
      </c>
      <c r="Q746">
        <f t="shared" si="412"/>
        <v>0</v>
      </c>
      <c r="R746">
        <f t="shared" si="412"/>
        <v>3.6000000000000032</v>
      </c>
      <c r="S746">
        <f t="shared" si="412"/>
        <v>0</v>
      </c>
      <c r="T746">
        <f t="shared" si="412"/>
        <v>0</v>
      </c>
      <c r="U746">
        <f t="shared" si="412"/>
        <v>0</v>
      </c>
    </row>
    <row r="747" spans="1:21" x14ac:dyDescent="0.15">
      <c r="A747" t="str">
        <f t="shared" si="350"/>
        <v>TOPF</v>
      </c>
      <c r="B747">
        <f t="shared" ref="B747:K747" si="413">B136*225*(1-B237)</f>
        <v>0</v>
      </c>
      <c r="C747">
        <f t="shared" si="413"/>
        <v>0</v>
      </c>
      <c r="D747">
        <f t="shared" si="413"/>
        <v>0</v>
      </c>
      <c r="E747">
        <f t="shared" si="413"/>
        <v>0</v>
      </c>
      <c r="F747">
        <f t="shared" si="413"/>
        <v>0</v>
      </c>
      <c r="G747">
        <f t="shared" si="413"/>
        <v>0</v>
      </c>
      <c r="H747">
        <f t="shared" si="413"/>
        <v>0</v>
      </c>
      <c r="I747">
        <f t="shared" si="413"/>
        <v>0</v>
      </c>
      <c r="J747">
        <f t="shared" si="413"/>
        <v>0</v>
      </c>
      <c r="K747">
        <f t="shared" si="413"/>
        <v>0</v>
      </c>
      <c r="L747">
        <f t="shared" ref="L747:U747" si="414">L136*225*(1-L237)</f>
        <v>0</v>
      </c>
      <c r="M747">
        <f t="shared" si="414"/>
        <v>0</v>
      </c>
      <c r="N747">
        <f t="shared" si="414"/>
        <v>0</v>
      </c>
      <c r="O747">
        <f t="shared" si="414"/>
        <v>0</v>
      </c>
      <c r="P747">
        <f t="shared" si="414"/>
        <v>0</v>
      </c>
      <c r="Q747">
        <f t="shared" si="414"/>
        <v>0</v>
      </c>
      <c r="R747">
        <f t="shared" si="414"/>
        <v>0</v>
      </c>
      <c r="S747">
        <f t="shared" si="414"/>
        <v>0</v>
      </c>
      <c r="T747">
        <f t="shared" si="414"/>
        <v>0</v>
      </c>
      <c r="U747">
        <f t="shared" si="414"/>
        <v>0</v>
      </c>
    </row>
    <row r="748" spans="1:21" x14ac:dyDescent="0.15">
      <c r="A748" t="str">
        <f t="shared" si="350"/>
        <v>Trails A</v>
      </c>
      <c r="B748">
        <f t="shared" ref="B748:K748" si="415">B137*225*(1-B238)</f>
        <v>0</v>
      </c>
      <c r="C748">
        <f t="shared" si="415"/>
        <v>0</v>
      </c>
      <c r="D748">
        <f t="shared" si="415"/>
        <v>0</v>
      </c>
      <c r="E748">
        <f t="shared" si="415"/>
        <v>0</v>
      </c>
      <c r="F748">
        <f t="shared" si="415"/>
        <v>0</v>
      </c>
      <c r="G748">
        <f t="shared" si="415"/>
        <v>44.999999999999993</v>
      </c>
      <c r="H748">
        <f t="shared" si="415"/>
        <v>0</v>
      </c>
      <c r="I748">
        <f t="shared" si="415"/>
        <v>0</v>
      </c>
      <c r="J748">
        <f t="shared" si="415"/>
        <v>44.999999999999993</v>
      </c>
      <c r="K748">
        <f t="shared" si="415"/>
        <v>0</v>
      </c>
      <c r="L748">
        <f t="shared" ref="L748:U748" si="416">L137*225*(1-L238)</f>
        <v>0</v>
      </c>
      <c r="M748">
        <f t="shared" si="416"/>
        <v>0</v>
      </c>
      <c r="N748">
        <f t="shared" si="416"/>
        <v>44.999999999999993</v>
      </c>
      <c r="O748">
        <f t="shared" si="416"/>
        <v>0</v>
      </c>
      <c r="P748">
        <f t="shared" si="416"/>
        <v>0</v>
      </c>
      <c r="Q748">
        <f t="shared" si="416"/>
        <v>0</v>
      </c>
      <c r="R748">
        <f t="shared" si="416"/>
        <v>44.999999999999993</v>
      </c>
      <c r="S748">
        <f t="shared" si="416"/>
        <v>0</v>
      </c>
      <c r="T748">
        <f t="shared" si="416"/>
        <v>44.999999999999993</v>
      </c>
      <c r="U748">
        <f t="shared" si="416"/>
        <v>0</v>
      </c>
    </row>
    <row r="749" spans="1:21" x14ac:dyDescent="0.15">
      <c r="A749" t="str">
        <f t="shared" si="350"/>
        <v>Trails B</v>
      </c>
      <c r="B749">
        <f t="shared" ref="B749:K749" si="417">B138*225*(1-B239)</f>
        <v>0</v>
      </c>
      <c r="C749">
        <f t="shared" si="417"/>
        <v>0</v>
      </c>
      <c r="D749">
        <f t="shared" si="417"/>
        <v>0</v>
      </c>
      <c r="E749">
        <f t="shared" si="417"/>
        <v>0</v>
      </c>
      <c r="F749">
        <f t="shared" si="417"/>
        <v>0</v>
      </c>
      <c r="G749">
        <f t="shared" si="417"/>
        <v>44.999999999999993</v>
      </c>
      <c r="H749">
        <f t="shared" si="417"/>
        <v>0</v>
      </c>
      <c r="I749">
        <f t="shared" si="417"/>
        <v>0</v>
      </c>
      <c r="J749">
        <f t="shared" si="417"/>
        <v>0</v>
      </c>
      <c r="K749">
        <f t="shared" si="417"/>
        <v>0</v>
      </c>
      <c r="L749">
        <f t="shared" ref="L749:U749" si="418">L138*225*(1-L239)</f>
        <v>44.999999999999993</v>
      </c>
      <c r="M749">
        <f t="shared" si="418"/>
        <v>0</v>
      </c>
      <c r="N749">
        <f t="shared" si="418"/>
        <v>0</v>
      </c>
      <c r="O749">
        <f t="shared" si="418"/>
        <v>0</v>
      </c>
      <c r="P749">
        <f t="shared" si="418"/>
        <v>0</v>
      </c>
      <c r="Q749">
        <f t="shared" si="418"/>
        <v>0</v>
      </c>
      <c r="R749">
        <f t="shared" si="418"/>
        <v>44.999999999999993</v>
      </c>
      <c r="S749">
        <f t="shared" si="418"/>
        <v>0</v>
      </c>
      <c r="T749">
        <f t="shared" si="418"/>
        <v>0</v>
      </c>
      <c r="U749">
        <f t="shared" si="418"/>
        <v>44.999999999999993</v>
      </c>
    </row>
    <row r="750" spans="1:21" x14ac:dyDescent="0.15">
      <c r="A750" t="str">
        <f t="shared" si="350"/>
        <v>Unstructured Task (WT)</v>
      </c>
      <c r="B750">
        <f t="shared" ref="B750:K750" si="419">B139*225*(1-B240)</f>
        <v>0</v>
      </c>
      <c r="C750">
        <f t="shared" si="419"/>
        <v>0</v>
      </c>
      <c r="D750">
        <f t="shared" si="419"/>
        <v>0</v>
      </c>
      <c r="E750">
        <f t="shared" si="419"/>
        <v>0</v>
      </c>
      <c r="F750">
        <f t="shared" si="419"/>
        <v>0</v>
      </c>
      <c r="G750">
        <f t="shared" si="419"/>
        <v>0</v>
      </c>
      <c r="H750">
        <f t="shared" si="419"/>
        <v>0</v>
      </c>
      <c r="I750">
        <f t="shared" si="419"/>
        <v>0</v>
      </c>
      <c r="J750">
        <f t="shared" si="419"/>
        <v>0</v>
      </c>
      <c r="K750">
        <f t="shared" si="419"/>
        <v>0</v>
      </c>
      <c r="L750">
        <f t="shared" ref="L750:U750" si="420">L139*225*(1-L240)</f>
        <v>0</v>
      </c>
      <c r="M750">
        <f t="shared" si="420"/>
        <v>0</v>
      </c>
      <c r="N750">
        <f t="shared" si="420"/>
        <v>0</v>
      </c>
      <c r="O750">
        <f t="shared" si="420"/>
        <v>0</v>
      </c>
      <c r="P750">
        <f t="shared" si="420"/>
        <v>0</v>
      </c>
      <c r="Q750">
        <f t="shared" si="420"/>
        <v>0</v>
      </c>
      <c r="R750">
        <f t="shared" si="420"/>
        <v>0</v>
      </c>
      <c r="S750">
        <f t="shared" si="420"/>
        <v>0</v>
      </c>
      <c r="T750">
        <f t="shared" si="420"/>
        <v>0</v>
      </c>
      <c r="U750">
        <f t="shared" si="420"/>
        <v>0</v>
      </c>
    </row>
    <row r="751" spans="1:21" x14ac:dyDescent="0.15">
      <c r="A751" t="str">
        <f t="shared" si="350"/>
        <v>ROCFT Copy</v>
      </c>
      <c r="B751">
        <f t="shared" ref="B751:K751" si="421">B140*225*(1-B241)</f>
        <v>0</v>
      </c>
      <c r="C751">
        <f t="shared" si="421"/>
        <v>0</v>
      </c>
      <c r="D751">
        <f t="shared" si="421"/>
        <v>0</v>
      </c>
      <c r="E751">
        <f t="shared" si="421"/>
        <v>0</v>
      </c>
      <c r="F751">
        <f t="shared" si="421"/>
        <v>0</v>
      </c>
      <c r="G751">
        <f t="shared" si="421"/>
        <v>87.75</v>
      </c>
      <c r="H751">
        <f t="shared" si="421"/>
        <v>0</v>
      </c>
      <c r="I751">
        <f t="shared" si="421"/>
        <v>0</v>
      </c>
      <c r="J751">
        <f t="shared" si="421"/>
        <v>0</v>
      </c>
      <c r="K751">
        <f t="shared" si="421"/>
        <v>0</v>
      </c>
      <c r="L751">
        <f t="shared" ref="L751:U751" si="422">L140*225*(1-L241)</f>
        <v>0</v>
      </c>
      <c r="M751">
        <f t="shared" si="422"/>
        <v>87.75</v>
      </c>
      <c r="N751">
        <f t="shared" si="422"/>
        <v>0</v>
      </c>
      <c r="O751">
        <f t="shared" si="422"/>
        <v>0</v>
      </c>
      <c r="P751">
        <f t="shared" si="422"/>
        <v>0</v>
      </c>
      <c r="Q751">
        <f t="shared" si="422"/>
        <v>87.75</v>
      </c>
      <c r="R751">
        <f t="shared" si="422"/>
        <v>87.75</v>
      </c>
      <c r="S751">
        <f t="shared" si="422"/>
        <v>0</v>
      </c>
      <c r="T751">
        <f t="shared" si="422"/>
        <v>0</v>
      </c>
      <c r="U751">
        <f t="shared" si="422"/>
        <v>0</v>
      </c>
    </row>
    <row r="752" spans="1:21" x14ac:dyDescent="0.15">
      <c r="A752" t="str">
        <f t="shared" si="350"/>
        <v>ROCFT Recall</v>
      </c>
      <c r="B752">
        <f t="shared" ref="B752:K752" si="423">B141*225*(1-B242)</f>
        <v>0</v>
      </c>
      <c r="C752">
        <f t="shared" si="423"/>
        <v>0</v>
      </c>
      <c r="D752">
        <f t="shared" si="423"/>
        <v>0</v>
      </c>
      <c r="E752">
        <f t="shared" si="423"/>
        <v>0</v>
      </c>
      <c r="F752">
        <f t="shared" si="423"/>
        <v>0</v>
      </c>
      <c r="G752">
        <f t="shared" si="423"/>
        <v>0</v>
      </c>
      <c r="H752">
        <f t="shared" si="423"/>
        <v>42.749999999999986</v>
      </c>
      <c r="I752">
        <f t="shared" si="423"/>
        <v>0</v>
      </c>
      <c r="J752">
        <f t="shared" si="423"/>
        <v>0</v>
      </c>
      <c r="K752">
        <f t="shared" si="423"/>
        <v>0</v>
      </c>
      <c r="L752">
        <f t="shared" ref="L752:U752" si="424">L141*225*(1-L242)</f>
        <v>0</v>
      </c>
      <c r="M752">
        <f t="shared" si="424"/>
        <v>0</v>
      </c>
      <c r="N752">
        <f t="shared" si="424"/>
        <v>0</v>
      </c>
      <c r="O752">
        <f t="shared" si="424"/>
        <v>0</v>
      </c>
      <c r="P752">
        <f t="shared" si="424"/>
        <v>42.749999999999986</v>
      </c>
      <c r="Q752">
        <f t="shared" si="424"/>
        <v>0</v>
      </c>
      <c r="R752">
        <f t="shared" si="424"/>
        <v>42.749999999999986</v>
      </c>
      <c r="S752">
        <f t="shared" si="424"/>
        <v>0</v>
      </c>
      <c r="T752">
        <f t="shared" si="424"/>
        <v>0</v>
      </c>
      <c r="U752">
        <f t="shared" si="424"/>
        <v>0</v>
      </c>
    </row>
    <row r="753" spans="1:21" x14ac:dyDescent="0.15">
      <c r="A753" t="str">
        <f t="shared" si="350"/>
        <v>CVLT-3 Brief Trials 1-4</v>
      </c>
      <c r="B753">
        <f t="shared" ref="B753:K753" si="425">B142*225*(1-B243)</f>
        <v>0</v>
      </c>
      <c r="C753">
        <f t="shared" si="425"/>
        <v>0</v>
      </c>
      <c r="D753">
        <f t="shared" si="425"/>
        <v>0</v>
      </c>
      <c r="E753">
        <f t="shared" si="425"/>
        <v>0</v>
      </c>
      <c r="F753">
        <f t="shared" si="425"/>
        <v>0</v>
      </c>
      <c r="G753">
        <f t="shared" si="425"/>
        <v>0</v>
      </c>
      <c r="H753">
        <f t="shared" si="425"/>
        <v>65.250000000000014</v>
      </c>
      <c r="I753">
        <f t="shared" si="425"/>
        <v>0</v>
      </c>
      <c r="J753">
        <f t="shared" si="425"/>
        <v>0</v>
      </c>
      <c r="K753">
        <f t="shared" si="425"/>
        <v>0</v>
      </c>
      <c r="L753">
        <f t="shared" ref="L753:U753" si="426">L142*225*(1-L243)</f>
        <v>0</v>
      </c>
      <c r="M753">
        <f t="shared" si="426"/>
        <v>0</v>
      </c>
      <c r="N753">
        <f t="shared" si="426"/>
        <v>0</v>
      </c>
      <c r="O753">
        <f t="shared" si="426"/>
        <v>65.250000000000014</v>
      </c>
      <c r="P753">
        <f t="shared" si="426"/>
        <v>0</v>
      </c>
      <c r="Q753">
        <f t="shared" si="426"/>
        <v>0</v>
      </c>
      <c r="R753">
        <f t="shared" si="426"/>
        <v>65.250000000000014</v>
      </c>
      <c r="S753">
        <f t="shared" si="426"/>
        <v>0</v>
      </c>
      <c r="T753">
        <f t="shared" si="426"/>
        <v>0</v>
      </c>
      <c r="U753">
        <f t="shared" si="426"/>
        <v>0</v>
      </c>
    </row>
    <row r="754" spans="1:21" x14ac:dyDescent="0.15">
      <c r="A754" t="str">
        <f t="shared" si="350"/>
        <v>CVLT-3 Brief SDFR</v>
      </c>
      <c r="B754">
        <f t="shared" ref="B754:K754" si="427">B143*225*(1-B244)</f>
        <v>0</v>
      </c>
      <c r="C754">
        <f t="shared" si="427"/>
        <v>0</v>
      </c>
      <c r="D754">
        <f t="shared" si="427"/>
        <v>0</v>
      </c>
      <c r="E754">
        <f t="shared" si="427"/>
        <v>0</v>
      </c>
      <c r="F754">
        <f t="shared" si="427"/>
        <v>0</v>
      </c>
      <c r="G754">
        <f t="shared" si="427"/>
        <v>0</v>
      </c>
      <c r="H754">
        <f t="shared" si="427"/>
        <v>74.249999999999986</v>
      </c>
      <c r="I754">
        <f t="shared" si="427"/>
        <v>0</v>
      </c>
      <c r="J754">
        <f t="shared" si="427"/>
        <v>0</v>
      </c>
      <c r="K754">
        <f t="shared" si="427"/>
        <v>0</v>
      </c>
      <c r="L754">
        <f t="shared" ref="L754:U754" si="428">L143*225*(1-L244)</f>
        <v>0</v>
      </c>
      <c r="M754">
        <f t="shared" si="428"/>
        <v>0</v>
      </c>
      <c r="N754">
        <f t="shared" si="428"/>
        <v>0</v>
      </c>
      <c r="O754">
        <f t="shared" si="428"/>
        <v>0</v>
      </c>
      <c r="P754">
        <f t="shared" si="428"/>
        <v>0</v>
      </c>
      <c r="Q754">
        <f t="shared" si="428"/>
        <v>0</v>
      </c>
      <c r="R754">
        <f t="shared" si="428"/>
        <v>74.249999999999986</v>
      </c>
      <c r="S754">
        <f t="shared" si="428"/>
        <v>0</v>
      </c>
      <c r="T754">
        <f t="shared" si="428"/>
        <v>0</v>
      </c>
      <c r="U754">
        <f t="shared" si="428"/>
        <v>0</v>
      </c>
    </row>
    <row r="755" spans="1:21" x14ac:dyDescent="0.15">
      <c r="A755" t="str">
        <f t="shared" si="350"/>
        <v>CVLT-3 Brief LDFR</v>
      </c>
      <c r="B755">
        <f t="shared" ref="B755:K755" si="429">B144*225*(1-B245)</f>
        <v>0</v>
      </c>
      <c r="C755">
        <f t="shared" si="429"/>
        <v>0</v>
      </c>
      <c r="D755">
        <f t="shared" si="429"/>
        <v>0</v>
      </c>
      <c r="E755">
        <f t="shared" si="429"/>
        <v>0</v>
      </c>
      <c r="F755">
        <f t="shared" si="429"/>
        <v>0</v>
      </c>
      <c r="G755">
        <f t="shared" si="429"/>
        <v>0</v>
      </c>
      <c r="H755">
        <f t="shared" si="429"/>
        <v>92.25</v>
      </c>
      <c r="I755">
        <f t="shared" si="429"/>
        <v>0</v>
      </c>
      <c r="J755">
        <f t="shared" si="429"/>
        <v>0</v>
      </c>
      <c r="K755">
        <f t="shared" si="429"/>
        <v>0</v>
      </c>
      <c r="L755">
        <f t="shared" ref="L755:U755" si="430">L144*225*(1-L245)</f>
        <v>0</v>
      </c>
      <c r="M755">
        <f t="shared" si="430"/>
        <v>0</v>
      </c>
      <c r="N755">
        <f t="shared" si="430"/>
        <v>0</v>
      </c>
      <c r="O755">
        <f t="shared" si="430"/>
        <v>0</v>
      </c>
      <c r="P755">
        <f t="shared" si="430"/>
        <v>92.25</v>
      </c>
      <c r="Q755">
        <f t="shared" si="430"/>
        <v>0</v>
      </c>
      <c r="R755">
        <f t="shared" si="430"/>
        <v>92.25</v>
      </c>
      <c r="S755">
        <f t="shared" si="430"/>
        <v>0</v>
      </c>
      <c r="T755">
        <f t="shared" si="430"/>
        <v>0</v>
      </c>
      <c r="U755">
        <f t="shared" si="430"/>
        <v>0</v>
      </c>
    </row>
    <row r="756" spans="1:21" x14ac:dyDescent="0.15">
      <c r="A756" t="str">
        <f t="shared" si="350"/>
        <v>Figure Weights</v>
      </c>
      <c r="B756">
        <f t="shared" ref="B756:K756" si="431">B145*225*(1-B246)</f>
        <v>0</v>
      </c>
      <c r="C756">
        <f t="shared" si="431"/>
        <v>0</v>
      </c>
      <c r="D756">
        <f t="shared" si="431"/>
        <v>0</v>
      </c>
      <c r="E756">
        <f t="shared" si="431"/>
        <v>0</v>
      </c>
      <c r="F756">
        <f t="shared" si="431"/>
        <v>0</v>
      </c>
      <c r="G756">
        <f t="shared" si="431"/>
        <v>0</v>
      </c>
      <c r="H756">
        <f t="shared" si="431"/>
        <v>0</v>
      </c>
      <c r="I756">
        <f t="shared" si="431"/>
        <v>0</v>
      </c>
      <c r="J756">
        <f t="shared" si="431"/>
        <v>0</v>
      </c>
      <c r="K756">
        <f t="shared" si="431"/>
        <v>0</v>
      </c>
      <c r="L756">
        <f t="shared" ref="L756:U756" si="432">L145*225*(1-L246)</f>
        <v>0</v>
      </c>
      <c r="M756">
        <f t="shared" si="432"/>
        <v>0</v>
      </c>
      <c r="N756">
        <f t="shared" si="432"/>
        <v>0</v>
      </c>
      <c r="O756">
        <f t="shared" si="432"/>
        <v>0</v>
      </c>
      <c r="P756">
        <f t="shared" si="432"/>
        <v>0</v>
      </c>
      <c r="Q756">
        <f t="shared" si="432"/>
        <v>0</v>
      </c>
      <c r="R756">
        <f t="shared" si="432"/>
        <v>0</v>
      </c>
      <c r="S756">
        <f t="shared" si="432"/>
        <v>0</v>
      </c>
      <c r="T756">
        <f t="shared" si="432"/>
        <v>0</v>
      </c>
      <c r="U756">
        <f t="shared" si="432"/>
        <v>0</v>
      </c>
    </row>
    <row r="757" spans="1:21" x14ac:dyDescent="0.15">
      <c r="A757" t="str">
        <f t="shared" si="350"/>
        <v>Letter-Number Sequencing</v>
      </c>
      <c r="B757">
        <f t="shared" ref="B757:K757" si="433">B146*225*(1-B247)</f>
        <v>0</v>
      </c>
      <c r="C757">
        <f t="shared" si="433"/>
        <v>0</v>
      </c>
      <c r="D757">
        <f t="shared" si="433"/>
        <v>0</v>
      </c>
      <c r="E757">
        <f t="shared" si="433"/>
        <v>0</v>
      </c>
      <c r="F757">
        <f t="shared" si="433"/>
        <v>0</v>
      </c>
      <c r="G757">
        <f t="shared" si="433"/>
        <v>0</v>
      </c>
      <c r="H757">
        <f t="shared" si="433"/>
        <v>0</v>
      </c>
      <c r="I757">
        <f t="shared" si="433"/>
        <v>0</v>
      </c>
      <c r="J757">
        <f t="shared" si="433"/>
        <v>0</v>
      </c>
      <c r="K757">
        <f t="shared" si="433"/>
        <v>0</v>
      </c>
      <c r="L757">
        <f t="shared" ref="L757:U757" si="434">L146*225*(1-L247)</f>
        <v>0</v>
      </c>
      <c r="M757">
        <f t="shared" si="434"/>
        <v>0</v>
      </c>
      <c r="N757">
        <f t="shared" si="434"/>
        <v>0</v>
      </c>
      <c r="O757">
        <f t="shared" si="434"/>
        <v>0</v>
      </c>
      <c r="P757">
        <f t="shared" si="434"/>
        <v>0</v>
      </c>
      <c r="Q757">
        <f t="shared" si="434"/>
        <v>0</v>
      </c>
      <c r="R757">
        <f t="shared" si="434"/>
        <v>0</v>
      </c>
      <c r="S757">
        <f t="shared" si="434"/>
        <v>0</v>
      </c>
      <c r="T757">
        <f t="shared" si="434"/>
        <v>0</v>
      </c>
      <c r="U757">
        <f t="shared" si="434"/>
        <v>0</v>
      </c>
    </row>
    <row r="758" spans="1:21" x14ac:dyDescent="0.15">
      <c r="A758" t="str">
        <f t="shared" si="350"/>
        <v>Cancellation</v>
      </c>
      <c r="B758">
        <f t="shared" ref="B758:K758" si="435">B147*225*(1-B248)</f>
        <v>0</v>
      </c>
      <c r="C758">
        <f t="shared" si="435"/>
        <v>0</v>
      </c>
      <c r="D758">
        <f t="shared" si="435"/>
        <v>0</v>
      </c>
      <c r="E758">
        <f t="shared" si="435"/>
        <v>0</v>
      </c>
      <c r="F758">
        <f t="shared" si="435"/>
        <v>0</v>
      </c>
      <c r="G758">
        <f t="shared" si="435"/>
        <v>0</v>
      </c>
      <c r="H758">
        <f t="shared" si="435"/>
        <v>0</v>
      </c>
      <c r="I758">
        <f t="shared" si="435"/>
        <v>0</v>
      </c>
      <c r="J758">
        <f t="shared" si="435"/>
        <v>0</v>
      </c>
      <c r="K758">
        <f t="shared" si="435"/>
        <v>0</v>
      </c>
      <c r="L758">
        <f t="shared" ref="L758:U758" si="436">L147*225*(1-L248)</f>
        <v>0</v>
      </c>
      <c r="M758">
        <f t="shared" si="436"/>
        <v>0</v>
      </c>
      <c r="N758">
        <f t="shared" si="436"/>
        <v>0</v>
      </c>
      <c r="O758">
        <f t="shared" si="436"/>
        <v>0</v>
      </c>
      <c r="P758">
        <f t="shared" si="436"/>
        <v>0</v>
      </c>
      <c r="Q758">
        <f t="shared" si="436"/>
        <v>0</v>
      </c>
      <c r="R758">
        <f t="shared" si="436"/>
        <v>0</v>
      </c>
      <c r="S758">
        <f t="shared" si="436"/>
        <v>0</v>
      </c>
      <c r="T758">
        <f t="shared" si="436"/>
        <v>0</v>
      </c>
      <c r="U758">
        <f t="shared" si="436"/>
        <v>0</v>
      </c>
    </row>
    <row r="759" spans="1:21" x14ac:dyDescent="0.15">
      <c r="A759" t="str">
        <f t="shared" si="350"/>
        <v>Grooved Pegboard-Dominant</v>
      </c>
      <c r="B759">
        <f t="shared" ref="B759:K759" si="437">B148*225*(1-B249)</f>
        <v>0</v>
      </c>
      <c r="C759">
        <f t="shared" si="437"/>
        <v>0</v>
      </c>
      <c r="D759">
        <f t="shared" si="437"/>
        <v>0</v>
      </c>
      <c r="E759">
        <f t="shared" si="437"/>
        <v>0</v>
      </c>
      <c r="F759">
        <f t="shared" si="437"/>
        <v>0</v>
      </c>
      <c r="G759">
        <f t="shared" si="437"/>
        <v>0</v>
      </c>
      <c r="H759">
        <f t="shared" si="437"/>
        <v>0</v>
      </c>
      <c r="I759">
        <f t="shared" si="437"/>
        <v>0</v>
      </c>
      <c r="J759">
        <f t="shared" si="437"/>
        <v>0</v>
      </c>
      <c r="K759">
        <f t="shared" si="437"/>
        <v>0</v>
      </c>
      <c r="L759">
        <f t="shared" ref="L759:U759" si="438">L148*225*(1-L249)</f>
        <v>0</v>
      </c>
      <c r="M759">
        <f t="shared" si="438"/>
        <v>0</v>
      </c>
      <c r="N759">
        <f t="shared" si="438"/>
        <v>0</v>
      </c>
      <c r="O759">
        <f t="shared" si="438"/>
        <v>0</v>
      </c>
      <c r="P759">
        <f t="shared" si="438"/>
        <v>0</v>
      </c>
      <c r="Q759">
        <f t="shared" si="438"/>
        <v>0</v>
      </c>
      <c r="R759">
        <f t="shared" si="438"/>
        <v>0</v>
      </c>
      <c r="S759">
        <f t="shared" si="438"/>
        <v>0</v>
      </c>
      <c r="T759">
        <f t="shared" si="438"/>
        <v>0</v>
      </c>
      <c r="U759">
        <f t="shared" si="438"/>
        <v>0</v>
      </c>
    </row>
    <row r="760" spans="1:21" x14ac:dyDescent="0.15">
      <c r="A760" t="str">
        <f t="shared" si="350"/>
        <v>Grooved Pegboard-Nondominant</v>
      </c>
      <c r="B760">
        <f t="shared" ref="B760:K760" si="439">B149*225*(1-B250)</f>
        <v>0</v>
      </c>
      <c r="C760">
        <f t="shared" si="439"/>
        <v>0</v>
      </c>
      <c r="D760">
        <f t="shared" si="439"/>
        <v>0</v>
      </c>
      <c r="E760">
        <f t="shared" si="439"/>
        <v>0</v>
      </c>
      <c r="F760">
        <f t="shared" si="439"/>
        <v>0</v>
      </c>
      <c r="G760">
        <f t="shared" si="439"/>
        <v>0</v>
      </c>
      <c r="H760">
        <f t="shared" si="439"/>
        <v>0</v>
      </c>
      <c r="I760">
        <f t="shared" si="439"/>
        <v>0</v>
      </c>
      <c r="J760">
        <f t="shared" si="439"/>
        <v>0</v>
      </c>
      <c r="K760">
        <f t="shared" si="439"/>
        <v>0</v>
      </c>
      <c r="L760">
        <f t="shared" ref="L760:U760" si="440">L149*225*(1-L250)</f>
        <v>0</v>
      </c>
      <c r="M760">
        <f t="shared" si="440"/>
        <v>0</v>
      </c>
      <c r="N760">
        <f t="shared" si="440"/>
        <v>0</v>
      </c>
      <c r="O760">
        <f t="shared" si="440"/>
        <v>0</v>
      </c>
      <c r="P760">
        <f t="shared" si="440"/>
        <v>0</v>
      </c>
      <c r="Q760">
        <f t="shared" si="440"/>
        <v>0</v>
      </c>
      <c r="R760">
        <f t="shared" si="440"/>
        <v>0</v>
      </c>
      <c r="S760">
        <f t="shared" si="440"/>
        <v>0</v>
      </c>
      <c r="T760">
        <f t="shared" si="440"/>
        <v>0</v>
      </c>
      <c r="U760">
        <f t="shared" si="440"/>
        <v>0</v>
      </c>
    </row>
    <row r="761" spans="1:21" x14ac:dyDescent="0.15">
      <c r="A761" t="str">
        <f t="shared" si="350"/>
        <v>Behavior Rating Scale</v>
      </c>
      <c r="B761">
        <f t="shared" ref="B761:K761" si="441">B150*225*(1-B251)</f>
        <v>0</v>
      </c>
      <c r="C761">
        <f t="shared" si="441"/>
        <v>0</v>
      </c>
      <c r="D761">
        <f t="shared" si="441"/>
        <v>0</v>
      </c>
      <c r="E761">
        <f t="shared" si="441"/>
        <v>0</v>
      </c>
      <c r="F761">
        <f t="shared" si="441"/>
        <v>0</v>
      </c>
      <c r="G761">
        <f t="shared" si="441"/>
        <v>0</v>
      </c>
      <c r="H761">
        <f t="shared" si="441"/>
        <v>0</v>
      </c>
      <c r="I761">
        <f t="shared" si="441"/>
        <v>0</v>
      </c>
      <c r="J761">
        <f t="shared" si="441"/>
        <v>0</v>
      </c>
      <c r="K761">
        <f t="shared" si="441"/>
        <v>0</v>
      </c>
      <c r="L761">
        <f t="shared" ref="L761:U761" si="442">L150*225*(1-L251)</f>
        <v>0</v>
      </c>
      <c r="M761">
        <f t="shared" si="442"/>
        <v>0</v>
      </c>
      <c r="N761">
        <f t="shared" si="442"/>
        <v>0</v>
      </c>
      <c r="O761">
        <f t="shared" si="442"/>
        <v>0</v>
      </c>
      <c r="P761">
        <f t="shared" si="442"/>
        <v>0</v>
      </c>
      <c r="Q761">
        <f t="shared" si="442"/>
        <v>0</v>
      </c>
      <c r="R761">
        <f t="shared" si="442"/>
        <v>0</v>
      </c>
      <c r="S761">
        <f t="shared" si="442"/>
        <v>0</v>
      </c>
      <c r="T761">
        <f t="shared" si="442"/>
        <v>0</v>
      </c>
      <c r="U761">
        <f t="shared" si="442"/>
        <v>0</v>
      </c>
    </row>
    <row r="762" spans="1:21" x14ac:dyDescent="0.15">
      <c r="A762" t="str">
        <f t="shared" si="350"/>
        <v>KTEA-3 Nonsense Word Decoding</v>
      </c>
      <c r="B762">
        <f t="shared" ref="B762:K762" si="443">B151*225*(1-B252)</f>
        <v>0</v>
      </c>
      <c r="C762">
        <f t="shared" si="443"/>
        <v>0</v>
      </c>
      <c r="D762">
        <f t="shared" si="443"/>
        <v>0</v>
      </c>
      <c r="E762">
        <f t="shared" si="443"/>
        <v>0</v>
      </c>
      <c r="F762">
        <f t="shared" si="443"/>
        <v>0</v>
      </c>
      <c r="G762">
        <f t="shared" si="443"/>
        <v>0</v>
      </c>
      <c r="H762">
        <f t="shared" si="443"/>
        <v>0</v>
      </c>
      <c r="I762">
        <f t="shared" si="443"/>
        <v>0</v>
      </c>
      <c r="J762">
        <f t="shared" si="443"/>
        <v>0</v>
      </c>
      <c r="K762">
        <f t="shared" si="443"/>
        <v>0</v>
      </c>
      <c r="L762">
        <f t="shared" ref="L762:U762" si="444">L151*225*(1-L252)</f>
        <v>0</v>
      </c>
      <c r="M762">
        <f t="shared" si="444"/>
        <v>0</v>
      </c>
      <c r="N762">
        <f t="shared" si="444"/>
        <v>0</v>
      </c>
      <c r="O762">
        <f t="shared" si="444"/>
        <v>0</v>
      </c>
      <c r="P762">
        <f t="shared" si="444"/>
        <v>0</v>
      </c>
      <c r="Q762">
        <f t="shared" si="444"/>
        <v>0</v>
      </c>
      <c r="R762">
        <f t="shared" si="444"/>
        <v>0</v>
      </c>
      <c r="S762">
        <f t="shared" si="444"/>
        <v>0</v>
      </c>
      <c r="T762">
        <f t="shared" si="444"/>
        <v>0</v>
      </c>
      <c r="U762">
        <f t="shared" si="444"/>
        <v>0</v>
      </c>
    </row>
    <row r="763" spans="1:21" x14ac:dyDescent="0.15">
      <c r="A763" t="str">
        <f t="shared" si="350"/>
        <v>KTEA-3 Decoding Fluency</v>
      </c>
      <c r="B763">
        <f t="shared" ref="B763:K763" si="445">B152*225*(1-B253)</f>
        <v>0</v>
      </c>
      <c r="C763">
        <f t="shared" si="445"/>
        <v>0</v>
      </c>
      <c r="D763">
        <f t="shared" si="445"/>
        <v>0</v>
      </c>
      <c r="E763">
        <f t="shared" si="445"/>
        <v>0</v>
      </c>
      <c r="F763">
        <f t="shared" si="445"/>
        <v>0</v>
      </c>
      <c r="G763">
        <f t="shared" si="445"/>
        <v>0</v>
      </c>
      <c r="H763">
        <f t="shared" si="445"/>
        <v>0</v>
      </c>
      <c r="I763">
        <f t="shared" si="445"/>
        <v>0</v>
      </c>
      <c r="J763">
        <f t="shared" si="445"/>
        <v>0</v>
      </c>
      <c r="K763">
        <f t="shared" si="445"/>
        <v>0</v>
      </c>
      <c r="L763">
        <f t="shared" ref="L763:U763" si="446">L152*225*(1-L253)</f>
        <v>0</v>
      </c>
      <c r="M763">
        <f t="shared" si="446"/>
        <v>0</v>
      </c>
      <c r="N763">
        <f t="shared" si="446"/>
        <v>0</v>
      </c>
      <c r="O763">
        <f t="shared" si="446"/>
        <v>0</v>
      </c>
      <c r="P763">
        <f t="shared" si="446"/>
        <v>0</v>
      </c>
      <c r="Q763">
        <f t="shared" si="446"/>
        <v>0</v>
      </c>
      <c r="R763">
        <f t="shared" si="446"/>
        <v>0</v>
      </c>
      <c r="S763">
        <f t="shared" si="446"/>
        <v>0</v>
      </c>
      <c r="T763">
        <f t="shared" si="446"/>
        <v>0</v>
      </c>
      <c r="U763">
        <f t="shared" si="446"/>
        <v>0</v>
      </c>
    </row>
    <row r="764" spans="1:21" x14ac:dyDescent="0.15">
      <c r="A764" t="str">
        <f t="shared" si="350"/>
        <v>KTEA-3 Reading Comprehension</v>
      </c>
      <c r="B764">
        <f t="shared" ref="B764:K764" si="447">B153*225*(1-B254)</f>
        <v>0</v>
      </c>
      <c r="C764">
        <f t="shared" si="447"/>
        <v>0</v>
      </c>
      <c r="D764">
        <f t="shared" si="447"/>
        <v>0</v>
      </c>
      <c r="E764">
        <f t="shared" si="447"/>
        <v>0</v>
      </c>
      <c r="F764">
        <f t="shared" si="447"/>
        <v>0</v>
      </c>
      <c r="G764">
        <f t="shared" si="447"/>
        <v>0</v>
      </c>
      <c r="H764">
        <f t="shared" si="447"/>
        <v>0</v>
      </c>
      <c r="I764">
        <f t="shared" si="447"/>
        <v>0</v>
      </c>
      <c r="J764">
        <f t="shared" si="447"/>
        <v>0</v>
      </c>
      <c r="K764">
        <f t="shared" si="447"/>
        <v>0</v>
      </c>
      <c r="L764">
        <f t="shared" ref="L764:U764" si="448">L153*225*(1-L254)</f>
        <v>0</v>
      </c>
      <c r="M764">
        <f t="shared" si="448"/>
        <v>0</v>
      </c>
      <c r="N764">
        <f t="shared" si="448"/>
        <v>0</v>
      </c>
      <c r="O764">
        <f t="shared" si="448"/>
        <v>0</v>
      </c>
      <c r="P764">
        <f t="shared" si="448"/>
        <v>0</v>
      </c>
      <c r="Q764">
        <f t="shared" si="448"/>
        <v>0</v>
      </c>
      <c r="R764">
        <f t="shared" si="448"/>
        <v>0</v>
      </c>
      <c r="S764">
        <f t="shared" si="448"/>
        <v>0</v>
      </c>
      <c r="T764">
        <f t="shared" si="448"/>
        <v>0</v>
      </c>
      <c r="U764">
        <f t="shared" si="448"/>
        <v>0</v>
      </c>
    </row>
    <row r="765" spans="1:21" x14ac:dyDescent="0.15">
      <c r="A765" t="str">
        <f t="shared" si="350"/>
        <v>WMS-IV Symbol Span</v>
      </c>
      <c r="B765">
        <f t="shared" ref="B765:K765" si="449">B154*225*(1-B255)</f>
        <v>0</v>
      </c>
      <c r="C765">
        <f t="shared" si="449"/>
        <v>0</v>
      </c>
      <c r="D765">
        <f t="shared" si="449"/>
        <v>0</v>
      </c>
      <c r="E765">
        <f t="shared" si="449"/>
        <v>0</v>
      </c>
      <c r="F765">
        <f t="shared" si="449"/>
        <v>0</v>
      </c>
      <c r="G765">
        <f t="shared" si="449"/>
        <v>0</v>
      </c>
      <c r="H765">
        <f t="shared" si="449"/>
        <v>0</v>
      </c>
      <c r="I765">
        <f t="shared" si="449"/>
        <v>0</v>
      </c>
      <c r="J765">
        <f t="shared" si="449"/>
        <v>0</v>
      </c>
      <c r="K765">
        <f t="shared" si="449"/>
        <v>0</v>
      </c>
      <c r="L765">
        <f t="shared" ref="L765:U765" si="450">L154*225*(1-L255)</f>
        <v>0</v>
      </c>
      <c r="M765">
        <f t="shared" si="450"/>
        <v>0</v>
      </c>
      <c r="N765">
        <f t="shared" si="450"/>
        <v>0</v>
      </c>
      <c r="O765">
        <f t="shared" si="450"/>
        <v>0</v>
      </c>
      <c r="P765">
        <f t="shared" si="450"/>
        <v>0</v>
      </c>
      <c r="Q765">
        <f t="shared" si="450"/>
        <v>0</v>
      </c>
      <c r="R765">
        <f t="shared" si="450"/>
        <v>0</v>
      </c>
      <c r="S765">
        <f t="shared" si="450"/>
        <v>0</v>
      </c>
      <c r="T765">
        <f t="shared" si="450"/>
        <v>0</v>
      </c>
      <c r="U765">
        <f t="shared" si="450"/>
        <v>0</v>
      </c>
    </row>
    <row r="766" spans="1:21" x14ac:dyDescent="0.15">
      <c r="A766" t="str">
        <f t="shared" si="350"/>
        <v>WRAT5 Word Reading</v>
      </c>
      <c r="B766">
        <f t="shared" ref="B766:K766" si="451">B155*225*(1-B256)</f>
        <v>0</v>
      </c>
      <c r="C766">
        <f t="shared" si="451"/>
        <v>13.500000000000012</v>
      </c>
      <c r="D766">
        <f t="shared" si="451"/>
        <v>0</v>
      </c>
      <c r="E766">
        <f t="shared" si="451"/>
        <v>0</v>
      </c>
      <c r="F766">
        <f t="shared" si="451"/>
        <v>0</v>
      </c>
      <c r="G766">
        <f t="shared" si="451"/>
        <v>0</v>
      </c>
      <c r="H766">
        <f t="shared" si="451"/>
        <v>0</v>
      </c>
      <c r="I766">
        <f t="shared" si="451"/>
        <v>0</v>
      </c>
      <c r="J766">
        <f t="shared" si="451"/>
        <v>0</v>
      </c>
      <c r="K766">
        <f t="shared" si="451"/>
        <v>0</v>
      </c>
      <c r="L766">
        <f t="shared" ref="L766:U766" si="452">L155*225*(1-L256)</f>
        <v>0</v>
      </c>
      <c r="M766">
        <f t="shared" si="452"/>
        <v>0</v>
      </c>
      <c r="N766">
        <f t="shared" si="452"/>
        <v>0</v>
      </c>
      <c r="O766">
        <f t="shared" si="452"/>
        <v>0</v>
      </c>
      <c r="P766">
        <f t="shared" si="452"/>
        <v>0</v>
      </c>
      <c r="Q766">
        <f t="shared" si="452"/>
        <v>0</v>
      </c>
      <c r="R766">
        <f t="shared" si="452"/>
        <v>13.500000000000012</v>
      </c>
      <c r="S766">
        <f t="shared" si="452"/>
        <v>13.500000000000012</v>
      </c>
      <c r="T766">
        <f t="shared" si="452"/>
        <v>0</v>
      </c>
      <c r="U766">
        <f t="shared" si="452"/>
        <v>0</v>
      </c>
    </row>
    <row r="767" spans="1:21" x14ac:dyDescent="0.15">
      <c r="A767" t="str">
        <f t="shared" si="350"/>
        <v>WRAT5 Spelling</v>
      </c>
      <c r="B767">
        <f t="shared" ref="B767:K767" si="453">B156*225*(1-B257)</f>
        <v>0</v>
      </c>
      <c r="C767">
        <f t="shared" si="453"/>
        <v>0</v>
      </c>
      <c r="D767">
        <f t="shared" si="453"/>
        <v>0</v>
      </c>
      <c r="E767">
        <f t="shared" si="453"/>
        <v>0</v>
      </c>
      <c r="F767">
        <f t="shared" si="453"/>
        <v>0</v>
      </c>
      <c r="G767">
        <f t="shared" si="453"/>
        <v>0</v>
      </c>
      <c r="H767">
        <f t="shared" si="453"/>
        <v>0</v>
      </c>
      <c r="I767">
        <f t="shared" si="453"/>
        <v>0</v>
      </c>
      <c r="J767">
        <f t="shared" si="453"/>
        <v>0</v>
      </c>
      <c r="K767">
        <f t="shared" si="453"/>
        <v>0</v>
      </c>
      <c r="L767">
        <f t="shared" ref="L767:U767" si="454">L156*225*(1-L257)</f>
        <v>0</v>
      </c>
      <c r="M767">
        <f t="shared" si="454"/>
        <v>0</v>
      </c>
      <c r="N767">
        <f t="shared" si="454"/>
        <v>0</v>
      </c>
      <c r="O767">
        <f t="shared" si="454"/>
        <v>0</v>
      </c>
      <c r="P767">
        <f t="shared" si="454"/>
        <v>0</v>
      </c>
      <c r="Q767">
        <f t="shared" si="454"/>
        <v>0</v>
      </c>
      <c r="R767">
        <f t="shared" si="454"/>
        <v>15.749999999999989</v>
      </c>
      <c r="S767">
        <f t="shared" si="454"/>
        <v>15.749999999999989</v>
      </c>
      <c r="T767">
        <f t="shared" si="454"/>
        <v>0</v>
      </c>
      <c r="U767">
        <f t="shared" si="454"/>
        <v>0</v>
      </c>
    </row>
    <row r="768" spans="1:21" x14ac:dyDescent="0.15">
      <c r="A768" t="str">
        <f t="shared" si="350"/>
        <v>WRAT5 Math Computation</v>
      </c>
      <c r="B768">
        <f t="shared" ref="B768:K768" si="455">B157*225*(1-B258)</f>
        <v>0</v>
      </c>
      <c r="C768">
        <f t="shared" si="455"/>
        <v>0</v>
      </c>
      <c r="D768">
        <f t="shared" si="455"/>
        <v>0</v>
      </c>
      <c r="E768">
        <f t="shared" si="455"/>
        <v>0</v>
      </c>
      <c r="F768">
        <f t="shared" si="455"/>
        <v>0</v>
      </c>
      <c r="G768">
        <f t="shared" si="455"/>
        <v>0</v>
      </c>
      <c r="H768">
        <f t="shared" si="455"/>
        <v>0</v>
      </c>
      <c r="I768">
        <f t="shared" si="455"/>
        <v>0</v>
      </c>
      <c r="J768">
        <f t="shared" si="455"/>
        <v>0</v>
      </c>
      <c r="K768">
        <f t="shared" si="455"/>
        <v>0</v>
      </c>
      <c r="L768">
        <f t="shared" ref="L768:U768" si="456">L157*225*(1-L258)</f>
        <v>0</v>
      </c>
      <c r="M768">
        <f t="shared" si="456"/>
        <v>0</v>
      </c>
      <c r="N768">
        <f t="shared" si="456"/>
        <v>0</v>
      </c>
      <c r="O768">
        <f t="shared" si="456"/>
        <v>0</v>
      </c>
      <c r="P768">
        <f t="shared" si="456"/>
        <v>0</v>
      </c>
      <c r="Q768">
        <f t="shared" si="456"/>
        <v>0</v>
      </c>
      <c r="R768">
        <f t="shared" si="456"/>
        <v>20.249999999999993</v>
      </c>
      <c r="S768">
        <f t="shared" si="456"/>
        <v>20.249999999999993</v>
      </c>
      <c r="T768">
        <f t="shared" si="456"/>
        <v>0</v>
      </c>
      <c r="U768">
        <f t="shared" si="456"/>
        <v>0</v>
      </c>
    </row>
    <row r="769" spans="1:21" x14ac:dyDescent="0.15">
      <c r="A769" t="str">
        <f t="shared" si="350"/>
        <v>WRAT5 Sentence Comprehension</v>
      </c>
      <c r="B769">
        <f t="shared" ref="B769:K769" si="457">B158*225*(1-B259)</f>
        <v>0</v>
      </c>
      <c r="C769">
        <f t="shared" si="457"/>
        <v>0</v>
      </c>
      <c r="D769">
        <f t="shared" si="457"/>
        <v>0</v>
      </c>
      <c r="E769">
        <f t="shared" si="457"/>
        <v>0</v>
      </c>
      <c r="F769">
        <f t="shared" si="457"/>
        <v>0</v>
      </c>
      <c r="G769">
        <f t="shared" si="457"/>
        <v>0</v>
      </c>
      <c r="H769">
        <f t="shared" si="457"/>
        <v>0</v>
      </c>
      <c r="I769">
        <f t="shared" si="457"/>
        <v>0</v>
      </c>
      <c r="J769">
        <f t="shared" si="457"/>
        <v>0</v>
      </c>
      <c r="K769">
        <f t="shared" si="457"/>
        <v>0</v>
      </c>
      <c r="L769">
        <f t="shared" ref="L769:U769" si="458">L158*225*(1-L259)</f>
        <v>0</v>
      </c>
      <c r="M769">
        <f t="shared" si="458"/>
        <v>0</v>
      </c>
      <c r="N769">
        <f t="shared" si="458"/>
        <v>0</v>
      </c>
      <c r="O769">
        <f t="shared" si="458"/>
        <v>0</v>
      </c>
      <c r="P769">
        <f t="shared" si="458"/>
        <v>0</v>
      </c>
      <c r="Q769">
        <f t="shared" si="458"/>
        <v>0</v>
      </c>
      <c r="R769">
        <f t="shared" si="458"/>
        <v>15.749999999999989</v>
      </c>
      <c r="S769">
        <f t="shared" si="458"/>
        <v>15.749999999999989</v>
      </c>
      <c r="T769">
        <f t="shared" si="458"/>
        <v>0</v>
      </c>
      <c r="U769">
        <f t="shared" si="458"/>
        <v>0</v>
      </c>
    </row>
    <row r="770" spans="1:21" x14ac:dyDescent="0.15">
      <c r="A770" t="str">
        <f t="shared" si="350"/>
        <v>WRAT5 Reading Composite</v>
      </c>
      <c r="B770">
        <f t="shared" ref="B770:K770" si="459">B159*225*(1-B260)</f>
        <v>0</v>
      </c>
      <c r="C770">
        <f t="shared" si="459"/>
        <v>0</v>
      </c>
      <c r="D770">
        <f t="shared" si="459"/>
        <v>0</v>
      </c>
      <c r="E770">
        <f t="shared" si="459"/>
        <v>0</v>
      </c>
      <c r="F770">
        <f t="shared" si="459"/>
        <v>0</v>
      </c>
      <c r="G770">
        <f t="shared" si="459"/>
        <v>0</v>
      </c>
      <c r="H770">
        <f t="shared" si="459"/>
        <v>0</v>
      </c>
      <c r="I770">
        <f t="shared" si="459"/>
        <v>0</v>
      </c>
      <c r="J770">
        <f t="shared" si="459"/>
        <v>0</v>
      </c>
      <c r="K770">
        <f t="shared" si="459"/>
        <v>0</v>
      </c>
      <c r="L770">
        <f t="shared" ref="L770:U770" si="460">L159*225*(1-L260)</f>
        <v>0</v>
      </c>
      <c r="M770">
        <f t="shared" si="460"/>
        <v>0</v>
      </c>
      <c r="N770">
        <f t="shared" si="460"/>
        <v>0</v>
      </c>
      <c r="O770">
        <f t="shared" si="460"/>
        <v>0</v>
      </c>
      <c r="P770">
        <f t="shared" si="460"/>
        <v>0</v>
      </c>
      <c r="Q770">
        <f t="shared" si="460"/>
        <v>0</v>
      </c>
      <c r="R770">
        <f t="shared" si="460"/>
        <v>9.0000000000000071</v>
      </c>
      <c r="S770">
        <f t="shared" si="460"/>
        <v>9.0000000000000071</v>
      </c>
      <c r="T770">
        <f t="shared" si="460"/>
        <v>0</v>
      </c>
      <c r="U770">
        <f t="shared" si="460"/>
        <v>0</v>
      </c>
    </row>
    <row r="771" spans="1:21" x14ac:dyDescent="0.15">
      <c r="A771" t="str">
        <f t="shared" si="350"/>
        <v>DKEFS CWI Color Naming</v>
      </c>
      <c r="B771">
        <f t="shared" ref="B771:K771" si="461">B160*225*(1-B261)</f>
        <v>0</v>
      </c>
      <c r="C771">
        <f t="shared" si="461"/>
        <v>0</v>
      </c>
      <c r="D771">
        <f t="shared" si="461"/>
        <v>0</v>
      </c>
      <c r="E771">
        <f t="shared" si="461"/>
        <v>56.25</v>
      </c>
      <c r="F771">
        <f t="shared" si="461"/>
        <v>0</v>
      </c>
      <c r="G771">
        <f t="shared" si="461"/>
        <v>0</v>
      </c>
      <c r="H771">
        <f t="shared" si="461"/>
        <v>0</v>
      </c>
      <c r="I771">
        <f t="shared" si="461"/>
        <v>0</v>
      </c>
      <c r="J771">
        <f t="shared" si="461"/>
        <v>0</v>
      </c>
      <c r="K771">
        <f t="shared" si="461"/>
        <v>0</v>
      </c>
      <c r="L771">
        <f t="shared" ref="L771:U771" si="462">L160*225*(1-L261)</f>
        <v>56.25</v>
      </c>
      <c r="M771">
        <f t="shared" si="462"/>
        <v>0</v>
      </c>
      <c r="N771">
        <f t="shared" si="462"/>
        <v>0</v>
      </c>
      <c r="O771">
        <f t="shared" si="462"/>
        <v>0</v>
      </c>
      <c r="P771">
        <f t="shared" si="462"/>
        <v>0</v>
      </c>
      <c r="Q771">
        <f t="shared" si="462"/>
        <v>0</v>
      </c>
      <c r="R771">
        <f t="shared" si="462"/>
        <v>56.25</v>
      </c>
      <c r="S771">
        <f t="shared" si="462"/>
        <v>0</v>
      </c>
      <c r="T771">
        <f t="shared" si="462"/>
        <v>0</v>
      </c>
      <c r="U771">
        <f t="shared" si="462"/>
        <v>0</v>
      </c>
    </row>
    <row r="772" spans="1:21" x14ac:dyDescent="0.15">
      <c r="A772" t="str">
        <f t="shared" si="350"/>
        <v>DKEFS CWI Word Reading</v>
      </c>
      <c r="B772">
        <f t="shared" ref="B772:K772" si="463">B161*225*(1-B262)</f>
        <v>0</v>
      </c>
      <c r="C772">
        <f t="shared" si="463"/>
        <v>0</v>
      </c>
      <c r="D772">
        <f t="shared" si="463"/>
        <v>0</v>
      </c>
      <c r="E772">
        <f t="shared" si="463"/>
        <v>56.25</v>
      </c>
      <c r="F772">
        <f t="shared" si="463"/>
        <v>0</v>
      </c>
      <c r="G772">
        <f t="shared" si="463"/>
        <v>0</v>
      </c>
      <c r="H772">
        <f t="shared" si="463"/>
        <v>0</v>
      </c>
      <c r="I772">
        <f t="shared" si="463"/>
        <v>0</v>
      </c>
      <c r="J772">
        <f t="shared" si="463"/>
        <v>0</v>
      </c>
      <c r="K772">
        <f t="shared" si="463"/>
        <v>0</v>
      </c>
      <c r="L772">
        <f t="shared" ref="L772:U772" si="464">L161*225*(1-L262)</f>
        <v>56.25</v>
      </c>
      <c r="M772">
        <f t="shared" si="464"/>
        <v>0</v>
      </c>
      <c r="N772">
        <f t="shared" si="464"/>
        <v>0</v>
      </c>
      <c r="O772">
        <f t="shared" si="464"/>
        <v>0</v>
      </c>
      <c r="P772">
        <f t="shared" si="464"/>
        <v>0</v>
      </c>
      <c r="Q772">
        <f t="shared" si="464"/>
        <v>0</v>
      </c>
      <c r="R772">
        <f t="shared" si="464"/>
        <v>56.25</v>
      </c>
      <c r="S772">
        <f t="shared" si="464"/>
        <v>0</v>
      </c>
      <c r="T772">
        <f t="shared" si="464"/>
        <v>0</v>
      </c>
      <c r="U772">
        <f t="shared" si="464"/>
        <v>0</v>
      </c>
    </row>
    <row r="773" spans="1:21" x14ac:dyDescent="0.15">
      <c r="A773" t="str">
        <f t="shared" si="350"/>
        <v>DKEFS CWI Inhibition</v>
      </c>
      <c r="B773">
        <f t="shared" ref="B773:K773" si="465">B162*225*(1-B263)</f>
        <v>0</v>
      </c>
      <c r="C773">
        <f t="shared" si="465"/>
        <v>0</v>
      </c>
      <c r="D773">
        <f t="shared" si="465"/>
        <v>0</v>
      </c>
      <c r="E773">
        <f t="shared" si="465"/>
        <v>0</v>
      </c>
      <c r="F773">
        <f t="shared" si="465"/>
        <v>0</v>
      </c>
      <c r="G773">
        <f t="shared" si="465"/>
        <v>65.250000000000014</v>
      </c>
      <c r="H773">
        <f t="shared" si="465"/>
        <v>0</v>
      </c>
      <c r="I773">
        <f t="shared" si="465"/>
        <v>0</v>
      </c>
      <c r="J773">
        <f t="shared" si="465"/>
        <v>0</v>
      </c>
      <c r="K773">
        <f t="shared" si="465"/>
        <v>0</v>
      </c>
      <c r="L773">
        <f t="shared" ref="L773:U773" si="466">L162*225*(1-L263)</f>
        <v>0</v>
      </c>
      <c r="M773">
        <f t="shared" si="466"/>
        <v>65.250000000000014</v>
      </c>
      <c r="N773">
        <f t="shared" si="466"/>
        <v>0</v>
      </c>
      <c r="O773">
        <f t="shared" si="466"/>
        <v>0</v>
      </c>
      <c r="P773">
        <f t="shared" si="466"/>
        <v>65.250000000000014</v>
      </c>
      <c r="Q773">
        <f t="shared" si="466"/>
        <v>0</v>
      </c>
      <c r="R773">
        <f t="shared" si="466"/>
        <v>65.250000000000014</v>
      </c>
      <c r="S773">
        <f t="shared" si="466"/>
        <v>0</v>
      </c>
      <c r="T773">
        <f t="shared" si="466"/>
        <v>0</v>
      </c>
      <c r="U773">
        <f t="shared" si="466"/>
        <v>0</v>
      </c>
    </row>
    <row r="774" spans="1:21" x14ac:dyDescent="0.15">
      <c r="A774" t="str">
        <f t="shared" si="350"/>
        <v>DKEFS CWI Switching</v>
      </c>
      <c r="B774">
        <f t="shared" ref="B774:K774" si="467">B163*225*(1-B264)</f>
        <v>0</v>
      </c>
      <c r="C774">
        <f t="shared" si="467"/>
        <v>0</v>
      </c>
      <c r="D774">
        <f t="shared" si="467"/>
        <v>0</v>
      </c>
      <c r="E774">
        <f t="shared" si="467"/>
        <v>0</v>
      </c>
      <c r="F774">
        <f t="shared" si="467"/>
        <v>0</v>
      </c>
      <c r="G774">
        <f t="shared" si="467"/>
        <v>78.75</v>
      </c>
      <c r="H774">
        <f t="shared" si="467"/>
        <v>0</v>
      </c>
      <c r="I774">
        <f t="shared" si="467"/>
        <v>0</v>
      </c>
      <c r="J774">
        <f t="shared" si="467"/>
        <v>0</v>
      </c>
      <c r="K774">
        <f t="shared" si="467"/>
        <v>0</v>
      </c>
      <c r="L774">
        <f t="shared" ref="L774:U774" si="468">L163*225*(1-L264)</f>
        <v>0</v>
      </c>
      <c r="M774">
        <f t="shared" si="468"/>
        <v>78.75</v>
      </c>
      <c r="N774">
        <f t="shared" si="468"/>
        <v>0</v>
      </c>
      <c r="O774">
        <f t="shared" si="468"/>
        <v>0</v>
      </c>
      <c r="P774">
        <f t="shared" si="468"/>
        <v>78.75</v>
      </c>
      <c r="Q774">
        <f t="shared" si="468"/>
        <v>0</v>
      </c>
      <c r="R774">
        <f t="shared" si="468"/>
        <v>78.75</v>
      </c>
      <c r="S774">
        <f t="shared" si="468"/>
        <v>0</v>
      </c>
      <c r="T774">
        <f t="shared" si="468"/>
        <v>0</v>
      </c>
      <c r="U774">
        <f t="shared" si="468"/>
        <v>0</v>
      </c>
    </row>
    <row r="775" spans="1:21" x14ac:dyDescent="0.15">
      <c r="A775" t="str">
        <f t="shared" si="350"/>
        <v>Unstructured Task (Total)</v>
      </c>
      <c r="B775">
        <f t="shared" ref="B775:K775" si="469">B164*225*(1-B265)</f>
        <v>0</v>
      </c>
      <c r="C775">
        <f t="shared" si="469"/>
        <v>0</v>
      </c>
      <c r="D775">
        <f t="shared" si="469"/>
        <v>0</v>
      </c>
      <c r="E775">
        <f t="shared" si="469"/>
        <v>0</v>
      </c>
      <c r="F775">
        <f t="shared" si="469"/>
        <v>0</v>
      </c>
      <c r="G775">
        <f t="shared" si="469"/>
        <v>0</v>
      </c>
      <c r="H775">
        <f t="shared" si="469"/>
        <v>0</v>
      </c>
      <c r="I775">
        <f t="shared" si="469"/>
        <v>0</v>
      </c>
      <c r="J775">
        <f t="shared" si="469"/>
        <v>0</v>
      </c>
      <c r="K775">
        <f t="shared" si="469"/>
        <v>0</v>
      </c>
      <c r="L775">
        <f t="shared" ref="L775:U775" si="470">L164*225*(1-L265)</f>
        <v>0</v>
      </c>
      <c r="M775">
        <f t="shared" si="470"/>
        <v>0</v>
      </c>
      <c r="N775">
        <f t="shared" si="470"/>
        <v>0</v>
      </c>
      <c r="O775">
        <f t="shared" si="470"/>
        <v>0</v>
      </c>
      <c r="P775">
        <f t="shared" si="470"/>
        <v>0</v>
      </c>
      <c r="Q775">
        <f t="shared" si="470"/>
        <v>0</v>
      </c>
      <c r="R775">
        <f t="shared" si="470"/>
        <v>0</v>
      </c>
      <c r="S775">
        <f t="shared" si="470"/>
        <v>0</v>
      </c>
      <c r="T775">
        <f t="shared" si="470"/>
        <v>0</v>
      </c>
      <c r="U775">
        <f t="shared" si="470"/>
        <v>0</v>
      </c>
    </row>
    <row r="776" spans="1:21" x14ac:dyDescent="0.15">
      <c r="A776" t="str">
        <f t="shared" si="350"/>
        <v>Unstructured Task (HVC)</v>
      </c>
      <c r="B776">
        <f t="shared" ref="B776:K776" si="471">B165*225*(1-B266)</f>
        <v>0</v>
      </c>
      <c r="C776">
        <f t="shared" si="471"/>
        <v>0</v>
      </c>
      <c r="D776">
        <f t="shared" si="471"/>
        <v>0</v>
      </c>
      <c r="E776">
        <f t="shared" si="471"/>
        <v>0</v>
      </c>
      <c r="F776">
        <f t="shared" si="471"/>
        <v>0</v>
      </c>
      <c r="G776">
        <f t="shared" si="471"/>
        <v>0</v>
      </c>
      <c r="H776">
        <f t="shared" si="471"/>
        <v>0</v>
      </c>
      <c r="I776">
        <f t="shared" si="471"/>
        <v>0</v>
      </c>
      <c r="J776">
        <f t="shared" si="471"/>
        <v>0</v>
      </c>
      <c r="K776">
        <f t="shared" si="471"/>
        <v>0</v>
      </c>
      <c r="L776">
        <f t="shared" ref="L776:U776" si="472">L165*225*(1-L266)</f>
        <v>0</v>
      </c>
      <c r="M776">
        <f t="shared" si="472"/>
        <v>0</v>
      </c>
      <c r="N776">
        <f t="shared" si="472"/>
        <v>0</v>
      </c>
      <c r="O776">
        <f t="shared" si="472"/>
        <v>0</v>
      </c>
      <c r="P776">
        <f t="shared" si="472"/>
        <v>0</v>
      </c>
      <c r="Q776">
        <f t="shared" si="472"/>
        <v>0</v>
      </c>
      <c r="R776">
        <f t="shared" si="472"/>
        <v>0</v>
      </c>
      <c r="S776">
        <f t="shared" si="472"/>
        <v>0</v>
      </c>
      <c r="T776">
        <f t="shared" si="472"/>
        <v>0</v>
      </c>
      <c r="U776">
        <f t="shared" si="472"/>
        <v>0</v>
      </c>
    </row>
    <row r="777" spans="1:21" x14ac:dyDescent="0.15">
      <c r="A777" t="str">
        <f t="shared" si="350"/>
        <v>WASI-2 Similarities</v>
      </c>
      <c r="B777">
        <f t="shared" ref="B777:K777" si="473">B166*225*(1-B267)</f>
        <v>0</v>
      </c>
      <c r="C777">
        <f t="shared" si="473"/>
        <v>0</v>
      </c>
      <c r="D777">
        <f t="shared" si="473"/>
        <v>0</v>
      </c>
      <c r="E777">
        <f t="shared" si="473"/>
        <v>0</v>
      </c>
      <c r="F777">
        <f t="shared" si="473"/>
        <v>0</v>
      </c>
      <c r="G777">
        <f t="shared" si="473"/>
        <v>0</v>
      </c>
      <c r="H777">
        <f t="shared" si="473"/>
        <v>0</v>
      </c>
      <c r="I777">
        <f t="shared" si="473"/>
        <v>0</v>
      </c>
      <c r="J777">
        <f t="shared" si="473"/>
        <v>0</v>
      </c>
      <c r="K777">
        <f t="shared" si="473"/>
        <v>0</v>
      </c>
      <c r="L777">
        <f t="shared" ref="L777:U777" si="474">L166*225*(1-L267)</f>
        <v>0</v>
      </c>
      <c r="M777">
        <f t="shared" si="474"/>
        <v>0</v>
      </c>
      <c r="N777">
        <f t="shared" si="474"/>
        <v>0</v>
      </c>
      <c r="O777">
        <f t="shared" si="474"/>
        <v>0</v>
      </c>
      <c r="P777">
        <f t="shared" si="474"/>
        <v>0</v>
      </c>
      <c r="Q777">
        <f t="shared" si="474"/>
        <v>0</v>
      </c>
      <c r="R777">
        <f t="shared" si="474"/>
        <v>0</v>
      </c>
      <c r="S777">
        <f t="shared" si="474"/>
        <v>0</v>
      </c>
      <c r="T777">
        <f t="shared" si="474"/>
        <v>0</v>
      </c>
      <c r="U777">
        <f t="shared" si="474"/>
        <v>0</v>
      </c>
    </row>
    <row r="778" spans="1:21" x14ac:dyDescent="0.15">
      <c r="A778" t="str">
        <f t="shared" si="350"/>
        <v>WASI-2 Vocabulary</v>
      </c>
      <c r="B778">
        <f t="shared" ref="B778:K778" si="475">B167*225*(1-B268)</f>
        <v>0</v>
      </c>
      <c r="C778">
        <f t="shared" si="475"/>
        <v>0</v>
      </c>
      <c r="D778">
        <f t="shared" si="475"/>
        <v>0</v>
      </c>
      <c r="E778">
        <f t="shared" si="475"/>
        <v>0</v>
      </c>
      <c r="F778">
        <f t="shared" si="475"/>
        <v>0</v>
      </c>
      <c r="G778">
        <f t="shared" si="475"/>
        <v>0</v>
      </c>
      <c r="H778">
        <f t="shared" si="475"/>
        <v>0</v>
      </c>
      <c r="I778">
        <f t="shared" si="475"/>
        <v>0</v>
      </c>
      <c r="J778">
        <f t="shared" si="475"/>
        <v>0</v>
      </c>
      <c r="K778">
        <f t="shared" si="475"/>
        <v>0</v>
      </c>
      <c r="L778">
        <f t="shared" ref="L778:U778" si="476">L167*225*(1-L268)</f>
        <v>0</v>
      </c>
      <c r="M778">
        <f t="shared" si="476"/>
        <v>0</v>
      </c>
      <c r="N778">
        <f t="shared" si="476"/>
        <v>0</v>
      </c>
      <c r="O778">
        <f t="shared" si="476"/>
        <v>0</v>
      </c>
      <c r="P778">
        <f t="shared" si="476"/>
        <v>0</v>
      </c>
      <c r="Q778">
        <f t="shared" si="476"/>
        <v>0</v>
      </c>
      <c r="R778">
        <f t="shared" si="476"/>
        <v>0</v>
      </c>
      <c r="S778">
        <f t="shared" si="476"/>
        <v>0</v>
      </c>
      <c r="T778">
        <f t="shared" si="476"/>
        <v>0</v>
      </c>
      <c r="U778">
        <f t="shared" si="476"/>
        <v>0</v>
      </c>
    </row>
    <row r="779" spans="1:21" x14ac:dyDescent="0.15">
      <c r="A779" t="str">
        <f t="shared" si="350"/>
        <v>WASI-2 Matrix Reasoning</v>
      </c>
      <c r="B779">
        <f t="shared" ref="B779:K779" si="477">B168*225*(1-B269)</f>
        <v>0</v>
      </c>
      <c r="C779">
        <f t="shared" si="477"/>
        <v>0</v>
      </c>
      <c r="D779">
        <f t="shared" si="477"/>
        <v>0</v>
      </c>
      <c r="E779">
        <f t="shared" si="477"/>
        <v>0</v>
      </c>
      <c r="F779">
        <f t="shared" si="477"/>
        <v>0</v>
      </c>
      <c r="G779">
        <f t="shared" si="477"/>
        <v>0</v>
      </c>
      <c r="H779">
        <f t="shared" si="477"/>
        <v>0</v>
      </c>
      <c r="I779">
        <f t="shared" si="477"/>
        <v>0</v>
      </c>
      <c r="J779">
        <f t="shared" si="477"/>
        <v>0</v>
      </c>
      <c r="K779">
        <f t="shared" si="477"/>
        <v>0</v>
      </c>
      <c r="L779">
        <f t="shared" ref="L779:U779" si="478">L168*225*(1-L269)</f>
        <v>0</v>
      </c>
      <c r="M779">
        <f t="shared" si="478"/>
        <v>0</v>
      </c>
      <c r="N779">
        <f t="shared" si="478"/>
        <v>0</v>
      </c>
      <c r="O779">
        <f t="shared" si="478"/>
        <v>0</v>
      </c>
      <c r="P779">
        <f t="shared" si="478"/>
        <v>0</v>
      </c>
      <c r="Q779">
        <f t="shared" si="478"/>
        <v>0</v>
      </c>
      <c r="R779">
        <f t="shared" si="478"/>
        <v>0</v>
      </c>
      <c r="S779">
        <f t="shared" si="478"/>
        <v>0</v>
      </c>
      <c r="T779">
        <f t="shared" si="478"/>
        <v>0</v>
      </c>
      <c r="U779">
        <f t="shared" si="478"/>
        <v>0</v>
      </c>
    </row>
    <row r="780" spans="1:21" x14ac:dyDescent="0.15">
      <c r="A780" t="str">
        <f t="shared" ref="A780:A814" si="479">A677</f>
        <v>WASI-2 Block Design</v>
      </c>
      <c r="B780">
        <f t="shared" ref="B780:K780" si="480">B169*225*(1-B270)</f>
        <v>0</v>
      </c>
      <c r="C780">
        <f t="shared" si="480"/>
        <v>0</v>
      </c>
      <c r="D780">
        <f t="shared" si="480"/>
        <v>0</v>
      </c>
      <c r="E780">
        <f t="shared" si="480"/>
        <v>0</v>
      </c>
      <c r="F780">
        <f t="shared" si="480"/>
        <v>0</v>
      </c>
      <c r="G780">
        <f t="shared" si="480"/>
        <v>0</v>
      </c>
      <c r="H780">
        <f t="shared" si="480"/>
        <v>0</v>
      </c>
      <c r="I780">
        <f t="shared" si="480"/>
        <v>0</v>
      </c>
      <c r="J780">
        <f t="shared" si="480"/>
        <v>0</v>
      </c>
      <c r="K780">
        <f t="shared" si="480"/>
        <v>0</v>
      </c>
      <c r="L780">
        <f t="shared" ref="L780:U780" si="481">L169*225*(1-L270)</f>
        <v>0</v>
      </c>
      <c r="M780">
        <f t="shared" si="481"/>
        <v>0</v>
      </c>
      <c r="N780">
        <f t="shared" si="481"/>
        <v>0</v>
      </c>
      <c r="O780">
        <f t="shared" si="481"/>
        <v>0</v>
      </c>
      <c r="P780">
        <f t="shared" si="481"/>
        <v>0</v>
      </c>
      <c r="Q780">
        <f t="shared" si="481"/>
        <v>0</v>
      </c>
      <c r="R780">
        <f t="shared" si="481"/>
        <v>0</v>
      </c>
      <c r="S780">
        <f t="shared" si="481"/>
        <v>0</v>
      </c>
      <c r="T780">
        <f t="shared" si="481"/>
        <v>0</v>
      </c>
      <c r="U780">
        <f t="shared" si="481"/>
        <v>0</v>
      </c>
    </row>
    <row r="781" spans="1:21" x14ac:dyDescent="0.15">
      <c r="A781" t="str">
        <f t="shared" si="479"/>
        <v>WISC-V Digit Span</v>
      </c>
      <c r="B781">
        <f t="shared" ref="B781:K781" si="482">B170*225*(1-B271)</f>
        <v>0</v>
      </c>
      <c r="C781">
        <f t="shared" si="482"/>
        <v>0</v>
      </c>
      <c r="D781">
        <f t="shared" si="482"/>
        <v>0</v>
      </c>
      <c r="E781">
        <f t="shared" si="482"/>
        <v>0</v>
      </c>
      <c r="F781">
        <f t="shared" si="482"/>
        <v>0</v>
      </c>
      <c r="G781">
        <f t="shared" si="482"/>
        <v>0</v>
      </c>
      <c r="H781">
        <f t="shared" si="482"/>
        <v>0</v>
      </c>
      <c r="I781">
        <f t="shared" si="482"/>
        <v>0</v>
      </c>
      <c r="J781">
        <f t="shared" si="482"/>
        <v>0</v>
      </c>
      <c r="K781">
        <f t="shared" si="482"/>
        <v>0</v>
      </c>
      <c r="L781">
        <f t="shared" ref="L781:U781" si="483">L170*225*(1-L271)</f>
        <v>0</v>
      </c>
      <c r="M781">
        <f t="shared" si="483"/>
        <v>0</v>
      </c>
      <c r="N781">
        <f t="shared" si="483"/>
        <v>0</v>
      </c>
      <c r="O781">
        <f t="shared" si="483"/>
        <v>0</v>
      </c>
      <c r="P781">
        <f t="shared" si="483"/>
        <v>0</v>
      </c>
      <c r="Q781">
        <f t="shared" si="483"/>
        <v>0</v>
      </c>
      <c r="R781">
        <f t="shared" si="483"/>
        <v>0</v>
      </c>
      <c r="S781">
        <f t="shared" si="483"/>
        <v>0</v>
      </c>
      <c r="T781">
        <f t="shared" si="483"/>
        <v>0</v>
      </c>
      <c r="U781">
        <f t="shared" si="483"/>
        <v>0</v>
      </c>
    </row>
    <row r="782" spans="1:21" x14ac:dyDescent="0.15">
      <c r="A782" t="str">
        <f t="shared" si="479"/>
        <v>WISC-V Picture Span</v>
      </c>
      <c r="B782">
        <f t="shared" ref="B782:K782" si="484">B171*225*(1-B272)</f>
        <v>0</v>
      </c>
      <c r="C782">
        <f t="shared" si="484"/>
        <v>0</v>
      </c>
      <c r="D782">
        <f t="shared" si="484"/>
        <v>0</v>
      </c>
      <c r="E782">
        <f t="shared" si="484"/>
        <v>0</v>
      </c>
      <c r="F782">
        <f t="shared" si="484"/>
        <v>0</v>
      </c>
      <c r="G782">
        <f t="shared" si="484"/>
        <v>0</v>
      </c>
      <c r="H782">
        <f t="shared" si="484"/>
        <v>0</v>
      </c>
      <c r="I782">
        <f t="shared" si="484"/>
        <v>0</v>
      </c>
      <c r="J782">
        <f t="shared" si="484"/>
        <v>0</v>
      </c>
      <c r="K782">
        <f t="shared" si="484"/>
        <v>0</v>
      </c>
      <c r="L782">
        <f t="shared" ref="L782:U782" si="485">L171*225*(1-L272)</f>
        <v>0</v>
      </c>
      <c r="M782">
        <f t="shared" si="485"/>
        <v>0</v>
      </c>
      <c r="N782">
        <f t="shared" si="485"/>
        <v>0</v>
      </c>
      <c r="O782">
        <f t="shared" si="485"/>
        <v>0</v>
      </c>
      <c r="P782">
        <f t="shared" si="485"/>
        <v>0</v>
      </c>
      <c r="Q782">
        <f t="shared" si="485"/>
        <v>0</v>
      </c>
      <c r="R782">
        <f t="shared" si="485"/>
        <v>0</v>
      </c>
      <c r="S782">
        <f t="shared" si="485"/>
        <v>0</v>
      </c>
      <c r="T782">
        <f t="shared" si="485"/>
        <v>0</v>
      </c>
      <c r="U782">
        <f t="shared" si="485"/>
        <v>0</v>
      </c>
    </row>
    <row r="783" spans="1:21" x14ac:dyDescent="0.15">
      <c r="A783" t="str">
        <f t="shared" si="479"/>
        <v>WISC-V Coding</v>
      </c>
      <c r="B783">
        <f t="shared" ref="B783:K783" si="486">B172*225*(1-B273)</f>
        <v>0</v>
      </c>
      <c r="C783">
        <f t="shared" si="486"/>
        <v>0</v>
      </c>
      <c r="D783">
        <f t="shared" si="486"/>
        <v>0</v>
      </c>
      <c r="E783">
        <f t="shared" si="486"/>
        <v>0</v>
      </c>
      <c r="F783">
        <f t="shared" si="486"/>
        <v>0</v>
      </c>
      <c r="G783">
        <f t="shared" si="486"/>
        <v>0</v>
      </c>
      <c r="H783">
        <f t="shared" si="486"/>
        <v>0</v>
      </c>
      <c r="I783">
        <f t="shared" si="486"/>
        <v>0</v>
      </c>
      <c r="J783">
        <f t="shared" si="486"/>
        <v>0</v>
      </c>
      <c r="K783">
        <f t="shared" si="486"/>
        <v>0</v>
      </c>
      <c r="L783">
        <f t="shared" ref="L783:U783" si="487">L172*225*(1-L273)</f>
        <v>0</v>
      </c>
      <c r="M783">
        <f t="shared" si="487"/>
        <v>0</v>
      </c>
      <c r="N783">
        <f t="shared" si="487"/>
        <v>0</v>
      </c>
      <c r="O783">
        <f t="shared" si="487"/>
        <v>0</v>
      </c>
      <c r="P783">
        <f t="shared" si="487"/>
        <v>0</v>
      </c>
      <c r="Q783">
        <f t="shared" si="487"/>
        <v>0</v>
      </c>
      <c r="R783">
        <f t="shared" si="487"/>
        <v>0</v>
      </c>
      <c r="S783">
        <f t="shared" si="487"/>
        <v>0</v>
      </c>
      <c r="T783">
        <f t="shared" si="487"/>
        <v>0</v>
      </c>
      <c r="U783">
        <f t="shared" si="487"/>
        <v>0</v>
      </c>
    </row>
    <row r="784" spans="1:21" x14ac:dyDescent="0.15">
      <c r="A784" t="str">
        <f t="shared" si="479"/>
        <v>WISC-V Symbol Search</v>
      </c>
      <c r="B784">
        <f t="shared" ref="B784:K784" si="488">B173*225*(1-B274)</f>
        <v>0</v>
      </c>
      <c r="C784">
        <f t="shared" si="488"/>
        <v>0</v>
      </c>
      <c r="D784">
        <f t="shared" si="488"/>
        <v>0</v>
      </c>
      <c r="E784">
        <f t="shared" si="488"/>
        <v>0</v>
      </c>
      <c r="F784">
        <f t="shared" si="488"/>
        <v>0</v>
      </c>
      <c r="G784">
        <f t="shared" si="488"/>
        <v>0</v>
      </c>
      <c r="H784">
        <f t="shared" si="488"/>
        <v>0</v>
      </c>
      <c r="I784">
        <f t="shared" si="488"/>
        <v>0</v>
      </c>
      <c r="J784">
        <f t="shared" si="488"/>
        <v>0</v>
      </c>
      <c r="K784">
        <f t="shared" si="488"/>
        <v>0</v>
      </c>
      <c r="L784">
        <f t="shared" ref="L784:U784" si="489">L173*225*(1-L274)</f>
        <v>0</v>
      </c>
      <c r="M784">
        <f t="shared" si="489"/>
        <v>0</v>
      </c>
      <c r="N784">
        <f t="shared" si="489"/>
        <v>0</v>
      </c>
      <c r="O784">
        <f t="shared" si="489"/>
        <v>0</v>
      </c>
      <c r="P784">
        <f t="shared" si="489"/>
        <v>0</v>
      </c>
      <c r="Q784">
        <f t="shared" si="489"/>
        <v>0</v>
      </c>
      <c r="R784">
        <f t="shared" si="489"/>
        <v>0</v>
      </c>
      <c r="S784">
        <f t="shared" si="489"/>
        <v>0</v>
      </c>
      <c r="T784">
        <f t="shared" si="489"/>
        <v>0</v>
      </c>
      <c r="U784">
        <f t="shared" si="489"/>
        <v>0</v>
      </c>
    </row>
    <row r="785" spans="1:21" x14ac:dyDescent="0.15">
      <c r="A785" t="str">
        <f t="shared" si="479"/>
        <v>LWR</v>
      </c>
      <c r="B785">
        <f t="shared" ref="B785:K785" si="490">B174*225*(1-B275)</f>
        <v>0</v>
      </c>
      <c r="C785">
        <f t="shared" si="490"/>
        <v>0</v>
      </c>
      <c r="D785">
        <f t="shared" si="490"/>
        <v>0</v>
      </c>
      <c r="E785">
        <f t="shared" si="490"/>
        <v>0</v>
      </c>
      <c r="F785">
        <f t="shared" si="490"/>
        <v>0</v>
      </c>
      <c r="G785">
        <f t="shared" si="490"/>
        <v>0</v>
      </c>
      <c r="H785">
        <f t="shared" si="490"/>
        <v>0</v>
      </c>
      <c r="I785">
        <f t="shared" si="490"/>
        <v>0</v>
      </c>
      <c r="J785">
        <f t="shared" si="490"/>
        <v>0</v>
      </c>
      <c r="K785">
        <f t="shared" si="490"/>
        <v>0</v>
      </c>
      <c r="L785">
        <f t="shared" ref="L785:U785" si="491">L174*225*(1-L275)</f>
        <v>0</v>
      </c>
      <c r="M785">
        <f t="shared" si="491"/>
        <v>0</v>
      </c>
      <c r="N785">
        <f t="shared" si="491"/>
        <v>0</v>
      </c>
      <c r="O785">
        <f t="shared" si="491"/>
        <v>0</v>
      </c>
      <c r="P785">
        <f t="shared" si="491"/>
        <v>0</v>
      </c>
      <c r="Q785">
        <f t="shared" si="491"/>
        <v>0</v>
      </c>
      <c r="R785">
        <f t="shared" si="491"/>
        <v>0</v>
      </c>
      <c r="S785">
        <f t="shared" si="491"/>
        <v>0</v>
      </c>
      <c r="T785">
        <f t="shared" si="491"/>
        <v>0</v>
      </c>
      <c r="U785">
        <f t="shared" si="491"/>
        <v>0</v>
      </c>
    </row>
    <row r="786" spans="1:21" x14ac:dyDescent="0.15">
      <c r="A786" t="str">
        <f t="shared" si="479"/>
        <v>RC</v>
      </c>
      <c r="B786">
        <f t="shared" ref="B786:K786" si="492">B175*225*(1-B276)</f>
        <v>0</v>
      </c>
      <c r="C786">
        <f t="shared" si="492"/>
        <v>0</v>
      </c>
      <c r="D786">
        <f t="shared" si="492"/>
        <v>0</v>
      </c>
      <c r="E786">
        <f t="shared" si="492"/>
        <v>0</v>
      </c>
      <c r="F786">
        <f t="shared" si="492"/>
        <v>0</v>
      </c>
      <c r="G786">
        <f t="shared" si="492"/>
        <v>0</v>
      </c>
      <c r="H786">
        <f t="shared" si="492"/>
        <v>0</v>
      </c>
      <c r="I786">
        <f t="shared" si="492"/>
        <v>0</v>
      </c>
      <c r="J786">
        <f t="shared" si="492"/>
        <v>0</v>
      </c>
      <c r="K786">
        <f t="shared" si="492"/>
        <v>0</v>
      </c>
      <c r="L786">
        <f t="shared" ref="L786:U786" si="493">L175*225*(1-L276)</f>
        <v>0</v>
      </c>
      <c r="M786">
        <f t="shared" si="493"/>
        <v>0</v>
      </c>
      <c r="N786">
        <f t="shared" si="493"/>
        <v>0</v>
      </c>
      <c r="O786">
        <f t="shared" si="493"/>
        <v>0</v>
      </c>
      <c r="P786">
        <f t="shared" si="493"/>
        <v>0</v>
      </c>
      <c r="Q786">
        <f t="shared" si="493"/>
        <v>0</v>
      </c>
      <c r="R786">
        <f t="shared" si="493"/>
        <v>0</v>
      </c>
      <c r="S786">
        <f t="shared" si="493"/>
        <v>0</v>
      </c>
      <c r="T786">
        <f t="shared" si="493"/>
        <v>0</v>
      </c>
      <c r="U786">
        <f t="shared" si="493"/>
        <v>0</v>
      </c>
    </row>
    <row r="787" spans="1:21" x14ac:dyDescent="0.15">
      <c r="A787" t="str">
        <f t="shared" si="479"/>
        <v>NWD</v>
      </c>
      <c r="B787">
        <f t="shared" ref="B787:K787" si="494">B176*225*(1-B277)</f>
        <v>0</v>
      </c>
      <c r="C787">
        <f t="shared" si="494"/>
        <v>0</v>
      </c>
      <c r="D787">
        <f t="shared" si="494"/>
        <v>0</v>
      </c>
      <c r="E787">
        <f t="shared" si="494"/>
        <v>0</v>
      </c>
      <c r="F787">
        <f t="shared" si="494"/>
        <v>0</v>
      </c>
      <c r="G787">
        <f t="shared" si="494"/>
        <v>0</v>
      </c>
      <c r="H787">
        <f t="shared" si="494"/>
        <v>0</v>
      </c>
      <c r="I787">
        <f t="shared" si="494"/>
        <v>0</v>
      </c>
      <c r="J787">
        <f t="shared" si="494"/>
        <v>0</v>
      </c>
      <c r="K787">
        <f t="shared" si="494"/>
        <v>0</v>
      </c>
      <c r="L787">
        <f t="shared" ref="L787:U787" si="495">L176*225*(1-L277)</f>
        <v>0</v>
      </c>
      <c r="M787">
        <f t="shared" si="495"/>
        <v>0</v>
      </c>
      <c r="N787">
        <f t="shared" si="495"/>
        <v>0</v>
      </c>
      <c r="O787">
        <f t="shared" si="495"/>
        <v>0</v>
      </c>
      <c r="P787">
        <f t="shared" si="495"/>
        <v>0</v>
      </c>
      <c r="Q787">
        <f t="shared" si="495"/>
        <v>0</v>
      </c>
      <c r="R787">
        <f t="shared" si="495"/>
        <v>0</v>
      </c>
      <c r="S787">
        <f t="shared" si="495"/>
        <v>0</v>
      </c>
      <c r="T787">
        <f t="shared" si="495"/>
        <v>0</v>
      </c>
      <c r="U787">
        <f t="shared" si="495"/>
        <v>0</v>
      </c>
    </row>
    <row r="788" spans="1:21" x14ac:dyDescent="0.15">
      <c r="A788" t="str">
        <f t="shared" si="479"/>
        <v>PP</v>
      </c>
      <c r="B788">
        <f t="shared" ref="B788:K788" si="496">B177*225*(1-B278)</f>
        <v>0</v>
      </c>
      <c r="C788">
        <f t="shared" si="496"/>
        <v>0</v>
      </c>
      <c r="D788">
        <f t="shared" si="496"/>
        <v>0</v>
      </c>
      <c r="E788">
        <f t="shared" si="496"/>
        <v>0</v>
      </c>
      <c r="F788">
        <f t="shared" si="496"/>
        <v>0</v>
      </c>
      <c r="G788">
        <f t="shared" si="496"/>
        <v>0</v>
      </c>
      <c r="H788">
        <f t="shared" si="496"/>
        <v>0</v>
      </c>
      <c r="I788">
        <f t="shared" si="496"/>
        <v>0</v>
      </c>
      <c r="J788">
        <f t="shared" si="496"/>
        <v>0</v>
      </c>
      <c r="K788">
        <f t="shared" si="496"/>
        <v>0</v>
      </c>
      <c r="L788">
        <f t="shared" ref="L788:U788" si="497">L177*225*(1-L278)</f>
        <v>0</v>
      </c>
      <c r="M788">
        <f t="shared" si="497"/>
        <v>0</v>
      </c>
      <c r="N788">
        <f t="shared" si="497"/>
        <v>0</v>
      </c>
      <c r="O788">
        <f t="shared" si="497"/>
        <v>0</v>
      </c>
      <c r="P788">
        <f t="shared" si="497"/>
        <v>0</v>
      </c>
      <c r="Q788">
        <f t="shared" si="497"/>
        <v>0</v>
      </c>
      <c r="R788">
        <f t="shared" si="497"/>
        <v>0</v>
      </c>
      <c r="S788">
        <f t="shared" si="497"/>
        <v>0</v>
      </c>
      <c r="T788">
        <f t="shared" si="497"/>
        <v>0</v>
      </c>
      <c r="U788">
        <f t="shared" si="497"/>
        <v>0</v>
      </c>
    </row>
    <row r="789" spans="1:21" x14ac:dyDescent="0.15">
      <c r="A789" t="str">
        <f t="shared" si="479"/>
        <v>WRF</v>
      </c>
      <c r="B789">
        <f t="shared" ref="B789:K789" si="498">B178*225*(1-B279)</f>
        <v>0</v>
      </c>
      <c r="C789">
        <f t="shared" si="498"/>
        <v>0</v>
      </c>
      <c r="D789">
        <f t="shared" si="498"/>
        <v>0</v>
      </c>
      <c r="E789">
        <f t="shared" si="498"/>
        <v>0</v>
      </c>
      <c r="F789">
        <f t="shared" si="498"/>
        <v>0</v>
      </c>
      <c r="G789">
        <f t="shared" si="498"/>
        <v>0</v>
      </c>
      <c r="H789">
        <f t="shared" si="498"/>
        <v>0</v>
      </c>
      <c r="I789">
        <f t="shared" si="498"/>
        <v>0</v>
      </c>
      <c r="J789">
        <f t="shared" si="498"/>
        <v>0</v>
      </c>
      <c r="K789">
        <f t="shared" si="498"/>
        <v>0</v>
      </c>
      <c r="L789">
        <f t="shared" ref="L789:U789" si="499">L178*225*(1-L279)</f>
        <v>0</v>
      </c>
      <c r="M789">
        <f t="shared" si="499"/>
        <v>0</v>
      </c>
      <c r="N789">
        <f t="shared" si="499"/>
        <v>0</v>
      </c>
      <c r="O789">
        <f t="shared" si="499"/>
        <v>0</v>
      </c>
      <c r="P789">
        <f t="shared" si="499"/>
        <v>0</v>
      </c>
      <c r="Q789">
        <f t="shared" si="499"/>
        <v>0</v>
      </c>
      <c r="R789">
        <f t="shared" si="499"/>
        <v>0</v>
      </c>
      <c r="S789">
        <f t="shared" si="499"/>
        <v>0</v>
      </c>
      <c r="T789">
        <f t="shared" si="499"/>
        <v>0</v>
      </c>
      <c r="U789">
        <f t="shared" si="499"/>
        <v>0</v>
      </c>
    </row>
    <row r="790" spans="1:21" x14ac:dyDescent="0.15">
      <c r="A790" t="str">
        <f t="shared" si="479"/>
        <v>DF</v>
      </c>
      <c r="B790">
        <f t="shared" ref="B790:K790" si="500">B179*225*(1-B280)</f>
        <v>0</v>
      </c>
      <c r="C790">
        <f t="shared" si="500"/>
        <v>0</v>
      </c>
      <c r="D790">
        <f t="shared" si="500"/>
        <v>0</v>
      </c>
      <c r="E790">
        <f t="shared" si="500"/>
        <v>0</v>
      </c>
      <c r="F790">
        <f t="shared" si="500"/>
        <v>0</v>
      </c>
      <c r="G790">
        <f t="shared" si="500"/>
        <v>0</v>
      </c>
      <c r="H790">
        <f t="shared" si="500"/>
        <v>0</v>
      </c>
      <c r="I790">
        <f t="shared" si="500"/>
        <v>0</v>
      </c>
      <c r="J790">
        <f t="shared" si="500"/>
        <v>0</v>
      </c>
      <c r="K790">
        <f t="shared" si="500"/>
        <v>0</v>
      </c>
      <c r="L790">
        <f t="shared" ref="L790:U790" si="501">L179*225*(1-L280)</f>
        <v>0</v>
      </c>
      <c r="M790">
        <f t="shared" si="501"/>
        <v>0</v>
      </c>
      <c r="N790">
        <f t="shared" si="501"/>
        <v>0</v>
      </c>
      <c r="O790">
        <f t="shared" si="501"/>
        <v>0</v>
      </c>
      <c r="P790">
        <f t="shared" si="501"/>
        <v>0</v>
      </c>
      <c r="Q790">
        <f t="shared" si="501"/>
        <v>0</v>
      </c>
      <c r="R790">
        <f t="shared" si="501"/>
        <v>0</v>
      </c>
      <c r="S790">
        <f t="shared" si="501"/>
        <v>0</v>
      </c>
      <c r="T790">
        <f t="shared" si="501"/>
        <v>0</v>
      </c>
      <c r="U790">
        <f t="shared" si="501"/>
        <v>0</v>
      </c>
    </row>
    <row r="791" spans="1:21" x14ac:dyDescent="0.15">
      <c r="A791" t="str">
        <f t="shared" si="479"/>
        <v>SRF</v>
      </c>
      <c r="B791">
        <f t="shared" ref="B791:K791" si="502">B180*225*(1-B281)</f>
        <v>0</v>
      </c>
      <c r="C791">
        <f t="shared" si="502"/>
        <v>0</v>
      </c>
      <c r="D791">
        <f t="shared" si="502"/>
        <v>0</v>
      </c>
      <c r="E791">
        <f t="shared" si="502"/>
        <v>0</v>
      </c>
      <c r="F791">
        <f t="shared" si="502"/>
        <v>0</v>
      </c>
      <c r="G791">
        <f t="shared" si="502"/>
        <v>0</v>
      </c>
      <c r="H791">
        <f t="shared" si="502"/>
        <v>0</v>
      </c>
      <c r="I791">
        <f t="shared" si="502"/>
        <v>0</v>
      </c>
      <c r="J791">
        <f t="shared" si="502"/>
        <v>0</v>
      </c>
      <c r="K791">
        <f t="shared" si="502"/>
        <v>0</v>
      </c>
      <c r="L791">
        <f t="shared" ref="L791:U791" si="503">L180*225*(1-L281)</f>
        <v>0</v>
      </c>
      <c r="M791">
        <f t="shared" si="503"/>
        <v>0</v>
      </c>
      <c r="N791">
        <f t="shared" si="503"/>
        <v>0</v>
      </c>
      <c r="O791">
        <f t="shared" si="503"/>
        <v>0</v>
      </c>
      <c r="P791">
        <f t="shared" si="503"/>
        <v>0</v>
      </c>
      <c r="Q791">
        <f t="shared" si="503"/>
        <v>0</v>
      </c>
      <c r="R791">
        <f t="shared" si="503"/>
        <v>0</v>
      </c>
      <c r="S791">
        <f t="shared" si="503"/>
        <v>0</v>
      </c>
      <c r="T791">
        <f t="shared" si="503"/>
        <v>0</v>
      </c>
      <c r="U791">
        <f t="shared" si="503"/>
        <v>0</v>
      </c>
    </row>
    <row r="792" spans="1:21" x14ac:dyDescent="0.15">
      <c r="A792" t="str">
        <f t="shared" si="479"/>
        <v>RV</v>
      </c>
      <c r="B792">
        <f t="shared" ref="B792:K792" si="504">B181*225*(1-B282)</f>
        <v>0</v>
      </c>
      <c r="C792">
        <f t="shared" si="504"/>
        <v>0</v>
      </c>
      <c r="D792">
        <f t="shared" si="504"/>
        <v>0</v>
      </c>
      <c r="E792">
        <f t="shared" si="504"/>
        <v>0</v>
      </c>
      <c r="F792">
        <f t="shared" si="504"/>
        <v>0</v>
      </c>
      <c r="G792">
        <f t="shared" si="504"/>
        <v>0</v>
      </c>
      <c r="H792">
        <f t="shared" si="504"/>
        <v>0</v>
      </c>
      <c r="I792">
        <f t="shared" si="504"/>
        <v>0</v>
      </c>
      <c r="J792">
        <f t="shared" si="504"/>
        <v>0</v>
      </c>
      <c r="K792">
        <f t="shared" si="504"/>
        <v>0</v>
      </c>
      <c r="L792">
        <f t="shared" ref="L792:U792" si="505">L181*225*(1-L282)</f>
        <v>0</v>
      </c>
      <c r="M792">
        <f t="shared" si="505"/>
        <v>0</v>
      </c>
      <c r="N792">
        <f t="shared" si="505"/>
        <v>0</v>
      </c>
      <c r="O792">
        <f t="shared" si="505"/>
        <v>0</v>
      </c>
      <c r="P792">
        <f t="shared" si="505"/>
        <v>0</v>
      </c>
      <c r="Q792">
        <f t="shared" si="505"/>
        <v>0</v>
      </c>
      <c r="R792">
        <f t="shared" si="505"/>
        <v>0</v>
      </c>
      <c r="S792">
        <f t="shared" si="505"/>
        <v>0</v>
      </c>
      <c r="T792">
        <f t="shared" si="505"/>
        <v>0</v>
      </c>
      <c r="U792">
        <f t="shared" si="505"/>
        <v>0</v>
      </c>
    </row>
    <row r="793" spans="1:21" x14ac:dyDescent="0.15">
      <c r="A793" t="str">
        <f t="shared" si="479"/>
        <v>MCA</v>
      </c>
      <c r="B793">
        <f t="shared" ref="B793:K793" si="506">B182*225*(1-B283)</f>
        <v>0</v>
      </c>
      <c r="C793">
        <f t="shared" si="506"/>
        <v>0</v>
      </c>
      <c r="D793">
        <f t="shared" si="506"/>
        <v>0</v>
      </c>
      <c r="E793">
        <f t="shared" si="506"/>
        <v>0</v>
      </c>
      <c r="F793">
        <f t="shared" si="506"/>
        <v>0</v>
      </c>
      <c r="G793">
        <f t="shared" si="506"/>
        <v>0</v>
      </c>
      <c r="H793">
        <f t="shared" si="506"/>
        <v>0</v>
      </c>
      <c r="I793">
        <f t="shared" si="506"/>
        <v>0</v>
      </c>
      <c r="J793">
        <f t="shared" si="506"/>
        <v>0</v>
      </c>
      <c r="K793">
        <f t="shared" si="506"/>
        <v>0</v>
      </c>
      <c r="L793">
        <f t="shared" ref="L793:U793" si="507">L182*225*(1-L283)</f>
        <v>0</v>
      </c>
      <c r="M793">
        <f t="shared" si="507"/>
        <v>0</v>
      </c>
      <c r="N793">
        <f t="shared" si="507"/>
        <v>0</v>
      </c>
      <c r="O793">
        <f t="shared" si="507"/>
        <v>0</v>
      </c>
      <c r="P793">
        <f t="shared" si="507"/>
        <v>0</v>
      </c>
      <c r="Q793">
        <f t="shared" si="507"/>
        <v>0</v>
      </c>
      <c r="R793">
        <f t="shared" si="507"/>
        <v>0</v>
      </c>
      <c r="S793">
        <f t="shared" si="507"/>
        <v>0</v>
      </c>
      <c r="T793">
        <f t="shared" si="507"/>
        <v>0</v>
      </c>
      <c r="U793">
        <f t="shared" si="507"/>
        <v>0</v>
      </c>
    </row>
    <row r="794" spans="1:21" x14ac:dyDescent="0.15">
      <c r="A794" t="str">
        <f t="shared" si="479"/>
        <v>MC</v>
      </c>
      <c r="B794">
        <f t="shared" ref="B794:K794" si="508">B183*225*(1-B284)</f>
        <v>0</v>
      </c>
      <c r="C794">
        <f t="shared" si="508"/>
        <v>0</v>
      </c>
      <c r="D794">
        <f t="shared" si="508"/>
        <v>0</v>
      </c>
      <c r="E794">
        <f t="shared" si="508"/>
        <v>0</v>
      </c>
      <c r="F794">
        <f t="shared" si="508"/>
        <v>0</v>
      </c>
      <c r="G794">
        <f t="shared" si="508"/>
        <v>0</v>
      </c>
      <c r="H794">
        <f t="shared" si="508"/>
        <v>0</v>
      </c>
      <c r="I794">
        <f t="shared" si="508"/>
        <v>0</v>
      </c>
      <c r="J794">
        <f t="shared" si="508"/>
        <v>0</v>
      </c>
      <c r="K794">
        <f t="shared" si="508"/>
        <v>0</v>
      </c>
      <c r="L794">
        <f t="shared" ref="L794:U794" si="509">L183*225*(1-L284)</f>
        <v>0</v>
      </c>
      <c r="M794">
        <f t="shared" si="509"/>
        <v>0</v>
      </c>
      <c r="N794">
        <f t="shared" si="509"/>
        <v>0</v>
      </c>
      <c r="O794">
        <f t="shared" si="509"/>
        <v>0</v>
      </c>
      <c r="P794">
        <f t="shared" si="509"/>
        <v>0</v>
      </c>
      <c r="Q794">
        <f t="shared" si="509"/>
        <v>0</v>
      </c>
      <c r="R794">
        <f t="shared" si="509"/>
        <v>0</v>
      </c>
      <c r="S794">
        <f t="shared" si="509"/>
        <v>0</v>
      </c>
      <c r="T794">
        <f t="shared" si="509"/>
        <v>0</v>
      </c>
      <c r="U794">
        <f t="shared" si="509"/>
        <v>0</v>
      </c>
    </row>
    <row r="795" spans="1:21" x14ac:dyDescent="0.15">
      <c r="A795" t="str">
        <f t="shared" si="479"/>
        <v>MF</v>
      </c>
      <c r="B795">
        <f t="shared" ref="B795:K795" si="510">B184*225*(1-B285)</f>
        <v>0</v>
      </c>
      <c r="C795">
        <f t="shared" si="510"/>
        <v>0</v>
      </c>
      <c r="D795">
        <f t="shared" si="510"/>
        <v>0</v>
      </c>
      <c r="E795">
        <f t="shared" si="510"/>
        <v>0</v>
      </c>
      <c r="F795">
        <f t="shared" si="510"/>
        <v>0</v>
      </c>
      <c r="G795">
        <f t="shared" si="510"/>
        <v>0</v>
      </c>
      <c r="H795">
        <f t="shared" si="510"/>
        <v>0</v>
      </c>
      <c r="I795">
        <f t="shared" si="510"/>
        <v>0</v>
      </c>
      <c r="J795">
        <f t="shared" si="510"/>
        <v>0</v>
      </c>
      <c r="K795">
        <f t="shared" si="510"/>
        <v>0</v>
      </c>
      <c r="L795">
        <f t="shared" ref="L795:U795" si="511">L184*225*(1-L285)</f>
        <v>0</v>
      </c>
      <c r="M795">
        <f t="shared" si="511"/>
        <v>0</v>
      </c>
      <c r="N795">
        <f t="shared" si="511"/>
        <v>0</v>
      </c>
      <c r="O795">
        <f t="shared" si="511"/>
        <v>0</v>
      </c>
      <c r="P795">
        <f t="shared" si="511"/>
        <v>0</v>
      </c>
      <c r="Q795">
        <f t="shared" si="511"/>
        <v>0</v>
      </c>
      <c r="R795">
        <f t="shared" si="511"/>
        <v>0</v>
      </c>
      <c r="S795">
        <f t="shared" si="511"/>
        <v>0</v>
      </c>
      <c r="T795">
        <f t="shared" si="511"/>
        <v>0</v>
      </c>
      <c r="U795">
        <f t="shared" si="511"/>
        <v>0</v>
      </c>
    </row>
    <row r="796" spans="1:21" x14ac:dyDescent="0.15">
      <c r="A796" t="str">
        <f t="shared" si="479"/>
        <v>WE</v>
      </c>
      <c r="B796">
        <f t="shared" ref="B796:K796" si="512">B185*225*(1-B286)</f>
        <v>0</v>
      </c>
      <c r="C796">
        <f t="shared" si="512"/>
        <v>0</v>
      </c>
      <c r="D796">
        <f t="shared" si="512"/>
        <v>0</v>
      </c>
      <c r="E796">
        <f t="shared" si="512"/>
        <v>0</v>
      </c>
      <c r="F796">
        <f t="shared" si="512"/>
        <v>0</v>
      </c>
      <c r="G796">
        <f t="shared" si="512"/>
        <v>0</v>
      </c>
      <c r="H796">
        <f t="shared" si="512"/>
        <v>0</v>
      </c>
      <c r="I796">
        <f t="shared" si="512"/>
        <v>0</v>
      </c>
      <c r="J796">
        <f t="shared" si="512"/>
        <v>0</v>
      </c>
      <c r="K796">
        <f t="shared" si="512"/>
        <v>0</v>
      </c>
      <c r="L796">
        <f t="shared" ref="L796:U796" si="513">L185*225*(1-L286)</f>
        <v>0</v>
      </c>
      <c r="M796">
        <f t="shared" si="513"/>
        <v>0</v>
      </c>
      <c r="N796">
        <f t="shared" si="513"/>
        <v>0</v>
      </c>
      <c r="O796">
        <f t="shared" si="513"/>
        <v>0</v>
      </c>
      <c r="P796">
        <f t="shared" si="513"/>
        <v>0</v>
      </c>
      <c r="Q796">
        <f t="shared" si="513"/>
        <v>0</v>
      </c>
      <c r="R796">
        <f t="shared" si="513"/>
        <v>0</v>
      </c>
      <c r="S796">
        <f t="shared" si="513"/>
        <v>0</v>
      </c>
      <c r="T796">
        <f t="shared" si="513"/>
        <v>0</v>
      </c>
      <c r="U796">
        <f t="shared" si="513"/>
        <v>0</v>
      </c>
    </row>
    <row r="797" spans="1:21" x14ac:dyDescent="0.15">
      <c r="A797" t="str">
        <f t="shared" si="479"/>
        <v>SP</v>
      </c>
      <c r="B797">
        <f t="shared" ref="B797:K797" si="514">B186*225*(1-B287)</f>
        <v>0</v>
      </c>
      <c r="C797">
        <f t="shared" si="514"/>
        <v>0</v>
      </c>
      <c r="D797">
        <f t="shared" si="514"/>
        <v>0</v>
      </c>
      <c r="E797">
        <f t="shared" si="514"/>
        <v>0</v>
      </c>
      <c r="F797">
        <f t="shared" si="514"/>
        <v>0</v>
      </c>
      <c r="G797">
        <f t="shared" si="514"/>
        <v>0</v>
      </c>
      <c r="H797">
        <f t="shared" si="514"/>
        <v>0</v>
      </c>
      <c r="I797">
        <f t="shared" si="514"/>
        <v>0</v>
      </c>
      <c r="J797">
        <f t="shared" si="514"/>
        <v>0</v>
      </c>
      <c r="K797">
        <f t="shared" si="514"/>
        <v>0</v>
      </c>
      <c r="L797">
        <f t="shared" ref="L797:U797" si="515">L186*225*(1-L287)</f>
        <v>0</v>
      </c>
      <c r="M797">
        <f t="shared" si="515"/>
        <v>0</v>
      </c>
      <c r="N797">
        <f t="shared" si="515"/>
        <v>0</v>
      </c>
      <c r="O797">
        <f t="shared" si="515"/>
        <v>0</v>
      </c>
      <c r="P797">
        <f t="shared" si="515"/>
        <v>0</v>
      </c>
      <c r="Q797">
        <f t="shared" si="515"/>
        <v>0</v>
      </c>
      <c r="R797">
        <f t="shared" si="515"/>
        <v>0</v>
      </c>
      <c r="S797">
        <f t="shared" si="515"/>
        <v>0</v>
      </c>
      <c r="T797">
        <f t="shared" si="515"/>
        <v>0</v>
      </c>
      <c r="U797">
        <f t="shared" si="515"/>
        <v>0</v>
      </c>
    </row>
    <row r="798" spans="1:21" x14ac:dyDescent="0.15">
      <c r="A798" t="str">
        <f t="shared" si="479"/>
        <v>WF</v>
      </c>
      <c r="B798">
        <f t="shared" ref="B798:K798" si="516">B187*225*(1-B288)</f>
        <v>0</v>
      </c>
      <c r="C798">
        <f t="shared" si="516"/>
        <v>0</v>
      </c>
      <c r="D798">
        <f t="shared" si="516"/>
        <v>0</v>
      </c>
      <c r="E798">
        <f t="shared" si="516"/>
        <v>0</v>
      </c>
      <c r="F798">
        <f t="shared" si="516"/>
        <v>0</v>
      </c>
      <c r="G798">
        <f t="shared" si="516"/>
        <v>0</v>
      </c>
      <c r="H798">
        <f t="shared" si="516"/>
        <v>0</v>
      </c>
      <c r="I798">
        <f t="shared" si="516"/>
        <v>0</v>
      </c>
      <c r="J798">
        <f t="shared" si="516"/>
        <v>0</v>
      </c>
      <c r="K798">
        <f t="shared" si="516"/>
        <v>0</v>
      </c>
      <c r="L798">
        <f t="shared" ref="L798:U798" si="517">L187*225*(1-L288)</f>
        <v>0</v>
      </c>
      <c r="M798">
        <f t="shared" si="517"/>
        <v>0</v>
      </c>
      <c r="N798">
        <f t="shared" si="517"/>
        <v>0</v>
      </c>
      <c r="O798">
        <f t="shared" si="517"/>
        <v>0</v>
      </c>
      <c r="P798">
        <f t="shared" si="517"/>
        <v>0</v>
      </c>
      <c r="Q798">
        <f t="shared" si="517"/>
        <v>0</v>
      </c>
      <c r="R798">
        <f t="shared" si="517"/>
        <v>0</v>
      </c>
      <c r="S798">
        <f t="shared" si="517"/>
        <v>0</v>
      </c>
      <c r="T798">
        <f t="shared" si="517"/>
        <v>0</v>
      </c>
      <c r="U798">
        <f t="shared" si="517"/>
        <v>0</v>
      </c>
    </row>
    <row r="799" spans="1:21" x14ac:dyDescent="0.15">
      <c r="A799" t="str">
        <f t="shared" si="479"/>
        <v>LC</v>
      </c>
      <c r="B799">
        <f t="shared" ref="B799:K799" si="518">B188*225*(1-B289)</f>
        <v>0</v>
      </c>
      <c r="C799">
        <f t="shared" si="518"/>
        <v>0</v>
      </c>
      <c r="D799">
        <f t="shared" si="518"/>
        <v>0</v>
      </c>
      <c r="E799">
        <f t="shared" si="518"/>
        <v>0</v>
      </c>
      <c r="F799">
        <f t="shared" si="518"/>
        <v>0</v>
      </c>
      <c r="G799">
        <f t="shared" si="518"/>
        <v>0</v>
      </c>
      <c r="H799">
        <f t="shared" si="518"/>
        <v>0</v>
      </c>
      <c r="I799">
        <f t="shared" si="518"/>
        <v>0</v>
      </c>
      <c r="J799">
        <f t="shared" si="518"/>
        <v>0</v>
      </c>
      <c r="K799">
        <f t="shared" si="518"/>
        <v>0</v>
      </c>
      <c r="L799">
        <f t="shared" ref="L799:U799" si="519">L188*225*(1-L289)</f>
        <v>0</v>
      </c>
      <c r="M799">
        <f t="shared" si="519"/>
        <v>0</v>
      </c>
      <c r="N799">
        <f t="shared" si="519"/>
        <v>0</v>
      </c>
      <c r="O799">
        <f t="shared" si="519"/>
        <v>0</v>
      </c>
      <c r="P799">
        <f t="shared" si="519"/>
        <v>0</v>
      </c>
      <c r="Q799">
        <f t="shared" si="519"/>
        <v>0</v>
      </c>
      <c r="R799">
        <f t="shared" si="519"/>
        <v>0</v>
      </c>
      <c r="S799">
        <f t="shared" si="519"/>
        <v>0</v>
      </c>
      <c r="T799">
        <f t="shared" si="519"/>
        <v>0</v>
      </c>
      <c r="U799">
        <f t="shared" si="519"/>
        <v>0</v>
      </c>
    </row>
    <row r="800" spans="1:21" x14ac:dyDescent="0.15">
      <c r="A800" t="str">
        <f t="shared" si="479"/>
        <v>OE</v>
      </c>
      <c r="B800">
        <f t="shared" ref="B800:K800" si="520">B189*225*(1-B290)</f>
        <v>0</v>
      </c>
      <c r="C800">
        <f t="shared" si="520"/>
        <v>0</v>
      </c>
      <c r="D800">
        <f t="shared" si="520"/>
        <v>0</v>
      </c>
      <c r="E800">
        <f t="shared" si="520"/>
        <v>0</v>
      </c>
      <c r="F800">
        <f t="shared" si="520"/>
        <v>0</v>
      </c>
      <c r="G800">
        <f t="shared" si="520"/>
        <v>0</v>
      </c>
      <c r="H800">
        <f t="shared" si="520"/>
        <v>0</v>
      </c>
      <c r="I800">
        <f t="shared" si="520"/>
        <v>0</v>
      </c>
      <c r="J800">
        <f t="shared" si="520"/>
        <v>0</v>
      </c>
      <c r="K800">
        <f t="shared" si="520"/>
        <v>0</v>
      </c>
      <c r="L800">
        <f t="shared" ref="L800:U800" si="521">L189*225*(1-L290)</f>
        <v>0</v>
      </c>
      <c r="M800">
        <f t="shared" si="521"/>
        <v>0</v>
      </c>
      <c r="N800">
        <f t="shared" si="521"/>
        <v>0</v>
      </c>
      <c r="O800">
        <f t="shared" si="521"/>
        <v>0</v>
      </c>
      <c r="P800">
        <f t="shared" si="521"/>
        <v>0</v>
      </c>
      <c r="Q800">
        <f t="shared" si="521"/>
        <v>0</v>
      </c>
      <c r="R800">
        <f t="shared" si="521"/>
        <v>0</v>
      </c>
      <c r="S800">
        <f t="shared" si="521"/>
        <v>0</v>
      </c>
      <c r="T800">
        <f t="shared" si="521"/>
        <v>0</v>
      </c>
      <c r="U800">
        <f t="shared" si="521"/>
        <v>0</v>
      </c>
    </row>
    <row r="801" spans="1:21" x14ac:dyDescent="0.15">
      <c r="A801" t="str">
        <f t="shared" si="479"/>
        <v>AF</v>
      </c>
      <c r="B801">
        <f t="shared" ref="B801:K801" si="522">B190*225*(1-B291)</f>
        <v>0</v>
      </c>
      <c r="C801">
        <f t="shared" si="522"/>
        <v>0</v>
      </c>
      <c r="D801">
        <f t="shared" si="522"/>
        <v>0</v>
      </c>
      <c r="E801">
        <f t="shared" si="522"/>
        <v>0</v>
      </c>
      <c r="F801">
        <f t="shared" si="522"/>
        <v>0</v>
      </c>
      <c r="G801">
        <f t="shared" si="522"/>
        <v>0</v>
      </c>
      <c r="H801">
        <f t="shared" si="522"/>
        <v>0</v>
      </c>
      <c r="I801">
        <f t="shared" si="522"/>
        <v>0</v>
      </c>
      <c r="J801">
        <f t="shared" si="522"/>
        <v>0</v>
      </c>
      <c r="K801">
        <f t="shared" si="522"/>
        <v>0</v>
      </c>
      <c r="L801">
        <f t="shared" ref="L801:U801" si="523">L190*225*(1-L291)</f>
        <v>0</v>
      </c>
      <c r="M801">
        <f t="shared" si="523"/>
        <v>0</v>
      </c>
      <c r="N801">
        <f t="shared" si="523"/>
        <v>0</v>
      </c>
      <c r="O801">
        <f t="shared" si="523"/>
        <v>0</v>
      </c>
      <c r="P801">
        <f t="shared" si="523"/>
        <v>0</v>
      </c>
      <c r="Q801">
        <f t="shared" si="523"/>
        <v>0</v>
      </c>
      <c r="R801">
        <f t="shared" si="523"/>
        <v>0</v>
      </c>
      <c r="S801">
        <f t="shared" si="523"/>
        <v>0</v>
      </c>
      <c r="T801">
        <f t="shared" si="523"/>
        <v>0</v>
      </c>
      <c r="U801">
        <f t="shared" si="523"/>
        <v>0</v>
      </c>
    </row>
    <row r="802" spans="1:21" x14ac:dyDescent="0.15">
      <c r="A802" t="str">
        <f t="shared" si="479"/>
        <v>ONF</v>
      </c>
      <c r="B802">
        <f t="shared" ref="B802:K802" si="524">B191*225*(1-B292)</f>
        <v>0</v>
      </c>
      <c r="C802">
        <f t="shared" si="524"/>
        <v>0</v>
      </c>
      <c r="D802">
        <f t="shared" si="524"/>
        <v>0</v>
      </c>
      <c r="E802">
        <f t="shared" si="524"/>
        <v>0</v>
      </c>
      <c r="F802">
        <f t="shared" si="524"/>
        <v>0</v>
      </c>
      <c r="G802">
        <f t="shared" si="524"/>
        <v>0</v>
      </c>
      <c r="H802">
        <f t="shared" si="524"/>
        <v>0</v>
      </c>
      <c r="I802">
        <f t="shared" si="524"/>
        <v>0</v>
      </c>
      <c r="J802">
        <f t="shared" si="524"/>
        <v>0</v>
      </c>
      <c r="K802">
        <f t="shared" si="524"/>
        <v>0</v>
      </c>
      <c r="L802">
        <f t="shared" ref="L802:U802" si="525">L191*225*(1-L292)</f>
        <v>0</v>
      </c>
      <c r="M802">
        <f t="shared" si="525"/>
        <v>0</v>
      </c>
      <c r="N802">
        <f t="shared" si="525"/>
        <v>0</v>
      </c>
      <c r="O802">
        <f t="shared" si="525"/>
        <v>0</v>
      </c>
      <c r="P802">
        <f t="shared" si="525"/>
        <v>0</v>
      </c>
      <c r="Q802">
        <f t="shared" si="525"/>
        <v>0</v>
      </c>
      <c r="R802">
        <f t="shared" si="525"/>
        <v>0</v>
      </c>
      <c r="S802">
        <f t="shared" si="525"/>
        <v>0</v>
      </c>
      <c r="T802">
        <f t="shared" si="525"/>
        <v>0</v>
      </c>
      <c r="U802">
        <f t="shared" si="525"/>
        <v>0</v>
      </c>
    </row>
    <row r="803" spans="1:21" x14ac:dyDescent="0.15">
      <c r="A803" t="str">
        <f t="shared" si="479"/>
        <v>LNF</v>
      </c>
      <c r="B803">
        <f t="shared" ref="B803:K803" si="526">B192*225*(1-B293)</f>
        <v>0</v>
      </c>
      <c r="C803">
        <f t="shared" si="526"/>
        <v>0</v>
      </c>
      <c r="D803">
        <f t="shared" si="526"/>
        <v>0</v>
      </c>
      <c r="E803">
        <f t="shared" si="526"/>
        <v>0</v>
      </c>
      <c r="F803">
        <f t="shared" si="526"/>
        <v>0</v>
      </c>
      <c r="G803">
        <f t="shared" si="526"/>
        <v>0</v>
      </c>
      <c r="H803">
        <f t="shared" si="526"/>
        <v>0</v>
      </c>
      <c r="I803">
        <f t="shared" si="526"/>
        <v>0</v>
      </c>
      <c r="J803">
        <f t="shared" si="526"/>
        <v>0</v>
      </c>
      <c r="K803">
        <f t="shared" si="526"/>
        <v>0</v>
      </c>
      <c r="L803">
        <f t="shared" ref="L803:U803" si="527">L192*225*(1-L293)</f>
        <v>0</v>
      </c>
      <c r="M803">
        <f t="shared" si="527"/>
        <v>0</v>
      </c>
      <c r="N803">
        <f t="shared" si="527"/>
        <v>0</v>
      </c>
      <c r="O803">
        <f t="shared" si="527"/>
        <v>0</v>
      </c>
      <c r="P803">
        <f t="shared" si="527"/>
        <v>0</v>
      </c>
      <c r="Q803">
        <f t="shared" si="527"/>
        <v>0</v>
      </c>
      <c r="R803">
        <f t="shared" si="527"/>
        <v>0</v>
      </c>
      <c r="S803">
        <f t="shared" si="527"/>
        <v>0</v>
      </c>
      <c r="T803">
        <f t="shared" si="527"/>
        <v>0</v>
      </c>
      <c r="U803">
        <f t="shared" si="527"/>
        <v>0</v>
      </c>
    </row>
    <row r="804" spans="1:21" x14ac:dyDescent="0.15">
      <c r="A804" t="str">
        <f t="shared" si="479"/>
        <v>RD</v>
      </c>
      <c r="B804">
        <f t="shared" ref="B804:K804" si="528">B193*225*(1-B294)</f>
        <v>0</v>
      </c>
      <c r="C804">
        <f t="shared" si="528"/>
        <v>0</v>
      </c>
      <c r="D804">
        <f t="shared" si="528"/>
        <v>0</v>
      </c>
      <c r="E804">
        <f t="shared" si="528"/>
        <v>0</v>
      </c>
      <c r="F804">
        <f t="shared" si="528"/>
        <v>0</v>
      </c>
      <c r="G804">
        <f t="shared" si="528"/>
        <v>0</v>
      </c>
      <c r="H804">
        <f t="shared" si="528"/>
        <v>0</v>
      </c>
      <c r="I804">
        <f t="shared" si="528"/>
        <v>0</v>
      </c>
      <c r="J804">
        <f t="shared" si="528"/>
        <v>0</v>
      </c>
      <c r="K804">
        <f t="shared" si="528"/>
        <v>0</v>
      </c>
      <c r="L804">
        <f t="shared" ref="L804:U804" si="529">L193*225*(1-L294)</f>
        <v>0</v>
      </c>
      <c r="M804">
        <f t="shared" si="529"/>
        <v>0</v>
      </c>
      <c r="N804">
        <f t="shared" si="529"/>
        <v>0</v>
      </c>
      <c r="O804">
        <f t="shared" si="529"/>
        <v>0</v>
      </c>
      <c r="P804">
        <f t="shared" si="529"/>
        <v>0</v>
      </c>
      <c r="Q804">
        <f t="shared" si="529"/>
        <v>0</v>
      </c>
      <c r="R804">
        <f t="shared" si="529"/>
        <v>0</v>
      </c>
      <c r="S804">
        <f t="shared" si="529"/>
        <v>0</v>
      </c>
      <c r="T804">
        <f t="shared" si="529"/>
        <v>0</v>
      </c>
      <c r="U804">
        <f t="shared" si="529"/>
        <v>0</v>
      </c>
    </row>
    <row r="805" spans="1:21" x14ac:dyDescent="0.15">
      <c r="A805" t="str">
        <f t="shared" si="479"/>
        <v>MA</v>
      </c>
      <c r="B805">
        <f t="shared" ref="B805:K805" si="530">B194*225*(1-B295)</f>
        <v>0</v>
      </c>
      <c r="C805">
        <f t="shared" si="530"/>
        <v>0</v>
      </c>
      <c r="D805">
        <f t="shared" si="530"/>
        <v>0</v>
      </c>
      <c r="E805">
        <f t="shared" si="530"/>
        <v>0</v>
      </c>
      <c r="F805">
        <f t="shared" si="530"/>
        <v>0</v>
      </c>
      <c r="G805">
        <f t="shared" si="530"/>
        <v>0</v>
      </c>
      <c r="H805">
        <f t="shared" si="530"/>
        <v>0</v>
      </c>
      <c r="I805">
        <f t="shared" si="530"/>
        <v>0</v>
      </c>
      <c r="J805">
        <f t="shared" si="530"/>
        <v>0</v>
      </c>
      <c r="K805">
        <f t="shared" si="530"/>
        <v>0</v>
      </c>
      <c r="L805">
        <f t="shared" ref="L805:U805" si="531">L194*225*(1-L295)</f>
        <v>0</v>
      </c>
      <c r="M805">
        <f t="shared" si="531"/>
        <v>0</v>
      </c>
      <c r="N805">
        <f t="shared" si="531"/>
        <v>0</v>
      </c>
      <c r="O805">
        <f t="shared" si="531"/>
        <v>0</v>
      </c>
      <c r="P805">
        <f t="shared" si="531"/>
        <v>0</v>
      </c>
      <c r="Q805">
        <f t="shared" si="531"/>
        <v>0</v>
      </c>
      <c r="R805">
        <f t="shared" si="531"/>
        <v>0</v>
      </c>
      <c r="S805">
        <f t="shared" si="531"/>
        <v>0</v>
      </c>
      <c r="T805">
        <f t="shared" si="531"/>
        <v>0</v>
      </c>
      <c r="U805">
        <f t="shared" si="531"/>
        <v>0</v>
      </c>
    </row>
    <row r="806" spans="1:21" x14ac:dyDescent="0.15">
      <c r="A806" t="str">
        <f t="shared" si="479"/>
        <v>WL</v>
      </c>
      <c r="B806">
        <f t="shared" ref="B806:K806" si="532">B195*225*(1-B296)</f>
        <v>0</v>
      </c>
      <c r="C806">
        <f t="shared" si="532"/>
        <v>0</v>
      </c>
      <c r="D806">
        <f t="shared" si="532"/>
        <v>0</v>
      </c>
      <c r="E806">
        <f t="shared" si="532"/>
        <v>0</v>
      </c>
      <c r="F806">
        <f t="shared" si="532"/>
        <v>0</v>
      </c>
      <c r="G806">
        <f t="shared" si="532"/>
        <v>0</v>
      </c>
      <c r="H806">
        <f t="shared" si="532"/>
        <v>0</v>
      </c>
      <c r="I806">
        <f t="shared" si="532"/>
        <v>0</v>
      </c>
      <c r="J806">
        <f t="shared" si="532"/>
        <v>0</v>
      </c>
      <c r="K806">
        <f t="shared" si="532"/>
        <v>0</v>
      </c>
      <c r="L806">
        <f t="shared" ref="L806:U806" si="533">L195*225*(1-L296)</f>
        <v>0</v>
      </c>
      <c r="M806">
        <f t="shared" si="533"/>
        <v>0</v>
      </c>
      <c r="N806">
        <f t="shared" si="533"/>
        <v>0</v>
      </c>
      <c r="O806">
        <f t="shared" si="533"/>
        <v>0</v>
      </c>
      <c r="P806">
        <f t="shared" si="533"/>
        <v>0</v>
      </c>
      <c r="Q806">
        <f t="shared" si="533"/>
        <v>0</v>
      </c>
      <c r="R806">
        <f t="shared" si="533"/>
        <v>0</v>
      </c>
      <c r="S806">
        <f t="shared" si="533"/>
        <v>0</v>
      </c>
      <c r="T806">
        <f t="shared" si="533"/>
        <v>0</v>
      </c>
      <c r="U806">
        <f t="shared" si="533"/>
        <v>0</v>
      </c>
    </row>
    <row r="807" spans="1:21" x14ac:dyDescent="0.15">
      <c r="A807" t="str">
        <f t="shared" si="479"/>
        <v>ASB</v>
      </c>
      <c r="B807">
        <f t="shared" ref="B807:K807" si="534">B196*225*(1-B297)</f>
        <v>0</v>
      </c>
      <c r="C807">
        <f t="shared" si="534"/>
        <v>0</v>
      </c>
      <c r="D807">
        <f t="shared" si="534"/>
        <v>0</v>
      </c>
      <c r="E807">
        <f t="shared" si="534"/>
        <v>0</v>
      </c>
      <c r="F807">
        <f t="shared" si="534"/>
        <v>0</v>
      </c>
      <c r="G807">
        <f t="shared" si="534"/>
        <v>0</v>
      </c>
      <c r="H807">
        <f t="shared" si="534"/>
        <v>0</v>
      </c>
      <c r="I807">
        <f t="shared" si="534"/>
        <v>0</v>
      </c>
      <c r="J807">
        <f t="shared" si="534"/>
        <v>0</v>
      </c>
      <c r="K807">
        <f t="shared" si="534"/>
        <v>0</v>
      </c>
      <c r="L807">
        <f t="shared" ref="L807:U807" si="535">L196*225*(1-L297)</f>
        <v>0</v>
      </c>
      <c r="M807">
        <f t="shared" si="535"/>
        <v>0</v>
      </c>
      <c r="N807">
        <f t="shared" si="535"/>
        <v>0</v>
      </c>
      <c r="O807">
        <f t="shared" si="535"/>
        <v>0</v>
      </c>
      <c r="P807">
        <f t="shared" si="535"/>
        <v>0</v>
      </c>
      <c r="Q807">
        <f t="shared" si="535"/>
        <v>0</v>
      </c>
      <c r="R807">
        <f t="shared" si="535"/>
        <v>0</v>
      </c>
      <c r="S807">
        <f t="shared" si="535"/>
        <v>0</v>
      </c>
      <c r="T807">
        <f t="shared" si="535"/>
        <v>0</v>
      </c>
      <c r="U807">
        <f t="shared" si="535"/>
        <v>0</v>
      </c>
    </row>
    <row r="808" spans="1:21" x14ac:dyDescent="0.15">
      <c r="A808" t="str">
        <f t="shared" si="479"/>
        <v>SY</v>
      </c>
      <c r="B808">
        <f t="shared" ref="B808:K808" si="536">B197*225*(1-B298)</f>
        <v>0</v>
      </c>
      <c r="C808">
        <f t="shared" si="536"/>
        <v>0</v>
      </c>
      <c r="D808">
        <f t="shared" si="536"/>
        <v>0</v>
      </c>
      <c r="E808">
        <f t="shared" si="536"/>
        <v>0</v>
      </c>
      <c r="F808">
        <f t="shared" si="536"/>
        <v>0</v>
      </c>
      <c r="G808">
        <f t="shared" si="536"/>
        <v>0</v>
      </c>
      <c r="H808">
        <f t="shared" si="536"/>
        <v>0</v>
      </c>
      <c r="I808">
        <f t="shared" si="536"/>
        <v>0</v>
      </c>
      <c r="J808">
        <f t="shared" si="536"/>
        <v>0</v>
      </c>
      <c r="K808">
        <f t="shared" si="536"/>
        <v>0</v>
      </c>
      <c r="L808">
        <f t="shared" ref="L808:U808" si="537">L197*225*(1-L298)</f>
        <v>0</v>
      </c>
      <c r="M808">
        <f t="shared" si="537"/>
        <v>0</v>
      </c>
      <c r="N808">
        <f t="shared" si="537"/>
        <v>0</v>
      </c>
      <c r="O808">
        <f t="shared" si="537"/>
        <v>0</v>
      </c>
      <c r="P808">
        <f t="shared" si="537"/>
        <v>0</v>
      </c>
      <c r="Q808">
        <f t="shared" si="537"/>
        <v>0</v>
      </c>
      <c r="R808">
        <f t="shared" si="537"/>
        <v>0</v>
      </c>
      <c r="S808">
        <f t="shared" si="537"/>
        <v>0</v>
      </c>
      <c r="T808">
        <f t="shared" si="537"/>
        <v>0</v>
      </c>
      <c r="U808">
        <f t="shared" si="537"/>
        <v>0</v>
      </c>
    </row>
    <row r="809" spans="1:21" x14ac:dyDescent="0.15">
      <c r="A809" t="str">
        <f t="shared" si="479"/>
        <v>DC</v>
      </c>
      <c r="B809">
        <f t="shared" ref="B809:K809" si="538">B198*225*(1-B299)</f>
        <v>0</v>
      </c>
      <c r="C809">
        <f t="shared" si="538"/>
        <v>0</v>
      </c>
      <c r="D809">
        <f t="shared" si="538"/>
        <v>0</v>
      </c>
      <c r="E809">
        <f t="shared" si="538"/>
        <v>0</v>
      </c>
      <c r="F809">
        <f t="shared" si="538"/>
        <v>0</v>
      </c>
      <c r="G809">
        <f t="shared" si="538"/>
        <v>0</v>
      </c>
      <c r="H809">
        <f t="shared" si="538"/>
        <v>0</v>
      </c>
      <c r="I809">
        <f t="shared" si="538"/>
        <v>0</v>
      </c>
      <c r="J809">
        <f t="shared" si="538"/>
        <v>0</v>
      </c>
      <c r="K809">
        <f t="shared" si="538"/>
        <v>0</v>
      </c>
      <c r="L809">
        <f t="shared" ref="L809:U809" si="539">L198*225*(1-L299)</f>
        <v>0</v>
      </c>
      <c r="M809">
        <f t="shared" si="539"/>
        <v>0</v>
      </c>
      <c r="N809">
        <f t="shared" si="539"/>
        <v>0</v>
      </c>
      <c r="O809">
        <f t="shared" si="539"/>
        <v>0</v>
      </c>
      <c r="P809">
        <f t="shared" si="539"/>
        <v>0</v>
      </c>
      <c r="Q809">
        <f t="shared" si="539"/>
        <v>0</v>
      </c>
      <c r="R809">
        <f t="shared" si="539"/>
        <v>0</v>
      </c>
      <c r="S809">
        <f t="shared" si="539"/>
        <v>0</v>
      </c>
      <c r="T809">
        <f t="shared" si="539"/>
        <v>0</v>
      </c>
      <c r="U809">
        <f t="shared" si="539"/>
        <v>0</v>
      </c>
    </row>
    <row r="810" spans="1:21" x14ac:dyDescent="0.15">
      <c r="A810" t="str">
        <f t="shared" si="479"/>
        <v>RF</v>
      </c>
      <c r="B810">
        <f t="shared" ref="B810:K810" si="540">B199*225*(1-B300)</f>
        <v>0</v>
      </c>
      <c r="C810">
        <f t="shared" si="540"/>
        <v>0</v>
      </c>
      <c r="D810">
        <f t="shared" si="540"/>
        <v>0</v>
      </c>
      <c r="E810">
        <f t="shared" si="540"/>
        <v>0</v>
      </c>
      <c r="F810">
        <f t="shared" si="540"/>
        <v>0</v>
      </c>
      <c r="G810">
        <f t="shared" si="540"/>
        <v>0</v>
      </c>
      <c r="H810">
        <f t="shared" si="540"/>
        <v>0</v>
      </c>
      <c r="I810">
        <f t="shared" si="540"/>
        <v>0</v>
      </c>
      <c r="J810">
        <f t="shared" si="540"/>
        <v>0</v>
      </c>
      <c r="K810">
        <f t="shared" si="540"/>
        <v>0</v>
      </c>
      <c r="L810">
        <f t="shared" ref="L810:U810" si="541">L199*225*(1-L300)</f>
        <v>0</v>
      </c>
      <c r="M810">
        <f t="shared" si="541"/>
        <v>0</v>
      </c>
      <c r="N810">
        <f t="shared" si="541"/>
        <v>0</v>
      </c>
      <c r="O810">
        <f t="shared" si="541"/>
        <v>0</v>
      </c>
      <c r="P810">
        <f t="shared" si="541"/>
        <v>0</v>
      </c>
      <c r="Q810">
        <f t="shared" si="541"/>
        <v>0</v>
      </c>
      <c r="R810">
        <f t="shared" si="541"/>
        <v>0</v>
      </c>
      <c r="S810">
        <f t="shared" si="541"/>
        <v>0</v>
      </c>
      <c r="T810">
        <f t="shared" si="541"/>
        <v>0</v>
      </c>
      <c r="U810">
        <f t="shared" si="541"/>
        <v>0</v>
      </c>
    </row>
    <row r="811" spans="1:21" x14ac:dyDescent="0.15">
      <c r="A811" t="str">
        <f t="shared" si="479"/>
        <v>RU</v>
      </c>
      <c r="B811">
        <f t="shared" ref="B811:K811" si="542">B200*225*(1-B301)</f>
        <v>0</v>
      </c>
      <c r="C811">
        <f t="shared" si="542"/>
        <v>0</v>
      </c>
      <c r="D811">
        <f t="shared" si="542"/>
        <v>0</v>
      </c>
      <c r="E811">
        <f t="shared" si="542"/>
        <v>0</v>
      </c>
      <c r="F811">
        <f t="shared" si="542"/>
        <v>0</v>
      </c>
      <c r="G811">
        <f t="shared" si="542"/>
        <v>0</v>
      </c>
      <c r="H811">
        <f t="shared" si="542"/>
        <v>0</v>
      </c>
      <c r="I811">
        <f t="shared" si="542"/>
        <v>0</v>
      </c>
      <c r="J811">
        <f t="shared" si="542"/>
        <v>0</v>
      </c>
      <c r="K811">
        <f t="shared" si="542"/>
        <v>0</v>
      </c>
      <c r="L811">
        <f t="shared" ref="L811:U811" si="543">L200*225*(1-L301)</f>
        <v>0</v>
      </c>
      <c r="M811">
        <f t="shared" si="543"/>
        <v>0</v>
      </c>
      <c r="N811">
        <f t="shared" si="543"/>
        <v>0</v>
      </c>
      <c r="O811">
        <f t="shared" si="543"/>
        <v>0</v>
      </c>
      <c r="P811">
        <f t="shared" si="543"/>
        <v>0</v>
      </c>
      <c r="Q811">
        <f t="shared" si="543"/>
        <v>0</v>
      </c>
      <c r="R811">
        <f t="shared" si="543"/>
        <v>0</v>
      </c>
      <c r="S811">
        <f t="shared" si="543"/>
        <v>0</v>
      </c>
      <c r="T811">
        <f t="shared" si="543"/>
        <v>0</v>
      </c>
      <c r="U811">
        <f t="shared" si="543"/>
        <v>0</v>
      </c>
    </row>
    <row r="812" spans="1:21" x14ac:dyDescent="0.15">
      <c r="A812" t="str">
        <f t="shared" si="479"/>
        <v>OL</v>
      </c>
      <c r="B812">
        <f t="shared" ref="B812:K812" si="544">B201*225*(1-B302)</f>
        <v>0</v>
      </c>
      <c r="C812">
        <f t="shared" si="544"/>
        <v>0</v>
      </c>
      <c r="D812">
        <f t="shared" si="544"/>
        <v>0</v>
      </c>
      <c r="E812">
        <f t="shared" si="544"/>
        <v>0</v>
      </c>
      <c r="F812">
        <f t="shared" si="544"/>
        <v>0</v>
      </c>
      <c r="G812">
        <f t="shared" si="544"/>
        <v>0</v>
      </c>
      <c r="H812">
        <f t="shared" si="544"/>
        <v>0</v>
      </c>
      <c r="I812">
        <f t="shared" si="544"/>
        <v>0</v>
      </c>
      <c r="J812">
        <f t="shared" si="544"/>
        <v>0</v>
      </c>
      <c r="K812">
        <f t="shared" si="544"/>
        <v>0</v>
      </c>
      <c r="L812">
        <f t="shared" ref="L812:U812" si="545">L201*225*(1-L302)</f>
        <v>0</v>
      </c>
      <c r="M812">
        <f t="shared" si="545"/>
        <v>0</v>
      </c>
      <c r="N812">
        <f t="shared" si="545"/>
        <v>0</v>
      </c>
      <c r="O812">
        <f t="shared" si="545"/>
        <v>0</v>
      </c>
      <c r="P812">
        <f t="shared" si="545"/>
        <v>0</v>
      </c>
      <c r="Q812">
        <f t="shared" si="545"/>
        <v>0</v>
      </c>
      <c r="R812">
        <f t="shared" si="545"/>
        <v>0</v>
      </c>
      <c r="S812">
        <f t="shared" si="545"/>
        <v>0</v>
      </c>
      <c r="T812">
        <f t="shared" si="545"/>
        <v>0</v>
      </c>
      <c r="U812">
        <f t="shared" si="545"/>
        <v>0</v>
      </c>
    </row>
    <row r="813" spans="1:21" x14ac:dyDescent="0.15">
      <c r="A813" t="str">
        <f t="shared" si="479"/>
        <v>OF</v>
      </c>
      <c r="B813">
        <f t="shared" ref="B813:K813" si="546">B202*225*(1-B303)</f>
        <v>0</v>
      </c>
      <c r="C813">
        <f t="shared" si="546"/>
        <v>0</v>
      </c>
      <c r="D813">
        <f t="shared" si="546"/>
        <v>0</v>
      </c>
      <c r="E813">
        <f t="shared" si="546"/>
        <v>0</v>
      </c>
      <c r="F813">
        <f t="shared" si="546"/>
        <v>0</v>
      </c>
      <c r="G813">
        <f t="shared" si="546"/>
        <v>0</v>
      </c>
      <c r="H813">
        <f t="shared" si="546"/>
        <v>0</v>
      </c>
      <c r="I813">
        <f t="shared" si="546"/>
        <v>0</v>
      </c>
      <c r="J813">
        <f t="shared" si="546"/>
        <v>0</v>
      </c>
      <c r="K813">
        <f t="shared" si="546"/>
        <v>0</v>
      </c>
      <c r="L813">
        <f t="shared" ref="L813:U813" si="547">L202*225*(1-L303)</f>
        <v>0</v>
      </c>
      <c r="M813">
        <f t="shared" si="547"/>
        <v>0</v>
      </c>
      <c r="N813">
        <f t="shared" si="547"/>
        <v>0</v>
      </c>
      <c r="O813">
        <f t="shared" si="547"/>
        <v>0</v>
      </c>
      <c r="P813">
        <f t="shared" si="547"/>
        <v>0</v>
      </c>
      <c r="Q813">
        <f t="shared" si="547"/>
        <v>0</v>
      </c>
      <c r="R813">
        <f t="shared" si="547"/>
        <v>0</v>
      </c>
      <c r="S813">
        <f t="shared" si="547"/>
        <v>0</v>
      </c>
      <c r="T813">
        <f t="shared" si="547"/>
        <v>0</v>
      </c>
      <c r="U813">
        <f t="shared" si="547"/>
        <v>0</v>
      </c>
    </row>
    <row r="814" spans="1:21" x14ac:dyDescent="0.15">
      <c r="A814" t="str">
        <f t="shared" si="479"/>
        <v>CM</v>
      </c>
      <c r="B814">
        <f t="shared" ref="B814:K814" si="548">B203*225*(1-B304)</f>
        <v>0</v>
      </c>
      <c r="C814">
        <f t="shared" si="548"/>
        <v>0</v>
      </c>
      <c r="D814">
        <f t="shared" si="548"/>
        <v>0</v>
      </c>
      <c r="E814">
        <f t="shared" si="548"/>
        <v>0</v>
      </c>
      <c r="F814">
        <f t="shared" si="548"/>
        <v>0</v>
      </c>
      <c r="G814">
        <f t="shared" si="548"/>
        <v>0</v>
      </c>
      <c r="H814">
        <f t="shared" si="548"/>
        <v>0</v>
      </c>
      <c r="I814">
        <f t="shared" si="548"/>
        <v>0</v>
      </c>
      <c r="J814">
        <f t="shared" si="548"/>
        <v>0</v>
      </c>
      <c r="K814">
        <f t="shared" si="548"/>
        <v>0</v>
      </c>
      <c r="L814">
        <f t="shared" ref="L814:U814" si="549">L203*225*(1-L304)</f>
        <v>0</v>
      </c>
      <c r="M814">
        <f t="shared" si="549"/>
        <v>0</v>
      </c>
      <c r="N814">
        <f t="shared" si="549"/>
        <v>0</v>
      </c>
      <c r="O814">
        <f t="shared" si="549"/>
        <v>0</v>
      </c>
      <c r="P814">
        <f t="shared" si="549"/>
        <v>0</v>
      </c>
      <c r="Q814">
        <f t="shared" si="549"/>
        <v>0</v>
      </c>
      <c r="R814">
        <f t="shared" si="549"/>
        <v>0</v>
      </c>
      <c r="S814">
        <f t="shared" si="549"/>
        <v>0</v>
      </c>
      <c r="T814">
        <f t="shared" si="549"/>
        <v>0</v>
      </c>
      <c r="U814">
        <f t="shared" si="549"/>
        <v>0</v>
      </c>
    </row>
    <row r="818" spans="1:21" x14ac:dyDescent="0.15">
      <c r="A818" t="s">
        <v>245</v>
      </c>
    </row>
    <row r="819" spans="1:21" x14ac:dyDescent="0.15">
      <c r="A819" t="s">
        <v>246</v>
      </c>
      <c r="B819">
        <f>IF(ComCalc!B37=0,0,ComCalc!B41/ComCalc!B37)</f>
        <v>110</v>
      </c>
      <c r="C819">
        <f>IF(ComCalc!C37=0,0,ComCalc!C41/ComCalc!C37)</f>
        <v>107.25</v>
      </c>
      <c r="D819">
        <f>IF(ComCalc!D37=0,0,ComCalc!D41/ComCalc!D37)</f>
        <v>106</v>
      </c>
      <c r="E819">
        <f>IF(ComCalc!E37=0,0,ComCalc!E41/ComCalc!E37)</f>
        <v>97.5</v>
      </c>
      <c r="F819">
        <f>IF(ComCalc!F37=0,0,ComCalc!F41/ComCalc!F37)</f>
        <v>109</v>
      </c>
      <c r="G819">
        <f>IF(ComCalc!G37=0,0,ComCalc!G41/ComCalc!G37)</f>
        <v>89.9375</v>
      </c>
      <c r="H819">
        <f>IF(ComCalc!H37=0,0,ComCalc!H41/ComCalc!H37)</f>
        <v>102.625</v>
      </c>
      <c r="I819">
        <f>IF(ComCalc!I37=0,0,ComCalc!I41/ComCalc!I37)</f>
        <v>98</v>
      </c>
      <c r="J819">
        <f>IF(ComCalc!J37=0,0,ComCalc!J41/ComCalc!J37)</f>
        <v>75.5</v>
      </c>
      <c r="K819">
        <f>IF(ComCalc!K37=0,0,ComCalc!K41/ComCalc!K37)</f>
        <v>104</v>
      </c>
      <c r="L819">
        <f>IF(ComCalc!L37=0,0,ComCalc!L41/ComCalc!L37)</f>
        <v>90.5</v>
      </c>
      <c r="M819">
        <f>IF(ComCalc!M37=0,0,ComCalc!M41/ComCalc!M37)</f>
        <v>98.25</v>
      </c>
      <c r="N819">
        <f>IF(ComCalc!N37=0,0,ComCalc!N41/ComCalc!N37)</f>
        <v>81.5</v>
      </c>
      <c r="O819">
        <f>IF(ComCalc!O37=0,0,ComCalc!O41/ComCalc!O37)</f>
        <v>106.66666666666667</v>
      </c>
      <c r="P819">
        <f>IF(ComCalc!P37=0,0,ComCalc!P41/ComCalc!P37)</f>
        <v>96.833333333333329</v>
      </c>
      <c r="Q819">
        <f>IF(ComCalc!Q37=0,0,ComCalc!Q41/ComCalc!Q37)</f>
        <v>98</v>
      </c>
      <c r="R819">
        <f>IF(ComCalc!R37=0,0,ComCalc!R41/ComCalc!R37)</f>
        <v>96.924999999999997</v>
      </c>
      <c r="S819">
        <f>IF(ComCalc!S37=0,0,ComCalc!S41/ComCalc!S37)</f>
        <v>102</v>
      </c>
      <c r="T819">
        <f>IF(ComCalc!T37=0,0,ComCalc!T41/ComCalc!T37)</f>
        <v>80.5</v>
      </c>
      <c r="U819">
        <f>IF(ComCalc!U37=0,0,ComCalc!U41/ComCalc!U37)</f>
        <v>65</v>
      </c>
    </row>
    <row r="820" spans="1:21" x14ac:dyDescent="0.15">
      <c r="B820" t="s">
        <v>134</v>
      </c>
      <c r="C820" t="s">
        <v>135</v>
      </c>
      <c r="D820" t="s">
        <v>136</v>
      </c>
      <c r="E820" t="s">
        <v>137</v>
      </c>
      <c r="F820" t="s">
        <v>138</v>
      </c>
      <c r="G820" t="s">
        <v>139</v>
      </c>
      <c r="H820" t="s">
        <v>140</v>
      </c>
      <c r="I820" t="s">
        <v>141</v>
      </c>
      <c r="J820" t="s">
        <v>142</v>
      </c>
      <c r="K820" t="s">
        <v>143</v>
      </c>
      <c r="L820" t="s">
        <v>279</v>
      </c>
      <c r="M820" t="s">
        <v>280</v>
      </c>
      <c r="N820" t="s">
        <v>281</v>
      </c>
      <c r="O820" t="s">
        <v>282</v>
      </c>
      <c r="P820" t="s">
        <v>283</v>
      </c>
      <c r="Q820" t="s">
        <v>284</v>
      </c>
      <c r="R820" t="s">
        <v>285</v>
      </c>
      <c r="S820" t="s">
        <v>286</v>
      </c>
      <c r="T820" t="s">
        <v>287</v>
      </c>
      <c r="U820" t="s">
        <v>288</v>
      </c>
    </row>
    <row r="821" spans="1:21" x14ac:dyDescent="0.15">
      <c r="A821" t="str">
        <f>A715</f>
        <v>Similarities</v>
      </c>
      <c r="B821">
        <f t="shared" ref="B821:J821" si="550">B612-B$819*B104</f>
        <v>5</v>
      </c>
      <c r="C821">
        <f t="shared" si="550"/>
        <v>7.75</v>
      </c>
      <c r="D821">
        <f t="shared" si="550"/>
        <v>0</v>
      </c>
      <c r="E821">
        <f t="shared" si="550"/>
        <v>17.5</v>
      </c>
      <c r="F821">
        <f t="shared" si="550"/>
        <v>0</v>
      </c>
      <c r="G821">
        <f t="shared" si="550"/>
        <v>0</v>
      </c>
      <c r="H821">
        <f t="shared" si="550"/>
        <v>0</v>
      </c>
      <c r="I821">
        <f t="shared" si="550"/>
        <v>0</v>
      </c>
      <c r="J821">
        <f t="shared" si="550"/>
        <v>0</v>
      </c>
      <c r="K821">
        <f t="shared" ref="K821:U821" si="551">K612-K$819*K104</f>
        <v>0</v>
      </c>
      <c r="L821">
        <f t="shared" si="551"/>
        <v>0</v>
      </c>
      <c r="M821">
        <f t="shared" si="551"/>
        <v>0</v>
      </c>
      <c r="N821">
        <f t="shared" si="551"/>
        <v>0</v>
      </c>
      <c r="O821">
        <f t="shared" si="551"/>
        <v>0</v>
      </c>
      <c r="P821">
        <f t="shared" si="551"/>
        <v>0</v>
      </c>
      <c r="Q821">
        <f t="shared" si="551"/>
        <v>0</v>
      </c>
      <c r="R821">
        <f t="shared" si="551"/>
        <v>18.075000000000003</v>
      </c>
      <c r="S821">
        <f t="shared" si="551"/>
        <v>0</v>
      </c>
      <c r="T821">
        <f t="shared" si="551"/>
        <v>0</v>
      </c>
      <c r="U821">
        <f t="shared" si="551"/>
        <v>0</v>
      </c>
    </row>
    <row r="822" spans="1:21" x14ac:dyDescent="0.15">
      <c r="A822" t="str">
        <f t="shared" ref="A822:A885" si="552">A716</f>
        <v>Vocabulary</v>
      </c>
      <c r="B822">
        <f t="shared" ref="B822:I831" si="553">B613-B$819*B105</f>
        <v>-10</v>
      </c>
      <c r="C822">
        <f t="shared" si="553"/>
        <v>-7.25</v>
      </c>
      <c r="D822">
        <f t="shared" si="553"/>
        <v>0</v>
      </c>
      <c r="E822">
        <f t="shared" si="553"/>
        <v>2.5</v>
      </c>
      <c r="F822">
        <f t="shared" si="553"/>
        <v>0</v>
      </c>
      <c r="G822">
        <f t="shared" si="553"/>
        <v>0</v>
      </c>
      <c r="H822">
        <f t="shared" si="553"/>
        <v>0</v>
      </c>
      <c r="I822">
        <f t="shared" si="553"/>
        <v>0</v>
      </c>
      <c r="J822">
        <f t="shared" ref="J822:U822" si="554">J613-J$819*J105</f>
        <v>0</v>
      </c>
      <c r="K822">
        <f t="shared" si="554"/>
        <v>0</v>
      </c>
      <c r="L822">
        <f t="shared" si="554"/>
        <v>0</v>
      </c>
      <c r="M822">
        <f t="shared" si="554"/>
        <v>0</v>
      </c>
      <c r="N822">
        <f t="shared" si="554"/>
        <v>0</v>
      </c>
      <c r="O822">
        <f t="shared" si="554"/>
        <v>0</v>
      </c>
      <c r="P822">
        <f t="shared" si="554"/>
        <v>0</v>
      </c>
      <c r="Q822">
        <f t="shared" si="554"/>
        <v>0</v>
      </c>
      <c r="R822">
        <f t="shared" si="554"/>
        <v>3.0750000000000028</v>
      </c>
      <c r="S822">
        <f t="shared" si="554"/>
        <v>0</v>
      </c>
      <c r="T822">
        <f t="shared" si="554"/>
        <v>0</v>
      </c>
      <c r="U822">
        <f t="shared" si="554"/>
        <v>0</v>
      </c>
    </row>
    <row r="823" spans="1:21" x14ac:dyDescent="0.15">
      <c r="A823" t="str">
        <f t="shared" si="552"/>
        <v>Information</v>
      </c>
      <c r="B823">
        <f t="shared" si="553"/>
        <v>0</v>
      </c>
      <c r="C823">
        <f t="shared" si="553"/>
        <v>0</v>
      </c>
      <c r="D823">
        <f t="shared" si="553"/>
        <v>0</v>
      </c>
      <c r="E823">
        <f t="shared" si="553"/>
        <v>0</v>
      </c>
      <c r="F823">
        <f t="shared" si="553"/>
        <v>0</v>
      </c>
      <c r="G823">
        <f t="shared" si="553"/>
        <v>0</v>
      </c>
      <c r="H823">
        <f t="shared" si="553"/>
        <v>0</v>
      </c>
      <c r="I823">
        <f t="shared" si="553"/>
        <v>0</v>
      </c>
      <c r="J823">
        <f t="shared" ref="J823:U823" si="555">J614-J$819*J106</f>
        <v>0</v>
      </c>
      <c r="K823">
        <f t="shared" si="555"/>
        <v>0</v>
      </c>
      <c r="L823">
        <f t="shared" si="555"/>
        <v>0</v>
      </c>
      <c r="M823">
        <f t="shared" si="555"/>
        <v>0</v>
      </c>
      <c r="N823">
        <f t="shared" si="555"/>
        <v>0</v>
      </c>
      <c r="O823">
        <f t="shared" si="555"/>
        <v>0</v>
      </c>
      <c r="P823">
        <f t="shared" si="555"/>
        <v>0</v>
      </c>
      <c r="Q823">
        <f t="shared" si="555"/>
        <v>0</v>
      </c>
      <c r="R823">
        <f t="shared" si="555"/>
        <v>0</v>
      </c>
      <c r="S823">
        <f t="shared" si="555"/>
        <v>0</v>
      </c>
      <c r="T823">
        <f t="shared" si="555"/>
        <v>0</v>
      </c>
      <c r="U823">
        <f t="shared" si="555"/>
        <v>0</v>
      </c>
    </row>
    <row r="824" spans="1:21" x14ac:dyDescent="0.15">
      <c r="A824" t="str">
        <f t="shared" si="552"/>
        <v>Matrix Reasoning</v>
      </c>
      <c r="B824">
        <f t="shared" si="553"/>
        <v>5</v>
      </c>
      <c r="C824">
        <f t="shared" si="553"/>
        <v>0</v>
      </c>
      <c r="D824">
        <f t="shared" si="553"/>
        <v>9</v>
      </c>
      <c r="E824">
        <f t="shared" si="553"/>
        <v>0</v>
      </c>
      <c r="F824">
        <f t="shared" si="553"/>
        <v>6</v>
      </c>
      <c r="G824">
        <f t="shared" si="553"/>
        <v>0</v>
      </c>
      <c r="H824">
        <f t="shared" si="553"/>
        <v>0</v>
      </c>
      <c r="I824">
        <f t="shared" si="553"/>
        <v>0</v>
      </c>
      <c r="J824">
        <f t="shared" ref="J824:U824" si="556">J615-J$819*J107</f>
        <v>0</v>
      </c>
      <c r="K824">
        <f t="shared" si="556"/>
        <v>0</v>
      </c>
      <c r="L824">
        <f t="shared" si="556"/>
        <v>0</v>
      </c>
      <c r="M824">
        <f t="shared" si="556"/>
        <v>0</v>
      </c>
      <c r="N824">
        <f t="shared" si="556"/>
        <v>0</v>
      </c>
      <c r="O824">
        <f t="shared" si="556"/>
        <v>0</v>
      </c>
      <c r="P824">
        <f t="shared" si="556"/>
        <v>0</v>
      </c>
      <c r="Q824">
        <f t="shared" si="556"/>
        <v>0</v>
      </c>
      <c r="R824">
        <f t="shared" si="556"/>
        <v>18.075000000000003</v>
      </c>
      <c r="S824">
        <f t="shared" si="556"/>
        <v>0</v>
      </c>
      <c r="T824">
        <f t="shared" si="556"/>
        <v>0</v>
      </c>
      <c r="U824">
        <f t="shared" si="556"/>
        <v>0</v>
      </c>
    </row>
    <row r="825" spans="1:21" x14ac:dyDescent="0.15">
      <c r="A825" t="str">
        <f t="shared" si="552"/>
        <v>Digit Span</v>
      </c>
      <c r="B825">
        <f t="shared" si="553"/>
        <v>0</v>
      </c>
      <c r="C825">
        <f t="shared" si="553"/>
        <v>0</v>
      </c>
      <c r="D825">
        <f t="shared" si="553"/>
        <v>0</v>
      </c>
      <c r="E825">
        <f t="shared" si="553"/>
        <v>0</v>
      </c>
      <c r="F825">
        <f t="shared" si="553"/>
        <v>0</v>
      </c>
      <c r="G825">
        <f t="shared" si="553"/>
        <v>0</v>
      </c>
      <c r="H825">
        <f t="shared" si="553"/>
        <v>0</v>
      </c>
      <c r="I825">
        <f t="shared" si="553"/>
        <v>0</v>
      </c>
      <c r="J825">
        <f t="shared" ref="J825:U825" si="557">J616-J$819*J108</f>
        <v>0</v>
      </c>
      <c r="K825">
        <f t="shared" si="557"/>
        <v>0</v>
      </c>
      <c r="L825">
        <f t="shared" si="557"/>
        <v>0</v>
      </c>
      <c r="M825">
        <f t="shared" si="557"/>
        <v>0</v>
      </c>
      <c r="N825">
        <f t="shared" si="557"/>
        <v>0</v>
      </c>
      <c r="O825">
        <f t="shared" si="557"/>
        <v>0</v>
      </c>
      <c r="P825">
        <f t="shared" si="557"/>
        <v>0</v>
      </c>
      <c r="Q825">
        <f t="shared" si="557"/>
        <v>0</v>
      </c>
      <c r="R825">
        <f t="shared" si="557"/>
        <v>0</v>
      </c>
      <c r="S825">
        <f t="shared" si="557"/>
        <v>0</v>
      </c>
      <c r="T825">
        <f t="shared" si="557"/>
        <v>0</v>
      </c>
      <c r="U825">
        <f t="shared" si="557"/>
        <v>0</v>
      </c>
    </row>
    <row r="826" spans="1:21" x14ac:dyDescent="0.15">
      <c r="A826" t="str">
        <f t="shared" si="552"/>
        <v>Arithmetic</v>
      </c>
      <c r="B826">
        <f t="shared" si="553"/>
        <v>0</v>
      </c>
      <c r="C826">
        <f t="shared" si="553"/>
        <v>0</v>
      </c>
      <c r="D826">
        <f t="shared" si="553"/>
        <v>0</v>
      </c>
      <c r="E826">
        <f t="shared" si="553"/>
        <v>0</v>
      </c>
      <c r="F826">
        <f t="shared" si="553"/>
        <v>0</v>
      </c>
      <c r="G826">
        <f t="shared" si="553"/>
        <v>5.0625</v>
      </c>
      <c r="H826">
        <f t="shared" si="553"/>
        <v>0</v>
      </c>
      <c r="I826">
        <f t="shared" si="553"/>
        <v>-3</v>
      </c>
      <c r="J826">
        <f t="shared" ref="J826:U826" si="558">J617-J$819*J109</f>
        <v>0</v>
      </c>
      <c r="K826">
        <f t="shared" si="558"/>
        <v>-9</v>
      </c>
      <c r="L826">
        <f t="shared" si="558"/>
        <v>0</v>
      </c>
      <c r="M826">
        <f t="shared" si="558"/>
        <v>-3.25</v>
      </c>
      <c r="N826">
        <f t="shared" si="558"/>
        <v>0</v>
      </c>
      <c r="O826">
        <f t="shared" si="558"/>
        <v>0</v>
      </c>
      <c r="P826">
        <f t="shared" si="558"/>
        <v>0</v>
      </c>
      <c r="Q826">
        <f t="shared" si="558"/>
        <v>0</v>
      </c>
      <c r="R826">
        <f t="shared" si="558"/>
        <v>-1.9249999999999972</v>
      </c>
      <c r="S826">
        <f t="shared" si="558"/>
        <v>0</v>
      </c>
      <c r="T826">
        <f t="shared" si="558"/>
        <v>0</v>
      </c>
      <c r="U826">
        <f t="shared" si="558"/>
        <v>0</v>
      </c>
    </row>
    <row r="827" spans="1:21" x14ac:dyDescent="0.15">
      <c r="A827" t="str">
        <f t="shared" si="552"/>
        <v>Block Design</v>
      </c>
      <c r="B827">
        <f t="shared" si="553"/>
        <v>0</v>
      </c>
      <c r="C827">
        <f t="shared" si="553"/>
        <v>0</v>
      </c>
      <c r="D827">
        <f t="shared" si="553"/>
        <v>0</v>
      </c>
      <c r="E827">
        <f t="shared" si="553"/>
        <v>0</v>
      </c>
      <c r="F827">
        <f t="shared" si="553"/>
        <v>0</v>
      </c>
      <c r="G827">
        <f t="shared" si="553"/>
        <v>0</v>
      </c>
      <c r="H827">
        <f t="shared" si="553"/>
        <v>0</v>
      </c>
      <c r="I827">
        <f t="shared" si="553"/>
        <v>0</v>
      </c>
      <c r="J827">
        <f t="shared" ref="J827:U827" si="559">J618-J$819*J110</f>
        <v>0</v>
      </c>
      <c r="K827">
        <f t="shared" si="559"/>
        <v>0</v>
      </c>
      <c r="L827">
        <f t="shared" si="559"/>
        <v>0</v>
      </c>
      <c r="M827">
        <f t="shared" si="559"/>
        <v>0</v>
      </c>
      <c r="N827">
        <f t="shared" si="559"/>
        <v>0</v>
      </c>
      <c r="O827">
        <f t="shared" si="559"/>
        <v>0</v>
      </c>
      <c r="P827">
        <f t="shared" si="559"/>
        <v>0</v>
      </c>
      <c r="Q827">
        <f t="shared" si="559"/>
        <v>0</v>
      </c>
      <c r="R827">
        <f t="shared" si="559"/>
        <v>0</v>
      </c>
      <c r="S827">
        <f t="shared" si="559"/>
        <v>0</v>
      </c>
      <c r="T827">
        <f t="shared" si="559"/>
        <v>0</v>
      </c>
      <c r="U827">
        <f t="shared" si="559"/>
        <v>0</v>
      </c>
    </row>
    <row r="828" spans="1:21" x14ac:dyDescent="0.15">
      <c r="A828" t="str">
        <f t="shared" si="552"/>
        <v>Visual Puzzles</v>
      </c>
      <c r="B828">
        <f t="shared" si="553"/>
        <v>0</v>
      </c>
      <c r="C828">
        <f t="shared" si="553"/>
        <v>0</v>
      </c>
      <c r="D828">
        <f t="shared" si="553"/>
        <v>0</v>
      </c>
      <c r="E828">
        <f t="shared" si="553"/>
        <v>0</v>
      </c>
      <c r="F828">
        <f t="shared" si="553"/>
        <v>0</v>
      </c>
      <c r="G828">
        <f t="shared" si="553"/>
        <v>0</v>
      </c>
      <c r="H828">
        <f t="shared" si="553"/>
        <v>0</v>
      </c>
      <c r="I828">
        <f t="shared" si="553"/>
        <v>0</v>
      </c>
      <c r="J828">
        <f t="shared" ref="J828:U828" si="560">J619-J$819*J111</f>
        <v>0</v>
      </c>
      <c r="K828">
        <f t="shared" si="560"/>
        <v>0</v>
      </c>
      <c r="L828">
        <f t="shared" si="560"/>
        <v>0</v>
      </c>
      <c r="M828">
        <f t="shared" si="560"/>
        <v>0</v>
      </c>
      <c r="N828">
        <f t="shared" si="560"/>
        <v>0</v>
      </c>
      <c r="O828">
        <f t="shared" si="560"/>
        <v>0</v>
      </c>
      <c r="P828">
        <f t="shared" si="560"/>
        <v>0</v>
      </c>
      <c r="Q828">
        <f t="shared" si="560"/>
        <v>0</v>
      </c>
      <c r="R828">
        <f t="shared" si="560"/>
        <v>0</v>
      </c>
      <c r="S828">
        <f t="shared" si="560"/>
        <v>0</v>
      </c>
      <c r="T828">
        <f t="shared" si="560"/>
        <v>0</v>
      </c>
      <c r="U828">
        <f t="shared" si="560"/>
        <v>0</v>
      </c>
    </row>
    <row r="829" spans="1:21" x14ac:dyDescent="0.15">
      <c r="A829" t="str">
        <f t="shared" si="552"/>
        <v>Symbol Search</v>
      </c>
      <c r="B829">
        <f t="shared" si="553"/>
        <v>0</v>
      </c>
      <c r="C829">
        <f t="shared" si="553"/>
        <v>0</v>
      </c>
      <c r="D829">
        <f t="shared" si="553"/>
        <v>0</v>
      </c>
      <c r="E829">
        <f t="shared" si="553"/>
        <v>0</v>
      </c>
      <c r="F829">
        <f t="shared" si="553"/>
        <v>0</v>
      </c>
      <c r="G829">
        <f t="shared" si="553"/>
        <v>0</v>
      </c>
      <c r="H829">
        <f t="shared" si="553"/>
        <v>0</v>
      </c>
      <c r="I829">
        <f t="shared" si="553"/>
        <v>0</v>
      </c>
      <c r="J829">
        <f t="shared" ref="J829:U829" si="561">J620-J$819*J112</f>
        <v>0</v>
      </c>
      <c r="K829">
        <f t="shared" si="561"/>
        <v>0</v>
      </c>
      <c r="L829">
        <f t="shared" si="561"/>
        <v>0</v>
      </c>
      <c r="M829">
        <f t="shared" si="561"/>
        <v>0</v>
      </c>
      <c r="N829">
        <f t="shared" si="561"/>
        <v>0</v>
      </c>
      <c r="O829">
        <f t="shared" si="561"/>
        <v>0</v>
      </c>
      <c r="P829">
        <f t="shared" si="561"/>
        <v>0</v>
      </c>
      <c r="Q829">
        <f t="shared" si="561"/>
        <v>0</v>
      </c>
      <c r="R829">
        <f t="shared" si="561"/>
        <v>0</v>
      </c>
      <c r="S829">
        <f t="shared" si="561"/>
        <v>0</v>
      </c>
      <c r="T829">
        <f t="shared" si="561"/>
        <v>0</v>
      </c>
      <c r="U829">
        <f t="shared" si="561"/>
        <v>0</v>
      </c>
    </row>
    <row r="830" spans="1:21" x14ac:dyDescent="0.15">
      <c r="A830" t="str">
        <f t="shared" si="552"/>
        <v>Coding</v>
      </c>
      <c r="B830">
        <f t="shared" si="553"/>
        <v>0</v>
      </c>
      <c r="C830">
        <f t="shared" si="553"/>
        <v>0</v>
      </c>
      <c r="D830">
        <f t="shared" si="553"/>
        <v>0</v>
      </c>
      <c r="E830">
        <f t="shared" si="553"/>
        <v>0</v>
      </c>
      <c r="F830">
        <f t="shared" si="553"/>
        <v>0</v>
      </c>
      <c r="G830">
        <f t="shared" si="553"/>
        <v>-9.9375</v>
      </c>
      <c r="H830">
        <f t="shared" si="553"/>
        <v>0</v>
      </c>
      <c r="I830">
        <f t="shared" si="553"/>
        <v>-18</v>
      </c>
      <c r="J830">
        <f t="shared" ref="J830:U830" si="562">J621-J$819*J113</f>
        <v>4.5</v>
      </c>
      <c r="K830">
        <f t="shared" si="562"/>
        <v>0</v>
      </c>
      <c r="L830">
        <f t="shared" si="562"/>
        <v>0</v>
      </c>
      <c r="M830">
        <f t="shared" si="562"/>
        <v>0</v>
      </c>
      <c r="N830">
        <f t="shared" si="562"/>
        <v>-1.5</v>
      </c>
      <c r="O830">
        <f t="shared" si="562"/>
        <v>0</v>
      </c>
      <c r="P830">
        <f t="shared" si="562"/>
        <v>0</v>
      </c>
      <c r="Q830">
        <f t="shared" si="562"/>
        <v>0</v>
      </c>
      <c r="R830">
        <f t="shared" si="562"/>
        <v>-16.924999999999997</v>
      </c>
      <c r="S830">
        <f t="shared" si="562"/>
        <v>0</v>
      </c>
      <c r="T830">
        <f t="shared" si="562"/>
        <v>0</v>
      </c>
      <c r="U830">
        <f t="shared" si="562"/>
        <v>0</v>
      </c>
    </row>
    <row r="831" spans="1:21" x14ac:dyDescent="0.15">
      <c r="A831" t="str">
        <f t="shared" si="552"/>
        <v>NAB Categories</v>
      </c>
      <c r="B831">
        <f t="shared" si="553"/>
        <v>0</v>
      </c>
      <c r="C831">
        <f t="shared" si="553"/>
        <v>0</v>
      </c>
      <c r="D831">
        <f t="shared" si="553"/>
        <v>0</v>
      </c>
      <c r="E831">
        <f t="shared" si="553"/>
        <v>0</v>
      </c>
      <c r="F831">
        <f t="shared" si="553"/>
        <v>0</v>
      </c>
      <c r="G831">
        <f t="shared" si="553"/>
        <v>0</v>
      </c>
      <c r="H831">
        <f t="shared" si="553"/>
        <v>0</v>
      </c>
      <c r="I831">
        <f t="shared" si="553"/>
        <v>0</v>
      </c>
      <c r="J831">
        <f t="shared" ref="J831:U831" si="563">J622-J$819*J114</f>
        <v>0</v>
      </c>
      <c r="K831">
        <f t="shared" si="563"/>
        <v>0</v>
      </c>
      <c r="L831">
        <f t="shared" si="563"/>
        <v>0</v>
      </c>
      <c r="M831">
        <f t="shared" si="563"/>
        <v>0</v>
      </c>
      <c r="N831">
        <f t="shared" si="563"/>
        <v>0</v>
      </c>
      <c r="O831">
        <f t="shared" si="563"/>
        <v>0</v>
      </c>
      <c r="P831">
        <f t="shared" si="563"/>
        <v>0</v>
      </c>
      <c r="Q831">
        <f t="shared" si="563"/>
        <v>0</v>
      </c>
      <c r="R831">
        <f t="shared" si="563"/>
        <v>0</v>
      </c>
      <c r="S831">
        <f t="shared" si="563"/>
        <v>0</v>
      </c>
      <c r="T831">
        <f t="shared" si="563"/>
        <v>0</v>
      </c>
      <c r="U831">
        <f t="shared" si="563"/>
        <v>0</v>
      </c>
    </row>
    <row r="832" spans="1:21" x14ac:dyDescent="0.15">
      <c r="A832" t="str">
        <f t="shared" si="552"/>
        <v>NAB Judgment</v>
      </c>
      <c r="B832">
        <f t="shared" ref="B832:I841" si="564">B623-B$819*B115</f>
        <v>0</v>
      </c>
      <c r="C832">
        <f t="shared" si="564"/>
        <v>0</v>
      </c>
      <c r="D832">
        <f t="shared" si="564"/>
        <v>0</v>
      </c>
      <c r="E832">
        <f t="shared" si="564"/>
        <v>0</v>
      </c>
      <c r="F832">
        <f t="shared" si="564"/>
        <v>0</v>
      </c>
      <c r="G832">
        <f t="shared" si="564"/>
        <v>28.0625</v>
      </c>
      <c r="H832">
        <f t="shared" si="564"/>
        <v>0</v>
      </c>
      <c r="I832">
        <f t="shared" si="564"/>
        <v>0</v>
      </c>
      <c r="J832">
        <f t="shared" ref="J832:U832" si="565">J623-J$819*J115</f>
        <v>0</v>
      </c>
      <c r="K832">
        <f t="shared" si="565"/>
        <v>0</v>
      </c>
      <c r="L832">
        <f t="shared" si="565"/>
        <v>0</v>
      </c>
      <c r="M832">
        <f t="shared" si="565"/>
        <v>0</v>
      </c>
      <c r="N832">
        <f t="shared" si="565"/>
        <v>0</v>
      </c>
      <c r="O832">
        <f t="shared" si="565"/>
        <v>0</v>
      </c>
      <c r="P832">
        <f t="shared" si="565"/>
        <v>0</v>
      </c>
      <c r="Q832">
        <f t="shared" si="565"/>
        <v>0</v>
      </c>
      <c r="R832">
        <f t="shared" si="565"/>
        <v>21.075000000000003</v>
      </c>
      <c r="S832">
        <f t="shared" si="565"/>
        <v>0</v>
      </c>
      <c r="T832">
        <f t="shared" si="565"/>
        <v>0</v>
      </c>
      <c r="U832">
        <f t="shared" si="565"/>
        <v>0</v>
      </c>
    </row>
    <row r="833" spans="1:21" x14ac:dyDescent="0.15">
      <c r="A833" t="str">
        <f t="shared" si="552"/>
        <v>NAB Mazes</v>
      </c>
      <c r="B833">
        <f t="shared" si="564"/>
        <v>0</v>
      </c>
      <c r="C833">
        <f t="shared" si="564"/>
        <v>0</v>
      </c>
      <c r="D833">
        <f t="shared" si="564"/>
        <v>0</v>
      </c>
      <c r="E833">
        <f t="shared" si="564"/>
        <v>0</v>
      </c>
      <c r="F833">
        <f t="shared" si="564"/>
        <v>0</v>
      </c>
      <c r="G833">
        <f t="shared" si="564"/>
        <v>0</v>
      </c>
      <c r="H833">
        <f t="shared" si="564"/>
        <v>0</v>
      </c>
      <c r="I833">
        <f t="shared" si="564"/>
        <v>0</v>
      </c>
      <c r="J833">
        <f t="shared" ref="J833:U833" si="566">J624-J$819*J116</f>
        <v>0</v>
      </c>
      <c r="K833">
        <f t="shared" si="566"/>
        <v>0</v>
      </c>
      <c r="L833">
        <f t="shared" si="566"/>
        <v>0</v>
      </c>
      <c r="M833">
        <f t="shared" si="566"/>
        <v>0</v>
      </c>
      <c r="N833">
        <f t="shared" si="566"/>
        <v>0</v>
      </c>
      <c r="O833">
        <f t="shared" si="566"/>
        <v>0</v>
      </c>
      <c r="P833">
        <f t="shared" si="566"/>
        <v>0</v>
      </c>
      <c r="Q833">
        <f t="shared" si="566"/>
        <v>0</v>
      </c>
      <c r="R833">
        <f t="shared" si="566"/>
        <v>0</v>
      </c>
      <c r="S833">
        <f t="shared" si="566"/>
        <v>0</v>
      </c>
      <c r="T833">
        <f t="shared" si="566"/>
        <v>0</v>
      </c>
      <c r="U833">
        <f t="shared" si="566"/>
        <v>0</v>
      </c>
    </row>
    <row r="834" spans="1:21" x14ac:dyDescent="0.15">
      <c r="A834" t="str">
        <f t="shared" si="552"/>
        <v>NAB Word Generation</v>
      </c>
      <c r="B834">
        <f t="shared" si="564"/>
        <v>0</v>
      </c>
      <c r="C834">
        <f t="shared" si="564"/>
        <v>0</v>
      </c>
      <c r="D834">
        <f t="shared" si="564"/>
        <v>0</v>
      </c>
      <c r="E834">
        <f t="shared" si="564"/>
        <v>0</v>
      </c>
      <c r="F834">
        <f t="shared" si="564"/>
        <v>0</v>
      </c>
      <c r="G834">
        <f t="shared" si="564"/>
        <v>0</v>
      </c>
      <c r="H834">
        <f t="shared" si="564"/>
        <v>0</v>
      </c>
      <c r="I834">
        <f t="shared" si="564"/>
        <v>0</v>
      </c>
      <c r="J834">
        <f t="shared" ref="J834:U834" si="567">J625-J$819*J117</f>
        <v>0</v>
      </c>
      <c r="K834">
        <f t="shared" si="567"/>
        <v>0</v>
      </c>
      <c r="L834">
        <f t="shared" si="567"/>
        <v>0</v>
      </c>
      <c r="M834">
        <f t="shared" si="567"/>
        <v>0</v>
      </c>
      <c r="N834">
        <f t="shared" si="567"/>
        <v>0</v>
      </c>
      <c r="O834">
        <f t="shared" si="567"/>
        <v>0</v>
      </c>
      <c r="P834">
        <f t="shared" si="567"/>
        <v>0</v>
      </c>
      <c r="Q834">
        <f t="shared" si="567"/>
        <v>0</v>
      </c>
      <c r="R834">
        <f t="shared" si="567"/>
        <v>0</v>
      </c>
      <c r="S834">
        <f t="shared" si="567"/>
        <v>0</v>
      </c>
      <c r="T834">
        <f t="shared" si="567"/>
        <v>0</v>
      </c>
      <c r="U834">
        <f t="shared" si="567"/>
        <v>0</v>
      </c>
    </row>
    <row r="835" spans="1:21" x14ac:dyDescent="0.15">
      <c r="A835" t="str">
        <f t="shared" si="552"/>
        <v>Digits Forward</v>
      </c>
      <c r="B835">
        <f t="shared" si="564"/>
        <v>0</v>
      </c>
      <c r="C835">
        <f t="shared" si="564"/>
        <v>0</v>
      </c>
      <c r="D835">
        <f t="shared" si="564"/>
        <v>0</v>
      </c>
      <c r="E835">
        <f t="shared" si="564"/>
        <v>0</v>
      </c>
      <c r="F835">
        <f t="shared" si="564"/>
        <v>0</v>
      </c>
      <c r="G835">
        <f t="shared" si="564"/>
        <v>10.0625</v>
      </c>
      <c r="H835">
        <f t="shared" si="564"/>
        <v>0</v>
      </c>
      <c r="I835">
        <f t="shared" si="564"/>
        <v>2</v>
      </c>
      <c r="J835">
        <f t="shared" ref="J835:U835" si="568">J626-J$819*J118</f>
        <v>0</v>
      </c>
      <c r="K835">
        <f t="shared" si="568"/>
        <v>-4</v>
      </c>
      <c r="L835">
        <f t="shared" si="568"/>
        <v>9.5</v>
      </c>
      <c r="M835">
        <f t="shared" si="568"/>
        <v>1.75</v>
      </c>
      <c r="N835">
        <f t="shared" si="568"/>
        <v>0</v>
      </c>
      <c r="O835">
        <f t="shared" si="568"/>
        <v>0</v>
      </c>
      <c r="P835">
        <f t="shared" si="568"/>
        <v>0</v>
      </c>
      <c r="Q835">
        <f t="shared" si="568"/>
        <v>0</v>
      </c>
      <c r="R835">
        <f t="shared" si="568"/>
        <v>3.0750000000000028</v>
      </c>
      <c r="S835">
        <f t="shared" si="568"/>
        <v>0</v>
      </c>
      <c r="T835">
        <f t="shared" si="568"/>
        <v>0</v>
      </c>
      <c r="U835">
        <f t="shared" si="568"/>
        <v>0</v>
      </c>
    </row>
    <row r="836" spans="1:21" x14ac:dyDescent="0.15">
      <c r="A836" t="str">
        <f t="shared" si="552"/>
        <v>Digits Backward</v>
      </c>
      <c r="B836">
        <f t="shared" si="564"/>
        <v>0</v>
      </c>
      <c r="C836">
        <f t="shared" si="564"/>
        <v>0</v>
      </c>
      <c r="D836">
        <f t="shared" si="564"/>
        <v>0</v>
      </c>
      <c r="E836">
        <f t="shared" si="564"/>
        <v>0</v>
      </c>
      <c r="F836">
        <f t="shared" si="564"/>
        <v>0</v>
      </c>
      <c r="G836">
        <f t="shared" si="564"/>
        <v>27.0625</v>
      </c>
      <c r="H836">
        <f t="shared" si="564"/>
        <v>0</v>
      </c>
      <c r="I836">
        <f t="shared" si="564"/>
        <v>19</v>
      </c>
      <c r="J836">
        <f t="shared" ref="J836:U836" si="569">J627-J$819*J119</f>
        <v>0</v>
      </c>
      <c r="K836">
        <f t="shared" si="569"/>
        <v>13</v>
      </c>
      <c r="L836">
        <f t="shared" si="569"/>
        <v>0</v>
      </c>
      <c r="M836">
        <f t="shared" si="569"/>
        <v>18.75</v>
      </c>
      <c r="N836">
        <f t="shared" si="569"/>
        <v>0</v>
      </c>
      <c r="O836">
        <f t="shared" si="569"/>
        <v>0</v>
      </c>
      <c r="P836">
        <f t="shared" si="569"/>
        <v>0</v>
      </c>
      <c r="Q836">
        <f t="shared" si="569"/>
        <v>0</v>
      </c>
      <c r="R836">
        <f t="shared" si="569"/>
        <v>20.075000000000003</v>
      </c>
      <c r="S836">
        <f t="shared" si="569"/>
        <v>0</v>
      </c>
      <c r="T836">
        <f t="shared" si="569"/>
        <v>0</v>
      </c>
      <c r="U836">
        <f t="shared" si="569"/>
        <v>0</v>
      </c>
    </row>
    <row r="837" spans="1:21" x14ac:dyDescent="0.15">
      <c r="A837" t="str">
        <f t="shared" si="552"/>
        <v>Numbers &amp; Letters Speed A</v>
      </c>
      <c r="B837">
        <f t="shared" si="564"/>
        <v>0</v>
      </c>
      <c r="C837">
        <f t="shared" si="564"/>
        <v>0</v>
      </c>
      <c r="D837">
        <f t="shared" si="564"/>
        <v>0</v>
      </c>
      <c r="E837">
        <f t="shared" si="564"/>
        <v>0</v>
      </c>
      <c r="F837">
        <f t="shared" si="564"/>
        <v>0</v>
      </c>
      <c r="G837">
        <f t="shared" si="564"/>
        <v>-28.9375</v>
      </c>
      <c r="H837">
        <f t="shared" si="564"/>
        <v>0</v>
      </c>
      <c r="I837">
        <f t="shared" si="564"/>
        <v>0</v>
      </c>
      <c r="J837">
        <f t="shared" ref="J837:U837" si="570">J628-J$819*J120</f>
        <v>-14.5</v>
      </c>
      <c r="K837">
        <f t="shared" si="570"/>
        <v>0</v>
      </c>
      <c r="L837">
        <f t="shared" si="570"/>
        <v>0</v>
      </c>
      <c r="M837">
        <f t="shared" si="570"/>
        <v>0</v>
      </c>
      <c r="N837">
        <f t="shared" si="570"/>
        <v>0</v>
      </c>
      <c r="O837">
        <f t="shared" si="570"/>
        <v>0</v>
      </c>
      <c r="P837">
        <f t="shared" si="570"/>
        <v>0</v>
      </c>
      <c r="Q837">
        <f t="shared" si="570"/>
        <v>0</v>
      </c>
      <c r="R837">
        <f t="shared" si="570"/>
        <v>-35.924999999999997</v>
      </c>
      <c r="S837">
        <f t="shared" si="570"/>
        <v>0</v>
      </c>
      <c r="T837">
        <f t="shared" si="570"/>
        <v>-19.5</v>
      </c>
      <c r="U837">
        <f t="shared" si="570"/>
        <v>0</v>
      </c>
    </row>
    <row r="838" spans="1:21" x14ac:dyDescent="0.15">
      <c r="A838" t="str">
        <f t="shared" si="552"/>
        <v>Numbers &amp; Letters Accuracy A</v>
      </c>
      <c r="B838">
        <f t="shared" si="564"/>
        <v>0</v>
      </c>
      <c r="C838">
        <f t="shared" si="564"/>
        <v>0</v>
      </c>
      <c r="D838">
        <f t="shared" si="564"/>
        <v>0</v>
      </c>
      <c r="E838">
        <f t="shared" si="564"/>
        <v>0</v>
      </c>
      <c r="F838">
        <f t="shared" si="564"/>
        <v>0</v>
      </c>
      <c r="G838">
        <f t="shared" si="564"/>
        <v>13.0625</v>
      </c>
      <c r="H838">
        <f t="shared" si="564"/>
        <v>0</v>
      </c>
      <c r="I838">
        <f t="shared" si="564"/>
        <v>0</v>
      </c>
      <c r="J838">
        <f t="shared" ref="J838:U838" si="571">J629-J$819*J121</f>
        <v>0</v>
      </c>
      <c r="K838">
        <f t="shared" si="571"/>
        <v>0</v>
      </c>
      <c r="L838">
        <f t="shared" si="571"/>
        <v>12.5</v>
      </c>
      <c r="M838">
        <f t="shared" si="571"/>
        <v>0</v>
      </c>
      <c r="N838">
        <f t="shared" si="571"/>
        <v>0</v>
      </c>
      <c r="O838">
        <f t="shared" si="571"/>
        <v>0</v>
      </c>
      <c r="P838">
        <f t="shared" si="571"/>
        <v>0</v>
      </c>
      <c r="Q838">
        <f t="shared" si="571"/>
        <v>0</v>
      </c>
      <c r="R838">
        <f t="shared" si="571"/>
        <v>6.0750000000000028</v>
      </c>
      <c r="S838">
        <f t="shared" si="571"/>
        <v>0</v>
      </c>
      <c r="T838">
        <f t="shared" si="571"/>
        <v>0</v>
      </c>
      <c r="U838">
        <f t="shared" si="571"/>
        <v>0</v>
      </c>
    </row>
    <row r="839" spans="1:21" x14ac:dyDescent="0.15">
      <c r="A839" t="str">
        <f t="shared" si="552"/>
        <v>Numbers &amp; Letters Efficiency A</v>
      </c>
      <c r="B839">
        <f t="shared" si="564"/>
        <v>0</v>
      </c>
      <c r="C839">
        <f t="shared" si="564"/>
        <v>0</v>
      </c>
      <c r="D839">
        <f t="shared" si="564"/>
        <v>0</v>
      </c>
      <c r="E839">
        <f t="shared" si="564"/>
        <v>0</v>
      </c>
      <c r="F839">
        <f t="shared" si="564"/>
        <v>0</v>
      </c>
      <c r="G839">
        <f t="shared" si="564"/>
        <v>-28.9375</v>
      </c>
      <c r="H839">
        <f t="shared" si="564"/>
        <v>0</v>
      </c>
      <c r="I839">
        <f t="shared" si="564"/>
        <v>0</v>
      </c>
      <c r="J839">
        <f t="shared" ref="J839:U839" si="572">J630-J$819*J122</f>
        <v>-14.5</v>
      </c>
      <c r="K839">
        <f t="shared" si="572"/>
        <v>0</v>
      </c>
      <c r="L839">
        <f t="shared" si="572"/>
        <v>0</v>
      </c>
      <c r="M839">
        <f t="shared" si="572"/>
        <v>0</v>
      </c>
      <c r="N839">
        <f t="shared" si="572"/>
        <v>-20.5</v>
      </c>
      <c r="O839">
        <f t="shared" si="572"/>
        <v>0</v>
      </c>
      <c r="P839">
        <f t="shared" si="572"/>
        <v>0</v>
      </c>
      <c r="Q839">
        <f t="shared" si="572"/>
        <v>0</v>
      </c>
      <c r="R839">
        <f t="shared" si="572"/>
        <v>-35.924999999999997</v>
      </c>
      <c r="S839">
        <f t="shared" si="572"/>
        <v>0</v>
      </c>
      <c r="T839">
        <f t="shared" si="572"/>
        <v>0</v>
      </c>
      <c r="U839">
        <f t="shared" si="572"/>
        <v>0</v>
      </c>
    </row>
    <row r="840" spans="1:21" x14ac:dyDescent="0.15">
      <c r="A840" t="str">
        <f t="shared" si="552"/>
        <v>Numbers &amp; Letters Efficiency B</v>
      </c>
      <c r="B840">
        <f t="shared" si="564"/>
        <v>0</v>
      </c>
      <c r="C840">
        <f t="shared" si="564"/>
        <v>0</v>
      </c>
      <c r="D840">
        <f t="shared" si="564"/>
        <v>0</v>
      </c>
      <c r="E840">
        <f t="shared" si="564"/>
        <v>0</v>
      </c>
      <c r="F840">
        <f t="shared" si="564"/>
        <v>0</v>
      </c>
      <c r="G840">
        <f t="shared" si="564"/>
        <v>-32.9375</v>
      </c>
      <c r="H840">
        <f t="shared" si="564"/>
        <v>0</v>
      </c>
      <c r="I840">
        <f t="shared" si="564"/>
        <v>0</v>
      </c>
      <c r="J840">
        <f t="shared" ref="J840:U840" si="573">J631-J$819*J123</f>
        <v>0</v>
      </c>
      <c r="K840">
        <f t="shared" si="573"/>
        <v>0</v>
      </c>
      <c r="L840">
        <f t="shared" si="573"/>
        <v>-33.5</v>
      </c>
      <c r="M840">
        <f t="shared" si="573"/>
        <v>0</v>
      </c>
      <c r="N840">
        <f t="shared" si="573"/>
        <v>0</v>
      </c>
      <c r="O840">
        <f t="shared" si="573"/>
        <v>0</v>
      </c>
      <c r="P840">
        <f t="shared" si="573"/>
        <v>0</v>
      </c>
      <c r="Q840">
        <f t="shared" si="573"/>
        <v>0</v>
      </c>
      <c r="R840">
        <f t="shared" si="573"/>
        <v>-39.924999999999997</v>
      </c>
      <c r="S840">
        <f t="shared" si="573"/>
        <v>0</v>
      </c>
      <c r="T840">
        <f t="shared" si="573"/>
        <v>0</v>
      </c>
      <c r="U840">
        <f t="shared" si="573"/>
        <v>-8</v>
      </c>
    </row>
    <row r="841" spans="1:21" x14ac:dyDescent="0.15">
      <c r="A841" t="str">
        <f t="shared" si="552"/>
        <v>Auditory Comprehension</v>
      </c>
      <c r="B841">
        <f t="shared" si="564"/>
        <v>0</v>
      </c>
      <c r="C841">
        <f t="shared" si="564"/>
        <v>0</v>
      </c>
      <c r="D841">
        <f t="shared" si="564"/>
        <v>0</v>
      </c>
      <c r="E841">
        <f t="shared" si="564"/>
        <v>-43.5</v>
      </c>
      <c r="F841">
        <f t="shared" si="564"/>
        <v>0</v>
      </c>
      <c r="G841">
        <f t="shared" si="564"/>
        <v>0</v>
      </c>
      <c r="H841">
        <f t="shared" si="564"/>
        <v>0</v>
      </c>
      <c r="I841">
        <f t="shared" si="564"/>
        <v>0</v>
      </c>
      <c r="J841">
        <f t="shared" ref="J841:U841" si="574">J632-J$819*J124</f>
        <v>0</v>
      </c>
      <c r="K841">
        <f t="shared" si="574"/>
        <v>0</v>
      </c>
      <c r="L841">
        <f t="shared" si="574"/>
        <v>0</v>
      </c>
      <c r="M841">
        <f t="shared" si="574"/>
        <v>0</v>
      </c>
      <c r="N841">
        <f t="shared" si="574"/>
        <v>0</v>
      </c>
      <c r="O841">
        <f t="shared" si="574"/>
        <v>0</v>
      </c>
      <c r="P841">
        <f t="shared" si="574"/>
        <v>0</v>
      </c>
      <c r="Q841">
        <f t="shared" si="574"/>
        <v>0</v>
      </c>
      <c r="R841">
        <f t="shared" si="574"/>
        <v>-42.924999999999997</v>
      </c>
      <c r="S841">
        <f t="shared" si="574"/>
        <v>0</v>
      </c>
      <c r="T841">
        <f t="shared" si="574"/>
        <v>0</v>
      </c>
      <c r="U841">
        <f t="shared" si="574"/>
        <v>0</v>
      </c>
    </row>
    <row r="842" spans="1:21" x14ac:dyDescent="0.15">
      <c r="A842" t="str">
        <f t="shared" si="552"/>
        <v>Naming</v>
      </c>
      <c r="B842">
        <f t="shared" ref="B842:I851" si="575">B633-B$819*B125</f>
        <v>0</v>
      </c>
      <c r="C842">
        <f t="shared" si="575"/>
        <v>3.75</v>
      </c>
      <c r="D842">
        <f t="shared" si="575"/>
        <v>0</v>
      </c>
      <c r="E842">
        <f t="shared" si="575"/>
        <v>13.5</v>
      </c>
      <c r="F842">
        <f t="shared" si="575"/>
        <v>0</v>
      </c>
      <c r="G842">
        <f t="shared" si="575"/>
        <v>0</v>
      </c>
      <c r="H842">
        <f t="shared" si="575"/>
        <v>0</v>
      </c>
      <c r="I842">
        <f t="shared" si="575"/>
        <v>0</v>
      </c>
      <c r="J842">
        <f t="shared" ref="J842:U842" si="576">J633-J$819*J125</f>
        <v>0</v>
      </c>
      <c r="K842">
        <f t="shared" si="576"/>
        <v>0</v>
      </c>
      <c r="L842">
        <f t="shared" si="576"/>
        <v>0</v>
      </c>
      <c r="M842">
        <f t="shared" si="576"/>
        <v>0</v>
      </c>
      <c r="N842">
        <f t="shared" si="576"/>
        <v>0</v>
      </c>
      <c r="O842">
        <f t="shared" si="576"/>
        <v>0</v>
      </c>
      <c r="P842">
        <f t="shared" si="576"/>
        <v>0</v>
      </c>
      <c r="Q842">
        <f t="shared" si="576"/>
        <v>0</v>
      </c>
      <c r="R842">
        <f t="shared" si="576"/>
        <v>14.075000000000003</v>
      </c>
      <c r="S842">
        <f t="shared" si="576"/>
        <v>0</v>
      </c>
      <c r="T842">
        <f t="shared" si="576"/>
        <v>0</v>
      </c>
      <c r="U842">
        <f t="shared" si="576"/>
        <v>0</v>
      </c>
    </row>
    <row r="843" spans="1:21" x14ac:dyDescent="0.15">
      <c r="A843" t="str">
        <f t="shared" si="552"/>
        <v>Shape Learning Immediate-Recognition</v>
      </c>
      <c r="B843">
        <f t="shared" si="575"/>
        <v>0</v>
      </c>
      <c r="C843">
        <f t="shared" si="575"/>
        <v>0</v>
      </c>
      <c r="D843">
        <f t="shared" si="575"/>
        <v>0</v>
      </c>
      <c r="E843">
        <f t="shared" si="575"/>
        <v>0</v>
      </c>
      <c r="F843">
        <f t="shared" si="575"/>
        <v>0</v>
      </c>
      <c r="G843">
        <f t="shared" si="575"/>
        <v>0</v>
      </c>
      <c r="H843">
        <f t="shared" si="575"/>
        <v>15.375</v>
      </c>
      <c r="I843">
        <f t="shared" si="575"/>
        <v>0</v>
      </c>
      <c r="J843">
        <f t="shared" ref="J843:U843" si="577">J634-J$819*J126</f>
        <v>0</v>
      </c>
      <c r="K843">
        <f t="shared" si="577"/>
        <v>0</v>
      </c>
      <c r="L843">
        <f t="shared" si="577"/>
        <v>0</v>
      </c>
      <c r="M843">
        <f t="shared" si="577"/>
        <v>0</v>
      </c>
      <c r="N843">
        <f t="shared" si="577"/>
        <v>0</v>
      </c>
      <c r="O843">
        <f t="shared" si="577"/>
        <v>11.333333333333329</v>
      </c>
      <c r="P843">
        <f t="shared" si="577"/>
        <v>0</v>
      </c>
      <c r="Q843">
        <f t="shared" si="577"/>
        <v>0</v>
      </c>
      <c r="R843">
        <f t="shared" si="577"/>
        <v>21.075000000000003</v>
      </c>
      <c r="S843">
        <f t="shared" si="577"/>
        <v>0</v>
      </c>
      <c r="T843">
        <f t="shared" si="577"/>
        <v>0</v>
      </c>
      <c r="U843">
        <f t="shared" si="577"/>
        <v>0</v>
      </c>
    </row>
    <row r="844" spans="1:21" x14ac:dyDescent="0.15">
      <c r="A844" t="str">
        <f t="shared" si="552"/>
        <v>Shape Learning Delayed-Recognition</v>
      </c>
      <c r="B844">
        <f t="shared" si="575"/>
        <v>0</v>
      </c>
      <c r="C844">
        <f t="shared" si="575"/>
        <v>0</v>
      </c>
      <c r="D844">
        <f t="shared" si="575"/>
        <v>0</v>
      </c>
      <c r="E844">
        <f t="shared" si="575"/>
        <v>0</v>
      </c>
      <c r="F844">
        <f t="shared" si="575"/>
        <v>0</v>
      </c>
      <c r="G844">
        <f t="shared" si="575"/>
        <v>0</v>
      </c>
      <c r="H844">
        <f t="shared" si="575"/>
        <v>15.375</v>
      </c>
      <c r="I844">
        <f t="shared" si="575"/>
        <v>0</v>
      </c>
      <c r="J844">
        <f t="shared" ref="J844:U844" si="578">J635-J$819*J127</f>
        <v>0</v>
      </c>
      <c r="K844">
        <f t="shared" si="578"/>
        <v>0</v>
      </c>
      <c r="L844">
        <f t="shared" si="578"/>
        <v>0</v>
      </c>
      <c r="M844">
        <f t="shared" si="578"/>
        <v>0</v>
      </c>
      <c r="N844">
        <f t="shared" si="578"/>
        <v>0</v>
      </c>
      <c r="O844">
        <f t="shared" si="578"/>
        <v>0</v>
      </c>
      <c r="P844">
        <f t="shared" si="578"/>
        <v>21.166666666666671</v>
      </c>
      <c r="Q844">
        <f t="shared" si="578"/>
        <v>0</v>
      </c>
      <c r="R844">
        <f t="shared" si="578"/>
        <v>21.075000000000003</v>
      </c>
      <c r="S844">
        <f t="shared" si="578"/>
        <v>0</v>
      </c>
      <c r="T844">
        <f t="shared" si="578"/>
        <v>0</v>
      </c>
      <c r="U844">
        <f t="shared" si="578"/>
        <v>0</v>
      </c>
    </row>
    <row r="845" spans="1:21" x14ac:dyDescent="0.15">
      <c r="A845" t="str">
        <f t="shared" si="552"/>
        <v>Story Learning Immediate-Recall</v>
      </c>
      <c r="B845">
        <f t="shared" si="575"/>
        <v>0</v>
      </c>
      <c r="C845">
        <f t="shared" si="575"/>
        <v>0</v>
      </c>
      <c r="D845">
        <f t="shared" si="575"/>
        <v>0</v>
      </c>
      <c r="E845">
        <f t="shared" si="575"/>
        <v>0</v>
      </c>
      <c r="F845">
        <f t="shared" si="575"/>
        <v>0</v>
      </c>
      <c r="G845">
        <f t="shared" si="575"/>
        <v>0</v>
      </c>
      <c r="H845">
        <f t="shared" si="575"/>
        <v>-12.625</v>
      </c>
      <c r="I845">
        <f t="shared" si="575"/>
        <v>0</v>
      </c>
      <c r="J845">
        <f t="shared" ref="J845:U845" si="579">J636-J$819*J128</f>
        <v>0</v>
      </c>
      <c r="K845">
        <f t="shared" si="579"/>
        <v>0</v>
      </c>
      <c r="L845">
        <f t="shared" si="579"/>
        <v>0</v>
      </c>
      <c r="M845">
        <f t="shared" si="579"/>
        <v>0</v>
      </c>
      <c r="N845">
        <f t="shared" si="579"/>
        <v>0</v>
      </c>
      <c r="O845">
        <f t="shared" si="579"/>
        <v>-16.666666666666671</v>
      </c>
      <c r="P845">
        <f t="shared" si="579"/>
        <v>0</v>
      </c>
      <c r="Q845">
        <f t="shared" si="579"/>
        <v>0</v>
      </c>
      <c r="R845">
        <f t="shared" si="579"/>
        <v>-6.9249999999999972</v>
      </c>
      <c r="S845">
        <f t="shared" si="579"/>
        <v>0</v>
      </c>
      <c r="T845">
        <f t="shared" si="579"/>
        <v>0</v>
      </c>
      <c r="U845">
        <f t="shared" si="579"/>
        <v>0</v>
      </c>
    </row>
    <row r="846" spans="1:21" x14ac:dyDescent="0.15">
      <c r="A846" t="str">
        <f t="shared" si="552"/>
        <v>Story Learning Delayed-Recall</v>
      </c>
      <c r="B846">
        <f t="shared" si="575"/>
        <v>0</v>
      </c>
      <c r="C846">
        <f t="shared" si="575"/>
        <v>0</v>
      </c>
      <c r="D846">
        <f t="shared" si="575"/>
        <v>0</v>
      </c>
      <c r="E846">
        <f t="shared" si="575"/>
        <v>0</v>
      </c>
      <c r="F846">
        <f t="shared" si="575"/>
        <v>0</v>
      </c>
      <c r="G846">
        <f t="shared" si="575"/>
        <v>0</v>
      </c>
      <c r="H846">
        <f t="shared" si="575"/>
        <v>-18.625</v>
      </c>
      <c r="I846">
        <f t="shared" si="575"/>
        <v>0</v>
      </c>
      <c r="J846">
        <f t="shared" ref="J846:U846" si="580">J637-J$819*J129</f>
        <v>0</v>
      </c>
      <c r="K846">
        <f t="shared" si="580"/>
        <v>0</v>
      </c>
      <c r="L846">
        <f t="shared" si="580"/>
        <v>0</v>
      </c>
      <c r="M846">
        <f t="shared" si="580"/>
        <v>0</v>
      </c>
      <c r="N846">
        <f t="shared" si="580"/>
        <v>0</v>
      </c>
      <c r="O846">
        <f t="shared" si="580"/>
        <v>0</v>
      </c>
      <c r="P846">
        <f t="shared" si="580"/>
        <v>-12.833333333333329</v>
      </c>
      <c r="Q846">
        <f t="shared" si="580"/>
        <v>0</v>
      </c>
      <c r="R846">
        <f t="shared" si="580"/>
        <v>-12.924999999999997</v>
      </c>
      <c r="S846">
        <f t="shared" si="580"/>
        <v>0</v>
      </c>
      <c r="T846">
        <f t="shared" si="580"/>
        <v>0</v>
      </c>
      <c r="U846">
        <f t="shared" si="580"/>
        <v>0</v>
      </c>
    </row>
    <row r="847" spans="1:21" x14ac:dyDescent="0.15">
      <c r="A847" t="str">
        <f t="shared" si="552"/>
        <v>Visual Discrimination</v>
      </c>
      <c r="B847">
        <f t="shared" si="575"/>
        <v>0</v>
      </c>
      <c r="C847">
        <f t="shared" si="575"/>
        <v>0</v>
      </c>
      <c r="D847">
        <f t="shared" si="575"/>
        <v>0</v>
      </c>
      <c r="E847">
        <f t="shared" si="575"/>
        <v>0</v>
      </c>
      <c r="F847">
        <f t="shared" si="575"/>
        <v>6</v>
      </c>
      <c r="G847">
        <f t="shared" si="575"/>
        <v>0</v>
      </c>
      <c r="H847">
        <f t="shared" si="575"/>
        <v>0</v>
      </c>
      <c r="I847">
        <f t="shared" si="575"/>
        <v>0</v>
      </c>
      <c r="J847">
        <f t="shared" ref="J847:U847" si="581">J638-J$819*J130</f>
        <v>0</v>
      </c>
      <c r="K847">
        <f t="shared" si="581"/>
        <v>0</v>
      </c>
      <c r="L847">
        <f t="shared" si="581"/>
        <v>0</v>
      </c>
      <c r="M847">
        <f t="shared" si="581"/>
        <v>0</v>
      </c>
      <c r="N847">
        <f t="shared" si="581"/>
        <v>0</v>
      </c>
      <c r="O847">
        <f t="shared" si="581"/>
        <v>0</v>
      </c>
      <c r="P847">
        <f t="shared" si="581"/>
        <v>0</v>
      </c>
      <c r="Q847">
        <f t="shared" si="581"/>
        <v>0</v>
      </c>
      <c r="R847">
        <f t="shared" si="581"/>
        <v>18.075000000000003</v>
      </c>
      <c r="S847">
        <f t="shared" si="581"/>
        <v>0</v>
      </c>
      <c r="T847">
        <f t="shared" si="581"/>
        <v>0</v>
      </c>
      <c r="U847">
        <f t="shared" si="581"/>
        <v>0</v>
      </c>
    </row>
    <row r="848" spans="1:21" x14ac:dyDescent="0.15">
      <c r="A848" t="str">
        <f t="shared" si="552"/>
        <v>Design Construction</v>
      </c>
      <c r="B848">
        <f t="shared" si="575"/>
        <v>0</v>
      </c>
      <c r="C848">
        <f t="shared" si="575"/>
        <v>0</v>
      </c>
      <c r="D848">
        <f t="shared" si="575"/>
        <v>-9</v>
      </c>
      <c r="E848">
        <f t="shared" si="575"/>
        <v>0</v>
      </c>
      <c r="F848">
        <f t="shared" si="575"/>
        <v>-12</v>
      </c>
      <c r="G848">
        <f t="shared" si="575"/>
        <v>0</v>
      </c>
      <c r="H848">
        <f t="shared" si="575"/>
        <v>0</v>
      </c>
      <c r="I848">
        <f t="shared" si="575"/>
        <v>0</v>
      </c>
      <c r="J848">
        <f t="shared" ref="J848:U848" si="582">J639-J$819*J131</f>
        <v>0</v>
      </c>
      <c r="K848">
        <f t="shared" si="582"/>
        <v>0</v>
      </c>
      <c r="L848">
        <f t="shared" si="582"/>
        <v>0</v>
      </c>
      <c r="M848">
        <f t="shared" si="582"/>
        <v>0</v>
      </c>
      <c r="N848">
        <f t="shared" si="582"/>
        <v>0</v>
      </c>
      <c r="O848">
        <f t="shared" si="582"/>
        <v>0</v>
      </c>
      <c r="P848">
        <f t="shared" si="582"/>
        <v>0</v>
      </c>
      <c r="Q848">
        <f t="shared" si="582"/>
        <v>0</v>
      </c>
      <c r="R848">
        <f t="shared" si="582"/>
        <v>7.5000000000002842E-2</v>
      </c>
      <c r="S848">
        <f t="shared" si="582"/>
        <v>0</v>
      </c>
      <c r="T848">
        <f t="shared" si="582"/>
        <v>0</v>
      </c>
      <c r="U848">
        <f t="shared" si="582"/>
        <v>0</v>
      </c>
    </row>
    <row r="849" spans="1:21" x14ac:dyDescent="0.15">
      <c r="A849" t="str">
        <f t="shared" si="552"/>
        <v>Mazes</v>
      </c>
      <c r="B849">
        <f t="shared" si="575"/>
        <v>0</v>
      </c>
      <c r="C849">
        <f t="shared" si="575"/>
        <v>0</v>
      </c>
      <c r="D849">
        <f t="shared" si="575"/>
        <v>0</v>
      </c>
      <c r="E849">
        <f t="shared" si="575"/>
        <v>0</v>
      </c>
      <c r="F849">
        <f t="shared" si="575"/>
        <v>0</v>
      </c>
      <c r="G849">
        <f t="shared" si="575"/>
        <v>-4.9375</v>
      </c>
      <c r="H849">
        <f t="shared" si="575"/>
        <v>0</v>
      </c>
      <c r="I849">
        <f t="shared" si="575"/>
        <v>0</v>
      </c>
      <c r="J849">
        <f t="shared" ref="J849:U849" si="583">J640-J$819*J132</f>
        <v>0</v>
      </c>
      <c r="K849">
        <f t="shared" si="583"/>
        <v>0</v>
      </c>
      <c r="L849">
        <f t="shared" si="583"/>
        <v>0</v>
      </c>
      <c r="M849">
        <f t="shared" si="583"/>
        <v>-13.25</v>
      </c>
      <c r="N849">
        <f t="shared" si="583"/>
        <v>3.5</v>
      </c>
      <c r="O849">
        <f t="shared" si="583"/>
        <v>0</v>
      </c>
      <c r="P849">
        <f t="shared" si="583"/>
        <v>0</v>
      </c>
      <c r="Q849">
        <f t="shared" si="583"/>
        <v>-13</v>
      </c>
      <c r="R849">
        <f t="shared" si="583"/>
        <v>-11.924999999999997</v>
      </c>
      <c r="S849">
        <f t="shared" si="583"/>
        <v>0</v>
      </c>
      <c r="T849">
        <f t="shared" si="583"/>
        <v>0</v>
      </c>
      <c r="U849">
        <f t="shared" si="583"/>
        <v>0</v>
      </c>
    </row>
    <row r="850" spans="1:21" x14ac:dyDescent="0.15">
      <c r="A850" t="str">
        <f t="shared" si="552"/>
        <v>Word Generation</v>
      </c>
      <c r="B850">
        <f t="shared" si="575"/>
        <v>0</v>
      </c>
      <c r="C850">
        <f t="shared" si="575"/>
        <v>0</v>
      </c>
      <c r="D850">
        <f t="shared" si="575"/>
        <v>0</v>
      </c>
      <c r="E850">
        <f t="shared" si="575"/>
        <v>0</v>
      </c>
      <c r="F850">
        <f t="shared" si="575"/>
        <v>0</v>
      </c>
      <c r="G850">
        <f t="shared" si="575"/>
        <v>18.0625</v>
      </c>
      <c r="H850">
        <f t="shared" si="575"/>
        <v>0</v>
      </c>
      <c r="I850">
        <f t="shared" si="575"/>
        <v>0</v>
      </c>
      <c r="J850">
        <f t="shared" ref="J850:U850" si="584">J641-J$819*J133</f>
        <v>0</v>
      </c>
      <c r="K850">
        <f t="shared" si="584"/>
        <v>0</v>
      </c>
      <c r="L850">
        <f t="shared" si="584"/>
        <v>0</v>
      </c>
      <c r="M850">
        <f t="shared" si="584"/>
        <v>9.75</v>
      </c>
      <c r="N850">
        <f t="shared" si="584"/>
        <v>0</v>
      </c>
      <c r="O850">
        <f t="shared" si="584"/>
        <v>0</v>
      </c>
      <c r="P850">
        <f t="shared" si="584"/>
        <v>0</v>
      </c>
      <c r="Q850">
        <f t="shared" si="584"/>
        <v>0</v>
      </c>
      <c r="R850">
        <f t="shared" si="584"/>
        <v>11.075000000000003</v>
      </c>
      <c r="S850">
        <f t="shared" si="584"/>
        <v>0</v>
      </c>
      <c r="T850">
        <f t="shared" si="584"/>
        <v>0</v>
      </c>
      <c r="U850">
        <f t="shared" si="584"/>
        <v>0</v>
      </c>
    </row>
    <row r="851" spans="1:21" x14ac:dyDescent="0.15">
      <c r="A851" t="str">
        <f t="shared" si="552"/>
        <v>Letter Fluency</v>
      </c>
      <c r="B851">
        <f t="shared" si="575"/>
        <v>0</v>
      </c>
      <c r="C851">
        <f t="shared" si="575"/>
        <v>0</v>
      </c>
      <c r="D851">
        <f t="shared" si="575"/>
        <v>0</v>
      </c>
      <c r="E851">
        <f t="shared" si="575"/>
        <v>11.5</v>
      </c>
      <c r="F851">
        <f t="shared" si="575"/>
        <v>0</v>
      </c>
      <c r="G851">
        <f t="shared" si="575"/>
        <v>0</v>
      </c>
      <c r="H851">
        <f t="shared" si="575"/>
        <v>0</v>
      </c>
      <c r="I851">
        <f t="shared" si="575"/>
        <v>0</v>
      </c>
      <c r="J851">
        <f t="shared" ref="J851:U851" si="585">J642-J$819*J134</f>
        <v>0</v>
      </c>
      <c r="K851">
        <f t="shared" si="585"/>
        <v>0</v>
      </c>
      <c r="L851">
        <f t="shared" si="585"/>
        <v>0</v>
      </c>
      <c r="M851">
        <f t="shared" si="585"/>
        <v>0</v>
      </c>
      <c r="N851">
        <f t="shared" si="585"/>
        <v>0</v>
      </c>
      <c r="O851">
        <f t="shared" si="585"/>
        <v>0</v>
      </c>
      <c r="P851">
        <f t="shared" si="585"/>
        <v>0</v>
      </c>
      <c r="Q851">
        <f t="shared" si="585"/>
        <v>0</v>
      </c>
      <c r="R851">
        <f t="shared" si="585"/>
        <v>12.075000000000003</v>
      </c>
      <c r="S851">
        <f t="shared" si="585"/>
        <v>0</v>
      </c>
      <c r="T851">
        <f t="shared" si="585"/>
        <v>0</v>
      </c>
      <c r="U851">
        <f t="shared" si="585"/>
        <v>0</v>
      </c>
    </row>
    <row r="852" spans="1:21" x14ac:dyDescent="0.15">
      <c r="A852" t="str">
        <f t="shared" si="552"/>
        <v>Category Fluency</v>
      </c>
      <c r="B852">
        <f t="shared" ref="B852:I861" si="586">B643-B$819*B135</f>
        <v>0</v>
      </c>
      <c r="C852">
        <f t="shared" si="586"/>
        <v>0</v>
      </c>
      <c r="D852">
        <f t="shared" si="586"/>
        <v>0</v>
      </c>
      <c r="E852">
        <f t="shared" si="586"/>
        <v>-16.5</v>
      </c>
      <c r="F852">
        <f t="shared" si="586"/>
        <v>0</v>
      </c>
      <c r="G852">
        <f t="shared" si="586"/>
        <v>0</v>
      </c>
      <c r="H852">
        <f t="shared" si="586"/>
        <v>0</v>
      </c>
      <c r="I852">
        <f t="shared" si="586"/>
        <v>0</v>
      </c>
      <c r="J852">
        <f t="shared" ref="J852:U852" si="587">J643-J$819*J135</f>
        <v>0</v>
      </c>
      <c r="K852">
        <f t="shared" si="587"/>
        <v>0</v>
      </c>
      <c r="L852">
        <f t="shared" si="587"/>
        <v>0</v>
      </c>
      <c r="M852">
        <f t="shared" si="587"/>
        <v>0</v>
      </c>
      <c r="N852">
        <f t="shared" si="587"/>
        <v>0</v>
      </c>
      <c r="O852">
        <f t="shared" si="587"/>
        <v>0</v>
      </c>
      <c r="P852">
        <f t="shared" si="587"/>
        <v>0</v>
      </c>
      <c r="Q852">
        <f t="shared" si="587"/>
        <v>0</v>
      </c>
      <c r="R852">
        <f t="shared" si="587"/>
        <v>-15.924999999999997</v>
      </c>
      <c r="S852">
        <f t="shared" si="587"/>
        <v>0</v>
      </c>
      <c r="T852">
        <f t="shared" si="587"/>
        <v>0</v>
      </c>
      <c r="U852">
        <f t="shared" si="587"/>
        <v>0</v>
      </c>
    </row>
    <row r="853" spans="1:21" x14ac:dyDescent="0.15">
      <c r="A853" t="str">
        <f t="shared" si="552"/>
        <v>TOPF</v>
      </c>
      <c r="B853">
        <f t="shared" si="586"/>
        <v>0</v>
      </c>
      <c r="C853">
        <f t="shared" si="586"/>
        <v>0</v>
      </c>
      <c r="D853">
        <f t="shared" si="586"/>
        <v>0</v>
      </c>
      <c r="E853">
        <f t="shared" si="586"/>
        <v>0</v>
      </c>
      <c r="F853">
        <f t="shared" si="586"/>
        <v>0</v>
      </c>
      <c r="G853">
        <f t="shared" si="586"/>
        <v>0</v>
      </c>
      <c r="H853">
        <f t="shared" si="586"/>
        <v>0</v>
      </c>
      <c r="I853">
        <f t="shared" si="586"/>
        <v>0</v>
      </c>
      <c r="J853">
        <f t="shared" ref="J853:U853" si="588">J644-J$819*J136</f>
        <v>0</v>
      </c>
      <c r="K853">
        <f t="shared" si="588"/>
        <v>0</v>
      </c>
      <c r="L853">
        <f t="shared" si="588"/>
        <v>0</v>
      </c>
      <c r="M853">
        <f t="shared" si="588"/>
        <v>0</v>
      </c>
      <c r="N853">
        <f t="shared" si="588"/>
        <v>0</v>
      </c>
      <c r="O853">
        <f t="shared" si="588"/>
        <v>0</v>
      </c>
      <c r="P853">
        <f t="shared" si="588"/>
        <v>0</v>
      </c>
      <c r="Q853">
        <f t="shared" si="588"/>
        <v>0</v>
      </c>
      <c r="R853">
        <f t="shared" si="588"/>
        <v>0</v>
      </c>
      <c r="S853">
        <f t="shared" si="588"/>
        <v>0</v>
      </c>
      <c r="T853">
        <f t="shared" si="588"/>
        <v>0</v>
      </c>
      <c r="U853">
        <f t="shared" si="588"/>
        <v>0</v>
      </c>
    </row>
    <row r="854" spans="1:21" x14ac:dyDescent="0.15">
      <c r="A854" t="str">
        <f t="shared" si="552"/>
        <v>Trails A</v>
      </c>
      <c r="B854">
        <f t="shared" si="586"/>
        <v>0</v>
      </c>
      <c r="C854">
        <f t="shared" si="586"/>
        <v>0</v>
      </c>
      <c r="D854">
        <f t="shared" si="586"/>
        <v>0</v>
      </c>
      <c r="E854">
        <f t="shared" si="586"/>
        <v>0</v>
      </c>
      <c r="F854">
        <f t="shared" si="586"/>
        <v>0</v>
      </c>
      <c r="G854">
        <f t="shared" si="586"/>
        <v>10.0625</v>
      </c>
      <c r="H854">
        <f t="shared" si="586"/>
        <v>0</v>
      </c>
      <c r="I854">
        <f t="shared" si="586"/>
        <v>0</v>
      </c>
      <c r="J854">
        <f t="shared" ref="J854:U854" si="589">J645-J$819*J137</f>
        <v>24.5</v>
      </c>
      <c r="K854">
        <f t="shared" si="589"/>
        <v>0</v>
      </c>
      <c r="L854">
        <f t="shared" si="589"/>
        <v>0</v>
      </c>
      <c r="M854">
        <f t="shared" si="589"/>
        <v>0</v>
      </c>
      <c r="N854">
        <f t="shared" si="589"/>
        <v>18.5</v>
      </c>
      <c r="O854">
        <f t="shared" si="589"/>
        <v>0</v>
      </c>
      <c r="P854">
        <f t="shared" si="589"/>
        <v>0</v>
      </c>
      <c r="Q854">
        <f t="shared" si="589"/>
        <v>0</v>
      </c>
      <c r="R854">
        <f t="shared" si="589"/>
        <v>3.0750000000000028</v>
      </c>
      <c r="S854">
        <f t="shared" si="589"/>
        <v>0</v>
      </c>
      <c r="T854">
        <f t="shared" si="589"/>
        <v>19.5</v>
      </c>
      <c r="U854">
        <f t="shared" si="589"/>
        <v>0</v>
      </c>
    </row>
    <row r="855" spans="1:21" x14ac:dyDescent="0.15">
      <c r="A855" t="str">
        <f t="shared" si="552"/>
        <v>Trails B</v>
      </c>
      <c r="B855">
        <f t="shared" si="586"/>
        <v>0</v>
      </c>
      <c r="C855">
        <f t="shared" si="586"/>
        <v>0</v>
      </c>
      <c r="D855">
        <f t="shared" si="586"/>
        <v>0</v>
      </c>
      <c r="E855">
        <f t="shared" si="586"/>
        <v>0</v>
      </c>
      <c r="F855">
        <f t="shared" si="586"/>
        <v>0</v>
      </c>
      <c r="G855">
        <f t="shared" si="586"/>
        <v>-16.9375</v>
      </c>
      <c r="H855">
        <f t="shared" si="586"/>
        <v>0</v>
      </c>
      <c r="I855">
        <f t="shared" si="586"/>
        <v>0</v>
      </c>
      <c r="J855">
        <f t="shared" ref="J855:U855" si="590">J646-J$819*J138</f>
        <v>0</v>
      </c>
      <c r="K855">
        <f t="shared" si="590"/>
        <v>0</v>
      </c>
      <c r="L855">
        <f t="shared" si="590"/>
        <v>-17.5</v>
      </c>
      <c r="M855">
        <f t="shared" si="590"/>
        <v>0</v>
      </c>
      <c r="N855">
        <f t="shared" si="590"/>
        <v>0</v>
      </c>
      <c r="O855">
        <f t="shared" si="590"/>
        <v>0</v>
      </c>
      <c r="P855">
        <f t="shared" si="590"/>
        <v>0</v>
      </c>
      <c r="Q855">
        <f t="shared" si="590"/>
        <v>0</v>
      </c>
      <c r="R855">
        <f t="shared" si="590"/>
        <v>-23.924999999999997</v>
      </c>
      <c r="S855">
        <f t="shared" si="590"/>
        <v>0</v>
      </c>
      <c r="T855">
        <f t="shared" si="590"/>
        <v>0</v>
      </c>
      <c r="U855">
        <f t="shared" si="590"/>
        <v>8</v>
      </c>
    </row>
    <row r="856" spans="1:21" x14ac:dyDescent="0.15">
      <c r="A856" t="str">
        <f t="shared" si="552"/>
        <v>Unstructured Task (WT)</v>
      </c>
      <c r="B856">
        <f t="shared" si="586"/>
        <v>0</v>
      </c>
      <c r="C856">
        <f t="shared" si="586"/>
        <v>0</v>
      </c>
      <c r="D856">
        <f t="shared" si="586"/>
        <v>0</v>
      </c>
      <c r="E856">
        <f t="shared" si="586"/>
        <v>0</v>
      </c>
      <c r="F856">
        <f t="shared" si="586"/>
        <v>0</v>
      </c>
      <c r="G856">
        <f t="shared" si="586"/>
        <v>0</v>
      </c>
      <c r="H856">
        <f t="shared" si="586"/>
        <v>0</v>
      </c>
      <c r="I856">
        <f t="shared" si="586"/>
        <v>0</v>
      </c>
      <c r="J856">
        <f t="shared" ref="J856:U856" si="591">J647-J$819*J139</f>
        <v>0</v>
      </c>
      <c r="K856">
        <f t="shared" si="591"/>
        <v>0</v>
      </c>
      <c r="L856">
        <f t="shared" si="591"/>
        <v>0</v>
      </c>
      <c r="M856">
        <f t="shared" si="591"/>
        <v>0</v>
      </c>
      <c r="N856">
        <f t="shared" si="591"/>
        <v>0</v>
      </c>
      <c r="O856">
        <f t="shared" si="591"/>
        <v>0</v>
      </c>
      <c r="P856">
        <f t="shared" si="591"/>
        <v>0</v>
      </c>
      <c r="Q856">
        <f t="shared" si="591"/>
        <v>0</v>
      </c>
      <c r="R856">
        <f t="shared" si="591"/>
        <v>0</v>
      </c>
      <c r="S856">
        <f t="shared" si="591"/>
        <v>0</v>
      </c>
      <c r="T856">
        <f t="shared" si="591"/>
        <v>0</v>
      </c>
      <c r="U856">
        <f t="shared" si="591"/>
        <v>0</v>
      </c>
    </row>
    <row r="857" spans="1:21" x14ac:dyDescent="0.15">
      <c r="A857" t="str">
        <f t="shared" si="552"/>
        <v>ROCFT Copy</v>
      </c>
      <c r="B857">
        <f t="shared" si="586"/>
        <v>0</v>
      </c>
      <c r="C857">
        <f t="shared" si="586"/>
        <v>0</v>
      </c>
      <c r="D857">
        <f t="shared" si="586"/>
        <v>0</v>
      </c>
      <c r="E857">
        <f t="shared" si="586"/>
        <v>0</v>
      </c>
      <c r="F857">
        <f t="shared" si="586"/>
        <v>0</v>
      </c>
      <c r="G857">
        <f t="shared" si="586"/>
        <v>21.0625</v>
      </c>
      <c r="H857">
        <f t="shared" si="586"/>
        <v>0</v>
      </c>
      <c r="I857">
        <f t="shared" si="586"/>
        <v>0</v>
      </c>
      <c r="J857">
        <f t="shared" ref="J857:U857" si="592">J648-J$819*J140</f>
        <v>0</v>
      </c>
      <c r="K857">
        <f t="shared" si="592"/>
        <v>0</v>
      </c>
      <c r="L857">
        <f t="shared" si="592"/>
        <v>0</v>
      </c>
      <c r="M857">
        <f t="shared" si="592"/>
        <v>12.75</v>
      </c>
      <c r="N857">
        <f t="shared" si="592"/>
        <v>0</v>
      </c>
      <c r="O857">
        <f t="shared" si="592"/>
        <v>0</v>
      </c>
      <c r="P857">
        <f t="shared" si="592"/>
        <v>0</v>
      </c>
      <c r="Q857">
        <f t="shared" si="592"/>
        <v>13</v>
      </c>
      <c r="R857">
        <f t="shared" si="592"/>
        <v>14.075000000000003</v>
      </c>
      <c r="S857">
        <f t="shared" si="592"/>
        <v>0</v>
      </c>
      <c r="T857">
        <f t="shared" si="592"/>
        <v>0</v>
      </c>
      <c r="U857">
        <f t="shared" si="592"/>
        <v>0</v>
      </c>
    </row>
    <row r="858" spans="1:21" x14ac:dyDescent="0.15">
      <c r="A858" t="str">
        <f t="shared" si="552"/>
        <v>ROCFT Recall</v>
      </c>
      <c r="B858">
        <f t="shared" si="586"/>
        <v>0</v>
      </c>
      <c r="C858">
        <f t="shared" si="586"/>
        <v>0</v>
      </c>
      <c r="D858">
        <f t="shared" si="586"/>
        <v>0</v>
      </c>
      <c r="E858">
        <f t="shared" si="586"/>
        <v>0</v>
      </c>
      <c r="F858">
        <f t="shared" si="586"/>
        <v>0</v>
      </c>
      <c r="G858">
        <f t="shared" si="586"/>
        <v>0</v>
      </c>
      <c r="H858">
        <f t="shared" si="586"/>
        <v>11.375</v>
      </c>
      <c r="I858">
        <f t="shared" si="586"/>
        <v>0</v>
      </c>
      <c r="J858">
        <f t="shared" ref="J858:U858" si="593">J649-J$819*J141</f>
        <v>0</v>
      </c>
      <c r="K858">
        <f t="shared" si="593"/>
        <v>0</v>
      </c>
      <c r="L858">
        <f t="shared" si="593"/>
        <v>0</v>
      </c>
      <c r="M858">
        <f t="shared" si="593"/>
        <v>0</v>
      </c>
      <c r="N858">
        <f t="shared" si="593"/>
        <v>0</v>
      </c>
      <c r="O858">
        <f t="shared" si="593"/>
        <v>0</v>
      </c>
      <c r="P858">
        <f t="shared" si="593"/>
        <v>17.166666666666671</v>
      </c>
      <c r="Q858">
        <f t="shared" si="593"/>
        <v>0</v>
      </c>
      <c r="R858">
        <f t="shared" si="593"/>
        <v>17.075000000000003</v>
      </c>
      <c r="S858">
        <f t="shared" si="593"/>
        <v>0</v>
      </c>
      <c r="T858">
        <f t="shared" si="593"/>
        <v>0</v>
      </c>
      <c r="U858">
        <f t="shared" si="593"/>
        <v>0</v>
      </c>
    </row>
    <row r="859" spans="1:21" x14ac:dyDescent="0.15">
      <c r="A859" t="str">
        <f t="shared" si="552"/>
        <v>CVLT-3 Brief Trials 1-4</v>
      </c>
      <c r="B859">
        <f t="shared" si="586"/>
        <v>0</v>
      </c>
      <c r="C859">
        <f t="shared" si="586"/>
        <v>0</v>
      </c>
      <c r="D859">
        <f t="shared" si="586"/>
        <v>0</v>
      </c>
      <c r="E859">
        <f t="shared" si="586"/>
        <v>0</v>
      </c>
      <c r="F859">
        <f t="shared" si="586"/>
        <v>0</v>
      </c>
      <c r="G859">
        <f t="shared" si="586"/>
        <v>0</v>
      </c>
      <c r="H859">
        <f t="shared" si="586"/>
        <v>9.375</v>
      </c>
      <c r="I859">
        <f t="shared" si="586"/>
        <v>0</v>
      </c>
      <c r="J859">
        <f t="shared" ref="J859:U859" si="594">J650-J$819*J142</f>
        <v>0</v>
      </c>
      <c r="K859">
        <f t="shared" si="594"/>
        <v>0</v>
      </c>
      <c r="L859">
        <f t="shared" si="594"/>
        <v>0</v>
      </c>
      <c r="M859">
        <f t="shared" si="594"/>
        <v>0</v>
      </c>
      <c r="N859">
        <f t="shared" si="594"/>
        <v>0</v>
      </c>
      <c r="O859">
        <f t="shared" si="594"/>
        <v>5.3333333333333286</v>
      </c>
      <c r="P859">
        <f t="shared" si="594"/>
        <v>0</v>
      </c>
      <c r="Q859">
        <f t="shared" si="594"/>
        <v>0</v>
      </c>
      <c r="R859">
        <f t="shared" si="594"/>
        <v>15.075000000000003</v>
      </c>
      <c r="S859">
        <f t="shared" si="594"/>
        <v>0</v>
      </c>
      <c r="T859">
        <f t="shared" si="594"/>
        <v>0</v>
      </c>
      <c r="U859">
        <f t="shared" si="594"/>
        <v>0</v>
      </c>
    </row>
    <row r="860" spans="1:21" x14ac:dyDescent="0.15">
      <c r="A860" t="str">
        <f t="shared" si="552"/>
        <v>CVLT-3 Brief SDFR</v>
      </c>
      <c r="B860">
        <f t="shared" si="586"/>
        <v>0</v>
      </c>
      <c r="C860">
        <f t="shared" si="586"/>
        <v>0</v>
      </c>
      <c r="D860">
        <f t="shared" si="586"/>
        <v>0</v>
      </c>
      <c r="E860">
        <f t="shared" si="586"/>
        <v>0</v>
      </c>
      <c r="F860">
        <f t="shared" si="586"/>
        <v>0</v>
      </c>
      <c r="G860">
        <f t="shared" si="586"/>
        <v>0</v>
      </c>
      <c r="H860">
        <f t="shared" si="586"/>
        <v>-12.625</v>
      </c>
      <c r="I860">
        <f t="shared" si="586"/>
        <v>0</v>
      </c>
      <c r="J860">
        <f t="shared" ref="J860:U860" si="595">J651-J$819*J143</f>
        <v>0</v>
      </c>
      <c r="K860">
        <f t="shared" si="595"/>
        <v>0</v>
      </c>
      <c r="L860">
        <f t="shared" si="595"/>
        <v>0</v>
      </c>
      <c r="M860">
        <f t="shared" si="595"/>
        <v>0</v>
      </c>
      <c r="N860">
        <f t="shared" si="595"/>
        <v>0</v>
      </c>
      <c r="O860">
        <f t="shared" si="595"/>
        <v>0</v>
      </c>
      <c r="P860">
        <f t="shared" si="595"/>
        <v>0</v>
      </c>
      <c r="Q860">
        <f t="shared" si="595"/>
        <v>0</v>
      </c>
      <c r="R860">
        <f t="shared" si="595"/>
        <v>-6.9249999999999972</v>
      </c>
      <c r="S860">
        <f t="shared" si="595"/>
        <v>0</v>
      </c>
      <c r="T860">
        <f t="shared" si="595"/>
        <v>0</v>
      </c>
      <c r="U860">
        <f t="shared" si="595"/>
        <v>0</v>
      </c>
    </row>
    <row r="861" spans="1:21" x14ac:dyDescent="0.15">
      <c r="A861" t="str">
        <f t="shared" si="552"/>
        <v>CVLT-3 Brief LDFR</v>
      </c>
      <c r="B861">
        <f t="shared" si="586"/>
        <v>0</v>
      </c>
      <c r="C861">
        <f t="shared" si="586"/>
        <v>0</v>
      </c>
      <c r="D861">
        <f t="shared" si="586"/>
        <v>0</v>
      </c>
      <c r="E861">
        <f t="shared" si="586"/>
        <v>0</v>
      </c>
      <c r="F861">
        <f t="shared" si="586"/>
        <v>0</v>
      </c>
      <c r="G861">
        <f t="shared" si="586"/>
        <v>0</v>
      </c>
      <c r="H861">
        <f t="shared" si="586"/>
        <v>-7.625</v>
      </c>
      <c r="I861">
        <f t="shared" si="586"/>
        <v>0</v>
      </c>
      <c r="J861">
        <f t="shared" ref="J861:U861" si="596">J652-J$819*J144</f>
        <v>0</v>
      </c>
      <c r="K861">
        <f t="shared" si="596"/>
        <v>0</v>
      </c>
      <c r="L861">
        <f t="shared" si="596"/>
        <v>0</v>
      </c>
      <c r="M861">
        <f t="shared" si="596"/>
        <v>0</v>
      </c>
      <c r="N861">
        <f t="shared" si="596"/>
        <v>0</v>
      </c>
      <c r="O861">
        <f t="shared" si="596"/>
        <v>0</v>
      </c>
      <c r="P861">
        <f t="shared" si="596"/>
        <v>-1.8333333333333286</v>
      </c>
      <c r="Q861">
        <f t="shared" si="596"/>
        <v>0</v>
      </c>
      <c r="R861">
        <f t="shared" si="596"/>
        <v>-1.9249999999999972</v>
      </c>
      <c r="S861">
        <f t="shared" si="596"/>
        <v>0</v>
      </c>
      <c r="T861">
        <f t="shared" si="596"/>
        <v>0</v>
      </c>
      <c r="U861">
        <f t="shared" si="596"/>
        <v>0</v>
      </c>
    </row>
    <row r="862" spans="1:21" x14ac:dyDescent="0.15">
      <c r="A862" t="str">
        <f t="shared" si="552"/>
        <v>Figure Weights</v>
      </c>
      <c r="B862">
        <f t="shared" ref="B862:I871" si="597">B653-B$819*B145</f>
        <v>0</v>
      </c>
      <c r="C862">
        <f t="shared" si="597"/>
        <v>0</v>
      </c>
      <c r="D862">
        <f t="shared" si="597"/>
        <v>0</v>
      </c>
      <c r="E862">
        <f t="shared" si="597"/>
        <v>0</v>
      </c>
      <c r="F862">
        <f t="shared" si="597"/>
        <v>0</v>
      </c>
      <c r="G862">
        <f t="shared" si="597"/>
        <v>0</v>
      </c>
      <c r="H862">
        <f t="shared" si="597"/>
        <v>0</v>
      </c>
      <c r="I862">
        <f t="shared" si="597"/>
        <v>0</v>
      </c>
      <c r="J862">
        <f t="shared" ref="J862:U862" si="598">J653-J$819*J145</f>
        <v>0</v>
      </c>
      <c r="K862">
        <f t="shared" si="598"/>
        <v>0</v>
      </c>
      <c r="L862">
        <f t="shared" si="598"/>
        <v>0</v>
      </c>
      <c r="M862">
        <f t="shared" si="598"/>
        <v>0</v>
      </c>
      <c r="N862">
        <f t="shared" si="598"/>
        <v>0</v>
      </c>
      <c r="O862">
        <f t="shared" si="598"/>
        <v>0</v>
      </c>
      <c r="P862">
        <f t="shared" si="598"/>
        <v>0</v>
      </c>
      <c r="Q862">
        <f t="shared" si="598"/>
        <v>0</v>
      </c>
      <c r="R862">
        <f t="shared" si="598"/>
        <v>0</v>
      </c>
      <c r="S862">
        <f t="shared" si="598"/>
        <v>0</v>
      </c>
      <c r="T862">
        <f t="shared" si="598"/>
        <v>0</v>
      </c>
      <c r="U862">
        <f t="shared" si="598"/>
        <v>0</v>
      </c>
    </row>
    <row r="863" spans="1:21" x14ac:dyDescent="0.15">
      <c r="A863" t="str">
        <f t="shared" si="552"/>
        <v>Letter-Number Sequencing</v>
      </c>
      <c r="B863">
        <f t="shared" si="597"/>
        <v>0</v>
      </c>
      <c r="C863">
        <f t="shared" si="597"/>
        <v>0</v>
      </c>
      <c r="D863">
        <f t="shared" si="597"/>
        <v>0</v>
      </c>
      <c r="E863">
        <f t="shared" si="597"/>
        <v>0</v>
      </c>
      <c r="F863">
        <f t="shared" si="597"/>
        <v>0</v>
      </c>
      <c r="G863">
        <f t="shared" si="597"/>
        <v>0</v>
      </c>
      <c r="H863">
        <f t="shared" si="597"/>
        <v>0</v>
      </c>
      <c r="I863">
        <f t="shared" si="597"/>
        <v>0</v>
      </c>
      <c r="J863">
        <f t="shared" ref="J863:U863" si="599">J654-J$819*J146</f>
        <v>0</v>
      </c>
      <c r="K863">
        <f t="shared" si="599"/>
        <v>0</v>
      </c>
      <c r="L863">
        <f t="shared" si="599"/>
        <v>0</v>
      </c>
      <c r="M863">
        <f t="shared" si="599"/>
        <v>0</v>
      </c>
      <c r="N863">
        <f t="shared" si="599"/>
        <v>0</v>
      </c>
      <c r="O863">
        <f t="shared" si="599"/>
        <v>0</v>
      </c>
      <c r="P863">
        <f t="shared" si="599"/>
        <v>0</v>
      </c>
      <c r="Q863">
        <f t="shared" si="599"/>
        <v>0</v>
      </c>
      <c r="R863">
        <f t="shared" si="599"/>
        <v>0</v>
      </c>
      <c r="S863">
        <f t="shared" si="599"/>
        <v>0</v>
      </c>
      <c r="T863">
        <f t="shared" si="599"/>
        <v>0</v>
      </c>
      <c r="U863">
        <f t="shared" si="599"/>
        <v>0</v>
      </c>
    </row>
    <row r="864" spans="1:21" x14ac:dyDescent="0.15">
      <c r="A864" t="str">
        <f t="shared" si="552"/>
        <v>Cancellation</v>
      </c>
      <c r="B864">
        <f t="shared" si="597"/>
        <v>0</v>
      </c>
      <c r="C864">
        <f t="shared" si="597"/>
        <v>0</v>
      </c>
      <c r="D864">
        <f t="shared" si="597"/>
        <v>0</v>
      </c>
      <c r="E864">
        <f t="shared" si="597"/>
        <v>0</v>
      </c>
      <c r="F864">
        <f t="shared" si="597"/>
        <v>0</v>
      </c>
      <c r="G864">
        <f t="shared" si="597"/>
        <v>0</v>
      </c>
      <c r="H864">
        <f t="shared" si="597"/>
        <v>0</v>
      </c>
      <c r="I864">
        <f t="shared" si="597"/>
        <v>0</v>
      </c>
      <c r="J864">
        <f t="shared" ref="J864:U864" si="600">J655-J$819*J147</f>
        <v>0</v>
      </c>
      <c r="K864">
        <f t="shared" si="600"/>
        <v>0</v>
      </c>
      <c r="L864">
        <f t="shared" si="600"/>
        <v>0</v>
      </c>
      <c r="M864">
        <f t="shared" si="600"/>
        <v>0</v>
      </c>
      <c r="N864">
        <f t="shared" si="600"/>
        <v>0</v>
      </c>
      <c r="O864">
        <f t="shared" si="600"/>
        <v>0</v>
      </c>
      <c r="P864">
        <f t="shared" si="600"/>
        <v>0</v>
      </c>
      <c r="Q864">
        <f t="shared" si="600"/>
        <v>0</v>
      </c>
      <c r="R864">
        <f t="shared" si="600"/>
        <v>0</v>
      </c>
      <c r="S864">
        <f t="shared" si="600"/>
        <v>0</v>
      </c>
      <c r="T864">
        <f t="shared" si="600"/>
        <v>0</v>
      </c>
      <c r="U864">
        <f t="shared" si="600"/>
        <v>0</v>
      </c>
    </row>
    <row r="865" spans="1:21" x14ac:dyDescent="0.15">
      <c r="A865" t="str">
        <f t="shared" si="552"/>
        <v>Grooved Pegboard-Dominant</v>
      </c>
      <c r="B865">
        <f t="shared" si="597"/>
        <v>0</v>
      </c>
      <c r="C865">
        <f t="shared" si="597"/>
        <v>0</v>
      </c>
      <c r="D865">
        <f t="shared" si="597"/>
        <v>0</v>
      </c>
      <c r="E865">
        <f t="shared" si="597"/>
        <v>0</v>
      </c>
      <c r="F865">
        <f t="shared" si="597"/>
        <v>0</v>
      </c>
      <c r="G865">
        <f t="shared" si="597"/>
        <v>0</v>
      </c>
      <c r="H865">
        <f t="shared" si="597"/>
        <v>0</v>
      </c>
      <c r="I865">
        <f t="shared" si="597"/>
        <v>0</v>
      </c>
      <c r="J865">
        <f t="shared" ref="J865:U865" si="601">J656-J$819*J148</f>
        <v>0</v>
      </c>
      <c r="K865">
        <f t="shared" si="601"/>
        <v>0</v>
      </c>
      <c r="L865">
        <f t="shared" si="601"/>
        <v>0</v>
      </c>
      <c r="M865">
        <f t="shared" si="601"/>
        <v>0</v>
      </c>
      <c r="N865">
        <f t="shared" si="601"/>
        <v>0</v>
      </c>
      <c r="O865">
        <f t="shared" si="601"/>
        <v>0</v>
      </c>
      <c r="P865">
        <f t="shared" si="601"/>
        <v>0</v>
      </c>
      <c r="Q865">
        <f t="shared" si="601"/>
        <v>0</v>
      </c>
      <c r="R865">
        <f t="shared" si="601"/>
        <v>0</v>
      </c>
      <c r="S865">
        <f t="shared" si="601"/>
        <v>0</v>
      </c>
      <c r="T865">
        <f t="shared" si="601"/>
        <v>0</v>
      </c>
      <c r="U865">
        <f t="shared" si="601"/>
        <v>0</v>
      </c>
    </row>
    <row r="866" spans="1:21" x14ac:dyDescent="0.15">
      <c r="A866" t="str">
        <f t="shared" si="552"/>
        <v>Grooved Pegboard-Nondominant</v>
      </c>
      <c r="B866">
        <f t="shared" si="597"/>
        <v>0</v>
      </c>
      <c r="C866">
        <f t="shared" si="597"/>
        <v>0</v>
      </c>
      <c r="D866">
        <f t="shared" si="597"/>
        <v>0</v>
      </c>
      <c r="E866">
        <f t="shared" si="597"/>
        <v>0</v>
      </c>
      <c r="F866">
        <f t="shared" si="597"/>
        <v>0</v>
      </c>
      <c r="G866">
        <f t="shared" si="597"/>
        <v>0</v>
      </c>
      <c r="H866">
        <f t="shared" si="597"/>
        <v>0</v>
      </c>
      <c r="I866">
        <f t="shared" si="597"/>
        <v>0</v>
      </c>
      <c r="J866">
        <f t="shared" ref="J866:U866" si="602">J657-J$819*J149</f>
        <v>0</v>
      </c>
      <c r="K866">
        <f t="shared" si="602"/>
        <v>0</v>
      </c>
      <c r="L866">
        <f t="shared" si="602"/>
        <v>0</v>
      </c>
      <c r="M866">
        <f t="shared" si="602"/>
        <v>0</v>
      </c>
      <c r="N866">
        <f t="shared" si="602"/>
        <v>0</v>
      </c>
      <c r="O866">
        <f t="shared" si="602"/>
        <v>0</v>
      </c>
      <c r="P866">
        <f t="shared" si="602"/>
        <v>0</v>
      </c>
      <c r="Q866">
        <f t="shared" si="602"/>
        <v>0</v>
      </c>
      <c r="R866">
        <f t="shared" si="602"/>
        <v>0</v>
      </c>
      <c r="S866">
        <f t="shared" si="602"/>
        <v>0</v>
      </c>
      <c r="T866">
        <f t="shared" si="602"/>
        <v>0</v>
      </c>
      <c r="U866">
        <f t="shared" si="602"/>
        <v>0</v>
      </c>
    </row>
    <row r="867" spans="1:21" x14ac:dyDescent="0.15">
      <c r="A867" t="str">
        <f t="shared" si="552"/>
        <v>Behavior Rating Scale</v>
      </c>
      <c r="B867">
        <f t="shared" si="597"/>
        <v>0</v>
      </c>
      <c r="C867">
        <f t="shared" si="597"/>
        <v>0</v>
      </c>
      <c r="D867">
        <f t="shared" si="597"/>
        <v>0</v>
      </c>
      <c r="E867">
        <f t="shared" si="597"/>
        <v>0</v>
      </c>
      <c r="F867">
        <f t="shared" si="597"/>
        <v>0</v>
      </c>
      <c r="G867">
        <f t="shared" si="597"/>
        <v>0</v>
      </c>
      <c r="H867">
        <f t="shared" si="597"/>
        <v>0</v>
      </c>
      <c r="I867">
        <f t="shared" si="597"/>
        <v>0</v>
      </c>
      <c r="J867">
        <f t="shared" ref="J867:U867" si="603">J658-J$819*J150</f>
        <v>0</v>
      </c>
      <c r="K867">
        <f t="shared" si="603"/>
        <v>0</v>
      </c>
      <c r="L867">
        <f t="shared" si="603"/>
        <v>0</v>
      </c>
      <c r="M867">
        <f t="shared" si="603"/>
        <v>0</v>
      </c>
      <c r="N867">
        <f t="shared" si="603"/>
        <v>0</v>
      </c>
      <c r="O867">
        <f t="shared" si="603"/>
        <v>0</v>
      </c>
      <c r="P867">
        <f t="shared" si="603"/>
        <v>0</v>
      </c>
      <c r="Q867">
        <f t="shared" si="603"/>
        <v>0</v>
      </c>
      <c r="R867">
        <f t="shared" si="603"/>
        <v>0</v>
      </c>
      <c r="S867">
        <f t="shared" si="603"/>
        <v>0</v>
      </c>
      <c r="T867">
        <f t="shared" si="603"/>
        <v>0</v>
      </c>
      <c r="U867">
        <f t="shared" si="603"/>
        <v>0</v>
      </c>
    </row>
    <row r="868" spans="1:21" x14ac:dyDescent="0.15">
      <c r="A868" t="str">
        <f t="shared" si="552"/>
        <v>KTEA-3 Nonsense Word Decoding</v>
      </c>
      <c r="B868">
        <f t="shared" si="597"/>
        <v>0</v>
      </c>
      <c r="C868">
        <f t="shared" si="597"/>
        <v>0</v>
      </c>
      <c r="D868">
        <f t="shared" si="597"/>
        <v>0</v>
      </c>
      <c r="E868">
        <f t="shared" si="597"/>
        <v>0</v>
      </c>
      <c r="F868">
        <f t="shared" si="597"/>
        <v>0</v>
      </c>
      <c r="G868">
        <f t="shared" si="597"/>
        <v>0</v>
      </c>
      <c r="H868">
        <f t="shared" si="597"/>
        <v>0</v>
      </c>
      <c r="I868">
        <f t="shared" si="597"/>
        <v>0</v>
      </c>
      <c r="J868">
        <f t="shared" ref="J868:U868" si="604">J659-J$819*J151</f>
        <v>0</v>
      </c>
      <c r="K868">
        <f t="shared" si="604"/>
        <v>0</v>
      </c>
      <c r="L868">
        <f t="shared" si="604"/>
        <v>0</v>
      </c>
      <c r="M868">
        <f t="shared" si="604"/>
        <v>0</v>
      </c>
      <c r="N868">
        <f t="shared" si="604"/>
        <v>0</v>
      </c>
      <c r="O868">
        <f t="shared" si="604"/>
        <v>0</v>
      </c>
      <c r="P868">
        <f t="shared" si="604"/>
        <v>0</v>
      </c>
      <c r="Q868">
        <f t="shared" si="604"/>
        <v>0</v>
      </c>
      <c r="R868">
        <f t="shared" si="604"/>
        <v>0</v>
      </c>
      <c r="S868">
        <f t="shared" si="604"/>
        <v>0</v>
      </c>
      <c r="T868">
        <f t="shared" si="604"/>
        <v>0</v>
      </c>
      <c r="U868">
        <f t="shared" si="604"/>
        <v>0</v>
      </c>
    </row>
    <row r="869" spans="1:21" x14ac:dyDescent="0.15">
      <c r="A869" t="str">
        <f t="shared" si="552"/>
        <v>KTEA-3 Decoding Fluency</v>
      </c>
      <c r="B869">
        <f t="shared" si="597"/>
        <v>0</v>
      </c>
      <c r="C869">
        <f t="shared" si="597"/>
        <v>0</v>
      </c>
      <c r="D869">
        <f t="shared" si="597"/>
        <v>0</v>
      </c>
      <c r="E869">
        <f t="shared" si="597"/>
        <v>0</v>
      </c>
      <c r="F869">
        <f t="shared" si="597"/>
        <v>0</v>
      </c>
      <c r="G869">
        <f t="shared" si="597"/>
        <v>0</v>
      </c>
      <c r="H869">
        <f t="shared" si="597"/>
        <v>0</v>
      </c>
      <c r="I869">
        <f t="shared" si="597"/>
        <v>0</v>
      </c>
      <c r="J869">
        <f t="shared" ref="J869:U869" si="605">J660-J$819*J152</f>
        <v>0</v>
      </c>
      <c r="K869">
        <f t="shared" si="605"/>
        <v>0</v>
      </c>
      <c r="L869">
        <f t="shared" si="605"/>
        <v>0</v>
      </c>
      <c r="M869">
        <f t="shared" si="605"/>
        <v>0</v>
      </c>
      <c r="N869">
        <f t="shared" si="605"/>
        <v>0</v>
      </c>
      <c r="O869">
        <f t="shared" si="605"/>
        <v>0</v>
      </c>
      <c r="P869">
        <f t="shared" si="605"/>
        <v>0</v>
      </c>
      <c r="Q869">
        <f t="shared" si="605"/>
        <v>0</v>
      </c>
      <c r="R869">
        <f t="shared" si="605"/>
        <v>0</v>
      </c>
      <c r="S869">
        <f t="shared" si="605"/>
        <v>0</v>
      </c>
      <c r="T869">
        <f t="shared" si="605"/>
        <v>0</v>
      </c>
      <c r="U869">
        <f t="shared" si="605"/>
        <v>0</v>
      </c>
    </row>
    <row r="870" spans="1:21" x14ac:dyDescent="0.15">
      <c r="A870" t="str">
        <f t="shared" si="552"/>
        <v>KTEA-3 Reading Comprehension</v>
      </c>
      <c r="B870">
        <f t="shared" si="597"/>
        <v>0</v>
      </c>
      <c r="C870">
        <f t="shared" si="597"/>
        <v>0</v>
      </c>
      <c r="D870">
        <f t="shared" si="597"/>
        <v>0</v>
      </c>
      <c r="E870">
        <f t="shared" si="597"/>
        <v>0</v>
      </c>
      <c r="F870">
        <f t="shared" si="597"/>
        <v>0</v>
      </c>
      <c r="G870">
        <f t="shared" si="597"/>
        <v>0</v>
      </c>
      <c r="H870">
        <f t="shared" si="597"/>
        <v>0</v>
      </c>
      <c r="I870">
        <f t="shared" si="597"/>
        <v>0</v>
      </c>
      <c r="J870">
        <f t="shared" ref="J870:U870" si="606">J661-J$819*J153</f>
        <v>0</v>
      </c>
      <c r="K870">
        <f t="shared" si="606"/>
        <v>0</v>
      </c>
      <c r="L870">
        <f t="shared" si="606"/>
        <v>0</v>
      </c>
      <c r="M870">
        <f t="shared" si="606"/>
        <v>0</v>
      </c>
      <c r="N870">
        <f t="shared" si="606"/>
        <v>0</v>
      </c>
      <c r="O870">
        <f t="shared" si="606"/>
        <v>0</v>
      </c>
      <c r="P870">
        <f t="shared" si="606"/>
        <v>0</v>
      </c>
      <c r="Q870">
        <f t="shared" si="606"/>
        <v>0</v>
      </c>
      <c r="R870">
        <f t="shared" si="606"/>
        <v>0</v>
      </c>
      <c r="S870">
        <f t="shared" si="606"/>
        <v>0</v>
      </c>
      <c r="T870">
        <f t="shared" si="606"/>
        <v>0</v>
      </c>
      <c r="U870">
        <f t="shared" si="606"/>
        <v>0</v>
      </c>
    </row>
    <row r="871" spans="1:21" x14ac:dyDescent="0.15">
      <c r="A871" t="str">
        <f t="shared" si="552"/>
        <v>WMS-IV Symbol Span</v>
      </c>
      <c r="B871">
        <f t="shared" si="597"/>
        <v>0</v>
      </c>
      <c r="C871">
        <f t="shared" si="597"/>
        <v>0</v>
      </c>
      <c r="D871">
        <f t="shared" si="597"/>
        <v>0</v>
      </c>
      <c r="E871">
        <f t="shared" si="597"/>
        <v>0</v>
      </c>
      <c r="F871">
        <f t="shared" si="597"/>
        <v>0</v>
      </c>
      <c r="G871">
        <f t="shared" si="597"/>
        <v>0</v>
      </c>
      <c r="H871">
        <f t="shared" si="597"/>
        <v>0</v>
      </c>
      <c r="I871">
        <f t="shared" si="597"/>
        <v>0</v>
      </c>
      <c r="J871">
        <f t="shared" ref="J871:U871" si="607">J662-J$819*J154</f>
        <v>0</v>
      </c>
      <c r="K871">
        <f t="shared" si="607"/>
        <v>0</v>
      </c>
      <c r="L871">
        <f t="shared" si="607"/>
        <v>0</v>
      </c>
      <c r="M871">
        <f t="shared" si="607"/>
        <v>0</v>
      </c>
      <c r="N871">
        <f t="shared" si="607"/>
        <v>0</v>
      </c>
      <c r="O871">
        <f t="shared" si="607"/>
        <v>0</v>
      </c>
      <c r="P871">
        <f t="shared" si="607"/>
        <v>0</v>
      </c>
      <c r="Q871">
        <f t="shared" si="607"/>
        <v>0</v>
      </c>
      <c r="R871">
        <f t="shared" si="607"/>
        <v>0</v>
      </c>
      <c r="S871">
        <f t="shared" si="607"/>
        <v>0</v>
      </c>
      <c r="T871">
        <f t="shared" si="607"/>
        <v>0</v>
      </c>
      <c r="U871">
        <f t="shared" si="607"/>
        <v>0</v>
      </c>
    </row>
    <row r="872" spans="1:21" x14ac:dyDescent="0.15">
      <c r="A872" t="str">
        <f t="shared" si="552"/>
        <v>WRAT5 Word Reading</v>
      </c>
      <c r="B872">
        <f t="shared" ref="B872:I881" si="608">B663-B$819*B155</f>
        <v>0</v>
      </c>
      <c r="C872">
        <f t="shared" si="608"/>
        <v>-4.25</v>
      </c>
      <c r="D872">
        <f t="shared" si="608"/>
        <v>0</v>
      </c>
      <c r="E872">
        <f t="shared" si="608"/>
        <v>0</v>
      </c>
      <c r="F872">
        <f t="shared" si="608"/>
        <v>0</v>
      </c>
      <c r="G872">
        <f t="shared" si="608"/>
        <v>0</v>
      </c>
      <c r="H872">
        <f t="shared" si="608"/>
        <v>0</v>
      </c>
      <c r="I872">
        <f t="shared" si="608"/>
        <v>0</v>
      </c>
      <c r="J872">
        <f t="shared" ref="J872:U872" si="609">J663-J$819*J155</f>
        <v>0</v>
      </c>
      <c r="K872">
        <f t="shared" si="609"/>
        <v>0</v>
      </c>
      <c r="L872">
        <f t="shared" si="609"/>
        <v>0</v>
      </c>
      <c r="M872">
        <f t="shared" si="609"/>
        <v>0</v>
      </c>
      <c r="N872">
        <f t="shared" si="609"/>
        <v>0</v>
      </c>
      <c r="O872">
        <f t="shared" si="609"/>
        <v>0</v>
      </c>
      <c r="P872">
        <f t="shared" si="609"/>
        <v>0</v>
      </c>
      <c r="Q872">
        <f t="shared" si="609"/>
        <v>0</v>
      </c>
      <c r="R872">
        <f t="shared" si="609"/>
        <v>6.0750000000000028</v>
      </c>
      <c r="S872">
        <f t="shared" si="609"/>
        <v>1</v>
      </c>
      <c r="T872">
        <f t="shared" si="609"/>
        <v>0</v>
      </c>
      <c r="U872">
        <f t="shared" si="609"/>
        <v>0</v>
      </c>
    </row>
    <row r="873" spans="1:21" x14ac:dyDescent="0.15">
      <c r="A873" t="str">
        <f t="shared" si="552"/>
        <v>WRAT5 Spelling</v>
      </c>
      <c r="B873">
        <f t="shared" si="608"/>
        <v>0</v>
      </c>
      <c r="C873">
        <f t="shared" si="608"/>
        <v>0</v>
      </c>
      <c r="D873">
        <f t="shared" si="608"/>
        <v>0</v>
      </c>
      <c r="E873">
        <f t="shared" si="608"/>
        <v>0</v>
      </c>
      <c r="F873">
        <f t="shared" si="608"/>
        <v>0</v>
      </c>
      <c r="G873">
        <f t="shared" si="608"/>
        <v>0</v>
      </c>
      <c r="H873">
        <f t="shared" si="608"/>
        <v>0</v>
      </c>
      <c r="I873">
        <f t="shared" si="608"/>
        <v>0</v>
      </c>
      <c r="J873">
        <f t="shared" ref="J873:U873" si="610">J664-J$819*J156</f>
        <v>0</v>
      </c>
      <c r="K873">
        <f t="shared" si="610"/>
        <v>0</v>
      </c>
      <c r="L873">
        <f t="shared" si="610"/>
        <v>0</v>
      </c>
      <c r="M873">
        <f t="shared" si="610"/>
        <v>0</v>
      </c>
      <c r="N873">
        <f t="shared" si="610"/>
        <v>0</v>
      </c>
      <c r="O873">
        <f t="shared" si="610"/>
        <v>0</v>
      </c>
      <c r="P873">
        <f t="shared" si="610"/>
        <v>0</v>
      </c>
      <c r="Q873">
        <f t="shared" si="610"/>
        <v>0</v>
      </c>
      <c r="R873">
        <f t="shared" si="610"/>
        <v>-1.9249999999999972</v>
      </c>
      <c r="S873">
        <f t="shared" si="610"/>
        <v>-7</v>
      </c>
      <c r="T873">
        <f t="shared" si="610"/>
        <v>0</v>
      </c>
      <c r="U873">
        <f t="shared" si="610"/>
        <v>0</v>
      </c>
    </row>
    <row r="874" spans="1:21" x14ac:dyDescent="0.15">
      <c r="A874" t="str">
        <f t="shared" si="552"/>
        <v>WRAT5 Math Computation</v>
      </c>
      <c r="B874">
        <f t="shared" si="608"/>
        <v>0</v>
      </c>
      <c r="C874">
        <f t="shared" si="608"/>
        <v>0</v>
      </c>
      <c r="D874">
        <f t="shared" si="608"/>
        <v>0</v>
      </c>
      <c r="E874">
        <f t="shared" si="608"/>
        <v>0</v>
      </c>
      <c r="F874">
        <f t="shared" si="608"/>
        <v>0</v>
      </c>
      <c r="G874">
        <f t="shared" si="608"/>
        <v>0</v>
      </c>
      <c r="H874">
        <f t="shared" si="608"/>
        <v>0</v>
      </c>
      <c r="I874">
        <f t="shared" si="608"/>
        <v>0</v>
      </c>
      <c r="J874">
        <f t="shared" ref="J874:U874" si="611">J665-J$819*J157</f>
        <v>0</v>
      </c>
      <c r="K874">
        <f t="shared" si="611"/>
        <v>0</v>
      </c>
      <c r="L874">
        <f t="shared" si="611"/>
        <v>0</v>
      </c>
      <c r="M874">
        <f t="shared" si="611"/>
        <v>0</v>
      </c>
      <c r="N874">
        <f t="shared" si="611"/>
        <v>0</v>
      </c>
      <c r="O874">
        <f t="shared" si="611"/>
        <v>0</v>
      </c>
      <c r="P874">
        <f t="shared" si="611"/>
        <v>0</v>
      </c>
      <c r="Q874">
        <f t="shared" si="611"/>
        <v>0</v>
      </c>
      <c r="R874">
        <f t="shared" si="611"/>
        <v>1.0750000000000028</v>
      </c>
      <c r="S874">
        <f t="shared" si="611"/>
        <v>-4</v>
      </c>
      <c r="T874">
        <f t="shared" si="611"/>
        <v>0</v>
      </c>
      <c r="U874">
        <f t="shared" si="611"/>
        <v>0</v>
      </c>
    </row>
    <row r="875" spans="1:21" x14ac:dyDescent="0.15">
      <c r="A875" t="str">
        <f t="shared" si="552"/>
        <v>WRAT5 Sentence Comprehension</v>
      </c>
      <c r="B875">
        <f t="shared" si="608"/>
        <v>0</v>
      </c>
      <c r="C875">
        <f t="shared" si="608"/>
        <v>0</v>
      </c>
      <c r="D875">
        <f t="shared" si="608"/>
        <v>0</v>
      </c>
      <c r="E875">
        <f t="shared" si="608"/>
        <v>0</v>
      </c>
      <c r="F875">
        <f t="shared" si="608"/>
        <v>0</v>
      </c>
      <c r="G875">
        <f t="shared" si="608"/>
        <v>0</v>
      </c>
      <c r="H875">
        <f t="shared" si="608"/>
        <v>0</v>
      </c>
      <c r="I875">
        <f t="shared" si="608"/>
        <v>0</v>
      </c>
      <c r="J875">
        <f t="shared" ref="J875:U875" si="612">J666-J$819*J158</f>
        <v>0</v>
      </c>
      <c r="K875">
        <f t="shared" si="612"/>
        <v>0</v>
      </c>
      <c r="L875">
        <f t="shared" si="612"/>
        <v>0</v>
      </c>
      <c r="M875">
        <f t="shared" si="612"/>
        <v>0</v>
      </c>
      <c r="N875">
        <f t="shared" si="612"/>
        <v>0</v>
      </c>
      <c r="O875">
        <f t="shared" si="612"/>
        <v>0</v>
      </c>
      <c r="P875">
        <f t="shared" si="612"/>
        <v>0</v>
      </c>
      <c r="Q875">
        <f t="shared" si="612"/>
        <v>0</v>
      </c>
      <c r="R875">
        <f t="shared" si="612"/>
        <v>11.075000000000003</v>
      </c>
      <c r="S875">
        <f t="shared" si="612"/>
        <v>6</v>
      </c>
      <c r="T875">
        <f t="shared" si="612"/>
        <v>0</v>
      </c>
      <c r="U875">
        <f t="shared" si="612"/>
        <v>0</v>
      </c>
    </row>
    <row r="876" spans="1:21" x14ac:dyDescent="0.15">
      <c r="A876" t="str">
        <f t="shared" si="552"/>
        <v>WRAT5 Reading Composite</v>
      </c>
      <c r="B876">
        <f t="shared" si="608"/>
        <v>0</v>
      </c>
      <c r="C876">
        <f t="shared" si="608"/>
        <v>0</v>
      </c>
      <c r="D876">
        <f t="shared" si="608"/>
        <v>0</v>
      </c>
      <c r="E876">
        <f t="shared" si="608"/>
        <v>0</v>
      </c>
      <c r="F876">
        <f t="shared" si="608"/>
        <v>0</v>
      </c>
      <c r="G876">
        <f t="shared" si="608"/>
        <v>0</v>
      </c>
      <c r="H876">
        <f t="shared" si="608"/>
        <v>0</v>
      </c>
      <c r="I876">
        <f t="shared" si="608"/>
        <v>0</v>
      </c>
      <c r="J876">
        <f t="shared" ref="J876:U876" si="613">J667-J$819*J159</f>
        <v>0</v>
      </c>
      <c r="K876">
        <f t="shared" si="613"/>
        <v>0</v>
      </c>
      <c r="L876">
        <f t="shared" si="613"/>
        <v>0</v>
      </c>
      <c r="M876">
        <f t="shared" si="613"/>
        <v>0</v>
      </c>
      <c r="N876">
        <f t="shared" si="613"/>
        <v>0</v>
      </c>
      <c r="O876">
        <f t="shared" si="613"/>
        <v>0</v>
      </c>
      <c r="P876">
        <f t="shared" si="613"/>
        <v>0</v>
      </c>
      <c r="Q876">
        <f t="shared" si="613"/>
        <v>0</v>
      </c>
      <c r="R876">
        <f t="shared" si="613"/>
        <v>9.0750000000000028</v>
      </c>
      <c r="S876">
        <f t="shared" si="613"/>
        <v>4</v>
      </c>
      <c r="T876">
        <f t="shared" si="613"/>
        <v>0</v>
      </c>
      <c r="U876">
        <f t="shared" si="613"/>
        <v>0</v>
      </c>
    </row>
    <row r="877" spans="1:21" x14ac:dyDescent="0.15">
      <c r="A877" t="str">
        <f t="shared" si="552"/>
        <v>DKEFS CWI Color Naming</v>
      </c>
      <c r="B877">
        <f t="shared" si="608"/>
        <v>0</v>
      </c>
      <c r="C877">
        <f t="shared" si="608"/>
        <v>0</v>
      </c>
      <c r="D877">
        <f t="shared" si="608"/>
        <v>0</v>
      </c>
      <c r="E877">
        <f t="shared" si="608"/>
        <v>12.5</v>
      </c>
      <c r="F877">
        <f t="shared" si="608"/>
        <v>0</v>
      </c>
      <c r="G877">
        <f t="shared" si="608"/>
        <v>0</v>
      </c>
      <c r="H877">
        <f t="shared" si="608"/>
        <v>0</v>
      </c>
      <c r="I877">
        <f t="shared" si="608"/>
        <v>0</v>
      </c>
      <c r="J877">
        <f t="shared" ref="J877:U877" si="614">J668-J$819*J160</f>
        <v>0</v>
      </c>
      <c r="K877">
        <f t="shared" si="614"/>
        <v>0</v>
      </c>
      <c r="L877">
        <f t="shared" si="614"/>
        <v>19.5</v>
      </c>
      <c r="M877">
        <f t="shared" si="614"/>
        <v>0</v>
      </c>
      <c r="N877">
        <f t="shared" si="614"/>
        <v>0</v>
      </c>
      <c r="O877">
        <f t="shared" si="614"/>
        <v>0</v>
      </c>
      <c r="P877">
        <f t="shared" si="614"/>
        <v>0</v>
      </c>
      <c r="Q877">
        <f t="shared" si="614"/>
        <v>0</v>
      </c>
      <c r="R877">
        <f t="shared" si="614"/>
        <v>13.075000000000003</v>
      </c>
      <c r="S877">
        <f t="shared" si="614"/>
        <v>0</v>
      </c>
      <c r="T877">
        <f t="shared" si="614"/>
        <v>0</v>
      </c>
      <c r="U877">
        <f t="shared" si="614"/>
        <v>0</v>
      </c>
    </row>
    <row r="878" spans="1:21" x14ac:dyDescent="0.15">
      <c r="A878" t="str">
        <f t="shared" si="552"/>
        <v>DKEFS CWI Word Reading</v>
      </c>
      <c r="B878">
        <f t="shared" si="608"/>
        <v>0</v>
      </c>
      <c r="C878">
        <f t="shared" si="608"/>
        <v>0</v>
      </c>
      <c r="D878">
        <f t="shared" si="608"/>
        <v>0</v>
      </c>
      <c r="E878">
        <f t="shared" si="608"/>
        <v>2.5</v>
      </c>
      <c r="F878">
        <f t="shared" si="608"/>
        <v>0</v>
      </c>
      <c r="G878">
        <f t="shared" si="608"/>
        <v>0</v>
      </c>
      <c r="H878">
        <f t="shared" si="608"/>
        <v>0</v>
      </c>
      <c r="I878">
        <f t="shared" si="608"/>
        <v>0</v>
      </c>
      <c r="J878">
        <f t="shared" ref="J878:U878" si="615">J669-J$819*J161</f>
        <v>0</v>
      </c>
      <c r="K878">
        <f t="shared" si="615"/>
        <v>0</v>
      </c>
      <c r="L878">
        <f t="shared" si="615"/>
        <v>9.5</v>
      </c>
      <c r="M878">
        <f t="shared" si="615"/>
        <v>0</v>
      </c>
      <c r="N878">
        <f t="shared" si="615"/>
        <v>0</v>
      </c>
      <c r="O878">
        <f t="shared" si="615"/>
        <v>0</v>
      </c>
      <c r="P878">
        <f t="shared" si="615"/>
        <v>0</v>
      </c>
      <c r="Q878">
        <f t="shared" si="615"/>
        <v>0</v>
      </c>
      <c r="R878">
        <f t="shared" si="615"/>
        <v>3.0750000000000028</v>
      </c>
      <c r="S878">
        <f t="shared" si="615"/>
        <v>0</v>
      </c>
      <c r="T878">
        <f t="shared" si="615"/>
        <v>0</v>
      </c>
      <c r="U878">
        <f t="shared" si="615"/>
        <v>0</v>
      </c>
    </row>
    <row r="879" spans="1:21" x14ac:dyDescent="0.15">
      <c r="A879" t="str">
        <f t="shared" si="552"/>
        <v>DKEFS CWI Inhibition</v>
      </c>
      <c r="B879">
        <f t="shared" si="608"/>
        <v>0</v>
      </c>
      <c r="C879">
        <f t="shared" si="608"/>
        <v>0</v>
      </c>
      <c r="D879">
        <f t="shared" si="608"/>
        <v>0</v>
      </c>
      <c r="E879">
        <f t="shared" si="608"/>
        <v>0</v>
      </c>
      <c r="F879">
        <f t="shared" si="608"/>
        <v>0</v>
      </c>
      <c r="G879">
        <f t="shared" si="608"/>
        <v>6.25E-2</v>
      </c>
      <c r="H879">
        <f t="shared" si="608"/>
        <v>0</v>
      </c>
      <c r="I879">
        <f t="shared" si="608"/>
        <v>0</v>
      </c>
      <c r="J879">
        <f t="shared" ref="J879:U879" si="616">J670-J$819*J162</f>
        <v>0</v>
      </c>
      <c r="K879">
        <f t="shared" si="616"/>
        <v>0</v>
      </c>
      <c r="L879">
        <f t="shared" si="616"/>
        <v>0</v>
      </c>
      <c r="M879">
        <f t="shared" si="616"/>
        <v>-8.25</v>
      </c>
      <c r="N879">
        <f t="shared" si="616"/>
        <v>0</v>
      </c>
      <c r="O879">
        <f t="shared" si="616"/>
        <v>0</v>
      </c>
      <c r="P879">
        <f t="shared" si="616"/>
        <v>-6.8333333333333286</v>
      </c>
      <c r="Q879">
        <f t="shared" si="616"/>
        <v>0</v>
      </c>
      <c r="R879">
        <f t="shared" si="616"/>
        <v>-6.9249999999999972</v>
      </c>
      <c r="S879">
        <f t="shared" si="616"/>
        <v>0</v>
      </c>
      <c r="T879">
        <f t="shared" si="616"/>
        <v>0</v>
      </c>
      <c r="U879">
        <f t="shared" si="616"/>
        <v>0</v>
      </c>
    </row>
    <row r="880" spans="1:21" x14ac:dyDescent="0.15">
      <c r="A880" t="str">
        <f t="shared" si="552"/>
        <v>DKEFS CWI Switching</v>
      </c>
      <c r="B880">
        <f t="shared" si="608"/>
        <v>0</v>
      </c>
      <c r="C880">
        <f t="shared" si="608"/>
        <v>0</v>
      </c>
      <c r="D880">
        <f t="shared" si="608"/>
        <v>0</v>
      </c>
      <c r="E880">
        <f t="shared" si="608"/>
        <v>0</v>
      </c>
      <c r="F880">
        <f t="shared" si="608"/>
        <v>0</v>
      </c>
      <c r="G880">
        <f t="shared" si="608"/>
        <v>-9.9375</v>
      </c>
      <c r="H880">
        <f t="shared" si="608"/>
        <v>0</v>
      </c>
      <c r="I880">
        <f t="shared" si="608"/>
        <v>0</v>
      </c>
      <c r="J880">
        <f t="shared" ref="J880:U880" si="617">J671-J$819*J163</f>
        <v>0</v>
      </c>
      <c r="K880">
        <f t="shared" si="617"/>
        <v>0</v>
      </c>
      <c r="L880">
        <f t="shared" si="617"/>
        <v>0</v>
      </c>
      <c r="M880">
        <f t="shared" si="617"/>
        <v>-18.25</v>
      </c>
      <c r="N880">
        <f t="shared" si="617"/>
        <v>0</v>
      </c>
      <c r="O880">
        <f t="shared" si="617"/>
        <v>0</v>
      </c>
      <c r="P880">
        <f t="shared" si="617"/>
        <v>-16.833333333333329</v>
      </c>
      <c r="Q880">
        <f t="shared" si="617"/>
        <v>0</v>
      </c>
      <c r="R880">
        <f t="shared" si="617"/>
        <v>-16.924999999999997</v>
      </c>
      <c r="S880">
        <f t="shared" si="617"/>
        <v>0</v>
      </c>
      <c r="T880">
        <f t="shared" si="617"/>
        <v>0</v>
      </c>
      <c r="U880">
        <f t="shared" si="617"/>
        <v>0</v>
      </c>
    </row>
    <row r="881" spans="1:21" x14ac:dyDescent="0.15">
      <c r="A881" t="str">
        <f t="shared" si="552"/>
        <v>Unstructured Task (Total)</v>
      </c>
      <c r="B881">
        <f t="shared" si="608"/>
        <v>0</v>
      </c>
      <c r="C881">
        <f t="shared" si="608"/>
        <v>0</v>
      </c>
      <c r="D881">
        <f t="shared" si="608"/>
        <v>0</v>
      </c>
      <c r="E881">
        <f t="shared" si="608"/>
        <v>0</v>
      </c>
      <c r="F881">
        <f t="shared" si="608"/>
        <v>0</v>
      </c>
      <c r="G881">
        <f t="shared" si="608"/>
        <v>0</v>
      </c>
      <c r="H881">
        <f t="shared" si="608"/>
        <v>0</v>
      </c>
      <c r="I881">
        <f t="shared" si="608"/>
        <v>0</v>
      </c>
      <c r="J881">
        <f t="shared" ref="J881:U881" si="618">J672-J$819*J164</f>
        <v>0</v>
      </c>
      <c r="K881">
        <f t="shared" si="618"/>
        <v>0</v>
      </c>
      <c r="L881">
        <f t="shared" si="618"/>
        <v>0</v>
      </c>
      <c r="M881">
        <f t="shared" si="618"/>
        <v>0</v>
      </c>
      <c r="N881">
        <f t="shared" si="618"/>
        <v>0</v>
      </c>
      <c r="O881">
        <f t="shared" si="618"/>
        <v>0</v>
      </c>
      <c r="P881">
        <f t="shared" si="618"/>
        <v>0</v>
      </c>
      <c r="Q881">
        <f t="shared" si="618"/>
        <v>0</v>
      </c>
      <c r="R881">
        <f t="shared" si="618"/>
        <v>0</v>
      </c>
      <c r="S881">
        <f t="shared" si="618"/>
        <v>0</v>
      </c>
      <c r="T881">
        <f t="shared" si="618"/>
        <v>0</v>
      </c>
      <c r="U881">
        <f t="shared" si="618"/>
        <v>0</v>
      </c>
    </row>
    <row r="882" spans="1:21" x14ac:dyDescent="0.15">
      <c r="A882" t="str">
        <f t="shared" si="552"/>
        <v>Unstructured Task (HVC)</v>
      </c>
      <c r="B882">
        <f t="shared" ref="B882:I891" si="619">B673-B$819*B165</f>
        <v>0</v>
      </c>
      <c r="C882">
        <f t="shared" si="619"/>
        <v>0</v>
      </c>
      <c r="D882">
        <f t="shared" si="619"/>
        <v>0</v>
      </c>
      <c r="E882">
        <f t="shared" si="619"/>
        <v>0</v>
      </c>
      <c r="F882">
        <f t="shared" si="619"/>
        <v>0</v>
      </c>
      <c r="G882">
        <f t="shared" si="619"/>
        <v>0</v>
      </c>
      <c r="H882">
        <f t="shared" si="619"/>
        <v>0</v>
      </c>
      <c r="I882">
        <f t="shared" si="619"/>
        <v>0</v>
      </c>
      <c r="J882">
        <f t="shared" ref="J882:U882" si="620">J673-J$819*J165</f>
        <v>0</v>
      </c>
      <c r="K882">
        <f t="shared" si="620"/>
        <v>0</v>
      </c>
      <c r="L882">
        <f t="shared" si="620"/>
        <v>0</v>
      </c>
      <c r="M882">
        <f t="shared" si="620"/>
        <v>0</v>
      </c>
      <c r="N882">
        <f t="shared" si="620"/>
        <v>0</v>
      </c>
      <c r="O882">
        <f t="shared" si="620"/>
        <v>0</v>
      </c>
      <c r="P882">
        <f t="shared" si="620"/>
        <v>0</v>
      </c>
      <c r="Q882">
        <f t="shared" si="620"/>
        <v>0</v>
      </c>
      <c r="R882">
        <f t="shared" si="620"/>
        <v>0</v>
      </c>
      <c r="S882">
        <f t="shared" si="620"/>
        <v>0</v>
      </c>
      <c r="T882">
        <f t="shared" si="620"/>
        <v>0</v>
      </c>
      <c r="U882">
        <f t="shared" si="620"/>
        <v>0</v>
      </c>
    </row>
    <row r="883" spans="1:21" x14ac:dyDescent="0.15">
      <c r="A883" t="str">
        <f t="shared" si="552"/>
        <v>WASI-2 Similarities</v>
      </c>
      <c r="B883">
        <f t="shared" si="619"/>
        <v>0</v>
      </c>
      <c r="C883">
        <f t="shared" si="619"/>
        <v>0</v>
      </c>
      <c r="D883">
        <f t="shared" si="619"/>
        <v>0</v>
      </c>
      <c r="E883">
        <f t="shared" si="619"/>
        <v>0</v>
      </c>
      <c r="F883">
        <f t="shared" si="619"/>
        <v>0</v>
      </c>
      <c r="G883">
        <f t="shared" si="619"/>
        <v>0</v>
      </c>
      <c r="H883">
        <f t="shared" si="619"/>
        <v>0</v>
      </c>
      <c r="I883">
        <f t="shared" si="619"/>
        <v>0</v>
      </c>
      <c r="J883">
        <f t="shared" ref="J883:U883" si="621">J674-J$819*J166</f>
        <v>0</v>
      </c>
      <c r="K883">
        <f t="shared" si="621"/>
        <v>0</v>
      </c>
      <c r="L883">
        <f t="shared" si="621"/>
        <v>0</v>
      </c>
      <c r="M883">
        <f t="shared" si="621"/>
        <v>0</v>
      </c>
      <c r="N883">
        <f t="shared" si="621"/>
        <v>0</v>
      </c>
      <c r="O883">
        <f t="shared" si="621"/>
        <v>0</v>
      </c>
      <c r="P883">
        <f t="shared" si="621"/>
        <v>0</v>
      </c>
      <c r="Q883">
        <f t="shared" si="621"/>
        <v>0</v>
      </c>
      <c r="R883">
        <f t="shared" si="621"/>
        <v>0</v>
      </c>
      <c r="S883">
        <f t="shared" si="621"/>
        <v>0</v>
      </c>
      <c r="T883">
        <f t="shared" si="621"/>
        <v>0</v>
      </c>
      <c r="U883">
        <f t="shared" si="621"/>
        <v>0</v>
      </c>
    </row>
    <row r="884" spans="1:21" x14ac:dyDescent="0.15">
      <c r="A884" t="str">
        <f t="shared" si="552"/>
        <v>WASI-2 Vocabulary</v>
      </c>
      <c r="B884">
        <f t="shared" si="619"/>
        <v>0</v>
      </c>
      <c r="C884">
        <f t="shared" si="619"/>
        <v>0</v>
      </c>
      <c r="D884">
        <f t="shared" si="619"/>
        <v>0</v>
      </c>
      <c r="E884">
        <f t="shared" si="619"/>
        <v>0</v>
      </c>
      <c r="F884">
        <f t="shared" si="619"/>
        <v>0</v>
      </c>
      <c r="G884">
        <f t="shared" si="619"/>
        <v>0</v>
      </c>
      <c r="H884">
        <f t="shared" si="619"/>
        <v>0</v>
      </c>
      <c r="I884">
        <f t="shared" si="619"/>
        <v>0</v>
      </c>
      <c r="J884">
        <f t="shared" ref="J884:U884" si="622">J675-J$819*J167</f>
        <v>0</v>
      </c>
      <c r="K884">
        <f t="shared" si="622"/>
        <v>0</v>
      </c>
      <c r="L884">
        <f t="shared" si="622"/>
        <v>0</v>
      </c>
      <c r="M884">
        <f t="shared" si="622"/>
        <v>0</v>
      </c>
      <c r="N884">
        <f t="shared" si="622"/>
        <v>0</v>
      </c>
      <c r="O884">
        <f t="shared" si="622"/>
        <v>0</v>
      </c>
      <c r="P884">
        <f t="shared" si="622"/>
        <v>0</v>
      </c>
      <c r="Q884">
        <f t="shared" si="622"/>
        <v>0</v>
      </c>
      <c r="R884">
        <f t="shared" si="622"/>
        <v>0</v>
      </c>
      <c r="S884">
        <f t="shared" si="622"/>
        <v>0</v>
      </c>
      <c r="T884">
        <f t="shared" si="622"/>
        <v>0</v>
      </c>
      <c r="U884">
        <f t="shared" si="622"/>
        <v>0</v>
      </c>
    </row>
    <row r="885" spans="1:21" x14ac:dyDescent="0.15">
      <c r="A885" t="str">
        <f t="shared" si="552"/>
        <v>WASI-2 Matrix Reasoning</v>
      </c>
      <c r="B885">
        <f t="shared" si="619"/>
        <v>0</v>
      </c>
      <c r="C885">
        <f t="shared" si="619"/>
        <v>0</v>
      </c>
      <c r="D885">
        <f t="shared" si="619"/>
        <v>0</v>
      </c>
      <c r="E885">
        <f t="shared" si="619"/>
        <v>0</v>
      </c>
      <c r="F885">
        <f t="shared" si="619"/>
        <v>0</v>
      </c>
      <c r="G885">
        <f t="shared" si="619"/>
        <v>0</v>
      </c>
      <c r="H885">
        <f t="shared" si="619"/>
        <v>0</v>
      </c>
      <c r="I885">
        <f t="shared" si="619"/>
        <v>0</v>
      </c>
      <c r="J885">
        <f t="shared" ref="J885:U885" si="623">J676-J$819*J168</f>
        <v>0</v>
      </c>
      <c r="K885">
        <f t="shared" si="623"/>
        <v>0</v>
      </c>
      <c r="L885">
        <f t="shared" si="623"/>
        <v>0</v>
      </c>
      <c r="M885">
        <f t="shared" si="623"/>
        <v>0</v>
      </c>
      <c r="N885">
        <f t="shared" si="623"/>
        <v>0</v>
      </c>
      <c r="O885">
        <f t="shared" si="623"/>
        <v>0</v>
      </c>
      <c r="P885">
        <f t="shared" si="623"/>
        <v>0</v>
      </c>
      <c r="Q885">
        <f t="shared" si="623"/>
        <v>0</v>
      </c>
      <c r="R885">
        <f t="shared" si="623"/>
        <v>0</v>
      </c>
      <c r="S885">
        <f t="shared" si="623"/>
        <v>0</v>
      </c>
      <c r="T885">
        <f t="shared" si="623"/>
        <v>0</v>
      </c>
      <c r="U885">
        <f t="shared" si="623"/>
        <v>0</v>
      </c>
    </row>
    <row r="886" spans="1:21" x14ac:dyDescent="0.15">
      <c r="A886" t="str">
        <f t="shared" ref="A886:A920" si="624">A780</f>
        <v>WASI-2 Block Design</v>
      </c>
      <c r="B886">
        <f t="shared" si="619"/>
        <v>0</v>
      </c>
      <c r="C886">
        <f t="shared" si="619"/>
        <v>0</v>
      </c>
      <c r="D886">
        <f t="shared" si="619"/>
        <v>0</v>
      </c>
      <c r="E886">
        <f t="shared" si="619"/>
        <v>0</v>
      </c>
      <c r="F886">
        <f t="shared" si="619"/>
        <v>0</v>
      </c>
      <c r="G886">
        <f t="shared" si="619"/>
        <v>0</v>
      </c>
      <c r="H886">
        <f t="shared" si="619"/>
        <v>0</v>
      </c>
      <c r="I886">
        <f t="shared" si="619"/>
        <v>0</v>
      </c>
      <c r="J886">
        <f t="shared" ref="J886:U886" si="625">J677-J$819*J169</f>
        <v>0</v>
      </c>
      <c r="K886">
        <f t="shared" si="625"/>
        <v>0</v>
      </c>
      <c r="L886">
        <f t="shared" si="625"/>
        <v>0</v>
      </c>
      <c r="M886">
        <f t="shared" si="625"/>
        <v>0</v>
      </c>
      <c r="N886">
        <f t="shared" si="625"/>
        <v>0</v>
      </c>
      <c r="O886">
        <f t="shared" si="625"/>
        <v>0</v>
      </c>
      <c r="P886">
        <f t="shared" si="625"/>
        <v>0</v>
      </c>
      <c r="Q886">
        <f t="shared" si="625"/>
        <v>0</v>
      </c>
      <c r="R886">
        <f t="shared" si="625"/>
        <v>0</v>
      </c>
      <c r="S886">
        <f t="shared" si="625"/>
        <v>0</v>
      </c>
      <c r="T886">
        <f t="shared" si="625"/>
        <v>0</v>
      </c>
      <c r="U886">
        <f t="shared" si="625"/>
        <v>0</v>
      </c>
    </row>
    <row r="887" spans="1:21" x14ac:dyDescent="0.15">
      <c r="A887" t="str">
        <f t="shared" si="624"/>
        <v>WISC-V Digit Span</v>
      </c>
      <c r="B887">
        <f t="shared" si="619"/>
        <v>0</v>
      </c>
      <c r="C887">
        <f t="shared" si="619"/>
        <v>0</v>
      </c>
      <c r="D887">
        <f t="shared" si="619"/>
        <v>0</v>
      </c>
      <c r="E887">
        <f t="shared" si="619"/>
        <v>0</v>
      </c>
      <c r="F887">
        <f t="shared" si="619"/>
        <v>0</v>
      </c>
      <c r="G887">
        <f t="shared" si="619"/>
        <v>0</v>
      </c>
      <c r="H887">
        <f t="shared" si="619"/>
        <v>0</v>
      </c>
      <c r="I887">
        <f t="shared" si="619"/>
        <v>0</v>
      </c>
      <c r="J887">
        <f t="shared" ref="J887:U887" si="626">J678-J$819*J170</f>
        <v>0</v>
      </c>
      <c r="K887">
        <f t="shared" si="626"/>
        <v>0</v>
      </c>
      <c r="L887">
        <f t="shared" si="626"/>
        <v>0</v>
      </c>
      <c r="M887">
        <f t="shared" si="626"/>
        <v>0</v>
      </c>
      <c r="N887">
        <f t="shared" si="626"/>
        <v>0</v>
      </c>
      <c r="O887">
        <f t="shared" si="626"/>
        <v>0</v>
      </c>
      <c r="P887">
        <f t="shared" si="626"/>
        <v>0</v>
      </c>
      <c r="Q887">
        <f t="shared" si="626"/>
        <v>0</v>
      </c>
      <c r="R887">
        <f t="shared" si="626"/>
        <v>0</v>
      </c>
      <c r="S887">
        <f t="shared" si="626"/>
        <v>0</v>
      </c>
      <c r="T887">
        <f t="shared" si="626"/>
        <v>0</v>
      </c>
      <c r="U887">
        <f t="shared" si="626"/>
        <v>0</v>
      </c>
    </row>
    <row r="888" spans="1:21" x14ac:dyDescent="0.15">
      <c r="A888" t="str">
        <f t="shared" si="624"/>
        <v>WISC-V Picture Span</v>
      </c>
      <c r="B888">
        <f t="shared" si="619"/>
        <v>0</v>
      </c>
      <c r="C888">
        <f t="shared" si="619"/>
        <v>0</v>
      </c>
      <c r="D888">
        <f t="shared" si="619"/>
        <v>0</v>
      </c>
      <c r="E888">
        <f t="shared" si="619"/>
        <v>0</v>
      </c>
      <c r="F888">
        <f t="shared" si="619"/>
        <v>0</v>
      </c>
      <c r="G888">
        <f t="shared" si="619"/>
        <v>0</v>
      </c>
      <c r="H888">
        <f t="shared" si="619"/>
        <v>0</v>
      </c>
      <c r="I888">
        <f t="shared" si="619"/>
        <v>0</v>
      </c>
      <c r="J888">
        <f t="shared" ref="J888:U888" si="627">J679-J$819*J171</f>
        <v>0</v>
      </c>
      <c r="K888">
        <f t="shared" si="627"/>
        <v>0</v>
      </c>
      <c r="L888">
        <f t="shared" si="627"/>
        <v>0</v>
      </c>
      <c r="M888">
        <f t="shared" si="627"/>
        <v>0</v>
      </c>
      <c r="N888">
        <f t="shared" si="627"/>
        <v>0</v>
      </c>
      <c r="O888">
        <f t="shared" si="627"/>
        <v>0</v>
      </c>
      <c r="P888">
        <f t="shared" si="627"/>
        <v>0</v>
      </c>
      <c r="Q888">
        <f t="shared" si="627"/>
        <v>0</v>
      </c>
      <c r="R888">
        <f t="shared" si="627"/>
        <v>0</v>
      </c>
      <c r="S888">
        <f t="shared" si="627"/>
        <v>0</v>
      </c>
      <c r="T888">
        <f t="shared" si="627"/>
        <v>0</v>
      </c>
      <c r="U888">
        <f t="shared" si="627"/>
        <v>0</v>
      </c>
    </row>
    <row r="889" spans="1:21" x14ac:dyDescent="0.15">
      <c r="A889" t="str">
        <f t="shared" si="624"/>
        <v>WISC-V Coding</v>
      </c>
      <c r="B889">
        <f t="shared" si="619"/>
        <v>0</v>
      </c>
      <c r="C889">
        <f t="shared" si="619"/>
        <v>0</v>
      </c>
      <c r="D889">
        <f t="shared" si="619"/>
        <v>0</v>
      </c>
      <c r="E889">
        <f t="shared" si="619"/>
        <v>0</v>
      </c>
      <c r="F889">
        <f t="shared" si="619"/>
        <v>0</v>
      </c>
      <c r="G889">
        <f t="shared" si="619"/>
        <v>0</v>
      </c>
      <c r="H889">
        <f t="shared" si="619"/>
        <v>0</v>
      </c>
      <c r="I889">
        <f t="shared" si="619"/>
        <v>0</v>
      </c>
      <c r="J889">
        <f t="shared" ref="J889:U889" si="628">J680-J$819*J172</f>
        <v>0</v>
      </c>
      <c r="K889">
        <f t="shared" si="628"/>
        <v>0</v>
      </c>
      <c r="L889">
        <f t="shared" si="628"/>
        <v>0</v>
      </c>
      <c r="M889">
        <f t="shared" si="628"/>
        <v>0</v>
      </c>
      <c r="N889">
        <f t="shared" si="628"/>
        <v>0</v>
      </c>
      <c r="O889">
        <f t="shared" si="628"/>
        <v>0</v>
      </c>
      <c r="P889">
        <f t="shared" si="628"/>
        <v>0</v>
      </c>
      <c r="Q889">
        <f t="shared" si="628"/>
        <v>0</v>
      </c>
      <c r="R889">
        <f t="shared" si="628"/>
        <v>0</v>
      </c>
      <c r="S889">
        <f t="shared" si="628"/>
        <v>0</v>
      </c>
      <c r="T889">
        <f t="shared" si="628"/>
        <v>0</v>
      </c>
      <c r="U889">
        <f t="shared" si="628"/>
        <v>0</v>
      </c>
    </row>
    <row r="890" spans="1:21" x14ac:dyDescent="0.15">
      <c r="A890" t="str">
        <f t="shared" si="624"/>
        <v>WISC-V Symbol Search</v>
      </c>
      <c r="B890">
        <f t="shared" si="619"/>
        <v>0</v>
      </c>
      <c r="C890">
        <f t="shared" si="619"/>
        <v>0</v>
      </c>
      <c r="D890">
        <f t="shared" si="619"/>
        <v>0</v>
      </c>
      <c r="E890">
        <f t="shared" si="619"/>
        <v>0</v>
      </c>
      <c r="F890">
        <f t="shared" si="619"/>
        <v>0</v>
      </c>
      <c r="G890">
        <f t="shared" si="619"/>
        <v>0</v>
      </c>
      <c r="H890">
        <f t="shared" si="619"/>
        <v>0</v>
      </c>
      <c r="I890">
        <f t="shared" si="619"/>
        <v>0</v>
      </c>
      <c r="J890">
        <f t="shared" ref="J890:U890" si="629">J681-J$819*J173</f>
        <v>0</v>
      </c>
      <c r="K890">
        <f t="shared" si="629"/>
        <v>0</v>
      </c>
      <c r="L890">
        <f t="shared" si="629"/>
        <v>0</v>
      </c>
      <c r="M890">
        <f t="shared" si="629"/>
        <v>0</v>
      </c>
      <c r="N890">
        <f t="shared" si="629"/>
        <v>0</v>
      </c>
      <c r="O890">
        <f t="shared" si="629"/>
        <v>0</v>
      </c>
      <c r="P890">
        <f t="shared" si="629"/>
        <v>0</v>
      </c>
      <c r="Q890">
        <f t="shared" si="629"/>
        <v>0</v>
      </c>
      <c r="R890">
        <f t="shared" si="629"/>
        <v>0</v>
      </c>
      <c r="S890">
        <f t="shared" si="629"/>
        <v>0</v>
      </c>
      <c r="T890">
        <f t="shared" si="629"/>
        <v>0</v>
      </c>
      <c r="U890">
        <f t="shared" si="629"/>
        <v>0</v>
      </c>
    </row>
    <row r="891" spans="1:21" x14ac:dyDescent="0.15">
      <c r="A891" t="str">
        <f t="shared" si="624"/>
        <v>LWR</v>
      </c>
      <c r="B891">
        <f t="shared" si="619"/>
        <v>0</v>
      </c>
      <c r="C891">
        <f t="shared" si="619"/>
        <v>0</v>
      </c>
      <c r="D891">
        <f t="shared" si="619"/>
        <v>0</v>
      </c>
      <c r="E891">
        <f t="shared" si="619"/>
        <v>0</v>
      </c>
      <c r="F891">
        <f t="shared" si="619"/>
        <v>0</v>
      </c>
      <c r="G891">
        <f t="shared" si="619"/>
        <v>0</v>
      </c>
      <c r="H891">
        <f t="shared" si="619"/>
        <v>0</v>
      </c>
      <c r="I891">
        <f t="shared" si="619"/>
        <v>0</v>
      </c>
      <c r="J891">
        <f t="shared" ref="J891:U891" si="630">J682-J$819*J174</f>
        <v>0</v>
      </c>
      <c r="K891">
        <f t="shared" si="630"/>
        <v>0</v>
      </c>
      <c r="L891">
        <f t="shared" si="630"/>
        <v>0</v>
      </c>
      <c r="M891">
        <f t="shared" si="630"/>
        <v>0</v>
      </c>
      <c r="N891">
        <f t="shared" si="630"/>
        <v>0</v>
      </c>
      <c r="O891">
        <f t="shared" si="630"/>
        <v>0</v>
      </c>
      <c r="P891">
        <f t="shared" si="630"/>
        <v>0</v>
      </c>
      <c r="Q891">
        <f t="shared" si="630"/>
        <v>0</v>
      </c>
      <c r="R891">
        <f t="shared" si="630"/>
        <v>0</v>
      </c>
      <c r="S891">
        <f t="shared" si="630"/>
        <v>0</v>
      </c>
      <c r="T891">
        <f t="shared" si="630"/>
        <v>0</v>
      </c>
      <c r="U891">
        <f t="shared" si="630"/>
        <v>0</v>
      </c>
    </row>
    <row r="892" spans="1:21" x14ac:dyDescent="0.15">
      <c r="A892" t="str">
        <f t="shared" si="624"/>
        <v>RC</v>
      </c>
      <c r="B892">
        <f t="shared" ref="B892:I901" si="631">B683-B$819*B175</f>
        <v>0</v>
      </c>
      <c r="C892">
        <f t="shared" si="631"/>
        <v>0</v>
      </c>
      <c r="D892">
        <f t="shared" si="631"/>
        <v>0</v>
      </c>
      <c r="E892">
        <f t="shared" si="631"/>
        <v>0</v>
      </c>
      <c r="F892">
        <f t="shared" si="631"/>
        <v>0</v>
      </c>
      <c r="G892">
        <f t="shared" si="631"/>
        <v>0</v>
      </c>
      <c r="H892">
        <f t="shared" si="631"/>
        <v>0</v>
      </c>
      <c r="I892">
        <f t="shared" si="631"/>
        <v>0</v>
      </c>
      <c r="J892">
        <f t="shared" ref="J892:U892" si="632">J683-J$819*J175</f>
        <v>0</v>
      </c>
      <c r="K892">
        <f t="shared" si="632"/>
        <v>0</v>
      </c>
      <c r="L892">
        <f t="shared" si="632"/>
        <v>0</v>
      </c>
      <c r="M892">
        <f t="shared" si="632"/>
        <v>0</v>
      </c>
      <c r="N892">
        <f t="shared" si="632"/>
        <v>0</v>
      </c>
      <c r="O892">
        <f t="shared" si="632"/>
        <v>0</v>
      </c>
      <c r="P892">
        <f t="shared" si="632"/>
        <v>0</v>
      </c>
      <c r="Q892">
        <f t="shared" si="632"/>
        <v>0</v>
      </c>
      <c r="R892">
        <f t="shared" si="632"/>
        <v>0</v>
      </c>
      <c r="S892">
        <f t="shared" si="632"/>
        <v>0</v>
      </c>
      <c r="T892">
        <f t="shared" si="632"/>
        <v>0</v>
      </c>
      <c r="U892">
        <f t="shared" si="632"/>
        <v>0</v>
      </c>
    </row>
    <row r="893" spans="1:21" x14ac:dyDescent="0.15">
      <c r="A893" t="str">
        <f t="shared" si="624"/>
        <v>NWD</v>
      </c>
      <c r="B893">
        <f t="shared" si="631"/>
        <v>0</v>
      </c>
      <c r="C893">
        <f t="shared" si="631"/>
        <v>0</v>
      </c>
      <c r="D893">
        <f t="shared" si="631"/>
        <v>0</v>
      </c>
      <c r="E893">
        <f t="shared" si="631"/>
        <v>0</v>
      </c>
      <c r="F893">
        <f t="shared" si="631"/>
        <v>0</v>
      </c>
      <c r="G893">
        <f t="shared" si="631"/>
        <v>0</v>
      </c>
      <c r="H893">
        <f t="shared" si="631"/>
        <v>0</v>
      </c>
      <c r="I893">
        <f t="shared" si="631"/>
        <v>0</v>
      </c>
      <c r="J893">
        <f t="shared" ref="J893:U893" si="633">J684-J$819*J176</f>
        <v>0</v>
      </c>
      <c r="K893">
        <f t="shared" si="633"/>
        <v>0</v>
      </c>
      <c r="L893">
        <f t="shared" si="633"/>
        <v>0</v>
      </c>
      <c r="M893">
        <f t="shared" si="633"/>
        <v>0</v>
      </c>
      <c r="N893">
        <f t="shared" si="633"/>
        <v>0</v>
      </c>
      <c r="O893">
        <f t="shared" si="633"/>
        <v>0</v>
      </c>
      <c r="P893">
        <f t="shared" si="633"/>
        <v>0</v>
      </c>
      <c r="Q893">
        <f t="shared" si="633"/>
        <v>0</v>
      </c>
      <c r="R893">
        <f t="shared" si="633"/>
        <v>0</v>
      </c>
      <c r="S893">
        <f t="shared" si="633"/>
        <v>0</v>
      </c>
      <c r="T893">
        <f t="shared" si="633"/>
        <v>0</v>
      </c>
      <c r="U893">
        <f t="shared" si="633"/>
        <v>0</v>
      </c>
    </row>
    <row r="894" spans="1:21" x14ac:dyDescent="0.15">
      <c r="A894" t="str">
        <f t="shared" si="624"/>
        <v>PP</v>
      </c>
      <c r="B894">
        <f t="shared" si="631"/>
        <v>0</v>
      </c>
      <c r="C894">
        <f t="shared" si="631"/>
        <v>0</v>
      </c>
      <c r="D894">
        <f t="shared" si="631"/>
        <v>0</v>
      </c>
      <c r="E894">
        <f t="shared" si="631"/>
        <v>0</v>
      </c>
      <c r="F894">
        <f t="shared" si="631"/>
        <v>0</v>
      </c>
      <c r="G894">
        <f t="shared" si="631"/>
        <v>0</v>
      </c>
      <c r="H894">
        <f t="shared" si="631"/>
        <v>0</v>
      </c>
      <c r="I894">
        <f t="shared" si="631"/>
        <v>0</v>
      </c>
      <c r="J894">
        <f t="shared" ref="J894:U894" si="634">J685-J$819*J177</f>
        <v>0</v>
      </c>
      <c r="K894">
        <f t="shared" si="634"/>
        <v>0</v>
      </c>
      <c r="L894">
        <f t="shared" si="634"/>
        <v>0</v>
      </c>
      <c r="M894">
        <f t="shared" si="634"/>
        <v>0</v>
      </c>
      <c r="N894">
        <f t="shared" si="634"/>
        <v>0</v>
      </c>
      <c r="O894">
        <f t="shared" si="634"/>
        <v>0</v>
      </c>
      <c r="P894">
        <f t="shared" si="634"/>
        <v>0</v>
      </c>
      <c r="Q894">
        <f t="shared" si="634"/>
        <v>0</v>
      </c>
      <c r="R894">
        <f t="shared" si="634"/>
        <v>0</v>
      </c>
      <c r="S894">
        <f t="shared" si="634"/>
        <v>0</v>
      </c>
      <c r="T894">
        <f t="shared" si="634"/>
        <v>0</v>
      </c>
      <c r="U894">
        <f t="shared" si="634"/>
        <v>0</v>
      </c>
    </row>
    <row r="895" spans="1:21" x14ac:dyDescent="0.15">
      <c r="A895" t="str">
        <f t="shared" si="624"/>
        <v>WRF</v>
      </c>
      <c r="B895">
        <f t="shared" si="631"/>
        <v>0</v>
      </c>
      <c r="C895">
        <f t="shared" si="631"/>
        <v>0</v>
      </c>
      <c r="D895">
        <f t="shared" si="631"/>
        <v>0</v>
      </c>
      <c r="E895">
        <f t="shared" si="631"/>
        <v>0</v>
      </c>
      <c r="F895">
        <f t="shared" si="631"/>
        <v>0</v>
      </c>
      <c r="G895">
        <f t="shared" si="631"/>
        <v>0</v>
      </c>
      <c r="H895">
        <f t="shared" si="631"/>
        <v>0</v>
      </c>
      <c r="I895">
        <f t="shared" si="631"/>
        <v>0</v>
      </c>
      <c r="J895">
        <f t="shared" ref="J895:U895" si="635">J686-J$819*J178</f>
        <v>0</v>
      </c>
      <c r="K895">
        <f t="shared" si="635"/>
        <v>0</v>
      </c>
      <c r="L895">
        <f t="shared" si="635"/>
        <v>0</v>
      </c>
      <c r="M895">
        <f t="shared" si="635"/>
        <v>0</v>
      </c>
      <c r="N895">
        <f t="shared" si="635"/>
        <v>0</v>
      </c>
      <c r="O895">
        <f t="shared" si="635"/>
        <v>0</v>
      </c>
      <c r="P895">
        <f t="shared" si="635"/>
        <v>0</v>
      </c>
      <c r="Q895">
        <f t="shared" si="635"/>
        <v>0</v>
      </c>
      <c r="R895">
        <f t="shared" si="635"/>
        <v>0</v>
      </c>
      <c r="S895">
        <f t="shared" si="635"/>
        <v>0</v>
      </c>
      <c r="T895">
        <f t="shared" si="635"/>
        <v>0</v>
      </c>
      <c r="U895">
        <f t="shared" si="635"/>
        <v>0</v>
      </c>
    </row>
    <row r="896" spans="1:21" x14ac:dyDescent="0.15">
      <c r="A896" t="str">
        <f t="shared" si="624"/>
        <v>DF</v>
      </c>
      <c r="B896">
        <f t="shared" si="631"/>
        <v>0</v>
      </c>
      <c r="C896">
        <f t="shared" si="631"/>
        <v>0</v>
      </c>
      <c r="D896">
        <f t="shared" si="631"/>
        <v>0</v>
      </c>
      <c r="E896">
        <f t="shared" si="631"/>
        <v>0</v>
      </c>
      <c r="F896">
        <f t="shared" si="631"/>
        <v>0</v>
      </c>
      <c r="G896">
        <f t="shared" si="631"/>
        <v>0</v>
      </c>
      <c r="H896">
        <f t="shared" si="631"/>
        <v>0</v>
      </c>
      <c r="I896">
        <f t="shared" si="631"/>
        <v>0</v>
      </c>
      <c r="J896">
        <f t="shared" ref="J896:U896" si="636">J687-J$819*J179</f>
        <v>0</v>
      </c>
      <c r="K896">
        <f t="shared" si="636"/>
        <v>0</v>
      </c>
      <c r="L896">
        <f t="shared" si="636"/>
        <v>0</v>
      </c>
      <c r="M896">
        <f t="shared" si="636"/>
        <v>0</v>
      </c>
      <c r="N896">
        <f t="shared" si="636"/>
        <v>0</v>
      </c>
      <c r="O896">
        <f t="shared" si="636"/>
        <v>0</v>
      </c>
      <c r="P896">
        <f t="shared" si="636"/>
        <v>0</v>
      </c>
      <c r="Q896">
        <f t="shared" si="636"/>
        <v>0</v>
      </c>
      <c r="R896">
        <f t="shared" si="636"/>
        <v>0</v>
      </c>
      <c r="S896">
        <f t="shared" si="636"/>
        <v>0</v>
      </c>
      <c r="T896">
        <f t="shared" si="636"/>
        <v>0</v>
      </c>
      <c r="U896">
        <f t="shared" si="636"/>
        <v>0</v>
      </c>
    </row>
    <row r="897" spans="1:21" x14ac:dyDescent="0.15">
      <c r="A897" t="str">
        <f t="shared" si="624"/>
        <v>SRF</v>
      </c>
      <c r="B897">
        <f t="shared" si="631"/>
        <v>0</v>
      </c>
      <c r="C897">
        <f t="shared" si="631"/>
        <v>0</v>
      </c>
      <c r="D897">
        <f t="shared" si="631"/>
        <v>0</v>
      </c>
      <c r="E897">
        <f t="shared" si="631"/>
        <v>0</v>
      </c>
      <c r="F897">
        <f t="shared" si="631"/>
        <v>0</v>
      </c>
      <c r="G897">
        <f t="shared" si="631"/>
        <v>0</v>
      </c>
      <c r="H897">
        <f t="shared" si="631"/>
        <v>0</v>
      </c>
      <c r="I897">
        <f t="shared" si="631"/>
        <v>0</v>
      </c>
      <c r="J897">
        <f t="shared" ref="J897:U897" si="637">J688-J$819*J180</f>
        <v>0</v>
      </c>
      <c r="K897">
        <f t="shared" si="637"/>
        <v>0</v>
      </c>
      <c r="L897">
        <f t="shared" si="637"/>
        <v>0</v>
      </c>
      <c r="M897">
        <f t="shared" si="637"/>
        <v>0</v>
      </c>
      <c r="N897">
        <f t="shared" si="637"/>
        <v>0</v>
      </c>
      <c r="O897">
        <f t="shared" si="637"/>
        <v>0</v>
      </c>
      <c r="P897">
        <f t="shared" si="637"/>
        <v>0</v>
      </c>
      <c r="Q897">
        <f t="shared" si="637"/>
        <v>0</v>
      </c>
      <c r="R897">
        <f t="shared" si="637"/>
        <v>0</v>
      </c>
      <c r="S897">
        <f t="shared" si="637"/>
        <v>0</v>
      </c>
      <c r="T897">
        <f t="shared" si="637"/>
        <v>0</v>
      </c>
      <c r="U897">
        <f t="shared" si="637"/>
        <v>0</v>
      </c>
    </row>
    <row r="898" spans="1:21" x14ac:dyDescent="0.15">
      <c r="A898" t="str">
        <f t="shared" si="624"/>
        <v>RV</v>
      </c>
      <c r="B898">
        <f t="shared" si="631"/>
        <v>0</v>
      </c>
      <c r="C898">
        <f t="shared" si="631"/>
        <v>0</v>
      </c>
      <c r="D898">
        <f t="shared" si="631"/>
        <v>0</v>
      </c>
      <c r="E898">
        <f t="shared" si="631"/>
        <v>0</v>
      </c>
      <c r="F898">
        <f t="shared" si="631"/>
        <v>0</v>
      </c>
      <c r="G898">
        <f t="shared" si="631"/>
        <v>0</v>
      </c>
      <c r="H898">
        <f t="shared" si="631"/>
        <v>0</v>
      </c>
      <c r="I898">
        <f t="shared" si="631"/>
        <v>0</v>
      </c>
      <c r="J898">
        <f t="shared" ref="J898:U898" si="638">J689-J$819*J181</f>
        <v>0</v>
      </c>
      <c r="K898">
        <f t="shared" si="638"/>
        <v>0</v>
      </c>
      <c r="L898">
        <f t="shared" si="638"/>
        <v>0</v>
      </c>
      <c r="M898">
        <f t="shared" si="638"/>
        <v>0</v>
      </c>
      <c r="N898">
        <f t="shared" si="638"/>
        <v>0</v>
      </c>
      <c r="O898">
        <f t="shared" si="638"/>
        <v>0</v>
      </c>
      <c r="P898">
        <f t="shared" si="638"/>
        <v>0</v>
      </c>
      <c r="Q898">
        <f t="shared" si="638"/>
        <v>0</v>
      </c>
      <c r="R898">
        <f t="shared" si="638"/>
        <v>0</v>
      </c>
      <c r="S898">
        <f t="shared" si="638"/>
        <v>0</v>
      </c>
      <c r="T898">
        <f t="shared" si="638"/>
        <v>0</v>
      </c>
      <c r="U898">
        <f t="shared" si="638"/>
        <v>0</v>
      </c>
    </row>
    <row r="899" spans="1:21" x14ac:dyDescent="0.15">
      <c r="A899" t="str">
        <f t="shared" si="624"/>
        <v>MCA</v>
      </c>
      <c r="B899">
        <f t="shared" si="631"/>
        <v>0</v>
      </c>
      <c r="C899">
        <f t="shared" si="631"/>
        <v>0</v>
      </c>
      <c r="D899">
        <f t="shared" si="631"/>
        <v>0</v>
      </c>
      <c r="E899">
        <f t="shared" si="631"/>
        <v>0</v>
      </c>
      <c r="F899">
        <f t="shared" si="631"/>
        <v>0</v>
      </c>
      <c r="G899">
        <f t="shared" si="631"/>
        <v>0</v>
      </c>
      <c r="H899">
        <f t="shared" si="631"/>
        <v>0</v>
      </c>
      <c r="I899">
        <f t="shared" si="631"/>
        <v>0</v>
      </c>
      <c r="J899">
        <f t="shared" ref="J899:U899" si="639">J690-J$819*J182</f>
        <v>0</v>
      </c>
      <c r="K899">
        <f t="shared" si="639"/>
        <v>0</v>
      </c>
      <c r="L899">
        <f t="shared" si="639"/>
        <v>0</v>
      </c>
      <c r="M899">
        <f t="shared" si="639"/>
        <v>0</v>
      </c>
      <c r="N899">
        <f t="shared" si="639"/>
        <v>0</v>
      </c>
      <c r="O899">
        <f t="shared" si="639"/>
        <v>0</v>
      </c>
      <c r="P899">
        <f t="shared" si="639"/>
        <v>0</v>
      </c>
      <c r="Q899">
        <f t="shared" si="639"/>
        <v>0</v>
      </c>
      <c r="R899">
        <f t="shared" si="639"/>
        <v>0</v>
      </c>
      <c r="S899">
        <f t="shared" si="639"/>
        <v>0</v>
      </c>
      <c r="T899">
        <f t="shared" si="639"/>
        <v>0</v>
      </c>
      <c r="U899">
        <f t="shared" si="639"/>
        <v>0</v>
      </c>
    </row>
    <row r="900" spans="1:21" x14ac:dyDescent="0.15">
      <c r="A900" t="str">
        <f t="shared" si="624"/>
        <v>MC</v>
      </c>
      <c r="B900">
        <f t="shared" si="631"/>
        <v>0</v>
      </c>
      <c r="C900">
        <f t="shared" si="631"/>
        <v>0</v>
      </c>
      <c r="D900">
        <f t="shared" si="631"/>
        <v>0</v>
      </c>
      <c r="E900">
        <f t="shared" si="631"/>
        <v>0</v>
      </c>
      <c r="F900">
        <f t="shared" si="631"/>
        <v>0</v>
      </c>
      <c r="G900">
        <f t="shared" si="631"/>
        <v>0</v>
      </c>
      <c r="H900">
        <f t="shared" si="631"/>
        <v>0</v>
      </c>
      <c r="I900">
        <f t="shared" si="631"/>
        <v>0</v>
      </c>
      <c r="J900">
        <f t="shared" ref="J900:U900" si="640">J691-J$819*J183</f>
        <v>0</v>
      </c>
      <c r="K900">
        <f t="shared" si="640"/>
        <v>0</v>
      </c>
      <c r="L900">
        <f t="shared" si="640"/>
        <v>0</v>
      </c>
      <c r="M900">
        <f t="shared" si="640"/>
        <v>0</v>
      </c>
      <c r="N900">
        <f t="shared" si="640"/>
        <v>0</v>
      </c>
      <c r="O900">
        <f t="shared" si="640"/>
        <v>0</v>
      </c>
      <c r="P900">
        <f t="shared" si="640"/>
        <v>0</v>
      </c>
      <c r="Q900">
        <f t="shared" si="640"/>
        <v>0</v>
      </c>
      <c r="R900">
        <f t="shared" si="640"/>
        <v>0</v>
      </c>
      <c r="S900">
        <f t="shared" si="640"/>
        <v>0</v>
      </c>
      <c r="T900">
        <f t="shared" si="640"/>
        <v>0</v>
      </c>
      <c r="U900">
        <f t="shared" si="640"/>
        <v>0</v>
      </c>
    </row>
    <row r="901" spans="1:21" x14ac:dyDescent="0.15">
      <c r="A901" t="str">
        <f t="shared" si="624"/>
        <v>MF</v>
      </c>
      <c r="B901">
        <f t="shared" si="631"/>
        <v>0</v>
      </c>
      <c r="C901">
        <f t="shared" si="631"/>
        <v>0</v>
      </c>
      <c r="D901">
        <f t="shared" si="631"/>
        <v>0</v>
      </c>
      <c r="E901">
        <f t="shared" si="631"/>
        <v>0</v>
      </c>
      <c r="F901">
        <f t="shared" si="631"/>
        <v>0</v>
      </c>
      <c r="G901">
        <f t="shared" si="631"/>
        <v>0</v>
      </c>
      <c r="H901">
        <f t="shared" si="631"/>
        <v>0</v>
      </c>
      <c r="I901">
        <f t="shared" si="631"/>
        <v>0</v>
      </c>
      <c r="J901">
        <f t="shared" ref="J901:U901" si="641">J692-J$819*J184</f>
        <v>0</v>
      </c>
      <c r="K901">
        <f t="shared" si="641"/>
        <v>0</v>
      </c>
      <c r="L901">
        <f t="shared" si="641"/>
        <v>0</v>
      </c>
      <c r="M901">
        <f t="shared" si="641"/>
        <v>0</v>
      </c>
      <c r="N901">
        <f t="shared" si="641"/>
        <v>0</v>
      </c>
      <c r="O901">
        <f t="shared" si="641"/>
        <v>0</v>
      </c>
      <c r="P901">
        <f t="shared" si="641"/>
        <v>0</v>
      </c>
      <c r="Q901">
        <f t="shared" si="641"/>
        <v>0</v>
      </c>
      <c r="R901">
        <f t="shared" si="641"/>
        <v>0</v>
      </c>
      <c r="S901">
        <f t="shared" si="641"/>
        <v>0</v>
      </c>
      <c r="T901">
        <f t="shared" si="641"/>
        <v>0</v>
      </c>
      <c r="U901">
        <f t="shared" si="641"/>
        <v>0</v>
      </c>
    </row>
    <row r="902" spans="1:21" x14ac:dyDescent="0.15">
      <c r="A902" t="str">
        <f t="shared" si="624"/>
        <v>WE</v>
      </c>
      <c r="B902">
        <f t="shared" ref="B902:I911" si="642">B693-B$819*B185</f>
        <v>0</v>
      </c>
      <c r="C902">
        <f t="shared" si="642"/>
        <v>0</v>
      </c>
      <c r="D902">
        <f t="shared" si="642"/>
        <v>0</v>
      </c>
      <c r="E902">
        <f t="shared" si="642"/>
        <v>0</v>
      </c>
      <c r="F902">
        <f t="shared" si="642"/>
        <v>0</v>
      </c>
      <c r="G902">
        <f t="shared" si="642"/>
        <v>0</v>
      </c>
      <c r="H902">
        <f t="shared" si="642"/>
        <v>0</v>
      </c>
      <c r="I902">
        <f t="shared" si="642"/>
        <v>0</v>
      </c>
      <c r="J902">
        <f t="shared" ref="J902:U902" si="643">J693-J$819*J185</f>
        <v>0</v>
      </c>
      <c r="K902">
        <f t="shared" si="643"/>
        <v>0</v>
      </c>
      <c r="L902">
        <f t="shared" si="643"/>
        <v>0</v>
      </c>
      <c r="M902">
        <f t="shared" si="643"/>
        <v>0</v>
      </c>
      <c r="N902">
        <f t="shared" si="643"/>
        <v>0</v>
      </c>
      <c r="O902">
        <f t="shared" si="643"/>
        <v>0</v>
      </c>
      <c r="P902">
        <f t="shared" si="643"/>
        <v>0</v>
      </c>
      <c r="Q902">
        <f t="shared" si="643"/>
        <v>0</v>
      </c>
      <c r="R902">
        <f t="shared" si="643"/>
        <v>0</v>
      </c>
      <c r="S902">
        <f t="shared" si="643"/>
        <v>0</v>
      </c>
      <c r="T902">
        <f t="shared" si="643"/>
        <v>0</v>
      </c>
      <c r="U902">
        <f t="shared" si="643"/>
        <v>0</v>
      </c>
    </row>
    <row r="903" spans="1:21" x14ac:dyDescent="0.15">
      <c r="A903" t="str">
        <f t="shared" si="624"/>
        <v>SP</v>
      </c>
      <c r="B903">
        <f t="shared" si="642"/>
        <v>0</v>
      </c>
      <c r="C903">
        <f t="shared" si="642"/>
        <v>0</v>
      </c>
      <c r="D903">
        <f t="shared" si="642"/>
        <v>0</v>
      </c>
      <c r="E903">
        <f t="shared" si="642"/>
        <v>0</v>
      </c>
      <c r="F903">
        <f t="shared" si="642"/>
        <v>0</v>
      </c>
      <c r="G903">
        <f t="shared" si="642"/>
        <v>0</v>
      </c>
      <c r="H903">
        <f t="shared" si="642"/>
        <v>0</v>
      </c>
      <c r="I903">
        <f t="shared" si="642"/>
        <v>0</v>
      </c>
      <c r="J903">
        <f t="shared" ref="J903:U903" si="644">J694-J$819*J186</f>
        <v>0</v>
      </c>
      <c r="K903">
        <f t="shared" si="644"/>
        <v>0</v>
      </c>
      <c r="L903">
        <f t="shared" si="644"/>
        <v>0</v>
      </c>
      <c r="M903">
        <f t="shared" si="644"/>
        <v>0</v>
      </c>
      <c r="N903">
        <f t="shared" si="644"/>
        <v>0</v>
      </c>
      <c r="O903">
        <f t="shared" si="644"/>
        <v>0</v>
      </c>
      <c r="P903">
        <f t="shared" si="644"/>
        <v>0</v>
      </c>
      <c r="Q903">
        <f t="shared" si="644"/>
        <v>0</v>
      </c>
      <c r="R903">
        <f t="shared" si="644"/>
        <v>0</v>
      </c>
      <c r="S903">
        <f t="shared" si="644"/>
        <v>0</v>
      </c>
      <c r="T903">
        <f t="shared" si="644"/>
        <v>0</v>
      </c>
      <c r="U903">
        <f t="shared" si="644"/>
        <v>0</v>
      </c>
    </row>
    <row r="904" spans="1:21" x14ac:dyDescent="0.15">
      <c r="A904" t="str">
        <f t="shared" si="624"/>
        <v>WF</v>
      </c>
      <c r="B904">
        <f t="shared" si="642"/>
        <v>0</v>
      </c>
      <c r="C904">
        <f t="shared" si="642"/>
        <v>0</v>
      </c>
      <c r="D904">
        <f t="shared" si="642"/>
        <v>0</v>
      </c>
      <c r="E904">
        <f t="shared" si="642"/>
        <v>0</v>
      </c>
      <c r="F904">
        <f t="shared" si="642"/>
        <v>0</v>
      </c>
      <c r="G904">
        <f t="shared" si="642"/>
        <v>0</v>
      </c>
      <c r="H904">
        <f t="shared" si="642"/>
        <v>0</v>
      </c>
      <c r="I904">
        <f t="shared" si="642"/>
        <v>0</v>
      </c>
      <c r="J904">
        <f t="shared" ref="J904:U904" si="645">J695-J$819*J187</f>
        <v>0</v>
      </c>
      <c r="K904">
        <f t="shared" si="645"/>
        <v>0</v>
      </c>
      <c r="L904">
        <f t="shared" si="645"/>
        <v>0</v>
      </c>
      <c r="M904">
        <f t="shared" si="645"/>
        <v>0</v>
      </c>
      <c r="N904">
        <f t="shared" si="645"/>
        <v>0</v>
      </c>
      <c r="O904">
        <f t="shared" si="645"/>
        <v>0</v>
      </c>
      <c r="P904">
        <f t="shared" si="645"/>
        <v>0</v>
      </c>
      <c r="Q904">
        <f t="shared" si="645"/>
        <v>0</v>
      </c>
      <c r="R904">
        <f t="shared" si="645"/>
        <v>0</v>
      </c>
      <c r="S904">
        <f t="shared" si="645"/>
        <v>0</v>
      </c>
      <c r="T904">
        <f t="shared" si="645"/>
        <v>0</v>
      </c>
      <c r="U904">
        <f t="shared" si="645"/>
        <v>0</v>
      </c>
    </row>
    <row r="905" spans="1:21" x14ac:dyDescent="0.15">
      <c r="A905" t="str">
        <f t="shared" si="624"/>
        <v>LC</v>
      </c>
      <c r="B905">
        <f t="shared" si="642"/>
        <v>0</v>
      </c>
      <c r="C905">
        <f t="shared" si="642"/>
        <v>0</v>
      </c>
      <c r="D905">
        <f t="shared" si="642"/>
        <v>0</v>
      </c>
      <c r="E905">
        <f t="shared" si="642"/>
        <v>0</v>
      </c>
      <c r="F905">
        <f t="shared" si="642"/>
        <v>0</v>
      </c>
      <c r="G905">
        <f t="shared" si="642"/>
        <v>0</v>
      </c>
      <c r="H905">
        <f t="shared" si="642"/>
        <v>0</v>
      </c>
      <c r="I905">
        <f t="shared" si="642"/>
        <v>0</v>
      </c>
      <c r="J905">
        <f t="shared" ref="J905:U905" si="646">J696-J$819*J188</f>
        <v>0</v>
      </c>
      <c r="K905">
        <f t="shared" si="646"/>
        <v>0</v>
      </c>
      <c r="L905">
        <f t="shared" si="646"/>
        <v>0</v>
      </c>
      <c r="M905">
        <f t="shared" si="646"/>
        <v>0</v>
      </c>
      <c r="N905">
        <f t="shared" si="646"/>
        <v>0</v>
      </c>
      <c r="O905">
        <f t="shared" si="646"/>
        <v>0</v>
      </c>
      <c r="P905">
        <f t="shared" si="646"/>
        <v>0</v>
      </c>
      <c r="Q905">
        <f t="shared" si="646"/>
        <v>0</v>
      </c>
      <c r="R905">
        <f t="shared" si="646"/>
        <v>0</v>
      </c>
      <c r="S905">
        <f t="shared" si="646"/>
        <v>0</v>
      </c>
      <c r="T905">
        <f t="shared" si="646"/>
        <v>0</v>
      </c>
      <c r="U905">
        <f t="shared" si="646"/>
        <v>0</v>
      </c>
    </row>
    <row r="906" spans="1:21" x14ac:dyDescent="0.15">
      <c r="A906" t="str">
        <f t="shared" si="624"/>
        <v>OE</v>
      </c>
      <c r="B906">
        <f t="shared" si="642"/>
        <v>0</v>
      </c>
      <c r="C906">
        <f t="shared" si="642"/>
        <v>0</v>
      </c>
      <c r="D906">
        <f t="shared" si="642"/>
        <v>0</v>
      </c>
      <c r="E906">
        <f t="shared" si="642"/>
        <v>0</v>
      </c>
      <c r="F906">
        <f t="shared" si="642"/>
        <v>0</v>
      </c>
      <c r="G906">
        <f t="shared" si="642"/>
        <v>0</v>
      </c>
      <c r="H906">
        <f t="shared" si="642"/>
        <v>0</v>
      </c>
      <c r="I906">
        <f t="shared" si="642"/>
        <v>0</v>
      </c>
      <c r="J906">
        <f t="shared" ref="J906:U906" si="647">J697-J$819*J189</f>
        <v>0</v>
      </c>
      <c r="K906">
        <f t="shared" si="647"/>
        <v>0</v>
      </c>
      <c r="L906">
        <f t="shared" si="647"/>
        <v>0</v>
      </c>
      <c r="M906">
        <f t="shared" si="647"/>
        <v>0</v>
      </c>
      <c r="N906">
        <f t="shared" si="647"/>
        <v>0</v>
      </c>
      <c r="O906">
        <f t="shared" si="647"/>
        <v>0</v>
      </c>
      <c r="P906">
        <f t="shared" si="647"/>
        <v>0</v>
      </c>
      <c r="Q906">
        <f t="shared" si="647"/>
        <v>0</v>
      </c>
      <c r="R906">
        <f t="shared" si="647"/>
        <v>0</v>
      </c>
      <c r="S906">
        <f t="shared" si="647"/>
        <v>0</v>
      </c>
      <c r="T906">
        <f t="shared" si="647"/>
        <v>0</v>
      </c>
      <c r="U906">
        <f t="shared" si="647"/>
        <v>0</v>
      </c>
    </row>
    <row r="907" spans="1:21" x14ac:dyDescent="0.15">
      <c r="A907" t="str">
        <f t="shared" si="624"/>
        <v>AF</v>
      </c>
      <c r="B907">
        <f t="shared" si="642"/>
        <v>0</v>
      </c>
      <c r="C907">
        <f t="shared" si="642"/>
        <v>0</v>
      </c>
      <c r="D907">
        <f t="shared" si="642"/>
        <v>0</v>
      </c>
      <c r="E907">
        <f t="shared" si="642"/>
        <v>0</v>
      </c>
      <c r="F907">
        <f t="shared" si="642"/>
        <v>0</v>
      </c>
      <c r="G907">
        <f t="shared" si="642"/>
        <v>0</v>
      </c>
      <c r="H907">
        <f t="shared" si="642"/>
        <v>0</v>
      </c>
      <c r="I907">
        <f t="shared" si="642"/>
        <v>0</v>
      </c>
      <c r="J907">
        <f t="shared" ref="J907:U907" si="648">J698-J$819*J190</f>
        <v>0</v>
      </c>
      <c r="K907">
        <f t="shared" si="648"/>
        <v>0</v>
      </c>
      <c r="L907">
        <f t="shared" si="648"/>
        <v>0</v>
      </c>
      <c r="M907">
        <f t="shared" si="648"/>
        <v>0</v>
      </c>
      <c r="N907">
        <f t="shared" si="648"/>
        <v>0</v>
      </c>
      <c r="O907">
        <f t="shared" si="648"/>
        <v>0</v>
      </c>
      <c r="P907">
        <f t="shared" si="648"/>
        <v>0</v>
      </c>
      <c r="Q907">
        <f t="shared" si="648"/>
        <v>0</v>
      </c>
      <c r="R907">
        <f t="shared" si="648"/>
        <v>0</v>
      </c>
      <c r="S907">
        <f t="shared" si="648"/>
        <v>0</v>
      </c>
      <c r="T907">
        <f t="shared" si="648"/>
        <v>0</v>
      </c>
      <c r="U907">
        <f t="shared" si="648"/>
        <v>0</v>
      </c>
    </row>
    <row r="908" spans="1:21" x14ac:dyDescent="0.15">
      <c r="A908" t="str">
        <f t="shared" si="624"/>
        <v>ONF</v>
      </c>
      <c r="B908">
        <f t="shared" si="642"/>
        <v>0</v>
      </c>
      <c r="C908">
        <f t="shared" si="642"/>
        <v>0</v>
      </c>
      <c r="D908">
        <f t="shared" si="642"/>
        <v>0</v>
      </c>
      <c r="E908">
        <f t="shared" si="642"/>
        <v>0</v>
      </c>
      <c r="F908">
        <f t="shared" si="642"/>
        <v>0</v>
      </c>
      <c r="G908">
        <f t="shared" si="642"/>
        <v>0</v>
      </c>
      <c r="H908">
        <f t="shared" si="642"/>
        <v>0</v>
      </c>
      <c r="I908">
        <f t="shared" si="642"/>
        <v>0</v>
      </c>
      <c r="J908">
        <f t="shared" ref="J908:U908" si="649">J699-J$819*J191</f>
        <v>0</v>
      </c>
      <c r="K908">
        <f t="shared" si="649"/>
        <v>0</v>
      </c>
      <c r="L908">
        <f t="shared" si="649"/>
        <v>0</v>
      </c>
      <c r="M908">
        <f t="shared" si="649"/>
        <v>0</v>
      </c>
      <c r="N908">
        <f t="shared" si="649"/>
        <v>0</v>
      </c>
      <c r="O908">
        <f t="shared" si="649"/>
        <v>0</v>
      </c>
      <c r="P908">
        <f t="shared" si="649"/>
        <v>0</v>
      </c>
      <c r="Q908">
        <f t="shared" si="649"/>
        <v>0</v>
      </c>
      <c r="R908">
        <f t="shared" si="649"/>
        <v>0</v>
      </c>
      <c r="S908">
        <f t="shared" si="649"/>
        <v>0</v>
      </c>
      <c r="T908">
        <f t="shared" si="649"/>
        <v>0</v>
      </c>
      <c r="U908">
        <f t="shared" si="649"/>
        <v>0</v>
      </c>
    </row>
    <row r="909" spans="1:21" x14ac:dyDescent="0.15">
      <c r="A909" t="str">
        <f t="shared" si="624"/>
        <v>LNF</v>
      </c>
      <c r="B909">
        <f t="shared" si="642"/>
        <v>0</v>
      </c>
      <c r="C909">
        <f t="shared" si="642"/>
        <v>0</v>
      </c>
      <c r="D909">
        <f t="shared" si="642"/>
        <v>0</v>
      </c>
      <c r="E909">
        <f t="shared" si="642"/>
        <v>0</v>
      </c>
      <c r="F909">
        <f t="shared" si="642"/>
        <v>0</v>
      </c>
      <c r="G909">
        <f t="shared" si="642"/>
        <v>0</v>
      </c>
      <c r="H909">
        <f t="shared" si="642"/>
        <v>0</v>
      </c>
      <c r="I909">
        <f t="shared" si="642"/>
        <v>0</v>
      </c>
      <c r="J909">
        <f t="shared" ref="J909:U909" si="650">J700-J$819*J192</f>
        <v>0</v>
      </c>
      <c r="K909">
        <f t="shared" si="650"/>
        <v>0</v>
      </c>
      <c r="L909">
        <f t="shared" si="650"/>
        <v>0</v>
      </c>
      <c r="M909">
        <f t="shared" si="650"/>
        <v>0</v>
      </c>
      <c r="N909">
        <f t="shared" si="650"/>
        <v>0</v>
      </c>
      <c r="O909">
        <f t="shared" si="650"/>
        <v>0</v>
      </c>
      <c r="P909">
        <f t="shared" si="650"/>
        <v>0</v>
      </c>
      <c r="Q909">
        <f t="shared" si="650"/>
        <v>0</v>
      </c>
      <c r="R909">
        <f t="shared" si="650"/>
        <v>0</v>
      </c>
      <c r="S909">
        <f t="shared" si="650"/>
        <v>0</v>
      </c>
      <c r="T909">
        <f t="shared" si="650"/>
        <v>0</v>
      </c>
      <c r="U909">
        <f t="shared" si="650"/>
        <v>0</v>
      </c>
    </row>
    <row r="910" spans="1:21" x14ac:dyDescent="0.15">
      <c r="A910" t="str">
        <f t="shared" si="624"/>
        <v>RD</v>
      </c>
      <c r="B910">
        <f t="shared" si="642"/>
        <v>0</v>
      </c>
      <c r="C910">
        <f t="shared" si="642"/>
        <v>0</v>
      </c>
      <c r="D910">
        <f t="shared" si="642"/>
        <v>0</v>
      </c>
      <c r="E910">
        <f t="shared" si="642"/>
        <v>0</v>
      </c>
      <c r="F910">
        <f t="shared" si="642"/>
        <v>0</v>
      </c>
      <c r="G910">
        <f t="shared" si="642"/>
        <v>0</v>
      </c>
      <c r="H910">
        <f t="shared" si="642"/>
        <v>0</v>
      </c>
      <c r="I910">
        <f t="shared" si="642"/>
        <v>0</v>
      </c>
      <c r="J910">
        <f t="shared" ref="J910:U910" si="651">J701-J$819*J193</f>
        <v>0</v>
      </c>
      <c r="K910">
        <f t="shared" si="651"/>
        <v>0</v>
      </c>
      <c r="L910">
        <f t="shared" si="651"/>
        <v>0</v>
      </c>
      <c r="M910">
        <f t="shared" si="651"/>
        <v>0</v>
      </c>
      <c r="N910">
        <f t="shared" si="651"/>
        <v>0</v>
      </c>
      <c r="O910">
        <f t="shared" si="651"/>
        <v>0</v>
      </c>
      <c r="P910">
        <f t="shared" si="651"/>
        <v>0</v>
      </c>
      <c r="Q910">
        <f t="shared" si="651"/>
        <v>0</v>
      </c>
      <c r="R910">
        <f t="shared" si="651"/>
        <v>0</v>
      </c>
      <c r="S910">
        <f t="shared" si="651"/>
        <v>0</v>
      </c>
      <c r="T910">
        <f t="shared" si="651"/>
        <v>0</v>
      </c>
      <c r="U910">
        <f t="shared" si="651"/>
        <v>0</v>
      </c>
    </row>
    <row r="911" spans="1:21" x14ac:dyDescent="0.15">
      <c r="A911" t="str">
        <f t="shared" si="624"/>
        <v>MA</v>
      </c>
      <c r="B911">
        <f t="shared" si="642"/>
        <v>0</v>
      </c>
      <c r="C911">
        <f t="shared" si="642"/>
        <v>0</v>
      </c>
      <c r="D911">
        <f t="shared" si="642"/>
        <v>0</v>
      </c>
      <c r="E911">
        <f t="shared" si="642"/>
        <v>0</v>
      </c>
      <c r="F911">
        <f t="shared" si="642"/>
        <v>0</v>
      </c>
      <c r="G911">
        <f t="shared" si="642"/>
        <v>0</v>
      </c>
      <c r="H911">
        <f t="shared" si="642"/>
        <v>0</v>
      </c>
      <c r="I911">
        <f t="shared" si="642"/>
        <v>0</v>
      </c>
      <c r="J911">
        <f t="shared" ref="J911:U911" si="652">J702-J$819*J194</f>
        <v>0</v>
      </c>
      <c r="K911">
        <f t="shared" si="652"/>
        <v>0</v>
      </c>
      <c r="L911">
        <f t="shared" si="652"/>
        <v>0</v>
      </c>
      <c r="M911">
        <f t="shared" si="652"/>
        <v>0</v>
      </c>
      <c r="N911">
        <f t="shared" si="652"/>
        <v>0</v>
      </c>
      <c r="O911">
        <f t="shared" si="652"/>
        <v>0</v>
      </c>
      <c r="P911">
        <f t="shared" si="652"/>
        <v>0</v>
      </c>
      <c r="Q911">
        <f t="shared" si="652"/>
        <v>0</v>
      </c>
      <c r="R911">
        <f t="shared" si="652"/>
        <v>0</v>
      </c>
      <c r="S911">
        <f t="shared" si="652"/>
        <v>0</v>
      </c>
      <c r="T911">
        <f t="shared" si="652"/>
        <v>0</v>
      </c>
      <c r="U911">
        <f t="shared" si="652"/>
        <v>0</v>
      </c>
    </row>
    <row r="912" spans="1:21" x14ac:dyDescent="0.15">
      <c r="A912" t="str">
        <f t="shared" si="624"/>
        <v>WL</v>
      </c>
      <c r="B912">
        <f t="shared" ref="B912:I920" si="653">B703-B$819*B195</f>
        <v>0</v>
      </c>
      <c r="C912">
        <f t="shared" si="653"/>
        <v>0</v>
      </c>
      <c r="D912">
        <f t="shared" si="653"/>
        <v>0</v>
      </c>
      <c r="E912">
        <f t="shared" si="653"/>
        <v>0</v>
      </c>
      <c r="F912">
        <f t="shared" si="653"/>
        <v>0</v>
      </c>
      <c r="G912">
        <f t="shared" si="653"/>
        <v>0</v>
      </c>
      <c r="H912">
        <f t="shared" si="653"/>
        <v>0</v>
      </c>
      <c r="I912">
        <f t="shared" si="653"/>
        <v>0</v>
      </c>
      <c r="J912">
        <f t="shared" ref="J912:U912" si="654">J703-J$819*J195</f>
        <v>0</v>
      </c>
      <c r="K912">
        <f t="shared" si="654"/>
        <v>0</v>
      </c>
      <c r="L912">
        <f t="shared" si="654"/>
        <v>0</v>
      </c>
      <c r="M912">
        <f t="shared" si="654"/>
        <v>0</v>
      </c>
      <c r="N912">
        <f t="shared" si="654"/>
        <v>0</v>
      </c>
      <c r="O912">
        <f t="shared" si="654"/>
        <v>0</v>
      </c>
      <c r="P912">
        <f t="shared" si="654"/>
        <v>0</v>
      </c>
      <c r="Q912">
        <f t="shared" si="654"/>
        <v>0</v>
      </c>
      <c r="R912">
        <f t="shared" si="654"/>
        <v>0</v>
      </c>
      <c r="S912">
        <f t="shared" si="654"/>
        <v>0</v>
      </c>
      <c r="T912">
        <f t="shared" si="654"/>
        <v>0</v>
      </c>
      <c r="U912">
        <f t="shared" si="654"/>
        <v>0</v>
      </c>
    </row>
    <row r="913" spans="1:21" x14ac:dyDescent="0.15">
      <c r="A913" t="str">
        <f t="shared" si="624"/>
        <v>ASB</v>
      </c>
      <c r="B913">
        <f t="shared" si="653"/>
        <v>0</v>
      </c>
      <c r="C913">
        <f t="shared" si="653"/>
        <v>0</v>
      </c>
      <c r="D913">
        <f t="shared" si="653"/>
        <v>0</v>
      </c>
      <c r="E913">
        <f t="shared" si="653"/>
        <v>0</v>
      </c>
      <c r="F913">
        <f t="shared" si="653"/>
        <v>0</v>
      </c>
      <c r="G913">
        <f t="shared" si="653"/>
        <v>0</v>
      </c>
      <c r="H913">
        <f t="shared" si="653"/>
        <v>0</v>
      </c>
      <c r="I913">
        <f t="shared" si="653"/>
        <v>0</v>
      </c>
      <c r="J913">
        <f t="shared" ref="J913:U913" si="655">J704-J$819*J196</f>
        <v>0</v>
      </c>
      <c r="K913">
        <f t="shared" si="655"/>
        <v>0</v>
      </c>
      <c r="L913">
        <f t="shared" si="655"/>
        <v>0</v>
      </c>
      <c r="M913">
        <f t="shared" si="655"/>
        <v>0</v>
      </c>
      <c r="N913">
        <f t="shared" si="655"/>
        <v>0</v>
      </c>
      <c r="O913">
        <f t="shared" si="655"/>
        <v>0</v>
      </c>
      <c r="P913">
        <f t="shared" si="655"/>
        <v>0</v>
      </c>
      <c r="Q913">
        <f t="shared" si="655"/>
        <v>0</v>
      </c>
      <c r="R913">
        <f t="shared" si="655"/>
        <v>0</v>
      </c>
      <c r="S913">
        <f t="shared" si="655"/>
        <v>0</v>
      </c>
      <c r="T913">
        <f t="shared" si="655"/>
        <v>0</v>
      </c>
      <c r="U913">
        <f t="shared" si="655"/>
        <v>0</v>
      </c>
    </row>
    <row r="914" spans="1:21" x14ac:dyDescent="0.15">
      <c r="A914" t="str">
        <f t="shared" si="624"/>
        <v>SY</v>
      </c>
      <c r="B914">
        <f t="shared" si="653"/>
        <v>0</v>
      </c>
      <c r="C914">
        <f t="shared" si="653"/>
        <v>0</v>
      </c>
      <c r="D914">
        <f t="shared" si="653"/>
        <v>0</v>
      </c>
      <c r="E914">
        <f t="shared" si="653"/>
        <v>0</v>
      </c>
      <c r="F914">
        <f t="shared" si="653"/>
        <v>0</v>
      </c>
      <c r="G914">
        <f t="shared" si="653"/>
        <v>0</v>
      </c>
      <c r="H914">
        <f t="shared" si="653"/>
        <v>0</v>
      </c>
      <c r="I914">
        <f t="shared" si="653"/>
        <v>0</v>
      </c>
      <c r="J914">
        <f t="shared" ref="J914:U914" si="656">J705-J$819*J197</f>
        <v>0</v>
      </c>
      <c r="K914">
        <f t="shared" si="656"/>
        <v>0</v>
      </c>
      <c r="L914">
        <f t="shared" si="656"/>
        <v>0</v>
      </c>
      <c r="M914">
        <f t="shared" si="656"/>
        <v>0</v>
      </c>
      <c r="N914">
        <f t="shared" si="656"/>
        <v>0</v>
      </c>
      <c r="O914">
        <f t="shared" si="656"/>
        <v>0</v>
      </c>
      <c r="P914">
        <f t="shared" si="656"/>
        <v>0</v>
      </c>
      <c r="Q914">
        <f t="shared" si="656"/>
        <v>0</v>
      </c>
      <c r="R914">
        <f t="shared" si="656"/>
        <v>0</v>
      </c>
      <c r="S914">
        <f t="shared" si="656"/>
        <v>0</v>
      </c>
      <c r="T914">
        <f t="shared" si="656"/>
        <v>0</v>
      </c>
      <c r="U914">
        <f t="shared" si="656"/>
        <v>0</v>
      </c>
    </row>
    <row r="915" spans="1:21" x14ac:dyDescent="0.15">
      <c r="A915" t="str">
        <f t="shared" si="624"/>
        <v>DC</v>
      </c>
      <c r="B915">
        <f t="shared" si="653"/>
        <v>0</v>
      </c>
      <c r="C915">
        <f t="shared" si="653"/>
        <v>0</v>
      </c>
      <c r="D915">
        <f t="shared" si="653"/>
        <v>0</v>
      </c>
      <c r="E915">
        <f t="shared" si="653"/>
        <v>0</v>
      </c>
      <c r="F915">
        <f t="shared" si="653"/>
        <v>0</v>
      </c>
      <c r="G915">
        <f t="shared" si="653"/>
        <v>0</v>
      </c>
      <c r="H915">
        <f t="shared" si="653"/>
        <v>0</v>
      </c>
      <c r="I915">
        <f t="shared" si="653"/>
        <v>0</v>
      </c>
      <c r="J915">
        <f t="shared" ref="J915:U915" si="657">J706-J$819*J198</f>
        <v>0</v>
      </c>
      <c r="K915">
        <f t="shared" si="657"/>
        <v>0</v>
      </c>
      <c r="L915">
        <f t="shared" si="657"/>
        <v>0</v>
      </c>
      <c r="M915">
        <f t="shared" si="657"/>
        <v>0</v>
      </c>
      <c r="N915">
        <f t="shared" si="657"/>
        <v>0</v>
      </c>
      <c r="O915">
        <f t="shared" si="657"/>
        <v>0</v>
      </c>
      <c r="P915">
        <f t="shared" si="657"/>
        <v>0</v>
      </c>
      <c r="Q915">
        <f t="shared" si="657"/>
        <v>0</v>
      </c>
      <c r="R915">
        <f t="shared" si="657"/>
        <v>0</v>
      </c>
      <c r="S915">
        <f t="shared" si="657"/>
        <v>0</v>
      </c>
      <c r="T915">
        <f t="shared" si="657"/>
        <v>0</v>
      </c>
      <c r="U915">
        <f t="shared" si="657"/>
        <v>0</v>
      </c>
    </row>
    <row r="916" spans="1:21" x14ac:dyDescent="0.15">
      <c r="A916" t="str">
        <f t="shared" si="624"/>
        <v>RF</v>
      </c>
      <c r="B916">
        <f t="shared" si="653"/>
        <v>0</v>
      </c>
      <c r="C916">
        <f t="shared" si="653"/>
        <v>0</v>
      </c>
      <c r="D916">
        <f t="shared" si="653"/>
        <v>0</v>
      </c>
      <c r="E916">
        <f t="shared" si="653"/>
        <v>0</v>
      </c>
      <c r="F916">
        <f t="shared" si="653"/>
        <v>0</v>
      </c>
      <c r="G916">
        <f t="shared" si="653"/>
        <v>0</v>
      </c>
      <c r="H916">
        <f t="shared" si="653"/>
        <v>0</v>
      </c>
      <c r="I916">
        <f t="shared" si="653"/>
        <v>0</v>
      </c>
      <c r="J916">
        <f t="shared" ref="J916:U916" si="658">J707-J$819*J199</f>
        <v>0</v>
      </c>
      <c r="K916">
        <f t="shared" si="658"/>
        <v>0</v>
      </c>
      <c r="L916">
        <f t="shared" si="658"/>
        <v>0</v>
      </c>
      <c r="M916">
        <f t="shared" si="658"/>
        <v>0</v>
      </c>
      <c r="N916">
        <f t="shared" si="658"/>
        <v>0</v>
      </c>
      <c r="O916">
        <f t="shared" si="658"/>
        <v>0</v>
      </c>
      <c r="P916">
        <f t="shared" si="658"/>
        <v>0</v>
      </c>
      <c r="Q916">
        <f t="shared" si="658"/>
        <v>0</v>
      </c>
      <c r="R916">
        <f t="shared" si="658"/>
        <v>0</v>
      </c>
      <c r="S916">
        <f t="shared" si="658"/>
        <v>0</v>
      </c>
      <c r="T916">
        <f t="shared" si="658"/>
        <v>0</v>
      </c>
      <c r="U916">
        <f t="shared" si="658"/>
        <v>0</v>
      </c>
    </row>
    <row r="917" spans="1:21" x14ac:dyDescent="0.15">
      <c r="A917" t="str">
        <f t="shared" si="624"/>
        <v>RU</v>
      </c>
      <c r="B917">
        <f t="shared" si="653"/>
        <v>0</v>
      </c>
      <c r="C917">
        <f t="shared" si="653"/>
        <v>0</v>
      </c>
      <c r="D917">
        <f t="shared" si="653"/>
        <v>0</v>
      </c>
      <c r="E917">
        <f t="shared" si="653"/>
        <v>0</v>
      </c>
      <c r="F917">
        <f t="shared" si="653"/>
        <v>0</v>
      </c>
      <c r="G917">
        <f t="shared" si="653"/>
        <v>0</v>
      </c>
      <c r="H917">
        <f t="shared" si="653"/>
        <v>0</v>
      </c>
      <c r="I917">
        <f t="shared" si="653"/>
        <v>0</v>
      </c>
      <c r="J917">
        <f t="shared" ref="J917:U917" si="659">J708-J$819*J200</f>
        <v>0</v>
      </c>
      <c r="K917">
        <f t="shared" si="659"/>
        <v>0</v>
      </c>
      <c r="L917">
        <f t="shared" si="659"/>
        <v>0</v>
      </c>
      <c r="M917">
        <f t="shared" si="659"/>
        <v>0</v>
      </c>
      <c r="N917">
        <f t="shared" si="659"/>
        <v>0</v>
      </c>
      <c r="O917">
        <f t="shared" si="659"/>
        <v>0</v>
      </c>
      <c r="P917">
        <f t="shared" si="659"/>
        <v>0</v>
      </c>
      <c r="Q917">
        <f t="shared" si="659"/>
        <v>0</v>
      </c>
      <c r="R917">
        <f t="shared" si="659"/>
        <v>0</v>
      </c>
      <c r="S917">
        <f t="shared" si="659"/>
        <v>0</v>
      </c>
      <c r="T917">
        <f t="shared" si="659"/>
        <v>0</v>
      </c>
      <c r="U917">
        <f t="shared" si="659"/>
        <v>0</v>
      </c>
    </row>
    <row r="918" spans="1:21" x14ac:dyDescent="0.15">
      <c r="A918" t="str">
        <f t="shared" si="624"/>
        <v>OL</v>
      </c>
      <c r="B918">
        <f t="shared" si="653"/>
        <v>0</v>
      </c>
      <c r="C918">
        <f t="shared" si="653"/>
        <v>0</v>
      </c>
      <c r="D918">
        <f t="shared" si="653"/>
        <v>0</v>
      </c>
      <c r="E918">
        <f t="shared" si="653"/>
        <v>0</v>
      </c>
      <c r="F918">
        <f t="shared" si="653"/>
        <v>0</v>
      </c>
      <c r="G918">
        <f t="shared" si="653"/>
        <v>0</v>
      </c>
      <c r="H918">
        <f t="shared" si="653"/>
        <v>0</v>
      </c>
      <c r="I918">
        <f t="shared" si="653"/>
        <v>0</v>
      </c>
      <c r="J918">
        <f t="shared" ref="J918:U918" si="660">J709-J$819*J201</f>
        <v>0</v>
      </c>
      <c r="K918">
        <f t="shared" si="660"/>
        <v>0</v>
      </c>
      <c r="L918">
        <f t="shared" si="660"/>
        <v>0</v>
      </c>
      <c r="M918">
        <f t="shared" si="660"/>
        <v>0</v>
      </c>
      <c r="N918">
        <f t="shared" si="660"/>
        <v>0</v>
      </c>
      <c r="O918">
        <f t="shared" si="660"/>
        <v>0</v>
      </c>
      <c r="P918">
        <f t="shared" si="660"/>
        <v>0</v>
      </c>
      <c r="Q918">
        <f t="shared" si="660"/>
        <v>0</v>
      </c>
      <c r="R918">
        <f t="shared" si="660"/>
        <v>0</v>
      </c>
      <c r="S918">
        <f t="shared" si="660"/>
        <v>0</v>
      </c>
      <c r="T918">
        <f t="shared" si="660"/>
        <v>0</v>
      </c>
      <c r="U918">
        <f t="shared" si="660"/>
        <v>0</v>
      </c>
    </row>
    <row r="919" spans="1:21" x14ac:dyDescent="0.15">
      <c r="A919" t="str">
        <f t="shared" si="624"/>
        <v>OF</v>
      </c>
      <c r="B919">
        <f t="shared" si="653"/>
        <v>0</v>
      </c>
      <c r="C919">
        <f t="shared" si="653"/>
        <v>0</v>
      </c>
      <c r="D919">
        <f t="shared" si="653"/>
        <v>0</v>
      </c>
      <c r="E919">
        <f t="shared" si="653"/>
        <v>0</v>
      </c>
      <c r="F919">
        <f t="shared" si="653"/>
        <v>0</v>
      </c>
      <c r="G919">
        <f t="shared" si="653"/>
        <v>0</v>
      </c>
      <c r="H919">
        <f t="shared" si="653"/>
        <v>0</v>
      </c>
      <c r="I919">
        <f t="shared" si="653"/>
        <v>0</v>
      </c>
      <c r="J919">
        <f t="shared" ref="J919:U919" si="661">J710-J$819*J202</f>
        <v>0</v>
      </c>
      <c r="K919">
        <f t="shared" si="661"/>
        <v>0</v>
      </c>
      <c r="L919">
        <f t="shared" si="661"/>
        <v>0</v>
      </c>
      <c r="M919">
        <f t="shared" si="661"/>
        <v>0</v>
      </c>
      <c r="N919">
        <f t="shared" si="661"/>
        <v>0</v>
      </c>
      <c r="O919">
        <f t="shared" si="661"/>
        <v>0</v>
      </c>
      <c r="P919">
        <f t="shared" si="661"/>
        <v>0</v>
      </c>
      <c r="Q919">
        <f t="shared" si="661"/>
        <v>0</v>
      </c>
      <c r="R919">
        <f t="shared" si="661"/>
        <v>0</v>
      </c>
      <c r="S919">
        <f t="shared" si="661"/>
        <v>0</v>
      </c>
      <c r="T919">
        <f t="shared" si="661"/>
        <v>0</v>
      </c>
      <c r="U919">
        <f t="shared" si="661"/>
        <v>0</v>
      </c>
    </row>
    <row r="920" spans="1:21" x14ac:dyDescent="0.15">
      <c r="A920" t="str">
        <f t="shared" si="624"/>
        <v>CM</v>
      </c>
      <c r="B920">
        <f t="shared" si="653"/>
        <v>0</v>
      </c>
      <c r="C920">
        <f t="shared" si="653"/>
        <v>0</v>
      </c>
      <c r="D920">
        <f t="shared" si="653"/>
        <v>0</v>
      </c>
      <c r="E920">
        <f t="shared" si="653"/>
        <v>0</v>
      </c>
      <c r="F920">
        <f t="shared" si="653"/>
        <v>0</v>
      </c>
      <c r="G920">
        <f t="shared" si="653"/>
        <v>0</v>
      </c>
      <c r="H920">
        <f t="shared" si="653"/>
        <v>0</v>
      </c>
      <c r="I920">
        <f t="shared" si="653"/>
        <v>0</v>
      </c>
      <c r="J920">
        <f t="shared" ref="J920:U920" si="662">J711-J$819*J203</f>
        <v>0</v>
      </c>
      <c r="K920">
        <f t="shared" si="662"/>
        <v>0</v>
      </c>
      <c r="L920">
        <f t="shared" si="662"/>
        <v>0</v>
      </c>
      <c r="M920">
        <f t="shared" si="662"/>
        <v>0</v>
      </c>
      <c r="N920">
        <f t="shared" si="662"/>
        <v>0</v>
      </c>
      <c r="O920">
        <f t="shared" si="662"/>
        <v>0</v>
      </c>
      <c r="P920">
        <f t="shared" si="662"/>
        <v>0</v>
      </c>
      <c r="Q920">
        <f t="shared" si="662"/>
        <v>0</v>
      </c>
      <c r="R920">
        <f t="shared" si="662"/>
        <v>0</v>
      </c>
      <c r="S920">
        <f t="shared" si="662"/>
        <v>0</v>
      </c>
      <c r="T920">
        <f t="shared" si="662"/>
        <v>0</v>
      </c>
      <c r="U920">
        <f t="shared" si="662"/>
        <v>0</v>
      </c>
    </row>
    <row r="922" spans="1:21" x14ac:dyDescent="0.15">
      <c r="B922" t="s">
        <v>247</v>
      </c>
    </row>
    <row r="923" spans="1:21" x14ac:dyDescent="0.15">
      <c r="B923" t="s">
        <v>134</v>
      </c>
      <c r="C923" t="s">
        <v>135</v>
      </c>
      <c r="D923" t="s">
        <v>136</v>
      </c>
      <c r="E923" t="s">
        <v>137</v>
      </c>
      <c r="F923" t="s">
        <v>138</v>
      </c>
      <c r="G923" t="s">
        <v>139</v>
      </c>
      <c r="H923" t="s">
        <v>140</v>
      </c>
      <c r="I923" t="s">
        <v>141</v>
      </c>
      <c r="J923" t="s">
        <v>142</v>
      </c>
      <c r="K923" t="s">
        <v>143</v>
      </c>
      <c r="L923" t="s">
        <v>279</v>
      </c>
      <c r="M923" t="s">
        <v>280</v>
      </c>
      <c r="N923" t="s">
        <v>281</v>
      </c>
      <c r="O923" t="s">
        <v>282</v>
      </c>
      <c r="P923" t="s">
        <v>283</v>
      </c>
      <c r="Q923" t="s">
        <v>284</v>
      </c>
      <c r="R923" t="s">
        <v>285</v>
      </c>
      <c r="S923" t="s">
        <v>286</v>
      </c>
      <c r="T923" t="s">
        <v>287</v>
      </c>
      <c r="U923" t="s">
        <v>288</v>
      </c>
    </row>
    <row r="924" spans="1:21" x14ac:dyDescent="0.15">
      <c r="A924" t="str">
        <f>A821</f>
        <v>Similarities</v>
      </c>
      <c r="B924" s="24">
        <f>IF(B104,-1*ROUND(NORMSINV('Create Composites'!$M$3/(ComCalc!B$37*2))*SQRT(ComCalc!B$45/(ComCalc!B$37*ComCalc!B$37)+B715*(ComCalc!B$37-2)/ComCalc!B$37),2),"")</f>
        <v>9.8699999999999992</v>
      </c>
      <c r="C924" s="24">
        <f>IF(C104,-1*ROUND(NORMSINV('Create Composites'!$M$3/(ComCalc!C$37*2))*SQRT(ComCalc!C$45/(ComCalc!C$37*ComCalc!C$37)+C715*(ComCalc!C$37-2)/ComCalc!C$37),2),"")</f>
        <v>12.67</v>
      </c>
      <c r="D924" s="24" t="str">
        <f>IF(D104,-1*ROUND(NORMSINV('Create Composites'!$M$3/(ComCalc!D$37*2))*SQRT(ComCalc!D$45/(ComCalc!D$37*ComCalc!D$37)+D715*(ComCalc!D$37-2)/ComCalc!D$37),2),"")</f>
        <v/>
      </c>
      <c r="E924" s="24">
        <f>IF(E104,-1*ROUND(NORMSINV('Create Composites'!$M$3/(ComCalc!E$37*2))*SQRT(ComCalc!E$45/(ComCalc!E$37*ComCalc!E$37)+E715*(ComCalc!E$37-2)/ComCalc!E$37),2),"")</f>
        <v>14.7</v>
      </c>
      <c r="F924" s="24" t="str">
        <f>IF(F104,-1*ROUND(NORMSINV('Create Composites'!$M$3/(ComCalc!F$37*2))*SQRT(ComCalc!F$45/(ComCalc!F$37*ComCalc!F$37)+F715*(ComCalc!F$37-2)/ComCalc!F$37),2),"")</f>
        <v/>
      </c>
      <c r="G924" s="24" t="str">
        <f>IF(G104,-1*ROUND(NORMSINV('Create Composites'!$M$3/(ComCalc!G$37*2))*SQRT(ComCalc!G$45/(ComCalc!G$37*ComCalc!G$37)+G715*(ComCalc!G$37-2)/ComCalc!G$37),2),"")</f>
        <v/>
      </c>
      <c r="H924" s="24" t="str">
        <f>IF(H104,-1*ROUND(NORMSINV('Create Composites'!$M$3/(ComCalc!H$37*2))*SQRT(ComCalc!H$45/(ComCalc!H$37*ComCalc!H$37)+H715*(ComCalc!H$37-2)/ComCalc!H$37),2),"")</f>
        <v/>
      </c>
      <c r="I924" s="24" t="str">
        <f>IF(I104,-1*ROUND(NORMSINV('Create Composites'!$M$3/(ComCalc!I$37*2))*SQRT(ComCalc!I$45/(ComCalc!I$37*ComCalc!I$37)+I715*(ComCalc!I$37-2)/ComCalc!I$37),2),"")</f>
        <v/>
      </c>
      <c r="J924" s="24" t="str">
        <f>IF(J104,-1*ROUND(NORMSINV('Create Composites'!$M$3/(ComCalc!J$37*2))*SQRT(ComCalc!J$45/(ComCalc!J$37*ComCalc!J$37)+J715*(ComCalc!J$37-2)/ComCalc!J$37),2),"")</f>
        <v/>
      </c>
      <c r="K924" s="24" t="str">
        <f>IF(K104,-1*ROUND(NORMSINV('Create Composites'!$M$3/(ComCalc!K$37*2))*SQRT(ComCalc!K$45/(ComCalc!K$37*ComCalc!K$37)+K715*(ComCalc!K$37-2)/ComCalc!K$37),2),"")</f>
        <v/>
      </c>
      <c r="L924" s="24" t="str">
        <f>IF(L104,-1*ROUND(NORMSINV('Create Composites'!$M$3/(ComCalc!L$37*2))*SQRT(ComCalc!L$45/(ComCalc!L$37*ComCalc!L$37)+L715*(ComCalc!L$37-2)/ComCalc!L$37),2),"")</f>
        <v/>
      </c>
      <c r="M924" s="24" t="str">
        <f>IF(M104,-1*ROUND(NORMSINV('Create Composites'!$M$3/(ComCalc!M$37*2))*SQRT(ComCalc!M$45/(ComCalc!M$37*ComCalc!M$37)+M715*(ComCalc!M$37-2)/ComCalc!M$37),2),"")</f>
        <v/>
      </c>
      <c r="N924" s="24" t="str">
        <f>IF(N104,-1*ROUND(NORMSINV('Create Composites'!$M$3/(ComCalc!N$37*2))*SQRT(ComCalc!N$45/(ComCalc!N$37*ComCalc!N$37)+N715*(ComCalc!N$37-2)/ComCalc!N$37),2),"")</f>
        <v/>
      </c>
      <c r="O924" s="24" t="str">
        <f>IF(O104,-1*ROUND(NORMSINV('Create Composites'!$M$3/(ComCalc!O$37*2))*SQRT(ComCalc!O$45/(ComCalc!O$37*ComCalc!O$37)+O715*(ComCalc!O$37-2)/ComCalc!O$37),2),"")</f>
        <v/>
      </c>
      <c r="P924" s="24" t="str">
        <f>IF(P104,-1*ROUND(NORMSINV('Create Composites'!$M$3/(ComCalc!P$37*2))*SQRT(ComCalc!P$45/(ComCalc!P$37*ComCalc!P$37)+P715*(ComCalc!P$37-2)/ComCalc!P$37),2),"")</f>
        <v/>
      </c>
      <c r="Q924" s="24" t="str">
        <f>IF(Q104,-1*ROUND(NORMSINV('Create Composites'!$M$3/(ComCalc!Q$37*2))*SQRT(ComCalc!Q$45/(ComCalc!Q$37*ComCalc!Q$37)+Q715*(ComCalc!Q$37-2)/ComCalc!Q$37),2),"")</f>
        <v/>
      </c>
      <c r="R924" s="24">
        <f>IF(R104,-1*ROUND(NORMSINV('Create Composites'!$M$3/(ComCalc!R$37*2))*SQRT(ComCalc!R$45/(ComCalc!R$37*ComCalc!R$37)+R715*(ComCalc!R$37-2)/ComCalc!R$37),2),"")</f>
        <v>17.420000000000002</v>
      </c>
      <c r="S924" s="24" t="str">
        <f>IF(S104,-1*ROUND(NORMSINV('Create Composites'!$M$3/(ComCalc!S$37*2))*SQRT(ComCalc!S$45/(ComCalc!S$37*ComCalc!S$37)+S715*(ComCalc!S$37-2)/ComCalc!S$37),2),"")</f>
        <v/>
      </c>
      <c r="T924" s="24" t="str">
        <f>IF(T104,-1*ROUND(NORMSINV('Create Composites'!$M$3/(ComCalc!T$37*2))*SQRT(ComCalc!T$45/(ComCalc!T$37*ComCalc!T$37)+T715*(ComCalc!T$37-2)/ComCalc!T$37),2),"")</f>
        <v/>
      </c>
      <c r="U924" s="24" t="str">
        <f>IF(U104,-1*ROUND(NORMSINV('Create Composites'!$M$3/(ComCalc!U$37*2))*SQRT(ComCalc!U$45/(ComCalc!U$37*ComCalc!U$37)+U715*(ComCalc!U$37-2)/ComCalc!U$37),2),"")</f>
        <v/>
      </c>
    </row>
    <row r="925" spans="1:21" x14ac:dyDescent="0.15">
      <c r="A925" t="str">
        <f t="shared" ref="A925:A988" si="663">A822</f>
        <v>Vocabulary</v>
      </c>
      <c r="B925" s="24">
        <f>IF(B105,-1*ROUND(NORMSINV('Create Composites'!$M$3/(ComCalc!B$37*2))*SQRT(ComCalc!B$45/(ComCalc!B$37*ComCalc!B$37)+B716*(ComCalc!B$37-2)/ComCalc!B$37),2),"")</f>
        <v>8.2100000000000009</v>
      </c>
      <c r="C925" s="24">
        <f>IF(C105,-1*ROUND(NORMSINV('Create Composites'!$M$3/(ComCalc!C$37*2))*SQRT(ComCalc!C$45/(ComCalc!C$37*ComCalc!C$37)+C716*(ComCalc!C$37-2)/ComCalc!C$37),2),"")</f>
        <v>10.56</v>
      </c>
      <c r="D925" s="24" t="str">
        <f>IF(D105,-1*ROUND(NORMSINV('Create Composites'!$M$3/(ComCalc!D$37*2))*SQRT(ComCalc!D$45/(ComCalc!D$37*ComCalc!D$37)+D716*(ComCalc!D$37-2)/ComCalc!D$37),2),"")</f>
        <v/>
      </c>
      <c r="E925" s="24">
        <f>IF(E105,-1*ROUND(NORMSINV('Create Composites'!$M$3/(ComCalc!E$37*2))*SQRT(ComCalc!E$45/(ComCalc!E$37*ComCalc!E$37)+E716*(ComCalc!E$37-2)/ComCalc!E$37),2),"")</f>
        <v>11.3</v>
      </c>
      <c r="F925" s="24" t="str">
        <f>IF(F105,-1*ROUND(NORMSINV('Create Composites'!$M$3/(ComCalc!F$37*2))*SQRT(ComCalc!F$45/(ComCalc!F$37*ComCalc!F$37)+F716*(ComCalc!F$37-2)/ComCalc!F$37),2),"")</f>
        <v/>
      </c>
      <c r="G925" s="24" t="str">
        <f>IF(G105,-1*ROUND(NORMSINV('Create Composites'!$M$3/(ComCalc!G$37*2))*SQRT(ComCalc!G$45/(ComCalc!G$37*ComCalc!G$37)+G716*(ComCalc!G$37-2)/ComCalc!G$37),2),"")</f>
        <v/>
      </c>
      <c r="H925" s="24" t="str">
        <f>IF(H105,-1*ROUND(NORMSINV('Create Composites'!$M$3/(ComCalc!H$37*2))*SQRT(ComCalc!H$45/(ComCalc!H$37*ComCalc!H$37)+H716*(ComCalc!H$37-2)/ComCalc!H$37),2),"")</f>
        <v/>
      </c>
      <c r="I925" s="24" t="str">
        <f>IF(I105,-1*ROUND(NORMSINV('Create Composites'!$M$3/(ComCalc!I$37*2))*SQRT(ComCalc!I$45/(ComCalc!I$37*ComCalc!I$37)+I716*(ComCalc!I$37-2)/ComCalc!I$37),2),"")</f>
        <v/>
      </c>
      <c r="J925" s="24" t="str">
        <f>IF(J105,-1*ROUND(NORMSINV('Create Composites'!$M$3/(ComCalc!J$37*2))*SQRT(ComCalc!J$45/(ComCalc!J$37*ComCalc!J$37)+J716*(ComCalc!J$37-2)/ComCalc!J$37),2),"")</f>
        <v/>
      </c>
      <c r="K925" s="24" t="str">
        <f>IF(K105,-1*ROUND(NORMSINV('Create Composites'!$M$3/(ComCalc!K$37*2))*SQRT(ComCalc!K$45/(ComCalc!K$37*ComCalc!K$37)+K716*(ComCalc!K$37-2)/ComCalc!K$37),2),"")</f>
        <v/>
      </c>
      <c r="L925" s="24" t="str">
        <f>IF(L105,-1*ROUND(NORMSINV('Create Composites'!$M$3/(ComCalc!L$37*2))*SQRT(ComCalc!L$45/(ComCalc!L$37*ComCalc!L$37)+L716*(ComCalc!L$37-2)/ComCalc!L$37),2),"")</f>
        <v/>
      </c>
      <c r="M925" s="24" t="str">
        <f>IF(M105,-1*ROUND(NORMSINV('Create Composites'!$M$3/(ComCalc!M$37*2))*SQRT(ComCalc!M$45/(ComCalc!M$37*ComCalc!M$37)+M716*(ComCalc!M$37-2)/ComCalc!M$37),2),"")</f>
        <v/>
      </c>
      <c r="N925" s="24" t="str">
        <f>IF(N105,-1*ROUND(NORMSINV('Create Composites'!$M$3/(ComCalc!N$37*2))*SQRT(ComCalc!N$45/(ComCalc!N$37*ComCalc!N$37)+N716*(ComCalc!N$37-2)/ComCalc!N$37),2),"")</f>
        <v/>
      </c>
      <c r="O925" s="24" t="str">
        <f>IF(O105,-1*ROUND(NORMSINV('Create Composites'!$M$3/(ComCalc!O$37*2))*SQRT(ComCalc!O$45/(ComCalc!O$37*ComCalc!O$37)+O716*(ComCalc!O$37-2)/ComCalc!O$37),2),"")</f>
        <v/>
      </c>
      <c r="P925" s="24" t="str">
        <f>IF(P105,-1*ROUND(NORMSINV('Create Composites'!$M$3/(ComCalc!P$37*2))*SQRT(ComCalc!P$45/(ComCalc!P$37*ComCalc!P$37)+P716*(ComCalc!P$37-2)/ComCalc!P$37),2),"")</f>
        <v/>
      </c>
      <c r="Q925" s="24" t="str">
        <f>IF(Q105,-1*ROUND(NORMSINV('Create Composites'!$M$3/(ComCalc!Q$37*2))*SQRT(ComCalc!Q$45/(ComCalc!Q$37*ComCalc!Q$37)+Q716*(ComCalc!Q$37-2)/ComCalc!Q$37),2),"")</f>
        <v/>
      </c>
      <c r="R925" s="24">
        <f>IF(R105,-1*ROUND(NORMSINV('Create Composites'!$M$3/(ComCalc!R$37*2))*SQRT(ComCalc!R$45/(ComCalc!R$37*ComCalc!R$37)+R716*(ComCalc!R$37-2)/ComCalc!R$37),2),"")</f>
        <v>12.15</v>
      </c>
      <c r="S925" s="24" t="str">
        <f>IF(S105,-1*ROUND(NORMSINV('Create Composites'!$M$3/(ComCalc!S$37*2))*SQRT(ComCalc!S$45/(ComCalc!S$37*ComCalc!S$37)+S716*(ComCalc!S$37-2)/ComCalc!S$37),2),"")</f>
        <v/>
      </c>
      <c r="T925" s="24" t="str">
        <f>IF(T105,-1*ROUND(NORMSINV('Create Composites'!$M$3/(ComCalc!T$37*2))*SQRT(ComCalc!T$45/(ComCalc!T$37*ComCalc!T$37)+T716*(ComCalc!T$37-2)/ComCalc!T$37),2),"")</f>
        <v/>
      </c>
      <c r="U925" s="24" t="str">
        <f>IF(U105,-1*ROUND(NORMSINV('Create Composites'!$M$3/(ComCalc!U$37*2))*SQRT(ComCalc!U$45/(ComCalc!U$37*ComCalc!U$37)+U716*(ComCalc!U$37-2)/ComCalc!U$37),2),"")</f>
        <v/>
      </c>
    </row>
    <row r="926" spans="1:21" x14ac:dyDescent="0.15">
      <c r="A926" t="str">
        <f t="shared" si="663"/>
        <v>Information</v>
      </c>
      <c r="B926" s="24" t="str">
        <f>IF(B106,-1*ROUND(NORMSINV('Create Composites'!$M$3/(ComCalc!B$37*2))*SQRT(ComCalc!B$45/(ComCalc!B$37*ComCalc!B$37)+B717*(ComCalc!B$37-2)/ComCalc!B$37),2),"")</f>
        <v/>
      </c>
      <c r="C926" s="24" t="str">
        <f>IF(C106,-1*ROUND(NORMSINV('Create Composites'!$M$3/(ComCalc!C$37*2))*SQRT(ComCalc!C$45/(ComCalc!C$37*ComCalc!C$37)+C717*(ComCalc!C$37-2)/ComCalc!C$37),2),"")</f>
        <v/>
      </c>
      <c r="D926" s="24" t="str">
        <f>IF(D106,-1*ROUND(NORMSINV('Create Composites'!$M$3/(ComCalc!D$37*2))*SQRT(ComCalc!D$45/(ComCalc!D$37*ComCalc!D$37)+D717*(ComCalc!D$37-2)/ComCalc!D$37),2),"")</f>
        <v/>
      </c>
      <c r="E926" s="24" t="str">
        <f>IF(E106,-1*ROUND(NORMSINV('Create Composites'!$M$3/(ComCalc!E$37*2))*SQRT(ComCalc!E$45/(ComCalc!E$37*ComCalc!E$37)+E717*(ComCalc!E$37-2)/ComCalc!E$37),2),"")</f>
        <v/>
      </c>
      <c r="F926" s="24" t="str">
        <f>IF(F106,-1*ROUND(NORMSINV('Create Composites'!$M$3/(ComCalc!F$37*2))*SQRT(ComCalc!F$45/(ComCalc!F$37*ComCalc!F$37)+F717*(ComCalc!F$37-2)/ComCalc!F$37),2),"")</f>
        <v/>
      </c>
      <c r="G926" s="24" t="str">
        <f>IF(G106,-1*ROUND(NORMSINV('Create Composites'!$M$3/(ComCalc!G$37*2))*SQRT(ComCalc!G$45/(ComCalc!G$37*ComCalc!G$37)+G717*(ComCalc!G$37-2)/ComCalc!G$37),2),"")</f>
        <v/>
      </c>
      <c r="H926" s="24" t="str">
        <f>IF(H106,-1*ROUND(NORMSINV('Create Composites'!$M$3/(ComCalc!H$37*2))*SQRT(ComCalc!H$45/(ComCalc!H$37*ComCalc!H$37)+H717*(ComCalc!H$37-2)/ComCalc!H$37),2),"")</f>
        <v/>
      </c>
      <c r="I926" s="24" t="str">
        <f>IF(I106,-1*ROUND(NORMSINV('Create Composites'!$M$3/(ComCalc!I$37*2))*SQRT(ComCalc!I$45/(ComCalc!I$37*ComCalc!I$37)+I717*(ComCalc!I$37-2)/ComCalc!I$37),2),"")</f>
        <v/>
      </c>
      <c r="J926" s="24" t="str">
        <f>IF(J106,-1*ROUND(NORMSINV('Create Composites'!$M$3/(ComCalc!J$37*2))*SQRT(ComCalc!J$45/(ComCalc!J$37*ComCalc!J$37)+J717*(ComCalc!J$37-2)/ComCalc!J$37),2),"")</f>
        <v/>
      </c>
      <c r="K926" s="24" t="str">
        <f>IF(K106,-1*ROUND(NORMSINV('Create Composites'!$M$3/(ComCalc!K$37*2))*SQRT(ComCalc!K$45/(ComCalc!K$37*ComCalc!K$37)+K717*(ComCalc!K$37-2)/ComCalc!K$37),2),"")</f>
        <v/>
      </c>
      <c r="L926" s="24" t="str">
        <f>IF(L106,-1*ROUND(NORMSINV('Create Composites'!$M$3/(ComCalc!L$37*2))*SQRT(ComCalc!L$45/(ComCalc!L$37*ComCalc!L$37)+L717*(ComCalc!L$37-2)/ComCalc!L$37),2),"")</f>
        <v/>
      </c>
      <c r="M926" s="24" t="str">
        <f>IF(M106,-1*ROUND(NORMSINV('Create Composites'!$M$3/(ComCalc!M$37*2))*SQRT(ComCalc!M$45/(ComCalc!M$37*ComCalc!M$37)+M717*(ComCalc!M$37-2)/ComCalc!M$37),2),"")</f>
        <v/>
      </c>
      <c r="N926" s="24" t="str">
        <f>IF(N106,-1*ROUND(NORMSINV('Create Composites'!$M$3/(ComCalc!N$37*2))*SQRT(ComCalc!N$45/(ComCalc!N$37*ComCalc!N$37)+N717*(ComCalc!N$37-2)/ComCalc!N$37),2),"")</f>
        <v/>
      </c>
      <c r="O926" s="24" t="str">
        <f>IF(O106,-1*ROUND(NORMSINV('Create Composites'!$M$3/(ComCalc!O$37*2))*SQRT(ComCalc!O$45/(ComCalc!O$37*ComCalc!O$37)+O717*(ComCalc!O$37-2)/ComCalc!O$37),2),"")</f>
        <v/>
      </c>
      <c r="P926" s="24" t="str">
        <f>IF(P106,-1*ROUND(NORMSINV('Create Composites'!$M$3/(ComCalc!P$37*2))*SQRT(ComCalc!P$45/(ComCalc!P$37*ComCalc!P$37)+P717*(ComCalc!P$37-2)/ComCalc!P$37),2),"")</f>
        <v/>
      </c>
      <c r="Q926" s="24" t="str">
        <f>IF(Q106,-1*ROUND(NORMSINV('Create Composites'!$M$3/(ComCalc!Q$37*2))*SQRT(ComCalc!Q$45/(ComCalc!Q$37*ComCalc!Q$37)+Q717*(ComCalc!Q$37-2)/ComCalc!Q$37),2),"")</f>
        <v/>
      </c>
      <c r="R926" s="24" t="str">
        <f>IF(R106,-1*ROUND(NORMSINV('Create Composites'!$M$3/(ComCalc!R$37*2))*SQRT(ComCalc!R$45/(ComCalc!R$37*ComCalc!R$37)+R717*(ComCalc!R$37-2)/ComCalc!R$37),2),"")</f>
        <v/>
      </c>
      <c r="S926" s="24" t="str">
        <f>IF(S106,-1*ROUND(NORMSINV('Create Composites'!$M$3/(ComCalc!S$37*2))*SQRT(ComCalc!S$45/(ComCalc!S$37*ComCalc!S$37)+S717*(ComCalc!S$37-2)/ComCalc!S$37),2),"")</f>
        <v/>
      </c>
      <c r="T926" s="24" t="str">
        <f>IF(T106,-1*ROUND(NORMSINV('Create Composites'!$M$3/(ComCalc!T$37*2))*SQRT(ComCalc!T$45/(ComCalc!T$37*ComCalc!T$37)+T717*(ComCalc!T$37-2)/ComCalc!T$37),2),"")</f>
        <v/>
      </c>
      <c r="U926" s="24" t="str">
        <f>IF(U106,-1*ROUND(NORMSINV('Create Composites'!$M$3/(ComCalc!U$37*2))*SQRT(ComCalc!U$45/(ComCalc!U$37*ComCalc!U$37)+U717*(ComCalc!U$37-2)/ComCalc!U$37),2),"")</f>
        <v/>
      </c>
    </row>
    <row r="927" spans="1:21" x14ac:dyDescent="0.15">
      <c r="A927" t="str">
        <f t="shared" si="663"/>
        <v>Matrix Reasoning</v>
      </c>
      <c r="B927" s="24">
        <f>IF(B107,-1*ROUND(NORMSINV('Create Composites'!$M$3/(ComCalc!B$37*2))*SQRT(ComCalc!B$45/(ComCalc!B$37*ComCalc!B$37)+B718*(ComCalc!B$37-2)/ComCalc!B$37),2),"")</f>
        <v>9.19</v>
      </c>
      <c r="C927" s="24" t="str">
        <f>IF(C107,-1*ROUND(NORMSINV('Create Composites'!$M$3/(ComCalc!C$37*2))*SQRT(ComCalc!C$45/(ComCalc!C$37*ComCalc!C$37)+C718*(ComCalc!C$37-2)/ComCalc!C$37),2),"")</f>
        <v/>
      </c>
      <c r="D927" s="24">
        <f>IF(D107,-1*ROUND(NORMSINV('Create Composites'!$M$3/(ComCalc!D$37*2))*SQRT(ComCalc!D$45/(ComCalc!D$37*ComCalc!D$37)+D718*(ComCalc!D$37-2)/ComCalc!D$37),2),"")</f>
        <v>10.23</v>
      </c>
      <c r="E927" s="24" t="str">
        <f>IF(E107,-1*ROUND(NORMSINV('Create Composites'!$M$3/(ComCalc!E$37*2))*SQRT(ComCalc!E$45/(ComCalc!E$37*ComCalc!E$37)+E718*(ComCalc!E$37-2)/ComCalc!E$37),2),"")</f>
        <v/>
      </c>
      <c r="F927" s="24">
        <f>IF(F107,-1*ROUND(NORMSINV('Create Composites'!$M$3/(ComCalc!F$37*2))*SQRT(ComCalc!F$45/(ComCalc!F$37*ComCalc!F$37)+F718*(ComCalc!F$37-2)/ComCalc!F$37),2),"")</f>
        <v>12.44</v>
      </c>
      <c r="G927" s="24" t="str">
        <f>IF(G107,-1*ROUND(NORMSINV('Create Composites'!$M$3/(ComCalc!G$37*2))*SQRT(ComCalc!G$45/(ComCalc!G$37*ComCalc!G$37)+G718*(ComCalc!G$37-2)/ComCalc!G$37),2),"")</f>
        <v/>
      </c>
      <c r="H927" s="24" t="str">
        <f>IF(H107,-1*ROUND(NORMSINV('Create Composites'!$M$3/(ComCalc!H$37*2))*SQRT(ComCalc!H$45/(ComCalc!H$37*ComCalc!H$37)+H718*(ComCalc!H$37-2)/ComCalc!H$37),2),"")</f>
        <v/>
      </c>
      <c r="I927" s="24" t="str">
        <f>IF(I107,-1*ROUND(NORMSINV('Create Composites'!$M$3/(ComCalc!I$37*2))*SQRT(ComCalc!I$45/(ComCalc!I$37*ComCalc!I$37)+I718*(ComCalc!I$37-2)/ComCalc!I$37),2),"")</f>
        <v/>
      </c>
      <c r="J927" s="24" t="str">
        <f>IF(J107,-1*ROUND(NORMSINV('Create Composites'!$M$3/(ComCalc!J$37*2))*SQRT(ComCalc!J$45/(ComCalc!J$37*ComCalc!J$37)+J718*(ComCalc!J$37-2)/ComCalc!J$37),2),"")</f>
        <v/>
      </c>
      <c r="K927" s="24" t="str">
        <f>IF(K107,-1*ROUND(NORMSINV('Create Composites'!$M$3/(ComCalc!K$37*2))*SQRT(ComCalc!K$45/(ComCalc!K$37*ComCalc!K$37)+K718*(ComCalc!K$37-2)/ComCalc!K$37),2),"")</f>
        <v/>
      </c>
      <c r="L927" s="24" t="str">
        <f>IF(L107,-1*ROUND(NORMSINV('Create Composites'!$M$3/(ComCalc!L$37*2))*SQRT(ComCalc!L$45/(ComCalc!L$37*ComCalc!L$37)+L718*(ComCalc!L$37-2)/ComCalc!L$37),2),"")</f>
        <v/>
      </c>
      <c r="M927" s="24" t="str">
        <f>IF(M107,-1*ROUND(NORMSINV('Create Composites'!$M$3/(ComCalc!M$37*2))*SQRT(ComCalc!M$45/(ComCalc!M$37*ComCalc!M$37)+M718*(ComCalc!M$37-2)/ComCalc!M$37),2),"")</f>
        <v/>
      </c>
      <c r="N927" s="24" t="str">
        <f>IF(N107,-1*ROUND(NORMSINV('Create Composites'!$M$3/(ComCalc!N$37*2))*SQRT(ComCalc!N$45/(ComCalc!N$37*ComCalc!N$37)+N718*(ComCalc!N$37-2)/ComCalc!N$37),2),"")</f>
        <v/>
      </c>
      <c r="O927" s="24" t="str">
        <f>IF(O107,-1*ROUND(NORMSINV('Create Composites'!$M$3/(ComCalc!O$37*2))*SQRT(ComCalc!O$45/(ComCalc!O$37*ComCalc!O$37)+O718*(ComCalc!O$37-2)/ComCalc!O$37),2),"")</f>
        <v/>
      </c>
      <c r="P927" s="24" t="str">
        <f>IF(P107,-1*ROUND(NORMSINV('Create Composites'!$M$3/(ComCalc!P$37*2))*SQRT(ComCalc!P$45/(ComCalc!P$37*ComCalc!P$37)+P718*(ComCalc!P$37-2)/ComCalc!P$37),2),"")</f>
        <v/>
      </c>
      <c r="Q927" s="24" t="str">
        <f>IF(Q107,-1*ROUND(NORMSINV('Create Composites'!$M$3/(ComCalc!Q$37*2))*SQRT(ComCalc!Q$45/(ComCalc!Q$37*ComCalc!Q$37)+Q718*(ComCalc!Q$37-2)/ComCalc!Q$37),2),"")</f>
        <v/>
      </c>
      <c r="R927" s="24">
        <f>IF(R107,-1*ROUND(NORMSINV('Create Composites'!$M$3/(ComCalc!R$37*2))*SQRT(ComCalc!R$45/(ComCalc!R$37*ComCalc!R$37)+R718*(ComCalc!R$37-2)/ComCalc!R$37),2),"")</f>
        <v>15.39</v>
      </c>
      <c r="S927" s="24" t="str">
        <f>IF(S107,-1*ROUND(NORMSINV('Create Composites'!$M$3/(ComCalc!S$37*2))*SQRT(ComCalc!S$45/(ComCalc!S$37*ComCalc!S$37)+S718*(ComCalc!S$37-2)/ComCalc!S$37),2),"")</f>
        <v/>
      </c>
      <c r="T927" s="24" t="str">
        <f>IF(T107,-1*ROUND(NORMSINV('Create Composites'!$M$3/(ComCalc!T$37*2))*SQRT(ComCalc!T$45/(ComCalc!T$37*ComCalc!T$37)+T718*(ComCalc!T$37-2)/ComCalc!T$37),2),"")</f>
        <v/>
      </c>
      <c r="U927" s="24" t="str">
        <f>IF(U107,-1*ROUND(NORMSINV('Create Composites'!$M$3/(ComCalc!U$37*2))*SQRT(ComCalc!U$45/(ComCalc!U$37*ComCalc!U$37)+U718*(ComCalc!U$37-2)/ComCalc!U$37),2),"")</f>
        <v/>
      </c>
    </row>
    <row r="928" spans="1:21" x14ac:dyDescent="0.15">
      <c r="A928" t="str">
        <f t="shared" si="663"/>
        <v>Digit Span</v>
      </c>
      <c r="B928" s="24" t="str">
        <f>IF(B108,-1*ROUND(NORMSINV('Create Composites'!$M$3/(ComCalc!B$37*2))*SQRT(ComCalc!B$45/(ComCalc!B$37*ComCalc!B$37)+B719*(ComCalc!B$37-2)/ComCalc!B$37),2),"")</f>
        <v/>
      </c>
      <c r="C928" s="24" t="str">
        <f>IF(C108,-1*ROUND(NORMSINV('Create Composites'!$M$3/(ComCalc!C$37*2))*SQRT(ComCalc!C$45/(ComCalc!C$37*ComCalc!C$37)+C719*(ComCalc!C$37-2)/ComCalc!C$37),2),"")</f>
        <v/>
      </c>
      <c r="D928" s="24" t="str">
        <f>IF(D108,-1*ROUND(NORMSINV('Create Composites'!$M$3/(ComCalc!D$37*2))*SQRT(ComCalc!D$45/(ComCalc!D$37*ComCalc!D$37)+D719*(ComCalc!D$37-2)/ComCalc!D$37),2),"")</f>
        <v/>
      </c>
      <c r="E928" s="24" t="str">
        <f>IF(E108,-1*ROUND(NORMSINV('Create Composites'!$M$3/(ComCalc!E$37*2))*SQRT(ComCalc!E$45/(ComCalc!E$37*ComCalc!E$37)+E719*(ComCalc!E$37-2)/ComCalc!E$37),2),"")</f>
        <v/>
      </c>
      <c r="F928" s="24" t="str">
        <f>IF(F108,-1*ROUND(NORMSINV('Create Composites'!$M$3/(ComCalc!F$37*2))*SQRT(ComCalc!F$45/(ComCalc!F$37*ComCalc!F$37)+F719*(ComCalc!F$37-2)/ComCalc!F$37),2),"")</f>
        <v/>
      </c>
      <c r="G928" s="24" t="str">
        <f>IF(G108,-1*ROUND(NORMSINV('Create Composites'!$M$3/(ComCalc!G$37*2))*SQRT(ComCalc!G$45/(ComCalc!G$37*ComCalc!G$37)+G719*(ComCalc!G$37-2)/ComCalc!G$37),2),"")</f>
        <v/>
      </c>
      <c r="H928" s="24" t="str">
        <f>IF(H108,-1*ROUND(NORMSINV('Create Composites'!$M$3/(ComCalc!H$37*2))*SQRT(ComCalc!H$45/(ComCalc!H$37*ComCalc!H$37)+H719*(ComCalc!H$37-2)/ComCalc!H$37),2),"")</f>
        <v/>
      </c>
      <c r="I928" s="24" t="str">
        <f>IF(I108,-1*ROUND(NORMSINV('Create Composites'!$M$3/(ComCalc!I$37*2))*SQRT(ComCalc!I$45/(ComCalc!I$37*ComCalc!I$37)+I719*(ComCalc!I$37-2)/ComCalc!I$37),2),"")</f>
        <v/>
      </c>
      <c r="J928" s="24" t="str">
        <f>IF(J108,-1*ROUND(NORMSINV('Create Composites'!$M$3/(ComCalc!J$37*2))*SQRT(ComCalc!J$45/(ComCalc!J$37*ComCalc!J$37)+J719*(ComCalc!J$37-2)/ComCalc!J$37),2),"")</f>
        <v/>
      </c>
      <c r="K928" s="24" t="str">
        <f>IF(K108,-1*ROUND(NORMSINV('Create Composites'!$M$3/(ComCalc!K$37*2))*SQRT(ComCalc!K$45/(ComCalc!K$37*ComCalc!K$37)+K719*(ComCalc!K$37-2)/ComCalc!K$37),2),"")</f>
        <v/>
      </c>
      <c r="L928" s="24" t="str">
        <f>IF(L108,-1*ROUND(NORMSINV('Create Composites'!$M$3/(ComCalc!L$37*2))*SQRT(ComCalc!L$45/(ComCalc!L$37*ComCalc!L$37)+L719*(ComCalc!L$37-2)/ComCalc!L$37),2),"")</f>
        <v/>
      </c>
      <c r="M928" s="24" t="str">
        <f>IF(M108,-1*ROUND(NORMSINV('Create Composites'!$M$3/(ComCalc!M$37*2))*SQRT(ComCalc!M$45/(ComCalc!M$37*ComCalc!M$37)+M719*(ComCalc!M$37-2)/ComCalc!M$37),2),"")</f>
        <v/>
      </c>
      <c r="N928" s="24" t="str">
        <f>IF(N108,-1*ROUND(NORMSINV('Create Composites'!$M$3/(ComCalc!N$37*2))*SQRT(ComCalc!N$45/(ComCalc!N$37*ComCalc!N$37)+N719*(ComCalc!N$37-2)/ComCalc!N$37),2),"")</f>
        <v/>
      </c>
      <c r="O928" s="24" t="str">
        <f>IF(O108,-1*ROUND(NORMSINV('Create Composites'!$M$3/(ComCalc!O$37*2))*SQRT(ComCalc!O$45/(ComCalc!O$37*ComCalc!O$37)+O719*(ComCalc!O$37-2)/ComCalc!O$37),2),"")</f>
        <v/>
      </c>
      <c r="P928" s="24" t="str">
        <f>IF(P108,-1*ROUND(NORMSINV('Create Composites'!$M$3/(ComCalc!P$37*2))*SQRT(ComCalc!P$45/(ComCalc!P$37*ComCalc!P$37)+P719*(ComCalc!P$37-2)/ComCalc!P$37),2),"")</f>
        <v/>
      </c>
      <c r="Q928" s="24" t="str">
        <f>IF(Q108,-1*ROUND(NORMSINV('Create Composites'!$M$3/(ComCalc!Q$37*2))*SQRT(ComCalc!Q$45/(ComCalc!Q$37*ComCalc!Q$37)+Q719*(ComCalc!Q$37-2)/ComCalc!Q$37),2),"")</f>
        <v/>
      </c>
      <c r="R928" s="24" t="str">
        <f>IF(R108,-1*ROUND(NORMSINV('Create Composites'!$M$3/(ComCalc!R$37*2))*SQRT(ComCalc!R$45/(ComCalc!R$37*ComCalc!R$37)+R719*(ComCalc!R$37-2)/ComCalc!R$37),2),"")</f>
        <v/>
      </c>
      <c r="S928" s="24" t="str">
        <f>IF(S108,-1*ROUND(NORMSINV('Create Composites'!$M$3/(ComCalc!S$37*2))*SQRT(ComCalc!S$45/(ComCalc!S$37*ComCalc!S$37)+S719*(ComCalc!S$37-2)/ComCalc!S$37),2),"")</f>
        <v/>
      </c>
      <c r="T928" s="24" t="str">
        <f>IF(T108,-1*ROUND(NORMSINV('Create Composites'!$M$3/(ComCalc!T$37*2))*SQRT(ComCalc!T$45/(ComCalc!T$37*ComCalc!T$37)+T719*(ComCalc!T$37-2)/ComCalc!T$37),2),"")</f>
        <v/>
      </c>
      <c r="U928" s="24" t="str">
        <f>IF(U108,-1*ROUND(NORMSINV('Create Composites'!$M$3/(ComCalc!U$37*2))*SQRT(ComCalc!U$45/(ComCalc!U$37*ComCalc!U$37)+U719*(ComCalc!U$37-2)/ComCalc!U$37),2),"")</f>
        <v/>
      </c>
    </row>
    <row r="929" spans="1:21" x14ac:dyDescent="0.15">
      <c r="A929" t="str">
        <f t="shared" si="663"/>
        <v>Arithmetic</v>
      </c>
      <c r="B929" s="24" t="str">
        <f>IF(B109,-1*ROUND(NORMSINV('Create Composites'!$M$3/(ComCalc!B$37*2))*SQRT(ComCalc!B$45/(ComCalc!B$37*ComCalc!B$37)+B720*(ComCalc!B$37-2)/ComCalc!B$37),2),"")</f>
        <v/>
      </c>
      <c r="C929" s="24" t="str">
        <f>IF(C109,-1*ROUND(NORMSINV('Create Composites'!$M$3/(ComCalc!C$37*2))*SQRT(ComCalc!C$45/(ComCalc!C$37*ComCalc!C$37)+C720*(ComCalc!C$37-2)/ComCalc!C$37),2),"")</f>
        <v/>
      </c>
      <c r="D929" s="24" t="str">
        <f>IF(D109,-1*ROUND(NORMSINV('Create Composites'!$M$3/(ComCalc!D$37*2))*SQRT(ComCalc!D$45/(ComCalc!D$37*ComCalc!D$37)+D720*(ComCalc!D$37-2)/ComCalc!D$37),2),"")</f>
        <v/>
      </c>
      <c r="E929" s="24" t="str">
        <f>IF(E109,-1*ROUND(NORMSINV('Create Composites'!$M$3/(ComCalc!E$37*2))*SQRT(ComCalc!E$45/(ComCalc!E$37*ComCalc!E$37)+E720*(ComCalc!E$37-2)/ComCalc!E$37),2),"")</f>
        <v/>
      </c>
      <c r="F929" s="24" t="str">
        <f>IF(F109,-1*ROUND(NORMSINV('Create Composites'!$M$3/(ComCalc!F$37*2))*SQRT(ComCalc!F$45/(ComCalc!F$37*ComCalc!F$37)+F720*(ComCalc!F$37-2)/ComCalc!F$37),2),"")</f>
        <v/>
      </c>
      <c r="G929" s="24">
        <f>IF(G109,-1*ROUND(NORMSINV('Create Composites'!$M$3/(ComCalc!G$37*2))*SQRT(ComCalc!G$45/(ComCalc!G$37*ComCalc!G$37)+G720*(ComCalc!G$37-2)/ComCalc!G$37),2),"")</f>
        <v>15.33</v>
      </c>
      <c r="H929" s="24" t="str">
        <f>IF(H109,-1*ROUND(NORMSINV('Create Composites'!$M$3/(ComCalc!H$37*2))*SQRT(ComCalc!H$45/(ComCalc!H$37*ComCalc!H$37)+H720*(ComCalc!H$37-2)/ComCalc!H$37),2),"")</f>
        <v/>
      </c>
      <c r="I929" s="24">
        <f>IF(I109,-1*ROUND(NORMSINV('Create Composites'!$M$3/(ComCalc!I$37*2))*SQRT(ComCalc!I$45/(ComCalc!I$37*ComCalc!I$37)+I720*(ComCalc!I$37-2)/ComCalc!I$37),2),"")</f>
        <v>11.36</v>
      </c>
      <c r="J929" s="24" t="str">
        <f>IF(J109,-1*ROUND(NORMSINV('Create Composites'!$M$3/(ComCalc!J$37*2))*SQRT(ComCalc!J$45/(ComCalc!J$37*ComCalc!J$37)+J720*(ComCalc!J$37-2)/ComCalc!J$37),2),"")</f>
        <v/>
      </c>
      <c r="K929" s="24">
        <f>IF(K109,-1*ROUND(NORMSINV('Create Composites'!$M$3/(ComCalc!K$37*2))*SQRT(ComCalc!K$45/(ComCalc!K$37*ComCalc!K$37)+K720*(ComCalc!K$37-2)/ComCalc!K$37),2),"")</f>
        <v>10.23</v>
      </c>
      <c r="L929" s="24" t="str">
        <f>IF(L109,-1*ROUND(NORMSINV('Create Composites'!$M$3/(ComCalc!L$37*2))*SQRT(ComCalc!L$45/(ComCalc!L$37*ComCalc!L$37)+L720*(ComCalc!L$37-2)/ComCalc!L$37),2),"")</f>
        <v/>
      </c>
      <c r="M929" s="24">
        <f>IF(M109,-1*ROUND(NORMSINV('Create Composites'!$M$3/(ComCalc!M$37*2))*SQRT(ComCalc!M$45/(ComCalc!M$37*ComCalc!M$37)+M720*(ComCalc!M$37-2)/ComCalc!M$37),2),"")</f>
        <v>14.03</v>
      </c>
      <c r="N929" s="24" t="str">
        <f>IF(N109,-1*ROUND(NORMSINV('Create Composites'!$M$3/(ComCalc!N$37*2))*SQRT(ComCalc!N$45/(ComCalc!N$37*ComCalc!N$37)+N720*(ComCalc!N$37-2)/ComCalc!N$37),2),"")</f>
        <v/>
      </c>
      <c r="O929" s="24" t="str">
        <f>IF(O109,-1*ROUND(NORMSINV('Create Composites'!$M$3/(ComCalc!O$37*2))*SQRT(ComCalc!O$45/(ComCalc!O$37*ComCalc!O$37)+O720*(ComCalc!O$37-2)/ComCalc!O$37),2),"")</f>
        <v/>
      </c>
      <c r="P929" s="24" t="str">
        <f>IF(P109,-1*ROUND(NORMSINV('Create Composites'!$M$3/(ComCalc!P$37*2))*SQRT(ComCalc!P$45/(ComCalc!P$37*ComCalc!P$37)+P720*(ComCalc!P$37-2)/ComCalc!P$37),2),"")</f>
        <v/>
      </c>
      <c r="Q929" s="24" t="str">
        <f>IF(Q109,-1*ROUND(NORMSINV('Create Composites'!$M$3/(ComCalc!Q$37*2))*SQRT(ComCalc!Q$45/(ComCalc!Q$37*ComCalc!Q$37)+Q720*(ComCalc!Q$37-2)/ComCalc!Q$37),2),"")</f>
        <v/>
      </c>
      <c r="R929" s="24">
        <f>IF(R109,-1*ROUND(NORMSINV('Create Composites'!$M$3/(ComCalc!R$37*2))*SQRT(ComCalc!R$45/(ComCalc!R$37*ComCalc!R$37)+R720*(ComCalc!R$37-2)/ComCalc!R$37),2),"")</f>
        <v>16.77</v>
      </c>
      <c r="S929" s="24" t="str">
        <f>IF(S109,-1*ROUND(NORMSINV('Create Composites'!$M$3/(ComCalc!S$37*2))*SQRT(ComCalc!S$45/(ComCalc!S$37*ComCalc!S$37)+S720*(ComCalc!S$37-2)/ComCalc!S$37),2),"")</f>
        <v/>
      </c>
      <c r="T929" s="24" t="str">
        <f>IF(T109,-1*ROUND(NORMSINV('Create Composites'!$M$3/(ComCalc!T$37*2))*SQRT(ComCalc!T$45/(ComCalc!T$37*ComCalc!T$37)+T720*(ComCalc!T$37-2)/ComCalc!T$37),2),"")</f>
        <v/>
      </c>
      <c r="U929" s="24" t="str">
        <f>IF(U109,-1*ROUND(NORMSINV('Create Composites'!$M$3/(ComCalc!U$37*2))*SQRT(ComCalc!U$45/(ComCalc!U$37*ComCalc!U$37)+U720*(ComCalc!U$37-2)/ComCalc!U$37),2),"")</f>
        <v/>
      </c>
    </row>
    <row r="930" spans="1:21" x14ac:dyDescent="0.15">
      <c r="A930" t="str">
        <f t="shared" si="663"/>
        <v>Block Design</v>
      </c>
      <c r="B930" s="24" t="str">
        <f>IF(B110,-1*ROUND(NORMSINV('Create Composites'!$M$3/(ComCalc!B$37*2))*SQRT(ComCalc!B$45/(ComCalc!B$37*ComCalc!B$37)+B721*(ComCalc!B$37-2)/ComCalc!B$37),2),"")</f>
        <v/>
      </c>
      <c r="C930" s="24" t="str">
        <f>IF(C110,-1*ROUND(NORMSINV('Create Composites'!$M$3/(ComCalc!C$37*2))*SQRT(ComCalc!C$45/(ComCalc!C$37*ComCalc!C$37)+C721*(ComCalc!C$37-2)/ComCalc!C$37),2),"")</f>
        <v/>
      </c>
      <c r="D930" s="24" t="str">
        <f>IF(D110,-1*ROUND(NORMSINV('Create Composites'!$M$3/(ComCalc!D$37*2))*SQRT(ComCalc!D$45/(ComCalc!D$37*ComCalc!D$37)+D721*(ComCalc!D$37-2)/ComCalc!D$37),2),"")</f>
        <v/>
      </c>
      <c r="E930" s="24" t="str">
        <f>IF(E110,-1*ROUND(NORMSINV('Create Composites'!$M$3/(ComCalc!E$37*2))*SQRT(ComCalc!E$45/(ComCalc!E$37*ComCalc!E$37)+E721*(ComCalc!E$37-2)/ComCalc!E$37),2),"")</f>
        <v/>
      </c>
      <c r="F930" s="24" t="str">
        <f>IF(F110,-1*ROUND(NORMSINV('Create Composites'!$M$3/(ComCalc!F$37*2))*SQRT(ComCalc!F$45/(ComCalc!F$37*ComCalc!F$37)+F721*(ComCalc!F$37-2)/ComCalc!F$37),2),"")</f>
        <v/>
      </c>
      <c r="G930" s="24" t="str">
        <f>IF(G110,-1*ROUND(NORMSINV('Create Composites'!$M$3/(ComCalc!G$37*2))*SQRT(ComCalc!G$45/(ComCalc!G$37*ComCalc!G$37)+G721*(ComCalc!G$37-2)/ComCalc!G$37),2),"")</f>
        <v/>
      </c>
      <c r="H930" s="24" t="str">
        <f>IF(H110,-1*ROUND(NORMSINV('Create Composites'!$M$3/(ComCalc!H$37*2))*SQRT(ComCalc!H$45/(ComCalc!H$37*ComCalc!H$37)+H721*(ComCalc!H$37-2)/ComCalc!H$37),2),"")</f>
        <v/>
      </c>
      <c r="I930" s="24" t="str">
        <f>IF(I110,-1*ROUND(NORMSINV('Create Composites'!$M$3/(ComCalc!I$37*2))*SQRT(ComCalc!I$45/(ComCalc!I$37*ComCalc!I$37)+I721*(ComCalc!I$37-2)/ComCalc!I$37),2),"")</f>
        <v/>
      </c>
      <c r="J930" s="24" t="str">
        <f>IF(J110,-1*ROUND(NORMSINV('Create Composites'!$M$3/(ComCalc!J$37*2))*SQRT(ComCalc!J$45/(ComCalc!J$37*ComCalc!J$37)+J721*(ComCalc!J$37-2)/ComCalc!J$37),2),"")</f>
        <v/>
      </c>
      <c r="K930" s="24" t="str">
        <f>IF(K110,-1*ROUND(NORMSINV('Create Composites'!$M$3/(ComCalc!K$37*2))*SQRT(ComCalc!K$45/(ComCalc!K$37*ComCalc!K$37)+K721*(ComCalc!K$37-2)/ComCalc!K$37),2),"")</f>
        <v/>
      </c>
      <c r="L930" s="24" t="str">
        <f>IF(L110,-1*ROUND(NORMSINV('Create Composites'!$M$3/(ComCalc!L$37*2))*SQRT(ComCalc!L$45/(ComCalc!L$37*ComCalc!L$37)+L721*(ComCalc!L$37-2)/ComCalc!L$37),2),"")</f>
        <v/>
      </c>
      <c r="M930" s="24" t="str">
        <f>IF(M110,-1*ROUND(NORMSINV('Create Composites'!$M$3/(ComCalc!M$37*2))*SQRT(ComCalc!M$45/(ComCalc!M$37*ComCalc!M$37)+M721*(ComCalc!M$37-2)/ComCalc!M$37),2),"")</f>
        <v/>
      </c>
      <c r="N930" s="24" t="str">
        <f>IF(N110,-1*ROUND(NORMSINV('Create Composites'!$M$3/(ComCalc!N$37*2))*SQRT(ComCalc!N$45/(ComCalc!N$37*ComCalc!N$37)+N721*(ComCalc!N$37-2)/ComCalc!N$37),2),"")</f>
        <v/>
      </c>
      <c r="O930" s="24" t="str">
        <f>IF(O110,-1*ROUND(NORMSINV('Create Composites'!$M$3/(ComCalc!O$37*2))*SQRT(ComCalc!O$45/(ComCalc!O$37*ComCalc!O$37)+O721*(ComCalc!O$37-2)/ComCalc!O$37),2),"")</f>
        <v/>
      </c>
      <c r="P930" s="24" t="str">
        <f>IF(P110,-1*ROUND(NORMSINV('Create Composites'!$M$3/(ComCalc!P$37*2))*SQRT(ComCalc!P$45/(ComCalc!P$37*ComCalc!P$37)+P721*(ComCalc!P$37-2)/ComCalc!P$37),2),"")</f>
        <v/>
      </c>
      <c r="Q930" s="24" t="str">
        <f>IF(Q110,-1*ROUND(NORMSINV('Create Composites'!$M$3/(ComCalc!Q$37*2))*SQRT(ComCalc!Q$45/(ComCalc!Q$37*ComCalc!Q$37)+Q721*(ComCalc!Q$37-2)/ComCalc!Q$37),2),"")</f>
        <v/>
      </c>
      <c r="R930" s="24" t="str">
        <f>IF(R110,-1*ROUND(NORMSINV('Create Composites'!$M$3/(ComCalc!R$37*2))*SQRT(ComCalc!R$45/(ComCalc!R$37*ComCalc!R$37)+R721*(ComCalc!R$37-2)/ComCalc!R$37),2),"")</f>
        <v/>
      </c>
      <c r="S930" s="24" t="str">
        <f>IF(S110,-1*ROUND(NORMSINV('Create Composites'!$M$3/(ComCalc!S$37*2))*SQRT(ComCalc!S$45/(ComCalc!S$37*ComCalc!S$37)+S721*(ComCalc!S$37-2)/ComCalc!S$37),2),"")</f>
        <v/>
      </c>
      <c r="T930" s="24" t="str">
        <f>IF(T110,-1*ROUND(NORMSINV('Create Composites'!$M$3/(ComCalc!T$37*2))*SQRT(ComCalc!T$45/(ComCalc!T$37*ComCalc!T$37)+T721*(ComCalc!T$37-2)/ComCalc!T$37),2),"")</f>
        <v/>
      </c>
      <c r="U930" s="24" t="str">
        <f>IF(U110,-1*ROUND(NORMSINV('Create Composites'!$M$3/(ComCalc!U$37*2))*SQRT(ComCalc!U$45/(ComCalc!U$37*ComCalc!U$37)+U721*(ComCalc!U$37-2)/ComCalc!U$37),2),"")</f>
        <v/>
      </c>
    </row>
    <row r="931" spans="1:21" x14ac:dyDescent="0.15">
      <c r="A931" t="str">
        <f t="shared" si="663"/>
        <v>Visual Puzzles</v>
      </c>
      <c r="B931" s="24" t="str">
        <f>IF(B111,-1*ROUND(NORMSINV('Create Composites'!$M$3/(ComCalc!B$37*2))*SQRT(ComCalc!B$45/(ComCalc!B$37*ComCalc!B$37)+B722*(ComCalc!B$37-2)/ComCalc!B$37),2),"")</f>
        <v/>
      </c>
      <c r="C931" s="24" t="str">
        <f>IF(C111,-1*ROUND(NORMSINV('Create Composites'!$M$3/(ComCalc!C$37*2))*SQRT(ComCalc!C$45/(ComCalc!C$37*ComCalc!C$37)+C722*(ComCalc!C$37-2)/ComCalc!C$37),2),"")</f>
        <v/>
      </c>
      <c r="D931" s="24" t="str">
        <f>IF(D111,-1*ROUND(NORMSINV('Create Composites'!$M$3/(ComCalc!D$37*2))*SQRT(ComCalc!D$45/(ComCalc!D$37*ComCalc!D$37)+D722*(ComCalc!D$37-2)/ComCalc!D$37),2),"")</f>
        <v/>
      </c>
      <c r="E931" s="24" t="str">
        <f>IF(E111,-1*ROUND(NORMSINV('Create Composites'!$M$3/(ComCalc!E$37*2))*SQRT(ComCalc!E$45/(ComCalc!E$37*ComCalc!E$37)+E722*(ComCalc!E$37-2)/ComCalc!E$37),2),"")</f>
        <v/>
      </c>
      <c r="F931" s="24" t="str">
        <f>IF(F111,-1*ROUND(NORMSINV('Create Composites'!$M$3/(ComCalc!F$37*2))*SQRT(ComCalc!F$45/(ComCalc!F$37*ComCalc!F$37)+F722*(ComCalc!F$37-2)/ComCalc!F$37),2),"")</f>
        <v/>
      </c>
      <c r="G931" s="24" t="str">
        <f>IF(G111,-1*ROUND(NORMSINV('Create Composites'!$M$3/(ComCalc!G$37*2))*SQRT(ComCalc!G$45/(ComCalc!G$37*ComCalc!G$37)+G722*(ComCalc!G$37-2)/ComCalc!G$37),2),"")</f>
        <v/>
      </c>
      <c r="H931" s="24" t="str">
        <f>IF(H111,-1*ROUND(NORMSINV('Create Composites'!$M$3/(ComCalc!H$37*2))*SQRT(ComCalc!H$45/(ComCalc!H$37*ComCalc!H$37)+H722*(ComCalc!H$37-2)/ComCalc!H$37),2),"")</f>
        <v/>
      </c>
      <c r="I931" s="24" t="str">
        <f>IF(I111,-1*ROUND(NORMSINV('Create Composites'!$M$3/(ComCalc!I$37*2))*SQRT(ComCalc!I$45/(ComCalc!I$37*ComCalc!I$37)+I722*(ComCalc!I$37-2)/ComCalc!I$37),2),"")</f>
        <v/>
      </c>
      <c r="J931" s="24" t="str">
        <f>IF(J111,-1*ROUND(NORMSINV('Create Composites'!$M$3/(ComCalc!J$37*2))*SQRT(ComCalc!J$45/(ComCalc!J$37*ComCalc!J$37)+J722*(ComCalc!J$37-2)/ComCalc!J$37),2),"")</f>
        <v/>
      </c>
      <c r="K931" s="24" t="str">
        <f>IF(K111,-1*ROUND(NORMSINV('Create Composites'!$M$3/(ComCalc!K$37*2))*SQRT(ComCalc!K$45/(ComCalc!K$37*ComCalc!K$37)+K722*(ComCalc!K$37-2)/ComCalc!K$37),2),"")</f>
        <v/>
      </c>
      <c r="L931" s="24" t="str">
        <f>IF(L111,-1*ROUND(NORMSINV('Create Composites'!$M$3/(ComCalc!L$37*2))*SQRT(ComCalc!L$45/(ComCalc!L$37*ComCalc!L$37)+L722*(ComCalc!L$37-2)/ComCalc!L$37),2),"")</f>
        <v/>
      </c>
      <c r="M931" s="24" t="str">
        <f>IF(M111,-1*ROUND(NORMSINV('Create Composites'!$M$3/(ComCalc!M$37*2))*SQRT(ComCalc!M$45/(ComCalc!M$37*ComCalc!M$37)+M722*(ComCalc!M$37-2)/ComCalc!M$37),2),"")</f>
        <v/>
      </c>
      <c r="N931" s="24" t="str">
        <f>IF(N111,-1*ROUND(NORMSINV('Create Composites'!$M$3/(ComCalc!N$37*2))*SQRT(ComCalc!N$45/(ComCalc!N$37*ComCalc!N$37)+N722*(ComCalc!N$37-2)/ComCalc!N$37),2),"")</f>
        <v/>
      </c>
      <c r="O931" s="24" t="str">
        <f>IF(O111,-1*ROUND(NORMSINV('Create Composites'!$M$3/(ComCalc!O$37*2))*SQRT(ComCalc!O$45/(ComCalc!O$37*ComCalc!O$37)+O722*(ComCalc!O$37-2)/ComCalc!O$37),2),"")</f>
        <v/>
      </c>
      <c r="P931" s="24" t="str">
        <f>IF(P111,-1*ROUND(NORMSINV('Create Composites'!$M$3/(ComCalc!P$37*2))*SQRT(ComCalc!P$45/(ComCalc!P$37*ComCalc!P$37)+P722*(ComCalc!P$37-2)/ComCalc!P$37),2),"")</f>
        <v/>
      </c>
      <c r="Q931" s="24" t="str">
        <f>IF(Q111,-1*ROUND(NORMSINV('Create Composites'!$M$3/(ComCalc!Q$37*2))*SQRT(ComCalc!Q$45/(ComCalc!Q$37*ComCalc!Q$37)+Q722*(ComCalc!Q$37-2)/ComCalc!Q$37),2),"")</f>
        <v/>
      </c>
      <c r="R931" s="24" t="str">
        <f>IF(R111,-1*ROUND(NORMSINV('Create Composites'!$M$3/(ComCalc!R$37*2))*SQRT(ComCalc!R$45/(ComCalc!R$37*ComCalc!R$37)+R722*(ComCalc!R$37-2)/ComCalc!R$37),2),"")</f>
        <v/>
      </c>
      <c r="S931" s="24" t="str">
        <f>IF(S111,-1*ROUND(NORMSINV('Create Composites'!$M$3/(ComCalc!S$37*2))*SQRT(ComCalc!S$45/(ComCalc!S$37*ComCalc!S$37)+S722*(ComCalc!S$37-2)/ComCalc!S$37),2),"")</f>
        <v/>
      </c>
      <c r="T931" s="24" t="str">
        <f>IF(T111,-1*ROUND(NORMSINV('Create Composites'!$M$3/(ComCalc!T$37*2))*SQRT(ComCalc!T$45/(ComCalc!T$37*ComCalc!T$37)+T722*(ComCalc!T$37-2)/ComCalc!T$37),2),"")</f>
        <v/>
      </c>
      <c r="U931" s="24" t="str">
        <f>IF(U111,-1*ROUND(NORMSINV('Create Composites'!$M$3/(ComCalc!U$37*2))*SQRT(ComCalc!U$45/(ComCalc!U$37*ComCalc!U$37)+U722*(ComCalc!U$37-2)/ComCalc!U$37),2),"")</f>
        <v/>
      </c>
    </row>
    <row r="932" spans="1:21" x14ac:dyDescent="0.15">
      <c r="A932" t="str">
        <f t="shared" si="663"/>
        <v>Symbol Search</v>
      </c>
      <c r="B932" s="24" t="str">
        <f>IF(B112,-1*ROUND(NORMSINV('Create Composites'!$M$3/(ComCalc!B$37*2))*SQRT(ComCalc!B$45/(ComCalc!B$37*ComCalc!B$37)+B723*(ComCalc!B$37-2)/ComCalc!B$37),2),"")</f>
        <v/>
      </c>
      <c r="C932" s="24" t="str">
        <f>IF(C112,-1*ROUND(NORMSINV('Create Composites'!$M$3/(ComCalc!C$37*2))*SQRT(ComCalc!C$45/(ComCalc!C$37*ComCalc!C$37)+C723*(ComCalc!C$37-2)/ComCalc!C$37),2),"")</f>
        <v/>
      </c>
      <c r="D932" s="24" t="str">
        <f>IF(D112,-1*ROUND(NORMSINV('Create Composites'!$M$3/(ComCalc!D$37*2))*SQRT(ComCalc!D$45/(ComCalc!D$37*ComCalc!D$37)+D723*(ComCalc!D$37-2)/ComCalc!D$37),2),"")</f>
        <v/>
      </c>
      <c r="E932" s="24" t="str">
        <f>IF(E112,-1*ROUND(NORMSINV('Create Composites'!$M$3/(ComCalc!E$37*2))*SQRT(ComCalc!E$45/(ComCalc!E$37*ComCalc!E$37)+E723*(ComCalc!E$37-2)/ComCalc!E$37),2),"")</f>
        <v/>
      </c>
      <c r="F932" s="24" t="str">
        <f>IF(F112,-1*ROUND(NORMSINV('Create Composites'!$M$3/(ComCalc!F$37*2))*SQRT(ComCalc!F$45/(ComCalc!F$37*ComCalc!F$37)+F723*(ComCalc!F$37-2)/ComCalc!F$37),2),"")</f>
        <v/>
      </c>
      <c r="G932" s="24" t="str">
        <f>IF(G112,-1*ROUND(NORMSINV('Create Composites'!$M$3/(ComCalc!G$37*2))*SQRT(ComCalc!G$45/(ComCalc!G$37*ComCalc!G$37)+G723*(ComCalc!G$37-2)/ComCalc!G$37),2),"")</f>
        <v/>
      </c>
      <c r="H932" s="24" t="str">
        <f>IF(H112,-1*ROUND(NORMSINV('Create Composites'!$M$3/(ComCalc!H$37*2))*SQRT(ComCalc!H$45/(ComCalc!H$37*ComCalc!H$37)+H723*(ComCalc!H$37-2)/ComCalc!H$37),2),"")</f>
        <v/>
      </c>
      <c r="I932" s="24" t="str">
        <f>IF(I112,-1*ROUND(NORMSINV('Create Composites'!$M$3/(ComCalc!I$37*2))*SQRT(ComCalc!I$45/(ComCalc!I$37*ComCalc!I$37)+I723*(ComCalc!I$37-2)/ComCalc!I$37),2),"")</f>
        <v/>
      </c>
      <c r="J932" s="24" t="str">
        <f>IF(J112,-1*ROUND(NORMSINV('Create Composites'!$M$3/(ComCalc!J$37*2))*SQRT(ComCalc!J$45/(ComCalc!J$37*ComCalc!J$37)+J723*(ComCalc!J$37-2)/ComCalc!J$37),2),"")</f>
        <v/>
      </c>
      <c r="K932" s="24" t="str">
        <f>IF(K112,-1*ROUND(NORMSINV('Create Composites'!$M$3/(ComCalc!K$37*2))*SQRT(ComCalc!K$45/(ComCalc!K$37*ComCalc!K$37)+K723*(ComCalc!K$37-2)/ComCalc!K$37),2),"")</f>
        <v/>
      </c>
      <c r="L932" s="24" t="str">
        <f>IF(L112,-1*ROUND(NORMSINV('Create Composites'!$M$3/(ComCalc!L$37*2))*SQRT(ComCalc!L$45/(ComCalc!L$37*ComCalc!L$37)+L723*(ComCalc!L$37-2)/ComCalc!L$37),2),"")</f>
        <v/>
      </c>
      <c r="M932" s="24" t="str">
        <f>IF(M112,-1*ROUND(NORMSINV('Create Composites'!$M$3/(ComCalc!M$37*2))*SQRT(ComCalc!M$45/(ComCalc!M$37*ComCalc!M$37)+M723*(ComCalc!M$37-2)/ComCalc!M$37),2),"")</f>
        <v/>
      </c>
      <c r="N932" s="24" t="str">
        <f>IF(N112,-1*ROUND(NORMSINV('Create Composites'!$M$3/(ComCalc!N$37*2))*SQRT(ComCalc!N$45/(ComCalc!N$37*ComCalc!N$37)+N723*(ComCalc!N$37-2)/ComCalc!N$37),2),"")</f>
        <v/>
      </c>
      <c r="O932" s="24" t="str">
        <f>IF(O112,-1*ROUND(NORMSINV('Create Composites'!$M$3/(ComCalc!O$37*2))*SQRT(ComCalc!O$45/(ComCalc!O$37*ComCalc!O$37)+O723*(ComCalc!O$37-2)/ComCalc!O$37),2),"")</f>
        <v/>
      </c>
      <c r="P932" s="24" t="str">
        <f>IF(P112,-1*ROUND(NORMSINV('Create Composites'!$M$3/(ComCalc!P$37*2))*SQRT(ComCalc!P$45/(ComCalc!P$37*ComCalc!P$37)+P723*(ComCalc!P$37-2)/ComCalc!P$37),2),"")</f>
        <v/>
      </c>
      <c r="Q932" s="24" t="str">
        <f>IF(Q112,-1*ROUND(NORMSINV('Create Composites'!$M$3/(ComCalc!Q$37*2))*SQRT(ComCalc!Q$45/(ComCalc!Q$37*ComCalc!Q$37)+Q723*(ComCalc!Q$37-2)/ComCalc!Q$37),2),"")</f>
        <v/>
      </c>
      <c r="R932" s="24" t="str">
        <f>IF(R112,-1*ROUND(NORMSINV('Create Composites'!$M$3/(ComCalc!R$37*2))*SQRT(ComCalc!R$45/(ComCalc!R$37*ComCalc!R$37)+R723*(ComCalc!R$37-2)/ComCalc!R$37),2),"")</f>
        <v/>
      </c>
      <c r="S932" s="24" t="str">
        <f>IF(S112,-1*ROUND(NORMSINV('Create Composites'!$M$3/(ComCalc!S$37*2))*SQRT(ComCalc!S$45/(ComCalc!S$37*ComCalc!S$37)+S723*(ComCalc!S$37-2)/ComCalc!S$37),2),"")</f>
        <v/>
      </c>
      <c r="T932" s="24" t="str">
        <f>IF(T112,-1*ROUND(NORMSINV('Create Composites'!$M$3/(ComCalc!T$37*2))*SQRT(ComCalc!T$45/(ComCalc!T$37*ComCalc!T$37)+T723*(ComCalc!T$37-2)/ComCalc!T$37),2),"")</f>
        <v/>
      </c>
      <c r="U932" s="24" t="str">
        <f>IF(U112,-1*ROUND(NORMSINV('Create Composites'!$M$3/(ComCalc!U$37*2))*SQRT(ComCalc!U$45/(ComCalc!U$37*ComCalc!U$37)+U723*(ComCalc!U$37-2)/ComCalc!U$37),2),"")</f>
        <v/>
      </c>
    </row>
    <row r="933" spans="1:21" x14ac:dyDescent="0.15">
      <c r="A933" t="str">
        <f t="shared" si="663"/>
        <v>Coding</v>
      </c>
      <c r="B933" s="24" t="str">
        <f>IF(B113,-1*ROUND(NORMSINV('Create Composites'!$M$3/(ComCalc!B$37*2))*SQRT(ComCalc!B$45/(ComCalc!B$37*ComCalc!B$37)+B724*(ComCalc!B$37-2)/ComCalc!B$37),2),"")</f>
        <v/>
      </c>
      <c r="C933" s="24" t="str">
        <f>IF(C113,-1*ROUND(NORMSINV('Create Composites'!$M$3/(ComCalc!C$37*2))*SQRT(ComCalc!C$45/(ComCalc!C$37*ComCalc!C$37)+C724*(ComCalc!C$37-2)/ComCalc!C$37),2),"")</f>
        <v/>
      </c>
      <c r="D933" s="24" t="str">
        <f>IF(D113,-1*ROUND(NORMSINV('Create Composites'!$M$3/(ComCalc!D$37*2))*SQRT(ComCalc!D$45/(ComCalc!D$37*ComCalc!D$37)+D724*(ComCalc!D$37-2)/ComCalc!D$37),2),"")</f>
        <v/>
      </c>
      <c r="E933" s="24" t="str">
        <f>IF(E113,-1*ROUND(NORMSINV('Create Composites'!$M$3/(ComCalc!E$37*2))*SQRT(ComCalc!E$45/(ComCalc!E$37*ComCalc!E$37)+E724*(ComCalc!E$37-2)/ComCalc!E$37),2),"")</f>
        <v/>
      </c>
      <c r="F933" s="24" t="str">
        <f>IF(F113,-1*ROUND(NORMSINV('Create Composites'!$M$3/(ComCalc!F$37*2))*SQRT(ComCalc!F$45/(ComCalc!F$37*ComCalc!F$37)+F724*(ComCalc!F$37-2)/ComCalc!F$37),2),"")</f>
        <v/>
      </c>
      <c r="G933" s="24">
        <f>IF(G113,-1*ROUND(NORMSINV('Create Composites'!$M$3/(ComCalc!G$37*2))*SQRT(ComCalc!G$45/(ComCalc!G$37*ComCalc!G$37)+G724*(ComCalc!G$37-2)/ComCalc!G$37),2),"")</f>
        <v>16.41</v>
      </c>
      <c r="H933" s="24" t="str">
        <f>IF(H113,-1*ROUND(NORMSINV('Create Composites'!$M$3/(ComCalc!H$37*2))*SQRT(ComCalc!H$45/(ComCalc!H$37*ComCalc!H$37)+H724*(ComCalc!H$37-2)/ComCalc!H$37),2),"")</f>
        <v/>
      </c>
      <c r="I933" s="24">
        <f>IF(I113,-1*ROUND(NORMSINV('Create Composites'!$M$3/(ComCalc!I$37*2))*SQRT(ComCalc!I$45/(ComCalc!I$37*ComCalc!I$37)+I724*(ComCalc!I$37-2)/ComCalc!I$37),2),"")</f>
        <v>11.96</v>
      </c>
      <c r="J933" s="24">
        <f>IF(J113,-1*ROUND(NORMSINV('Create Composites'!$M$3/(ComCalc!J$37*2))*SQRT(ComCalc!J$45/(ComCalc!J$37*ComCalc!J$37)+J724*(ComCalc!J$37-2)/ComCalc!J$37),2),"")</f>
        <v>12.14</v>
      </c>
      <c r="K933" s="24" t="str">
        <f>IF(K113,-1*ROUND(NORMSINV('Create Composites'!$M$3/(ComCalc!K$37*2))*SQRT(ComCalc!K$45/(ComCalc!K$37*ComCalc!K$37)+K724*(ComCalc!K$37-2)/ComCalc!K$37),2),"")</f>
        <v/>
      </c>
      <c r="L933" s="24" t="str">
        <f>IF(L113,-1*ROUND(NORMSINV('Create Composites'!$M$3/(ComCalc!L$37*2))*SQRT(ComCalc!L$45/(ComCalc!L$37*ComCalc!L$37)+L724*(ComCalc!L$37-2)/ComCalc!L$37),2),"")</f>
        <v/>
      </c>
      <c r="M933" s="24" t="str">
        <f>IF(M113,-1*ROUND(NORMSINV('Create Composites'!$M$3/(ComCalc!M$37*2))*SQRT(ComCalc!M$45/(ComCalc!M$37*ComCalc!M$37)+M724*(ComCalc!M$37-2)/ComCalc!M$37),2),"")</f>
        <v/>
      </c>
      <c r="N933" s="24">
        <f>IF(N113,-1*ROUND(NORMSINV('Create Composites'!$M$3/(ComCalc!N$37*2))*SQRT(ComCalc!N$45/(ComCalc!N$37*ComCalc!N$37)+N724*(ComCalc!N$37-2)/ComCalc!N$37),2),"")</f>
        <v>12.03</v>
      </c>
      <c r="O933" s="24" t="str">
        <f>IF(O113,-1*ROUND(NORMSINV('Create Composites'!$M$3/(ComCalc!O$37*2))*SQRT(ComCalc!O$45/(ComCalc!O$37*ComCalc!O$37)+O724*(ComCalc!O$37-2)/ComCalc!O$37),2),"")</f>
        <v/>
      </c>
      <c r="P933" s="24" t="str">
        <f>IF(P113,-1*ROUND(NORMSINV('Create Composites'!$M$3/(ComCalc!P$37*2))*SQRT(ComCalc!P$45/(ComCalc!P$37*ComCalc!P$37)+P724*(ComCalc!P$37-2)/ComCalc!P$37),2),"")</f>
        <v/>
      </c>
      <c r="Q933" s="24" t="str">
        <f>IF(Q113,-1*ROUND(NORMSINV('Create Composites'!$M$3/(ComCalc!Q$37*2))*SQRT(ComCalc!Q$45/(ComCalc!Q$37*ComCalc!Q$37)+Q724*(ComCalc!Q$37-2)/ComCalc!Q$37),2),"")</f>
        <v/>
      </c>
      <c r="R933" s="24">
        <f>IF(R113,-1*ROUND(NORMSINV('Create Composites'!$M$3/(ComCalc!R$37*2))*SQRT(ComCalc!R$45/(ComCalc!R$37*ComCalc!R$37)+R724*(ComCalc!R$37-2)/ComCalc!R$37),2),"")</f>
        <v>18.05</v>
      </c>
      <c r="S933" s="24" t="str">
        <f>IF(S113,-1*ROUND(NORMSINV('Create Composites'!$M$3/(ComCalc!S$37*2))*SQRT(ComCalc!S$45/(ComCalc!S$37*ComCalc!S$37)+S724*(ComCalc!S$37-2)/ComCalc!S$37),2),"")</f>
        <v/>
      </c>
      <c r="T933" s="24" t="str">
        <f>IF(T113,-1*ROUND(NORMSINV('Create Composites'!$M$3/(ComCalc!T$37*2))*SQRT(ComCalc!T$45/(ComCalc!T$37*ComCalc!T$37)+T724*(ComCalc!T$37-2)/ComCalc!T$37),2),"")</f>
        <v/>
      </c>
      <c r="U933" s="24" t="str">
        <f>IF(U113,-1*ROUND(NORMSINV('Create Composites'!$M$3/(ComCalc!U$37*2))*SQRT(ComCalc!U$45/(ComCalc!U$37*ComCalc!U$37)+U724*(ComCalc!U$37-2)/ComCalc!U$37),2),"")</f>
        <v/>
      </c>
    </row>
    <row r="934" spans="1:21" x14ac:dyDescent="0.15">
      <c r="A934" t="str">
        <f t="shared" si="663"/>
        <v>NAB Categories</v>
      </c>
      <c r="B934" s="24" t="str">
        <f>IF(B114,-1*ROUND(NORMSINV('Create Composites'!$M$3/(ComCalc!B$37*2))*SQRT(ComCalc!B$45/(ComCalc!B$37*ComCalc!B$37)+B725*(ComCalc!B$37-2)/ComCalc!B$37),2),"")</f>
        <v/>
      </c>
      <c r="C934" s="24" t="str">
        <f>IF(C114,-1*ROUND(NORMSINV('Create Composites'!$M$3/(ComCalc!C$37*2))*SQRT(ComCalc!C$45/(ComCalc!C$37*ComCalc!C$37)+C725*(ComCalc!C$37-2)/ComCalc!C$37),2),"")</f>
        <v/>
      </c>
      <c r="D934" s="24" t="str">
        <f>IF(D114,-1*ROUND(NORMSINV('Create Composites'!$M$3/(ComCalc!D$37*2))*SQRT(ComCalc!D$45/(ComCalc!D$37*ComCalc!D$37)+D725*(ComCalc!D$37-2)/ComCalc!D$37),2),"")</f>
        <v/>
      </c>
      <c r="E934" s="24" t="str">
        <f>IF(E114,-1*ROUND(NORMSINV('Create Composites'!$M$3/(ComCalc!E$37*2))*SQRT(ComCalc!E$45/(ComCalc!E$37*ComCalc!E$37)+E725*(ComCalc!E$37-2)/ComCalc!E$37),2),"")</f>
        <v/>
      </c>
      <c r="F934" s="24" t="str">
        <f>IF(F114,-1*ROUND(NORMSINV('Create Composites'!$M$3/(ComCalc!F$37*2))*SQRT(ComCalc!F$45/(ComCalc!F$37*ComCalc!F$37)+F725*(ComCalc!F$37-2)/ComCalc!F$37),2),"")</f>
        <v/>
      </c>
      <c r="G934" s="24" t="str">
        <f>IF(G114,-1*ROUND(NORMSINV('Create Composites'!$M$3/(ComCalc!G$37*2))*SQRT(ComCalc!G$45/(ComCalc!G$37*ComCalc!G$37)+G725*(ComCalc!G$37-2)/ComCalc!G$37),2),"")</f>
        <v/>
      </c>
      <c r="H934" s="24" t="str">
        <f>IF(H114,-1*ROUND(NORMSINV('Create Composites'!$M$3/(ComCalc!H$37*2))*SQRT(ComCalc!H$45/(ComCalc!H$37*ComCalc!H$37)+H725*(ComCalc!H$37-2)/ComCalc!H$37),2),"")</f>
        <v/>
      </c>
      <c r="I934" s="24" t="str">
        <f>IF(I114,-1*ROUND(NORMSINV('Create Composites'!$M$3/(ComCalc!I$37*2))*SQRT(ComCalc!I$45/(ComCalc!I$37*ComCalc!I$37)+I725*(ComCalc!I$37-2)/ComCalc!I$37),2),"")</f>
        <v/>
      </c>
      <c r="J934" s="24" t="str">
        <f>IF(J114,-1*ROUND(NORMSINV('Create Composites'!$M$3/(ComCalc!J$37*2))*SQRT(ComCalc!J$45/(ComCalc!J$37*ComCalc!J$37)+J725*(ComCalc!J$37-2)/ComCalc!J$37),2),"")</f>
        <v/>
      </c>
      <c r="K934" s="24" t="str">
        <f>IF(K114,-1*ROUND(NORMSINV('Create Composites'!$M$3/(ComCalc!K$37*2))*SQRT(ComCalc!K$45/(ComCalc!K$37*ComCalc!K$37)+K725*(ComCalc!K$37-2)/ComCalc!K$37),2),"")</f>
        <v/>
      </c>
      <c r="L934" s="24" t="str">
        <f>IF(L114,-1*ROUND(NORMSINV('Create Composites'!$M$3/(ComCalc!L$37*2))*SQRT(ComCalc!L$45/(ComCalc!L$37*ComCalc!L$37)+L725*(ComCalc!L$37-2)/ComCalc!L$37),2),"")</f>
        <v/>
      </c>
      <c r="M934" s="24" t="str">
        <f>IF(M114,-1*ROUND(NORMSINV('Create Composites'!$M$3/(ComCalc!M$37*2))*SQRT(ComCalc!M$45/(ComCalc!M$37*ComCalc!M$37)+M725*(ComCalc!M$37-2)/ComCalc!M$37),2),"")</f>
        <v/>
      </c>
      <c r="N934" s="24" t="str">
        <f>IF(N114,-1*ROUND(NORMSINV('Create Composites'!$M$3/(ComCalc!N$37*2))*SQRT(ComCalc!N$45/(ComCalc!N$37*ComCalc!N$37)+N725*(ComCalc!N$37-2)/ComCalc!N$37),2),"")</f>
        <v/>
      </c>
      <c r="O934" s="24" t="str">
        <f>IF(O114,-1*ROUND(NORMSINV('Create Composites'!$M$3/(ComCalc!O$37*2))*SQRT(ComCalc!O$45/(ComCalc!O$37*ComCalc!O$37)+O725*(ComCalc!O$37-2)/ComCalc!O$37),2),"")</f>
        <v/>
      </c>
      <c r="P934" s="24" t="str">
        <f>IF(P114,-1*ROUND(NORMSINV('Create Composites'!$M$3/(ComCalc!P$37*2))*SQRT(ComCalc!P$45/(ComCalc!P$37*ComCalc!P$37)+P725*(ComCalc!P$37-2)/ComCalc!P$37),2),"")</f>
        <v/>
      </c>
      <c r="Q934" s="24" t="str">
        <f>IF(Q114,-1*ROUND(NORMSINV('Create Composites'!$M$3/(ComCalc!Q$37*2))*SQRT(ComCalc!Q$45/(ComCalc!Q$37*ComCalc!Q$37)+Q725*(ComCalc!Q$37-2)/ComCalc!Q$37),2),"")</f>
        <v/>
      </c>
      <c r="R934" s="24" t="str">
        <f>IF(R114,-1*ROUND(NORMSINV('Create Composites'!$M$3/(ComCalc!R$37*2))*SQRT(ComCalc!R$45/(ComCalc!R$37*ComCalc!R$37)+R725*(ComCalc!R$37-2)/ComCalc!R$37),2),"")</f>
        <v/>
      </c>
      <c r="S934" s="24" t="str">
        <f>IF(S114,-1*ROUND(NORMSINV('Create Composites'!$M$3/(ComCalc!S$37*2))*SQRT(ComCalc!S$45/(ComCalc!S$37*ComCalc!S$37)+S725*(ComCalc!S$37-2)/ComCalc!S$37),2),"")</f>
        <v/>
      </c>
      <c r="T934" s="24" t="str">
        <f>IF(T114,-1*ROUND(NORMSINV('Create Composites'!$M$3/(ComCalc!T$37*2))*SQRT(ComCalc!T$45/(ComCalc!T$37*ComCalc!T$37)+T725*(ComCalc!T$37-2)/ComCalc!T$37),2),"")</f>
        <v/>
      </c>
      <c r="U934" s="24" t="str">
        <f>IF(U114,-1*ROUND(NORMSINV('Create Composites'!$M$3/(ComCalc!U$37*2))*SQRT(ComCalc!U$45/(ComCalc!U$37*ComCalc!U$37)+U725*(ComCalc!U$37-2)/ComCalc!U$37),2),"")</f>
        <v/>
      </c>
    </row>
    <row r="935" spans="1:21" x14ac:dyDescent="0.15">
      <c r="A935" t="str">
        <f t="shared" si="663"/>
        <v>NAB Judgment</v>
      </c>
      <c r="B935" s="24" t="str">
        <f>IF(B115,-1*ROUND(NORMSINV('Create Composites'!$M$3/(ComCalc!B$37*2))*SQRT(ComCalc!B$45/(ComCalc!B$37*ComCalc!B$37)+B726*(ComCalc!B$37-2)/ComCalc!B$37),2),"")</f>
        <v/>
      </c>
      <c r="C935" s="24" t="str">
        <f>IF(C115,-1*ROUND(NORMSINV('Create Composites'!$M$3/(ComCalc!C$37*2))*SQRT(ComCalc!C$45/(ComCalc!C$37*ComCalc!C$37)+C726*(ComCalc!C$37-2)/ComCalc!C$37),2),"")</f>
        <v/>
      </c>
      <c r="D935" s="24" t="str">
        <f>IF(D115,-1*ROUND(NORMSINV('Create Composites'!$M$3/(ComCalc!D$37*2))*SQRT(ComCalc!D$45/(ComCalc!D$37*ComCalc!D$37)+D726*(ComCalc!D$37-2)/ComCalc!D$37),2),"")</f>
        <v/>
      </c>
      <c r="E935" s="24" t="str">
        <f>IF(E115,-1*ROUND(NORMSINV('Create Composites'!$M$3/(ComCalc!E$37*2))*SQRT(ComCalc!E$45/(ComCalc!E$37*ComCalc!E$37)+E726*(ComCalc!E$37-2)/ComCalc!E$37),2),"")</f>
        <v/>
      </c>
      <c r="F935" s="24" t="str">
        <f>IF(F115,-1*ROUND(NORMSINV('Create Composites'!$M$3/(ComCalc!F$37*2))*SQRT(ComCalc!F$45/(ComCalc!F$37*ComCalc!F$37)+F726*(ComCalc!F$37-2)/ComCalc!F$37),2),"")</f>
        <v/>
      </c>
      <c r="G935" s="24">
        <f>IF(G115,-1*ROUND(NORMSINV('Create Composites'!$M$3/(ComCalc!G$37*2))*SQRT(ComCalc!G$45/(ComCalc!G$37*ComCalc!G$37)+G726*(ComCalc!G$37-2)/ComCalc!G$37),2),"")</f>
        <v>26.76</v>
      </c>
      <c r="H935" s="24" t="str">
        <f>IF(H115,-1*ROUND(NORMSINV('Create Composites'!$M$3/(ComCalc!H$37*2))*SQRT(ComCalc!H$45/(ComCalc!H$37*ComCalc!H$37)+H726*(ComCalc!H$37-2)/ComCalc!H$37),2),"")</f>
        <v/>
      </c>
      <c r="I935" s="24" t="str">
        <f>IF(I115,-1*ROUND(NORMSINV('Create Composites'!$M$3/(ComCalc!I$37*2))*SQRT(ComCalc!I$45/(ComCalc!I$37*ComCalc!I$37)+I726*(ComCalc!I$37-2)/ComCalc!I$37),2),"")</f>
        <v/>
      </c>
      <c r="J935" s="24" t="str">
        <f>IF(J115,-1*ROUND(NORMSINV('Create Composites'!$M$3/(ComCalc!J$37*2))*SQRT(ComCalc!J$45/(ComCalc!J$37*ComCalc!J$37)+J726*(ComCalc!J$37-2)/ComCalc!J$37),2),"")</f>
        <v/>
      </c>
      <c r="K935" s="24" t="str">
        <f>IF(K115,-1*ROUND(NORMSINV('Create Composites'!$M$3/(ComCalc!K$37*2))*SQRT(ComCalc!K$45/(ComCalc!K$37*ComCalc!K$37)+K726*(ComCalc!K$37-2)/ComCalc!K$37),2),"")</f>
        <v/>
      </c>
      <c r="L935" s="24" t="str">
        <f>IF(L115,-1*ROUND(NORMSINV('Create Composites'!$M$3/(ComCalc!L$37*2))*SQRT(ComCalc!L$45/(ComCalc!L$37*ComCalc!L$37)+L726*(ComCalc!L$37-2)/ComCalc!L$37),2),"")</f>
        <v/>
      </c>
      <c r="M935" s="24" t="str">
        <f>IF(M115,-1*ROUND(NORMSINV('Create Composites'!$M$3/(ComCalc!M$37*2))*SQRT(ComCalc!M$45/(ComCalc!M$37*ComCalc!M$37)+M726*(ComCalc!M$37-2)/ComCalc!M$37),2),"")</f>
        <v/>
      </c>
      <c r="N935" s="24" t="str">
        <f>IF(N115,-1*ROUND(NORMSINV('Create Composites'!$M$3/(ComCalc!N$37*2))*SQRT(ComCalc!N$45/(ComCalc!N$37*ComCalc!N$37)+N726*(ComCalc!N$37-2)/ComCalc!N$37),2),"")</f>
        <v/>
      </c>
      <c r="O935" s="24" t="str">
        <f>IF(O115,-1*ROUND(NORMSINV('Create Composites'!$M$3/(ComCalc!O$37*2))*SQRT(ComCalc!O$45/(ComCalc!O$37*ComCalc!O$37)+O726*(ComCalc!O$37-2)/ComCalc!O$37),2),"")</f>
        <v/>
      </c>
      <c r="P935" s="24" t="str">
        <f>IF(P115,-1*ROUND(NORMSINV('Create Composites'!$M$3/(ComCalc!P$37*2))*SQRT(ComCalc!P$45/(ComCalc!P$37*ComCalc!P$37)+P726*(ComCalc!P$37-2)/ComCalc!P$37),2),"")</f>
        <v/>
      </c>
      <c r="Q935" s="24" t="str">
        <f>IF(Q115,-1*ROUND(NORMSINV('Create Composites'!$M$3/(ComCalc!Q$37*2))*SQRT(ComCalc!Q$45/(ComCalc!Q$37*ComCalc!Q$37)+Q726*(ComCalc!Q$37-2)/ComCalc!Q$37),2),"")</f>
        <v/>
      </c>
      <c r="R935" s="24">
        <f>IF(R115,-1*ROUND(NORMSINV('Create Composites'!$M$3/(ComCalc!R$37*2))*SQRT(ComCalc!R$45/(ComCalc!R$37*ComCalc!R$37)+R726*(ComCalc!R$37-2)/ComCalc!R$37),2),"")</f>
        <v>30.08</v>
      </c>
      <c r="S935" s="24" t="str">
        <f>IF(S115,-1*ROUND(NORMSINV('Create Composites'!$M$3/(ComCalc!S$37*2))*SQRT(ComCalc!S$45/(ComCalc!S$37*ComCalc!S$37)+S726*(ComCalc!S$37-2)/ComCalc!S$37),2),"")</f>
        <v/>
      </c>
      <c r="T935" s="24" t="str">
        <f>IF(T115,-1*ROUND(NORMSINV('Create Composites'!$M$3/(ComCalc!T$37*2))*SQRT(ComCalc!T$45/(ComCalc!T$37*ComCalc!T$37)+T726*(ComCalc!T$37-2)/ComCalc!T$37),2),"")</f>
        <v/>
      </c>
      <c r="U935" s="24" t="str">
        <f>IF(U115,-1*ROUND(NORMSINV('Create Composites'!$M$3/(ComCalc!U$37*2))*SQRT(ComCalc!U$45/(ComCalc!U$37*ComCalc!U$37)+U726*(ComCalc!U$37-2)/ComCalc!U$37),2),"")</f>
        <v/>
      </c>
    </row>
    <row r="936" spans="1:21" x14ac:dyDescent="0.15">
      <c r="A936" t="str">
        <f t="shared" si="663"/>
        <v>NAB Mazes</v>
      </c>
      <c r="B936" s="24" t="str">
        <f>IF(B116,-1*ROUND(NORMSINV('Create Composites'!$M$3/(ComCalc!B$37*2))*SQRT(ComCalc!B$45/(ComCalc!B$37*ComCalc!B$37)+B727*(ComCalc!B$37-2)/ComCalc!B$37),2),"")</f>
        <v/>
      </c>
      <c r="C936" s="24" t="str">
        <f>IF(C116,-1*ROUND(NORMSINV('Create Composites'!$M$3/(ComCalc!C$37*2))*SQRT(ComCalc!C$45/(ComCalc!C$37*ComCalc!C$37)+C727*(ComCalc!C$37-2)/ComCalc!C$37),2),"")</f>
        <v/>
      </c>
      <c r="D936" s="24" t="str">
        <f>IF(D116,-1*ROUND(NORMSINV('Create Composites'!$M$3/(ComCalc!D$37*2))*SQRT(ComCalc!D$45/(ComCalc!D$37*ComCalc!D$37)+D727*(ComCalc!D$37-2)/ComCalc!D$37),2),"")</f>
        <v/>
      </c>
      <c r="E936" s="24" t="str">
        <f>IF(E116,-1*ROUND(NORMSINV('Create Composites'!$M$3/(ComCalc!E$37*2))*SQRT(ComCalc!E$45/(ComCalc!E$37*ComCalc!E$37)+E727*(ComCalc!E$37-2)/ComCalc!E$37),2),"")</f>
        <v/>
      </c>
      <c r="F936" s="24" t="str">
        <f>IF(F116,-1*ROUND(NORMSINV('Create Composites'!$M$3/(ComCalc!F$37*2))*SQRT(ComCalc!F$45/(ComCalc!F$37*ComCalc!F$37)+F727*(ComCalc!F$37-2)/ComCalc!F$37),2),"")</f>
        <v/>
      </c>
      <c r="G936" s="24" t="str">
        <f>IF(G116,-1*ROUND(NORMSINV('Create Composites'!$M$3/(ComCalc!G$37*2))*SQRT(ComCalc!G$45/(ComCalc!G$37*ComCalc!G$37)+G727*(ComCalc!G$37-2)/ComCalc!G$37),2),"")</f>
        <v/>
      </c>
      <c r="H936" s="24" t="str">
        <f>IF(H116,-1*ROUND(NORMSINV('Create Composites'!$M$3/(ComCalc!H$37*2))*SQRT(ComCalc!H$45/(ComCalc!H$37*ComCalc!H$37)+H727*(ComCalc!H$37-2)/ComCalc!H$37),2),"")</f>
        <v/>
      </c>
      <c r="I936" s="24" t="str">
        <f>IF(I116,-1*ROUND(NORMSINV('Create Composites'!$M$3/(ComCalc!I$37*2))*SQRT(ComCalc!I$45/(ComCalc!I$37*ComCalc!I$37)+I727*(ComCalc!I$37-2)/ComCalc!I$37),2),"")</f>
        <v/>
      </c>
      <c r="J936" s="24" t="str">
        <f>IF(J116,-1*ROUND(NORMSINV('Create Composites'!$M$3/(ComCalc!J$37*2))*SQRT(ComCalc!J$45/(ComCalc!J$37*ComCalc!J$37)+J727*(ComCalc!J$37-2)/ComCalc!J$37),2),"")</f>
        <v/>
      </c>
      <c r="K936" s="24" t="str">
        <f>IF(K116,-1*ROUND(NORMSINV('Create Composites'!$M$3/(ComCalc!K$37*2))*SQRT(ComCalc!K$45/(ComCalc!K$37*ComCalc!K$37)+K727*(ComCalc!K$37-2)/ComCalc!K$37),2),"")</f>
        <v/>
      </c>
      <c r="L936" s="24" t="str">
        <f>IF(L116,-1*ROUND(NORMSINV('Create Composites'!$M$3/(ComCalc!L$37*2))*SQRT(ComCalc!L$45/(ComCalc!L$37*ComCalc!L$37)+L727*(ComCalc!L$37-2)/ComCalc!L$37),2),"")</f>
        <v/>
      </c>
      <c r="M936" s="24" t="str">
        <f>IF(M116,-1*ROUND(NORMSINV('Create Composites'!$M$3/(ComCalc!M$37*2))*SQRT(ComCalc!M$45/(ComCalc!M$37*ComCalc!M$37)+M727*(ComCalc!M$37-2)/ComCalc!M$37),2),"")</f>
        <v/>
      </c>
      <c r="N936" s="24" t="str">
        <f>IF(N116,-1*ROUND(NORMSINV('Create Composites'!$M$3/(ComCalc!N$37*2))*SQRT(ComCalc!N$45/(ComCalc!N$37*ComCalc!N$37)+N727*(ComCalc!N$37-2)/ComCalc!N$37),2),"")</f>
        <v/>
      </c>
      <c r="O936" s="24" t="str">
        <f>IF(O116,-1*ROUND(NORMSINV('Create Composites'!$M$3/(ComCalc!O$37*2))*SQRT(ComCalc!O$45/(ComCalc!O$37*ComCalc!O$37)+O727*(ComCalc!O$37-2)/ComCalc!O$37),2),"")</f>
        <v/>
      </c>
      <c r="P936" s="24" t="str">
        <f>IF(P116,-1*ROUND(NORMSINV('Create Composites'!$M$3/(ComCalc!P$37*2))*SQRT(ComCalc!P$45/(ComCalc!P$37*ComCalc!P$37)+P727*(ComCalc!P$37-2)/ComCalc!P$37),2),"")</f>
        <v/>
      </c>
      <c r="Q936" s="24" t="str">
        <f>IF(Q116,-1*ROUND(NORMSINV('Create Composites'!$M$3/(ComCalc!Q$37*2))*SQRT(ComCalc!Q$45/(ComCalc!Q$37*ComCalc!Q$37)+Q727*(ComCalc!Q$37-2)/ComCalc!Q$37),2),"")</f>
        <v/>
      </c>
      <c r="R936" s="24" t="str">
        <f>IF(R116,-1*ROUND(NORMSINV('Create Composites'!$M$3/(ComCalc!R$37*2))*SQRT(ComCalc!R$45/(ComCalc!R$37*ComCalc!R$37)+R727*(ComCalc!R$37-2)/ComCalc!R$37),2),"")</f>
        <v/>
      </c>
      <c r="S936" s="24" t="str">
        <f>IF(S116,-1*ROUND(NORMSINV('Create Composites'!$M$3/(ComCalc!S$37*2))*SQRT(ComCalc!S$45/(ComCalc!S$37*ComCalc!S$37)+S727*(ComCalc!S$37-2)/ComCalc!S$37),2),"")</f>
        <v/>
      </c>
      <c r="T936" s="24" t="str">
        <f>IF(T116,-1*ROUND(NORMSINV('Create Composites'!$M$3/(ComCalc!T$37*2))*SQRT(ComCalc!T$45/(ComCalc!T$37*ComCalc!T$37)+T727*(ComCalc!T$37-2)/ComCalc!T$37),2),"")</f>
        <v/>
      </c>
      <c r="U936" s="24" t="str">
        <f>IF(U116,-1*ROUND(NORMSINV('Create Composites'!$M$3/(ComCalc!U$37*2))*SQRT(ComCalc!U$45/(ComCalc!U$37*ComCalc!U$37)+U727*(ComCalc!U$37-2)/ComCalc!U$37),2),"")</f>
        <v/>
      </c>
    </row>
    <row r="937" spans="1:21" x14ac:dyDescent="0.15">
      <c r="A937" t="str">
        <f t="shared" si="663"/>
        <v>NAB Word Generation</v>
      </c>
      <c r="B937" s="24" t="str">
        <f>IF(B117,-1*ROUND(NORMSINV('Create Composites'!$M$3/(ComCalc!B$37*2))*SQRT(ComCalc!B$45/(ComCalc!B$37*ComCalc!B$37)+B728*(ComCalc!B$37-2)/ComCalc!B$37),2),"")</f>
        <v/>
      </c>
      <c r="C937" s="24" t="str">
        <f>IF(C117,-1*ROUND(NORMSINV('Create Composites'!$M$3/(ComCalc!C$37*2))*SQRT(ComCalc!C$45/(ComCalc!C$37*ComCalc!C$37)+C728*(ComCalc!C$37-2)/ComCalc!C$37),2),"")</f>
        <v/>
      </c>
      <c r="D937" s="24" t="str">
        <f>IF(D117,-1*ROUND(NORMSINV('Create Composites'!$M$3/(ComCalc!D$37*2))*SQRT(ComCalc!D$45/(ComCalc!D$37*ComCalc!D$37)+D728*(ComCalc!D$37-2)/ComCalc!D$37),2),"")</f>
        <v/>
      </c>
      <c r="E937" s="24" t="str">
        <f>IF(E117,-1*ROUND(NORMSINV('Create Composites'!$M$3/(ComCalc!E$37*2))*SQRT(ComCalc!E$45/(ComCalc!E$37*ComCalc!E$37)+E728*(ComCalc!E$37-2)/ComCalc!E$37),2),"")</f>
        <v/>
      </c>
      <c r="F937" s="24" t="str">
        <f>IF(F117,-1*ROUND(NORMSINV('Create Composites'!$M$3/(ComCalc!F$37*2))*SQRT(ComCalc!F$45/(ComCalc!F$37*ComCalc!F$37)+F728*(ComCalc!F$37-2)/ComCalc!F$37),2),"")</f>
        <v/>
      </c>
      <c r="G937" s="24" t="str">
        <f>IF(G117,-1*ROUND(NORMSINV('Create Composites'!$M$3/(ComCalc!G$37*2))*SQRT(ComCalc!G$45/(ComCalc!G$37*ComCalc!G$37)+G728*(ComCalc!G$37-2)/ComCalc!G$37),2),"")</f>
        <v/>
      </c>
      <c r="H937" s="24" t="str">
        <f>IF(H117,-1*ROUND(NORMSINV('Create Composites'!$M$3/(ComCalc!H$37*2))*SQRT(ComCalc!H$45/(ComCalc!H$37*ComCalc!H$37)+H728*(ComCalc!H$37-2)/ComCalc!H$37),2),"")</f>
        <v/>
      </c>
      <c r="I937" s="24" t="str">
        <f>IF(I117,-1*ROUND(NORMSINV('Create Composites'!$M$3/(ComCalc!I$37*2))*SQRT(ComCalc!I$45/(ComCalc!I$37*ComCalc!I$37)+I728*(ComCalc!I$37-2)/ComCalc!I$37),2),"")</f>
        <v/>
      </c>
      <c r="J937" s="24" t="str">
        <f>IF(J117,-1*ROUND(NORMSINV('Create Composites'!$M$3/(ComCalc!J$37*2))*SQRT(ComCalc!J$45/(ComCalc!J$37*ComCalc!J$37)+J728*(ComCalc!J$37-2)/ComCalc!J$37),2),"")</f>
        <v/>
      </c>
      <c r="K937" s="24" t="str">
        <f>IF(K117,-1*ROUND(NORMSINV('Create Composites'!$M$3/(ComCalc!K$37*2))*SQRT(ComCalc!K$45/(ComCalc!K$37*ComCalc!K$37)+K728*(ComCalc!K$37-2)/ComCalc!K$37),2),"")</f>
        <v/>
      </c>
      <c r="L937" s="24" t="str">
        <f>IF(L117,-1*ROUND(NORMSINV('Create Composites'!$M$3/(ComCalc!L$37*2))*SQRT(ComCalc!L$45/(ComCalc!L$37*ComCalc!L$37)+L728*(ComCalc!L$37-2)/ComCalc!L$37),2),"")</f>
        <v/>
      </c>
      <c r="M937" s="24" t="str">
        <f>IF(M117,-1*ROUND(NORMSINV('Create Composites'!$M$3/(ComCalc!M$37*2))*SQRT(ComCalc!M$45/(ComCalc!M$37*ComCalc!M$37)+M728*(ComCalc!M$37-2)/ComCalc!M$37),2),"")</f>
        <v/>
      </c>
      <c r="N937" s="24" t="str">
        <f>IF(N117,-1*ROUND(NORMSINV('Create Composites'!$M$3/(ComCalc!N$37*2))*SQRT(ComCalc!N$45/(ComCalc!N$37*ComCalc!N$37)+N728*(ComCalc!N$37-2)/ComCalc!N$37),2),"")</f>
        <v/>
      </c>
      <c r="O937" s="24" t="str">
        <f>IF(O117,-1*ROUND(NORMSINV('Create Composites'!$M$3/(ComCalc!O$37*2))*SQRT(ComCalc!O$45/(ComCalc!O$37*ComCalc!O$37)+O728*(ComCalc!O$37-2)/ComCalc!O$37),2),"")</f>
        <v/>
      </c>
      <c r="P937" s="24" t="str">
        <f>IF(P117,-1*ROUND(NORMSINV('Create Composites'!$M$3/(ComCalc!P$37*2))*SQRT(ComCalc!P$45/(ComCalc!P$37*ComCalc!P$37)+P728*(ComCalc!P$37-2)/ComCalc!P$37),2),"")</f>
        <v/>
      </c>
      <c r="Q937" s="24" t="str">
        <f>IF(Q117,-1*ROUND(NORMSINV('Create Composites'!$M$3/(ComCalc!Q$37*2))*SQRT(ComCalc!Q$45/(ComCalc!Q$37*ComCalc!Q$37)+Q728*(ComCalc!Q$37-2)/ComCalc!Q$37),2),"")</f>
        <v/>
      </c>
      <c r="R937" s="24" t="str">
        <f>IF(R117,-1*ROUND(NORMSINV('Create Composites'!$M$3/(ComCalc!R$37*2))*SQRT(ComCalc!R$45/(ComCalc!R$37*ComCalc!R$37)+R728*(ComCalc!R$37-2)/ComCalc!R$37),2),"")</f>
        <v/>
      </c>
      <c r="S937" s="24" t="str">
        <f>IF(S117,-1*ROUND(NORMSINV('Create Composites'!$M$3/(ComCalc!S$37*2))*SQRT(ComCalc!S$45/(ComCalc!S$37*ComCalc!S$37)+S728*(ComCalc!S$37-2)/ComCalc!S$37),2),"")</f>
        <v/>
      </c>
      <c r="T937" s="24" t="str">
        <f>IF(T117,-1*ROUND(NORMSINV('Create Composites'!$M$3/(ComCalc!T$37*2))*SQRT(ComCalc!T$45/(ComCalc!T$37*ComCalc!T$37)+T728*(ComCalc!T$37-2)/ComCalc!T$37),2),"")</f>
        <v/>
      </c>
      <c r="U937" s="24" t="str">
        <f>IF(U117,-1*ROUND(NORMSINV('Create Composites'!$M$3/(ComCalc!U$37*2))*SQRT(ComCalc!U$45/(ComCalc!U$37*ComCalc!U$37)+U728*(ComCalc!U$37-2)/ComCalc!U$37),2),"")</f>
        <v/>
      </c>
    </row>
    <row r="938" spans="1:21" x14ac:dyDescent="0.15">
      <c r="A938" t="str">
        <f t="shared" si="663"/>
        <v>Digits Forward</v>
      </c>
      <c r="B938" s="24" t="str">
        <f>IF(B118,-1*ROUND(NORMSINV('Create Composites'!$M$3/(ComCalc!B$37*2))*SQRT(ComCalc!B$45/(ComCalc!B$37*ComCalc!B$37)+B729*(ComCalc!B$37-2)/ComCalc!B$37),2),"")</f>
        <v/>
      </c>
      <c r="C938" s="24" t="str">
        <f>IF(C118,-1*ROUND(NORMSINV('Create Composites'!$M$3/(ComCalc!C$37*2))*SQRT(ComCalc!C$45/(ComCalc!C$37*ComCalc!C$37)+C729*(ComCalc!C$37-2)/ComCalc!C$37),2),"")</f>
        <v/>
      </c>
      <c r="D938" s="24" t="str">
        <f>IF(D118,-1*ROUND(NORMSINV('Create Composites'!$M$3/(ComCalc!D$37*2))*SQRT(ComCalc!D$45/(ComCalc!D$37*ComCalc!D$37)+D729*(ComCalc!D$37-2)/ComCalc!D$37),2),"")</f>
        <v/>
      </c>
      <c r="E938" s="24" t="str">
        <f>IF(E118,-1*ROUND(NORMSINV('Create Composites'!$M$3/(ComCalc!E$37*2))*SQRT(ComCalc!E$45/(ComCalc!E$37*ComCalc!E$37)+E729*(ComCalc!E$37-2)/ComCalc!E$37),2),"")</f>
        <v/>
      </c>
      <c r="F938" s="24" t="str">
        <f>IF(F118,-1*ROUND(NORMSINV('Create Composites'!$M$3/(ComCalc!F$37*2))*SQRT(ComCalc!F$45/(ComCalc!F$37*ComCalc!F$37)+F729*(ComCalc!F$37-2)/ComCalc!F$37),2),"")</f>
        <v/>
      </c>
      <c r="G938" s="24">
        <f>IF(G118,-1*ROUND(NORMSINV('Create Composites'!$M$3/(ComCalc!G$37*2))*SQRT(ComCalc!G$45/(ComCalc!G$37*ComCalc!G$37)+G729*(ComCalc!G$37-2)/ComCalc!G$37),2),"")</f>
        <v>15.88</v>
      </c>
      <c r="H938" s="24" t="str">
        <f>IF(H118,-1*ROUND(NORMSINV('Create Composites'!$M$3/(ComCalc!H$37*2))*SQRT(ComCalc!H$45/(ComCalc!H$37*ComCalc!H$37)+H729*(ComCalc!H$37-2)/ComCalc!H$37),2),"")</f>
        <v/>
      </c>
      <c r="I938" s="24">
        <f>IF(I118,-1*ROUND(NORMSINV('Create Composites'!$M$3/(ComCalc!I$37*2))*SQRT(ComCalc!I$45/(ComCalc!I$37*ComCalc!I$37)+I729*(ComCalc!I$37-2)/ComCalc!I$37),2),"")</f>
        <v>11.66</v>
      </c>
      <c r="J938" s="24" t="str">
        <f>IF(J118,-1*ROUND(NORMSINV('Create Composites'!$M$3/(ComCalc!J$37*2))*SQRT(ComCalc!J$45/(ComCalc!J$37*ComCalc!J$37)+J729*(ComCalc!J$37-2)/ComCalc!J$37),2),"")</f>
        <v/>
      </c>
      <c r="K938" s="24">
        <f>IF(K118,-1*ROUND(NORMSINV('Create Composites'!$M$3/(ComCalc!K$37*2))*SQRT(ComCalc!K$45/(ComCalc!K$37*ComCalc!K$37)+K729*(ComCalc!K$37-2)/ComCalc!K$37),2),"")</f>
        <v>10.44</v>
      </c>
      <c r="L938" s="24">
        <f>IF(L118,-1*ROUND(NORMSINV('Create Composites'!$M$3/(ComCalc!L$37*2))*SQRT(ComCalc!L$45/(ComCalc!L$37*ComCalc!L$37)+L729*(ComCalc!L$37-2)/ComCalc!L$37),2),"")</f>
        <v>14.44</v>
      </c>
      <c r="M938" s="24">
        <f>IF(M118,-1*ROUND(NORMSINV('Create Composites'!$M$3/(ComCalc!M$37*2))*SQRT(ComCalc!M$45/(ComCalc!M$37*ComCalc!M$37)+M729*(ComCalc!M$37-2)/ComCalc!M$37),2),"")</f>
        <v>14.47</v>
      </c>
      <c r="N938" s="24" t="str">
        <f>IF(N118,-1*ROUND(NORMSINV('Create Composites'!$M$3/(ComCalc!N$37*2))*SQRT(ComCalc!N$45/(ComCalc!N$37*ComCalc!N$37)+N729*(ComCalc!N$37-2)/ComCalc!N$37),2),"")</f>
        <v/>
      </c>
      <c r="O938" s="24" t="str">
        <f>IF(O118,-1*ROUND(NORMSINV('Create Composites'!$M$3/(ComCalc!O$37*2))*SQRT(ComCalc!O$45/(ComCalc!O$37*ComCalc!O$37)+O729*(ComCalc!O$37-2)/ComCalc!O$37),2),"")</f>
        <v/>
      </c>
      <c r="P938" s="24" t="str">
        <f>IF(P118,-1*ROUND(NORMSINV('Create Composites'!$M$3/(ComCalc!P$37*2))*SQRT(ComCalc!P$45/(ComCalc!P$37*ComCalc!P$37)+P729*(ComCalc!P$37-2)/ComCalc!P$37),2),"")</f>
        <v/>
      </c>
      <c r="Q938" s="24" t="str">
        <f>IF(Q118,-1*ROUND(NORMSINV('Create Composites'!$M$3/(ComCalc!Q$37*2))*SQRT(ComCalc!Q$45/(ComCalc!Q$37*ComCalc!Q$37)+Q729*(ComCalc!Q$37-2)/ComCalc!Q$37),2),"")</f>
        <v/>
      </c>
      <c r="R938" s="24">
        <f>IF(R118,-1*ROUND(NORMSINV('Create Composites'!$M$3/(ComCalc!R$37*2))*SQRT(ComCalc!R$45/(ComCalc!R$37*ComCalc!R$37)+R729*(ComCalc!R$37-2)/ComCalc!R$37),2),"")</f>
        <v>17.420000000000002</v>
      </c>
      <c r="S938" s="24" t="str">
        <f>IF(S118,-1*ROUND(NORMSINV('Create Composites'!$M$3/(ComCalc!S$37*2))*SQRT(ComCalc!S$45/(ComCalc!S$37*ComCalc!S$37)+S729*(ComCalc!S$37-2)/ComCalc!S$37),2),"")</f>
        <v/>
      </c>
      <c r="T938" s="24" t="str">
        <f>IF(T118,-1*ROUND(NORMSINV('Create Composites'!$M$3/(ComCalc!T$37*2))*SQRT(ComCalc!T$45/(ComCalc!T$37*ComCalc!T$37)+T729*(ComCalc!T$37-2)/ComCalc!T$37),2),"")</f>
        <v/>
      </c>
      <c r="U938" s="24" t="str">
        <f>IF(U118,-1*ROUND(NORMSINV('Create Composites'!$M$3/(ComCalc!U$37*2))*SQRT(ComCalc!U$45/(ComCalc!U$37*ComCalc!U$37)+U729*(ComCalc!U$37-2)/ComCalc!U$37),2),"")</f>
        <v/>
      </c>
    </row>
    <row r="939" spans="1:21" x14ac:dyDescent="0.15">
      <c r="A939" t="str">
        <f t="shared" si="663"/>
        <v>Digits Backward</v>
      </c>
      <c r="B939" s="24" t="str">
        <f>IF(B119,-1*ROUND(NORMSINV('Create Composites'!$M$3/(ComCalc!B$37*2))*SQRT(ComCalc!B$45/(ComCalc!B$37*ComCalc!B$37)+B730*(ComCalc!B$37-2)/ComCalc!B$37),2),"")</f>
        <v/>
      </c>
      <c r="C939" s="24" t="str">
        <f>IF(C119,-1*ROUND(NORMSINV('Create Composites'!$M$3/(ComCalc!C$37*2))*SQRT(ComCalc!C$45/(ComCalc!C$37*ComCalc!C$37)+C730*(ComCalc!C$37-2)/ComCalc!C$37),2),"")</f>
        <v/>
      </c>
      <c r="D939" s="24" t="str">
        <f>IF(D119,-1*ROUND(NORMSINV('Create Composites'!$M$3/(ComCalc!D$37*2))*SQRT(ComCalc!D$45/(ComCalc!D$37*ComCalc!D$37)+D730*(ComCalc!D$37-2)/ComCalc!D$37),2),"")</f>
        <v/>
      </c>
      <c r="E939" s="24" t="str">
        <f>IF(E119,-1*ROUND(NORMSINV('Create Composites'!$M$3/(ComCalc!E$37*2))*SQRT(ComCalc!E$45/(ComCalc!E$37*ComCalc!E$37)+E730*(ComCalc!E$37-2)/ComCalc!E$37),2),"")</f>
        <v/>
      </c>
      <c r="F939" s="24" t="str">
        <f>IF(F119,-1*ROUND(NORMSINV('Create Composites'!$M$3/(ComCalc!F$37*2))*SQRT(ComCalc!F$45/(ComCalc!F$37*ComCalc!F$37)+F730*(ComCalc!F$37-2)/ComCalc!F$37),2),"")</f>
        <v/>
      </c>
      <c r="G939" s="24">
        <f>IF(G119,-1*ROUND(NORMSINV('Create Composites'!$M$3/(ComCalc!G$37*2))*SQRT(ComCalc!G$45/(ComCalc!G$37*ComCalc!G$37)+G730*(ComCalc!G$37-2)/ComCalc!G$37),2),"")</f>
        <v>15.33</v>
      </c>
      <c r="H939" s="24" t="str">
        <f>IF(H119,-1*ROUND(NORMSINV('Create Composites'!$M$3/(ComCalc!H$37*2))*SQRT(ComCalc!H$45/(ComCalc!H$37*ComCalc!H$37)+H730*(ComCalc!H$37-2)/ComCalc!H$37),2),"")</f>
        <v/>
      </c>
      <c r="I939" s="24">
        <f>IF(I119,-1*ROUND(NORMSINV('Create Composites'!$M$3/(ComCalc!I$37*2))*SQRT(ComCalc!I$45/(ComCalc!I$37*ComCalc!I$37)+I730*(ComCalc!I$37-2)/ComCalc!I$37),2),"")</f>
        <v>11.36</v>
      </c>
      <c r="J939" s="24" t="str">
        <f>IF(J119,-1*ROUND(NORMSINV('Create Composites'!$M$3/(ComCalc!J$37*2))*SQRT(ComCalc!J$45/(ComCalc!J$37*ComCalc!J$37)+J730*(ComCalc!J$37-2)/ComCalc!J$37),2),"")</f>
        <v/>
      </c>
      <c r="K939" s="24">
        <f>IF(K119,-1*ROUND(NORMSINV('Create Composites'!$M$3/(ComCalc!K$37*2))*SQRT(ComCalc!K$45/(ComCalc!K$37*ComCalc!K$37)+K730*(ComCalc!K$37-2)/ComCalc!K$37),2),"")</f>
        <v>10.23</v>
      </c>
      <c r="L939" s="24" t="str">
        <f>IF(L119,-1*ROUND(NORMSINV('Create Composites'!$M$3/(ComCalc!L$37*2))*SQRT(ComCalc!L$45/(ComCalc!L$37*ComCalc!L$37)+L730*(ComCalc!L$37-2)/ComCalc!L$37),2),"")</f>
        <v/>
      </c>
      <c r="M939" s="24">
        <f>IF(M119,-1*ROUND(NORMSINV('Create Composites'!$M$3/(ComCalc!M$37*2))*SQRT(ComCalc!M$45/(ComCalc!M$37*ComCalc!M$37)+M730*(ComCalc!M$37-2)/ComCalc!M$37),2),"")</f>
        <v>14.03</v>
      </c>
      <c r="N939" s="24" t="str">
        <f>IF(N119,-1*ROUND(NORMSINV('Create Composites'!$M$3/(ComCalc!N$37*2))*SQRT(ComCalc!N$45/(ComCalc!N$37*ComCalc!N$37)+N730*(ComCalc!N$37-2)/ComCalc!N$37),2),"")</f>
        <v/>
      </c>
      <c r="O939" s="24" t="str">
        <f>IF(O119,-1*ROUND(NORMSINV('Create Composites'!$M$3/(ComCalc!O$37*2))*SQRT(ComCalc!O$45/(ComCalc!O$37*ComCalc!O$37)+O730*(ComCalc!O$37-2)/ComCalc!O$37),2),"")</f>
        <v/>
      </c>
      <c r="P939" s="24" t="str">
        <f>IF(P119,-1*ROUND(NORMSINV('Create Composites'!$M$3/(ComCalc!P$37*2))*SQRT(ComCalc!P$45/(ComCalc!P$37*ComCalc!P$37)+P730*(ComCalc!P$37-2)/ComCalc!P$37),2),"")</f>
        <v/>
      </c>
      <c r="Q939" s="24" t="str">
        <f>IF(Q119,-1*ROUND(NORMSINV('Create Composites'!$M$3/(ComCalc!Q$37*2))*SQRT(ComCalc!Q$45/(ComCalc!Q$37*ComCalc!Q$37)+Q730*(ComCalc!Q$37-2)/ComCalc!Q$37),2),"")</f>
        <v/>
      </c>
      <c r="R939" s="24">
        <f>IF(R119,-1*ROUND(NORMSINV('Create Composites'!$M$3/(ComCalc!R$37*2))*SQRT(ComCalc!R$45/(ComCalc!R$37*ComCalc!R$37)+R730*(ComCalc!R$37-2)/ComCalc!R$37),2),"")</f>
        <v>16.77</v>
      </c>
      <c r="S939" s="24" t="str">
        <f>IF(S119,-1*ROUND(NORMSINV('Create Composites'!$M$3/(ComCalc!S$37*2))*SQRT(ComCalc!S$45/(ComCalc!S$37*ComCalc!S$37)+S730*(ComCalc!S$37-2)/ComCalc!S$37),2),"")</f>
        <v/>
      </c>
      <c r="T939" s="24" t="str">
        <f>IF(T119,-1*ROUND(NORMSINV('Create Composites'!$M$3/(ComCalc!T$37*2))*SQRT(ComCalc!T$45/(ComCalc!T$37*ComCalc!T$37)+T730*(ComCalc!T$37-2)/ComCalc!T$37),2),"")</f>
        <v/>
      </c>
      <c r="U939" s="24" t="str">
        <f>IF(U119,-1*ROUND(NORMSINV('Create Composites'!$M$3/(ComCalc!U$37*2))*SQRT(ComCalc!U$45/(ComCalc!U$37*ComCalc!U$37)+U730*(ComCalc!U$37-2)/ComCalc!U$37),2),"")</f>
        <v/>
      </c>
    </row>
    <row r="940" spans="1:21" x14ac:dyDescent="0.15">
      <c r="A940" t="str">
        <f t="shared" si="663"/>
        <v>Numbers &amp; Letters Speed A</v>
      </c>
      <c r="B940" s="24" t="str">
        <f>IF(B120,-1*ROUND(NORMSINV('Create Composites'!$M$3/(ComCalc!B$37*2))*SQRT(ComCalc!B$45/(ComCalc!B$37*ComCalc!B$37)+B731*(ComCalc!B$37-2)/ComCalc!B$37),2),"")</f>
        <v/>
      </c>
      <c r="C940" s="24" t="str">
        <f>IF(C120,-1*ROUND(NORMSINV('Create Composites'!$M$3/(ComCalc!C$37*2))*SQRT(ComCalc!C$45/(ComCalc!C$37*ComCalc!C$37)+C731*(ComCalc!C$37-2)/ComCalc!C$37),2),"")</f>
        <v/>
      </c>
      <c r="D940" s="24" t="str">
        <f>IF(D120,-1*ROUND(NORMSINV('Create Composites'!$M$3/(ComCalc!D$37*2))*SQRT(ComCalc!D$45/(ComCalc!D$37*ComCalc!D$37)+D731*(ComCalc!D$37-2)/ComCalc!D$37),2),"")</f>
        <v/>
      </c>
      <c r="E940" s="24" t="str">
        <f>IF(E120,-1*ROUND(NORMSINV('Create Composites'!$M$3/(ComCalc!E$37*2))*SQRT(ComCalc!E$45/(ComCalc!E$37*ComCalc!E$37)+E731*(ComCalc!E$37-2)/ComCalc!E$37),2),"")</f>
        <v/>
      </c>
      <c r="F940" s="24" t="str">
        <f>IF(F120,-1*ROUND(NORMSINV('Create Composites'!$M$3/(ComCalc!F$37*2))*SQRT(ComCalc!F$45/(ComCalc!F$37*ComCalc!F$37)+F731*(ComCalc!F$37-2)/ComCalc!F$37),2),"")</f>
        <v/>
      </c>
      <c r="G940" s="24">
        <f>IF(G120,-1*ROUND(NORMSINV('Create Composites'!$M$3/(ComCalc!G$37*2))*SQRT(ComCalc!G$45/(ComCalc!G$37*ComCalc!G$37)+G731*(ComCalc!G$37-2)/ComCalc!G$37),2),"")</f>
        <v>15.33</v>
      </c>
      <c r="H940" s="24" t="str">
        <f>IF(H120,-1*ROUND(NORMSINV('Create Composites'!$M$3/(ComCalc!H$37*2))*SQRT(ComCalc!H$45/(ComCalc!H$37*ComCalc!H$37)+H731*(ComCalc!H$37-2)/ComCalc!H$37),2),"")</f>
        <v/>
      </c>
      <c r="I940" s="24" t="str">
        <f>IF(I120,-1*ROUND(NORMSINV('Create Composites'!$M$3/(ComCalc!I$37*2))*SQRT(ComCalc!I$45/(ComCalc!I$37*ComCalc!I$37)+I731*(ComCalc!I$37-2)/ComCalc!I$37),2),"")</f>
        <v/>
      </c>
      <c r="J940" s="24">
        <f>IF(J120,-1*ROUND(NORMSINV('Create Composites'!$M$3/(ComCalc!J$37*2))*SQRT(ComCalc!J$45/(ComCalc!J$37*ComCalc!J$37)+J731*(ComCalc!J$37-2)/ComCalc!J$37),2),"")</f>
        <v>11.55</v>
      </c>
      <c r="K940" s="24" t="str">
        <f>IF(K120,-1*ROUND(NORMSINV('Create Composites'!$M$3/(ComCalc!K$37*2))*SQRT(ComCalc!K$45/(ComCalc!K$37*ComCalc!K$37)+K731*(ComCalc!K$37-2)/ComCalc!K$37),2),"")</f>
        <v/>
      </c>
      <c r="L940" s="24" t="str">
        <f>IF(L120,-1*ROUND(NORMSINV('Create Composites'!$M$3/(ComCalc!L$37*2))*SQRT(ComCalc!L$45/(ComCalc!L$37*ComCalc!L$37)+L731*(ComCalc!L$37-2)/ComCalc!L$37),2),"")</f>
        <v/>
      </c>
      <c r="M940" s="24" t="str">
        <f>IF(M120,-1*ROUND(NORMSINV('Create Composites'!$M$3/(ComCalc!M$37*2))*SQRT(ComCalc!M$45/(ComCalc!M$37*ComCalc!M$37)+M731*(ComCalc!M$37-2)/ComCalc!M$37),2),"")</f>
        <v/>
      </c>
      <c r="N940" s="24" t="str">
        <f>IF(N120,-1*ROUND(NORMSINV('Create Composites'!$M$3/(ComCalc!N$37*2))*SQRT(ComCalc!N$45/(ComCalc!N$37*ComCalc!N$37)+N731*(ComCalc!N$37-2)/ComCalc!N$37),2),"")</f>
        <v/>
      </c>
      <c r="O940" s="24" t="str">
        <f>IF(O120,-1*ROUND(NORMSINV('Create Composites'!$M$3/(ComCalc!O$37*2))*SQRT(ComCalc!O$45/(ComCalc!O$37*ComCalc!O$37)+O731*(ComCalc!O$37-2)/ComCalc!O$37),2),"")</f>
        <v/>
      </c>
      <c r="P940" s="24" t="str">
        <f>IF(P120,-1*ROUND(NORMSINV('Create Composites'!$M$3/(ComCalc!P$37*2))*SQRT(ComCalc!P$45/(ComCalc!P$37*ComCalc!P$37)+P731*(ComCalc!P$37-2)/ComCalc!P$37),2),"")</f>
        <v/>
      </c>
      <c r="Q940" s="24" t="str">
        <f>IF(Q120,-1*ROUND(NORMSINV('Create Composites'!$M$3/(ComCalc!Q$37*2))*SQRT(ComCalc!Q$45/(ComCalc!Q$37*ComCalc!Q$37)+Q731*(ComCalc!Q$37-2)/ComCalc!Q$37),2),"")</f>
        <v/>
      </c>
      <c r="R940" s="24">
        <f>IF(R120,-1*ROUND(NORMSINV('Create Composites'!$M$3/(ComCalc!R$37*2))*SQRT(ComCalc!R$45/(ComCalc!R$37*ComCalc!R$37)+R731*(ComCalc!R$37-2)/ComCalc!R$37),2),"")</f>
        <v>16.77</v>
      </c>
      <c r="S940" s="24" t="str">
        <f>IF(S120,-1*ROUND(NORMSINV('Create Composites'!$M$3/(ComCalc!S$37*2))*SQRT(ComCalc!S$45/(ComCalc!S$37*ComCalc!S$37)+S731*(ComCalc!S$37-2)/ComCalc!S$37),2),"")</f>
        <v/>
      </c>
      <c r="T940" s="24">
        <f>IF(T120,-1*ROUND(NORMSINV('Create Composites'!$M$3/(ComCalc!T$37*2))*SQRT(ComCalc!T$45/(ComCalc!T$37*ComCalc!T$37)+T731*(ComCalc!T$37-2)/ComCalc!T$37),2),"")</f>
        <v>9.51</v>
      </c>
      <c r="U940" s="24" t="str">
        <f>IF(U120,-1*ROUND(NORMSINV('Create Composites'!$M$3/(ComCalc!U$37*2))*SQRT(ComCalc!U$45/(ComCalc!U$37*ComCalc!U$37)+U731*(ComCalc!U$37-2)/ComCalc!U$37),2),"")</f>
        <v/>
      </c>
    </row>
    <row r="941" spans="1:21" x14ac:dyDescent="0.15">
      <c r="A941" t="str">
        <f t="shared" si="663"/>
        <v>Numbers &amp; Letters Accuracy A</v>
      </c>
      <c r="B941" s="24" t="str">
        <f>IF(B121,-1*ROUND(NORMSINV('Create Composites'!$M$3/(ComCalc!B$37*2))*SQRT(ComCalc!B$45/(ComCalc!B$37*ComCalc!B$37)+B732*(ComCalc!B$37-2)/ComCalc!B$37),2),"")</f>
        <v/>
      </c>
      <c r="C941" s="24" t="str">
        <f>IF(C121,-1*ROUND(NORMSINV('Create Composites'!$M$3/(ComCalc!C$37*2))*SQRT(ComCalc!C$45/(ComCalc!C$37*ComCalc!C$37)+C732*(ComCalc!C$37-2)/ComCalc!C$37),2),"")</f>
        <v/>
      </c>
      <c r="D941" s="24" t="str">
        <f>IF(D121,-1*ROUND(NORMSINV('Create Composites'!$M$3/(ComCalc!D$37*2))*SQRT(ComCalc!D$45/(ComCalc!D$37*ComCalc!D$37)+D732*(ComCalc!D$37-2)/ComCalc!D$37),2),"")</f>
        <v/>
      </c>
      <c r="E941" s="24" t="str">
        <f>IF(E121,-1*ROUND(NORMSINV('Create Composites'!$M$3/(ComCalc!E$37*2))*SQRT(ComCalc!E$45/(ComCalc!E$37*ComCalc!E$37)+E732*(ComCalc!E$37-2)/ComCalc!E$37),2),"")</f>
        <v/>
      </c>
      <c r="F941" s="24" t="str">
        <f>IF(F121,-1*ROUND(NORMSINV('Create Composites'!$M$3/(ComCalc!F$37*2))*SQRT(ComCalc!F$45/(ComCalc!F$37*ComCalc!F$37)+F732*(ComCalc!F$37-2)/ComCalc!F$37),2),"")</f>
        <v/>
      </c>
      <c r="G941" s="24">
        <f>IF(G121,-1*ROUND(NORMSINV('Create Composites'!$M$3/(ComCalc!G$37*2))*SQRT(ComCalc!G$45/(ComCalc!G$37*ComCalc!G$37)+G732*(ComCalc!G$37-2)/ComCalc!G$37),2),"")</f>
        <v>32.299999999999997</v>
      </c>
      <c r="H941" s="24" t="str">
        <f>IF(H121,-1*ROUND(NORMSINV('Create Composites'!$M$3/(ComCalc!H$37*2))*SQRT(ComCalc!H$45/(ComCalc!H$37*ComCalc!H$37)+H732*(ComCalc!H$37-2)/ComCalc!H$37),2),"")</f>
        <v/>
      </c>
      <c r="I941" s="24" t="str">
        <f>IF(I121,-1*ROUND(NORMSINV('Create Composites'!$M$3/(ComCalc!I$37*2))*SQRT(ComCalc!I$45/(ComCalc!I$37*ComCalc!I$37)+I732*(ComCalc!I$37-2)/ComCalc!I$37),2),"")</f>
        <v/>
      </c>
      <c r="J941" s="24" t="str">
        <f>IF(J121,-1*ROUND(NORMSINV('Create Composites'!$M$3/(ComCalc!J$37*2))*SQRT(ComCalc!J$45/(ComCalc!J$37*ComCalc!J$37)+J732*(ComCalc!J$37-2)/ComCalc!J$37),2),"")</f>
        <v/>
      </c>
      <c r="K941" s="24" t="str">
        <f>IF(K121,-1*ROUND(NORMSINV('Create Composites'!$M$3/(ComCalc!K$37*2))*SQRT(ComCalc!K$45/(ComCalc!K$37*ComCalc!K$37)+K732*(ComCalc!K$37-2)/ComCalc!K$37),2),"")</f>
        <v/>
      </c>
      <c r="L941" s="24">
        <f>IF(L121,-1*ROUND(NORMSINV('Create Composites'!$M$3/(ComCalc!L$37*2))*SQRT(ComCalc!L$45/(ComCalc!L$37*ComCalc!L$37)+L732*(ComCalc!L$37-2)/ComCalc!L$37),2),"")</f>
        <v>26.24</v>
      </c>
      <c r="M941" s="24" t="str">
        <f>IF(M121,-1*ROUND(NORMSINV('Create Composites'!$M$3/(ComCalc!M$37*2))*SQRT(ComCalc!M$45/(ComCalc!M$37*ComCalc!M$37)+M732*(ComCalc!M$37-2)/ComCalc!M$37),2),"")</f>
        <v/>
      </c>
      <c r="N941" s="24" t="str">
        <f>IF(N121,-1*ROUND(NORMSINV('Create Composites'!$M$3/(ComCalc!N$37*2))*SQRT(ComCalc!N$45/(ComCalc!N$37*ComCalc!N$37)+N732*(ComCalc!N$37-2)/ComCalc!N$37),2),"")</f>
        <v/>
      </c>
      <c r="O941" s="24" t="str">
        <f>IF(O121,-1*ROUND(NORMSINV('Create Composites'!$M$3/(ComCalc!O$37*2))*SQRT(ComCalc!O$45/(ComCalc!O$37*ComCalc!O$37)+O732*(ComCalc!O$37-2)/ComCalc!O$37),2),"")</f>
        <v/>
      </c>
      <c r="P941" s="24" t="str">
        <f>IF(P121,-1*ROUND(NORMSINV('Create Composites'!$M$3/(ComCalc!P$37*2))*SQRT(ComCalc!P$45/(ComCalc!P$37*ComCalc!P$37)+P732*(ComCalc!P$37-2)/ComCalc!P$37),2),"")</f>
        <v/>
      </c>
      <c r="Q941" s="24" t="str">
        <f>IF(Q121,-1*ROUND(NORMSINV('Create Composites'!$M$3/(ComCalc!Q$37*2))*SQRT(ComCalc!Q$45/(ComCalc!Q$37*ComCalc!Q$37)+Q732*(ComCalc!Q$37-2)/ComCalc!Q$37),2),"")</f>
        <v/>
      </c>
      <c r="R941" s="24">
        <f>IF(R121,-1*ROUND(NORMSINV('Create Composites'!$M$3/(ComCalc!R$37*2))*SQRT(ComCalc!R$45/(ComCalc!R$37*ComCalc!R$37)+R732*(ComCalc!R$37-2)/ComCalc!R$37),2),"")</f>
        <v>36.44</v>
      </c>
      <c r="S941" s="24" t="str">
        <f>IF(S121,-1*ROUND(NORMSINV('Create Composites'!$M$3/(ComCalc!S$37*2))*SQRT(ComCalc!S$45/(ComCalc!S$37*ComCalc!S$37)+S732*(ComCalc!S$37-2)/ComCalc!S$37),2),"")</f>
        <v/>
      </c>
      <c r="T941" s="24" t="str">
        <f>IF(T121,-1*ROUND(NORMSINV('Create Composites'!$M$3/(ComCalc!T$37*2))*SQRT(ComCalc!T$45/(ComCalc!T$37*ComCalc!T$37)+T732*(ComCalc!T$37-2)/ComCalc!T$37),2),"")</f>
        <v/>
      </c>
      <c r="U941" s="24" t="str">
        <f>IF(U121,-1*ROUND(NORMSINV('Create Composites'!$M$3/(ComCalc!U$37*2))*SQRT(ComCalc!U$45/(ComCalc!U$37*ComCalc!U$37)+U732*(ComCalc!U$37-2)/ComCalc!U$37),2),"")</f>
        <v/>
      </c>
    </row>
    <row r="942" spans="1:21" x14ac:dyDescent="0.15">
      <c r="A942" t="str">
        <f t="shared" si="663"/>
        <v>Numbers &amp; Letters Efficiency A</v>
      </c>
      <c r="B942" s="24" t="str">
        <f>IF(B122,-1*ROUND(NORMSINV('Create Composites'!$M$3/(ComCalc!B$37*2))*SQRT(ComCalc!B$45/(ComCalc!B$37*ComCalc!B$37)+B733*(ComCalc!B$37-2)/ComCalc!B$37),2),"")</f>
        <v/>
      </c>
      <c r="C942" s="24" t="str">
        <f>IF(C122,-1*ROUND(NORMSINV('Create Composites'!$M$3/(ComCalc!C$37*2))*SQRT(ComCalc!C$45/(ComCalc!C$37*ComCalc!C$37)+C733*(ComCalc!C$37-2)/ComCalc!C$37),2),"")</f>
        <v/>
      </c>
      <c r="D942" s="24" t="str">
        <f>IF(D122,-1*ROUND(NORMSINV('Create Composites'!$M$3/(ComCalc!D$37*2))*SQRT(ComCalc!D$45/(ComCalc!D$37*ComCalc!D$37)+D733*(ComCalc!D$37-2)/ComCalc!D$37),2),"")</f>
        <v/>
      </c>
      <c r="E942" s="24" t="str">
        <f>IF(E122,-1*ROUND(NORMSINV('Create Composites'!$M$3/(ComCalc!E$37*2))*SQRT(ComCalc!E$45/(ComCalc!E$37*ComCalc!E$37)+E733*(ComCalc!E$37-2)/ComCalc!E$37),2),"")</f>
        <v/>
      </c>
      <c r="F942" s="24" t="str">
        <f>IF(F122,-1*ROUND(NORMSINV('Create Composites'!$M$3/(ComCalc!F$37*2))*SQRT(ComCalc!F$45/(ComCalc!F$37*ComCalc!F$37)+F733*(ComCalc!F$37-2)/ComCalc!F$37),2),"")</f>
        <v/>
      </c>
      <c r="G942" s="24">
        <f>IF(G122,-1*ROUND(NORMSINV('Create Composites'!$M$3/(ComCalc!G$37*2))*SQRT(ComCalc!G$45/(ComCalc!G$37*ComCalc!G$37)+G733*(ComCalc!G$37-2)/ComCalc!G$37),2),"")</f>
        <v>14.16</v>
      </c>
      <c r="H942" s="24" t="str">
        <f>IF(H122,-1*ROUND(NORMSINV('Create Composites'!$M$3/(ComCalc!H$37*2))*SQRT(ComCalc!H$45/(ComCalc!H$37*ComCalc!H$37)+H733*(ComCalc!H$37-2)/ComCalc!H$37),2),"")</f>
        <v/>
      </c>
      <c r="I942" s="24" t="str">
        <f>IF(I122,-1*ROUND(NORMSINV('Create Composites'!$M$3/(ComCalc!I$37*2))*SQRT(ComCalc!I$45/(ComCalc!I$37*ComCalc!I$37)+I733*(ComCalc!I$37-2)/ComCalc!I$37),2),"")</f>
        <v/>
      </c>
      <c r="J942" s="24">
        <f>IF(J122,-1*ROUND(NORMSINV('Create Composites'!$M$3/(ComCalc!J$37*2))*SQRT(ComCalc!J$45/(ComCalc!J$37*ComCalc!J$37)+J733*(ComCalc!J$37-2)/ComCalc!J$37),2),"")</f>
        <v>10.92</v>
      </c>
      <c r="K942" s="24" t="str">
        <f>IF(K122,-1*ROUND(NORMSINV('Create Composites'!$M$3/(ComCalc!K$37*2))*SQRT(ComCalc!K$45/(ComCalc!K$37*ComCalc!K$37)+K733*(ComCalc!K$37-2)/ComCalc!K$37),2),"")</f>
        <v/>
      </c>
      <c r="L942" s="24" t="str">
        <f>IF(L122,-1*ROUND(NORMSINV('Create Composites'!$M$3/(ComCalc!L$37*2))*SQRT(ComCalc!L$45/(ComCalc!L$37*ComCalc!L$37)+L733*(ComCalc!L$37-2)/ComCalc!L$37),2),"")</f>
        <v/>
      </c>
      <c r="M942" s="24" t="str">
        <f>IF(M122,-1*ROUND(NORMSINV('Create Composites'!$M$3/(ComCalc!M$37*2))*SQRT(ComCalc!M$45/(ComCalc!M$37*ComCalc!M$37)+M733*(ComCalc!M$37-2)/ComCalc!M$37),2),"")</f>
        <v/>
      </c>
      <c r="N942" s="24">
        <f>IF(N122,-1*ROUND(NORMSINV('Create Composites'!$M$3/(ComCalc!N$37*2))*SQRT(ComCalc!N$45/(ComCalc!N$37*ComCalc!N$37)+N733*(ComCalc!N$37-2)/ComCalc!N$37),2),"")</f>
        <v>10.8</v>
      </c>
      <c r="O942" s="24" t="str">
        <f>IF(O122,-1*ROUND(NORMSINV('Create Composites'!$M$3/(ComCalc!O$37*2))*SQRT(ComCalc!O$45/(ComCalc!O$37*ComCalc!O$37)+O733*(ComCalc!O$37-2)/ComCalc!O$37),2),"")</f>
        <v/>
      </c>
      <c r="P942" s="24" t="str">
        <f>IF(P122,-1*ROUND(NORMSINV('Create Composites'!$M$3/(ComCalc!P$37*2))*SQRT(ComCalc!P$45/(ComCalc!P$37*ComCalc!P$37)+P733*(ComCalc!P$37-2)/ComCalc!P$37),2),"")</f>
        <v/>
      </c>
      <c r="Q942" s="24" t="str">
        <f>IF(Q122,-1*ROUND(NORMSINV('Create Composites'!$M$3/(ComCalc!Q$37*2))*SQRT(ComCalc!Q$45/(ComCalc!Q$37*ComCalc!Q$37)+Q733*(ComCalc!Q$37-2)/ComCalc!Q$37),2),"")</f>
        <v/>
      </c>
      <c r="R942" s="24">
        <f>IF(R122,-1*ROUND(NORMSINV('Create Composites'!$M$3/(ComCalc!R$37*2))*SQRT(ComCalc!R$45/(ComCalc!R$37*ComCalc!R$37)+R733*(ComCalc!R$37-2)/ComCalc!R$37),2),"")</f>
        <v>15.39</v>
      </c>
      <c r="S942" s="24" t="str">
        <f>IF(S122,-1*ROUND(NORMSINV('Create Composites'!$M$3/(ComCalc!S$37*2))*SQRT(ComCalc!S$45/(ComCalc!S$37*ComCalc!S$37)+S733*(ComCalc!S$37-2)/ComCalc!S$37),2),"")</f>
        <v/>
      </c>
      <c r="T942" s="24" t="str">
        <f>IF(T122,-1*ROUND(NORMSINV('Create Composites'!$M$3/(ComCalc!T$37*2))*SQRT(ComCalc!T$45/(ComCalc!T$37*ComCalc!T$37)+T733*(ComCalc!T$37-2)/ComCalc!T$37),2),"")</f>
        <v/>
      </c>
      <c r="U942" s="24" t="str">
        <f>IF(U122,-1*ROUND(NORMSINV('Create Composites'!$M$3/(ComCalc!U$37*2))*SQRT(ComCalc!U$45/(ComCalc!U$37*ComCalc!U$37)+U733*(ComCalc!U$37-2)/ComCalc!U$37),2),"")</f>
        <v/>
      </c>
    </row>
    <row r="943" spans="1:21" x14ac:dyDescent="0.15">
      <c r="A943" t="str">
        <f t="shared" si="663"/>
        <v>Numbers &amp; Letters Efficiency B</v>
      </c>
      <c r="B943" s="24" t="str">
        <f>IF(B123,-1*ROUND(NORMSINV('Create Composites'!$M$3/(ComCalc!B$37*2))*SQRT(ComCalc!B$45/(ComCalc!B$37*ComCalc!B$37)+B734*(ComCalc!B$37-2)/ComCalc!B$37),2),"")</f>
        <v/>
      </c>
      <c r="C943" s="24" t="str">
        <f>IF(C123,-1*ROUND(NORMSINV('Create Composites'!$M$3/(ComCalc!C$37*2))*SQRT(ComCalc!C$45/(ComCalc!C$37*ComCalc!C$37)+C734*(ComCalc!C$37-2)/ComCalc!C$37),2),"")</f>
        <v/>
      </c>
      <c r="D943" s="24" t="str">
        <f>IF(D123,-1*ROUND(NORMSINV('Create Composites'!$M$3/(ComCalc!D$37*2))*SQRT(ComCalc!D$45/(ComCalc!D$37*ComCalc!D$37)+D734*(ComCalc!D$37-2)/ComCalc!D$37),2),"")</f>
        <v/>
      </c>
      <c r="E943" s="24" t="str">
        <f>IF(E123,-1*ROUND(NORMSINV('Create Composites'!$M$3/(ComCalc!E$37*2))*SQRT(ComCalc!E$45/(ComCalc!E$37*ComCalc!E$37)+E734*(ComCalc!E$37-2)/ComCalc!E$37),2),"")</f>
        <v/>
      </c>
      <c r="F943" s="24" t="str">
        <f>IF(F123,-1*ROUND(NORMSINV('Create Composites'!$M$3/(ComCalc!F$37*2))*SQRT(ComCalc!F$45/(ComCalc!F$37*ComCalc!F$37)+F734*(ComCalc!F$37-2)/ComCalc!F$37),2),"")</f>
        <v/>
      </c>
      <c r="G943" s="24">
        <f>IF(G123,-1*ROUND(NORMSINV('Create Composites'!$M$3/(ComCalc!G$37*2))*SQRT(ComCalc!G$45/(ComCalc!G$37*ComCalc!G$37)+G734*(ComCalc!G$37-2)/ComCalc!G$37),2),"")</f>
        <v>21.41</v>
      </c>
      <c r="H943" s="24" t="str">
        <f>IF(H123,-1*ROUND(NORMSINV('Create Composites'!$M$3/(ComCalc!H$37*2))*SQRT(ComCalc!H$45/(ComCalc!H$37*ComCalc!H$37)+H734*(ComCalc!H$37-2)/ComCalc!H$37),2),"")</f>
        <v/>
      </c>
      <c r="I943" s="24" t="str">
        <f>IF(I123,-1*ROUND(NORMSINV('Create Composites'!$M$3/(ComCalc!I$37*2))*SQRT(ComCalc!I$45/(ComCalc!I$37*ComCalc!I$37)+I734*(ComCalc!I$37-2)/ComCalc!I$37),2),"")</f>
        <v/>
      </c>
      <c r="J943" s="24" t="str">
        <f>IF(J123,-1*ROUND(NORMSINV('Create Composites'!$M$3/(ComCalc!J$37*2))*SQRT(ComCalc!J$45/(ComCalc!J$37*ComCalc!J$37)+J734*(ComCalc!J$37-2)/ComCalc!J$37),2),"")</f>
        <v/>
      </c>
      <c r="K943" s="24" t="str">
        <f>IF(K123,-1*ROUND(NORMSINV('Create Composites'!$M$3/(ComCalc!K$37*2))*SQRT(ComCalc!K$45/(ComCalc!K$37*ComCalc!K$37)+K734*(ComCalc!K$37-2)/ComCalc!K$37),2),"")</f>
        <v/>
      </c>
      <c r="L943" s="24">
        <f>IF(L123,-1*ROUND(NORMSINV('Create Composites'!$M$3/(ComCalc!L$37*2))*SQRT(ComCalc!L$45/(ComCalc!L$37*ComCalc!L$37)+L734*(ComCalc!L$37-2)/ComCalc!L$37),2),"")</f>
        <v>18.27</v>
      </c>
      <c r="M943" s="24" t="str">
        <f>IF(M123,-1*ROUND(NORMSINV('Create Composites'!$M$3/(ComCalc!M$37*2))*SQRT(ComCalc!M$45/(ComCalc!M$37*ComCalc!M$37)+M734*(ComCalc!M$37-2)/ComCalc!M$37),2),"")</f>
        <v/>
      </c>
      <c r="N943" s="24" t="str">
        <f>IF(N123,-1*ROUND(NORMSINV('Create Composites'!$M$3/(ComCalc!N$37*2))*SQRT(ComCalc!N$45/(ComCalc!N$37*ComCalc!N$37)+N734*(ComCalc!N$37-2)/ComCalc!N$37),2),"")</f>
        <v/>
      </c>
      <c r="O943" s="24" t="str">
        <f>IF(O123,-1*ROUND(NORMSINV('Create Composites'!$M$3/(ComCalc!O$37*2))*SQRT(ComCalc!O$45/(ComCalc!O$37*ComCalc!O$37)+O734*(ComCalc!O$37-2)/ComCalc!O$37),2),"")</f>
        <v/>
      </c>
      <c r="P943" s="24" t="str">
        <f>IF(P123,-1*ROUND(NORMSINV('Create Composites'!$M$3/(ComCalc!P$37*2))*SQRT(ComCalc!P$45/(ComCalc!P$37*ComCalc!P$37)+P734*(ComCalc!P$37-2)/ComCalc!P$37),2),"")</f>
        <v/>
      </c>
      <c r="Q943" s="24" t="str">
        <f>IF(Q123,-1*ROUND(NORMSINV('Create Composites'!$M$3/(ComCalc!Q$37*2))*SQRT(ComCalc!Q$45/(ComCalc!Q$37*ComCalc!Q$37)+Q734*(ComCalc!Q$37-2)/ComCalc!Q$37),2),"")</f>
        <v/>
      </c>
      <c r="R943" s="24">
        <f>IF(R123,-1*ROUND(NORMSINV('Create Composites'!$M$3/(ComCalc!R$37*2))*SQRT(ComCalc!R$45/(ComCalc!R$37*ComCalc!R$37)+R734*(ComCalc!R$37-2)/ComCalc!R$37),2),"")</f>
        <v>23.89</v>
      </c>
      <c r="S943" s="24" t="str">
        <f>IF(S123,-1*ROUND(NORMSINV('Create Composites'!$M$3/(ComCalc!S$37*2))*SQRT(ComCalc!S$45/(ComCalc!S$37*ComCalc!S$37)+S734*(ComCalc!S$37-2)/ComCalc!S$37),2),"")</f>
        <v/>
      </c>
      <c r="T943" s="24" t="str">
        <f>IF(T123,-1*ROUND(NORMSINV('Create Composites'!$M$3/(ComCalc!T$37*2))*SQRT(ComCalc!T$45/(ComCalc!T$37*ComCalc!T$37)+T734*(ComCalc!T$37-2)/ComCalc!T$37),2),"")</f>
        <v/>
      </c>
      <c r="U943" s="24">
        <f>IF(U123,-1*ROUND(NORMSINV('Create Composites'!$M$3/(ComCalc!U$37*2))*SQRT(ComCalc!U$45/(ComCalc!U$37*ComCalc!U$37)+U734*(ComCalc!U$37-2)/ComCalc!U$37),2),"")</f>
        <v>11.28</v>
      </c>
    </row>
    <row r="944" spans="1:21" x14ac:dyDescent="0.15">
      <c r="A944" t="str">
        <f t="shared" si="663"/>
        <v>Auditory Comprehension</v>
      </c>
      <c r="B944" s="24" t="str">
        <f>IF(B124,-1*ROUND(NORMSINV('Create Composites'!$M$3/(ComCalc!B$37*2))*SQRT(ComCalc!B$45/(ComCalc!B$37*ComCalc!B$37)+B735*(ComCalc!B$37-2)/ComCalc!B$37),2),"")</f>
        <v/>
      </c>
      <c r="C944" s="24" t="str">
        <f>IF(C124,-1*ROUND(NORMSINV('Create Composites'!$M$3/(ComCalc!C$37*2))*SQRT(ComCalc!C$45/(ComCalc!C$37*ComCalc!C$37)+C735*(ComCalc!C$37-2)/ComCalc!C$37),2),"")</f>
        <v/>
      </c>
      <c r="D944" s="24" t="str">
        <f>IF(D124,-1*ROUND(NORMSINV('Create Composites'!$M$3/(ComCalc!D$37*2))*SQRT(ComCalc!D$45/(ComCalc!D$37*ComCalc!D$37)+D735*(ComCalc!D$37-2)/ComCalc!D$37),2),"")</f>
        <v/>
      </c>
      <c r="E944" s="24">
        <f>IF(E124,-1*ROUND(NORMSINV('Create Composites'!$M$3/(ComCalc!E$37*2))*SQRT(ComCalc!E$45/(ComCalc!E$37*ComCalc!E$37)+E735*(ComCalc!E$37-2)/ComCalc!E$37),2),"")</f>
        <v>27.31</v>
      </c>
      <c r="F944" s="24" t="str">
        <f>IF(F124,-1*ROUND(NORMSINV('Create Composites'!$M$3/(ComCalc!F$37*2))*SQRT(ComCalc!F$45/(ComCalc!F$37*ComCalc!F$37)+F735*(ComCalc!F$37-2)/ComCalc!F$37),2),"")</f>
        <v/>
      </c>
      <c r="G944" s="24" t="str">
        <f>IF(G124,-1*ROUND(NORMSINV('Create Composites'!$M$3/(ComCalc!G$37*2))*SQRT(ComCalc!G$45/(ComCalc!G$37*ComCalc!G$37)+G735*(ComCalc!G$37-2)/ComCalc!G$37),2),"")</f>
        <v/>
      </c>
      <c r="H944" s="24" t="str">
        <f>IF(H124,-1*ROUND(NORMSINV('Create Composites'!$M$3/(ComCalc!H$37*2))*SQRT(ComCalc!H$45/(ComCalc!H$37*ComCalc!H$37)+H735*(ComCalc!H$37-2)/ComCalc!H$37),2),"")</f>
        <v/>
      </c>
      <c r="I944" s="24" t="str">
        <f>IF(I124,-1*ROUND(NORMSINV('Create Composites'!$M$3/(ComCalc!I$37*2))*SQRT(ComCalc!I$45/(ComCalc!I$37*ComCalc!I$37)+I735*(ComCalc!I$37-2)/ComCalc!I$37),2),"")</f>
        <v/>
      </c>
      <c r="J944" s="24" t="str">
        <f>IF(J124,-1*ROUND(NORMSINV('Create Composites'!$M$3/(ComCalc!J$37*2))*SQRT(ComCalc!J$45/(ComCalc!J$37*ComCalc!J$37)+J735*(ComCalc!J$37-2)/ComCalc!J$37),2),"")</f>
        <v/>
      </c>
      <c r="K944" s="24" t="str">
        <f>IF(K124,-1*ROUND(NORMSINV('Create Composites'!$M$3/(ComCalc!K$37*2))*SQRT(ComCalc!K$45/(ComCalc!K$37*ComCalc!K$37)+K735*(ComCalc!K$37-2)/ComCalc!K$37),2),"")</f>
        <v/>
      </c>
      <c r="L944" s="24" t="str">
        <f>IF(L124,-1*ROUND(NORMSINV('Create Composites'!$M$3/(ComCalc!L$37*2))*SQRT(ComCalc!L$45/(ComCalc!L$37*ComCalc!L$37)+L735*(ComCalc!L$37-2)/ComCalc!L$37),2),"")</f>
        <v/>
      </c>
      <c r="M944" s="24" t="str">
        <f>IF(M124,-1*ROUND(NORMSINV('Create Composites'!$M$3/(ComCalc!M$37*2))*SQRT(ComCalc!M$45/(ComCalc!M$37*ComCalc!M$37)+M735*(ComCalc!M$37-2)/ComCalc!M$37),2),"")</f>
        <v/>
      </c>
      <c r="N944" s="24" t="str">
        <f>IF(N124,-1*ROUND(NORMSINV('Create Composites'!$M$3/(ComCalc!N$37*2))*SQRT(ComCalc!N$45/(ComCalc!N$37*ComCalc!N$37)+N735*(ComCalc!N$37-2)/ComCalc!N$37),2),"")</f>
        <v/>
      </c>
      <c r="O944" s="24" t="str">
        <f>IF(O124,-1*ROUND(NORMSINV('Create Composites'!$M$3/(ComCalc!O$37*2))*SQRT(ComCalc!O$45/(ComCalc!O$37*ComCalc!O$37)+O735*(ComCalc!O$37-2)/ComCalc!O$37),2),"")</f>
        <v/>
      </c>
      <c r="P944" s="24" t="str">
        <f>IF(P124,-1*ROUND(NORMSINV('Create Composites'!$M$3/(ComCalc!P$37*2))*SQRT(ComCalc!P$45/(ComCalc!P$37*ComCalc!P$37)+P735*(ComCalc!P$37-2)/ComCalc!P$37),2),"")</f>
        <v/>
      </c>
      <c r="Q944" s="24" t="str">
        <f>IF(Q124,-1*ROUND(NORMSINV('Create Composites'!$M$3/(ComCalc!Q$37*2))*SQRT(ComCalc!Q$45/(ComCalc!Q$37*ComCalc!Q$37)+Q735*(ComCalc!Q$37-2)/ComCalc!Q$37),2),"")</f>
        <v/>
      </c>
      <c r="R944" s="24">
        <f>IF(R124,-1*ROUND(NORMSINV('Create Composites'!$M$3/(ComCalc!R$37*2))*SQRT(ComCalc!R$45/(ComCalc!R$37*ComCalc!R$37)+R735*(ComCalc!R$37-2)/ComCalc!R$37),2),"")</f>
        <v>35.19</v>
      </c>
      <c r="S944" s="24" t="str">
        <f>IF(S124,-1*ROUND(NORMSINV('Create Composites'!$M$3/(ComCalc!S$37*2))*SQRT(ComCalc!S$45/(ComCalc!S$37*ComCalc!S$37)+S735*(ComCalc!S$37-2)/ComCalc!S$37),2),"")</f>
        <v/>
      </c>
      <c r="T944" s="24" t="str">
        <f>IF(T124,-1*ROUND(NORMSINV('Create Composites'!$M$3/(ComCalc!T$37*2))*SQRT(ComCalc!T$45/(ComCalc!T$37*ComCalc!T$37)+T735*(ComCalc!T$37-2)/ComCalc!T$37),2),"")</f>
        <v/>
      </c>
      <c r="U944" s="24" t="str">
        <f>IF(U124,-1*ROUND(NORMSINV('Create Composites'!$M$3/(ComCalc!U$37*2))*SQRT(ComCalc!U$45/(ComCalc!U$37*ComCalc!U$37)+U735*(ComCalc!U$37-2)/ComCalc!U$37),2),"")</f>
        <v/>
      </c>
    </row>
    <row r="945" spans="1:21" x14ac:dyDescent="0.15">
      <c r="A945" t="str">
        <f t="shared" si="663"/>
        <v>Naming</v>
      </c>
      <c r="B945" s="24" t="str">
        <f>IF(B125,-1*ROUND(NORMSINV('Create Composites'!$M$3/(ComCalc!B$37*2))*SQRT(ComCalc!B$45/(ComCalc!B$37*ComCalc!B$37)+B736*(ComCalc!B$37-2)/ComCalc!B$37),2),"")</f>
        <v/>
      </c>
      <c r="C945" s="24">
        <f>IF(C125,-1*ROUND(NORMSINV('Create Composites'!$M$3/(ComCalc!C$37*2))*SQRT(ComCalc!C$45/(ComCalc!C$37*ComCalc!C$37)+C736*(ComCalc!C$37-2)/ComCalc!C$37),2),"")</f>
        <v>21.17</v>
      </c>
      <c r="D945" s="24" t="str">
        <f>IF(D125,-1*ROUND(NORMSINV('Create Composites'!$M$3/(ComCalc!D$37*2))*SQRT(ComCalc!D$45/(ComCalc!D$37*ComCalc!D$37)+D736*(ComCalc!D$37-2)/ComCalc!D$37),2),"")</f>
        <v/>
      </c>
      <c r="E945" s="24">
        <f>IF(E125,-1*ROUND(NORMSINV('Create Composites'!$M$3/(ComCalc!E$37*2))*SQRT(ComCalc!E$45/(ComCalc!E$37*ComCalc!E$37)+E736*(ComCalc!E$37-2)/ComCalc!E$37),2),"")</f>
        <v>27.08</v>
      </c>
      <c r="F945" s="24" t="str">
        <f>IF(F125,-1*ROUND(NORMSINV('Create Composites'!$M$3/(ComCalc!F$37*2))*SQRT(ComCalc!F$45/(ComCalc!F$37*ComCalc!F$37)+F736*(ComCalc!F$37-2)/ComCalc!F$37),2),"")</f>
        <v/>
      </c>
      <c r="G945" s="24" t="str">
        <f>IF(G125,-1*ROUND(NORMSINV('Create Composites'!$M$3/(ComCalc!G$37*2))*SQRT(ComCalc!G$45/(ComCalc!G$37*ComCalc!G$37)+G736*(ComCalc!G$37-2)/ComCalc!G$37),2),"")</f>
        <v/>
      </c>
      <c r="H945" s="24" t="str">
        <f>IF(H125,-1*ROUND(NORMSINV('Create Composites'!$M$3/(ComCalc!H$37*2))*SQRT(ComCalc!H$45/(ComCalc!H$37*ComCalc!H$37)+H736*(ComCalc!H$37-2)/ComCalc!H$37),2),"")</f>
        <v/>
      </c>
      <c r="I945" s="24" t="str">
        <f>IF(I125,-1*ROUND(NORMSINV('Create Composites'!$M$3/(ComCalc!I$37*2))*SQRT(ComCalc!I$45/(ComCalc!I$37*ComCalc!I$37)+I736*(ComCalc!I$37-2)/ComCalc!I$37),2),"")</f>
        <v/>
      </c>
      <c r="J945" s="24" t="str">
        <f>IF(J125,-1*ROUND(NORMSINV('Create Composites'!$M$3/(ComCalc!J$37*2))*SQRT(ComCalc!J$45/(ComCalc!J$37*ComCalc!J$37)+J736*(ComCalc!J$37-2)/ComCalc!J$37),2),"")</f>
        <v/>
      </c>
      <c r="K945" s="24" t="str">
        <f>IF(K125,-1*ROUND(NORMSINV('Create Composites'!$M$3/(ComCalc!K$37*2))*SQRT(ComCalc!K$45/(ComCalc!K$37*ComCalc!K$37)+K736*(ComCalc!K$37-2)/ComCalc!K$37),2),"")</f>
        <v/>
      </c>
      <c r="L945" s="24" t="str">
        <f>IF(L125,-1*ROUND(NORMSINV('Create Composites'!$M$3/(ComCalc!L$37*2))*SQRT(ComCalc!L$45/(ComCalc!L$37*ComCalc!L$37)+L736*(ComCalc!L$37-2)/ComCalc!L$37),2),"")</f>
        <v/>
      </c>
      <c r="M945" s="24" t="str">
        <f>IF(M125,-1*ROUND(NORMSINV('Create Composites'!$M$3/(ComCalc!M$37*2))*SQRT(ComCalc!M$45/(ComCalc!M$37*ComCalc!M$37)+M736*(ComCalc!M$37-2)/ComCalc!M$37),2),"")</f>
        <v/>
      </c>
      <c r="N945" s="24" t="str">
        <f>IF(N125,-1*ROUND(NORMSINV('Create Composites'!$M$3/(ComCalc!N$37*2))*SQRT(ComCalc!N$45/(ComCalc!N$37*ComCalc!N$37)+N736*(ComCalc!N$37-2)/ComCalc!N$37),2),"")</f>
        <v/>
      </c>
      <c r="O945" s="24" t="str">
        <f>IF(O125,-1*ROUND(NORMSINV('Create Composites'!$M$3/(ComCalc!O$37*2))*SQRT(ComCalc!O$45/(ComCalc!O$37*ComCalc!O$37)+O736*(ComCalc!O$37-2)/ComCalc!O$37),2),"")</f>
        <v/>
      </c>
      <c r="P945" s="24" t="str">
        <f>IF(P125,-1*ROUND(NORMSINV('Create Composites'!$M$3/(ComCalc!P$37*2))*SQRT(ComCalc!P$45/(ComCalc!P$37*ComCalc!P$37)+P736*(ComCalc!P$37-2)/ComCalc!P$37),2),"")</f>
        <v/>
      </c>
      <c r="Q945" s="24" t="str">
        <f>IF(Q125,-1*ROUND(NORMSINV('Create Composites'!$M$3/(ComCalc!Q$37*2))*SQRT(ComCalc!Q$45/(ComCalc!Q$37*ComCalc!Q$37)+Q736*(ComCalc!Q$37-2)/ComCalc!Q$37),2),"")</f>
        <v/>
      </c>
      <c r="R945" s="24">
        <f>IF(R125,-1*ROUND(NORMSINV('Create Composites'!$M$3/(ComCalc!R$37*2))*SQRT(ComCalc!R$45/(ComCalc!R$37*ComCalc!R$37)+R736*(ComCalc!R$37-2)/ComCalc!R$37),2),"")</f>
        <v>34.869999999999997</v>
      </c>
      <c r="S945" s="24" t="str">
        <f>IF(S125,-1*ROUND(NORMSINV('Create Composites'!$M$3/(ComCalc!S$37*2))*SQRT(ComCalc!S$45/(ComCalc!S$37*ComCalc!S$37)+S736*(ComCalc!S$37-2)/ComCalc!S$37),2),"")</f>
        <v/>
      </c>
      <c r="T945" s="24" t="str">
        <f>IF(T125,-1*ROUND(NORMSINV('Create Composites'!$M$3/(ComCalc!T$37*2))*SQRT(ComCalc!T$45/(ComCalc!T$37*ComCalc!T$37)+T736*(ComCalc!T$37-2)/ComCalc!T$37),2),"")</f>
        <v/>
      </c>
      <c r="U945" s="24" t="str">
        <f>IF(U125,-1*ROUND(NORMSINV('Create Composites'!$M$3/(ComCalc!U$37*2))*SQRT(ComCalc!U$45/(ComCalc!U$37*ComCalc!U$37)+U736*(ComCalc!U$37-2)/ComCalc!U$37),2),"")</f>
        <v/>
      </c>
    </row>
    <row r="946" spans="1:21" x14ac:dyDescent="0.15">
      <c r="A946" t="str">
        <f t="shared" si="663"/>
        <v>Shape Learning Immediate-Recognition</v>
      </c>
      <c r="B946" s="24" t="str">
        <f>IF(B126,-1*ROUND(NORMSINV('Create Composites'!$M$3/(ComCalc!B$37*2))*SQRT(ComCalc!B$45/(ComCalc!B$37*ComCalc!B$37)+B737*(ComCalc!B$37-2)/ComCalc!B$37),2),"")</f>
        <v/>
      </c>
      <c r="C946" s="24" t="str">
        <f>IF(C126,-1*ROUND(NORMSINV('Create Composites'!$M$3/(ComCalc!C$37*2))*SQRT(ComCalc!C$45/(ComCalc!C$37*ComCalc!C$37)+C737*(ComCalc!C$37-2)/ComCalc!C$37),2),"")</f>
        <v/>
      </c>
      <c r="D946" s="24" t="str">
        <f>IF(D126,-1*ROUND(NORMSINV('Create Composites'!$M$3/(ComCalc!D$37*2))*SQRT(ComCalc!D$45/(ComCalc!D$37*ComCalc!D$37)+D737*(ComCalc!D$37-2)/ComCalc!D$37),2),"")</f>
        <v/>
      </c>
      <c r="E946" s="24" t="str">
        <f>IF(E126,-1*ROUND(NORMSINV('Create Composites'!$M$3/(ComCalc!E$37*2))*SQRT(ComCalc!E$45/(ComCalc!E$37*ComCalc!E$37)+E737*(ComCalc!E$37-2)/ComCalc!E$37),2),"")</f>
        <v/>
      </c>
      <c r="F946" s="24" t="str">
        <f>IF(F126,-1*ROUND(NORMSINV('Create Composites'!$M$3/(ComCalc!F$37*2))*SQRT(ComCalc!F$45/(ComCalc!F$37*ComCalc!F$37)+F737*(ComCalc!F$37-2)/ComCalc!F$37),2),"")</f>
        <v/>
      </c>
      <c r="G946" s="24" t="str">
        <f>IF(G126,-1*ROUND(NORMSINV('Create Composites'!$M$3/(ComCalc!G$37*2))*SQRT(ComCalc!G$45/(ComCalc!G$37*ComCalc!G$37)+G737*(ComCalc!G$37-2)/ComCalc!G$37),2),"")</f>
        <v/>
      </c>
      <c r="H946" s="24">
        <f>IF(H126,-1*ROUND(NORMSINV('Create Composites'!$M$3/(ComCalc!H$37*2))*SQRT(ComCalc!H$45/(ComCalc!H$37*ComCalc!H$37)+H737*(ComCalc!H$37-2)/ComCalc!H$37),2),"")</f>
        <v>25.82</v>
      </c>
      <c r="I946" s="24" t="str">
        <f>IF(I126,-1*ROUND(NORMSINV('Create Composites'!$M$3/(ComCalc!I$37*2))*SQRT(ComCalc!I$45/(ComCalc!I$37*ComCalc!I$37)+I737*(ComCalc!I$37-2)/ComCalc!I$37),2),"")</f>
        <v/>
      </c>
      <c r="J946" s="24" t="str">
        <f>IF(J126,-1*ROUND(NORMSINV('Create Composites'!$M$3/(ComCalc!J$37*2))*SQRT(ComCalc!J$45/(ComCalc!J$37*ComCalc!J$37)+J737*(ComCalc!J$37-2)/ComCalc!J$37),2),"")</f>
        <v/>
      </c>
      <c r="K946" s="24" t="str">
        <f>IF(K126,-1*ROUND(NORMSINV('Create Composites'!$M$3/(ComCalc!K$37*2))*SQRT(ComCalc!K$45/(ComCalc!K$37*ComCalc!K$37)+K737*(ComCalc!K$37-2)/ComCalc!K$37),2),"")</f>
        <v/>
      </c>
      <c r="L946" s="24" t="str">
        <f>IF(L126,-1*ROUND(NORMSINV('Create Composites'!$M$3/(ComCalc!L$37*2))*SQRT(ComCalc!L$45/(ComCalc!L$37*ComCalc!L$37)+L737*(ComCalc!L$37-2)/ComCalc!L$37),2),"")</f>
        <v/>
      </c>
      <c r="M946" s="24" t="str">
        <f>IF(M126,-1*ROUND(NORMSINV('Create Composites'!$M$3/(ComCalc!M$37*2))*SQRT(ComCalc!M$45/(ComCalc!M$37*ComCalc!M$37)+M737*(ComCalc!M$37-2)/ComCalc!M$37),2),"")</f>
        <v/>
      </c>
      <c r="N946" s="24" t="str">
        <f>IF(N126,-1*ROUND(NORMSINV('Create Composites'!$M$3/(ComCalc!N$37*2))*SQRT(ComCalc!N$45/(ComCalc!N$37*ComCalc!N$37)+N737*(ComCalc!N$37-2)/ComCalc!N$37),2),"")</f>
        <v/>
      </c>
      <c r="O946" s="24">
        <f>IF(O126,-1*ROUND(NORMSINV('Create Composites'!$M$3/(ComCalc!O$37*2))*SQRT(ComCalc!O$45/(ComCalc!O$37*ComCalc!O$37)+O737*(ComCalc!O$37-2)/ComCalc!O$37),2),"")</f>
        <v>18.66</v>
      </c>
      <c r="P946" s="24" t="str">
        <f>IF(P126,-1*ROUND(NORMSINV('Create Composites'!$M$3/(ComCalc!P$37*2))*SQRT(ComCalc!P$45/(ComCalc!P$37*ComCalc!P$37)+P737*(ComCalc!P$37-2)/ComCalc!P$37),2),"")</f>
        <v/>
      </c>
      <c r="Q946" s="24" t="str">
        <f>IF(Q126,-1*ROUND(NORMSINV('Create Composites'!$M$3/(ComCalc!Q$37*2))*SQRT(ComCalc!Q$45/(ComCalc!Q$37*ComCalc!Q$37)+Q737*(ComCalc!Q$37-2)/ComCalc!Q$37),2),"")</f>
        <v/>
      </c>
      <c r="R946" s="24">
        <f>IF(R126,-1*ROUND(NORMSINV('Create Composites'!$M$3/(ComCalc!R$37*2))*SQRT(ComCalc!R$45/(ComCalc!R$37*ComCalc!R$37)+R737*(ComCalc!R$37-2)/ComCalc!R$37),2),"")</f>
        <v>32.56</v>
      </c>
      <c r="S946" s="24" t="str">
        <f>IF(S126,-1*ROUND(NORMSINV('Create Composites'!$M$3/(ComCalc!S$37*2))*SQRT(ComCalc!S$45/(ComCalc!S$37*ComCalc!S$37)+S737*(ComCalc!S$37-2)/ComCalc!S$37),2),"")</f>
        <v/>
      </c>
      <c r="T946" s="24" t="str">
        <f>IF(T126,-1*ROUND(NORMSINV('Create Composites'!$M$3/(ComCalc!T$37*2))*SQRT(ComCalc!T$45/(ComCalc!T$37*ComCalc!T$37)+T737*(ComCalc!T$37-2)/ComCalc!T$37),2),"")</f>
        <v/>
      </c>
      <c r="U946" s="24" t="str">
        <f>IF(U126,-1*ROUND(NORMSINV('Create Composites'!$M$3/(ComCalc!U$37*2))*SQRT(ComCalc!U$45/(ComCalc!U$37*ComCalc!U$37)+U737*(ComCalc!U$37-2)/ComCalc!U$37),2),"")</f>
        <v/>
      </c>
    </row>
    <row r="947" spans="1:21" x14ac:dyDescent="0.15">
      <c r="A947" t="str">
        <f t="shared" si="663"/>
        <v>Shape Learning Delayed-Recognition</v>
      </c>
      <c r="B947" s="24" t="str">
        <f>IF(B127,-1*ROUND(NORMSINV('Create Composites'!$M$3/(ComCalc!B$37*2))*SQRT(ComCalc!B$45/(ComCalc!B$37*ComCalc!B$37)+B738*(ComCalc!B$37-2)/ComCalc!B$37),2),"")</f>
        <v/>
      </c>
      <c r="C947" s="24" t="str">
        <f>IF(C127,-1*ROUND(NORMSINV('Create Composites'!$M$3/(ComCalc!C$37*2))*SQRT(ComCalc!C$45/(ComCalc!C$37*ComCalc!C$37)+C738*(ComCalc!C$37-2)/ComCalc!C$37),2),"")</f>
        <v/>
      </c>
      <c r="D947" s="24" t="str">
        <f>IF(D127,-1*ROUND(NORMSINV('Create Composites'!$M$3/(ComCalc!D$37*2))*SQRT(ComCalc!D$45/(ComCalc!D$37*ComCalc!D$37)+D738*(ComCalc!D$37-2)/ComCalc!D$37),2),"")</f>
        <v/>
      </c>
      <c r="E947" s="24" t="str">
        <f>IF(E127,-1*ROUND(NORMSINV('Create Composites'!$M$3/(ComCalc!E$37*2))*SQRT(ComCalc!E$45/(ComCalc!E$37*ComCalc!E$37)+E738*(ComCalc!E$37-2)/ComCalc!E$37),2),"")</f>
        <v/>
      </c>
      <c r="F947" s="24" t="str">
        <f>IF(F127,-1*ROUND(NORMSINV('Create Composites'!$M$3/(ComCalc!F$37*2))*SQRT(ComCalc!F$45/(ComCalc!F$37*ComCalc!F$37)+F738*(ComCalc!F$37-2)/ComCalc!F$37),2),"")</f>
        <v/>
      </c>
      <c r="G947" s="24" t="str">
        <f>IF(G127,-1*ROUND(NORMSINV('Create Composites'!$M$3/(ComCalc!G$37*2))*SQRT(ComCalc!G$45/(ComCalc!G$37*ComCalc!G$37)+G738*(ComCalc!G$37-2)/ComCalc!G$37),2),"")</f>
        <v/>
      </c>
      <c r="H947" s="24">
        <f>IF(H127,-1*ROUND(NORMSINV('Create Composites'!$M$3/(ComCalc!H$37*2))*SQRT(ComCalc!H$45/(ComCalc!H$37*ComCalc!H$37)+H738*(ComCalc!H$37-2)/ComCalc!H$37),2),"")</f>
        <v>30.32</v>
      </c>
      <c r="I947" s="24" t="str">
        <f>IF(I127,-1*ROUND(NORMSINV('Create Composites'!$M$3/(ComCalc!I$37*2))*SQRT(ComCalc!I$45/(ComCalc!I$37*ComCalc!I$37)+I738*(ComCalc!I$37-2)/ComCalc!I$37),2),"")</f>
        <v/>
      </c>
      <c r="J947" s="24" t="str">
        <f>IF(J127,-1*ROUND(NORMSINV('Create Composites'!$M$3/(ComCalc!J$37*2))*SQRT(ComCalc!J$45/(ComCalc!J$37*ComCalc!J$37)+J738*(ComCalc!J$37-2)/ComCalc!J$37),2),"")</f>
        <v/>
      </c>
      <c r="K947" s="24" t="str">
        <f>IF(K127,-1*ROUND(NORMSINV('Create Composites'!$M$3/(ComCalc!K$37*2))*SQRT(ComCalc!K$45/(ComCalc!K$37*ComCalc!K$37)+K738*(ComCalc!K$37-2)/ComCalc!K$37),2),"")</f>
        <v/>
      </c>
      <c r="L947" s="24" t="str">
        <f>IF(L127,-1*ROUND(NORMSINV('Create Composites'!$M$3/(ComCalc!L$37*2))*SQRT(ComCalc!L$45/(ComCalc!L$37*ComCalc!L$37)+L738*(ComCalc!L$37-2)/ComCalc!L$37),2),"")</f>
        <v/>
      </c>
      <c r="M947" s="24" t="str">
        <f>IF(M127,-1*ROUND(NORMSINV('Create Composites'!$M$3/(ComCalc!M$37*2))*SQRT(ComCalc!M$45/(ComCalc!M$37*ComCalc!M$37)+M738*(ComCalc!M$37-2)/ComCalc!M$37),2),"")</f>
        <v/>
      </c>
      <c r="N947" s="24" t="str">
        <f>IF(N127,-1*ROUND(NORMSINV('Create Composites'!$M$3/(ComCalc!N$37*2))*SQRT(ComCalc!N$45/(ComCalc!N$37*ComCalc!N$37)+N738*(ComCalc!N$37-2)/ComCalc!N$37),2),"")</f>
        <v/>
      </c>
      <c r="O947" s="24" t="str">
        <f>IF(O127,-1*ROUND(NORMSINV('Create Composites'!$M$3/(ComCalc!O$37*2))*SQRT(ComCalc!O$45/(ComCalc!O$37*ComCalc!O$37)+O738*(ComCalc!O$37-2)/ComCalc!O$37),2),"")</f>
        <v/>
      </c>
      <c r="P947" s="24">
        <f>IF(P127,-1*ROUND(NORMSINV('Create Composites'!$M$3/(ComCalc!P$37*2))*SQRT(ComCalc!P$45/(ComCalc!P$37*ComCalc!P$37)+P738*(ComCalc!P$37-2)/ComCalc!P$37),2),"")</f>
        <v>28.12</v>
      </c>
      <c r="Q947" s="24" t="str">
        <f>IF(Q127,-1*ROUND(NORMSINV('Create Composites'!$M$3/(ComCalc!Q$37*2))*SQRT(ComCalc!Q$45/(ComCalc!Q$37*ComCalc!Q$37)+Q738*(ComCalc!Q$37-2)/ComCalc!Q$37),2),"")</f>
        <v/>
      </c>
      <c r="R947" s="24">
        <f>IF(R127,-1*ROUND(NORMSINV('Create Composites'!$M$3/(ComCalc!R$37*2))*SQRT(ComCalc!R$45/(ComCalc!R$37*ComCalc!R$37)+R738*(ComCalc!R$37-2)/ComCalc!R$37),2),"")</f>
        <v>38.799999999999997</v>
      </c>
      <c r="S947" s="24" t="str">
        <f>IF(S127,-1*ROUND(NORMSINV('Create Composites'!$M$3/(ComCalc!S$37*2))*SQRT(ComCalc!S$45/(ComCalc!S$37*ComCalc!S$37)+S738*(ComCalc!S$37-2)/ComCalc!S$37),2),"")</f>
        <v/>
      </c>
      <c r="T947" s="24" t="str">
        <f>IF(T127,-1*ROUND(NORMSINV('Create Composites'!$M$3/(ComCalc!T$37*2))*SQRT(ComCalc!T$45/(ComCalc!T$37*ComCalc!T$37)+T738*(ComCalc!T$37-2)/ComCalc!T$37),2),"")</f>
        <v/>
      </c>
      <c r="U947" s="24" t="str">
        <f>IF(U127,-1*ROUND(NORMSINV('Create Composites'!$M$3/(ComCalc!U$37*2))*SQRT(ComCalc!U$45/(ComCalc!U$37*ComCalc!U$37)+U738*(ComCalc!U$37-2)/ComCalc!U$37),2),"")</f>
        <v/>
      </c>
    </row>
    <row r="948" spans="1:21" x14ac:dyDescent="0.15">
      <c r="A948" t="str">
        <f t="shared" si="663"/>
        <v>Story Learning Immediate-Recall</v>
      </c>
      <c r="B948" s="24" t="str">
        <f>IF(B128,-1*ROUND(NORMSINV('Create Composites'!$M$3/(ComCalc!B$37*2))*SQRT(ComCalc!B$45/(ComCalc!B$37*ComCalc!B$37)+B739*(ComCalc!B$37-2)/ComCalc!B$37),2),"")</f>
        <v/>
      </c>
      <c r="C948" s="24" t="str">
        <f>IF(C128,-1*ROUND(NORMSINV('Create Composites'!$M$3/(ComCalc!C$37*2))*SQRT(ComCalc!C$45/(ComCalc!C$37*ComCalc!C$37)+C739*(ComCalc!C$37-2)/ComCalc!C$37),2),"")</f>
        <v/>
      </c>
      <c r="D948" s="24" t="str">
        <f>IF(D128,-1*ROUND(NORMSINV('Create Composites'!$M$3/(ComCalc!D$37*2))*SQRT(ComCalc!D$45/(ComCalc!D$37*ComCalc!D$37)+D739*(ComCalc!D$37-2)/ComCalc!D$37),2),"")</f>
        <v/>
      </c>
      <c r="E948" s="24" t="str">
        <f>IF(E128,-1*ROUND(NORMSINV('Create Composites'!$M$3/(ComCalc!E$37*2))*SQRT(ComCalc!E$45/(ComCalc!E$37*ComCalc!E$37)+E739*(ComCalc!E$37-2)/ComCalc!E$37),2),"")</f>
        <v/>
      </c>
      <c r="F948" s="24" t="str">
        <f>IF(F128,-1*ROUND(NORMSINV('Create Composites'!$M$3/(ComCalc!F$37*2))*SQRT(ComCalc!F$45/(ComCalc!F$37*ComCalc!F$37)+F739*(ComCalc!F$37-2)/ComCalc!F$37),2),"")</f>
        <v/>
      </c>
      <c r="G948" s="24" t="str">
        <f>IF(G128,-1*ROUND(NORMSINV('Create Composites'!$M$3/(ComCalc!G$37*2))*SQRT(ComCalc!G$45/(ComCalc!G$37*ComCalc!G$37)+G739*(ComCalc!G$37-2)/ComCalc!G$37),2),"")</f>
        <v/>
      </c>
      <c r="H948" s="24">
        <f>IF(H128,-1*ROUND(NORMSINV('Create Composites'!$M$3/(ComCalc!H$37*2))*SQRT(ComCalc!H$45/(ComCalc!H$37*ComCalc!H$37)+H739*(ComCalc!H$37-2)/ComCalc!H$37),2),"")</f>
        <v>20.05</v>
      </c>
      <c r="I948" s="24" t="str">
        <f>IF(I128,-1*ROUND(NORMSINV('Create Composites'!$M$3/(ComCalc!I$37*2))*SQRT(ComCalc!I$45/(ComCalc!I$37*ComCalc!I$37)+I739*(ComCalc!I$37-2)/ComCalc!I$37),2),"")</f>
        <v/>
      </c>
      <c r="J948" s="24" t="str">
        <f>IF(J128,-1*ROUND(NORMSINV('Create Composites'!$M$3/(ComCalc!J$37*2))*SQRT(ComCalc!J$45/(ComCalc!J$37*ComCalc!J$37)+J739*(ComCalc!J$37-2)/ComCalc!J$37),2),"")</f>
        <v/>
      </c>
      <c r="K948" s="24" t="str">
        <f>IF(K128,-1*ROUND(NORMSINV('Create Composites'!$M$3/(ComCalc!K$37*2))*SQRT(ComCalc!K$45/(ComCalc!K$37*ComCalc!K$37)+K739*(ComCalc!K$37-2)/ComCalc!K$37),2),"")</f>
        <v/>
      </c>
      <c r="L948" s="24" t="str">
        <f>IF(L128,-1*ROUND(NORMSINV('Create Composites'!$M$3/(ComCalc!L$37*2))*SQRT(ComCalc!L$45/(ComCalc!L$37*ComCalc!L$37)+L739*(ComCalc!L$37-2)/ComCalc!L$37),2),"")</f>
        <v/>
      </c>
      <c r="M948" s="24" t="str">
        <f>IF(M128,-1*ROUND(NORMSINV('Create Composites'!$M$3/(ComCalc!M$37*2))*SQRT(ComCalc!M$45/(ComCalc!M$37*ComCalc!M$37)+M739*(ComCalc!M$37-2)/ComCalc!M$37),2),"")</f>
        <v/>
      </c>
      <c r="N948" s="24" t="str">
        <f>IF(N128,-1*ROUND(NORMSINV('Create Composites'!$M$3/(ComCalc!N$37*2))*SQRT(ComCalc!N$45/(ComCalc!N$37*ComCalc!N$37)+N739*(ComCalc!N$37-2)/ComCalc!N$37),2),"")</f>
        <v/>
      </c>
      <c r="O948" s="24">
        <f>IF(O128,-1*ROUND(NORMSINV('Create Composites'!$M$3/(ComCalc!O$37*2))*SQRT(ComCalc!O$45/(ComCalc!O$37*ComCalc!O$37)+O739*(ComCalc!O$37-2)/ComCalc!O$37),2),"")</f>
        <v>16.059999999999999</v>
      </c>
      <c r="P948" s="24" t="str">
        <f>IF(P128,-1*ROUND(NORMSINV('Create Composites'!$M$3/(ComCalc!P$37*2))*SQRT(ComCalc!P$45/(ComCalc!P$37*ComCalc!P$37)+P739*(ComCalc!P$37-2)/ComCalc!P$37),2),"")</f>
        <v/>
      </c>
      <c r="Q948" s="24" t="str">
        <f>IF(Q128,-1*ROUND(NORMSINV('Create Composites'!$M$3/(ComCalc!Q$37*2))*SQRT(ComCalc!Q$45/(ComCalc!Q$37*ComCalc!Q$37)+Q739*(ComCalc!Q$37-2)/ComCalc!Q$37),2),"")</f>
        <v/>
      </c>
      <c r="R948" s="24">
        <f>IF(R128,-1*ROUND(NORMSINV('Create Composites'!$M$3/(ComCalc!R$37*2))*SQRT(ComCalc!R$45/(ComCalc!R$37*ComCalc!R$37)+R739*(ComCalc!R$37-2)/ComCalc!R$37),2),"")</f>
        <v>24.35</v>
      </c>
      <c r="S948" s="24" t="str">
        <f>IF(S128,-1*ROUND(NORMSINV('Create Composites'!$M$3/(ComCalc!S$37*2))*SQRT(ComCalc!S$45/(ComCalc!S$37*ComCalc!S$37)+S739*(ComCalc!S$37-2)/ComCalc!S$37),2),"")</f>
        <v/>
      </c>
      <c r="T948" s="24" t="str">
        <f>IF(T128,-1*ROUND(NORMSINV('Create Composites'!$M$3/(ComCalc!T$37*2))*SQRT(ComCalc!T$45/(ComCalc!T$37*ComCalc!T$37)+T739*(ComCalc!T$37-2)/ComCalc!T$37),2),"")</f>
        <v/>
      </c>
      <c r="U948" s="24" t="str">
        <f>IF(U128,-1*ROUND(NORMSINV('Create Composites'!$M$3/(ComCalc!U$37*2))*SQRT(ComCalc!U$45/(ComCalc!U$37*ComCalc!U$37)+U739*(ComCalc!U$37-2)/ComCalc!U$37),2),"")</f>
        <v/>
      </c>
    </row>
    <row r="949" spans="1:21" x14ac:dyDescent="0.15">
      <c r="A949" t="str">
        <f t="shared" si="663"/>
        <v>Story Learning Delayed-Recall</v>
      </c>
      <c r="B949" s="24" t="str">
        <f>IF(B129,-1*ROUND(NORMSINV('Create Composites'!$M$3/(ComCalc!B$37*2))*SQRT(ComCalc!B$45/(ComCalc!B$37*ComCalc!B$37)+B740*(ComCalc!B$37-2)/ComCalc!B$37),2),"")</f>
        <v/>
      </c>
      <c r="C949" s="24" t="str">
        <f>IF(C129,-1*ROUND(NORMSINV('Create Composites'!$M$3/(ComCalc!C$37*2))*SQRT(ComCalc!C$45/(ComCalc!C$37*ComCalc!C$37)+C740*(ComCalc!C$37-2)/ComCalc!C$37),2),"")</f>
        <v/>
      </c>
      <c r="D949" s="24" t="str">
        <f>IF(D129,-1*ROUND(NORMSINV('Create Composites'!$M$3/(ComCalc!D$37*2))*SQRT(ComCalc!D$45/(ComCalc!D$37*ComCalc!D$37)+D740*(ComCalc!D$37-2)/ComCalc!D$37),2),"")</f>
        <v/>
      </c>
      <c r="E949" s="24" t="str">
        <f>IF(E129,-1*ROUND(NORMSINV('Create Composites'!$M$3/(ComCalc!E$37*2))*SQRT(ComCalc!E$45/(ComCalc!E$37*ComCalc!E$37)+E740*(ComCalc!E$37-2)/ComCalc!E$37),2),"")</f>
        <v/>
      </c>
      <c r="F949" s="24" t="str">
        <f>IF(F129,-1*ROUND(NORMSINV('Create Composites'!$M$3/(ComCalc!F$37*2))*SQRT(ComCalc!F$45/(ComCalc!F$37*ComCalc!F$37)+F740*(ComCalc!F$37-2)/ComCalc!F$37),2),"")</f>
        <v/>
      </c>
      <c r="G949" s="24" t="str">
        <f>IF(G129,-1*ROUND(NORMSINV('Create Composites'!$M$3/(ComCalc!G$37*2))*SQRT(ComCalc!G$45/(ComCalc!G$37*ComCalc!G$37)+G740*(ComCalc!G$37-2)/ComCalc!G$37),2),"")</f>
        <v/>
      </c>
      <c r="H949" s="24">
        <f>IF(H129,-1*ROUND(NORMSINV('Create Composites'!$M$3/(ComCalc!H$37*2))*SQRT(ComCalc!H$45/(ComCalc!H$37*ComCalc!H$37)+H740*(ComCalc!H$37-2)/ComCalc!H$37),2),"")</f>
        <v>17.71</v>
      </c>
      <c r="I949" s="24" t="str">
        <f>IF(I129,-1*ROUND(NORMSINV('Create Composites'!$M$3/(ComCalc!I$37*2))*SQRT(ComCalc!I$45/(ComCalc!I$37*ComCalc!I$37)+I740*(ComCalc!I$37-2)/ComCalc!I$37),2),"")</f>
        <v/>
      </c>
      <c r="J949" s="24" t="str">
        <f>IF(J129,-1*ROUND(NORMSINV('Create Composites'!$M$3/(ComCalc!J$37*2))*SQRT(ComCalc!J$45/(ComCalc!J$37*ComCalc!J$37)+J740*(ComCalc!J$37-2)/ComCalc!J$37),2),"")</f>
        <v/>
      </c>
      <c r="K949" s="24" t="str">
        <f>IF(K129,-1*ROUND(NORMSINV('Create Composites'!$M$3/(ComCalc!K$37*2))*SQRT(ComCalc!K$45/(ComCalc!K$37*ComCalc!K$37)+K740*(ComCalc!K$37-2)/ComCalc!K$37),2),"")</f>
        <v/>
      </c>
      <c r="L949" s="24" t="str">
        <f>IF(L129,-1*ROUND(NORMSINV('Create Composites'!$M$3/(ComCalc!L$37*2))*SQRT(ComCalc!L$45/(ComCalc!L$37*ComCalc!L$37)+L740*(ComCalc!L$37-2)/ComCalc!L$37),2),"")</f>
        <v/>
      </c>
      <c r="M949" s="24" t="str">
        <f>IF(M129,-1*ROUND(NORMSINV('Create Composites'!$M$3/(ComCalc!M$37*2))*SQRT(ComCalc!M$45/(ComCalc!M$37*ComCalc!M$37)+M740*(ComCalc!M$37-2)/ComCalc!M$37),2),"")</f>
        <v/>
      </c>
      <c r="N949" s="24" t="str">
        <f>IF(N129,-1*ROUND(NORMSINV('Create Composites'!$M$3/(ComCalc!N$37*2))*SQRT(ComCalc!N$45/(ComCalc!N$37*ComCalc!N$37)+N740*(ComCalc!N$37-2)/ComCalc!N$37),2),"")</f>
        <v/>
      </c>
      <c r="O949" s="24" t="str">
        <f>IF(O129,-1*ROUND(NORMSINV('Create Composites'!$M$3/(ComCalc!O$37*2))*SQRT(ComCalc!O$45/(ComCalc!O$37*ComCalc!O$37)+O740*(ComCalc!O$37-2)/ComCalc!O$37),2),"")</f>
        <v/>
      </c>
      <c r="P949" s="24">
        <f>IF(P129,-1*ROUND(NORMSINV('Create Composites'!$M$3/(ComCalc!P$37*2))*SQRT(ComCalc!P$45/(ComCalc!P$37*ComCalc!P$37)+P740*(ComCalc!P$37-2)/ComCalc!P$37),2),"")</f>
        <v>17.02</v>
      </c>
      <c r="Q949" s="24" t="str">
        <f>IF(Q129,-1*ROUND(NORMSINV('Create Composites'!$M$3/(ComCalc!Q$37*2))*SQRT(ComCalc!Q$45/(ComCalc!Q$37*ComCalc!Q$37)+Q740*(ComCalc!Q$37-2)/ComCalc!Q$37),2),"")</f>
        <v/>
      </c>
      <c r="R949" s="24">
        <f>IF(R129,-1*ROUND(NORMSINV('Create Composites'!$M$3/(ComCalc!R$37*2))*SQRT(ComCalc!R$45/(ComCalc!R$37*ComCalc!R$37)+R740*(ComCalc!R$37-2)/ComCalc!R$37),2),"")</f>
        <v>20.91</v>
      </c>
      <c r="S949" s="24" t="str">
        <f>IF(S129,-1*ROUND(NORMSINV('Create Composites'!$M$3/(ComCalc!S$37*2))*SQRT(ComCalc!S$45/(ComCalc!S$37*ComCalc!S$37)+S740*(ComCalc!S$37-2)/ComCalc!S$37),2),"")</f>
        <v/>
      </c>
      <c r="T949" s="24" t="str">
        <f>IF(T129,-1*ROUND(NORMSINV('Create Composites'!$M$3/(ComCalc!T$37*2))*SQRT(ComCalc!T$45/(ComCalc!T$37*ComCalc!T$37)+T740*(ComCalc!T$37-2)/ComCalc!T$37),2),"")</f>
        <v/>
      </c>
      <c r="U949" s="24" t="str">
        <f>IF(U129,-1*ROUND(NORMSINV('Create Composites'!$M$3/(ComCalc!U$37*2))*SQRT(ComCalc!U$45/(ComCalc!U$37*ComCalc!U$37)+U740*(ComCalc!U$37-2)/ComCalc!U$37),2),"")</f>
        <v/>
      </c>
    </row>
    <row r="950" spans="1:21" x14ac:dyDescent="0.15">
      <c r="A950" t="str">
        <f t="shared" si="663"/>
        <v>Visual Discrimination</v>
      </c>
      <c r="B950" s="24" t="str">
        <f>IF(B130,-1*ROUND(NORMSINV('Create Composites'!$M$3/(ComCalc!B$37*2))*SQRT(ComCalc!B$45/(ComCalc!B$37*ComCalc!B$37)+B741*(ComCalc!B$37-2)/ComCalc!B$37),2),"")</f>
        <v/>
      </c>
      <c r="C950" s="24" t="str">
        <f>IF(C130,-1*ROUND(NORMSINV('Create Composites'!$M$3/(ComCalc!C$37*2))*SQRT(ComCalc!C$45/(ComCalc!C$37*ComCalc!C$37)+C741*(ComCalc!C$37-2)/ComCalc!C$37),2),"")</f>
        <v/>
      </c>
      <c r="D950" s="24" t="str">
        <f>IF(D130,-1*ROUND(NORMSINV('Create Composites'!$M$3/(ComCalc!D$37*2))*SQRT(ComCalc!D$45/(ComCalc!D$37*ComCalc!D$37)+D741*(ComCalc!D$37-2)/ComCalc!D$37),2),"")</f>
        <v/>
      </c>
      <c r="E950" s="24" t="str">
        <f>IF(E130,-1*ROUND(NORMSINV('Create Composites'!$M$3/(ComCalc!E$37*2))*SQRT(ComCalc!E$45/(ComCalc!E$37*ComCalc!E$37)+E741*(ComCalc!E$37-2)/ComCalc!E$37),2),"")</f>
        <v/>
      </c>
      <c r="F950" s="24">
        <f>IF(F130,-1*ROUND(NORMSINV('Create Composites'!$M$3/(ComCalc!F$37*2))*SQRT(ComCalc!F$45/(ComCalc!F$37*ComCalc!F$37)+F741*(ComCalc!F$37-2)/ComCalc!F$37),2),"")</f>
        <v>16.97</v>
      </c>
      <c r="G950" s="24" t="str">
        <f>IF(G130,-1*ROUND(NORMSINV('Create Composites'!$M$3/(ComCalc!G$37*2))*SQRT(ComCalc!G$45/(ComCalc!G$37*ComCalc!G$37)+G741*(ComCalc!G$37-2)/ComCalc!G$37),2),"")</f>
        <v/>
      </c>
      <c r="H950" s="24" t="str">
        <f>IF(H130,-1*ROUND(NORMSINV('Create Composites'!$M$3/(ComCalc!H$37*2))*SQRT(ComCalc!H$45/(ComCalc!H$37*ComCalc!H$37)+H741*(ComCalc!H$37-2)/ComCalc!H$37),2),"")</f>
        <v/>
      </c>
      <c r="I950" s="24" t="str">
        <f>IF(I130,-1*ROUND(NORMSINV('Create Composites'!$M$3/(ComCalc!I$37*2))*SQRT(ComCalc!I$45/(ComCalc!I$37*ComCalc!I$37)+I741*(ComCalc!I$37-2)/ComCalc!I$37),2),"")</f>
        <v/>
      </c>
      <c r="J950" s="24" t="str">
        <f>IF(J130,-1*ROUND(NORMSINV('Create Composites'!$M$3/(ComCalc!J$37*2))*SQRT(ComCalc!J$45/(ComCalc!J$37*ComCalc!J$37)+J741*(ComCalc!J$37-2)/ComCalc!J$37),2),"")</f>
        <v/>
      </c>
      <c r="K950" s="24" t="str">
        <f>IF(K130,-1*ROUND(NORMSINV('Create Composites'!$M$3/(ComCalc!K$37*2))*SQRT(ComCalc!K$45/(ComCalc!K$37*ComCalc!K$37)+K741*(ComCalc!K$37-2)/ComCalc!K$37),2),"")</f>
        <v/>
      </c>
      <c r="L950" s="24" t="str">
        <f>IF(L130,-1*ROUND(NORMSINV('Create Composites'!$M$3/(ComCalc!L$37*2))*SQRT(ComCalc!L$45/(ComCalc!L$37*ComCalc!L$37)+L741*(ComCalc!L$37-2)/ComCalc!L$37),2),"")</f>
        <v/>
      </c>
      <c r="M950" s="24" t="str">
        <f>IF(M130,-1*ROUND(NORMSINV('Create Composites'!$M$3/(ComCalc!M$37*2))*SQRT(ComCalc!M$45/(ComCalc!M$37*ComCalc!M$37)+M741*(ComCalc!M$37-2)/ComCalc!M$37),2),"")</f>
        <v/>
      </c>
      <c r="N950" s="24" t="str">
        <f>IF(N130,-1*ROUND(NORMSINV('Create Composites'!$M$3/(ComCalc!N$37*2))*SQRT(ComCalc!N$45/(ComCalc!N$37*ComCalc!N$37)+N741*(ComCalc!N$37-2)/ComCalc!N$37),2),"")</f>
        <v/>
      </c>
      <c r="O950" s="24" t="str">
        <f>IF(O130,-1*ROUND(NORMSINV('Create Composites'!$M$3/(ComCalc!O$37*2))*SQRT(ComCalc!O$45/(ComCalc!O$37*ComCalc!O$37)+O741*(ComCalc!O$37-2)/ComCalc!O$37),2),"")</f>
        <v/>
      </c>
      <c r="P950" s="24" t="str">
        <f>IF(P130,-1*ROUND(NORMSINV('Create Composites'!$M$3/(ComCalc!P$37*2))*SQRT(ComCalc!P$45/(ComCalc!P$37*ComCalc!P$37)+P741*(ComCalc!P$37-2)/ComCalc!P$37),2),"")</f>
        <v/>
      </c>
      <c r="Q950" s="24" t="str">
        <f>IF(Q130,-1*ROUND(NORMSINV('Create Composites'!$M$3/(ComCalc!Q$37*2))*SQRT(ComCalc!Q$45/(ComCalc!Q$37*ComCalc!Q$37)+Q741*(ComCalc!Q$37-2)/ComCalc!Q$37),2),"")</f>
        <v/>
      </c>
      <c r="R950" s="24">
        <f>IF(R130,-1*ROUND(NORMSINV('Create Composites'!$M$3/(ComCalc!R$37*2))*SQRT(ComCalc!R$45/(ComCalc!R$37*ComCalc!R$37)+R741*(ComCalc!R$37-2)/ComCalc!R$37),2),"")</f>
        <v>30.44</v>
      </c>
      <c r="S950" s="24" t="str">
        <f>IF(S130,-1*ROUND(NORMSINV('Create Composites'!$M$3/(ComCalc!S$37*2))*SQRT(ComCalc!S$45/(ComCalc!S$37*ComCalc!S$37)+S741*(ComCalc!S$37-2)/ComCalc!S$37),2),"")</f>
        <v/>
      </c>
      <c r="T950" s="24" t="str">
        <f>IF(T130,-1*ROUND(NORMSINV('Create Composites'!$M$3/(ComCalc!T$37*2))*SQRT(ComCalc!T$45/(ComCalc!T$37*ComCalc!T$37)+T741*(ComCalc!T$37-2)/ComCalc!T$37),2),"")</f>
        <v/>
      </c>
      <c r="U950" s="24" t="str">
        <f>IF(U130,-1*ROUND(NORMSINV('Create Composites'!$M$3/(ComCalc!U$37*2))*SQRT(ComCalc!U$45/(ComCalc!U$37*ComCalc!U$37)+U741*(ComCalc!U$37-2)/ComCalc!U$37),2),"")</f>
        <v/>
      </c>
    </row>
    <row r="951" spans="1:21" x14ac:dyDescent="0.15">
      <c r="A951" t="str">
        <f t="shared" si="663"/>
        <v>Design Construction</v>
      </c>
      <c r="B951" s="24" t="str">
        <f>IF(B131,-1*ROUND(NORMSINV('Create Composites'!$M$3/(ComCalc!B$37*2))*SQRT(ComCalc!B$45/(ComCalc!B$37*ComCalc!B$37)+B742*(ComCalc!B$37-2)/ComCalc!B$37),2),"")</f>
        <v/>
      </c>
      <c r="C951" s="24" t="str">
        <f>IF(C131,-1*ROUND(NORMSINV('Create Composites'!$M$3/(ComCalc!C$37*2))*SQRT(ComCalc!C$45/(ComCalc!C$37*ComCalc!C$37)+C742*(ComCalc!C$37-2)/ComCalc!C$37),2),"")</f>
        <v/>
      </c>
      <c r="D951" s="24">
        <f>IF(D131,-1*ROUND(NORMSINV('Create Composites'!$M$3/(ComCalc!D$37*2))*SQRT(ComCalc!D$45/(ComCalc!D$37*ComCalc!D$37)+D742*(ComCalc!D$37-2)/ComCalc!D$37),2),"")</f>
        <v>10.23</v>
      </c>
      <c r="E951" s="24" t="str">
        <f>IF(E131,-1*ROUND(NORMSINV('Create Composites'!$M$3/(ComCalc!E$37*2))*SQRT(ComCalc!E$45/(ComCalc!E$37*ComCalc!E$37)+E742*(ComCalc!E$37-2)/ComCalc!E$37),2),"")</f>
        <v/>
      </c>
      <c r="F951" s="24">
        <f>IF(F131,-1*ROUND(NORMSINV('Create Composites'!$M$3/(ComCalc!F$37*2))*SQRT(ComCalc!F$45/(ComCalc!F$37*ComCalc!F$37)+F742*(ComCalc!F$37-2)/ComCalc!F$37),2),"")</f>
        <v>15.09</v>
      </c>
      <c r="G951" s="24" t="str">
        <f>IF(G131,-1*ROUND(NORMSINV('Create Composites'!$M$3/(ComCalc!G$37*2))*SQRT(ComCalc!G$45/(ComCalc!G$37*ComCalc!G$37)+G742*(ComCalc!G$37-2)/ComCalc!G$37),2),"")</f>
        <v/>
      </c>
      <c r="H951" s="24" t="str">
        <f>IF(H131,-1*ROUND(NORMSINV('Create Composites'!$M$3/(ComCalc!H$37*2))*SQRT(ComCalc!H$45/(ComCalc!H$37*ComCalc!H$37)+H742*(ComCalc!H$37-2)/ComCalc!H$37),2),"")</f>
        <v/>
      </c>
      <c r="I951" s="24" t="str">
        <f>IF(I131,-1*ROUND(NORMSINV('Create Composites'!$M$3/(ComCalc!I$37*2))*SQRT(ComCalc!I$45/(ComCalc!I$37*ComCalc!I$37)+I742*(ComCalc!I$37-2)/ComCalc!I$37),2),"")</f>
        <v/>
      </c>
      <c r="J951" s="24" t="str">
        <f>IF(J131,-1*ROUND(NORMSINV('Create Composites'!$M$3/(ComCalc!J$37*2))*SQRT(ComCalc!J$45/(ComCalc!J$37*ComCalc!J$37)+J742*(ComCalc!J$37-2)/ComCalc!J$37),2),"")</f>
        <v/>
      </c>
      <c r="K951" s="24" t="str">
        <f>IF(K131,-1*ROUND(NORMSINV('Create Composites'!$M$3/(ComCalc!K$37*2))*SQRT(ComCalc!K$45/(ComCalc!K$37*ComCalc!K$37)+K742*(ComCalc!K$37-2)/ComCalc!K$37),2),"")</f>
        <v/>
      </c>
      <c r="L951" s="24" t="str">
        <f>IF(L131,-1*ROUND(NORMSINV('Create Composites'!$M$3/(ComCalc!L$37*2))*SQRT(ComCalc!L$45/(ComCalc!L$37*ComCalc!L$37)+L742*(ComCalc!L$37-2)/ComCalc!L$37),2),"")</f>
        <v/>
      </c>
      <c r="M951" s="24" t="str">
        <f>IF(M131,-1*ROUND(NORMSINV('Create Composites'!$M$3/(ComCalc!M$37*2))*SQRT(ComCalc!M$45/(ComCalc!M$37*ComCalc!M$37)+M742*(ComCalc!M$37-2)/ComCalc!M$37),2),"")</f>
        <v/>
      </c>
      <c r="N951" s="24" t="str">
        <f>IF(N131,-1*ROUND(NORMSINV('Create Composites'!$M$3/(ComCalc!N$37*2))*SQRT(ComCalc!N$45/(ComCalc!N$37*ComCalc!N$37)+N742*(ComCalc!N$37-2)/ComCalc!N$37),2),"")</f>
        <v/>
      </c>
      <c r="O951" s="24" t="str">
        <f>IF(O131,-1*ROUND(NORMSINV('Create Composites'!$M$3/(ComCalc!O$37*2))*SQRT(ComCalc!O$45/(ComCalc!O$37*ComCalc!O$37)+O742*(ComCalc!O$37-2)/ComCalc!O$37),2),"")</f>
        <v/>
      </c>
      <c r="P951" s="24" t="str">
        <f>IF(P131,-1*ROUND(NORMSINV('Create Composites'!$M$3/(ComCalc!P$37*2))*SQRT(ComCalc!P$45/(ComCalc!P$37*ComCalc!P$37)+P742*(ComCalc!P$37-2)/ComCalc!P$37),2),"")</f>
        <v/>
      </c>
      <c r="Q951" s="24" t="str">
        <f>IF(Q131,-1*ROUND(NORMSINV('Create Composites'!$M$3/(ComCalc!Q$37*2))*SQRT(ComCalc!Q$45/(ComCalc!Q$37*ComCalc!Q$37)+Q742*(ComCalc!Q$37-2)/ComCalc!Q$37),2),"")</f>
        <v/>
      </c>
      <c r="R951" s="24">
        <f>IF(R131,-1*ROUND(NORMSINV('Create Composites'!$M$3/(ComCalc!R$37*2))*SQRT(ComCalc!R$45/(ComCalc!R$37*ComCalc!R$37)+R742*(ComCalc!R$37-2)/ComCalc!R$37),2),"")</f>
        <v>24.8</v>
      </c>
      <c r="S951" s="24" t="str">
        <f>IF(S131,-1*ROUND(NORMSINV('Create Composites'!$M$3/(ComCalc!S$37*2))*SQRT(ComCalc!S$45/(ComCalc!S$37*ComCalc!S$37)+S742*(ComCalc!S$37-2)/ComCalc!S$37),2),"")</f>
        <v/>
      </c>
      <c r="T951" s="24" t="str">
        <f>IF(T131,-1*ROUND(NORMSINV('Create Composites'!$M$3/(ComCalc!T$37*2))*SQRT(ComCalc!T$45/(ComCalc!T$37*ComCalc!T$37)+T742*(ComCalc!T$37-2)/ComCalc!T$37),2),"")</f>
        <v/>
      </c>
      <c r="U951" s="24" t="str">
        <f>IF(U131,-1*ROUND(NORMSINV('Create Composites'!$M$3/(ComCalc!U$37*2))*SQRT(ComCalc!U$45/(ComCalc!U$37*ComCalc!U$37)+U742*(ComCalc!U$37-2)/ComCalc!U$37),2),"")</f>
        <v/>
      </c>
    </row>
    <row r="952" spans="1:21" x14ac:dyDescent="0.15">
      <c r="A952" t="str">
        <f t="shared" si="663"/>
        <v>Mazes</v>
      </c>
      <c r="B952" s="24" t="str">
        <f>IF(B132,-1*ROUND(NORMSINV('Create Composites'!$M$3/(ComCalc!B$37*2))*SQRT(ComCalc!B$45/(ComCalc!B$37*ComCalc!B$37)+B743*(ComCalc!B$37-2)/ComCalc!B$37),2),"")</f>
        <v/>
      </c>
      <c r="C952" s="24" t="str">
        <f>IF(C132,-1*ROUND(NORMSINV('Create Composites'!$M$3/(ComCalc!C$37*2))*SQRT(ComCalc!C$45/(ComCalc!C$37*ComCalc!C$37)+C743*(ComCalc!C$37-2)/ComCalc!C$37),2),"")</f>
        <v/>
      </c>
      <c r="D952" s="24" t="str">
        <f>IF(D132,-1*ROUND(NORMSINV('Create Composites'!$M$3/(ComCalc!D$37*2))*SQRT(ComCalc!D$45/(ComCalc!D$37*ComCalc!D$37)+D743*(ComCalc!D$37-2)/ComCalc!D$37),2),"")</f>
        <v/>
      </c>
      <c r="E952" s="24" t="str">
        <f>IF(E132,-1*ROUND(NORMSINV('Create Composites'!$M$3/(ComCalc!E$37*2))*SQRT(ComCalc!E$45/(ComCalc!E$37*ComCalc!E$37)+E743*(ComCalc!E$37-2)/ComCalc!E$37),2),"")</f>
        <v/>
      </c>
      <c r="F952" s="24" t="str">
        <f>IF(F132,-1*ROUND(NORMSINV('Create Composites'!$M$3/(ComCalc!F$37*2))*SQRT(ComCalc!F$45/(ComCalc!F$37*ComCalc!F$37)+F743*(ComCalc!F$37-2)/ComCalc!F$37),2),"")</f>
        <v/>
      </c>
      <c r="G952" s="24">
        <f>IF(G132,-1*ROUND(NORMSINV('Create Composites'!$M$3/(ComCalc!G$37*2))*SQRT(ComCalc!G$45/(ComCalc!G$37*ComCalc!G$37)+G743*(ComCalc!G$37-2)/ComCalc!G$37),2),"")</f>
        <v>13.54</v>
      </c>
      <c r="H952" s="24" t="str">
        <f>IF(H132,-1*ROUND(NORMSINV('Create Composites'!$M$3/(ComCalc!H$37*2))*SQRT(ComCalc!H$45/(ComCalc!H$37*ComCalc!H$37)+H743*(ComCalc!H$37-2)/ComCalc!H$37),2),"")</f>
        <v/>
      </c>
      <c r="I952" s="24" t="str">
        <f>IF(I132,-1*ROUND(NORMSINV('Create Composites'!$M$3/(ComCalc!I$37*2))*SQRT(ComCalc!I$45/(ComCalc!I$37*ComCalc!I$37)+I743*(ComCalc!I$37-2)/ComCalc!I$37),2),"")</f>
        <v/>
      </c>
      <c r="J952" s="24" t="str">
        <f>IF(J132,-1*ROUND(NORMSINV('Create Composites'!$M$3/(ComCalc!J$37*2))*SQRT(ComCalc!J$45/(ComCalc!J$37*ComCalc!J$37)+J743*(ComCalc!J$37-2)/ComCalc!J$37),2),"")</f>
        <v/>
      </c>
      <c r="K952" s="24" t="str">
        <f>IF(K132,-1*ROUND(NORMSINV('Create Composites'!$M$3/(ComCalc!K$37*2))*SQRT(ComCalc!K$45/(ComCalc!K$37*ComCalc!K$37)+K743*(ComCalc!K$37-2)/ComCalc!K$37),2),"")</f>
        <v/>
      </c>
      <c r="L952" s="24" t="str">
        <f>IF(L132,-1*ROUND(NORMSINV('Create Composites'!$M$3/(ComCalc!L$37*2))*SQRT(ComCalc!L$45/(ComCalc!L$37*ComCalc!L$37)+L743*(ComCalc!L$37-2)/ComCalc!L$37),2),"")</f>
        <v/>
      </c>
      <c r="M952" s="24">
        <f>IF(M132,-1*ROUND(NORMSINV('Create Composites'!$M$3/(ComCalc!M$37*2))*SQRT(ComCalc!M$45/(ComCalc!M$37*ComCalc!M$37)+M743*(ComCalc!M$37-2)/ComCalc!M$37),2),"")</f>
        <v>12.61</v>
      </c>
      <c r="N952" s="24">
        <f>IF(N132,-1*ROUND(NORMSINV('Create Composites'!$M$3/(ComCalc!N$37*2))*SQRT(ComCalc!N$45/(ComCalc!N$37*ComCalc!N$37)+N743*(ComCalc!N$37-2)/ComCalc!N$37),2),"")</f>
        <v>10.47</v>
      </c>
      <c r="O952" s="24" t="str">
        <f>IF(O132,-1*ROUND(NORMSINV('Create Composites'!$M$3/(ComCalc!O$37*2))*SQRT(ComCalc!O$45/(ComCalc!O$37*ComCalc!O$37)+O743*(ComCalc!O$37-2)/ComCalc!O$37),2),"")</f>
        <v/>
      </c>
      <c r="P952" s="24" t="str">
        <f>IF(P132,-1*ROUND(NORMSINV('Create Composites'!$M$3/(ComCalc!P$37*2))*SQRT(ComCalc!P$45/(ComCalc!P$37*ComCalc!P$37)+P743*(ComCalc!P$37-2)/ComCalc!P$37),2),"")</f>
        <v/>
      </c>
      <c r="Q952" s="24">
        <f>IF(Q132,-1*ROUND(NORMSINV('Create Composites'!$M$3/(ComCalc!Q$37*2))*SQRT(ComCalc!Q$45/(ComCalc!Q$37*ComCalc!Q$37)+Q743*(ComCalc!Q$37-2)/ComCalc!Q$37),2),"")</f>
        <v>11.65</v>
      </c>
      <c r="R952" s="24">
        <f>IF(R132,-1*ROUND(NORMSINV('Create Composites'!$M$3/(ComCalc!R$37*2))*SQRT(ComCalc!R$45/(ComCalc!R$37*ComCalc!R$37)+R743*(ComCalc!R$37-2)/ComCalc!R$37),2),"")</f>
        <v>14.64</v>
      </c>
      <c r="S952" s="24" t="str">
        <f>IF(S132,-1*ROUND(NORMSINV('Create Composites'!$M$3/(ComCalc!S$37*2))*SQRT(ComCalc!S$45/(ComCalc!S$37*ComCalc!S$37)+S743*(ComCalc!S$37-2)/ComCalc!S$37),2),"")</f>
        <v/>
      </c>
      <c r="T952" s="24" t="str">
        <f>IF(T132,-1*ROUND(NORMSINV('Create Composites'!$M$3/(ComCalc!T$37*2))*SQRT(ComCalc!T$45/(ComCalc!T$37*ComCalc!T$37)+T743*(ComCalc!T$37-2)/ComCalc!T$37),2),"")</f>
        <v/>
      </c>
      <c r="U952" s="24" t="str">
        <f>IF(U132,-1*ROUND(NORMSINV('Create Composites'!$M$3/(ComCalc!U$37*2))*SQRT(ComCalc!U$45/(ComCalc!U$37*ComCalc!U$37)+U743*(ComCalc!U$37-2)/ComCalc!U$37),2),"")</f>
        <v/>
      </c>
    </row>
    <row r="953" spans="1:21" x14ac:dyDescent="0.15">
      <c r="A953" t="str">
        <f t="shared" si="663"/>
        <v>Word Generation</v>
      </c>
      <c r="B953" s="24" t="str">
        <f>IF(B133,-1*ROUND(NORMSINV('Create Composites'!$M$3/(ComCalc!B$37*2))*SQRT(ComCalc!B$45/(ComCalc!B$37*ComCalc!B$37)+B744*(ComCalc!B$37-2)/ComCalc!B$37),2),"")</f>
        <v/>
      </c>
      <c r="C953" s="24" t="str">
        <f>IF(C133,-1*ROUND(NORMSINV('Create Composites'!$M$3/(ComCalc!C$37*2))*SQRT(ComCalc!C$45/(ComCalc!C$37*ComCalc!C$37)+C744*(ComCalc!C$37-2)/ComCalc!C$37),2),"")</f>
        <v/>
      </c>
      <c r="D953" s="24" t="str">
        <f>IF(D133,-1*ROUND(NORMSINV('Create Composites'!$M$3/(ComCalc!D$37*2))*SQRT(ComCalc!D$45/(ComCalc!D$37*ComCalc!D$37)+D744*(ComCalc!D$37-2)/ComCalc!D$37),2),"")</f>
        <v/>
      </c>
      <c r="E953" s="24" t="str">
        <f>IF(E133,-1*ROUND(NORMSINV('Create Composites'!$M$3/(ComCalc!E$37*2))*SQRT(ComCalc!E$45/(ComCalc!E$37*ComCalc!E$37)+E744*(ComCalc!E$37-2)/ComCalc!E$37),2),"")</f>
        <v/>
      </c>
      <c r="F953" s="24" t="str">
        <f>IF(F133,-1*ROUND(NORMSINV('Create Composites'!$M$3/(ComCalc!F$37*2))*SQRT(ComCalc!F$45/(ComCalc!F$37*ComCalc!F$37)+F744*(ComCalc!F$37-2)/ComCalc!F$37),2),"")</f>
        <v/>
      </c>
      <c r="G953" s="24">
        <f>IF(G133,-1*ROUND(NORMSINV('Create Composites'!$M$3/(ComCalc!G$37*2))*SQRT(ComCalc!G$45/(ComCalc!G$37*ComCalc!G$37)+G744*(ComCalc!G$37-2)/ComCalc!G$37),2),"")</f>
        <v>21.01</v>
      </c>
      <c r="H953" s="24" t="str">
        <f>IF(H133,-1*ROUND(NORMSINV('Create Composites'!$M$3/(ComCalc!H$37*2))*SQRT(ComCalc!H$45/(ComCalc!H$37*ComCalc!H$37)+H744*(ComCalc!H$37-2)/ComCalc!H$37),2),"")</f>
        <v/>
      </c>
      <c r="I953" s="24" t="str">
        <f>IF(I133,-1*ROUND(NORMSINV('Create Composites'!$M$3/(ComCalc!I$37*2))*SQRT(ComCalc!I$45/(ComCalc!I$37*ComCalc!I$37)+I744*(ComCalc!I$37-2)/ComCalc!I$37),2),"")</f>
        <v/>
      </c>
      <c r="J953" s="24" t="str">
        <f>IF(J133,-1*ROUND(NORMSINV('Create Composites'!$M$3/(ComCalc!J$37*2))*SQRT(ComCalc!J$45/(ComCalc!J$37*ComCalc!J$37)+J744*(ComCalc!J$37-2)/ComCalc!J$37),2),"")</f>
        <v/>
      </c>
      <c r="K953" s="24" t="str">
        <f>IF(K133,-1*ROUND(NORMSINV('Create Composites'!$M$3/(ComCalc!K$37*2))*SQRT(ComCalc!K$45/(ComCalc!K$37*ComCalc!K$37)+K744*(ComCalc!K$37-2)/ComCalc!K$37),2),"")</f>
        <v/>
      </c>
      <c r="L953" s="24" t="str">
        <f>IF(L133,-1*ROUND(NORMSINV('Create Composites'!$M$3/(ComCalc!L$37*2))*SQRT(ComCalc!L$45/(ComCalc!L$37*ComCalc!L$37)+L744*(ComCalc!L$37-2)/ComCalc!L$37),2),"")</f>
        <v/>
      </c>
      <c r="M953" s="24">
        <f>IF(M133,-1*ROUND(NORMSINV('Create Composites'!$M$3/(ComCalc!M$37*2))*SQRT(ComCalc!M$45/(ComCalc!M$37*ComCalc!M$37)+M744*(ComCalc!M$37-2)/ComCalc!M$37),2),"")</f>
        <v>18.66</v>
      </c>
      <c r="N953" s="24" t="str">
        <f>IF(N133,-1*ROUND(NORMSINV('Create Composites'!$M$3/(ComCalc!N$37*2))*SQRT(ComCalc!N$45/(ComCalc!N$37*ComCalc!N$37)+N744*(ComCalc!N$37-2)/ComCalc!N$37),2),"")</f>
        <v/>
      </c>
      <c r="O953" s="24" t="str">
        <f>IF(O133,-1*ROUND(NORMSINV('Create Composites'!$M$3/(ComCalc!O$37*2))*SQRT(ComCalc!O$45/(ComCalc!O$37*ComCalc!O$37)+O744*(ComCalc!O$37-2)/ComCalc!O$37),2),"")</f>
        <v/>
      </c>
      <c r="P953" s="24" t="str">
        <f>IF(P133,-1*ROUND(NORMSINV('Create Composites'!$M$3/(ComCalc!P$37*2))*SQRT(ComCalc!P$45/(ComCalc!P$37*ComCalc!P$37)+P744*(ComCalc!P$37-2)/ComCalc!P$37),2),"")</f>
        <v/>
      </c>
      <c r="Q953" s="24" t="str">
        <f>IF(Q133,-1*ROUND(NORMSINV('Create Composites'!$M$3/(ComCalc!Q$37*2))*SQRT(ComCalc!Q$45/(ComCalc!Q$37*ComCalc!Q$37)+Q744*(ComCalc!Q$37-2)/ComCalc!Q$37),2),"")</f>
        <v/>
      </c>
      <c r="R953" s="24">
        <f>IF(R133,-1*ROUND(NORMSINV('Create Composites'!$M$3/(ComCalc!R$37*2))*SQRT(ComCalc!R$45/(ComCalc!R$37*ComCalc!R$37)+R744*(ComCalc!R$37-2)/ComCalc!R$37),2),"")</f>
        <v>23.42</v>
      </c>
      <c r="S953" s="24" t="str">
        <f>IF(S133,-1*ROUND(NORMSINV('Create Composites'!$M$3/(ComCalc!S$37*2))*SQRT(ComCalc!S$45/(ComCalc!S$37*ComCalc!S$37)+S744*(ComCalc!S$37-2)/ComCalc!S$37),2),"")</f>
        <v/>
      </c>
      <c r="T953" s="24" t="str">
        <f>IF(T133,-1*ROUND(NORMSINV('Create Composites'!$M$3/(ComCalc!T$37*2))*SQRT(ComCalc!T$45/(ComCalc!T$37*ComCalc!T$37)+T744*(ComCalc!T$37-2)/ComCalc!T$37),2),"")</f>
        <v/>
      </c>
      <c r="U953" s="24" t="str">
        <f>IF(U133,-1*ROUND(NORMSINV('Create Composites'!$M$3/(ComCalc!U$37*2))*SQRT(ComCalc!U$45/(ComCalc!U$37*ComCalc!U$37)+U744*(ComCalc!U$37-2)/ComCalc!U$37),2),"")</f>
        <v/>
      </c>
    </row>
    <row r="954" spans="1:21" x14ac:dyDescent="0.15">
      <c r="A954" t="str">
        <f t="shared" si="663"/>
        <v>Letter Fluency</v>
      </c>
      <c r="B954" s="24" t="str">
        <f>IF(B134,-1*ROUND(NORMSINV('Create Composites'!$M$3/(ComCalc!B$37*2))*SQRT(ComCalc!B$45/(ComCalc!B$37*ComCalc!B$37)+B745*(ComCalc!B$37-2)/ComCalc!B$37),2),"")</f>
        <v/>
      </c>
      <c r="C954" s="24" t="str">
        <f>IF(C134,-1*ROUND(NORMSINV('Create Composites'!$M$3/(ComCalc!C$37*2))*SQRT(ComCalc!C$45/(ComCalc!C$37*ComCalc!C$37)+C745*(ComCalc!C$37-2)/ComCalc!C$37),2),"")</f>
        <v/>
      </c>
      <c r="D954" s="24" t="str">
        <f>IF(D134,-1*ROUND(NORMSINV('Create Composites'!$M$3/(ComCalc!D$37*2))*SQRT(ComCalc!D$45/(ComCalc!D$37*ComCalc!D$37)+D745*(ComCalc!D$37-2)/ComCalc!D$37),2),"")</f>
        <v/>
      </c>
      <c r="E954" s="24">
        <f>IF(E134,-1*ROUND(NORMSINV('Create Composites'!$M$3/(ComCalc!E$37*2))*SQRT(ComCalc!E$45/(ComCalc!E$37*ComCalc!E$37)+E745*(ComCalc!E$37-2)/ComCalc!E$37),2),"")</f>
        <v>16.93</v>
      </c>
      <c r="F954" s="24" t="str">
        <f>IF(F134,-1*ROUND(NORMSINV('Create Composites'!$M$3/(ComCalc!F$37*2))*SQRT(ComCalc!F$45/(ComCalc!F$37*ComCalc!F$37)+F745*(ComCalc!F$37-2)/ComCalc!F$37),2),"")</f>
        <v/>
      </c>
      <c r="G954" s="24" t="str">
        <f>IF(G134,-1*ROUND(NORMSINV('Create Composites'!$M$3/(ComCalc!G$37*2))*SQRT(ComCalc!G$45/(ComCalc!G$37*ComCalc!G$37)+G745*(ComCalc!G$37-2)/ComCalc!G$37),2),"")</f>
        <v/>
      </c>
      <c r="H954" s="24" t="str">
        <f>IF(H134,-1*ROUND(NORMSINV('Create Composites'!$M$3/(ComCalc!H$37*2))*SQRT(ComCalc!H$45/(ComCalc!H$37*ComCalc!H$37)+H745*(ComCalc!H$37-2)/ComCalc!H$37),2),"")</f>
        <v/>
      </c>
      <c r="I954" s="24" t="str">
        <f>IF(I134,-1*ROUND(NORMSINV('Create Composites'!$M$3/(ComCalc!I$37*2))*SQRT(ComCalc!I$45/(ComCalc!I$37*ComCalc!I$37)+I745*(ComCalc!I$37-2)/ComCalc!I$37),2),"")</f>
        <v/>
      </c>
      <c r="J954" s="24" t="str">
        <f>IF(J134,-1*ROUND(NORMSINV('Create Composites'!$M$3/(ComCalc!J$37*2))*SQRT(ComCalc!J$45/(ComCalc!J$37*ComCalc!J$37)+J745*(ComCalc!J$37-2)/ComCalc!J$37),2),"")</f>
        <v/>
      </c>
      <c r="K954" s="24" t="str">
        <f>IF(K134,-1*ROUND(NORMSINV('Create Composites'!$M$3/(ComCalc!K$37*2))*SQRT(ComCalc!K$45/(ComCalc!K$37*ComCalc!K$37)+K745*(ComCalc!K$37-2)/ComCalc!K$37),2),"")</f>
        <v/>
      </c>
      <c r="L954" s="24" t="str">
        <f>IF(L134,-1*ROUND(NORMSINV('Create Composites'!$M$3/(ComCalc!L$37*2))*SQRT(ComCalc!L$45/(ComCalc!L$37*ComCalc!L$37)+L745*(ComCalc!L$37-2)/ComCalc!L$37),2),"")</f>
        <v/>
      </c>
      <c r="M954" s="24" t="str">
        <f>IF(M134,-1*ROUND(NORMSINV('Create Composites'!$M$3/(ComCalc!M$37*2))*SQRT(ComCalc!M$45/(ComCalc!M$37*ComCalc!M$37)+M745*(ComCalc!M$37-2)/ComCalc!M$37),2),"")</f>
        <v/>
      </c>
      <c r="N954" s="24" t="str">
        <f>IF(N134,-1*ROUND(NORMSINV('Create Composites'!$M$3/(ComCalc!N$37*2))*SQRT(ComCalc!N$45/(ComCalc!N$37*ComCalc!N$37)+N745*(ComCalc!N$37-2)/ComCalc!N$37),2),"")</f>
        <v/>
      </c>
      <c r="O954" s="24" t="str">
        <f>IF(O134,-1*ROUND(NORMSINV('Create Composites'!$M$3/(ComCalc!O$37*2))*SQRT(ComCalc!O$45/(ComCalc!O$37*ComCalc!O$37)+O745*(ComCalc!O$37-2)/ComCalc!O$37),2),"")</f>
        <v/>
      </c>
      <c r="P954" s="24" t="str">
        <f>IF(P134,-1*ROUND(NORMSINV('Create Composites'!$M$3/(ComCalc!P$37*2))*SQRT(ComCalc!P$45/(ComCalc!P$37*ComCalc!P$37)+P745*(ComCalc!P$37-2)/ComCalc!P$37),2),"")</f>
        <v/>
      </c>
      <c r="Q954" s="24" t="str">
        <f>IF(Q134,-1*ROUND(NORMSINV('Create Composites'!$M$3/(ComCalc!Q$37*2))*SQRT(ComCalc!Q$45/(ComCalc!Q$37*ComCalc!Q$37)+Q745*(ComCalc!Q$37-2)/ComCalc!Q$37),2),"")</f>
        <v/>
      </c>
      <c r="R954" s="24">
        <f>IF(R134,-1*ROUND(NORMSINV('Create Composites'!$M$3/(ComCalc!R$37*2))*SQRT(ComCalc!R$45/(ComCalc!R$37*ComCalc!R$37)+R745*(ComCalc!R$37-2)/ComCalc!R$37),2),"")</f>
        <v>20.69</v>
      </c>
      <c r="S954" s="24" t="str">
        <f>IF(S134,-1*ROUND(NORMSINV('Create Composites'!$M$3/(ComCalc!S$37*2))*SQRT(ComCalc!S$45/(ComCalc!S$37*ComCalc!S$37)+S745*(ComCalc!S$37-2)/ComCalc!S$37),2),"")</f>
        <v/>
      </c>
      <c r="T954" s="24" t="str">
        <f>IF(T134,-1*ROUND(NORMSINV('Create Composites'!$M$3/(ComCalc!T$37*2))*SQRT(ComCalc!T$45/(ComCalc!T$37*ComCalc!T$37)+T745*(ComCalc!T$37-2)/ComCalc!T$37),2),"")</f>
        <v/>
      </c>
      <c r="U954" s="24" t="str">
        <f>IF(U134,-1*ROUND(NORMSINV('Create Composites'!$M$3/(ComCalc!U$37*2))*SQRT(ComCalc!U$45/(ComCalc!U$37*ComCalc!U$37)+U745*(ComCalc!U$37-2)/ComCalc!U$37),2),"")</f>
        <v/>
      </c>
    </row>
    <row r="955" spans="1:21" x14ac:dyDescent="0.15">
      <c r="A955" t="str">
        <f t="shared" si="663"/>
        <v>Category Fluency</v>
      </c>
      <c r="B955" s="24" t="str">
        <f>IF(B135,-1*ROUND(NORMSINV('Create Composites'!$M$3/(ComCalc!B$37*2))*SQRT(ComCalc!B$45/(ComCalc!B$37*ComCalc!B$37)+B746*(ComCalc!B$37-2)/ComCalc!B$37),2),"")</f>
        <v/>
      </c>
      <c r="C955" s="24" t="str">
        <f>IF(C135,-1*ROUND(NORMSINV('Create Composites'!$M$3/(ComCalc!C$37*2))*SQRT(ComCalc!C$45/(ComCalc!C$37*ComCalc!C$37)+C746*(ComCalc!C$37-2)/ComCalc!C$37),2),"")</f>
        <v/>
      </c>
      <c r="D955" s="24" t="str">
        <f>IF(D135,-1*ROUND(NORMSINV('Create Composites'!$M$3/(ComCalc!D$37*2))*SQRT(ComCalc!D$45/(ComCalc!D$37*ComCalc!D$37)+D746*(ComCalc!D$37-2)/ComCalc!D$37),2),"")</f>
        <v/>
      </c>
      <c r="E955" s="24">
        <f>IF(E135,-1*ROUND(NORMSINV('Create Composites'!$M$3/(ComCalc!E$37*2))*SQRT(ComCalc!E$45/(ComCalc!E$37*ComCalc!E$37)+E746*(ComCalc!E$37-2)/ComCalc!E$37),2),"")</f>
        <v>8.5</v>
      </c>
      <c r="F955" s="24" t="str">
        <f>IF(F135,-1*ROUND(NORMSINV('Create Composites'!$M$3/(ComCalc!F$37*2))*SQRT(ComCalc!F$45/(ComCalc!F$37*ComCalc!F$37)+F746*(ComCalc!F$37-2)/ComCalc!F$37),2),"")</f>
        <v/>
      </c>
      <c r="G955" s="24" t="str">
        <f>IF(G135,-1*ROUND(NORMSINV('Create Composites'!$M$3/(ComCalc!G$37*2))*SQRT(ComCalc!G$45/(ComCalc!G$37*ComCalc!G$37)+G746*(ComCalc!G$37-2)/ComCalc!G$37),2),"")</f>
        <v/>
      </c>
      <c r="H955" s="24" t="str">
        <f>IF(H135,-1*ROUND(NORMSINV('Create Composites'!$M$3/(ComCalc!H$37*2))*SQRT(ComCalc!H$45/(ComCalc!H$37*ComCalc!H$37)+H746*(ComCalc!H$37-2)/ComCalc!H$37),2),"")</f>
        <v/>
      </c>
      <c r="I955" s="24" t="str">
        <f>IF(I135,-1*ROUND(NORMSINV('Create Composites'!$M$3/(ComCalc!I$37*2))*SQRT(ComCalc!I$45/(ComCalc!I$37*ComCalc!I$37)+I746*(ComCalc!I$37-2)/ComCalc!I$37),2),"")</f>
        <v/>
      </c>
      <c r="J955" s="24" t="str">
        <f>IF(J135,-1*ROUND(NORMSINV('Create Composites'!$M$3/(ComCalc!J$37*2))*SQRT(ComCalc!J$45/(ComCalc!J$37*ComCalc!J$37)+J746*(ComCalc!J$37-2)/ComCalc!J$37),2),"")</f>
        <v/>
      </c>
      <c r="K955" s="24" t="str">
        <f>IF(K135,-1*ROUND(NORMSINV('Create Composites'!$M$3/(ComCalc!K$37*2))*SQRT(ComCalc!K$45/(ComCalc!K$37*ComCalc!K$37)+K746*(ComCalc!K$37-2)/ComCalc!K$37),2),"")</f>
        <v/>
      </c>
      <c r="L955" s="24" t="str">
        <f>IF(L135,-1*ROUND(NORMSINV('Create Composites'!$M$3/(ComCalc!L$37*2))*SQRT(ComCalc!L$45/(ComCalc!L$37*ComCalc!L$37)+L746*(ComCalc!L$37-2)/ComCalc!L$37),2),"")</f>
        <v/>
      </c>
      <c r="M955" s="24" t="str">
        <f>IF(M135,-1*ROUND(NORMSINV('Create Composites'!$M$3/(ComCalc!M$37*2))*SQRT(ComCalc!M$45/(ComCalc!M$37*ComCalc!M$37)+M746*(ComCalc!M$37-2)/ComCalc!M$37),2),"")</f>
        <v/>
      </c>
      <c r="N955" s="24" t="str">
        <f>IF(N135,-1*ROUND(NORMSINV('Create Composites'!$M$3/(ComCalc!N$37*2))*SQRT(ComCalc!N$45/(ComCalc!N$37*ComCalc!N$37)+N746*(ComCalc!N$37-2)/ComCalc!N$37),2),"")</f>
        <v/>
      </c>
      <c r="O955" s="24" t="str">
        <f>IF(O135,-1*ROUND(NORMSINV('Create Composites'!$M$3/(ComCalc!O$37*2))*SQRT(ComCalc!O$45/(ComCalc!O$37*ComCalc!O$37)+O746*(ComCalc!O$37-2)/ComCalc!O$37),2),"")</f>
        <v/>
      </c>
      <c r="P955" s="24" t="str">
        <f>IF(P135,-1*ROUND(NORMSINV('Create Composites'!$M$3/(ComCalc!P$37*2))*SQRT(ComCalc!P$45/(ComCalc!P$37*ComCalc!P$37)+P746*(ComCalc!P$37-2)/ComCalc!P$37),2),"")</f>
        <v/>
      </c>
      <c r="Q955" s="24" t="str">
        <f>IF(Q135,-1*ROUND(NORMSINV('Create Composites'!$M$3/(ComCalc!Q$37*2))*SQRT(ComCalc!Q$45/(ComCalc!Q$37*ComCalc!Q$37)+Q746*(ComCalc!Q$37-2)/ComCalc!Q$37),2),"")</f>
        <v/>
      </c>
      <c r="R955" s="24">
        <f>IF(R135,-1*ROUND(NORMSINV('Create Composites'!$M$3/(ComCalc!R$37*2))*SQRT(ComCalc!R$45/(ComCalc!R$37*ComCalc!R$37)+R746*(ComCalc!R$37-2)/ComCalc!R$37),2),"")</f>
        <v>7.05</v>
      </c>
      <c r="S955" s="24" t="str">
        <f>IF(S135,-1*ROUND(NORMSINV('Create Composites'!$M$3/(ComCalc!S$37*2))*SQRT(ComCalc!S$45/(ComCalc!S$37*ComCalc!S$37)+S746*(ComCalc!S$37-2)/ComCalc!S$37),2),"")</f>
        <v/>
      </c>
      <c r="T955" s="24" t="str">
        <f>IF(T135,-1*ROUND(NORMSINV('Create Composites'!$M$3/(ComCalc!T$37*2))*SQRT(ComCalc!T$45/(ComCalc!T$37*ComCalc!T$37)+T746*(ComCalc!T$37-2)/ComCalc!T$37),2),"")</f>
        <v/>
      </c>
      <c r="U955" s="24" t="str">
        <f>IF(U135,-1*ROUND(NORMSINV('Create Composites'!$M$3/(ComCalc!U$37*2))*SQRT(ComCalc!U$45/(ComCalc!U$37*ComCalc!U$37)+U746*(ComCalc!U$37-2)/ComCalc!U$37),2),"")</f>
        <v/>
      </c>
    </row>
    <row r="956" spans="1:21" x14ac:dyDescent="0.15">
      <c r="A956" t="str">
        <f t="shared" si="663"/>
        <v>TOPF</v>
      </c>
      <c r="B956" s="24" t="str">
        <f>IF(B136,-1*ROUND(NORMSINV('Create Composites'!$M$3/(ComCalc!B$37*2))*SQRT(ComCalc!B$45/(ComCalc!B$37*ComCalc!B$37)+B747*(ComCalc!B$37-2)/ComCalc!B$37),2),"")</f>
        <v/>
      </c>
      <c r="C956" s="24" t="str">
        <f>IF(C136,-1*ROUND(NORMSINV('Create Composites'!$M$3/(ComCalc!C$37*2))*SQRT(ComCalc!C$45/(ComCalc!C$37*ComCalc!C$37)+C747*(ComCalc!C$37-2)/ComCalc!C$37),2),"")</f>
        <v/>
      </c>
      <c r="D956" s="24" t="str">
        <f>IF(D136,-1*ROUND(NORMSINV('Create Composites'!$M$3/(ComCalc!D$37*2))*SQRT(ComCalc!D$45/(ComCalc!D$37*ComCalc!D$37)+D747*(ComCalc!D$37-2)/ComCalc!D$37),2),"")</f>
        <v/>
      </c>
      <c r="E956" s="24" t="str">
        <f>IF(E136,-1*ROUND(NORMSINV('Create Composites'!$M$3/(ComCalc!E$37*2))*SQRT(ComCalc!E$45/(ComCalc!E$37*ComCalc!E$37)+E747*(ComCalc!E$37-2)/ComCalc!E$37),2),"")</f>
        <v/>
      </c>
      <c r="F956" s="24" t="str">
        <f>IF(F136,-1*ROUND(NORMSINV('Create Composites'!$M$3/(ComCalc!F$37*2))*SQRT(ComCalc!F$45/(ComCalc!F$37*ComCalc!F$37)+F747*(ComCalc!F$37-2)/ComCalc!F$37),2),"")</f>
        <v/>
      </c>
      <c r="G956" s="24" t="str">
        <f>IF(G136,-1*ROUND(NORMSINV('Create Composites'!$M$3/(ComCalc!G$37*2))*SQRT(ComCalc!G$45/(ComCalc!G$37*ComCalc!G$37)+G747*(ComCalc!G$37-2)/ComCalc!G$37),2),"")</f>
        <v/>
      </c>
      <c r="H956" s="24" t="str">
        <f>IF(H136,-1*ROUND(NORMSINV('Create Composites'!$M$3/(ComCalc!H$37*2))*SQRT(ComCalc!H$45/(ComCalc!H$37*ComCalc!H$37)+H747*(ComCalc!H$37-2)/ComCalc!H$37),2),"")</f>
        <v/>
      </c>
      <c r="I956" s="24" t="str">
        <f>IF(I136,-1*ROUND(NORMSINV('Create Composites'!$M$3/(ComCalc!I$37*2))*SQRT(ComCalc!I$45/(ComCalc!I$37*ComCalc!I$37)+I747*(ComCalc!I$37-2)/ComCalc!I$37),2),"")</f>
        <v/>
      </c>
      <c r="J956" s="24" t="str">
        <f>IF(J136,-1*ROUND(NORMSINV('Create Composites'!$M$3/(ComCalc!J$37*2))*SQRT(ComCalc!J$45/(ComCalc!J$37*ComCalc!J$37)+J747*(ComCalc!J$37-2)/ComCalc!J$37),2),"")</f>
        <v/>
      </c>
      <c r="K956" s="24" t="str">
        <f>IF(K136,-1*ROUND(NORMSINV('Create Composites'!$M$3/(ComCalc!K$37*2))*SQRT(ComCalc!K$45/(ComCalc!K$37*ComCalc!K$37)+K747*(ComCalc!K$37-2)/ComCalc!K$37),2),"")</f>
        <v/>
      </c>
      <c r="L956" s="24" t="str">
        <f>IF(L136,-1*ROUND(NORMSINV('Create Composites'!$M$3/(ComCalc!L$37*2))*SQRT(ComCalc!L$45/(ComCalc!L$37*ComCalc!L$37)+L747*(ComCalc!L$37-2)/ComCalc!L$37),2),"")</f>
        <v/>
      </c>
      <c r="M956" s="24" t="str">
        <f>IF(M136,-1*ROUND(NORMSINV('Create Composites'!$M$3/(ComCalc!M$37*2))*SQRT(ComCalc!M$45/(ComCalc!M$37*ComCalc!M$37)+M747*(ComCalc!M$37-2)/ComCalc!M$37),2),"")</f>
        <v/>
      </c>
      <c r="N956" s="24" t="str">
        <f>IF(N136,-1*ROUND(NORMSINV('Create Composites'!$M$3/(ComCalc!N$37*2))*SQRT(ComCalc!N$45/(ComCalc!N$37*ComCalc!N$37)+N747*(ComCalc!N$37-2)/ComCalc!N$37),2),"")</f>
        <v/>
      </c>
      <c r="O956" s="24" t="str">
        <f>IF(O136,-1*ROUND(NORMSINV('Create Composites'!$M$3/(ComCalc!O$37*2))*SQRT(ComCalc!O$45/(ComCalc!O$37*ComCalc!O$37)+O747*(ComCalc!O$37-2)/ComCalc!O$37),2),"")</f>
        <v/>
      </c>
      <c r="P956" s="24" t="str">
        <f>IF(P136,-1*ROUND(NORMSINV('Create Composites'!$M$3/(ComCalc!P$37*2))*SQRT(ComCalc!P$45/(ComCalc!P$37*ComCalc!P$37)+P747*(ComCalc!P$37-2)/ComCalc!P$37),2),"")</f>
        <v/>
      </c>
      <c r="Q956" s="24" t="str">
        <f>IF(Q136,-1*ROUND(NORMSINV('Create Composites'!$M$3/(ComCalc!Q$37*2))*SQRT(ComCalc!Q$45/(ComCalc!Q$37*ComCalc!Q$37)+Q747*(ComCalc!Q$37-2)/ComCalc!Q$37),2),"")</f>
        <v/>
      </c>
      <c r="R956" s="24" t="str">
        <f>IF(R136,-1*ROUND(NORMSINV('Create Composites'!$M$3/(ComCalc!R$37*2))*SQRT(ComCalc!R$45/(ComCalc!R$37*ComCalc!R$37)+R747*(ComCalc!R$37-2)/ComCalc!R$37),2),"")</f>
        <v/>
      </c>
      <c r="S956" s="24" t="str">
        <f>IF(S136,-1*ROUND(NORMSINV('Create Composites'!$M$3/(ComCalc!S$37*2))*SQRT(ComCalc!S$45/(ComCalc!S$37*ComCalc!S$37)+S747*(ComCalc!S$37-2)/ComCalc!S$37),2),"")</f>
        <v/>
      </c>
      <c r="T956" s="24" t="str">
        <f>IF(T136,-1*ROUND(NORMSINV('Create Composites'!$M$3/(ComCalc!T$37*2))*SQRT(ComCalc!T$45/(ComCalc!T$37*ComCalc!T$37)+T747*(ComCalc!T$37-2)/ComCalc!T$37),2),"")</f>
        <v/>
      </c>
      <c r="U956" s="24" t="str">
        <f>IF(U136,-1*ROUND(NORMSINV('Create Composites'!$M$3/(ComCalc!U$37*2))*SQRT(ComCalc!U$45/(ComCalc!U$37*ComCalc!U$37)+U747*(ComCalc!U$37-2)/ComCalc!U$37),2),"")</f>
        <v/>
      </c>
    </row>
    <row r="957" spans="1:21" x14ac:dyDescent="0.15">
      <c r="A957" t="str">
        <f t="shared" si="663"/>
        <v>Trails A</v>
      </c>
      <c r="B957" s="24" t="str">
        <f>IF(B137,-1*ROUND(NORMSINV('Create Composites'!$M$3/(ComCalc!B$37*2))*SQRT(ComCalc!B$45/(ComCalc!B$37*ComCalc!B$37)+B748*(ComCalc!B$37-2)/ComCalc!B$37),2),"")</f>
        <v/>
      </c>
      <c r="C957" s="24" t="str">
        <f>IF(C137,-1*ROUND(NORMSINV('Create Composites'!$M$3/(ComCalc!C$37*2))*SQRT(ComCalc!C$45/(ComCalc!C$37*ComCalc!C$37)+C748*(ComCalc!C$37-2)/ComCalc!C$37),2),"")</f>
        <v/>
      </c>
      <c r="D957" s="24" t="str">
        <f>IF(D137,-1*ROUND(NORMSINV('Create Composites'!$M$3/(ComCalc!D$37*2))*SQRT(ComCalc!D$45/(ComCalc!D$37*ComCalc!D$37)+D748*(ComCalc!D$37-2)/ComCalc!D$37),2),"")</f>
        <v/>
      </c>
      <c r="E957" s="24" t="str">
        <f>IF(E137,-1*ROUND(NORMSINV('Create Composites'!$M$3/(ComCalc!E$37*2))*SQRT(ComCalc!E$45/(ComCalc!E$37*ComCalc!E$37)+E748*(ComCalc!E$37-2)/ComCalc!E$37),2),"")</f>
        <v/>
      </c>
      <c r="F957" s="24" t="str">
        <f>IF(F137,-1*ROUND(NORMSINV('Create Composites'!$M$3/(ComCalc!F$37*2))*SQRT(ComCalc!F$45/(ComCalc!F$37*ComCalc!F$37)+F748*(ComCalc!F$37-2)/ComCalc!F$37),2),"")</f>
        <v/>
      </c>
      <c r="G957" s="24">
        <f>IF(G137,-1*ROUND(NORMSINV('Create Composites'!$M$3/(ComCalc!G$37*2))*SQRT(ComCalc!G$45/(ComCalc!G$37*ComCalc!G$37)+G748*(ComCalc!G$37-2)/ComCalc!G$37),2),"")</f>
        <v>19.3</v>
      </c>
      <c r="H957" s="24" t="str">
        <f>IF(H137,-1*ROUND(NORMSINV('Create Composites'!$M$3/(ComCalc!H$37*2))*SQRT(ComCalc!H$45/(ComCalc!H$37*ComCalc!H$37)+H748*(ComCalc!H$37-2)/ComCalc!H$37),2),"")</f>
        <v/>
      </c>
      <c r="I957" s="24" t="str">
        <f>IF(I137,-1*ROUND(NORMSINV('Create Composites'!$M$3/(ComCalc!I$37*2))*SQRT(ComCalc!I$45/(ComCalc!I$37*ComCalc!I$37)+I748*(ComCalc!I$37-2)/ComCalc!I$37),2),"")</f>
        <v/>
      </c>
      <c r="J957" s="24">
        <f>IF(J137,-1*ROUND(NORMSINV('Create Composites'!$M$3/(ComCalc!J$37*2))*SQRT(ComCalc!J$45/(ComCalc!J$37*ComCalc!J$37)+J748*(ComCalc!J$37-2)/ComCalc!J$37),2),"")</f>
        <v>13.77</v>
      </c>
      <c r="K957" s="24" t="str">
        <f>IF(K137,-1*ROUND(NORMSINV('Create Composites'!$M$3/(ComCalc!K$37*2))*SQRT(ComCalc!K$45/(ComCalc!K$37*ComCalc!K$37)+K748*(ComCalc!K$37-2)/ComCalc!K$37),2),"")</f>
        <v/>
      </c>
      <c r="L957" s="24" t="str">
        <f>IF(L137,-1*ROUND(NORMSINV('Create Composites'!$M$3/(ComCalc!L$37*2))*SQRT(ComCalc!L$45/(ComCalc!L$37*ComCalc!L$37)+L748*(ComCalc!L$37-2)/ComCalc!L$37),2),"")</f>
        <v/>
      </c>
      <c r="M957" s="24" t="str">
        <f>IF(M137,-1*ROUND(NORMSINV('Create Composites'!$M$3/(ComCalc!M$37*2))*SQRT(ComCalc!M$45/(ComCalc!M$37*ComCalc!M$37)+M748*(ComCalc!M$37-2)/ComCalc!M$37),2),"")</f>
        <v/>
      </c>
      <c r="N957" s="24">
        <f>IF(N137,-1*ROUND(NORMSINV('Create Composites'!$M$3/(ComCalc!N$37*2))*SQRT(ComCalc!N$45/(ComCalc!N$37*ComCalc!N$37)+N748*(ComCalc!N$37-2)/ComCalc!N$37),2),"")</f>
        <v>13.67</v>
      </c>
      <c r="O957" s="24" t="str">
        <f>IF(O137,-1*ROUND(NORMSINV('Create Composites'!$M$3/(ComCalc!O$37*2))*SQRT(ComCalc!O$45/(ComCalc!O$37*ComCalc!O$37)+O748*(ComCalc!O$37-2)/ComCalc!O$37),2),"")</f>
        <v/>
      </c>
      <c r="P957" s="24" t="str">
        <f>IF(P137,-1*ROUND(NORMSINV('Create Composites'!$M$3/(ComCalc!P$37*2))*SQRT(ComCalc!P$45/(ComCalc!P$37*ComCalc!P$37)+P748*(ComCalc!P$37-2)/ComCalc!P$37),2),"")</f>
        <v/>
      </c>
      <c r="Q957" s="24" t="str">
        <f>IF(Q137,-1*ROUND(NORMSINV('Create Composites'!$M$3/(ComCalc!Q$37*2))*SQRT(ComCalc!Q$45/(ComCalc!Q$37*ComCalc!Q$37)+Q748*(ComCalc!Q$37-2)/ComCalc!Q$37),2),"")</f>
        <v/>
      </c>
      <c r="R957" s="24">
        <f>IF(R137,-1*ROUND(NORMSINV('Create Composites'!$M$3/(ComCalc!R$37*2))*SQRT(ComCalc!R$45/(ComCalc!R$37*ComCalc!R$37)+R748*(ComCalc!R$37-2)/ComCalc!R$37),2),"")</f>
        <v>21.43</v>
      </c>
      <c r="S957" s="24" t="str">
        <f>IF(S137,-1*ROUND(NORMSINV('Create Composites'!$M$3/(ComCalc!S$37*2))*SQRT(ComCalc!S$45/(ComCalc!S$37*ComCalc!S$37)+S748*(ComCalc!S$37-2)/ComCalc!S$37),2),"")</f>
        <v/>
      </c>
      <c r="T957" s="24">
        <f>IF(T137,-1*ROUND(NORMSINV('Create Composites'!$M$3/(ComCalc!T$37*2))*SQRT(ComCalc!T$45/(ComCalc!T$37*ComCalc!T$37)+T748*(ComCalc!T$37-2)/ComCalc!T$37),2),"")</f>
        <v>9.51</v>
      </c>
      <c r="U957" s="24" t="str">
        <f>IF(U137,-1*ROUND(NORMSINV('Create Composites'!$M$3/(ComCalc!U$37*2))*SQRT(ComCalc!U$45/(ComCalc!U$37*ComCalc!U$37)+U748*(ComCalc!U$37-2)/ComCalc!U$37),2),"")</f>
        <v/>
      </c>
    </row>
    <row r="958" spans="1:21" x14ac:dyDescent="0.15">
      <c r="A958" t="str">
        <f t="shared" si="663"/>
        <v>Trails B</v>
      </c>
      <c r="B958" s="24" t="str">
        <f>IF(B138,-1*ROUND(NORMSINV('Create Composites'!$M$3/(ComCalc!B$37*2))*SQRT(ComCalc!B$45/(ComCalc!B$37*ComCalc!B$37)+B749*(ComCalc!B$37-2)/ComCalc!B$37),2),"")</f>
        <v/>
      </c>
      <c r="C958" s="24" t="str">
        <f>IF(C138,-1*ROUND(NORMSINV('Create Composites'!$M$3/(ComCalc!C$37*2))*SQRT(ComCalc!C$45/(ComCalc!C$37*ComCalc!C$37)+C749*(ComCalc!C$37-2)/ComCalc!C$37),2),"")</f>
        <v/>
      </c>
      <c r="D958" s="24" t="str">
        <f>IF(D138,-1*ROUND(NORMSINV('Create Composites'!$M$3/(ComCalc!D$37*2))*SQRT(ComCalc!D$45/(ComCalc!D$37*ComCalc!D$37)+D749*(ComCalc!D$37-2)/ComCalc!D$37),2),"")</f>
        <v/>
      </c>
      <c r="E958" s="24" t="str">
        <f>IF(E138,-1*ROUND(NORMSINV('Create Composites'!$M$3/(ComCalc!E$37*2))*SQRT(ComCalc!E$45/(ComCalc!E$37*ComCalc!E$37)+E749*(ComCalc!E$37-2)/ComCalc!E$37),2),"")</f>
        <v/>
      </c>
      <c r="F958" s="24" t="str">
        <f>IF(F138,-1*ROUND(NORMSINV('Create Composites'!$M$3/(ComCalc!F$37*2))*SQRT(ComCalc!F$45/(ComCalc!F$37*ComCalc!F$37)+F749*(ComCalc!F$37-2)/ComCalc!F$37),2),"")</f>
        <v/>
      </c>
      <c r="G958" s="24">
        <f>IF(G138,-1*ROUND(NORMSINV('Create Composites'!$M$3/(ComCalc!G$37*2))*SQRT(ComCalc!G$45/(ComCalc!G$37*ComCalc!G$37)+G749*(ComCalc!G$37-2)/ComCalc!G$37),2),"")</f>
        <v>19.3</v>
      </c>
      <c r="H958" s="24" t="str">
        <f>IF(H138,-1*ROUND(NORMSINV('Create Composites'!$M$3/(ComCalc!H$37*2))*SQRT(ComCalc!H$45/(ComCalc!H$37*ComCalc!H$37)+H749*(ComCalc!H$37-2)/ComCalc!H$37),2),"")</f>
        <v/>
      </c>
      <c r="I958" s="24" t="str">
        <f>IF(I138,-1*ROUND(NORMSINV('Create Composites'!$M$3/(ComCalc!I$37*2))*SQRT(ComCalc!I$45/(ComCalc!I$37*ComCalc!I$37)+I749*(ComCalc!I$37-2)/ComCalc!I$37),2),"")</f>
        <v/>
      </c>
      <c r="J958" s="24" t="str">
        <f>IF(J138,-1*ROUND(NORMSINV('Create Composites'!$M$3/(ComCalc!J$37*2))*SQRT(ComCalc!J$45/(ComCalc!J$37*ComCalc!J$37)+J749*(ComCalc!J$37-2)/ComCalc!J$37),2),"")</f>
        <v/>
      </c>
      <c r="K958" s="24" t="str">
        <f>IF(K138,-1*ROUND(NORMSINV('Create Composites'!$M$3/(ComCalc!K$37*2))*SQRT(ComCalc!K$45/(ComCalc!K$37*ComCalc!K$37)+K749*(ComCalc!K$37-2)/ComCalc!K$37),2),"")</f>
        <v/>
      </c>
      <c r="L958" s="24">
        <f>IF(L138,-1*ROUND(NORMSINV('Create Composites'!$M$3/(ComCalc!L$37*2))*SQRT(ComCalc!L$45/(ComCalc!L$37*ComCalc!L$37)+L749*(ComCalc!L$37-2)/ComCalc!L$37),2),"")</f>
        <v>16.78</v>
      </c>
      <c r="M958" s="24" t="str">
        <f>IF(M138,-1*ROUND(NORMSINV('Create Composites'!$M$3/(ComCalc!M$37*2))*SQRT(ComCalc!M$45/(ComCalc!M$37*ComCalc!M$37)+M749*(ComCalc!M$37-2)/ComCalc!M$37),2),"")</f>
        <v/>
      </c>
      <c r="N958" s="24" t="str">
        <f>IF(N138,-1*ROUND(NORMSINV('Create Composites'!$M$3/(ComCalc!N$37*2))*SQRT(ComCalc!N$45/(ComCalc!N$37*ComCalc!N$37)+N749*(ComCalc!N$37-2)/ComCalc!N$37),2),"")</f>
        <v/>
      </c>
      <c r="O958" s="24" t="str">
        <f>IF(O138,-1*ROUND(NORMSINV('Create Composites'!$M$3/(ComCalc!O$37*2))*SQRT(ComCalc!O$45/(ComCalc!O$37*ComCalc!O$37)+O749*(ComCalc!O$37-2)/ComCalc!O$37),2),"")</f>
        <v/>
      </c>
      <c r="P958" s="24" t="str">
        <f>IF(P138,-1*ROUND(NORMSINV('Create Composites'!$M$3/(ComCalc!P$37*2))*SQRT(ComCalc!P$45/(ComCalc!P$37*ComCalc!P$37)+P749*(ComCalc!P$37-2)/ComCalc!P$37),2),"")</f>
        <v/>
      </c>
      <c r="Q958" s="24" t="str">
        <f>IF(Q138,-1*ROUND(NORMSINV('Create Composites'!$M$3/(ComCalc!Q$37*2))*SQRT(ComCalc!Q$45/(ComCalc!Q$37*ComCalc!Q$37)+Q749*(ComCalc!Q$37-2)/ComCalc!Q$37),2),"")</f>
        <v/>
      </c>
      <c r="R958" s="24">
        <f>IF(R138,-1*ROUND(NORMSINV('Create Composites'!$M$3/(ComCalc!R$37*2))*SQRT(ComCalc!R$45/(ComCalc!R$37*ComCalc!R$37)+R749*(ComCalc!R$37-2)/ComCalc!R$37),2),"")</f>
        <v>21.43</v>
      </c>
      <c r="S958" s="24" t="str">
        <f>IF(S138,-1*ROUND(NORMSINV('Create Composites'!$M$3/(ComCalc!S$37*2))*SQRT(ComCalc!S$45/(ComCalc!S$37*ComCalc!S$37)+S749*(ComCalc!S$37-2)/ComCalc!S$37),2),"")</f>
        <v/>
      </c>
      <c r="T958" s="24" t="str">
        <f>IF(T138,-1*ROUND(NORMSINV('Create Composites'!$M$3/(ComCalc!T$37*2))*SQRT(ComCalc!T$45/(ComCalc!T$37*ComCalc!T$37)+T749*(ComCalc!T$37-2)/ComCalc!T$37),2),"")</f>
        <v/>
      </c>
      <c r="U958" s="24">
        <f>IF(U138,-1*ROUND(NORMSINV('Create Composites'!$M$3/(ComCalc!U$37*2))*SQRT(ComCalc!U$45/(ComCalc!U$37*ComCalc!U$37)+U749*(ComCalc!U$37-2)/ComCalc!U$37),2),"")</f>
        <v>11.28</v>
      </c>
    </row>
    <row r="959" spans="1:21" x14ac:dyDescent="0.15">
      <c r="A959" t="str">
        <f t="shared" si="663"/>
        <v>Unstructured Task (WT)</v>
      </c>
      <c r="B959" s="24" t="str">
        <f>IF(B139,-1*ROUND(NORMSINV('Create Composites'!$M$3/(ComCalc!B$37*2))*SQRT(ComCalc!B$45/(ComCalc!B$37*ComCalc!B$37)+B750*(ComCalc!B$37-2)/ComCalc!B$37),2),"")</f>
        <v/>
      </c>
      <c r="C959" s="24" t="str">
        <f>IF(C139,-1*ROUND(NORMSINV('Create Composites'!$M$3/(ComCalc!C$37*2))*SQRT(ComCalc!C$45/(ComCalc!C$37*ComCalc!C$37)+C750*(ComCalc!C$37-2)/ComCalc!C$37),2),"")</f>
        <v/>
      </c>
      <c r="D959" s="24" t="str">
        <f>IF(D139,-1*ROUND(NORMSINV('Create Composites'!$M$3/(ComCalc!D$37*2))*SQRT(ComCalc!D$45/(ComCalc!D$37*ComCalc!D$37)+D750*(ComCalc!D$37-2)/ComCalc!D$37),2),"")</f>
        <v/>
      </c>
      <c r="E959" s="24" t="str">
        <f>IF(E139,-1*ROUND(NORMSINV('Create Composites'!$M$3/(ComCalc!E$37*2))*SQRT(ComCalc!E$45/(ComCalc!E$37*ComCalc!E$37)+E750*(ComCalc!E$37-2)/ComCalc!E$37),2),"")</f>
        <v/>
      </c>
      <c r="F959" s="24" t="str">
        <f>IF(F139,-1*ROUND(NORMSINV('Create Composites'!$M$3/(ComCalc!F$37*2))*SQRT(ComCalc!F$45/(ComCalc!F$37*ComCalc!F$37)+F750*(ComCalc!F$37-2)/ComCalc!F$37),2),"")</f>
        <v/>
      </c>
      <c r="G959" s="24" t="str">
        <f>IF(G139,-1*ROUND(NORMSINV('Create Composites'!$M$3/(ComCalc!G$37*2))*SQRT(ComCalc!G$45/(ComCalc!G$37*ComCalc!G$37)+G750*(ComCalc!G$37-2)/ComCalc!G$37),2),"")</f>
        <v/>
      </c>
      <c r="H959" s="24" t="str">
        <f>IF(H139,-1*ROUND(NORMSINV('Create Composites'!$M$3/(ComCalc!H$37*2))*SQRT(ComCalc!H$45/(ComCalc!H$37*ComCalc!H$37)+H750*(ComCalc!H$37-2)/ComCalc!H$37),2),"")</f>
        <v/>
      </c>
      <c r="I959" s="24" t="str">
        <f>IF(I139,-1*ROUND(NORMSINV('Create Composites'!$M$3/(ComCalc!I$37*2))*SQRT(ComCalc!I$45/(ComCalc!I$37*ComCalc!I$37)+I750*(ComCalc!I$37-2)/ComCalc!I$37),2),"")</f>
        <v/>
      </c>
      <c r="J959" s="24" t="str">
        <f>IF(J139,-1*ROUND(NORMSINV('Create Composites'!$M$3/(ComCalc!J$37*2))*SQRT(ComCalc!J$45/(ComCalc!J$37*ComCalc!J$37)+J750*(ComCalc!J$37-2)/ComCalc!J$37),2),"")</f>
        <v/>
      </c>
      <c r="K959" s="24" t="str">
        <f>IF(K139,-1*ROUND(NORMSINV('Create Composites'!$M$3/(ComCalc!K$37*2))*SQRT(ComCalc!K$45/(ComCalc!K$37*ComCalc!K$37)+K750*(ComCalc!K$37-2)/ComCalc!K$37),2),"")</f>
        <v/>
      </c>
      <c r="L959" s="24" t="str">
        <f>IF(L139,-1*ROUND(NORMSINV('Create Composites'!$M$3/(ComCalc!L$37*2))*SQRT(ComCalc!L$45/(ComCalc!L$37*ComCalc!L$37)+L750*(ComCalc!L$37-2)/ComCalc!L$37),2),"")</f>
        <v/>
      </c>
      <c r="M959" s="24" t="str">
        <f>IF(M139,-1*ROUND(NORMSINV('Create Composites'!$M$3/(ComCalc!M$37*2))*SQRT(ComCalc!M$45/(ComCalc!M$37*ComCalc!M$37)+M750*(ComCalc!M$37-2)/ComCalc!M$37),2),"")</f>
        <v/>
      </c>
      <c r="N959" s="24" t="str">
        <f>IF(N139,-1*ROUND(NORMSINV('Create Composites'!$M$3/(ComCalc!N$37*2))*SQRT(ComCalc!N$45/(ComCalc!N$37*ComCalc!N$37)+N750*(ComCalc!N$37-2)/ComCalc!N$37),2),"")</f>
        <v/>
      </c>
      <c r="O959" s="24" t="str">
        <f>IF(O139,-1*ROUND(NORMSINV('Create Composites'!$M$3/(ComCalc!O$37*2))*SQRT(ComCalc!O$45/(ComCalc!O$37*ComCalc!O$37)+O750*(ComCalc!O$37-2)/ComCalc!O$37),2),"")</f>
        <v/>
      </c>
      <c r="P959" s="24" t="str">
        <f>IF(P139,-1*ROUND(NORMSINV('Create Composites'!$M$3/(ComCalc!P$37*2))*SQRT(ComCalc!P$45/(ComCalc!P$37*ComCalc!P$37)+P750*(ComCalc!P$37-2)/ComCalc!P$37),2),"")</f>
        <v/>
      </c>
      <c r="Q959" s="24" t="str">
        <f>IF(Q139,-1*ROUND(NORMSINV('Create Composites'!$M$3/(ComCalc!Q$37*2))*SQRT(ComCalc!Q$45/(ComCalc!Q$37*ComCalc!Q$37)+Q750*(ComCalc!Q$37-2)/ComCalc!Q$37),2),"")</f>
        <v/>
      </c>
      <c r="R959" s="24" t="str">
        <f>IF(R139,-1*ROUND(NORMSINV('Create Composites'!$M$3/(ComCalc!R$37*2))*SQRT(ComCalc!R$45/(ComCalc!R$37*ComCalc!R$37)+R750*(ComCalc!R$37-2)/ComCalc!R$37),2),"")</f>
        <v/>
      </c>
      <c r="S959" s="24" t="str">
        <f>IF(S139,-1*ROUND(NORMSINV('Create Composites'!$M$3/(ComCalc!S$37*2))*SQRT(ComCalc!S$45/(ComCalc!S$37*ComCalc!S$37)+S750*(ComCalc!S$37-2)/ComCalc!S$37),2),"")</f>
        <v/>
      </c>
      <c r="T959" s="24" t="str">
        <f>IF(T139,-1*ROUND(NORMSINV('Create Composites'!$M$3/(ComCalc!T$37*2))*SQRT(ComCalc!T$45/(ComCalc!T$37*ComCalc!T$37)+T750*(ComCalc!T$37-2)/ComCalc!T$37),2),"")</f>
        <v/>
      </c>
      <c r="U959" s="24" t="str">
        <f>IF(U139,-1*ROUND(NORMSINV('Create Composites'!$M$3/(ComCalc!U$37*2))*SQRT(ComCalc!U$45/(ComCalc!U$37*ComCalc!U$37)+U750*(ComCalc!U$37-2)/ComCalc!U$37),2),"")</f>
        <v/>
      </c>
    </row>
    <row r="960" spans="1:21" x14ac:dyDescent="0.15">
      <c r="A960" t="str">
        <f t="shared" si="663"/>
        <v>ROCFT Copy</v>
      </c>
      <c r="B960" s="24" t="str">
        <f>IF(B140,-1*ROUND(NORMSINV('Create Composites'!$M$3/(ComCalc!B$37*2))*SQRT(ComCalc!B$45/(ComCalc!B$37*ComCalc!B$37)+B751*(ComCalc!B$37-2)/ComCalc!B$37),2),"")</f>
        <v/>
      </c>
      <c r="C960" s="24" t="str">
        <f>IF(C140,-1*ROUND(NORMSINV('Create Composites'!$M$3/(ComCalc!C$37*2))*SQRT(ComCalc!C$45/(ComCalc!C$37*ComCalc!C$37)+C751*(ComCalc!C$37-2)/ComCalc!C$37),2),"")</f>
        <v/>
      </c>
      <c r="D960" s="24" t="str">
        <f>IF(D140,-1*ROUND(NORMSINV('Create Composites'!$M$3/(ComCalc!D$37*2))*SQRT(ComCalc!D$45/(ComCalc!D$37*ComCalc!D$37)+D751*(ComCalc!D$37-2)/ComCalc!D$37),2),"")</f>
        <v/>
      </c>
      <c r="E960" s="24" t="str">
        <f>IF(E140,-1*ROUND(NORMSINV('Create Composites'!$M$3/(ComCalc!E$37*2))*SQRT(ComCalc!E$45/(ComCalc!E$37*ComCalc!E$37)+E751*(ComCalc!E$37-2)/ComCalc!E$37),2),"")</f>
        <v/>
      </c>
      <c r="F960" s="24" t="str">
        <f>IF(F140,-1*ROUND(NORMSINV('Create Composites'!$M$3/(ComCalc!F$37*2))*SQRT(ComCalc!F$45/(ComCalc!F$37*ComCalc!F$37)+F751*(ComCalc!F$37-2)/ComCalc!F$37),2),"")</f>
        <v/>
      </c>
      <c r="G960" s="24">
        <f>IF(G140,-1*ROUND(NORMSINV('Create Composites'!$M$3/(ComCalc!G$37*2))*SQRT(ComCalc!G$45/(ComCalc!G$37*ComCalc!G$37)+G751*(ComCalc!G$37-2)/ComCalc!G$37),2),"")</f>
        <v>26.44</v>
      </c>
      <c r="H960" s="24" t="str">
        <f>IF(H140,-1*ROUND(NORMSINV('Create Composites'!$M$3/(ComCalc!H$37*2))*SQRT(ComCalc!H$45/(ComCalc!H$37*ComCalc!H$37)+H751*(ComCalc!H$37-2)/ComCalc!H$37),2),"")</f>
        <v/>
      </c>
      <c r="I960" s="24" t="str">
        <f>IF(I140,-1*ROUND(NORMSINV('Create Composites'!$M$3/(ComCalc!I$37*2))*SQRT(ComCalc!I$45/(ComCalc!I$37*ComCalc!I$37)+I751*(ComCalc!I$37-2)/ComCalc!I$37),2),"")</f>
        <v/>
      </c>
      <c r="J960" s="24" t="str">
        <f>IF(J140,-1*ROUND(NORMSINV('Create Composites'!$M$3/(ComCalc!J$37*2))*SQRT(ComCalc!J$45/(ComCalc!J$37*ComCalc!J$37)+J751*(ComCalc!J$37-2)/ComCalc!J$37),2),"")</f>
        <v/>
      </c>
      <c r="K960" s="24" t="str">
        <f>IF(K140,-1*ROUND(NORMSINV('Create Composites'!$M$3/(ComCalc!K$37*2))*SQRT(ComCalc!K$45/(ComCalc!K$37*ComCalc!K$37)+K751*(ComCalc!K$37-2)/ComCalc!K$37),2),"")</f>
        <v/>
      </c>
      <c r="L960" s="24" t="str">
        <f>IF(L140,-1*ROUND(NORMSINV('Create Composites'!$M$3/(ComCalc!L$37*2))*SQRT(ComCalc!L$45/(ComCalc!L$37*ComCalc!L$37)+L751*(ComCalc!L$37-2)/ComCalc!L$37),2),"")</f>
        <v/>
      </c>
      <c r="M960" s="24">
        <f>IF(M140,-1*ROUND(NORMSINV('Create Composites'!$M$3/(ComCalc!M$37*2))*SQRT(ComCalc!M$45/(ComCalc!M$37*ComCalc!M$37)+M751*(ComCalc!M$37-2)/ComCalc!M$37),2),"")</f>
        <v>23.18</v>
      </c>
      <c r="N960" s="24" t="str">
        <f>IF(N140,-1*ROUND(NORMSINV('Create Composites'!$M$3/(ComCalc!N$37*2))*SQRT(ComCalc!N$45/(ComCalc!N$37*ComCalc!N$37)+N751*(ComCalc!N$37-2)/ComCalc!N$37),2),"")</f>
        <v/>
      </c>
      <c r="O960" s="24" t="str">
        <f>IF(O140,-1*ROUND(NORMSINV('Create Composites'!$M$3/(ComCalc!O$37*2))*SQRT(ComCalc!O$45/(ComCalc!O$37*ComCalc!O$37)+O751*(ComCalc!O$37-2)/ComCalc!O$37),2),"")</f>
        <v/>
      </c>
      <c r="P960" s="24" t="str">
        <f>IF(P140,-1*ROUND(NORMSINV('Create Composites'!$M$3/(ComCalc!P$37*2))*SQRT(ComCalc!P$45/(ComCalc!P$37*ComCalc!P$37)+P751*(ComCalc!P$37-2)/ComCalc!P$37),2),"")</f>
        <v/>
      </c>
      <c r="Q960" s="24">
        <f>IF(Q140,-1*ROUND(NORMSINV('Create Composites'!$M$3/(ComCalc!Q$37*2))*SQRT(ComCalc!Q$45/(ComCalc!Q$37*ComCalc!Q$37)+Q751*(ComCalc!Q$37-2)/ComCalc!Q$37),2),"")</f>
        <v>11.65</v>
      </c>
      <c r="R960" s="24">
        <f>IF(R140,-1*ROUND(NORMSINV('Create Composites'!$M$3/(ComCalc!R$37*2))*SQRT(ComCalc!R$45/(ComCalc!R$37*ComCalc!R$37)+R751*(ComCalc!R$37-2)/ComCalc!R$37),2),"")</f>
        <v>29.7</v>
      </c>
      <c r="S960" s="24" t="str">
        <f>IF(S140,-1*ROUND(NORMSINV('Create Composites'!$M$3/(ComCalc!S$37*2))*SQRT(ComCalc!S$45/(ComCalc!S$37*ComCalc!S$37)+S751*(ComCalc!S$37-2)/ComCalc!S$37),2),"")</f>
        <v/>
      </c>
      <c r="T960" s="24" t="str">
        <f>IF(T140,-1*ROUND(NORMSINV('Create Composites'!$M$3/(ComCalc!T$37*2))*SQRT(ComCalc!T$45/(ComCalc!T$37*ComCalc!T$37)+T751*(ComCalc!T$37-2)/ComCalc!T$37),2),"")</f>
        <v/>
      </c>
      <c r="U960" s="24" t="str">
        <f>IF(U140,-1*ROUND(NORMSINV('Create Composites'!$M$3/(ComCalc!U$37*2))*SQRT(ComCalc!U$45/(ComCalc!U$37*ComCalc!U$37)+U751*(ComCalc!U$37-2)/ComCalc!U$37),2),"")</f>
        <v/>
      </c>
    </row>
    <row r="961" spans="1:21" x14ac:dyDescent="0.15">
      <c r="A961" t="str">
        <f t="shared" si="663"/>
        <v>ROCFT Recall</v>
      </c>
      <c r="B961" s="24" t="str">
        <f>IF(B141,-1*ROUND(NORMSINV('Create Composites'!$M$3/(ComCalc!B$37*2))*SQRT(ComCalc!B$45/(ComCalc!B$37*ComCalc!B$37)+B752*(ComCalc!B$37-2)/ComCalc!B$37),2),"")</f>
        <v/>
      </c>
      <c r="C961" s="24" t="str">
        <f>IF(C141,-1*ROUND(NORMSINV('Create Composites'!$M$3/(ComCalc!C$37*2))*SQRT(ComCalc!C$45/(ComCalc!C$37*ComCalc!C$37)+C752*(ComCalc!C$37-2)/ComCalc!C$37),2),"")</f>
        <v/>
      </c>
      <c r="D961" s="24" t="str">
        <f>IF(D141,-1*ROUND(NORMSINV('Create Composites'!$M$3/(ComCalc!D$37*2))*SQRT(ComCalc!D$45/(ComCalc!D$37*ComCalc!D$37)+D752*(ComCalc!D$37-2)/ComCalc!D$37),2),"")</f>
        <v/>
      </c>
      <c r="E961" s="24" t="str">
        <f>IF(E141,-1*ROUND(NORMSINV('Create Composites'!$M$3/(ComCalc!E$37*2))*SQRT(ComCalc!E$45/(ComCalc!E$37*ComCalc!E$37)+E752*(ComCalc!E$37-2)/ComCalc!E$37),2),"")</f>
        <v/>
      </c>
      <c r="F961" s="24" t="str">
        <f>IF(F141,-1*ROUND(NORMSINV('Create Composites'!$M$3/(ComCalc!F$37*2))*SQRT(ComCalc!F$45/(ComCalc!F$37*ComCalc!F$37)+F752*(ComCalc!F$37-2)/ComCalc!F$37),2),"")</f>
        <v/>
      </c>
      <c r="G961" s="24" t="str">
        <f>IF(G141,-1*ROUND(NORMSINV('Create Composites'!$M$3/(ComCalc!G$37*2))*SQRT(ComCalc!G$45/(ComCalc!G$37*ComCalc!G$37)+G752*(ComCalc!G$37-2)/ComCalc!G$37),2),"")</f>
        <v/>
      </c>
      <c r="H961" s="24">
        <f>IF(H141,-1*ROUND(NORMSINV('Create Composites'!$M$3/(ComCalc!H$37*2))*SQRT(ComCalc!H$45/(ComCalc!H$37*ComCalc!H$37)+H752*(ComCalc!H$37-2)/ComCalc!H$37),2),"")</f>
        <v>17.71</v>
      </c>
      <c r="I961" s="24" t="str">
        <f>IF(I141,-1*ROUND(NORMSINV('Create Composites'!$M$3/(ComCalc!I$37*2))*SQRT(ComCalc!I$45/(ComCalc!I$37*ComCalc!I$37)+I752*(ComCalc!I$37-2)/ComCalc!I$37),2),"")</f>
        <v/>
      </c>
      <c r="J961" s="24" t="str">
        <f>IF(J141,-1*ROUND(NORMSINV('Create Composites'!$M$3/(ComCalc!J$37*2))*SQRT(ComCalc!J$45/(ComCalc!J$37*ComCalc!J$37)+J752*(ComCalc!J$37-2)/ComCalc!J$37),2),"")</f>
        <v/>
      </c>
      <c r="K961" s="24" t="str">
        <f>IF(K141,-1*ROUND(NORMSINV('Create Composites'!$M$3/(ComCalc!K$37*2))*SQRT(ComCalc!K$45/(ComCalc!K$37*ComCalc!K$37)+K752*(ComCalc!K$37-2)/ComCalc!K$37),2),"")</f>
        <v/>
      </c>
      <c r="L961" s="24" t="str">
        <f>IF(L141,-1*ROUND(NORMSINV('Create Composites'!$M$3/(ComCalc!L$37*2))*SQRT(ComCalc!L$45/(ComCalc!L$37*ComCalc!L$37)+L752*(ComCalc!L$37-2)/ComCalc!L$37),2),"")</f>
        <v/>
      </c>
      <c r="M961" s="24" t="str">
        <f>IF(M141,-1*ROUND(NORMSINV('Create Composites'!$M$3/(ComCalc!M$37*2))*SQRT(ComCalc!M$45/(ComCalc!M$37*ComCalc!M$37)+M752*(ComCalc!M$37-2)/ComCalc!M$37),2),"")</f>
        <v/>
      </c>
      <c r="N961" s="24" t="str">
        <f>IF(N141,-1*ROUND(NORMSINV('Create Composites'!$M$3/(ComCalc!N$37*2))*SQRT(ComCalc!N$45/(ComCalc!N$37*ComCalc!N$37)+N752*(ComCalc!N$37-2)/ComCalc!N$37),2),"")</f>
        <v/>
      </c>
      <c r="O961" s="24" t="str">
        <f>IF(O141,-1*ROUND(NORMSINV('Create Composites'!$M$3/(ComCalc!O$37*2))*SQRT(ComCalc!O$45/(ComCalc!O$37*ComCalc!O$37)+O752*(ComCalc!O$37-2)/ComCalc!O$37),2),"")</f>
        <v/>
      </c>
      <c r="P961" s="24">
        <f>IF(P141,-1*ROUND(NORMSINV('Create Composites'!$M$3/(ComCalc!P$37*2))*SQRT(ComCalc!P$45/(ComCalc!P$37*ComCalc!P$37)+P752*(ComCalc!P$37-2)/ComCalc!P$37),2),"")</f>
        <v>17.02</v>
      </c>
      <c r="Q961" s="24" t="str">
        <f>IF(Q141,-1*ROUND(NORMSINV('Create Composites'!$M$3/(ComCalc!Q$37*2))*SQRT(ComCalc!Q$45/(ComCalc!Q$37*ComCalc!Q$37)+Q752*(ComCalc!Q$37-2)/ComCalc!Q$37),2),"")</f>
        <v/>
      </c>
      <c r="R961" s="24">
        <f>IF(R141,-1*ROUND(NORMSINV('Create Composites'!$M$3/(ComCalc!R$37*2))*SQRT(ComCalc!R$45/(ComCalc!R$37*ComCalc!R$37)+R752*(ComCalc!R$37-2)/ComCalc!R$37),2),"")</f>
        <v>20.91</v>
      </c>
      <c r="S961" s="24" t="str">
        <f>IF(S141,-1*ROUND(NORMSINV('Create Composites'!$M$3/(ComCalc!S$37*2))*SQRT(ComCalc!S$45/(ComCalc!S$37*ComCalc!S$37)+S752*(ComCalc!S$37-2)/ComCalc!S$37),2),"")</f>
        <v/>
      </c>
      <c r="T961" s="24" t="str">
        <f>IF(T141,-1*ROUND(NORMSINV('Create Composites'!$M$3/(ComCalc!T$37*2))*SQRT(ComCalc!T$45/(ComCalc!T$37*ComCalc!T$37)+T752*(ComCalc!T$37-2)/ComCalc!T$37),2),"")</f>
        <v/>
      </c>
      <c r="U961" s="24" t="str">
        <f>IF(U141,-1*ROUND(NORMSINV('Create Composites'!$M$3/(ComCalc!U$37*2))*SQRT(ComCalc!U$45/(ComCalc!U$37*ComCalc!U$37)+U752*(ComCalc!U$37-2)/ComCalc!U$37),2),"")</f>
        <v/>
      </c>
    </row>
    <row r="962" spans="1:21" x14ac:dyDescent="0.15">
      <c r="A962" t="str">
        <f t="shared" si="663"/>
        <v>CVLT-3 Brief Trials 1-4</v>
      </c>
      <c r="B962" s="24" t="str">
        <f>IF(B142,-1*ROUND(NORMSINV('Create Composites'!$M$3/(ComCalc!B$37*2))*SQRT(ComCalc!B$45/(ComCalc!B$37*ComCalc!B$37)+B753*(ComCalc!B$37-2)/ComCalc!B$37),2),"")</f>
        <v/>
      </c>
      <c r="C962" s="24" t="str">
        <f>IF(C142,-1*ROUND(NORMSINV('Create Composites'!$M$3/(ComCalc!C$37*2))*SQRT(ComCalc!C$45/(ComCalc!C$37*ComCalc!C$37)+C753*(ComCalc!C$37-2)/ComCalc!C$37),2),"")</f>
        <v/>
      </c>
      <c r="D962" s="24" t="str">
        <f>IF(D142,-1*ROUND(NORMSINV('Create Composites'!$M$3/(ComCalc!D$37*2))*SQRT(ComCalc!D$45/(ComCalc!D$37*ComCalc!D$37)+D753*(ComCalc!D$37-2)/ComCalc!D$37),2),"")</f>
        <v/>
      </c>
      <c r="E962" s="24" t="str">
        <f>IF(E142,-1*ROUND(NORMSINV('Create Composites'!$M$3/(ComCalc!E$37*2))*SQRT(ComCalc!E$45/(ComCalc!E$37*ComCalc!E$37)+E753*(ComCalc!E$37-2)/ComCalc!E$37),2),"")</f>
        <v/>
      </c>
      <c r="F962" s="24" t="str">
        <f>IF(F142,-1*ROUND(NORMSINV('Create Composites'!$M$3/(ComCalc!F$37*2))*SQRT(ComCalc!F$45/(ComCalc!F$37*ComCalc!F$37)+F753*(ComCalc!F$37-2)/ComCalc!F$37),2),"")</f>
        <v/>
      </c>
      <c r="G962" s="24" t="str">
        <f>IF(G142,-1*ROUND(NORMSINV('Create Composites'!$M$3/(ComCalc!G$37*2))*SQRT(ComCalc!G$45/(ComCalc!G$37*ComCalc!G$37)+G753*(ComCalc!G$37-2)/ComCalc!G$37),2),"")</f>
        <v/>
      </c>
      <c r="H962" s="24">
        <f>IF(H142,-1*ROUND(NORMSINV('Create Composites'!$M$3/(ComCalc!H$37*2))*SQRT(ComCalc!H$45/(ComCalc!H$37*ComCalc!H$37)+H753*(ComCalc!H$37-2)/ComCalc!H$37),2),"")</f>
        <v>20.97</v>
      </c>
      <c r="I962" s="24" t="str">
        <f>IF(I142,-1*ROUND(NORMSINV('Create Composites'!$M$3/(ComCalc!I$37*2))*SQRT(ComCalc!I$45/(ComCalc!I$37*ComCalc!I$37)+I753*(ComCalc!I$37-2)/ComCalc!I$37),2),"")</f>
        <v/>
      </c>
      <c r="J962" s="24" t="str">
        <f>IF(J142,-1*ROUND(NORMSINV('Create Composites'!$M$3/(ComCalc!J$37*2))*SQRT(ComCalc!J$45/(ComCalc!J$37*ComCalc!J$37)+J753*(ComCalc!J$37-2)/ComCalc!J$37),2),"")</f>
        <v/>
      </c>
      <c r="K962" s="24" t="str">
        <f>IF(K142,-1*ROUND(NORMSINV('Create Composites'!$M$3/(ComCalc!K$37*2))*SQRT(ComCalc!K$45/(ComCalc!K$37*ComCalc!K$37)+K753*(ComCalc!K$37-2)/ComCalc!K$37),2),"")</f>
        <v/>
      </c>
      <c r="L962" s="24" t="str">
        <f>IF(L142,-1*ROUND(NORMSINV('Create Composites'!$M$3/(ComCalc!L$37*2))*SQRT(ComCalc!L$45/(ComCalc!L$37*ComCalc!L$37)+L753*(ComCalc!L$37-2)/ComCalc!L$37),2),"")</f>
        <v/>
      </c>
      <c r="M962" s="24" t="str">
        <f>IF(M142,-1*ROUND(NORMSINV('Create Composites'!$M$3/(ComCalc!M$37*2))*SQRT(ComCalc!M$45/(ComCalc!M$37*ComCalc!M$37)+M753*(ComCalc!M$37-2)/ComCalc!M$37),2),"")</f>
        <v/>
      </c>
      <c r="N962" s="24" t="str">
        <f>IF(N142,-1*ROUND(NORMSINV('Create Composites'!$M$3/(ComCalc!N$37*2))*SQRT(ComCalc!N$45/(ComCalc!N$37*ComCalc!N$37)+N753*(ComCalc!N$37-2)/ComCalc!N$37),2),"")</f>
        <v/>
      </c>
      <c r="O962" s="24">
        <f>IF(O142,-1*ROUND(NORMSINV('Create Composites'!$M$3/(ComCalc!O$37*2))*SQRT(ComCalc!O$45/(ComCalc!O$37*ComCalc!O$37)+O753*(ComCalc!O$37-2)/ComCalc!O$37),2),"")</f>
        <v>16.46</v>
      </c>
      <c r="P962" s="24" t="str">
        <f>IF(P142,-1*ROUND(NORMSINV('Create Composites'!$M$3/(ComCalc!P$37*2))*SQRT(ComCalc!P$45/(ComCalc!P$37*ComCalc!P$37)+P753*(ComCalc!P$37-2)/ComCalc!P$37),2),"")</f>
        <v/>
      </c>
      <c r="Q962" s="24" t="str">
        <f>IF(Q142,-1*ROUND(NORMSINV('Create Composites'!$M$3/(ComCalc!Q$37*2))*SQRT(ComCalc!Q$45/(ComCalc!Q$37*ComCalc!Q$37)+Q753*(ComCalc!Q$37-2)/ComCalc!Q$37),2),"")</f>
        <v/>
      </c>
      <c r="R962" s="24">
        <f>IF(R142,-1*ROUND(NORMSINV('Create Composites'!$M$3/(ComCalc!R$37*2))*SQRT(ComCalc!R$45/(ComCalc!R$37*ComCalc!R$37)+R753*(ComCalc!R$37-2)/ComCalc!R$37),2),"")</f>
        <v>25.68</v>
      </c>
      <c r="S962" s="24" t="str">
        <f>IF(S142,-1*ROUND(NORMSINV('Create Composites'!$M$3/(ComCalc!S$37*2))*SQRT(ComCalc!S$45/(ComCalc!S$37*ComCalc!S$37)+S753*(ComCalc!S$37-2)/ComCalc!S$37),2),"")</f>
        <v/>
      </c>
      <c r="T962" s="24" t="str">
        <f>IF(T142,-1*ROUND(NORMSINV('Create Composites'!$M$3/(ComCalc!T$37*2))*SQRT(ComCalc!T$45/(ComCalc!T$37*ComCalc!T$37)+T753*(ComCalc!T$37-2)/ComCalc!T$37),2),"")</f>
        <v/>
      </c>
      <c r="U962" s="24" t="str">
        <f>IF(U142,-1*ROUND(NORMSINV('Create Composites'!$M$3/(ComCalc!U$37*2))*SQRT(ComCalc!U$45/(ComCalc!U$37*ComCalc!U$37)+U753*(ComCalc!U$37-2)/ComCalc!U$37),2),"")</f>
        <v/>
      </c>
    </row>
    <row r="963" spans="1:21" x14ac:dyDescent="0.15">
      <c r="A963" t="str">
        <f t="shared" si="663"/>
        <v>CVLT-3 Brief SDFR</v>
      </c>
      <c r="B963" s="24" t="str">
        <f>IF(B143,-1*ROUND(NORMSINV('Create Composites'!$M$3/(ComCalc!B$37*2))*SQRT(ComCalc!B$45/(ComCalc!B$37*ComCalc!B$37)+B754*(ComCalc!B$37-2)/ComCalc!B$37),2),"")</f>
        <v/>
      </c>
      <c r="C963" s="24" t="str">
        <f>IF(C143,-1*ROUND(NORMSINV('Create Composites'!$M$3/(ComCalc!C$37*2))*SQRT(ComCalc!C$45/(ComCalc!C$37*ComCalc!C$37)+C754*(ComCalc!C$37-2)/ComCalc!C$37),2),"")</f>
        <v/>
      </c>
      <c r="D963" s="24" t="str">
        <f>IF(D143,-1*ROUND(NORMSINV('Create Composites'!$M$3/(ComCalc!D$37*2))*SQRT(ComCalc!D$45/(ComCalc!D$37*ComCalc!D$37)+D754*(ComCalc!D$37-2)/ComCalc!D$37),2),"")</f>
        <v/>
      </c>
      <c r="E963" s="24" t="str">
        <f>IF(E143,-1*ROUND(NORMSINV('Create Composites'!$M$3/(ComCalc!E$37*2))*SQRT(ComCalc!E$45/(ComCalc!E$37*ComCalc!E$37)+E754*(ComCalc!E$37-2)/ComCalc!E$37),2),"")</f>
        <v/>
      </c>
      <c r="F963" s="24" t="str">
        <f>IF(F143,-1*ROUND(NORMSINV('Create Composites'!$M$3/(ComCalc!F$37*2))*SQRT(ComCalc!F$45/(ComCalc!F$37*ComCalc!F$37)+F754*(ComCalc!F$37-2)/ComCalc!F$37),2),"")</f>
        <v/>
      </c>
      <c r="G963" s="24" t="str">
        <f>IF(G143,-1*ROUND(NORMSINV('Create Composites'!$M$3/(ComCalc!G$37*2))*SQRT(ComCalc!G$45/(ComCalc!G$37*ComCalc!G$37)+G754*(ComCalc!G$37-2)/ComCalc!G$37),2),"")</f>
        <v/>
      </c>
      <c r="H963" s="24">
        <f>IF(H143,-1*ROUND(NORMSINV('Create Composites'!$M$3/(ComCalc!H$37*2))*SQRT(ComCalc!H$45/(ComCalc!H$37*ComCalc!H$37)+H754*(ComCalc!H$37-2)/ComCalc!H$37),2),"")</f>
        <v>22.14</v>
      </c>
      <c r="I963" s="24" t="str">
        <f>IF(I143,-1*ROUND(NORMSINV('Create Composites'!$M$3/(ComCalc!I$37*2))*SQRT(ComCalc!I$45/(ComCalc!I$37*ComCalc!I$37)+I754*(ComCalc!I$37-2)/ComCalc!I$37),2),"")</f>
        <v/>
      </c>
      <c r="J963" s="24" t="str">
        <f>IF(J143,-1*ROUND(NORMSINV('Create Composites'!$M$3/(ComCalc!J$37*2))*SQRT(ComCalc!J$45/(ComCalc!J$37*ComCalc!J$37)+J754*(ComCalc!J$37-2)/ComCalc!J$37),2),"")</f>
        <v/>
      </c>
      <c r="K963" s="24" t="str">
        <f>IF(K143,-1*ROUND(NORMSINV('Create Composites'!$M$3/(ComCalc!K$37*2))*SQRT(ComCalc!K$45/(ComCalc!K$37*ComCalc!K$37)+K754*(ComCalc!K$37-2)/ComCalc!K$37),2),"")</f>
        <v/>
      </c>
      <c r="L963" s="24" t="str">
        <f>IF(L143,-1*ROUND(NORMSINV('Create Composites'!$M$3/(ComCalc!L$37*2))*SQRT(ComCalc!L$45/(ComCalc!L$37*ComCalc!L$37)+L754*(ComCalc!L$37-2)/ComCalc!L$37),2),"")</f>
        <v/>
      </c>
      <c r="M963" s="24" t="str">
        <f>IF(M143,-1*ROUND(NORMSINV('Create Composites'!$M$3/(ComCalc!M$37*2))*SQRT(ComCalc!M$45/(ComCalc!M$37*ComCalc!M$37)+M754*(ComCalc!M$37-2)/ComCalc!M$37),2),"")</f>
        <v/>
      </c>
      <c r="N963" s="24" t="str">
        <f>IF(N143,-1*ROUND(NORMSINV('Create Composites'!$M$3/(ComCalc!N$37*2))*SQRT(ComCalc!N$45/(ComCalc!N$37*ComCalc!N$37)+N754*(ComCalc!N$37-2)/ComCalc!N$37),2),"")</f>
        <v/>
      </c>
      <c r="O963" s="24" t="str">
        <f>IF(O143,-1*ROUND(NORMSINV('Create Composites'!$M$3/(ComCalc!O$37*2))*SQRT(ComCalc!O$45/(ComCalc!O$37*ComCalc!O$37)+O754*(ComCalc!O$37-2)/ComCalc!O$37),2),"")</f>
        <v/>
      </c>
      <c r="P963" s="24" t="str">
        <f>IF(P143,-1*ROUND(NORMSINV('Create Composites'!$M$3/(ComCalc!P$37*2))*SQRT(ComCalc!P$45/(ComCalc!P$37*ComCalc!P$37)+P754*(ComCalc!P$37-2)/ComCalc!P$37),2),"")</f>
        <v/>
      </c>
      <c r="Q963" s="24" t="str">
        <f>IF(Q143,-1*ROUND(NORMSINV('Create Composites'!$M$3/(ComCalc!Q$37*2))*SQRT(ComCalc!Q$45/(ComCalc!Q$37*ComCalc!Q$37)+Q754*(ComCalc!Q$37-2)/ComCalc!Q$37),2),"")</f>
        <v/>
      </c>
      <c r="R963" s="24">
        <f>IF(R143,-1*ROUND(NORMSINV('Create Composites'!$M$3/(ComCalc!R$37*2))*SQRT(ComCalc!R$45/(ComCalc!R$37*ComCalc!R$37)+R754*(ComCalc!R$37-2)/ComCalc!R$37),2),"")</f>
        <v>27.36</v>
      </c>
      <c r="S963" s="24" t="str">
        <f>IF(S143,-1*ROUND(NORMSINV('Create Composites'!$M$3/(ComCalc!S$37*2))*SQRT(ComCalc!S$45/(ComCalc!S$37*ComCalc!S$37)+S754*(ComCalc!S$37-2)/ComCalc!S$37),2),"")</f>
        <v/>
      </c>
      <c r="T963" s="24" t="str">
        <f>IF(T143,-1*ROUND(NORMSINV('Create Composites'!$M$3/(ComCalc!T$37*2))*SQRT(ComCalc!T$45/(ComCalc!T$37*ComCalc!T$37)+T754*(ComCalc!T$37-2)/ComCalc!T$37),2),"")</f>
        <v/>
      </c>
      <c r="U963" s="24" t="str">
        <f>IF(U143,-1*ROUND(NORMSINV('Create Composites'!$M$3/(ComCalc!U$37*2))*SQRT(ComCalc!U$45/(ComCalc!U$37*ComCalc!U$37)+U754*(ComCalc!U$37-2)/ComCalc!U$37),2),"")</f>
        <v/>
      </c>
    </row>
    <row r="964" spans="1:21" x14ac:dyDescent="0.15">
      <c r="A964" t="str">
        <f t="shared" si="663"/>
        <v>CVLT-3 Brief LDFR</v>
      </c>
      <c r="B964" s="24" t="str">
        <f>IF(B144,-1*ROUND(NORMSINV('Create Composites'!$M$3/(ComCalc!B$37*2))*SQRT(ComCalc!B$45/(ComCalc!B$37*ComCalc!B$37)+B755*(ComCalc!B$37-2)/ComCalc!B$37),2),"")</f>
        <v/>
      </c>
      <c r="C964" s="24" t="str">
        <f>IF(C144,-1*ROUND(NORMSINV('Create Composites'!$M$3/(ComCalc!C$37*2))*SQRT(ComCalc!C$45/(ComCalc!C$37*ComCalc!C$37)+C755*(ComCalc!C$37-2)/ComCalc!C$37),2),"")</f>
        <v/>
      </c>
      <c r="D964" s="24" t="str">
        <f>IF(D144,-1*ROUND(NORMSINV('Create Composites'!$M$3/(ComCalc!D$37*2))*SQRT(ComCalc!D$45/(ComCalc!D$37*ComCalc!D$37)+D755*(ComCalc!D$37-2)/ComCalc!D$37),2),"")</f>
        <v/>
      </c>
      <c r="E964" s="24" t="str">
        <f>IF(E144,-1*ROUND(NORMSINV('Create Composites'!$M$3/(ComCalc!E$37*2))*SQRT(ComCalc!E$45/(ComCalc!E$37*ComCalc!E$37)+E755*(ComCalc!E$37-2)/ComCalc!E$37),2),"")</f>
        <v/>
      </c>
      <c r="F964" s="24" t="str">
        <f>IF(F144,-1*ROUND(NORMSINV('Create Composites'!$M$3/(ComCalc!F$37*2))*SQRT(ComCalc!F$45/(ComCalc!F$37*ComCalc!F$37)+F755*(ComCalc!F$37-2)/ComCalc!F$37),2),"")</f>
        <v/>
      </c>
      <c r="G964" s="24" t="str">
        <f>IF(G144,-1*ROUND(NORMSINV('Create Composites'!$M$3/(ComCalc!G$37*2))*SQRT(ComCalc!G$45/(ComCalc!G$37*ComCalc!G$37)+G755*(ComCalc!G$37-2)/ComCalc!G$37),2),"")</f>
        <v/>
      </c>
      <c r="H964" s="24">
        <f>IF(H144,-1*ROUND(NORMSINV('Create Composites'!$M$3/(ComCalc!H$37*2))*SQRT(ComCalc!H$45/(ComCalc!H$37*ComCalc!H$37)+H755*(ComCalc!H$37-2)/ComCalc!H$37),2),"")</f>
        <v>24.31</v>
      </c>
      <c r="I964" s="24" t="str">
        <f>IF(I144,-1*ROUND(NORMSINV('Create Composites'!$M$3/(ComCalc!I$37*2))*SQRT(ComCalc!I$45/(ComCalc!I$37*ComCalc!I$37)+I755*(ComCalc!I$37-2)/ComCalc!I$37),2),"")</f>
        <v/>
      </c>
      <c r="J964" s="24" t="str">
        <f>IF(J144,-1*ROUND(NORMSINV('Create Composites'!$M$3/(ComCalc!J$37*2))*SQRT(ComCalc!J$45/(ComCalc!J$37*ComCalc!J$37)+J755*(ComCalc!J$37-2)/ComCalc!J$37),2),"")</f>
        <v/>
      </c>
      <c r="K964" s="24" t="str">
        <f>IF(K144,-1*ROUND(NORMSINV('Create Composites'!$M$3/(ComCalc!K$37*2))*SQRT(ComCalc!K$45/(ComCalc!K$37*ComCalc!K$37)+K755*(ComCalc!K$37-2)/ComCalc!K$37),2),"")</f>
        <v/>
      </c>
      <c r="L964" s="24" t="str">
        <f>IF(L144,-1*ROUND(NORMSINV('Create Composites'!$M$3/(ComCalc!L$37*2))*SQRT(ComCalc!L$45/(ComCalc!L$37*ComCalc!L$37)+L755*(ComCalc!L$37-2)/ComCalc!L$37),2),"")</f>
        <v/>
      </c>
      <c r="M964" s="24" t="str">
        <f>IF(M144,-1*ROUND(NORMSINV('Create Composites'!$M$3/(ComCalc!M$37*2))*SQRT(ComCalc!M$45/(ComCalc!M$37*ComCalc!M$37)+M755*(ComCalc!M$37-2)/ComCalc!M$37),2),"")</f>
        <v/>
      </c>
      <c r="N964" s="24" t="str">
        <f>IF(N144,-1*ROUND(NORMSINV('Create Composites'!$M$3/(ComCalc!N$37*2))*SQRT(ComCalc!N$45/(ComCalc!N$37*ComCalc!N$37)+N755*(ComCalc!N$37-2)/ComCalc!N$37),2),"")</f>
        <v/>
      </c>
      <c r="O964" s="24" t="str">
        <f>IF(O144,-1*ROUND(NORMSINV('Create Composites'!$M$3/(ComCalc!O$37*2))*SQRT(ComCalc!O$45/(ComCalc!O$37*ComCalc!O$37)+O755*(ComCalc!O$37-2)/ComCalc!O$37),2),"")</f>
        <v/>
      </c>
      <c r="P964" s="24">
        <f>IF(P144,-1*ROUND(NORMSINV('Create Composites'!$M$3/(ComCalc!P$37*2))*SQRT(ComCalc!P$45/(ComCalc!P$37*ComCalc!P$37)+P755*(ComCalc!P$37-2)/ComCalc!P$37),2),"")</f>
        <v>22.79</v>
      </c>
      <c r="Q964" s="24" t="str">
        <f>IF(Q144,-1*ROUND(NORMSINV('Create Composites'!$M$3/(ComCalc!Q$37*2))*SQRT(ComCalc!Q$45/(ComCalc!Q$37*ComCalc!Q$37)+Q755*(ComCalc!Q$37-2)/ComCalc!Q$37),2),"")</f>
        <v/>
      </c>
      <c r="R964" s="24">
        <f>IF(R144,-1*ROUND(NORMSINV('Create Composites'!$M$3/(ComCalc!R$37*2))*SQRT(ComCalc!R$45/(ComCalc!R$37*ComCalc!R$37)+R755*(ComCalc!R$37-2)/ComCalc!R$37),2),"")</f>
        <v>30.44</v>
      </c>
      <c r="S964" s="24" t="str">
        <f>IF(S144,-1*ROUND(NORMSINV('Create Composites'!$M$3/(ComCalc!S$37*2))*SQRT(ComCalc!S$45/(ComCalc!S$37*ComCalc!S$37)+S755*(ComCalc!S$37-2)/ComCalc!S$37),2),"")</f>
        <v/>
      </c>
      <c r="T964" s="24" t="str">
        <f>IF(T144,-1*ROUND(NORMSINV('Create Composites'!$M$3/(ComCalc!T$37*2))*SQRT(ComCalc!T$45/(ComCalc!T$37*ComCalc!T$37)+T755*(ComCalc!T$37-2)/ComCalc!T$37),2),"")</f>
        <v/>
      </c>
      <c r="U964" s="24" t="str">
        <f>IF(U144,-1*ROUND(NORMSINV('Create Composites'!$M$3/(ComCalc!U$37*2))*SQRT(ComCalc!U$45/(ComCalc!U$37*ComCalc!U$37)+U755*(ComCalc!U$37-2)/ComCalc!U$37),2),"")</f>
        <v/>
      </c>
    </row>
    <row r="965" spans="1:21" x14ac:dyDescent="0.15">
      <c r="A965" t="str">
        <f t="shared" si="663"/>
        <v>Figure Weights</v>
      </c>
      <c r="B965" s="24" t="str">
        <f>IF(B145,-1*ROUND(NORMSINV('Create Composites'!$M$3/(ComCalc!B$37*2))*SQRT(ComCalc!B$45/(ComCalc!B$37*ComCalc!B$37)+B756*(ComCalc!B$37-2)/ComCalc!B$37),2),"")</f>
        <v/>
      </c>
      <c r="C965" s="24" t="str">
        <f>IF(C145,-1*ROUND(NORMSINV('Create Composites'!$M$3/(ComCalc!C$37*2))*SQRT(ComCalc!C$45/(ComCalc!C$37*ComCalc!C$37)+C756*(ComCalc!C$37-2)/ComCalc!C$37),2),"")</f>
        <v/>
      </c>
      <c r="D965" s="24" t="str">
        <f>IF(D145,-1*ROUND(NORMSINV('Create Composites'!$M$3/(ComCalc!D$37*2))*SQRT(ComCalc!D$45/(ComCalc!D$37*ComCalc!D$37)+D756*(ComCalc!D$37-2)/ComCalc!D$37),2),"")</f>
        <v/>
      </c>
      <c r="E965" s="24" t="str">
        <f>IF(E145,-1*ROUND(NORMSINV('Create Composites'!$M$3/(ComCalc!E$37*2))*SQRT(ComCalc!E$45/(ComCalc!E$37*ComCalc!E$37)+E756*(ComCalc!E$37-2)/ComCalc!E$37),2),"")</f>
        <v/>
      </c>
      <c r="F965" s="24" t="str">
        <f>IF(F145,-1*ROUND(NORMSINV('Create Composites'!$M$3/(ComCalc!F$37*2))*SQRT(ComCalc!F$45/(ComCalc!F$37*ComCalc!F$37)+F756*(ComCalc!F$37-2)/ComCalc!F$37),2),"")</f>
        <v/>
      </c>
      <c r="G965" s="24" t="str">
        <f>IF(G145,-1*ROUND(NORMSINV('Create Composites'!$M$3/(ComCalc!G$37*2))*SQRT(ComCalc!G$45/(ComCalc!G$37*ComCalc!G$37)+G756*(ComCalc!G$37-2)/ComCalc!G$37),2),"")</f>
        <v/>
      </c>
      <c r="H965" s="24" t="str">
        <f>IF(H145,-1*ROUND(NORMSINV('Create Composites'!$M$3/(ComCalc!H$37*2))*SQRT(ComCalc!H$45/(ComCalc!H$37*ComCalc!H$37)+H756*(ComCalc!H$37-2)/ComCalc!H$37),2),"")</f>
        <v/>
      </c>
      <c r="I965" s="24" t="str">
        <f>IF(I145,-1*ROUND(NORMSINV('Create Composites'!$M$3/(ComCalc!I$37*2))*SQRT(ComCalc!I$45/(ComCalc!I$37*ComCalc!I$37)+I756*(ComCalc!I$37-2)/ComCalc!I$37),2),"")</f>
        <v/>
      </c>
      <c r="J965" s="24" t="str">
        <f>IF(J145,-1*ROUND(NORMSINV('Create Composites'!$M$3/(ComCalc!J$37*2))*SQRT(ComCalc!J$45/(ComCalc!J$37*ComCalc!J$37)+J756*(ComCalc!J$37-2)/ComCalc!J$37),2),"")</f>
        <v/>
      </c>
      <c r="K965" s="24" t="str">
        <f>IF(K145,-1*ROUND(NORMSINV('Create Composites'!$M$3/(ComCalc!K$37*2))*SQRT(ComCalc!K$45/(ComCalc!K$37*ComCalc!K$37)+K756*(ComCalc!K$37-2)/ComCalc!K$37),2),"")</f>
        <v/>
      </c>
      <c r="L965" s="24" t="str">
        <f>IF(L145,-1*ROUND(NORMSINV('Create Composites'!$M$3/(ComCalc!L$37*2))*SQRT(ComCalc!L$45/(ComCalc!L$37*ComCalc!L$37)+L756*(ComCalc!L$37-2)/ComCalc!L$37),2),"")</f>
        <v/>
      </c>
      <c r="M965" s="24" t="str">
        <f>IF(M145,-1*ROUND(NORMSINV('Create Composites'!$M$3/(ComCalc!M$37*2))*SQRT(ComCalc!M$45/(ComCalc!M$37*ComCalc!M$37)+M756*(ComCalc!M$37-2)/ComCalc!M$37),2),"")</f>
        <v/>
      </c>
      <c r="N965" s="24" t="str">
        <f>IF(N145,-1*ROUND(NORMSINV('Create Composites'!$M$3/(ComCalc!N$37*2))*SQRT(ComCalc!N$45/(ComCalc!N$37*ComCalc!N$37)+N756*(ComCalc!N$37-2)/ComCalc!N$37),2),"")</f>
        <v/>
      </c>
      <c r="O965" s="24" t="str">
        <f>IF(O145,-1*ROUND(NORMSINV('Create Composites'!$M$3/(ComCalc!O$37*2))*SQRT(ComCalc!O$45/(ComCalc!O$37*ComCalc!O$37)+O756*(ComCalc!O$37-2)/ComCalc!O$37),2),"")</f>
        <v/>
      </c>
      <c r="P965" s="24" t="str">
        <f>IF(P145,-1*ROUND(NORMSINV('Create Composites'!$M$3/(ComCalc!P$37*2))*SQRT(ComCalc!P$45/(ComCalc!P$37*ComCalc!P$37)+P756*(ComCalc!P$37-2)/ComCalc!P$37),2),"")</f>
        <v/>
      </c>
      <c r="Q965" s="24" t="str">
        <f>IF(Q145,-1*ROUND(NORMSINV('Create Composites'!$M$3/(ComCalc!Q$37*2))*SQRT(ComCalc!Q$45/(ComCalc!Q$37*ComCalc!Q$37)+Q756*(ComCalc!Q$37-2)/ComCalc!Q$37),2),"")</f>
        <v/>
      </c>
      <c r="R965" s="24" t="str">
        <f>IF(R145,-1*ROUND(NORMSINV('Create Composites'!$M$3/(ComCalc!R$37*2))*SQRT(ComCalc!R$45/(ComCalc!R$37*ComCalc!R$37)+R756*(ComCalc!R$37-2)/ComCalc!R$37),2),"")</f>
        <v/>
      </c>
      <c r="S965" s="24" t="str">
        <f>IF(S145,-1*ROUND(NORMSINV('Create Composites'!$M$3/(ComCalc!S$37*2))*SQRT(ComCalc!S$45/(ComCalc!S$37*ComCalc!S$37)+S756*(ComCalc!S$37-2)/ComCalc!S$37),2),"")</f>
        <v/>
      </c>
      <c r="T965" s="24" t="str">
        <f>IF(T145,-1*ROUND(NORMSINV('Create Composites'!$M$3/(ComCalc!T$37*2))*SQRT(ComCalc!T$45/(ComCalc!T$37*ComCalc!T$37)+T756*(ComCalc!T$37-2)/ComCalc!T$37),2),"")</f>
        <v/>
      </c>
      <c r="U965" s="24" t="str">
        <f>IF(U145,-1*ROUND(NORMSINV('Create Composites'!$M$3/(ComCalc!U$37*2))*SQRT(ComCalc!U$45/(ComCalc!U$37*ComCalc!U$37)+U756*(ComCalc!U$37-2)/ComCalc!U$37),2),"")</f>
        <v/>
      </c>
    </row>
    <row r="966" spans="1:21" x14ac:dyDescent="0.15">
      <c r="A966" t="str">
        <f t="shared" si="663"/>
        <v>Letter-Number Sequencing</v>
      </c>
      <c r="B966" s="24" t="str">
        <f>IF(B146,-1*ROUND(NORMSINV('Create Composites'!$M$3/(ComCalc!B$37*2))*SQRT(ComCalc!B$45/(ComCalc!B$37*ComCalc!B$37)+B757*(ComCalc!B$37-2)/ComCalc!B$37),2),"")</f>
        <v/>
      </c>
      <c r="C966" s="24" t="str">
        <f>IF(C146,-1*ROUND(NORMSINV('Create Composites'!$M$3/(ComCalc!C$37*2))*SQRT(ComCalc!C$45/(ComCalc!C$37*ComCalc!C$37)+C757*(ComCalc!C$37-2)/ComCalc!C$37),2),"")</f>
        <v/>
      </c>
      <c r="D966" s="24" t="str">
        <f>IF(D146,-1*ROUND(NORMSINV('Create Composites'!$M$3/(ComCalc!D$37*2))*SQRT(ComCalc!D$45/(ComCalc!D$37*ComCalc!D$37)+D757*(ComCalc!D$37-2)/ComCalc!D$37),2),"")</f>
        <v/>
      </c>
      <c r="E966" s="24" t="str">
        <f>IF(E146,-1*ROUND(NORMSINV('Create Composites'!$M$3/(ComCalc!E$37*2))*SQRT(ComCalc!E$45/(ComCalc!E$37*ComCalc!E$37)+E757*(ComCalc!E$37-2)/ComCalc!E$37),2),"")</f>
        <v/>
      </c>
      <c r="F966" s="24" t="str">
        <f>IF(F146,-1*ROUND(NORMSINV('Create Composites'!$M$3/(ComCalc!F$37*2))*SQRT(ComCalc!F$45/(ComCalc!F$37*ComCalc!F$37)+F757*(ComCalc!F$37-2)/ComCalc!F$37),2),"")</f>
        <v/>
      </c>
      <c r="G966" s="24" t="str">
        <f>IF(G146,-1*ROUND(NORMSINV('Create Composites'!$M$3/(ComCalc!G$37*2))*SQRT(ComCalc!G$45/(ComCalc!G$37*ComCalc!G$37)+G757*(ComCalc!G$37-2)/ComCalc!G$37),2),"")</f>
        <v/>
      </c>
      <c r="H966" s="24" t="str">
        <f>IF(H146,-1*ROUND(NORMSINV('Create Composites'!$M$3/(ComCalc!H$37*2))*SQRT(ComCalc!H$45/(ComCalc!H$37*ComCalc!H$37)+H757*(ComCalc!H$37-2)/ComCalc!H$37),2),"")</f>
        <v/>
      </c>
      <c r="I966" s="24" t="str">
        <f>IF(I146,-1*ROUND(NORMSINV('Create Composites'!$M$3/(ComCalc!I$37*2))*SQRT(ComCalc!I$45/(ComCalc!I$37*ComCalc!I$37)+I757*(ComCalc!I$37-2)/ComCalc!I$37),2),"")</f>
        <v/>
      </c>
      <c r="J966" s="24" t="str">
        <f>IF(J146,-1*ROUND(NORMSINV('Create Composites'!$M$3/(ComCalc!J$37*2))*SQRT(ComCalc!J$45/(ComCalc!J$37*ComCalc!J$37)+J757*(ComCalc!J$37-2)/ComCalc!J$37),2),"")</f>
        <v/>
      </c>
      <c r="K966" s="24" t="str">
        <f>IF(K146,-1*ROUND(NORMSINV('Create Composites'!$M$3/(ComCalc!K$37*2))*SQRT(ComCalc!K$45/(ComCalc!K$37*ComCalc!K$37)+K757*(ComCalc!K$37-2)/ComCalc!K$37),2),"")</f>
        <v/>
      </c>
      <c r="L966" s="24" t="str">
        <f>IF(L146,-1*ROUND(NORMSINV('Create Composites'!$M$3/(ComCalc!L$37*2))*SQRT(ComCalc!L$45/(ComCalc!L$37*ComCalc!L$37)+L757*(ComCalc!L$37-2)/ComCalc!L$37),2),"")</f>
        <v/>
      </c>
      <c r="M966" s="24" t="str">
        <f>IF(M146,-1*ROUND(NORMSINV('Create Composites'!$M$3/(ComCalc!M$37*2))*SQRT(ComCalc!M$45/(ComCalc!M$37*ComCalc!M$37)+M757*(ComCalc!M$37-2)/ComCalc!M$37),2),"")</f>
        <v/>
      </c>
      <c r="N966" s="24" t="str">
        <f>IF(N146,-1*ROUND(NORMSINV('Create Composites'!$M$3/(ComCalc!N$37*2))*SQRT(ComCalc!N$45/(ComCalc!N$37*ComCalc!N$37)+N757*(ComCalc!N$37-2)/ComCalc!N$37),2),"")</f>
        <v/>
      </c>
      <c r="O966" s="24" t="str">
        <f>IF(O146,-1*ROUND(NORMSINV('Create Composites'!$M$3/(ComCalc!O$37*2))*SQRT(ComCalc!O$45/(ComCalc!O$37*ComCalc!O$37)+O757*(ComCalc!O$37-2)/ComCalc!O$37),2),"")</f>
        <v/>
      </c>
      <c r="P966" s="24" t="str">
        <f>IF(P146,-1*ROUND(NORMSINV('Create Composites'!$M$3/(ComCalc!P$37*2))*SQRT(ComCalc!P$45/(ComCalc!P$37*ComCalc!P$37)+P757*(ComCalc!P$37-2)/ComCalc!P$37),2),"")</f>
        <v/>
      </c>
      <c r="Q966" s="24" t="str">
        <f>IF(Q146,-1*ROUND(NORMSINV('Create Composites'!$M$3/(ComCalc!Q$37*2))*SQRT(ComCalc!Q$45/(ComCalc!Q$37*ComCalc!Q$37)+Q757*(ComCalc!Q$37-2)/ComCalc!Q$37),2),"")</f>
        <v/>
      </c>
      <c r="R966" s="24" t="str">
        <f>IF(R146,-1*ROUND(NORMSINV('Create Composites'!$M$3/(ComCalc!R$37*2))*SQRT(ComCalc!R$45/(ComCalc!R$37*ComCalc!R$37)+R757*(ComCalc!R$37-2)/ComCalc!R$37),2),"")</f>
        <v/>
      </c>
      <c r="S966" s="24" t="str">
        <f>IF(S146,-1*ROUND(NORMSINV('Create Composites'!$M$3/(ComCalc!S$37*2))*SQRT(ComCalc!S$45/(ComCalc!S$37*ComCalc!S$37)+S757*(ComCalc!S$37-2)/ComCalc!S$37),2),"")</f>
        <v/>
      </c>
      <c r="T966" s="24" t="str">
        <f>IF(T146,-1*ROUND(NORMSINV('Create Composites'!$M$3/(ComCalc!T$37*2))*SQRT(ComCalc!T$45/(ComCalc!T$37*ComCalc!T$37)+T757*(ComCalc!T$37-2)/ComCalc!T$37),2),"")</f>
        <v/>
      </c>
      <c r="U966" s="24" t="str">
        <f>IF(U146,-1*ROUND(NORMSINV('Create Composites'!$M$3/(ComCalc!U$37*2))*SQRT(ComCalc!U$45/(ComCalc!U$37*ComCalc!U$37)+U757*(ComCalc!U$37-2)/ComCalc!U$37),2),"")</f>
        <v/>
      </c>
    </row>
    <row r="967" spans="1:21" x14ac:dyDescent="0.15">
      <c r="A967" t="str">
        <f t="shared" si="663"/>
        <v>Cancellation</v>
      </c>
      <c r="B967" s="24" t="str">
        <f>IF(B147,-1*ROUND(NORMSINV('Create Composites'!$M$3/(ComCalc!B$37*2))*SQRT(ComCalc!B$45/(ComCalc!B$37*ComCalc!B$37)+B758*(ComCalc!B$37-2)/ComCalc!B$37),2),"")</f>
        <v/>
      </c>
      <c r="C967" s="24" t="str">
        <f>IF(C147,-1*ROUND(NORMSINV('Create Composites'!$M$3/(ComCalc!C$37*2))*SQRT(ComCalc!C$45/(ComCalc!C$37*ComCalc!C$37)+C758*(ComCalc!C$37-2)/ComCalc!C$37),2),"")</f>
        <v/>
      </c>
      <c r="D967" s="24" t="str">
        <f>IF(D147,-1*ROUND(NORMSINV('Create Composites'!$M$3/(ComCalc!D$37*2))*SQRT(ComCalc!D$45/(ComCalc!D$37*ComCalc!D$37)+D758*(ComCalc!D$37-2)/ComCalc!D$37),2),"")</f>
        <v/>
      </c>
      <c r="E967" s="24" t="str">
        <f>IF(E147,-1*ROUND(NORMSINV('Create Composites'!$M$3/(ComCalc!E$37*2))*SQRT(ComCalc!E$45/(ComCalc!E$37*ComCalc!E$37)+E758*(ComCalc!E$37-2)/ComCalc!E$37),2),"")</f>
        <v/>
      </c>
      <c r="F967" s="24" t="str">
        <f>IF(F147,-1*ROUND(NORMSINV('Create Composites'!$M$3/(ComCalc!F$37*2))*SQRT(ComCalc!F$45/(ComCalc!F$37*ComCalc!F$37)+F758*(ComCalc!F$37-2)/ComCalc!F$37),2),"")</f>
        <v/>
      </c>
      <c r="G967" s="24" t="str">
        <f>IF(G147,-1*ROUND(NORMSINV('Create Composites'!$M$3/(ComCalc!G$37*2))*SQRT(ComCalc!G$45/(ComCalc!G$37*ComCalc!G$37)+G758*(ComCalc!G$37-2)/ComCalc!G$37),2),"")</f>
        <v/>
      </c>
      <c r="H967" s="24" t="str">
        <f>IF(H147,-1*ROUND(NORMSINV('Create Composites'!$M$3/(ComCalc!H$37*2))*SQRT(ComCalc!H$45/(ComCalc!H$37*ComCalc!H$37)+H758*(ComCalc!H$37-2)/ComCalc!H$37),2),"")</f>
        <v/>
      </c>
      <c r="I967" s="24" t="str">
        <f>IF(I147,-1*ROUND(NORMSINV('Create Composites'!$M$3/(ComCalc!I$37*2))*SQRT(ComCalc!I$45/(ComCalc!I$37*ComCalc!I$37)+I758*(ComCalc!I$37-2)/ComCalc!I$37),2),"")</f>
        <v/>
      </c>
      <c r="J967" s="24" t="str">
        <f>IF(J147,-1*ROUND(NORMSINV('Create Composites'!$M$3/(ComCalc!J$37*2))*SQRT(ComCalc!J$45/(ComCalc!J$37*ComCalc!J$37)+J758*(ComCalc!J$37-2)/ComCalc!J$37),2),"")</f>
        <v/>
      </c>
      <c r="K967" s="24" t="str">
        <f>IF(K147,-1*ROUND(NORMSINV('Create Composites'!$M$3/(ComCalc!K$37*2))*SQRT(ComCalc!K$45/(ComCalc!K$37*ComCalc!K$37)+K758*(ComCalc!K$37-2)/ComCalc!K$37),2),"")</f>
        <v/>
      </c>
      <c r="L967" s="24" t="str">
        <f>IF(L147,-1*ROUND(NORMSINV('Create Composites'!$M$3/(ComCalc!L$37*2))*SQRT(ComCalc!L$45/(ComCalc!L$37*ComCalc!L$37)+L758*(ComCalc!L$37-2)/ComCalc!L$37),2),"")</f>
        <v/>
      </c>
      <c r="M967" s="24" t="str">
        <f>IF(M147,-1*ROUND(NORMSINV('Create Composites'!$M$3/(ComCalc!M$37*2))*SQRT(ComCalc!M$45/(ComCalc!M$37*ComCalc!M$37)+M758*(ComCalc!M$37-2)/ComCalc!M$37),2),"")</f>
        <v/>
      </c>
      <c r="N967" s="24" t="str">
        <f>IF(N147,-1*ROUND(NORMSINV('Create Composites'!$M$3/(ComCalc!N$37*2))*SQRT(ComCalc!N$45/(ComCalc!N$37*ComCalc!N$37)+N758*(ComCalc!N$37-2)/ComCalc!N$37),2),"")</f>
        <v/>
      </c>
      <c r="O967" s="24" t="str">
        <f>IF(O147,-1*ROUND(NORMSINV('Create Composites'!$M$3/(ComCalc!O$37*2))*SQRT(ComCalc!O$45/(ComCalc!O$37*ComCalc!O$37)+O758*(ComCalc!O$37-2)/ComCalc!O$37),2),"")</f>
        <v/>
      </c>
      <c r="P967" s="24" t="str">
        <f>IF(P147,-1*ROUND(NORMSINV('Create Composites'!$M$3/(ComCalc!P$37*2))*SQRT(ComCalc!P$45/(ComCalc!P$37*ComCalc!P$37)+P758*(ComCalc!P$37-2)/ComCalc!P$37),2),"")</f>
        <v/>
      </c>
      <c r="Q967" s="24" t="str">
        <f>IF(Q147,-1*ROUND(NORMSINV('Create Composites'!$M$3/(ComCalc!Q$37*2))*SQRT(ComCalc!Q$45/(ComCalc!Q$37*ComCalc!Q$37)+Q758*(ComCalc!Q$37-2)/ComCalc!Q$37),2),"")</f>
        <v/>
      </c>
      <c r="R967" s="24" t="str">
        <f>IF(R147,-1*ROUND(NORMSINV('Create Composites'!$M$3/(ComCalc!R$37*2))*SQRT(ComCalc!R$45/(ComCalc!R$37*ComCalc!R$37)+R758*(ComCalc!R$37-2)/ComCalc!R$37),2),"")</f>
        <v/>
      </c>
      <c r="S967" s="24" t="str">
        <f>IF(S147,-1*ROUND(NORMSINV('Create Composites'!$M$3/(ComCalc!S$37*2))*SQRT(ComCalc!S$45/(ComCalc!S$37*ComCalc!S$37)+S758*(ComCalc!S$37-2)/ComCalc!S$37),2),"")</f>
        <v/>
      </c>
      <c r="T967" s="24" t="str">
        <f>IF(T147,-1*ROUND(NORMSINV('Create Composites'!$M$3/(ComCalc!T$37*2))*SQRT(ComCalc!T$45/(ComCalc!T$37*ComCalc!T$37)+T758*(ComCalc!T$37-2)/ComCalc!T$37),2),"")</f>
        <v/>
      </c>
      <c r="U967" s="24" t="str">
        <f>IF(U147,-1*ROUND(NORMSINV('Create Composites'!$M$3/(ComCalc!U$37*2))*SQRT(ComCalc!U$45/(ComCalc!U$37*ComCalc!U$37)+U758*(ComCalc!U$37-2)/ComCalc!U$37),2),"")</f>
        <v/>
      </c>
    </row>
    <row r="968" spans="1:21" x14ac:dyDescent="0.15">
      <c r="A968" t="str">
        <f t="shared" si="663"/>
        <v>Grooved Pegboard-Dominant</v>
      </c>
      <c r="B968" s="24" t="str">
        <f>IF(B148,-1*ROUND(NORMSINV('Create Composites'!$M$3/(ComCalc!B$37*2))*SQRT(ComCalc!B$45/(ComCalc!B$37*ComCalc!B$37)+B759*(ComCalc!B$37-2)/ComCalc!B$37),2),"")</f>
        <v/>
      </c>
      <c r="C968" s="24" t="str">
        <f>IF(C148,-1*ROUND(NORMSINV('Create Composites'!$M$3/(ComCalc!C$37*2))*SQRT(ComCalc!C$45/(ComCalc!C$37*ComCalc!C$37)+C759*(ComCalc!C$37-2)/ComCalc!C$37),2),"")</f>
        <v/>
      </c>
      <c r="D968" s="24" t="str">
        <f>IF(D148,-1*ROUND(NORMSINV('Create Composites'!$M$3/(ComCalc!D$37*2))*SQRT(ComCalc!D$45/(ComCalc!D$37*ComCalc!D$37)+D759*(ComCalc!D$37-2)/ComCalc!D$37),2),"")</f>
        <v/>
      </c>
      <c r="E968" s="24" t="str">
        <f>IF(E148,-1*ROUND(NORMSINV('Create Composites'!$M$3/(ComCalc!E$37*2))*SQRT(ComCalc!E$45/(ComCalc!E$37*ComCalc!E$37)+E759*(ComCalc!E$37-2)/ComCalc!E$37),2),"")</f>
        <v/>
      </c>
      <c r="F968" s="24" t="str">
        <f>IF(F148,-1*ROUND(NORMSINV('Create Composites'!$M$3/(ComCalc!F$37*2))*SQRT(ComCalc!F$45/(ComCalc!F$37*ComCalc!F$37)+F759*(ComCalc!F$37-2)/ComCalc!F$37),2),"")</f>
        <v/>
      </c>
      <c r="G968" s="24" t="str">
        <f>IF(G148,-1*ROUND(NORMSINV('Create Composites'!$M$3/(ComCalc!G$37*2))*SQRT(ComCalc!G$45/(ComCalc!G$37*ComCalc!G$37)+G759*(ComCalc!G$37-2)/ComCalc!G$37),2),"")</f>
        <v/>
      </c>
      <c r="H968" s="24" t="str">
        <f>IF(H148,-1*ROUND(NORMSINV('Create Composites'!$M$3/(ComCalc!H$37*2))*SQRT(ComCalc!H$45/(ComCalc!H$37*ComCalc!H$37)+H759*(ComCalc!H$37-2)/ComCalc!H$37),2),"")</f>
        <v/>
      </c>
      <c r="I968" s="24" t="str">
        <f>IF(I148,-1*ROUND(NORMSINV('Create Composites'!$M$3/(ComCalc!I$37*2))*SQRT(ComCalc!I$45/(ComCalc!I$37*ComCalc!I$37)+I759*(ComCalc!I$37-2)/ComCalc!I$37),2),"")</f>
        <v/>
      </c>
      <c r="J968" s="24" t="str">
        <f>IF(J148,-1*ROUND(NORMSINV('Create Composites'!$M$3/(ComCalc!J$37*2))*SQRT(ComCalc!J$45/(ComCalc!J$37*ComCalc!J$37)+J759*(ComCalc!J$37-2)/ComCalc!J$37),2),"")</f>
        <v/>
      </c>
      <c r="K968" s="24" t="str">
        <f>IF(K148,-1*ROUND(NORMSINV('Create Composites'!$M$3/(ComCalc!K$37*2))*SQRT(ComCalc!K$45/(ComCalc!K$37*ComCalc!K$37)+K759*(ComCalc!K$37-2)/ComCalc!K$37),2),"")</f>
        <v/>
      </c>
      <c r="L968" s="24" t="str">
        <f>IF(L148,-1*ROUND(NORMSINV('Create Composites'!$M$3/(ComCalc!L$37*2))*SQRT(ComCalc!L$45/(ComCalc!L$37*ComCalc!L$37)+L759*(ComCalc!L$37-2)/ComCalc!L$37),2),"")</f>
        <v/>
      </c>
      <c r="M968" s="24" t="str">
        <f>IF(M148,-1*ROUND(NORMSINV('Create Composites'!$M$3/(ComCalc!M$37*2))*SQRT(ComCalc!M$45/(ComCalc!M$37*ComCalc!M$37)+M759*(ComCalc!M$37-2)/ComCalc!M$37),2),"")</f>
        <v/>
      </c>
      <c r="N968" s="24" t="str">
        <f>IF(N148,-1*ROUND(NORMSINV('Create Composites'!$M$3/(ComCalc!N$37*2))*SQRT(ComCalc!N$45/(ComCalc!N$37*ComCalc!N$37)+N759*(ComCalc!N$37-2)/ComCalc!N$37),2),"")</f>
        <v/>
      </c>
      <c r="O968" s="24" t="str">
        <f>IF(O148,-1*ROUND(NORMSINV('Create Composites'!$M$3/(ComCalc!O$37*2))*SQRT(ComCalc!O$45/(ComCalc!O$37*ComCalc!O$37)+O759*(ComCalc!O$37-2)/ComCalc!O$37),2),"")</f>
        <v/>
      </c>
      <c r="P968" s="24" t="str">
        <f>IF(P148,-1*ROUND(NORMSINV('Create Composites'!$M$3/(ComCalc!P$37*2))*SQRT(ComCalc!P$45/(ComCalc!P$37*ComCalc!P$37)+P759*(ComCalc!P$37-2)/ComCalc!P$37),2),"")</f>
        <v/>
      </c>
      <c r="Q968" s="24" t="str">
        <f>IF(Q148,-1*ROUND(NORMSINV('Create Composites'!$M$3/(ComCalc!Q$37*2))*SQRT(ComCalc!Q$45/(ComCalc!Q$37*ComCalc!Q$37)+Q759*(ComCalc!Q$37-2)/ComCalc!Q$37),2),"")</f>
        <v/>
      </c>
      <c r="R968" s="24" t="str">
        <f>IF(R148,-1*ROUND(NORMSINV('Create Composites'!$M$3/(ComCalc!R$37*2))*SQRT(ComCalc!R$45/(ComCalc!R$37*ComCalc!R$37)+R759*(ComCalc!R$37-2)/ComCalc!R$37),2),"")</f>
        <v/>
      </c>
      <c r="S968" s="24" t="str">
        <f>IF(S148,-1*ROUND(NORMSINV('Create Composites'!$M$3/(ComCalc!S$37*2))*SQRT(ComCalc!S$45/(ComCalc!S$37*ComCalc!S$37)+S759*(ComCalc!S$37-2)/ComCalc!S$37),2),"")</f>
        <v/>
      </c>
      <c r="T968" s="24" t="str">
        <f>IF(T148,-1*ROUND(NORMSINV('Create Composites'!$M$3/(ComCalc!T$37*2))*SQRT(ComCalc!T$45/(ComCalc!T$37*ComCalc!T$37)+T759*(ComCalc!T$37-2)/ComCalc!T$37),2),"")</f>
        <v/>
      </c>
      <c r="U968" s="24" t="str">
        <f>IF(U148,-1*ROUND(NORMSINV('Create Composites'!$M$3/(ComCalc!U$37*2))*SQRT(ComCalc!U$45/(ComCalc!U$37*ComCalc!U$37)+U759*(ComCalc!U$37-2)/ComCalc!U$37),2),"")</f>
        <v/>
      </c>
    </row>
    <row r="969" spans="1:21" x14ac:dyDescent="0.15">
      <c r="A969" t="str">
        <f t="shared" si="663"/>
        <v>Grooved Pegboard-Nondominant</v>
      </c>
      <c r="B969" s="24" t="str">
        <f>IF(B149,-1*ROUND(NORMSINV('Create Composites'!$M$3/(ComCalc!B$37*2))*SQRT(ComCalc!B$45/(ComCalc!B$37*ComCalc!B$37)+B760*(ComCalc!B$37-2)/ComCalc!B$37),2),"")</f>
        <v/>
      </c>
      <c r="C969" s="24" t="str">
        <f>IF(C149,-1*ROUND(NORMSINV('Create Composites'!$M$3/(ComCalc!C$37*2))*SQRT(ComCalc!C$45/(ComCalc!C$37*ComCalc!C$37)+C760*(ComCalc!C$37-2)/ComCalc!C$37),2),"")</f>
        <v/>
      </c>
      <c r="D969" s="24" t="str">
        <f>IF(D149,-1*ROUND(NORMSINV('Create Composites'!$M$3/(ComCalc!D$37*2))*SQRT(ComCalc!D$45/(ComCalc!D$37*ComCalc!D$37)+D760*(ComCalc!D$37-2)/ComCalc!D$37),2),"")</f>
        <v/>
      </c>
      <c r="E969" s="24" t="str">
        <f>IF(E149,-1*ROUND(NORMSINV('Create Composites'!$M$3/(ComCalc!E$37*2))*SQRT(ComCalc!E$45/(ComCalc!E$37*ComCalc!E$37)+E760*(ComCalc!E$37-2)/ComCalc!E$37),2),"")</f>
        <v/>
      </c>
      <c r="F969" s="24" t="str">
        <f>IF(F149,-1*ROUND(NORMSINV('Create Composites'!$M$3/(ComCalc!F$37*2))*SQRT(ComCalc!F$45/(ComCalc!F$37*ComCalc!F$37)+F760*(ComCalc!F$37-2)/ComCalc!F$37),2),"")</f>
        <v/>
      </c>
      <c r="G969" s="24" t="str">
        <f>IF(G149,-1*ROUND(NORMSINV('Create Composites'!$M$3/(ComCalc!G$37*2))*SQRT(ComCalc!G$45/(ComCalc!G$37*ComCalc!G$37)+G760*(ComCalc!G$37-2)/ComCalc!G$37),2),"")</f>
        <v/>
      </c>
      <c r="H969" s="24" t="str">
        <f>IF(H149,-1*ROUND(NORMSINV('Create Composites'!$M$3/(ComCalc!H$37*2))*SQRT(ComCalc!H$45/(ComCalc!H$37*ComCalc!H$37)+H760*(ComCalc!H$37-2)/ComCalc!H$37),2),"")</f>
        <v/>
      </c>
      <c r="I969" s="24" t="str">
        <f>IF(I149,-1*ROUND(NORMSINV('Create Composites'!$M$3/(ComCalc!I$37*2))*SQRT(ComCalc!I$45/(ComCalc!I$37*ComCalc!I$37)+I760*(ComCalc!I$37-2)/ComCalc!I$37),2),"")</f>
        <v/>
      </c>
      <c r="J969" s="24" t="str">
        <f>IF(J149,-1*ROUND(NORMSINV('Create Composites'!$M$3/(ComCalc!J$37*2))*SQRT(ComCalc!J$45/(ComCalc!J$37*ComCalc!J$37)+J760*(ComCalc!J$37-2)/ComCalc!J$37),2),"")</f>
        <v/>
      </c>
      <c r="K969" s="24" t="str">
        <f>IF(K149,-1*ROUND(NORMSINV('Create Composites'!$M$3/(ComCalc!K$37*2))*SQRT(ComCalc!K$45/(ComCalc!K$37*ComCalc!K$37)+K760*(ComCalc!K$37-2)/ComCalc!K$37),2),"")</f>
        <v/>
      </c>
      <c r="L969" s="24" t="str">
        <f>IF(L149,-1*ROUND(NORMSINV('Create Composites'!$M$3/(ComCalc!L$37*2))*SQRT(ComCalc!L$45/(ComCalc!L$37*ComCalc!L$37)+L760*(ComCalc!L$37-2)/ComCalc!L$37),2),"")</f>
        <v/>
      </c>
      <c r="M969" s="24" t="str">
        <f>IF(M149,-1*ROUND(NORMSINV('Create Composites'!$M$3/(ComCalc!M$37*2))*SQRT(ComCalc!M$45/(ComCalc!M$37*ComCalc!M$37)+M760*(ComCalc!M$37-2)/ComCalc!M$37),2),"")</f>
        <v/>
      </c>
      <c r="N969" s="24" t="str">
        <f>IF(N149,-1*ROUND(NORMSINV('Create Composites'!$M$3/(ComCalc!N$37*2))*SQRT(ComCalc!N$45/(ComCalc!N$37*ComCalc!N$37)+N760*(ComCalc!N$37-2)/ComCalc!N$37),2),"")</f>
        <v/>
      </c>
      <c r="O969" s="24" t="str">
        <f>IF(O149,-1*ROUND(NORMSINV('Create Composites'!$M$3/(ComCalc!O$37*2))*SQRT(ComCalc!O$45/(ComCalc!O$37*ComCalc!O$37)+O760*(ComCalc!O$37-2)/ComCalc!O$37),2),"")</f>
        <v/>
      </c>
      <c r="P969" s="24" t="str">
        <f>IF(P149,-1*ROUND(NORMSINV('Create Composites'!$M$3/(ComCalc!P$37*2))*SQRT(ComCalc!P$45/(ComCalc!P$37*ComCalc!P$37)+P760*(ComCalc!P$37-2)/ComCalc!P$37),2),"")</f>
        <v/>
      </c>
      <c r="Q969" s="24" t="str">
        <f>IF(Q149,-1*ROUND(NORMSINV('Create Composites'!$M$3/(ComCalc!Q$37*2))*SQRT(ComCalc!Q$45/(ComCalc!Q$37*ComCalc!Q$37)+Q760*(ComCalc!Q$37-2)/ComCalc!Q$37),2),"")</f>
        <v/>
      </c>
      <c r="R969" s="24" t="str">
        <f>IF(R149,-1*ROUND(NORMSINV('Create Composites'!$M$3/(ComCalc!R$37*2))*SQRT(ComCalc!R$45/(ComCalc!R$37*ComCalc!R$37)+R760*(ComCalc!R$37-2)/ComCalc!R$37),2),"")</f>
        <v/>
      </c>
      <c r="S969" s="24" t="str">
        <f>IF(S149,-1*ROUND(NORMSINV('Create Composites'!$M$3/(ComCalc!S$37*2))*SQRT(ComCalc!S$45/(ComCalc!S$37*ComCalc!S$37)+S760*(ComCalc!S$37-2)/ComCalc!S$37),2),"")</f>
        <v/>
      </c>
      <c r="T969" s="24" t="str">
        <f>IF(T149,-1*ROUND(NORMSINV('Create Composites'!$M$3/(ComCalc!T$37*2))*SQRT(ComCalc!T$45/(ComCalc!T$37*ComCalc!T$37)+T760*(ComCalc!T$37-2)/ComCalc!T$37),2),"")</f>
        <v/>
      </c>
      <c r="U969" s="24" t="str">
        <f>IF(U149,-1*ROUND(NORMSINV('Create Composites'!$M$3/(ComCalc!U$37*2))*SQRT(ComCalc!U$45/(ComCalc!U$37*ComCalc!U$37)+U760*(ComCalc!U$37-2)/ComCalc!U$37),2),"")</f>
        <v/>
      </c>
    </row>
    <row r="970" spans="1:21" x14ac:dyDescent="0.15">
      <c r="A970" t="str">
        <f t="shared" si="663"/>
        <v>Behavior Rating Scale</v>
      </c>
      <c r="B970" s="24" t="str">
        <f>IF(B150,-1*ROUND(NORMSINV('Create Composites'!$M$3/(ComCalc!B$37*2))*SQRT(ComCalc!B$45/(ComCalc!B$37*ComCalc!B$37)+B761*(ComCalc!B$37-2)/ComCalc!B$37),2),"")</f>
        <v/>
      </c>
      <c r="C970" s="24" t="str">
        <f>IF(C150,-1*ROUND(NORMSINV('Create Composites'!$M$3/(ComCalc!C$37*2))*SQRT(ComCalc!C$45/(ComCalc!C$37*ComCalc!C$37)+C761*(ComCalc!C$37-2)/ComCalc!C$37),2),"")</f>
        <v/>
      </c>
      <c r="D970" s="24" t="str">
        <f>IF(D150,-1*ROUND(NORMSINV('Create Composites'!$M$3/(ComCalc!D$37*2))*SQRT(ComCalc!D$45/(ComCalc!D$37*ComCalc!D$37)+D761*(ComCalc!D$37-2)/ComCalc!D$37),2),"")</f>
        <v/>
      </c>
      <c r="E970" s="24" t="str">
        <f>IF(E150,-1*ROUND(NORMSINV('Create Composites'!$M$3/(ComCalc!E$37*2))*SQRT(ComCalc!E$45/(ComCalc!E$37*ComCalc!E$37)+E761*(ComCalc!E$37-2)/ComCalc!E$37),2),"")</f>
        <v/>
      </c>
      <c r="F970" s="24" t="str">
        <f>IF(F150,-1*ROUND(NORMSINV('Create Composites'!$M$3/(ComCalc!F$37*2))*SQRT(ComCalc!F$45/(ComCalc!F$37*ComCalc!F$37)+F761*(ComCalc!F$37-2)/ComCalc!F$37),2),"")</f>
        <v/>
      </c>
      <c r="G970" s="24" t="str">
        <f>IF(G150,-1*ROUND(NORMSINV('Create Composites'!$M$3/(ComCalc!G$37*2))*SQRT(ComCalc!G$45/(ComCalc!G$37*ComCalc!G$37)+G761*(ComCalc!G$37-2)/ComCalc!G$37),2),"")</f>
        <v/>
      </c>
      <c r="H970" s="24" t="str">
        <f>IF(H150,-1*ROUND(NORMSINV('Create Composites'!$M$3/(ComCalc!H$37*2))*SQRT(ComCalc!H$45/(ComCalc!H$37*ComCalc!H$37)+H761*(ComCalc!H$37-2)/ComCalc!H$37),2),"")</f>
        <v/>
      </c>
      <c r="I970" s="24" t="str">
        <f>IF(I150,-1*ROUND(NORMSINV('Create Composites'!$M$3/(ComCalc!I$37*2))*SQRT(ComCalc!I$45/(ComCalc!I$37*ComCalc!I$37)+I761*(ComCalc!I$37-2)/ComCalc!I$37),2),"")</f>
        <v/>
      </c>
      <c r="J970" s="24" t="str">
        <f>IF(J150,-1*ROUND(NORMSINV('Create Composites'!$M$3/(ComCalc!J$37*2))*SQRT(ComCalc!J$45/(ComCalc!J$37*ComCalc!J$37)+J761*(ComCalc!J$37-2)/ComCalc!J$37),2),"")</f>
        <v/>
      </c>
      <c r="K970" s="24" t="str">
        <f>IF(K150,-1*ROUND(NORMSINV('Create Composites'!$M$3/(ComCalc!K$37*2))*SQRT(ComCalc!K$45/(ComCalc!K$37*ComCalc!K$37)+K761*(ComCalc!K$37-2)/ComCalc!K$37),2),"")</f>
        <v/>
      </c>
      <c r="L970" s="24" t="str">
        <f>IF(L150,-1*ROUND(NORMSINV('Create Composites'!$M$3/(ComCalc!L$37*2))*SQRT(ComCalc!L$45/(ComCalc!L$37*ComCalc!L$37)+L761*(ComCalc!L$37-2)/ComCalc!L$37),2),"")</f>
        <v/>
      </c>
      <c r="M970" s="24" t="str">
        <f>IF(M150,-1*ROUND(NORMSINV('Create Composites'!$M$3/(ComCalc!M$37*2))*SQRT(ComCalc!M$45/(ComCalc!M$37*ComCalc!M$37)+M761*(ComCalc!M$37-2)/ComCalc!M$37),2),"")</f>
        <v/>
      </c>
      <c r="N970" s="24" t="str">
        <f>IF(N150,-1*ROUND(NORMSINV('Create Composites'!$M$3/(ComCalc!N$37*2))*SQRT(ComCalc!N$45/(ComCalc!N$37*ComCalc!N$37)+N761*(ComCalc!N$37-2)/ComCalc!N$37),2),"")</f>
        <v/>
      </c>
      <c r="O970" s="24" t="str">
        <f>IF(O150,-1*ROUND(NORMSINV('Create Composites'!$M$3/(ComCalc!O$37*2))*SQRT(ComCalc!O$45/(ComCalc!O$37*ComCalc!O$37)+O761*(ComCalc!O$37-2)/ComCalc!O$37),2),"")</f>
        <v/>
      </c>
      <c r="P970" s="24" t="str">
        <f>IF(P150,-1*ROUND(NORMSINV('Create Composites'!$M$3/(ComCalc!P$37*2))*SQRT(ComCalc!P$45/(ComCalc!P$37*ComCalc!P$37)+P761*(ComCalc!P$37-2)/ComCalc!P$37),2),"")</f>
        <v/>
      </c>
      <c r="Q970" s="24" t="str">
        <f>IF(Q150,-1*ROUND(NORMSINV('Create Composites'!$M$3/(ComCalc!Q$37*2))*SQRT(ComCalc!Q$45/(ComCalc!Q$37*ComCalc!Q$37)+Q761*(ComCalc!Q$37-2)/ComCalc!Q$37),2),"")</f>
        <v/>
      </c>
      <c r="R970" s="24" t="str">
        <f>IF(R150,-1*ROUND(NORMSINV('Create Composites'!$M$3/(ComCalc!R$37*2))*SQRT(ComCalc!R$45/(ComCalc!R$37*ComCalc!R$37)+R761*(ComCalc!R$37-2)/ComCalc!R$37),2),"")</f>
        <v/>
      </c>
      <c r="S970" s="24" t="str">
        <f>IF(S150,-1*ROUND(NORMSINV('Create Composites'!$M$3/(ComCalc!S$37*2))*SQRT(ComCalc!S$45/(ComCalc!S$37*ComCalc!S$37)+S761*(ComCalc!S$37-2)/ComCalc!S$37),2),"")</f>
        <v/>
      </c>
      <c r="T970" s="24" t="str">
        <f>IF(T150,-1*ROUND(NORMSINV('Create Composites'!$M$3/(ComCalc!T$37*2))*SQRT(ComCalc!T$45/(ComCalc!T$37*ComCalc!T$37)+T761*(ComCalc!T$37-2)/ComCalc!T$37),2),"")</f>
        <v/>
      </c>
      <c r="U970" s="24" t="str">
        <f>IF(U150,-1*ROUND(NORMSINV('Create Composites'!$M$3/(ComCalc!U$37*2))*SQRT(ComCalc!U$45/(ComCalc!U$37*ComCalc!U$37)+U761*(ComCalc!U$37-2)/ComCalc!U$37),2),"")</f>
        <v/>
      </c>
    </row>
    <row r="971" spans="1:21" x14ac:dyDescent="0.15">
      <c r="A971" t="str">
        <f t="shared" si="663"/>
        <v>KTEA-3 Nonsense Word Decoding</v>
      </c>
      <c r="B971" s="24" t="str">
        <f>IF(B151,-1*ROUND(NORMSINV('Create Composites'!$M$3/(ComCalc!B$37*2))*SQRT(ComCalc!B$45/(ComCalc!B$37*ComCalc!B$37)+B762*(ComCalc!B$37-2)/ComCalc!B$37),2),"")</f>
        <v/>
      </c>
      <c r="C971" s="24" t="str">
        <f>IF(C151,-1*ROUND(NORMSINV('Create Composites'!$M$3/(ComCalc!C$37*2))*SQRT(ComCalc!C$45/(ComCalc!C$37*ComCalc!C$37)+C762*(ComCalc!C$37-2)/ComCalc!C$37),2),"")</f>
        <v/>
      </c>
      <c r="D971" s="24" t="str">
        <f>IF(D151,-1*ROUND(NORMSINV('Create Composites'!$M$3/(ComCalc!D$37*2))*SQRT(ComCalc!D$45/(ComCalc!D$37*ComCalc!D$37)+D762*(ComCalc!D$37-2)/ComCalc!D$37),2),"")</f>
        <v/>
      </c>
      <c r="E971" s="24" t="str">
        <f>IF(E151,-1*ROUND(NORMSINV('Create Composites'!$M$3/(ComCalc!E$37*2))*SQRT(ComCalc!E$45/(ComCalc!E$37*ComCalc!E$37)+E762*(ComCalc!E$37-2)/ComCalc!E$37),2),"")</f>
        <v/>
      </c>
      <c r="F971" s="24" t="str">
        <f>IF(F151,-1*ROUND(NORMSINV('Create Composites'!$M$3/(ComCalc!F$37*2))*SQRT(ComCalc!F$45/(ComCalc!F$37*ComCalc!F$37)+F762*(ComCalc!F$37-2)/ComCalc!F$37),2),"")</f>
        <v/>
      </c>
      <c r="G971" s="24" t="str">
        <f>IF(G151,-1*ROUND(NORMSINV('Create Composites'!$M$3/(ComCalc!G$37*2))*SQRT(ComCalc!G$45/(ComCalc!G$37*ComCalc!G$37)+G762*(ComCalc!G$37-2)/ComCalc!G$37),2),"")</f>
        <v/>
      </c>
      <c r="H971" s="24" t="str">
        <f>IF(H151,-1*ROUND(NORMSINV('Create Composites'!$M$3/(ComCalc!H$37*2))*SQRT(ComCalc!H$45/(ComCalc!H$37*ComCalc!H$37)+H762*(ComCalc!H$37-2)/ComCalc!H$37),2),"")</f>
        <v/>
      </c>
      <c r="I971" s="24" t="str">
        <f>IF(I151,-1*ROUND(NORMSINV('Create Composites'!$M$3/(ComCalc!I$37*2))*SQRT(ComCalc!I$45/(ComCalc!I$37*ComCalc!I$37)+I762*(ComCalc!I$37-2)/ComCalc!I$37),2),"")</f>
        <v/>
      </c>
      <c r="J971" s="24" t="str">
        <f>IF(J151,-1*ROUND(NORMSINV('Create Composites'!$M$3/(ComCalc!J$37*2))*SQRT(ComCalc!J$45/(ComCalc!J$37*ComCalc!J$37)+J762*(ComCalc!J$37-2)/ComCalc!J$37),2),"")</f>
        <v/>
      </c>
      <c r="K971" s="24" t="str">
        <f>IF(K151,-1*ROUND(NORMSINV('Create Composites'!$M$3/(ComCalc!K$37*2))*SQRT(ComCalc!K$45/(ComCalc!K$37*ComCalc!K$37)+K762*(ComCalc!K$37-2)/ComCalc!K$37),2),"")</f>
        <v/>
      </c>
      <c r="L971" s="24" t="str">
        <f>IF(L151,-1*ROUND(NORMSINV('Create Composites'!$M$3/(ComCalc!L$37*2))*SQRT(ComCalc!L$45/(ComCalc!L$37*ComCalc!L$37)+L762*(ComCalc!L$37-2)/ComCalc!L$37),2),"")</f>
        <v/>
      </c>
      <c r="M971" s="24" t="str">
        <f>IF(M151,-1*ROUND(NORMSINV('Create Composites'!$M$3/(ComCalc!M$37*2))*SQRT(ComCalc!M$45/(ComCalc!M$37*ComCalc!M$37)+M762*(ComCalc!M$37-2)/ComCalc!M$37),2),"")</f>
        <v/>
      </c>
      <c r="N971" s="24" t="str">
        <f>IF(N151,-1*ROUND(NORMSINV('Create Composites'!$M$3/(ComCalc!N$37*2))*SQRT(ComCalc!N$45/(ComCalc!N$37*ComCalc!N$37)+N762*(ComCalc!N$37-2)/ComCalc!N$37),2),"")</f>
        <v/>
      </c>
      <c r="O971" s="24" t="str">
        <f>IF(O151,-1*ROUND(NORMSINV('Create Composites'!$M$3/(ComCalc!O$37*2))*SQRT(ComCalc!O$45/(ComCalc!O$37*ComCalc!O$37)+O762*(ComCalc!O$37-2)/ComCalc!O$37),2),"")</f>
        <v/>
      </c>
      <c r="P971" s="24" t="str">
        <f>IF(P151,-1*ROUND(NORMSINV('Create Composites'!$M$3/(ComCalc!P$37*2))*SQRT(ComCalc!P$45/(ComCalc!P$37*ComCalc!P$37)+P762*(ComCalc!P$37-2)/ComCalc!P$37),2),"")</f>
        <v/>
      </c>
      <c r="Q971" s="24" t="str">
        <f>IF(Q151,-1*ROUND(NORMSINV('Create Composites'!$M$3/(ComCalc!Q$37*2))*SQRT(ComCalc!Q$45/(ComCalc!Q$37*ComCalc!Q$37)+Q762*(ComCalc!Q$37-2)/ComCalc!Q$37),2),"")</f>
        <v/>
      </c>
      <c r="R971" s="24" t="str">
        <f>IF(R151,-1*ROUND(NORMSINV('Create Composites'!$M$3/(ComCalc!R$37*2))*SQRT(ComCalc!R$45/(ComCalc!R$37*ComCalc!R$37)+R762*(ComCalc!R$37-2)/ComCalc!R$37),2),"")</f>
        <v/>
      </c>
      <c r="S971" s="24" t="str">
        <f>IF(S151,-1*ROUND(NORMSINV('Create Composites'!$M$3/(ComCalc!S$37*2))*SQRT(ComCalc!S$45/(ComCalc!S$37*ComCalc!S$37)+S762*(ComCalc!S$37-2)/ComCalc!S$37),2),"")</f>
        <v/>
      </c>
      <c r="T971" s="24" t="str">
        <f>IF(T151,-1*ROUND(NORMSINV('Create Composites'!$M$3/(ComCalc!T$37*2))*SQRT(ComCalc!T$45/(ComCalc!T$37*ComCalc!T$37)+T762*(ComCalc!T$37-2)/ComCalc!T$37),2),"")</f>
        <v/>
      </c>
      <c r="U971" s="24" t="str">
        <f>IF(U151,-1*ROUND(NORMSINV('Create Composites'!$M$3/(ComCalc!U$37*2))*SQRT(ComCalc!U$45/(ComCalc!U$37*ComCalc!U$37)+U762*(ComCalc!U$37-2)/ComCalc!U$37),2),"")</f>
        <v/>
      </c>
    </row>
    <row r="972" spans="1:21" x14ac:dyDescent="0.15">
      <c r="A972" t="str">
        <f t="shared" si="663"/>
        <v>KTEA-3 Decoding Fluency</v>
      </c>
      <c r="B972" s="24" t="str">
        <f>IF(B152,-1*ROUND(NORMSINV('Create Composites'!$M$3/(ComCalc!B$37*2))*SQRT(ComCalc!B$45/(ComCalc!B$37*ComCalc!B$37)+B763*(ComCalc!B$37-2)/ComCalc!B$37),2),"")</f>
        <v/>
      </c>
      <c r="C972" s="24" t="str">
        <f>IF(C152,-1*ROUND(NORMSINV('Create Composites'!$M$3/(ComCalc!C$37*2))*SQRT(ComCalc!C$45/(ComCalc!C$37*ComCalc!C$37)+C763*(ComCalc!C$37-2)/ComCalc!C$37),2),"")</f>
        <v/>
      </c>
      <c r="D972" s="24" t="str">
        <f>IF(D152,-1*ROUND(NORMSINV('Create Composites'!$M$3/(ComCalc!D$37*2))*SQRT(ComCalc!D$45/(ComCalc!D$37*ComCalc!D$37)+D763*(ComCalc!D$37-2)/ComCalc!D$37),2),"")</f>
        <v/>
      </c>
      <c r="E972" s="24" t="str">
        <f>IF(E152,-1*ROUND(NORMSINV('Create Composites'!$M$3/(ComCalc!E$37*2))*SQRT(ComCalc!E$45/(ComCalc!E$37*ComCalc!E$37)+E763*(ComCalc!E$37-2)/ComCalc!E$37),2),"")</f>
        <v/>
      </c>
      <c r="F972" s="24" t="str">
        <f>IF(F152,-1*ROUND(NORMSINV('Create Composites'!$M$3/(ComCalc!F$37*2))*SQRT(ComCalc!F$45/(ComCalc!F$37*ComCalc!F$37)+F763*(ComCalc!F$37-2)/ComCalc!F$37),2),"")</f>
        <v/>
      </c>
      <c r="G972" s="24" t="str">
        <f>IF(G152,-1*ROUND(NORMSINV('Create Composites'!$M$3/(ComCalc!G$37*2))*SQRT(ComCalc!G$45/(ComCalc!G$37*ComCalc!G$37)+G763*(ComCalc!G$37-2)/ComCalc!G$37),2),"")</f>
        <v/>
      </c>
      <c r="H972" s="24" t="str">
        <f>IF(H152,-1*ROUND(NORMSINV('Create Composites'!$M$3/(ComCalc!H$37*2))*SQRT(ComCalc!H$45/(ComCalc!H$37*ComCalc!H$37)+H763*(ComCalc!H$37-2)/ComCalc!H$37),2),"")</f>
        <v/>
      </c>
      <c r="I972" s="24" t="str">
        <f>IF(I152,-1*ROUND(NORMSINV('Create Composites'!$M$3/(ComCalc!I$37*2))*SQRT(ComCalc!I$45/(ComCalc!I$37*ComCalc!I$37)+I763*(ComCalc!I$37-2)/ComCalc!I$37),2),"")</f>
        <v/>
      </c>
      <c r="J972" s="24" t="str">
        <f>IF(J152,-1*ROUND(NORMSINV('Create Composites'!$M$3/(ComCalc!J$37*2))*SQRT(ComCalc!J$45/(ComCalc!J$37*ComCalc!J$37)+J763*(ComCalc!J$37-2)/ComCalc!J$37),2),"")</f>
        <v/>
      </c>
      <c r="K972" s="24" t="str">
        <f>IF(K152,-1*ROUND(NORMSINV('Create Composites'!$M$3/(ComCalc!K$37*2))*SQRT(ComCalc!K$45/(ComCalc!K$37*ComCalc!K$37)+K763*(ComCalc!K$37-2)/ComCalc!K$37),2),"")</f>
        <v/>
      </c>
      <c r="L972" s="24" t="str">
        <f>IF(L152,-1*ROUND(NORMSINV('Create Composites'!$M$3/(ComCalc!L$37*2))*SQRT(ComCalc!L$45/(ComCalc!L$37*ComCalc!L$37)+L763*(ComCalc!L$37-2)/ComCalc!L$37),2),"")</f>
        <v/>
      </c>
      <c r="M972" s="24" t="str">
        <f>IF(M152,-1*ROUND(NORMSINV('Create Composites'!$M$3/(ComCalc!M$37*2))*SQRT(ComCalc!M$45/(ComCalc!M$37*ComCalc!M$37)+M763*(ComCalc!M$37-2)/ComCalc!M$37),2),"")</f>
        <v/>
      </c>
      <c r="N972" s="24" t="str">
        <f>IF(N152,-1*ROUND(NORMSINV('Create Composites'!$M$3/(ComCalc!N$37*2))*SQRT(ComCalc!N$45/(ComCalc!N$37*ComCalc!N$37)+N763*(ComCalc!N$37-2)/ComCalc!N$37),2),"")</f>
        <v/>
      </c>
      <c r="O972" s="24" t="str">
        <f>IF(O152,-1*ROUND(NORMSINV('Create Composites'!$M$3/(ComCalc!O$37*2))*SQRT(ComCalc!O$45/(ComCalc!O$37*ComCalc!O$37)+O763*(ComCalc!O$37-2)/ComCalc!O$37),2),"")</f>
        <v/>
      </c>
      <c r="P972" s="24" t="str">
        <f>IF(P152,-1*ROUND(NORMSINV('Create Composites'!$M$3/(ComCalc!P$37*2))*SQRT(ComCalc!P$45/(ComCalc!P$37*ComCalc!P$37)+P763*(ComCalc!P$37-2)/ComCalc!P$37),2),"")</f>
        <v/>
      </c>
      <c r="Q972" s="24" t="str">
        <f>IF(Q152,-1*ROUND(NORMSINV('Create Composites'!$M$3/(ComCalc!Q$37*2))*SQRT(ComCalc!Q$45/(ComCalc!Q$37*ComCalc!Q$37)+Q763*(ComCalc!Q$37-2)/ComCalc!Q$37),2),"")</f>
        <v/>
      </c>
      <c r="R972" s="24" t="str">
        <f>IF(R152,-1*ROUND(NORMSINV('Create Composites'!$M$3/(ComCalc!R$37*2))*SQRT(ComCalc!R$45/(ComCalc!R$37*ComCalc!R$37)+R763*(ComCalc!R$37-2)/ComCalc!R$37),2),"")</f>
        <v/>
      </c>
      <c r="S972" s="24" t="str">
        <f>IF(S152,-1*ROUND(NORMSINV('Create Composites'!$M$3/(ComCalc!S$37*2))*SQRT(ComCalc!S$45/(ComCalc!S$37*ComCalc!S$37)+S763*(ComCalc!S$37-2)/ComCalc!S$37),2),"")</f>
        <v/>
      </c>
      <c r="T972" s="24" t="str">
        <f>IF(T152,-1*ROUND(NORMSINV('Create Composites'!$M$3/(ComCalc!T$37*2))*SQRT(ComCalc!T$45/(ComCalc!T$37*ComCalc!T$37)+T763*(ComCalc!T$37-2)/ComCalc!T$37),2),"")</f>
        <v/>
      </c>
      <c r="U972" s="24" t="str">
        <f>IF(U152,-1*ROUND(NORMSINV('Create Composites'!$M$3/(ComCalc!U$37*2))*SQRT(ComCalc!U$45/(ComCalc!U$37*ComCalc!U$37)+U763*(ComCalc!U$37-2)/ComCalc!U$37),2),"")</f>
        <v/>
      </c>
    </row>
    <row r="973" spans="1:21" x14ac:dyDescent="0.15">
      <c r="A973" t="str">
        <f t="shared" si="663"/>
        <v>KTEA-3 Reading Comprehension</v>
      </c>
      <c r="B973" s="24" t="str">
        <f>IF(B153,-1*ROUND(NORMSINV('Create Composites'!$M$3/(ComCalc!B$37*2))*SQRT(ComCalc!B$45/(ComCalc!B$37*ComCalc!B$37)+B764*(ComCalc!B$37-2)/ComCalc!B$37),2),"")</f>
        <v/>
      </c>
      <c r="C973" s="24" t="str">
        <f>IF(C153,-1*ROUND(NORMSINV('Create Composites'!$M$3/(ComCalc!C$37*2))*SQRT(ComCalc!C$45/(ComCalc!C$37*ComCalc!C$37)+C764*(ComCalc!C$37-2)/ComCalc!C$37),2),"")</f>
        <v/>
      </c>
      <c r="D973" s="24" t="str">
        <f>IF(D153,-1*ROUND(NORMSINV('Create Composites'!$M$3/(ComCalc!D$37*2))*SQRT(ComCalc!D$45/(ComCalc!D$37*ComCalc!D$37)+D764*(ComCalc!D$37-2)/ComCalc!D$37),2),"")</f>
        <v/>
      </c>
      <c r="E973" s="24" t="str">
        <f>IF(E153,-1*ROUND(NORMSINV('Create Composites'!$M$3/(ComCalc!E$37*2))*SQRT(ComCalc!E$45/(ComCalc!E$37*ComCalc!E$37)+E764*(ComCalc!E$37-2)/ComCalc!E$37),2),"")</f>
        <v/>
      </c>
      <c r="F973" s="24" t="str">
        <f>IF(F153,-1*ROUND(NORMSINV('Create Composites'!$M$3/(ComCalc!F$37*2))*SQRT(ComCalc!F$45/(ComCalc!F$37*ComCalc!F$37)+F764*(ComCalc!F$37-2)/ComCalc!F$37),2),"")</f>
        <v/>
      </c>
      <c r="G973" s="24" t="str">
        <f>IF(G153,-1*ROUND(NORMSINV('Create Composites'!$M$3/(ComCalc!G$37*2))*SQRT(ComCalc!G$45/(ComCalc!G$37*ComCalc!G$37)+G764*(ComCalc!G$37-2)/ComCalc!G$37),2),"")</f>
        <v/>
      </c>
      <c r="H973" s="24" t="str">
        <f>IF(H153,-1*ROUND(NORMSINV('Create Composites'!$M$3/(ComCalc!H$37*2))*SQRT(ComCalc!H$45/(ComCalc!H$37*ComCalc!H$37)+H764*(ComCalc!H$37-2)/ComCalc!H$37),2),"")</f>
        <v/>
      </c>
      <c r="I973" s="24" t="str">
        <f>IF(I153,-1*ROUND(NORMSINV('Create Composites'!$M$3/(ComCalc!I$37*2))*SQRT(ComCalc!I$45/(ComCalc!I$37*ComCalc!I$37)+I764*(ComCalc!I$37-2)/ComCalc!I$37),2),"")</f>
        <v/>
      </c>
      <c r="J973" s="24" t="str">
        <f>IF(J153,-1*ROUND(NORMSINV('Create Composites'!$M$3/(ComCalc!J$37*2))*SQRT(ComCalc!J$45/(ComCalc!J$37*ComCalc!J$37)+J764*(ComCalc!J$37-2)/ComCalc!J$37),2),"")</f>
        <v/>
      </c>
      <c r="K973" s="24" t="str">
        <f>IF(K153,-1*ROUND(NORMSINV('Create Composites'!$M$3/(ComCalc!K$37*2))*SQRT(ComCalc!K$45/(ComCalc!K$37*ComCalc!K$37)+K764*(ComCalc!K$37-2)/ComCalc!K$37),2),"")</f>
        <v/>
      </c>
      <c r="L973" s="24" t="str">
        <f>IF(L153,-1*ROUND(NORMSINV('Create Composites'!$M$3/(ComCalc!L$37*2))*SQRT(ComCalc!L$45/(ComCalc!L$37*ComCalc!L$37)+L764*(ComCalc!L$37-2)/ComCalc!L$37),2),"")</f>
        <v/>
      </c>
      <c r="M973" s="24" t="str">
        <f>IF(M153,-1*ROUND(NORMSINV('Create Composites'!$M$3/(ComCalc!M$37*2))*SQRT(ComCalc!M$45/(ComCalc!M$37*ComCalc!M$37)+M764*(ComCalc!M$37-2)/ComCalc!M$37),2),"")</f>
        <v/>
      </c>
      <c r="N973" s="24" t="str">
        <f>IF(N153,-1*ROUND(NORMSINV('Create Composites'!$M$3/(ComCalc!N$37*2))*SQRT(ComCalc!N$45/(ComCalc!N$37*ComCalc!N$37)+N764*(ComCalc!N$37-2)/ComCalc!N$37),2),"")</f>
        <v/>
      </c>
      <c r="O973" s="24" t="str">
        <f>IF(O153,-1*ROUND(NORMSINV('Create Composites'!$M$3/(ComCalc!O$37*2))*SQRT(ComCalc!O$45/(ComCalc!O$37*ComCalc!O$37)+O764*(ComCalc!O$37-2)/ComCalc!O$37),2),"")</f>
        <v/>
      </c>
      <c r="P973" s="24" t="str">
        <f>IF(P153,-1*ROUND(NORMSINV('Create Composites'!$M$3/(ComCalc!P$37*2))*SQRT(ComCalc!P$45/(ComCalc!P$37*ComCalc!P$37)+P764*(ComCalc!P$37-2)/ComCalc!P$37),2),"")</f>
        <v/>
      </c>
      <c r="Q973" s="24" t="str">
        <f>IF(Q153,-1*ROUND(NORMSINV('Create Composites'!$M$3/(ComCalc!Q$37*2))*SQRT(ComCalc!Q$45/(ComCalc!Q$37*ComCalc!Q$37)+Q764*(ComCalc!Q$37-2)/ComCalc!Q$37),2),"")</f>
        <v/>
      </c>
      <c r="R973" s="24" t="str">
        <f>IF(R153,-1*ROUND(NORMSINV('Create Composites'!$M$3/(ComCalc!R$37*2))*SQRT(ComCalc!R$45/(ComCalc!R$37*ComCalc!R$37)+R764*(ComCalc!R$37-2)/ComCalc!R$37),2),"")</f>
        <v/>
      </c>
      <c r="S973" s="24" t="str">
        <f>IF(S153,-1*ROUND(NORMSINV('Create Composites'!$M$3/(ComCalc!S$37*2))*SQRT(ComCalc!S$45/(ComCalc!S$37*ComCalc!S$37)+S764*(ComCalc!S$37-2)/ComCalc!S$37),2),"")</f>
        <v/>
      </c>
      <c r="T973" s="24" t="str">
        <f>IF(T153,-1*ROUND(NORMSINV('Create Composites'!$M$3/(ComCalc!T$37*2))*SQRT(ComCalc!T$45/(ComCalc!T$37*ComCalc!T$37)+T764*(ComCalc!T$37-2)/ComCalc!T$37),2),"")</f>
        <v/>
      </c>
      <c r="U973" s="24" t="str">
        <f>IF(U153,-1*ROUND(NORMSINV('Create Composites'!$M$3/(ComCalc!U$37*2))*SQRT(ComCalc!U$45/(ComCalc!U$37*ComCalc!U$37)+U764*(ComCalc!U$37-2)/ComCalc!U$37),2),"")</f>
        <v/>
      </c>
    </row>
    <row r="974" spans="1:21" x14ac:dyDescent="0.15">
      <c r="A974" t="str">
        <f t="shared" si="663"/>
        <v>WMS-IV Symbol Span</v>
      </c>
      <c r="B974" s="24" t="str">
        <f>IF(B154,-1*ROUND(NORMSINV('Create Composites'!$M$3/(ComCalc!B$37*2))*SQRT(ComCalc!B$45/(ComCalc!B$37*ComCalc!B$37)+B765*(ComCalc!B$37-2)/ComCalc!B$37),2),"")</f>
        <v/>
      </c>
      <c r="C974" s="24" t="str">
        <f>IF(C154,-1*ROUND(NORMSINV('Create Composites'!$M$3/(ComCalc!C$37*2))*SQRT(ComCalc!C$45/(ComCalc!C$37*ComCalc!C$37)+C765*(ComCalc!C$37-2)/ComCalc!C$37),2),"")</f>
        <v/>
      </c>
      <c r="D974" s="24" t="str">
        <f>IF(D154,-1*ROUND(NORMSINV('Create Composites'!$M$3/(ComCalc!D$37*2))*SQRT(ComCalc!D$45/(ComCalc!D$37*ComCalc!D$37)+D765*(ComCalc!D$37-2)/ComCalc!D$37),2),"")</f>
        <v/>
      </c>
      <c r="E974" s="24" t="str">
        <f>IF(E154,-1*ROUND(NORMSINV('Create Composites'!$M$3/(ComCalc!E$37*2))*SQRT(ComCalc!E$45/(ComCalc!E$37*ComCalc!E$37)+E765*(ComCalc!E$37-2)/ComCalc!E$37),2),"")</f>
        <v/>
      </c>
      <c r="F974" s="24" t="str">
        <f>IF(F154,-1*ROUND(NORMSINV('Create Composites'!$M$3/(ComCalc!F$37*2))*SQRT(ComCalc!F$45/(ComCalc!F$37*ComCalc!F$37)+F765*(ComCalc!F$37-2)/ComCalc!F$37),2),"")</f>
        <v/>
      </c>
      <c r="G974" s="24" t="str">
        <f>IF(G154,-1*ROUND(NORMSINV('Create Composites'!$M$3/(ComCalc!G$37*2))*SQRT(ComCalc!G$45/(ComCalc!G$37*ComCalc!G$37)+G765*(ComCalc!G$37-2)/ComCalc!G$37),2),"")</f>
        <v/>
      </c>
      <c r="H974" s="24" t="str">
        <f>IF(H154,-1*ROUND(NORMSINV('Create Composites'!$M$3/(ComCalc!H$37*2))*SQRT(ComCalc!H$45/(ComCalc!H$37*ComCalc!H$37)+H765*(ComCalc!H$37-2)/ComCalc!H$37),2),"")</f>
        <v/>
      </c>
      <c r="I974" s="24" t="str">
        <f>IF(I154,-1*ROUND(NORMSINV('Create Composites'!$M$3/(ComCalc!I$37*2))*SQRT(ComCalc!I$45/(ComCalc!I$37*ComCalc!I$37)+I765*(ComCalc!I$37-2)/ComCalc!I$37),2),"")</f>
        <v/>
      </c>
      <c r="J974" s="24" t="str">
        <f>IF(J154,-1*ROUND(NORMSINV('Create Composites'!$M$3/(ComCalc!J$37*2))*SQRT(ComCalc!J$45/(ComCalc!J$37*ComCalc!J$37)+J765*(ComCalc!J$37-2)/ComCalc!J$37),2),"")</f>
        <v/>
      </c>
      <c r="K974" s="24" t="str">
        <f>IF(K154,-1*ROUND(NORMSINV('Create Composites'!$M$3/(ComCalc!K$37*2))*SQRT(ComCalc!K$45/(ComCalc!K$37*ComCalc!K$37)+K765*(ComCalc!K$37-2)/ComCalc!K$37),2),"")</f>
        <v/>
      </c>
      <c r="L974" s="24" t="str">
        <f>IF(L154,-1*ROUND(NORMSINV('Create Composites'!$M$3/(ComCalc!L$37*2))*SQRT(ComCalc!L$45/(ComCalc!L$37*ComCalc!L$37)+L765*(ComCalc!L$37-2)/ComCalc!L$37),2),"")</f>
        <v/>
      </c>
      <c r="M974" s="24" t="str">
        <f>IF(M154,-1*ROUND(NORMSINV('Create Composites'!$M$3/(ComCalc!M$37*2))*SQRT(ComCalc!M$45/(ComCalc!M$37*ComCalc!M$37)+M765*(ComCalc!M$37-2)/ComCalc!M$37),2),"")</f>
        <v/>
      </c>
      <c r="N974" s="24" t="str">
        <f>IF(N154,-1*ROUND(NORMSINV('Create Composites'!$M$3/(ComCalc!N$37*2))*SQRT(ComCalc!N$45/(ComCalc!N$37*ComCalc!N$37)+N765*(ComCalc!N$37-2)/ComCalc!N$37),2),"")</f>
        <v/>
      </c>
      <c r="O974" s="24" t="str">
        <f>IF(O154,-1*ROUND(NORMSINV('Create Composites'!$M$3/(ComCalc!O$37*2))*SQRT(ComCalc!O$45/(ComCalc!O$37*ComCalc!O$37)+O765*(ComCalc!O$37-2)/ComCalc!O$37),2),"")</f>
        <v/>
      </c>
      <c r="P974" s="24" t="str">
        <f>IF(P154,-1*ROUND(NORMSINV('Create Composites'!$M$3/(ComCalc!P$37*2))*SQRT(ComCalc!P$45/(ComCalc!P$37*ComCalc!P$37)+P765*(ComCalc!P$37-2)/ComCalc!P$37),2),"")</f>
        <v/>
      </c>
      <c r="Q974" s="24" t="str">
        <f>IF(Q154,-1*ROUND(NORMSINV('Create Composites'!$M$3/(ComCalc!Q$37*2))*SQRT(ComCalc!Q$45/(ComCalc!Q$37*ComCalc!Q$37)+Q765*(ComCalc!Q$37-2)/ComCalc!Q$37),2),"")</f>
        <v/>
      </c>
      <c r="R974" s="24" t="str">
        <f>IF(R154,-1*ROUND(NORMSINV('Create Composites'!$M$3/(ComCalc!R$37*2))*SQRT(ComCalc!R$45/(ComCalc!R$37*ComCalc!R$37)+R765*(ComCalc!R$37-2)/ComCalc!R$37),2),"")</f>
        <v/>
      </c>
      <c r="S974" s="24" t="str">
        <f>IF(S154,-1*ROUND(NORMSINV('Create Composites'!$M$3/(ComCalc!S$37*2))*SQRT(ComCalc!S$45/(ComCalc!S$37*ComCalc!S$37)+S765*(ComCalc!S$37-2)/ComCalc!S$37),2),"")</f>
        <v/>
      </c>
      <c r="T974" s="24" t="str">
        <f>IF(T154,-1*ROUND(NORMSINV('Create Composites'!$M$3/(ComCalc!T$37*2))*SQRT(ComCalc!T$45/(ComCalc!T$37*ComCalc!T$37)+T765*(ComCalc!T$37-2)/ComCalc!T$37),2),"")</f>
        <v/>
      </c>
      <c r="U974" s="24" t="str">
        <f>IF(U154,-1*ROUND(NORMSINV('Create Composites'!$M$3/(ComCalc!U$37*2))*SQRT(ComCalc!U$45/(ComCalc!U$37*ComCalc!U$37)+U765*(ComCalc!U$37-2)/ComCalc!U$37),2),"")</f>
        <v/>
      </c>
    </row>
    <row r="975" spans="1:21" x14ac:dyDescent="0.15">
      <c r="A975" t="str">
        <f t="shared" si="663"/>
        <v>WRAT5 Word Reading</v>
      </c>
      <c r="B975" s="24" t="str">
        <f>IF(B155,-1*ROUND(NORMSINV('Create Composites'!$M$3/(ComCalc!B$37*2))*SQRT(ComCalc!B$45/(ComCalc!B$37*ComCalc!B$37)+B766*(ComCalc!B$37-2)/ComCalc!B$37),2),"")</f>
        <v/>
      </c>
      <c r="C975" s="24">
        <f>IF(C155,-1*ROUND(NORMSINV('Create Composites'!$M$3/(ComCalc!C$37*2))*SQRT(ComCalc!C$45/(ComCalc!C$37*ComCalc!C$37)+C766*(ComCalc!C$37-2)/ComCalc!C$37),2),"")</f>
        <v>10.56</v>
      </c>
      <c r="D975" s="24" t="str">
        <f>IF(D155,-1*ROUND(NORMSINV('Create Composites'!$M$3/(ComCalc!D$37*2))*SQRT(ComCalc!D$45/(ComCalc!D$37*ComCalc!D$37)+D766*(ComCalc!D$37-2)/ComCalc!D$37),2),"")</f>
        <v/>
      </c>
      <c r="E975" s="24" t="str">
        <f>IF(E155,-1*ROUND(NORMSINV('Create Composites'!$M$3/(ComCalc!E$37*2))*SQRT(ComCalc!E$45/(ComCalc!E$37*ComCalc!E$37)+E766*(ComCalc!E$37-2)/ComCalc!E$37),2),"")</f>
        <v/>
      </c>
      <c r="F975" s="24" t="str">
        <f>IF(F155,-1*ROUND(NORMSINV('Create Composites'!$M$3/(ComCalc!F$37*2))*SQRT(ComCalc!F$45/(ComCalc!F$37*ComCalc!F$37)+F766*(ComCalc!F$37-2)/ComCalc!F$37),2),"")</f>
        <v/>
      </c>
      <c r="G975" s="24" t="str">
        <f>IF(G155,-1*ROUND(NORMSINV('Create Composites'!$M$3/(ComCalc!G$37*2))*SQRT(ComCalc!G$45/(ComCalc!G$37*ComCalc!G$37)+G766*(ComCalc!G$37-2)/ComCalc!G$37),2),"")</f>
        <v/>
      </c>
      <c r="H975" s="24" t="str">
        <f>IF(H155,-1*ROUND(NORMSINV('Create Composites'!$M$3/(ComCalc!H$37*2))*SQRT(ComCalc!H$45/(ComCalc!H$37*ComCalc!H$37)+H766*(ComCalc!H$37-2)/ComCalc!H$37),2),"")</f>
        <v/>
      </c>
      <c r="I975" s="24" t="str">
        <f>IF(I155,-1*ROUND(NORMSINV('Create Composites'!$M$3/(ComCalc!I$37*2))*SQRT(ComCalc!I$45/(ComCalc!I$37*ComCalc!I$37)+I766*(ComCalc!I$37-2)/ComCalc!I$37),2),"")</f>
        <v/>
      </c>
      <c r="J975" s="24" t="str">
        <f>IF(J155,-1*ROUND(NORMSINV('Create Composites'!$M$3/(ComCalc!J$37*2))*SQRT(ComCalc!J$45/(ComCalc!J$37*ComCalc!J$37)+J766*(ComCalc!J$37-2)/ComCalc!J$37),2),"")</f>
        <v/>
      </c>
      <c r="K975" s="24" t="str">
        <f>IF(K155,-1*ROUND(NORMSINV('Create Composites'!$M$3/(ComCalc!K$37*2))*SQRT(ComCalc!K$45/(ComCalc!K$37*ComCalc!K$37)+K766*(ComCalc!K$37-2)/ComCalc!K$37),2),"")</f>
        <v/>
      </c>
      <c r="L975" s="24" t="str">
        <f>IF(L155,-1*ROUND(NORMSINV('Create Composites'!$M$3/(ComCalc!L$37*2))*SQRT(ComCalc!L$45/(ComCalc!L$37*ComCalc!L$37)+L766*(ComCalc!L$37-2)/ComCalc!L$37),2),"")</f>
        <v/>
      </c>
      <c r="M975" s="24" t="str">
        <f>IF(M155,-1*ROUND(NORMSINV('Create Composites'!$M$3/(ComCalc!M$37*2))*SQRT(ComCalc!M$45/(ComCalc!M$37*ComCalc!M$37)+M766*(ComCalc!M$37-2)/ComCalc!M$37),2),"")</f>
        <v/>
      </c>
      <c r="N975" s="24" t="str">
        <f>IF(N155,-1*ROUND(NORMSINV('Create Composites'!$M$3/(ComCalc!N$37*2))*SQRT(ComCalc!N$45/(ComCalc!N$37*ComCalc!N$37)+N766*(ComCalc!N$37-2)/ComCalc!N$37),2),"")</f>
        <v/>
      </c>
      <c r="O975" s="24" t="str">
        <f>IF(O155,-1*ROUND(NORMSINV('Create Composites'!$M$3/(ComCalc!O$37*2))*SQRT(ComCalc!O$45/(ComCalc!O$37*ComCalc!O$37)+O766*(ComCalc!O$37-2)/ComCalc!O$37),2),"")</f>
        <v/>
      </c>
      <c r="P975" s="24" t="str">
        <f>IF(P155,-1*ROUND(NORMSINV('Create Composites'!$M$3/(ComCalc!P$37*2))*SQRT(ComCalc!P$45/(ComCalc!P$37*ComCalc!P$37)+P766*(ComCalc!P$37-2)/ComCalc!P$37),2),"")</f>
        <v/>
      </c>
      <c r="Q975" s="24" t="str">
        <f>IF(Q155,-1*ROUND(NORMSINV('Create Composites'!$M$3/(ComCalc!Q$37*2))*SQRT(ComCalc!Q$45/(ComCalc!Q$37*ComCalc!Q$37)+Q766*(ComCalc!Q$37-2)/ComCalc!Q$37),2),"")</f>
        <v/>
      </c>
      <c r="R975" s="24">
        <f>IF(R155,-1*ROUND(NORMSINV('Create Composites'!$M$3/(ComCalc!R$37*2))*SQRT(ComCalc!R$45/(ComCalc!R$37*ComCalc!R$37)+R766*(ComCalc!R$37-2)/ComCalc!R$37),2),"")</f>
        <v>12.15</v>
      </c>
      <c r="S975" s="24">
        <f>IF(S155,-1*ROUND(NORMSINV('Create Composites'!$M$3/(ComCalc!S$37*2))*SQRT(ComCalc!S$45/(ComCalc!S$37*ComCalc!S$37)+S766*(ComCalc!S$37-2)/ComCalc!S$37),2),"")</f>
        <v>8.57</v>
      </c>
      <c r="T975" s="24" t="str">
        <f>IF(T155,-1*ROUND(NORMSINV('Create Composites'!$M$3/(ComCalc!T$37*2))*SQRT(ComCalc!T$45/(ComCalc!T$37*ComCalc!T$37)+T766*(ComCalc!T$37-2)/ComCalc!T$37),2),"")</f>
        <v/>
      </c>
      <c r="U975" s="24" t="str">
        <f>IF(U155,-1*ROUND(NORMSINV('Create Composites'!$M$3/(ComCalc!U$37*2))*SQRT(ComCalc!U$45/(ComCalc!U$37*ComCalc!U$37)+U766*(ComCalc!U$37-2)/ComCalc!U$37),2),"")</f>
        <v/>
      </c>
    </row>
    <row r="976" spans="1:21" x14ac:dyDescent="0.15">
      <c r="A976" t="str">
        <f t="shared" si="663"/>
        <v>WRAT5 Spelling</v>
      </c>
      <c r="B976" s="24" t="str">
        <f>IF(B156,-1*ROUND(NORMSINV('Create Composites'!$M$3/(ComCalc!B$37*2))*SQRT(ComCalc!B$45/(ComCalc!B$37*ComCalc!B$37)+B767*(ComCalc!B$37-2)/ComCalc!B$37),2),"")</f>
        <v/>
      </c>
      <c r="C976" s="24" t="str">
        <f>IF(C156,-1*ROUND(NORMSINV('Create Composites'!$M$3/(ComCalc!C$37*2))*SQRT(ComCalc!C$45/(ComCalc!C$37*ComCalc!C$37)+C767*(ComCalc!C$37-2)/ComCalc!C$37),2),"")</f>
        <v/>
      </c>
      <c r="D976" s="24" t="str">
        <f>IF(D156,-1*ROUND(NORMSINV('Create Composites'!$M$3/(ComCalc!D$37*2))*SQRT(ComCalc!D$45/(ComCalc!D$37*ComCalc!D$37)+D767*(ComCalc!D$37-2)/ComCalc!D$37),2),"")</f>
        <v/>
      </c>
      <c r="E976" s="24" t="str">
        <f>IF(E156,-1*ROUND(NORMSINV('Create Composites'!$M$3/(ComCalc!E$37*2))*SQRT(ComCalc!E$45/(ComCalc!E$37*ComCalc!E$37)+E767*(ComCalc!E$37-2)/ComCalc!E$37),2),"")</f>
        <v/>
      </c>
      <c r="F976" s="24" t="str">
        <f>IF(F156,-1*ROUND(NORMSINV('Create Composites'!$M$3/(ComCalc!F$37*2))*SQRT(ComCalc!F$45/(ComCalc!F$37*ComCalc!F$37)+F767*(ComCalc!F$37-2)/ComCalc!F$37),2),"")</f>
        <v/>
      </c>
      <c r="G976" s="24" t="str">
        <f>IF(G156,-1*ROUND(NORMSINV('Create Composites'!$M$3/(ComCalc!G$37*2))*SQRT(ComCalc!G$45/(ComCalc!G$37*ComCalc!G$37)+G767*(ComCalc!G$37-2)/ComCalc!G$37),2),"")</f>
        <v/>
      </c>
      <c r="H976" s="24" t="str">
        <f>IF(H156,-1*ROUND(NORMSINV('Create Composites'!$M$3/(ComCalc!H$37*2))*SQRT(ComCalc!H$45/(ComCalc!H$37*ComCalc!H$37)+H767*(ComCalc!H$37-2)/ComCalc!H$37),2),"")</f>
        <v/>
      </c>
      <c r="I976" s="24" t="str">
        <f>IF(I156,-1*ROUND(NORMSINV('Create Composites'!$M$3/(ComCalc!I$37*2))*SQRT(ComCalc!I$45/(ComCalc!I$37*ComCalc!I$37)+I767*(ComCalc!I$37-2)/ComCalc!I$37),2),"")</f>
        <v/>
      </c>
      <c r="J976" s="24" t="str">
        <f>IF(J156,-1*ROUND(NORMSINV('Create Composites'!$M$3/(ComCalc!J$37*2))*SQRT(ComCalc!J$45/(ComCalc!J$37*ComCalc!J$37)+J767*(ComCalc!J$37-2)/ComCalc!J$37),2),"")</f>
        <v/>
      </c>
      <c r="K976" s="24" t="str">
        <f>IF(K156,-1*ROUND(NORMSINV('Create Composites'!$M$3/(ComCalc!K$37*2))*SQRT(ComCalc!K$45/(ComCalc!K$37*ComCalc!K$37)+K767*(ComCalc!K$37-2)/ComCalc!K$37),2),"")</f>
        <v/>
      </c>
      <c r="L976" s="24" t="str">
        <f>IF(L156,-1*ROUND(NORMSINV('Create Composites'!$M$3/(ComCalc!L$37*2))*SQRT(ComCalc!L$45/(ComCalc!L$37*ComCalc!L$37)+L767*(ComCalc!L$37-2)/ComCalc!L$37),2),"")</f>
        <v/>
      </c>
      <c r="M976" s="24" t="str">
        <f>IF(M156,-1*ROUND(NORMSINV('Create Composites'!$M$3/(ComCalc!M$37*2))*SQRT(ComCalc!M$45/(ComCalc!M$37*ComCalc!M$37)+M767*(ComCalc!M$37-2)/ComCalc!M$37),2),"")</f>
        <v/>
      </c>
      <c r="N976" s="24" t="str">
        <f>IF(N156,-1*ROUND(NORMSINV('Create Composites'!$M$3/(ComCalc!N$37*2))*SQRT(ComCalc!N$45/(ComCalc!N$37*ComCalc!N$37)+N767*(ComCalc!N$37-2)/ComCalc!N$37),2),"")</f>
        <v/>
      </c>
      <c r="O976" s="24" t="str">
        <f>IF(O156,-1*ROUND(NORMSINV('Create Composites'!$M$3/(ComCalc!O$37*2))*SQRT(ComCalc!O$45/(ComCalc!O$37*ComCalc!O$37)+O767*(ComCalc!O$37-2)/ComCalc!O$37),2),"")</f>
        <v/>
      </c>
      <c r="P976" s="24" t="str">
        <f>IF(P156,-1*ROUND(NORMSINV('Create Composites'!$M$3/(ComCalc!P$37*2))*SQRT(ComCalc!P$45/(ComCalc!P$37*ComCalc!P$37)+P767*(ComCalc!P$37-2)/ComCalc!P$37),2),"")</f>
        <v/>
      </c>
      <c r="Q976" s="24" t="str">
        <f>IF(Q156,-1*ROUND(NORMSINV('Create Composites'!$M$3/(ComCalc!Q$37*2))*SQRT(ComCalc!Q$45/(ComCalc!Q$37*ComCalc!Q$37)+Q767*(ComCalc!Q$37-2)/ComCalc!Q$37),2),"")</f>
        <v/>
      </c>
      <c r="R976" s="24">
        <f>IF(R156,-1*ROUND(NORMSINV('Create Composites'!$M$3/(ComCalc!R$37*2))*SQRT(ComCalc!R$45/(ComCalc!R$37*ComCalc!R$37)+R767*(ComCalc!R$37-2)/ComCalc!R$37),2),"")</f>
        <v>13.04</v>
      </c>
      <c r="S976" s="24">
        <f>IF(S156,-1*ROUND(NORMSINV('Create Composites'!$M$3/(ComCalc!S$37*2))*SQRT(ComCalc!S$45/(ComCalc!S$37*ComCalc!S$37)+S767*(ComCalc!S$37-2)/ComCalc!S$37),2),"")</f>
        <v>9.08</v>
      </c>
      <c r="T976" s="24" t="str">
        <f>IF(T156,-1*ROUND(NORMSINV('Create Composites'!$M$3/(ComCalc!T$37*2))*SQRT(ComCalc!T$45/(ComCalc!T$37*ComCalc!T$37)+T767*(ComCalc!T$37-2)/ComCalc!T$37),2),"")</f>
        <v/>
      </c>
      <c r="U976" s="24" t="str">
        <f>IF(U156,-1*ROUND(NORMSINV('Create Composites'!$M$3/(ComCalc!U$37*2))*SQRT(ComCalc!U$45/(ComCalc!U$37*ComCalc!U$37)+U767*(ComCalc!U$37-2)/ComCalc!U$37),2),"")</f>
        <v/>
      </c>
    </row>
    <row r="977" spans="1:21" x14ac:dyDescent="0.15">
      <c r="A977" t="str">
        <f t="shared" si="663"/>
        <v>WRAT5 Math Computation</v>
      </c>
      <c r="B977" s="24" t="str">
        <f>IF(B157,-1*ROUND(NORMSINV('Create Composites'!$M$3/(ComCalc!B$37*2))*SQRT(ComCalc!B$45/(ComCalc!B$37*ComCalc!B$37)+B768*(ComCalc!B$37-2)/ComCalc!B$37),2),"")</f>
        <v/>
      </c>
      <c r="C977" s="24" t="str">
        <f>IF(C157,-1*ROUND(NORMSINV('Create Composites'!$M$3/(ComCalc!C$37*2))*SQRT(ComCalc!C$45/(ComCalc!C$37*ComCalc!C$37)+C768*(ComCalc!C$37-2)/ComCalc!C$37),2),"")</f>
        <v/>
      </c>
      <c r="D977" s="24" t="str">
        <f>IF(D157,-1*ROUND(NORMSINV('Create Composites'!$M$3/(ComCalc!D$37*2))*SQRT(ComCalc!D$45/(ComCalc!D$37*ComCalc!D$37)+D768*(ComCalc!D$37-2)/ComCalc!D$37),2),"")</f>
        <v/>
      </c>
      <c r="E977" s="24" t="str">
        <f>IF(E157,-1*ROUND(NORMSINV('Create Composites'!$M$3/(ComCalc!E$37*2))*SQRT(ComCalc!E$45/(ComCalc!E$37*ComCalc!E$37)+E768*(ComCalc!E$37-2)/ComCalc!E$37),2),"")</f>
        <v/>
      </c>
      <c r="F977" s="24" t="str">
        <f>IF(F157,-1*ROUND(NORMSINV('Create Composites'!$M$3/(ComCalc!F$37*2))*SQRT(ComCalc!F$45/(ComCalc!F$37*ComCalc!F$37)+F768*(ComCalc!F$37-2)/ComCalc!F$37),2),"")</f>
        <v/>
      </c>
      <c r="G977" s="24" t="str">
        <f>IF(G157,-1*ROUND(NORMSINV('Create Composites'!$M$3/(ComCalc!G$37*2))*SQRT(ComCalc!G$45/(ComCalc!G$37*ComCalc!G$37)+G768*(ComCalc!G$37-2)/ComCalc!G$37),2),"")</f>
        <v/>
      </c>
      <c r="H977" s="24" t="str">
        <f>IF(H157,-1*ROUND(NORMSINV('Create Composites'!$M$3/(ComCalc!H$37*2))*SQRT(ComCalc!H$45/(ComCalc!H$37*ComCalc!H$37)+H768*(ComCalc!H$37-2)/ComCalc!H$37),2),"")</f>
        <v/>
      </c>
      <c r="I977" s="24" t="str">
        <f>IF(I157,-1*ROUND(NORMSINV('Create Composites'!$M$3/(ComCalc!I$37*2))*SQRT(ComCalc!I$45/(ComCalc!I$37*ComCalc!I$37)+I768*(ComCalc!I$37-2)/ComCalc!I$37),2),"")</f>
        <v/>
      </c>
      <c r="J977" s="24" t="str">
        <f>IF(J157,-1*ROUND(NORMSINV('Create Composites'!$M$3/(ComCalc!J$37*2))*SQRT(ComCalc!J$45/(ComCalc!J$37*ComCalc!J$37)+J768*(ComCalc!J$37-2)/ComCalc!J$37),2),"")</f>
        <v/>
      </c>
      <c r="K977" s="24" t="str">
        <f>IF(K157,-1*ROUND(NORMSINV('Create Composites'!$M$3/(ComCalc!K$37*2))*SQRT(ComCalc!K$45/(ComCalc!K$37*ComCalc!K$37)+K768*(ComCalc!K$37-2)/ComCalc!K$37),2),"")</f>
        <v/>
      </c>
      <c r="L977" s="24" t="str">
        <f>IF(L157,-1*ROUND(NORMSINV('Create Composites'!$M$3/(ComCalc!L$37*2))*SQRT(ComCalc!L$45/(ComCalc!L$37*ComCalc!L$37)+L768*(ComCalc!L$37-2)/ComCalc!L$37),2),"")</f>
        <v/>
      </c>
      <c r="M977" s="24" t="str">
        <f>IF(M157,-1*ROUND(NORMSINV('Create Composites'!$M$3/(ComCalc!M$37*2))*SQRT(ComCalc!M$45/(ComCalc!M$37*ComCalc!M$37)+M768*(ComCalc!M$37-2)/ComCalc!M$37),2),"")</f>
        <v/>
      </c>
      <c r="N977" s="24" t="str">
        <f>IF(N157,-1*ROUND(NORMSINV('Create Composites'!$M$3/(ComCalc!N$37*2))*SQRT(ComCalc!N$45/(ComCalc!N$37*ComCalc!N$37)+N768*(ComCalc!N$37-2)/ComCalc!N$37),2),"")</f>
        <v/>
      </c>
      <c r="O977" s="24" t="str">
        <f>IF(O157,-1*ROUND(NORMSINV('Create Composites'!$M$3/(ComCalc!O$37*2))*SQRT(ComCalc!O$45/(ComCalc!O$37*ComCalc!O$37)+O768*(ComCalc!O$37-2)/ComCalc!O$37),2),"")</f>
        <v/>
      </c>
      <c r="P977" s="24" t="str">
        <f>IF(P157,-1*ROUND(NORMSINV('Create Composites'!$M$3/(ComCalc!P$37*2))*SQRT(ComCalc!P$45/(ComCalc!P$37*ComCalc!P$37)+P768*(ComCalc!P$37-2)/ComCalc!P$37),2),"")</f>
        <v/>
      </c>
      <c r="Q977" s="24" t="str">
        <f>IF(Q157,-1*ROUND(NORMSINV('Create Composites'!$M$3/(ComCalc!Q$37*2))*SQRT(ComCalc!Q$45/(ComCalc!Q$37*ComCalc!Q$37)+Q768*(ComCalc!Q$37-2)/ComCalc!Q$37),2),"")</f>
        <v/>
      </c>
      <c r="R977" s="24">
        <f>IF(R157,-1*ROUND(NORMSINV('Create Composites'!$M$3/(ComCalc!R$37*2))*SQRT(ComCalc!R$45/(ComCalc!R$37*ComCalc!R$37)+R768*(ComCalc!R$37-2)/ComCalc!R$37),2),"")</f>
        <v>14.64</v>
      </c>
      <c r="S977" s="24">
        <f>IF(S157,-1*ROUND(NORMSINV('Create Composites'!$M$3/(ComCalc!S$37*2))*SQRT(ComCalc!S$45/(ComCalc!S$37*ComCalc!S$37)+S768*(ComCalc!S$37-2)/ComCalc!S$37),2),"")</f>
        <v>10.02</v>
      </c>
      <c r="T977" s="24" t="str">
        <f>IF(T157,-1*ROUND(NORMSINV('Create Composites'!$M$3/(ComCalc!T$37*2))*SQRT(ComCalc!T$45/(ComCalc!T$37*ComCalc!T$37)+T768*(ComCalc!T$37-2)/ComCalc!T$37),2),"")</f>
        <v/>
      </c>
      <c r="U977" s="24" t="str">
        <f>IF(U157,-1*ROUND(NORMSINV('Create Composites'!$M$3/(ComCalc!U$37*2))*SQRT(ComCalc!U$45/(ComCalc!U$37*ComCalc!U$37)+U768*(ComCalc!U$37-2)/ComCalc!U$37),2),"")</f>
        <v/>
      </c>
    </row>
    <row r="978" spans="1:21" x14ac:dyDescent="0.15">
      <c r="A978" t="str">
        <f t="shared" si="663"/>
        <v>WRAT5 Sentence Comprehension</v>
      </c>
      <c r="B978" s="24" t="str">
        <f>IF(B158,-1*ROUND(NORMSINV('Create Composites'!$M$3/(ComCalc!B$37*2))*SQRT(ComCalc!B$45/(ComCalc!B$37*ComCalc!B$37)+B769*(ComCalc!B$37-2)/ComCalc!B$37),2),"")</f>
        <v/>
      </c>
      <c r="C978" s="24" t="str">
        <f>IF(C158,-1*ROUND(NORMSINV('Create Composites'!$M$3/(ComCalc!C$37*2))*SQRT(ComCalc!C$45/(ComCalc!C$37*ComCalc!C$37)+C769*(ComCalc!C$37-2)/ComCalc!C$37),2),"")</f>
        <v/>
      </c>
      <c r="D978" s="24" t="str">
        <f>IF(D158,-1*ROUND(NORMSINV('Create Composites'!$M$3/(ComCalc!D$37*2))*SQRT(ComCalc!D$45/(ComCalc!D$37*ComCalc!D$37)+D769*(ComCalc!D$37-2)/ComCalc!D$37),2),"")</f>
        <v/>
      </c>
      <c r="E978" s="24" t="str">
        <f>IF(E158,-1*ROUND(NORMSINV('Create Composites'!$M$3/(ComCalc!E$37*2))*SQRT(ComCalc!E$45/(ComCalc!E$37*ComCalc!E$37)+E769*(ComCalc!E$37-2)/ComCalc!E$37),2),"")</f>
        <v/>
      </c>
      <c r="F978" s="24" t="str">
        <f>IF(F158,-1*ROUND(NORMSINV('Create Composites'!$M$3/(ComCalc!F$37*2))*SQRT(ComCalc!F$45/(ComCalc!F$37*ComCalc!F$37)+F769*(ComCalc!F$37-2)/ComCalc!F$37),2),"")</f>
        <v/>
      </c>
      <c r="G978" s="24" t="str">
        <f>IF(G158,-1*ROUND(NORMSINV('Create Composites'!$M$3/(ComCalc!G$37*2))*SQRT(ComCalc!G$45/(ComCalc!G$37*ComCalc!G$37)+G769*(ComCalc!G$37-2)/ComCalc!G$37),2),"")</f>
        <v/>
      </c>
      <c r="H978" s="24" t="str">
        <f>IF(H158,-1*ROUND(NORMSINV('Create Composites'!$M$3/(ComCalc!H$37*2))*SQRT(ComCalc!H$45/(ComCalc!H$37*ComCalc!H$37)+H769*(ComCalc!H$37-2)/ComCalc!H$37),2),"")</f>
        <v/>
      </c>
      <c r="I978" s="24" t="str">
        <f>IF(I158,-1*ROUND(NORMSINV('Create Composites'!$M$3/(ComCalc!I$37*2))*SQRT(ComCalc!I$45/(ComCalc!I$37*ComCalc!I$37)+I769*(ComCalc!I$37-2)/ComCalc!I$37),2),"")</f>
        <v/>
      </c>
      <c r="J978" s="24" t="str">
        <f>IF(J158,-1*ROUND(NORMSINV('Create Composites'!$M$3/(ComCalc!J$37*2))*SQRT(ComCalc!J$45/(ComCalc!J$37*ComCalc!J$37)+J769*(ComCalc!J$37-2)/ComCalc!J$37),2),"")</f>
        <v/>
      </c>
      <c r="K978" s="24" t="str">
        <f>IF(K158,-1*ROUND(NORMSINV('Create Composites'!$M$3/(ComCalc!K$37*2))*SQRT(ComCalc!K$45/(ComCalc!K$37*ComCalc!K$37)+K769*(ComCalc!K$37-2)/ComCalc!K$37),2),"")</f>
        <v/>
      </c>
      <c r="L978" s="24" t="str">
        <f>IF(L158,-1*ROUND(NORMSINV('Create Composites'!$M$3/(ComCalc!L$37*2))*SQRT(ComCalc!L$45/(ComCalc!L$37*ComCalc!L$37)+L769*(ComCalc!L$37-2)/ComCalc!L$37),2),"")</f>
        <v/>
      </c>
      <c r="M978" s="24" t="str">
        <f>IF(M158,-1*ROUND(NORMSINV('Create Composites'!$M$3/(ComCalc!M$37*2))*SQRT(ComCalc!M$45/(ComCalc!M$37*ComCalc!M$37)+M769*(ComCalc!M$37-2)/ComCalc!M$37),2),"")</f>
        <v/>
      </c>
      <c r="N978" s="24" t="str">
        <f>IF(N158,-1*ROUND(NORMSINV('Create Composites'!$M$3/(ComCalc!N$37*2))*SQRT(ComCalc!N$45/(ComCalc!N$37*ComCalc!N$37)+N769*(ComCalc!N$37-2)/ComCalc!N$37),2),"")</f>
        <v/>
      </c>
      <c r="O978" s="24" t="str">
        <f>IF(O158,-1*ROUND(NORMSINV('Create Composites'!$M$3/(ComCalc!O$37*2))*SQRT(ComCalc!O$45/(ComCalc!O$37*ComCalc!O$37)+O769*(ComCalc!O$37-2)/ComCalc!O$37),2),"")</f>
        <v/>
      </c>
      <c r="P978" s="24" t="str">
        <f>IF(P158,-1*ROUND(NORMSINV('Create Composites'!$M$3/(ComCalc!P$37*2))*SQRT(ComCalc!P$45/(ComCalc!P$37*ComCalc!P$37)+P769*(ComCalc!P$37-2)/ComCalc!P$37),2),"")</f>
        <v/>
      </c>
      <c r="Q978" s="24" t="str">
        <f>IF(Q158,-1*ROUND(NORMSINV('Create Composites'!$M$3/(ComCalc!Q$37*2))*SQRT(ComCalc!Q$45/(ComCalc!Q$37*ComCalc!Q$37)+Q769*(ComCalc!Q$37-2)/ComCalc!Q$37),2),"")</f>
        <v/>
      </c>
      <c r="R978" s="24">
        <f>IF(R158,-1*ROUND(NORMSINV('Create Composites'!$M$3/(ComCalc!R$37*2))*SQRT(ComCalc!R$45/(ComCalc!R$37*ComCalc!R$37)+R769*(ComCalc!R$37-2)/ComCalc!R$37),2),"")</f>
        <v>13.04</v>
      </c>
      <c r="S978" s="24">
        <f>IF(S158,-1*ROUND(NORMSINV('Create Composites'!$M$3/(ComCalc!S$37*2))*SQRT(ComCalc!S$45/(ComCalc!S$37*ComCalc!S$37)+S769*(ComCalc!S$37-2)/ComCalc!S$37),2),"")</f>
        <v>9.08</v>
      </c>
      <c r="T978" s="24" t="str">
        <f>IF(T158,-1*ROUND(NORMSINV('Create Composites'!$M$3/(ComCalc!T$37*2))*SQRT(ComCalc!T$45/(ComCalc!T$37*ComCalc!T$37)+T769*(ComCalc!T$37-2)/ComCalc!T$37),2),"")</f>
        <v/>
      </c>
      <c r="U978" s="24" t="str">
        <f>IF(U158,-1*ROUND(NORMSINV('Create Composites'!$M$3/(ComCalc!U$37*2))*SQRT(ComCalc!U$45/(ComCalc!U$37*ComCalc!U$37)+U769*(ComCalc!U$37-2)/ComCalc!U$37),2),"")</f>
        <v/>
      </c>
    </row>
    <row r="979" spans="1:21" x14ac:dyDescent="0.15">
      <c r="A979" t="str">
        <f t="shared" si="663"/>
        <v>WRAT5 Reading Composite</v>
      </c>
      <c r="B979" s="24" t="str">
        <f>IF(B159,-1*ROUND(NORMSINV('Create Composites'!$M$3/(ComCalc!B$37*2))*SQRT(ComCalc!B$45/(ComCalc!B$37*ComCalc!B$37)+B770*(ComCalc!B$37-2)/ComCalc!B$37),2),"")</f>
        <v/>
      </c>
      <c r="C979" s="24" t="str">
        <f>IF(C159,-1*ROUND(NORMSINV('Create Composites'!$M$3/(ComCalc!C$37*2))*SQRT(ComCalc!C$45/(ComCalc!C$37*ComCalc!C$37)+C770*(ComCalc!C$37-2)/ComCalc!C$37),2),"")</f>
        <v/>
      </c>
      <c r="D979" s="24" t="str">
        <f>IF(D159,-1*ROUND(NORMSINV('Create Composites'!$M$3/(ComCalc!D$37*2))*SQRT(ComCalc!D$45/(ComCalc!D$37*ComCalc!D$37)+D770*(ComCalc!D$37-2)/ComCalc!D$37),2),"")</f>
        <v/>
      </c>
      <c r="E979" s="24" t="str">
        <f>IF(E159,-1*ROUND(NORMSINV('Create Composites'!$M$3/(ComCalc!E$37*2))*SQRT(ComCalc!E$45/(ComCalc!E$37*ComCalc!E$37)+E770*(ComCalc!E$37-2)/ComCalc!E$37),2),"")</f>
        <v/>
      </c>
      <c r="F979" s="24" t="str">
        <f>IF(F159,-1*ROUND(NORMSINV('Create Composites'!$M$3/(ComCalc!F$37*2))*SQRT(ComCalc!F$45/(ComCalc!F$37*ComCalc!F$37)+F770*(ComCalc!F$37-2)/ComCalc!F$37),2),"")</f>
        <v/>
      </c>
      <c r="G979" s="24" t="str">
        <f>IF(G159,-1*ROUND(NORMSINV('Create Composites'!$M$3/(ComCalc!G$37*2))*SQRT(ComCalc!G$45/(ComCalc!G$37*ComCalc!G$37)+G770*(ComCalc!G$37-2)/ComCalc!G$37),2),"")</f>
        <v/>
      </c>
      <c r="H979" s="24" t="str">
        <f>IF(H159,-1*ROUND(NORMSINV('Create Composites'!$M$3/(ComCalc!H$37*2))*SQRT(ComCalc!H$45/(ComCalc!H$37*ComCalc!H$37)+H770*(ComCalc!H$37-2)/ComCalc!H$37),2),"")</f>
        <v/>
      </c>
      <c r="I979" s="24" t="str">
        <f>IF(I159,-1*ROUND(NORMSINV('Create Composites'!$M$3/(ComCalc!I$37*2))*SQRT(ComCalc!I$45/(ComCalc!I$37*ComCalc!I$37)+I770*(ComCalc!I$37-2)/ComCalc!I$37),2),"")</f>
        <v/>
      </c>
      <c r="J979" s="24" t="str">
        <f>IF(J159,-1*ROUND(NORMSINV('Create Composites'!$M$3/(ComCalc!J$37*2))*SQRT(ComCalc!J$45/(ComCalc!J$37*ComCalc!J$37)+J770*(ComCalc!J$37-2)/ComCalc!J$37),2),"")</f>
        <v/>
      </c>
      <c r="K979" s="24" t="str">
        <f>IF(K159,-1*ROUND(NORMSINV('Create Composites'!$M$3/(ComCalc!K$37*2))*SQRT(ComCalc!K$45/(ComCalc!K$37*ComCalc!K$37)+K770*(ComCalc!K$37-2)/ComCalc!K$37),2),"")</f>
        <v/>
      </c>
      <c r="L979" s="24" t="str">
        <f>IF(L159,-1*ROUND(NORMSINV('Create Composites'!$M$3/(ComCalc!L$37*2))*SQRT(ComCalc!L$45/(ComCalc!L$37*ComCalc!L$37)+L770*(ComCalc!L$37-2)/ComCalc!L$37),2),"")</f>
        <v/>
      </c>
      <c r="M979" s="24" t="str">
        <f>IF(M159,-1*ROUND(NORMSINV('Create Composites'!$M$3/(ComCalc!M$37*2))*SQRT(ComCalc!M$45/(ComCalc!M$37*ComCalc!M$37)+M770*(ComCalc!M$37-2)/ComCalc!M$37),2),"")</f>
        <v/>
      </c>
      <c r="N979" s="24" t="str">
        <f>IF(N159,-1*ROUND(NORMSINV('Create Composites'!$M$3/(ComCalc!N$37*2))*SQRT(ComCalc!N$45/(ComCalc!N$37*ComCalc!N$37)+N770*(ComCalc!N$37-2)/ComCalc!N$37),2),"")</f>
        <v/>
      </c>
      <c r="O979" s="24" t="str">
        <f>IF(O159,-1*ROUND(NORMSINV('Create Composites'!$M$3/(ComCalc!O$37*2))*SQRT(ComCalc!O$45/(ComCalc!O$37*ComCalc!O$37)+O770*(ComCalc!O$37-2)/ComCalc!O$37),2),"")</f>
        <v/>
      </c>
      <c r="P979" s="24" t="str">
        <f>IF(P159,-1*ROUND(NORMSINV('Create Composites'!$M$3/(ComCalc!P$37*2))*SQRT(ComCalc!P$45/(ComCalc!P$37*ComCalc!P$37)+P770*(ComCalc!P$37-2)/ComCalc!P$37),2),"")</f>
        <v/>
      </c>
      <c r="Q979" s="24" t="str">
        <f>IF(Q159,-1*ROUND(NORMSINV('Create Composites'!$M$3/(ComCalc!Q$37*2))*SQRT(ComCalc!Q$45/(ComCalc!Q$37*ComCalc!Q$37)+Q770*(ComCalc!Q$37-2)/ComCalc!Q$37),2),"")</f>
        <v/>
      </c>
      <c r="R979" s="24">
        <f>IF(R159,-1*ROUND(NORMSINV('Create Composites'!$M$3/(ComCalc!R$37*2))*SQRT(ComCalc!R$45/(ComCalc!R$37*ComCalc!R$37)+R770*(ComCalc!R$37-2)/ComCalc!R$37),2),"")</f>
        <v>10.16</v>
      </c>
      <c r="S979" s="24">
        <f>IF(S159,-1*ROUND(NORMSINV('Create Composites'!$M$3/(ComCalc!S$37*2))*SQRT(ComCalc!S$45/(ComCalc!S$37*ComCalc!S$37)+S770*(ComCalc!S$37-2)/ComCalc!S$37),2),"")</f>
        <v>7.45</v>
      </c>
      <c r="T979" s="24" t="str">
        <f>IF(T159,-1*ROUND(NORMSINV('Create Composites'!$M$3/(ComCalc!T$37*2))*SQRT(ComCalc!T$45/(ComCalc!T$37*ComCalc!T$37)+T770*(ComCalc!T$37-2)/ComCalc!T$37),2),"")</f>
        <v/>
      </c>
      <c r="U979" s="24" t="str">
        <f>IF(U159,-1*ROUND(NORMSINV('Create Composites'!$M$3/(ComCalc!U$37*2))*SQRT(ComCalc!U$45/(ComCalc!U$37*ComCalc!U$37)+U770*(ComCalc!U$37-2)/ComCalc!U$37),2),"")</f>
        <v/>
      </c>
    </row>
    <row r="980" spans="1:21" x14ac:dyDescent="0.15">
      <c r="A980" t="str">
        <f t="shared" si="663"/>
        <v>DKEFS CWI Color Naming</v>
      </c>
      <c r="B980" s="24" t="str">
        <f>IF(B160,-1*ROUND(NORMSINV('Create Composites'!$M$3/(ComCalc!B$37*2))*SQRT(ComCalc!B$45/(ComCalc!B$37*ComCalc!B$37)+B771*(ComCalc!B$37-2)/ComCalc!B$37),2),"")</f>
        <v/>
      </c>
      <c r="C980" s="24" t="str">
        <f>IF(C160,-1*ROUND(NORMSINV('Create Composites'!$M$3/(ComCalc!C$37*2))*SQRT(ComCalc!C$45/(ComCalc!C$37*ComCalc!C$37)+C771*(ComCalc!C$37-2)/ComCalc!C$37),2),"")</f>
        <v/>
      </c>
      <c r="D980" s="24" t="str">
        <f>IF(D160,-1*ROUND(NORMSINV('Create Composites'!$M$3/(ComCalc!D$37*2))*SQRT(ComCalc!D$45/(ComCalc!D$37*ComCalc!D$37)+D771*(ComCalc!D$37-2)/ComCalc!D$37),2),"")</f>
        <v/>
      </c>
      <c r="E980" s="24">
        <f>IF(E160,-1*ROUND(NORMSINV('Create Composites'!$M$3/(ComCalc!E$37*2))*SQRT(ComCalc!E$45/(ComCalc!E$37*ComCalc!E$37)+E771*(ComCalc!E$37-2)/ComCalc!E$37),2),"")</f>
        <v>19.170000000000002</v>
      </c>
      <c r="F980" s="24" t="str">
        <f>IF(F160,-1*ROUND(NORMSINV('Create Composites'!$M$3/(ComCalc!F$37*2))*SQRT(ComCalc!F$45/(ComCalc!F$37*ComCalc!F$37)+F771*(ComCalc!F$37-2)/ComCalc!F$37),2),"")</f>
        <v/>
      </c>
      <c r="G980" s="24" t="str">
        <f>IF(G160,-1*ROUND(NORMSINV('Create Composites'!$M$3/(ComCalc!G$37*2))*SQRT(ComCalc!G$45/(ComCalc!G$37*ComCalc!G$37)+G771*(ComCalc!G$37-2)/ComCalc!G$37),2),"")</f>
        <v/>
      </c>
      <c r="H980" s="24" t="str">
        <f>IF(H160,-1*ROUND(NORMSINV('Create Composites'!$M$3/(ComCalc!H$37*2))*SQRT(ComCalc!H$45/(ComCalc!H$37*ComCalc!H$37)+H771*(ComCalc!H$37-2)/ComCalc!H$37),2),"")</f>
        <v/>
      </c>
      <c r="I980" s="24" t="str">
        <f>IF(I160,-1*ROUND(NORMSINV('Create Composites'!$M$3/(ComCalc!I$37*2))*SQRT(ComCalc!I$45/(ComCalc!I$37*ComCalc!I$37)+I771*(ComCalc!I$37-2)/ComCalc!I$37),2),"")</f>
        <v/>
      </c>
      <c r="J980" s="24" t="str">
        <f>IF(J160,-1*ROUND(NORMSINV('Create Composites'!$M$3/(ComCalc!J$37*2))*SQRT(ComCalc!J$45/(ComCalc!J$37*ComCalc!J$37)+J771*(ComCalc!J$37-2)/ComCalc!J$37),2),"")</f>
        <v/>
      </c>
      <c r="K980" s="24" t="str">
        <f>IF(K160,-1*ROUND(NORMSINV('Create Composites'!$M$3/(ComCalc!K$37*2))*SQRT(ComCalc!K$45/(ComCalc!K$37*ComCalc!K$37)+K771*(ComCalc!K$37-2)/ComCalc!K$37),2),"")</f>
        <v/>
      </c>
      <c r="L980" s="24">
        <f>IF(L160,-1*ROUND(NORMSINV('Create Composites'!$M$3/(ComCalc!L$37*2))*SQRT(ComCalc!L$45/(ComCalc!L$37*ComCalc!L$37)+L771*(ComCalc!L$37-2)/ComCalc!L$37),2),"")</f>
        <v>18.27</v>
      </c>
      <c r="M980" s="24" t="str">
        <f>IF(M160,-1*ROUND(NORMSINV('Create Composites'!$M$3/(ComCalc!M$37*2))*SQRT(ComCalc!M$45/(ComCalc!M$37*ComCalc!M$37)+M771*(ComCalc!M$37-2)/ComCalc!M$37),2),"")</f>
        <v/>
      </c>
      <c r="N980" s="24" t="str">
        <f>IF(N160,-1*ROUND(NORMSINV('Create Composites'!$M$3/(ComCalc!N$37*2))*SQRT(ComCalc!N$45/(ComCalc!N$37*ComCalc!N$37)+N771*(ComCalc!N$37-2)/ComCalc!N$37),2),"")</f>
        <v/>
      </c>
      <c r="O980" s="24" t="str">
        <f>IF(O160,-1*ROUND(NORMSINV('Create Composites'!$M$3/(ComCalc!O$37*2))*SQRT(ComCalc!O$45/(ComCalc!O$37*ComCalc!O$37)+O771*(ComCalc!O$37-2)/ComCalc!O$37),2),"")</f>
        <v/>
      </c>
      <c r="P980" s="24" t="str">
        <f>IF(P160,-1*ROUND(NORMSINV('Create Composites'!$M$3/(ComCalc!P$37*2))*SQRT(ComCalc!P$45/(ComCalc!P$37*ComCalc!P$37)+P771*(ComCalc!P$37-2)/ComCalc!P$37),2),"")</f>
        <v/>
      </c>
      <c r="Q980" s="24" t="str">
        <f>IF(Q160,-1*ROUND(NORMSINV('Create Composites'!$M$3/(ComCalc!Q$37*2))*SQRT(ComCalc!Q$45/(ComCalc!Q$37*ComCalc!Q$37)+Q771*(ComCalc!Q$37-2)/ComCalc!Q$37),2),"")</f>
        <v/>
      </c>
      <c r="R980" s="24">
        <f>IF(R160,-1*ROUND(NORMSINV('Create Composites'!$M$3/(ComCalc!R$37*2))*SQRT(ComCalc!R$45/(ComCalc!R$37*ComCalc!R$37)+R771*(ComCalc!R$37-2)/ComCalc!R$37),2),"")</f>
        <v>23.89</v>
      </c>
      <c r="S980" s="24" t="str">
        <f>IF(S160,-1*ROUND(NORMSINV('Create Composites'!$M$3/(ComCalc!S$37*2))*SQRT(ComCalc!S$45/(ComCalc!S$37*ComCalc!S$37)+S771*(ComCalc!S$37-2)/ComCalc!S$37),2),"")</f>
        <v/>
      </c>
      <c r="T980" s="24" t="str">
        <f>IF(T160,-1*ROUND(NORMSINV('Create Composites'!$M$3/(ComCalc!T$37*2))*SQRT(ComCalc!T$45/(ComCalc!T$37*ComCalc!T$37)+T771*(ComCalc!T$37-2)/ComCalc!T$37),2),"")</f>
        <v/>
      </c>
      <c r="U980" s="24" t="str">
        <f>IF(U160,-1*ROUND(NORMSINV('Create Composites'!$M$3/(ComCalc!U$37*2))*SQRT(ComCalc!U$45/(ComCalc!U$37*ComCalc!U$37)+U771*(ComCalc!U$37-2)/ComCalc!U$37),2),"")</f>
        <v/>
      </c>
    </row>
    <row r="981" spans="1:21" x14ac:dyDescent="0.15">
      <c r="A981" t="str">
        <f t="shared" si="663"/>
        <v>DKEFS CWI Word Reading</v>
      </c>
      <c r="B981" s="24" t="str">
        <f>IF(B161,-1*ROUND(NORMSINV('Create Composites'!$M$3/(ComCalc!B$37*2))*SQRT(ComCalc!B$45/(ComCalc!B$37*ComCalc!B$37)+B772*(ComCalc!B$37-2)/ComCalc!B$37),2),"")</f>
        <v/>
      </c>
      <c r="C981" s="24" t="str">
        <f>IF(C161,-1*ROUND(NORMSINV('Create Composites'!$M$3/(ComCalc!C$37*2))*SQRT(ComCalc!C$45/(ComCalc!C$37*ComCalc!C$37)+C772*(ComCalc!C$37-2)/ComCalc!C$37),2),"")</f>
        <v/>
      </c>
      <c r="D981" s="24" t="str">
        <f>IF(D161,-1*ROUND(NORMSINV('Create Composites'!$M$3/(ComCalc!D$37*2))*SQRT(ComCalc!D$45/(ComCalc!D$37*ComCalc!D$37)+D772*(ComCalc!D$37-2)/ComCalc!D$37),2),"")</f>
        <v/>
      </c>
      <c r="E981" s="24">
        <f>IF(E161,-1*ROUND(NORMSINV('Create Composites'!$M$3/(ComCalc!E$37*2))*SQRT(ComCalc!E$45/(ComCalc!E$37*ComCalc!E$37)+E772*(ComCalc!E$37-2)/ComCalc!E$37),2),"")</f>
        <v>19.170000000000002</v>
      </c>
      <c r="F981" s="24" t="str">
        <f>IF(F161,-1*ROUND(NORMSINV('Create Composites'!$M$3/(ComCalc!F$37*2))*SQRT(ComCalc!F$45/(ComCalc!F$37*ComCalc!F$37)+F772*(ComCalc!F$37-2)/ComCalc!F$37),2),"")</f>
        <v/>
      </c>
      <c r="G981" s="24" t="str">
        <f>IF(G161,-1*ROUND(NORMSINV('Create Composites'!$M$3/(ComCalc!G$37*2))*SQRT(ComCalc!G$45/(ComCalc!G$37*ComCalc!G$37)+G772*(ComCalc!G$37-2)/ComCalc!G$37),2),"")</f>
        <v/>
      </c>
      <c r="H981" s="24" t="str">
        <f>IF(H161,-1*ROUND(NORMSINV('Create Composites'!$M$3/(ComCalc!H$37*2))*SQRT(ComCalc!H$45/(ComCalc!H$37*ComCalc!H$37)+H772*(ComCalc!H$37-2)/ComCalc!H$37),2),"")</f>
        <v/>
      </c>
      <c r="I981" s="24" t="str">
        <f>IF(I161,-1*ROUND(NORMSINV('Create Composites'!$M$3/(ComCalc!I$37*2))*SQRT(ComCalc!I$45/(ComCalc!I$37*ComCalc!I$37)+I772*(ComCalc!I$37-2)/ComCalc!I$37),2),"")</f>
        <v/>
      </c>
      <c r="J981" s="24" t="str">
        <f>IF(J161,-1*ROUND(NORMSINV('Create Composites'!$M$3/(ComCalc!J$37*2))*SQRT(ComCalc!J$45/(ComCalc!J$37*ComCalc!J$37)+J772*(ComCalc!J$37-2)/ComCalc!J$37),2),"")</f>
        <v/>
      </c>
      <c r="K981" s="24" t="str">
        <f>IF(K161,-1*ROUND(NORMSINV('Create Composites'!$M$3/(ComCalc!K$37*2))*SQRT(ComCalc!K$45/(ComCalc!K$37*ComCalc!K$37)+K772*(ComCalc!K$37-2)/ComCalc!K$37),2),"")</f>
        <v/>
      </c>
      <c r="L981" s="24">
        <f>IF(L161,-1*ROUND(NORMSINV('Create Composites'!$M$3/(ComCalc!L$37*2))*SQRT(ComCalc!L$45/(ComCalc!L$37*ComCalc!L$37)+L772*(ComCalc!L$37-2)/ComCalc!L$37),2),"")</f>
        <v>18.27</v>
      </c>
      <c r="M981" s="24" t="str">
        <f>IF(M161,-1*ROUND(NORMSINV('Create Composites'!$M$3/(ComCalc!M$37*2))*SQRT(ComCalc!M$45/(ComCalc!M$37*ComCalc!M$37)+M772*(ComCalc!M$37-2)/ComCalc!M$37),2),"")</f>
        <v/>
      </c>
      <c r="N981" s="24" t="str">
        <f>IF(N161,-1*ROUND(NORMSINV('Create Composites'!$M$3/(ComCalc!N$37*2))*SQRT(ComCalc!N$45/(ComCalc!N$37*ComCalc!N$37)+N772*(ComCalc!N$37-2)/ComCalc!N$37),2),"")</f>
        <v/>
      </c>
      <c r="O981" s="24" t="str">
        <f>IF(O161,-1*ROUND(NORMSINV('Create Composites'!$M$3/(ComCalc!O$37*2))*SQRT(ComCalc!O$45/(ComCalc!O$37*ComCalc!O$37)+O772*(ComCalc!O$37-2)/ComCalc!O$37),2),"")</f>
        <v/>
      </c>
      <c r="P981" s="24" t="str">
        <f>IF(P161,-1*ROUND(NORMSINV('Create Composites'!$M$3/(ComCalc!P$37*2))*SQRT(ComCalc!P$45/(ComCalc!P$37*ComCalc!P$37)+P772*(ComCalc!P$37-2)/ComCalc!P$37),2),"")</f>
        <v/>
      </c>
      <c r="Q981" s="24" t="str">
        <f>IF(Q161,-1*ROUND(NORMSINV('Create Composites'!$M$3/(ComCalc!Q$37*2))*SQRT(ComCalc!Q$45/(ComCalc!Q$37*ComCalc!Q$37)+Q772*(ComCalc!Q$37-2)/ComCalc!Q$37),2),"")</f>
        <v/>
      </c>
      <c r="R981" s="24">
        <f>IF(R161,-1*ROUND(NORMSINV('Create Composites'!$M$3/(ComCalc!R$37*2))*SQRT(ComCalc!R$45/(ComCalc!R$37*ComCalc!R$37)+R772*(ComCalc!R$37-2)/ComCalc!R$37),2),"")</f>
        <v>23.89</v>
      </c>
      <c r="S981" s="24" t="str">
        <f>IF(S161,-1*ROUND(NORMSINV('Create Composites'!$M$3/(ComCalc!S$37*2))*SQRT(ComCalc!S$45/(ComCalc!S$37*ComCalc!S$37)+S772*(ComCalc!S$37-2)/ComCalc!S$37),2),"")</f>
        <v/>
      </c>
      <c r="T981" s="24" t="str">
        <f>IF(T161,-1*ROUND(NORMSINV('Create Composites'!$M$3/(ComCalc!T$37*2))*SQRT(ComCalc!T$45/(ComCalc!T$37*ComCalc!T$37)+T772*(ComCalc!T$37-2)/ComCalc!T$37),2),"")</f>
        <v/>
      </c>
      <c r="U981" s="24" t="str">
        <f>IF(U161,-1*ROUND(NORMSINV('Create Composites'!$M$3/(ComCalc!U$37*2))*SQRT(ComCalc!U$45/(ComCalc!U$37*ComCalc!U$37)+U772*(ComCalc!U$37-2)/ComCalc!U$37),2),"")</f>
        <v/>
      </c>
    </row>
    <row r="982" spans="1:21" x14ac:dyDescent="0.15">
      <c r="A982" t="str">
        <f t="shared" si="663"/>
        <v>DKEFS CWI Inhibition</v>
      </c>
      <c r="B982" s="24" t="str">
        <f>IF(B162,-1*ROUND(NORMSINV('Create Composites'!$M$3/(ComCalc!B$37*2))*SQRT(ComCalc!B$45/(ComCalc!B$37*ComCalc!B$37)+B773*(ComCalc!B$37-2)/ComCalc!B$37),2),"")</f>
        <v/>
      </c>
      <c r="C982" s="24" t="str">
        <f>IF(C162,-1*ROUND(NORMSINV('Create Composites'!$M$3/(ComCalc!C$37*2))*SQRT(ComCalc!C$45/(ComCalc!C$37*ComCalc!C$37)+C773*(ComCalc!C$37-2)/ComCalc!C$37),2),"")</f>
        <v/>
      </c>
      <c r="D982" s="24" t="str">
        <f>IF(D162,-1*ROUND(NORMSINV('Create Composites'!$M$3/(ComCalc!D$37*2))*SQRT(ComCalc!D$45/(ComCalc!D$37*ComCalc!D$37)+D773*(ComCalc!D$37-2)/ComCalc!D$37),2),"")</f>
        <v/>
      </c>
      <c r="E982" s="24" t="str">
        <f>IF(E162,-1*ROUND(NORMSINV('Create Composites'!$M$3/(ComCalc!E$37*2))*SQRT(ComCalc!E$45/(ComCalc!E$37*ComCalc!E$37)+E773*(ComCalc!E$37-2)/ComCalc!E$37),2),"")</f>
        <v/>
      </c>
      <c r="F982" s="24" t="str">
        <f>IF(F162,-1*ROUND(NORMSINV('Create Composites'!$M$3/(ComCalc!F$37*2))*SQRT(ComCalc!F$45/(ComCalc!F$37*ComCalc!F$37)+F773*(ComCalc!F$37-2)/ComCalc!F$37),2),"")</f>
        <v/>
      </c>
      <c r="G982" s="24">
        <f>IF(G162,-1*ROUND(NORMSINV('Create Composites'!$M$3/(ComCalc!G$37*2))*SQRT(ComCalc!G$45/(ComCalc!G$37*ComCalc!G$37)+G773*(ComCalc!G$37-2)/ComCalc!G$37),2),"")</f>
        <v>22.96</v>
      </c>
      <c r="H982" s="24" t="str">
        <f>IF(H162,-1*ROUND(NORMSINV('Create Composites'!$M$3/(ComCalc!H$37*2))*SQRT(ComCalc!H$45/(ComCalc!H$37*ComCalc!H$37)+H773*(ComCalc!H$37-2)/ComCalc!H$37),2),"")</f>
        <v/>
      </c>
      <c r="I982" s="24" t="str">
        <f>IF(I162,-1*ROUND(NORMSINV('Create Composites'!$M$3/(ComCalc!I$37*2))*SQRT(ComCalc!I$45/(ComCalc!I$37*ComCalc!I$37)+I773*(ComCalc!I$37-2)/ComCalc!I$37),2),"")</f>
        <v/>
      </c>
      <c r="J982" s="24" t="str">
        <f>IF(J162,-1*ROUND(NORMSINV('Create Composites'!$M$3/(ComCalc!J$37*2))*SQRT(ComCalc!J$45/(ComCalc!J$37*ComCalc!J$37)+J773*(ComCalc!J$37-2)/ComCalc!J$37),2),"")</f>
        <v/>
      </c>
      <c r="K982" s="24" t="str">
        <f>IF(K162,-1*ROUND(NORMSINV('Create Composites'!$M$3/(ComCalc!K$37*2))*SQRT(ComCalc!K$45/(ComCalc!K$37*ComCalc!K$37)+K773*(ComCalc!K$37-2)/ComCalc!K$37),2),"")</f>
        <v/>
      </c>
      <c r="L982" s="24" t="str">
        <f>IF(L162,-1*ROUND(NORMSINV('Create Composites'!$M$3/(ComCalc!L$37*2))*SQRT(ComCalc!L$45/(ComCalc!L$37*ComCalc!L$37)+L773*(ComCalc!L$37-2)/ComCalc!L$37),2),"")</f>
        <v/>
      </c>
      <c r="M982" s="24">
        <f>IF(M162,-1*ROUND(NORMSINV('Create Composites'!$M$3/(ComCalc!M$37*2))*SQRT(ComCalc!M$45/(ComCalc!M$37*ComCalc!M$37)+M773*(ComCalc!M$37-2)/ComCalc!M$37),2),"")</f>
        <v>20.28</v>
      </c>
      <c r="N982" s="24" t="str">
        <f>IF(N162,-1*ROUND(NORMSINV('Create Composites'!$M$3/(ComCalc!N$37*2))*SQRT(ComCalc!N$45/(ComCalc!N$37*ComCalc!N$37)+N773*(ComCalc!N$37-2)/ComCalc!N$37),2),"")</f>
        <v/>
      </c>
      <c r="O982" s="24" t="str">
        <f>IF(O162,-1*ROUND(NORMSINV('Create Composites'!$M$3/(ComCalc!O$37*2))*SQRT(ComCalc!O$45/(ComCalc!O$37*ComCalc!O$37)+O773*(ComCalc!O$37-2)/ComCalc!O$37),2),"")</f>
        <v/>
      </c>
      <c r="P982" s="24">
        <f>IF(P162,-1*ROUND(NORMSINV('Create Composites'!$M$3/(ComCalc!P$37*2))*SQRT(ComCalc!P$45/(ComCalc!P$37*ComCalc!P$37)+P773*(ComCalc!P$37-2)/ComCalc!P$37),2),"")</f>
        <v>19.850000000000001</v>
      </c>
      <c r="Q982" s="24" t="str">
        <f>IF(Q162,-1*ROUND(NORMSINV('Create Composites'!$M$3/(ComCalc!Q$37*2))*SQRT(ComCalc!Q$45/(ComCalc!Q$37*ComCalc!Q$37)+Q773*(ComCalc!Q$37-2)/ComCalc!Q$37),2),"")</f>
        <v/>
      </c>
      <c r="R982" s="24">
        <f>IF(R162,-1*ROUND(NORMSINV('Create Composites'!$M$3/(ComCalc!R$37*2))*SQRT(ComCalc!R$45/(ComCalc!R$37*ComCalc!R$37)+R773*(ComCalc!R$37-2)/ComCalc!R$37),2),"")</f>
        <v>25.68</v>
      </c>
      <c r="S982" s="24" t="str">
        <f>IF(S162,-1*ROUND(NORMSINV('Create Composites'!$M$3/(ComCalc!S$37*2))*SQRT(ComCalc!S$45/(ComCalc!S$37*ComCalc!S$37)+S773*(ComCalc!S$37-2)/ComCalc!S$37),2),"")</f>
        <v/>
      </c>
      <c r="T982" s="24" t="str">
        <f>IF(T162,-1*ROUND(NORMSINV('Create Composites'!$M$3/(ComCalc!T$37*2))*SQRT(ComCalc!T$45/(ComCalc!T$37*ComCalc!T$37)+T773*(ComCalc!T$37-2)/ComCalc!T$37),2),"")</f>
        <v/>
      </c>
      <c r="U982" s="24" t="str">
        <f>IF(U162,-1*ROUND(NORMSINV('Create Composites'!$M$3/(ComCalc!U$37*2))*SQRT(ComCalc!U$45/(ComCalc!U$37*ComCalc!U$37)+U773*(ComCalc!U$37-2)/ComCalc!U$37),2),"")</f>
        <v/>
      </c>
    </row>
    <row r="983" spans="1:21" x14ac:dyDescent="0.15">
      <c r="A983" t="str">
        <f t="shared" si="663"/>
        <v>DKEFS CWI Switching</v>
      </c>
      <c r="B983" s="24" t="str">
        <f>IF(B163,-1*ROUND(NORMSINV('Create Composites'!$M$3/(ComCalc!B$37*2))*SQRT(ComCalc!B$45/(ComCalc!B$37*ComCalc!B$37)+B774*(ComCalc!B$37-2)/ComCalc!B$37),2),"")</f>
        <v/>
      </c>
      <c r="C983" s="24" t="str">
        <f>IF(C163,-1*ROUND(NORMSINV('Create Composites'!$M$3/(ComCalc!C$37*2))*SQRT(ComCalc!C$45/(ComCalc!C$37*ComCalc!C$37)+C774*(ComCalc!C$37-2)/ComCalc!C$37),2),"")</f>
        <v/>
      </c>
      <c r="D983" s="24" t="str">
        <f>IF(D163,-1*ROUND(NORMSINV('Create Composites'!$M$3/(ComCalc!D$37*2))*SQRT(ComCalc!D$45/(ComCalc!D$37*ComCalc!D$37)+D774*(ComCalc!D$37-2)/ComCalc!D$37),2),"")</f>
        <v/>
      </c>
      <c r="E983" s="24" t="str">
        <f>IF(E163,-1*ROUND(NORMSINV('Create Composites'!$M$3/(ComCalc!E$37*2))*SQRT(ComCalc!E$45/(ComCalc!E$37*ComCalc!E$37)+E774*(ComCalc!E$37-2)/ComCalc!E$37),2),"")</f>
        <v/>
      </c>
      <c r="F983" s="24" t="str">
        <f>IF(F163,-1*ROUND(NORMSINV('Create Composites'!$M$3/(ComCalc!F$37*2))*SQRT(ComCalc!F$45/(ComCalc!F$37*ComCalc!F$37)+F774*(ComCalc!F$37-2)/ComCalc!F$37),2),"")</f>
        <v/>
      </c>
      <c r="G983" s="24">
        <f>IF(G163,-1*ROUND(NORMSINV('Create Composites'!$M$3/(ComCalc!G$37*2))*SQRT(ComCalc!G$45/(ComCalc!G$37*ComCalc!G$37)+G774*(ComCalc!G$37-2)/ComCalc!G$37),2),"")</f>
        <v>25.11</v>
      </c>
      <c r="H983" s="24" t="str">
        <f>IF(H163,-1*ROUND(NORMSINV('Create Composites'!$M$3/(ComCalc!H$37*2))*SQRT(ComCalc!H$45/(ComCalc!H$37*ComCalc!H$37)+H774*(ComCalc!H$37-2)/ComCalc!H$37),2),"")</f>
        <v/>
      </c>
      <c r="I983" s="24" t="str">
        <f>IF(I163,-1*ROUND(NORMSINV('Create Composites'!$M$3/(ComCalc!I$37*2))*SQRT(ComCalc!I$45/(ComCalc!I$37*ComCalc!I$37)+I774*(ComCalc!I$37-2)/ComCalc!I$37),2),"")</f>
        <v/>
      </c>
      <c r="J983" s="24" t="str">
        <f>IF(J163,-1*ROUND(NORMSINV('Create Composites'!$M$3/(ComCalc!J$37*2))*SQRT(ComCalc!J$45/(ComCalc!J$37*ComCalc!J$37)+J774*(ComCalc!J$37-2)/ComCalc!J$37),2),"")</f>
        <v/>
      </c>
      <c r="K983" s="24" t="str">
        <f>IF(K163,-1*ROUND(NORMSINV('Create Composites'!$M$3/(ComCalc!K$37*2))*SQRT(ComCalc!K$45/(ComCalc!K$37*ComCalc!K$37)+K774*(ComCalc!K$37-2)/ComCalc!K$37),2),"")</f>
        <v/>
      </c>
      <c r="L983" s="24" t="str">
        <f>IF(L163,-1*ROUND(NORMSINV('Create Composites'!$M$3/(ComCalc!L$37*2))*SQRT(ComCalc!L$45/(ComCalc!L$37*ComCalc!L$37)+L774*(ComCalc!L$37-2)/ComCalc!L$37),2),"")</f>
        <v/>
      </c>
      <c r="M983" s="24">
        <f>IF(M163,-1*ROUND(NORMSINV('Create Composites'!$M$3/(ComCalc!M$37*2))*SQRT(ComCalc!M$45/(ComCalc!M$37*ComCalc!M$37)+M774*(ComCalc!M$37-2)/ComCalc!M$37),2),"")</f>
        <v>22.07</v>
      </c>
      <c r="N983" s="24" t="str">
        <f>IF(N163,-1*ROUND(NORMSINV('Create Composites'!$M$3/(ComCalc!N$37*2))*SQRT(ComCalc!N$45/(ComCalc!N$37*ComCalc!N$37)+N774*(ComCalc!N$37-2)/ComCalc!N$37),2),"")</f>
        <v/>
      </c>
      <c r="O983" s="24" t="str">
        <f>IF(O163,-1*ROUND(NORMSINV('Create Composites'!$M$3/(ComCalc!O$37*2))*SQRT(ComCalc!O$45/(ComCalc!O$37*ComCalc!O$37)+O774*(ComCalc!O$37-2)/ComCalc!O$37),2),"")</f>
        <v/>
      </c>
      <c r="P983" s="24">
        <f>IF(P163,-1*ROUND(NORMSINV('Create Composites'!$M$3/(ComCalc!P$37*2))*SQRT(ComCalc!P$45/(ComCalc!P$37*ComCalc!P$37)+P774*(ComCalc!P$37-2)/ComCalc!P$37),2),"")</f>
        <v>21.37</v>
      </c>
      <c r="Q983" s="24" t="str">
        <f>IF(Q163,-1*ROUND(NORMSINV('Create Composites'!$M$3/(ComCalc!Q$37*2))*SQRT(ComCalc!Q$45/(ComCalc!Q$37*ComCalc!Q$37)+Q774*(ComCalc!Q$37-2)/ComCalc!Q$37),2),"")</f>
        <v/>
      </c>
      <c r="R983" s="24">
        <f>IF(R163,-1*ROUND(NORMSINV('Create Composites'!$M$3/(ComCalc!R$37*2))*SQRT(ComCalc!R$45/(ComCalc!R$37*ComCalc!R$37)+R774*(ComCalc!R$37-2)/ComCalc!R$37),2),"")</f>
        <v>28.17</v>
      </c>
      <c r="S983" s="24" t="str">
        <f>IF(S163,-1*ROUND(NORMSINV('Create Composites'!$M$3/(ComCalc!S$37*2))*SQRT(ComCalc!S$45/(ComCalc!S$37*ComCalc!S$37)+S774*(ComCalc!S$37-2)/ComCalc!S$37),2),"")</f>
        <v/>
      </c>
      <c r="T983" s="24" t="str">
        <f>IF(T163,-1*ROUND(NORMSINV('Create Composites'!$M$3/(ComCalc!T$37*2))*SQRT(ComCalc!T$45/(ComCalc!T$37*ComCalc!T$37)+T774*(ComCalc!T$37-2)/ComCalc!T$37),2),"")</f>
        <v/>
      </c>
      <c r="U983" s="24" t="str">
        <f>IF(U163,-1*ROUND(NORMSINV('Create Composites'!$M$3/(ComCalc!U$37*2))*SQRT(ComCalc!U$45/(ComCalc!U$37*ComCalc!U$37)+U774*(ComCalc!U$37-2)/ComCalc!U$37),2),"")</f>
        <v/>
      </c>
    </row>
    <row r="984" spans="1:21" x14ac:dyDescent="0.15">
      <c r="A984" t="str">
        <f t="shared" si="663"/>
        <v>Unstructured Task (Total)</v>
      </c>
      <c r="B984" s="24" t="str">
        <f>IF(B164,-1*ROUND(NORMSINV('Create Composites'!$M$3/(ComCalc!B$37*2))*SQRT(ComCalc!B$45/(ComCalc!B$37*ComCalc!B$37)+B775*(ComCalc!B$37-2)/ComCalc!B$37),2),"")</f>
        <v/>
      </c>
      <c r="C984" s="24" t="str">
        <f>IF(C164,-1*ROUND(NORMSINV('Create Composites'!$M$3/(ComCalc!C$37*2))*SQRT(ComCalc!C$45/(ComCalc!C$37*ComCalc!C$37)+C775*(ComCalc!C$37-2)/ComCalc!C$37),2),"")</f>
        <v/>
      </c>
      <c r="D984" s="24" t="str">
        <f>IF(D164,-1*ROUND(NORMSINV('Create Composites'!$M$3/(ComCalc!D$37*2))*SQRT(ComCalc!D$45/(ComCalc!D$37*ComCalc!D$37)+D775*(ComCalc!D$37-2)/ComCalc!D$37),2),"")</f>
        <v/>
      </c>
      <c r="E984" s="24" t="str">
        <f>IF(E164,-1*ROUND(NORMSINV('Create Composites'!$M$3/(ComCalc!E$37*2))*SQRT(ComCalc!E$45/(ComCalc!E$37*ComCalc!E$37)+E775*(ComCalc!E$37-2)/ComCalc!E$37),2),"")</f>
        <v/>
      </c>
      <c r="F984" s="24" t="str">
        <f>IF(F164,-1*ROUND(NORMSINV('Create Composites'!$M$3/(ComCalc!F$37*2))*SQRT(ComCalc!F$45/(ComCalc!F$37*ComCalc!F$37)+F775*(ComCalc!F$37-2)/ComCalc!F$37),2),"")</f>
        <v/>
      </c>
      <c r="G984" s="24" t="str">
        <f>IF(G164,-1*ROUND(NORMSINV('Create Composites'!$M$3/(ComCalc!G$37*2))*SQRT(ComCalc!G$45/(ComCalc!G$37*ComCalc!G$37)+G775*(ComCalc!G$37-2)/ComCalc!G$37),2),"")</f>
        <v/>
      </c>
      <c r="H984" s="24" t="str">
        <f>IF(H164,-1*ROUND(NORMSINV('Create Composites'!$M$3/(ComCalc!H$37*2))*SQRT(ComCalc!H$45/(ComCalc!H$37*ComCalc!H$37)+H775*(ComCalc!H$37-2)/ComCalc!H$37),2),"")</f>
        <v/>
      </c>
      <c r="I984" s="24" t="str">
        <f>IF(I164,-1*ROUND(NORMSINV('Create Composites'!$M$3/(ComCalc!I$37*2))*SQRT(ComCalc!I$45/(ComCalc!I$37*ComCalc!I$37)+I775*(ComCalc!I$37-2)/ComCalc!I$37),2),"")</f>
        <v/>
      </c>
      <c r="J984" s="24" t="str">
        <f>IF(J164,-1*ROUND(NORMSINV('Create Composites'!$M$3/(ComCalc!J$37*2))*SQRT(ComCalc!J$45/(ComCalc!J$37*ComCalc!J$37)+J775*(ComCalc!J$37-2)/ComCalc!J$37),2),"")</f>
        <v/>
      </c>
      <c r="K984" s="24" t="str">
        <f>IF(K164,-1*ROUND(NORMSINV('Create Composites'!$M$3/(ComCalc!K$37*2))*SQRT(ComCalc!K$45/(ComCalc!K$37*ComCalc!K$37)+K775*(ComCalc!K$37-2)/ComCalc!K$37),2),"")</f>
        <v/>
      </c>
      <c r="L984" s="24" t="str">
        <f>IF(L164,-1*ROUND(NORMSINV('Create Composites'!$M$3/(ComCalc!L$37*2))*SQRT(ComCalc!L$45/(ComCalc!L$37*ComCalc!L$37)+L775*(ComCalc!L$37-2)/ComCalc!L$37),2),"")</f>
        <v/>
      </c>
      <c r="M984" s="24" t="str">
        <f>IF(M164,-1*ROUND(NORMSINV('Create Composites'!$M$3/(ComCalc!M$37*2))*SQRT(ComCalc!M$45/(ComCalc!M$37*ComCalc!M$37)+M775*(ComCalc!M$37-2)/ComCalc!M$37),2),"")</f>
        <v/>
      </c>
      <c r="N984" s="24" t="str">
        <f>IF(N164,-1*ROUND(NORMSINV('Create Composites'!$M$3/(ComCalc!N$37*2))*SQRT(ComCalc!N$45/(ComCalc!N$37*ComCalc!N$37)+N775*(ComCalc!N$37-2)/ComCalc!N$37),2),"")</f>
        <v/>
      </c>
      <c r="O984" s="24" t="str">
        <f>IF(O164,-1*ROUND(NORMSINV('Create Composites'!$M$3/(ComCalc!O$37*2))*SQRT(ComCalc!O$45/(ComCalc!O$37*ComCalc!O$37)+O775*(ComCalc!O$37-2)/ComCalc!O$37),2),"")</f>
        <v/>
      </c>
      <c r="P984" s="24" t="str">
        <f>IF(P164,-1*ROUND(NORMSINV('Create Composites'!$M$3/(ComCalc!P$37*2))*SQRT(ComCalc!P$45/(ComCalc!P$37*ComCalc!P$37)+P775*(ComCalc!P$37-2)/ComCalc!P$37),2),"")</f>
        <v/>
      </c>
      <c r="Q984" s="24" t="str">
        <f>IF(Q164,-1*ROUND(NORMSINV('Create Composites'!$M$3/(ComCalc!Q$37*2))*SQRT(ComCalc!Q$45/(ComCalc!Q$37*ComCalc!Q$37)+Q775*(ComCalc!Q$37-2)/ComCalc!Q$37),2),"")</f>
        <v/>
      </c>
      <c r="R984" s="24" t="str">
        <f>IF(R164,-1*ROUND(NORMSINV('Create Composites'!$M$3/(ComCalc!R$37*2))*SQRT(ComCalc!R$45/(ComCalc!R$37*ComCalc!R$37)+R775*(ComCalc!R$37-2)/ComCalc!R$37),2),"")</f>
        <v/>
      </c>
      <c r="S984" s="24" t="str">
        <f>IF(S164,-1*ROUND(NORMSINV('Create Composites'!$M$3/(ComCalc!S$37*2))*SQRT(ComCalc!S$45/(ComCalc!S$37*ComCalc!S$37)+S775*(ComCalc!S$37-2)/ComCalc!S$37),2),"")</f>
        <v/>
      </c>
      <c r="T984" s="24" t="str">
        <f>IF(T164,-1*ROUND(NORMSINV('Create Composites'!$M$3/(ComCalc!T$37*2))*SQRT(ComCalc!T$45/(ComCalc!T$37*ComCalc!T$37)+T775*(ComCalc!T$37-2)/ComCalc!T$37),2),"")</f>
        <v/>
      </c>
      <c r="U984" s="24" t="str">
        <f>IF(U164,-1*ROUND(NORMSINV('Create Composites'!$M$3/(ComCalc!U$37*2))*SQRT(ComCalc!U$45/(ComCalc!U$37*ComCalc!U$37)+U775*(ComCalc!U$37-2)/ComCalc!U$37),2),"")</f>
        <v/>
      </c>
    </row>
    <row r="985" spans="1:21" x14ac:dyDescent="0.15">
      <c r="A985" t="str">
        <f t="shared" si="663"/>
        <v>Unstructured Task (HVC)</v>
      </c>
      <c r="B985" s="24" t="str">
        <f>IF(B165,-1*ROUND(NORMSINV('Create Composites'!$M$3/(ComCalc!B$37*2))*SQRT(ComCalc!B$45/(ComCalc!B$37*ComCalc!B$37)+B776*(ComCalc!B$37-2)/ComCalc!B$37),2),"")</f>
        <v/>
      </c>
      <c r="C985" s="24" t="str">
        <f>IF(C165,-1*ROUND(NORMSINV('Create Composites'!$M$3/(ComCalc!C$37*2))*SQRT(ComCalc!C$45/(ComCalc!C$37*ComCalc!C$37)+C776*(ComCalc!C$37-2)/ComCalc!C$37),2),"")</f>
        <v/>
      </c>
      <c r="D985" s="24" t="str">
        <f>IF(D165,-1*ROUND(NORMSINV('Create Composites'!$M$3/(ComCalc!D$37*2))*SQRT(ComCalc!D$45/(ComCalc!D$37*ComCalc!D$37)+D776*(ComCalc!D$37-2)/ComCalc!D$37),2),"")</f>
        <v/>
      </c>
      <c r="E985" s="24" t="str">
        <f>IF(E165,-1*ROUND(NORMSINV('Create Composites'!$M$3/(ComCalc!E$37*2))*SQRT(ComCalc!E$45/(ComCalc!E$37*ComCalc!E$37)+E776*(ComCalc!E$37-2)/ComCalc!E$37),2),"")</f>
        <v/>
      </c>
      <c r="F985" s="24" t="str">
        <f>IF(F165,-1*ROUND(NORMSINV('Create Composites'!$M$3/(ComCalc!F$37*2))*SQRT(ComCalc!F$45/(ComCalc!F$37*ComCalc!F$37)+F776*(ComCalc!F$37-2)/ComCalc!F$37),2),"")</f>
        <v/>
      </c>
      <c r="G985" s="24" t="str">
        <f>IF(G165,-1*ROUND(NORMSINV('Create Composites'!$M$3/(ComCalc!G$37*2))*SQRT(ComCalc!G$45/(ComCalc!G$37*ComCalc!G$37)+G776*(ComCalc!G$37-2)/ComCalc!G$37),2),"")</f>
        <v/>
      </c>
      <c r="H985" s="24" t="str">
        <f>IF(H165,-1*ROUND(NORMSINV('Create Composites'!$M$3/(ComCalc!H$37*2))*SQRT(ComCalc!H$45/(ComCalc!H$37*ComCalc!H$37)+H776*(ComCalc!H$37-2)/ComCalc!H$37),2),"")</f>
        <v/>
      </c>
      <c r="I985" s="24" t="str">
        <f>IF(I165,-1*ROUND(NORMSINV('Create Composites'!$M$3/(ComCalc!I$37*2))*SQRT(ComCalc!I$45/(ComCalc!I$37*ComCalc!I$37)+I776*(ComCalc!I$37-2)/ComCalc!I$37),2),"")</f>
        <v/>
      </c>
      <c r="J985" s="24" t="str">
        <f>IF(J165,-1*ROUND(NORMSINV('Create Composites'!$M$3/(ComCalc!J$37*2))*SQRT(ComCalc!J$45/(ComCalc!J$37*ComCalc!J$37)+J776*(ComCalc!J$37-2)/ComCalc!J$37),2),"")</f>
        <v/>
      </c>
      <c r="K985" s="24" t="str">
        <f>IF(K165,-1*ROUND(NORMSINV('Create Composites'!$M$3/(ComCalc!K$37*2))*SQRT(ComCalc!K$45/(ComCalc!K$37*ComCalc!K$37)+K776*(ComCalc!K$37-2)/ComCalc!K$37),2),"")</f>
        <v/>
      </c>
      <c r="L985" s="24" t="str">
        <f>IF(L165,-1*ROUND(NORMSINV('Create Composites'!$M$3/(ComCalc!L$37*2))*SQRT(ComCalc!L$45/(ComCalc!L$37*ComCalc!L$37)+L776*(ComCalc!L$37-2)/ComCalc!L$37),2),"")</f>
        <v/>
      </c>
      <c r="M985" s="24" t="str">
        <f>IF(M165,-1*ROUND(NORMSINV('Create Composites'!$M$3/(ComCalc!M$37*2))*SQRT(ComCalc!M$45/(ComCalc!M$37*ComCalc!M$37)+M776*(ComCalc!M$37-2)/ComCalc!M$37),2),"")</f>
        <v/>
      </c>
      <c r="N985" s="24" t="str">
        <f>IF(N165,-1*ROUND(NORMSINV('Create Composites'!$M$3/(ComCalc!N$37*2))*SQRT(ComCalc!N$45/(ComCalc!N$37*ComCalc!N$37)+N776*(ComCalc!N$37-2)/ComCalc!N$37),2),"")</f>
        <v/>
      </c>
      <c r="O985" s="24" t="str">
        <f>IF(O165,-1*ROUND(NORMSINV('Create Composites'!$M$3/(ComCalc!O$37*2))*SQRT(ComCalc!O$45/(ComCalc!O$37*ComCalc!O$37)+O776*(ComCalc!O$37-2)/ComCalc!O$37),2),"")</f>
        <v/>
      </c>
      <c r="P985" s="24" t="str">
        <f>IF(P165,-1*ROUND(NORMSINV('Create Composites'!$M$3/(ComCalc!P$37*2))*SQRT(ComCalc!P$45/(ComCalc!P$37*ComCalc!P$37)+P776*(ComCalc!P$37-2)/ComCalc!P$37),2),"")</f>
        <v/>
      </c>
      <c r="Q985" s="24" t="str">
        <f>IF(Q165,-1*ROUND(NORMSINV('Create Composites'!$M$3/(ComCalc!Q$37*2))*SQRT(ComCalc!Q$45/(ComCalc!Q$37*ComCalc!Q$37)+Q776*(ComCalc!Q$37-2)/ComCalc!Q$37),2),"")</f>
        <v/>
      </c>
      <c r="R985" s="24" t="str">
        <f>IF(R165,-1*ROUND(NORMSINV('Create Composites'!$M$3/(ComCalc!R$37*2))*SQRT(ComCalc!R$45/(ComCalc!R$37*ComCalc!R$37)+R776*(ComCalc!R$37-2)/ComCalc!R$37),2),"")</f>
        <v/>
      </c>
      <c r="S985" s="24" t="str">
        <f>IF(S165,-1*ROUND(NORMSINV('Create Composites'!$M$3/(ComCalc!S$37*2))*SQRT(ComCalc!S$45/(ComCalc!S$37*ComCalc!S$37)+S776*(ComCalc!S$37-2)/ComCalc!S$37),2),"")</f>
        <v/>
      </c>
      <c r="T985" s="24" t="str">
        <f>IF(T165,-1*ROUND(NORMSINV('Create Composites'!$M$3/(ComCalc!T$37*2))*SQRT(ComCalc!T$45/(ComCalc!T$37*ComCalc!T$37)+T776*(ComCalc!T$37-2)/ComCalc!T$37),2),"")</f>
        <v/>
      </c>
      <c r="U985" s="24" t="str">
        <f>IF(U165,-1*ROUND(NORMSINV('Create Composites'!$M$3/(ComCalc!U$37*2))*SQRT(ComCalc!U$45/(ComCalc!U$37*ComCalc!U$37)+U776*(ComCalc!U$37-2)/ComCalc!U$37),2),"")</f>
        <v/>
      </c>
    </row>
    <row r="986" spans="1:21" x14ac:dyDescent="0.15">
      <c r="A986" t="str">
        <f t="shared" si="663"/>
        <v>WASI-2 Similarities</v>
      </c>
      <c r="B986" s="24" t="str">
        <f>IF(B166,-1*ROUND(NORMSINV('Create Composites'!$M$3/(ComCalc!B$37*2))*SQRT(ComCalc!B$45/(ComCalc!B$37*ComCalc!B$37)+B777*(ComCalc!B$37-2)/ComCalc!B$37),2),"")</f>
        <v/>
      </c>
      <c r="C986" s="24" t="str">
        <f>IF(C166,-1*ROUND(NORMSINV('Create Composites'!$M$3/(ComCalc!C$37*2))*SQRT(ComCalc!C$45/(ComCalc!C$37*ComCalc!C$37)+C777*(ComCalc!C$37-2)/ComCalc!C$37),2),"")</f>
        <v/>
      </c>
      <c r="D986" s="24" t="str">
        <f>IF(D166,-1*ROUND(NORMSINV('Create Composites'!$M$3/(ComCalc!D$37*2))*SQRT(ComCalc!D$45/(ComCalc!D$37*ComCalc!D$37)+D777*(ComCalc!D$37-2)/ComCalc!D$37),2),"")</f>
        <v/>
      </c>
      <c r="E986" s="24" t="str">
        <f>IF(E166,-1*ROUND(NORMSINV('Create Composites'!$M$3/(ComCalc!E$37*2))*SQRT(ComCalc!E$45/(ComCalc!E$37*ComCalc!E$37)+E777*(ComCalc!E$37-2)/ComCalc!E$37),2),"")</f>
        <v/>
      </c>
      <c r="F986" s="24" t="str">
        <f>IF(F166,-1*ROUND(NORMSINV('Create Composites'!$M$3/(ComCalc!F$37*2))*SQRT(ComCalc!F$45/(ComCalc!F$37*ComCalc!F$37)+F777*(ComCalc!F$37-2)/ComCalc!F$37),2),"")</f>
        <v/>
      </c>
      <c r="G986" s="24" t="str">
        <f>IF(G166,-1*ROUND(NORMSINV('Create Composites'!$M$3/(ComCalc!G$37*2))*SQRT(ComCalc!G$45/(ComCalc!G$37*ComCalc!G$37)+G777*(ComCalc!G$37-2)/ComCalc!G$37),2),"")</f>
        <v/>
      </c>
      <c r="H986" s="24" t="str">
        <f>IF(H166,-1*ROUND(NORMSINV('Create Composites'!$M$3/(ComCalc!H$37*2))*SQRT(ComCalc!H$45/(ComCalc!H$37*ComCalc!H$37)+H777*(ComCalc!H$37-2)/ComCalc!H$37),2),"")</f>
        <v/>
      </c>
      <c r="I986" s="24" t="str">
        <f>IF(I166,-1*ROUND(NORMSINV('Create Composites'!$M$3/(ComCalc!I$37*2))*SQRT(ComCalc!I$45/(ComCalc!I$37*ComCalc!I$37)+I777*(ComCalc!I$37-2)/ComCalc!I$37),2),"")</f>
        <v/>
      </c>
      <c r="J986" s="24" t="str">
        <f>IF(J166,-1*ROUND(NORMSINV('Create Composites'!$M$3/(ComCalc!J$37*2))*SQRT(ComCalc!J$45/(ComCalc!J$37*ComCalc!J$37)+J777*(ComCalc!J$37-2)/ComCalc!J$37),2),"")</f>
        <v/>
      </c>
      <c r="K986" s="24" t="str">
        <f>IF(K166,-1*ROUND(NORMSINV('Create Composites'!$M$3/(ComCalc!K$37*2))*SQRT(ComCalc!K$45/(ComCalc!K$37*ComCalc!K$37)+K777*(ComCalc!K$37-2)/ComCalc!K$37),2),"")</f>
        <v/>
      </c>
      <c r="L986" s="24" t="str">
        <f>IF(L166,-1*ROUND(NORMSINV('Create Composites'!$M$3/(ComCalc!L$37*2))*SQRT(ComCalc!L$45/(ComCalc!L$37*ComCalc!L$37)+L777*(ComCalc!L$37-2)/ComCalc!L$37),2),"")</f>
        <v/>
      </c>
      <c r="M986" s="24" t="str">
        <f>IF(M166,-1*ROUND(NORMSINV('Create Composites'!$M$3/(ComCalc!M$37*2))*SQRT(ComCalc!M$45/(ComCalc!M$37*ComCalc!M$37)+M777*(ComCalc!M$37-2)/ComCalc!M$37),2),"")</f>
        <v/>
      </c>
      <c r="N986" s="24" t="str">
        <f>IF(N166,-1*ROUND(NORMSINV('Create Composites'!$M$3/(ComCalc!N$37*2))*SQRT(ComCalc!N$45/(ComCalc!N$37*ComCalc!N$37)+N777*(ComCalc!N$37-2)/ComCalc!N$37),2),"")</f>
        <v/>
      </c>
      <c r="O986" s="24" t="str">
        <f>IF(O166,-1*ROUND(NORMSINV('Create Composites'!$M$3/(ComCalc!O$37*2))*SQRT(ComCalc!O$45/(ComCalc!O$37*ComCalc!O$37)+O777*(ComCalc!O$37-2)/ComCalc!O$37),2),"")</f>
        <v/>
      </c>
      <c r="P986" s="24" t="str">
        <f>IF(P166,-1*ROUND(NORMSINV('Create Composites'!$M$3/(ComCalc!P$37*2))*SQRT(ComCalc!P$45/(ComCalc!P$37*ComCalc!P$37)+P777*(ComCalc!P$37-2)/ComCalc!P$37),2),"")</f>
        <v/>
      </c>
      <c r="Q986" s="24" t="str">
        <f>IF(Q166,-1*ROUND(NORMSINV('Create Composites'!$M$3/(ComCalc!Q$37*2))*SQRT(ComCalc!Q$45/(ComCalc!Q$37*ComCalc!Q$37)+Q777*(ComCalc!Q$37-2)/ComCalc!Q$37),2),"")</f>
        <v/>
      </c>
      <c r="R986" s="24" t="str">
        <f>IF(R166,-1*ROUND(NORMSINV('Create Composites'!$M$3/(ComCalc!R$37*2))*SQRT(ComCalc!R$45/(ComCalc!R$37*ComCalc!R$37)+R777*(ComCalc!R$37-2)/ComCalc!R$37),2),"")</f>
        <v/>
      </c>
      <c r="S986" s="24" t="str">
        <f>IF(S166,-1*ROUND(NORMSINV('Create Composites'!$M$3/(ComCalc!S$37*2))*SQRT(ComCalc!S$45/(ComCalc!S$37*ComCalc!S$37)+S777*(ComCalc!S$37-2)/ComCalc!S$37),2),"")</f>
        <v/>
      </c>
      <c r="T986" s="24" t="str">
        <f>IF(T166,-1*ROUND(NORMSINV('Create Composites'!$M$3/(ComCalc!T$37*2))*SQRT(ComCalc!T$45/(ComCalc!T$37*ComCalc!T$37)+T777*(ComCalc!T$37-2)/ComCalc!T$37),2),"")</f>
        <v/>
      </c>
      <c r="U986" s="24" t="str">
        <f>IF(U166,-1*ROUND(NORMSINV('Create Composites'!$M$3/(ComCalc!U$37*2))*SQRT(ComCalc!U$45/(ComCalc!U$37*ComCalc!U$37)+U777*(ComCalc!U$37-2)/ComCalc!U$37),2),"")</f>
        <v/>
      </c>
    </row>
    <row r="987" spans="1:21" x14ac:dyDescent="0.15">
      <c r="A987" t="str">
        <f t="shared" si="663"/>
        <v>WASI-2 Vocabulary</v>
      </c>
      <c r="B987" s="24" t="str">
        <f>IF(B167,-1*ROUND(NORMSINV('Create Composites'!$M$3/(ComCalc!B$37*2))*SQRT(ComCalc!B$45/(ComCalc!B$37*ComCalc!B$37)+B778*(ComCalc!B$37-2)/ComCalc!B$37),2),"")</f>
        <v/>
      </c>
      <c r="C987" s="24" t="str">
        <f>IF(C167,-1*ROUND(NORMSINV('Create Composites'!$M$3/(ComCalc!C$37*2))*SQRT(ComCalc!C$45/(ComCalc!C$37*ComCalc!C$37)+C778*(ComCalc!C$37-2)/ComCalc!C$37),2),"")</f>
        <v/>
      </c>
      <c r="D987" s="24" t="str">
        <f>IF(D167,-1*ROUND(NORMSINV('Create Composites'!$M$3/(ComCalc!D$37*2))*SQRT(ComCalc!D$45/(ComCalc!D$37*ComCalc!D$37)+D778*(ComCalc!D$37-2)/ComCalc!D$37),2),"")</f>
        <v/>
      </c>
      <c r="E987" s="24" t="str">
        <f>IF(E167,-1*ROUND(NORMSINV('Create Composites'!$M$3/(ComCalc!E$37*2))*SQRT(ComCalc!E$45/(ComCalc!E$37*ComCalc!E$37)+E778*(ComCalc!E$37-2)/ComCalc!E$37),2),"")</f>
        <v/>
      </c>
      <c r="F987" s="24" t="str">
        <f>IF(F167,-1*ROUND(NORMSINV('Create Composites'!$M$3/(ComCalc!F$37*2))*SQRT(ComCalc!F$45/(ComCalc!F$37*ComCalc!F$37)+F778*(ComCalc!F$37-2)/ComCalc!F$37),2),"")</f>
        <v/>
      </c>
      <c r="G987" s="24" t="str">
        <f>IF(G167,-1*ROUND(NORMSINV('Create Composites'!$M$3/(ComCalc!G$37*2))*SQRT(ComCalc!G$45/(ComCalc!G$37*ComCalc!G$37)+G778*(ComCalc!G$37-2)/ComCalc!G$37),2),"")</f>
        <v/>
      </c>
      <c r="H987" s="24" t="str">
        <f>IF(H167,-1*ROUND(NORMSINV('Create Composites'!$M$3/(ComCalc!H$37*2))*SQRT(ComCalc!H$45/(ComCalc!H$37*ComCalc!H$37)+H778*(ComCalc!H$37-2)/ComCalc!H$37),2),"")</f>
        <v/>
      </c>
      <c r="I987" s="24" t="str">
        <f>IF(I167,-1*ROUND(NORMSINV('Create Composites'!$M$3/(ComCalc!I$37*2))*SQRT(ComCalc!I$45/(ComCalc!I$37*ComCalc!I$37)+I778*(ComCalc!I$37-2)/ComCalc!I$37),2),"")</f>
        <v/>
      </c>
      <c r="J987" s="24" t="str">
        <f>IF(J167,-1*ROUND(NORMSINV('Create Composites'!$M$3/(ComCalc!J$37*2))*SQRT(ComCalc!J$45/(ComCalc!J$37*ComCalc!J$37)+J778*(ComCalc!J$37-2)/ComCalc!J$37),2),"")</f>
        <v/>
      </c>
      <c r="K987" s="24" t="str">
        <f>IF(K167,-1*ROUND(NORMSINV('Create Composites'!$M$3/(ComCalc!K$37*2))*SQRT(ComCalc!K$45/(ComCalc!K$37*ComCalc!K$37)+K778*(ComCalc!K$37-2)/ComCalc!K$37),2),"")</f>
        <v/>
      </c>
      <c r="L987" s="24" t="str">
        <f>IF(L167,-1*ROUND(NORMSINV('Create Composites'!$M$3/(ComCalc!L$37*2))*SQRT(ComCalc!L$45/(ComCalc!L$37*ComCalc!L$37)+L778*(ComCalc!L$37-2)/ComCalc!L$37),2),"")</f>
        <v/>
      </c>
      <c r="M987" s="24" t="str">
        <f>IF(M167,-1*ROUND(NORMSINV('Create Composites'!$M$3/(ComCalc!M$37*2))*SQRT(ComCalc!M$45/(ComCalc!M$37*ComCalc!M$37)+M778*(ComCalc!M$37-2)/ComCalc!M$37),2),"")</f>
        <v/>
      </c>
      <c r="N987" s="24" t="str">
        <f>IF(N167,-1*ROUND(NORMSINV('Create Composites'!$M$3/(ComCalc!N$37*2))*SQRT(ComCalc!N$45/(ComCalc!N$37*ComCalc!N$37)+N778*(ComCalc!N$37-2)/ComCalc!N$37),2),"")</f>
        <v/>
      </c>
      <c r="O987" s="24" t="str">
        <f>IF(O167,-1*ROUND(NORMSINV('Create Composites'!$M$3/(ComCalc!O$37*2))*SQRT(ComCalc!O$45/(ComCalc!O$37*ComCalc!O$37)+O778*(ComCalc!O$37-2)/ComCalc!O$37),2),"")</f>
        <v/>
      </c>
      <c r="P987" s="24" t="str">
        <f>IF(P167,-1*ROUND(NORMSINV('Create Composites'!$M$3/(ComCalc!P$37*2))*SQRT(ComCalc!P$45/(ComCalc!P$37*ComCalc!P$37)+P778*(ComCalc!P$37-2)/ComCalc!P$37),2),"")</f>
        <v/>
      </c>
      <c r="Q987" s="24" t="str">
        <f>IF(Q167,-1*ROUND(NORMSINV('Create Composites'!$M$3/(ComCalc!Q$37*2))*SQRT(ComCalc!Q$45/(ComCalc!Q$37*ComCalc!Q$37)+Q778*(ComCalc!Q$37-2)/ComCalc!Q$37),2),"")</f>
        <v/>
      </c>
      <c r="R987" s="24" t="str">
        <f>IF(R167,-1*ROUND(NORMSINV('Create Composites'!$M$3/(ComCalc!R$37*2))*SQRT(ComCalc!R$45/(ComCalc!R$37*ComCalc!R$37)+R778*(ComCalc!R$37-2)/ComCalc!R$37),2),"")</f>
        <v/>
      </c>
      <c r="S987" s="24" t="str">
        <f>IF(S167,-1*ROUND(NORMSINV('Create Composites'!$M$3/(ComCalc!S$37*2))*SQRT(ComCalc!S$45/(ComCalc!S$37*ComCalc!S$37)+S778*(ComCalc!S$37-2)/ComCalc!S$37),2),"")</f>
        <v/>
      </c>
      <c r="T987" s="24" t="str">
        <f>IF(T167,-1*ROUND(NORMSINV('Create Composites'!$M$3/(ComCalc!T$37*2))*SQRT(ComCalc!T$45/(ComCalc!T$37*ComCalc!T$37)+T778*(ComCalc!T$37-2)/ComCalc!T$37),2),"")</f>
        <v/>
      </c>
      <c r="U987" s="24" t="str">
        <f>IF(U167,-1*ROUND(NORMSINV('Create Composites'!$M$3/(ComCalc!U$37*2))*SQRT(ComCalc!U$45/(ComCalc!U$37*ComCalc!U$37)+U778*(ComCalc!U$37-2)/ComCalc!U$37),2),"")</f>
        <v/>
      </c>
    </row>
    <row r="988" spans="1:21" x14ac:dyDescent="0.15">
      <c r="A988" t="str">
        <f t="shared" si="663"/>
        <v>WASI-2 Matrix Reasoning</v>
      </c>
      <c r="B988" s="24" t="str">
        <f>IF(B168,-1*ROUND(NORMSINV('Create Composites'!$M$3/(ComCalc!B$37*2))*SQRT(ComCalc!B$45/(ComCalc!B$37*ComCalc!B$37)+B779*(ComCalc!B$37-2)/ComCalc!B$37),2),"")</f>
        <v/>
      </c>
      <c r="C988" s="24" t="str">
        <f>IF(C168,-1*ROUND(NORMSINV('Create Composites'!$M$3/(ComCalc!C$37*2))*SQRT(ComCalc!C$45/(ComCalc!C$37*ComCalc!C$37)+C779*(ComCalc!C$37-2)/ComCalc!C$37),2),"")</f>
        <v/>
      </c>
      <c r="D988" s="24" t="str">
        <f>IF(D168,-1*ROUND(NORMSINV('Create Composites'!$M$3/(ComCalc!D$37*2))*SQRT(ComCalc!D$45/(ComCalc!D$37*ComCalc!D$37)+D779*(ComCalc!D$37-2)/ComCalc!D$37),2),"")</f>
        <v/>
      </c>
      <c r="E988" s="24" t="str">
        <f>IF(E168,-1*ROUND(NORMSINV('Create Composites'!$M$3/(ComCalc!E$37*2))*SQRT(ComCalc!E$45/(ComCalc!E$37*ComCalc!E$37)+E779*(ComCalc!E$37-2)/ComCalc!E$37),2),"")</f>
        <v/>
      </c>
      <c r="F988" s="24" t="str">
        <f>IF(F168,-1*ROUND(NORMSINV('Create Composites'!$M$3/(ComCalc!F$37*2))*SQRT(ComCalc!F$45/(ComCalc!F$37*ComCalc!F$37)+F779*(ComCalc!F$37-2)/ComCalc!F$37),2),"")</f>
        <v/>
      </c>
      <c r="G988" s="24" t="str">
        <f>IF(G168,-1*ROUND(NORMSINV('Create Composites'!$M$3/(ComCalc!G$37*2))*SQRT(ComCalc!G$45/(ComCalc!G$37*ComCalc!G$37)+G779*(ComCalc!G$37-2)/ComCalc!G$37),2),"")</f>
        <v/>
      </c>
      <c r="H988" s="24" t="str">
        <f>IF(H168,-1*ROUND(NORMSINV('Create Composites'!$M$3/(ComCalc!H$37*2))*SQRT(ComCalc!H$45/(ComCalc!H$37*ComCalc!H$37)+H779*(ComCalc!H$37-2)/ComCalc!H$37),2),"")</f>
        <v/>
      </c>
      <c r="I988" s="24" t="str">
        <f>IF(I168,-1*ROUND(NORMSINV('Create Composites'!$M$3/(ComCalc!I$37*2))*SQRT(ComCalc!I$45/(ComCalc!I$37*ComCalc!I$37)+I779*(ComCalc!I$37-2)/ComCalc!I$37),2),"")</f>
        <v/>
      </c>
      <c r="J988" s="24" t="str">
        <f>IF(J168,-1*ROUND(NORMSINV('Create Composites'!$M$3/(ComCalc!J$37*2))*SQRT(ComCalc!J$45/(ComCalc!J$37*ComCalc!J$37)+J779*(ComCalc!J$37-2)/ComCalc!J$37),2),"")</f>
        <v/>
      </c>
      <c r="K988" s="24" t="str">
        <f>IF(K168,-1*ROUND(NORMSINV('Create Composites'!$M$3/(ComCalc!K$37*2))*SQRT(ComCalc!K$45/(ComCalc!K$37*ComCalc!K$37)+K779*(ComCalc!K$37-2)/ComCalc!K$37),2),"")</f>
        <v/>
      </c>
      <c r="L988" s="24" t="str">
        <f>IF(L168,-1*ROUND(NORMSINV('Create Composites'!$M$3/(ComCalc!L$37*2))*SQRT(ComCalc!L$45/(ComCalc!L$37*ComCalc!L$37)+L779*(ComCalc!L$37-2)/ComCalc!L$37),2),"")</f>
        <v/>
      </c>
      <c r="M988" s="24" t="str">
        <f>IF(M168,-1*ROUND(NORMSINV('Create Composites'!$M$3/(ComCalc!M$37*2))*SQRT(ComCalc!M$45/(ComCalc!M$37*ComCalc!M$37)+M779*(ComCalc!M$37-2)/ComCalc!M$37),2),"")</f>
        <v/>
      </c>
      <c r="N988" s="24" t="str">
        <f>IF(N168,-1*ROUND(NORMSINV('Create Composites'!$M$3/(ComCalc!N$37*2))*SQRT(ComCalc!N$45/(ComCalc!N$37*ComCalc!N$37)+N779*(ComCalc!N$37-2)/ComCalc!N$37),2),"")</f>
        <v/>
      </c>
      <c r="O988" s="24" t="str">
        <f>IF(O168,-1*ROUND(NORMSINV('Create Composites'!$M$3/(ComCalc!O$37*2))*SQRT(ComCalc!O$45/(ComCalc!O$37*ComCalc!O$37)+O779*(ComCalc!O$37-2)/ComCalc!O$37),2),"")</f>
        <v/>
      </c>
      <c r="P988" s="24" t="str">
        <f>IF(P168,-1*ROUND(NORMSINV('Create Composites'!$M$3/(ComCalc!P$37*2))*SQRT(ComCalc!P$45/(ComCalc!P$37*ComCalc!P$37)+P779*(ComCalc!P$37-2)/ComCalc!P$37),2),"")</f>
        <v/>
      </c>
      <c r="Q988" s="24" t="str">
        <f>IF(Q168,-1*ROUND(NORMSINV('Create Composites'!$M$3/(ComCalc!Q$37*2))*SQRT(ComCalc!Q$45/(ComCalc!Q$37*ComCalc!Q$37)+Q779*(ComCalc!Q$37-2)/ComCalc!Q$37),2),"")</f>
        <v/>
      </c>
      <c r="R988" s="24" t="str">
        <f>IF(R168,-1*ROUND(NORMSINV('Create Composites'!$M$3/(ComCalc!R$37*2))*SQRT(ComCalc!R$45/(ComCalc!R$37*ComCalc!R$37)+R779*(ComCalc!R$37-2)/ComCalc!R$37),2),"")</f>
        <v/>
      </c>
      <c r="S988" s="24" t="str">
        <f>IF(S168,-1*ROUND(NORMSINV('Create Composites'!$M$3/(ComCalc!S$37*2))*SQRT(ComCalc!S$45/(ComCalc!S$37*ComCalc!S$37)+S779*(ComCalc!S$37-2)/ComCalc!S$37),2),"")</f>
        <v/>
      </c>
      <c r="T988" s="24" t="str">
        <f>IF(T168,-1*ROUND(NORMSINV('Create Composites'!$M$3/(ComCalc!T$37*2))*SQRT(ComCalc!T$45/(ComCalc!T$37*ComCalc!T$37)+T779*(ComCalc!T$37-2)/ComCalc!T$37),2),"")</f>
        <v/>
      </c>
      <c r="U988" s="24" t="str">
        <f>IF(U168,-1*ROUND(NORMSINV('Create Composites'!$M$3/(ComCalc!U$37*2))*SQRT(ComCalc!U$45/(ComCalc!U$37*ComCalc!U$37)+U779*(ComCalc!U$37-2)/ComCalc!U$37),2),"")</f>
        <v/>
      </c>
    </row>
    <row r="989" spans="1:21" x14ac:dyDescent="0.15">
      <c r="A989" t="str">
        <f t="shared" ref="A989:A1023" si="664">A886</f>
        <v>WASI-2 Block Design</v>
      </c>
      <c r="B989" s="24" t="str">
        <f>IF(B169,-1*ROUND(NORMSINV('Create Composites'!$M$3/(ComCalc!B$37*2))*SQRT(ComCalc!B$45/(ComCalc!B$37*ComCalc!B$37)+B780*(ComCalc!B$37-2)/ComCalc!B$37),2),"")</f>
        <v/>
      </c>
      <c r="C989" s="24" t="str">
        <f>IF(C169,-1*ROUND(NORMSINV('Create Composites'!$M$3/(ComCalc!C$37*2))*SQRT(ComCalc!C$45/(ComCalc!C$37*ComCalc!C$37)+C780*(ComCalc!C$37-2)/ComCalc!C$37),2),"")</f>
        <v/>
      </c>
      <c r="D989" s="24" t="str">
        <f>IF(D169,-1*ROUND(NORMSINV('Create Composites'!$M$3/(ComCalc!D$37*2))*SQRT(ComCalc!D$45/(ComCalc!D$37*ComCalc!D$37)+D780*(ComCalc!D$37-2)/ComCalc!D$37),2),"")</f>
        <v/>
      </c>
      <c r="E989" s="24" t="str">
        <f>IF(E169,-1*ROUND(NORMSINV('Create Composites'!$M$3/(ComCalc!E$37*2))*SQRT(ComCalc!E$45/(ComCalc!E$37*ComCalc!E$37)+E780*(ComCalc!E$37-2)/ComCalc!E$37),2),"")</f>
        <v/>
      </c>
      <c r="F989" s="24" t="str">
        <f>IF(F169,-1*ROUND(NORMSINV('Create Composites'!$M$3/(ComCalc!F$37*2))*SQRT(ComCalc!F$45/(ComCalc!F$37*ComCalc!F$37)+F780*(ComCalc!F$37-2)/ComCalc!F$37),2),"")</f>
        <v/>
      </c>
      <c r="G989" s="24" t="str">
        <f>IF(G169,-1*ROUND(NORMSINV('Create Composites'!$M$3/(ComCalc!G$37*2))*SQRT(ComCalc!G$45/(ComCalc!G$37*ComCalc!G$37)+G780*(ComCalc!G$37-2)/ComCalc!G$37),2),"")</f>
        <v/>
      </c>
      <c r="H989" s="24" t="str">
        <f>IF(H169,-1*ROUND(NORMSINV('Create Composites'!$M$3/(ComCalc!H$37*2))*SQRT(ComCalc!H$45/(ComCalc!H$37*ComCalc!H$37)+H780*(ComCalc!H$37-2)/ComCalc!H$37),2),"")</f>
        <v/>
      </c>
      <c r="I989" s="24" t="str">
        <f>IF(I169,-1*ROUND(NORMSINV('Create Composites'!$M$3/(ComCalc!I$37*2))*SQRT(ComCalc!I$45/(ComCalc!I$37*ComCalc!I$37)+I780*(ComCalc!I$37-2)/ComCalc!I$37),2),"")</f>
        <v/>
      </c>
      <c r="J989" s="24" t="str">
        <f>IF(J169,-1*ROUND(NORMSINV('Create Composites'!$M$3/(ComCalc!J$37*2))*SQRT(ComCalc!J$45/(ComCalc!J$37*ComCalc!J$37)+J780*(ComCalc!J$37-2)/ComCalc!J$37),2),"")</f>
        <v/>
      </c>
      <c r="K989" s="24" t="str">
        <f>IF(K169,-1*ROUND(NORMSINV('Create Composites'!$M$3/(ComCalc!K$37*2))*SQRT(ComCalc!K$45/(ComCalc!K$37*ComCalc!K$37)+K780*(ComCalc!K$37-2)/ComCalc!K$37),2),"")</f>
        <v/>
      </c>
      <c r="L989" s="24" t="str">
        <f>IF(L169,-1*ROUND(NORMSINV('Create Composites'!$M$3/(ComCalc!L$37*2))*SQRT(ComCalc!L$45/(ComCalc!L$37*ComCalc!L$37)+L780*(ComCalc!L$37-2)/ComCalc!L$37),2),"")</f>
        <v/>
      </c>
      <c r="M989" s="24" t="str">
        <f>IF(M169,-1*ROUND(NORMSINV('Create Composites'!$M$3/(ComCalc!M$37*2))*SQRT(ComCalc!M$45/(ComCalc!M$37*ComCalc!M$37)+M780*(ComCalc!M$37-2)/ComCalc!M$37),2),"")</f>
        <v/>
      </c>
      <c r="N989" s="24" t="str">
        <f>IF(N169,-1*ROUND(NORMSINV('Create Composites'!$M$3/(ComCalc!N$37*2))*SQRT(ComCalc!N$45/(ComCalc!N$37*ComCalc!N$37)+N780*(ComCalc!N$37-2)/ComCalc!N$37),2),"")</f>
        <v/>
      </c>
      <c r="O989" s="24" t="str">
        <f>IF(O169,-1*ROUND(NORMSINV('Create Composites'!$M$3/(ComCalc!O$37*2))*SQRT(ComCalc!O$45/(ComCalc!O$37*ComCalc!O$37)+O780*(ComCalc!O$37-2)/ComCalc!O$37),2),"")</f>
        <v/>
      </c>
      <c r="P989" s="24" t="str">
        <f>IF(P169,-1*ROUND(NORMSINV('Create Composites'!$M$3/(ComCalc!P$37*2))*SQRT(ComCalc!P$45/(ComCalc!P$37*ComCalc!P$37)+P780*(ComCalc!P$37-2)/ComCalc!P$37),2),"")</f>
        <v/>
      </c>
      <c r="Q989" s="24" t="str">
        <f>IF(Q169,-1*ROUND(NORMSINV('Create Composites'!$M$3/(ComCalc!Q$37*2))*SQRT(ComCalc!Q$45/(ComCalc!Q$37*ComCalc!Q$37)+Q780*(ComCalc!Q$37-2)/ComCalc!Q$37),2),"")</f>
        <v/>
      </c>
      <c r="R989" s="24" t="str">
        <f>IF(R169,-1*ROUND(NORMSINV('Create Composites'!$M$3/(ComCalc!R$37*2))*SQRT(ComCalc!R$45/(ComCalc!R$37*ComCalc!R$37)+R780*(ComCalc!R$37-2)/ComCalc!R$37),2),"")</f>
        <v/>
      </c>
      <c r="S989" s="24" t="str">
        <f>IF(S169,-1*ROUND(NORMSINV('Create Composites'!$M$3/(ComCalc!S$37*2))*SQRT(ComCalc!S$45/(ComCalc!S$37*ComCalc!S$37)+S780*(ComCalc!S$37-2)/ComCalc!S$37),2),"")</f>
        <v/>
      </c>
      <c r="T989" s="24" t="str">
        <f>IF(T169,-1*ROUND(NORMSINV('Create Composites'!$M$3/(ComCalc!T$37*2))*SQRT(ComCalc!T$45/(ComCalc!T$37*ComCalc!T$37)+T780*(ComCalc!T$37-2)/ComCalc!T$37),2),"")</f>
        <v/>
      </c>
      <c r="U989" s="24" t="str">
        <f>IF(U169,-1*ROUND(NORMSINV('Create Composites'!$M$3/(ComCalc!U$37*2))*SQRT(ComCalc!U$45/(ComCalc!U$37*ComCalc!U$37)+U780*(ComCalc!U$37-2)/ComCalc!U$37),2),"")</f>
        <v/>
      </c>
    </row>
    <row r="990" spans="1:21" x14ac:dyDescent="0.15">
      <c r="A990" t="str">
        <f t="shared" si="664"/>
        <v>WISC-V Digit Span</v>
      </c>
      <c r="B990" s="24" t="str">
        <f>IF(B170,-1*ROUND(NORMSINV('Create Composites'!$M$3/(ComCalc!B$37*2))*SQRT(ComCalc!B$45/(ComCalc!B$37*ComCalc!B$37)+B781*(ComCalc!B$37-2)/ComCalc!B$37),2),"")</f>
        <v/>
      </c>
      <c r="C990" s="24" t="str">
        <f>IF(C170,-1*ROUND(NORMSINV('Create Composites'!$M$3/(ComCalc!C$37*2))*SQRT(ComCalc!C$45/(ComCalc!C$37*ComCalc!C$37)+C781*(ComCalc!C$37-2)/ComCalc!C$37),2),"")</f>
        <v/>
      </c>
      <c r="D990" s="24" t="str">
        <f>IF(D170,-1*ROUND(NORMSINV('Create Composites'!$M$3/(ComCalc!D$37*2))*SQRT(ComCalc!D$45/(ComCalc!D$37*ComCalc!D$37)+D781*(ComCalc!D$37-2)/ComCalc!D$37),2),"")</f>
        <v/>
      </c>
      <c r="E990" s="24" t="str">
        <f>IF(E170,-1*ROUND(NORMSINV('Create Composites'!$M$3/(ComCalc!E$37*2))*SQRT(ComCalc!E$45/(ComCalc!E$37*ComCalc!E$37)+E781*(ComCalc!E$37-2)/ComCalc!E$37),2),"")</f>
        <v/>
      </c>
      <c r="F990" s="24" t="str">
        <f>IF(F170,-1*ROUND(NORMSINV('Create Composites'!$M$3/(ComCalc!F$37*2))*SQRT(ComCalc!F$45/(ComCalc!F$37*ComCalc!F$37)+F781*(ComCalc!F$37-2)/ComCalc!F$37),2),"")</f>
        <v/>
      </c>
      <c r="G990" s="24" t="str">
        <f>IF(G170,-1*ROUND(NORMSINV('Create Composites'!$M$3/(ComCalc!G$37*2))*SQRT(ComCalc!G$45/(ComCalc!G$37*ComCalc!G$37)+G781*(ComCalc!G$37-2)/ComCalc!G$37),2),"")</f>
        <v/>
      </c>
      <c r="H990" s="24" t="str">
        <f>IF(H170,-1*ROUND(NORMSINV('Create Composites'!$M$3/(ComCalc!H$37*2))*SQRT(ComCalc!H$45/(ComCalc!H$37*ComCalc!H$37)+H781*(ComCalc!H$37-2)/ComCalc!H$37),2),"")</f>
        <v/>
      </c>
      <c r="I990" s="24" t="str">
        <f>IF(I170,-1*ROUND(NORMSINV('Create Composites'!$M$3/(ComCalc!I$37*2))*SQRT(ComCalc!I$45/(ComCalc!I$37*ComCalc!I$37)+I781*(ComCalc!I$37-2)/ComCalc!I$37),2),"")</f>
        <v/>
      </c>
      <c r="J990" s="24" t="str">
        <f>IF(J170,-1*ROUND(NORMSINV('Create Composites'!$M$3/(ComCalc!J$37*2))*SQRT(ComCalc!J$45/(ComCalc!J$37*ComCalc!J$37)+J781*(ComCalc!J$37-2)/ComCalc!J$37),2),"")</f>
        <v/>
      </c>
      <c r="K990" s="24" t="str">
        <f>IF(K170,-1*ROUND(NORMSINV('Create Composites'!$M$3/(ComCalc!K$37*2))*SQRT(ComCalc!K$45/(ComCalc!K$37*ComCalc!K$37)+K781*(ComCalc!K$37-2)/ComCalc!K$37),2),"")</f>
        <v/>
      </c>
      <c r="L990" s="24" t="str">
        <f>IF(L170,-1*ROUND(NORMSINV('Create Composites'!$M$3/(ComCalc!L$37*2))*SQRT(ComCalc!L$45/(ComCalc!L$37*ComCalc!L$37)+L781*(ComCalc!L$37-2)/ComCalc!L$37),2),"")</f>
        <v/>
      </c>
      <c r="M990" s="24" t="str">
        <f>IF(M170,-1*ROUND(NORMSINV('Create Composites'!$M$3/(ComCalc!M$37*2))*SQRT(ComCalc!M$45/(ComCalc!M$37*ComCalc!M$37)+M781*(ComCalc!M$37-2)/ComCalc!M$37),2),"")</f>
        <v/>
      </c>
      <c r="N990" s="24" t="str">
        <f>IF(N170,-1*ROUND(NORMSINV('Create Composites'!$M$3/(ComCalc!N$37*2))*SQRT(ComCalc!N$45/(ComCalc!N$37*ComCalc!N$37)+N781*(ComCalc!N$37-2)/ComCalc!N$37),2),"")</f>
        <v/>
      </c>
      <c r="O990" s="24" t="str">
        <f>IF(O170,-1*ROUND(NORMSINV('Create Composites'!$M$3/(ComCalc!O$37*2))*SQRT(ComCalc!O$45/(ComCalc!O$37*ComCalc!O$37)+O781*(ComCalc!O$37-2)/ComCalc!O$37),2),"")</f>
        <v/>
      </c>
      <c r="P990" s="24" t="str">
        <f>IF(P170,-1*ROUND(NORMSINV('Create Composites'!$M$3/(ComCalc!P$37*2))*SQRT(ComCalc!P$45/(ComCalc!P$37*ComCalc!P$37)+P781*(ComCalc!P$37-2)/ComCalc!P$37),2),"")</f>
        <v/>
      </c>
      <c r="Q990" s="24" t="str">
        <f>IF(Q170,-1*ROUND(NORMSINV('Create Composites'!$M$3/(ComCalc!Q$37*2))*SQRT(ComCalc!Q$45/(ComCalc!Q$37*ComCalc!Q$37)+Q781*(ComCalc!Q$37-2)/ComCalc!Q$37),2),"")</f>
        <v/>
      </c>
      <c r="R990" s="24" t="str">
        <f>IF(R170,-1*ROUND(NORMSINV('Create Composites'!$M$3/(ComCalc!R$37*2))*SQRT(ComCalc!R$45/(ComCalc!R$37*ComCalc!R$37)+R781*(ComCalc!R$37-2)/ComCalc!R$37),2),"")</f>
        <v/>
      </c>
      <c r="S990" s="24" t="str">
        <f>IF(S170,-1*ROUND(NORMSINV('Create Composites'!$M$3/(ComCalc!S$37*2))*SQRT(ComCalc!S$45/(ComCalc!S$37*ComCalc!S$37)+S781*(ComCalc!S$37-2)/ComCalc!S$37),2),"")</f>
        <v/>
      </c>
      <c r="T990" s="24" t="str">
        <f>IF(T170,-1*ROUND(NORMSINV('Create Composites'!$M$3/(ComCalc!T$37*2))*SQRT(ComCalc!T$45/(ComCalc!T$37*ComCalc!T$37)+T781*(ComCalc!T$37-2)/ComCalc!T$37),2),"")</f>
        <v/>
      </c>
      <c r="U990" s="24" t="str">
        <f>IF(U170,-1*ROUND(NORMSINV('Create Composites'!$M$3/(ComCalc!U$37*2))*SQRT(ComCalc!U$45/(ComCalc!U$37*ComCalc!U$37)+U781*(ComCalc!U$37-2)/ComCalc!U$37),2),"")</f>
        <v/>
      </c>
    </row>
    <row r="991" spans="1:21" x14ac:dyDescent="0.15">
      <c r="A991" t="str">
        <f t="shared" si="664"/>
        <v>WISC-V Picture Span</v>
      </c>
      <c r="B991" s="24" t="str">
        <f>IF(B171,-1*ROUND(NORMSINV('Create Composites'!$M$3/(ComCalc!B$37*2))*SQRT(ComCalc!B$45/(ComCalc!B$37*ComCalc!B$37)+B782*(ComCalc!B$37-2)/ComCalc!B$37),2),"")</f>
        <v/>
      </c>
      <c r="C991" s="24" t="str">
        <f>IF(C171,-1*ROUND(NORMSINV('Create Composites'!$M$3/(ComCalc!C$37*2))*SQRT(ComCalc!C$45/(ComCalc!C$37*ComCalc!C$37)+C782*(ComCalc!C$37-2)/ComCalc!C$37),2),"")</f>
        <v/>
      </c>
      <c r="D991" s="24" t="str">
        <f>IF(D171,-1*ROUND(NORMSINV('Create Composites'!$M$3/(ComCalc!D$37*2))*SQRT(ComCalc!D$45/(ComCalc!D$37*ComCalc!D$37)+D782*(ComCalc!D$37-2)/ComCalc!D$37),2),"")</f>
        <v/>
      </c>
      <c r="E991" s="24" t="str">
        <f>IF(E171,-1*ROUND(NORMSINV('Create Composites'!$M$3/(ComCalc!E$37*2))*SQRT(ComCalc!E$45/(ComCalc!E$37*ComCalc!E$37)+E782*(ComCalc!E$37-2)/ComCalc!E$37),2),"")</f>
        <v/>
      </c>
      <c r="F991" s="24" t="str">
        <f>IF(F171,-1*ROUND(NORMSINV('Create Composites'!$M$3/(ComCalc!F$37*2))*SQRT(ComCalc!F$45/(ComCalc!F$37*ComCalc!F$37)+F782*(ComCalc!F$37-2)/ComCalc!F$37),2),"")</f>
        <v/>
      </c>
      <c r="G991" s="24" t="str">
        <f>IF(G171,-1*ROUND(NORMSINV('Create Composites'!$M$3/(ComCalc!G$37*2))*SQRT(ComCalc!G$45/(ComCalc!G$37*ComCalc!G$37)+G782*(ComCalc!G$37-2)/ComCalc!G$37),2),"")</f>
        <v/>
      </c>
      <c r="H991" s="24" t="str">
        <f>IF(H171,-1*ROUND(NORMSINV('Create Composites'!$M$3/(ComCalc!H$37*2))*SQRT(ComCalc!H$45/(ComCalc!H$37*ComCalc!H$37)+H782*(ComCalc!H$37-2)/ComCalc!H$37),2),"")</f>
        <v/>
      </c>
      <c r="I991" s="24" t="str">
        <f>IF(I171,-1*ROUND(NORMSINV('Create Composites'!$M$3/(ComCalc!I$37*2))*SQRT(ComCalc!I$45/(ComCalc!I$37*ComCalc!I$37)+I782*(ComCalc!I$37-2)/ComCalc!I$37),2),"")</f>
        <v/>
      </c>
      <c r="J991" s="24" t="str">
        <f>IF(J171,-1*ROUND(NORMSINV('Create Composites'!$M$3/(ComCalc!J$37*2))*SQRT(ComCalc!J$45/(ComCalc!J$37*ComCalc!J$37)+J782*(ComCalc!J$37-2)/ComCalc!J$37),2),"")</f>
        <v/>
      </c>
      <c r="K991" s="24" t="str">
        <f>IF(K171,-1*ROUND(NORMSINV('Create Composites'!$M$3/(ComCalc!K$37*2))*SQRT(ComCalc!K$45/(ComCalc!K$37*ComCalc!K$37)+K782*(ComCalc!K$37-2)/ComCalc!K$37),2),"")</f>
        <v/>
      </c>
      <c r="L991" s="24" t="str">
        <f>IF(L171,-1*ROUND(NORMSINV('Create Composites'!$M$3/(ComCalc!L$37*2))*SQRT(ComCalc!L$45/(ComCalc!L$37*ComCalc!L$37)+L782*(ComCalc!L$37-2)/ComCalc!L$37),2),"")</f>
        <v/>
      </c>
      <c r="M991" s="24" t="str">
        <f>IF(M171,-1*ROUND(NORMSINV('Create Composites'!$M$3/(ComCalc!M$37*2))*SQRT(ComCalc!M$45/(ComCalc!M$37*ComCalc!M$37)+M782*(ComCalc!M$37-2)/ComCalc!M$37),2),"")</f>
        <v/>
      </c>
      <c r="N991" s="24" t="str">
        <f>IF(N171,-1*ROUND(NORMSINV('Create Composites'!$M$3/(ComCalc!N$37*2))*SQRT(ComCalc!N$45/(ComCalc!N$37*ComCalc!N$37)+N782*(ComCalc!N$37-2)/ComCalc!N$37),2),"")</f>
        <v/>
      </c>
      <c r="O991" s="24" t="str">
        <f>IF(O171,-1*ROUND(NORMSINV('Create Composites'!$M$3/(ComCalc!O$37*2))*SQRT(ComCalc!O$45/(ComCalc!O$37*ComCalc!O$37)+O782*(ComCalc!O$37-2)/ComCalc!O$37),2),"")</f>
        <v/>
      </c>
      <c r="P991" s="24" t="str">
        <f>IF(P171,-1*ROUND(NORMSINV('Create Composites'!$M$3/(ComCalc!P$37*2))*SQRT(ComCalc!P$45/(ComCalc!P$37*ComCalc!P$37)+P782*(ComCalc!P$37-2)/ComCalc!P$37),2),"")</f>
        <v/>
      </c>
      <c r="Q991" s="24" t="str">
        <f>IF(Q171,-1*ROUND(NORMSINV('Create Composites'!$M$3/(ComCalc!Q$37*2))*SQRT(ComCalc!Q$45/(ComCalc!Q$37*ComCalc!Q$37)+Q782*(ComCalc!Q$37-2)/ComCalc!Q$37),2),"")</f>
        <v/>
      </c>
      <c r="R991" s="24" t="str">
        <f>IF(R171,-1*ROUND(NORMSINV('Create Composites'!$M$3/(ComCalc!R$37*2))*SQRT(ComCalc!R$45/(ComCalc!R$37*ComCalc!R$37)+R782*(ComCalc!R$37-2)/ComCalc!R$37),2),"")</f>
        <v/>
      </c>
      <c r="S991" s="24" t="str">
        <f>IF(S171,-1*ROUND(NORMSINV('Create Composites'!$M$3/(ComCalc!S$37*2))*SQRT(ComCalc!S$45/(ComCalc!S$37*ComCalc!S$37)+S782*(ComCalc!S$37-2)/ComCalc!S$37),2),"")</f>
        <v/>
      </c>
      <c r="T991" s="24" t="str">
        <f>IF(T171,-1*ROUND(NORMSINV('Create Composites'!$M$3/(ComCalc!T$37*2))*SQRT(ComCalc!T$45/(ComCalc!T$37*ComCalc!T$37)+T782*(ComCalc!T$37-2)/ComCalc!T$37),2),"")</f>
        <v/>
      </c>
      <c r="U991" s="24" t="str">
        <f>IF(U171,-1*ROUND(NORMSINV('Create Composites'!$M$3/(ComCalc!U$37*2))*SQRT(ComCalc!U$45/(ComCalc!U$37*ComCalc!U$37)+U782*(ComCalc!U$37-2)/ComCalc!U$37),2),"")</f>
        <v/>
      </c>
    </row>
    <row r="992" spans="1:21" x14ac:dyDescent="0.15">
      <c r="A992" t="str">
        <f t="shared" si="664"/>
        <v>WISC-V Coding</v>
      </c>
      <c r="B992" s="24" t="str">
        <f>IF(B172,-1*ROUND(NORMSINV('Create Composites'!$M$3/(ComCalc!B$37*2))*SQRT(ComCalc!B$45/(ComCalc!B$37*ComCalc!B$37)+B783*(ComCalc!B$37-2)/ComCalc!B$37),2),"")</f>
        <v/>
      </c>
      <c r="C992" s="24" t="str">
        <f>IF(C172,-1*ROUND(NORMSINV('Create Composites'!$M$3/(ComCalc!C$37*2))*SQRT(ComCalc!C$45/(ComCalc!C$37*ComCalc!C$37)+C783*(ComCalc!C$37-2)/ComCalc!C$37),2),"")</f>
        <v/>
      </c>
      <c r="D992" s="24" t="str">
        <f>IF(D172,-1*ROUND(NORMSINV('Create Composites'!$M$3/(ComCalc!D$37*2))*SQRT(ComCalc!D$45/(ComCalc!D$37*ComCalc!D$37)+D783*(ComCalc!D$37-2)/ComCalc!D$37),2),"")</f>
        <v/>
      </c>
      <c r="E992" s="24" t="str">
        <f>IF(E172,-1*ROUND(NORMSINV('Create Composites'!$M$3/(ComCalc!E$37*2))*SQRT(ComCalc!E$45/(ComCalc!E$37*ComCalc!E$37)+E783*(ComCalc!E$37-2)/ComCalc!E$37),2),"")</f>
        <v/>
      </c>
      <c r="F992" s="24" t="str">
        <f>IF(F172,-1*ROUND(NORMSINV('Create Composites'!$M$3/(ComCalc!F$37*2))*SQRT(ComCalc!F$45/(ComCalc!F$37*ComCalc!F$37)+F783*(ComCalc!F$37-2)/ComCalc!F$37),2),"")</f>
        <v/>
      </c>
      <c r="G992" s="24" t="str">
        <f>IF(G172,-1*ROUND(NORMSINV('Create Composites'!$M$3/(ComCalc!G$37*2))*SQRT(ComCalc!G$45/(ComCalc!G$37*ComCalc!G$37)+G783*(ComCalc!G$37-2)/ComCalc!G$37),2),"")</f>
        <v/>
      </c>
      <c r="H992" s="24" t="str">
        <f>IF(H172,-1*ROUND(NORMSINV('Create Composites'!$M$3/(ComCalc!H$37*2))*SQRT(ComCalc!H$45/(ComCalc!H$37*ComCalc!H$37)+H783*(ComCalc!H$37-2)/ComCalc!H$37),2),"")</f>
        <v/>
      </c>
      <c r="I992" s="24" t="str">
        <f>IF(I172,-1*ROUND(NORMSINV('Create Composites'!$M$3/(ComCalc!I$37*2))*SQRT(ComCalc!I$45/(ComCalc!I$37*ComCalc!I$37)+I783*(ComCalc!I$37-2)/ComCalc!I$37),2),"")</f>
        <v/>
      </c>
      <c r="J992" s="24" t="str">
        <f>IF(J172,-1*ROUND(NORMSINV('Create Composites'!$M$3/(ComCalc!J$37*2))*SQRT(ComCalc!J$45/(ComCalc!J$37*ComCalc!J$37)+J783*(ComCalc!J$37-2)/ComCalc!J$37),2),"")</f>
        <v/>
      </c>
      <c r="K992" s="24" t="str">
        <f>IF(K172,-1*ROUND(NORMSINV('Create Composites'!$M$3/(ComCalc!K$37*2))*SQRT(ComCalc!K$45/(ComCalc!K$37*ComCalc!K$37)+K783*(ComCalc!K$37-2)/ComCalc!K$37),2),"")</f>
        <v/>
      </c>
      <c r="L992" s="24" t="str">
        <f>IF(L172,-1*ROUND(NORMSINV('Create Composites'!$M$3/(ComCalc!L$37*2))*SQRT(ComCalc!L$45/(ComCalc!L$37*ComCalc!L$37)+L783*(ComCalc!L$37-2)/ComCalc!L$37),2),"")</f>
        <v/>
      </c>
      <c r="M992" s="24" t="str">
        <f>IF(M172,-1*ROUND(NORMSINV('Create Composites'!$M$3/(ComCalc!M$37*2))*SQRT(ComCalc!M$45/(ComCalc!M$37*ComCalc!M$37)+M783*(ComCalc!M$37-2)/ComCalc!M$37),2),"")</f>
        <v/>
      </c>
      <c r="N992" s="24" t="str">
        <f>IF(N172,-1*ROUND(NORMSINV('Create Composites'!$M$3/(ComCalc!N$37*2))*SQRT(ComCalc!N$45/(ComCalc!N$37*ComCalc!N$37)+N783*(ComCalc!N$37-2)/ComCalc!N$37),2),"")</f>
        <v/>
      </c>
      <c r="O992" s="24" t="str">
        <f>IF(O172,-1*ROUND(NORMSINV('Create Composites'!$M$3/(ComCalc!O$37*2))*SQRT(ComCalc!O$45/(ComCalc!O$37*ComCalc!O$37)+O783*(ComCalc!O$37-2)/ComCalc!O$37),2),"")</f>
        <v/>
      </c>
      <c r="P992" s="24" t="str">
        <f>IF(P172,-1*ROUND(NORMSINV('Create Composites'!$M$3/(ComCalc!P$37*2))*SQRT(ComCalc!P$45/(ComCalc!P$37*ComCalc!P$37)+P783*(ComCalc!P$37-2)/ComCalc!P$37),2),"")</f>
        <v/>
      </c>
      <c r="Q992" s="24" t="str">
        <f>IF(Q172,-1*ROUND(NORMSINV('Create Composites'!$M$3/(ComCalc!Q$37*2))*SQRT(ComCalc!Q$45/(ComCalc!Q$37*ComCalc!Q$37)+Q783*(ComCalc!Q$37-2)/ComCalc!Q$37),2),"")</f>
        <v/>
      </c>
      <c r="R992" s="24" t="str">
        <f>IF(R172,-1*ROUND(NORMSINV('Create Composites'!$M$3/(ComCalc!R$37*2))*SQRT(ComCalc!R$45/(ComCalc!R$37*ComCalc!R$37)+R783*(ComCalc!R$37-2)/ComCalc!R$37),2),"")</f>
        <v/>
      </c>
      <c r="S992" s="24" t="str">
        <f>IF(S172,-1*ROUND(NORMSINV('Create Composites'!$M$3/(ComCalc!S$37*2))*SQRT(ComCalc!S$45/(ComCalc!S$37*ComCalc!S$37)+S783*(ComCalc!S$37-2)/ComCalc!S$37),2),"")</f>
        <v/>
      </c>
      <c r="T992" s="24" t="str">
        <f>IF(T172,-1*ROUND(NORMSINV('Create Composites'!$M$3/(ComCalc!T$37*2))*SQRT(ComCalc!T$45/(ComCalc!T$37*ComCalc!T$37)+T783*(ComCalc!T$37-2)/ComCalc!T$37),2),"")</f>
        <v/>
      </c>
      <c r="U992" s="24" t="str">
        <f>IF(U172,-1*ROUND(NORMSINV('Create Composites'!$M$3/(ComCalc!U$37*2))*SQRT(ComCalc!U$45/(ComCalc!U$37*ComCalc!U$37)+U783*(ComCalc!U$37-2)/ComCalc!U$37),2),"")</f>
        <v/>
      </c>
    </row>
    <row r="993" spans="1:21" x14ac:dyDescent="0.15">
      <c r="A993" t="str">
        <f t="shared" si="664"/>
        <v>WISC-V Symbol Search</v>
      </c>
      <c r="B993" s="24" t="str">
        <f>IF(B173,-1*ROUND(NORMSINV('Create Composites'!$M$3/(ComCalc!B$37*2))*SQRT(ComCalc!B$45/(ComCalc!B$37*ComCalc!B$37)+B784*(ComCalc!B$37-2)/ComCalc!B$37),2),"")</f>
        <v/>
      </c>
      <c r="C993" s="24" t="str">
        <f>IF(C173,-1*ROUND(NORMSINV('Create Composites'!$M$3/(ComCalc!C$37*2))*SQRT(ComCalc!C$45/(ComCalc!C$37*ComCalc!C$37)+C784*(ComCalc!C$37-2)/ComCalc!C$37),2),"")</f>
        <v/>
      </c>
      <c r="D993" s="24" t="str">
        <f>IF(D173,-1*ROUND(NORMSINV('Create Composites'!$M$3/(ComCalc!D$37*2))*SQRT(ComCalc!D$45/(ComCalc!D$37*ComCalc!D$37)+D784*(ComCalc!D$37-2)/ComCalc!D$37),2),"")</f>
        <v/>
      </c>
      <c r="E993" s="24" t="str">
        <f>IF(E173,-1*ROUND(NORMSINV('Create Composites'!$M$3/(ComCalc!E$37*2))*SQRT(ComCalc!E$45/(ComCalc!E$37*ComCalc!E$37)+E784*(ComCalc!E$37-2)/ComCalc!E$37),2),"")</f>
        <v/>
      </c>
      <c r="F993" s="24" t="str">
        <f>IF(F173,-1*ROUND(NORMSINV('Create Composites'!$M$3/(ComCalc!F$37*2))*SQRT(ComCalc!F$45/(ComCalc!F$37*ComCalc!F$37)+F784*(ComCalc!F$37-2)/ComCalc!F$37),2),"")</f>
        <v/>
      </c>
      <c r="G993" s="24" t="str">
        <f>IF(G173,-1*ROUND(NORMSINV('Create Composites'!$M$3/(ComCalc!G$37*2))*SQRT(ComCalc!G$45/(ComCalc!G$37*ComCalc!G$37)+G784*(ComCalc!G$37-2)/ComCalc!G$37),2),"")</f>
        <v/>
      </c>
      <c r="H993" s="24" t="str">
        <f>IF(H173,-1*ROUND(NORMSINV('Create Composites'!$M$3/(ComCalc!H$37*2))*SQRT(ComCalc!H$45/(ComCalc!H$37*ComCalc!H$37)+H784*(ComCalc!H$37-2)/ComCalc!H$37),2),"")</f>
        <v/>
      </c>
      <c r="I993" s="24" t="str">
        <f>IF(I173,-1*ROUND(NORMSINV('Create Composites'!$M$3/(ComCalc!I$37*2))*SQRT(ComCalc!I$45/(ComCalc!I$37*ComCalc!I$37)+I784*(ComCalc!I$37-2)/ComCalc!I$37),2),"")</f>
        <v/>
      </c>
      <c r="J993" s="24" t="str">
        <f>IF(J173,-1*ROUND(NORMSINV('Create Composites'!$M$3/(ComCalc!J$37*2))*SQRT(ComCalc!J$45/(ComCalc!J$37*ComCalc!J$37)+J784*(ComCalc!J$37-2)/ComCalc!J$37),2),"")</f>
        <v/>
      </c>
      <c r="K993" s="24" t="str">
        <f>IF(K173,-1*ROUND(NORMSINV('Create Composites'!$M$3/(ComCalc!K$37*2))*SQRT(ComCalc!K$45/(ComCalc!K$37*ComCalc!K$37)+K784*(ComCalc!K$37-2)/ComCalc!K$37),2),"")</f>
        <v/>
      </c>
      <c r="L993" s="24" t="str">
        <f>IF(L173,-1*ROUND(NORMSINV('Create Composites'!$M$3/(ComCalc!L$37*2))*SQRT(ComCalc!L$45/(ComCalc!L$37*ComCalc!L$37)+L784*(ComCalc!L$37-2)/ComCalc!L$37),2),"")</f>
        <v/>
      </c>
      <c r="M993" s="24" t="str">
        <f>IF(M173,-1*ROUND(NORMSINV('Create Composites'!$M$3/(ComCalc!M$37*2))*SQRT(ComCalc!M$45/(ComCalc!M$37*ComCalc!M$37)+M784*(ComCalc!M$37-2)/ComCalc!M$37),2),"")</f>
        <v/>
      </c>
      <c r="N993" s="24" t="str">
        <f>IF(N173,-1*ROUND(NORMSINV('Create Composites'!$M$3/(ComCalc!N$37*2))*SQRT(ComCalc!N$45/(ComCalc!N$37*ComCalc!N$37)+N784*(ComCalc!N$37-2)/ComCalc!N$37),2),"")</f>
        <v/>
      </c>
      <c r="O993" s="24" t="str">
        <f>IF(O173,-1*ROUND(NORMSINV('Create Composites'!$M$3/(ComCalc!O$37*2))*SQRT(ComCalc!O$45/(ComCalc!O$37*ComCalc!O$37)+O784*(ComCalc!O$37-2)/ComCalc!O$37),2),"")</f>
        <v/>
      </c>
      <c r="P993" s="24" t="str">
        <f>IF(P173,-1*ROUND(NORMSINV('Create Composites'!$M$3/(ComCalc!P$37*2))*SQRT(ComCalc!P$45/(ComCalc!P$37*ComCalc!P$37)+P784*(ComCalc!P$37-2)/ComCalc!P$37),2),"")</f>
        <v/>
      </c>
      <c r="Q993" s="24" t="str">
        <f>IF(Q173,-1*ROUND(NORMSINV('Create Composites'!$M$3/(ComCalc!Q$37*2))*SQRT(ComCalc!Q$45/(ComCalc!Q$37*ComCalc!Q$37)+Q784*(ComCalc!Q$37-2)/ComCalc!Q$37),2),"")</f>
        <v/>
      </c>
      <c r="R993" s="24" t="str">
        <f>IF(R173,-1*ROUND(NORMSINV('Create Composites'!$M$3/(ComCalc!R$37*2))*SQRT(ComCalc!R$45/(ComCalc!R$37*ComCalc!R$37)+R784*(ComCalc!R$37-2)/ComCalc!R$37),2),"")</f>
        <v/>
      </c>
      <c r="S993" s="24" t="str">
        <f>IF(S173,-1*ROUND(NORMSINV('Create Composites'!$M$3/(ComCalc!S$37*2))*SQRT(ComCalc!S$45/(ComCalc!S$37*ComCalc!S$37)+S784*(ComCalc!S$37-2)/ComCalc!S$37),2),"")</f>
        <v/>
      </c>
      <c r="T993" s="24" t="str">
        <f>IF(T173,-1*ROUND(NORMSINV('Create Composites'!$M$3/(ComCalc!T$37*2))*SQRT(ComCalc!T$45/(ComCalc!T$37*ComCalc!T$37)+T784*(ComCalc!T$37-2)/ComCalc!T$37),2),"")</f>
        <v/>
      </c>
      <c r="U993" s="24" t="str">
        <f>IF(U173,-1*ROUND(NORMSINV('Create Composites'!$M$3/(ComCalc!U$37*2))*SQRT(ComCalc!U$45/(ComCalc!U$37*ComCalc!U$37)+U784*(ComCalc!U$37-2)/ComCalc!U$37),2),"")</f>
        <v/>
      </c>
    </row>
    <row r="994" spans="1:21" x14ac:dyDescent="0.15">
      <c r="A994" t="str">
        <f t="shared" si="664"/>
        <v>LWR</v>
      </c>
      <c r="B994" s="24" t="str">
        <f>IF(B174,-1*ROUND(NORMSINV('Create Composites'!$M$3/(ComCalc!B$37*2))*SQRT(ComCalc!B$45/(ComCalc!B$37*ComCalc!B$37)+B785*(ComCalc!B$37-2)/ComCalc!B$37),2),"")</f>
        <v/>
      </c>
      <c r="C994" s="24" t="str">
        <f>IF(C174,-1*ROUND(NORMSINV('Create Composites'!$M$3/(ComCalc!C$37*2))*SQRT(ComCalc!C$45/(ComCalc!C$37*ComCalc!C$37)+C785*(ComCalc!C$37-2)/ComCalc!C$37),2),"")</f>
        <v/>
      </c>
      <c r="D994" s="24" t="str">
        <f>IF(D174,-1*ROUND(NORMSINV('Create Composites'!$M$3/(ComCalc!D$37*2))*SQRT(ComCalc!D$45/(ComCalc!D$37*ComCalc!D$37)+D785*(ComCalc!D$37-2)/ComCalc!D$37),2),"")</f>
        <v/>
      </c>
      <c r="E994" s="24" t="str">
        <f>IF(E174,-1*ROUND(NORMSINV('Create Composites'!$M$3/(ComCalc!E$37*2))*SQRT(ComCalc!E$45/(ComCalc!E$37*ComCalc!E$37)+E785*(ComCalc!E$37-2)/ComCalc!E$37),2),"")</f>
        <v/>
      </c>
      <c r="F994" s="24" t="str">
        <f>IF(F174,-1*ROUND(NORMSINV('Create Composites'!$M$3/(ComCalc!F$37*2))*SQRT(ComCalc!F$45/(ComCalc!F$37*ComCalc!F$37)+F785*(ComCalc!F$37-2)/ComCalc!F$37),2),"")</f>
        <v/>
      </c>
      <c r="G994" s="24" t="str">
        <f>IF(G174,-1*ROUND(NORMSINV('Create Composites'!$M$3/(ComCalc!G$37*2))*SQRT(ComCalc!G$45/(ComCalc!G$37*ComCalc!G$37)+G785*(ComCalc!G$37-2)/ComCalc!G$37),2),"")</f>
        <v/>
      </c>
      <c r="H994" s="24" t="str">
        <f>IF(H174,-1*ROUND(NORMSINV('Create Composites'!$M$3/(ComCalc!H$37*2))*SQRT(ComCalc!H$45/(ComCalc!H$37*ComCalc!H$37)+H785*(ComCalc!H$37-2)/ComCalc!H$37),2),"")</f>
        <v/>
      </c>
      <c r="I994" s="24" t="str">
        <f>IF(I174,-1*ROUND(NORMSINV('Create Composites'!$M$3/(ComCalc!I$37*2))*SQRT(ComCalc!I$45/(ComCalc!I$37*ComCalc!I$37)+I785*(ComCalc!I$37-2)/ComCalc!I$37),2),"")</f>
        <v/>
      </c>
      <c r="J994" s="24" t="str">
        <f>IF(J174,-1*ROUND(NORMSINV('Create Composites'!$M$3/(ComCalc!J$37*2))*SQRT(ComCalc!J$45/(ComCalc!J$37*ComCalc!J$37)+J785*(ComCalc!J$37-2)/ComCalc!J$37),2),"")</f>
        <v/>
      </c>
      <c r="K994" s="24" t="str">
        <f>IF(K174,-1*ROUND(NORMSINV('Create Composites'!$M$3/(ComCalc!K$37*2))*SQRT(ComCalc!K$45/(ComCalc!K$37*ComCalc!K$37)+K785*(ComCalc!K$37-2)/ComCalc!K$37),2),"")</f>
        <v/>
      </c>
      <c r="L994" s="24" t="str">
        <f>IF(L174,-1*ROUND(NORMSINV('Create Composites'!$M$3/(ComCalc!L$37*2))*SQRT(ComCalc!L$45/(ComCalc!L$37*ComCalc!L$37)+L785*(ComCalc!L$37-2)/ComCalc!L$37),2),"")</f>
        <v/>
      </c>
      <c r="M994" s="24" t="str">
        <f>IF(M174,-1*ROUND(NORMSINV('Create Composites'!$M$3/(ComCalc!M$37*2))*SQRT(ComCalc!M$45/(ComCalc!M$37*ComCalc!M$37)+M785*(ComCalc!M$37-2)/ComCalc!M$37),2),"")</f>
        <v/>
      </c>
      <c r="N994" s="24" t="str">
        <f>IF(N174,-1*ROUND(NORMSINV('Create Composites'!$M$3/(ComCalc!N$37*2))*SQRT(ComCalc!N$45/(ComCalc!N$37*ComCalc!N$37)+N785*(ComCalc!N$37-2)/ComCalc!N$37),2),"")</f>
        <v/>
      </c>
      <c r="O994" s="24" t="str">
        <f>IF(O174,-1*ROUND(NORMSINV('Create Composites'!$M$3/(ComCalc!O$37*2))*SQRT(ComCalc!O$45/(ComCalc!O$37*ComCalc!O$37)+O785*(ComCalc!O$37-2)/ComCalc!O$37),2),"")</f>
        <v/>
      </c>
      <c r="P994" s="24" t="str">
        <f>IF(P174,-1*ROUND(NORMSINV('Create Composites'!$M$3/(ComCalc!P$37*2))*SQRT(ComCalc!P$45/(ComCalc!P$37*ComCalc!P$37)+P785*(ComCalc!P$37-2)/ComCalc!P$37),2),"")</f>
        <v/>
      </c>
      <c r="Q994" s="24" t="str">
        <f>IF(Q174,-1*ROUND(NORMSINV('Create Composites'!$M$3/(ComCalc!Q$37*2))*SQRT(ComCalc!Q$45/(ComCalc!Q$37*ComCalc!Q$37)+Q785*(ComCalc!Q$37-2)/ComCalc!Q$37),2),"")</f>
        <v/>
      </c>
      <c r="R994" s="24" t="str">
        <f>IF(R174,-1*ROUND(NORMSINV('Create Composites'!$M$3/(ComCalc!R$37*2))*SQRT(ComCalc!R$45/(ComCalc!R$37*ComCalc!R$37)+R785*(ComCalc!R$37-2)/ComCalc!R$37),2),"")</f>
        <v/>
      </c>
      <c r="S994" s="24" t="str">
        <f>IF(S174,-1*ROUND(NORMSINV('Create Composites'!$M$3/(ComCalc!S$37*2))*SQRT(ComCalc!S$45/(ComCalc!S$37*ComCalc!S$37)+S785*(ComCalc!S$37-2)/ComCalc!S$37),2),"")</f>
        <v/>
      </c>
      <c r="T994" s="24" t="str">
        <f>IF(T174,-1*ROUND(NORMSINV('Create Composites'!$M$3/(ComCalc!T$37*2))*SQRT(ComCalc!T$45/(ComCalc!T$37*ComCalc!T$37)+T785*(ComCalc!T$37-2)/ComCalc!T$37),2),"")</f>
        <v/>
      </c>
      <c r="U994" s="24" t="str">
        <f>IF(U174,-1*ROUND(NORMSINV('Create Composites'!$M$3/(ComCalc!U$37*2))*SQRT(ComCalc!U$45/(ComCalc!U$37*ComCalc!U$37)+U785*(ComCalc!U$37-2)/ComCalc!U$37),2),"")</f>
        <v/>
      </c>
    </row>
    <row r="995" spans="1:21" x14ac:dyDescent="0.15">
      <c r="A995" t="str">
        <f t="shared" si="664"/>
        <v>RC</v>
      </c>
      <c r="B995" s="24" t="str">
        <f>IF(B175,-1*ROUND(NORMSINV('Create Composites'!$M$3/(ComCalc!B$37*2))*SQRT(ComCalc!B$45/(ComCalc!B$37*ComCalc!B$37)+B786*(ComCalc!B$37-2)/ComCalc!B$37),2),"")</f>
        <v/>
      </c>
      <c r="C995" s="24" t="str">
        <f>IF(C175,-1*ROUND(NORMSINV('Create Composites'!$M$3/(ComCalc!C$37*2))*SQRT(ComCalc!C$45/(ComCalc!C$37*ComCalc!C$37)+C786*(ComCalc!C$37-2)/ComCalc!C$37),2),"")</f>
        <v/>
      </c>
      <c r="D995" s="24" t="str">
        <f>IF(D175,-1*ROUND(NORMSINV('Create Composites'!$M$3/(ComCalc!D$37*2))*SQRT(ComCalc!D$45/(ComCalc!D$37*ComCalc!D$37)+D786*(ComCalc!D$37-2)/ComCalc!D$37),2),"")</f>
        <v/>
      </c>
      <c r="E995" s="24" t="str">
        <f>IF(E175,-1*ROUND(NORMSINV('Create Composites'!$M$3/(ComCalc!E$37*2))*SQRT(ComCalc!E$45/(ComCalc!E$37*ComCalc!E$37)+E786*(ComCalc!E$37-2)/ComCalc!E$37),2),"")</f>
        <v/>
      </c>
      <c r="F995" s="24" t="str">
        <f>IF(F175,-1*ROUND(NORMSINV('Create Composites'!$M$3/(ComCalc!F$37*2))*SQRT(ComCalc!F$45/(ComCalc!F$37*ComCalc!F$37)+F786*(ComCalc!F$37-2)/ComCalc!F$37),2),"")</f>
        <v/>
      </c>
      <c r="G995" s="24" t="str">
        <f>IF(G175,-1*ROUND(NORMSINV('Create Composites'!$M$3/(ComCalc!G$37*2))*SQRT(ComCalc!G$45/(ComCalc!G$37*ComCalc!G$37)+G786*(ComCalc!G$37-2)/ComCalc!G$37),2),"")</f>
        <v/>
      </c>
      <c r="H995" s="24" t="str">
        <f>IF(H175,-1*ROUND(NORMSINV('Create Composites'!$M$3/(ComCalc!H$37*2))*SQRT(ComCalc!H$45/(ComCalc!H$37*ComCalc!H$37)+H786*(ComCalc!H$37-2)/ComCalc!H$37),2),"")</f>
        <v/>
      </c>
      <c r="I995" s="24" t="str">
        <f>IF(I175,-1*ROUND(NORMSINV('Create Composites'!$M$3/(ComCalc!I$37*2))*SQRT(ComCalc!I$45/(ComCalc!I$37*ComCalc!I$37)+I786*(ComCalc!I$37-2)/ComCalc!I$37),2),"")</f>
        <v/>
      </c>
      <c r="J995" s="24" t="str">
        <f>IF(J175,-1*ROUND(NORMSINV('Create Composites'!$M$3/(ComCalc!J$37*2))*SQRT(ComCalc!J$45/(ComCalc!J$37*ComCalc!J$37)+J786*(ComCalc!J$37-2)/ComCalc!J$37),2),"")</f>
        <v/>
      </c>
      <c r="K995" s="24" t="str">
        <f>IF(K175,-1*ROUND(NORMSINV('Create Composites'!$M$3/(ComCalc!K$37*2))*SQRT(ComCalc!K$45/(ComCalc!K$37*ComCalc!K$37)+K786*(ComCalc!K$37-2)/ComCalc!K$37),2),"")</f>
        <v/>
      </c>
      <c r="L995" s="24" t="str">
        <f>IF(L175,-1*ROUND(NORMSINV('Create Composites'!$M$3/(ComCalc!L$37*2))*SQRT(ComCalc!L$45/(ComCalc!L$37*ComCalc!L$37)+L786*(ComCalc!L$37-2)/ComCalc!L$37),2),"")</f>
        <v/>
      </c>
      <c r="M995" s="24" t="str">
        <f>IF(M175,-1*ROUND(NORMSINV('Create Composites'!$M$3/(ComCalc!M$37*2))*SQRT(ComCalc!M$45/(ComCalc!M$37*ComCalc!M$37)+M786*(ComCalc!M$37-2)/ComCalc!M$37),2),"")</f>
        <v/>
      </c>
      <c r="N995" s="24" t="str">
        <f>IF(N175,-1*ROUND(NORMSINV('Create Composites'!$M$3/(ComCalc!N$37*2))*SQRT(ComCalc!N$45/(ComCalc!N$37*ComCalc!N$37)+N786*(ComCalc!N$37-2)/ComCalc!N$37),2),"")</f>
        <v/>
      </c>
      <c r="O995" s="24" t="str">
        <f>IF(O175,-1*ROUND(NORMSINV('Create Composites'!$M$3/(ComCalc!O$37*2))*SQRT(ComCalc!O$45/(ComCalc!O$37*ComCalc!O$37)+O786*(ComCalc!O$37-2)/ComCalc!O$37),2),"")</f>
        <v/>
      </c>
      <c r="P995" s="24" t="str">
        <f>IF(P175,-1*ROUND(NORMSINV('Create Composites'!$M$3/(ComCalc!P$37*2))*SQRT(ComCalc!P$45/(ComCalc!P$37*ComCalc!P$37)+P786*(ComCalc!P$37-2)/ComCalc!P$37),2),"")</f>
        <v/>
      </c>
      <c r="Q995" s="24" t="str">
        <f>IF(Q175,-1*ROUND(NORMSINV('Create Composites'!$M$3/(ComCalc!Q$37*2))*SQRT(ComCalc!Q$45/(ComCalc!Q$37*ComCalc!Q$37)+Q786*(ComCalc!Q$37-2)/ComCalc!Q$37),2),"")</f>
        <v/>
      </c>
      <c r="R995" s="24" t="str">
        <f>IF(R175,-1*ROUND(NORMSINV('Create Composites'!$M$3/(ComCalc!R$37*2))*SQRT(ComCalc!R$45/(ComCalc!R$37*ComCalc!R$37)+R786*(ComCalc!R$37-2)/ComCalc!R$37),2),"")</f>
        <v/>
      </c>
      <c r="S995" s="24" t="str">
        <f>IF(S175,-1*ROUND(NORMSINV('Create Composites'!$M$3/(ComCalc!S$37*2))*SQRT(ComCalc!S$45/(ComCalc!S$37*ComCalc!S$37)+S786*(ComCalc!S$37-2)/ComCalc!S$37),2),"")</f>
        <v/>
      </c>
      <c r="T995" s="24" t="str">
        <f>IF(T175,-1*ROUND(NORMSINV('Create Composites'!$M$3/(ComCalc!T$37*2))*SQRT(ComCalc!T$45/(ComCalc!T$37*ComCalc!T$37)+T786*(ComCalc!T$37-2)/ComCalc!T$37),2),"")</f>
        <v/>
      </c>
      <c r="U995" s="24" t="str">
        <f>IF(U175,-1*ROUND(NORMSINV('Create Composites'!$M$3/(ComCalc!U$37*2))*SQRT(ComCalc!U$45/(ComCalc!U$37*ComCalc!U$37)+U786*(ComCalc!U$37-2)/ComCalc!U$37),2),"")</f>
        <v/>
      </c>
    </row>
    <row r="996" spans="1:21" x14ac:dyDescent="0.15">
      <c r="A996" t="str">
        <f t="shared" si="664"/>
        <v>NWD</v>
      </c>
      <c r="B996" s="24" t="str">
        <f>IF(B176,-1*ROUND(NORMSINV('Create Composites'!$M$3/(ComCalc!B$37*2))*SQRT(ComCalc!B$45/(ComCalc!B$37*ComCalc!B$37)+B787*(ComCalc!B$37-2)/ComCalc!B$37),2),"")</f>
        <v/>
      </c>
      <c r="C996" s="24" t="str">
        <f>IF(C176,-1*ROUND(NORMSINV('Create Composites'!$M$3/(ComCalc!C$37*2))*SQRT(ComCalc!C$45/(ComCalc!C$37*ComCalc!C$37)+C787*(ComCalc!C$37-2)/ComCalc!C$37),2),"")</f>
        <v/>
      </c>
      <c r="D996" s="24" t="str">
        <f>IF(D176,-1*ROUND(NORMSINV('Create Composites'!$M$3/(ComCalc!D$37*2))*SQRT(ComCalc!D$45/(ComCalc!D$37*ComCalc!D$37)+D787*(ComCalc!D$37-2)/ComCalc!D$37),2),"")</f>
        <v/>
      </c>
      <c r="E996" s="24" t="str">
        <f>IF(E176,-1*ROUND(NORMSINV('Create Composites'!$M$3/(ComCalc!E$37*2))*SQRT(ComCalc!E$45/(ComCalc!E$37*ComCalc!E$37)+E787*(ComCalc!E$37-2)/ComCalc!E$37),2),"")</f>
        <v/>
      </c>
      <c r="F996" s="24" t="str">
        <f>IF(F176,-1*ROUND(NORMSINV('Create Composites'!$M$3/(ComCalc!F$37*2))*SQRT(ComCalc!F$45/(ComCalc!F$37*ComCalc!F$37)+F787*(ComCalc!F$37-2)/ComCalc!F$37),2),"")</f>
        <v/>
      </c>
      <c r="G996" s="24" t="str">
        <f>IF(G176,-1*ROUND(NORMSINV('Create Composites'!$M$3/(ComCalc!G$37*2))*SQRT(ComCalc!G$45/(ComCalc!G$37*ComCalc!G$37)+G787*(ComCalc!G$37-2)/ComCalc!G$37),2),"")</f>
        <v/>
      </c>
      <c r="H996" s="24" t="str">
        <f>IF(H176,-1*ROUND(NORMSINV('Create Composites'!$M$3/(ComCalc!H$37*2))*SQRT(ComCalc!H$45/(ComCalc!H$37*ComCalc!H$37)+H787*(ComCalc!H$37-2)/ComCalc!H$37),2),"")</f>
        <v/>
      </c>
      <c r="I996" s="24" t="str">
        <f>IF(I176,-1*ROUND(NORMSINV('Create Composites'!$M$3/(ComCalc!I$37*2))*SQRT(ComCalc!I$45/(ComCalc!I$37*ComCalc!I$37)+I787*(ComCalc!I$37-2)/ComCalc!I$37),2),"")</f>
        <v/>
      </c>
      <c r="J996" s="24" t="str">
        <f>IF(J176,-1*ROUND(NORMSINV('Create Composites'!$M$3/(ComCalc!J$37*2))*SQRT(ComCalc!J$45/(ComCalc!J$37*ComCalc!J$37)+J787*(ComCalc!J$37-2)/ComCalc!J$37),2),"")</f>
        <v/>
      </c>
      <c r="K996" s="24" t="str">
        <f>IF(K176,-1*ROUND(NORMSINV('Create Composites'!$M$3/(ComCalc!K$37*2))*SQRT(ComCalc!K$45/(ComCalc!K$37*ComCalc!K$37)+K787*(ComCalc!K$37-2)/ComCalc!K$37),2),"")</f>
        <v/>
      </c>
      <c r="L996" s="24" t="str">
        <f>IF(L176,-1*ROUND(NORMSINV('Create Composites'!$M$3/(ComCalc!L$37*2))*SQRT(ComCalc!L$45/(ComCalc!L$37*ComCalc!L$37)+L787*(ComCalc!L$37-2)/ComCalc!L$37),2),"")</f>
        <v/>
      </c>
      <c r="M996" s="24" t="str">
        <f>IF(M176,-1*ROUND(NORMSINV('Create Composites'!$M$3/(ComCalc!M$37*2))*SQRT(ComCalc!M$45/(ComCalc!M$37*ComCalc!M$37)+M787*(ComCalc!M$37-2)/ComCalc!M$37),2),"")</f>
        <v/>
      </c>
      <c r="N996" s="24" t="str">
        <f>IF(N176,-1*ROUND(NORMSINV('Create Composites'!$M$3/(ComCalc!N$37*2))*SQRT(ComCalc!N$45/(ComCalc!N$37*ComCalc!N$37)+N787*(ComCalc!N$37-2)/ComCalc!N$37),2),"")</f>
        <v/>
      </c>
      <c r="O996" s="24" t="str">
        <f>IF(O176,-1*ROUND(NORMSINV('Create Composites'!$M$3/(ComCalc!O$37*2))*SQRT(ComCalc!O$45/(ComCalc!O$37*ComCalc!O$37)+O787*(ComCalc!O$37-2)/ComCalc!O$37),2),"")</f>
        <v/>
      </c>
      <c r="P996" s="24" t="str">
        <f>IF(P176,-1*ROUND(NORMSINV('Create Composites'!$M$3/(ComCalc!P$37*2))*SQRT(ComCalc!P$45/(ComCalc!P$37*ComCalc!P$37)+P787*(ComCalc!P$37-2)/ComCalc!P$37),2),"")</f>
        <v/>
      </c>
      <c r="Q996" s="24" t="str">
        <f>IF(Q176,-1*ROUND(NORMSINV('Create Composites'!$M$3/(ComCalc!Q$37*2))*SQRT(ComCalc!Q$45/(ComCalc!Q$37*ComCalc!Q$37)+Q787*(ComCalc!Q$37-2)/ComCalc!Q$37),2),"")</f>
        <v/>
      </c>
      <c r="R996" s="24" t="str">
        <f>IF(R176,-1*ROUND(NORMSINV('Create Composites'!$M$3/(ComCalc!R$37*2))*SQRT(ComCalc!R$45/(ComCalc!R$37*ComCalc!R$37)+R787*(ComCalc!R$37-2)/ComCalc!R$37),2),"")</f>
        <v/>
      </c>
      <c r="S996" s="24" t="str">
        <f>IF(S176,-1*ROUND(NORMSINV('Create Composites'!$M$3/(ComCalc!S$37*2))*SQRT(ComCalc!S$45/(ComCalc!S$37*ComCalc!S$37)+S787*(ComCalc!S$37-2)/ComCalc!S$37),2),"")</f>
        <v/>
      </c>
      <c r="T996" s="24" t="str">
        <f>IF(T176,-1*ROUND(NORMSINV('Create Composites'!$M$3/(ComCalc!T$37*2))*SQRT(ComCalc!T$45/(ComCalc!T$37*ComCalc!T$37)+T787*(ComCalc!T$37-2)/ComCalc!T$37),2),"")</f>
        <v/>
      </c>
      <c r="U996" s="24" t="str">
        <f>IF(U176,-1*ROUND(NORMSINV('Create Composites'!$M$3/(ComCalc!U$37*2))*SQRT(ComCalc!U$45/(ComCalc!U$37*ComCalc!U$37)+U787*(ComCalc!U$37-2)/ComCalc!U$37),2),"")</f>
        <v/>
      </c>
    </row>
    <row r="997" spans="1:21" x14ac:dyDescent="0.15">
      <c r="A997" t="str">
        <f t="shared" si="664"/>
        <v>PP</v>
      </c>
      <c r="B997" s="24" t="str">
        <f>IF(B177,-1*ROUND(NORMSINV('Create Composites'!$M$3/(ComCalc!B$37*2))*SQRT(ComCalc!B$45/(ComCalc!B$37*ComCalc!B$37)+B788*(ComCalc!B$37-2)/ComCalc!B$37),2),"")</f>
        <v/>
      </c>
      <c r="C997" s="24" t="str">
        <f>IF(C177,-1*ROUND(NORMSINV('Create Composites'!$M$3/(ComCalc!C$37*2))*SQRT(ComCalc!C$45/(ComCalc!C$37*ComCalc!C$37)+C788*(ComCalc!C$37-2)/ComCalc!C$37),2),"")</f>
        <v/>
      </c>
      <c r="D997" s="24" t="str">
        <f>IF(D177,-1*ROUND(NORMSINV('Create Composites'!$M$3/(ComCalc!D$37*2))*SQRT(ComCalc!D$45/(ComCalc!D$37*ComCalc!D$37)+D788*(ComCalc!D$37-2)/ComCalc!D$37),2),"")</f>
        <v/>
      </c>
      <c r="E997" s="24" t="str">
        <f>IF(E177,-1*ROUND(NORMSINV('Create Composites'!$M$3/(ComCalc!E$37*2))*SQRT(ComCalc!E$45/(ComCalc!E$37*ComCalc!E$37)+E788*(ComCalc!E$37-2)/ComCalc!E$37),2),"")</f>
        <v/>
      </c>
      <c r="F997" s="24" t="str">
        <f>IF(F177,-1*ROUND(NORMSINV('Create Composites'!$M$3/(ComCalc!F$37*2))*SQRT(ComCalc!F$45/(ComCalc!F$37*ComCalc!F$37)+F788*(ComCalc!F$37-2)/ComCalc!F$37),2),"")</f>
        <v/>
      </c>
      <c r="G997" s="24" t="str">
        <f>IF(G177,-1*ROUND(NORMSINV('Create Composites'!$M$3/(ComCalc!G$37*2))*SQRT(ComCalc!G$45/(ComCalc!G$37*ComCalc!G$37)+G788*(ComCalc!G$37-2)/ComCalc!G$37),2),"")</f>
        <v/>
      </c>
      <c r="H997" s="24" t="str">
        <f>IF(H177,-1*ROUND(NORMSINV('Create Composites'!$M$3/(ComCalc!H$37*2))*SQRT(ComCalc!H$45/(ComCalc!H$37*ComCalc!H$37)+H788*(ComCalc!H$37-2)/ComCalc!H$37),2),"")</f>
        <v/>
      </c>
      <c r="I997" s="24" t="str">
        <f>IF(I177,-1*ROUND(NORMSINV('Create Composites'!$M$3/(ComCalc!I$37*2))*SQRT(ComCalc!I$45/(ComCalc!I$37*ComCalc!I$37)+I788*(ComCalc!I$37-2)/ComCalc!I$37),2),"")</f>
        <v/>
      </c>
      <c r="J997" s="24" t="str">
        <f>IF(J177,-1*ROUND(NORMSINV('Create Composites'!$M$3/(ComCalc!J$37*2))*SQRT(ComCalc!J$45/(ComCalc!J$37*ComCalc!J$37)+J788*(ComCalc!J$37-2)/ComCalc!J$37),2),"")</f>
        <v/>
      </c>
      <c r="K997" s="24" t="str">
        <f>IF(K177,-1*ROUND(NORMSINV('Create Composites'!$M$3/(ComCalc!K$37*2))*SQRT(ComCalc!K$45/(ComCalc!K$37*ComCalc!K$37)+K788*(ComCalc!K$37-2)/ComCalc!K$37),2),"")</f>
        <v/>
      </c>
      <c r="L997" s="24" t="str">
        <f>IF(L177,-1*ROUND(NORMSINV('Create Composites'!$M$3/(ComCalc!L$37*2))*SQRT(ComCalc!L$45/(ComCalc!L$37*ComCalc!L$37)+L788*(ComCalc!L$37-2)/ComCalc!L$37),2),"")</f>
        <v/>
      </c>
      <c r="M997" s="24" t="str">
        <f>IF(M177,-1*ROUND(NORMSINV('Create Composites'!$M$3/(ComCalc!M$37*2))*SQRT(ComCalc!M$45/(ComCalc!M$37*ComCalc!M$37)+M788*(ComCalc!M$37-2)/ComCalc!M$37),2),"")</f>
        <v/>
      </c>
      <c r="N997" s="24" t="str">
        <f>IF(N177,-1*ROUND(NORMSINV('Create Composites'!$M$3/(ComCalc!N$37*2))*SQRT(ComCalc!N$45/(ComCalc!N$37*ComCalc!N$37)+N788*(ComCalc!N$37-2)/ComCalc!N$37),2),"")</f>
        <v/>
      </c>
      <c r="O997" s="24" t="str">
        <f>IF(O177,-1*ROUND(NORMSINV('Create Composites'!$M$3/(ComCalc!O$37*2))*SQRT(ComCalc!O$45/(ComCalc!O$37*ComCalc!O$37)+O788*(ComCalc!O$37-2)/ComCalc!O$37),2),"")</f>
        <v/>
      </c>
      <c r="P997" s="24" t="str">
        <f>IF(P177,-1*ROUND(NORMSINV('Create Composites'!$M$3/(ComCalc!P$37*2))*SQRT(ComCalc!P$45/(ComCalc!P$37*ComCalc!P$37)+P788*(ComCalc!P$37-2)/ComCalc!P$37),2),"")</f>
        <v/>
      </c>
      <c r="Q997" s="24" t="str">
        <f>IF(Q177,-1*ROUND(NORMSINV('Create Composites'!$M$3/(ComCalc!Q$37*2))*SQRT(ComCalc!Q$45/(ComCalc!Q$37*ComCalc!Q$37)+Q788*(ComCalc!Q$37-2)/ComCalc!Q$37),2),"")</f>
        <v/>
      </c>
      <c r="R997" s="24" t="str">
        <f>IF(R177,-1*ROUND(NORMSINV('Create Composites'!$M$3/(ComCalc!R$37*2))*SQRT(ComCalc!R$45/(ComCalc!R$37*ComCalc!R$37)+R788*(ComCalc!R$37-2)/ComCalc!R$37),2),"")</f>
        <v/>
      </c>
      <c r="S997" s="24" t="str">
        <f>IF(S177,-1*ROUND(NORMSINV('Create Composites'!$M$3/(ComCalc!S$37*2))*SQRT(ComCalc!S$45/(ComCalc!S$37*ComCalc!S$37)+S788*(ComCalc!S$37-2)/ComCalc!S$37),2),"")</f>
        <v/>
      </c>
      <c r="T997" s="24" t="str">
        <f>IF(T177,-1*ROUND(NORMSINV('Create Composites'!$M$3/(ComCalc!T$37*2))*SQRT(ComCalc!T$45/(ComCalc!T$37*ComCalc!T$37)+T788*(ComCalc!T$37-2)/ComCalc!T$37),2),"")</f>
        <v/>
      </c>
      <c r="U997" s="24" t="str">
        <f>IF(U177,-1*ROUND(NORMSINV('Create Composites'!$M$3/(ComCalc!U$37*2))*SQRT(ComCalc!U$45/(ComCalc!U$37*ComCalc!U$37)+U788*(ComCalc!U$37-2)/ComCalc!U$37),2),"")</f>
        <v/>
      </c>
    </row>
    <row r="998" spans="1:21" x14ac:dyDescent="0.15">
      <c r="A998" t="str">
        <f t="shared" si="664"/>
        <v>WRF</v>
      </c>
      <c r="B998" s="24" t="str">
        <f>IF(B178,-1*ROUND(NORMSINV('Create Composites'!$M$3/(ComCalc!B$37*2))*SQRT(ComCalc!B$45/(ComCalc!B$37*ComCalc!B$37)+B789*(ComCalc!B$37-2)/ComCalc!B$37),2),"")</f>
        <v/>
      </c>
      <c r="C998" s="24" t="str">
        <f>IF(C178,-1*ROUND(NORMSINV('Create Composites'!$M$3/(ComCalc!C$37*2))*SQRT(ComCalc!C$45/(ComCalc!C$37*ComCalc!C$37)+C789*(ComCalc!C$37-2)/ComCalc!C$37),2),"")</f>
        <v/>
      </c>
      <c r="D998" s="24" t="str">
        <f>IF(D178,-1*ROUND(NORMSINV('Create Composites'!$M$3/(ComCalc!D$37*2))*SQRT(ComCalc!D$45/(ComCalc!D$37*ComCalc!D$37)+D789*(ComCalc!D$37-2)/ComCalc!D$37),2),"")</f>
        <v/>
      </c>
      <c r="E998" s="24" t="str">
        <f>IF(E178,-1*ROUND(NORMSINV('Create Composites'!$M$3/(ComCalc!E$37*2))*SQRT(ComCalc!E$45/(ComCalc!E$37*ComCalc!E$37)+E789*(ComCalc!E$37-2)/ComCalc!E$37),2),"")</f>
        <v/>
      </c>
      <c r="F998" s="24" t="str">
        <f>IF(F178,-1*ROUND(NORMSINV('Create Composites'!$M$3/(ComCalc!F$37*2))*SQRT(ComCalc!F$45/(ComCalc!F$37*ComCalc!F$37)+F789*(ComCalc!F$37-2)/ComCalc!F$37),2),"")</f>
        <v/>
      </c>
      <c r="G998" s="24" t="str">
        <f>IF(G178,-1*ROUND(NORMSINV('Create Composites'!$M$3/(ComCalc!G$37*2))*SQRT(ComCalc!G$45/(ComCalc!G$37*ComCalc!G$37)+G789*(ComCalc!G$37-2)/ComCalc!G$37),2),"")</f>
        <v/>
      </c>
      <c r="H998" s="24" t="str">
        <f>IF(H178,-1*ROUND(NORMSINV('Create Composites'!$M$3/(ComCalc!H$37*2))*SQRT(ComCalc!H$45/(ComCalc!H$37*ComCalc!H$37)+H789*(ComCalc!H$37-2)/ComCalc!H$37),2),"")</f>
        <v/>
      </c>
      <c r="I998" s="24" t="str">
        <f>IF(I178,-1*ROUND(NORMSINV('Create Composites'!$M$3/(ComCalc!I$37*2))*SQRT(ComCalc!I$45/(ComCalc!I$37*ComCalc!I$37)+I789*(ComCalc!I$37-2)/ComCalc!I$37),2),"")</f>
        <v/>
      </c>
      <c r="J998" s="24" t="str">
        <f>IF(J178,-1*ROUND(NORMSINV('Create Composites'!$M$3/(ComCalc!J$37*2))*SQRT(ComCalc!J$45/(ComCalc!J$37*ComCalc!J$37)+J789*(ComCalc!J$37-2)/ComCalc!J$37),2),"")</f>
        <v/>
      </c>
      <c r="K998" s="24" t="str">
        <f>IF(K178,-1*ROUND(NORMSINV('Create Composites'!$M$3/(ComCalc!K$37*2))*SQRT(ComCalc!K$45/(ComCalc!K$37*ComCalc!K$37)+K789*(ComCalc!K$37-2)/ComCalc!K$37),2),"")</f>
        <v/>
      </c>
      <c r="L998" s="24" t="str">
        <f>IF(L178,-1*ROUND(NORMSINV('Create Composites'!$M$3/(ComCalc!L$37*2))*SQRT(ComCalc!L$45/(ComCalc!L$37*ComCalc!L$37)+L789*(ComCalc!L$37-2)/ComCalc!L$37),2),"")</f>
        <v/>
      </c>
      <c r="M998" s="24" t="str">
        <f>IF(M178,-1*ROUND(NORMSINV('Create Composites'!$M$3/(ComCalc!M$37*2))*SQRT(ComCalc!M$45/(ComCalc!M$37*ComCalc!M$37)+M789*(ComCalc!M$37-2)/ComCalc!M$37),2),"")</f>
        <v/>
      </c>
      <c r="N998" s="24" t="str">
        <f>IF(N178,-1*ROUND(NORMSINV('Create Composites'!$M$3/(ComCalc!N$37*2))*SQRT(ComCalc!N$45/(ComCalc!N$37*ComCalc!N$37)+N789*(ComCalc!N$37-2)/ComCalc!N$37),2),"")</f>
        <v/>
      </c>
      <c r="O998" s="24" t="str">
        <f>IF(O178,-1*ROUND(NORMSINV('Create Composites'!$M$3/(ComCalc!O$37*2))*SQRT(ComCalc!O$45/(ComCalc!O$37*ComCalc!O$37)+O789*(ComCalc!O$37-2)/ComCalc!O$37),2),"")</f>
        <v/>
      </c>
      <c r="P998" s="24" t="str">
        <f>IF(P178,-1*ROUND(NORMSINV('Create Composites'!$M$3/(ComCalc!P$37*2))*SQRT(ComCalc!P$45/(ComCalc!P$37*ComCalc!P$37)+P789*(ComCalc!P$37-2)/ComCalc!P$37),2),"")</f>
        <v/>
      </c>
      <c r="Q998" s="24" t="str">
        <f>IF(Q178,-1*ROUND(NORMSINV('Create Composites'!$M$3/(ComCalc!Q$37*2))*SQRT(ComCalc!Q$45/(ComCalc!Q$37*ComCalc!Q$37)+Q789*(ComCalc!Q$37-2)/ComCalc!Q$37),2),"")</f>
        <v/>
      </c>
      <c r="R998" s="24" t="str">
        <f>IF(R178,-1*ROUND(NORMSINV('Create Composites'!$M$3/(ComCalc!R$37*2))*SQRT(ComCalc!R$45/(ComCalc!R$37*ComCalc!R$37)+R789*(ComCalc!R$37-2)/ComCalc!R$37),2),"")</f>
        <v/>
      </c>
      <c r="S998" s="24" t="str">
        <f>IF(S178,-1*ROUND(NORMSINV('Create Composites'!$M$3/(ComCalc!S$37*2))*SQRT(ComCalc!S$45/(ComCalc!S$37*ComCalc!S$37)+S789*(ComCalc!S$37-2)/ComCalc!S$37),2),"")</f>
        <v/>
      </c>
      <c r="T998" s="24" t="str">
        <f>IF(T178,-1*ROUND(NORMSINV('Create Composites'!$M$3/(ComCalc!T$37*2))*SQRT(ComCalc!T$45/(ComCalc!T$37*ComCalc!T$37)+T789*(ComCalc!T$37-2)/ComCalc!T$37),2),"")</f>
        <v/>
      </c>
      <c r="U998" s="24" t="str">
        <f>IF(U178,-1*ROUND(NORMSINV('Create Composites'!$M$3/(ComCalc!U$37*2))*SQRT(ComCalc!U$45/(ComCalc!U$37*ComCalc!U$37)+U789*(ComCalc!U$37-2)/ComCalc!U$37),2),"")</f>
        <v/>
      </c>
    </row>
    <row r="999" spans="1:21" x14ac:dyDescent="0.15">
      <c r="A999" t="str">
        <f t="shared" si="664"/>
        <v>DF</v>
      </c>
      <c r="B999" s="24" t="str">
        <f>IF(B179,-1*ROUND(NORMSINV('Create Composites'!$M$3/(ComCalc!B$37*2))*SQRT(ComCalc!B$45/(ComCalc!B$37*ComCalc!B$37)+B790*(ComCalc!B$37-2)/ComCalc!B$37),2),"")</f>
        <v/>
      </c>
      <c r="C999" s="24" t="str">
        <f>IF(C179,-1*ROUND(NORMSINV('Create Composites'!$M$3/(ComCalc!C$37*2))*SQRT(ComCalc!C$45/(ComCalc!C$37*ComCalc!C$37)+C790*(ComCalc!C$37-2)/ComCalc!C$37),2),"")</f>
        <v/>
      </c>
      <c r="D999" s="24" t="str">
        <f>IF(D179,-1*ROUND(NORMSINV('Create Composites'!$M$3/(ComCalc!D$37*2))*SQRT(ComCalc!D$45/(ComCalc!D$37*ComCalc!D$37)+D790*(ComCalc!D$37-2)/ComCalc!D$37),2),"")</f>
        <v/>
      </c>
      <c r="E999" s="24" t="str">
        <f>IF(E179,-1*ROUND(NORMSINV('Create Composites'!$M$3/(ComCalc!E$37*2))*SQRT(ComCalc!E$45/(ComCalc!E$37*ComCalc!E$37)+E790*(ComCalc!E$37-2)/ComCalc!E$37),2),"")</f>
        <v/>
      </c>
      <c r="F999" s="24" t="str">
        <f>IF(F179,-1*ROUND(NORMSINV('Create Composites'!$M$3/(ComCalc!F$37*2))*SQRT(ComCalc!F$45/(ComCalc!F$37*ComCalc!F$37)+F790*(ComCalc!F$37-2)/ComCalc!F$37),2),"")</f>
        <v/>
      </c>
      <c r="G999" s="24" t="str">
        <f>IF(G179,-1*ROUND(NORMSINV('Create Composites'!$M$3/(ComCalc!G$37*2))*SQRT(ComCalc!G$45/(ComCalc!G$37*ComCalc!G$37)+G790*(ComCalc!G$37-2)/ComCalc!G$37),2),"")</f>
        <v/>
      </c>
      <c r="H999" s="24" t="str">
        <f>IF(H179,-1*ROUND(NORMSINV('Create Composites'!$M$3/(ComCalc!H$37*2))*SQRT(ComCalc!H$45/(ComCalc!H$37*ComCalc!H$37)+H790*(ComCalc!H$37-2)/ComCalc!H$37),2),"")</f>
        <v/>
      </c>
      <c r="I999" s="24" t="str">
        <f>IF(I179,-1*ROUND(NORMSINV('Create Composites'!$M$3/(ComCalc!I$37*2))*SQRT(ComCalc!I$45/(ComCalc!I$37*ComCalc!I$37)+I790*(ComCalc!I$37-2)/ComCalc!I$37),2),"")</f>
        <v/>
      </c>
      <c r="J999" s="24" t="str">
        <f>IF(J179,-1*ROUND(NORMSINV('Create Composites'!$M$3/(ComCalc!J$37*2))*SQRT(ComCalc!J$45/(ComCalc!J$37*ComCalc!J$37)+J790*(ComCalc!J$37-2)/ComCalc!J$37),2),"")</f>
        <v/>
      </c>
      <c r="K999" s="24" t="str">
        <f>IF(K179,-1*ROUND(NORMSINV('Create Composites'!$M$3/(ComCalc!K$37*2))*SQRT(ComCalc!K$45/(ComCalc!K$37*ComCalc!K$37)+K790*(ComCalc!K$37-2)/ComCalc!K$37),2),"")</f>
        <v/>
      </c>
      <c r="L999" s="24" t="str">
        <f>IF(L179,-1*ROUND(NORMSINV('Create Composites'!$M$3/(ComCalc!L$37*2))*SQRT(ComCalc!L$45/(ComCalc!L$37*ComCalc!L$37)+L790*(ComCalc!L$37-2)/ComCalc!L$37),2),"")</f>
        <v/>
      </c>
      <c r="M999" s="24" t="str">
        <f>IF(M179,-1*ROUND(NORMSINV('Create Composites'!$M$3/(ComCalc!M$37*2))*SQRT(ComCalc!M$45/(ComCalc!M$37*ComCalc!M$37)+M790*(ComCalc!M$37-2)/ComCalc!M$37),2),"")</f>
        <v/>
      </c>
      <c r="N999" s="24" t="str">
        <f>IF(N179,-1*ROUND(NORMSINV('Create Composites'!$M$3/(ComCalc!N$37*2))*SQRT(ComCalc!N$45/(ComCalc!N$37*ComCalc!N$37)+N790*(ComCalc!N$37-2)/ComCalc!N$37),2),"")</f>
        <v/>
      </c>
      <c r="O999" s="24" t="str">
        <f>IF(O179,-1*ROUND(NORMSINV('Create Composites'!$M$3/(ComCalc!O$37*2))*SQRT(ComCalc!O$45/(ComCalc!O$37*ComCalc!O$37)+O790*(ComCalc!O$37-2)/ComCalc!O$37),2),"")</f>
        <v/>
      </c>
      <c r="P999" s="24" t="str">
        <f>IF(P179,-1*ROUND(NORMSINV('Create Composites'!$M$3/(ComCalc!P$37*2))*SQRT(ComCalc!P$45/(ComCalc!P$37*ComCalc!P$37)+P790*(ComCalc!P$37-2)/ComCalc!P$37),2),"")</f>
        <v/>
      </c>
      <c r="Q999" s="24" t="str">
        <f>IF(Q179,-1*ROUND(NORMSINV('Create Composites'!$M$3/(ComCalc!Q$37*2))*SQRT(ComCalc!Q$45/(ComCalc!Q$37*ComCalc!Q$37)+Q790*(ComCalc!Q$37-2)/ComCalc!Q$37),2),"")</f>
        <v/>
      </c>
      <c r="R999" s="24" t="str">
        <f>IF(R179,-1*ROUND(NORMSINV('Create Composites'!$M$3/(ComCalc!R$37*2))*SQRT(ComCalc!R$45/(ComCalc!R$37*ComCalc!R$37)+R790*(ComCalc!R$37-2)/ComCalc!R$37),2),"")</f>
        <v/>
      </c>
      <c r="S999" s="24" t="str">
        <f>IF(S179,-1*ROUND(NORMSINV('Create Composites'!$M$3/(ComCalc!S$37*2))*SQRT(ComCalc!S$45/(ComCalc!S$37*ComCalc!S$37)+S790*(ComCalc!S$37-2)/ComCalc!S$37),2),"")</f>
        <v/>
      </c>
      <c r="T999" s="24" t="str">
        <f>IF(T179,-1*ROUND(NORMSINV('Create Composites'!$M$3/(ComCalc!T$37*2))*SQRT(ComCalc!T$45/(ComCalc!T$37*ComCalc!T$37)+T790*(ComCalc!T$37-2)/ComCalc!T$37),2),"")</f>
        <v/>
      </c>
      <c r="U999" s="24" t="str">
        <f>IF(U179,-1*ROUND(NORMSINV('Create Composites'!$M$3/(ComCalc!U$37*2))*SQRT(ComCalc!U$45/(ComCalc!U$37*ComCalc!U$37)+U790*(ComCalc!U$37-2)/ComCalc!U$37),2),"")</f>
        <v/>
      </c>
    </row>
    <row r="1000" spans="1:21" x14ac:dyDescent="0.15">
      <c r="A1000" t="str">
        <f t="shared" si="664"/>
        <v>SRF</v>
      </c>
      <c r="B1000" s="24" t="str">
        <f>IF(B180,-1*ROUND(NORMSINV('Create Composites'!$M$3/(ComCalc!B$37*2))*SQRT(ComCalc!B$45/(ComCalc!B$37*ComCalc!B$37)+B791*(ComCalc!B$37-2)/ComCalc!B$37),2),"")</f>
        <v/>
      </c>
      <c r="C1000" s="24" t="str">
        <f>IF(C180,-1*ROUND(NORMSINV('Create Composites'!$M$3/(ComCalc!C$37*2))*SQRT(ComCalc!C$45/(ComCalc!C$37*ComCalc!C$37)+C791*(ComCalc!C$37-2)/ComCalc!C$37),2),"")</f>
        <v/>
      </c>
      <c r="D1000" s="24" t="str">
        <f>IF(D180,-1*ROUND(NORMSINV('Create Composites'!$M$3/(ComCalc!D$37*2))*SQRT(ComCalc!D$45/(ComCalc!D$37*ComCalc!D$37)+D791*(ComCalc!D$37-2)/ComCalc!D$37),2),"")</f>
        <v/>
      </c>
      <c r="E1000" s="24" t="str">
        <f>IF(E180,-1*ROUND(NORMSINV('Create Composites'!$M$3/(ComCalc!E$37*2))*SQRT(ComCalc!E$45/(ComCalc!E$37*ComCalc!E$37)+E791*(ComCalc!E$37-2)/ComCalc!E$37),2),"")</f>
        <v/>
      </c>
      <c r="F1000" s="24" t="str">
        <f>IF(F180,-1*ROUND(NORMSINV('Create Composites'!$M$3/(ComCalc!F$37*2))*SQRT(ComCalc!F$45/(ComCalc!F$37*ComCalc!F$37)+F791*(ComCalc!F$37-2)/ComCalc!F$37),2),"")</f>
        <v/>
      </c>
      <c r="G1000" s="24" t="str">
        <f>IF(G180,-1*ROUND(NORMSINV('Create Composites'!$M$3/(ComCalc!G$37*2))*SQRT(ComCalc!G$45/(ComCalc!G$37*ComCalc!G$37)+G791*(ComCalc!G$37-2)/ComCalc!G$37),2),"")</f>
        <v/>
      </c>
      <c r="H1000" s="24" t="str">
        <f>IF(H180,-1*ROUND(NORMSINV('Create Composites'!$M$3/(ComCalc!H$37*2))*SQRT(ComCalc!H$45/(ComCalc!H$37*ComCalc!H$37)+H791*(ComCalc!H$37-2)/ComCalc!H$37),2),"")</f>
        <v/>
      </c>
      <c r="I1000" s="24" t="str">
        <f>IF(I180,-1*ROUND(NORMSINV('Create Composites'!$M$3/(ComCalc!I$37*2))*SQRT(ComCalc!I$45/(ComCalc!I$37*ComCalc!I$37)+I791*(ComCalc!I$37-2)/ComCalc!I$37),2),"")</f>
        <v/>
      </c>
      <c r="J1000" s="24" t="str">
        <f>IF(J180,-1*ROUND(NORMSINV('Create Composites'!$M$3/(ComCalc!J$37*2))*SQRT(ComCalc!J$45/(ComCalc!J$37*ComCalc!J$37)+J791*(ComCalc!J$37-2)/ComCalc!J$37),2),"")</f>
        <v/>
      </c>
      <c r="K1000" s="24" t="str">
        <f>IF(K180,-1*ROUND(NORMSINV('Create Composites'!$M$3/(ComCalc!K$37*2))*SQRT(ComCalc!K$45/(ComCalc!K$37*ComCalc!K$37)+K791*(ComCalc!K$37-2)/ComCalc!K$37),2),"")</f>
        <v/>
      </c>
      <c r="L1000" s="24" t="str">
        <f>IF(L180,-1*ROUND(NORMSINV('Create Composites'!$M$3/(ComCalc!L$37*2))*SQRT(ComCalc!L$45/(ComCalc!L$37*ComCalc!L$37)+L791*(ComCalc!L$37-2)/ComCalc!L$37),2),"")</f>
        <v/>
      </c>
      <c r="M1000" s="24" t="str">
        <f>IF(M180,-1*ROUND(NORMSINV('Create Composites'!$M$3/(ComCalc!M$37*2))*SQRT(ComCalc!M$45/(ComCalc!M$37*ComCalc!M$37)+M791*(ComCalc!M$37-2)/ComCalc!M$37),2),"")</f>
        <v/>
      </c>
      <c r="N1000" s="24" t="str">
        <f>IF(N180,-1*ROUND(NORMSINV('Create Composites'!$M$3/(ComCalc!N$37*2))*SQRT(ComCalc!N$45/(ComCalc!N$37*ComCalc!N$37)+N791*(ComCalc!N$37-2)/ComCalc!N$37),2),"")</f>
        <v/>
      </c>
      <c r="O1000" s="24" t="str">
        <f>IF(O180,-1*ROUND(NORMSINV('Create Composites'!$M$3/(ComCalc!O$37*2))*SQRT(ComCalc!O$45/(ComCalc!O$37*ComCalc!O$37)+O791*(ComCalc!O$37-2)/ComCalc!O$37),2),"")</f>
        <v/>
      </c>
      <c r="P1000" s="24" t="str">
        <f>IF(P180,-1*ROUND(NORMSINV('Create Composites'!$M$3/(ComCalc!P$37*2))*SQRT(ComCalc!P$45/(ComCalc!P$37*ComCalc!P$37)+P791*(ComCalc!P$37-2)/ComCalc!P$37),2),"")</f>
        <v/>
      </c>
      <c r="Q1000" s="24" t="str">
        <f>IF(Q180,-1*ROUND(NORMSINV('Create Composites'!$M$3/(ComCalc!Q$37*2))*SQRT(ComCalc!Q$45/(ComCalc!Q$37*ComCalc!Q$37)+Q791*(ComCalc!Q$37-2)/ComCalc!Q$37),2),"")</f>
        <v/>
      </c>
      <c r="R1000" s="24" t="str">
        <f>IF(R180,-1*ROUND(NORMSINV('Create Composites'!$M$3/(ComCalc!R$37*2))*SQRT(ComCalc!R$45/(ComCalc!R$37*ComCalc!R$37)+R791*(ComCalc!R$37-2)/ComCalc!R$37),2),"")</f>
        <v/>
      </c>
      <c r="S1000" s="24" t="str">
        <f>IF(S180,-1*ROUND(NORMSINV('Create Composites'!$M$3/(ComCalc!S$37*2))*SQRT(ComCalc!S$45/(ComCalc!S$37*ComCalc!S$37)+S791*(ComCalc!S$37-2)/ComCalc!S$37),2),"")</f>
        <v/>
      </c>
      <c r="T1000" s="24" t="str">
        <f>IF(T180,-1*ROUND(NORMSINV('Create Composites'!$M$3/(ComCalc!T$37*2))*SQRT(ComCalc!T$45/(ComCalc!T$37*ComCalc!T$37)+T791*(ComCalc!T$37-2)/ComCalc!T$37),2),"")</f>
        <v/>
      </c>
      <c r="U1000" s="24" t="str">
        <f>IF(U180,-1*ROUND(NORMSINV('Create Composites'!$M$3/(ComCalc!U$37*2))*SQRT(ComCalc!U$45/(ComCalc!U$37*ComCalc!U$37)+U791*(ComCalc!U$37-2)/ComCalc!U$37),2),"")</f>
        <v/>
      </c>
    </row>
    <row r="1001" spans="1:21" x14ac:dyDescent="0.15">
      <c r="A1001" t="str">
        <f t="shared" si="664"/>
        <v>RV</v>
      </c>
      <c r="B1001" s="24" t="str">
        <f>IF(B181,-1*ROUND(NORMSINV('Create Composites'!$M$3/(ComCalc!B$37*2))*SQRT(ComCalc!B$45/(ComCalc!B$37*ComCalc!B$37)+B792*(ComCalc!B$37-2)/ComCalc!B$37),2),"")</f>
        <v/>
      </c>
      <c r="C1001" s="24" t="str">
        <f>IF(C181,-1*ROUND(NORMSINV('Create Composites'!$M$3/(ComCalc!C$37*2))*SQRT(ComCalc!C$45/(ComCalc!C$37*ComCalc!C$37)+C792*(ComCalc!C$37-2)/ComCalc!C$37),2),"")</f>
        <v/>
      </c>
      <c r="D1001" s="24" t="str">
        <f>IF(D181,-1*ROUND(NORMSINV('Create Composites'!$M$3/(ComCalc!D$37*2))*SQRT(ComCalc!D$45/(ComCalc!D$37*ComCalc!D$37)+D792*(ComCalc!D$37-2)/ComCalc!D$37),2),"")</f>
        <v/>
      </c>
      <c r="E1001" s="24" t="str">
        <f>IF(E181,-1*ROUND(NORMSINV('Create Composites'!$M$3/(ComCalc!E$37*2))*SQRT(ComCalc!E$45/(ComCalc!E$37*ComCalc!E$37)+E792*(ComCalc!E$37-2)/ComCalc!E$37),2),"")</f>
        <v/>
      </c>
      <c r="F1001" s="24" t="str">
        <f>IF(F181,-1*ROUND(NORMSINV('Create Composites'!$M$3/(ComCalc!F$37*2))*SQRT(ComCalc!F$45/(ComCalc!F$37*ComCalc!F$37)+F792*(ComCalc!F$37-2)/ComCalc!F$37),2),"")</f>
        <v/>
      </c>
      <c r="G1001" s="24" t="str">
        <f>IF(G181,-1*ROUND(NORMSINV('Create Composites'!$M$3/(ComCalc!G$37*2))*SQRT(ComCalc!G$45/(ComCalc!G$37*ComCalc!G$37)+G792*(ComCalc!G$37-2)/ComCalc!G$37),2),"")</f>
        <v/>
      </c>
      <c r="H1001" s="24" t="str">
        <f>IF(H181,-1*ROUND(NORMSINV('Create Composites'!$M$3/(ComCalc!H$37*2))*SQRT(ComCalc!H$45/(ComCalc!H$37*ComCalc!H$37)+H792*(ComCalc!H$37-2)/ComCalc!H$37),2),"")</f>
        <v/>
      </c>
      <c r="I1001" s="24" t="str">
        <f>IF(I181,-1*ROUND(NORMSINV('Create Composites'!$M$3/(ComCalc!I$37*2))*SQRT(ComCalc!I$45/(ComCalc!I$37*ComCalc!I$37)+I792*(ComCalc!I$37-2)/ComCalc!I$37),2),"")</f>
        <v/>
      </c>
      <c r="J1001" s="24" t="str">
        <f>IF(J181,-1*ROUND(NORMSINV('Create Composites'!$M$3/(ComCalc!J$37*2))*SQRT(ComCalc!J$45/(ComCalc!J$37*ComCalc!J$37)+J792*(ComCalc!J$37-2)/ComCalc!J$37),2),"")</f>
        <v/>
      </c>
      <c r="K1001" s="24" t="str">
        <f>IF(K181,-1*ROUND(NORMSINV('Create Composites'!$M$3/(ComCalc!K$37*2))*SQRT(ComCalc!K$45/(ComCalc!K$37*ComCalc!K$37)+K792*(ComCalc!K$37-2)/ComCalc!K$37),2),"")</f>
        <v/>
      </c>
      <c r="L1001" s="24" t="str">
        <f>IF(L181,-1*ROUND(NORMSINV('Create Composites'!$M$3/(ComCalc!L$37*2))*SQRT(ComCalc!L$45/(ComCalc!L$37*ComCalc!L$37)+L792*(ComCalc!L$37-2)/ComCalc!L$37),2),"")</f>
        <v/>
      </c>
      <c r="M1001" s="24" t="str">
        <f>IF(M181,-1*ROUND(NORMSINV('Create Composites'!$M$3/(ComCalc!M$37*2))*SQRT(ComCalc!M$45/(ComCalc!M$37*ComCalc!M$37)+M792*(ComCalc!M$37-2)/ComCalc!M$37),2),"")</f>
        <v/>
      </c>
      <c r="N1001" s="24" t="str">
        <f>IF(N181,-1*ROUND(NORMSINV('Create Composites'!$M$3/(ComCalc!N$37*2))*SQRT(ComCalc!N$45/(ComCalc!N$37*ComCalc!N$37)+N792*(ComCalc!N$37-2)/ComCalc!N$37),2),"")</f>
        <v/>
      </c>
      <c r="O1001" s="24" t="str">
        <f>IF(O181,-1*ROUND(NORMSINV('Create Composites'!$M$3/(ComCalc!O$37*2))*SQRT(ComCalc!O$45/(ComCalc!O$37*ComCalc!O$37)+O792*(ComCalc!O$37-2)/ComCalc!O$37),2),"")</f>
        <v/>
      </c>
      <c r="P1001" s="24" t="str">
        <f>IF(P181,-1*ROUND(NORMSINV('Create Composites'!$M$3/(ComCalc!P$37*2))*SQRT(ComCalc!P$45/(ComCalc!P$37*ComCalc!P$37)+P792*(ComCalc!P$37-2)/ComCalc!P$37),2),"")</f>
        <v/>
      </c>
      <c r="Q1001" s="24" t="str">
        <f>IF(Q181,-1*ROUND(NORMSINV('Create Composites'!$M$3/(ComCalc!Q$37*2))*SQRT(ComCalc!Q$45/(ComCalc!Q$37*ComCalc!Q$37)+Q792*(ComCalc!Q$37-2)/ComCalc!Q$37),2),"")</f>
        <v/>
      </c>
      <c r="R1001" s="24" t="str">
        <f>IF(R181,-1*ROUND(NORMSINV('Create Composites'!$M$3/(ComCalc!R$37*2))*SQRT(ComCalc!R$45/(ComCalc!R$37*ComCalc!R$37)+R792*(ComCalc!R$37-2)/ComCalc!R$37),2),"")</f>
        <v/>
      </c>
      <c r="S1001" s="24" t="str">
        <f>IF(S181,-1*ROUND(NORMSINV('Create Composites'!$M$3/(ComCalc!S$37*2))*SQRT(ComCalc!S$45/(ComCalc!S$37*ComCalc!S$37)+S792*(ComCalc!S$37-2)/ComCalc!S$37),2),"")</f>
        <v/>
      </c>
      <c r="T1001" s="24" t="str">
        <f>IF(T181,-1*ROUND(NORMSINV('Create Composites'!$M$3/(ComCalc!T$37*2))*SQRT(ComCalc!T$45/(ComCalc!T$37*ComCalc!T$37)+T792*(ComCalc!T$37-2)/ComCalc!T$37),2),"")</f>
        <v/>
      </c>
      <c r="U1001" s="24" t="str">
        <f>IF(U181,-1*ROUND(NORMSINV('Create Composites'!$M$3/(ComCalc!U$37*2))*SQRT(ComCalc!U$45/(ComCalc!U$37*ComCalc!U$37)+U792*(ComCalc!U$37-2)/ComCalc!U$37),2),"")</f>
        <v/>
      </c>
    </row>
    <row r="1002" spans="1:21" x14ac:dyDescent="0.15">
      <c r="A1002" t="str">
        <f t="shared" si="664"/>
        <v>MCA</v>
      </c>
      <c r="B1002" s="24" t="str">
        <f>IF(B182,-1*ROUND(NORMSINV('Create Composites'!$M$3/(ComCalc!B$37*2))*SQRT(ComCalc!B$45/(ComCalc!B$37*ComCalc!B$37)+B793*(ComCalc!B$37-2)/ComCalc!B$37),2),"")</f>
        <v/>
      </c>
      <c r="C1002" s="24" t="str">
        <f>IF(C182,-1*ROUND(NORMSINV('Create Composites'!$M$3/(ComCalc!C$37*2))*SQRT(ComCalc!C$45/(ComCalc!C$37*ComCalc!C$37)+C793*(ComCalc!C$37-2)/ComCalc!C$37),2),"")</f>
        <v/>
      </c>
      <c r="D1002" s="24" t="str">
        <f>IF(D182,-1*ROUND(NORMSINV('Create Composites'!$M$3/(ComCalc!D$37*2))*SQRT(ComCalc!D$45/(ComCalc!D$37*ComCalc!D$37)+D793*(ComCalc!D$37-2)/ComCalc!D$37),2),"")</f>
        <v/>
      </c>
      <c r="E1002" s="24" t="str">
        <f>IF(E182,-1*ROUND(NORMSINV('Create Composites'!$M$3/(ComCalc!E$37*2))*SQRT(ComCalc!E$45/(ComCalc!E$37*ComCalc!E$37)+E793*(ComCalc!E$37-2)/ComCalc!E$37),2),"")</f>
        <v/>
      </c>
      <c r="F1002" s="24" t="str">
        <f>IF(F182,-1*ROUND(NORMSINV('Create Composites'!$M$3/(ComCalc!F$37*2))*SQRT(ComCalc!F$45/(ComCalc!F$37*ComCalc!F$37)+F793*(ComCalc!F$37-2)/ComCalc!F$37),2),"")</f>
        <v/>
      </c>
      <c r="G1002" s="24" t="str">
        <f>IF(G182,-1*ROUND(NORMSINV('Create Composites'!$M$3/(ComCalc!G$37*2))*SQRT(ComCalc!G$45/(ComCalc!G$37*ComCalc!G$37)+G793*(ComCalc!G$37-2)/ComCalc!G$37),2),"")</f>
        <v/>
      </c>
      <c r="H1002" s="24" t="str">
        <f>IF(H182,-1*ROUND(NORMSINV('Create Composites'!$M$3/(ComCalc!H$37*2))*SQRT(ComCalc!H$45/(ComCalc!H$37*ComCalc!H$37)+H793*(ComCalc!H$37-2)/ComCalc!H$37),2),"")</f>
        <v/>
      </c>
      <c r="I1002" s="24" t="str">
        <f>IF(I182,-1*ROUND(NORMSINV('Create Composites'!$M$3/(ComCalc!I$37*2))*SQRT(ComCalc!I$45/(ComCalc!I$37*ComCalc!I$37)+I793*(ComCalc!I$37-2)/ComCalc!I$37),2),"")</f>
        <v/>
      </c>
      <c r="J1002" s="24" t="str">
        <f>IF(J182,-1*ROUND(NORMSINV('Create Composites'!$M$3/(ComCalc!J$37*2))*SQRT(ComCalc!J$45/(ComCalc!J$37*ComCalc!J$37)+J793*(ComCalc!J$37-2)/ComCalc!J$37),2),"")</f>
        <v/>
      </c>
      <c r="K1002" s="24" t="str">
        <f>IF(K182,-1*ROUND(NORMSINV('Create Composites'!$M$3/(ComCalc!K$37*2))*SQRT(ComCalc!K$45/(ComCalc!K$37*ComCalc!K$37)+K793*(ComCalc!K$37-2)/ComCalc!K$37),2),"")</f>
        <v/>
      </c>
      <c r="L1002" s="24" t="str">
        <f>IF(L182,-1*ROUND(NORMSINV('Create Composites'!$M$3/(ComCalc!L$37*2))*SQRT(ComCalc!L$45/(ComCalc!L$37*ComCalc!L$37)+L793*(ComCalc!L$37-2)/ComCalc!L$37),2),"")</f>
        <v/>
      </c>
      <c r="M1002" s="24" t="str">
        <f>IF(M182,-1*ROUND(NORMSINV('Create Composites'!$M$3/(ComCalc!M$37*2))*SQRT(ComCalc!M$45/(ComCalc!M$37*ComCalc!M$37)+M793*(ComCalc!M$37-2)/ComCalc!M$37),2),"")</f>
        <v/>
      </c>
      <c r="N1002" s="24" t="str">
        <f>IF(N182,-1*ROUND(NORMSINV('Create Composites'!$M$3/(ComCalc!N$37*2))*SQRT(ComCalc!N$45/(ComCalc!N$37*ComCalc!N$37)+N793*(ComCalc!N$37-2)/ComCalc!N$37),2),"")</f>
        <v/>
      </c>
      <c r="O1002" s="24" t="str">
        <f>IF(O182,-1*ROUND(NORMSINV('Create Composites'!$M$3/(ComCalc!O$37*2))*SQRT(ComCalc!O$45/(ComCalc!O$37*ComCalc!O$37)+O793*(ComCalc!O$37-2)/ComCalc!O$37),2),"")</f>
        <v/>
      </c>
      <c r="P1002" s="24" t="str">
        <f>IF(P182,-1*ROUND(NORMSINV('Create Composites'!$M$3/(ComCalc!P$37*2))*SQRT(ComCalc!P$45/(ComCalc!P$37*ComCalc!P$37)+P793*(ComCalc!P$37-2)/ComCalc!P$37),2),"")</f>
        <v/>
      </c>
      <c r="Q1002" s="24" t="str">
        <f>IF(Q182,-1*ROUND(NORMSINV('Create Composites'!$M$3/(ComCalc!Q$37*2))*SQRT(ComCalc!Q$45/(ComCalc!Q$37*ComCalc!Q$37)+Q793*(ComCalc!Q$37-2)/ComCalc!Q$37),2),"")</f>
        <v/>
      </c>
      <c r="R1002" s="24" t="str">
        <f>IF(R182,-1*ROUND(NORMSINV('Create Composites'!$M$3/(ComCalc!R$37*2))*SQRT(ComCalc!R$45/(ComCalc!R$37*ComCalc!R$37)+R793*(ComCalc!R$37-2)/ComCalc!R$37),2),"")</f>
        <v/>
      </c>
      <c r="S1002" s="24" t="str">
        <f>IF(S182,-1*ROUND(NORMSINV('Create Composites'!$M$3/(ComCalc!S$37*2))*SQRT(ComCalc!S$45/(ComCalc!S$37*ComCalc!S$37)+S793*(ComCalc!S$37-2)/ComCalc!S$37),2),"")</f>
        <v/>
      </c>
      <c r="T1002" s="24" t="str">
        <f>IF(T182,-1*ROUND(NORMSINV('Create Composites'!$M$3/(ComCalc!T$37*2))*SQRT(ComCalc!T$45/(ComCalc!T$37*ComCalc!T$37)+T793*(ComCalc!T$37-2)/ComCalc!T$37),2),"")</f>
        <v/>
      </c>
      <c r="U1002" s="24" t="str">
        <f>IF(U182,-1*ROUND(NORMSINV('Create Composites'!$M$3/(ComCalc!U$37*2))*SQRT(ComCalc!U$45/(ComCalc!U$37*ComCalc!U$37)+U793*(ComCalc!U$37-2)/ComCalc!U$37),2),"")</f>
        <v/>
      </c>
    </row>
    <row r="1003" spans="1:21" x14ac:dyDescent="0.15">
      <c r="A1003" t="str">
        <f t="shared" si="664"/>
        <v>MC</v>
      </c>
      <c r="B1003" s="24" t="str">
        <f>IF(B183,-1*ROUND(NORMSINV('Create Composites'!$M$3/(ComCalc!B$37*2))*SQRT(ComCalc!B$45/(ComCalc!B$37*ComCalc!B$37)+B794*(ComCalc!B$37-2)/ComCalc!B$37),2),"")</f>
        <v/>
      </c>
      <c r="C1003" s="24" t="str">
        <f>IF(C183,-1*ROUND(NORMSINV('Create Composites'!$M$3/(ComCalc!C$37*2))*SQRT(ComCalc!C$45/(ComCalc!C$37*ComCalc!C$37)+C794*(ComCalc!C$37-2)/ComCalc!C$37),2),"")</f>
        <v/>
      </c>
      <c r="D1003" s="24" t="str">
        <f>IF(D183,-1*ROUND(NORMSINV('Create Composites'!$M$3/(ComCalc!D$37*2))*SQRT(ComCalc!D$45/(ComCalc!D$37*ComCalc!D$37)+D794*(ComCalc!D$37-2)/ComCalc!D$37),2),"")</f>
        <v/>
      </c>
      <c r="E1003" s="24" t="str">
        <f>IF(E183,-1*ROUND(NORMSINV('Create Composites'!$M$3/(ComCalc!E$37*2))*SQRT(ComCalc!E$45/(ComCalc!E$37*ComCalc!E$37)+E794*(ComCalc!E$37-2)/ComCalc!E$37),2),"")</f>
        <v/>
      </c>
      <c r="F1003" s="24" t="str">
        <f>IF(F183,-1*ROUND(NORMSINV('Create Composites'!$M$3/(ComCalc!F$37*2))*SQRT(ComCalc!F$45/(ComCalc!F$37*ComCalc!F$37)+F794*(ComCalc!F$37-2)/ComCalc!F$37),2),"")</f>
        <v/>
      </c>
      <c r="G1003" s="24" t="str">
        <f>IF(G183,-1*ROUND(NORMSINV('Create Composites'!$M$3/(ComCalc!G$37*2))*SQRT(ComCalc!G$45/(ComCalc!G$37*ComCalc!G$37)+G794*(ComCalc!G$37-2)/ComCalc!G$37),2),"")</f>
        <v/>
      </c>
      <c r="H1003" s="24" t="str">
        <f>IF(H183,-1*ROUND(NORMSINV('Create Composites'!$M$3/(ComCalc!H$37*2))*SQRT(ComCalc!H$45/(ComCalc!H$37*ComCalc!H$37)+H794*(ComCalc!H$37-2)/ComCalc!H$37),2),"")</f>
        <v/>
      </c>
      <c r="I1003" s="24" t="str">
        <f>IF(I183,-1*ROUND(NORMSINV('Create Composites'!$M$3/(ComCalc!I$37*2))*SQRT(ComCalc!I$45/(ComCalc!I$37*ComCalc!I$37)+I794*(ComCalc!I$37-2)/ComCalc!I$37),2),"")</f>
        <v/>
      </c>
      <c r="J1003" s="24" t="str">
        <f>IF(J183,-1*ROUND(NORMSINV('Create Composites'!$M$3/(ComCalc!J$37*2))*SQRT(ComCalc!J$45/(ComCalc!J$37*ComCalc!J$37)+J794*(ComCalc!J$37-2)/ComCalc!J$37),2),"")</f>
        <v/>
      </c>
      <c r="K1003" s="24" t="str">
        <f>IF(K183,-1*ROUND(NORMSINV('Create Composites'!$M$3/(ComCalc!K$37*2))*SQRT(ComCalc!K$45/(ComCalc!K$37*ComCalc!K$37)+K794*(ComCalc!K$37-2)/ComCalc!K$37),2),"")</f>
        <v/>
      </c>
      <c r="L1003" s="24" t="str">
        <f>IF(L183,-1*ROUND(NORMSINV('Create Composites'!$M$3/(ComCalc!L$37*2))*SQRT(ComCalc!L$45/(ComCalc!L$37*ComCalc!L$37)+L794*(ComCalc!L$37-2)/ComCalc!L$37),2),"")</f>
        <v/>
      </c>
      <c r="M1003" s="24" t="str">
        <f>IF(M183,-1*ROUND(NORMSINV('Create Composites'!$M$3/(ComCalc!M$37*2))*SQRT(ComCalc!M$45/(ComCalc!M$37*ComCalc!M$37)+M794*(ComCalc!M$37-2)/ComCalc!M$37),2),"")</f>
        <v/>
      </c>
      <c r="N1003" s="24" t="str">
        <f>IF(N183,-1*ROUND(NORMSINV('Create Composites'!$M$3/(ComCalc!N$37*2))*SQRT(ComCalc!N$45/(ComCalc!N$37*ComCalc!N$37)+N794*(ComCalc!N$37-2)/ComCalc!N$37),2),"")</f>
        <v/>
      </c>
      <c r="O1003" s="24" t="str">
        <f>IF(O183,-1*ROUND(NORMSINV('Create Composites'!$M$3/(ComCalc!O$37*2))*SQRT(ComCalc!O$45/(ComCalc!O$37*ComCalc!O$37)+O794*(ComCalc!O$37-2)/ComCalc!O$37),2),"")</f>
        <v/>
      </c>
      <c r="P1003" s="24" t="str">
        <f>IF(P183,-1*ROUND(NORMSINV('Create Composites'!$M$3/(ComCalc!P$37*2))*SQRT(ComCalc!P$45/(ComCalc!P$37*ComCalc!P$37)+P794*(ComCalc!P$37-2)/ComCalc!P$37),2),"")</f>
        <v/>
      </c>
      <c r="Q1003" s="24" t="str">
        <f>IF(Q183,-1*ROUND(NORMSINV('Create Composites'!$M$3/(ComCalc!Q$37*2))*SQRT(ComCalc!Q$45/(ComCalc!Q$37*ComCalc!Q$37)+Q794*(ComCalc!Q$37-2)/ComCalc!Q$37),2),"")</f>
        <v/>
      </c>
      <c r="R1003" s="24" t="str">
        <f>IF(R183,-1*ROUND(NORMSINV('Create Composites'!$M$3/(ComCalc!R$37*2))*SQRT(ComCalc!R$45/(ComCalc!R$37*ComCalc!R$37)+R794*(ComCalc!R$37-2)/ComCalc!R$37),2),"")</f>
        <v/>
      </c>
      <c r="S1003" s="24" t="str">
        <f>IF(S183,-1*ROUND(NORMSINV('Create Composites'!$M$3/(ComCalc!S$37*2))*SQRT(ComCalc!S$45/(ComCalc!S$37*ComCalc!S$37)+S794*(ComCalc!S$37-2)/ComCalc!S$37),2),"")</f>
        <v/>
      </c>
      <c r="T1003" s="24" t="str">
        <f>IF(T183,-1*ROUND(NORMSINV('Create Composites'!$M$3/(ComCalc!T$37*2))*SQRT(ComCalc!T$45/(ComCalc!T$37*ComCalc!T$37)+T794*(ComCalc!T$37-2)/ComCalc!T$37),2),"")</f>
        <v/>
      </c>
      <c r="U1003" s="24" t="str">
        <f>IF(U183,-1*ROUND(NORMSINV('Create Composites'!$M$3/(ComCalc!U$37*2))*SQRT(ComCalc!U$45/(ComCalc!U$37*ComCalc!U$37)+U794*(ComCalc!U$37-2)/ComCalc!U$37),2),"")</f>
        <v/>
      </c>
    </row>
    <row r="1004" spans="1:21" x14ac:dyDescent="0.15">
      <c r="A1004" t="str">
        <f t="shared" si="664"/>
        <v>MF</v>
      </c>
      <c r="B1004" s="24" t="str">
        <f>IF(B184,-1*ROUND(NORMSINV('Create Composites'!$M$3/(ComCalc!B$37*2))*SQRT(ComCalc!B$45/(ComCalc!B$37*ComCalc!B$37)+B795*(ComCalc!B$37-2)/ComCalc!B$37),2),"")</f>
        <v/>
      </c>
      <c r="C1004" s="24" t="str">
        <f>IF(C184,-1*ROUND(NORMSINV('Create Composites'!$M$3/(ComCalc!C$37*2))*SQRT(ComCalc!C$45/(ComCalc!C$37*ComCalc!C$37)+C795*(ComCalc!C$37-2)/ComCalc!C$37),2),"")</f>
        <v/>
      </c>
      <c r="D1004" s="24" t="str">
        <f>IF(D184,-1*ROUND(NORMSINV('Create Composites'!$M$3/(ComCalc!D$37*2))*SQRT(ComCalc!D$45/(ComCalc!D$37*ComCalc!D$37)+D795*(ComCalc!D$37-2)/ComCalc!D$37),2),"")</f>
        <v/>
      </c>
      <c r="E1004" s="24" t="str">
        <f>IF(E184,-1*ROUND(NORMSINV('Create Composites'!$M$3/(ComCalc!E$37*2))*SQRT(ComCalc!E$45/(ComCalc!E$37*ComCalc!E$37)+E795*(ComCalc!E$37-2)/ComCalc!E$37),2),"")</f>
        <v/>
      </c>
      <c r="F1004" s="24" t="str">
        <f>IF(F184,-1*ROUND(NORMSINV('Create Composites'!$M$3/(ComCalc!F$37*2))*SQRT(ComCalc!F$45/(ComCalc!F$37*ComCalc!F$37)+F795*(ComCalc!F$37-2)/ComCalc!F$37),2),"")</f>
        <v/>
      </c>
      <c r="G1004" s="24" t="str">
        <f>IF(G184,-1*ROUND(NORMSINV('Create Composites'!$M$3/(ComCalc!G$37*2))*SQRT(ComCalc!G$45/(ComCalc!G$37*ComCalc!G$37)+G795*(ComCalc!G$37-2)/ComCalc!G$37),2),"")</f>
        <v/>
      </c>
      <c r="H1004" s="24" t="str">
        <f>IF(H184,-1*ROUND(NORMSINV('Create Composites'!$M$3/(ComCalc!H$37*2))*SQRT(ComCalc!H$45/(ComCalc!H$37*ComCalc!H$37)+H795*(ComCalc!H$37-2)/ComCalc!H$37),2),"")</f>
        <v/>
      </c>
      <c r="I1004" s="24" t="str">
        <f>IF(I184,-1*ROUND(NORMSINV('Create Composites'!$M$3/(ComCalc!I$37*2))*SQRT(ComCalc!I$45/(ComCalc!I$37*ComCalc!I$37)+I795*(ComCalc!I$37-2)/ComCalc!I$37),2),"")</f>
        <v/>
      </c>
      <c r="J1004" s="24" t="str">
        <f>IF(J184,-1*ROUND(NORMSINV('Create Composites'!$M$3/(ComCalc!J$37*2))*SQRT(ComCalc!J$45/(ComCalc!J$37*ComCalc!J$37)+J795*(ComCalc!J$37-2)/ComCalc!J$37),2),"")</f>
        <v/>
      </c>
      <c r="K1004" s="24" t="str">
        <f>IF(K184,-1*ROUND(NORMSINV('Create Composites'!$M$3/(ComCalc!K$37*2))*SQRT(ComCalc!K$45/(ComCalc!K$37*ComCalc!K$37)+K795*(ComCalc!K$37-2)/ComCalc!K$37),2),"")</f>
        <v/>
      </c>
      <c r="L1004" s="24" t="str">
        <f>IF(L184,-1*ROUND(NORMSINV('Create Composites'!$M$3/(ComCalc!L$37*2))*SQRT(ComCalc!L$45/(ComCalc!L$37*ComCalc!L$37)+L795*(ComCalc!L$37-2)/ComCalc!L$37),2),"")</f>
        <v/>
      </c>
      <c r="M1004" s="24" t="str">
        <f>IF(M184,-1*ROUND(NORMSINV('Create Composites'!$M$3/(ComCalc!M$37*2))*SQRT(ComCalc!M$45/(ComCalc!M$37*ComCalc!M$37)+M795*(ComCalc!M$37-2)/ComCalc!M$37),2),"")</f>
        <v/>
      </c>
      <c r="N1004" s="24" t="str">
        <f>IF(N184,-1*ROUND(NORMSINV('Create Composites'!$M$3/(ComCalc!N$37*2))*SQRT(ComCalc!N$45/(ComCalc!N$37*ComCalc!N$37)+N795*(ComCalc!N$37-2)/ComCalc!N$37),2),"")</f>
        <v/>
      </c>
      <c r="O1004" s="24" t="str">
        <f>IF(O184,-1*ROUND(NORMSINV('Create Composites'!$M$3/(ComCalc!O$37*2))*SQRT(ComCalc!O$45/(ComCalc!O$37*ComCalc!O$37)+O795*(ComCalc!O$37-2)/ComCalc!O$37),2),"")</f>
        <v/>
      </c>
      <c r="P1004" s="24" t="str">
        <f>IF(P184,-1*ROUND(NORMSINV('Create Composites'!$M$3/(ComCalc!P$37*2))*SQRT(ComCalc!P$45/(ComCalc!P$37*ComCalc!P$37)+P795*(ComCalc!P$37-2)/ComCalc!P$37),2),"")</f>
        <v/>
      </c>
      <c r="Q1004" s="24" t="str">
        <f>IF(Q184,-1*ROUND(NORMSINV('Create Composites'!$M$3/(ComCalc!Q$37*2))*SQRT(ComCalc!Q$45/(ComCalc!Q$37*ComCalc!Q$37)+Q795*(ComCalc!Q$37-2)/ComCalc!Q$37),2),"")</f>
        <v/>
      </c>
      <c r="R1004" s="24" t="str">
        <f>IF(R184,-1*ROUND(NORMSINV('Create Composites'!$M$3/(ComCalc!R$37*2))*SQRT(ComCalc!R$45/(ComCalc!R$37*ComCalc!R$37)+R795*(ComCalc!R$37-2)/ComCalc!R$37),2),"")</f>
        <v/>
      </c>
      <c r="S1004" s="24" t="str">
        <f>IF(S184,-1*ROUND(NORMSINV('Create Composites'!$M$3/(ComCalc!S$37*2))*SQRT(ComCalc!S$45/(ComCalc!S$37*ComCalc!S$37)+S795*(ComCalc!S$37-2)/ComCalc!S$37),2),"")</f>
        <v/>
      </c>
      <c r="T1004" s="24" t="str">
        <f>IF(T184,-1*ROUND(NORMSINV('Create Composites'!$M$3/(ComCalc!T$37*2))*SQRT(ComCalc!T$45/(ComCalc!T$37*ComCalc!T$37)+T795*(ComCalc!T$37-2)/ComCalc!T$37),2),"")</f>
        <v/>
      </c>
      <c r="U1004" s="24" t="str">
        <f>IF(U184,-1*ROUND(NORMSINV('Create Composites'!$M$3/(ComCalc!U$37*2))*SQRT(ComCalc!U$45/(ComCalc!U$37*ComCalc!U$37)+U795*(ComCalc!U$37-2)/ComCalc!U$37),2),"")</f>
        <v/>
      </c>
    </row>
    <row r="1005" spans="1:21" x14ac:dyDescent="0.15">
      <c r="A1005" t="str">
        <f t="shared" si="664"/>
        <v>WE</v>
      </c>
      <c r="B1005" s="24" t="str">
        <f>IF(B185,-1*ROUND(NORMSINV('Create Composites'!$M$3/(ComCalc!B$37*2))*SQRT(ComCalc!B$45/(ComCalc!B$37*ComCalc!B$37)+B796*(ComCalc!B$37-2)/ComCalc!B$37),2),"")</f>
        <v/>
      </c>
      <c r="C1005" s="24" t="str">
        <f>IF(C185,-1*ROUND(NORMSINV('Create Composites'!$M$3/(ComCalc!C$37*2))*SQRT(ComCalc!C$45/(ComCalc!C$37*ComCalc!C$37)+C796*(ComCalc!C$37-2)/ComCalc!C$37),2),"")</f>
        <v/>
      </c>
      <c r="D1005" s="24" t="str">
        <f>IF(D185,-1*ROUND(NORMSINV('Create Composites'!$M$3/(ComCalc!D$37*2))*SQRT(ComCalc!D$45/(ComCalc!D$37*ComCalc!D$37)+D796*(ComCalc!D$37-2)/ComCalc!D$37),2),"")</f>
        <v/>
      </c>
      <c r="E1005" s="24" t="str">
        <f>IF(E185,-1*ROUND(NORMSINV('Create Composites'!$M$3/(ComCalc!E$37*2))*SQRT(ComCalc!E$45/(ComCalc!E$37*ComCalc!E$37)+E796*(ComCalc!E$37-2)/ComCalc!E$37),2),"")</f>
        <v/>
      </c>
      <c r="F1005" s="24" t="str">
        <f>IF(F185,-1*ROUND(NORMSINV('Create Composites'!$M$3/(ComCalc!F$37*2))*SQRT(ComCalc!F$45/(ComCalc!F$37*ComCalc!F$37)+F796*(ComCalc!F$37-2)/ComCalc!F$37),2),"")</f>
        <v/>
      </c>
      <c r="G1005" s="24" t="str">
        <f>IF(G185,-1*ROUND(NORMSINV('Create Composites'!$M$3/(ComCalc!G$37*2))*SQRT(ComCalc!G$45/(ComCalc!G$37*ComCalc!G$37)+G796*(ComCalc!G$37-2)/ComCalc!G$37),2),"")</f>
        <v/>
      </c>
      <c r="H1005" s="24" t="str">
        <f>IF(H185,-1*ROUND(NORMSINV('Create Composites'!$M$3/(ComCalc!H$37*2))*SQRT(ComCalc!H$45/(ComCalc!H$37*ComCalc!H$37)+H796*(ComCalc!H$37-2)/ComCalc!H$37),2),"")</f>
        <v/>
      </c>
      <c r="I1005" s="24" t="str">
        <f>IF(I185,-1*ROUND(NORMSINV('Create Composites'!$M$3/(ComCalc!I$37*2))*SQRT(ComCalc!I$45/(ComCalc!I$37*ComCalc!I$37)+I796*(ComCalc!I$37-2)/ComCalc!I$37),2),"")</f>
        <v/>
      </c>
      <c r="J1005" s="24" t="str">
        <f>IF(J185,-1*ROUND(NORMSINV('Create Composites'!$M$3/(ComCalc!J$37*2))*SQRT(ComCalc!J$45/(ComCalc!J$37*ComCalc!J$37)+J796*(ComCalc!J$37-2)/ComCalc!J$37),2),"")</f>
        <v/>
      </c>
      <c r="K1005" s="24" t="str">
        <f>IF(K185,-1*ROUND(NORMSINV('Create Composites'!$M$3/(ComCalc!K$37*2))*SQRT(ComCalc!K$45/(ComCalc!K$37*ComCalc!K$37)+K796*(ComCalc!K$37-2)/ComCalc!K$37),2),"")</f>
        <v/>
      </c>
      <c r="L1005" s="24" t="str">
        <f>IF(L185,-1*ROUND(NORMSINV('Create Composites'!$M$3/(ComCalc!L$37*2))*SQRT(ComCalc!L$45/(ComCalc!L$37*ComCalc!L$37)+L796*(ComCalc!L$37-2)/ComCalc!L$37),2),"")</f>
        <v/>
      </c>
      <c r="M1005" s="24" t="str">
        <f>IF(M185,-1*ROUND(NORMSINV('Create Composites'!$M$3/(ComCalc!M$37*2))*SQRT(ComCalc!M$45/(ComCalc!M$37*ComCalc!M$37)+M796*(ComCalc!M$37-2)/ComCalc!M$37),2),"")</f>
        <v/>
      </c>
      <c r="N1005" s="24" t="str">
        <f>IF(N185,-1*ROUND(NORMSINV('Create Composites'!$M$3/(ComCalc!N$37*2))*SQRT(ComCalc!N$45/(ComCalc!N$37*ComCalc!N$37)+N796*(ComCalc!N$37-2)/ComCalc!N$37),2),"")</f>
        <v/>
      </c>
      <c r="O1005" s="24" t="str">
        <f>IF(O185,-1*ROUND(NORMSINV('Create Composites'!$M$3/(ComCalc!O$37*2))*SQRT(ComCalc!O$45/(ComCalc!O$37*ComCalc!O$37)+O796*(ComCalc!O$37-2)/ComCalc!O$37),2),"")</f>
        <v/>
      </c>
      <c r="P1005" s="24" t="str">
        <f>IF(P185,-1*ROUND(NORMSINV('Create Composites'!$M$3/(ComCalc!P$37*2))*SQRT(ComCalc!P$45/(ComCalc!P$37*ComCalc!P$37)+P796*(ComCalc!P$37-2)/ComCalc!P$37),2),"")</f>
        <v/>
      </c>
      <c r="Q1005" s="24" t="str">
        <f>IF(Q185,-1*ROUND(NORMSINV('Create Composites'!$M$3/(ComCalc!Q$37*2))*SQRT(ComCalc!Q$45/(ComCalc!Q$37*ComCalc!Q$37)+Q796*(ComCalc!Q$37-2)/ComCalc!Q$37),2),"")</f>
        <v/>
      </c>
      <c r="R1005" s="24" t="str">
        <f>IF(R185,-1*ROUND(NORMSINV('Create Composites'!$M$3/(ComCalc!R$37*2))*SQRT(ComCalc!R$45/(ComCalc!R$37*ComCalc!R$37)+R796*(ComCalc!R$37-2)/ComCalc!R$37),2),"")</f>
        <v/>
      </c>
      <c r="S1005" s="24" t="str">
        <f>IF(S185,-1*ROUND(NORMSINV('Create Composites'!$M$3/(ComCalc!S$37*2))*SQRT(ComCalc!S$45/(ComCalc!S$37*ComCalc!S$37)+S796*(ComCalc!S$37-2)/ComCalc!S$37),2),"")</f>
        <v/>
      </c>
      <c r="T1005" s="24" t="str">
        <f>IF(T185,-1*ROUND(NORMSINV('Create Composites'!$M$3/(ComCalc!T$37*2))*SQRT(ComCalc!T$45/(ComCalc!T$37*ComCalc!T$37)+T796*(ComCalc!T$37-2)/ComCalc!T$37),2),"")</f>
        <v/>
      </c>
      <c r="U1005" s="24" t="str">
        <f>IF(U185,-1*ROUND(NORMSINV('Create Composites'!$M$3/(ComCalc!U$37*2))*SQRT(ComCalc!U$45/(ComCalc!U$37*ComCalc!U$37)+U796*(ComCalc!U$37-2)/ComCalc!U$37),2),"")</f>
        <v/>
      </c>
    </row>
    <row r="1006" spans="1:21" x14ac:dyDescent="0.15">
      <c r="A1006" t="str">
        <f t="shared" si="664"/>
        <v>SP</v>
      </c>
      <c r="B1006" s="24" t="str">
        <f>IF(B186,-1*ROUND(NORMSINV('Create Composites'!$M$3/(ComCalc!B$37*2))*SQRT(ComCalc!B$45/(ComCalc!B$37*ComCalc!B$37)+B797*(ComCalc!B$37-2)/ComCalc!B$37),2),"")</f>
        <v/>
      </c>
      <c r="C1006" s="24" t="str">
        <f>IF(C186,-1*ROUND(NORMSINV('Create Composites'!$M$3/(ComCalc!C$37*2))*SQRT(ComCalc!C$45/(ComCalc!C$37*ComCalc!C$37)+C797*(ComCalc!C$37-2)/ComCalc!C$37),2),"")</f>
        <v/>
      </c>
      <c r="D1006" s="24" t="str">
        <f>IF(D186,-1*ROUND(NORMSINV('Create Composites'!$M$3/(ComCalc!D$37*2))*SQRT(ComCalc!D$45/(ComCalc!D$37*ComCalc!D$37)+D797*(ComCalc!D$37-2)/ComCalc!D$37),2),"")</f>
        <v/>
      </c>
      <c r="E1006" s="24" t="str">
        <f>IF(E186,-1*ROUND(NORMSINV('Create Composites'!$M$3/(ComCalc!E$37*2))*SQRT(ComCalc!E$45/(ComCalc!E$37*ComCalc!E$37)+E797*(ComCalc!E$37-2)/ComCalc!E$37),2),"")</f>
        <v/>
      </c>
      <c r="F1006" s="24" t="str">
        <f>IF(F186,-1*ROUND(NORMSINV('Create Composites'!$M$3/(ComCalc!F$37*2))*SQRT(ComCalc!F$45/(ComCalc!F$37*ComCalc!F$37)+F797*(ComCalc!F$37-2)/ComCalc!F$37),2),"")</f>
        <v/>
      </c>
      <c r="G1006" s="24" t="str">
        <f>IF(G186,-1*ROUND(NORMSINV('Create Composites'!$M$3/(ComCalc!G$37*2))*SQRT(ComCalc!G$45/(ComCalc!G$37*ComCalc!G$37)+G797*(ComCalc!G$37-2)/ComCalc!G$37),2),"")</f>
        <v/>
      </c>
      <c r="H1006" s="24" t="str">
        <f>IF(H186,-1*ROUND(NORMSINV('Create Composites'!$M$3/(ComCalc!H$37*2))*SQRT(ComCalc!H$45/(ComCalc!H$37*ComCalc!H$37)+H797*(ComCalc!H$37-2)/ComCalc!H$37),2),"")</f>
        <v/>
      </c>
      <c r="I1006" s="24" t="str">
        <f>IF(I186,-1*ROUND(NORMSINV('Create Composites'!$M$3/(ComCalc!I$37*2))*SQRT(ComCalc!I$45/(ComCalc!I$37*ComCalc!I$37)+I797*(ComCalc!I$37-2)/ComCalc!I$37),2),"")</f>
        <v/>
      </c>
      <c r="J1006" s="24" t="str">
        <f>IF(J186,-1*ROUND(NORMSINV('Create Composites'!$M$3/(ComCalc!J$37*2))*SQRT(ComCalc!J$45/(ComCalc!J$37*ComCalc!J$37)+J797*(ComCalc!J$37-2)/ComCalc!J$37),2),"")</f>
        <v/>
      </c>
      <c r="K1006" s="24" t="str">
        <f>IF(K186,-1*ROUND(NORMSINV('Create Composites'!$M$3/(ComCalc!K$37*2))*SQRT(ComCalc!K$45/(ComCalc!K$37*ComCalc!K$37)+K797*(ComCalc!K$37-2)/ComCalc!K$37),2),"")</f>
        <v/>
      </c>
      <c r="L1006" s="24" t="str">
        <f>IF(L186,-1*ROUND(NORMSINV('Create Composites'!$M$3/(ComCalc!L$37*2))*SQRT(ComCalc!L$45/(ComCalc!L$37*ComCalc!L$37)+L797*(ComCalc!L$37-2)/ComCalc!L$37),2),"")</f>
        <v/>
      </c>
      <c r="M1006" s="24" t="str">
        <f>IF(M186,-1*ROUND(NORMSINV('Create Composites'!$M$3/(ComCalc!M$37*2))*SQRT(ComCalc!M$45/(ComCalc!M$37*ComCalc!M$37)+M797*(ComCalc!M$37-2)/ComCalc!M$37),2),"")</f>
        <v/>
      </c>
      <c r="N1006" s="24" t="str">
        <f>IF(N186,-1*ROUND(NORMSINV('Create Composites'!$M$3/(ComCalc!N$37*2))*SQRT(ComCalc!N$45/(ComCalc!N$37*ComCalc!N$37)+N797*(ComCalc!N$37-2)/ComCalc!N$37),2),"")</f>
        <v/>
      </c>
      <c r="O1006" s="24" t="str">
        <f>IF(O186,-1*ROUND(NORMSINV('Create Composites'!$M$3/(ComCalc!O$37*2))*SQRT(ComCalc!O$45/(ComCalc!O$37*ComCalc!O$37)+O797*(ComCalc!O$37-2)/ComCalc!O$37),2),"")</f>
        <v/>
      </c>
      <c r="P1006" s="24" t="str">
        <f>IF(P186,-1*ROUND(NORMSINV('Create Composites'!$M$3/(ComCalc!P$37*2))*SQRT(ComCalc!P$45/(ComCalc!P$37*ComCalc!P$37)+P797*(ComCalc!P$37-2)/ComCalc!P$37),2),"")</f>
        <v/>
      </c>
      <c r="Q1006" s="24" t="str">
        <f>IF(Q186,-1*ROUND(NORMSINV('Create Composites'!$M$3/(ComCalc!Q$37*2))*SQRT(ComCalc!Q$45/(ComCalc!Q$37*ComCalc!Q$37)+Q797*(ComCalc!Q$37-2)/ComCalc!Q$37),2),"")</f>
        <v/>
      </c>
      <c r="R1006" s="24" t="str">
        <f>IF(R186,-1*ROUND(NORMSINV('Create Composites'!$M$3/(ComCalc!R$37*2))*SQRT(ComCalc!R$45/(ComCalc!R$37*ComCalc!R$37)+R797*(ComCalc!R$37-2)/ComCalc!R$37),2),"")</f>
        <v/>
      </c>
      <c r="S1006" s="24" t="str">
        <f>IF(S186,-1*ROUND(NORMSINV('Create Composites'!$M$3/(ComCalc!S$37*2))*SQRT(ComCalc!S$45/(ComCalc!S$37*ComCalc!S$37)+S797*(ComCalc!S$37-2)/ComCalc!S$37),2),"")</f>
        <v/>
      </c>
      <c r="T1006" s="24" t="str">
        <f>IF(T186,-1*ROUND(NORMSINV('Create Composites'!$M$3/(ComCalc!T$37*2))*SQRT(ComCalc!T$45/(ComCalc!T$37*ComCalc!T$37)+T797*(ComCalc!T$37-2)/ComCalc!T$37),2),"")</f>
        <v/>
      </c>
      <c r="U1006" s="24" t="str">
        <f>IF(U186,-1*ROUND(NORMSINV('Create Composites'!$M$3/(ComCalc!U$37*2))*SQRT(ComCalc!U$45/(ComCalc!U$37*ComCalc!U$37)+U797*(ComCalc!U$37-2)/ComCalc!U$37),2),"")</f>
        <v/>
      </c>
    </row>
    <row r="1007" spans="1:21" x14ac:dyDescent="0.15">
      <c r="A1007" t="str">
        <f t="shared" si="664"/>
        <v>WF</v>
      </c>
      <c r="B1007" s="24" t="str">
        <f>IF(B187,-1*ROUND(NORMSINV('Create Composites'!$M$3/(ComCalc!B$37*2))*SQRT(ComCalc!B$45/(ComCalc!B$37*ComCalc!B$37)+B798*(ComCalc!B$37-2)/ComCalc!B$37),2),"")</f>
        <v/>
      </c>
      <c r="C1007" s="24" t="str">
        <f>IF(C187,-1*ROUND(NORMSINV('Create Composites'!$M$3/(ComCalc!C$37*2))*SQRT(ComCalc!C$45/(ComCalc!C$37*ComCalc!C$37)+C798*(ComCalc!C$37-2)/ComCalc!C$37),2),"")</f>
        <v/>
      </c>
      <c r="D1007" s="24" t="str">
        <f>IF(D187,-1*ROUND(NORMSINV('Create Composites'!$M$3/(ComCalc!D$37*2))*SQRT(ComCalc!D$45/(ComCalc!D$37*ComCalc!D$37)+D798*(ComCalc!D$37-2)/ComCalc!D$37),2),"")</f>
        <v/>
      </c>
      <c r="E1007" s="24" t="str">
        <f>IF(E187,-1*ROUND(NORMSINV('Create Composites'!$M$3/(ComCalc!E$37*2))*SQRT(ComCalc!E$45/(ComCalc!E$37*ComCalc!E$37)+E798*(ComCalc!E$37-2)/ComCalc!E$37),2),"")</f>
        <v/>
      </c>
      <c r="F1007" s="24" t="str">
        <f>IF(F187,-1*ROUND(NORMSINV('Create Composites'!$M$3/(ComCalc!F$37*2))*SQRT(ComCalc!F$45/(ComCalc!F$37*ComCalc!F$37)+F798*(ComCalc!F$37-2)/ComCalc!F$37),2),"")</f>
        <v/>
      </c>
      <c r="G1007" s="24" t="str">
        <f>IF(G187,-1*ROUND(NORMSINV('Create Composites'!$M$3/(ComCalc!G$37*2))*SQRT(ComCalc!G$45/(ComCalc!G$37*ComCalc!G$37)+G798*(ComCalc!G$37-2)/ComCalc!G$37),2),"")</f>
        <v/>
      </c>
      <c r="H1007" s="24" t="str">
        <f>IF(H187,-1*ROUND(NORMSINV('Create Composites'!$M$3/(ComCalc!H$37*2))*SQRT(ComCalc!H$45/(ComCalc!H$37*ComCalc!H$37)+H798*(ComCalc!H$37-2)/ComCalc!H$37),2),"")</f>
        <v/>
      </c>
      <c r="I1007" s="24" t="str">
        <f>IF(I187,-1*ROUND(NORMSINV('Create Composites'!$M$3/(ComCalc!I$37*2))*SQRT(ComCalc!I$45/(ComCalc!I$37*ComCalc!I$37)+I798*(ComCalc!I$37-2)/ComCalc!I$37),2),"")</f>
        <v/>
      </c>
      <c r="J1007" s="24" t="str">
        <f>IF(J187,-1*ROUND(NORMSINV('Create Composites'!$M$3/(ComCalc!J$37*2))*SQRT(ComCalc!J$45/(ComCalc!J$37*ComCalc!J$37)+J798*(ComCalc!J$37-2)/ComCalc!J$37),2),"")</f>
        <v/>
      </c>
      <c r="K1007" s="24" t="str">
        <f>IF(K187,-1*ROUND(NORMSINV('Create Composites'!$M$3/(ComCalc!K$37*2))*SQRT(ComCalc!K$45/(ComCalc!K$37*ComCalc!K$37)+K798*(ComCalc!K$37-2)/ComCalc!K$37),2),"")</f>
        <v/>
      </c>
      <c r="L1007" s="24" t="str">
        <f>IF(L187,-1*ROUND(NORMSINV('Create Composites'!$M$3/(ComCalc!L$37*2))*SQRT(ComCalc!L$45/(ComCalc!L$37*ComCalc!L$37)+L798*(ComCalc!L$37-2)/ComCalc!L$37),2),"")</f>
        <v/>
      </c>
      <c r="M1007" s="24" t="str">
        <f>IF(M187,-1*ROUND(NORMSINV('Create Composites'!$M$3/(ComCalc!M$37*2))*SQRT(ComCalc!M$45/(ComCalc!M$37*ComCalc!M$37)+M798*(ComCalc!M$37-2)/ComCalc!M$37),2),"")</f>
        <v/>
      </c>
      <c r="N1007" s="24" t="str">
        <f>IF(N187,-1*ROUND(NORMSINV('Create Composites'!$M$3/(ComCalc!N$37*2))*SQRT(ComCalc!N$45/(ComCalc!N$37*ComCalc!N$37)+N798*(ComCalc!N$37-2)/ComCalc!N$37),2),"")</f>
        <v/>
      </c>
      <c r="O1007" s="24" t="str">
        <f>IF(O187,-1*ROUND(NORMSINV('Create Composites'!$M$3/(ComCalc!O$37*2))*SQRT(ComCalc!O$45/(ComCalc!O$37*ComCalc!O$37)+O798*(ComCalc!O$37-2)/ComCalc!O$37),2),"")</f>
        <v/>
      </c>
      <c r="P1007" s="24" t="str">
        <f>IF(P187,-1*ROUND(NORMSINV('Create Composites'!$M$3/(ComCalc!P$37*2))*SQRT(ComCalc!P$45/(ComCalc!P$37*ComCalc!P$37)+P798*(ComCalc!P$37-2)/ComCalc!P$37),2),"")</f>
        <v/>
      </c>
      <c r="Q1007" s="24" t="str">
        <f>IF(Q187,-1*ROUND(NORMSINV('Create Composites'!$M$3/(ComCalc!Q$37*2))*SQRT(ComCalc!Q$45/(ComCalc!Q$37*ComCalc!Q$37)+Q798*(ComCalc!Q$37-2)/ComCalc!Q$37),2),"")</f>
        <v/>
      </c>
      <c r="R1007" s="24" t="str">
        <f>IF(R187,-1*ROUND(NORMSINV('Create Composites'!$M$3/(ComCalc!R$37*2))*SQRT(ComCalc!R$45/(ComCalc!R$37*ComCalc!R$37)+R798*(ComCalc!R$37-2)/ComCalc!R$37),2),"")</f>
        <v/>
      </c>
      <c r="S1007" s="24" t="str">
        <f>IF(S187,-1*ROUND(NORMSINV('Create Composites'!$M$3/(ComCalc!S$37*2))*SQRT(ComCalc!S$45/(ComCalc!S$37*ComCalc!S$37)+S798*(ComCalc!S$37-2)/ComCalc!S$37),2),"")</f>
        <v/>
      </c>
      <c r="T1007" s="24" t="str">
        <f>IF(T187,-1*ROUND(NORMSINV('Create Composites'!$M$3/(ComCalc!T$37*2))*SQRT(ComCalc!T$45/(ComCalc!T$37*ComCalc!T$37)+T798*(ComCalc!T$37-2)/ComCalc!T$37),2),"")</f>
        <v/>
      </c>
      <c r="U1007" s="24" t="str">
        <f>IF(U187,-1*ROUND(NORMSINV('Create Composites'!$M$3/(ComCalc!U$37*2))*SQRT(ComCalc!U$45/(ComCalc!U$37*ComCalc!U$37)+U798*(ComCalc!U$37-2)/ComCalc!U$37),2),"")</f>
        <v/>
      </c>
    </row>
    <row r="1008" spans="1:21" x14ac:dyDescent="0.15">
      <c r="A1008" t="str">
        <f t="shared" si="664"/>
        <v>LC</v>
      </c>
      <c r="B1008" s="24" t="str">
        <f>IF(B188,-1*ROUND(NORMSINV('Create Composites'!$M$3/(ComCalc!B$37*2))*SQRT(ComCalc!B$45/(ComCalc!B$37*ComCalc!B$37)+B799*(ComCalc!B$37-2)/ComCalc!B$37),2),"")</f>
        <v/>
      </c>
      <c r="C1008" s="24" t="str">
        <f>IF(C188,-1*ROUND(NORMSINV('Create Composites'!$M$3/(ComCalc!C$37*2))*SQRT(ComCalc!C$45/(ComCalc!C$37*ComCalc!C$37)+C799*(ComCalc!C$37-2)/ComCalc!C$37),2),"")</f>
        <v/>
      </c>
      <c r="D1008" s="24" t="str">
        <f>IF(D188,-1*ROUND(NORMSINV('Create Composites'!$M$3/(ComCalc!D$37*2))*SQRT(ComCalc!D$45/(ComCalc!D$37*ComCalc!D$37)+D799*(ComCalc!D$37-2)/ComCalc!D$37),2),"")</f>
        <v/>
      </c>
      <c r="E1008" s="24" t="str">
        <f>IF(E188,-1*ROUND(NORMSINV('Create Composites'!$M$3/(ComCalc!E$37*2))*SQRT(ComCalc!E$45/(ComCalc!E$37*ComCalc!E$37)+E799*(ComCalc!E$37-2)/ComCalc!E$37),2),"")</f>
        <v/>
      </c>
      <c r="F1008" s="24" t="str">
        <f>IF(F188,-1*ROUND(NORMSINV('Create Composites'!$M$3/(ComCalc!F$37*2))*SQRT(ComCalc!F$45/(ComCalc!F$37*ComCalc!F$37)+F799*(ComCalc!F$37-2)/ComCalc!F$37),2),"")</f>
        <v/>
      </c>
      <c r="G1008" s="24" t="str">
        <f>IF(G188,-1*ROUND(NORMSINV('Create Composites'!$M$3/(ComCalc!G$37*2))*SQRT(ComCalc!G$45/(ComCalc!G$37*ComCalc!G$37)+G799*(ComCalc!G$37-2)/ComCalc!G$37),2),"")</f>
        <v/>
      </c>
      <c r="H1008" s="24" t="str">
        <f>IF(H188,-1*ROUND(NORMSINV('Create Composites'!$M$3/(ComCalc!H$37*2))*SQRT(ComCalc!H$45/(ComCalc!H$37*ComCalc!H$37)+H799*(ComCalc!H$37-2)/ComCalc!H$37),2),"")</f>
        <v/>
      </c>
      <c r="I1008" s="24" t="str">
        <f>IF(I188,-1*ROUND(NORMSINV('Create Composites'!$M$3/(ComCalc!I$37*2))*SQRT(ComCalc!I$45/(ComCalc!I$37*ComCalc!I$37)+I799*(ComCalc!I$37-2)/ComCalc!I$37),2),"")</f>
        <v/>
      </c>
      <c r="J1008" s="24" t="str">
        <f>IF(J188,-1*ROUND(NORMSINV('Create Composites'!$M$3/(ComCalc!J$37*2))*SQRT(ComCalc!J$45/(ComCalc!J$37*ComCalc!J$37)+J799*(ComCalc!J$37-2)/ComCalc!J$37),2),"")</f>
        <v/>
      </c>
      <c r="K1008" s="24" t="str">
        <f>IF(K188,-1*ROUND(NORMSINV('Create Composites'!$M$3/(ComCalc!K$37*2))*SQRT(ComCalc!K$45/(ComCalc!K$37*ComCalc!K$37)+K799*(ComCalc!K$37-2)/ComCalc!K$37),2),"")</f>
        <v/>
      </c>
      <c r="L1008" s="24" t="str">
        <f>IF(L188,-1*ROUND(NORMSINV('Create Composites'!$M$3/(ComCalc!L$37*2))*SQRT(ComCalc!L$45/(ComCalc!L$37*ComCalc!L$37)+L799*(ComCalc!L$37-2)/ComCalc!L$37),2),"")</f>
        <v/>
      </c>
      <c r="M1008" s="24" t="str">
        <f>IF(M188,-1*ROUND(NORMSINV('Create Composites'!$M$3/(ComCalc!M$37*2))*SQRT(ComCalc!M$45/(ComCalc!M$37*ComCalc!M$37)+M799*(ComCalc!M$37-2)/ComCalc!M$37),2),"")</f>
        <v/>
      </c>
      <c r="N1008" s="24" t="str">
        <f>IF(N188,-1*ROUND(NORMSINV('Create Composites'!$M$3/(ComCalc!N$37*2))*SQRT(ComCalc!N$45/(ComCalc!N$37*ComCalc!N$37)+N799*(ComCalc!N$37-2)/ComCalc!N$37),2),"")</f>
        <v/>
      </c>
      <c r="O1008" s="24" t="str">
        <f>IF(O188,-1*ROUND(NORMSINV('Create Composites'!$M$3/(ComCalc!O$37*2))*SQRT(ComCalc!O$45/(ComCalc!O$37*ComCalc!O$37)+O799*(ComCalc!O$37-2)/ComCalc!O$37),2),"")</f>
        <v/>
      </c>
      <c r="P1008" s="24" t="str">
        <f>IF(P188,-1*ROUND(NORMSINV('Create Composites'!$M$3/(ComCalc!P$37*2))*SQRT(ComCalc!P$45/(ComCalc!P$37*ComCalc!P$37)+P799*(ComCalc!P$37-2)/ComCalc!P$37),2),"")</f>
        <v/>
      </c>
      <c r="Q1008" s="24" t="str">
        <f>IF(Q188,-1*ROUND(NORMSINV('Create Composites'!$M$3/(ComCalc!Q$37*2))*SQRT(ComCalc!Q$45/(ComCalc!Q$37*ComCalc!Q$37)+Q799*(ComCalc!Q$37-2)/ComCalc!Q$37),2),"")</f>
        <v/>
      </c>
      <c r="R1008" s="24" t="str">
        <f>IF(R188,-1*ROUND(NORMSINV('Create Composites'!$M$3/(ComCalc!R$37*2))*SQRT(ComCalc!R$45/(ComCalc!R$37*ComCalc!R$37)+R799*(ComCalc!R$37-2)/ComCalc!R$37),2),"")</f>
        <v/>
      </c>
      <c r="S1008" s="24" t="str">
        <f>IF(S188,-1*ROUND(NORMSINV('Create Composites'!$M$3/(ComCalc!S$37*2))*SQRT(ComCalc!S$45/(ComCalc!S$37*ComCalc!S$37)+S799*(ComCalc!S$37-2)/ComCalc!S$37),2),"")</f>
        <v/>
      </c>
      <c r="T1008" s="24" t="str">
        <f>IF(T188,-1*ROUND(NORMSINV('Create Composites'!$M$3/(ComCalc!T$37*2))*SQRT(ComCalc!T$45/(ComCalc!T$37*ComCalc!T$37)+T799*(ComCalc!T$37-2)/ComCalc!T$37),2),"")</f>
        <v/>
      </c>
      <c r="U1008" s="24" t="str">
        <f>IF(U188,-1*ROUND(NORMSINV('Create Composites'!$M$3/(ComCalc!U$37*2))*SQRT(ComCalc!U$45/(ComCalc!U$37*ComCalc!U$37)+U799*(ComCalc!U$37-2)/ComCalc!U$37),2),"")</f>
        <v/>
      </c>
    </row>
    <row r="1009" spans="1:21" x14ac:dyDescent="0.15">
      <c r="A1009" t="str">
        <f t="shared" si="664"/>
        <v>OE</v>
      </c>
      <c r="B1009" s="24" t="str">
        <f>IF(B189,-1*ROUND(NORMSINV('Create Composites'!$M$3/(ComCalc!B$37*2))*SQRT(ComCalc!B$45/(ComCalc!B$37*ComCalc!B$37)+B800*(ComCalc!B$37-2)/ComCalc!B$37),2),"")</f>
        <v/>
      </c>
      <c r="C1009" s="24" t="str">
        <f>IF(C189,-1*ROUND(NORMSINV('Create Composites'!$M$3/(ComCalc!C$37*2))*SQRT(ComCalc!C$45/(ComCalc!C$37*ComCalc!C$37)+C800*(ComCalc!C$37-2)/ComCalc!C$37),2),"")</f>
        <v/>
      </c>
      <c r="D1009" s="24" t="str">
        <f>IF(D189,-1*ROUND(NORMSINV('Create Composites'!$M$3/(ComCalc!D$37*2))*SQRT(ComCalc!D$45/(ComCalc!D$37*ComCalc!D$37)+D800*(ComCalc!D$37-2)/ComCalc!D$37),2),"")</f>
        <v/>
      </c>
      <c r="E1009" s="24" t="str">
        <f>IF(E189,-1*ROUND(NORMSINV('Create Composites'!$M$3/(ComCalc!E$37*2))*SQRT(ComCalc!E$45/(ComCalc!E$37*ComCalc!E$37)+E800*(ComCalc!E$37-2)/ComCalc!E$37),2),"")</f>
        <v/>
      </c>
      <c r="F1009" s="24" t="str">
        <f>IF(F189,-1*ROUND(NORMSINV('Create Composites'!$M$3/(ComCalc!F$37*2))*SQRT(ComCalc!F$45/(ComCalc!F$37*ComCalc!F$37)+F800*(ComCalc!F$37-2)/ComCalc!F$37),2),"")</f>
        <v/>
      </c>
      <c r="G1009" s="24" t="str">
        <f>IF(G189,-1*ROUND(NORMSINV('Create Composites'!$M$3/(ComCalc!G$37*2))*SQRT(ComCalc!G$45/(ComCalc!G$37*ComCalc!G$37)+G800*(ComCalc!G$37-2)/ComCalc!G$37),2),"")</f>
        <v/>
      </c>
      <c r="H1009" s="24" t="str">
        <f>IF(H189,-1*ROUND(NORMSINV('Create Composites'!$M$3/(ComCalc!H$37*2))*SQRT(ComCalc!H$45/(ComCalc!H$37*ComCalc!H$37)+H800*(ComCalc!H$37-2)/ComCalc!H$37),2),"")</f>
        <v/>
      </c>
      <c r="I1009" s="24" t="str">
        <f>IF(I189,-1*ROUND(NORMSINV('Create Composites'!$M$3/(ComCalc!I$37*2))*SQRT(ComCalc!I$45/(ComCalc!I$37*ComCalc!I$37)+I800*(ComCalc!I$37-2)/ComCalc!I$37),2),"")</f>
        <v/>
      </c>
      <c r="J1009" s="24" t="str">
        <f>IF(J189,-1*ROUND(NORMSINV('Create Composites'!$M$3/(ComCalc!J$37*2))*SQRT(ComCalc!J$45/(ComCalc!J$37*ComCalc!J$37)+J800*(ComCalc!J$37-2)/ComCalc!J$37),2),"")</f>
        <v/>
      </c>
      <c r="K1009" s="24" t="str">
        <f>IF(K189,-1*ROUND(NORMSINV('Create Composites'!$M$3/(ComCalc!K$37*2))*SQRT(ComCalc!K$45/(ComCalc!K$37*ComCalc!K$37)+K800*(ComCalc!K$37-2)/ComCalc!K$37),2),"")</f>
        <v/>
      </c>
      <c r="L1009" s="24" t="str">
        <f>IF(L189,-1*ROUND(NORMSINV('Create Composites'!$M$3/(ComCalc!L$37*2))*SQRT(ComCalc!L$45/(ComCalc!L$37*ComCalc!L$37)+L800*(ComCalc!L$37-2)/ComCalc!L$37),2),"")</f>
        <v/>
      </c>
      <c r="M1009" s="24" t="str">
        <f>IF(M189,-1*ROUND(NORMSINV('Create Composites'!$M$3/(ComCalc!M$37*2))*SQRT(ComCalc!M$45/(ComCalc!M$37*ComCalc!M$37)+M800*(ComCalc!M$37-2)/ComCalc!M$37),2),"")</f>
        <v/>
      </c>
      <c r="N1009" s="24" t="str">
        <f>IF(N189,-1*ROUND(NORMSINV('Create Composites'!$M$3/(ComCalc!N$37*2))*SQRT(ComCalc!N$45/(ComCalc!N$37*ComCalc!N$37)+N800*(ComCalc!N$37-2)/ComCalc!N$37),2),"")</f>
        <v/>
      </c>
      <c r="O1009" s="24" t="str">
        <f>IF(O189,-1*ROUND(NORMSINV('Create Composites'!$M$3/(ComCalc!O$37*2))*SQRT(ComCalc!O$45/(ComCalc!O$37*ComCalc!O$37)+O800*(ComCalc!O$37-2)/ComCalc!O$37),2),"")</f>
        <v/>
      </c>
      <c r="P1009" s="24" t="str">
        <f>IF(P189,-1*ROUND(NORMSINV('Create Composites'!$M$3/(ComCalc!P$37*2))*SQRT(ComCalc!P$45/(ComCalc!P$37*ComCalc!P$37)+P800*(ComCalc!P$37-2)/ComCalc!P$37),2),"")</f>
        <v/>
      </c>
      <c r="Q1009" s="24" t="str">
        <f>IF(Q189,-1*ROUND(NORMSINV('Create Composites'!$M$3/(ComCalc!Q$37*2))*SQRT(ComCalc!Q$45/(ComCalc!Q$37*ComCalc!Q$37)+Q800*(ComCalc!Q$37-2)/ComCalc!Q$37),2),"")</f>
        <v/>
      </c>
      <c r="R1009" s="24" t="str">
        <f>IF(R189,-1*ROUND(NORMSINV('Create Composites'!$M$3/(ComCalc!R$37*2))*SQRT(ComCalc!R$45/(ComCalc!R$37*ComCalc!R$37)+R800*(ComCalc!R$37-2)/ComCalc!R$37),2),"")</f>
        <v/>
      </c>
      <c r="S1009" s="24" t="str">
        <f>IF(S189,-1*ROUND(NORMSINV('Create Composites'!$M$3/(ComCalc!S$37*2))*SQRT(ComCalc!S$45/(ComCalc!S$37*ComCalc!S$37)+S800*(ComCalc!S$37-2)/ComCalc!S$37),2),"")</f>
        <v/>
      </c>
      <c r="T1009" s="24" t="str">
        <f>IF(T189,-1*ROUND(NORMSINV('Create Composites'!$M$3/(ComCalc!T$37*2))*SQRT(ComCalc!T$45/(ComCalc!T$37*ComCalc!T$37)+T800*(ComCalc!T$37-2)/ComCalc!T$37),2),"")</f>
        <v/>
      </c>
      <c r="U1009" s="24" t="str">
        <f>IF(U189,-1*ROUND(NORMSINV('Create Composites'!$M$3/(ComCalc!U$37*2))*SQRT(ComCalc!U$45/(ComCalc!U$37*ComCalc!U$37)+U800*(ComCalc!U$37-2)/ComCalc!U$37),2),"")</f>
        <v/>
      </c>
    </row>
    <row r="1010" spans="1:21" x14ac:dyDescent="0.15">
      <c r="A1010" t="str">
        <f t="shared" si="664"/>
        <v>AF</v>
      </c>
      <c r="B1010" s="24" t="str">
        <f>IF(B190,-1*ROUND(NORMSINV('Create Composites'!$M$3/(ComCalc!B$37*2))*SQRT(ComCalc!B$45/(ComCalc!B$37*ComCalc!B$37)+B801*(ComCalc!B$37-2)/ComCalc!B$37),2),"")</f>
        <v/>
      </c>
      <c r="C1010" s="24" t="str">
        <f>IF(C190,-1*ROUND(NORMSINV('Create Composites'!$M$3/(ComCalc!C$37*2))*SQRT(ComCalc!C$45/(ComCalc!C$37*ComCalc!C$37)+C801*(ComCalc!C$37-2)/ComCalc!C$37),2),"")</f>
        <v/>
      </c>
      <c r="D1010" s="24" t="str">
        <f>IF(D190,-1*ROUND(NORMSINV('Create Composites'!$M$3/(ComCalc!D$37*2))*SQRT(ComCalc!D$45/(ComCalc!D$37*ComCalc!D$37)+D801*(ComCalc!D$37-2)/ComCalc!D$37),2),"")</f>
        <v/>
      </c>
      <c r="E1010" s="24" t="str">
        <f>IF(E190,-1*ROUND(NORMSINV('Create Composites'!$M$3/(ComCalc!E$37*2))*SQRT(ComCalc!E$45/(ComCalc!E$37*ComCalc!E$37)+E801*(ComCalc!E$37-2)/ComCalc!E$37),2),"")</f>
        <v/>
      </c>
      <c r="F1010" s="24" t="str">
        <f>IF(F190,-1*ROUND(NORMSINV('Create Composites'!$M$3/(ComCalc!F$37*2))*SQRT(ComCalc!F$45/(ComCalc!F$37*ComCalc!F$37)+F801*(ComCalc!F$37-2)/ComCalc!F$37),2),"")</f>
        <v/>
      </c>
      <c r="G1010" s="24" t="str">
        <f>IF(G190,-1*ROUND(NORMSINV('Create Composites'!$M$3/(ComCalc!G$37*2))*SQRT(ComCalc!G$45/(ComCalc!G$37*ComCalc!G$37)+G801*(ComCalc!G$37-2)/ComCalc!G$37),2),"")</f>
        <v/>
      </c>
      <c r="H1010" s="24" t="str">
        <f>IF(H190,-1*ROUND(NORMSINV('Create Composites'!$M$3/(ComCalc!H$37*2))*SQRT(ComCalc!H$45/(ComCalc!H$37*ComCalc!H$37)+H801*(ComCalc!H$37-2)/ComCalc!H$37),2),"")</f>
        <v/>
      </c>
      <c r="I1010" s="24" t="str">
        <f>IF(I190,-1*ROUND(NORMSINV('Create Composites'!$M$3/(ComCalc!I$37*2))*SQRT(ComCalc!I$45/(ComCalc!I$37*ComCalc!I$37)+I801*(ComCalc!I$37-2)/ComCalc!I$37),2),"")</f>
        <v/>
      </c>
      <c r="J1010" s="24" t="str">
        <f>IF(J190,-1*ROUND(NORMSINV('Create Composites'!$M$3/(ComCalc!J$37*2))*SQRT(ComCalc!J$45/(ComCalc!J$37*ComCalc!J$37)+J801*(ComCalc!J$37-2)/ComCalc!J$37),2),"")</f>
        <v/>
      </c>
      <c r="K1010" s="24" t="str">
        <f>IF(K190,-1*ROUND(NORMSINV('Create Composites'!$M$3/(ComCalc!K$37*2))*SQRT(ComCalc!K$45/(ComCalc!K$37*ComCalc!K$37)+K801*(ComCalc!K$37-2)/ComCalc!K$37),2),"")</f>
        <v/>
      </c>
      <c r="L1010" s="24" t="str">
        <f>IF(L190,-1*ROUND(NORMSINV('Create Composites'!$M$3/(ComCalc!L$37*2))*SQRT(ComCalc!L$45/(ComCalc!L$37*ComCalc!L$37)+L801*(ComCalc!L$37-2)/ComCalc!L$37),2),"")</f>
        <v/>
      </c>
      <c r="M1010" s="24" t="str">
        <f>IF(M190,-1*ROUND(NORMSINV('Create Composites'!$M$3/(ComCalc!M$37*2))*SQRT(ComCalc!M$45/(ComCalc!M$37*ComCalc!M$37)+M801*(ComCalc!M$37-2)/ComCalc!M$37),2),"")</f>
        <v/>
      </c>
      <c r="N1010" s="24" t="str">
        <f>IF(N190,-1*ROUND(NORMSINV('Create Composites'!$M$3/(ComCalc!N$37*2))*SQRT(ComCalc!N$45/(ComCalc!N$37*ComCalc!N$37)+N801*(ComCalc!N$37-2)/ComCalc!N$37),2),"")</f>
        <v/>
      </c>
      <c r="O1010" s="24" t="str">
        <f>IF(O190,-1*ROUND(NORMSINV('Create Composites'!$M$3/(ComCalc!O$37*2))*SQRT(ComCalc!O$45/(ComCalc!O$37*ComCalc!O$37)+O801*(ComCalc!O$37-2)/ComCalc!O$37),2),"")</f>
        <v/>
      </c>
      <c r="P1010" s="24" t="str">
        <f>IF(P190,-1*ROUND(NORMSINV('Create Composites'!$M$3/(ComCalc!P$37*2))*SQRT(ComCalc!P$45/(ComCalc!P$37*ComCalc!P$37)+P801*(ComCalc!P$37-2)/ComCalc!P$37),2),"")</f>
        <v/>
      </c>
      <c r="Q1010" s="24" t="str">
        <f>IF(Q190,-1*ROUND(NORMSINV('Create Composites'!$M$3/(ComCalc!Q$37*2))*SQRT(ComCalc!Q$45/(ComCalc!Q$37*ComCalc!Q$37)+Q801*(ComCalc!Q$37-2)/ComCalc!Q$37),2),"")</f>
        <v/>
      </c>
      <c r="R1010" s="24" t="str">
        <f>IF(R190,-1*ROUND(NORMSINV('Create Composites'!$M$3/(ComCalc!R$37*2))*SQRT(ComCalc!R$45/(ComCalc!R$37*ComCalc!R$37)+R801*(ComCalc!R$37-2)/ComCalc!R$37),2),"")</f>
        <v/>
      </c>
      <c r="S1010" s="24" t="str">
        <f>IF(S190,-1*ROUND(NORMSINV('Create Composites'!$M$3/(ComCalc!S$37*2))*SQRT(ComCalc!S$45/(ComCalc!S$37*ComCalc!S$37)+S801*(ComCalc!S$37-2)/ComCalc!S$37),2),"")</f>
        <v/>
      </c>
      <c r="T1010" s="24" t="str">
        <f>IF(T190,-1*ROUND(NORMSINV('Create Composites'!$M$3/(ComCalc!T$37*2))*SQRT(ComCalc!T$45/(ComCalc!T$37*ComCalc!T$37)+T801*(ComCalc!T$37-2)/ComCalc!T$37),2),"")</f>
        <v/>
      </c>
      <c r="U1010" s="24" t="str">
        <f>IF(U190,-1*ROUND(NORMSINV('Create Composites'!$M$3/(ComCalc!U$37*2))*SQRT(ComCalc!U$45/(ComCalc!U$37*ComCalc!U$37)+U801*(ComCalc!U$37-2)/ComCalc!U$37),2),"")</f>
        <v/>
      </c>
    </row>
    <row r="1011" spans="1:21" x14ac:dyDescent="0.15">
      <c r="A1011" t="str">
        <f t="shared" si="664"/>
        <v>ONF</v>
      </c>
      <c r="B1011" s="24" t="str">
        <f>IF(B191,-1*ROUND(NORMSINV('Create Composites'!$M$3/(ComCalc!B$37*2))*SQRT(ComCalc!B$45/(ComCalc!B$37*ComCalc!B$37)+B802*(ComCalc!B$37-2)/ComCalc!B$37),2),"")</f>
        <v/>
      </c>
      <c r="C1011" s="24" t="str">
        <f>IF(C191,-1*ROUND(NORMSINV('Create Composites'!$M$3/(ComCalc!C$37*2))*SQRT(ComCalc!C$45/(ComCalc!C$37*ComCalc!C$37)+C802*(ComCalc!C$37-2)/ComCalc!C$37),2),"")</f>
        <v/>
      </c>
      <c r="D1011" s="24" t="str">
        <f>IF(D191,-1*ROUND(NORMSINV('Create Composites'!$M$3/(ComCalc!D$37*2))*SQRT(ComCalc!D$45/(ComCalc!D$37*ComCalc!D$37)+D802*(ComCalc!D$37-2)/ComCalc!D$37),2),"")</f>
        <v/>
      </c>
      <c r="E1011" s="24" t="str">
        <f>IF(E191,-1*ROUND(NORMSINV('Create Composites'!$M$3/(ComCalc!E$37*2))*SQRT(ComCalc!E$45/(ComCalc!E$37*ComCalc!E$37)+E802*(ComCalc!E$37-2)/ComCalc!E$37),2),"")</f>
        <v/>
      </c>
      <c r="F1011" s="24" t="str">
        <f>IF(F191,-1*ROUND(NORMSINV('Create Composites'!$M$3/(ComCalc!F$37*2))*SQRT(ComCalc!F$45/(ComCalc!F$37*ComCalc!F$37)+F802*(ComCalc!F$37-2)/ComCalc!F$37),2),"")</f>
        <v/>
      </c>
      <c r="G1011" s="24" t="str">
        <f>IF(G191,-1*ROUND(NORMSINV('Create Composites'!$M$3/(ComCalc!G$37*2))*SQRT(ComCalc!G$45/(ComCalc!G$37*ComCalc!G$37)+G802*(ComCalc!G$37-2)/ComCalc!G$37),2),"")</f>
        <v/>
      </c>
      <c r="H1011" s="24" t="str">
        <f>IF(H191,-1*ROUND(NORMSINV('Create Composites'!$M$3/(ComCalc!H$37*2))*SQRT(ComCalc!H$45/(ComCalc!H$37*ComCalc!H$37)+H802*(ComCalc!H$37-2)/ComCalc!H$37),2),"")</f>
        <v/>
      </c>
      <c r="I1011" s="24" t="str">
        <f>IF(I191,-1*ROUND(NORMSINV('Create Composites'!$M$3/(ComCalc!I$37*2))*SQRT(ComCalc!I$45/(ComCalc!I$37*ComCalc!I$37)+I802*(ComCalc!I$37-2)/ComCalc!I$37),2),"")</f>
        <v/>
      </c>
      <c r="J1011" s="24" t="str">
        <f>IF(J191,-1*ROUND(NORMSINV('Create Composites'!$M$3/(ComCalc!J$37*2))*SQRT(ComCalc!J$45/(ComCalc!J$37*ComCalc!J$37)+J802*(ComCalc!J$37-2)/ComCalc!J$37),2),"")</f>
        <v/>
      </c>
      <c r="K1011" s="24" t="str">
        <f>IF(K191,-1*ROUND(NORMSINV('Create Composites'!$M$3/(ComCalc!K$37*2))*SQRT(ComCalc!K$45/(ComCalc!K$37*ComCalc!K$37)+K802*(ComCalc!K$37-2)/ComCalc!K$37),2),"")</f>
        <v/>
      </c>
      <c r="L1011" s="24" t="str">
        <f>IF(L191,-1*ROUND(NORMSINV('Create Composites'!$M$3/(ComCalc!L$37*2))*SQRT(ComCalc!L$45/(ComCalc!L$37*ComCalc!L$37)+L802*(ComCalc!L$37-2)/ComCalc!L$37),2),"")</f>
        <v/>
      </c>
      <c r="M1011" s="24" t="str">
        <f>IF(M191,-1*ROUND(NORMSINV('Create Composites'!$M$3/(ComCalc!M$37*2))*SQRT(ComCalc!M$45/(ComCalc!M$37*ComCalc!M$37)+M802*(ComCalc!M$37-2)/ComCalc!M$37),2),"")</f>
        <v/>
      </c>
      <c r="N1011" s="24" t="str">
        <f>IF(N191,-1*ROUND(NORMSINV('Create Composites'!$M$3/(ComCalc!N$37*2))*SQRT(ComCalc!N$45/(ComCalc!N$37*ComCalc!N$37)+N802*(ComCalc!N$37-2)/ComCalc!N$37),2),"")</f>
        <v/>
      </c>
      <c r="O1011" s="24" t="str">
        <f>IF(O191,-1*ROUND(NORMSINV('Create Composites'!$M$3/(ComCalc!O$37*2))*SQRT(ComCalc!O$45/(ComCalc!O$37*ComCalc!O$37)+O802*(ComCalc!O$37-2)/ComCalc!O$37),2),"")</f>
        <v/>
      </c>
      <c r="P1011" s="24" t="str">
        <f>IF(P191,-1*ROUND(NORMSINV('Create Composites'!$M$3/(ComCalc!P$37*2))*SQRT(ComCalc!P$45/(ComCalc!P$37*ComCalc!P$37)+P802*(ComCalc!P$37-2)/ComCalc!P$37),2),"")</f>
        <v/>
      </c>
      <c r="Q1011" s="24" t="str">
        <f>IF(Q191,-1*ROUND(NORMSINV('Create Composites'!$M$3/(ComCalc!Q$37*2))*SQRT(ComCalc!Q$45/(ComCalc!Q$37*ComCalc!Q$37)+Q802*(ComCalc!Q$37-2)/ComCalc!Q$37),2),"")</f>
        <v/>
      </c>
      <c r="R1011" s="24" t="str">
        <f>IF(R191,-1*ROUND(NORMSINV('Create Composites'!$M$3/(ComCalc!R$37*2))*SQRT(ComCalc!R$45/(ComCalc!R$37*ComCalc!R$37)+R802*(ComCalc!R$37-2)/ComCalc!R$37),2),"")</f>
        <v/>
      </c>
      <c r="S1011" s="24" t="str">
        <f>IF(S191,-1*ROUND(NORMSINV('Create Composites'!$M$3/(ComCalc!S$37*2))*SQRT(ComCalc!S$45/(ComCalc!S$37*ComCalc!S$37)+S802*(ComCalc!S$37-2)/ComCalc!S$37),2),"")</f>
        <v/>
      </c>
      <c r="T1011" s="24" t="str">
        <f>IF(T191,-1*ROUND(NORMSINV('Create Composites'!$M$3/(ComCalc!T$37*2))*SQRT(ComCalc!T$45/(ComCalc!T$37*ComCalc!T$37)+T802*(ComCalc!T$37-2)/ComCalc!T$37),2),"")</f>
        <v/>
      </c>
      <c r="U1011" s="24" t="str">
        <f>IF(U191,-1*ROUND(NORMSINV('Create Composites'!$M$3/(ComCalc!U$37*2))*SQRT(ComCalc!U$45/(ComCalc!U$37*ComCalc!U$37)+U802*(ComCalc!U$37-2)/ComCalc!U$37),2),"")</f>
        <v/>
      </c>
    </row>
    <row r="1012" spans="1:21" x14ac:dyDescent="0.15">
      <c r="A1012" t="str">
        <f t="shared" si="664"/>
        <v>LNF</v>
      </c>
      <c r="B1012" s="24" t="str">
        <f>IF(B192,-1*ROUND(NORMSINV('Create Composites'!$M$3/(ComCalc!B$37*2))*SQRT(ComCalc!B$45/(ComCalc!B$37*ComCalc!B$37)+B803*(ComCalc!B$37-2)/ComCalc!B$37),2),"")</f>
        <v/>
      </c>
      <c r="C1012" s="24" t="str">
        <f>IF(C192,-1*ROUND(NORMSINV('Create Composites'!$M$3/(ComCalc!C$37*2))*SQRT(ComCalc!C$45/(ComCalc!C$37*ComCalc!C$37)+C803*(ComCalc!C$37-2)/ComCalc!C$37),2),"")</f>
        <v/>
      </c>
      <c r="D1012" s="24" t="str">
        <f>IF(D192,-1*ROUND(NORMSINV('Create Composites'!$M$3/(ComCalc!D$37*2))*SQRT(ComCalc!D$45/(ComCalc!D$37*ComCalc!D$37)+D803*(ComCalc!D$37-2)/ComCalc!D$37),2),"")</f>
        <v/>
      </c>
      <c r="E1012" s="24" t="str">
        <f>IF(E192,-1*ROUND(NORMSINV('Create Composites'!$M$3/(ComCalc!E$37*2))*SQRT(ComCalc!E$45/(ComCalc!E$37*ComCalc!E$37)+E803*(ComCalc!E$37-2)/ComCalc!E$37),2),"")</f>
        <v/>
      </c>
      <c r="F1012" s="24" t="str">
        <f>IF(F192,-1*ROUND(NORMSINV('Create Composites'!$M$3/(ComCalc!F$37*2))*SQRT(ComCalc!F$45/(ComCalc!F$37*ComCalc!F$37)+F803*(ComCalc!F$37-2)/ComCalc!F$37),2),"")</f>
        <v/>
      </c>
      <c r="G1012" s="24" t="str">
        <f>IF(G192,-1*ROUND(NORMSINV('Create Composites'!$M$3/(ComCalc!G$37*2))*SQRT(ComCalc!G$45/(ComCalc!G$37*ComCalc!G$37)+G803*(ComCalc!G$37-2)/ComCalc!G$37),2),"")</f>
        <v/>
      </c>
      <c r="H1012" s="24" t="str">
        <f>IF(H192,-1*ROUND(NORMSINV('Create Composites'!$M$3/(ComCalc!H$37*2))*SQRT(ComCalc!H$45/(ComCalc!H$37*ComCalc!H$37)+H803*(ComCalc!H$37-2)/ComCalc!H$37),2),"")</f>
        <v/>
      </c>
      <c r="I1012" s="24" t="str">
        <f>IF(I192,-1*ROUND(NORMSINV('Create Composites'!$M$3/(ComCalc!I$37*2))*SQRT(ComCalc!I$45/(ComCalc!I$37*ComCalc!I$37)+I803*(ComCalc!I$37-2)/ComCalc!I$37),2),"")</f>
        <v/>
      </c>
      <c r="J1012" s="24" t="str">
        <f>IF(J192,-1*ROUND(NORMSINV('Create Composites'!$M$3/(ComCalc!J$37*2))*SQRT(ComCalc!J$45/(ComCalc!J$37*ComCalc!J$37)+J803*(ComCalc!J$37-2)/ComCalc!J$37),2),"")</f>
        <v/>
      </c>
      <c r="K1012" s="24" t="str">
        <f>IF(K192,-1*ROUND(NORMSINV('Create Composites'!$M$3/(ComCalc!K$37*2))*SQRT(ComCalc!K$45/(ComCalc!K$37*ComCalc!K$37)+K803*(ComCalc!K$37-2)/ComCalc!K$37),2),"")</f>
        <v/>
      </c>
      <c r="L1012" s="24" t="str">
        <f>IF(L192,-1*ROUND(NORMSINV('Create Composites'!$M$3/(ComCalc!L$37*2))*SQRT(ComCalc!L$45/(ComCalc!L$37*ComCalc!L$37)+L803*(ComCalc!L$37-2)/ComCalc!L$37),2),"")</f>
        <v/>
      </c>
      <c r="M1012" s="24" t="str">
        <f>IF(M192,-1*ROUND(NORMSINV('Create Composites'!$M$3/(ComCalc!M$37*2))*SQRT(ComCalc!M$45/(ComCalc!M$37*ComCalc!M$37)+M803*(ComCalc!M$37-2)/ComCalc!M$37),2),"")</f>
        <v/>
      </c>
      <c r="N1012" s="24" t="str">
        <f>IF(N192,-1*ROUND(NORMSINV('Create Composites'!$M$3/(ComCalc!N$37*2))*SQRT(ComCalc!N$45/(ComCalc!N$37*ComCalc!N$37)+N803*(ComCalc!N$37-2)/ComCalc!N$37),2),"")</f>
        <v/>
      </c>
      <c r="O1012" s="24" t="str">
        <f>IF(O192,-1*ROUND(NORMSINV('Create Composites'!$M$3/(ComCalc!O$37*2))*SQRT(ComCalc!O$45/(ComCalc!O$37*ComCalc!O$37)+O803*(ComCalc!O$37-2)/ComCalc!O$37),2),"")</f>
        <v/>
      </c>
      <c r="P1012" s="24" t="str">
        <f>IF(P192,-1*ROUND(NORMSINV('Create Composites'!$M$3/(ComCalc!P$37*2))*SQRT(ComCalc!P$45/(ComCalc!P$37*ComCalc!P$37)+P803*(ComCalc!P$37-2)/ComCalc!P$37),2),"")</f>
        <v/>
      </c>
      <c r="Q1012" s="24" t="str">
        <f>IF(Q192,-1*ROUND(NORMSINV('Create Composites'!$M$3/(ComCalc!Q$37*2))*SQRT(ComCalc!Q$45/(ComCalc!Q$37*ComCalc!Q$37)+Q803*(ComCalc!Q$37-2)/ComCalc!Q$37),2),"")</f>
        <v/>
      </c>
      <c r="R1012" s="24" t="str">
        <f>IF(R192,-1*ROUND(NORMSINV('Create Composites'!$M$3/(ComCalc!R$37*2))*SQRT(ComCalc!R$45/(ComCalc!R$37*ComCalc!R$37)+R803*(ComCalc!R$37-2)/ComCalc!R$37),2),"")</f>
        <v/>
      </c>
      <c r="S1012" s="24" t="str">
        <f>IF(S192,-1*ROUND(NORMSINV('Create Composites'!$M$3/(ComCalc!S$37*2))*SQRT(ComCalc!S$45/(ComCalc!S$37*ComCalc!S$37)+S803*(ComCalc!S$37-2)/ComCalc!S$37),2),"")</f>
        <v/>
      </c>
      <c r="T1012" s="24" t="str">
        <f>IF(T192,-1*ROUND(NORMSINV('Create Composites'!$M$3/(ComCalc!T$37*2))*SQRT(ComCalc!T$45/(ComCalc!T$37*ComCalc!T$37)+T803*(ComCalc!T$37-2)/ComCalc!T$37),2),"")</f>
        <v/>
      </c>
      <c r="U1012" s="24" t="str">
        <f>IF(U192,-1*ROUND(NORMSINV('Create Composites'!$M$3/(ComCalc!U$37*2))*SQRT(ComCalc!U$45/(ComCalc!U$37*ComCalc!U$37)+U803*(ComCalc!U$37-2)/ComCalc!U$37),2),"")</f>
        <v/>
      </c>
    </row>
    <row r="1013" spans="1:21" x14ac:dyDescent="0.15">
      <c r="A1013" t="str">
        <f t="shared" si="664"/>
        <v>RD</v>
      </c>
      <c r="B1013" s="24" t="str">
        <f>IF(B193,-1*ROUND(NORMSINV('Create Composites'!$M$3/(ComCalc!B$37*2))*SQRT(ComCalc!B$45/(ComCalc!B$37*ComCalc!B$37)+B804*(ComCalc!B$37-2)/ComCalc!B$37),2),"")</f>
        <v/>
      </c>
      <c r="C1013" s="24" t="str">
        <f>IF(C193,-1*ROUND(NORMSINV('Create Composites'!$M$3/(ComCalc!C$37*2))*SQRT(ComCalc!C$45/(ComCalc!C$37*ComCalc!C$37)+C804*(ComCalc!C$37-2)/ComCalc!C$37),2),"")</f>
        <v/>
      </c>
      <c r="D1013" s="24" t="str">
        <f>IF(D193,-1*ROUND(NORMSINV('Create Composites'!$M$3/(ComCalc!D$37*2))*SQRT(ComCalc!D$45/(ComCalc!D$37*ComCalc!D$37)+D804*(ComCalc!D$37-2)/ComCalc!D$37),2),"")</f>
        <v/>
      </c>
      <c r="E1013" s="24" t="str">
        <f>IF(E193,-1*ROUND(NORMSINV('Create Composites'!$M$3/(ComCalc!E$37*2))*SQRT(ComCalc!E$45/(ComCalc!E$37*ComCalc!E$37)+E804*(ComCalc!E$37-2)/ComCalc!E$37),2),"")</f>
        <v/>
      </c>
      <c r="F1013" s="24" t="str">
        <f>IF(F193,-1*ROUND(NORMSINV('Create Composites'!$M$3/(ComCalc!F$37*2))*SQRT(ComCalc!F$45/(ComCalc!F$37*ComCalc!F$37)+F804*(ComCalc!F$37-2)/ComCalc!F$37),2),"")</f>
        <v/>
      </c>
      <c r="G1013" s="24" t="str">
        <f>IF(G193,-1*ROUND(NORMSINV('Create Composites'!$M$3/(ComCalc!G$37*2))*SQRT(ComCalc!G$45/(ComCalc!G$37*ComCalc!G$37)+G804*(ComCalc!G$37-2)/ComCalc!G$37),2),"")</f>
        <v/>
      </c>
      <c r="H1013" s="24" t="str">
        <f>IF(H193,-1*ROUND(NORMSINV('Create Composites'!$M$3/(ComCalc!H$37*2))*SQRT(ComCalc!H$45/(ComCalc!H$37*ComCalc!H$37)+H804*(ComCalc!H$37-2)/ComCalc!H$37),2),"")</f>
        <v/>
      </c>
      <c r="I1013" s="24" t="str">
        <f>IF(I193,-1*ROUND(NORMSINV('Create Composites'!$M$3/(ComCalc!I$37*2))*SQRT(ComCalc!I$45/(ComCalc!I$37*ComCalc!I$37)+I804*(ComCalc!I$37-2)/ComCalc!I$37),2),"")</f>
        <v/>
      </c>
      <c r="J1013" s="24" t="str">
        <f>IF(J193,-1*ROUND(NORMSINV('Create Composites'!$M$3/(ComCalc!J$37*2))*SQRT(ComCalc!J$45/(ComCalc!J$37*ComCalc!J$37)+J804*(ComCalc!J$37-2)/ComCalc!J$37),2),"")</f>
        <v/>
      </c>
      <c r="K1013" s="24" t="str">
        <f>IF(K193,-1*ROUND(NORMSINV('Create Composites'!$M$3/(ComCalc!K$37*2))*SQRT(ComCalc!K$45/(ComCalc!K$37*ComCalc!K$37)+K804*(ComCalc!K$37-2)/ComCalc!K$37),2),"")</f>
        <v/>
      </c>
      <c r="L1013" s="24" t="str">
        <f>IF(L193,-1*ROUND(NORMSINV('Create Composites'!$M$3/(ComCalc!L$37*2))*SQRT(ComCalc!L$45/(ComCalc!L$37*ComCalc!L$37)+L804*(ComCalc!L$37-2)/ComCalc!L$37),2),"")</f>
        <v/>
      </c>
      <c r="M1013" s="24" t="str">
        <f>IF(M193,-1*ROUND(NORMSINV('Create Composites'!$M$3/(ComCalc!M$37*2))*SQRT(ComCalc!M$45/(ComCalc!M$37*ComCalc!M$37)+M804*(ComCalc!M$37-2)/ComCalc!M$37),2),"")</f>
        <v/>
      </c>
      <c r="N1013" s="24" t="str">
        <f>IF(N193,-1*ROUND(NORMSINV('Create Composites'!$M$3/(ComCalc!N$37*2))*SQRT(ComCalc!N$45/(ComCalc!N$37*ComCalc!N$37)+N804*(ComCalc!N$37-2)/ComCalc!N$37),2),"")</f>
        <v/>
      </c>
      <c r="O1013" s="24" t="str">
        <f>IF(O193,-1*ROUND(NORMSINV('Create Composites'!$M$3/(ComCalc!O$37*2))*SQRT(ComCalc!O$45/(ComCalc!O$37*ComCalc!O$37)+O804*(ComCalc!O$37-2)/ComCalc!O$37),2),"")</f>
        <v/>
      </c>
      <c r="P1013" s="24" t="str">
        <f>IF(P193,-1*ROUND(NORMSINV('Create Composites'!$M$3/(ComCalc!P$37*2))*SQRT(ComCalc!P$45/(ComCalc!P$37*ComCalc!P$37)+P804*(ComCalc!P$37-2)/ComCalc!P$37),2),"")</f>
        <v/>
      </c>
      <c r="Q1013" s="24" t="str">
        <f>IF(Q193,-1*ROUND(NORMSINV('Create Composites'!$M$3/(ComCalc!Q$37*2))*SQRT(ComCalc!Q$45/(ComCalc!Q$37*ComCalc!Q$37)+Q804*(ComCalc!Q$37-2)/ComCalc!Q$37),2),"")</f>
        <v/>
      </c>
      <c r="R1013" s="24" t="str">
        <f>IF(R193,-1*ROUND(NORMSINV('Create Composites'!$M$3/(ComCalc!R$37*2))*SQRT(ComCalc!R$45/(ComCalc!R$37*ComCalc!R$37)+R804*(ComCalc!R$37-2)/ComCalc!R$37),2),"")</f>
        <v/>
      </c>
      <c r="S1013" s="24" t="str">
        <f>IF(S193,-1*ROUND(NORMSINV('Create Composites'!$M$3/(ComCalc!S$37*2))*SQRT(ComCalc!S$45/(ComCalc!S$37*ComCalc!S$37)+S804*(ComCalc!S$37-2)/ComCalc!S$37),2),"")</f>
        <v/>
      </c>
      <c r="T1013" s="24" t="str">
        <f>IF(T193,-1*ROUND(NORMSINV('Create Composites'!$M$3/(ComCalc!T$37*2))*SQRT(ComCalc!T$45/(ComCalc!T$37*ComCalc!T$37)+T804*(ComCalc!T$37-2)/ComCalc!T$37),2),"")</f>
        <v/>
      </c>
      <c r="U1013" s="24" t="str">
        <f>IF(U193,-1*ROUND(NORMSINV('Create Composites'!$M$3/(ComCalc!U$37*2))*SQRT(ComCalc!U$45/(ComCalc!U$37*ComCalc!U$37)+U804*(ComCalc!U$37-2)/ComCalc!U$37),2),"")</f>
        <v/>
      </c>
    </row>
    <row r="1014" spans="1:21" x14ac:dyDescent="0.15">
      <c r="A1014" t="str">
        <f t="shared" si="664"/>
        <v>MA</v>
      </c>
      <c r="B1014" s="24" t="str">
        <f>IF(B194,-1*ROUND(NORMSINV('Create Composites'!$M$3/(ComCalc!B$37*2))*SQRT(ComCalc!B$45/(ComCalc!B$37*ComCalc!B$37)+B805*(ComCalc!B$37-2)/ComCalc!B$37),2),"")</f>
        <v/>
      </c>
      <c r="C1014" s="24" t="str">
        <f>IF(C194,-1*ROUND(NORMSINV('Create Composites'!$M$3/(ComCalc!C$37*2))*SQRT(ComCalc!C$45/(ComCalc!C$37*ComCalc!C$37)+C805*(ComCalc!C$37-2)/ComCalc!C$37),2),"")</f>
        <v/>
      </c>
      <c r="D1014" s="24" t="str">
        <f>IF(D194,-1*ROUND(NORMSINV('Create Composites'!$M$3/(ComCalc!D$37*2))*SQRT(ComCalc!D$45/(ComCalc!D$37*ComCalc!D$37)+D805*(ComCalc!D$37-2)/ComCalc!D$37),2),"")</f>
        <v/>
      </c>
      <c r="E1014" s="24" t="str">
        <f>IF(E194,-1*ROUND(NORMSINV('Create Composites'!$M$3/(ComCalc!E$37*2))*SQRT(ComCalc!E$45/(ComCalc!E$37*ComCalc!E$37)+E805*(ComCalc!E$37-2)/ComCalc!E$37),2),"")</f>
        <v/>
      </c>
      <c r="F1014" s="24" t="str">
        <f>IF(F194,-1*ROUND(NORMSINV('Create Composites'!$M$3/(ComCalc!F$37*2))*SQRT(ComCalc!F$45/(ComCalc!F$37*ComCalc!F$37)+F805*(ComCalc!F$37-2)/ComCalc!F$37),2),"")</f>
        <v/>
      </c>
      <c r="G1014" s="24" t="str">
        <f>IF(G194,-1*ROUND(NORMSINV('Create Composites'!$M$3/(ComCalc!G$37*2))*SQRT(ComCalc!G$45/(ComCalc!G$37*ComCalc!G$37)+G805*(ComCalc!G$37-2)/ComCalc!G$37),2),"")</f>
        <v/>
      </c>
      <c r="H1014" s="24" t="str">
        <f>IF(H194,-1*ROUND(NORMSINV('Create Composites'!$M$3/(ComCalc!H$37*2))*SQRT(ComCalc!H$45/(ComCalc!H$37*ComCalc!H$37)+H805*(ComCalc!H$37-2)/ComCalc!H$37),2),"")</f>
        <v/>
      </c>
      <c r="I1014" s="24" t="str">
        <f>IF(I194,-1*ROUND(NORMSINV('Create Composites'!$M$3/(ComCalc!I$37*2))*SQRT(ComCalc!I$45/(ComCalc!I$37*ComCalc!I$37)+I805*(ComCalc!I$37-2)/ComCalc!I$37),2),"")</f>
        <v/>
      </c>
      <c r="J1014" s="24" t="str">
        <f>IF(J194,-1*ROUND(NORMSINV('Create Composites'!$M$3/(ComCalc!J$37*2))*SQRT(ComCalc!J$45/(ComCalc!J$37*ComCalc!J$37)+J805*(ComCalc!J$37-2)/ComCalc!J$37),2),"")</f>
        <v/>
      </c>
      <c r="K1014" s="24" t="str">
        <f>IF(K194,-1*ROUND(NORMSINV('Create Composites'!$M$3/(ComCalc!K$37*2))*SQRT(ComCalc!K$45/(ComCalc!K$37*ComCalc!K$37)+K805*(ComCalc!K$37-2)/ComCalc!K$37),2),"")</f>
        <v/>
      </c>
      <c r="L1014" s="24" t="str">
        <f>IF(L194,-1*ROUND(NORMSINV('Create Composites'!$M$3/(ComCalc!L$37*2))*SQRT(ComCalc!L$45/(ComCalc!L$37*ComCalc!L$37)+L805*(ComCalc!L$37-2)/ComCalc!L$37),2),"")</f>
        <v/>
      </c>
      <c r="M1014" s="24" t="str">
        <f>IF(M194,-1*ROUND(NORMSINV('Create Composites'!$M$3/(ComCalc!M$37*2))*SQRT(ComCalc!M$45/(ComCalc!M$37*ComCalc!M$37)+M805*(ComCalc!M$37-2)/ComCalc!M$37),2),"")</f>
        <v/>
      </c>
      <c r="N1014" s="24" t="str">
        <f>IF(N194,-1*ROUND(NORMSINV('Create Composites'!$M$3/(ComCalc!N$37*2))*SQRT(ComCalc!N$45/(ComCalc!N$37*ComCalc!N$37)+N805*(ComCalc!N$37-2)/ComCalc!N$37),2),"")</f>
        <v/>
      </c>
      <c r="O1014" s="24" t="str">
        <f>IF(O194,-1*ROUND(NORMSINV('Create Composites'!$M$3/(ComCalc!O$37*2))*SQRT(ComCalc!O$45/(ComCalc!O$37*ComCalc!O$37)+O805*(ComCalc!O$37-2)/ComCalc!O$37),2),"")</f>
        <v/>
      </c>
      <c r="P1014" s="24" t="str">
        <f>IF(P194,-1*ROUND(NORMSINV('Create Composites'!$M$3/(ComCalc!P$37*2))*SQRT(ComCalc!P$45/(ComCalc!P$37*ComCalc!P$37)+P805*(ComCalc!P$37-2)/ComCalc!P$37),2),"")</f>
        <v/>
      </c>
      <c r="Q1014" s="24" t="str">
        <f>IF(Q194,-1*ROUND(NORMSINV('Create Composites'!$M$3/(ComCalc!Q$37*2))*SQRT(ComCalc!Q$45/(ComCalc!Q$37*ComCalc!Q$37)+Q805*(ComCalc!Q$37-2)/ComCalc!Q$37),2),"")</f>
        <v/>
      </c>
      <c r="R1014" s="24" t="str">
        <f>IF(R194,-1*ROUND(NORMSINV('Create Composites'!$M$3/(ComCalc!R$37*2))*SQRT(ComCalc!R$45/(ComCalc!R$37*ComCalc!R$37)+R805*(ComCalc!R$37-2)/ComCalc!R$37),2),"")</f>
        <v/>
      </c>
      <c r="S1014" s="24" t="str">
        <f>IF(S194,-1*ROUND(NORMSINV('Create Composites'!$M$3/(ComCalc!S$37*2))*SQRT(ComCalc!S$45/(ComCalc!S$37*ComCalc!S$37)+S805*(ComCalc!S$37-2)/ComCalc!S$37),2),"")</f>
        <v/>
      </c>
      <c r="T1014" s="24" t="str">
        <f>IF(T194,-1*ROUND(NORMSINV('Create Composites'!$M$3/(ComCalc!T$37*2))*SQRT(ComCalc!T$45/(ComCalc!T$37*ComCalc!T$37)+T805*(ComCalc!T$37-2)/ComCalc!T$37),2),"")</f>
        <v/>
      </c>
      <c r="U1014" s="24" t="str">
        <f>IF(U194,-1*ROUND(NORMSINV('Create Composites'!$M$3/(ComCalc!U$37*2))*SQRT(ComCalc!U$45/(ComCalc!U$37*ComCalc!U$37)+U805*(ComCalc!U$37-2)/ComCalc!U$37),2),"")</f>
        <v/>
      </c>
    </row>
    <row r="1015" spans="1:21" x14ac:dyDescent="0.15">
      <c r="A1015" t="str">
        <f t="shared" si="664"/>
        <v>WL</v>
      </c>
      <c r="B1015" s="24" t="str">
        <f>IF(B195,-1*ROUND(NORMSINV('Create Composites'!$M$3/(ComCalc!B$37*2))*SQRT(ComCalc!B$45/(ComCalc!B$37*ComCalc!B$37)+B806*(ComCalc!B$37-2)/ComCalc!B$37),2),"")</f>
        <v/>
      </c>
      <c r="C1015" s="24" t="str">
        <f>IF(C195,-1*ROUND(NORMSINV('Create Composites'!$M$3/(ComCalc!C$37*2))*SQRT(ComCalc!C$45/(ComCalc!C$37*ComCalc!C$37)+C806*(ComCalc!C$37-2)/ComCalc!C$37),2),"")</f>
        <v/>
      </c>
      <c r="D1015" s="24" t="str">
        <f>IF(D195,-1*ROUND(NORMSINV('Create Composites'!$M$3/(ComCalc!D$37*2))*SQRT(ComCalc!D$45/(ComCalc!D$37*ComCalc!D$37)+D806*(ComCalc!D$37-2)/ComCalc!D$37),2),"")</f>
        <v/>
      </c>
      <c r="E1015" s="24" t="str">
        <f>IF(E195,-1*ROUND(NORMSINV('Create Composites'!$M$3/(ComCalc!E$37*2))*SQRT(ComCalc!E$45/(ComCalc!E$37*ComCalc!E$37)+E806*(ComCalc!E$37-2)/ComCalc!E$37),2),"")</f>
        <v/>
      </c>
      <c r="F1015" s="24" t="str">
        <f>IF(F195,-1*ROUND(NORMSINV('Create Composites'!$M$3/(ComCalc!F$37*2))*SQRT(ComCalc!F$45/(ComCalc!F$37*ComCalc!F$37)+F806*(ComCalc!F$37-2)/ComCalc!F$37),2),"")</f>
        <v/>
      </c>
      <c r="G1015" s="24" t="str">
        <f>IF(G195,-1*ROUND(NORMSINV('Create Composites'!$M$3/(ComCalc!G$37*2))*SQRT(ComCalc!G$45/(ComCalc!G$37*ComCalc!G$37)+G806*(ComCalc!G$37-2)/ComCalc!G$37),2),"")</f>
        <v/>
      </c>
      <c r="H1015" s="24" t="str">
        <f>IF(H195,-1*ROUND(NORMSINV('Create Composites'!$M$3/(ComCalc!H$37*2))*SQRT(ComCalc!H$45/(ComCalc!H$37*ComCalc!H$37)+H806*(ComCalc!H$37-2)/ComCalc!H$37),2),"")</f>
        <v/>
      </c>
      <c r="I1015" s="24" t="str">
        <f>IF(I195,-1*ROUND(NORMSINV('Create Composites'!$M$3/(ComCalc!I$37*2))*SQRT(ComCalc!I$45/(ComCalc!I$37*ComCalc!I$37)+I806*(ComCalc!I$37-2)/ComCalc!I$37),2),"")</f>
        <v/>
      </c>
      <c r="J1015" s="24" t="str">
        <f>IF(J195,-1*ROUND(NORMSINV('Create Composites'!$M$3/(ComCalc!J$37*2))*SQRT(ComCalc!J$45/(ComCalc!J$37*ComCalc!J$37)+J806*(ComCalc!J$37-2)/ComCalc!J$37),2),"")</f>
        <v/>
      </c>
      <c r="K1015" s="24" t="str">
        <f>IF(K195,-1*ROUND(NORMSINV('Create Composites'!$M$3/(ComCalc!K$37*2))*SQRT(ComCalc!K$45/(ComCalc!K$37*ComCalc!K$37)+K806*(ComCalc!K$37-2)/ComCalc!K$37),2),"")</f>
        <v/>
      </c>
      <c r="L1015" s="24" t="str">
        <f>IF(L195,-1*ROUND(NORMSINV('Create Composites'!$M$3/(ComCalc!L$37*2))*SQRT(ComCalc!L$45/(ComCalc!L$37*ComCalc!L$37)+L806*(ComCalc!L$37-2)/ComCalc!L$37),2),"")</f>
        <v/>
      </c>
      <c r="M1015" s="24" t="str">
        <f>IF(M195,-1*ROUND(NORMSINV('Create Composites'!$M$3/(ComCalc!M$37*2))*SQRT(ComCalc!M$45/(ComCalc!M$37*ComCalc!M$37)+M806*(ComCalc!M$37-2)/ComCalc!M$37),2),"")</f>
        <v/>
      </c>
      <c r="N1015" s="24" t="str">
        <f>IF(N195,-1*ROUND(NORMSINV('Create Composites'!$M$3/(ComCalc!N$37*2))*SQRT(ComCalc!N$45/(ComCalc!N$37*ComCalc!N$37)+N806*(ComCalc!N$37-2)/ComCalc!N$37),2),"")</f>
        <v/>
      </c>
      <c r="O1015" s="24" t="str">
        <f>IF(O195,-1*ROUND(NORMSINV('Create Composites'!$M$3/(ComCalc!O$37*2))*SQRT(ComCalc!O$45/(ComCalc!O$37*ComCalc!O$37)+O806*(ComCalc!O$37-2)/ComCalc!O$37),2),"")</f>
        <v/>
      </c>
      <c r="P1015" s="24" t="str">
        <f>IF(P195,-1*ROUND(NORMSINV('Create Composites'!$M$3/(ComCalc!P$37*2))*SQRT(ComCalc!P$45/(ComCalc!P$37*ComCalc!P$37)+P806*(ComCalc!P$37-2)/ComCalc!P$37),2),"")</f>
        <v/>
      </c>
      <c r="Q1015" s="24" t="str">
        <f>IF(Q195,-1*ROUND(NORMSINV('Create Composites'!$M$3/(ComCalc!Q$37*2))*SQRT(ComCalc!Q$45/(ComCalc!Q$37*ComCalc!Q$37)+Q806*(ComCalc!Q$37-2)/ComCalc!Q$37),2),"")</f>
        <v/>
      </c>
      <c r="R1015" s="24" t="str">
        <f>IF(R195,-1*ROUND(NORMSINV('Create Composites'!$M$3/(ComCalc!R$37*2))*SQRT(ComCalc!R$45/(ComCalc!R$37*ComCalc!R$37)+R806*(ComCalc!R$37-2)/ComCalc!R$37),2),"")</f>
        <v/>
      </c>
      <c r="S1015" s="24" t="str">
        <f>IF(S195,-1*ROUND(NORMSINV('Create Composites'!$M$3/(ComCalc!S$37*2))*SQRT(ComCalc!S$45/(ComCalc!S$37*ComCalc!S$37)+S806*(ComCalc!S$37-2)/ComCalc!S$37),2),"")</f>
        <v/>
      </c>
      <c r="T1015" s="24" t="str">
        <f>IF(T195,-1*ROUND(NORMSINV('Create Composites'!$M$3/(ComCalc!T$37*2))*SQRT(ComCalc!T$45/(ComCalc!T$37*ComCalc!T$37)+T806*(ComCalc!T$37-2)/ComCalc!T$37),2),"")</f>
        <v/>
      </c>
      <c r="U1015" s="24" t="str">
        <f>IF(U195,-1*ROUND(NORMSINV('Create Composites'!$M$3/(ComCalc!U$37*2))*SQRT(ComCalc!U$45/(ComCalc!U$37*ComCalc!U$37)+U806*(ComCalc!U$37-2)/ComCalc!U$37),2),"")</f>
        <v/>
      </c>
    </row>
    <row r="1016" spans="1:21" x14ac:dyDescent="0.15">
      <c r="A1016" t="str">
        <f t="shared" si="664"/>
        <v>ASB</v>
      </c>
      <c r="B1016" s="24" t="str">
        <f>IF(B196,-1*ROUND(NORMSINV('Create Composites'!$M$3/(ComCalc!B$37*2))*SQRT(ComCalc!B$45/(ComCalc!B$37*ComCalc!B$37)+B807*(ComCalc!B$37-2)/ComCalc!B$37),2),"")</f>
        <v/>
      </c>
      <c r="C1016" s="24" t="str">
        <f>IF(C196,-1*ROUND(NORMSINV('Create Composites'!$M$3/(ComCalc!C$37*2))*SQRT(ComCalc!C$45/(ComCalc!C$37*ComCalc!C$37)+C807*(ComCalc!C$37-2)/ComCalc!C$37),2),"")</f>
        <v/>
      </c>
      <c r="D1016" s="24" t="str">
        <f>IF(D196,-1*ROUND(NORMSINV('Create Composites'!$M$3/(ComCalc!D$37*2))*SQRT(ComCalc!D$45/(ComCalc!D$37*ComCalc!D$37)+D807*(ComCalc!D$37-2)/ComCalc!D$37),2),"")</f>
        <v/>
      </c>
      <c r="E1016" s="24" t="str">
        <f>IF(E196,-1*ROUND(NORMSINV('Create Composites'!$M$3/(ComCalc!E$37*2))*SQRT(ComCalc!E$45/(ComCalc!E$37*ComCalc!E$37)+E807*(ComCalc!E$37-2)/ComCalc!E$37),2),"")</f>
        <v/>
      </c>
      <c r="F1016" s="24" t="str">
        <f>IF(F196,-1*ROUND(NORMSINV('Create Composites'!$M$3/(ComCalc!F$37*2))*SQRT(ComCalc!F$45/(ComCalc!F$37*ComCalc!F$37)+F807*(ComCalc!F$37-2)/ComCalc!F$37),2),"")</f>
        <v/>
      </c>
      <c r="G1016" s="24" t="str">
        <f>IF(G196,-1*ROUND(NORMSINV('Create Composites'!$M$3/(ComCalc!G$37*2))*SQRT(ComCalc!G$45/(ComCalc!G$37*ComCalc!G$37)+G807*(ComCalc!G$37-2)/ComCalc!G$37),2),"")</f>
        <v/>
      </c>
      <c r="H1016" s="24" t="str">
        <f>IF(H196,-1*ROUND(NORMSINV('Create Composites'!$M$3/(ComCalc!H$37*2))*SQRT(ComCalc!H$45/(ComCalc!H$37*ComCalc!H$37)+H807*(ComCalc!H$37-2)/ComCalc!H$37),2),"")</f>
        <v/>
      </c>
      <c r="I1016" s="24" t="str">
        <f>IF(I196,-1*ROUND(NORMSINV('Create Composites'!$M$3/(ComCalc!I$37*2))*SQRT(ComCalc!I$45/(ComCalc!I$37*ComCalc!I$37)+I807*(ComCalc!I$37-2)/ComCalc!I$37),2),"")</f>
        <v/>
      </c>
      <c r="J1016" s="24" t="str">
        <f>IF(J196,-1*ROUND(NORMSINV('Create Composites'!$M$3/(ComCalc!J$37*2))*SQRT(ComCalc!J$45/(ComCalc!J$37*ComCalc!J$37)+J807*(ComCalc!J$37-2)/ComCalc!J$37),2),"")</f>
        <v/>
      </c>
      <c r="K1016" s="24" t="str">
        <f>IF(K196,-1*ROUND(NORMSINV('Create Composites'!$M$3/(ComCalc!K$37*2))*SQRT(ComCalc!K$45/(ComCalc!K$37*ComCalc!K$37)+K807*(ComCalc!K$37-2)/ComCalc!K$37),2),"")</f>
        <v/>
      </c>
      <c r="L1016" s="24" t="str">
        <f>IF(L196,-1*ROUND(NORMSINV('Create Composites'!$M$3/(ComCalc!L$37*2))*SQRT(ComCalc!L$45/(ComCalc!L$37*ComCalc!L$37)+L807*(ComCalc!L$37-2)/ComCalc!L$37),2),"")</f>
        <v/>
      </c>
      <c r="M1016" s="24" t="str">
        <f>IF(M196,-1*ROUND(NORMSINV('Create Composites'!$M$3/(ComCalc!M$37*2))*SQRT(ComCalc!M$45/(ComCalc!M$37*ComCalc!M$37)+M807*(ComCalc!M$37-2)/ComCalc!M$37),2),"")</f>
        <v/>
      </c>
      <c r="N1016" s="24" t="str">
        <f>IF(N196,-1*ROUND(NORMSINV('Create Composites'!$M$3/(ComCalc!N$37*2))*SQRT(ComCalc!N$45/(ComCalc!N$37*ComCalc!N$37)+N807*(ComCalc!N$37-2)/ComCalc!N$37),2),"")</f>
        <v/>
      </c>
      <c r="O1016" s="24" t="str">
        <f>IF(O196,-1*ROUND(NORMSINV('Create Composites'!$M$3/(ComCalc!O$37*2))*SQRT(ComCalc!O$45/(ComCalc!O$37*ComCalc!O$37)+O807*(ComCalc!O$37-2)/ComCalc!O$37),2),"")</f>
        <v/>
      </c>
      <c r="P1016" s="24" t="str">
        <f>IF(P196,-1*ROUND(NORMSINV('Create Composites'!$M$3/(ComCalc!P$37*2))*SQRT(ComCalc!P$45/(ComCalc!P$37*ComCalc!P$37)+P807*(ComCalc!P$37-2)/ComCalc!P$37),2),"")</f>
        <v/>
      </c>
      <c r="Q1016" s="24" t="str">
        <f>IF(Q196,-1*ROUND(NORMSINV('Create Composites'!$M$3/(ComCalc!Q$37*2))*SQRT(ComCalc!Q$45/(ComCalc!Q$37*ComCalc!Q$37)+Q807*(ComCalc!Q$37-2)/ComCalc!Q$37),2),"")</f>
        <v/>
      </c>
      <c r="R1016" s="24" t="str">
        <f>IF(R196,-1*ROUND(NORMSINV('Create Composites'!$M$3/(ComCalc!R$37*2))*SQRT(ComCalc!R$45/(ComCalc!R$37*ComCalc!R$37)+R807*(ComCalc!R$37-2)/ComCalc!R$37),2),"")</f>
        <v/>
      </c>
      <c r="S1016" s="24" t="str">
        <f>IF(S196,-1*ROUND(NORMSINV('Create Composites'!$M$3/(ComCalc!S$37*2))*SQRT(ComCalc!S$45/(ComCalc!S$37*ComCalc!S$37)+S807*(ComCalc!S$37-2)/ComCalc!S$37),2),"")</f>
        <v/>
      </c>
      <c r="T1016" s="24" t="str">
        <f>IF(T196,-1*ROUND(NORMSINV('Create Composites'!$M$3/(ComCalc!T$37*2))*SQRT(ComCalc!T$45/(ComCalc!T$37*ComCalc!T$37)+T807*(ComCalc!T$37-2)/ComCalc!T$37),2),"")</f>
        <v/>
      </c>
      <c r="U1016" s="24" t="str">
        <f>IF(U196,-1*ROUND(NORMSINV('Create Composites'!$M$3/(ComCalc!U$37*2))*SQRT(ComCalc!U$45/(ComCalc!U$37*ComCalc!U$37)+U807*(ComCalc!U$37-2)/ComCalc!U$37),2),"")</f>
        <v/>
      </c>
    </row>
    <row r="1017" spans="1:21" x14ac:dyDescent="0.15">
      <c r="A1017" t="str">
        <f t="shared" si="664"/>
        <v>SY</v>
      </c>
      <c r="B1017" s="24" t="str">
        <f>IF(B197,-1*ROUND(NORMSINV('Create Composites'!$M$3/(ComCalc!B$37*2))*SQRT(ComCalc!B$45/(ComCalc!B$37*ComCalc!B$37)+B808*(ComCalc!B$37-2)/ComCalc!B$37),2),"")</f>
        <v/>
      </c>
      <c r="C1017" s="24" t="str">
        <f>IF(C197,-1*ROUND(NORMSINV('Create Composites'!$M$3/(ComCalc!C$37*2))*SQRT(ComCalc!C$45/(ComCalc!C$37*ComCalc!C$37)+C808*(ComCalc!C$37-2)/ComCalc!C$37),2),"")</f>
        <v/>
      </c>
      <c r="D1017" s="24" t="str">
        <f>IF(D197,-1*ROUND(NORMSINV('Create Composites'!$M$3/(ComCalc!D$37*2))*SQRT(ComCalc!D$45/(ComCalc!D$37*ComCalc!D$37)+D808*(ComCalc!D$37-2)/ComCalc!D$37),2),"")</f>
        <v/>
      </c>
      <c r="E1017" s="24" t="str">
        <f>IF(E197,-1*ROUND(NORMSINV('Create Composites'!$M$3/(ComCalc!E$37*2))*SQRT(ComCalc!E$45/(ComCalc!E$37*ComCalc!E$37)+E808*(ComCalc!E$37-2)/ComCalc!E$37),2),"")</f>
        <v/>
      </c>
      <c r="F1017" s="24" t="str">
        <f>IF(F197,-1*ROUND(NORMSINV('Create Composites'!$M$3/(ComCalc!F$37*2))*SQRT(ComCalc!F$45/(ComCalc!F$37*ComCalc!F$37)+F808*(ComCalc!F$37-2)/ComCalc!F$37),2),"")</f>
        <v/>
      </c>
      <c r="G1017" s="24" t="str">
        <f>IF(G197,-1*ROUND(NORMSINV('Create Composites'!$M$3/(ComCalc!G$37*2))*SQRT(ComCalc!G$45/(ComCalc!G$37*ComCalc!G$37)+G808*(ComCalc!G$37-2)/ComCalc!G$37),2),"")</f>
        <v/>
      </c>
      <c r="H1017" s="24" t="str">
        <f>IF(H197,-1*ROUND(NORMSINV('Create Composites'!$M$3/(ComCalc!H$37*2))*SQRT(ComCalc!H$45/(ComCalc!H$37*ComCalc!H$37)+H808*(ComCalc!H$37-2)/ComCalc!H$37),2),"")</f>
        <v/>
      </c>
      <c r="I1017" s="24" t="str">
        <f>IF(I197,-1*ROUND(NORMSINV('Create Composites'!$M$3/(ComCalc!I$37*2))*SQRT(ComCalc!I$45/(ComCalc!I$37*ComCalc!I$37)+I808*(ComCalc!I$37-2)/ComCalc!I$37),2),"")</f>
        <v/>
      </c>
      <c r="J1017" s="24" t="str">
        <f>IF(J197,-1*ROUND(NORMSINV('Create Composites'!$M$3/(ComCalc!J$37*2))*SQRT(ComCalc!J$45/(ComCalc!J$37*ComCalc!J$37)+J808*(ComCalc!J$37-2)/ComCalc!J$37),2),"")</f>
        <v/>
      </c>
      <c r="K1017" s="24" t="str">
        <f>IF(K197,-1*ROUND(NORMSINV('Create Composites'!$M$3/(ComCalc!K$37*2))*SQRT(ComCalc!K$45/(ComCalc!K$37*ComCalc!K$37)+K808*(ComCalc!K$37-2)/ComCalc!K$37),2),"")</f>
        <v/>
      </c>
      <c r="L1017" s="24" t="str">
        <f>IF(L197,-1*ROUND(NORMSINV('Create Composites'!$M$3/(ComCalc!L$37*2))*SQRT(ComCalc!L$45/(ComCalc!L$37*ComCalc!L$37)+L808*(ComCalc!L$37-2)/ComCalc!L$37),2),"")</f>
        <v/>
      </c>
      <c r="M1017" s="24" t="str">
        <f>IF(M197,-1*ROUND(NORMSINV('Create Composites'!$M$3/(ComCalc!M$37*2))*SQRT(ComCalc!M$45/(ComCalc!M$37*ComCalc!M$37)+M808*(ComCalc!M$37-2)/ComCalc!M$37),2),"")</f>
        <v/>
      </c>
      <c r="N1017" s="24" t="str">
        <f>IF(N197,-1*ROUND(NORMSINV('Create Composites'!$M$3/(ComCalc!N$37*2))*SQRT(ComCalc!N$45/(ComCalc!N$37*ComCalc!N$37)+N808*(ComCalc!N$37-2)/ComCalc!N$37),2),"")</f>
        <v/>
      </c>
      <c r="O1017" s="24" t="str">
        <f>IF(O197,-1*ROUND(NORMSINV('Create Composites'!$M$3/(ComCalc!O$37*2))*SQRT(ComCalc!O$45/(ComCalc!O$37*ComCalc!O$37)+O808*(ComCalc!O$37-2)/ComCalc!O$37),2),"")</f>
        <v/>
      </c>
      <c r="P1017" s="24" t="str">
        <f>IF(P197,-1*ROUND(NORMSINV('Create Composites'!$M$3/(ComCalc!P$37*2))*SQRT(ComCalc!P$45/(ComCalc!P$37*ComCalc!P$37)+P808*(ComCalc!P$37-2)/ComCalc!P$37),2),"")</f>
        <v/>
      </c>
      <c r="Q1017" s="24" t="str">
        <f>IF(Q197,-1*ROUND(NORMSINV('Create Composites'!$M$3/(ComCalc!Q$37*2))*SQRT(ComCalc!Q$45/(ComCalc!Q$37*ComCalc!Q$37)+Q808*(ComCalc!Q$37-2)/ComCalc!Q$37),2),"")</f>
        <v/>
      </c>
      <c r="R1017" s="24" t="str">
        <f>IF(R197,-1*ROUND(NORMSINV('Create Composites'!$M$3/(ComCalc!R$37*2))*SQRT(ComCalc!R$45/(ComCalc!R$37*ComCalc!R$37)+R808*(ComCalc!R$37-2)/ComCalc!R$37),2),"")</f>
        <v/>
      </c>
      <c r="S1017" s="24" t="str">
        <f>IF(S197,-1*ROUND(NORMSINV('Create Composites'!$M$3/(ComCalc!S$37*2))*SQRT(ComCalc!S$45/(ComCalc!S$37*ComCalc!S$37)+S808*(ComCalc!S$37-2)/ComCalc!S$37),2),"")</f>
        <v/>
      </c>
      <c r="T1017" s="24" t="str">
        <f>IF(T197,-1*ROUND(NORMSINV('Create Composites'!$M$3/(ComCalc!T$37*2))*SQRT(ComCalc!T$45/(ComCalc!T$37*ComCalc!T$37)+T808*(ComCalc!T$37-2)/ComCalc!T$37),2),"")</f>
        <v/>
      </c>
      <c r="U1017" s="24" t="str">
        <f>IF(U197,-1*ROUND(NORMSINV('Create Composites'!$M$3/(ComCalc!U$37*2))*SQRT(ComCalc!U$45/(ComCalc!U$37*ComCalc!U$37)+U808*(ComCalc!U$37-2)/ComCalc!U$37),2),"")</f>
        <v/>
      </c>
    </row>
    <row r="1018" spans="1:21" x14ac:dyDescent="0.15">
      <c r="A1018" t="str">
        <f t="shared" si="664"/>
        <v>DC</v>
      </c>
      <c r="B1018" s="24" t="str">
        <f>IF(B198,-1*ROUND(NORMSINV('Create Composites'!$M$3/(ComCalc!B$37*2))*SQRT(ComCalc!B$45/(ComCalc!B$37*ComCalc!B$37)+B809*(ComCalc!B$37-2)/ComCalc!B$37),2),"")</f>
        <v/>
      </c>
      <c r="C1018" s="24" t="str">
        <f>IF(C198,-1*ROUND(NORMSINV('Create Composites'!$M$3/(ComCalc!C$37*2))*SQRT(ComCalc!C$45/(ComCalc!C$37*ComCalc!C$37)+C809*(ComCalc!C$37-2)/ComCalc!C$37),2),"")</f>
        <v/>
      </c>
      <c r="D1018" s="24" t="str">
        <f>IF(D198,-1*ROUND(NORMSINV('Create Composites'!$M$3/(ComCalc!D$37*2))*SQRT(ComCalc!D$45/(ComCalc!D$37*ComCalc!D$37)+D809*(ComCalc!D$37-2)/ComCalc!D$37),2),"")</f>
        <v/>
      </c>
      <c r="E1018" s="24" t="str">
        <f>IF(E198,-1*ROUND(NORMSINV('Create Composites'!$M$3/(ComCalc!E$37*2))*SQRT(ComCalc!E$45/(ComCalc!E$37*ComCalc!E$37)+E809*(ComCalc!E$37-2)/ComCalc!E$37),2),"")</f>
        <v/>
      </c>
      <c r="F1018" s="24" t="str">
        <f>IF(F198,-1*ROUND(NORMSINV('Create Composites'!$M$3/(ComCalc!F$37*2))*SQRT(ComCalc!F$45/(ComCalc!F$37*ComCalc!F$37)+F809*(ComCalc!F$37-2)/ComCalc!F$37),2),"")</f>
        <v/>
      </c>
      <c r="G1018" s="24" t="str">
        <f>IF(G198,-1*ROUND(NORMSINV('Create Composites'!$M$3/(ComCalc!G$37*2))*SQRT(ComCalc!G$45/(ComCalc!G$37*ComCalc!G$37)+G809*(ComCalc!G$37-2)/ComCalc!G$37),2),"")</f>
        <v/>
      </c>
      <c r="H1018" s="24" t="str">
        <f>IF(H198,-1*ROUND(NORMSINV('Create Composites'!$M$3/(ComCalc!H$37*2))*SQRT(ComCalc!H$45/(ComCalc!H$37*ComCalc!H$37)+H809*(ComCalc!H$37-2)/ComCalc!H$37),2),"")</f>
        <v/>
      </c>
      <c r="I1018" s="24" t="str">
        <f>IF(I198,-1*ROUND(NORMSINV('Create Composites'!$M$3/(ComCalc!I$37*2))*SQRT(ComCalc!I$45/(ComCalc!I$37*ComCalc!I$37)+I809*(ComCalc!I$37-2)/ComCalc!I$37),2),"")</f>
        <v/>
      </c>
      <c r="J1018" s="24" t="str">
        <f>IF(J198,-1*ROUND(NORMSINV('Create Composites'!$M$3/(ComCalc!J$37*2))*SQRT(ComCalc!J$45/(ComCalc!J$37*ComCalc!J$37)+J809*(ComCalc!J$37-2)/ComCalc!J$37),2),"")</f>
        <v/>
      </c>
      <c r="K1018" s="24" t="str">
        <f>IF(K198,-1*ROUND(NORMSINV('Create Composites'!$M$3/(ComCalc!K$37*2))*SQRT(ComCalc!K$45/(ComCalc!K$37*ComCalc!K$37)+K809*(ComCalc!K$37-2)/ComCalc!K$37),2),"")</f>
        <v/>
      </c>
      <c r="L1018" s="24" t="str">
        <f>IF(L198,-1*ROUND(NORMSINV('Create Composites'!$M$3/(ComCalc!L$37*2))*SQRT(ComCalc!L$45/(ComCalc!L$37*ComCalc!L$37)+L809*(ComCalc!L$37-2)/ComCalc!L$37),2),"")</f>
        <v/>
      </c>
      <c r="M1018" s="24" t="str">
        <f>IF(M198,-1*ROUND(NORMSINV('Create Composites'!$M$3/(ComCalc!M$37*2))*SQRT(ComCalc!M$45/(ComCalc!M$37*ComCalc!M$37)+M809*(ComCalc!M$37-2)/ComCalc!M$37),2),"")</f>
        <v/>
      </c>
      <c r="N1018" s="24" t="str">
        <f>IF(N198,-1*ROUND(NORMSINV('Create Composites'!$M$3/(ComCalc!N$37*2))*SQRT(ComCalc!N$45/(ComCalc!N$37*ComCalc!N$37)+N809*(ComCalc!N$37-2)/ComCalc!N$37),2),"")</f>
        <v/>
      </c>
      <c r="O1018" s="24" t="str">
        <f>IF(O198,-1*ROUND(NORMSINV('Create Composites'!$M$3/(ComCalc!O$37*2))*SQRT(ComCalc!O$45/(ComCalc!O$37*ComCalc!O$37)+O809*(ComCalc!O$37-2)/ComCalc!O$37),2),"")</f>
        <v/>
      </c>
      <c r="P1018" s="24" t="str">
        <f>IF(P198,-1*ROUND(NORMSINV('Create Composites'!$M$3/(ComCalc!P$37*2))*SQRT(ComCalc!P$45/(ComCalc!P$37*ComCalc!P$37)+P809*(ComCalc!P$37-2)/ComCalc!P$37),2),"")</f>
        <v/>
      </c>
      <c r="Q1018" s="24" t="str">
        <f>IF(Q198,-1*ROUND(NORMSINV('Create Composites'!$M$3/(ComCalc!Q$37*2))*SQRT(ComCalc!Q$45/(ComCalc!Q$37*ComCalc!Q$37)+Q809*(ComCalc!Q$37-2)/ComCalc!Q$37),2),"")</f>
        <v/>
      </c>
      <c r="R1018" s="24" t="str">
        <f>IF(R198,-1*ROUND(NORMSINV('Create Composites'!$M$3/(ComCalc!R$37*2))*SQRT(ComCalc!R$45/(ComCalc!R$37*ComCalc!R$37)+R809*(ComCalc!R$37-2)/ComCalc!R$37),2),"")</f>
        <v/>
      </c>
      <c r="S1018" s="24" t="str">
        <f>IF(S198,-1*ROUND(NORMSINV('Create Composites'!$M$3/(ComCalc!S$37*2))*SQRT(ComCalc!S$45/(ComCalc!S$37*ComCalc!S$37)+S809*(ComCalc!S$37-2)/ComCalc!S$37),2),"")</f>
        <v/>
      </c>
      <c r="T1018" s="24" t="str">
        <f>IF(T198,-1*ROUND(NORMSINV('Create Composites'!$M$3/(ComCalc!T$37*2))*SQRT(ComCalc!T$45/(ComCalc!T$37*ComCalc!T$37)+T809*(ComCalc!T$37-2)/ComCalc!T$37),2),"")</f>
        <v/>
      </c>
      <c r="U1018" s="24" t="str">
        <f>IF(U198,-1*ROUND(NORMSINV('Create Composites'!$M$3/(ComCalc!U$37*2))*SQRT(ComCalc!U$45/(ComCalc!U$37*ComCalc!U$37)+U809*(ComCalc!U$37-2)/ComCalc!U$37),2),"")</f>
        <v/>
      </c>
    </row>
    <row r="1019" spans="1:21" x14ac:dyDescent="0.15">
      <c r="A1019" t="str">
        <f t="shared" si="664"/>
        <v>RF</v>
      </c>
      <c r="B1019" s="24" t="str">
        <f>IF(B199,-1*ROUND(NORMSINV('Create Composites'!$M$3/(ComCalc!B$37*2))*SQRT(ComCalc!B$45/(ComCalc!B$37*ComCalc!B$37)+B810*(ComCalc!B$37-2)/ComCalc!B$37),2),"")</f>
        <v/>
      </c>
      <c r="C1019" s="24" t="str">
        <f>IF(C199,-1*ROUND(NORMSINV('Create Composites'!$M$3/(ComCalc!C$37*2))*SQRT(ComCalc!C$45/(ComCalc!C$37*ComCalc!C$37)+C810*(ComCalc!C$37-2)/ComCalc!C$37),2),"")</f>
        <v/>
      </c>
      <c r="D1019" s="24" t="str">
        <f>IF(D199,-1*ROUND(NORMSINV('Create Composites'!$M$3/(ComCalc!D$37*2))*SQRT(ComCalc!D$45/(ComCalc!D$37*ComCalc!D$37)+D810*(ComCalc!D$37-2)/ComCalc!D$37),2),"")</f>
        <v/>
      </c>
      <c r="E1019" s="24" t="str">
        <f>IF(E199,-1*ROUND(NORMSINV('Create Composites'!$M$3/(ComCalc!E$37*2))*SQRT(ComCalc!E$45/(ComCalc!E$37*ComCalc!E$37)+E810*(ComCalc!E$37-2)/ComCalc!E$37),2),"")</f>
        <v/>
      </c>
      <c r="F1019" s="24" t="str">
        <f>IF(F199,-1*ROUND(NORMSINV('Create Composites'!$M$3/(ComCalc!F$37*2))*SQRT(ComCalc!F$45/(ComCalc!F$37*ComCalc!F$37)+F810*(ComCalc!F$37-2)/ComCalc!F$37),2),"")</f>
        <v/>
      </c>
      <c r="G1019" s="24" t="str">
        <f>IF(G199,-1*ROUND(NORMSINV('Create Composites'!$M$3/(ComCalc!G$37*2))*SQRT(ComCalc!G$45/(ComCalc!G$37*ComCalc!G$37)+G810*(ComCalc!G$37-2)/ComCalc!G$37),2),"")</f>
        <v/>
      </c>
      <c r="H1019" s="24" t="str">
        <f>IF(H199,-1*ROUND(NORMSINV('Create Composites'!$M$3/(ComCalc!H$37*2))*SQRT(ComCalc!H$45/(ComCalc!H$37*ComCalc!H$37)+H810*(ComCalc!H$37-2)/ComCalc!H$37),2),"")</f>
        <v/>
      </c>
      <c r="I1019" s="24" t="str">
        <f>IF(I199,-1*ROUND(NORMSINV('Create Composites'!$M$3/(ComCalc!I$37*2))*SQRT(ComCalc!I$45/(ComCalc!I$37*ComCalc!I$37)+I810*(ComCalc!I$37-2)/ComCalc!I$37),2),"")</f>
        <v/>
      </c>
      <c r="J1019" s="24" t="str">
        <f>IF(J199,-1*ROUND(NORMSINV('Create Composites'!$M$3/(ComCalc!J$37*2))*SQRT(ComCalc!J$45/(ComCalc!J$37*ComCalc!J$37)+J810*(ComCalc!J$37-2)/ComCalc!J$37),2),"")</f>
        <v/>
      </c>
      <c r="K1019" s="24" t="str">
        <f>IF(K199,-1*ROUND(NORMSINV('Create Composites'!$M$3/(ComCalc!K$37*2))*SQRT(ComCalc!K$45/(ComCalc!K$37*ComCalc!K$37)+K810*(ComCalc!K$37-2)/ComCalc!K$37),2),"")</f>
        <v/>
      </c>
      <c r="L1019" s="24" t="str">
        <f>IF(L199,-1*ROUND(NORMSINV('Create Composites'!$M$3/(ComCalc!L$37*2))*SQRT(ComCalc!L$45/(ComCalc!L$37*ComCalc!L$37)+L810*(ComCalc!L$37-2)/ComCalc!L$37),2),"")</f>
        <v/>
      </c>
      <c r="M1019" s="24" t="str">
        <f>IF(M199,-1*ROUND(NORMSINV('Create Composites'!$M$3/(ComCalc!M$37*2))*SQRT(ComCalc!M$45/(ComCalc!M$37*ComCalc!M$37)+M810*(ComCalc!M$37-2)/ComCalc!M$37),2),"")</f>
        <v/>
      </c>
      <c r="N1019" s="24" t="str">
        <f>IF(N199,-1*ROUND(NORMSINV('Create Composites'!$M$3/(ComCalc!N$37*2))*SQRT(ComCalc!N$45/(ComCalc!N$37*ComCalc!N$37)+N810*(ComCalc!N$37-2)/ComCalc!N$37),2),"")</f>
        <v/>
      </c>
      <c r="O1019" s="24" t="str">
        <f>IF(O199,-1*ROUND(NORMSINV('Create Composites'!$M$3/(ComCalc!O$37*2))*SQRT(ComCalc!O$45/(ComCalc!O$37*ComCalc!O$37)+O810*(ComCalc!O$37-2)/ComCalc!O$37),2),"")</f>
        <v/>
      </c>
      <c r="P1019" s="24" t="str">
        <f>IF(P199,-1*ROUND(NORMSINV('Create Composites'!$M$3/(ComCalc!P$37*2))*SQRT(ComCalc!P$45/(ComCalc!P$37*ComCalc!P$37)+P810*(ComCalc!P$37-2)/ComCalc!P$37),2),"")</f>
        <v/>
      </c>
      <c r="Q1019" s="24" t="str">
        <f>IF(Q199,-1*ROUND(NORMSINV('Create Composites'!$M$3/(ComCalc!Q$37*2))*SQRT(ComCalc!Q$45/(ComCalc!Q$37*ComCalc!Q$37)+Q810*(ComCalc!Q$37-2)/ComCalc!Q$37),2),"")</f>
        <v/>
      </c>
      <c r="R1019" s="24" t="str">
        <f>IF(R199,-1*ROUND(NORMSINV('Create Composites'!$M$3/(ComCalc!R$37*2))*SQRT(ComCalc!R$45/(ComCalc!R$37*ComCalc!R$37)+R810*(ComCalc!R$37-2)/ComCalc!R$37),2),"")</f>
        <v/>
      </c>
      <c r="S1019" s="24" t="str">
        <f>IF(S199,-1*ROUND(NORMSINV('Create Composites'!$M$3/(ComCalc!S$37*2))*SQRT(ComCalc!S$45/(ComCalc!S$37*ComCalc!S$37)+S810*(ComCalc!S$37-2)/ComCalc!S$37),2),"")</f>
        <v/>
      </c>
      <c r="T1019" s="24" t="str">
        <f>IF(T199,-1*ROUND(NORMSINV('Create Composites'!$M$3/(ComCalc!T$37*2))*SQRT(ComCalc!T$45/(ComCalc!T$37*ComCalc!T$37)+T810*(ComCalc!T$37-2)/ComCalc!T$37),2),"")</f>
        <v/>
      </c>
      <c r="U1019" s="24" t="str">
        <f>IF(U199,-1*ROUND(NORMSINV('Create Composites'!$M$3/(ComCalc!U$37*2))*SQRT(ComCalc!U$45/(ComCalc!U$37*ComCalc!U$37)+U810*(ComCalc!U$37-2)/ComCalc!U$37),2),"")</f>
        <v/>
      </c>
    </row>
    <row r="1020" spans="1:21" x14ac:dyDescent="0.15">
      <c r="A1020" t="str">
        <f t="shared" si="664"/>
        <v>RU</v>
      </c>
      <c r="B1020" s="24" t="str">
        <f>IF(B200,-1*ROUND(NORMSINV('Create Composites'!$M$3/(ComCalc!B$37*2))*SQRT(ComCalc!B$45/(ComCalc!B$37*ComCalc!B$37)+B811*(ComCalc!B$37-2)/ComCalc!B$37),2),"")</f>
        <v/>
      </c>
      <c r="C1020" s="24" t="str">
        <f>IF(C200,-1*ROUND(NORMSINV('Create Composites'!$M$3/(ComCalc!C$37*2))*SQRT(ComCalc!C$45/(ComCalc!C$37*ComCalc!C$37)+C811*(ComCalc!C$37-2)/ComCalc!C$37),2),"")</f>
        <v/>
      </c>
      <c r="D1020" s="24" t="str">
        <f>IF(D200,-1*ROUND(NORMSINV('Create Composites'!$M$3/(ComCalc!D$37*2))*SQRT(ComCalc!D$45/(ComCalc!D$37*ComCalc!D$37)+D811*(ComCalc!D$37-2)/ComCalc!D$37),2),"")</f>
        <v/>
      </c>
      <c r="E1020" s="24" t="str">
        <f>IF(E200,-1*ROUND(NORMSINV('Create Composites'!$M$3/(ComCalc!E$37*2))*SQRT(ComCalc!E$45/(ComCalc!E$37*ComCalc!E$37)+E811*(ComCalc!E$37-2)/ComCalc!E$37),2),"")</f>
        <v/>
      </c>
      <c r="F1020" s="24" t="str">
        <f>IF(F200,-1*ROUND(NORMSINV('Create Composites'!$M$3/(ComCalc!F$37*2))*SQRT(ComCalc!F$45/(ComCalc!F$37*ComCalc!F$37)+F811*(ComCalc!F$37-2)/ComCalc!F$37),2),"")</f>
        <v/>
      </c>
      <c r="G1020" s="24" t="str">
        <f>IF(G200,-1*ROUND(NORMSINV('Create Composites'!$M$3/(ComCalc!G$37*2))*SQRT(ComCalc!G$45/(ComCalc!G$37*ComCalc!G$37)+G811*(ComCalc!G$37-2)/ComCalc!G$37),2),"")</f>
        <v/>
      </c>
      <c r="H1020" s="24" t="str">
        <f>IF(H200,-1*ROUND(NORMSINV('Create Composites'!$M$3/(ComCalc!H$37*2))*SQRT(ComCalc!H$45/(ComCalc!H$37*ComCalc!H$37)+H811*(ComCalc!H$37-2)/ComCalc!H$37),2),"")</f>
        <v/>
      </c>
      <c r="I1020" s="24" t="str">
        <f>IF(I200,-1*ROUND(NORMSINV('Create Composites'!$M$3/(ComCalc!I$37*2))*SQRT(ComCalc!I$45/(ComCalc!I$37*ComCalc!I$37)+I811*(ComCalc!I$37-2)/ComCalc!I$37),2),"")</f>
        <v/>
      </c>
      <c r="J1020" s="24" t="str">
        <f>IF(J200,-1*ROUND(NORMSINV('Create Composites'!$M$3/(ComCalc!J$37*2))*SQRT(ComCalc!J$45/(ComCalc!J$37*ComCalc!J$37)+J811*(ComCalc!J$37-2)/ComCalc!J$37),2),"")</f>
        <v/>
      </c>
      <c r="K1020" s="24" t="str">
        <f>IF(K200,-1*ROUND(NORMSINV('Create Composites'!$M$3/(ComCalc!K$37*2))*SQRT(ComCalc!K$45/(ComCalc!K$37*ComCalc!K$37)+K811*(ComCalc!K$37-2)/ComCalc!K$37),2),"")</f>
        <v/>
      </c>
      <c r="L1020" s="24" t="str">
        <f>IF(L200,-1*ROUND(NORMSINV('Create Composites'!$M$3/(ComCalc!L$37*2))*SQRT(ComCalc!L$45/(ComCalc!L$37*ComCalc!L$37)+L811*(ComCalc!L$37-2)/ComCalc!L$37),2),"")</f>
        <v/>
      </c>
      <c r="M1020" s="24" t="str">
        <f>IF(M200,-1*ROUND(NORMSINV('Create Composites'!$M$3/(ComCalc!M$37*2))*SQRT(ComCalc!M$45/(ComCalc!M$37*ComCalc!M$37)+M811*(ComCalc!M$37-2)/ComCalc!M$37),2),"")</f>
        <v/>
      </c>
      <c r="N1020" s="24" t="str">
        <f>IF(N200,-1*ROUND(NORMSINV('Create Composites'!$M$3/(ComCalc!N$37*2))*SQRT(ComCalc!N$45/(ComCalc!N$37*ComCalc!N$37)+N811*(ComCalc!N$37-2)/ComCalc!N$37),2),"")</f>
        <v/>
      </c>
      <c r="O1020" s="24" t="str">
        <f>IF(O200,-1*ROUND(NORMSINV('Create Composites'!$M$3/(ComCalc!O$37*2))*SQRT(ComCalc!O$45/(ComCalc!O$37*ComCalc!O$37)+O811*(ComCalc!O$37-2)/ComCalc!O$37),2),"")</f>
        <v/>
      </c>
      <c r="P1020" s="24" t="str">
        <f>IF(P200,-1*ROUND(NORMSINV('Create Composites'!$M$3/(ComCalc!P$37*2))*SQRT(ComCalc!P$45/(ComCalc!P$37*ComCalc!P$37)+P811*(ComCalc!P$37-2)/ComCalc!P$37),2),"")</f>
        <v/>
      </c>
      <c r="Q1020" s="24" t="str">
        <f>IF(Q200,-1*ROUND(NORMSINV('Create Composites'!$M$3/(ComCalc!Q$37*2))*SQRT(ComCalc!Q$45/(ComCalc!Q$37*ComCalc!Q$37)+Q811*(ComCalc!Q$37-2)/ComCalc!Q$37),2),"")</f>
        <v/>
      </c>
      <c r="R1020" s="24" t="str">
        <f>IF(R200,-1*ROUND(NORMSINV('Create Composites'!$M$3/(ComCalc!R$37*2))*SQRT(ComCalc!R$45/(ComCalc!R$37*ComCalc!R$37)+R811*(ComCalc!R$37-2)/ComCalc!R$37),2),"")</f>
        <v/>
      </c>
      <c r="S1020" s="24" t="str">
        <f>IF(S200,-1*ROUND(NORMSINV('Create Composites'!$M$3/(ComCalc!S$37*2))*SQRT(ComCalc!S$45/(ComCalc!S$37*ComCalc!S$37)+S811*(ComCalc!S$37-2)/ComCalc!S$37),2),"")</f>
        <v/>
      </c>
      <c r="T1020" s="24" t="str">
        <f>IF(T200,-1*ROUND(NORMSINV('Create Composites'!$M$3/(ComCalc!T$37*2))*SQRT(ComCalc!T$45/(ComCalc!T$37*ComCalc!T$37)+T811*(ComCalc!T$37-2)/ComCalc!T$37),2),"")</f>
        <v/>
      </c>
      <c r="U1020" s="24" t="str">
        <f>IF(U200,-1*ROUND(NORMSINV('Create Composites'!$M$3/(ComCalc!U$37*2))*SQRT(ComCalc!U$45/(ComCalc!U$37*ComCalc!U$37)+U811*(ComCalc!U$37-2)/ComCalc!U$37),2),"")</f>
        <v/>
      </c>
    </row>
    <row r="1021" spans="1:21" x14ac:dyDescent="0.15">
      <c r="A1021" t="str">
        <f t="shared" si="664"/>
        <v>OL</v>
      </c>
      <c r="B1021" s="24" t="str">
        <f>IF(B201,-1*ROUND(NORMSINV('Create Composites'!$M$3/(ComCalc!B$37*2))*SQRT(ComCalc!B$45/(ComCalc!B$37*ComCalc!B$37)+B812*(ComCalc!B$37-2)/ComCalc!B$37),2),"")</f>
        <v/>
      </c>
      <c r="C1021" s="24" t="str">
        <f>IF(C201,-1*ROUND(NORMSINV('Create Composites'!$M$3/(ComCalc!C$37*2))*SQRT(ComCalc!C$45/(ComCalc!C$37*ComCalc!C$37)+C812*(ComCalc!C$37-2)/ComCalc!C$37),2),"")</f>
        <v/>
      </c>
      <c r="D1021" s="24" t="str">
        <f>IF(D201,-1*ROUND(NORMSINV('Create Composites'!$M$3/(ComCalc!D$37*2))*SQRT(ComCalc!D$45/(ComCalc!D$37*ComCalc!D$37)+D812*(ComCalc!D$37-2)/ComCalc!D$37),2),"")</f>
        <v/>
      </c>
      <c r="E1021" s="24" t="str">
        <f>IF(E201,-1*ROUND(NORMSINV('Create Composites'!$M$3/(ComCalc!E$37*2))*SQRT(ComCalc!E$45/(ComCalc!E$37*ComCalc!E$37)+E812*(ComCalc!E$37-2)/ComCalc!E$37),2),"")</f>
        <v/>
      </c>
      <c r="F1021" s="24" t="str">
        <f>IF(F201,-1*ROUND(NORMSINV('Create Composites'!$M$3/(ComCalc!F$37*2))*SQRT(ComCalc!F$45/(ComCalc!F$37*ComCalc!F$37)+F812*(ComCalc!F$37-2)/ComCalc!F$37),2),"")</f>
        <v/>
      </c>
      <c r="G1021" s="24" t="str">
        <f>IF(G201,-1*ROUND(NORMSINV('Create Composites'!$M$3/(ComCalc!G$37*2))*SQRT(ComCalc!G$45/(ComCalc!G$37*ComCalc!G$37)+G812*(ComCalc!G$37-2)/ComCalc!G$37),2),"")</f>
        <v/>
      </c>
      <c r="H1021" s="24" t="str">
        <f>IF(H201,-1*ROUND(NORMSINV('Create Composites'!$M$3/(ComCalc!H$37*2))*SQRT(ComCalc!H$45/(ComCalc!H$37*ComCalc!H$37)+H812*(ComCalc!H$37-2)/ComCalc!H$37),2),"")</f>
        <v/>
      </c>
      <c r="I1021" s="24" t="str">
        <f>IF(I201,-1*ROUND(NORMSINV('Create Composites'!$M$3/(ComCalc!I$37*2))*SQRT(ComCalc!I$45/(ComCalc!I$37*ComCalc!I$37)+I812*(ComCalc!I$37-2)/ComCalc!I$37),2),"")</f>
        <v/>
      </c>
      <c r="J1021" s="24" t="str">
        <f>IF(J201,-1*ROUND(NORMSINV('Create Composites'!$M$3/(ComCalc!J$37*2))*SQRT(ComCalc!J$45/(ComCalc!J$37*ComCalc!J$37)+J812*(ComCalc!J$37-2)/ComCalc!J$37),2),"")</f>
        <v/>
      </c>
      <c r="K1021" s="24" t="str">
        <f>IF(K201,-1*ROUND(NORMSINV('Create Composites'!$M$3/(ComCalc!K$37*2))*SQRT(ComCalc!K$45/(ComCalc!K$37*ComCalc!K$37)+K812*(ComCalc!K$37-2)/ComCalc!K$37),2),"")</f>
        <v/>
      </c>
      <c r="L1021" s="24" t="str">
        <f>IF(L201,-1*ROUND(NORMSINV('Create Composites'!$M$3/(ComCalc!L$37*2))*SQRT(ComCalc!L$45/(ComCalc!L$37*ComCalc!L$37)+L812*(ComCalc!L$37-2)/ComCalc!L$37),2),"")</f>
        <v/>
      </c>
      <c r="M1021" s="24" t="str">
        <f>IF(M201,-1*ROUND(NORMSINV('Create Composites'!$M$3/(ComCalc!M$37*2))*SQRT(ComCalc!M$45/(ComCalc!M$37*ComCalc!M$37)+M812*(ComCalc!M$37-2)/ComCalc!M$37),2),"")</f>
        <v/>
      </c>
      <c r="N1021" s="24" t="str">
        <f>IF(N201,-1*ROUND(NORMSINV('Create Composites'!$M$3/(ComCalc!N$37*2))*SQRT(ComCalc!N$45/(ComCalc!N$37*ComCalc!N$37)+N812*(ComCalc!N$37-2)/ComCalc!N$37),2),"")</f>
        <v/>
      </c>
      <c r="O1021" s="24" t="str">
        <f>IF(O201,-1*ROUND(NORMSINV('Create Composites'!$M$3/(ComCalc!O$37*2))*SQRT(ComCalc!O$45/(ComCalc!O$37*ComCalc!O$37)+O812*(ComCalc!O$37-2)/ComCalc!O$37),2),"")</f>
        <v/>
      </c>
      <c r="P1021" s="24" t="str">
        <f>IF(P201,-1*ROUND(NORMSINV('Create Composites'!$M$3/(ComCalc!P$37*2))*SQRT(ComCalc!P$45/(ComCalc!P$37*ComCalc!P$37)+P812*(ComCalc!P$37-2)/ComCalc!P$37),2),"")</f>
        <v/>
      </c>
      <c r="Q1021" s="24" t="str">
        <f>IF(Q201,-1*ROUND(NORMSINV('Create Composites'!$M$3/(ComCalc!Q$37*2))*SQRT(ComCalc!Q$45/(ComCalc!Q$37*ComCalc!Q$37)+Q812*(ComCalc!Q$37-2)/ComCalc!Q$37),2),"")</f>
        <v/>
      </c>
      <c r="R1021" s="24" t="str">
        <f>IF(R201,-1*ROUND(NORMSINV('Create Composites'!$M$3/(ComCalc!R$37*2))*SQRT(ComCalc!R$45/(ComCalc!R$37*ComCalc!R$37)+R812*(ComCalc!R$37-2)/ComCalc!R$37),2),"")</f>
        <v/>
      </c>
      <c r="S1021" s="24" t="str">
        <f>IF(S201,-1*ROUND(NORMSINV('Create Composites'!$M$3/(ComCalc!S$37*2))*SQRT(ComCalc!S$45/(ComCalc!S$37*ComCalc!S$37)+S812*(ComCalc!S$37-2)/ComCalc!S$37),2),"")</f>
        <v/>
      </c>
      <c r="T1021" s="24" t="str">
        <f>IF(T201,-1*ROUND(NORMSINV('Create Composites'!$M$3/(ComCalc!T$37*2))*SQRT(ComCalc!T$45/(ComCalc!T$37*ComCalc!T$37)+T812*(ComCalc!T$37-2)/ComCalc!T$37),2),"")</f>
        <v/>
      </c>
      <c r="U1021" s="24" t="str">
        <f>IF(U201,-1*ROUND(NORMSINV('Create Composites'!$M$3/(ComCalc!U$37*2))*SQRT(ComCalc!U$45/(ComCalc!U$37*ComCalc!U$37)+U812*(ComCalc!U$37-2)/ComCalc!U$37),2),"")</f>
        <v/>
      </c>
    </row>
    <row r="1022" spans="1:21" x14ac:dyDescent="0.15">
      <c r="A1022" t="str">
        <f t="shared" si="664"/>
        <v>OF</v>
      </c>
      <c r="B1022" s="24" t="str">
        <f>IF(B202,-1*ROUND(NORMSINV('Create Composites'!$M$3/(ComCalc!B$37*2))*SQRT(ComCalc!B$45/(ComCalc!B$37*ComCalc!B$37)+B813*(ComCalc!B$37-2)/ComCalc!B$37),2),"")</f>
        <v/>
      </c>
      <c r="C1022" s="24" t="str">
        <f>IF(C202,-1*ROUND(NORMSINV('Create Composites'!$M$3/(ComCalc!C$37*2))*SQRT(ComCalc!C$45/(ComCalc!C$37*ComCalc!C$37)+C813*(ComCalc!C$37-2)/ComCalc!C$37),2),"")</f>
        <v/>
      </c>
      <c r="D1022" s="24" t="str">
        <f>IF(D202,-1*ROUND(NORMSINV('Create Composites'!$M$3/(ComCalc!D$37*2))*SQRT(ComCalc!D$45/(ComCalc!D$37*ComCalc!D$37)+D813*(ComCalc!D$37-2)/ComCalc!D$37),2),"")</f>
        <v/>
      </c>
      <c r="E1022" s="24" t="str">
        <f>IF(E202,-1*ROUND(NORMSINV('Create Composites'!$M$3/(ComCalc!E$37*2))*SQRT(ComCalc!E$45/(ComCalc!E$37*ComCalc!E$37)+E813*(ComCalc!E$37-2)/ComCalc!E$37),2),"")</f>
        <v/>
      </c>
      <c r="F1022" s="24" t="str">
        <f>IF(F202,-1*ROUND(NORMSINV('Create Composites'!$M$3/(ComCalc!F$37*2))*SQRT(ComCalc!F$45/(ComCalc!F$37*ComCalc!F$37)+F813*(ComCalc!F$37-2)/ComCalc!F$37),2),"")</f>
        <v/>
      </c>
      <c r="G1022" s="24" t="str">
        <f>IF(G202,-1*ROUND(NORMSINV('Create Composites'!$M$3/(ComCalc!G$37*2))*SQRT(ComCalc!G$45/(ComCalc!G$37*ComCalc!G$37)+G813*(ComCalc!G$37-2)/ComCalc!G$37),2),"")</f>
        <v/>
      </c>
      <c r="H1022" s="24" t="str">
        <f>IF(H202,-1*ROUND(NORMSINV('Create Composites'!$M$3/(ComCalc!H$37*2))*SQRT(ComCalc!H$45/(ComCalc!H$37*ComCalc!H$37)+H813*(ComCalc!H$37-2)/ComCalc!H$37),2),"")</f>
        <v/>
      </c>
      <c r="I1022" s="24" t="str">
        <f>IF(I202,-1*ROUND(NORMSINV('Create Composites'!$M$3/(ComCalc!I$37*2))*SQRT(ComCalc!I$45/(ComCalc!I$37*ComCalc!I$37)+I813*(ComCalc!I$37-2)/ComCalc!I$37),2),"")</f>
        <v/>
      </c>
      <c r="J1022" s="24" t="str">
        <f>IF(J202,-1*ROUND(NORMSINV('Create Composites'!$M$3/(ComCalc!J$37*2))*SQRT(ComCalc!J$45/(ComCalc!J$37*ComCalc!J$37)+J813*(ComCalc!J$37-2)/ComCalc!J$37),2),"")</f>
        <v/>
      </c>
      <c r="K1022" s="24" t="str">
        <f>IF(K202,-1*ROUND(NORMSINV('Create Composites'!$M$3/(ComCalc!K$37*2))*SQRT(ComCalc!K$45/(ComCalc!K$37*ComCalc!K$37)+K813*(ComCalc!K$37-2)/ComCalc!K$37),2),"")</f>
        <v/>
      </c>
      <c r="L1022" s="24" t="str">
        <f>IF(L202,-1*ROUND(NORMSINV('Create Composites'!$M$3/(ComCalc!L$37*2))*SQRT(ComCalc!L$45/(ComCalc!L$37*ComCalc!L$37)+L813*(ComCalc!L$37-2)/ComCalc!L$37),2),"")</f>
        <v/>
      </c>
      <c r="M1022" s="24" t="str">
        <f>IF(M202,-1*ROUND(NORMSINV('Create Composites'!$M$3/(ComCalc!M$37*2))*SQRT(ComCalc!M$45/(ComCalc!M$37*ComCalc!M$37)+M813*(ComCalc!M$37-2)/ComCalc!M$37),2),"")</f>
        <v/>
      </c>
      <c r="N1022" s="24" t="str">
        <f>IF(N202,-1*ROUND(NORMSINV('Create Composites'!$M$3/(ComCalc!N$37*2))*SQRT(ComCalc!N$45/(ComCalc!N$37*ComCalc!N$37)+N813*(ComCalc!N$37-2)/ComCalc!N$37),2),"")</f>
        <v/>
      </c>
      <c r="O1022" s="24" t="str">
        <f>IF(O202,-1*ROUND(NORMSINV('Create Composites'!$M$3/(ComCalc!O$37*2))*SQRT(ComCalc!O$45/(ComCalc!O$37*ComCalc!O$37)+O813*(ComCalc!O$37-2)/ComCalc!O$37),2),"")</f>
        <v/>
      </c>
      <c r="P1022" s="24" t="str">
        <f>IF(P202,-1*ROUND(NORMSINV('Create Composites'!$M$3/(ComCalc!P$37*2))*SQRT(ComCalc!P$45/(ComCalc!P$37*ComCalc!P$37)+P813*(ComCalc!P$37-2)/ComCalc!P$37),2),"")</f>
        <v/>
      </c>
      <c r="Q1022" s="24" t="str">
        <f>IF(Q202,-1*ROUND(NORMSINV('Create Composites'!$M$3/(ComCalc!Q$37*2))*SQRT(ComCalc!Q$45/(ComCalc!Q$37*ComCalc!Q$37)+Q813*(ComCalc!Q$37-2)/ComCalc!Q$37),2),"")</f>
        <v/>
      </c>
      <c r="R1022" s="24" t="str">
        <f>IF(R202,-1*ROUND(NORMSINV('Create Composites'!$M$3/(ComCalc!R$37*2))*SQRT(ComCalc!R$45/(ComCalc!R$37*ComCalc!R$37)+R813*(ComCalc!R$37-2)/ComCalc!R$37),2),"")</f>
        <v/>
      </c>
      <c r="S1022" s="24" t="str">
        <f>IF(S202,-1*ROUND(NORMSINV('Create Composites'!$M$3/(ComCalc!S$37*2))*SQRT(ComCalc!S$45/(ComCalc!S$37*ComCalc!S$37)+S813*(ComCalc!S$37-2)/ComCalc!S$37),2),"")</f>
        <v/>
      </c>
      <c r="T1022" s="24" t="str">
        <f>IF(T202,-1*ROUND(NORMSINV('Create Composites'!$M$3/(ComCalc!T$37*2))*SQRT(ComCalc!T$45/(ComCalc!T$37*ComCalc!T$37)+T813*(ComCalc!T$37-2)/ComCalc!T$37),2),"")</f>
        <v/>
      </c>
      <c r="U1022" s="24" t="str">
        <f>IF(U202,-1*ROUND(NORMSINV('Create Composites'!$M$3/(ComCalc!U$37*2))*SQRT(ComCalc!U$45/(ComCalc!U$37*ComCalc!U$37)+U813*(ComCalc!U$37-2)/ComCalc!U$37),2),"")</f>
        <v/>
      </c>
    </row>
    <row r="1023" spans="1:21" x14ac:dyDescent="0.15">
      <c r="A1023" t="str">
        <f t="shared" si="664"/>
        <v>CM</v>
      </c>
      <c r="B1023" s="24" t="str">
        <f>IF(B203,-1*ROUND(NORMSINV('Create Composites'!$M$3/(ComCalc!B$37*2))*SQRT(ComCalc!B$45/(ComCalc!B$37*ComCalc!B$37)+B814*(ComCalc!B$37-2)/ComCalc!B$37),2),"")</f>
        <v/>
      </c>
      <c r="C1023" s="24" t="str">
        <f>IF(C203,-1*ROUND(NORMSINV('Create Composites'!$M$3/(ComCalc!C$37*2))*SQRT(ComCalc!C$45/(ComCalc!C$37*ComCalc!C$37)+C814*(ComCalc!C$37-2)/ComCalc!C$37),2),"")</f>
        <v/>
      </c>
      <c r="D1023" s="24" t="str">
        <f>IF(D203,-1*ROUND(NORMSINV('Create Composites'!$M$3/(ComCalc!D$37*2))*SQRT(ComCalc!D$45/(ComCalc!D$37*ComCalc!D$37)+D814*(ComCalc!D$37-2)/ComCalc!D$37),2),"")</f>
        <v/>
      </c>
      <c r="E1023" s="24" t="str">
        <f>IF(E203,-1*ROUND(NORMSINV('Create Composites'!$M$3/(ComCalc!E$37*2))*SQRT(ComCalc!E$45/(ComCalc!E$37*ComCalc!E$37)+E814*(ComCalc!E$37-2)/ComCalc!E$37),2),"")</f>
        <v/>
      </c>
      <c r="F1023" s="24" t="str">
        <f>IF(F203,-1*ROUND(NORMSINV('Create Composites'!$M$3/(ComCalc!F$37*2))*SQRT(ComCalc!F$45/(ComCalc!F$37*ComCalc!F$37)+F814*(ComCalc!F$37-2)/ComCalc!F$37),2),"")</f>
        <v/>
      </c>
      <c r="G1023" s="24" t="str">
        <f>IF(G203,-1*ROUND(NORMSINV('Create Composites'!$M$3/(ComCalc!G$37*2))*SQRT(ComCalc!G$45/(ComCalc!G$37*ComCalc!G$37)+G814*(ComCalc!G$37-2)/ComCalc!G$37),2),"")</f>
        <v/>
      </c>
      <c r="H1023" s="24" t="str">
        <f>IF(H203,-1*ROUND(NORMSINV('Create Composites'!$M$3/(ComCalc!H$37*2))*SQRT(ComCalc!H$45/(ComCalc!H$37*ComCalc!H$37)+H814*(ComCalc!H$37-2)/ComCalc!H$37),2),"")</f>
        <v/>
      </c>
      <c r="I1023" s="24" t="str">
        <f>IF(I203,-1*ROUND(NORMSINV('Create Composites'!$M$3/(ComCalc!I$37*2))*SQRT(ComCalc!I$45/(ComCalc!I$37*ComCalc!I$37)+I814*(ComCalc!I$37-2)/ComCalc!I$37),2),"")</f>
        <v/>
      </c>
      <c r="J1023" s="24" t="str">
        <f>IF(J203,-1*ROUND(NORMSINV('Create Composites'!$M$3/(ComCalc!J$37*2))*SQRT(ComCalc!J$45/(ComCalc!J$37*ComCalc!J$37)+J814*(ComCalc!J$37-2)/ComCalc!J$37),2),"")</f>
        <v/>
      </c>
      <c r="K1023" s="24" t="str">
        <f>IF(K203,-1*ROUND(NORMSINV('Create Composites'!$M$3/(ComCalc!K$37*2))*SQRT(ComCalc!K$45/(ComCalc!K$37*ComCalc!K$37)+K814*(ComCalc!K$37-2)/ComCalc!K$37),2),"")</f>
        <v/>
      </c>
      <c r="L1023" s="24" t="str">
        <f>IF(L203,-1*ROUND(NORMSINV('Create Composites'!$M$3/(ComCalc!L$37*2))*SQRT(ComCalc!L$45/(ComCalc!L$37*ComCalc!L$37)+L814*(ComCalc!L$37-2)/ComCalc!L$37),2),"")</f>
        <v/>
      </c>
      <c r="M1023" s="24" t="str">
        <f>IF(M203,-1*ROUND(NORMSINV('Create Composites'!$M$3/(ComCalc!M$37*2))*SQRT(ComCalc!M$45/(ComCalc!M$37*ComCalc!M$37)+M814*(ComCalc!M$37-2)/ComCalc!M$37),2),"")</f>
        <v/>
      </c>
      <c r="N1023" s="24" t="str">
        <f>IF(N203,-1*ROUND(NORMSINV('Create Composites'!$M$3/(ComCalc!N$37*2))*SQRT(ComCalc!N$45/(ComCalc!N$37*ComCalc!N$37)+N814*(ComCalc!N$37-2)/ComCalc!N$37),2),"")</f>
        <v/>
      </c>
      <c r="O1023" s="24" t="str">
        <f>IF(O203,-1*ROUND(NORMSINV('Create Composites'!$M$3/(ComCalc!O$37*2))*SQRT(ComCalc!O$45/(ComCalc!O$37*ComCalc!O$37)+O814*(ComCalc!O$37-2)/ComCalc!O$37),2),"")</f>
        <v/>
      </c>
      <c r="P1023" s="24" t="str">
        <f>IF(P203,-1*ROUND(NORMSINV('Create Composites'!$M$3/(ComCalc!P$37*2))*SQRT(ComCalc!P$45/(ComCalc!P$37*ComCalc!P$37)+P814*(ComCalc!P$37-2)/ComCalc!P$37),2),"")</f>
        <v/>
      </c>
      <c r="Q1023" s="24" t="str">
        <f>IF(Q203,-1*ROUND(NORMSINV('Create Composites'!$M$3/(ComCalc!Q$37*2))*SQRT(ComCalc!Q$45/(ComCalc!Q$37*ComCalc!Q$37)+Q814*(ComCalc!Q$37-2)/ComCalc!Q$37),2),"")</f>
        <v/>
      </c>
      <c r="R1023" s="24" t="str">
        <f>IF(R203,-1*ROUND(NORMSINV('Create Composites'!$M$3/(ComCalc!R$37*2))*SQRT(ComCalc!R$45/(ComCalc!R$37*ComCalc!R$37)+R814*(ComCalc!R$37-2)/ComCalc!R$37),2),"")</f>
        <v/>
      </c>
      <c r="S1023" s="24" t="str">
        <f>IF(S203,-1*ROUND(NORMSINV('Create Composites'!$M$3/(ComCalc!S$37*2))*SQRT(ComCalc!S$45/(ComCalc!S$37*ComCalc!S$37)+S814*(ComCalc!S$37-2)/ComCalc!S$37),2),"")</f>
        <v/>
      </c>
      <c r="T1023" s="24" t="str">
        <f>IF(T203,-1*ROUND(NORMSINV('Create Composites'!$M$3/(ComCalc!T$37*2))*SQRT(ComCalc!T$45/(ComCalc!T$37*ComCalc!T$37)+T814*(ComCalc!T$37-2)/ComCalc!T$37),2),"")</f>
        <v/>
      </c>
      <c r="U1023" s="24" t="str">
        <f>IF(U203,-1*ROUND(NORMSINV('Create Composites'!$M$3/(ComCalc!U$37*2))*SQRT(ComCalc!U$45/(ComCalc!U$37*ComCalc!U$37)+U814*(ComCalc!U$37-2)/ComCalc!U$37),2),"")</f>
        <v/>
      </c>
    </row>
    <row r="1025" spans="1:21" x14ac:dyDescent="0.15">
      <c r="A1025" t="s">
        <v>248</v>
      </c>
    </row>
    <row r="1026" spans="1:21" x14ac:dyDescent="0.15">
      <c r="B1026" t="s">
        <v>134</v>
      </c>
      <c r="C1026" t="s">
        <v>135</v>
      </c>
      <c r="D1026" t="s">
        <v>136</v>
      </c>
      <c r="E1026" t="s">
        <v>137</v>
      </c>
      <c r="F1026" t="s">
        <v>138</v>
      </c>
      <c r="G1026" t="s">
        <v>139</v>
      </c>
      <c r="H1026" t="s">
        <v>140</v>
      </c>
      <c r="I1026" t="s">
        <v>141</v>
      </c>
      <c r="J1026" t="s">
        <v>142</v>
      </c>
      <c r="K1026" t="s">
        <v>143</v>
      </c>
      <c r="L1026" t="s">
        <v>279</v>
      </c>
      <c r="M1026" t="s">
        <v>280</v>
      </c>
      <c r="N1026" t="s">
        <v>281</v>
      </c>
      <c r="O1026" t="s">
        <v>282</v>
      </c>
      <c r="P1026" t="s">
        <v>283</v>
      </c>
      <c r="Q1026" t="s">
        <v>284</v>
      </c>
      <c r="R1026" t="s">
        <v>285</v>
      </c>
      <c r="S1026" t="s">
        <v>286</v>
      </c>
      <c r="T1026" t="s">
        <v>287</v>
      </c>
      <c r="U1026" t="s">
        <v>288</v>
      </c>
    </row>
    <row r="1027" spans="1:21" x14ac:dyDescent="0.15">
      <c r="A1027" t="str">
        <f>A924</f>
        <v>Similarities</v>
      </c>
      <c r="B1027">
        <f t="array" ref="B1027">IF(B104,SUM(SqCor!$B2:$CW2*TRANSPOSE(B$104:B$203))/ComCalc!B$37,0)</f>
        <v>0.70566666666666666</v>
      </c>
      <c r="C1027">
        <f t="array" ref="C1027">IF(C104,SUM(SqCor!$B2:$CW2*TRANSPOSE(C$104:C$203))/ComCalc!C$37,0)</f>
        <v>0.64650000000000007</v>
      </c>
      <c r="D1027">
        <f t="array" ref="D1027">IF(D104,SUM(SqCor!$B2:$CW2*TRANSPOSE(D$104:D$203))/ComCalc!D$37,0)</f>
        <v>0</v>
      </c>
      <c r="E1027">
        <f t="array" ref="E1027">IF(E104,SUM(SqCor!$B2:$CW2*TRANSPOSE(E$104:E$203))/ComCalc!E$37,0)</f>
        <v>0.35762499999999997</v>
      </c>
      <c r="F1027">
        <f t="array" ref="F1027">IF(F104,SUM(SqCor!$B2:$CW2*TRANSPOSE(F$104:F$203))/ComCalc!F$37,0)</f>
        <v>0</v>
      </c>
      <c r="G1027">
        <f t="array" ref="G1027">IF(G104,SUM(SqCor!$B2:$CW2*TRANSPOSE(G$104:G$203))/ComCalc!G$37,0)</f>
        <v>0</v>
      </c>
      <c r="H1027">
        <f t="array" ref="H1027">IF(H104,SUM(SqCor!$B2:$CW2*TRANSPOSE(H$104:H$203))/ComCalc!H$37,0)</f>
        <v>0</v>
      </c>
      <c r="I1027">
        <f t="array" ref="I1027">IF(I104,SUM(SqCor!$B2:$CW2*TRANSPOSE(I$104:I$203))/ComCalc!I$37,0)</f>
        <v>0</v>
      </c>
      <c r="J1027">
        <f t="array" ref="J1027">IF(J104,SUM(SqCor!$B2:$CW2*TRANSPOSE(J$104:J$203))/ComCalc!J$37,0)</f>
        <v>0</v>
      </c>
      <c r="K1027">
        <f t="array" ref="K1027">IF(K104,SUM(SqCor!$B2:$CW2*TRANSPOSE(K$104:K$203))/ComCalc!K$37,0)</f>
        <v>0</v>
      </c>
      <c r="L1027">
        <f t="array" ref="L1027">IF(L104,SUM(SqCor!$B2:$CW2*TRANSPOSE(L$104:L$203))/ComCalc!L$37,0)</f>
        <v>0</v>
      </c>
      <c r="M1027">
        <f t="array" ref="M1027">IF(M104,SUM(SqCor!$B2:$CW2*TRANSPOSE(M$104:M$203))/ComCalc!M$37,0)</f>
        <v>0</v>
      </c>
      <c r="N1027">
        <f t="array" ref="N1027">IF(N104,SUM(SqCor!$B2:$CW2*TRANSPOSE(N$104:N$203))/ComCalc!N$37,0)</f>
        <v>0</v>
      </c>
      <c r="O1027">
        <f t="array" ref="O1027">IF(O104,SUM(SqCor!$B2:$CW2*TRANSPOSE(O$104:O$203))/ComCalc!O$37,0)</f>
        <v>0</v>
      </c>
      <c r="P1027">
        <f t="array" ref="P1027">IF(P104,SUM(SqCor!$B2:$CW2*TRANSPOSE(P$104:P$203))/ComCalc!P$37,0)</f>
        <v>0</v>
      </c>
      <c r="Q1027">
        <f t="array" ref="Q1027">IF(Q104,SUM(SqCor!$B2:$CW2*TRANSPOSE(Q$104:Q$203))/ComCalc!Q$37,0)</f>
        <v>0</v>
      </c>
      <c r="R1027">
        <f t="array" ref="R1027">IF(R104,SUM(SqCor!$B2:$CW2*TRANSPOSE(R$104:R$203))/ComCalc!R$37,0)</f>
        <v>0.31622500000000003</v>
      </c>
      <c r="S1027">
        <f t="array" ref="S1027">IF(S104,SUM(SqCor!$B2:$CW2*TRANSPOSE(S$104:S$203))/ComCalc!S$37,0)</f>
        <v>0</v>
      </c>
      <c r="T1027">
        <f t="array" ref="T1027">IF(T104,SUM(SqCor!$B2:$CW2*TRANSPOSE(T$104:T$203))/ComCalc!T$37,0)</f>
        <v>0</v>
      </c>
      <c r="U1027">
        <f t="array" ref="U1027">IF(U104,SUM(SqCor!$B2:$CW2*TRANSPOSE(U$104:U$203))/ComCalc!U$37,0)</f>
        <v>0</v>
      </c>
    </row>
    <row r="1028" spans="1:21" x14ac:dyDescent="0.15">
      <c r="A1028" t="str">
        <f t="shared" ref="A1028:A1091" si="665">A925</f>
        <v>Vocabulary</v>
      </c>
      <c r="B1028">
        <f t="array" ref="B1028">IF(B105,SUM(SqCor!$B3:$CW3*TRANSPOSE(B$104:B$203))/ComCalc!B$37,0)</f>
        <v>0.6293333333333333</v>
      </c>
      <c r="C1028">
        <f t="array" ref="C1028">IF(C105,SUM(SqCor!$B3:$CW3*TRANSPOSE(C$104:C$203))/ComCalc!C$37,0)</f>
        <v>0.71425000000000005</v>
      </c>
      <c r="D1028">
        <f t="array" ref="D1028">IF(D105,SUM(SqCor!$B3:$CW3*TRANSPOSE(D$104:D$203))/ComCalc!D$37,0)</f>
        <v>0</v>
      </c>
      <c r="E1028">
        <f t="array" ref="E1028">IF(E105,SUM(SqCor!$B3:$CW3*TRANSPOSE(E$104:E$203))/ComCalc!E$37,0)</f>
        <v>0.41237499999999994</v>
      </c>
      <c r="F1028">
        <f t="array" ref="F1028">IF(F105,SUM(SqCor!$B3:$CW3*TRANSPOSE(F$104:F$203))/ComCalc!F$37,0)</f>
        <v>0</v>
      </c>
      <c r="G1028">
        <f t="array" ref="G1028">IF(G105,SUM(SqCor!$B3:$CW3*TRANSPOSE(G$104:G$203))/ComCalc!G$37,0)</f>
        <v>0</v>
      </c>
      <c r="H1028">
        <f t="array" ref="H1028">IF(H105,SUM(SqCor!$B3:$CW3*TRANSPOSE(H$104:H$203))/ComCalc!H$37,0)</f>
        <v>0</v>
      </c>
      <c r="I1028">
        <f t="array" ref="I1028">IF(I105,SUM(SqCor!$B3:$CW3*TRANSPOSE(I$104:I$203))/ComCalc!I$37,0)</f>
        <v>0</v>
      </c>
      <c r="J1028">
        <f t="array" ref="J1028">IF(J105,SUM(SqCor!$B3:$CW3*TRANSPOSE(J$104:J$203))/ComCalc!J$37,0)</f>
        <v>0</v>
      </c>
      <c r="K1028">
        <f t="array" ref="K1028">IF(K105,SUM(SqCor!$B3:$CW3*TRANSPOSE(K$104:K$203))/ComCalc!K$37,0)</f>
        <v>0</v>
      </c>
      <c r="L1028">
        <f t="array" ref="L1028">IF(L105,SUM(SqCor!$B3:$CW3*TRANSPOSE(L$104:L$203))/ComCalc!L$37,0)</f>
        <v>0</v>
      </c>
      <c r="M1028">
        <f t="array" ref="M1028">IF(M105,SUM(SqCor!$B3:$CW3*TRANSPOSE(M$104:M$203))/ComCalc!M$37,0)</f>
        <v>0</v>
      </c>
      <c r="N1028">
        <f t="array" ref="N1028">IF(N105,SUM(SqCor!$B3:$CW3*TRANSPOSE(N$104:N$203))/ComCalc!N$37,0)</f>
        <v>0</v>
      </c>
      <c r="O1028">
        <f t="array" ref="O1028">IF(O105,SUM(SqCor!$B3:$CW3*TRANSPOSE(O$104:O$203))/ComCalc!O$37,0)</f>
        <v>0</v>
      </c>
      <c r="P1028">
        <f t="array" ref="P1028">IF(P105,SUM(SqCor!$B3:$CW3*TRANSPOSE(P$104:P$203))/ComCalc!P$37,0)</f>
        <v>0</v>
      </c>
      <c r="Q1028">
        <f t="array" ref="Q1028">IF(Q105,SUM(SqCor!$B3:$CW3*TRANSPOSE(Q$104:Q$203))/ComCalc!Q$37,0)</f>
        <v>0</v>
      </c>
      <c r="R1028">
        <f t="array" ref="R1028">IF(R105,SUM(SqCor!$B3:$CW3*TRANSPOSE(R$104:R$203))/ComCalc!R$37,0)</f>
        <v>0.289775</v>
      </c>
      <c r="S1028">
        <f t="array" ref="S1028">IF(S105,SUM(SqCor!$B3:$CW3*TRANSPOSE(S$104:S$203))/ComCalc!S$37,0)</f>
        <v>0</v>
      </c>
      <c r="T1028">
        <f t="array" ref="T1028">IF(T105,SUM(SqCor!$B3:$CW3*TRANSPOSE(T$104:T$203))/ComCalc!T$37,0)</f>
        <v>0</v>
      </c>
      <c r="U1028">
        <f t="array" ref="U1028">IF(U105,SUM(SqCor!$B3:$CW3*TRANSPOSE(U$104:U$203))/ComCalc!U$37,0)</f>
        <v>0</v>
      </c>
    </row>
    <row r="1029" spans="1:21" x14ac:dyDescent="0.15">
      <c r="A1029" t="str">
        <f t="shared" si="665"/>
        <v>Information</v>
      </c>
      <c r="B1029">
        <f t="array" ref="B1029">IF(B106,SUM(SqCor!$B4:$CW4*TRANSPOSE(B$104:B$203))/ComCalc!B$37,0)</f>
        <v>0</v>
      </c>
      <c r="C1029">
        <f t="array" ref="C1029">IF(C106,SUM(SqCor!$B4:$CW4*TRANSPOSE(C$104:C$203))/ComCalc!C$37,0)</f>
        <v>0</v>
      </c>
      <c r="D1029">
        <f t="array" ref="D1029">IF(D106,SUM(SqCor!$B4:$CW4*TRANSPOSE(D$104:D$203))/ComCalc!D$37,0)</f>
        <v>0</v>
      </c>
      <c r="E1029">
        <f t="array" ref="E1029">IF(E106,SUM(SqCor!$B4:$CW4*TRANSPOSE(E$104:E$203))/ComCalc!E$37,0)</f>
        <v>0</v>
      </c>
      <c r="F1029">
        <f t="array" ref="F1029">IF(F106,SUM(SqCor!$B4:$CW4*TRANSPOSE(F$104:F$203))/ComCalc!F$37,0)</f>
        <v>0</v>
      </c>
      <c r="G1029">
        <f t="array" ref="G1029">IF(G106,SUM(SqCor!$B4:$CW4*TRANSPOSE(G$104:G$203))/ComCalc!G$37,0)</f>
        <v>0</v>
      </c>
      <c r="H1029">
        <f t="array" ref="H1029">IF(H106,SUM(SqCor!$B4:$CW4*TRANSPOSE(H$104:H$203))/ComCalc!H$37,0)</f>
        <v>0</v>
      </c>
      <c r="I1029">
        <f t="array" ref="I1029">IF(I106,SUM(SqCor!$B4:$CW4*TRANSPOSE(I$104:I$203))/ComCalc!I$37,0)</f>
        <v>0</v>
      </c>
      <c r="J1029">
        <f t="array" ref="J1029">IF(J106,SUM(SqCor!$B4:$CW4*TRANSPOSE(J$104:J$203))/ComCalc!J$37,0)</f>
        <v>0</v>
      </c>
      <c r="K1029">
        <f t="array" ref="K1029">IF(K106,SUM(SqCor!$B4:$CW4*TRANSPOSE(K$104:K$203))/ComCalc!K$37,0)</f>
        <v>0</v>
      </c>
      <c r="L1029">
        <f t="array" ref="L1029">IF(L106,SUM(SqCor!$B4:$CW4*TRANSPOSE(L$104:L$203))/ComCalc!L$37,0)</f>
        <v>0</v>
      </c>
      <c r="M1029">
        <f t="array" ref="M1029">IF(M106,SUM(SqCor!$B4:$CW4*TRANSPOSE(M$104:M$203))/ComCalc!M$37,0)</f>
        <v>0</v>
      </c>
      <c r="N1029">
        <f t="array" ref="N1029">IF(N106,SUM(SqCor!$B4:$CW4*TRANSPOSE(N$104:N$203))/ComCalc!N$37,0)</f>
        <v>0</v>
      </c>
      <c r="O1029">
        <f t="array" ref="O1029">IF(O106,SUM(SqCor!$B4:$CW4*TRANSPOSE(O$104:O$203))/ComCalc!O$37,0)</f>
        <v>0</v>
      </c>
      <c r="P1029">
        <f t="array" ref="P1029">IF(P106,SUM(SqCor!$B4:$CW4*TRANSPOSE(P$104:P$203))/ComCalc!P$37,0)</f>
        <v>0</v>
      </c>
      <c r="Q1029">
        <f t="array" ref="Q1029">IF(Q106,SUM(SqCor!$B4:$CW4*TRANSPOSE(Q$104:Q$203))/ComCalc!Q$37,0)</f>
        <v>0</v>
      </c>
      <c r="R1029">
        <f t="array" ref="R1029">IF(R106,SUM(SqCor!$B4:$CW4*TRANSPOSE(R$104:R$203))/ComCalc!R$37,0)</f>
        <v>0</v>
      </c>
      <c r="S1029">
        <f t="array" ref="S1029">IF(S106,SUM(SqCor!$B4:$CW4*TRANSPOSE(S$104:S$203))/ComCalc!S$37,0)</f>
        <v>0</v>
      </c>
      <c r="T1029">
        <f t="array" ref="T1029">IF(T106,SUM(SqCor!$B4:$CW4*TRANSPOSE(T$104:T$203))/ComCalc!T$37,0)</f>
        <v>0</v>
      </c>
      <c r="U1029">
        <f t="array" ref="U1029">IF(U106,SUM(SqCor!$B4:$CW4*TRANSPOSE(U$104:U$203))/ComCalc!U$37,0)</f>
        <v>0</v>
      </c>
    </row>
    <row r="1030" spans="1:21" x14ac:dyDescent="0.15">
      <c r="A1030" t="str">
        <f t="shared" si="665"/>
        <v>Matrix Reasoning</v>
      </c>
      <c r="B1030">
        <f t="array" ref="B1030">IF(B107,SUM(SqCor!$B5:$CW5*TRANSPOSE(B$104:B$203))/ComCalc!B$37,0)</f>
        <v>0.59699999999999998</v>
      </c>
      <c r="C1030">
        <f t="array" ref="C1030">IF(C107,SUM(SqCor!$B5:$CW5*TRANSPOSE(C$104:C$203))/ComCalc!C$37,0)</f>
        <v>0</v>
      </c>
      <c r="D1030">
        <f t="array" ref="D1030">IF(D107,SUM(SqCor!$B5:$CW5*TRANSPOSE(D$104:D$203))/ComCalc!D$37,0)</f>
        <v>0.62</v>
      </c>
      <c r="E1030">
        <f t="array" ref="E1030">IF(E107,SUM(SqCor!$B5:$CW5*TRANSPOSE(E$104:E$203))/ComCalc!E$37,0)</f>
        <v>0</v>
      </c>
      <c r="F1030">
        <f t="array" ref="F1030">IF(F107,SUM(SqCor!$B5:$CW5*TRANSPOSE(F$104:F$203))/ComCalc!F$37,0)</f>
        <v>0.55033333333333334</v>
      </c>
      <c r="G1030">
        <f t="array" ref="G1030">IF(G107,SUM(SqCor!$B5:$CW5*TRANSPOSE(G$104:G$203))/ComCalc!G$37,0)</f>
        <v>0</v>
      </c>
      <c r="H1030">
        <f t="array" ref="H1030">IF(H107,SUM(SqCor!$B5:$CW5*TRANSPOSE(H$104:H$203))/ComCalc!H$37,0)</f>
        <v>0</v>
      </c>
      <c r="I1030">
        <f t="array" ref="I1030">IF(I107,SUM(SqCor!$B5:$CW5*TRANSPOSE(I$104:I$203))/ComCalc!I$37,0)</f>
        <v>0</v>
      </c>
      <c r="J1030">
        <f t="array" ref="J1030">IF(J107,SUM(SqCor!$B5:$CW5*TRANSPOSE(J$104:J$203))/ComCalc!J$37,0)</f>
        <v>0</v>
      </c>
      <c r="K1030">
        <f t="array" ref="K1030">IF(K107,SUM(SqCor!$B5:$CW5*TRANSPOSE(K$104:K$203))/ComCalc!K$37,0)</f>
        <v>0</v>
      </c>
      <c r="L1030">
        <f t="array" ref="L1030">IF(L107,SUM(SqCor!$B5:$CW5*TRANSPOSE(L$104:L$203))/ComCalc!L$37,0)</f>
        <v>0</v>
      </c>
      <c r="M1030">
        <f t="array" ref="M1030">IF(M107,SUM(SqCor!$B5:$CW5*TRANSPOSE(M$104:M$203))/ComCalc!M$37,0)</f>
        <v>0</v>
      </c>
      <c r="N1030">
        <f t="array" ref="N1030">IF(N107,SUM(SqCor!$B5:$CW5*TRANSPOSE(N$104:N$203))/ComCalc!N$37,0)</f>
        <v>0</v>
      </c>
      <c r="O1030">
        <f t="array" ref="O1030">IF(O107,SUM(SqCor!$B5:$CW5*TRANSPOSE(O$104:O$203))/ComCalc!O$37,0)</f>
        <v>0</v>
      </c>
      <c r="P1030">
        <f t="array" ref="P1030">IF(P107,SUM(SqCor!$B5:$CW5*TRANSPOSE(P$104:P$203))/ComCalc!P$37,0)</f>
        <v>0</v>
      </c>
      <c r="Q1030">
        <f t="array" ref="Q1030">IF(Q107,SUM(SqCor!$B5:$CW5*TRANSPOSE(Q$104:Q$203))/ComCalc!Q$37,0)</f>
        <v>0</v>
      </c>
      <c r="R1030">
        <f t="array" ref="R1030">IF(R107,SUM(SqCor!$B5:$CW5*TRANSPOSE(R$104:R$203))/ComCalc!R$37,0)</f>
        <v>0.2534249999999999</v>
      </c>
      <c r="S1030">
        <f t="array" ref="S1030">IF(S107,SUM(SqCor!$B5:$CW5*TRANSPOSE(S$104:S$203))/ComCalc!S$37,0)</f>
        <v>0</v>
      </c>
      <c r="T1030">
        <f t="array" ref="T1030">IF(T107,SUM(SqCor!$B5:$CW5*TRANSPOSE(T$104:T$203))/ComCalc!T$37,0)</f>
        <v>0</v>
      </c>
      <c r="U1030">
        <f t="array" ref="U1030">IF(U107,SUM(SqCor!$B5:$CW5*TRANSPOSE(U$104:U$203))/ComCalc!U$37,0)</f>
        <v>0</v>
      </c>
    </row>
    <row r="1031" spans="1:21" x14ac:dyDescent="0.15">
      <c r="A1031" t="str">
        <f t="shared" si="665"/>
        <v>Digit Span</v>
      </c>
      <c r="B1031">
        <f t="array" ref="B1031">IF(B108,SUM(SqCor!$B6:$CW6*TRANSPOSE(B$104:B$203))/ComCalc!B$37,0)</f>
        <v>0</v>
      </c>
      <c r="C1031">
        <f t="array" ref="C1031">IF(C108,SUM(SqCor!$B6:$CW6*TRANSPOSE(C$104:C$203))/ComCalc!C$37,0)</f>
        <v>0</v>
      </c>
      <c r="D1031">
        <f t="array" ref="D1031">IF(D108,SUM(SqCor!$B6:$CW6*TRANSPOSE(D$104:D$203))/ComCalc!D$37,0)</f>
        <v>0</v>
      </c>
      <c r="E1031">
        <f t="array" ref="E1031">IF(E108,SUM(SqCor!$B6:$CW6*TRANSPOSE(E$104:E$203))/ComCalc!E$37,0)</f>
        <v>0</v>
      </c>
      <c r="F1031">
        <f t="array" ref="F1031">IF(F108,SUM(SqCor!$B6:$CW6*TRANSPOSE(F$104:F$203))/ComCalc!F$37,0)</f>
        <v>0</v>
      </c>
      <c r="G1031">
        <f t="array" ref="G1031">IF(G108,SUM(SqCor!$B6:$CW6*TRANSPOSE(G$104:G$203))/ComCalc!G$37,0)</f>
        <v>0</v>
      </c>
      <c r="H1031">
        <f t="array" ref="H1031">IF(H108,SUM(SqCor!$B6:$CW6*TRANSPOSE(H$104:H$203))/ComCalc!H$37,0)</f>
        <v>0</v>
      </c>
      <c r="I1031">
        <f t="array" ref="I1031">IF(I108,SUM(SqCor!$B6:$CW6*TRANSPOSE(I$104:I$203))/ComCalc!I$37,0)</f>
        <v>0</v>
      </c>
      <c r="J1031">
        <f t="array" ref="J1031">IF(J108,SUM(SqCor!$B6:$CW6*TRANSPOSE(J$104:J$203))/ComCalc!J$37,0)</f>
        <v>0</v>
      </c>
      <c r="K1031">
        <f t="array" ref="K1031">IF(K108,SUM(SqCor!$B6:$CW6*TRANSPOSE(K$104:K$203))/ComCalc!K$37,0)</f>
        <v>0</v>
      </c>
      <c r="L1031">
        <f t="array" ref="L1031">IF(L108,SUM(SqCor!$B6:$CW6*TRANSPOSE(L$104:L$203))/ComCalc!L$37,0)</f>
        <v>0</v>
      </c>
      <c r="M1031">
        <f t="array" ref="M1031">IF(M108,SUM(SqCor!$B6:$CW6*TRANSPOSE(M$104:M$203))/ComCalc!M$37,0)</f>
        <v>0</v>
      </c>
      <c r="N1031">
        <f t="array" ref="N1031">IF(N108,SUM(SqCor!$B6:$CW6*TRANSPOSE(N$104:N$203))/ComCalc!N$37,0)</f>
        <v>0</v>
      </c>
      <c r="O1031">
        <f t="array" ref="O1031">IF(O108,SUM(SqCor!$B6:$CW6*TRANSPOSE(O$104:O$203))/ComCalc!O$37,0)</f>
        <v>0</v>
      </c>
      <c r="P1031">
        <f t="array" ref="P1031">IF(P108,SUM(SqCor!$B6:$CW6*TRANSPOSE(P$104:P$203))/ComCalc!P$37,0)</f>
        <v>0</v>
      </c>
      <c r="Q1031">
        <f t="array" ref="Q1031">IF(Q108,SUM(SqCor!$B6:$CW6*TRANSPOSE(Q$104:Q$203))/ComCalc!Q$37,0)</f>
        <v>0</v>
      </c>
      <c r="R1031">
        <f t="array" ref="R1031">IF(R108,SUM(SqCor!$B6:$CW6*TRANSPOSE(R$104:R$203))/ComCalc!R$37,0)</f>
        <v>0</v>
      </c>
      <c r="S1031">
        <f t="array" ref="S1031">IF(S108,SUM(SqCor!$B6:$CW6*TRANSPOSE(S$104:S$203))/ComCalc!S$37,0)</f>
        <v>0</v>
      </c>
      <c r="T1031">
        <f t="array" ref="T1031">IF(T108,SUM(SqCor!$B6:$CW6*TRANSPOSE(T$104:T$203))/ComCalc!T$37,0)</f>
        <v>0</v>
      </c>
      <c r="U1031">
        <f t="array" ref="U1031">IF(U108,SUM(SqCor!$B6:$CW6*TRANSPOSE(U$104:U$203))/ComCalc!U$37,0)</f>
        <v>0</v>
      </c>
    </row>
    <row r="1032" spans="1:21" x14ac:dyDescent="0.15">
      <c r="A1032" t="str">
        <f t="shared" si="665"/>
        <v>Arithmetic</v>
      </c>
      <c r="B1032">
        <f t="array" ref="B1032">IF(B109,SUM(SqCor!$B7:$CW7*TRANSPOSE(B$104:B$203))/ComCalc!B$37,0)</f>
        <v>0</v>
      </c>
      <c r="C1032">
        <f t="array" ref="C1032">IF(C109,SUM(SqCor!$B7:$CW7*TRANSPOSE(C$104:C$203))/ComCalc!C$37,0)</f>
        <v>0</v>
      </c>
      <c r="D1032">
        <f t="array" ref="D1032">IF(D109,SUM(SqCor!$B7:$CW7*TRANSPOSE(D$104:D$203))/ComCalc!D$37,0)</f>
        <v>0</v>
      </c>
      <c r="E1032">
        <f t="array" ref="E1032">IF(E109,SUM(SqCor!$B7:$CW7*TRANSPOSE(E$104:E$203))/ComCalc!E$37,0)</f>
        <v>0</v>
      </c>
      <c r="F1032">
        <f t="array" ref="F1032">IF(F109,SUM(SqCor!$B7:$CW7*TRANSPOSE(F$104:F$203))/ComCalc!F$37,0)</f>
        <v>0</v>
      </c>
      <c r="G1032">
        <f t="array" ref="G1032">IF(G109,SUM(SqCor!$B7:$CW7*TRANSPOSE(G$104:G$203))/ComCalc!G$37,0)</f>
        <v>0.2285625</v>
      </c>
      <c r="H1032">
        <f t="array" ref="H1032">IF(H109,SUM(SqCor!$B7:$CW7*TRANSPOSE(H$104:H$203))/ComCalc!H$37,0)</f>
        <v>0</v>
      </c>
      <c r="I1032">
        <f t="array" ref="I1032">IF(I109,SUM(SqCor!$B7:$CW7*TRANSPOSE(I$104:I$203))/ComCalc!I$37,0)</f>
        <v>0.5615</v>
      </c>
      <c r="J1032">
        <f t="array" ref="J1032">IF(J109,SUM(SqCor!$B7:$CW7*TRANSPOSE(J$104:J$203))/ComCalc!J$37,0)</f>
        <v>0</v>
      </c>
      <c r="K1032">
        <f t="array" ref="K1032">IF(K109,SUM(SqCor!$B7:$CW7*TRANSPOSE(K$104:K$203))/ComCalc!K$37,0)</f>
        <v>0.64666666666666661</v>
      </c>
      <c r="L1032">
        <f t="array" ref="L1032">IF(L109,SUM(SqCor!$B7:$CW7*TRANSPOSE(L$104:L$203))/ComCalc!L$37,0)</f>
        <v>0</v>
      </c>
      <c r="M1032">
        <f t="array" ref="M1032">IF(M109,SUM(SqCor!$B7:$CW7*TRANSPOSE(M$104:M$203))/ComCalc!M$37,0)</f>
        <v>0.30625000000000002</v>
      </c>
      <c r="N1032">
        <f t="array" ref="N1032">IF(N109,SUM(SqCor!$B7:$CW7*TRANSPOSE(N$104:N$203))/ComCalc!N$37,0)</f>
        <v>0</v>
      </c>
      <c r="O1032">
        <f t="array" ref="O1032">IF(O109,SUM(SqCor!$B7:$CW7*TRANSPOSE(O$104:O$203))/ComCalc!O$37,0)</f>
        <v>0</v>
      </c>
      <c r="P1032">
        <f t="array" ref="P1032">IF(P109,SUM(SqCor!$B7:$CW7*TRANSPOSE(P$104:P$203))/ComCalc!P$37,0)</f>
        <v>0</v>
      </c>
      <c r="Q1032">
        <f t="array" ref="Q1032">IF(Q109,SUM(SqCor!$B7:$CW7*TRANSPOSE(Q$104:Q$203))/ComCalc!Q$37,0)</f>
        <v>0</v>
      </c>
      <c r="R1032">
        <f t="array" ref="R1032">IF(R109,SUM(SqCor!$B7:$CW7*TRANSPOSE(R$104:R$203))/ComCalc!R$37,0)</f>
        <v>0.13985</v>
      </c>
      <c r="S1032">
        <f t="array" ref="S1032">IF(S109,SUM(SqCor!$B7:$CW7*TRANSPOSE(S$104:S$203))/ComCalc!S$37,0)</f>
        <v>0</v>
      </c>
      <c r="T1032">
        <f t="array" ref="T1032">IF(T109,SUM(SqCor!$B7:$CW7*TRANSPOSE(T$104:T$203))/ComCalc!T$37,0)</f>
        <v>0</v>
      </c>
      <c r="U1032">
        <f t="array" ref="U1032">IF(U109,SUM(SqCor!$B7:$CW7*TRANSPOSE(U$104:U$203))/ComCalc!U$37,0)</f>
        <v>0</v>
      </c>
    </row>
    <row r="1033" spans="1:21" x14ac:dyDescent="0.15">
      <c r="A1033" t="str">
        <f t="shared" si="665"/>
        <v>Block Design</v>
      </c>
      <c r="B1033">
        <f t="array" ref="B1033">IF(B110,SUM(SqCor!$B8:$CW8*TRANSPOSE(B$104:B$203))/ComCalc!B$37,0)</f>
        <v>0</v>
      </c>
      <c r="C1033">
        <f t="array" ref="C1033">IF(C110,SUM(SqCor!$B8:$CW8*TRANSPOSE(C$104:C$203))/ComCalc!C$37,0)</f>
        <v>0</v>
      </c>
      <c r="D1033">
        <f t="array" ref="D1033">IF(D110,SUM(SqCor!$B8:$CW8*TRANSPOSE(D$104:D$203))/ComCalc!D$37,0)</f>
        <v>0</v>
      </c>
      <c r="E1033">
        <f t="array" ref="E1033">IF(E110,SUM(SqCor!$B8:$CW8*TRANSPOSE(E$104:E$203))/ComCalc!E$37,0)</f>
        <v>0</v>
      </c>
      <c r="F1033">
        <f t="array" ref="F1033">IF(F110,SUM(SqCor!$B8:$CW8*TRANSPOSE(F$104:F$203))/ComCalc!F$37,0)</f>
        <v>0</v>
      </c>
      <c r="G1033">
        <f t="array" ref="G1033">IF(G110,SUM(SqCor!$B8:$CW8*TRANSPOSE(G$104:G$203))/ComCalc!G$37,0)</f>
        <v>0</v>
      </c>
      <c r="H1033">
        <f t="array" ref="H1033">IF(H110,SUM(SqCor!$B8:$CW8*TRANSPOSE(H$104:H$203))/ComCalc!H$37,0)</f>
        <v>0</v>
      </c>
      <c r="I1033">
        <f t="array" ref="I1033">IF(I110,SUM(SqCor!$B8:$CW8*TRANSPOSE(I$104:I$203))/ComCalc!I$37,0)</f>
        <v>0</v>
      </c>
      <c r="J1033">
        <f t="array" ref="J1033">IF(J110,SUM(SqCor!$B8:$CW8*TRANSPOSE(J$104:J$203))/ComCalc!J$37,0)</f>
        <v>0</v>
      </c>
      <c r="K1033">
        <f t="array" ref="K1033">IF(K110,SUM(SqCor!$B8:$CW8*TRANSPOSE(K$104:K$203))/ComCalc!K$37,0)</f>
        <v>0</v>
      </c>
      <c r="L1033">
        <f t="array" ref="L1033">IF(L110,SUM(SqCor!$B8:$CW8*TRANSPOSE(L$104:L$203))/ComCalc!L$37,0)</f>
        <v>0</v>
      </c>
      <c r="M1033">
        <f t="array" ref="M1033">IF(M110,SUM(SqCor!$B8:$CW8*TRANSPOSE(M$104:M$203))/ComCalc!M$37,0)</f>
        <v>0</v>
      </c>
      <c r="N1033">
        <f t="array" ref="N1033">IF(N110,SUM(SqCor!$B8:$CW8*TRANSPOSE(N$104:N$203))/ComCalc!N$37,0)</f>
        <v>0</v>
      </c>
      <c r="O1033">
        <f t="array" ref="O1033">IF(O110,SUM(SqCor!$B8:$CW8*TRANSPOSE(O$104:O$203))/ComCalc!O$37,0)</f>
        <v>0</v>
      </c>
      <c r="P1033">
        <f t="array" ref="P1033">IF(P110,SUM(SqCor!$B8:$CW8*TRANSPOSE(P$104:P$203))/ComCalc!P$37,0)</f>
        <v>0</v>
      </c>
      <c r="Q1033">
        <f t="array" ref="Q1033">IF(Q110,SUM(SqCor!$B8:$CW8*TRANSPOSE(Q$104:Q$203))/ComCalc!Q$37,0)</f>
        <v>0</v>
      </c>
      <c r="R1033">
        <f t="array" ref="R1033">IF(R110,SUM(SqCor!$B8:$CW8*TRANSPOSE(R$104:R$203))/ComCalc!R$37,0)</f>
        <v>0</v>
      </c>
      <c r="S1033">
        <f t="array" ref="S1033">IF(S110,SUM(SqCor!$B8:$CW8*TRANSPOSE(S$104:S$203))/ComCalc!S$37,0)</f>
        <v>0</v>
      </c>
      <c r="T1033">
        <f t="array" ref="T1033">IF(T110,SUM(SqCor!$B8:$CW8*TRANSPOSE(T$104:T$203))/ComCalc!T$37,0)</f>
        <v>0</v>
      </c>
      <c r="U1033">
        <f t="array" ref="U1033">IF(U110,SUM(SqCor!$B8:$CW8*TRANSPOSE(U$104:U$203))/ComCalc!U$37,0)</f>
        <v>0</v>
      </c>
    </row>
    <row r="1034" spans="1:21" x14ac:dyDescent="0.15">
      <c r="A1034" t="str">
        <f t="shared" si="665"/>
        <v>Visual Puzzles</v>
      </c>
      <c r="B1034">
        <f t="array" ref="B1034">IF(B111,SUM(SqCor!$B9:$CW9*TRANSPOSE(B$104:B$203))/ComCalc!B$37,0)</f>
        <v>0</v>
      </c>
      <c r="C1034">
        <f t="array" ref="C1034">IF(C111,SUM(SqCor!$B9:$CW9*TRANSPOSE(C$104:C$203))/ComCalc!C$37,0)</f>
        <v>0</v>
      </c>
      <c r="D1034">
        <f t="array" ref="D1034">IF(D111,SUM(SqCor!$B9:$CW9*TRANSPOSE(D$104:D$203))/ComCalc!D$37,0)</f>
        <v>0</v>
      </c>
      <c r="E1034">
        <f t="array" ref="E1034">IF(E111,SUM(SqCor!$B9:$CW9*TRANSPOSE(E$104:E$203))/ComCalc!E$37,0)</f>
        <v>0</v>
      </c>
      <c r="F1034">
        <f t="array" ref="F1034">IF(F111,SUM(SqCor!$B9:$CW9*TRANSPOSE(F$104:F$203))/ComCalc!F$37,0)</f>
        <v>0</v>
      </c>
      <c r="G1034">
        <f t="array" ref="G1034">IF(G111,SUM(SqCor!$B9:$CW9*TRANSPOSE(G$104:G$203))/ComCalc!G$37,0)</f>
        <v>0</v>
      </c>
      <c r="H1034">
        <f t="array" ref="H1034">IF(H111,SUM(SqCor!$B9:$CW9*TRANSPOSE(H$104:H$203))/ComCalc!H$37,0)</f>
        <v>0</v>
      </c>
      <c r="I1034">
        <f t="array" ref="I1034">IF(I111,SUM(SqCor!$B9:$CW9*TRANSPOSE(I$104:I$203))/ComCalc!I$37,0)</f>
        <v>0</v>
      </c>
      <c r="J1034">
        <f t="array" ref="J1034">IF(J111,SUM(SqCor!$B9:$CW9*TRANSPOSE(J$104:J$203))/ComCalc!J$37,0)</f>
        <v>0</v>
      </c>
      <c r="K1034">
        <f t="array" ref="K1034">IF(K111,SUM(SqCor!$B9:$CW9*TRANSPOSE(K$104:K$203))/ComCalc!K$37,0)</f>
        <v>0</v>
      </c>
      <c r="L1034">
        <f t="array" ref="L1034">IF(L111,SUM(SqCor!$B9:$CW9*TRANSPOSE(L$104:L$203))/ComCalc!L$37,0)</f>
        <v>0</v>
      </c>
      <c r="M1034">
        <f t="array" ref="M1034">IF(M111,SUM(SqCor!$B9:$CW9*TRANSPOSE(M$104:M$203))/ComCalc!M$37,0)</f>
        <v>0</v>
      </c>
      <c r="N1034">
        <f t="array" ref="N1034">IF(N111,SUM(SqCor!$B9:$CW9*TRANSPOSE(N$104:N$203))/ComCalc!N$37,0)</f>
        <v>0</v>
      </c>
      <c r="O1034">
        <f t="array" ref="O1034">IF(O111,SUM(SqCor!$B9:$CW9*TRANSPOSE(O$104:O$203))/ComCalc!O$37,0)</f>
        <v>0</v>
      </c>
      <c r="P1034">
        <f t="array" ref="P1034">IF(P111,SUM(SqCor!$B9:$CW9*TRANSPOSE(P$104:P$203))/ComCalc!P$37,0)</f>
        <v>0</v>
      </c>
      <c r="Q1034">
        <f t="array" ref="Q1034">IF(Q111,SUM(SqCor!$B9:$CW9*TRANSPOSE(Q$104:Q$203))/ComCalc!Q$37,0)</f>
        <v>0</v>
      </c>
      <c r="R1034">
        <f t="array" ref="R1034">IF(R111,SUM(SqCor!$B9:$CW9*TRANSPOSE(R$104:R$203))/ComCalc!R$37,0)</f>
        <v>0</v>
      </c>
      <c r="S1034">
        <f t="array" ref="S1034">IF(S111,SUM(SqCor!$B9:$CW9*TRANSPOSE(S$104:S$203))/ComCalc!S$37,0)</f>
        <v>0</v>
      </c>
      <c r="T1034">
        <f t="array" ref="T1034">IF(T111,SUM(SqCor!$B9:$CW9*TRANSPOSE(T$104:T$203))/ComCalc!T$37,0)</f>
        <v>0</v>
      </c>
      <c r="U1034">
        <f t="array" ref="U1034">IF(U111,SUM(SqCor!$B9:$CW9*TRANSPOSE(U$104:U$203))/ComCalc!U$37,0)</f>
        <v>0</v>
      </c>
    </row>
    <row r="1035" spans="1:21" x14ac:dyDescent="0.15">
      <c r="A1035" t="str">
        <f t="shared" si="665"/>
        <v>Symbol Search</v>
      </c>
      <c r="B1035">
        <f t="array" ref="B1035">IF(B112,SUM(SqCor!$B10:$CW10*TRANSPOSE(B$104:B$203))/ComCalc!B$37,0)</f>
        <v>0</v>
      </c>
      <c r="C1035">
        <f t="array" ref="C1035">IF(C112,SUM(SqCor!$B10:$CW10*TRANSPOSE(C$104:C$203))/ComCalc!C$37,0)</f>
        <v>0</v>
      </c>
      <c r="D1035">
        <f t="array" ref="D1035">IF(D112,SUM(SqCor!$B10:$CW10*TRANSPOSE(D$104:D$203))/ComCalc!D$37,0)</f>
        <v>0</v>
      </c>
      <c r="E1035">
        <f t="array" ref="E1035">IF(E112,SUM(SqCor!$B10:$CW10*TRANSPOSE(E$104:E$203))/ComCalc!E$37,0)</f>
        <v>0</v>
      </c>
      <c r="F1035">
        <f t="array" ref="F1035">IF(F112,SUM(SqCor!$B10:$CW10*TRANSPOSE(F$104:F$203))/ComCalc!F$37,0)</f>
        <v>0</v>
      </c>
      <c r="G1035">
        <f t="array" ref="G1035">IF(G112,SUM(SqCor!$B10:$CW10*TRANSPOSE(G$104:G$203))/ComCalc!G$37,0)</f>
        <v>0</v>
      </c>
      <c r="H1035">
        <f t="array" ref="H1035">IF(H112,SUM(SqCor!$B10:$CW10*TRANSPOSE(H$104:H$203))/ComCalc!H$37,0)</f>
        <v>0</v>
      </c>
      <c r="I1035">
        <f t="array" ref="I1035">IF(I112,SUM(SqCor!$B10:$CW10*TRANSPOSE(I$104:I$203))/ComCalc!I$37,0)</f>
        <v>0</v>
      </c>
      <c r="J1035">
        <f t="array" ref="J1035">IF(J112,SUM(SqCor!$B10:$CW10*TRANSPOSE(J$104:J$203))/ComCalc!J$37,0)</f>
        <v>0</v>
      </c>
      <c r="K1035">
        <f t="array" ref="K1035">IF(K112,SUM(SqCor!$B10:$CW10*TRANSPOSE(K$104:K$203))/ComCalc!K$37,0)</f>
        <v>0</v>
      </c>
      <c r="L1035">
        <f t="array" ref="L1035">IF(L112,SUM(SqCor!$B10:$CW10*TRANSPOSE(L$104:L$203))/ComCalc!L$37,0)</f>
        <v>0</v>
      </c>
      <c r="M1035">
        <f t="array" ref="M1035">IF(M112,SUM(SqCor!$B10:$CW10*TRANSPOSE(M$104:M$203))/ComCalc!M$37,0)</f>
        <v>0</v>
      </c>
      <c r="N1035">
        <f t="array" ref="N1035">IF(N112,SUM(SqCor!$B10:$CW10*TRANSPOSE(N$104:N$203))/ComCalc!N$37,0)</f>
        <v>0</v>
      </c>
      <c r="O1035">
        <f t="array" ref="O1035">IF(O112,SUM(SqCor!$B10:$CW10*TRANSPOSE(O$104:O$203))/ComCalc!O$37,0)</f>
        <v>0</v>
      </c>
      <c r="P1035">
        <f t="array" ref="P1035">IF(P112,SUM(SqCor!$B10:$CW10*TRANSPOSE(P$104:P$203))/ComCalc!P$37,0)</f>
        <v>0</v>
      </c>
      <c r="Q1035">
        <f t="array" ref="Q1035">IF(Q112,SUM(SqCor!$B10:$CW10*TRANSPOSE(Q$104:Q$203))/ComCalc!Q$37,0)</f>
        <v>0</v>
      </c>
      <c r="R1035">
        <f t="array" ref="R1035">IF(R112,SUM(SqCor!$B10:$CW10*TRANSPOSE(R$104:R$203))/ComCalc!R$37,0)</f>
        <v>0</v>
      </c>
      <c r="S1035">
        <f t="array" ref="S1035">IF(S112,SUM(SqCor!$B10:$CW10*TRANSPOSE(S$104:S$203))/ComCalc!S$37,0)</f>
        <v>0</v>
      </c>
      <c r="T1035">
        <f t="array" ref="T1035">IF(T112,SUM(SqCor!$B10:$CW10*TRANSPOSE(T$104:T$203))/ComCalc!T$37,0)</f>
        <v>0</v>
      </c>
      <c r="U1035">
        <f t="array" ref="U1035">IF(U112,SUM(SqCor!$B10:$CW10*TRANSPOSE(U$104:U$203))/ComCalc!U$37,0)</f>
        <v>0</v>
      </c>
    </row>
    <row r="1036" spans="1:21" x14ac:dyDescent="0.15">
      <c r="A1036" t="str">
        <f t="shared" si="665"/>
        <v>Coding</v>
      </c>
      <c r="B1036">
        <f t="array" ref="B1036">IF(B113,SUM(SqCor!$B11:$CW11*TRANSPOSE(B$104:B$203))/ComCalc!B$37,0)</f>
        <v>0</v>
      </c>
      <c r="C1036">
        <f t="array" ref="C1036">IF(C113,SUM(SqCor!$B11:$CW11*TRANSPOSE(C$104:C$203))/ComCalc!C$37,0)</f>
        <v>0</v>
      </c>
      <c r="D1036">
        <f t="array" ref="D1036">IF(D113,SUM(SqCor!$B11:$CW11*TRANSPOSE(D$104:D$203))/ComCalc!D$37,0)</f>
        <v>0</v>
      </c>
      <c r="E1036">
        <f t="array" ref="E1036">IF(E113,SUM(SqCor!$B11:$CW11*TRANSPOSE(E$104:E$203))/ComCalc!E$37,0)</f>
        <v>0</v>
      </c>
      <c r="F1036">
        <f t="array" ref="F1036">IF(F113,SUM(SqCor!$B11:$CW11*TRANSPOSE(F$104:F$203))/ComCalc!F$37,0)</f>
        <v>0</v>
      </c>
      <c r="G1036">
        <f t="array" ref="G1036">IF(G113,SUM(SqCor!$B11:$CW11*TRANSPOSE(G$104:G$203))/ComCalc!G$37,0)</f>
        <v>0.35129375000000002</v>
      </c>
      <c r="H1036">
        <f t="array" ref="H1036">IF(H113,SUM(SqCor!$B11:$CW11*TRANSPOSE(H$104:H$203))/ComCalc!H$37,0)</f>
        <v>0</v>
      </c>
      <c r="I1036">
        <f t="array" ref="I1036">IF(I113,SUM(SqCor!$B11:$CW11*TRANSPOSE(I$104:I$203))/ComCalc!I$37,0)</f>
        <v>0.49150000000000005</v>
      </c>
      <c r="J1036">
        <f t="array" ref="J1036">IF(J113,SUM(SqCor!$B11:$CW11*TRANSPOSE(J$104:J$203))/ComCalc!J$37,0)</f>
        <v>0.56874999999999998</v>
      </c>
      <c r="K1036">
        <f t="array" ref="K1036">IF(K113,SUM(SqCor!$B11:$CW11*TRANSPOSE(K$104:K$203))/ComCalc!K$37,0)</f>
        <v>0</v>
      </c>
      <c r="L1036">
        <f t="array" ref="L1036">IF(L113,SUM(SqCor!$B11:$CW11*TRANSPOSE(L$104:L$203))/ComCalc!L$37,0)</f>
        <v>0</v>
      </c>
      <c r="M1036">
        <f t="array" ref="M1036">IF(M113,SUM(SqCor!$B11:$CW11*TRANSPOSE(M$104:M$203))/ComCalc!M$37,0)</f>
        <v>0</v>
      </c>
      <c r="N1036">
        <f t="array" ref="N1036">IF(N113,SUM(SqCor!$B11:$CW11*TRANSPOSE(N$104:N$203))/ComCalc!N$37,0)</f>
        <v>0.51749999999999996</v>
      </c>
      <c r="O1036">
        <f t="array" ref="O1036">IF(O113,SUM(SqCor!$B11:$CW11*TRANSPOSE(O$104:O$203))/ComCalc!O$37,0)</f>
        <v>0</v>
      </c>
      <c r="P1036">
        <f t="array" ref="P1036">IF(P113,SUM(SqCor!$B11:$CW11*TRANSPOSE(P$104:P$203))/ComCalc!P$37,0)</f>
        <v>0</v>
      </c>
      <c r="Q1036">
        <f t="array" ref="Q1036">IF(Q113,SUM(SqCor!$B11:$CW11*TRANSPOSE(Q$104:Q$203))/ComCalc!Q$37,0)</f>
        <v>0</v>
      </c>
      <c r="R1036">
        <f t="array" ref="R1036">IF(R113,SUM(SqCor!$B11:$CW11*TRANSPOSE(R$104:R$203))/ComCalc!R$37,0)</f>
        <v>0.23830749999999998</v>
      </c>
      <c r="S1036">
        <f t="array" ref="S1036">IF(S113,SUM(SqCor!$B11:$CW11*TRANSPOSE(S$104:S$203))/ComCalc!S$37,0)</f>
        <v>0</v>
      </c>
      <c r="T1036">
        <f t="array" ref="T1036">IF(T113,SUM(SqCor!$B11:$CW11*TRANSPOSE(T$104:T$203))/ComCalc!T$37,0)</f>
        <v>0</v>
      </c>
      <c r="U1036">
        <f t="array" ref="U1036">IF(U113,SUM(SqCor!$B11:$CW11*TRANSPOSE(U$104:U$203))/ComCalc!U$37,0)</f>
        <v>0</v>
      </c>
    </row>
    <row r="1037" spans="1:21" x14ac:dyDescent="0.15">
      <c r="A1037" t="str">
        <f t="shared" si="665"/>
        <v>NAB Categories</v>
      </c>
      <c r="B1037">
        <f t="array" ref="B1037">IF(B114,SUM(SqCor!$B12:$CW12*TRANSPOSE(B$104:B$203))/ComCalc!B$37,0)</f>
        <v>0</v>
      </c>
      <c r="C1037">
        <f t="array" ref="C1037">IF(C114,SUM(SqCor!$B12:$CW12*TRANSPOSE(C$104:C$203))/ComCalc!C$37,0)</f>
        <v>0</v>
      </c>
      <c r="D1037">
        <f t="array" ref="D1037">IF(D114,SUM(SqCor!$B12:$CW12*TRANSPOSE(D$104:D$203))/ComCalc!D$37,0)</f>
        <v>0</v>
      </c>
      <c r="E1037">
        <f t="array" ref="E1037">IF(E114,SUM(SqCor!$B12:$CW12*TRANSPOSE(E$104:E$203))/ComCalc!E$37,0)</f>
        <v>0</v>
      </c>
      <c r="F1037">
        <f t="array" ref="F1037">IF(F114,SUM(SqCor!$B12:$CW12*TRANSPOSE(F$104:F$203))/ComCalc!F$37,0)</f>
        <v>0</v>
      </c>
      <c r="G1037">
        <f t="array" ref="G1037">IF(G114,SUM(SqCor!$B12:$CW12*TRANSPOSE(G$104:G$203))/ComCalc!G$37,0)</f>
        <v>0</v>
      </c>
      <c r="H1037">
        <f t="array" ref="H1037">IF(H114,SUM(SqCor!$B12:$CW12*TRANSPOSE(H$104:H$203))/ComCalc!H$37,0)</f>
        <v>0</v>
      </c>
      <c r="I1037">
        <f t="array" ref="I1037">IF(I114,SUM(SqCor!$B12:$CW12*TRANSPOSE(I$104:I$203))/ComCalc!I$37,0)</f>
        <v>0</v>
      </c>
      <c r="J1037">
        <f t="array" ref="J1037">IF(J114,SUM(SqCor!$B12:$CW12*TRANSPOSE(J$104:J$203))/ComCalc!J$37,0)</f>
        <v>0</v>
      </c>
      <c r="K1037">
        <f t="array" ref="K1037">IF(K114,SUM(SqCor!$B12:$CW12*TRANSPOSE(K$104:K$203))/ComCalc!K$37,0)</f>
        <v>0</v>
      </c>
      <c r="L1037">
        <f t="array" ref="L1037">IF(L114,SUM(SqCor!$B12:$CW12*TRANSPOSE(L$104:L$203))/ComCalc!L$37,0)</f>
        <v>0</v>
      </c>
      <c r="M1037">
        <f t="array" ref="M1037">IF(M114,SUM(SqCor!$B12:$CW12*TRANSPOSE(M$104:M$203))/ComCalc!M$37,0)</f>
        <v>0</v>
      </c>
      <c r="N1037">
        <f t="array" ref="N1037">IF(N114,SUM(SqCor!$B12:$CW12*TRANSPOSE(N$104:N$203))/ComCalc!N$37,0)</f>
        <v>0</v>
      </c>
      <c r="O1037">
        <f t="array" ref="O1037">IF(O114,SUM(SqCor!$B12:$CW12*TRANSPOSE(O$104:O$203))/ComCalc!O$37,0)</f>
        <v>0</v>
      </c>
      <c r="P1037">
        <f t="array" ref="P1037">IF(P114,SUM(SqCor!$B12:$CW12*TRANSPOSE(P$104:P$203))/ComCalc!P$37,0)</f>
        <v>0</v>
      </c>
      <c r="Q1037">
        <f t="array" ref="Q1037">IF(Q114,SUM(SqCor!$B12:$CW12*TRANSPOSE(Q$104:Q$203))/ComCalc!Q$37,0)</f>
        <v>0</v>
      </c>
      <c r="R1037">
        <f t="array" ref="R1037">IF(R114,SUM(SqCor!$B12:$CW12*TRANSPOSE(R$104:R$203))/ComCalc!R$37,0)</f>
        <v>0</v>
      </c>
      <c r="S1037">
        <f t="array" ref="S1037">IF(S114,SUM(SqCor!$B12:$CW12*TRANSPOSE(S$104:S$203))/ComCalc!S$37,0)</f>
        <v>0</v>
      </c>
      <c r="T1037">
        <f t="array" ref="T1037">IF(T114,SUM(SqCor!$B12:$CW12*TRANSPOSE(T$104:T$203))/ComCalc!T$37,0)</f>
        <v>0</v>
      </c>
      <c r="U1037">
        <f t="array" ref="U1037">IF(U114,SUM(SqCor!$B12:$CW12*TRANSPOSE(U$104:U$203))/ComCalc!U$37,0)</f>
        <v>0</v>
      </c>
    </row>
    <row r="1038" spans="1:21" x14ac:dyDescent="0.15">
      <c r="A1038" t="str">
        <f t="shared" si="665"/>
        <v>NAB Judgment</v>
      </c>
      <c r="B1038">
        <f t="array" ref="B1038">IF(B115,SUM(SqCor!$B13:$CW13*TRANSPOSE(B$104:B$203))/ComCalc!B$37,0)</f>
        <v>0</v>
      </c>
      <c r="C1038">
        <f t="array" ref="C1038">IF(C115,SUM(SqCor!$B13:$CW13*TRANSPOSE(C$104:C$203))/ComCalc!C$37,0)</f>
        <v>0</v>
      </c>
      <c r="D1038">
        <f t="array" ref="D1038">IF(D115,SUM(SqCor!$B13:$CW13*TRANSPOSE(D$104:D$203))/ComCalc!D$37,0)</f>
        <v>0</v>
      </c>
      <c r="E1038">
        <f t="array" ref="E1038">IF(E115,SUM(SqCor!$B13:$CW13*TRANSPOSE(E$104:E$203))/ComCalc!E$37,0)</f>
        <v>0</v>
      </c>
      <c r="F1038">
        <f t="array" ref="F1038">IF(F115,SUM(SqCor!$B13:$CW13*TRANSPOSE(F$104:F$203))/ComCalc!F$37,0)</f>
        <v>0</v>
      </c>
      <c r="G1038">
        <f t="array" ref="G1038">IF(G115,SUM(SqCor!$B13:$CW13*TRANSPOSE(G$104:G$203))/ComCalc!G$37,0)</f>
        <v>0.13718749999999999</v>
      </c>
      <c r="H1038">
        <f t="array" ref="H1038">IF(H115,SUM(SqCor!$B13:$CW13*TRANSPOSE(H$104:H$203))/ComCalc!H$37,0)</f>
        <v>0</v>
      </c>
      <c r="I1038">
        <f t="array" ref="I1038">IF(I115,SUM(SqCor!$B13:$CW13*TRANSPOSE(I$104:I$203))/ComCalc!I$37,0)</f>
        <v>0</v>
      </c>
      <c r="J1038">
        <f t="array" ref="J1038">IF(J115,SUM(SqCor!$B13:$CW13*TRANSPOSE(J$104:J$203))/ComCalc!J$37,0)</f>
        <v>0</v>
      </c>
      <c r="K1038">
        <f t="array" ref="K1038">IF(K115,SUM(SqCor!$B13:$CW13*TRANSPOSE(K$104:K$203))/ComCalc!K$37,0)</f>
        <v>0</v>
      </c>
      <c r="L1038">
        <f t="array" ref="L1038">IF(L115,SUM(SqCor!$B13:$CW13*TRANSPOSE(L$104:L$203))/ComCalc!L$37,0)</f>
        <v>0</v>
      </c>
      <c r="M1038">
        <f t="array" ref="M1038">IF(M115,SUM(SqCor!$B13:$CW13*TRANSPOSE(M$104:M$203))/ComCalc!M$37,0)</f>
        <v>0</v>
      </c>
      <c r="N1038">
        <f t="array" ref="N1038">IF(N115,SUM(SqCor!$B13:$CW13*TRANSPOSE(N$104:N$203))/ComCalc!N$37,0)</f>
        <v>0</v>
      </c>
      <c r="O1038">
        <f t="array" ref="O1038">IF(O115,SUM(SqCor!$B13:$CW13*TRANSPOSE(O$104:O$203))/ComCalc!O$37,0)</f>
        <v>0</v>
      </c>
      <c r="P1038">
        <f t="array" ref="P1038">IF(P115,SUM(SqCor!$B13:$CW13*TRANSPOSE(P$104:P$203))/ComCalc!P$37,0)</f>
        <v>0</v>
      </c>
      <c r="Q1038">
        <f t="array" ref="Q1038">IF(Q115,SUM(SqCor!$B13:$CW13*TRANSPOSE(Q$104:Q$203))/ComCalc!Q$37,0)</f>
        <v>0</v>
      </c>
      <c r="R1038">
        <f t="array" ref="R1038">IF(R115,SUM(SqCor!$B13:$CW13*TRANSPOSE(R$104:R$203))/ComCalc!R$37,0)</f>
        <v>8.6324999999999999E-2</v>
      </c>
      <c r="S1038">
        <f t="array" ref="S1038">IF(S115,SUM(SqCor!$B13:$CW13*TRANSPOSE(S$104:S$203))/ComCalc!S$37,0)</f>
        <v>0</v>
      </c>
      <c r="T1038">
        <f t="array" ref="T1038">IF(T115,SUM(SqCor!$B13:$CW13*TRANSPOSE(T$104:T$203))/ComCalc!T$37,0)</f>
        <v>0</v>
      </c>
      <c r="U1038">
        <f t="array" ref="U1038">IF(U115,SUM(SqCor!$B13:$CW13*TRANSPOSE(U$104:U$203))/ComCalc!U$37,0)</f>
        <v>0</v>
      </c>
    </row>
    <row r="1039" spans="1:21" x14ac:dyDescent="0.15">
      <c r="A1039" t="str">
        <f t="shared" si="665"/>
        <v>NAB Mazes</v>
      </c>
      <c r="B1039">
        <f t="array" ref="B1039">IF(B116,SUM(SqCor!$B14:$CW14*TRANSPOSE(B$104:B$203))/ComCalc!B$37,0)</f>
        <v>0</v>
      </c>
      <c r="C1039">
        <f t="array" ref="C1039">IF(C116,SUM(SqCor!$B14:$CW14*TRANSPOSE(C$104:C$203))/ComCalc!C$37,0)</f>
        <v>0</v>
      </c>
      <c r="D1039">
        <f t="array" ref="D1039">IF(D116,SUM(SqCor!$B14:$CW14*TRANSPOSE(D$104:D$203))/ComCalc!D$37,0)</f>
        <v>0</v>
      </c>
      <c r="E1039">
        <f t="array" ref="E1039">IF(E116,SUM(SqCor!$B14:$CW14*TRANSPOSE(E$104:E$203))/ComCalc!E$37,0)</f>
        <v>0</v>
      </c>
      <c r="F1039">
        <f t="array" ref="F1039">IF(F116,SUM(SqCor!$B14:$CW14*TRANSPOSE(F$104:F$203))/ComCalc!F$37,0)</f>
        <v>0</v>
      </c>
      <c r="G1039">
        <f t="array" ref="G1039">IF(G116,SUM(SqCor!$B14:$CW14*TRANSPOSE(G$104:G$203))/ComCalc!G$37,0)</f>
        <v>0</v>
      </c>
      <c r="H1039">
        <f t="array" ref="H1039">IF(H116,SUM(SqCor!$B14:$CW14*TRANSPOSE(H$104:H$203))/ComCalc!H$37,0)</f>
        <v>0</v>
      </c>
      <c r="I1039">
        <f t="array" ref="I1039">IF(I116,SUM(SqCor!$B14:$CW14*TRANSPOSE(I$104:I$203))/ComCalc!I$37,0)</f>
        <v>0</v>
      </c>
      <c r="J1039">
        <f t="array" ref="J1039">IF(J116,SUM(SqCor!$B14:$CW14*TRANSPOSE(J$104:J$203))/ComCalc!J$37,0)</f>
        <v>0</v>
      </c>
      <c r="K1039">
        <f t="array" ref="K1039">IF(K116,SUM(SqCor!$B14:$CW14*TRANSPOSE(K$104:K$203))/ComCalc!K$37,0)</f>
        <v>0</v>
      </c>
      <c r="L1039">
        <f t="array" ref="L1039">IF(L116,SUM(SqCor!$B14:$CW14*TRANSPOSE(L$104:L$203))/ComCalc!L$37,0)</f>
        <v>0</v>
      </c>
      <c r="M1039">
        <f t="array" ref="M1039">IF(M116,SUM(SqCor!$B14:$CW14*TRANSPOSE(M$104:M$203))/ComCalc!M$37,0)</f>
        <v>0</v>
      </c>
      <c r="N1039">
        <f t="array" ref="N1039">IF(N116,SUM(SqCor!$B14:$CW14*TRANSPOSE(N$104:N$203))/ComCalc!N$37,0)</f>
        <v>0</v>
      </c>
      <c r="O1039">
        <f t="array" ref="O1039">IF(O116,SUM(SqCor!$B14:$CW14*TRANSPOSE(O$104:O$203))/ComCalc!O$37,0)</f>
        <v>0</v>
      </c>
      <c r="P1039">
        <f t="array" ref="P1039">IF(P116,SUM(SqCor!$B14:$CW14*TRANSPOSE(P$104:P$203))/ComCalc!P$37,0)</f>
        <v>0</v>
      </c>
      <c r="Q1039">
        <f t="array" ref="Q1039">IF(Q116,SUM(SqCor!$B14:$CW14*TRANSPOSE(Q$104:Q$203))/ComCalc!Q$37,0)</f>
        <v>0</v>
      </c>
      <c r="R1039">
        <f t="array" ref="R1039">IF(R116,SUM(SqCor!$B14:$CW14*TRANSPOSE(R$104:R$203))/ComCalc!R$37,0)</f>
        <v>0</v>
      </c>
      <c r="S1039">
        <f t="array" ref="S1039">IF(S116,SUM(SqCor!$B14:$CW14*TRANSPOSE(S$104:S$203))/ComCalc!S$37,0)</f>
        <v>0</v>
      </c>
      <c r="T1039">
        <f t="array" ref="T1039">IF(T116,SUM(SqCor!$B14:$CW14*TRANSPOSE(T$104:T$203))/ComCalc!T$37,0)</f>
        <v>0</v>
      </c>
      <c r="U1039">
        <f t="array" ref="U1039">IF(U116,SUM(SqCor!$B14:$CW14*TRANSPOSE(U$104:U$203))/ComCalc!U$37,0)</f>
        <v>0</v>
      </c>
    </row>
    <row r="1040" spans="1:21" x14ac:dyDescent="0.15">
      <c r="A1040" t="str">
        <f t="shared" si="665"/>
        <v>NAB Word Generation</v>
      </c>
      <c r="B1040">
        <f t="array" ref="B1040">IF(B117,SUM(SqCor!$B15:$CW15*TRANSPOSE(B$104:B$203))/ComCalc!B$37,0)</f>
        <v>0</v>
      </c>
      <c r="C1040">
        <f t="array" ref="C1040">IF(C117,SUM(SqCor!$B15:$CW15*TRANSPOSE(C$104:C$203))/ComCalc!C$37,0)</f>
        <v>0</v>
      </c>
      <c r="D1040">
        <f t="array" ref="D1040">IF(D117,SUM(SqCor!$B15:$CW15*TRANSPOSE(D$104:D$203))/ComCalc!D$37,0)</f>
        <v>0</v>
      </c>
      <c r="E1040">
        <f t="array" ref="E1040">IF(E117,SUM(SqCor!$B15:$CW15*TRANSPOSE(E$104:E$203))/ComCalc!E$37,0)</f>
        <v>0</v>
      </c>
      <c r="F1040">
        <f t="array" ref="F1040">IF(F117,SUM(SqCor!$B15:$CW15*TRANSPOSE(F$104:F$203))/ComCalc!F$37,0)</f>
        <v>0</v>
      </c>
      <c r="G1040">
        <f t="array" ref="G1040">IF(G117,SUM(SqCor!$B15:$CW15*TRANSPOSE(G$104:G$203))/ComCalc!G$37,0)</f>
        <v>0</v>
      </c>
      <c r="H1040">
        <f t="array" ref="H1040">IF(H117,SUM(SqCor!$B15:$CW15*TRANSPOSE(H$104:H$203))/ComCalc!H$37,0)</f>
        <v>0</v>
      </c>
      <c r="I1040">
        <f t="array" ref="I1040">IF(I117,SUM(SqCor!$B15:$CW15*TRANSPOSE(I$104:I$203))/ComCalc!I$37,0)</f>
        <v>0</v>
      </c>
      <c r="J1040">
        <f t="array" ref="J1040">IF(J117,SUM(SqCor!$B15:$CW15*TRANSPOSE(J$104:J$203))/ComCalc!J$37,0)</f>
        <v>0</v>
      </c>
      <c r="K1040">
        <f t="array" ref="K1040">IF(K117,SUM(SqCor!$B15:$CW15*TRANSPOSE(K$104:K$203))/ComCalc!K$37,0)</f>
        <v>0</v>
      </c>
      <c r="L1040">
        <f t="array" ref="L1040">IF(L117,SUM(SqCor!$B15:$CW15*TRANSPOSE(L$104:L$203))/ComCalc!L$37,0)</f>
        <v>0</v>
      </c>
      <c r="M1040">
        <f t="array" ref="M1040">IF(M117,SUM(SqCor!$B15:$CW15*TRANSPOSE(M$104:M$203))/ComCalc!M$37,0)</f>
        <v>0</v>
      </c>
      <c r="N1040">
        <f t="array" ref="N1040">IF(N117,SUM(SqCor!$B15:$CW15*TRANSPOSE(N$104:N$203))/ComCalc!N$37,0)</f>
        <v>0</v>
      </c>
      <c r="O1040">
        <f t="array" ref="O1040">IF(O117,SUM(SqCor!$B15:$CW15*TRANSPOSE(O$104:O$203))/ComCalc!O$37,0)</f>
        <v>0</v>
      </c>
      <c r="P1040">
        <f t="array" ref="P1040">IF(P117,SUM(SqCor!$B15:$CW15*TRANSPOSE(P$104:P$203))/ComCalc!P$37,0)</f>
        <v>0</v>
      </c>
      <c r="Q1040">
        <f t="array" ref="Q1040">IF(Q117,SUM(SqCor!$B15:$CW15*TRANSPOSE(Q$104:Q$203))/ComCalc!Q$37,0)</f>
        <v>0</v>
      </c>
      <c r="R1040">
        <f t="array" ref="R1040">IF(R117,SUM(SqCor!$B15:$CW15*TRANSPOSE(R$104:R$203))/ComCalc!R$37,0)</f>
        <v>0</v>
      </c>
      <c r="S1040">
        <f t="array" ref="S1040">IF(S117,SUM(SqCor!$B15:$CW15*TRANSPOSE(S$104:S$203))/ComCalc!S$37,0)</f>
        <v>0</v>
      </c>
      <c r="T1040">
        <f t="array" ref="T1040">IF(T117,SUM(SqCor!$B15:$CW15*TRANSPOSE(T$104:T$203))/ComCalc!T$37,0)</f>
        <v>0</v>
      </c>
      <c r="U1040">
        <f t="array" ref="U1040">IF(U117,SUM(SqCor!$B15:$CW15*TRANSPOSE(U$104:U$203))/ComCalc!U$37,0)</f>
        <v>0</v>
      </c>
    </row>
    <row r="1041" spans="1:21" x14ac:dyDescent="0.15">
      <c r="A1041" t="str">
        <f t="shared" si="665"/>
        <v>Digits Forward</v>
      </c>
      <c r="B1041">
        <f t="array" ref="B1041">IF(B118,SUM(SqCor!$B16:$CW16*TRANSPOSE(B$104:B$203))/ComCalc!B$37,0)</f>
        <v>0</v>
      </c>
      <c r="C1041">
        <f t="array" ref="C1041">IF(C118,SUM(SqCor!$B16:$CW16*TRANSPOSE(C$104:C$203))/ComCalc!C$37,0)</f>
        <v>0</v>
      </c>
      <c r="D1041">
        <f t="array" ref="D1041">IF(D118,SUM(SqCor!$B16:$CW16*TRANSPOSE(D$104:D$203))/ComCalc!D$37,0)</f>
        <v>0</v>
      </c>
      <c r="E1041">
        <f t="array" ref="E1041">IF(E118,SUM(SqCor!$B16:$CW16*TRANSPOSE(E$104:E$203))/ComCalc!E$37,0)</f>
        <v>0</v>
      </c>
      <c r="F1041">
        <f t="array" ref="F1041">IF(F118,SUM(SqCor!$B16:$CW16*TRANSPOSE(F$104:F$203))/ComCalc!F$37,0)</f>
        <v>0</v>
      </c>
      <c r="G1041">
        <f t="array" ref="G1041">IF(G118,SUM(SqCor!$B16:$CW16*TRANSPOSE(G$104:G$203))/ComCalc!G$37,0)</f>
        <v>0.24441999999999997</v>
      </c>
      <c r="H1041">
        <f t="array" ref="H1041">IF(H118,SUM(SqCor!$B16:$CW16*TRANSPOSE(H$104:H$203))/ComCalc!H$37,0)</f>
        <v>0</v>
      </c>
      <c r="I1041">
        <f t="array" ref="I1041">IF(I118,SUM(SqCor!$B16:$CW16*TRANSPOSE(I$104:I$203))/ComCalc!I$37,0)</f>
        <v>0.55499999999999994</v>
      </c>
      <c r="J1041">
        <f t="array" ref="J1041">IF(J118,SUM(SqCor!$B16:$CW16*TRANSPOSE(J$104:J$203))/ComCalc!J$37,0)</f>
        <v>0</v>
      </c>
      <c r="K1041">
        <f t="array" ref="K1041">IF(K118,SUM(SqCor!$B16:$CW16*TRANSPOSE(K$104:K$203))/ComCalc!K$37,0)</f>
        <v>0.64333333333333331</v>
      </c>
      <c r="L1041">
        <f t="array" ref="L1041">IF(L118,SUM(SqCor!$B16:$CW16*TRANSPOSE(L$104:L$203))/ComCalc!L$37,0)</f>
        <v>0.28666666666666668</v>
      </c>
      <c r="M1041">
        <f t="array" ref="M1041">IF(M118,SUM(SqCor!$B16:$CW16*TRANSPOSE(M$104:M$203))/ComCalc!M$37,0)</f>
        <v>0.31008999999999998</v>
      </c>
      <c r="N1041">
        <f t="array" ref="N1041">IF(N118,SUM(SqCor!$B16:$CW16*TRANSPOSE(N$104:N$203))/ComCalc!N$37,0)</f>
        <v>0</v>
      </c>
      <c r="O1041">
        <f t="array" ref="O1041">IF(O118,SUM(SqCor!$B16:$CW16*TRANSPOSE(O$104:O$203))/ComCalc!O$37,0)</f>
        <v>0</v>
      </c>
      <c r="P1041">
        <f t="array" ref="P1041">IF(P118,SUM(SqCor!$B16:$CW16*TRANSPOSE(P$104:P$203))/ComCalc!P$37,0)</f>
        <v>0</v>
      </c>
      <c r="Q1041">
        <f t="array" ref="Q1041">IF(Q118,SUM(SqCor!$B16:$CW16*TRANSPOSE(Q$104:Q$203))/ComCalc!Q$37,0)</f>
        <v>0</v>
      </c>
      <c r="R1041">
        <f t="array" ref="R1041">IF(R118,SUM(SqCor!$B16:$CW16*TRANSPOSE(R$104:R$203))/ComCalc!R$37,0)</f>
        <v>0.19634600000000005</v>
      </c>
      <c r="S1041">
        <f t="array" ref="S1041">IF(S118,SUM(SqCor!$B16:$CW16*TRANSPOSE(S$104:S$203))/ComCalc!S$37,0)</f>
        <v>0</v>
      </c>
      <c r="T1041">
        <f t="array" ref="T1041">IF(T118,SUM(SqCor!$B16:$CW16*TRANSPOSE(T$104:T$203))/ComCalc!T$37,0)</f>
        <v>0</v>
      </c>
      <c r="U1041">
        <f t="array" ref="U1041">IF(U118,SUM(SqCor!$B16:$CW16*TRANSPOSE(U$104:U$203))/ComCalc!U$37,0)</f>
        <v>0</v>
      </c>
    </row>
    <row r="1042" spans="1:21" x14ac:dyDescent="0.15">
      <c r="A1042" t="str">
        <f t="shared" si="665"/>
        <v>Digits Backward</v>
      </c>
      <c r="B1042">
        <f t="array" ref="B1042">IF(B119,SUM(SqCor!$B17:$CW17*TRANSPOSE(B$104:B$203))/ComCalc!B$37,0)</f>
        <v>0</v>
      </c>
      <c r="C1042">
        <f t="array" ref="C1042">IF(C119,SUM(SqCor!$B17:$CW17*TRANSPOSE(C$104:C$203))/ComCalc!C$37,0)</f>
        <v>0</v>
      </c>
      <c r="D1042">
        <f t="array" ref="D1042">IF(D119,SUM(SqCor!$B17:$CW17*TRANSPOSE(D$104:D$203))/ComCalc!D$37,0)</f>
        <v>0</v>
      </c>
      <c r="E1042">
        <f t="array" ref="E1042">IF(E119,SUM(SqCor!$B17:$CW17*TRANSPOSE(E$104:E$203))/ComCalc!E$37,0)</f>
        <v>0</v>
      </c>
      <c r="F1042">
        <f t="array" ref="F1042">IF(F119,SUM(SqCor!$B17:$CW17*TRANSPOSE(F$104:F$203))/ComCalc!F$37,0)</f>
        <v>0</v>
      </c>
      <c r="G1042">
        <f t="array" ref="G1042">IF(G119,SUM(SqCor!$B17:$CW17*TRANSPOSE(G$104:G$203))/ComCalc!G$37,0)</f>
        <v>0.28904375000000004</v>
      </c>
      <c r="H1042">
        <f t="array" ref="H1042">IF(H119,SUM(SqCor!$B17:$CW17*TRANSPOSE(H$104:H$203))/ComCalc!H$37,0)</f>
        <v>0</v>
      </c>
      <c r="I1042">
        <f t="array" ref="I1042">IF(I119,SUM(SqCor!$B17:$CW17*TRANSPOSE(I$104:I$203))/ComCalc!I$37,0)</f>
        <v>0.59499999999999997</v>
      </c>
      <c r="J1042">
        <f t="array" ref="J1042">IF(J119,SUM(SqCor!$B17:$CW17*TRANSPOSE(J$104:J$203))/ComCalc!J$37,0)</f>
        <v>0</v>
      </c>
      <c r="K1042">
        <f t="array" ref="K1042">IF(K119,SUM(SqCor!$B17:$CW17*TRANSPOSE(K$104:K$203))/ComCalc!K$37,0)</f>
        <v>0.66999999999999993</v>
      </c>
      <c r="L1042">
        <f t="array" ref="L1042">IF(L119,SUM(SqCor!$B17:$CW17*TRANSPOSE(L$104:L$203))/ComCalc!L$37,0)</f>
        <v>0</v>
      </c>
      <c r="M1042">
        <f t="array" ref="M1042">IF(M119,SUM(SqCor!$B17:$CW17*TRANSPOSE(M$104:M$203))/ComCalc!M$37,0)</f>
        <v>0.33683749999999996</v>
      </c>
      <c r="N1042">
        <f t="array" ref="N1042">IF(N119,SUM(SqCor!$B17:$CW17*TRANSPOSE(N$104:N$203))/ComCalc!N$37,0)</f>
        <v>0</v>
      </c>
      <c r="O1042">
        <f t="array" ref="O1042">IF(O119,SUM(SqCor!$B17:$CW17*TRANSPOSE(O$104:O$203))/ComCalc!O$37,0)</f>
        <v>0</v>
      </c>
      <c r="P1042">
        <f t="array" ref="P1042">IF(P119,SUM(SqCor!$B17:$CW17*TRANSPOSE(P$104:P$203))/ComCalc!P$37,0)</f>
        <v>0</v>
      </c>
      <c r="Q1042">
        <f t="array" ref="Q1042">IF(Q119,SUM(SqCor!$B17:$CW17*TRANSPOSE(Q$104:Q$203))/ComCalc!Q$37,0)</f>
        <v>0</v>
      </c>
      <c r="R1042">
        <f t="array" ref="R1042">IF(R119,SUM(SqCor!$B17:$CW17*TRANSPOSE(R$104:R$203))/ComCalc!R$37,0)</f>
        <v>0.22116999999999995</v>
      </c>
      <c r="S1042">
        <f t="array" ref="S1042">IF(S119,SUM(SqCor!$B17:$CW17*TRANSPOSE(S$104:S$203))/ComCalc!S$37,0)</f>
        <v>0</v>
      </c>
      <c r="T1042">
        <f t="array" ref="T1042">IF(T119,SUM(SqCor!$B17:$CW17*TRANSPOSE(T$104:T$203))/ComCalc!T$37,0)</f>
        <v>0</v>
      </c>
      <c r="U1042">
        <f t="array" ref="U1042">IF(U119,SUM(SqCor!$B17:$CW17*TRANSPOSE(U$104:U$203))/ComCalc!U$37,0)</f>
        <v>0</v>
      </c>
    </row>
    <row r="1043" spans="1:21" x14ac:dyDescent="0.15">
      <c r="A1043" t="str">
        <f t="shared" si="665"/>
        <v>Numbers &amp; Letters Speed A</v>
      </c>
      <c r="B1043">
        <f t="array" ref="B1043">IF(B120,SUM(SqCor!$B18:$CW18*TRANSPOSE(B$104:B$203))/ComCalc!B$37,0)</f>
        <v>0</v>
      </c>
      <c r="C1043">
        <f t="array" ref="C1043">IF(C120,SUM(SqCor!$B18:$CW18*TRANSPOSE(C$104:C$203))/ComCalc!C$37,0)</f>
        <v>0</v>
      </c>
      <c r="D1043">
        <f t="array" ref="D1043">IF(D120,SUM(SqCor!$B18:$CW18*TRANSPOSE(D$104:D$203))/ComCalc!D$37,0)</f>
        <v>0</v>
      </c>
      <c r="E1043">
        <f t="array" ref="E1043">IF(E120,SUM(SqCor!$B18:$CW18*TRANSPOSE(E$104:E$203))/ComCalc!E$37,0)</f>
        <v>0</v>
      </c>
      <c r="F1043">
        <f t="array" ref="F1043">IF(F120,SUM(SqCor!$B18:$CW18*TRANSPOSE(F$104:F$203))/ComCalc!F$37,0)</f>
        <v>0</v>
      </c>
      <c r="G1043">
        <f t="array" ref="G1043">IF(G120,SUM(SqCor!$B18:$CW18*TRANSPOSE(G$104:G$203))/ComCalc!G$37,0)</f>
        <v>0.25750000000000001</v>
      </c>
      <c r="H1043">
        <f t="array" ref="H1043">IF(H120,SUM(SqCor!$B18:$CW18*TRANSPOSE(H$104:H$203))/ComCalc!H$37,0)</f>
        <v>0</v>
      </c>
      <c r="I1043">
        <f t="array" ref="I1043">IF(I120,SUM(SqCor!$B18:$CW18*TRANSPOSE(I$104:I$203))/ComCalc!I$37,0)</f>
        <v>0</v>
      </c>
      <c r="J1043">
        <f t="array" ref="J1043">IF(J120,SUM(SqCor!$B18:$CW18*TRANSPOSE(J$104:J$203))/ComCalc!J$37,0)</f>
        <v>0.69750000000000001</v>
      </c>
      <c r="K1043">
        <f t="array" ref="K1043">IF(K120,SUM(SqCor!$B18:$CW18*TRANSPOSE(K$104:K$203))/ComCalc!K$37,0)</f>
        <v>0</v>
      </c>
      <c r="L1043">
        <f t="array" ref="L1043">IF(L120,SUM(SqCor!$B18:$CW18*TRANSPOSE(L$104:L$203))/ComCalc!L$37,0)</f>
        <v>0</v>
      </c>
      <c r="M1043">
        <f t="array" ref="M1043">IF(M120,SUM(SqCor!$B18:$CW18*TRANSPOSE(M$104:M$203))/ComCalc!M$37,0)</f>
        <v>0</v>
      </c>
      <c r="N1043">
        <f t="array" ref="N1043">IF(N120,SUM(SqCor!$B18:$CW18*TRANSPOSE(N$104:N$203))/ComCalc!N$37,0)</f>
        <v>0</v>
      </c>
      <c r="O1043">
        <f t="array" ref="O1043">IF(O120,SUM(SqCor!$B18:$CW18*TRANSPOSE(O$104:O$203))/ComCalc!O$37,0)</f>
        <v>0</v>
      </c>
      <c r="P1043">
        <f t="array" ref="P1043">IF(P120,SUM(SqCor!$B18:$CW18*TRANSPOSE(P$104:P$203))/ComCalc!P$37,0)</f>
        <v>0</v>
      </c>
      <c r="Q1043">
        <f t="array" ref="Q1043">IF(Q120,SUM(SqCor!$B18:$CW18*TRANSPOSE(Q$104:Q$203))/ComCalc!Q$37,0)</f>
        <v>0</v>
      </c>
      <c r="R1043">
        <f t="array" ref="R1043">IF(R120,SUM(SqCor!$B18:$CW18*TRANSPOSE(R$104:R$203))/ComCalc!R$37,0)</f>
        <v>0.14249999999999999</v>
      </c>
      <c r="S1043">
        <f t="array" ref="S1043">IF(S120,SUM(SqCor!$B18:$CW18*TRANSPOSE(S$104:S$203))/ComCalc!S$37,0)</f>
        <v>0</v>
      </c>
      <c r="T1043">
        <f t="array" ref="T1043">IF(T120,SUM(SqCor!$B18:$CW18*TRANSPOSE(T$104:T$203))/ComCalc!T$37,0)</f>
        <v>0.66500000000000004</v>
      </c>
      <c r="U1043">
        <f t="array" ref="U1043">IF(U120,SUM(SqCor!$B18:$CW18*TRANSPOSE(U$104:U$203))/ComCalc!U$37,0)</f>
        <v>0</v>
      </c>
    </row>
    <row r="1044" spans="1:21" x14ac:dyDescent="0.15">
      <c r="A1044" t="str">
        <f t="shared" si="665"/>
        <v>Numbers &amp; Letters Accuracy A</v>
      </c>
      <c r="B1044">
        <f t="array" ref="B1044">IF(B121,SUM(SqCor!$B19:$CW19*TRANSPOSE(B$104:B$203))/ComCalc!B$37,0)</f>
        <v>0</v>
      </c>
      <c r="C1044">
        <f t="array" ref="C1044">IF(C121,SUM(SqCor!$B19:$CW19*TRANSPOSE(C$104:C$203))/ComCalc!C$37,0)</f>
        <v>0</v>
      </c>
      <c r="D1044">
        <f t="array" ref="D1044">IF(D121,SUM(SqCor!$B19:$CW19*TRANSPOSE(D$104:D$203))/ComCalc!D$37,0)</f>
        <v>0</v>
      </c>
      <c r="E1044">
        <f t="array" ref="E1044">IF(E121,SUM(SqCor!$B19:$CW19*TRANSPOSE(E$104:E$203))/ComCalc!E$37,0)</f>
        <v>0</v>
      </c>
      <c r="F1044">
        <f t="array" ref="F1044">IF(F121,SUM(SqCor!$B19:$CW19*TRANSPOSE(F$104:F$203))/ComCalc!F$37,0)</f>
        <v>0</v>
      </c>
      <c r="G1044">
        <f t="array" ref="G1044">IF(G121,SUM(SqCor!$B19:$CW19*TRANSPOSE(G$104:G$203))/ComCalc!G$37,0)</f>
        <v>0.16375000000000001</v>
      </c>
      <c r="H1044">
        <f t="array" ref="H1044">IF(H121,SUM(SqCor!$B19:$CW19*TRANSPOSE(H$104:H$203))/ComCalc!H$37,0)</f>
        <v>0</v>
      </c>
      <c r="I1044">
        <f t="array" ref="I1044">IF(I121,SUM(SqCor!$B19:$CW19*TRANSPOSE(I$104:I$203))/ComCalc!I$37,0)</f>
        <v>0</v>
      </c>
      <c r="J1044">
        <f t="array" ref="J1044">IF(J121,SUM(SqCor!$B19:$CW19*TRANSPOSE(J$104:J$203))/ComCalc!J$37,0)</f>
        <v>0</v>
      </c>
      <c r="K1044">
        <f t="array" ref="K1044">IF(K121,SUM(SqCor!$B19:$CW19*TRANSPOSE(K$104:K$203))/ComCalc!K$37,0)</f>
        <v>0</v>
      </c>
      <c r="L1044">
        <f t="array" ref="L1044">IF(L121,SUM(SqCor!$B19:$CW19*TRANSPOSE(L$104:L$203))/ComCalc!L$37,0)</f>
        <v>0.25499999999999995</v>
      </c>
      <c r="M1044">
        <f t="array" ref="M1044">IF(M121,SUM(SqCor!$B19:$CW19*TRANSPOSE(M$104:M$203))/ComCalc!M$37,0)</f>
        <v>0</v>
      </c>
      <c r="N1044">
        <f t="array" ref="N1044">IF(N121,SUM(SqCor!$B19:$CW19*TRANSPOSE(N$104:N$203))/ComCalc!N$37,0)</f>
        <v>0</v>
      </c>
      <c r="O1044">
        <f t="array" ref="O1044">IF(O121,SUM(SqCor!$B19:$CW19*TRANSPOSE(O$104:O$203))/ComCalc!O$37,0)</f>
        <v>0</v>
      </c>
      <c r="P1044">
        <f t="array" ref="P1044">IF(P121,SUM(SqCor!$B19:$CW19*TRANSPOSE(P$104:P$203))/ComCalc!P$37,0)</f>
        <v>0</v>
      </c>
      <c r="Q1044">
        <f t="array" ref="Q1044">IF(Q121,SUM(SqCor!$B19:$CW19*TRANSPOSE(Q$104:Q$203))/ComCalc!Q$37,0)</f>
        <v>0</v>
      </c>
      <c r="R1044">
        <f t="array" ref="R1044">IF(R121,SUM(SqCor!$B19:$CW19*TRANSPOSE(R$104:R$203))/ComCalc!R$37,0)</f>
        <v>8.7250000000000008E-2</v>
      </c>
      <c r="S1044">
        <f t="array" ref="S1044">IF(S121,SUM(SqCor!$B19:$CW19*TRANSPOSE(S$104:S$203))/ComCalc!S$37,0)</f>
        <v>0</v>
      </c>
      <c r="T1044">
        <f t="array" ref="T1044">IF(T121,SUM(SqCor!$B19:$CW19*TRANSPOSE(T$104:T$203))/ComCalc!T$37,0)</f>
        <v>0</v>
      </c>
      <c r="U1044">
        <f t="array" ref="U1044">IF(U121,SUM(SqCor!$B19:$CW19*TRANSPOSE(U$104:U$203))/ComCalc!U$37,0)</f>
        <v>0</v>
      </c>
    </row>
    <row r="1045" spans="1:21" x14ac:dyDescent="0.15">
      <c r="A1045" t="str">
        <f t="shared" si="665"/>
        <v>Numbers &amp; Letters Efficiency A</v>
      </c>
      <c r="B1045">
        <f t="array" ref="B1045">IF(B122,SUM(SqCor!$B20:$CW20*TRANSPOSE(B$104:B$203))/ComCalc!B$37,0)</f>
        <v>0</v>
      </c>
      <c r="C1045">
        <f t="array" ref="C1045">IF(C122,SUM(SqCor!$B20:$CW20*TRANSPOSE(C$104:C$203))/ComCalc!C$37,0)</f>
        <v>0</v>
      </c>
      <c r="D1045">
        <f t="array" ref="D1045">IF(D122,SUM(SqCor!$B20:$CW20*TRANSPOSE(D$104:D$203))/ComCalc!D$37,0)</f>
        <v>0</v>
      </c>
      <c r="E1045">
        <f t="array" ref="E1045">IF(E122,SUM(SqCor!$B20:$CW20*TRANSPOSE(E$104:E$203))/ComCalc!E$37,0)</f>
        <v>0</v>
      </c>
      <c r="F1045">
        <f t="array" ref="F1045">IF(F122,SUM(SqCor!$B20:$CW20*TRANSPOSE(F$104:F$203))/ComCalc!F$37,0)</f>
        <v>0</v>
      </c>
      <c r="G1045">
        <f t="array" ref="G1045">IF(G122,SUM(SqCor!$B20:$CW20*TRANSPOSE(G$104:G$203))/ComCalc!G$37,0)</f>
        <v>0.28437500000000004</v>
      </c>
      <c r="H1045">
        <f t="array" ref="H1045">IF(H122,SUM(SqCor!$B20:$CW20*TRANSPOSE(H$104:H$203))/ComCalc!H$37,0)</f>
        <v>0</v>
      </c>
      <c r="I1045">
        <f t="array" ref="I1045">IF(I122,SUM(SqCor!$B20:$CW20*TRANSPOSE(I$104:I$203))/ComCalc!I$37,0)</f>
        <v>0</v>
      </c>
      <c r="J1045">
        <f t="array" ref="J1045">IF(J122,SUM(SqCor!$B20:$CW20*TRANSPOSE(J$104:J$203))/ComCalc!J$37,0)</f>
        <v>0.7</v>
      </c>
      <c r="K1045">
        <f t="array" ref="K1045">IF(K122,SUM(SqCor!$B20:$CW20*TRANSPOSE(K$104:K$203))/ComCalc!K$37,0)</f>
        <v>0</v>
      </c>
      <c r="L1045">
        <f t="array" ref="L1045">IF(L122,SUM(SqCor!$B20:$CW20*TRANSPOSE(L$104:L$203))/ComCalc!L$37,0)</f>
        <v>0</v>
      </c>
      <c r="M1045">
        <f t="array" ref="M1045">IF(M122,SUM(SqCor!$B20:$CW20*TRANSPOSE(M$104:M$203))/ComCalc!M$37,0)</f>
        <v>0</v>
      </c>
      <c r="N1045">
        <f t="array" ref="N1045">IF(N122,SUM(SqCor!$B20:$CW20*TRANSPOSE(N$104:N$203))/ComCalc!N$37,0)</f>
        <v>0.55249999999999999</v>
      </c>
      <c r="O1045">
        <f t="array" ref="O1045">IF(O122,SUM(SqCor!$B20:$CW20*TRANSPOSE(O$104:O$203))/ComCalc!O$37,0)</f>
        <v>0</v>
      </c>
      <c r="P1045">
        <f t="array" ref="P1045">IF(P122,SUM(SqCor!$B20:$CW20*TRANSPOSE(P$104:P$203))/ComCalc!P$37,0)</f>
        <v>0</v>
      </c>
      <c r="Q1045">
        <f t="array" ref="Q1045">IF(Q122,SUM(SqCor!$B20:$CW20*TRANSPOSE(Q$104:Q$203))/ComCalc!Q$37,0)</f>
        <v>0</v>
      </c>
      <c r="R1045">
        <f t="array" ref="R1045">IF(R122,SUM(SqCor!$B20:$CW20*TRANSPOSE(R$104:R$203))/ComCalc!R$37,0)</f>
        <v>0.19280000000000003</v>
      </c>
      <c r="S1045">
        <f t="array" ref="S1045">IF(S122,SUM(SqCor!$B20:$CW20*TRANSPOSE(S$104:S$203))/ComCalc!S$37,0)</f>
        <v>0</v>
      </c>
      <c r="T1045">
        <f t="array" ref="T1045">IF(T122,SUM(SqCor!$B20:$CW20*TRANSPOSE(T$104:T$203))/ComCalc!T$37,0)</f>
        <v>0</v>
      </c>
      <c r="U1045">
        <f t="array" ref="U1045">IF(U122,SUM(SqCor!$B20:$CW20*TRANSPOSE(U$104:U$203))/ComCalc!U$37,0)</f>
        <v>0</v>
      </c>
    </row>
    <row r="1046" spans="1:21" x14ac:dyDescent="0.15">
      <c r="A1046" t="str">
        <f t="shared" si="665"/>
        <v>Numbers &amp; Letters Efficiency B</v>
      </c>
      <c r="B1046">
        <f t="array" ref="B1046">IF(B123,SUM(SqCor!$B21:$CW21*TRANSPOSE(B$104:B$203))/ComCalc!B$37,0)</f>
        <v>0</v>
      </c>
      <c r="C1046">
        <f t="array" ref="C1046">IF(C123,SUM(SqCor!$B21:$CW21*TRANSPOSE(C$104:C$203))/ComCalc!C$37,0)</f>
        <v>0</v>
      </c>
      <c r="D1046">
        <f t="array" ref="D1046">IF(D123,SUM(SqCor!$B21:$CW21*TRANSPOSE(D$104:D$203))/ComCalc!D$37,0)</f>
        <v>0</v>
      </c>
      <c r="E1046">
        <f t="array" ref="E1046">IF(E123,SUM(SqCor!$B21:$CW21*TRANSPOSE(E$104:E$203))/ComCalc!E$37,0)</f>
        <v>0</v>
      </c>
      <c r="F1046">
        <f t="array" ref="F1046">IF(F123,SUM(SqCor!$B21:$CW21*TRANSPOSE(F$104:F$203))/ComCalc!F$37,0)</f>
        <v>0</v>
      </c>
      <c r="G1046">
        <f t="array" ref="G1046">IF(G123,SUM(SqCor!$B21:$CW21*TRANSPOSE(G$104:G$203))/ComCalc!G$37,0)</f>
        <v>0.22562499999999999</v>
      </c>
      <c r="H1046">
        <f t="array" ref="H1046">IF(H123,SUM(SqCor!$B21:$CW21*TRANSPOSE(H$104:H$203))/ComCalc!H$37,0)</f>
        <v>0</v>
      </c>
      <c r="I1046">
        <f t="array" ref="I1046">IF(I123,SUM(SqCor!$B21:$CW21*TRANSPOSE(I$104:I$203))/ComCalc!I$37,0)</f>
        <v>0</v>
      </c>
      <c r="J1046">
        <f t="array" ref="J1046">IF(J123,SUM(SqCor!$B21:$CW21*TRANSPOSE(J$104:J$203))/ComCalc!J$37,0)</f>
        <v>0</v>
      </c>
      <c r="K1046">
        <f t="array" ref="K1046">IF(K123,SUM(SqCor!$B21:$CW21*TRANSPOSE(K$104:K$203))/ComCalc!K$37,0)</f>
        <v>0</v>
      </c>
      <c r="L1046">
        <f t="array" ref="L1046">IF(L123,SUM(SqCor!$B21:$CW21*TRANSPOSE(L$104:L$203))/ComCalc!L$37,0)</f>
        <v>0.25333333333333335</v>
      </c>
      <c r="M1046">
        <f t="array" ref="M1046">IF(M123,SUM(SqCor!$B21:$CW21*TRANSPOSE(M$104:M$203))/ComCalc!M$37,0)</f>
        <v>0</v>
      </c>
      <c r="N1046">
        <f t="array" ref="N1046">IF(N123,SUM(SqCor!$B21:$CW21*TRANSPOSE(N$104:N$203))/ComCalc!N$37,0)</f>
        <v>0</v>
      </c>
      <c r="O1046">
        <f t="array" ref="O1046">IF(O123,SUM(SqCor!$B21:$CW21*TRANSPOSE(O$104:O$203))/ComCalc!O$37,0)</f>
        <v>0</v>
      </c>
      <c r="P1046">
        <f t="array" ref="P1046">IF(P123,SUM(SqCor!$B21:$CW21*TRANSPOSE(P$104:P$203))/ComCalc!P$37,0)</f>
        <v>0</v>
      </c>
      <c r="Q1046">
        <f t="array" ref="Q1046">IF(Q123,SUM(SqCor!$B21:$CW21*TRANSPOSE(Q$104:Q$203))/ComCalc!Q$37,0)</f>
        <v>0</v>
      </c>
      <c r="R1046">
        <f t="array" ref="R1046">IF(R123,SUM(SqCor!$B21:$CW21*TRANSPOSE(R$104:R$203))/ComCalc!R$37,0)</f>
        <v>0.16022500000000001</v>
      </c>
      <c r="S1046">
        <f t="array" ref="S1046">IF(S123,SUM(SqCor!$B21:$CW21*TRANSPOSE(S$104:S$203))/ComCalc!S$37,0)</f>
        <v>0</v>
      </c>
      <c r="T1046">
        <f t="array" ref="T1046">IF(T123,SUM(SqCor!$B21:$CW21*TRANSPOSE(T$104:T$203))/ComCalc!T$37,0)</f>
        <v>0</v>
      </c>
      <c r="U1046">
        <f t="array" ref="U1046">IF(U123,SUM(SqCor!$B21:$CW21*TRANSPOSE(U$104:U$203))/ComCalc!U$37,0)</f>
        <v>0.71499999999999997</v>
      </c>
    </row>
    <row r="1047" spans="1:21" x14ac:dyDescent="0.15">
      <c r="A1047" t="str">
        <f t="shared" si="665"/>
        <v>Auditory Comprehension</v>
      </c>
      <c r="B1047">
        <f t="array" ref="B1047">IF(B124,SUM(SqCor!$B22:$CW22*TRANSPOSE(B$104:B$203))/ComCalc!B$37,0)</f>
        <v>0</v>
      </c>
      <c r="C1047">
        <f t="array" ref="C1047">IF(C124,SUM(SqCor!$B22:$CW22*TRANSPOSE(C$104:C$203))/ComCalc!C$37,0)</f>
        <v>0</v>
      </c>
      <c r="D1047">
        <f t="array" ref="D1047">IF(D124,SUM(SqCor!$B22:$CW22*TRANSPOSE(D$104:D$203))/ComCalc!D$37,0)</f>
        <v>0</v>
      </c>
      <c r="E1047">
        <f t="array" ref="E1047">IF(E124,SUM(SqCor!$B22:$CW22*TRANSPOSE(E$104:E$203))/ComCalc!E$37,0)</f>
        <v>0.19275</v>
      </c>
      <c r="F1047">
        <f t="array" ref="F1047">IF(F124,SUM(SqCor!$B22:$CW22*TRANSPOSE(F$104:F$203))/ComCalc!F$37,0)</f>
        <v>0</v>
      </c>
      <c r="G1047">
        <f t="array" ref="G1047">IF(G124,SUM(SqCor!$B22:$CW22*TRANSPOSE(G$104:G$203))/ComCalc!G$37,0)</f>
        <v>0</v>
      </c>
      <c r="H1047">
        <f t="array" ref="H1047">IF(H124,SUM(SqCor!$B22:$CW22*TRANSPOSE(H$104:H$203))/ComCalc!H$37,0)</f>
        <v>0</v>
      </c>
      <c r="I1047">
        <f t="array" ref="I1047">IF(I124,SUM(SqCor!$B22:$CW22*TRANSPOSE(I$104:I$203))/ComCalc!I$37,0)</f>
        <v>0</v>
      </c>
      <c r="J1047">
        <f t="array" ref="J1047">IF(J124,SUM(SqCor!$B22:$CW22*TRANSPOSE(J$104:J$203))/ComCalc!J$37,0)</f>
        <v>0</v>
      </c>
      <c r="K1047">
        <f t="array" ref="K1047">IF(K124,SUM(SqCor!$B22:$CW22*TRANSPOSE(K$104:K$203))/ComCalc!K$37,0)</f>
        <v>0</v>
      </c>
      <c r="L1047">
        <f t="array" ref="L1047">IF(L124,SUM(SqCor!$B22:$CW22*TRANSPOSE(L$104:L$203))/ComCalc!L$37,0)</f>
        <v>0</v>
      </c>
      <c r="M1047">
        <f t="array" ref="M1047">IF(M124,SUM(SqCor!$B22:$CW22*TRANSPOSE(M$104:M$203))/ComCalc!M$37,0)</f>
        <v>0</v>
      </c>
      <c r="N1047">
        <f t="array" ref="N1047">IF(N124,SUM(SqCor!$B22:$CW22*TRANSPOSE(N$104:N$203))/ComCalc!N$37,0)</f>
        <v>0</v>
      </c>
      <c r="O1047">
        <f t="array" ref="O1047">IF(O124,SUM(SqCor!$B22:$CW22*TRANSPOSE(O$104:O$203))/ComCalc!O$37,0)</f>
        <v>0</v>
      </c>
      <c r="P1047">
        <f t="array" ref="P1047">IF(P124,SUM(SqCor!$B22:$CW22*TRANSPOSE(P$104:P$203))/ComCalc!P$37,0)</f>
        <v>0</v>
      </c>
      <c r="Q1047">
        <f t="array" ref="Q1047">IF(Q124,SUM(SqCor!$B22:$CW22*TRANSPOSE(Q$104:Q$203))/ComCalc!Q$37,0)</f>
        <v>0</v>
      </c>
      <c r="R1047">
        <f t="array" ref="R1047">IF(R124,SUM(SqCor!$B22:$CW22*TRANSPOSE(R$104:R$203))/ComCalc!R$37,0)</f>
        <v>9.6850000000000019E-2</v>
      </c>
      <c r="S1047">
        <f t="array" ref="S1047">IF(S124,SUM(SqCor!$B22:$CW22*TRANSPOSE(S$104:S$203))/ComCalc!S$37,0)</f>
        <v>0</v>
      </c>
      <c r="T1047">
        <f t="array" ref="T1047">IF(T124,SUM(SqCor!$B22:$CW22*TRANSPOSE(T$104:T$203))/ComCalc!T$37,0)</f>
        <v>0</v>
      </c>
      <c r="U1047">
        <f t="array" ref="U1047">IF(U124,SUM(SqCor!$B22:$CW22*TRANSPOSE(U$104:U$203))/ComCalc!U$37,0)</f>
        <v>0</v>
      </c>
    </row>
    <row r="1048" spans="1:21" x14ac:dyDescent="0.15">
      <c r="A1048" t="str">
        <f t="shared" si="665"/>
        <v>Naming</v>
      </c>
      <c r="B1048">
        <f t="array" ref="B1048">IF(B125,SUM(SqCor!$B23:$CW23*TRANSPOSE(B$104:B$203))/ComCalc!B$37,0)</f>
        <v>0</v>
      </c>
      <c r="C1048">
        <f t="array" ref="C1048">IF(C125,SUM(SqCor!$B23:$CW23*TRANSPOSE(C$104:C$203))/ComCalc!C$37,0)</f>
        <v>0.53475000000000006</v>
      </c>
      <c r="D1048">
        <f t="array" ref="D1048">IF(D125,SUM(SqCor!$B23:$CW23*TRANSPOSE(D$104:D$203))/ComCalc!D$37,0)</f>
        <v>0</v>
      </c>
      <c r="E1048">
        <f t="array" ref="E1048">IF(E125,SUM(SqCor!$B23:$CW23*TRANSPOSE(E$104:E$203))/ComCalc!E$37,0)</f>
        <v>0.42612499999999998</v>
      </c>
      <c r="F1048">
        <f t="array" ref="F1048">IF(F125,SUM(SqCor!$B23:$CW23*TRANSPOSE(F$104:F$203))/ComCalc!F$37,0)</f>
        <v>0</v>
      </c>
      <c r="G1048">
        <f t="array" ref="G1048">IF(G125,SUM(SqCor!$B23:$CW23*TRANSPOSE(G$104:G$203))/ComCalc!G$37,0)</f>
        <v>0</v>
      </c>
      <c r="H1048">
        <f t="array" ref="H1048">IF(H125,SUM(SqCor!$B23:$CW23*TRANSPOSE(H$104:H$203))/ComCalc!H$37,0)</f>
        <v>0</v>
      </c>
      <c r="I1048">
        <f t="array" ref="I1048">IF(I125,SUM(SqCor!$B23:$CW23*TRANSPOSE(I$104:I$203))/ComCalc!I$37,0)</f>
        <v>0</v>
      </c>
      <c r="J1048">
        <f t="array" ref="J1048">IF(J125,SUM(SqCor!$B23:$CW23*TRANSPOSE(J$104:J$203))/ComCalc!J$37,0)</f>
        <v>0</v>
      </c>
      <c r="K1048">
        <f t="array" ref="K1048">IF(K125,SUM(SqCor!$B23:$CW23*TRANSPOSE(K$104:K$203))/ComCalc!K$37,0)</f>
        <v>0</v>
      </c>
      <c r="L1048">
        <f t="array" ref="L1048">IF(L125,SUM(SqCor!$B23:$CW23*TRANSPOSE(L$104:L$203))/ComCalc!L$37,0)</f>
        <v>0</v>
      </c>
      <c r="M1048">
        <f t="array" ref="M1048">IF(M125,SUM(SqCor!$B23:$CW23*TRANSPOSE(M$104:M$203))/ComCalc!M$37,0)</f>
        <v>0</v>
      </c>
      <c r="N1048">
        <f t="array" ref="N1048">IF(N125,SUM(SqCor!$B23:$CW23*TRANSPOSE(N$104:N$203))/ComCalc!N$37,0)</f>
        <v>0</v>
      </c>
      <c r="O1048">
        <f t="array" ref="O1048">IF(O125,SUM(SqCor!$B23:$CW23*TRANSPOSE(O$104:O$203))/ComCalc!O$37,0)</f>
        <v>0</v>
      </c>
      <c r="P1048">
        <f t="array" ref="P1048">IF(P125,SUM(SqCor!$B23:$CW23*TRANSPOSE(P$104:P$203))/ComCalc!P$37,0)</f>
        <v>0</v>
      </c>
      <c r="Q1048">
        <f t="array" ref="Q1048">IF(Q125,SUM(SqCor!$B23:$CW23*TRANSPOSE(Q$104:Q$203))/ComCalc!Q$37,0)</f>
        <v>0</v>
      </c>
      <c r="R1048">
        <f t="array" ref="R1048">IF(R125,SUM(SqCor!$B23:$CW23*TRANSPOSE(R$104:R$203))/ComCalc!R$37,0)</f>
        <v>0.16522500000000001</v>
      </c>
      <c r="S1048">
        <f t="array" ref="S1048">IF(S125,SUM(SqCor!$B23:$CW23*TRANSPOSE(S$104:S$203))/ComCalc!S$37,0)</f>
        <v>0</v>
      </c>
      <c r="T1048">
        <f t="array" ref="T1048">IF(T125,SUM(SqCor!$B23:$CW23*TRANSPOSE(T$104:T$203))/ComCalc!T$37,0)</f>
        <v>0</v>
      </c>
      <c r="U1048">
        <f t="array" ref="U1048">IF(U125,SUM(SqCor!$B23:$CW23*TRANSPOSE(U$104:U$203))/ComCalc!U$37,0)</f>
        <v>0</v>
      </c>
    </row>
    <row r="1049" spans="1:21" x14ac:dyDescent="0.15">
      <c r="A1049" t="str">
        <f t="shared" si="665"/>
        <v>Shape Learning Immediate-Recognition</v>
      </c>
      <c r="B1049">
        <f t="array" ref="B1049">IF(B126,SUM(SqCor!$B24:$CW24*TRANSPOSE(B$104:B$203))/ComCalc!B$37,0)</f>
        <v>0</v>
      </c>
      <c r="C1049">
        <f t="array" ref="C1049">IF(C126,SUM(SqCor!$B24:$CW24*TRANSPOSE(C$104:C$203))/ComCalc!C$37,0)</f>
        <v>0</v>
      </c>
      <c r="D1049">
        <f t="array" ref="D1049">IF(D126,SUM(SqCor!$B24:$CW24*TRANSPOSE(D$104:D$203))/ComCalc!D$37,0)</f>
        <v>0</v>
      </c>
      <c r="E1049">
        <f t="array" ref="E1049">IF(E126,SUM(SqCor!$B24:$CW24*TRANSPOSE(E$104:E$203))/ComCalc!E$37,0)</f>
        <v>0</v>
      </c>
      <c r="F1049">
        <f t="array" ref="F1049">IF(F126,SUM(SqCor!$B24:$CW24*TRANSPOSE(F$104:F$203))/ComCalc!F$37,0)</f>
        <v>0</v>
      </c>
      <c r="G1049">
        <f t="array" ref="G1049">IF(G126,SUM(SqCor!$B24:$CW24*TRANSPOSE(G$104:G$203))/ComCalc!G$37,0)</f>
        <v>0</v>
      </c>
      <c r="H1049">
        <f t="array" ref="H1049">IF(H126,SUM(SqCor!$B24:$CW24*TRANSPOSE(H$104:H$203))/ComCalc!H$37,0)</f>
        <v>0.36624999999999996</v>
      </c>
      <c r="I1049">
        <f t="array" ref="I1049">IF(I126,SUM(SqCor!$B24:$CW24*TRANSPOSE(I$104:I$203))/ComCalc!I$37,0)</f>
        <v>0</v>
      </c>
      <c r="J1049">
        <f t="array" ref="J1049">IF(J126,SUM(SqCor!$B24:$CW24*TRANSPOSE(J$104:J$203))/ComCalc!J$37,0)</f>
        <v>0</v>
      </c>
      <c r="K1049">
        <f t="array" ref="K1049">IF(K126,SUM(SqCor!$B24:$CW24*TRANSPOSE(K$104:K$203))/ComCalc!K$37,0)</f>
        <v>0</v>
      </c>
      <c r="L1049">
        <f t="array" ref="L1049">IF(L126,SUM(SqCor!$B24:$CW24*TRANSPOSE(L$104:L$203))/ComCalc!L$37,0)</f>
        <v>0</v>
      </c>
      <c r="M1049">
        <f t="array" ref="M1049">IF(M126,SUM(SqCor!$B24:$CW24*TRANSPOSE(M$104:M$203))/ComCalc!M$37,0)</f>
        <v>0</v>
      </c>
      <c r="N1049">
        <f t="array" ref="N1049">IF(N126,SUM(SqCor!$B24:$CW24*TRANSPOSE(N$104:N$203))/ComCalc!N$37,0)</f>
        <v>0</v>
      </c>
      <c r="O1049">
        <f t="array" ref="O1049">IF(O126,SUM(SqCor!$B24:$CW24*TRANSPOSE(O$104:O$203))/ComCalc!O$37,0)</f>
        <v>0.54333333333333333</v>
      </c>
      <c r="P1049">
        <f t="array" ref="P1049">IF(P126,SUM(SqCor!$B24:$CW24*TRANSPOSE(P$104:P$203))/ComCalc!P$37,0)</f>
        <v>0</v>
      </c>
      <c r="Q1049">
        <f t="array" ref="Q1049">IF(Q126,SUM(SqCor!$B24:$CW24*TRANSPOSE(Q$104:Q$203))/ComCalc!Q$37,0)</f>
        <v>0</v>
      </c>
      <c r="R1049">
        <f t="array" ref="R1049">IF(R126,SUM(SqCor!$B24:$CW24*TRANSPOSE(R$104:R$203))/ComCalc!R$37,0)</f>
        <v>0.15035000000000004</v>
      </c>
      <c r="S1049">
        <f t="array" ref="S1049">IF(S126,SUM(SqCor!$B24:$CW24*TRANSPOSE(S$104:S$203))/ComCalc!S$37,0)</f>
        <v>0</v>
      </c>
      <c r="T1049">
        <f t="array" ref="T1049">IF(T126,SUM(SqCor!$B24:$CW24*TRANSPOSE(T$104:T$203))/ComCalc!T$37,0)</f>
        <v>0</v>
      </c>
      <c r="U1049">
        <f t="array" ref="U1049">IF(U126,SUM(SqCor!$B24:$CW24*TRANSPOSE(U$104:U$203))/ComCalc!U$37,0)</f>
        <v>0</v>
      </c>
    </row>
    <row r="1050" spans="1:21" x14ac:dyDescent="0.15">
      <c r="A1050" t="str">
        <f t="shared" si="665"/>
        <v>Shape Learning Delayed-Recognition</v>
      </c>
      <c r="B1050">
        <f t="array" ref="B1050">IF(B127,SUM(SqCor!$B25:$CW25*TRANSPOSE(B$104:B$203))/ComCalc!B$37,0)</f>
        <v>0</v>
      </c>
      <c r="C1050">
        <f t="array" ref="C1050">IF(C127,SUM(SqCor!$B25:$CW25*TRANSPOSE(C$104:C$203))/ComCalc!C$37,0)</f>
        <v>0</v>
      </c>
      <c r="D1050">
        <f t="array" ref="D1050">IF(D127,SUM(SqCor!$B25:$CW25*TRANSPOSE(D$104:D$203))/ComCalc!D$37,0)</f>
        <v>0</v>
      </c>
      <c r="E1050">
        <f t="array" ref="E1050">IF(E127,SUM(SqCor!$B25:$CW25*TRANSPOSE(E$104:E$203))/ComCalc!E$37,0)</f>
        <v>0</v>
      </c>
      <c r="F1050">
        <f t="array" ref="F1050">IF(F127,SUM(SqCor!$B25:$CW25*TRANSPOSE(F$104:F$203))/ComCalc!F$37,0)</f>
        <v>0</v>
      </c>
      <c r="G1050">
        <f t="array" ref="G1050">IF(G127,SUM(SqCor!$B25:$CW25*TRANSPOSE(G$104:G$203))/ComCalc!G$37,0)</f>
        <v>0</v>
      </c>
      <c r="H1050">
        <f t="array" ref="H1050">IF(H127,SUM(SqCor!$B25:$CW25*TRANSPOSE(H$104:H$203))/ComCalc!H$37,0)</f>
        <v>0.27250000000000002</v>
      </c>
      <c r="I1050">
        <f t="array" ref="I1050">IF(I127,SUM(SqCor!$B25:$CW25*TRANSPOSE(I$104:I$203))/ComCalc!I$37,0)</f>
        <v>0</v>
      </c>
      <c r="J1050">
        <f t="array" ref="J1050">IF(J127,SUM(SqCor!$B25:$CW25*TRANSPOSE(J$104:J$203))/ComCalc!J$37,0)</f>
        <v>0</v>
      </c>
      <c r="K1050">
        <f t="array" ref="K1050">IF(K127,SUM(SqCor!$B25:$CW25*TRANSPOSE(K$104:K$203))/ComCalc!K$37,0)</f>
        <v>0</v>
      </c>
      <c r="L1050">
        <f t="array" ref="L1050">IF(L127,SUM(SqCor!$B25:$CW25*TRANSPOSE(L$104:L$203))/ComCalc!L$37,0)</f>
        <v>0</v>
      </c>
      <c r="M1050">
        <f t="array" ref="M1050">IF(M127,SUM(SqCor!$B25:$CW25*TRANSPOSE(M$104:M$203))/ComCalc!M$37,0)</f>
        <v>0</v>
      </c>
      <c r="N1050">
        <f t="array" ref="N1050">IF(N127,SUM(SqCor!$B25:$CW25*TRANSPOSE(N$104:N$203))/ComCalc!N$37,0)</f>
        <v>0</v>
      </c>
      <c r="O1050">
        <f t="array" ref="O1050">IF(O127,SUM(SqCor!$B25:$CW25*TRANSPOSE(O$104:O$203))/ComCalc!O$37,0)</f>
        <v>0</v>
      </c>
      <c r="P1050">
        <f t="array" ref="P1050">IF(P127,SUM(SqCor!$B25:$CW25*TRANSPOSE(P$104:P$203))/ComCalc!P$37,0)</f>
        <v>0.23333333333333331</v>
      </c>
      <c r="Q1050">
        <f t="array" ref="Q1050">IF(Q127,SUM(SqCor!$B25:$CW25*TRANSPOSE(Q$104:Q$203))/ComCalc!Q$37,0)</f>
        <v>0</v>
      </c>
      <c r="R1050">
        <f t="array" ref="R1050">IF(R127,SUM(SqCor!$B25:$CW25*TRANSPOSE(R$104:R$203))/ComCalc!R$37,0)</f>
        <v>9.1725000000000001E-2</v>
      </c>
      <c r="S1050">
        <f t="array" ref="S1050">IF(S127,SUM(SqCor!$B25:$CW25*TRANSPOSE(S$104:S$203))/ComCalc!S$37,0)</f>
        <v>0</v>
      </c>
      <c r="T1050">
        <f t="array" ref="T1050">IF(T127,SUM(SqCor!$B25:$CW25*TRANSPOSE(T$104:T$203))/ComCalc!T$37,0)</f>
        <v>0</v>
      </c>
      <c r="U1050">
        <f t="array" ref="U1050">IF(U127,SUM(SqCor!$B25:$CW25*TRANSPOSE(U$104:U$203))/ComCalc!U$37,0)</f>
        <v>0</v>
      </c>
    </row>
    <row r="1051" spans="1:21" x14ac:dyDescent="0.15">
      <c r="A1051" t="str">
        <f t="shared" si="665"/>
        <v>Story Learning Immediate-Recall</v>
      </c>
      <c r="B1051">
        <f t="array" ref="B1051">IF(B128,SUM(SqCor!$B26:$CW26*TRANSPOSE(B$104:B$203))/ComCalc!B$37,0)</f>
        <v>0</v>
      </c>
      <c r="C1051">
        <f t="array" ref="C1051">IF(C128,SUM(SqCor!$B26:$CW26*TRANSPOSE(C$104:C$203))/ComCalc!C$37,0)</f>
        <v>0</v>
      </c>
      <c r="D1051">
        <f t="array" ref="D1051">IF(D128,SUM(SqCor!$B26:$CW26*TRANSPOSE(D$104:D$203))/ComCalc!D$37,0)</f>
        <v>0</v>
      </c>
      <c r="E1051">
        <f t="array" ref="E1051">IF(E128,SUM(SqCor!$B26:$CW26*TRANSPOSE(E$104:E$203))/ComCalc!E$37,0)</f>
        <v>0</v>
      </c>
      <c r="F1051">
        <f t="array" ref="F1051">IF(F128,SUM(SqCor!$B26:$CW26*TRANSPOSE(F$104:F$203))/ComCalc!F$37,0)</f>
        <v>0</v>
      </c>
      <c r="G1051">
        <f t="array" ref="G1051">IF(G128,SUM(SqCor!$B26:$CW26*TRANSPOSE(G$104:G$203))/ComCalc!G$37,0)</f>
        <v>0</v>
      </c>
      <c r="H1051">
        <f t="array" ref="H1051">IF(H128,SUM(SqCor!$B26:$CW26*TRANSPOSE(H$104:H$203))/ComCalc!H$37,0)</f>
        <v>0.37387500000000001</v>
      </c>
      <c r="I1051">
        <f t="array" ref="I1051">IF(I128,SUM(SqCor!$B26:$CW26*TRANSPOSE(I$104:I$203))/ComCalc!I$37,0)</f>
        <v>0</v>
      </c>
      <c r="J1051">
        <f t="array" ref="J1051">IF(J128,SUM(SqCor!$B26:$CW26*TRANSPOSE(J$104:J$203))/ComCalc!J$37,0)</f>
        <v>0</v>
      </c>
      <c r="K1051">
        <f t="array" ref="K1051">IF(K128,SUM(SqCor!$B26:$CW26*TRANSPOSE(K$104:K$203))/ComCalc!K$37,0)</f>
        <v>0</v>
      </c>
      <c r="L1051">
        <f t="array" ref="L1051">IF(L128,SUM(SqCor!$B26:$CW26*TRANSPOSE(L$104:L$203))/ComCalc!L$37,0)</f>
        <v>0</v>
      </c>
      <c r="M1051">
        <f t="array" ref="M1051">IF(M128,SUM(SqCor!$B26:$CW26*TRANSPOSE(M$104:M$203))/ComCalc!M$37,0)</f>
        <v>0</v>
      </c>
      <c r="N1051">
        <f t="array" ref="N1051">IF(N128,SUM(SqCor!$B26:$CW26*TRANSPOSE(N$104:N$203))/ComCalc!N$37,0)</f>
        <v>0</v>
      </c>
      <c r="O1051">
        <f t="array" ref="O1051">IF(O128,SUM(SqCor!$B26:$CW26*TRANSPOSE(O$104:O$203))/ComCalc!O$37,0)</f>
        <v>0.48333333333333339</v>
      </c>
      <c r="P1051">
        <f t="array" ref="P1051">IF(P128,SUM(SqCor!$B26:$CW26*TRANSPOSE(P$104:P$203))/ComCalc!P$37,0)</f>
        <v>0</v>
      </c>
      <c r="Q1051">
        <f t="array" ref="Q1051">IF(Q128,SUM(SqCor!$B26:$CW26*TRANSPOSE(Q$104:Q$203))/ComCalc!Q$37,0)</f>
        <v>0</v>
      </c>
      <c r="R1051">
        <f t="array" ref="R1051">IF(R128,SUM(SqCor!$B26:$CW26*TRANSPOSE(R$104:R$203))/ComCalc!R$37,0)</f>
        <v>0.16013499999999994</v>
      </c>
      <c r="S1051">
        <f t="array" ref="S1051">IF(S128,SUM(SqCor!$B26:$CW26*TRANSPOSE(S$104:S$203))/ComCalc!S$37,0)</f>
        <v>0</v>
      </c>
      <c r="T1051">
        <f t="array" ref="T1051">IF(T128,SUM(SqCor!$B26:$CW26*TRANSPOSE(T$104:T$203))/ComCalc!T$37,0)</f>
        <v>0</v>
      </c>
      <c r="U1051">
        <f t="array" ref="U1051">IF(U128,SUM(SqCor!$B26:$CW26*TRANSPOSE(U$104:U$203))/ComCalc!U$37,0)</f>
        <v>0</v>
      </c>
    </row>
    <row r="1052" spans="1:21" x14ac:dyDescent="0.15">
      <c r="A1052" t="str">
        <f t="shared" si="665"/>
        <v>Story Learning Delayed-Recall</v>
      </c>
      <c r="B1052">
        <f t="array" ref="B1052">IF(B129,SUM(SqCor!$B27:$CW27*TRANSPOSE(B$104:B$203))/ComCalc!B$37,0)</f>
        <v>0</v>
      </c>
      <c r="C1052">
        <f t="array" ref="C1052">IF(C129,SUM(SqCor!$B27:$CW27*TRANSPOSE(C$104:C$203))/ComCalc!C$37,0)</f>
        <v>0</v>
      </c>
      <c r="D1052">
        <f t="array" ref="D1052">IF(D129,SUM(SqCor!$B27:$CW27*TRANSPOSE(D$104:D$203))/ComCalc!D$37,0)</f>
        <v>0</v>
      </c>
      <c r="E1052">
        <f t="array" ref="E1052">IF(E129,SUM(SqCor!$B27:$CW27*TRANSPOSE(E$104:E$203))/ComCalc!E$37,0)</f>
        <v>0</v>
      </c>
      <c r="F1052">
        <f t="array" ref="F1052">IF(F129,SUM(SqCor!$B27:$CW27*TRANSPOSE(F$104:F$203))/ComCalc!F$37,0)</f>
        <v>0</v>
      </c>
      <c r="G1052">
        <f t="array" ref="G1052">IF(G129,SUM(SqCor!$B27:$CW27*TRANSPOSE(G$104:G$203))/ComCalc!G$37,0)</f>
        <v>0</v>
      </c>
      <c r="H1052">
        <f t="array" ref="H1052">IF(H129,SUM(SqCor!$B27:$CW27*TRANSPOSE(H$104:H$203))/ComCalc!H$37,0)</f>
        <v>0.42132500000000006</v>
      </c>
      <c r="I1052">
        <f t="array" ref="I1052">IF(I129,SUM(SqCor!$B27:$CW27*TRANSPOSE(I$104:I$203))/ComCalc!I$37,0)</f>
        <v>0</v>
      </c>
      <c r="J1052">
        <f t="array" ref="J1052">IF(J129,SUM(SqCor!$B27:$CW27*TRANSPOSE(J$104:J$203))/ComCalc!J$37,0)</f>
        <v>0</v>
      </c>
      <c r="K1052">
        <f t="array" ref="K1052">IF(K129,SUM(SqCor!$B27:$CW27*TRANSPOSE(K$104:K$203))/ComCalc!K$37,0)</f>
        <v>0</v>
      </c>
      <c r="L1052">
        <f t="array" ref="L1052">IF(L129,SUM(SqCor!$B27:$CW27*TRANSPOSE(L$104:L$203))/ComCalc!L$37,0)</f>
        <v>0</v>
      </c>
      <c r="M1052">
        <f t="array" ref="M1052">IF(M129,SUM(SqCor!$B27:$CW27*TRANSPOSE(M$104:M$203))/ComCalc!M$37,0)</f>
        <v>0</v>
      </c>
      <c r="N1052">
        <f t="array" ref="N1052">IF(N129,SUM(SqCor!$B27:$CW27*TRANSPOSE(N$104:N$203))/ComCalc!N$37,0)</f>
        <v>0</v>
      </c>
      <c r="O1052">
        <f t="array" ref="O1052">IF(O129,SUM(SqCor!$B27:$CW27*TRANSPOSE(O$104:O$203))/ComCalc!O$37,0)</f>
        <v>0</v>
      </c>
      <c r="P1052">
        <f t="array" ref="P1052">IF(P129,SUM(SqCor!$B27:$CW27*TRANSPOSE(P$104:P$203))/ComCalc!P$37,0)</f>
        <v>0.29343333333333332</v>
      </c>
      <c r="Q1052">
        <f t="array" ref="Q1052">IF(Q129,SUM(SqCor!$B27:$CW27*TRANSPOSE(Q$104:Q$203))/ComCalc!Q$37,0)</f>
        <v>0</v>
      </c>
      <c r="R1052">
        <f t="array" ref="R1052">IF(R129,SUM(SqCor!$B27:$CW27*TRANSPOSE(R$104:R$203))/ComCalc!R$37,0)</f>
        <v>0.17785999999999999</v>
      </c>
      <c r="S1052">
        <f t="array" ref="S1052">IF(S129,SUM(SqCor!$B27:$CW27*TRANSPOSE(S$104:S$203))/ComCalc!S$37,0)</f>
        <v>0</v>
      </c>
      <c r="T1052">
        <f t="array" ref="T1052">IF(T129,SUM(SqCor!$B27:$CW27*TRANSPOSE(T$104:T$203))/ComCalc!T$37,0)</f>
        <v>0</v>
      </c>
      <c r="U1052">
        <f t="array" ref="U1052">IF(U129,SUM(SqCor!$B27:$CW27*TRANSPOSE(U$104:U$203))/ComCalc!U$37,0)</f>
        <v>0</v>
      </c>
    </row>
    <row r="1053" spans="1:21" x14ac:dyDescent="0.15">
      <c r="A1053" t="str">
        <f t="shared" si="665"/>
        <v>Visual Discrimination</v>
      </c>
      <c r="B1053">
        <f t="array" ref="B1053">IF(B130,SUM(SqCor!$B28:$CW28*TRANSPOSE(B$104:B$203))/ComCalc!B$37,0)</f>
        <v>0</v>
      </c>
      <c r="C1053">
        <f t="array" ref="C1053">IF(C130,SUM(SqCor!$B28:$CW28*TRANSPOSE(C$104:C$203))/ComCalc!C$37,0)</f>
        <v>0</v>
      </c>
      <c r="D1053">
        <f t="array" ref="D1053">IF(D130,SUM(SqCor!$B28:$CW28*TRANSPOSE(D$104:D$203))/ComCalc!D$37,0)</f>
        <v>0</v>
      </c>
      <c r="E1053">
        <f t="array" ref="E1053">IF(E130,SUM(SqCor!$B28:$CW28*TRANSPOSE(E$104:E$203))/ComCalc!E$37,0)</f>
        <v>0</v>
      </c>
      <c r="F1053">
        <f t="array" ref="F1053">IF(F130,SUM(SqCor!$B28:$CW28*TRANSPOSE(F$104:F$203))/ComCalc!F$37,0)</f>
        <v>0.52700000000000002</v>
      </c>
      <c r="G1053">
        <f t="array" ref="G1053">IF(G130,SUM(SqCor!$B28:$CW28*TRANSPOSE(G$104:G$203))/ComCalc!G$37,0)</f>
        <v>0</v>
      </c>
      <c r="H1053">
        <f t="array" ref="H1053">IF(H130,SUM(SqCor!$B28:$CW28*TRANSPOSE(H$104:H$203))/ComCalc!H$37,0)</f>
        <v>0</v>
      </c>
      <c r="I1053">
        <f t="array" ref="I1053">IF(I130,SUM(SqCor!$B28:$CW28*TRANSPOSE(I$104:I$203))/ComCalc!I$37,0)</f>
        <v>0</v>
      </c>
      <c r="J1053">
        <f t="array" ref="J1053">IF(J130,SUM(SqCor!$B28:$CW28*TRANSPOSE(J$104:J$203))/ComCalc!J$37,0)</f>
        <v>0</v>
      </c>
      <c r="K1053">
        <f t="array" ref="K1053">IF(K130,SUM(SqCor!$B28:$CW28*TRANSPOSE(K$104:K$203))/ComCalc!K$37,0)</f>
        <v>0</v>
      </c>
      <c r="L1053">
        <f t="array" ref="L1053">IF(L130,SUM(SqCor!$B28:$CW28*TRANSPOSE(L$104:L$203))/ComCalc!L$37,0)</f>
        <v>0</v>
      </c>
      <c r="M1053">
        <f t="array" ref="M1053">IF(M130,SUM(SqCor!$B28:$CW28*TRANSPOSE(M$104:M$203))/ComCalc!M$37,0)</f>
        <v>0</v>
      </c>
      <c r="N1053">
        <f t="array" ref="N1053">IF(N130,SUM(SqCor!$B28:$CW28*TRANSPOSE(N$104:N$203))/ComCalc!N$37,0)</f>
        <v>0</v>
      </c>
      <c r="O1053">
        <f t="array" ref="O1053">IF(O130,SUM(SqCor!$B28:$CW28*TRANSPOSE(O$104:O$203))/ComCalc!O$37,0)</f>
        <v>0</v>
      </c>
      <c r="P1053">
        <f t="array" ref="P1053">IF(P130,SUM(SqCor!$B28:$CW28*TRANSPOSE(P$104:P$203))/ComCalc!P$37,0)</f>
        <v>0</v>
      </c>
      <c r="Q1053">
        <f t="array" ref="Q1053">IF(Q130,SUM(SqCor!$B28:$CW28*TRANSPOSE(Q$104:Q$203))/ComCalc!Q$37,0)</f>
        <v>0</v>
      </c>
      <c r="R1053">
        <f t="array" ref="R1053">IF(R130,SUM(SqCor!$B28:$CW28*TRANSPOSE(R$104:R$203))/ComCalc!R$37,0)</f>
        <v>0.11919999999999997</v>
      </c>
      <c r="S1053">
        <f t="array" ref="S1053">IF(S130,SUM(SqCor!$B28:$CW28*TRANSPOSE(S$104:S$203))/ComCalc!S$37,0)</f>
        <v>0</v>
      </c>
      <c r="T1053">
        <f t="array" ref="T1053">IF(T130,SUM(SqCor!$B28:$CW28*TRANSPOSE(T$104:T$203))/ComCalc!T$37,0)</f>
        <v>0</v>
      </c>
      <c r="U1053">
        <f t="array" ref="U1053">IF(U130,SUM(SqCor!$B28:$CW28*TRANSPOSE(U$104:U$203))/ComCalc!U$37,0)</f>
        <v>0</v>
      </c>
    </row>
    <row r="1054" spans="1:21" x14ac:dyDescent="0.15">
      <c r="A1054" t="str">
        <f t="shared" si="665"/>
        <v>Design Construction</v>
      </c>
      <c r="B1054">
        <f t="array" ref="B1054">IF(B131,SUM(SqCor!$B29:$CW29*TRANSPOSE(B$104:B$203))/ComCalc!B$37,0)</f>
        <v>0</v>
      </c>
      <c r="C1054">
        <f t="array" ref="C1054">IF(C131,SUM(SqCor!$B29:$CW29*TRANSPOSE(C$104:C$203))/ComCalc!C$37,0)</f>
        <v>0</v>
      </c>
      <c r="D1054">
        <f t="array" ref="D1054">IF(D131,SUM(SqCor!$B29:$CW29*TRANSPOSE(D$104:D$203))/ComCalc!D$37,0)</f>
        <v>0.62</v>
      </c>
      <c r="E1054">
        <f t="array" ref="E1054">IF(E131,SUM(SqCor!$B29:$CW29*TRANSPOSE(E$104:E$203))/ComCalc!E$37,0)</f>
        <v>0</v>
      </c>
      <c r="F1054">
        <f t="array" ref="F1054">IF(F131,SUM(SqCor!$B29:$CW29*TRANSPOSE(F$104:F$203))/ComCalc!F$37,0)</f>
        <v>0.47000000000000003</v>
      </c>
      <c r="G1054">
        <f t="array" ref="G1054">IF(G131,SUM(SqCor!$B29:$CW29*TRANSPOSE(G$104:G$203))/ComCalc!G$37,0)</f>
        <v>0</v>
      </c>
      <c r="H1054">
        <f t="array" ref="H1054">IF(H131,SUM(SqCor!$B29:$CW29*TRANSPOSE(H$104:H$203))/ComCalc!H$37,0)</f>
        <v>0</v>
      </c>
      <c r="I1054">
        <f t="array" ref="I1054">IF(I131,SUM(SqCor!$B29:$CW29*TRANSPOSE(I$104:I$203))/ComCalc!I$37,0)</f>
        <v>0</v>
      </c>
      <c r="J1054">
        <f t="array" ref="J1054">IF(J131,SUM(SqCor!$B29:$CW29*TRANSPOSE(J$104:J$203))/ComCalc!J$37,0)</f>
        <v>0</v>
      </c>
      <c r="K1054">
        <f t="array" ref="K1054">IF(K131,SUM(SqCor!$B29:$CW29*TRANSPOSE(K$104:K$203))/ComCalc!K$37,0)</f>
        <v>0</v>
      </c>
      <c r="L1054">
        <f t="array" ref="L1054">IF(L131,SUM(SqCor!$B29:$CW29*TRANSPOSE(L$104:L$203))/ComCalc!L$37,0)</f>
        <v>0</v>
      </c>
      <c r="M1054">
        <f t="array" ref="M1054">IF(M131,SUM(SqCor!$B29:$CW29*TRANSPOSE(M$104:M$203))/ComCalc!M$37,0)</f>
        <v>0</v>
      </c>
      <c r="N1054">
        <f t="array" ref="N1054">IF(N131,SUM(SqCor!$B29:$CW29*TRANSPOSE(N$104:N$203))/ComCalc!N$37,0)</f>
        <v>0</v>
      </c>
      <c r="O1054">
        <f t="array" ref="O1054">IF(O131,SUM(SqCor!$B29:$CW29*TRANSPOSE(O$104:O$203))/ComCalc!O$37,0)</f>
        <v>0</v>
      </c>
      <c r="P1054">
        <f t="array" ref="P1054">IF(P131,SUM(SqCor!$B29:$CW29*TRANSPOSE(P$104:P$203))/ComCalc!P$37,0)</f>
        <v>0</v>
      </c>
      <c r="Q1054">
        <f t="array" ref="Q1054">IF(Q131,SUM(SqCor!$B29:$CW29*TRANSPOSE(Q$104:Q$203))/ComCalc!Q$37,0)</f>
        <v>0</v>
      </c>
      <c r="R1054">
        <f t="array" ref="R1054">IF(R131,SUM(SqCor!$B29:$CW29*TRANSPOSE(R$104:R$203))/ComCalc!R$37,0)</f>
        <v>0.16552500000000001</v>
      </c>
      <c r="S1054">
        <f t="array" ref="S1054">IF(S131,SUM(SqCor!$B29:$CW29*TRANSPOSE(S$104:S$203))/ComCalc!S$37,0)</f>
        <v>0</v>
      </c>
      <c r="T1054">
        <f t="array" ref="T1054">IF(T131,SUM(SqCor!$B29:$CW29*TRANSPOSE(T$104:T$203))/ComCalc!T$37,0)</f>
        <v>0</v>
      </c>
      <c r="U1054">
        <f t="array" ref="U1054">IF(U131,SUM(SqCor!$B29:$CW29*TRANSPOSE(U$104:U$203))/ComCalc!U$37,0)</f>
        <v>0</v>
      </c>
    </row>
    <row r="1055" spans="1:21" x14ac:dyDescent="0.15">
      <c r="A1055" t="str">
        <f t="shared" si="665"/>
        <v>Mazes</v>
      </c>
      <c r="B1055">
        <f t="array" ref="B1055">IF(B132,SUM(SqCor!$B30:$CW30*TRANSPOSE(B$104:B$203))/ComCalc!B$37,0)</f>
        <v>0</v>
      </c>
      <c r="C1055">
        <f t="array" ref="C1055">IF(C132,SUM(SqCor!$B30:$CW30*TRANSPOSE(C$104:C$203))/ComCalc!C$37,0)</f>
        <v>0</v>
      </c>
      <c r="D1055">
        <f t="array" ref="D1055">IF(D132,SUM(SqCor!$B30:$CW30*TRANSPOSE(D$104:D$203))/ComCalc!D$37,0)</f>
        <v>0</v>
      </c>
      <c r="E1055">
        <f t="array" ref="E1055">IF(E132,SUM(SqCor!$B30:$CW30*TRANSPOSE(E$104:E$203))/ComCalc!E$37,0)</f>
        <v>0</v>
      </c>
      <c r="F1055">
        <f t="array" ref="F1055">IF(F132,SUM(SqCor!$B30:$CW30*TRANSPOSE(F$104:F$203))/ComCalc!F$37,0)</f>
        <v>0</v>
      </c>
      <c r="G1055">
        <f t="array" ref="G1055">IF(G132,SUM(SqCor!$B30:$CW30*TRANSPOSE(G$104:G$203))/ComCalc!G$37,0)</f>
        <v>0.24575</v>
      </c>
      <c r="H1055">
        <f t="array" ref="H1055">IF(H132,SUM(SqCor!$B30:$CW30*TRANSPOSE(H$104:H$203))/ComCalc!H$37,0)</f>
        <v>0</v>
      </c>
      <c r="I1055">
        <f t="array" ref="I1055">IF(I132,SUM(SqCor!$B30:$CW30*TRANSPOSE(I$104:I$203))/ComCalc!I$37,0)</f>
        <v>0</v>
      </c>
      <c r="J1055">
        <f t="array" ref="J1055">IF(J132,SUM(SqCor!$B30:$CW30*TRANSPOSE(J$104:J$203))/ComCalc!J$37,0)</f>
        <v>0</v>
      </c>
      <c r="K1055">
        <f t="array" ref="K1055">IF(K132,SUM(SqCor!$B30:$CW30*TRANSPOSE(K$104:K$203))/ComCalc!K$37,0)</f>
        <v>0</v>
      </c>
      <c r="L1055">
        <f t="array" ref="L1055">IF(L132,SUM(SqCor!$B30:$CW30*TRANSPOSE(L$104:L$203))/ComCalc!L$37,0)</f>
        <v>0</v>
      </c>
      <c r="M1055">
        <f t="array" ref="M1055">IF(M132,SUM(SqCor!$B30:$CW30*TRANSPOSE(M$104:M$203))/ComCalc!M$37,0)</f>
        <v>0.200875</v>
      </c>
      <c r="N1055">
        <f t="array" ref="N1055">IF(N132,SUM(SqCor!$B30:$CW30*TRANSPOSE(N$104:N$203))/ComCalc!N$37,0)</f>
        <v>0.51875000000000004</v>
      </c>
      <c r="O1055">
        <f t="array" ref="O1055">IF(O132,SUM(SqCor!$B30:$CW30*TRANSPOSE(O$104:O$203))/ComCalc!O$37,0)</f>
        <v>0</v>
      </c>
      <c r="P1055">
        <f t="array" ref="P1055">IF(P132,SUM(SqCor!$B30:$CW30*TRANSPOSE(P$104:P$203))/ComCalc!P$37,0)</f>
        <v>0</v>
      </c>
      <c r="Q1055">
        <f t="array" ref="Q1055">IF(Q132,SUM(SqCor!$B30:$CW30*TRANSPOSE(Q$104:Q$203))/ComCalc!Q$37,0)</f>
        <v>0.5</v>
      </c>
      <c r="R1055">
        <f t="array" ref="R1055">IF(R132,SUM(SqCor!$B30:$CW30*TRANSPOSE(R$104:R$203))/ComCalc!R$37,0)</f>
        <v>0.17069999999999996</v>
      </c>
      <c r="S1055">
        <f t="array" ref="S1055">IF(S132,SUM(SqCor!$B30:$CW30*TRANSPOSE(S$104:S$203))/ComCalc!S$37,0)</f>
        <v>0</v>
      </c>
      <c r="T1055">
        <f t="array" ref="T1055">IF(T132,SUM(SqCor!$B30:$CW30*TRANSPOSE(T$104:T$203))/ComCalc!T$37,0)</f>
        <v>0</v>
      </c>
      <c r="U1055">
        <f t="array" ref="U1055">IF(U132,SUM(SqCor!$B30:$CW30*TRANSPOSE(U$104:U$203))/ComCalc!U$37,0)</f>
        <v>0</v>
      </c>
    </row>
    <row r="1056" spans="1:21" x14ac:dyDescent="0.15">
      <c r="A1056" t="str">
        <f t="shared" si="665"/>
        <v>Word Generation</v>
      </c>
      <c r="B1056">
        <f t="array" ref="B1056">IF(B133,SUM(SqCor!$B31:$CW31*TRANSPOSE(B$104:B$203))/ComCalc!B$37,0)</f>
        <v>0</v>
      </c>
      <c r="C1056">
        <f t="array" ref="C1056">IF(C133,SUM(SqCor!$B31:$CW31*TRANSPOSE(C$104:C$203))/ComCalc!C$37,0)</f>
        <v>0</v>
      </c>
      <c r="D1056">
        <f t="array" ref="D1056">IF(D133,SUM(SqCor!$B31:$CW31*TRANSPOSE(D$104:D$203))/ComCalc!D$37,0)</f>
        <v>0</v>
      </c>
      <c r="E1056">
        <f t="array" ref="E1056">IF(E133,SUM(SqCor!$B31:$CW31*TRANSPOSE(E$104:E$203))/ComCalc!E$37,0)</f>
        <v>0</v>
      </c>
      <c r="F1056">
        <f t="array" ref="F1056">IF(F133,SUM(SqCor!$B31:$CW31*TRANSPOSE(F$104:F$203))/ComCalc!F$37,0)</f>
        <v>0</v>
      </c>
      <c r="G1056">
        <f t="array" ref="G1056">IF(G133,SUM(SqCor!$B31:$CW31*TRANSPOSE(G$104:G$203))/ComCalc!G$37,0)</f>
        <v>0.25274999999999997</v>
      </c>
      <c r="H1056">
        <f t="array" ref="H1056">IF(H133,SUM(SqCor!$B31:$CW31*TRANSPOSE(H$104:H$203))/ComCalc!H$37,0)</f>
        <v>0</v>
      </c>
      <c r="I1056">
        <f t="array" ref="I1056">IF(I133,SUM(SqCor!$B31:$CW31*TRANSPOSE(I$104:I$203))/ComCalc!I$37,0)</f>
        <v>0</v>
      </c>
      <c r="J1056">
        <f t="array" ref="J1056">IF(J133,SUM(SqCor!$B31:$CW31*TRANSPOSE(J$104:J$203))/ComCalc!J$37,0)</f>
        <v>0</v>
      </c>
      <c r="K1056">
        <f t="array" ref="K1056">IF(K133,SUM(SqCor!$B31:$CW31*TRANSPOSE(K$104:K$203))/ComCalc!K$37,0)</f>
        <v>0</v>
      </c>
      <c r="L1056">
        <f t="array" ref="L1056">IF(L133,SUM(SqCor!$B31:$CW31*TRANSPOSE(L$104:L$203))/ComCalc!L$37,0)</f>
        <v>0</v>
      </c>
      <c r="M1056">
        <f t="array" ref="M1056">IF(M133,SUM(SqCor!$B31:$CW31*TRANSPOSE(M$104:M$203))/ComCalc!M$37,0)</f>
        <v>0.27287499999999998</v>
      </c>
      <c r="N1056">
        <f t="array" ref="N1056">IF(N133,SUM(SqCor!$B31:$CW31*TRANSPOSE(N$104:N$203))/ComCalc!N$37,0)</f>
        <v>0</v>
      </c>
      <c r="O1056">
        <f t="array" ref="O1056">IF(O133,SUM(SqCor!$B31:$CW31*TRANSPOSE(O$104:O$203))/ComCalc!O$37,0)</f>
        <v>0</v>
      </c>
      <c r="P1056">
        <f t="array" ref="P1056">IF(P133,SUM(SqCor!$B31:$CW31*TRANSPOSE(P$104:P$203))/ComCalc!P$37,0)</f>
        <v>0</v>
      </c>
      <c r="Q1056">
        <f t="array" ref="Q1056">IF(Q133,SUM(SqCor!$B31:$CW31*TRANSPOSE(Q$104:Q$203))/ComCalc!Q$37,0)</f>
        <v>0</v>
      </c>
      <c r="R1056">
        <f t="array" ref="R1056">IF(R133,SUM(SqCor!$B31:$CW31*TRANSPOSE(R$104:R$203))/ComCalc!R$37,0)</f>
        <v>0.20929999999999999</v>
      </c>
      <c r="S1056">
        <f t="array" ref="S1056">IF(S133,SUM(SqCor!$B31:$CW31*TRANSPOSE(S$104:S$203))/ComCalc!S$37,0)</f>
        <v>0</v>
      </c>
      <c r="T1056">
        <f t="array" ref="T1056">IF(T133,SUM(SqCor!$B31:$CW31*TRANSPOSE(T$104:T$203))/ComCalc!T$37,0)</f>
        <v>0</v>
      </c>
      <c r="U1056">
        <f t="array" ref="U1056">IF(U133,SUM(SqCor!$B31:$CW31*TRANSPOSE(U$104:U$203))/ComCalc!U$37,0)</f>
        <v>0</v>
      </c>
    </row>
    <row r="1057" spans="1:21" x14ac:dyDescent="0.15">
      <c r="A1057" t="str">
        <f t="shared" si="665"/>
        <v>Letter Fluency</v>
      </c>
      <c r="B1057">
        <f t="array" ref="B1057">IF(B134,SUM(SqCor!$B32:$CW32*TRANSPOSE(B$104:B$203))/ComCalc!B$37,0)</f>
        <v>0</v>
      </c>
      <c r="C1057">
        <f t="array" ref="C1057">IF(C134,SUM(SqCor!$B32:$CW32*TRANSPOSE(C$104:C$203))/ComCalc!C$37,0)</f>
        <v>0</v>
      </c>
      <c r="D1057">
        <f t="array" ref="D1057">IF(D134,SUM(SqCor!$B32:$CW32*TRANSPOSE(D$104:D$203))/ComCalc!D$37,0)</f>
        <v>0</v>
      </c>
      <c r="E1057">
        <f t="array" ref="E1057">IF(E134,SUM(SqCor!$B32:$CW32*TRANSPOSE(E$104:E$203))/ComCalc!E$37,0)</f>
        <v>0.31212499999999999</v>
      </c>
      <c r="F1057">
        <f t="array" ref="F1057">IF(F134,SUM(SqCor!$B32:$CW32*TRANSPOSE(F$104:F$203))/ComCalc!F$37,0)</f>
        <v>0</v>
      </c>
      <c r="G1057">
        <f t="array" ref="G1057">IF(G134,SUM(SqCor!$B32:$CW32*TRANSPOSE(G$104:G$203))/ComCalc!G$37,0)</f>
        <v>0</v>
      </c>
      <c r="H1057">
        <f t="array" ref="H1057">IF(H134,SUM(SqCor!$B32:$CW32*TRANSPOSE(H$104:H$203))/ComCalc!H$37,0)</f>
        <v>0</v>
      </c>
      <c r="I1057">
        <f t="array" ref="I1057">IF(I134,SUM(SqCor!$B32:$CW32*TRANSPOSE(I$104:I$203))/ComCalc!I$37,0)</f>
        <v>0</v>
      </c>
      <c r="J1057">
        <f t="array" ref="J1057">IF(J134,SUM(SqCor!$B32:$CW32*TRANSPOSE(J$104:J$203))/ComCalc!J$37,0)</f>
        <v>0</v>
      </c>
      <c r="K1057">
        <f t="array" ref="K1057">IF(K134,SUM(SqCor!$B32:$CW32*TRANSPOSE(K$104:K$203))/ComCalc!K$37,0)</f>
        <v>0</v>
      </c>
      <c r="L1057">
        <f t="array" ref="L1057">IF(L134,SUM(SqCor!$B32:$CW32*TRANSPOSE(L$104:L$203))/ComCalc!L$37,0)</f>
        <v>0</v>
      </c>
      <c r="M1057">
        <f t="array" ref="M1057">IF(M134,SUM(SqCor!$B32:$CW32*TRANSPOSE(M$104:M$203))/ComCalc!M$37,0)</f>
        <v>0</v>
      </c>
      <c r="N1057">
        <f t="array" ref="N1057">IF(N134,SUM(SqCor!$B32:$CW32*TRANSPOSE(N$104:N$203))/ComCalc!N$37,0)</f>
        <v>0</v>
      </c>
      <c r="O1057">
        <f t="array" ref="O1057">IF(O134,SUM(SqCor!$B32:$CW32*TRANSPOSE(O$104:O$203))/ComCalc!O$37,0)</f>
        <v>0</v>
      </c>
      <c r="P1057">
        <f t="array" ref="P1057">IF(P134,SUM(SqCor!$B32:$CW32*TRANSPOSE(P$104:P$203))/ComCalc!P$37,0)</f>
        <v>0</v>
      </c>
      <c r="Q1057">
        <f t="array" ref="Q1057">IF(Q134,SUM(SqCor!$B32:$CW32*TRANSPOSE(Q$104:Q$203))/ComCalc!Q$37,0)</f>
        <v>0</v>
      </c>
      <c r="R1057">
        <f t="array" ref="R1057">IF(R134,SUM(SqCor!$B32:$CW32*TRANSPOSE(R$104:R$203))/ComCalc!R$37,0)</f>
        <v>0.21718000000000001</v>
      </c>
      <c r="S1057">
        <f t="array" ref="S1057">IF(S134,SUM(SqCor!$B32:$CW32*TRANSPOSE(S$104:S$203))/ComCalc!S$37,0)</f>
        <v>0</v>
      </c>
      <c r="T1057">
        <f t="array" ref="T1057">IF(T134,SUM(SqCor!$B32:$CW32*TRANSPOSE(T$104:T$203))/ComCalc!T$37,0)</f>
        <v>0</v>
      </c>
      <c r="U1057">
        <f t="array" ref="U1057">IF(U134,SUM(SqCor!$B32:$CW32*TRANSPOSE(U$104:U$203))/ComCalc!U$37,0)</f>
        <v>0</v>
      </c>
    </row>
    <row r="1058" spans="1:21" x14ac:dyDescent="0.15">
      <c r="A1058" t="str">
        <f t="shared" si="665"/>
        <v>Category Fluency</v>
      </c>
      <c r="B1058">
        <f t="array" ref="B1058">IF(B135,SUM(SqCor!$B33:$CW33*TRANSPOSE(B$104:B$203))/ComCalc!B$37,0)</f>
        <v>0</v>
      </c>
      <c r="C1058">
        <f t="array" ref="C1058">IF(C135,SUM(SqCor!$B33:$CW33*TRANSPOSE(C$104:C$203))/ComCalc!C$37,0)</f>
        <v>0</v>
      </c>
      <c r="D1058">
        <f t="array" ref="D1058">IF(D135,SUM(SqCor!$B33:$CW33*TRANSPOSE(D$104:D$203))/ComCalc!D$37,0)</f>
        <v>0</v>
      </c>
      <c r="E1058">
        <f t="array" ref="E1058">IF(E135,SUM(SqCor!$B33:$CW33*TRANSPOSE(E$104:E$203))/ComCalc!E$37,0)</f>
        <v>0.39450000000000002</v>
      </c>
      <c r="F1058">
        <f t="array" ref="F1058">IF(F135,SUM(SqCor!$B33:$CW33*TRANSPOSE(F$104:F$203))/ComCalc!F$37,0)</f>
        <v>0</v>
      </c>
      <c r="G1058">
        <f t="array" ref="G1058">IF(G135,SUM(SqCor!$B33:$CW33*TRANSPOSE(G$104:G$203))/ComCalc!G$37,0)</f>
        <v>0</v>
      </c>
      <c r="H1058">
        <f t="array" ref="H1058">IF(H135,SUM(SqCor!$B33:$CW33*TRANSPOSE(H$104:H$203))/ComCalc!H$37,0)</f>
        <v>0</v>
      </c>
      <c r="I1058">
        <f t="array" ref="I1058">IF(I135,SUM(SqCor!$B33:$CW33*TRANSPOSE(I$104:I$203))/ComCalc!I$37,0)</f>
        <v>0</v>
      </c>
      <c r="J1058">
        <f t="array" ref="J1058">IF(J135,SUM(SqCor!$B33:$CW33*TRANSPOSE(J$104:J$203))/ComCalc!J$37,0)</f>
        <v>0</v>
      </c>
      <c r="K1058">
        <f t="array" ref="K1058">IF(K135,SUM(SqCor!$B33:$CW33*TRANSPOSE(K$104:K$203))/ComCalc!K$37,0)</f>
        <v>0</v>
      </c>
      <c r="L1058">
        <f t="array" ref="L1058">IF(L135,SUM(SqCor!$B33:$CW33*TRANSPOSE(L$104:L$203))/ComCalc!L$37,0)</f>
        <v>0</v>
      </c>
      <c r="M1058">
        <f t="array" ref="M1058">IF(M135,SUM(SqCor!$B33:$CW33*TRANSPOSE(M$104:M$203))/ComCalc!M$37,0)</f>
        <v>0</v>
      </c>
      <c r="N1058">
        <f t="array" ref="N1058">IF(N135,SUM(SqCor!$B33:$CW33*TRANSPOSE(N$104:N$203))/ComCalc!N$37,0)</f>
        <v>0</v>
      </c>
      <c r="O1058">
        <f t="array" ref="O1058">IF(O135,SUM(SqCor!$B33:$CW33*TRANSPOSE(O$104:O$203))/ComCalc!O$37,0)</f>
        <v>0</v>
      </c>
      <c r="P1058">
        <f t="array" ref="P1058">IF(P135,SUM(SqCor!$B33:$CW33*TRANSPOSE(P$104:P$203))/ComCalc!P$37,0)</f>
        <v>0</v>
      </c>
      <c r="Q1058">
        <f t="array" ref="Q1058">IF(Q135,SUM(SqCor!$B33:$CW33*TRANSPOSE(Q$104:Q$203))/ComCalc!Q$37,0)</f>
        <v>0</v>
      </c>
      <c r="R1058">
        <f t="array" ref="R1058">IF(R135,SUM(SqCor!$B33:$CW33*TRANSPOSE(R$104:R$203))/ComCalc!R$37,0)</f>
        <v>0.21274324999999999</v>
      </c>
      <c r="S1058">
        <f t="array" ref="S1058">IF(S135,SUM(SqCor!$B33:$CW33*TRANSPOSE(S$104:S$203))/ComCalc!S$37,0)</f>
        <v>0</v>
      </c>
      <c r="T1058">
        <f t="array" ref="T1058">IF(T135,SUM(SqCor!$B33:$CW33*TRANSPOSE(T$104:T$203))/ComCalc!T$37,0)</f>
        <v>0</v>
      </c>
      <c r="U1058">
        <f t="array" ref="U1058">IF(U135,SUM(SqCor!$B33:$CW33*TRANSPOSE(U$104:U$203))/ComCalc!U$37,0)</f>
        <v>0</v>
      </c>
    </row>
    <row r="1059" spans="1:21" x14ac:dyDescent="0.15">
      <c r="A1059" t="str">
        <f t="shared" si="665"/>
        <v>TOPF</v>
      </c>
      <c r="B1059">
        <f t="array" ref="B1059">IF(B136,SUM(SqCor!$B34:$CW34*TRANSPOSE(B$104:B$203))/ComCalc!B$37,0)</f>
        <v>0</v>
      </c>
      <c r="C1059">
        <f t="array" ref="C1059">IF(C136,SUM(SqCor!$B34:$CW34*TRANSPOSE(C$104:C$203))/ComCalc!C$37,0)</f>
        <v>0</v>
      </c>
      <c r="D1059">
        <f t="array" ref="D1059">IF(D136,SUM(SqCor!$B34:$CW34*TRANSPOSE(D$104:D$203))/ComCalc!D$37,0)</f>
        <v>0</v>
      </c>
      <c r="E1059">
        <f t="array" ref="E1059">IF(E136,SUM(SqCor!$B34:$CW34*TRANSPOSE(E$104:E$203))/ComCalc!E$37,0)</f>
        <v>0</v>
      </c>
      <c r="F1059">
        <f t="array" ref="F1059">IF(F136,SUM(SqCor!$B34:$CW34*TRANSPOSE(F$104:F$203))/ComCalc!F$37,0)</f>
        <v>0</v>
      </c>
      <c r="G1059">
        <f t="array" ref="G1059">IF(G136,SUM(SqCor!$B34:$CW34*TRANSPOSE(G$104:G$203))/ComCalc!G$37,0)</f>
        <v>0</v>
      </c>
      <c r="H1059">
        <f t="array" ref="H1059">IF(H136,SUM(SqCor!$B34:$CW34*TRANSPOSE(H$104:H$203))/ComCalc!H$37,0)</f>
        <v>0</v>
      </c>
      <c r="I1059">
        <f t="array" ref="I1059">IF(I136,SUM(SqCor!$B34:$CW34*TRANSPOSE(I$104:I$203))/ComCalc!I$37,0)</f>
        <v>0</v>
      </c>
      <c r="J1059">
        <f t="array" ref="J1059">IF(J136,SUM(SqCor!$B34:$CW34*TRANSPOSE(J$104:J$203))/ComCalc!J$37,0)</f>
        <v>0</v>
      </c>
      <c r="K1059">
        <f t="array" ref="K1059">IF(K136,SUM(SqCor!$B34:$CW34*TRANSPOSE(K$104:K$203))/ComCalc!K$37,0)</f>
        <v>0</v>
      </c>
      <c r="L1059">
        <f t="array" ref="L1059">IF(L136,SUM(SqCor!$B34:$CW34*TRANSPOSE(L$104:L$203))/ComCalc!L$37,0)</f>
        <v>0</v>
      </c>
      <c r="M1059">
        <f t="array" ref="M1059">IF(M136,SUM(SqCor!$B34:$CW34*TRANSPOSE(M$104:M$203))/ComCalc!M$37,0)</f>
        <v>0</v>
      </c>
      <c r="N1059">
        <f t="array" ref="N1059">IF(N136,SUM(SqCor!$B34:$CW34*TRANSPOSE(N$104:N$203))/ComCalc!N$37,0)</f>
        <v>0</v>
      </c>
      <c r="O1059">
        <f t="array" ref="O1059">IF(O136,SUM(SqCor!$B34:$CW34*TRANSPOSE(O$104:O$203))/ComCalc!O$37,0)</f>
        <v>0</v>
      </c>
      <c r="P1059">
        <f t="array" ref="P1059">IF(P136,SUM(SqCor!$B34:$CW34*TRANSPOSE(P$104:P$203))/ComCalc!P$37,0)</f>
        <v>0</v>
      </c>
      <c r="Q1059">
        <f t="array" ref="Q1059">IF(Q136,SUM(SqCor!$B34:$CW34*TRANSPOSE(Q$104:Q$203))/ComCalc!Q$37,0)</f>
        <v>0</v>
      </c>
      <c r="R1059">
        <f t="array" ref="R1059">IF(R136,SUM(SqCor!$B34:$CW34*TRANSPOSE(R$104:R$203))/ComCalc!R$37,0)</f>
        <v>0</v>
      </c>
      <c r="S1059">
        <f t="array" ref="S1059">IF(S136,SUM(SqCor!$B34:$CW34*TRANSPOSE(S$104:S$203))/ComCalc!S$37,0)</f>
        <v>0</v>
      </c>
      <c r="T1059">
        <f t="array" ref="T1059">IF(T136,SUM(SqCor!$B34:$CW34*TRANSPOSE(T$104:T$203))/ComCalc!T$37,0)</f>
        <v>0</v>
      </c>
      <c r="U1059">
        <f t="array" ref="U1059">IF(U136,SUM(SqCor!$B34:$CW34*TRANSPOSE(U$104:U$203))/ComCalc!U$37,0)</f>
        <v>0</v>
      </c>
    </row>
    <row r="1060" spans="1:21" x14ac:dyDescent="0.15">
      <c r="A1060" t="str">
        <f t="shared" si="665"/>
        <v>Trails A</v>
      </c>
      <c r="B1060">
        <f t="array" ref="B1060">IF(B137,SUM(SqCor!$B35:$CW35*TRANSPOSE(B$104:B$203))/ComCalc!B$37,0)</f>
        <v>0</v>
      </c>
      <c r="C1060">
        <f t="array" ref="C1060">IF(C137,SUM(SqCor!$B35:$CW35*TRANSPOSE(C$104:C$203))/ComCalc!C$37,0)</f>
        <v>0</v>
      </c>
      <c r="D1060">
        <f t="array" ref="D1060">IF(D137,SUM(SqCor!$B35:$CW35*TRANSPOSE(D$104:D$203))/ComCalc!D$37,0)</f>
        <v>0</v>
      </c>
      <c r="E1060">
        <f t="array" ref="E1060">IF(E137,SUM(SqCor!$B35:$CW35*TRANSPOSE(E$104:E$203))/ComCalc!E$37,0)</f>
        <v>0</v>
      </c>
      <c r="F1060">
        <f t="array" ref="F1060">IF(F137,SUM(SqCor!$B35:$CW35*TRANSPOSE(F$104:F$203))/ComCalc!F$37,0)</f>
        <v>0</v>
      </c>
      <c r="G1060">
        <f t="array" ref="G1060">IF(G137,SUM(SqCor!$B35:$CW35*TRANSPOSE(G$104:G$203))/ComCalc!G$37,0)</f>
        <v>0.295875</v>
      </c>
      <c r="H1060">
        <f t="array" ref="H1060">IF(H137,SUM(SqCor!$B35:$CW35*TRANSPOSE(H$104:H$203))/ComCalc!H$37,0)</f>
        <v>0</v>
      </c>
      <c r="I1060">
        <f t="array" ref="I1060">IF(I137,SUM(SqCor!$B35:$CW35*TRANSPOSE(I$104:I$203))/ComCalc!I$37,0)</f>
        <v>0</v>
      </c>
      <c r="J1060">
        <f t="array" ref="J1060">IF(J137,SUM(SqCor!$B35:$CW35*TRANSPOSE(J$104:J$203))/ComCalc!J$37,0)</f>
        <v>0.52625</v>
      </c>
      <c r="K1060">
        <f t="array" ref="K1060">IF(K137,SUM(SqCor!$B35:$CW35*TRANSPOSE(K$104:K$203))/ComCalc!K$37,0)</f>
        <v>0</v>
      </c>
      <c r="L1060">
        <f t="array" ref="L1060">IF(L137,SUM(SqCor!$B35:$CW35*TRANSPOSE(L$104:L$203))/ComCalc!L$37,0)</f>
        <v>0</v>
      </c>
      <c r="M1060">
        <f t="array" ref="M1060">IF(M137,SUM(SqCor!$B35:$CW35*TRANSPOSE(M$104:M$203))/ComCalc!M$37,0)</f>
        <v>0</v>
      </c>
      <c r="N1060">
        <f t="array" ref="N1060">IF(N137,SUM(SqCor!$B35:$CW35*TRANSPOSE(N$104:N$203))/ComCalc!N$37,0)</f>
        <v>0.5462499999999999</v>
      </c>
      <c r="O1060">
        <f t="array" ref="O1060">IF(O137,SUM(SqCor!$B35:$CW35*TRANSPOSE(O$104:O$203))/ComCalc!O$37,0)</f>
        <v>0</v>
      </c>
      <c r="P1060">
        <f t="array" ref="P1060">IF(P137,SUM(SqCor!$B35:$CW35*TRANSPOSE(P$104:P$203))/ComCalc!P$37,0)</f>
        <v>0</v>
      </c>
      <c r="Q1060">
        <f t="array" ref="Q1060">IF(Q137,SUM(SqCor!$B35:$CW35*TRANSPOSE(Q$104:Q$203))/ComCalc!Q$37,0)</f>
        <v>0</v>
      </c>
      <c r="R1060">
        <f t="array" ref="R1060">IF(R137,SUM(SqCor!$B35:$CW35*TRANSPOSE(R$104:R$203))/ComCalc!R$37,0)</f>
        <v>0.16159999999999999</v>
      </c>
      <c r="S1060">
        <f t="array" ref="S1060">IF(S137,SUM(SqCor!$B35:$CW35*TRANSPOSE(S$104:S$203))/ComCalc!S$37,0)</f>
        <v>0</v>
      </c>
      <c r="T1060">
        <f t="array" ref="T1060">IF(T137,SUM(SqCor!$B35:$CW35*TRANSPOSE(T$104:T$203))/ComCalc!T$37,0)</f>
        <v>0.66500000000000004</v>
      </c>
      <c r="U1060">
        <f t="array" ref="U1060">IF(U137,SUM(SqCor!$B35:$CW35*TRANSPOSE(U$104:U$203))/ComCalc!U$37,0)</f>
        <v>0</v>
      </c>
    </row>
    <row r="1061" spans="1:21" x14ac:dyDescent="0.15">
      <c r="A1061" t="str">
        <f t="shared" si="665"/>
        <v>Trails B</v>
      </c>
      <c r="B1061">
        <f t="array" ref="B1061">IF(B138,SUM(SqCor!$B36:$CW36*TRANSPOSE(B$104:B$203))/ComCalc!B$37,0)</f>
        <v>0</v>
      </c>
      <c r="C1061">
        <f t="array" ref="C1061">IF(C138,SUM(SqCor!$B36:$CW36*TRANSPOSE(C$104:C$203))/ComCalc!C$37,0)</f>
        <v>0</v>
      </c>
      <c r="D1061">
        <f t="array" ref="D1061">IF(D138,SUM(SqCor!$B36:$CW36*TRANSPOSE(D$104:D$203))/ComCalc!D$37,0)</f>
        <v>0</v>
      </c>
      <c r="E1061">
        <f t="array" ref="E1061">IF(E138,SUM(SqCor!$B36:$CW36*TRANSPOSE(E$104:E$203))/ComCalc!E$37,0)</f>
        <v>0</v>
      </c>
      <c r="F1061">
        <f t="array" ref="F1061">IF(F138,SUM(SqCor!$B36:$CW36*TRANSPOSE(F$104:F$203))/ComCalc!F$37,0)</f>
        <v>0</v>
      </c>
      <c r="G1061">
        <f t="array" ref="G1061">IF(G138,SUM(SqCor!$B36:$CW36*TRANSPOSE(G$104:G$203))/ComCalc!G$37,0)</f>
        <v>0.37943749999999998</v>
      </c>
      <c r="H1061">
        <f t="array" ref="H1061">IF(H138,SUM(SqCor!$B36:$CW36*TRANSPOSE(H$104:H$203))/ComCalc!H$37,0)</f>
        <v>0</v>
      </c>
      <c r="I1061">
        <f t="array" ref="I1061">IF(I138,SUM(SqCor!$B36:$CW36*TRANSPOSE(I$104:I$203))/ComCalc!I$37,0)</f>
        <v>0</v>
      </c>
      <c r="J1061">
        <f t="array" ref="J1061">IF(J138,SUM(SqCor!$B36:$CW36*TRANSPOSE(J$104:J$203))/ComCalc!J$37,0)</f>
        <v>0</v>
      </c>
      <c r="K1061">
        <f t="array" ref="K1061">IF(K138,SUM(SqCor!$B36:$CW36*TRANSPOSE(K$104:K$203))/ComCalc!K$37,0)</f>
        <v>0</v>
      </c>
      <c r="L1061">
        <f t="array" ref="L1061">IF(L138,SUM(SqCor!$B36:$CW36*TRANSPOSE(L$104:L$203))/ComCalc!L$37,0)</f>
        <v>0.38833333333333336</v>
      </c>
      <c r="M1061">
        <f t="array" ref="M1061">IF(M138,SUM(SqCor!$B36:$CW36*TRANSPOSE(M$104:M$203))/ComCalc!M$37,0)</f>
        <v>0</v>
      </c>
      <c r="N1061">
        <f t="array" ref="N1061">IF(N138,SUM(SqCor!$B36:$CW36*TRANSPOSE(N$104:N$203))/ComCalc!N$37,0)</f>
        <v>0</v>
      </c>
      <c r="O1061">
        <f t="array" ref="O1061">IF(O138,SUM(SqCor!$B36:$CW36*TRANSPOSE(O$104:O$203))/ComCalc!O$37,0)</f>
        <v>0</v>
      </c>
      <c r="P1061">
        <f t="array" ref="P1061">IF(P138,SUM(SqCor!$B36:$CW36*TRANSPOSE(P$104:P$203))/ComCalc!P$37,0)</f>
        <v>0</v>
      </c>
      <c r="Q1061">
        <f t="array" ref="Q1061">IF(Q138,SUM(SqCor!$B36:$CW36*TRANSPOSE(Q$104:Q$203))/ComCalc!Q$37,0)</f>
        <v>0</v>
      </c>
      <c r="R1061">
        <f t="array" ref="R1061">IF(R138,SUM(SqCor!$B36:$CW36*TRANSPOSE(R$104:R$203))/ComCalc!R$37,0)</f>
        <v>0.22364999999999999</v>
      </c>
      <c r="S1061">
        <f t="array" ref="S1061">IF(S138,SUM(SqCor!$B36:$CW36*TRANSPOSE(S$104:S$203))/ComCalc!S$37,0)</f>
        <v>0</v>
      </c>
      <c r="T1061">
        <f t="array" ref="T1061">IF(T138,SUM(SqCor!$B36:$CW36*TRANSPOSE(T$104:T$203))/ComCalc!T$37,0)</f>
        <v>0</v>
      </c>
      <c r="U1061">
        <f t="array" ref="U1061">IF(U138,SUM(SqCor!$B36:$CW36*TRANSPOSE(U$104:U$203))/ComCalc!U$37,0)</f>
        <v>0.71499999999999997</v>
      </c>
    </row>
    <row r="1062" spans="1:21" x14ac:dyDescent="0.15">
      <c r="A1062" t="str">
        <f t="shared" si="665"/>
        <v>Unstructured Task (WT)</v>
      </c>
      <c r="B1062">
        <f t="array" ref="B1062">IF(B139,SUM(SqCor!$B37:$CW37*TRANSPOSE(B$104:B$203))/ComCalc!B$37,0)</f>
        <v>0</v>
      </c>
      <c r="C1062">
        <f t="array" ref="C1062">IF(C139,SUM(SqCor!$B37:$CW37*TRANSPOSE(C$104:C$203))/ComCalc!C$37,0)</f>
        <v>0</v>
      </c>
      <c r="D1062">
        <f t="array" ref="D1062">IF(D139,SUM(SqCor!$B37:$CW37*TRANSPOSE(D$104:D$203))/ComCalc!D$37,0)</f>
        <v>0</v>
      </c>
      <c r="E1062">
        <f t="array" ref="E1062">IF(E139,SUM(SqCor!$B37:$CW37*TRANSPOSE(E$104:E$203))/ComCalc!E$37,0)</f>
        <v>0</v>
      </c>
      <c r="F1062">
        <f t="array" ref="F1062">IF(F139,SUM(SqCor!$B37:$CW37*TRANSPOSE(F$104:F$203))/ComCalc!F$37,0)</f>
        <v>0</v>
      </c>
      <c r="G1062">
        <f t="array" ref="G1062">IF(G139,SUM(SqCor!$B37:$CW37*TRANSPOSE(G$104:G$203))/ComCalc!G$37,0)</f>
        <v>0</v>
      </c>
      <c r="H1062">
        <f t="array" ref="H1062">IF(H139,SUM(SqCor!$B37:$CW37*TRANSPOSE(H$104:H$203))/ComCalc!H$37,0)</f>
        <v>0</v>
      </c>
      <c r="I1062">
        <f t="array" ref="I1062">IF(I139,SUM(SqCor!$B37:$CW37*TRANSPOSE(I$104:I$203))/ComCalc!I$37,0)</f>
        <v>0</v>
      </c>
      <c r="J1062">
        <f t="array" ref="J1062">IF(J139,SUM(SqCor!$B37:$CW37*TRANSPOSE(J$104:J$203))/ComCalc!J$37,0)</f>
        <v>0</v>
      </c>
      <c r="K1062">
        <f t="array" ref="K1062">IF(K139,SUM(SqCor!$B37:$CW37*TRANSPOSE(K$104:K$203))/ComCalc!K$37,0)</f>
        <v>0</v>
      </c>
      <c r="L1062">
        <f t="array" ref="L1062">IF(L139,SUM(SqCor!$B37:$CW37*TRANSPOSE(L$104:L$203))/ComCalc!L$37,0)</f>
        <v>0</v>
      </c>
      <c r="M1062">
        <f t="array" ref="M1062">IF(M139,SUM(SqCor!$B37:$CW37*TRANSPOSE(M$104:M$203))/ComCalc!M$37,0)</f>
        <v>0</v>
      </c>
      <c r="N1062">
        <f t="array" ref="N1062">IF(N139,SUM(SqCor!$B37:$CW37*TRANSPOSE(N$104:N$203))/ComCalc!N$37,0)</f>
        <v>0</v>
      </c>
      <c r="O1062">
        <f t="array" ref="O1062">IF(O139,SUM(SqCor!$B37:$CW37*TRANSPOSE(O$104:O$203))/ComCalc!O$37,0)</f>
        <v>0</v>
      </c>
      <c r="P1062">
        <f t="array" ref="P1062">IF(P139,SUM(SqCor!$B37:$CW37*TRANSPOSE(P$104:P$203))/ComCalc!P$37,0)</f>
        <v>0</v>
      </c>
      <c r="Q1062">
        <f t="array" ref="Q1062">IF(Q139,SUM(SqCor!$B37:$CW37*TRANSPOSE(Q$104:Q$203))/ComCalc!Q$37,0)</f>
        <v>0</v>
      </c>
      <c r="R1062">
        <f t="array" ref="R1062">IF(R139,SUM(SqCor!$B37:$CW37*TRANSPOSE(R$104:R$203))/ComCalc!R$37,0)</f>
        <v>0</v>
      </c>
      <c r="S1062">
        <f t="array" ref="S1062">IF(S139,SUM(SqCor!$B37:$CW37*TRANSPOSE(S$104:S$203))/ComCalc!S$37,0)</f>
        <v>0</v>
      </c>
      <c r="T1062">
        <f t="array" ref="T1062">IF(T139,SUM(SqCor!$B37:$CW37*TRANSPOSE(T$104:T$203))/ComCalc!T$37,0)</f>
        <v>0</v>
      </c>
      <c r="U1062">
        <f t="array" ref="U1062">IF(U139,SUM(SqCor!$B37:$CW37*TRANSPOSE(U$104:U$203))/ComCalc!U$37,0)</f>
        <v>0</v>
      </c>
    </row>
    <row r="1063" spans="1:21" x14ac:dyDescent="0.15">
      <c r="A1063" t="str">
        <f t="shared" si="665"/>
        <v>ROCFT Copy</v>
      </c>
      <c r="B1063">
        <f t="array" ref="B1063">IF(B140,SUM(SqCor!$B38:$CW38*TRANSPOSE(B$104:B$203))/ComCalc!B$37,0)</f>
        <v>0</v>
      </c>
      <c r="C1063">
        <f t="array" ref="C1063">IF(C140,SUM(SqCor!$B38:$CW38*TRANSPOSE(C$104:C$203))/ComCalc!C$37,0)</f>
        <v>0</v>
      </c>
      <c r="D1063">
        <f t="array" ref="D1063">IF(D140,SUM(SqCor!$B38:$CW38*TRANSPOSE(D$104:D$203))/ComCalc!D$37,0)</f>
        <v>0</v>
      </c>
      <c r="E1063">
        <f t="array" ref="E1063">IF(E140,SUM(SqCor!$B38:$CW38*TRANSPOSE(E$104:E$203))/ComCalc!E$37,0)</f>
        <v>0</v>
      </c>
      <c r="F1063">
        <f t="array" ref="F1063">IF(F140,SUM(SqCor!$B38:$CW38*TRANSPOSE(F$104:F$203))/ComCalc!F$37,0)</f>
        <v>0</v>
      </c>
      <c r="G1063">
        <f t="array" ref="G1063">IF(G140,SUM(SqCor!$B38:$CW38*TRANSPOSE(G$104:G$203))/ComCalc!G$37,0)</f>
        <v>0.105945</v>
      </c>
      <c r="H1063">
        <f t="array" ref="H1063">IF(H140,SUM(SqCor!$B38:$CW38*TRANSPOSE(H$104:H$203))/ComCalc!H$37,0)</f>
        <v>0</v>
      </c>
      <c r="I1063">
        <f t="array" ref="I1063">IF(I140,SUM(SqCor!$B38:$CW38*TRANSPOSE(I$104:I$203))/ComCalc!I$37,0)</f>
        <v>0</v>
      </c>
      <c r="J1063">
        <f t="array" ref="J1063">IF(J140,SUM(SqCor!$B38:$CW38*TRANSPOSE(J$104:J$203))/ComCalc!J$37,0)</f>
        <v>0</v>
      </c>
      <c r="K1063">
        <f t="array" ref="K1063">IF(K140,SUM(SqCor!$B38:$CW38*TRANSPOSE(K$104:K$203))/ComCalc!K$37,0)</f>
        <v>0</v>
      </c>
      <c r="L1063">
        <f t="array" ref="L1063">IF(L140,SUM(SqCor!$B38:$CW38*TRANSPOSE(L$104:L$203))/ComCalc!L$37,0)</f>
        <v>0</v>
      </c>
      <c r="M1063">
        <f t="array" ref="M1063">IF(M140,SUM(SqCor!$B38:$CW38*TRANSPOSE(M$104:M$203))/ComCalc!M$37,0)</f>
        <v>0.17192750000000001</v>
      </c>
      <c r="N1063">
        <f t="array" ref="N1063">IF(N140,SUM(SqCor!$B38:$CW38*TRANSPOSE(N$104:N$203))/ComCalc!N$37,0)</f>
        <v>0</v>
      </c>
      <c r="O1063">
        <f t="array" ref="O1063">IF(O140,SUM(SqCor!$B38:$CW38*TRANSPOSE(O$104:O$203))/ComCalc!O$37,0)</f>
        <v>0</v>
      </c>
      <c r="P1063">
        <f t="array" ref="P1063">IF(P140,SUM(SqCor!$B38:$CW38*TRANSPOSE(P$104:P$203))/ComCalc!P$37,0)</f>
        <v>0</v>
      </c>
      <c r="Q1063">
        <f t="array" ref="Q1063">IF(Q140,SUM(SqCor!$B38:$CW38*TRANSPOSE(Q$104:Q$203))/ComCalc!Q$37,0)</f>
        <v>0.5</v>
      </c>
      <c r="R1063">
        <f t="array" ref="R1063">IF(R140,SUM(SqCor!$B38:$CW38*TRANSPOSE(R$104:R$203))/ComCalc!R$37,0)</f>
        <v>0.1243805</v>
      </c>
      <c r="S1063">
        <f t="array" ref="S1063">IF(S140,SUM(SqCor!$B38:$CW38*TRANSPOSE(S$104:S$203))/ComCalc!S$37,0)</f>
        <v>0</v>
      </c>
      <c r="T1063">
        <f t="array" ref="T1063">IF(T140,SUM(SqCor!$B38:$CW38*TRANSPOSE(T$104:T$203))/ComCalc!T$37,0)</f>
        <v>0</v>
      </c>
      <c r="U1063">
        <f t="array" ref="U1063">IF(U140,SUM(SqCor!$B38:$CW38*TRANSPOSE(U$104:U$203))/ComCalc!U$37,0)</f>
        <v>0</v>
      </c>
    </row>
    <row r="1064" spans="1:21" x14ac:dyDescent="0.15">
      <c r="A1064" t="str">
        <f t="shared" si="665"/>
        <v>ROCFT Recall</v>
      </c>
      <c r="B1064">
        <f t="array" ref="B1064">IF(B141,SUM(SqCor!$B39:$CW39*TRANSPOSE(B$104:B$203))/ComCalc!B$37,0)</f>
        <v>0</v>
      </c>
      <c r="C1064">
        <f t="array" ref="C1064">IF(C141,SUM(SqCor!$B39:$CW39*TRANSPOSE(C$104:C$203))/ComCalc!C$37,0)</f>
        <v>0</v>
      </c>
      <c r="D1064">
        <f t="array" ref="D1064">IF(D141,SUM(SqCor!$B39:$CW39*TRANSPOSE(D$104:D$203))/ComCalc!D$37,0)</f>
        <v>0</v>
      </c>
      <c r="E1064">
        <f t="array" ref="E1064">IF(E141,SUM(SqCor!$B39:$CW39*TRANSPOSE(E$104:E$203))/ComCalc!E$37,0)</f>
        <v>0</v>
      </c>
      <c r="F1064">
        <f t="array" ref="F1064">IF(F141,SUM(SqCor!$B39:$CW39*TRANSPOSE(F$104:F$203))/ComCalc!F$37,0)</f>
        <v>0</v>
      </c>
      <c r="G1064">
        <f t="array" ref="G1064">IF(G141,SUM(SqCor!$B39:$CW39*TRANSPOSE(G$104:G$203))/ComCalc!G$37,0)</f>
        <v>0</v>
      </c>
      <c r="H1064">
        <f t="array" ref="H1064">IF(H141,SUM(SqCor!$B39:$CW39*TRANSPOSE(H$104:H$203))/ComCalc!H$37,0)</f>
        <v>0.36646250000000008</v>
      </c>
      <c r="I1064">
        <f t="array" ref="I1064">IF(I141,SUM(SqCor!$B39:$CW39*TRANSPOSE(I$104:I$203))/ComCalc!I$37,0)</f>
        <v>0</v>
      </c>
      <c r="J1064">
        <f t="array" ref="J1064">IF(J141,SUM(SqCor!$B39:$CW39*TRANSPOSE(J$104:J$203))/ComCalc!J$37,0)</f>
        <v>0</v>
      </c>
      <c r="K1064">
        <f t="array" ref="K1064">IF(K141,SUM(SqCor!$B39:$CW39*TRANSPOSE(K$104:K$203))/ComCalc!K$37,0)</f>
        <v>0</v>
      </c>
      <c r="L1064">
        <f t="array" ref="L1064">IF(L141,SUM(SqCor!$B39:$CW39*TRANSPOSE(L$104:L$203))/ComCalc!L$37,0)</f>
        <v>0</v>
      </c>
      <c r="M1064">
        <f t="array" ref="M1064">IF(M141,SUM(SqCor!$B39:$CW39*TRANSPOSE(M$104:M$203))/ComCalc!M$37,0)</f>
        <v>0</v>
      </c>
      <c r="N1064">
        <f t="array" ref="N1064">IF(N141,SUM(SqCor!$B39:$CW39*TRANSPOSE(N$104:N$203))/ComCalc!N$37,0)</f>
        <v>0</v>
      </c>
      <c r="O1064">
        <f t="array" ref="O1064">IF(O141,SUM(SqCor!$B39:$CW39*TRANSPOSE(O$104:O$203))/ComCalc!O$37,0)</f>
        <v>0</v>
      </c>
      <c r="P1064">
        <f t="array" ref="P1064">IF(P141,SUM(SqCor!$B39:$CW39*TRANSPOSE(P$104:P$203))/ComCalc!P$37,0)</f>
        <v>0.29603333333333332</v>
      </c>
      <c r="Q1064">
        <f t="array" ref="Q1064">IF(Q141,SUM(SqCor!$B39:$CW39*TRANSPOSE(Q$104:Q$203))/ComCalc!Q$37,0)</f>
        <v>0</v>
      </c>
      <c r="R1064">
        <f t="array" ref="R1064">IF(R141,SUM(SqCor!$B39:$CW39*TRANSPOSE(R$104:R$203))/ComCalc!R$37,0)</f>
        <v>0.1446355</v>
      </c>
      <c r="S1064">
        <f t="array" ref="S1064">IF(S141,SUM(SqCor!$B39:$CW39*TRANSPOSE(S$104:S$203))/ComCalc!S$37,0)</f>
        <v>0</v>
      </c>
      <c r="T1064">
        <f t="array" ref="T1064">IF(T141,SUM(SqCor!$B39:$CW39*TRANSPOSE(T$104:T$203))/ComCalc!T$37,0)</f>
        <v>0</v>
      </c>
      <c r="U1064">
        <f t="array" ref="U1064">IF(U141,SUM(SqCor!$B39:$CW39*TRANSPOSE(U$104:U$203))/ComCalc!U$37,0)</f>
        <v>0</v>
      </c>
    </row>
    <row r="1065" spans="1:21" x14ac:dyDescent="0.15">
      <c r="A1065" t="str">
        <f t="shared" si="665"/>
        <v>CVLT-3 Brief Trials 1-4</v>
      </c>
      <c r="B1065">
        <f t="array" ref="B1065">IF(B142,SUM(SqCor!$B40:$CW40*TRANSPOSE(B$104:B$203))/ComCalc!B$37,0)</f>
        <v>0</v>
      </c>
      <c r="C1065">
        <f t="array" ref="C1065">IF(C142,SUM(SqCor!$B40:$CW40*TRANSPOSE(C$104:C$203))/ComCalc!C$37,0)</f>
        <v>0</v>
      </c>
      <c r="D1065">
        <f t="array" ref="D1065">IF(D142,SUM(SqCor!$B40:$CW40*TRANSPOSE(D$104:D$203))/ComCalc!D$37,0)</f>
        <v>0</v>
      </c>
      <c r="E1065">
        <f t="array" ref="E1065">IF(E142,SUM(SqCor!$B40:$CW40*TRANSPOSE(E$104:E$203))/ComCalc!E$37,0)</f>
        <v>0</v>
      </c>
      <c r="F1065">
        <f t="array" ref="F1065">IF(F142,SUM(SqCor!$B40:$CW40*TRANSPOSE(F$104:F$203))/ComCalc!F$37,0)</f>
        <v>0</v>
      </c>
      <c r="G1065">
        <f t="array" ref="G1065">IF(G142,SUM(SqCor!$B40:$CW40*TRANSPOSE(G$104:G$203))/ComCalc!G$37,0)</f>
        <v>0</v>
      </c>
      <c r="H1065">
        <f t="array" ref="H1065">IF(H142,SUM(SqCor!$B40:$CW40*TRANSPOSE(H$104:H$203))/ComCalc!H$37,0)</f>
        <v>0.5587375</v>
      </c>
      <c r="I1065">
        <f t="array" ref="I1065">IF(I142,SUM(SqCor!$B40:$CW40*TRANSPOSE(I$104:I$203))/ComCalc!I$37,0)</f>
        <v>0</v>
      </c>
      <c r="J1065">
        <f t="array" ref="J1065">IF(J142,SUM(SqCor!$B40:$CW40*TRANSPOSE(J$104:J$203))/ComCalc!J$37,0)</f>
        <v>0</v>
      </c>
      <c r="K1065">
        <f t="array" ref="K1065">IF(K142,SUM(SqCor!$B40:$CW40*TRANSPOSE(K$104:K$203))/ComCalc!K$37,0)</f>
        <v>0</v>
      </c>
      <c r="L1065">
        <f t="array" ref="L1065">IF(L142,SUM(SqCor!$B40:$CW40*TRANSPOSE(L$104:L$203))/ComCalc!L$37,0)</f>
        <v>0</v>
      </c>
      <c r="M1065">
        <f t="array" ref="M1065">IF(M142,SUM(SqCor!$B40:$CW40*TRANSPOSE(M$104:M$203))/ComCalc!M$37,0)</f>
        <v>0</v>
      </c>
      <c r="N1065">
        <f t="array" ref="N1065">IF(N142,SUM(SqCor!$B40:$CW40*TRANSPOSE(N$104:N$203))/ComCalc!N$37,0)</f>
        <v>0</v>
      </c>
      <c r="O1065">
        <f t="array" ref="O1065">IF(O142,SUM(SqCor!$B40:$CW40*TRANSPOSE(O$104:O$203))/ComCalc!O$37,0)</f>
        <v>0.6</v>
      </c>
      <c r="P1065">
        <f t="array" ref="P1065">IF(P142,SUM(SqCor!$B40:$CW40*TRANSPOSE(P$104:P$203))/ComCalc!P$37,0)</f>
        <v>0</v>
      </c>
      <c r="Q1065">
        <f t="array" ref="Q1065">IF(Q142,SUM(SqCor!$B40:$CW40*TRANSPOSE(Q$104:Q$203))/ComCalc!Q$37,0)</f>
        <v>0</v>
      </c>
      <c r="R1065">
        <f t="array" ref="R1065">IF(R142,SUM(SqCor!$B40:$CW40*TRANSPOSE(R$104:R$203))/ComCalc!R$37,0)</f>
        <v>0.27678250000000004</v>
      </c>
      <c r="S1065">
        <f t="array" ref="S1065">IF(S142,SUM(SqCor!$B40:$CW40*TRANSPOSE(S$104:S$203))/ComCalc!S$37,0)</f>
        <v>0</v>
      </c>
      <c r="T1065">
        <f t="array" ref="T1065">IF(T142,SUM(SqCor!$B40:$CW40*TRANSPOSE(T$104:T$203))/ComCalc!T$37,0)</f>
        <v>0</v>
      </c>
      <c r="U1065">
        <f t="array" ref="U1065">IF(U142,SUM(SqCor!$B40:$CW40*TRANSPOSE(U$104:U$203))/ComCalc!U$37,0)</f>
        <v>0</v>
      </c>
    </row>
    <row r="1066" spans="1:21" x14ac:dyDescent="0.15">
      <c r="A1066" t="str">
        <f t="shared" si="665"/>
        <v>CVLT-3 Brief SDFR</v>
      </c>
      <c r="B1066">
        <f t="array" ref="B1066">IF(B143,SUM(SqCor!$B41:$CW41*TRANSPOSE(B$104:B$203))/ComCalc!B$37,0)</f>
        <v>0</v>
      </c>
      <c r="C1066">
        <f t="array" ref="C1066">IF(C143,SUM(SqCor!$B41:$CW41*TRANSPOSE(C$104:C$203))/ComCalc!C$37,0)</f>
        <v>0</v>
      </c>
      <c r="D1066">
        <f t="array" ref="D1066">IF(D143,SUM(SqCor!$B41:$CW41*TRANSPOSE(D$104:D$203))/ComCalc!D$37,0)</f>
        <v>0</v>
      </c>
      <c r="E1066">
        <f t="array" ref="E1066">IF(E143,SUM(SqCor!$B41:$CW41*TRANSPOSE(E$104:E$203))/ComCalc!E$37,0)</f>
        <v>0</v>
      </c>
      <c r="F1066">
        <f t="array" ref="F1066">IF(F143,SUM(SqCor!$B41:$CW41*TRANSPOSE(F$104:F$203))/ComCalc!F$37,0)</f>
        <v>0</v>
      </c>
      <c r="G1066">
        <f t="array" ref="G1066">IF(G143,SUM(SqCor!$B41:$CW41*TRANSPOSE(G$104:G$203))/ComCalc!G$37,0)</f>
        <v>0</v>
      </c>
      <c r="H1066">
        <f t="array" ref="H1066">IF(H143,SUM(SqCor!$B41:$CW41*TRANSPOSE(H$104:H$203))/ComCalc!H$37,0)</f>
        <v>0.49417500000000003</v>
      </c>
      <c r="I1066">
        <f t="array" ref="I1066">IF(I143,SUM(SqCor!$B41:$CW41*TRANSPOSE(I$104:I$203))/ComCalc!I$37,0)</f>
        <v>0</v>
      </c>
      <c r="J1066">
        <f t="array" ref="J1066">IF(J143,SUM(SqCor!$B41:$CW41*TRANSPOSE(J$104:J$203))/ComCalc!J$37,0)</f>
        <v>0</v>
      </c>
      <c r="K1066">
        <f t="array" ref="K1066">IF(K143,SUM(SqCor!$B41:$CW41*TRANSPOSE(K$104:K$203))/ComCalc!K$37,0)</f>
        <v>0</v>
      </c>
      <c r="L1066">
        <f t="array" ref="L1066">IF(L143,SUM(SqCor!$B41:$CW41*TRANSPOSE(L$104:L$203))/ComCalc!L$37,0)</f>
        <v>0</v>
      </c>
      <c r="M1066">
        <f t="array" ref="M1066">IF(M143,SUM(SqCor!$B41:$CW41*TRANSPOSE(M$104:M$203))/ComCalc!M$37,0)</f>
        <v>0</v>
      </c>
      <c r="N1066">
        <f t="array" ref="N1066">IF(N143,SUM(SqCor!$B41:$CW41*TRANSPOSE(N$104:N$203))/ComCalc!N$37,0)</f>
        <v>0</v>
      </c>
      <c r="O1066">
        <f t="array" ref="O1066">IF(O143,SUM(SqCor!$B41:$CW41*TRANSPOSE(O$104:O$203))/ComCalc!O$37,0)</f>
        <v>0</v>
      </c>
      <c r="P1066">
        <f t="array" ref="P1066">IF(P143,SUM(SqCor!$B41:$CW41*TRANSPOSE(P$104:P$203))/ComCalc!P$37,0)</f>
        <v>0</v>
      </c>
      <c r="Q1066">
        <f t="array" ref="Q1066">IF(Q143,SUM(SqCor!$B41:$CW41*TRANSPOSE(Q$104:Q$203))/ComCalc!Q$37,0)</f>
        <v>0</v>
      </c>
      <c r="R1066">
        <f t="array" ref="R1066">IF(R143,SUM(SqCor!$B41:$CW41*TRANSPOSE(R$104:R$203))/ComCalc!R$37,0)</f>
        <v>0.25014974999999995</v>
      </c>
      <c r="S1066">
        <f t="array" ref="S1066">IF(S143,SUM(SqCor!$B41:$CW41*TRANSPOSE(S$104:S$203))/ComCalc!S$37,0)</f>
        <v>0</v>
      </c>
      <c r="T1066">
        <f t="array" ref="T1066">IF(T143,SUM(SqCor!$B41:$CW41*TRANSPOSE(T$104:T$203))/ComCalc!T$37,0)</f>
        <v>0</v>
      </c>
      <c r="U1066">
        <f t="array" ref="U1066">IF(U143,SUM(SqCor!$B41:$CW41*TRANSPOSE(U$104:U$203))/ComCalc!U$37,0)</f>
        <v>0</v>
      </c>
    </row>
    <row r="1067" spans="1:21" x14ac:dyDescent="0.15">
      <c r="A1067" t="str">
        <f t="shared" si="665"/>
        <v>CVLT-3 Brief LDFR</v>
      </c>
      <c r="B1067">
        <f t="array" ref="B1067">IF(B144,SUM(SqCor!$B42:$CW42*TRANSPOSE(B$104:B$203))/ComCalc!B$37,0)</f>
        <v>0</v>
      </c>
      <c r="C1067">
        <f t="array" ref="C1067">IF(C144,SUM(SqCor!$B42:$CW42*TRANSPOSE(C$104:C$203))/ComCalc!C$37,0)</f>
        <v>0</v>
      </c>
      <c r="D1067">
        <f t="array" ref="D1067">IF(D144,SUM(SqCor!$B42:$CW42*TRANSPOSE(D$104:D$203))/ComCalc!D$37,0)</f>
        <v>0</v>
      </c>
      <c r="E1067">
        <f t="array" ref="E1067">IF(E144,SUM(SqCor!$B42:$CW42*TRANSPOSE(E$104:E$203))/ComCalc!E$37,0)</f>
        <v>0</v>
      </c>
      <c r="F1067">
        <f t="array" ref="F1067">IF(F144,SUM(SqCor!$B42:$CW42*TRANSPOSE(F$104:F$203))/ComCalc!F$37,0)</f>
        <v>0</v>
      </c>
      <c r="G1067">
        <f t="array" ref="G1067">IF(G144,SUM(SqCor!$B42:$CW42*TRANSPOSE(G$104:G$203))/ComCalc!G$37,0)</f>
        <v>0</v>
      </c>
      <c r="H1067">
        <f t="array" ref="H1067">IF(H144,SUM(SqCor!$B42:$CW42*TRANSPOSE(H$104:H$203))/ComCalc!H$37,0)</f>
        <v>0.53512499999999996</v>
      </c>
      <c r="I1067">
        <f t="array" ref="I1067">IF(I144,SUM(SqCor!$B42:$CW42*TRANSPOSE(I$104:I$203))/ComCalc!I$37,0)</f>
        <v>0</v>
      </c>
      <c r="J1067">
        <f t="array" ref="J1067">IF(J144,SUM(SqCor!$B42:$CW42*TRANSPOSE(J$104:J$203))/ComCalc!J$37,0)</f>
        <v>0</v>
      </c>
      <c r="K1067">
        <f t="array" ref="K1067">IF(K144,SUM(SqCor!$B42:$CW42*TRANSPOSE(K$104:K$203))/ComCalc!K$37,0)</f>
        <v>0</v>
      </c>
      <c r="L1067">
        <f t="array" ref="L1067">IF(L144,SUM(SqCor!$B42:$CW42*TRANSPOSE(L$104:L$203))/ComCalc!L$37,0)</f>
        <v>0</v>
      </c>
      <c r="M1067">
        <f t="array" ref="M1067">IF(M144,SUM(SqCor!$B42:$CW42*TRANSPOSE(M$104:M$203))/ComCalc!M$37,0)</f>
        <v>0</v>
      </c>
      <c r="N1067">
        <f t="array" ref="N1067">IF(N144,SUM(SqCor!$B42:$CW42*TRANSPOSE(N$104:N$203))/ComCalc!N$37,0)</f>
        <v>0</v>
      </c>
      <c r="O1067">
        <f t="array" ref="O1067">IF(O144,SUM(SqCor!$B42:$CW42*TRANSPOSE(O$104:O$203))/ComCalc!O$37,0)</f>
        <v>0</v>
      </c>
      <c r="P1067">
        <f t="array" ref="P1067">IF(P144,SUM(SqCor!$B42:$CW42*TRANSPOSE(P$104:P$203))/ComCalc!P$37,0)</f>
        <v>0.31593333333333334</v>
      </c>
      <c r="Q1067">
        <f t="array" ref="Q1067">IF(Q144,SUM(SqCor!$B42:$CW42*TRANSPOSE(Q$104:Q$203))/ComCalc!Q$37,0)</f>
        <v>0</v>
      </c>
      <c r="R1067">
        <f t="array" ref="R1067">IF(R144,SUM(SqCor!$B42:$CW42*TRANSPOSE(R$104:R$203))/ComCalc!R$37,0)</f>
        <v>0.26177349999999999</v>
      </c>
      <c r="S1067">
        <f t="array" ref="S1067">IF(S144,SUM(SqCor!$B42:$CW42*TRANSPOSE(S$104:S$203))/ComCalc!S$37,0)</f>
        <v>0</v>
      </c>
      <c r="T1067">
        <f t="array" ref="T1067">IF(T144,SUM(SqCor!$B42:$CW42*TRANSPOSE(T$104:T$203))/ComCalc!T$37,0)</f>
        <v>0</v>
      </c>
      <c r="U1067">
        <f t="array" ref="U1067">IF(U144,SUM(SqCor!$B42:$CW42*TRANSPOSE(U$104:U$203))/ComCalc!U$37,0)</f>
        <v>0</v>
      </c>
    </row>
    <row r="1068" spans="1:21" x14ac:dyDescent="0.15">
      <c r="A1068" t="str">
        <f t="shared" si="665"/>
        <v>Figure Weights</v>
      </c>
      <c r="B1068">
        <f t="array" ref="B1068">IF(B145,SUM(SqCor!$B43:$CW43*TRANSPOSE(B$104:B$203))/ComCalc!B$37,0)</f>
        <v>0</v>
      </c>
      <c r="C1068">
        <f t="array" ref="C1068">IF(C145,SUM(SqCor!$B43:$CW43*TRANSPOSE(C$104:C$203))/ComCalc!C$37,0)</f>
        <v>0</v>
      </c>
      <c r="D1068">
        <f t="array" ref="D1068">IF(D145,SUM(SqCor!$B43:$CW43*TRANSPOSE(D$104:D$203))/ComCalc!D$37,0)</f>
        <v>0</v>
      </c>
      <c r="E1068">
        <f t="array" ref="E1068">IF(E145,SUM(SqCor!$B43:$CW43*TRANSPOSE(E$104:E$203))/ComCalc!E$37,0)</f>
        <v>0</v>
      </c>
      <c r="F1068">
        <f t="array" ref="F1068">IF(F145,SUM(SqCor!$B43:$CW43*TRANSPOSE(F$104:F$203))/ComCalc!F$37,0)</f>
        <v>0</v>
      </c>
      <c r="G1068">
        <f t="array" ref="G1068">IF(G145,SUM(SqCor!$B43:$CW43*TRANSPOSE(G$104:G$203))/ComCalc!G$37,0)</f>
        <v>0</v>
      </c>
      <c r="H1068">
        <f t="array" ref="H1068">IF(H145,SUM(SqCor!$B43:$CW43*TRANSPOSE(H$104:H$203))/ComCalc!H$37,0)</f>
        <v>0</v>
      </c>
      <c r="I1068">
        <f t="array" ref="I1068">IF(I145,SUM(SqCor!$B43:$CW43*TRANSPOSE(I$104:I$203))/ComCalc!I$37,0)</f>
        <v>0</v>
      </c>
      <c r="J1068">
        <f t="array" ref="J1068">IF(J145,SUM(SqCor!$B43:$CW43*TRANSPOSE(J$104:J$203))/ComCalc!J$37,0)</f>
        <v>0</v>
      </c>
      <c r="K1068">
        <f t="array" ref="K1068">IF(K145,SUM(SqCor!$B43:$CW43*TRANSPOSE(K$104:K$203))/ComCalc!K$37,0)</f>
        <v>0</v>
      </c>
      <c r="L1068">
        <f t="array" ref="L1068">IF(L145,SUM(SqCor!$B43:$CW43*TRANSPOSE(L$104:L$203))/ComCalc!L$37,0)</f>
        <v>0</v>
      </c>
      <c r="M1068">
        <f t="array" ref="M1068">IF(M145,SUM(SqCor!$B43:$CW43*TRANSPOSE(M$104:M$203))/ComCalc!M$37,0)</f>
        <v>0</v>
      </c>
      <c r="N1068">
        <f t="array" ref="N1068">IF(N145,SUM(SqCor!$B43:$CW43*TRANSPOSE(N$104:N$203))/ComCalc!N$37,0)</f>
        <v>0</v>
      </c>
      <c r="O1068">
        <f t="array" ref="O1068">IF(O145,SUM(SqCor!$B43:$CW43*TRANSPOSE(O$104:O$203))/ComCalc!O$37,0)</f>
        <v>0</v>
      </c>
      <c r="P1068">
        <f t="array" ref="P1068">IF(P145,SUM(SqCor!$B43:$CW43*TRANSPOSE(P$104:P$203))/ComCalc!P$37,0)</f>
        <v>0</v>
      </c>
      <c r="Q1068">
        <f t="array" ref="Q1068">IF(Q145,SUM(SqCor!$B43:$CW43*TRANSPOSE(Q$104:Q$203))/ComCalc!Q$37,0)</f>
        <v>0</v>
      </c>
      <c r="R1068">
        <f t="array" ref="R1068">IF(R145,SUM(SqCor!$B43:$CW43*TRANSPOSE(R$104:R$203))/ComCalc!R$37,0)</f>
        <v>0</v>
      </c>
      <c r="S1068">
        <f t="array" ref="S1068">IF(S145,SUM(SqCor!$B43:$CW43*TRANSPOSE(S$104:S$203))/ComCalc!S$37,0)</f>
        <v>0</v>
      </c>
      <c r="T1068">
        <f t="array" ref="T1068">IF(T145,SUM(SqCor!$B43:$CW43*TRANSPOSE(T$104:T$203))/ComCalc!T$37,0)</f>
        <v>0</v>
      </c>
      <c r="U1068">
        <f t="array" ref="U1068">IF(U145,SUM(SqCor!$B43:$CW43*TRANSPOSE(U$104:U$203))/ComCalc!U$37,0)</f>
        <v>0</v>
      </c>
    </row>
    <row r="1069" spans="1:21" x14ac:dyDescent="0.15">
      <c r="A1069" t="str">
        <f t="shared" si="665"/>
        <v>Letter-Number Sequencing</v>
      </c>
      <c r="B1069">
        <f t="array" ref="B1069">IF(B146,SUM(SqCor!$B44:$CW44*TRANSPOSE(B$104:B$203))/ComCalc!B$37,0)</f>
        <v>0</v>
      </c>
      <c r="C1069">
        <f t="array" ref="C1069">IF(C146,SUM(SqCor!$B44:$CW44*TRANSPOSE(C$104:C$203))/ComCalc!C$37,0)</f>
        <v>0</v>
      </c>
      <c r="D1069">
        <f t="array" ref="D1069">IF(D146,SUM(SqCor!$B44:$CW44*TRANSPOSE(D$104:D$203))/ComCalc!D$37,0)</f>
        <v>0</v>
      </c>
      <c r="E1069">
        <f t="array" ref="E1069">IF(E146,SUM(SqCor!$B44:$CW44*TRANSPOSE(E$104:E$203))/ComCalc!E$37,0)</f>
        <v>0</v>
      </c>
      <c r="F1069">
        <f t="array" ref="F1069">IF(F146,SUM(SqCor!$B44:$CW44*TRANSPOSE(F$104:F$203))/ComCalc!F$37,0)</f>
        <v>0</v>
      </c>
      <c r="G1069">
        <f t="array" ref="G1069">IF(G146,SUM(SqCor!$B44:$CW44*TRANSPOSE(G$104:G$203))/ComCalc!G$37,0)</f>
        <v>0</v>
      </c>
      <c r="H1069">
        <f t="array" ref="H1069">IF(H146,SUM(SqCor!$B44:$CW44*TRANSPOSE(H$104:H$203))/ComCalc!H$37,0)</f>
        <v>0</v>
      </c>
      <c r="I1069">
        <f t="array" ref="I1069">IF(I146,SUM(SqCor!$B44:$CW44*TRANSPOSE(I$104:I$203))/ComCalc!I$37,0)</f>
        <v>0</v>
      </c>
      <c r="J1069">
        <f t="array" ref="J1069">IF(J146,SUM(SqCor!$B44:$CW44*TRANSPOSE(J$104:J$203))/ComCalc!J$37,0)</f>
        <v>0</v>
      </c>
      <c r="K1069">
        <f t="array" ref="K1069">IF(K146,SUM(SqCor!$B44:$CW44*TRANSPOSE(K$104:K$203))/ComCalc!K$37,0)</f>
        <v>0</v>
      </c>
      <c r="L1069">
        <f t="array" ref="L1069">IF(L146,SUM(SqCor!$B44:$CW44*TRANSPOSE(L$104:L$203))/ComCalc!L$37,0)</f>
        <v>0</v>
      </c>
      <c r="M1069">
        <f t="array" ref="M1069">IF(M146,SUM(SqCor!$B44:$CW44*TRANSPOSE(M$104:M$203))/ComCalc!M$37,0)</f>
        <v>0</v>
      </c>
      <c r="N1069">
        <f t="array" ref="N1069">IF(N146,SUM(SqCor!$B44:$CW44*TRANSPOSE(N$104:N$203))/ComCalc!N$37,0)</f>
        <v>0</v>
      </c>
      <c r="O1069">
        <f t="array" ref="O1069">IF(O146,SUM(SqCor!$B44:$CW44*TRANSPOSE(O$104:O$203))/ComCalc!O$37,0)</f>
        <v>0</v>
      </c>
      <c r="P1069">
        <f t="array" ref="P1069">IF(P146,SUM(SqCor!$B44:$CW44*TRANSPOSE(P$104:P$203))/ComCalc!P$37,0)</f>
        <v>0</v>
      </c>
      <c r="Q1069">
        <f t="array" ref="Q1069">IF(Q146,SUM(SqCor!$B44:$CW44*TRANSPOSE(Q$104:Q$203))/ComCalc!Q$37,0)</f>
        <v>0</v>
      </c>
      <c r="R1069">
        <f t="array" ref="R1069">IF(R146,SUM(SqCor!$B44:$CW44*TRANSPOSE(R$104:R$203))/ComCalc!R$37,0)</f>
        <v>0</v>
      </c>
      <c r="S1069">
        <f t="array" ref="S1069">IF(S146,SUM(SqCor!$B44:$CW44*TRANSPOSE(S$104:S$203))/ComCalc!S$37,0)</f>
        <v>0</v>
      </c>
      <c r="T1069">
        <f t="array" ref="T1069">IF(T146,SUM(SqCor!$B44:$CW44*TRANSPOSE(T$104:T$203))/ComCalc!T$37,0)</f>
        <v>0</v>
      </c>
      <c r="U1069">
        <f t="array" ref="U1069">IF(U146,SUM(SqCor!$B44:$CW44*TRANSPOSE(U$104:U$203))/ComCalc!U$37,0)</f>
        <v>0</v>
      </c>
    </row>
    <row r="1070" spans="1:21" x14ac:dyDescent="0.15">
      <c r="A1070" t="str">
        <f t="shared" si="665"/>
        <v>Cancellation</v>
      </c>
      <c r="B1070">
        <f t="array" ref="B1070">IF(B147,SUM(SqCor!$B45:$CW45*TRANSPOSE(B$104:B$203))/ComCalc!B$37,0)</f>
        <v>0</v>
      </c>
      <c r="C1070">
        <f t="array" ref="C1070">IF(C147,SUM(SqCor!$B45:$CW45*TRANSPOSE(C$104:C$203))/ComCalc!C$37,0)</f>
        <v>0</v>
      </c>
      <c r="D1070">
        <f t="array" ref="D1070">IF(D147,SUM(SqCor!$B45:$CW45*TRANSPOSE(D$104:D$203))/ComCalc!D$37,0)</f>
        <v>0</v>
      </c>
      <c r="E1070">
        <f t="array" ref="E1070">IF(E147,SUM(SqCor!$B45:$CW45*TRANSPOSE(E$104:E$203))/ComCalc!E$37,0)</f>
        <v>0</v>
      </c>
      <c r="F1070">
        <f t="array" ref="F1070">IF(F147,SUM(SqCor!$B45:$CW45*TRANSPOSE(F$104:F$203))/ComCalc!F$37,0)</f>
        <v>0</v>
      </c>
      <c r="G1070">
        <f t="array" ref="G1070">IF(G147,SUM(SqCor!$B45:$CW45*TRANSPOSE(G$104:G$203))/ComCalc!G$37,0)</f>
        <v>0</v>
      </c>
      <c r="H1070">
        <f t="array" ref="H1070">IF(H147,SUM(SqCor!$B45:$CW45*TRANSPOSE(H$104:H$203))/ComCalc!H$37,0)</f>
        <v>0</v>
      </c>
      <c r="I1070">
        <f t="array" ref="I1070">IF(I147,SUM(SqCor!$B45:$CW45*TRANSPOSE(I$104:I$203))/ComCalc!I$37,0)</f>
        <v>0</v>
      </c>
      <c r="J1070">
        <f t="array" ref="J1070">IF(J147,SUM(SqCor!$B45:$CW45*TRANSPOSE(J$104:J$203))/ComCalc!J$37,0)</f>
        <v>0</v>
      </c>
      <c r="K1070">
        <f t="array" ref="K1070">IF(K147,SUM(SqCor!$B45:$CW45*TRANSPOSE(K$104:K$203))/ComCalc!K$37,0)</f>
        <v>0</v>
      </c>
      <c r="L1070">
        <f t="array" ref="L1070">IF(L147,SUM(SqCor!$B45:$CW45*TRANSPOSE(L$104:L$203))/ComCalc!L$37,0)</f>
        <v>0</v>
      </c>
      <c r="M1070">
        <f t="array" ref="M1070">IF(M147,SUM(SqCor!$B45:$CW45*TRANSPOSE(M$104:M$203))/ComCalc!M$37,0)</f>
        <v>0</v>
      </c>
      <c r="N1070">
        <f t="array" ref="N1070">IF(N147,SUM(SqCor!$B45:$CW45*TRANSPOSE(N$104:N$203))/ComCalc!N$37,0)</f>
        <v>0</v>
      </c>
      <c r="O1070">
        <f t="array" ref="O1070">IF(O147,SUM(SqCor!$B45:$CW45*TRANSPOSE(O$104:O$203))/ComCalc!O$37,0)</f>
        <v>0</v>
      </c>
      <c r="P1070">
        <f t="array" ref="P1070">IF(P147,SUM(SqCor!$B45:$CW45*TRANSPOSE(P$104:P$203))/ComCalc!P$37,0)</f>
        <v>0</v>
      </c>
      <c r="Q1070">
        <f t="array" ref="Q1070">IF(Q147,SUM(SqCor!$B45:$CW45*TRANSPOSE(Q$104:Q$203))/ComCalc!Q$37,0)</f>
        <v>0</v>
      </c>
      <c r="R1070">
        <f t="array" ref="R1070">IF(R147,SUM(SqCor!$B45:$CW45*TRANSPOSE(R$104:R$203))/ComCalc!R$37,0)</f>
        <v>0</v>
      </c>
      <c r="S1070">
        <f t="array" ref="S1070">IF(S147,SUM(SqCor!$B45:$CW45*TRANSPOSE(S$104:S$203))/ComCalc!S$37,0)</f>
        <v>0</v>
      </c>
      <c r="T1070">
        <f t="array" ref="T1070">IF(T147,SUM(SqCor!$B45:$CW45*TRANSPOSE(T$104:T$203))/ComCalc!T$37,0)</f>
        <v>0</v>
      </c>
      <c r="U1070">
        <f t="array" ref="U1070">IF(U147,SUM(SqCor!$B45:$CW45*TRANSPOSE(U$104:U$203))/ComCalc!U$37,0)</f>
        <v>0</v>
      </c>
    </row>
    <row r="1071" spans="1:21" x14ac:dyDescent="0.15">
      <c r="A1071" t="str">
        <f t="shared" si="665"/>
        <v>Grooved Pegboard-Dominant</v>
      </c>
      <c r="B1071">
        <f t="array" ref="B1071">IF(B148,SUM(SqCor!$B46:$CW46*TRANSPOSE(B$104:B$203))/ComCalc!B$37,0)</f>
        <v>0</v>
      </c>
      <c r="C1071">
        <f t="array" ref="C1071">IF(C148,SUM(SqCor!$B46:$CW46*TRANSPOSE(C$104:C$203))/ComCalc!C$37,0)</f>
        <v>0</v>
      </c>
      <c r="D1071">
        <f t="array" ref="D1071">IF(D148,SUM(SqCor!$B46:$CW46*TRANSPOSE(D$104:D$203))/ComCalc!D$37,0)</f>
        <v>0</v>
      </c>
      <c r="E1071">
        <f t="array" ref="E1071">IF(E148,SUM(SqCor!$B46:$CW46*TRANSPOSE(E$104:E$203))/ComCalc!E$37,0)</f>
        <v>0</v>
      </c>
      <c r="F1071">
        <f t="array" ref="F1071">IF(F148,SUM(SqCor!$B46:$CW46*TRANSPOSE(F$104:F$203))/ComCalc!F$37,0)</f>
        <v>0</v>
      </c>
      <c r="G1071">
        <f t="array" ref="G1071">IF(G148,SUM(SqCor!$B46:$CW46*TRANSPOSE(G$104:G$203))/ComCalc!G$37,0)</f>
        <v>0</v>
      </c>
      <c r="H1071">
        <f t="array" ref="H1071">IF(H148,SUM(SqCor!$B46:$CW46*TRANSPOSE(H$104:H$203))/ComCalc!H$37,0)</f>
        <v>0</v>
      </c>
      <c r="I1071">
        <f t="array" ref="I1071">IF(I148,SUM(SqCor!$B46:$CW46*TRANSPOSE(I$104:I$203))/ComCalc!I$37,0)</f>
        <v>0</v>
      </c>
      <c r="J1071">
        <f t="array" ref="J1071">IF(J148,SUM(SqCor!$B46:$CW46*TRANSPOSE(J$104:J$203))/ComCalc!J$37,0)</f>
        <v>0</v>
      </c>
      <c r="K1071">
        <f t="array" ref="K1071">IF(K148,SUM(SqCor!$B46:$CW46*TRANSPOSE(K$104:K$203))/ComCalc!K$37,0)</f>
        <v>0</v>
      </c>
      <c r="L1071">
        <f t="array" ref="L1071">IF(L148,SUM(SqCor!$B46:$CW46*TRANSPOSE(L$104:L$203))/ComCalc!L$37,0)</f>
        <v>0</v>
      </c>
      <c r="M1071">
        <f t="array" ref="M1071">IF(M148,SUM(SqCor!$B46:$CW46*TRANSPOSE(M$104:M$203))/ComCalc!M$37,0)</f>
        <v>0</v>
      </c>
      <c r="N1071">
        <f t="array" ref="N1071">IF(N148,SUM(SqCor!$B46:$CW46*TRANSPOSE(N$104:N$203))/ComCalc!N$37,0)</f>
        <v>0</v>
      </c>
      <c r="O1071">
        <f t="array" ref="O1071">IF(O148,SUM(SqCor!$B46:$CW46*TRANSPOSE(O$104:O$203))/ComCalc!O$37,0)</f>
        <v>0</v>
      </c>
      <c r="P1071">
        <f t="array" ref="P1071">IF(P148,SUM(SqCor!$B46:$CW46*TRANSPOSE(P$104:P$203))/ComCalc!P$37,0)</f>
        <v>0</v>
      </c>
      <c r="Q1071">
        <f t="array" ref="Q1071">IF(Q148,SUM(SqCor!$B46:$CW46*TRANSPOSE(Q$104:Q$203))/ComCalc!Q$37,0)</f>
        <v>0</v>
      </c>
      <c r="R1071">
        <f t="array" ref="R1071">IF(R148,SUM(SqCor!$B46:$CW46*TRANSPOSE(R$104:R$203))/ComCalc!R$37,0)</f>
        <v>0</v>
      </c>
      <c r="S1071">
        <f t="array" ref="S1071">IF(S148,SUM(SqCor!$B46:$CW46*TRANSPOSE(S$104:S$203))/ComCalc!S$37,0)</f>
        <v>0</v>
      </c>
      <c r="T1071">
        <f t="array" ref="T1071">IF(T148,SUM(SqCor!$B46:$CW46*TRANSPOSE(T$104:T$203))/ComCalc!T$37,0)</f>
        <v>0</v>
      </c>
      <c r="U1071">
        <f t="array" ref="U1071">IF(U148,SUM(SqCor!$B46:$CW46*TRANSPOSE(U$104:U$203))/ComCalc!U$37,0)</f>
        <v>0</v>
      </c>
    </row>
    <row r="1072" spans="1:21" x14ac:dyDescent="0.15">
      <c r="A1072" t="str">
        <f t="shared" si="665"/>
        <v>Grooved Pegboard-Nondominant</v>
      </c>
      <c r="B1072">
        <f t="array" ref="B1072">IF(B149,SUM(SqCor!$B47:$CW47*TRANSPOSE(B$104:B$203))/ComCalc!B$37,0)</f>
        <v>0</v>
      </c>
      <c r="C1072">
        <f t="array" ref="C1072">IF(C149,SUM(SqCor!$B47:$CW47*TRANSPOSE(C$104:C$203))/ComCalc!C$37,0)</f>
        <v>0</v>
      </c>
      <c r="D1072">
        <f t="array" ref="D1072">IF(D149,SUM(SqCor!$B47:$CW47*TRANSPOSE(D$104:D$203))/ComCalc!D$37,0)</f>
        <v>0</v>
      </c>
      <c r="E1072">
        <f t="array" ref="E1072">IF(E149,SUM(SqCor!$B47:$CW47*TRANSPOSE(E$104:E$203))/ComCalc!E$37,0)</f>
        <v>0</v>
      </c>
      <c r="F1072">
        <f t="array" ref="F1072">IF(F149,SUM(SqCor!$B47:$CW47*TRANSPOSE(F$104:F$203))/ComCalc!F$37,0)</f>
        <v>0</v>
      </c>
      <c r="G1072">
        <f t="array" ref="G1072">IF(G149,SUM(SqCor!$B47:$CW47*TRANSPOSE(G$104:G$203))/ComCalc!G$37,0)</f>
        <v>0</v>
      </c>
      <c r="H1072">
        <f t="array" ref="H1072">IF(H149,SUM(SqCor!$B47:$CW47*TRANSPOSE(H$104:H$203))/ComCalc!H$37,0)</f>
        <v>0</v>
      </c>
      <c r="I1072">
        <f t="array" ref="I1072">IF(I149,SUM(SqCor!$B47:$CW47*TRANSPOSE(I$104:I$203))/ComCalc!I$37,0)</f>
        <v>0</v>
      </c>
      <c r="J1072">
        <f t="array" ref="J1072">IF(J149,SUM(SqCor!$B47:$CW47*TRANSPOSE(J$104:J$203))/ComCalc!J$37,0)</f>
        <v>0</v>
      </c>
      <c r="K1072">
        <f t="array" ref="K1072">IF(K149,SUM(SqCor!$B47:$CW47*TRANSPOSE(K$104:K$203))/ComCalc!K$37,0)</f>
        <v>0</v>
      </c>
      <c r="L1072">
        <f t="array" ref="L1072">IF(L149,SUM(SqCor!$B47:$CW47*TRANSPOSE(L$104:L$203))/ComCalc!L$37,0)</f>
        <v>0</v>
      </c>
      <c r="M1072">
        <f t="array" ref="M1072">IF(M149,SUM(SqCor!$B47:$CW47*TRANSPOSE(M$104:M$203))/ComCalc!M$37,0)</f>
        <v>0</v>
      </c>
      <c r="N1072">
        <f t="array" ref="N1072">IF(N149,SUM(SqCor!$B47:$CW47*TRANSPOSE(N$104:N$203))/ComCalc!N$37,0)</f>
        <v>0</v>
      </c>
      <c r="O1072">
        <f t="array" ref="O1072">IF(O149,SUM(SqCor!$B47:$CW47*TRANSPOSE(O$104:O$203))/ComCalc!O$37,0)</f>
        <v>0</v>
      </c>
      <c r="P1072">
        <f t="array" ref="P1072">IF(P149,SUM(SqCor!$B47:$CW47*TRANSPOSE(P$104:P$203))/ComCalc!P$37,0)</f>
        <v>0</v>
      </c>
      <c r="Q1072">
        <f t="array" ref="Q1072">IF(Q149,SUM(SqCor!$B47:$CW47*TRANSPOSE(Q$104:Q$203))/ComCalc!Q$37,0)</f>
        <v>0</v>
      </c>
      <c r="R1072">
        <f t="array" ref="R1072">IF(R149,SUM(SqCor!$B47:$CW47*TRANSPOSE(R$104:R$203))/ComCalc!R$37,0)</f>
        <v>0</v>
      </c>
      <c r="S1072">
        <f t="array" ref="S1072">IF(S149,SUM(SqCor!$B47:$CW47*TRANSPOSE(S$104:S$203))/ComCalc!S$37,0)</f>
        <v>0</v>
      </c>
      <c r="T1072">
        <f t="array" ref="T1072">IF(T149,SUM(SqCor!$B47:$CW47*TRANSPOSE(T$104:T$203))/ComCalc!T$37,0)</f>
        <v>0</v>
      </c>
      <c r="U1072">
        <f t="array" ref="U1072">IF(U149,SUM(SqCor!$B47:$CW47*TRANSPOSE(U$104:U$203))/ComCalc!U$37,0)</f>
        <v>0</v>
      </c>
    </row>
    <row r="1073" spans="1:21" x14ac:dyDescent="0.15">
      <c r="A1073" t="str">
        <f t="shared" si="665"/>
        <v>Behavior Rating Scale</v>
      </c>
      <c r="B1073">
        <f t="array" ref="B1073">IF(B150,SUM(SqCor!$B48:$CW48*TRANSPOSE(B$104:B$203))/ComCalc!B$37,0)</f>
        <v>0</v>
      </c>
      <c r="C1073">
        <f t="array" ref="C1073">IF(C150,SUM(SqCor!$B48:$CW48*TRANSPOSE(C$104:C$203))/ComCalc!C$37,0)</f>
        <v>0</v>
      </c>
      <c r="D1073">
        <f t="array" ref="D1073">IF(D150,SUM(SqCor!$B48:$CW48*TRANSPOSE(D$104:D$203))/ComCalc!D$37,0)</f>
        <v>0</v>
      </c>
      <c r="E1073">
        <f t="array" ref="E1073">IF(E150,SUM(SqCor!$B48:$CW48*TRANSPOSE(E$104:E$203))/ComCalc!E$37,0)</f>
        <v>0</v>
      </c>
      <c r="F1073">
        <f t="array" ref="F1073">IF(F150,SUM(SqCor!$B48:$CW48*TRANSPOSE(F$104:F$203))/ComCalc!F$37,0)</f>
        <v>0</v>
      </c>
      <c r="G1073">
        <f t="array" ref="G1073">IF(G150,SUM(SqCor!$B48:$CW48*TRANSPOSE(G$104:G$203))/ComCalc!G$37,0)</f>
        <v>0</v>
      </c>
      <c r="H1073">
        <f t="array" ref="H1073">IF(H150,SUM(SqCor!$B48:$CW48*TRANSPOSE(H$104:H$203))/ComCalc!H$37,0)</f>
        <v>0</v>
      </c>
      <c r="I1073">
        <f t="array" ref="I1073">IF(I150,SUM(SqCor!$B48:$CW48*TRANSPOSE(I$104:I$203))/ComCalc!I$37,0)</f>
        <v>0</v>
      </c>
      <c r="J1073">
        <f t="array" ref="J1073">IF(J150,SUM(SqCor!$B48:$CW48*TRANSPOSE(J$104:J$203))/ComCalc!J$37,0)</f>
        <v>0</v>
      </c>
      <c r="K1073">
        <f t="array" ref="K1073">IF(K150,SUM(SqCor!$B48:$CW48*TRANSPOSE(K$104:K$203))/ComCalc!K$37,0)</f>
        <v>0</v>
      </c>
      <c r="L1073">
        <f t="array" ref="L1073">IF(L150,SUM(SqCor!$B48:$CW48*TRANSPOSE(L$104:L$203))/ComCalc!L$37,0)</f>
        <v>0</v>
      </c>
      <c r="M1073">
        <f t="array" ref="M1073">IF(M150,SUM(SqCor!$B48:$CW48*TRANSPOSE(M$104:M$203))/ComCalc!M$37,0)</f>
        <v>0</v>
      </c>
      <c r="N1073">
        <f t="array" ref="N1073">IF(N150,SUM(SqCor!$B48:$CW48*TRANSPOSE(N$104:N$203))/ComCalc!N$37,0)</f>
        <v>0</v>
      </c>
      <c r="O1073">
        <f t="array" ref="O1073">IF(O150,SUM(SqCor!$B48:$CW48*TRANSPOSE(O$104:O$203))/ComCalc!O$37,0)</f>
        <v>0</v>
      </c>
      <c r="P1073">
        <f t="array" ref="P1073">IF(P150,SUM(SqCor!$B48:$CW48*TRANSPOSE(P$104:P$203))/ComCalc!P$37,0)</f>
        <v>0</v>
      </c>
      <c r="Q1073">
        <f t="array" ref="Q1073">IF(Q150,SUM(SqCor!$B48:$CW48*TRANSPOSE(Q$104:Q$203))/ComCalc!Q$37,0)</f>
        <v>0</v>
      </c>
      <c r="R1073">
        <f t="array" ref="R1073">IF(R150,SUM(SqCor!$B48:$CW48*TRANSPOSE(R$104:R$203))/ComCalc!R$37,0)</f>
        <v>0</v>
      </c>
      <c r="S1073">
        <f t="array" ref="S1073">IF(S150,SUM(SqCor!$B48:$CW48*TRANSPOSE(S$104:S$203))/ComCalc!S$37,0)</f>
        <v>0</v>
      </c>
      <c r="T1073">
        <f t="array" ref="T1073">IF(T150,SUM(SqCor!$B48:$CW48*TRANSPOSE(T$104:T$203))/ComCalc!T$37,0)</f>
        <v>0</v>
      </c>
      <c r="U1073">
        <f t="array" ref="U1073">IF(U150,SUM(SqCor!$B48:$CW48*TRANSPOSE(U$104:U$203))/ComCalc!U$37,0)</f>
        <v>0</v>
      </c>
    </row>
    <row r="1074" spans="1:21" x14ac:dyDescent="0.15">
      <c r="A1074" t="str">
        <f t="shared" si="665"/>
        <v>KTEA-3 Nonsense Word Decoding</v>
      </c>
      <c r="B1074">
        <f t="array" ref="B1074">IF(B151,SUM(SqCor!$B49:$CW49*TRANSPOSE(B$104:B$203))/ComCalc!B$37,0)</f>
        <v>0</v>
      </c>
      <c r="C1074">
        <f t="array" ref="C1074">IF(C151,SUM(SqCor!$B49:$CW49*TRANSPOSE(C$104:C$203))/ComCalc!C$37,0)</f>
        <v>0</v>
      </c>
      <c r="D1074">
        <f t="array" ref="D1074">IF(D151,SUM(SqCor!$B49:$CW49*TRANSPOSE(D$104:D$203))/ComCalc!D$37,0)</f>
        <v>0</v>
      </c>
      <c r="E1074">
        <f t="array" ref="E1074">IF(E151,SUM(SqCor!$B49:$CW49*TRANSPOSE(E$104:E$203))/ComCalc!E$37,0)</f>
        <v>0</v>
      </c>
      <c r="F1074">
        <f t="array" ref="F1074">IF(F151,SUM(SqCor!$B49:$CW49*TRANSPOSE(F$104:F$203))/ComCalc!F$37,0)</f>
        <v>0</v>
      </c>
      <c r="G1074">
        <f t="array" ref="G1074">IF(G151,SUM(SqCor!$B49:$CW49*TRANSPOSE(G$104:G$203))/ComCalc!G$37,0)</f>
        <v>0</v>
      </c>
      <c r="H1074">
        <f t="array" ref="H1074">IF(H151,SUM(SqCor!$B49:$CW49*TRANSPOSE(H$104:H$203))/ComCalc!H$37,0)</f>
        <v>0</v>
      </c>
      <c r="I1074">
        <f t="array" ref="I1074">IF(I151,SUM(SqCor!$B49:$CW49*TRANSPOSE(I$104:I$203))/ComCalc!I$37,0)</f>
        <v>0</v>
      </c>
      <c r="J1074">
        <f t="array" ref="J1074">IF(J151,SUM(SqCor!$B49:$CW49*TRANSPOSE(J$104:J$203))/ComCalc!J$37,0)</f>
        <v>0</v>
      </c>
      <c r="K1074">
        <f t="array" ref="K1074">IF(K151,SUM(SqCor!$B49:$CW49*TRANSPOSE(K$104:K$203))/ComCalc!K$37,0)</f>
        <v>0</v>
      </c>
      <c r="L1074">
        <f t="array" ref="L1074">IF(L151,SUM(SqCor!$B49:$CW49*TRANSPOSE(L$104:L$203))/ComCalc!L$37,0)</f>
        <v>0</v>
      </c>
      <c r="M1074">
        <f t="array" ref="M1074">IF(M151,SUM(SqCor!$B49:$CW49*TRANSPOSE(M$104:M$203))/ComCalc!M$37,0)</f>
        <v>0</v>
      </c>
      <c r="N1074">
        <f t="array" ref="N1074">IF(N151,SUM(SqCor!$B49:$CW49*TRANSPOSE(N$104:N$203))/ComCalc!N$37,0)</f>
        <v>0</v>
      </c>
      <c r="O1074">
        <f t="array" ref="O1074">IF(O151,SUM(SqCor!$B49:$CW49*TRANSPOSE(O$104:O$203))/ComCalc!O$37,0)</f>
        <v>0</v>
      </c>
      <c r="P1074">
        <f t="array" ref="P1074">IF(P151,SUM(SqCor!$B49:$CW49*TRANSPOSE(P$104:P$203))/ComCalc!P$37,0)</f>
        <v>0</v>
      </c>
      <c r="Q1074">
        <f t="array" ref="Q1074">IF(Q151,SUM(SqCor!$B49:$CW49*TRANSPOSE(Q$104:Q$203))/ComCalc!Q$37,0)</f>
        <v>0</v>
      </c>
      <c r="R1074">
        <f t="array" ref="R1074">IF(R151,SUM(SqCor!$B49:$CW49*TRANSPOSE(R$104:R$203))/ComCalc!R$37,0)</f>
        <v>0</v>
      </c>
      <c r="S1074">
        <f t="array" ref="S1074">IF(S151,SUM(SqCor!$B49:$CW49*TRANSPOSE(S$104:S$203))/ComCalc!S$37,0)</f>
        <v>0</v>
      </c>
      <c r="T1074">
        <f t="array" ref="T1074">IF(T151,SUM(SqCor!$B49:$CW49*TRANSPOSE(T$104:T$203))/ComCalc!T$37,0)</f>
        <v>0</v>
      </c>
      <c r="U1074">
        <f t="array" ref="U1074">IF(U151,SUM(SqCor!$B49:$CW49*TRANSPOSE(U$104:U$203))/ComCalc!U$37,0)</f>
        <v>0</v>
      </c>
    </row>
    <row r="1075" spans="1:21" x14ac:dyDescent="0.15">
      <c r="A1075" t="str">
        <f t="shared" si="665"/>
        <v>KTEA-3 Decoding Fluency</v>
      </c>
      <c r="B1075">
        <f t="array" ref="B1075">IF(B152,SUM(SqCor!$B50:$CW50*TRANSPOSE(B$104:B$203))/ComCalc!B$37,0)</f>
        <v>0</v>
      </c>
      <c r="C1075">
        <f t="array" ref="C1075">IF(C152,SUM(SqCor!$B50:$CW50*TRANSPOSE(C$104:C$203))/ComCalc!C$37,0)</f>
        <v>0</v>
      </c>
      <c r="D1075">
        <f t="array" ref="D1075">IF(D152,SUM(SqCor!$B50:$CW50*TRANSPOSE(D$104:D$203))/ComCalc!D$37,0)</f>
        <v>0</v>
      </c>
      <c r="E1075">
        <f t="array" ref="E1075">IF(E152,SUM(SqCor!$B50:$CW50*TRANSPOSE(E$104:E$203))/ComCalc!E$37,0)</f>
        <v>0</v>
      </c>
      <c r="F1075">
        <f t="array" ref="F1075">IF(F152,SUM(SqCor!$B50:$CW50*TRANSPOSE(F$104:F$203))/ComCalc!F$37,0)</f>
        <v>0</v>
      </c>
      <c r="G1075">
        <f t="array" ref="G1075">IF(G152,SUM(SqCor!$B50:$CW50*TRANSPOSE(G$104:G$203))/ComCalc!G$37,0)</f>
        <v>0</v>
      </c>
      <c r="H1075">
        <f t="array" ref="H1075">IF(H152,SUM(SqCor!$B50:$CW50*TRANSPOSE(H$104:H$203))/ComCalc!H$37,0)</f>
        <v>0</v>
      </c>
      <c r="I1075">
        <f t="array" ref="I1075">IF(I152,SUM(SqCor!$B50:$CW50*TRANSPOSE(I$104:I$203))/ComCalc!I$37,0)</f>
        <v>0</v>
      </c>
      <c r="J1075">
        <f t="array" ref="J1075">IF(J152,SUM(SqCor!$B50:$CW50*TRANSPOSE(J$104:J$203))/ComCalc!J$37,0)</f>
        <v>0</v>
      </c>
      <c r="K1075">
        <f t="array" ref="K1075">IF(K152,SUM(SqCor!$B50:$CW50*TRANSPOSE(K$104:K$203))/ComCalc!K$37,0)</f>
        <v>0</v>
      </c>
      <c r="L1075">
        <f t="array" ref="L1075">IF(L152,SUM(SqCor!$B50:$CW50*TRANSPOSE(L$104:L$203))/ComCalc!L$37,0)</f>
        <v>0</v>
      </c>
      <c r="M1075">
        <f t="array" ref="M1075">IF(M152,SUM(SqCor!$B50:$CW50*TRANSPOSE(M$104:M$203))/ComCalc!M$37,0)</f>
        <v>0</v>
      </c>
      <c r="N1075">
        <f t="array" ref="N1075">IF(N152,SUM(SqCor!$B50:$CW50*TRANSPOSE(N$104:N$203))/ComCalc!N$37,0)</f>
        <v>0</v>
      </c>
      <c r="O1075">
        <f t="array" ref="O1075">IF(O152,SUM(SqCor!$B50:$CW50*TRANSPOSE(O$104:O$203))/ComCalc!O$37,0)</f>
        <v>0</v>
      </c>
      <c r="P1075">
        <f t="array" ref="P1075">IF(P152,SUM(SqCor!$B50:$CW50*TRANSPOSE(P$104:P$203))/ComCalc!P$37,0)</f>
        <v>0</v>
      </c>
      <c r="Q1075">
        <f t="array" ref="Q1075">IF(Q152,SUM(SqCor!$B50:$CW50*TRANSPOSE(Q$104:Q$203))/ComCalc!Q$37,0)</f>
        <v>0</v>
      </c>
      <c r="R1075">
        <f t="array" ref="R1075">IF(R152,SUM(SqCor!$B50:$CW50*TRANSPOSE(R$104:R$203))/ComCalc!R$37,0)</f>
        <v>0</v>
      </c>
      <c r="S1075">
        <f t="array" ref="S1075">IF(S152,SUM(SqCor!$B50:$CW50*TRANSPOSE(S$104:S$203))/ComCalc!S$37,0)</f>
        <v>0</v>
      </c>
      <c r="T1075">
        <f t="array" ref="T1075">IF(T152,SUM(SqCor!$B50:$CW50*TRANSPOSE(T$104:T$203))/ComCalc!T$37,0)</f>
        <v>0</v>
      </c>
      <c r="U1075">
        <f t="array" ref="U1075">IF(U152,SUM(SqCor!$B50:$CW50*TRANSPOSE(U$104:U$203))/ComCalc!U$37,0)</f>
        <v>0</v>
      </c>
    </row>
    <row r="1076" spans="1:21" x14ac:dyDescent="0.15">
      <c r="A1076" t="str">
        <f t="shared" si="665"/>
        <v>KTEA-3 Reading Comprehension</v>
      </c>
      <c r="B1076">
        <f t="array" ref="B1076">IF(B153,SUM(SqCor!$B51:$CW51*TRANSPOSE(B$104:B$203))/ComCalc!B$37,0)</f>
        <v>0</v>
      </c>
      <c r="C1076">
        <f t="array" ref="C1076">IF(C153,SUM(SqCor!$B51:$CW51*TRANSPOSE(C$104:C$203))/ComCalc!C$37,0)</f>
        <v>0</v>
      </c>
      <c r="D1076">
        <f t="array" ref="D1076">IF(D153,SUM(SqCor!$B51:$CW51*TRANSPOSE(D$104:D$203))/ComCalc!D$37,0)</f>
        <v>0</v>
      </c>
      <c r="E1076">
        <f t="array" ref="E1076">IF(E153,SUM(SqCor!$B51:$CW51*TRANSPOSE(E$104:E$203))/ComCalc!E$37,0)</f>
        <v>0</v>
      </c>
      <c r="F1076">
        <f t="array" ref="F1076">IF(F153,SUM(SqCor!$B51:$CW51*TRANSPOSE(F$104:F$203))/ComCalc!F$37,0)</f>
        <v>0</v>
      </c>
      <c r="G1076">
        <f t="array" ref="G1076">IF(G153,SUM(SqCor!$B51:$CW51*TRANSPOSE(G$104:G$203))/ComCalc!G$37,0)</f>
        <v>0</v>
      </c>
      <c r="H1076">
        <f t="array" ref="H1076">IF(H153,SUM(SqCor!$B51:$CW51*TRANSPOSE(H$104:H$203))/ComCalc!H$37,0)</f>
        <v>0</v>
      </c>
      <c r="I1076">
        <f t="array" ref="I1076">IF(I153,SUM(SqCor!$B51:$CW51*TRANSPOSE(I$104:I$203))/ComCalc!I$37,0)</f>
        <v>0</v>
      </c>
      <c r="J1076">
        <f t="array" ref="J1076">IF(J153,SUM(SqCor!$B51:$CW51*TRANSPOSE(J$104:J$203))/ComCalc!J$37,0)</f>
        <v>0</v>
      </c>
      <c r="K1076">
        <f t="array" ref="K1076">IF(K153,SUM(SqCor!$B51:$CW51*TRANSPOSE(K$104:K$203))/ComCalc!K$37,0)</f>
        <v>0</v>
      </c>
      <c r="L1076">
        <f t="array" ref="L1076">IF(L153,SUM(SqCor!$B51:$CW51*TRANSPOSE(L$104:L$203))/ComCalc!L$37,0)</f>
        <v>0</v>
      </c>
      <c r="M1076">
        <f t="array" ref="M1076">IF(M153,SUM(SqCor!$B51:$CW51*TRANSPOSE(M$104:M$203))/ComCalc!M$37,0)</f>
        <v>0</v>
      </c>
      <c r="N1076">
        <f t="array" ref="N1076">IF(N153,SUM(SqCor!$B51:$CW51*TRANSPOSE(N$104:N$203))/ComCalc!N$37,0)</f>
        <v>0</v>
      </c>
      <c r="O1076">
        <f t="array" ref="O1076">IF(O153,SUM(SqCor!$B51:$CW51*TRANSPOSE(O$104:O$203))/ComCalc!O$37,0)</f>
        <v>0</v>
      </c>
      <c r="P1076">
        <f t="array" ref="P1076">IF(P153,SUM(SqCor!$B51:$CW51*TRANSPOSE(P$104:P$203))/ComCalc!P$37,0)</f>
        <v>0</v>
      </c>
      <c r="Q1076">
        <f t="array" ref="Q1076">IF(Q153,SUM(SqCor!$B51:$CW51*TRANSPOSE(Q$104:Q$203))/ComCalc!Q$37,0)</f>
        <v>0</v>
      </c>
      <c r="R1076">
        <f t="array" ref="R1076">IF(R153,SUM(SqCor!$B51:$CW51*TRANSPOSE(R$104:R$203))/ComCalc!R$37,0)</f>
        <v>0</v>
      </c>
      <c r="S1076">
        <f t="array" ref="S1076">IF(S153,SUM(SqCor!$B51:$CW51*TRANSPOSE(S$104:S$203))/ComCalc!S$37,0)</f>
        <v>0</v>
      </c>
      <c r="T1076">
        <f t="array" ref="T1076">IF(T153,SUM(SqCor!$B51:$CW51*TRANSPOSE(T$104:T$203))/ComCalc!T$37,0)</f>
        <v>0</v>
      </c>
      <c r="U1076">
        <f t="array" ref="U1076">IF(U153,SUM(SqCor!$B51:$CW51*TRANSPOSE(U$104:U$203))/ComCalc!U$37,0)</f>
        <v>0</v>
      </c>
    </row>
    <row r="1077" spans="1:21" x14ac:dyDescent="0.15">
      <c r="A1077" t="str">
        <f t="shared" si="665"/>
        <v>WMS-IV Symbol Span</v>
      </c>
      <c r="B1077">
        <f t="array" ref="B1077">IF(B154,SUM(SqCor!$B52:$CW52*TRANSPOSE(B$104:B$203))/ComCalc!B$37,0)</f>
        <v>0</v>
      </c>
      <c r="C1077">
        <f t="array" ref="C1077">IF(C154,SUM(SqCor!$B52:$CW52*TRANSPOSE(C$104:C$203))/ComCalc!C$37,0)</f>
        <v>0</v>
      </c>
      <c r="D1077">
        <f t="array" ref="D1077">IF(D154,SUM(SqCor!$B52:$CW52*TRANSPOSE(D$104:D$203))/ComCalc!D$37,0)</f>
        <v>0</v>
      </c>
      <c r="E1077">
        <f t="array" ref="E1077">IF(E154,SUM(SqCor!$B52:$CW52*TRANSPOSE(E$104:E$203))/ComCalc!E$37,0)</f>
        <v>0</v>
      </c>
      <c r="F1077">
        <f t="array" ref="F1077">IF(F154,SUM(SqCor!$B52:$CW52*TRANSPOSE(F$104:F$203))/ComCalc!F$37,0)</f>
        <v>0</v>
      </c>
      <c r="G1077">
        <f t="array" ref="G1077">IF(G154,SUM(SqCor!$B52:$CW52*TRANSPOSE(G$104:G$203))/ComCalc!G$37,0)</f>
        <v>0</v>
      </c>
      <c r="H1077">
        <f t="array" ref="H1077">IF(H154,SUM(SqCor!$B52:$CW52*TRANSPOSE(H$104:H$203))/ComCalc!H$37,0)</f>
        <v>0</v>
      </c>
      <c r="I1077">
        <f t="array" ref="I1077">IF(I154,SUM(SqCor!$B52:$CW52*TRANSPOSE(I$104:I$203))/ComCalc!I$37,0)</f>
        <v>0</v>
      </c>
      <c r="J1077">
        <f t="array" ref="J1077">IF(J154,SUM(SqCor!$B52:$CW52*TRANSPOSE(J$104:J$203))/ComCalc!J$37,0)</f>
        <v>0</v>
      </c>
      <c r="K1077">
        <f t="array" ref="K1077">IF(K154,SUM(SqCor!$B52:$CW52*TRANSPOSE(K$104:K$203))/ComCalc!K$37,0)</f>
        <v>0</v>
      </c>
      <c r="L1077">
        <f t="array" ref="L1077">IF(L154,SUM(SqCor!$B52:$CW52*TRANSPOSE(L$104:L$203))/ComCalc!L$37,0)</f>
        <v>0</v>
      </c>
      <c r="M1077">
        <f t="array" ref="M1077">IF(M154,SUM(SqCor!$B52:$CW52*TRANSPOSE(M$104:M$203))/ComCalc!M$37,0)</f>
        <v>0</v>
      </c>
      <c r="N1077">
        <f t="array" ref="N1077">IF(N154,SUM(SqCor!$B52:$CW52*TRANSPOSE(N$104:N$203))/ComCalc!N$37,0)</f>
        <v>0</v>
      </c>
      <c r="O1077">
        <f t="array" ref="O1077">IF(O154,SUM(SqCor!$B52:$CW52*TRANSPOSE(O$104:O$203))/ComCalc!O$37,0)</f>
        <v>0</v>
      </c>
      <c r="P1077">
        <f t="array" ref="P1077">IF(P154,SUM(SqCor!$B52:$CW52*TRANSPOSE(P$104:P$203))/ComCalc!P$37,0)</f>
        <v>0</v>
      </c>
      <c r="Q1077">
        <f t="array" ref="Q1077">IF(Q154,SUM(SqCor!$B52:$CW52*TRANSPOSE(Q$104:Q$203))/ComCalc!Q$37,0)</f>
        <v>0</v>
      </c>
      <c r="R1077">
        <f t="array" ref="R1077">IF(R154,SUM(SqCor!$B52:$CW52*TRANSPOSE(R$104:R$203))/ComCalc!R$37,0)</f>
        <v>0</v>
      </c>
      <c r="S1077">
        <f t="array" ref="S1077">IF(S154,SUM(SqCor!$B52:$CW52*TRANSPOSE(S$104:S$203))/ComCalc!S$37,0)</f>
        <v>0</v>
      </c>
      <c r="T1077">
        <f t="array" ref="T1077">IF(T154,SUM(SqCor!$B52:$CW52*TRANSPOSE(T$104:T$203))/ComCalc!T$37,0)</f>
        <v>0</v>
      </c>
      <c r="U1077">
        <f t="array" ref="U1077">IF(U154,SUM(SqCor!$B52:$CW52*TRANSPOSE(U$104:U$203))/ComCalc!U$37,0)</f>
        <v>0</v>
      </c>
    </row>
    <row r="1078" spans="1:21" x14ac:dyDescent="0.15">
      <c r="A1078" t="str">
        <f t="shared" si="665"/>
        <v>WRAT5 Word Reading</v>
      </c>
      <c r="B1078">
        <f t="array" ref="B1078">IF(B155,SUM(SqCor!$B53:$CW53*TRANSPOSE(B$104:B$203))/ComCalc!B$37,0)</f>
        <v>0</v>
      </c>
      <c r="C1078">
        <f t="array" ref="C1078">IF(C155,SUM(SqCor!$B53:$CW53*TRANSPOSE(C$104:C$203))/ComCalc!C$37,0)</f>
        <v>0.52249999999999996</v>
      </c>
      <c r="D1078">
        <f t="array" ref="D1078">IF(D155,SUM(SqCor!$B53:$CW53*TRANSPOSE(D$104:D$203))/ComCalc!D$37,0)</f>
        <v>0</v>
      </c>
      <c r="E1078">
        <f t="array" ref="E1078">IF(E155,SUM(SqCor!$B53:$CW53*TRANSPOSE(E$104:E$203))/ComCalc!E$37,0)</f>
        <v>0</v>
      </c>
      <c r="F1078">
        <f t="array" ref="F1078">IF(F155,SUM(SqCor!$B53:$CW53*TRANSPOSE(F$104:F$203))/ComCalc!F$37,0)</f>
        <v>0</v>
      </c>
      <c r="G1078">
        <f t="array" ref="G1078">IF(G155,SUM(SqCor!$B53:$CW53*TRANSPOSE(G$104:G$203))/ComCalc!G$37,0)</f>
        <v>0</v>
      </c>
      <c r="H1078">
        <f t="array" ref="H1078">IF(H155,SUM(SqCor!$B53:$CW53*TRANSPOSE(H$104:H$203))/ComCalc!H$37,0)</f>
        <v>0</v>
      </c>
      <c r="I1078">
        <f t="array" ref="I1078">IF(I155,SUM(SqCor!$B53:$CW53*TRANSPOSE(I$104:I$203))/ComCalc!I$37,0)</f>
        <v>0</v>
      </c>
      <c r="J1078">
        <f t="array" ref="J1078">IF(J155,SUM(SqCor!$B53:$CW53*TRANSPOSE(J$104:J$203))/ComCalc!J$37,0)</f>
        <v>0</v>
      </c>
      <c r="K1078">
        <f t="array" ref="K1078">IF(K155,SUM(SqCor!$B53:$CW53*TRANSPOSE(K$104:K$203))/ComCalc!K$37,0)</f>
        <v>0</v>
      </c>
      <c r="L1078">
        <f t="array" ref="L1078">IF(L155,SUM(SqCor!$B53:$CW53*TRANSPOSE(L$104:L$203))/ComCalc!L$37,0)</f>
        <v>0</v>
      </c>
      <c r="M1078">
        <f t="array" ref="M1078">IF(M155,SUM(SqCor!$B53:$CW53*TRANSPOSE(M$104:M$203))/ComCalc!M$37,0)</f>
        <v>0</v>
      </c>
      <c r="N1078">
        <f t="array" ref="N1078">IF(N155,SUM(SqCor!$B53:$CW53*TRANSPOSE(N$104:N$203))/ComCalc!N$37,0)</f>
        <v>0</v>
      </c>
      <c r="O1078">
        <f t="array" ref="O1078">IF(O155,SUM(SqCor!$B53:$CW53*TRANSPOSE(O$104:O$203))/ComCalc!O$37,0)</f>
        <v>0</v>
      </c>
      <c r="P1078">
        <f t="array" ref="P1078">IF(P155,SUM(SqCor!$B53:$CW53*TRANSPOSE(P$104:P$203))/ComCalc!P$37,0)</f>
        <v>0</v>
      </c>
      <c r="Q1078">
        <f t="array" ref="Q1078">IF(Q155,SUM(SqCor!$B53:$CW53*TRANSPOSE(Q$104:Q$203))/ComCalc!Q$37,0)</f>
        <v>0</v>
      </c>
      <c r="R1078">
        <f t="array" ref="R1078">IF(R155,SUM(SqCor!$B53:$CW53*TRANSPOSE(R$104:R$203))/ComCalc!R$37,0)</f>
        <v>5.2249999999999998E-2</v>
      </c>
      <c r="S1078">
        <f t="array" ref="S1078">IF(S155,SUM(SqCor!$B53:$CW53*TRANSPOSE(S$104:S$203))/ComCalc!S$37,0)</f>
        <v>0.2</v>
      </c>
      <c r="T1078">
        <f t="array" ref="T1078">IF(T155,SUM(SqCor!$B53:$CW53*TRANSPOSE(T$104:T$203))/ComCalc!T$37,0)</f>
        <v>0</v>
      </c>
      <c r="U1078">
        <f t="array" ref="U1078">IF(U155,SUM(SqCor!$B53:$CW53*TRANSPOSE(U$104:U$203))/ComCalc!U$37,0)</f>
        <v>0</v>
      </c>
    </row>
    <row r="1079" spans="1:21" x14ac:dyDescent="0.15">
      <c r="A1079" t="str">
        <f t="shared" si="665"/>
        <v>WRAT5 Spelling</v>
      </c>
      <c r="B1079">
        <f t="array" ref="B1079">IF(B156,SUM(SqCor!$B54:$CW54*TRANSPOSE(B$104:B$203))/ComCalc!B$37,0)</f>
        <v>0</v>
      </c>
      <c r="C1079">
        <f t="array" ref="C1079">IF(C156,SUM(SqCor!$B54:$CW54*TRANSPOSE(C$104:C$203))/ComCalc!C$37,0)</f>
        <v>0</v>
      </c>
      <c r="D1079">
        <f t="array" ref="D1079">IF(D156,SUM(SqCor!$B54:$CW54*TRANSPOSE(D$104:D$203))/ComCalc!D$37,0)</f>
        <v>0</v>
      </c>
      <c r="E1079">
        <f t="array" ref="E1079">IF(E156,SUM(SqCor!$B54:$CW54*TRANSPOSE(E$104:E$203))/ComCalc!E$37,0)</f>
        <v>0</v>
      </c>
      <c r="F1079">
        <f t="array" ref="F1079">IF(F156,SUM(SqCor!$B54:$CW54*TRANSPOSE(F$104:F$203))/ComCalc!F$37,0)</f>
        <v>0</v>
      </c>
      <c r="G1079">
        <f t="array" ref="G1079">IF(G156,SUM(SqCor!$B54:$CW54*TRANSPOSE(G$104:G$203))/ComCalc!G$37,0)</f>
        <v>0</v>
      </c>
      <c r="H1079">
        <f t="array" ref="H1079">IF(H156,SUM(SqCor!$B54:$CW54*TRANSPOSE(H$104:H$203))/ComCalc!H$37,0)</f>
        <v>0</v>
      </c>
      <c r="I1079">
        <f t="array" ref="I1079">IF(I156,SUM(SqCor!$B54:$CW54*TRANSPOSE(I$104:I$203))/ComCalc!I$37,0)</f>
        <v>0</v>
      </c>
      <c r="J1079">
        <f t="array" ref="J1079">IF(J156,SUM(SqCor!$B54:$CW54*TRANSPOSE(J$104:J$203))/ComCalc!J$37,0)</f>
        <v>0</v>
      </c>
      <c r="K1079">
        <f t="array" ref="K1079">IF(K156,SUM(SqCor!$B54:$CW54*TRANSPOSE(K$104:K$203))/ComCalc!K$37,0)</f>
        <v>0</v>
      </c>
      <c r="L1079">
        <f t="array" ref="L1079">IF(L156,SUM(SqCor!$B54:$CW54*TRANSPOSE(L$104:L$203))/ComCalc!L$37,0)</f>
        <v>0</v>
      </c>
      <c r="M1079">
        <f t="array" ref="M1079">IF(M156,SUM(SqCor!$B54:$CW54*TRANSPOSE(M$104:M$203))/ComCalc!M$37,0)</f>
        <v>0</v>
      </c>
      <c r="N1079">
        <f t="array" ref="N1079">IF(N156,SUM(SqCor!$B54:$CW54*TRANSPOSE(N$104:N$203))/ComCalc!N$37,0)</f>
        <v>0</v>
      </c>
      <c r="O1079">
        <f t="array" ref="O1079">IF(O156,SUM(SqCor!$B54:$CW54*TRANSPOSE(O$104:O$203))/ComCalc!O$37,0)</f>
        <v>0</v>
      </c>
      <c r="P1079">
        <f t="array" ref="P1079">IF(P156,SUM(SqCor!$B54:$CW54*TRANSPOSE(P$104:P$203))/ComCalc!P$37,0)</f>
        <v>0</v>
      </c>
      <c r="Q1079">
        <f t="array" ref="Q1079">IF(Q156,SUM(SqCor!$B54:$CW54*TRANSPOSE(Q$104:Q$203))/ComCalc!Q$37,0)</f>
        <v>0</v>
      </c>
      <c r="R1079">
        <f t="array" ref="R1079">IF(R156,SUM(SqCor!$B54:$CW54*TRANSPOSE(R$104:R$203))/ComCalc!R$37,0)</f>
        <v>4.7E-2</v>
      </c>
      <c r="S1079">
        <f t="array" ref="S1079">IF(S156,SUM(SqCor!$B54:$CW54*TRANSPOSE(S$104:S$203))/ComCalc!S$37,0)</f>
        <v>0.2</v>
      </c>
      <c r="T1079">
        <f t="array" ref="T1079">IF(T156,SUM(SqCor!$B54:$CW54*TRANSPOSE(T$104:T$203))/ComCalc!T$37,0)</f>
        <v>0</v>
      </c>
      <c r="U1079">
        <f t="array" ref="U1079">IF(U156,SUM(SqCor!$B54:$CW54*TRANSPOSE(U$104:U$203))/ComCalc!U$37,0)</f>
        <v>0</v>
      </c>
    </row>
    <row r="1080" spans="1:21" x14ac:dyDescent="0.15">
      <c r="A1080" t="str">
        <f t="shared" si="665"/>
        <v>WRAT5 Math Computation</v>
      </c>
      <c r="B1080">
        <f t="array" ref="B1080">IF(B157,SUM(SqCor!$B55:$CW55*TRANSPOSE(B$104:B$203))/ComCalc!B$37,0)</f>
        <v>0</v>
      </c>
      <c r="C1080">
        <f t="array" ref="C1080">IF(C157,SUM(SqCor!$B55:$CW55*TRANSPOSE(C$104:C$203))/ComCalc!C$37,0)</f>
        <v>0</v>
      </c>
      <c r="D1080">
        <f t="array" ref="D1080">IF(D157,SUM(SqCor!$B55:$CW55*TRANSPOSE(D$104:D$203))/ComCalc!D$37,0)</f>
        <v>0</v>
      </c>
      <c r="E1080">
        <f t="array" ref="E1080">IF(E157,SUM(SqCor!$B55:$CW55*TRANSPOSE(E$104:E$203))/ComCalc!E$37,0)</f>
        <v>0</v>
      </c>
      <c r="F1080">
        <f t="array" ref="F1080">IF(F157,SUM(SqCor!$B55:$CW55*TRANSPOSE(F$104:F$203))/ComCalc!F$37,0)</f>
        <v>0</v>
      </c>
      <c r="G1080">
        <f t="array" ref="G1080">IF(G157,SUM(SqCor!$B55:$CW55*TRANSPOSE(G$104:G$203))/ComCalc!G$37,0)</f>
        <v>0</v>
      </c>
      <c r="H1080">
        <f t="array" ref="H1080">IF(H157,SUM(SqCor!$B55:$CW55*TRANSPOSE(H$104:H$203))/ComCalc!H$37,0)</f>
        <v>0</v>
      </c>
      <c r="I1080">
        <f t="array" ref="I1080">IF(I157,SUM(SqCor!$B55:$CW55*TRANSPOSE(I$104:I$203))/ComCalc!I$37,0)</f>
        <v>0</v>
      </c>
      <c r="J1080">
        <f t="array" ref="J1080">IF(J157,SUM(SqCor!$B55:$CW55*TRANSPOSE(J$104:J$203))/ComCalc!J$37,0)</f>
        <v>0</v>
      </c>
      <c r="K1080">
        <f t="array" ref="K1080">IF(K157,SUM(SqCor!$B55:$CW55*TRANSPOSE(K$104:K$203))/ComCalc!K$37,0)</f>
        <v>0</v>
      </c>
      <c r="L1080">
        <f t="array" ref="L1080">IF(L157,SUM(SqCor!$B55:$CW55*TRANSPOSE(L$104:L$203))/ComCalc!L$37,0)</f>
        <v>0</v>
      </c>
      <c r="M1080">
        <f t="array" ref="M1080">IF(M157,SUM(SqCor!$B55:$CW55*TRANSPOSE(M$104:M$203))/ComCalc!M$37,0)</f>
        <v>0</v>
      </c>
      <c r="N1080">
        <f t="array" ref="N1080">IF(N157,SUM(SqCor!$B55:$CW55*TRANSPOSE(N$104:N$203))/ComCalc!N$37,0)</f>
        <v>0</v>
      </c>
      <c r="O1080">
        <f t="array" ref="O1080">IF(O157,SUM(SqCor!$B55:$CW55*TRANSPOSE(O$104:O$203))/ComCalc!O$37,0)</f>
        <v>0</v>
      </c>
      <c r="P1080">
        <f t="array" ref="P1080">IF(P157,SUM(SqCor!$B55:$CW55*TRANSPOSE(P$104:P$203))/ComCalc!P$37,0)</f>
        <v>0</v>
      </c>
      <c r="Q1080">
        <f t="array" ref="Q1080">IF(Q157,SUM(SqCor!$B55:$CW55*TRANSPOSE(Q$104:Q$203))/ComCalc!Q$37,0)</f>
        <v>0</v>
      </c>
      <c r="R1080">
        <f t="array" ref="R1080">IF(R157,SUM(SqCor!$B55:$CW55*TRANSPOSE(R$104:R$203))/ComCalc!R$37,0)</f>
        <v>4.8250000000000001E-2</v>
      </c>
      <c r="S1080">
        <f t="array" ref="S1080">IF(S157,SUM(SqCor!$B55:$CW55*TRANSPOSE(S$104:S$203))/ComCalc!S$37,0)</f>
        <v>0.2</v>
      </c>
      <c r="T1080">
        <f t="array" ref="T1080">IF(T157,SUM(SqCor!$B55:$CW55*TRANSPOSE(T$104:T$203))/ComCalc!T$37,0)</f>
        <v>0</v>
      </c>
      <c r="U1080">
        <f t="array" ref="U1080">IF(U157,SUM(SqCor!$B55:$CW55*TRANSPOSE(U$104:U$203))/ComCalc!U$37,0)</f>
        <v>0</v>
      </c>
    </row>
    <row r="1081" spans="1:21" x14ac:dyDescent="0.15">
      <c r="A1081" t="str">
        <f t="shared" si="665"/>
        <v>WRAT5 Sentence Comprehension</v>
      </c>
      <c r="B1081">
        <f t="array" ref="B1081">IF(B158,SUM(SqCor!$B56:$CW56*TRANSPOSE(B$104:B$203))/ComCalc!B$37,0)</f>
        <v>0</v>
      </c>
      <c r="C1081">
        <f t="array" ref="C1081">IF(C158,SUM(SqCor!$B56:$CW56*TRANSPOSE(C$104:C$203))/ComCalc!C$37,0)</f>
        <v>0</v>
      </c>
      <c r="D1081">
        <f t="array" ref="D1081">IF(D158,SUM(SqCor!$B56:$CW56*TRANSPOSE(D$104:D$203))/ComCalc!D$37,0)</f>
        <v>0</v>
      </c>
      <c r="E1081">
        <f t="array" ref="E1081">IF(E158,SUM(SqCor!$B56:$CW56*TRANSPOSE(E$104:E$203))/ComCalc!E$37,0)</f>
        <v>0</v>
      </c>
      <c r="F1081">
        <f t="array" ref="F1081">IF(F158,SUM(SqCor!$B56:$CW56*TRANSPOSE(F$104:F$203))/ComCalc!F$37,0)</f>
        <v>0</v>
      </c>
      <c r="G1081">
        <f t="array" ref="G1081">IF(G158,SUM(SqCor!$B56:$CW56*TRANSPOSE(G$104:G$203))/ComCalc!G$37,0)</f>
        <v>0</v>
      </c>
      <c r="H1081">
        <f t="array" ref="H1081">IF(H158,SUM(SqCor!$B56:$CW56*TRANSPOSE(H$104:H$203))/ComCalc!H$37,0)</f>
        <v>0</v>
      </c>
      <c r="I1081">
        <f t="array" ref="I1081">IF(I158,SUM(SqCor!$B56:$CW56*TRANSPOSE(I$104:I$203))/ComCalc!I$37,0)</f>
        <v>0</v>
      </c>
      <c r="J1081">
        <f t="array" ref="J1081">IF(J158,SUM(SqCor!$B56:$CW56*TRANSPOSE(J$104:J$203))/ComCalc!J$37,0)</f>
        <v>0</v>
      </c>
      <c r="K1081">
        <f t="array" ref="K1081">IF(K158,SUM(SqCor!$B56:$CW56*TRANSPOSE(K$104:K$203))/ComCalc!K$37,0)</f>
        <v>0</v>
      </c>
      <c r="L1081">
        <f t="array" ref="L1081">IF(L158,SUM(SqCor!$B56:$CW56*TRANSPOSE(L$104:L$203))/ComCalc!L$37,0)</f>
        <v>0</v>
      </c>
      <c r="M1081">
        <f t="array" ref="M1081">IF(M158,SUM(SqCor!$B56:$CW56*TRANSPOSE(M$104:M$203))/ComCalc!M$37,0)</f>
        <v>0</v>
      </c>
      <c r="N1081">
        <f t="array" ref="N1081">IF(N158,SUM(SqCor!$B56:$CW56*TRANSPOSE(N$104:N$203))/ComCalc!N$37,0)</f>
        <v>0</v>
      </c>
      <c r="O1081">
        <f t="array" ref="O1081">IF(O158,SUM(SqCor!$B56:$CW56*TRANSPOSE(O$104:O$203))/ComCalc!O$37,0)</f>
        <v>0</v>
      </c>
      <c r="P1081">
        <f t="array" ref="P1081">IF(P158,SUM(SqCor!$B56:$CW56*TRANSPOSE(P$104:P$203))/ComCalc!P$37,0)</f>
        <v>0</v>
      </c>
      <c r="Q1081">
        <f t="array" ref="Q1081">IF(Q158,SUM(SqCor!$B56:$CW56*TRANSPOSE(Q$104:Q$203))/ComCalc!Q$37,0)</f>
        <v>0</v>
      </c>
      <c r="R1081">
        <f t="array" ref="R1081">IF(R158,SUM(SqCor!$B56:$CW56*TRANSPOSE(R$104:R$203))/ComCalc!R$37,0)</f>
        <v>5.5000000000000007E-2</v>
      </c>
      <c r="S1081">
        <f t="array" ref="S1081">IF(S158,SUM(SqCor!$B56:$CW56*TRANSPOSE(S$104:S$203))/ComCalc!S$37,0)</f>
        <v>0.2</v>
      </c>
      <c r="T1081">
        <f t="array" ref="T1081">IF(T158,SUM(SqCor!$B56:$CW56*TRANSPOSE(T$104:T$203))/ComCalc!T$37,0)</f>
        <v>0</v>
      </c>
      <c r="U1081">
        <f t="array" ref="U1081">IF(U158,SUM(SqCor!$B56:$CW56*TRANSPOSE(U$104:U$203))/ComCalc!U$37,0)</f>
        <v>0</v>
      </c>
    </row>
    <row r="1082" spans="1:21" x14ac:dyDescent="0.15">
      <c r="A1082" t="str">
        <f t="shared" si="665"/>
        <v>WRAT5 Reading Composite</v>
      </c>
      <c r="B1082">
        <f t="array" ref="B1082">IF(B159,SUM(SqCor!$B57:$CW57*TRANSPOSE(B$104:B$203))/ComCalc!B$37,0)</f>
        <v>0</v>
      </c>
      <c r="C1082">
        <f t="array" ref="C1082">IF(C159,SUM(SqCor!$B57:$CW57*TRANSPOSE(C$104:C$203))/ComCalc!C$37,0)</f>
        <v>0</v>
      </c>
      <c r="D1082">
        <f t="array" ref="D1082">IF(D159,SUM(SqCor!$B57:$CW57*TRANSPOSE(D$104:D$203))/ComCalc!D$37,0)</f>
        <v>0</v>
      </c>
      <c r="E1082">
        <f t="array" ref="E1082">IF(E159,SUM(SqCor!$B57:$CW57*TRANSPOSE(E$104:E$203))/ComCalc!E$37,0)</f>
        <v>0</v>
      </c>
      <c r="F1082">
        <f t="array" ref="F1082">IF(F159,SUM(SqCor!$B57:$CW57*TRANSPOSE(F$104:F$203))/ComCalc!F$37,0)</f>
        <v>0</v>
      </c>
      <c r="G1082">
        <f t="array" ref="G1082">IF(G159,SUM(SqCor!$B57:$CW57*TRANSPOSE(G$104:G$203))/ComCalc!G$37,0)</f>
        <v>0</v>
      </c>
      <c r="H1082">
        <f t="array" ref="H1082">IF(H159,SUM(SqCor!$B57:$CW57*TRANSPOSE(H$104:H$203))/ComCalc!H$37,0)</f>
        <v>0</v>
      </c>
      <c r="I1082">
        <f t="array" ref="I1082">IF(I159,SUM(SqCor!$B57:$CW57*TRANSPOSE(I$104:I$203))/ComCalc!I$37,0)</f>
        <v>0</v>
      </c>
      <c r="J1082">
        <f t="array" ref="J1082">IF(J159,SUM(SqCor!$B57:$CW57*TRANSPOSE(J$104:J$203))/ComCalc!J$37,0)</f>
        <v>0</v>
      </c>
      <c r="K1082">
        <f t="array" ref="K1082">IF(K159,SUM(SqCor!$B57:$CW57*TRANSPOSE(K$104:K$203))/ComCalc!K$37,0)</f>
        <v>0</v>
      </c>
      <c r="L1082">
        <f t="array" ref="L1082">IF(L159,SUM(SqCor!$B57:$CW57*TRANSPOSE(L$104:L$203))/ComCalc!L$37,0)</f>
        <v>0</v>
      </c>
      <c r="M1082">
        <f t="array" ref="M1082">IF(M159,SUM(SqCor!$B57:$CW57*TRANSPOSE(M$104:M$203))/ComCalc!M$37,0)</f>
        <v>0</v>
      </c>
      <c r="N1082">
        <f t="array" ref="N1082">IF(N159,SUM(SqCor!$B57:$CW57*TRANSPOSE(N$104:N$203))/ComCalc!N$37,0)</f>
        <v>0</v>
      </c>
      <c r="O1082">
        <f t="array" ref="O1082">IF(O159,SUM(SqCor!$B57:$CW57*TRANSPOSE(O$104:O$203))/ComCalc!O$37,0)</f>
        <v>0</v>
      </c>
      <c r="P1082">
        <f t="array" ref="P1082">IF(P159,SUM(SqCor!$B57:$CW57*TRANSPOSE(P$104:P$203))/ComCalc!P$37,0)</f>
        <v>0</v>
      </c>
      <c r="Q1082">
        <f t="array" ref="Q1082">IF(Q159,SUM(SqCor!$B57:$CW57*TRANSPOSE(Q$104:Q$203))/ComCalc!Q$37,0)</f>
        <v>0</v>
      </c>
      <c r="R1082">
        <f t="array" ref="R1082">IF(R159,SUM(SqCor!$B57:$CW57*TRANSPOSE(R$104:R$203))/ComCalc!R$37,0)</f>
        <v>5.5750000000000001E-2</v>
      </c>
      <c r="S1082">
        <f t="array" ref="S1082">IF(S159,SUM(SqCor!$B57:$CW57*TRANSPOSE(S$104:S$203))/ComCalc!S$37,0)</f>
        <v>0.2</v>
      </c>
      <c r="T1082">
        <f t="array" ref="T1082">IF(T159,SUM(SqCor!$B57:$CW57*TRANSPOSE(T$104:T$203))/ComCalc!T$37,0)</f>
        <v>0</v>
      </c>
      <c r="U1082">
        <f t="array" ref="U1082">IF(U159,SUM(SqCor!$B57:$CW57*TRANSPOSE(U$104:U$203))/ComCalc!U$37,0)</f>
        <v>0</v>
      </c>
    </row>
    <row r="1083" spans="1:21" x14ac:dyDescent="0.15">
      <c r="A1083" t="str">
        <f t="shared" si="665"/>
        <v>DKEFS CWI Color Naming</v>
      </c>
      <c r="B1083">
        <f t="array" ref="B1083">IF(B160,SUM(SqCor!$B58:$CW58*TRANSPOSE(B$104:B$203))/ComCalc!B$37,0)</f>
        <v>0</v>
      </c>
      <c r="C1083">
        <f t="array" ref="C1083">IF(C160,SUM(SqCor!$B58:$CW58*TRANSPOSE(C$104:C$203))/ComCalc!C$37,0)</f>
        <v>0</v>
      </c>
      <c r="D1083">
        <f t="array" ref="D1083">IF(D160,SUM(SqCor!$B58:$CW58*TRANSPOSE(D$104:D$203))/ComCalc!D$37,0)</f>
        <v>0</v>
      </c>
      <c r="E1083">
        <f t="array" ref="E1083">IF(E160,SUM(SqCor!$B58:$CW58*TRANSPOSE(E$104:E$203))/ComCalc!E$37,0)</f>
        <v>0.125</v>
      </c>
      <c r="F1083">
        <f t="array" ref="F1083">IF(F160,SUM(SqCor!$B58:$CW58*TRANSPOSE(F$104:F$203))/ComCalc!F$37,0)</f>
        <v>0</v>
      </c>
      <c r="G1083">
        <f t="array" ref="G1083">IF(G160,SUM(SqCor!$B58:$CW58*TRANSPOSE(G$104:G$203))/ComCalc!G$37,0)</f>
        <v>0</v>
      </c>
      <c r="H1083">
        <f t="array" ref="H1083">IF(H160,SUM(SqCor!$B58:$CW58*TRANSPOSE(H$104:H$203))/ComCalc!H$37,0)</f>
        <v>0</v>
      </c>
      <c r="I1083">
        <f t="array" ref="I1083">IF(I160,SUM(SqCor!$B58:$CW58*TRANSPOSE(I$104:I$203))/ComCalc!I$37,0)</f>
        <v>0</v>
      </c>
      <c r="J1083">
        <f t="array" ref="J1083">IF(J160,SUM(SqCor!$B58:$CW58*TRANSPOSE(J$104:J$203))/ComCalc!J$37,0)</f>
        <v>0</v>
      </c>
      <c r="K1083">
        <f t="array" ref="K1083">IF(K160,SUM(SqCor!$B58:$CW58*TRANSPOSE(K$104:K$203))/ComCalc!K$37,0)</f>
        <v>0</v>
      </c>
      <c r="L1083">
        <f t="array" ref="L1083">IF(L160,SUM(SqCor!$B58:$CW58*TRANSPOSE(L$104:L$203))/ComCalc!L$37,0)</f>
        <v>0.16666666666666666</v>
      </c>
      <c r="M1083">
        <f t="array" ref="M1083">IF(M160,SUM(SqCor!$B58:$CW58*TRANSPOSE(M$104:M$203))/ComCalc!M$37,0)</f>
        <v>0</v>
      </c>
      <c r="N1083">
        <f t="array" ref="N1083">IF(N160,SUM(SqCor!$B58:$CW58*TRANSPOSE(N$104:N$203))/ComCalc!N$37,0)</f>
        <v>0</v>
      </c>
      <c r="O1083">
        <f t="array" ref="O1083">IF(O160,SUM(SqCor!$B58:$CW58*TRANSPOSE(O$104:O$203))/ComCalc!O$37,0)</f>
        <v>0</v>
      </c>
      <c r="P1083">
        <f t="array" ref="P1083">IF(P160,SUM(SqCor!$B58:$CW58*TRANSPOSE(P$104:P$203))/ComCalc!P$37,0)</f>
        <v>0</v>
      </c>
      <c r="Q1083">
        <f t="array" ref="Q1083">IF(Q160,SUM(SqCor!$B58:$CW58*TRANSPOSE(Q$104:Q$203))/ComCalc!Q$37,0)</f>
        <v>0</v>
      </c>
      <c r="R1083">
        <f t="array" ref="R1083">IF(R160,SUM(SqCor!$B58:$CW58*TRANSPOSE(R$104:R$203))/ComCalc!R$37,0)</f>
        <v>2.5000000000000001E-2</v>
      </c>
      <c r="S1083">
        <f t="array" ref="S1083">IF(S160,SUM(SqCor!$B58:$CW58*TRANSPOSE(S$104:S$203))/ComCalc!S$37,0)</f>
        <v>0</v>
      </c>
      <c r="T1083">
        <f t="array" ref="T1083">IF(T160,SUM(SqCor!$B58:$CW58*TRANSPOSE(T$104:T$203))/ComCalc!T$37,0)</f>
        <v>0</v>
      </c>
      <c r="U1083">
        <f t="array" ref="U1083">IF(U160,SUM(SqCor!$B58:$CW58*TRANSPOSE(U$104:U$203))/ComCalc!U$37,0)</f>
        <v>0</v>
      </c>
    </row>
    <row r="1084" spans="1:21" x14ac:dyDescent="0.15">
      <c r="A1084" t="str">
        <f t="shared" si="665"/>
        <v>DKEFS CWI Word Reading</v>
      </c>
      <c r="B1084">
        <f t="array" ref="B1084">IF(B161,SUM(SqCor!$B59:$CW59*TRANSPOSE(B$104:B$203))/ComCalc!B$37,0)</f>
        <v>0</v>
      </c>
      <c r="C1084">
        <f t="array" ref="C1084">IF(C161,SUM(SqCor!$B59:$CW59*TRANSPOSE(C$104:C$203))/ComCalc!C$37,0)</f>
        <v>0</v>
      </c>
      <c r="D1084">
        <f t="array" ref="D1084">IF(D161,SUM(SqCor!$B59:$CW59*TRANSPOSE(D$104:D$203))/ComCalc!D$37,0)</f>
        <v>0</v>
      </c>
      <c r="E1084">
        <f t="array" ref="E1084">IF(E161,SUM(SqCor!$B59:$CW59*TRANSPOSE(E$104:E$203))/ComCalc!E$37,0)</f>
        <v>0.125</v>
      </c>
      <c r="F1084">
        <f t="array" ref="F1084">IF(F161,SUM(SqCor!$B59:$CW59*TRANSPOSE(F$104:F$203))/ComCalc!F$37,0)</f>
        <v>0</v>
      </c>
      <c r="G1084">
        <f t="array" ref="G1084">IF(G161,SUM(SqCor!$B59:$CW59*TRANSPOSE(G$104:G$203))/ComCalc!G$37,0)</f>
        <v>0</v>
      </c>
      <c r="H1084">
        <f t="array" ref="H1084">IF(H161,SUM(SqCor!$B59:$CW59*TRANSPOSE(H$104:H$203))/ComCalc!H$37,0)</f>
        <v>0</v>
      </c>
      <c r="I1084">
        <f t="array" ref="I1084">IF(I161,SUM(SqCor!$B59:$CW59*TRANSPOSE(I$104:I$203))/ComCalc!I$37,0)</f>
        <v>0</v>
      </c>
      <c r="J1084">
        <f t="array" ref="J1084">IF(J161,SUM(SqCor!$B59:$CW59*TRANSPOSE(J$104:J$203))/ComCalc!J$37,0)</f>
        <v>0</v>
      </c>
      <c r="K1084">
        <f t="array" ref="K1084">IF(K161,SUM(SqCor!$B59:$CW59*TRANSPOSE(K$104:K$203))/ComCalc!K$37,0)</f>
        <v>0</v>
      </c>
      <c r="L1084">
        <f t="array" ref="L1084">IF(L161,SUM(SqCor!$B59:$CW59*TRANSPOSE(L$104:L$203))/ComCalc!L$37,0)</f>
        <v>0.16666666666666666</v>
      </c>
      <c r="M1084">
        <f t="array" ref="M1084">IF(M161,SUM(SqCor!$B59:$CW59*TRANSPOSE(M$104:M$203))/ComCalc!M$37,0)</f>
        <v>0</v>
      </c>
      <c r="N1084">
        <f t="array" ref="N1084">IF(N161,SUM(SqCor!$B59:$CW59*TRANSPOSE(N$104:N$203))/ComCalc!N$37,0)</f>
        <v>0</v>
      </c>
      <c r="O1084">
        <f t="array" ref="O1084">IF(O161,SUM(SqCor!$B59:$CW59*TRANSPOSE(O$104:O$203))/ComCalc!O$37,0)</f>
        <v>0</v>
      </c>
      <c r="P1084">
        <f t="array" ref="P1084">IF(P161,SUM(SqCor!$B59:$CW59*TRANSPOSE(P$104:P$203))/ComCalc!P$37,0)</f>
        <v>0</v>
      </c>
      <c r="Q1084">
        <f t="array" ref="Q1084">IF(Q161,SUM(SqCor!$B59:$CW59*TRANSPOSE(Q$104:Q$203))/ComCalc!Q$37,0)</f>
        <v>0</v>
      </c>
      <c r="R1084">
        <f t="array" ref="R1084">IF(R161,SUM(SqCor!$B59:$CW59*TRANSPOSE(R$104:R$203))/ComCalc!R$37,0)</f>
        <v>2.5000000000000001E-2</v>
      </c>
      <c r="S1084">
        <f t="array" ref="S1084">IF(S161,SUM(SqCor!$B59:$CW59*TRANSPOSE(S$104:S$203))/ComCalc!S$37,0)</f>
        <v>0</v>
      </c>
      <c r="T1084">
        <f t="array" ref="T1084">IF(T161,SUM(SqCor!$B59:$CW59*TRANSPOSE(T$104:T$203))/ComCalc!T$37,0)</f>
        <v>0</v>
      </c>
      <c r="U1084">
        <f t="array" ref="U1084">IF(U161,SUM(SqCor!$B59:$CW59*TRANSPOSE(U$104:U$203))/ComCalc!U$37,0)</f>
        <v>0</v>
      </c>
    </row>
    <row r="1085" spans="1:21" x14ac:dyDescent="0.15">
      <c r="A1085" t="str">
        <f t="shared" si="665"/>
        <v>DKEFS CWI Inhibition</v>
      </c>
      <c r="B1085">
        <f t="array" ref="B1085">IF(B162,SUM(SqCor!$B60:$CW60*TRANSPOSE(B$104:B$203))/ComCalc!B$37,0)</f>
        <v>0</v>
      </c>
      <c r="C1085">
        <f t="array" ref="C1085">IF(C162,SUM(SqCor!$B60:$CW60*TRANSPOSE(C$104:C$203))/ComCalc!C$37,0)</f>
        <v>0</v>
      </c>
      <c r="D1085">
        <f t="array" ref="D1085">IF(D162,SUM(SqCor!$B60:$CW60*TRANSPOSE(D$104:D$203))/ComCalc!D$37,0)</f>
        <v>0</v>
      </c>
      <c r="E1085">
        <f t="array" ref="E1085">IF(E162,SUM(SqCor!$B60:$CW60*TRANSPOSE(E$104:E$203))/ComCalc!E$37,0)</f>
        <v>0</v>
      </c>
      <c r="F1085">
        <f t="array" ref="F1085">IF(F162,SUM(SqCor!$B60:$CW60*TRANSPOSE(F$104:F$203))/ComCalc!F$37,0)</f>
        <v>0</v>
      </c>
      <c r="G1085">
        <f t="array" ref="G1085">IF(G162,SUM(SqCor!$B60:$CW60*TRANSPOSE(G$104:G$203))/ComCalc!G$37,0)</f>
        <v>6.25E-2</v>
      </c>
      <c r="H1085">
        <f t="array" ref="H1085">IF(H162,SUM(SqCor!$B60:$CW60*TRANSPOSE(H$104:H$203))/ComCalc!H$37,0)</f>
        <v>0</v>
      </c>
      <c r="I1085">
        <f t="array" ref="I1085">IF(I162,SUM(SqCor!$B60:$CW60*TRANSPOSE(I$104:I$203))/ComCalc!I$37,0)</f>
        <v>0</v>
      </c>
      <c r="J1085">
        <f t="array" ref="J1085">IF(J162,SUM(SqCor!$B60:$CW60*TRANSPOSE(J$104:J$203))/ComCalc!J$37,0)</f>
        <v>0</v>
      </c>
      <c r="K1085">
        <f t="array" ref="K1085">IF(K162,SUM(SqCor!$B60:$CW60*TRANSPOSE(K$104:K$203))/ComCalc!K$37,0)</f>
        <v>0</v>
      </c>
      <c r="L1085">
        <f t="array" ref="L1085">IF(L162,SUM(SqCor!$B60:$CW60*TRANSPOSE(L$104:L$203))/ComCalc!L$37,0)</f>
        <v>0</v>
      </c>
      <c r="M1085">
        <f t="array" ref="M1085">IF(M162,SUM(SqCor!$B60:$CW60*TRANSPOSE(M$104:M$203))/ComCalc!M$37,0)</f>
        <v>0.125</v>
      </c>
      <c r="N1085">
        <f t="array" ref="N1085">IF(N162,SUM(SqCor!$B60:$CW60*TRANSPOSE(N$104:N$203))/ComCalc!N$37,0)</f>
        <v>0</v>
      </c>
      <c r="O1085">
        <f t="array" ref="O1085">IF(O162,SUM(SqCor!$B60:$CW60*TRANSPOSE(O$104:O$203))/ComCalc!O$37,0)</f>
        <v>0</v>
      </c>
      <c r="P1085">
        <f t="array" ref="P1085">IF(P162,SUM(SqCor!$B60:$CW60*TRANSPOSE(P$104:P$203))/ComCalc!P$37,0)</f>
        <v>0.16666666666666666</v>
      </c>
      <c r="Q1085">
        <f t="array" ref="Q1085">IF(Q162,SUM(SqCor!$B60:$CW60*TRANSPOSE(Q$104:Q$203))/ComCalc!Q$37,0)</f>
        <v>0</v>
      </c>
      <c r="R1085">
        <f t="array" ref="R1085">IF(R162,SUM(SqCor!$B60:$CW60*TRANSPOSE(R$104:R$203))/ComCalc!R$37,0)</f>
        <v>2.5000000000000001E-2</v>
      </c>
      <c r="S1085">
        <f t="array" ref="S1085">IF(S162,SUM(SqCor!$B60:$CW60*TRANSPOSE(S$104:S$203))/ComCalc!S$37,0)</f>
        <v>0</v>
      </c>
      <c r="T1085">
        <f t="array" ref="T1085">IF(T162,SUM(SqCor!$B60:$CW60*TRANSPOSE(T$104:T$203))/ComCalc!T$37,0)</f>
        <v>0</v>
      </c>
      <c r="U1085">
        <f t="array" ref="U1085">IF(U162,SUM(SqCor!$B60:$CW60*TRANSPOSE(U$104:U$203))/ComCalc!U$37,0)</f>
        <v>0</v>
      </c>
    </row>
    <row r="1086" spans="1:21" x14ac:dyDescent="0.15">
      <c r="A1086" t="str">
        <f t="shared" si="665"/>
        <v>DKEFS CWI Switching</v>
      </c>
      <c r="B1086">
        <f t="array" ref="B1086">IF(B163,SUM(SqCor!$B61:$CW61*TRANSPOSE(B$104:B$203))/ComCalc!B$37,0)</f>
        <v>0</v>
      </c>
      <c r="C1086">
        <f t="array" ref="C1086">IF(C163,SUM(SqCor!$B61:$CW61*TRANSPOSE(C$104:C$203))/ComCalc!C$37,0)</f>
        <v>0</v>
      </c>
      <c r="D1086">
        <f t="array" ref="D1086">IF(D163,SUM(SqCor!$B61:$CW61*TRANSPOSE(D$104:D$203))/ComCalc!D$37,0)</f>
        <v>0</v>
      </c>
      <c r="E1086">
        <f t="array" ref="E1086">IF(E163,SUM(SqCor!$B61:$CW61*TRANSPOSE(E$104:E$203))/ComCalc!E$37,0)</f>
        <v>0</v>
      </c>
      <c r="F1086">
        <f t="array" ref="F1086">IF(F163,SUM(SqCor!$B61:$CW61*TRANSPOSE(F$104:F$203))/ComCalc!F$37,0)</f>
        <v>0</v>
      </c>
      <c r="G1086">
        <f t="array" ref="G1086">IF(G163,SUM(SqCor!$B61:$CW61*TRANSPOSE(G$104:G$203))/ComCalc!G$37,0)</f>
        <v>6.25E-2</v>
      </c>
      <c r="H1086">
        <f t="array" ref="H1086">IF(H163,SUM(SqCor!$B61:$CW61*TRANSPOSE(H$104:H$203))/ComCalc!H$37,0)</f>
        <v>0</v>
      </c>
      <c r="I1086">
        <f t="array" ref="I1086">IF(I163,SUM(SqCor!$B61:$CW61*TRANSPOSE(I$104:I$203))/ComCalc!I$37,0)</f>
        <v>0</v>
      </c>
      <c r="J1086">
        <f t="array" ref="J1086">IF(J163,SUM(SqCor!$B61:$CW61*TRANSPOSE(J$104:J$203))/ComCalc!J$37,0)</f>
        <v>0</v>
      </c>
      <c r="K1086">
        <f t="array" ref="K1086">IF(K163,SUM(SqCor!$B61:$CW61*TRANSPOSE(K$104:K$203))/ComCalc!K$37,0)</f>
        <v>0</v>
      </c>
      <c r="L1086">
        <f t="array" ref="L1086">IF(L163,SUM(SqCor!$B61:$CW61*TRANSPOSE(L$104:L$203))/ComCalc!L$37,0)</f>
        <v>0</v>
      </c>
      <c r="M1086">
        <f t="array" ref="M1086">IF(M163,SUM(SqCor!$B61:$CW61*TRANSPOSE(M$104:M$203))/ComCalc!M$37,0)</f>
        <v>0.125</v>
      </c>
      <c r="N1086">
        <f t="array" ref="N1086">IF(N163,SUM(SqCor!$B61:$CW61*TRANSPOSE(N$104:N$203))/ComCalc!N$37,0)</f>
        <v>0</v>
      </c>
      <c r="O1086">
        <f t="array" ref="O1086">IF(O163,SUM(SqCor!$B61:$CW61*TRANSPOSE(O$104:O$203))/ComCalc!O$37,0)</f>
        <v>0</v>
      </c>
      <c r="P1086">
        <f t="array" ref="P1086">IF(P163,SUM(SqCor!$B61:$CW61*TRANSPOSE(P$104:P$203))/ComCalc!P$37,0)</f>
        <v>0.16666666666666666</v>
      </c>
      <c r="Q1086">
        <f t="array" ref="Q1086">IF(Q163,SUM(SqCor!$B61:$CW61*TRANSPOSE(Q$104:Q$203))/ComCalc!Q$37,0)</f>
        <v>0</v>
      </c>
      <c r="R1086">
        <f t="array" ref="R1086">IF(R163,SUM(SqCor!$B61:$CW61*TRANSPOSE(R$104:R$203))/ComCalc!R$37,0)</f>
        <v>2.5000000000000001E-2</v>
      </c>
      <c r="S1086">
        <f t="array" ref="S1086">IF(S163,SUM(SqCor!$B61:$CW61*TRANSPOSE(S$104:S$203))/ComCalc!S$37,0)</f>
        <v>0</v>
      </c>
      <c r="T1086">
        <f t="array" ref="T1086">IF(T163,SUM(SqCor!$B61:$CW61*TRANSPOSE(T$104:T$203))/ComCalc!T$37,0)</f>
        <v>0</v>
      </c>
      <c r="U1086">
        <f t="array" ref="U1086">IF(U163,SUM(SqCor!$B61:$CW61*TRANSPOSE(U$104:U$203))/ComCalc!U$37,0)</f>
        <v>0</v>
      </c>
    </row>
    <row r="1087" spans="1:21" x14ac:dyDescent="0.15">
      <c r="A1087" t="str">
        <f t="shared" si="665"/>
        <v>Unstructured Task (Total)</v>
      </c>
      <c r="B1087">
        <f t="array" ref="B1087">IF(B164,SUM(SqCor!$B62:$CW62*TRANSPOSE(B$104:B$203))/ComCalc!B$37,0)</f>
        <v>0</v>
      </c>
      <c r="C1087">
        <f t="array" ref="C1087">IF(C164,SUM(SqCor!$B62:$CW62*TRANSPOSE(C$104:C$203))/ComCalc!C$37,0)</f>
        <v>0</v>
      </c>
      <c r="D1087">
        <f t="array" ref="D1087">IF(D164,SUM(SqCor!$B62:$CW62*TRANSPOSE(D$104:D$203))/ComCalc!D$37,0)</f>
        <v>0</v>
      </c>
      <c r="E1087">
        <f t="array" ref="E1087">IF(E164,SUM(SqCor!$B62:$CW62*TRANSPOSE(E$104:E$203))/ComCalc!E$37,0)</f>
        <v>0</v>
      </c>
      <c r="F1087">
        <f t="array" ref="F1087">IF(F164,SUM(SqCor!$B62:$CW62*TRANSPOSE(F$104:F$203))/ComCalc!F$37,0)</f>
        <v>0</v>
      </c>
      <c r="G1087">
        <f t="array" ref="G1087">IF(G164,SUM(SqCor!$B62:$CW62*TRANSPOSE(G$104:G$203))/ComCalc!G$37,0)</f>
        <v>0</v>
      </c>
      <c r="H1087">
        <f t="array" ref="H1087">IF(H164,SUM(SqCor!$B62:$CW62*TRANSPOSE(H$104:H$203))/ComCalc!H$37,0)</f>
        <v>0</v>
      </c>
      <c r="I1087">
        <f t="array" ref="I1087">IF(I164,SUM(SqCor!$B62:$CW62*TRANSPOSE(I$104:I$203))/ComCalc!I$37,0)</f>
        <v>0</v>
      </c>
      <c r="J1087">
        <f t="array" ref="J1087">IF(J164,SUM(SqCor!$B62:$CW62*TRANSPOSE(J$104:J$203))/ComCalc!J$37,0)</f>
        <v>0</v>
      </c>
      <c r="K1087">
        <f t="array" ref="K1087">IF(K164,SUM(SqCor!$B62:$CW62*TRANSPOSE(K$104:K$203))/ComCalc!K$37,0)</f>
        <v>0</v>
      </c>
      <c r="L1087">
        <f t="array" ref="L1087">IF(L164,SUM(SqCor!$B62:$CW62*TRANSPOSE(L$104:L$203))/ComCalc!L$37,0)</f>
        <v>0</v>
      </c>
      <c r="M1087">
        <f t="array" ref="M1087">IF(M164,SUM(SqCor!$B62:$CW62*TRANSPOSE(M$104:M$203))/ComCalc!M$37,0)</f>
        <v>0</v>
      </c>
      <c r="N1087">
        <f t="array" ref="N1087">IF(N164,SUM(SqCor!$B62:$CW62*TRANSPOSE(N$104:N$203))/ComCalc!N$37,0)</f>
        <v>0</v>
      </c>
      <c r="O1087">
        <f t="array" ref="O1087">IF(O164,SUM(SqCor!$B62:$CW62*TRANSPOSE(O$104:O$203))/ComCalc!O$37,0)</f>
        <v>0</v>
      </c>
      <c r="P1087">
        <f t="array" ref="P1087">IF(P164,SUM(SqCor!$B62:$CW62*TRANSPOSE(P$104:P$203))/ComCalc!P$37,0)</f>
        <v>0</v>
      </c>
      <c r="Q1087">
        <f t="array" ref="Q1087">IF(Q164,SUM(SqCor!$B62:$CW62*TRANSPOSE(Q$104:Q$203))/ComCalc!Q$37,0)</f>
        <v>0</v>
      </c>
      <c r="R1087">
        <f t="array" ref="R1087">IF(R164,SUM(SqCor!$B62:$CW62*TRANSPOSE(R$104:R$203))/ComCalc!R$37,0)</f>
        <v>0</v>
      </c>
      <c r="S1087">
        <f t="array" ref="S1087">IF(S164,SUM(SqCor!$B62:$CW62*TRANSPOSE(S$104:S$203))/ComCalc!S$37,0)</f>
        <v>0</v>
      </c>
      <c r="T1087">
        <f t="array" ref="T1087">IF(T164,SUM(SqCor!$B62:$CW62*TRANSPOSE(T$104:T$203))/ComCalc!T$37,0)</f>
        <v>0</v>
      </c>
      <c r="U1087">
        <f t="array" ref="U1087">IF(U164,SUM(SqCor!$B62:$CW62*TRANSPOSE(U$104:U$203))/ComCalc!U$37,0)</f>
        <v>0</v>
      </c>
    </row>
    <row r="1088" spans="1:21" x14ac:dyDescent="0.15">
      <c r="A1088" t="str">
        <f t="shared" si="665"/>
        <v>Unstructured Task (HVC)</v>
      </c>
      <c r="B1088">
        <f t="array" ref="B1088">IF(B165,SUM(SqCor!$B63:$CW63*TRANSPOSE(B$104:B$203))/ComCalc!B$37,0)</f>
        <v>0</v>
      </c>
      <c r="C1088">
        <f t="array" ref="C1088">IF(C165,SUM(SqCor!$B63:$CW63*TRANSPOSE(C$104:C$203))/ComCalc!C$37,0)</f>
        <v>0</v>
      </c>
      <c r="D1088">
        <f t="array" ref="D1088">IF(D165,SUM(SqCor!$B63:$CW63*TRANSPOSE(D$104:D$203))/ComCalc!D$37,0)</f>
        <v>0</v>
      </c>
      <c r="E1088">
        <f t="array" ref="E1088">IF(E165,SUM(SqCor!$B63:$CW63*TRANSPOSE(E$104:E$203))/ComCalc!E$37,0)</f>
        <v>0</v>
      </c>
      <c r="F1088">
        <f t="array" ref="F1088">IF(F165,SUM(SqCor!$B63:$CW63*TRANSPOSE(F$104:F$203))/ComCalc!F$37,0)</f>
        <v>0</v>
      </c>
      <c r="G1088">
        <f t="array" ref="G1088">IF(G165,SUM(SqCor!$B63:$CW63*TRANSPOSE(G$104:G$203))/ComCalc!G$37,0)</f>
        <v>0</v>
      </c>
      <c r="H1088">
        <f t="array" ref="H1088">IF(H165,SUM(SqCor!$B63:$CW63*TRANSPOSE(H$104:H$203))/ComCalc!H$37,0)</f>
        <v>0</v>
      </c>
      <c r="I1088">
        <f t="array" ref="I1088">IF(I165,SUM(SqCor!$B63:$CW63*TRANSPOSE(I$104:I$203))/ComCalc!I$37,0)</f>
        <v>0</v>
      </c>
      <c r="J1088">
        <f t="array" ref="J1088">IF(J165,SUM(SqCor!$B63:$CW63*TRANSPOSE(J$104:J$203))/ComCalc!J$37,0)</f>
        <v>0</v>
      </c>
      <c r="K1088">
        <f t="array" ref="K1088">IF(K165,SUM(SqCor!$B63:$CW63*TRANSPOSE(K$104:K$203))/ComCalc!K$37,0)</f>
        <v>0</v>
      </c>
      <c r="L1088">
        <f t="array" ref="L1088">IF(L165,SUM(SqCor!$B63:$CW63*TRANSPOSE(L$104:L$203))/ComCalc!L$37,0)</f>
        <v>0</v>
      </c>
      <c r="M1088">
        <f t="array" ref="M1088">IF(M165,SUM(SqCor!$B63:$CW63*TRANSPOSE(M$104:M$203))/ComCalc!M$37,0)</f>
        <v>0</v>
      </c>
      <c r="N1088">
        <f t="array" ref="N1088">IF(N165,SUM(SqCor!$B63:$CW63*TRANSPOSE(N$104:N$203))/ComCalc!N$37,0)</f>
        <v>0</v>
      </c>
      <c r="O1088">
        <f t="array" ref="O1088">IF(O165,SUM(SqCor!$B63:$CW63*TRANSPOSE(O$104:O$203))/ComCalc!O$37,0)</f>
        <v>0</v>
      </c>
      <c r="P1088">
        <f t="array" ref="P1088">IF(P165,SUM(SqCor!$B63:$CW63*TRANSPOSE(P$104:P$203))/ComCalc!P$37,0)</f>
        <v>0</v>
      </c>
      <c r="Q1088">
        <f t="array" ref="Q1088">IF(Q165,SUM(SqCor!$B63:$CW63*TRANSPOSE(Q$104:Q$203))/ComCalc!Q$37,0)</f>
        <v>0</v>
      </c>
      <c r="R1088">
        <f t="array" ref="R1088">IF(R165,SUM(SqCor!$B63:$CW63*TRANSPOSE(R$104:R$203))/ComCalc!R$37,0)</f>
        <v>0</v>
      </c>
      <c r="S1088">
        <f t="array" ref="S1088">IF(S165,SUM(SqCor!$B63:$CW63*TRANSPOSE(S$104:S$203))/ComCalc!S$37,0)</f>
        <v>0</v>
      </c>
      <c r="T1088">
        <f t="array" ref="T1088">IF(T165,SUM(SqCor!$B63:$CW63*TRANSPOSE(T$104:T$203))/ComCalc!T$37,0)</f>
        <v>0</v>
      </c>
      <c r="U1088">
        <f t="array" ref="U1088">IF(U165,SUM(SqCor!$B63:$CW63*TRANSPOSE(U$104:U$203))/ComCalc!U$37,0)</f>
        <v>0</v>
      </c>
    </row>
    <row r="1089" spans="1:21" x14ac:dyDescent="0.15">
      <c r="A1089" t="str">
        <f t="shared" si="665"/>
        <v>WASI-2 Similarities</v>
      </c>
      <c r="B1089">
        <f t="array" ref="B1089">IF(B166,SUM(SqCor!$B64:$CW64*TRANSPOSE(B$104:B$203))/ComCalc!B$37,0)</f>
        <v>0</v>
      </c>
      <c r="C1089">
        <f t="array" ref="C1089">IF(C166,SUM(SqCor!$B64:$CW64*TRANSPOSE(C$104:C$203))/ComCalc!C$37,0)</f>
        <v>0</v>
      </c>
      <c r="D1089">
        <f t="array" ref="D1089">IF(D166,SUM(SqCor!$B64:$CW64*TRANSPOSE(D$104:D$203))/ComCalc!D$37,0)</f>
        <v>0</v>
      </c>
      <c r="E1089">
        <f t="array" ref="E1089">IF(E166,SUM(SqCor!$B64:$CW64*TRANSPOSE(E$104:E$203))/ComCalc!E$37,0)</f>
        <v>0</v>
      </c>
      <c r="F1089">
        <f t="array" ref="F1089">IF(F166,SUM(SqCor!$B64:$CW64*TRANSPOSE(F$104:F$203))/ComCalc!F$37,0)</f>
        <v>0</v>
      </c>
      <c r="G1089">
        <f t="array" ref="G1089">IF(G166,SUM(SqCor!$B64:$CW64*TRANSPOSE(G$104:G$203))/ComCalc!G$37,0)</f>
        <v>0</v>
      </c>
      <c r="H1089">
        <f t="array" ref="H1089">IF(H166,SUM(SqCor!$B64:$CW64*TRANSPOSE(H$104:H$203))/ComCalc!H$37,0)</f>
        <v>0</v>
      </c>
      <c r="I1089">
        <f t="array" ref="I1089">IF(I166,SUM(SqCor!$B64:$CW64*TRANSPOSE(I$104:I$203))/ComCalc!I$37,0)</f>
        <v>0</v>
      </c>
      <c r="J1089">
        <f t="array" ref="J1089">IF(J166,SUM(SqCor!$B64:$CW64*TRANSPOSE(J$104:J$203))/ComCalc!J$37,0)</f>
        <v>0</v>
      </c>
      <c r="K1089">
        <f t="array" ref="K1089">IF(K166,SUM(SqCor!$B64:$CW64*TRANSPOSE(K$104:K$203))/ComCalc!K$37,0)</f>
        <v>0</v>
      </c>
      <c r="L1089">
        <f t="array" ref="L1089">IF(L166,SUM(SqCor!$B64:$CW64*TRANSPOSE(L$104:L$203))/ComCalc!L$37,0)</f>
        <v>0</v>
      </c>
      <c r="M1089">
        <f t="array" ref="M1089">IF(M166,SUM(SqCor!$B64:$CW64*TRANSPOSE(M$104:M$203))/ComCalc!M$37,0)</f>
        <v>0</v>
      </c>
      <c r="N1089">
        <f t="array" ref="N1089">IF(N166,SUM(SqCor!$B64:$CW64*TRANSPOSE(N$104:N$203))/ComCalc!N$37,0)</f>
        <v>0</v>
      </c>
      <c r="O1089">
        <f t="array" ref="O1089">IF(O166,SUM(SqCor!$B64:$CW64*TRANSPOSE(O$104:O$203))/ComCalc!O$37,0)</f>
        <v>0</v>
      </c>
      <c r="P1089">
        <f t="array" ref="P1089">IF(P166,SUM(SqCor!$B64:$CW64*TRANSPOSE(P$104:P$203))/ComCalc!P$37,0)</f>
        <v>0</v>
      </c>
      <c r="Q1089">
        <f t="array" ref="Q1089">IF(Q166,SUM(SqCor!$B64:$CW64*TRANSPOSE(Q$104:Q$203))/ComCalc!Q$37,0)</f>
        <v>0</v>
      </c>
      <c r="R1089">
        <f t="array" ref="R1089">IF(R166,SUM(SqCor!$B64:$CW64*TRANSPOSE(R$104:R$203))/ComCalc!R$37,0)</f>
        <v>0</v>
      </c>
      <c r="S1089">
        <f t="array" ref="S1089">IF(S166,SUM(SqCor!$B64:$CW64*TRANSPOSE(S$104:S$203))/ComCalc!S$37,0)</f>
        <v>0</v>
      </c>
      <c r="T1089">
        <f t="array" ref="T1089">IF(T166,SUM(SqCor!$B64:$CW64*TRANSPOSE(T$104:T$203))/ComCalc!T$37,0)</f>
        <v>0</v>
      </c>
      <c r="U1089">
        <f t="array" ref="U1089">IF(U166,SUM(SqCor!$B64:$CW64*TRANSPOSE(U$104:U$203))/ComCalc!U$37,0)</f>
        <v>0</v>
      </c>
    </row>
    <row r="1090" spans="1:21" x14ac:dyDescent="0.15">
      <c r="A1090" t="str">
        <f t="shared" si="665"/>
        <v>WASI-2 Vocabulary</v>
      </c>
      <c r="B1090">
        <f t="array" ref="B1090">IF(B167,SUM(SqCor!$B65:$CW65*TRANSPOSE(B$104:B$203))/ComCalc!B$37,0)</f>
        <v>0</v>
      </c>
      <c r="C1090">
        <f t="array" ref="C1090">IF(C167,SUM(SqCor!$B65:$CW65*TRANSPOSE(C$104:C$203))/ComCalc!C$37,0)</f>
        <v>0</v>
      </c>
      <c r="D1090">
        <f t="array" ref="D1090">IF(D167,SUM(SqCor!$B65:$CW65*TRANSPOSE(D$104:D$203))/ComCalc!D$37,0)</f>
        <v>0</v>
      </c>
      <c r="E1090">
        <f t="array" ref="E1090">IF(E167,SUM(SqCor!$B65:$CW65*TRANSPOSE(E$104:E$203))/ComCalc!E$37,0)</f>
        <v>0</v>
      </c>
      <c r="F1090">
        <f t="array" ref="F1090">IF(F167,SUM(SqCor!$B65:$CW65*TRANSPOSE(F$104:F$203))/ComCalc!F$37,0)</f>
        <v>0</v>
      </c>
      <c r="G1090">
        <f t="array" ref="G1090">IF(G167,SUM(SqCor!$B65:$CW65*TRANSPOSE(G$104:G$203))/ComCalc!G$37,0)</f>
        <v>0</v>
      </c>
      <c r="H1090">
        <f t="array" ref="H1090">IF(H167,SUM(SqCor!$B65:$CW65*TRANSPOSE(H$104:H$203))/ComCalc!H$37,0)</f>
        <v>0</v>
      </c>
      <c r="I1090">
        <f t="array" ref="I1090">IF(I167,SUM(SqCor!$B65:$CW65*TRANSPOSE(I$104:I$203))/ComCalc!I$37,0)</f>
        <v>0</v>
      </c>
      <c r="J1090">
        <f t="array" ref="J1090">IF(J167,SUM(SqCor!$B65:$CW65*TRANSPOSE(J$104:J$203))/ComCalc!J$37,0)</f>
        <v>0</v>
      </c>
      <c r="K1090">
        <f t="array" ref="K1090">IF(K167,SUM(SqCor!$B65:$CW65*TRANSPOSE(K$104:K$203))/ComCalc!K$37,0)</f>
        <v>0</v>
      </c>
      <c r="L1090">
        <f t="array" ref="L1090">IF(L167,SUM(SqCor!$B65:$CW65*TRANSPOSE(L$104:L$203))/ComCalc!L$37,0)</f>
        <v>0</v>
      </c>
      <c r="M1090">
        <f t="array" ref="M1090">IF(M167,SUM(SqCor!$B65:$CW65*TRANSPOSE(M$104:M$203))/ComCalc!M$37,0)</f>
        <v>0</v>
      </c>
      <c r="N1090">
        <f t="array" ref="N1090">IF(N167,SUM(SqCor!$B65:$CW65*TRANSPOSE(N$104:N$203))/ComCalc!N$37,0)</f>
        <v>0</v>
      </c>
      <c r="O1090">
        <f t="array" ref="O1090">IF(O167,SUM(SqCor!$B65:$CW65*TRANSPOSE(O$104:O$203))/ComCalc!O$37,0)</f>
        <v>0</v>
      </c>
      <c r="P1090">
        <f t="array" ref="P1090">IF(P167,SUM(SqCor!$B65:$CW65*TRANSPOSE(P$104:P$203))/ComCalc!P$37,0)</f>
        <v>0</v>
      </c>
      <c r="Q1090">
        <f t="array" ref="Q1090">IF(Q167,SUM(SqCor!$B65:$CW65*TRANSPOSE(Q$104:Q$203))/ComCalc!Q$37,0)</f>
        <v>0</v>
      </c>
      <c r="R1090">
        <f t="array" ref="R1090">IF(R167,SUM(SqCor!$B65:$CW65*TRANSPOSE(R$104:R$203))/ComCalc!R$37,0)</f>
        <v>0</v>
      </c>
      <c r="S1090">
        <f t="array" ref="S1090">IF(S167,SUM(SqCor!$B65:$CW65*TRANSPOSE(S$104:S$203))/ComCalc!S$37,0)</f>
        <v>0</v>
      </c>
      <c r="T1090">
        <f t="array" ref="T1090">IF(T167,SUM(SqCor!$B65:$CW65*TRANSPOSE(T$104:T$203))/ComCalc!T$37,0)</f>
        <v>0</v>
      </c>
      <c r="U1090">
        <f t="array" ref="U1090">IF(U167,SUM(SqCor!$B65:$CW65*TRANSPOSE(U$104:U$203))/ComCalc!U$37,0)</f>
        <v>0</v>
      </c>
    </row>
    <row r="1091" spans="1:21" x14ac:dyDescent="0.15">
      <c r="A1091" t="str">
        <f t="shared" si="665"/>
        <v>WASI-2 Matrix Reasoning</v>
      </c>
      <c r="B1091">
        <f t="array" ref="B1091">IF(B168,SUM(SqCor!$B66:$CW66*TRANSPOSE(B$104:B$203))/ComCalc!B$37,0)</f>
        <v>0</v>
      </c>
      <c r="C1091">
        <f t="array" ref="C1091">IF(C168,SUM(SqCor!$B66:$CW66*TRANSPOSE(C$104:C$203))/ComCalc!C$37,0)</f>
        <v>0</v>
      </c>
      <c r="D1091">
        <f t="array" ref="D1091">IF(D168,SUM(SqCor!$B66:$CW66*TRANSPOSE(D$104:D$203))/ComCalc!D$37,0)</f>
        <v>0</v>
      </c>
      <c r="E1091">
        <f t="array" ref="E1091">IF(E168,SUM(SqCor!$B66:$CW66*TRANSPOSE(E$104:E$203))/ComCalc!E$37,0)</f>
        <v>0</v>
      </c>
      <c r="F1091">
        <f t="array" ref="F1091">IF(F168,SUM(SqCor!$B66:$CW66*TRANSPOSE(F$104:F$203))/ComCalc!F$37,0)</f>
        <v>0</v>
      </c>
      <c r="G1091">
        <f t="array" ref="G1091">IF(G168,SUM(SqCor!$B66:$CW66*TRANSPOSE(G$104:G$203))/ComCalc!G$37,0)</f>
        <v>0</v>
      </c>
      <c r="H1091">
        <f t="array" ref="H1091">IF(H168,SUM(SqCor!$B66:$CW66*TRANSPOSE(H$104:H$203))/ComCalc!H$37,0)</f>
        <v>0</v>
      </c>
      <c r="I1091">
        <f t="array" ref="I1091">IF(I168,SUM(SqCor!$B66:$CW66*TRANSPOSE(I$104:I$203))/ComCalc!I$37,0)</f>
        <v>0</v>
      </c>
      <c r="J1091">
        <f t="array" ref="J1091">IF(J168,SUM(SqCor!$B66:$CW66*TRANSPOSE(J$104:J$203))/ComCalc!J$37,0)</f>
        <v>0</v>
      </c>
      <c r="K1091">
        <f t="array" ref="K1091">IF(K168,SUM(SqCor!$B66:$CW66*TRANSPOSE(K$104:K$203))/ComCalc!K$37,0)</f>
        <v>0</v>
      </c>
      <c r="L1091">
        <f t="array" ref="L1091">IF(L168,SUM(SqCor!$B66:$CW66*TRANSPOSE(L$104:L$203))/ComCalc!L$37,0)</f>
        <v>0</v>
      </c>
      <c r="M1091">
        <f t="array" ref="M1091">IF(M168,SUM(SqCor!$B66:$CW66*TRANSPOSE(M$104:M$203))/ComCalc!M$37,0)</f>
        <v>0</v>
      </c>
      <c r="N1091">
        <f t="array" ref="N1091">IF(N168,SUM(SqCor!$B66:$CW66*TRANSPOSE(N$104:N$203))/ComCalc!N$37,0)</f>
        <v>0</v>
      </c>
      <c r="O1091">
        <f t="array" ref="O1091">IF(O168,SUM(SqCor!$B66:$CW66*TRANSPOSE(O$104:O$203))/ComCalc!O$37,0)</f>
        <v>0</v>
      </c>
      <c r="P1091">
        <f t="array" ref="P1091">IF(P168,SUM(SqCor!$B66:$CW66*TRANSPOSE(P$104:P$203))/ComCalc!P$37,0)</f>
        <v>0</v>
      </c>
      <c r="Q1091">
        <f t="array" ref="Q1091">IF(Q168,SUM(SqCor!$B66:$CW66*TRANSPOSE(Q$104:Q$203))/ComCalc!Q$37,0)</f>
        <v>0</v>
      </c>
      <c r="R1091">
        <f t="array" ref="R1091">IF(R168,SUM(SqCor!$B66:$CW66*TRANSPOSE(R$104:R$203))/ComCalc!R$37,0)</f>
        <v>0</v>
      </c>
      <c r="S1091">
        <f t="array" ref="S1091">IF(S168,SUM(SqCor!$B66:$CW66*TRANSPOSE(S$104:S$203))/ComCalc!S$37,0)</f>
        <v>0</v>
      </c>
      <c r="T1091">
        <f t="array" ref="T1091">IF(T168,SUM(SqCor!$B66:$CW66*TRANSPOSE(T$104:T$203))/ComCalc!T$37,0)</f>
        <v>0</v>
      </c>
      <c r="U1091">
        <f t="array" ref="U1091">IF(U168,SUM(SqCor!$B66:$CW66*TRANSPOSE(U$104:U$203))/ComCalc!U$37,0)</f>
        <v>0</v>
      </c>
    </row>
    <row r="1092" spans="1:21" x14ac:dyDescent="0.15">
      <c r="A1092" t="str">
        <f t="shared" ref="A1092:A1126" si="666">A989</f>
        <v>WASI-2 Block Design</v>
      </c>
      <c r="B1092">
        <f t="array" ref="B1092">IF(B169,SUM(SqCor!$B67:$CW67*TRANSPOSE(B$104:B$203))/ComCalc!B$37,0)</f>
        <v>0</v>
      </c>
      <c r="C1092">
        <f t="array" ref="C1092">IF(C169,SUM(SqCor!$B67:$CW67*TRANSPOSE(C$104:C$203))/ComCalc!C$37,0)</f>
        <v>0</v>
      </c>
      <c r="D1092">
        <f t="array" ref="D1092">IF(D169,SUM(SqCor!$B67:$CW67*TRANSPOSE(D$104:D$203))/ComCalc!D$37,0)</f>
        <v>0</v>
      </c>
      <c r="E1092">
        <f t="array" ref="E1092">IF(E169,SUM(SqCor!$B67:$CW67*TRANSPOSE(E$104:E$203))/ComCalc!E$37,0)</f>
        <v>0</v>
      </c>
      <c r="F1092">
        <f t="array" ref="F1092">IF(F169,SUM(SqCor!$B67:$CW67*TRANSPOSE(F$104:F$203))/ComCalc!F$37,0)</f>
        <v>0</v>
      </c>
      <c r="G1092">
        <f t="array" ref="G1092">IF(G169,SUM(SqCor!$B67:$CW67*TRANSPOSE(G$104:G$203))/ComCalc!G$37,0)</f>
        <v>0</v>
      </c>
      <c r="H1092">
        <f t="array" ref="H1092">IF(H169,SUM(SqCor!$B67:$CW67*TRANSPOSE(H$104:H$203))/ComCalc!H$37,0)</f>
        <v>0</v>
      </c>
      <c r="I1092">
        <f t="array" ref="I1092">IF(I169,SUM(SqCor!$B67:$CW67*TRANSPOSE(I$104:I$203))/ComCalc!I$37,0)</f>
        <v>0</v>
      </c>
      <c r="J1092">
        <f t="array" ref="J1092">IF(J169,SUM(SqCor!$B67:$CW67*TRANSPOSE(J$104:J$203))/ComCalc!J$37,0)</f>
        <v>0</v>
      </c>
      <c r="K1092">
        <f t="array" ref="K1092">IF(K169,SUM(SqCor!$B67:$CW67*TRANSPOSE(K$104:K$203))/ComCalc!K$37,0)</f>
        <v>0</v>
      </c>
      <c r="L1092">
        <f t="array" ref="L1092">IF(L169,SUM(SqCor!$B67:$CW67*TRANSPOSE(L$104:L$203))/ComCalc!L$37,0)</f>
        <v>0</v>
      </c>
      <c r="M1092">
        <f t="array" ref="M1092">IF(M169,SUM(SqCor!$B67:$CW67*TRANSPOSE(M$104:M$203))/ComCalc!M$37,0)</f>
        <v>0</v>
      </c>
      <c r="N1092">
        <f t="array" ref="N1092">IF(N169,SUM(SqCor!$B67:$CW67*TRANSPOSE(N$104:N$203))/ComCalc!N$37,0)</f>
        <v>0</v>
      </c>
      <c r="O1092">
        <f t="array" ref="O1092">IF(O169,SUM(SqCor!$B67:$CW67*TRANSPOSE(O$104:O$203))/ComCalc!O$37,0)</f>
        <v>0</v>
      </c>
      <c r="P1092">
        <f t="array" ref="P1092">IF(P169,SUM(SqCor!$B67:$CW67*TRANSPOSE(P$104:P$203))/ComCalc!P$37,0)</f>
        <v>0</v>
      </c>
      <c r="Q1092">
        <f t="array" ref="Q1092">IF(Q169,SUM(SqCor!$B67:$CW67*TRANSPOSE(Q$104:Q$203))/ComCalc!Q$37,0)</f>
        <v>0</v>
      </c>
      <c r="R1092">
        <f t="array" ref="R1092">IF(R169,SUM(SqCor!$B67:$CW67*TRANSPOSE(R$104:R$203))/ComCalc!R$37,0)</f>
        <v>0</v>
      </c>
      <c r="S1092">
        <f t="array" ref="S1092">IF(S169,SUM(SqCor!$B67:$CW67*TRANSPOSE(S$104:S$203))/ComCalc!S$37,0)</f>
        <v>0</v>
      </c>
      <c r="T1092">
        <f t="array" ref="T1092">IF(T169,SUM(SqCor!$B67:$CW67*TRANSPOSE(T$104:T$203))/ComCalc!T$37,0)</f>
        <v>0</v>
      </c>
      <c r="U1092">
        <f t="array" ref="U1092">IF(U169,SUM(SqCor!$B67:$CW67*TRANSPOSE(U$104:U$203))/ComCalc!U$37,0)</f>
        <v>0</v>
      </c>
    </row>
    <row r="1093" spans="1:21" x14ac:dyDescent="0.15">
      <c r="A1093" t="str">
        <f t="shared" si="666"/>
        <v>WISC-V Digit Span</v>
      </c>
      <c r="B1093">
        <f t="array" ref="B1093">IF(B170,SUM(SqCor!$B68:$CW68*TRANSPOSE(B$104:B$203))/ComCalc!B$37,0)</f>
        <v>0</v>
      </c>
      <c r="C1093">
        <f t="array" ref="C1093">IF(C170,SUM(SqCor!$B68:$CW68*TRANSPOSE(C$104:C$203))/ComCalc!C$37,0)</f>
        <v>0</v>
      </c>
      <c r="D1093">
        <f t="array" ref="D1093">IF(D170,SUM(SqCor!$B68:$CW68*TRANSPOSE(D$104:D$203))/ComCalc!D$37,0)</f>
        <v>0</v>
      </c>
      <c r="E1093">
        <f t="array" ref="E1093">IF(E170,SUM(SqCor!$B68:$CW68*TRANSPOSE(E$104:E$203))/ComCalc!E$37,0)</f>
        <v>0</v>
      </c>
      <c r="F1093">
        <f t="array" ref="F1093">IF(F170,SUM(SqCor!$B68:$CW68*TRANSPOSE(F$104:F$203))/ComCalc!F$37,0)</f>
        <v>0</v>
      </c>
      <c r="G1093">
        <f t="array" ref="G1093">IF(G170,SUM(SqCor!$B68:$CW68*TRANSPOSE(G$104:G$203))/ComCalc!G$37,0)</f>
        <v>0</v>
      </c>
      <c r="H1093">
        <f t="array" ref="H1093">IF(H170,SUM(SqCor!$B68:$CW68*TRANSPOSE(H$104:H$203))/ComCalc!H$37,0)</f>
        <v>0</v>
      </c>
      <c r="I1093">
        <f t="array" ref="I1093">IF(I170,SUM(SqCor!$B68:$CW68*TRANSPOSE(I$104:I$203))/ComCalc!I$37,0)</f>
        <v>0</v>
      </c>
      <c r="J1093">
        <f t="array" ref="J1093">IF(J170,SUM(SqCor!$B68:$CW68*TRANSPOSE(J$104:J$203))/ComCalc!J$37,0)</f>
        <v>0</v>
      </c>
      <c r="K1093">
        <f t="array" ref="K1093">IF(K170,SUM(SqCor!$B68:$CW68*TRANSPOSE(K$104:K$203))/ComCalc!K$37,0)</f>
        <v>0</v>
      </c>
      <c r="L1093">
        <f t="array" ref="L1093">IF(L170,SUM(SqCor!$B68:$CW68*TRANSPOSE(L$104:L$203))/ComCalc!L$37,0)</f>
        <v>0</v>
      </c>
      <c r="M1093">
        <f t="array" ref="M1093">IF(M170,SUM(SqCor!$B68:$CW68*TRANSPOSE(M$104:M$203))/ComCalc!M$37,0)</f>
        <v>0</v>
      </c>
      <c r="N1093">
        <f t="array" ref="N1093">IF(N170,SUM(SqCor!$B68:$CW68*TRANSPOSE(N$104:N$203))/ComCalc!N$37,0)</f>
        <v>0</v>
      </c>
      <c r="O1093">
        <f t="array" ref="O1093">IF(O170,SUM(SqCor!$B68:$CW68*TRANSPOSE(O$104:O$203))/ComCalc!O$37,0)</f>
        <v>0</v>
      </c>
      <c r="P1093">
        <f t="array" ref="P1093">IF(P170,SUM(SqCor!$B68:$CW68*TRANSPOSE(P$104:P$203))/ComCalc!P$37,0)</f>
        <v>0</v>
      </c>
      <c r="Q1093">
        <f t="array" ref="Q1093">IF(Q170,SUM(SqCor!$B68:$CW68*TRANSPOSE(Q$104:Q$203))/ComCalc!Q$37,0)</f>
        <v>0</v>
      </c>
      <c r="R1093">
        <f t="array" ref="R1093">IF(R170,SUM(SqCor!$B68:$CW68*TRANSPOSE(R$104:R$203))/ComCalc!R$37,0)</f>
        <v>0</v>
      </c>
      <c r="S1093">
        <f t="array" ref="S1093">IF(S170,SUM(SqCor!$B68:$CW68*TRANSPOSE(S$104:S$203))/ComCalc!S$37,0)</f>
        <v>0</v>
      </c>
      <c r="T1093">
        <f t="array" ref="T1093">IF(T170,SUM(SqCor!$B68:$CW68*TRANSPOSE(T$104:T$203))/ComCalc!T$37,0)</f>
        <v>0</v>
      </c>
      <c r="U1093">
        <f t="array" ref="U1093">IF(U170,SUM(SqCor!$B68:$CW68*TRANSPOSE(U$104:U$203))/ComCalc!U$37,0)</f>
        <v>0</v>
      </c>
    </row>
    <row r="1094" spans="1:21" x14ac:dyDescent="0.15">
      <c r="A1094" t="str">
        <f t="shared" si="666"/>
        <v>WISC-V Picture Span</v>
      </c>
      <c r="B1094">
        <f t="array" ref="B1094">IF(B171,SUM(SqCor!$B69:$CW69*TRANSPOSE(B$104:B$203))/ComCalc!B$37,0)</f>
        <v>0</v>
      </c>
      <c r="C1094">
        <f t="array" ref="C1094">IF(C171,SUM(SqCor!$B69:$CW69*TRANSPOSE(C$104:C$203))/ComCalc!C$37,0)</f>
        <v>0</v>
      </c>
      <c r="D1094">
        <f t="array" ref="D1094">IF(D171,SUM(SqCor!$B69:$CW69*TRANSPOSE(D$104:D$203))/ComCalc!D$37,0)</f>
        <v>0</v>
      </c>
      <c r="E1094">
        <f t="array" ref="E1094">IF(E171,SUM(SqCor!$B69:$CW69*TRANSPOSE(E$104:E$203))/ComCalc!E$37,0)</f>
        <v>0</v>
      </c>
      <c r="F1094">
        <f t="array" ref="F1094">IF(F171,SUM(SqCor!$B69:$CW69*TRANSPOSE(F$104:F$203))/ComCalc!F$37,0)</f>
        <v>0</v>
      </c>
      <c r="G1094">
        <f t="array" ref="G1094">IF(G171,SUM(SqCor!$B69:$CW69*TRANSPOSE(G$104:G$203))/ComCalc!G$37,0)</f>
        <v>0</v>
      </c>
      <c r="H1094">
        <f t="array" ref="H1094">IF(H171,SUM(SqCor!$B69:$CW69*TRANSPOSE(H$104:H$203))/ComCalc!H$37,0)</f>
        <v>0</v>
      </c>
      <c r="I1094">
        <f t="array" ref="I1094">IF(I171,SUM(SqCor!$B69:$CW69*TRANSPOSE(I$104:I$203))/ComCalc!I$37,0)</f>
        <v>0</v>
      </c>
      <c r="J1094">
        <f t="array" ref="J1094">IF(J171,SUM(SqCor!$B69:$CW69*TRANSPOSE(J$104:J$203))/ComCalc!J$37,0)</f>
        <v>0</v>
      </c>
      <c r="K1094">
        <f t="array" ref="K1094">IF(K171,SUM(SqCor!$B69:$CW69*TRANSPOSE(K$104:K$203))/ComCalc!K$37,0)</f>
        <v>0</v>
      </c>
      <c r="L1094">
        <f t="array" ref="L1094">IF(L171,SUM(SqCor!$B69:$CW69*TRANSPOSE(L$104:L$203))/ComCalc!L$37,0)</f>
        <v>0</v>
      </c>
      <c r="M1094">
        <f t="array" ref="M1094">IF(M171,SUM(SqCor!$B69:$CW69*TRANSPOSE(M$104:M$203))/ComCalc!M$37,0)</f>
        <v>0</v>
      </c>
      <c r="N1094">
        <f t="array" ref="N1094">IF(N171,SUM(SqCor!$B69:$CW69*TRANSPOSE(N$104:N$203))/ComCalc!N$37,0)</f>
        <v>0</v>
      </c>
      <c r="O1094">
        <f t="array" ref="O1094">IF(O171,SUM(SqCor!$B69:$CW69*TRANSPOSE(O$104:O$203))/ComCalc!O$37,0)</f>
        <v>0</v>
      </c>
      <c r="P1094">
        <f t="array" ref="P1094">IF(P171,SUM(SqCor!$B69:$CW69*TRANSPOSE(P$104:P$203))/ComCalc!P$37,0)</f>
        <v>0</v>
      </c>
      <c r="Q1094">
        <f t="array" ref="Q1094">IF(Q171,SUM(SqCor!$B69:$CW69*TRANSPOSE(Q$104:Q$203))/ComCalc!Q$37,0)</f>
        <v>0</v>
      </c>
      <c r="R1094">
        <f t="array" ref="R1094">IF(R171,SUM(SqCor!$B69:$CW69*TRANSPOSE(R$104:R$203))/ComCalc!R$37,0)</f>
        <v>0</v>
      </c>
      <c r="S1094">
        <f t="array" ref="S1094">IF(S171,SUM(SqCor!$B69:$CW69*TRANSPOSE(S$104:S$203))/ComCalc!S$37,0)</f>
        <v>0</v>
      </c>
      <c r="T1094">
        <f t="array" ref="T1094">IF(T171,SUM(SqCor!$B69:$CW69*TRANSPOSE(T$104:T$203))/ComCalc!T$37,0)</f>
        <v>0</v>
      </c>
      <c r="U1094">
        <f t="array" ref="U1094">IF(U171,SUM(SqCor!$B69:$CW69*TRANSPOSE(U$104:U$203))/ComCalc!U$37,0)</f>
        <v>0</v>
      </c>
    </row>
    <row r="1095" spans="1:21" x14ac:dyDescent="0.15">
      <c r="A1095" t="str">
        <f t="shared" si="666"/>
        <v>WISC-V Coding</v>
      </c>
      <c r="B1095">
        <f t="array" ref="B1095">IF(B172,SUM(SqCor!$B70:$CW70*TRANSPOSE(B$104:B$203))/ComCalc!B$37,0)</f>
        <v>0</v>
      </c>
      <c r="C1095">
        <f t="array" ref="C1095">IF(C172,SUM(SqCor!$B70:$CW70*TRANSPOSE(C$104:C$203))/ComCalc!C$37,0)</f>
        <v>0</v>
      </c>
      <c r="D1095">
        <f t="array" ref="D1095">IF(D172,SUM(SqCor!$B70:$CW70*TRANSPOSE(D$104:D$203))/ComCalc!D$37,0)</f>
        <v>0</v>
      </c>
      <c r="E1095">
        <f t="array" ref="E1095">IF(E172,SUM(SqCor!$B70:$CW70*TRANSPOSE(E$104:E$203))/ComCalc!E$37,0)</f>
        <v>0</v>
      </c>
      <c r="F1095">
        <f t="array" ref="F1095">IF(F172,SUM(SqCor!$B70:$CW70*TRANSPOSE(F$104:F$203))/ComCalc!F$37,0)</f>
        <v>0</v>
      </c>
      <c r="G1095">
        <f t="array" ref="G1095">IF(G172,SUM(SqCor!$B70:$CW70*TRANSPOSE(G$104:G$203))/ComCalc!G$37,0)</f>
        <v>0</v>
      </c>
      <c r="H1095">
        <f t="array" ref="H1095">IF(H172,SUM(SqCor!$B70:$CW70*TRANSPOSE(H$104:H$203))/ComCalc!H$37,0)</f>
        <v>0</v>
      </c>
      <c r="I1095">
        <f t="array" ref="I1095">IF(I172,SUM(SqCor!$B70:$CW70*TRANSPOSE(I$104:I$203))/ComCalc!I$37,0)</f>
        <v>0</v>
      </c>
      <c r="J1095">
        <f t="array" ref="J1095">IF(J172,SUM(SqCor!$B70:$CW70*TRANSPOSE(J$104:J$203))/ComCalc!J$37,0)</f>
        <v>0</v>
      </c>
      <c r="K1095">
        <f t="array" ref="K1095">IF(K172,SUM(SqCor!$B70:$CW70*TRANSPOSE(K$104:K$203))/ComCalc!K$37,0)</f>
        <v>0</v>
      </c>
      <c r="L1095">
        <f t="array" ref="L1095">IF(L172,SUM(SqCor!$B70:$CW70*TRANSPOSE(L$104:L$203))/ComCalc!L$37,0)</f>
        <v>0</v>
      </c>
      <c r="M1095">
        <f t="array" ref="M1095">IF(M172,SUM(SqCor!$B70:$CW70*TRANSPOSE(M$104:M$203))/ComCalc!M$37,0)</f>
        <v>0</v>
      </c>
      <c r="N1095">
        <f t="array" ref="N1095">IF(N172,SUM(SqCor!$B70:$CW70*TRANSPOSE(N$104:N$203))/ComCalc!N$37,0)</f>
        <v>0</v>
      </c>
      <c r="O1095">
        <f t="array" ref="O1095">IF(O172,SUM(SqCor!$B70:$CW70*TRANSPOSE(O$104:O$203))/ComCalc!O$37,0)</f>
        <v>0</v>
      </c>
      <c r="P1095">
        <f t="array" ref="P1095">IF(P172,SUM(SqCor!$B70:$CW70*TRANSPOSE(P$104:P$203))/ComCalc!P$37,0)</f>
        <v>0</v>
      </c>
      <c r="Q1095">
        <f t="array" ref="Q1095">IF(Q172,SUM(SqCor!$B70:$CW70*TRANSPOSE(Q$104:Q$203))/ComCalc!Q$37,0)</f>
        <v>0</v>
      </c>
      <c r="R1095">
        <f t="array" ref="R1095">IF(R172,SUM(SqCor!$B70:$CW70*TRANSPOSE(R$104:R$203))/ComCalc!R$37,0)</f>
        <v>0</v>
      </c>
      <c r="S1095">
        <f t="array" ref="S1095">IF(S172,SUM(SqCor!$B70:$CW70*TRANSPOSE(S$104:S$203))/ComCalc!S$37,0)</f>
        <v>0</v>
      </c>
      <c r="T1095">
        <f t="array" ref="T1095">IF(T172,SUM(SqCor!$B70:$CW70*TRANSPOSE(T$104:T$203))/ComCalc!T$37,0)</f>
        <v>0</v>
      </c>
      <c r="U1095">
        <f t="array" ref="U1095">IF(U172,SUM(SqCor!$B70:$CW70*TRANSPOSE(U$104:U$203))/ComCalc!U$37,0)</f>
        <v>0</v>
      </c>
    </row>
    <row r="1096" spans="1:21" x14ac:dyDescent="0.15">
      <c r="A1096" t="str">
        <f t="shared" si="666"/>
        <v>WISC-V Symbol Search</v>
      </c>
      <c r="B1096">
        <f t="array" ref="B1096">IF(B173,SUM(SqCor!$B71:$CW71*TRANSPOSE(B$104:B$203))/ComCalc!B$37,0)</f>
        <v>0</v>
      </c>
      <c r="C1096">
        <f t="array" ref="C1096">IF(C173,SUM(SqCor!$B71:$CW71*TRANSPOSE(C$104:C$203))/ComCalc!C$37,0)</f>
        <v>0</v>
      </c>
      <c r="D1096">
        <f t="array" ref="D1096">IF(D173,SUM(SqCor!$B71:$CW71*TRANSPOSE(D$104:D$203))/ComCalc!D$37,0)</f>
        <v>0</v>
      </c>
      <c r="E1096">
        <f t="array" ref="E1096">IF(E173,SUM(SqCor!$B71:$CW71*TRANSPOSE(E$104:E$203))/ComCalc!E$37,0)</f>
        <v>0</v>
      </c>
      <c r="F1096">
        <f t="array" ref="F1096">IF(F173,SUM(SqCor!$B71:$CW71*TRANSPOSE(F$104:F$203))/ComCalc!F$37,0)</f>
        <v>0</v>
      </c>
      <c r="G1096">
        <f t="array" ref="G1096">IF(G173,SUM(SqCor!$B71:$CW71*TRANSPOSE(G$104:G$203))/ComCalc!G$37,0)</f>
        <v>0</v>
      </c>
      <c r="H1096">
        <f t="array" ref="H1096">IF(H173,SUM(SqCor!$B71:$CW71*TRANSPOSE(H$104:H$203))/ComCalc!H$37,0)</f>
        <v>0</v>
      </c>
      <c r="I1096">
        <f t="array" ref="I1096">IF(I173,SUM(SqCor!$B71:$CW71*TRANSPOSE(I$104:I$203))/ComCalc!I$37,0)</f>
        <v>0</v>
      </c>
      <c r="J1096">
        <f t="array" ref="J1096">IF(J173,SUM(SqCor!$B71:$CW71*TRANSPOSE(J$104:J$203))/ComCalc!J$37,0)</f>
        <v>0</v>
      </c>
      <c r="K1096">
        <f t="array" ref="K1096">IF(K173,SUM(SqCor!$B71:$CW71*TRANSPOSE(K$104:K$203))/ComCalc!K$37,0)</f>
        <v>0</v>
      </c>
      <c r="L1096">
        <f t="array" ref="L1096">IF(L173,SUM(SqCor!$B71:$CW71*TRANSPOSE(L$104:L$203))/ComCalc!L$37,0)</f>
        <v>0</v>
      </c>
      <c r="M1096">
        <f t="array" ref="M1096">IF(M173,SUM(SqCor!$B71:$CW71*TRANSPOSE(M$104:M$203))/ComCalc!M$37,0)</f>
        <v>0</v>
      </c>
      <c r="N1096">
        <f t="array" ref="N1096">IF(N173,SUM(SqCor!$B71:$CW71*TRANSPOSE(N$104:N$203))/ComCalc!N$37,0)</f>
        <v>0</v>
      </c>
      <c r="O1096">
        <f t="array" ref="O1096">IF(O173,SUM(SqCor!$B71:$CW71*TRANSPOSE(O$104:O$203))/ComCalc!O$37,0)</f>
        <v>0</v>
      </c>
      <c r="P1096">
        <f t="array" ref="P1096">IF(P173,SUM(SqCor!$B71:$CW71*TRANSPOSE(P$104:P$203))/ComCalc!P$37,0)</f>
        <v>0</v>
      </c>
      <c r="Q1096">
        <f t="array" ref="Q1096">IF(Q173,SUM(SqCor!$B71:$CW71*TRANSPOSE(Q$104:Q$203))/ComCalc!Q$37,0)</f>
        <v>0</v>
      </c>
      <c r="R1096">
        <f t="array" ref="R1096">IF(R173,SUM(SqCor!$B71:$CW71*TRANSPOSE(R$104:R$203))/ComCalc!R$37,0)</f>
        <v>0</v>
      </c>
      <c r="S1096">
        <f t="array" ref="S1096">IF(S173,SUM(SqCor!$B71:$CW71*TRANSPOSE(S$104:S$203))/ComCalc!S$37,0)</f>
        <v>0</v>
      </c>
      <c r="T1096">
        <f t="array" ref="T1096">IF(T173,SUM(SqCor!$B71:$CW71*TRANSPOSE(T$104:T$203))/ComCalc!T$37,0)</f>
        <v>0</v>
      </c>
      <c r="U1096">
        <f t="array" ref="U1096">IF(U173,SUM(SqCor!$B71:$CW71*TRANSPOSE(U$104:U$203))/ComCalc!U$37,0)</f>
        <v>0</v>
      </c>
    </row>
    <row r="1097" spans="1:21" x14ac:dyDescent="0.15">
      <c r="A1097" t="str">
        <f t="shared" si="666"/>
        <v>LWR</v>
      </c>
      <c r="B1097">
        <f t="array" ref="B1097">IF(B174,SUM(SqCor!$B72:$CW72*TRANSPOSE(B$104:B$203))/ComCalc!B$37,0)</f>
        <v>0</v>
      </c>
      <c r="C1097">
        <f t="array" ref="C1097">IF(C174,SUM(SqCor!$B72:$CW72*TRANSPOSE(C$104:C$203))/ComCalc!C$37,0)</f>
        <v>0</v>
      </c>
      <c r="D1097">
        <f t="array" ref="D1097">IF(D174,SUM(SqCor!$B72:$CW72*TRANSPOSE(D$104:D$203))/ComCalc!D$37,0)</f>
        <v>0</v>
      </c>
      <c r="E1097">
        <f t="array" ref="E1097">IF(E174,SUM(SqCor!$B72:$CW72*TRANSPOSE(E$104:E$203))/ComCalc!E$37,0)</f>
        <v>0</v>
      </c>
      <c r="F1097">
        <f t="array" ref="F1097">IF(F174,SUM(SqCor!$B72:$CW72*TRANSPOSE(F$104:F$203))/ComCalc!F$37,0)</f>
        <v>0</v>
      </c>
      <c r="G1097">
        <f t="array" ref="G1097">IF(G174,SUM(SqCor!$B72:$CW72*TRANSPOSE(G$104:G$203))/ComCalc!G$37,0)</f>
        <v>0</v>
      </c>
      <c r="H1097">
        <f t="array" ref="H1097">IF(H174,SUM(SqCor!$B72:$CW72*TRANSPOSE(H$104:H$203))/ComCalc!H$37,0)</f>
        <v>0</v>
      </c>
      <c r="I1097">
        <f t="array" ref="I1097">IF(I174,SUM(SqCor!$B72:$CW72*TRANSPOSE(I$104:I$203))/ComCalc!I$37,0)</f>
        <v>0</v>
      </c>
      <c r="J1097">
        <f t="array" ref="J1097">IF(J174,SUM(SqCor!$B72:$CW72*TRANSPOSE(J$104:J$203))/ComCalc!J$37,0)</f>
        <v>0</v>
      </c>
      <c r="K1097">
        <f t="array" ref="K1097">IF(K174,SUM(SqCor!$B72:$CW72*TRANSPOSE(K$104:K$203))/ComCalc!K$37,0)</f>
        <v>0</v>
      </c>
      <c r="L1097">
        <f t="array" ref="L1097">IF(L174,SUM(SqCor!$B72:$CW72*TRANSPOSE(L$104:L$203))/ComCalc!L$37,0)</f>
        <v>0</v>
      </c>
      <c r="M1097">
        <f t="array" ref="M1097">IF(M174,SUM(SqCor!$B72:$CW72*TRANSPOSE(M$104:M$203))/ComCalc!M$37,0)</f>
        <v>0</v>
      </c>
      <c r="N1097">
        <f t="array" ref="N1097">IF(N174,SUM(SqCor!$B72:$CW72*TRANSPOSE(N$104:N$203))/ComCalc!N$37,0)</f>
        <v>0</v>
      </c>
      <c r="O1097">
        <f t="array" ref="O1097">IF(O174,SUM(SqCor!$B72:$CW72*TRANSPOSE(O$104:O$203))/ComCalc!O$37,0)</f>
        <v>0</v>
      </c>
      <c r="P1097">
        <f t="array" ref="P1097">IF(P174,SUM(SqCor!$B72:$CW72*TRANSPOSE(P$104:P$203))/ComCalc!P$37,0)</f>
        <v>0</v>
      </c>
      <c r="Q1097">
        <f t="array" ref="Q1097">IF(Q174,SUM(SqCor!$B72:$CW72*TRANSPOSE(Q$104:Q$203))/ComCalc!Q$37,0)</f>
        <v>0</v>
      </c>
      <c r="R1097">
        <f t="array" ref="R1097">IF(R174,SUM(SqCor!$B72:$CW72*TRANSPOSE(R$104:R$203))/ComCalc!R$37,0)</f>
        <v>0</v>
      </c>
      <c r="S1097">
        <f t="array" ref="S1097">IF(S174,SUM(SqCor!$B72:$CW72*TRANSPOSE(S$104:S$203))/ComCalc!S$37,0)</f>
        <v>0</v>
      </c>
      <c r="T1097">
        <f t="array" ref="T1097">IF(T174,SUM(SqCor!$B72:$CW72*TRANSPOSE(T$104:T$203))/ComCalc!T$37,0)</f>
        <v>0</v>
      </c>
      <c r="U1097">
        <f t="array" ref="U1097">IF(U174,SUM(SqCor!$B72:$CW72*TRANSPOSE(U$104:U$203))/ComCalc!U$37,0)</f>
        <v>0</v>
      </c>
    </row>
    <row r="1098" spans="1:21" x14ac:dyDescent="0.15">
      <c r="A1098" t="str">
        <f t="shared" si="666"/>
        <v>RC</v>
      </c>
      <c r="B1098">
        <f t="array" ref="B1098">IF(B175,SUM(SqCor!$B73:$CW73*TRANSPOSE(B$104:B$203))/ComCalc!B$37,0)</f>
        <v>0</v>
      </c>
      <c r="C1098">
        <f t="array" ref="C1098">IF(C175,SUM(SqCor!$B73:$CW73*TRANSPOSE(C$104:C$203))/ComCalc!C$37,0)</f>
        <v>0</v>
      </c>
      <c r="D1098">
        <f t="array" ref="D1098">IF(D175,SUM(SqCor!$B73:$CW73*TRANSPOSE(D$104:D$203))/ComCalc!D$37,0)</f>
        <v>0</v>
      </c>
      <c r="E1098">
        <f t="array" ref="E1098">IF(E175,SUM(SqCor!$B73:$CW73*TRANSPOSE(E$104:E$203))/ComCalc!E$37,0)</f>
        <v>0</v>
      </c>
      <c r="F1098">
        <f t="array" ref="F1098">IF(F175,SUM(SqCor!$B73:$CW73*TRANSPOSE(F$104:F$203))/ComCalc!F$37,0)</f>
        <v>0</v>
      </c>
      <c r="G1098">
        <f t="array" ref="G1098">IF(G175,SUM(SqCor!$B73:$CW73*TRANSPOSE(G$104:G$203))/ComCalc!G$37,0)</f>
        <v>0</v>
      </c>
      <c r="H1098">
        <f t="array" ref="H1098">IF(H175,SUM(SqCor!$B73:$CW73*TRANSPOSE(H$104:H$203))/ComCalc!H$37,0)</f>
        <v>0</v>
      </c>
      <c r="I1098">
        <f t="array" ref="I1098">IF(I175,SUM(SqCor!$B73:$CW73*TRANSPOSE(I$104:I$203))/ComCalc!I$37,0)</f>
        <v>0</v>
      </c>
      <c r="J1098">
        <f t="array" ref="J1098">IF(J175,SUM(SqCor!$B73:$CW73*TRANSPOSE(J$104:J$203))/ComCalc!J$37,0)</f>
        <v>0</v>
      </c>
      <c r="K1098">
        <f t="array" ref="K1098">IF(K175,SUM(SqCor!$B73:$CW73*TRANSPOSE(K$104:K$203))/ComCalc!K$37,0)</f>
        <v>0</v>
      </c>
      <c r="L1098">
        <f t="array" ref="L1098">IF(L175,SUM(SqCor!$B73:$CW73*TRANSPOSE(L$104:L$203))/ComCalc!L$37,0)</f>
        <v>0</v>
      </c>
      <c r="M1098">
        <f t="array" ref="M1098">IF(M175,SUM(SqCor!$B73:$CW73*TRANSPOSE(M$104:M$203))/ComCalc!M$37,0)</f>
        <v>0</v>
      </c>
      <c r="N1098">
        <f t="array" ref="N1098">IF(N175,SUM(SqCor!$B73:$CW73*TRANSPOSE(N$104:N$203))/ComCalc!N$37,0)</f>
        <v>0</v>
      </c>
      <c r="O1098">
        <f t="array" ref="O1098">IF(O175,SUM(SqCor!$B73:$CW73*TRANSPOSE(O$104:O$203))/ComCalc!O$37,0)</f>
        <v>0</v>
      </c>
      <c r="P1098">
        <f t="array" ref="P1098">IF(P175,SUM(SqCor!$B73:$CW73*TRANSPOSE(P$104:P$203))/ComCalc!P$37,0)</f>
        <v>0</v>
      </c>
      <c r="Q1098">
        <f t="array" ref="Q1098">IF(Q175,SUM(SqCor!$B73:$CW73*TRANSPOSE(Q$104:Q$203))/ComCalc!Q$37,0)</f>
        <v>0</v>
      </c>
      <c r="R1098">
        <f t="array" ref="R1098">IF(R175,SUM(SqCor!$B73:$CW73*TRANSPOSE(R$104:R$203))/ComCalc!R$37,0)</f>
        <v>0</v>
      </c>
      <c r="S1098">
        <f t="array" ref="S1098">IF(S175,SUM(SqCor!$B73:$CW73*TRANSPOSE(S$104:S$203))/ComCalc!S$37,0)</f>
        <v>0</v>
      </c>
      <c r="T1098">
        <f t="array" ref="T1098">IF(T175,SUM(SqCor!$B73:$CW73*TRANSPOSE(T$104:T$203))/ComCalc!T$37,0)</f>
        <v>0</v>
      </c>
      <c r="U1098">
        <f t="array" ref="U1098">IF(U175,SUM(SqCor!$B73:$CW73*TRANSPOSE(U$104:U$203))/ComCalc!U$37,0)</f>
        <v>0</v>
      </c>
    </row>
    <row r="1099" spans="1:21" x14ac:dyDescent="0.15">
      <c r="A1099" t="str">
        <f t="shared" si="666"/>
        <v>NWD</v>
      </c>
      <c r="B1099">
        <f t="array" ref="B1099">IF(B176,SUM(SqCor!$B74:$CW74*TRANSPOSE(B$104:B$203))/ComCalc!B$37,0)</f>
        <v>0</v>
      </c>
      <c r="C1099">
        <f t="array" ref="C1099">IF(C176,SUM(SqCor!$B74:$CW74*TRANSPOSE(C$104:C$203))/ComCalc!C$37,0)</f>
        <v>0</v>
      </c>
      <c r="D1099">
        <f t="array" ref="D1099">IF(D176,SUM(SqCor!$B74:$CW74*TRANSPOSE(D$104:D$203))/ComCalc!D$37,0)</f>
        <v>0</v>
      </c>
      <c r="E1099">
        <f t="array" ref="E1099">IF(E176,SUM(SqCor!$B74:$CW74*TRANSPOSE(E$104:E$203))/ComCalc!E$37,0)</f>
        <v>0</v>
      </c>
      <c r="F1099">
        <f t="array" ref="F1099">IF(F176,SUM(SqCor!$B74:$CW74*TRANSPOSE(F$104:F$203))/ComCalc!F$37,0)</f>
        <v>0</v>
      </c>
      <c r="G1099">
        <f t="array" ref="G1099">IF(G176,SUM(SqCor!$B74:$CW74*TRANSPOSE(G$104:G$203))/ComCalc!G$37,0)</f>
        <v>0</v>
      </c>
      <c r="H1099">
        <f t="array" ref="H1099">IF(H176,SUM(SqCor!$B74:$CW74*TRANSPOSE(H$104:H$203))/ComCalc!H$37,0)</f>
        <v>0</v>
      </c>
      <c r="I1099">
        <f t="array" ref="I1099">IF(I176,SUM(SqCor!$B74:$CW74*TRANSPOSE(I$104:I$203))/ComCalc!I$37,0)</f>
        <v>0</v>
      </c>
      <c r="J1099">
        <f t="array" ref="J1099">IF(J176,SUM(SqCor!$B74:$CW74*TRANSPOSE(J$104:J$203))/ComCalc!J$37,0)</f>
        <v>0</v>
      </c>
      <c r="K1099">
        <f t="array" ref="K1099">IF(K176,SUM(SqCor!$B74:$CW74*TRANSPOSE(K$104:K$203))/ComCalc!K$37,0)</f>
        <v>0</v>
      </c>
      <c r="L1099">
        <f t="array" ref="L1099">IF(L176,SUM(SqCor!$B74:$CW74*TRANSPOSE(L$104:L$203))/ComCalc!L$37,0)</f>
        <v>0</v>
      </c>
      <c r="M1099">
        <f t="array" ref="M1099">IF(M176,SUM(SqCor!$B74:$CW74*TRANSPOSE(M$104:M$203))/ComCalc!M$37,0)</f>
        <v>0</v>
      </c>
      <c r="N1099">
        <f t="array" ref="N1099">IF(N176,SUM(SqCor!$B74:$CW74*TRANSPOSE(N$104:N$203))/ComCalc!N$37,0)</f>
        <v>0</v>
      </c>
      <c r="O1099">
        <f t="array" ref="O1099">IF(O176,SUM(SqCor!$B74:$CW74*TRANSPOSE(O$104:O$203))/ComCalc!O$37,0)</f>
        <v>0</v>
      </c>
      <c r="P1099">
        <f t="array" ref="P1099">IF(P176,SUM(SqCor!$B74:$CW74*TRANSPOSE(P$104:P$203))/ComCalc!P$37,0)</f>
        <v>0</v>
      </c>
      <c r="Q1099">
        <f t="array" ref="Q1099">IF(Q176,SUM(SqCor!$B74:$CW74*TRANSPOSE(Q$104:Q$203))/ComCalc!Q$37,0)</f>
        <v>0</v>
      </c>
      <c r="R1099">
        <f t="array" ref="R1099">IF(R176,SUM(SqCor!$B74:$CW74*TRANSPOSE(R$104:R$203))/ComCalc!R$37,0)</f>
        <v>0</v>
      </c>
      <c r="S1099">
        <f t="array" ref="S1099">IF(S176,SUM(SqCor!$B74:$CW74*TRANSPOSE(S$104:S$203))/ComCalc!S$37,0)</f>
        <v>0</v>
      </c>
      <c r="T1099">
        <f t="array" ref="T1099">IF(T176,SUM(SqCor!$B74:$CW74*TRANSPOSE(T$104:T$203))/ComCalc!T$37,0)</f>
        <v>0</v>
      </c>
      <c r="U1099">
        <f t="array" ref="U1099">IF(U176,SUM(SqCor!$B74:$CW74*TRANSPOSE(U$104:U$203))/ComCalc!U$37,0)</f>
        <v>0</v>
      </c>
    </row>
    <row r="1100" spans="1:21" x14ac:dyDescent="0.15">
      <c r="A1100" t="str">
        <f t="shared" si="666"/>
        <v>PP</v>
      </c>
      <c r="B1100">
        <f t="array" ref="B1100">IF(B177,SUM(SqCor!$B75:$CW75*TRANSPOSE(B$104:B$203))/ComCalc!B$37,0)</f>
        <v>0</v>
      </c>
      <c r="C1100">
        <f t="array" ref="C1100">IF(C177,SUM(SqCor!$B75:$CW75*TRANSPOSE(C$104:C$203))/ComCalc!C$37,0)</f>
        <v>0</v>
      </c>
      <c r="D1100">
        <f t="array" ref="D1100">IF(D177,SUM(SqCor!$B75:$CW75*TRANSPOSE(D$104:D$203))/ComCalc!D$37,0)</f>
        <v>0</v>
      </c>
      <c r="E1100">
        <f t="array" ref="E1100">IF(E177,SUM(SqCor!$B75:$CW75*TRANSPOSE(E$104:E$203))/ComCalc!E$37,0)</f>
        <v>0</v>
      </c>
      <c r="F1100">
        <f t="array" ref="F1100">IF(F177,SUM(SqCor!$B75:$CW75*TRANSPOSE(F$104:F$203))/ComCalc!F$37,0)</f>
        <v>0</v>
      </c>
      <c r="G1100">
        <f t="array" ref="G1100">IF(G177,SUM(SqCor!$B75:$CW75*TRANSPOSE(G$104:G$203))/ComCalc!G$37,0)</f>
        <v>0</v>
      </c>
      <c r="H1100">
        <f t="array" ref="H1100">IF(H177,SUM(SqCor!$B75:$CW75*TRANSPOSE(H$104:H$203))/ComCalc!H$37,0)</f>
        <v>0</v>
      </c>
      <c r="I1100">
        <f t="array" ref="I1100">IF(I177,SUM(SqCor!$B75:$CW75*TRANSPOSE(I$104:I$203))/ComCalc!I$37,0)</f>
        <v>0</v>
      </c>
      <c r="J1100">
        <f t="array" ref="J1100">IF(J177,SUM(SqCor!$B75:$CW75*TRANSPOSE(J$104:J$203))/ComCalc!J$37,0)</f>
        <v>0</v>
      </c>
      <c r="K1100">
        <f t="array" ref="K1100">IF(K177,SUM(SqCor!$B75:$CW75*TRANSPOSE(K$104:K$203))/ComCalc!K$37,0)</f>
        <v>0</v>
      </c>
      <c r="L1100">
        <f t="array" ref="L1100">IF(L177,SUM(SqCor!$B75:$CW75*TRANSPOSE(L$104:L$203))/ComCalc!L$37,0)</f>
        <v>0</v>
      </c>
      <c r="M1100">
        <f t="array" ref="M1100">IF(M177,SUM(SqCor!$B75:$CW75*TRANSPOSE(M$104:M$203))/ComCalc!M$37,0)</f>
        <v>0</v>
      </c>
      <c r="N1100">
        <f t="array" ref="N1100">IF(N177,SUM(SqCor!$B75:$CW75*TRANSPOSE(N$104:N$203))/ComCalc!N$37,0)</f>
        <v>0</v>
      </c>
      <c r="O1100">
        <f t="array" ref="O1100">IF(O177,SUM(SqCor!$B75:$CW75*TRANSPOSE(O$104:O$203))/ComCalc!O$37,0)</f>
        <v>0</v>
      </c>
      <c r="P1100">
        <f t="array" ref="P1100">IF(P177,SUM(SqCor!$B75:$CW75*TRANSPOSE(P$104:P$203))/ComCalc!P$37,0)</f>
        <v>0</v>
      </c>
      <c r="Q1100">
        <f t="array" ref="Q1100">IF(Q177,SUM(SqCor!$B75:$CW75*TRANSPOSE(Q$104:Q$203))/ComCalc!Q$37,0)</f>
        <v>0</v>
      </c>
      <c r="R1100">
        <f t="array" ref="R1100">IF(R177,SUM(SqCor!$B75:$CW75*TRANSPOSE(R$104:R$203))/ComCalc!R$37,0)</f>
        <v>0</v>
      </c>
      <c r="S1100">
        <f t="array" ref="S1100">IF(S177,SUM(SqCor!$B75:$CW75*TRANSPOSE(S$104:S$203))/ComCalc!S$37,0)</f>
        <v>0</v>
      </c>
      <c r="T1100">
        <f t="array" ref="T1100">IF(T177,SUM(SqCor!$B75:$CW75*TRANSPOSE(T$104:T$203))/ComCalc!T$37,0)</f>
        <v>0</v>
      </c>
      <c r="U1100">
        <f t="array" ref="U1100">IF(U177,SUM(SqCor!$B75:$CW75*TRANSPOSE(U$104:U$203))/ComCalc!U$37,0)</f>
        <v>0</v>
      </c>
    </row>
    <row r="1101" spans="1:21" x14ac:dyDescent="0.15">
      <c r="A1101" t="str">
        <f t="shared" si="666"/>
        <v>WRF</v>
      </c>
      <c r="B1101">
        <f t="array" ref="B1101">IF(B178,SUM(SqCor!$B76:$CW76*TRANSPOSE(B$104:B$203))/ComCalc!B$37,0)</f>
        <v>0</v>
      </c>
      <c r="C1101">
        <f t="array" ref="C1101">IF(C178,SUM(SqCor!$B76:$CW76*TRANSPOSE(C$104:C$203))/ComCalc!C$37,0)</f>
        <v>0</v>
      </c>
      <c r="D1101">
        <f t="array" ref="D1101">IF(D178,SUM(SqCor!$B76:$CW76*TRANSPOSE(D$104:D$203))/ComCalc!D$37,0)</f>
        <v>0</v>
      </c>
      <c r="E1101">
        <f t="array" ref="E1101">IF(E178,SUM(SqCor!$B76:$CW76*TRANSPOSE(E$104:E$203))/ComCalc!E$37,0)</f>
        <v>0</v>
      </c>
      <c r="F1101">
        <f t="array" ref="F1101">IF(F178,SUM(SqCor!$B76:$CW76*TRANSPOSE(F$104:F$203))/ComCalc!F$37,0)</f>
        <v>0</v>
      </c>
      <c r="G1101">
        <f t="array" ref="G1101">IF(G178,SUM(SqCor!$B76:$CW76*TRANSPOSE(G$104:G$203))/ComCalc!G$37,0)</f>
        <v>0</v>
      </c>
      <c r="H1101">
        <f t="array" ref="H1101">IF(H178,SUM(SqCor!$B76:$CW76*TRANSPOSE(H$104:H$203))/ComCalc!H$37,0)</f>
        <v>0</v>
      </c>
      <c r="I1101">
        <f t="array" ref="I1101">IF(I178,SUM(SqCor!$B76:$CW76*TRANSPOSE(I$104:I$203))/ComCalc!I$37,0)</f>
        <v>0</v>
      </c>
      <c r="J1101">
        <f t="array" ref="J1101">IF(J178,SUM(SqCor!$B76:$CW76*TRANSPOSE(J$104:J$203))/ComCalc!J$37,0)</f>
        <v>0</v>
      </c>
      <c r="K1101">
        <f t="array" ref="K1101">IF(K178,SUM(SqCor!$B76:$CW76*TRANSPOSE(K$104:K$203))/ComCalc!K$37,0)</f>
        <v>0</v>
      </c>
      <c r="L1101">
        <f t="array" ref="L1101">IF(L178,SUM(SqCor!$B76:$CW76*TRANSPOSE(L$104:L$203))/ComCalc!L$37,0)</f>
        <v>0</v>
      </c>
      <c r="M1101">
        <f t="array" ref="M1101">IF(M178,SUM(SqCor!$B76:$CW76*TRANSPOSE(M$104:M$203))/ComCalc!M$37,0)</f>
        <v>0</v>
      </c>
      <c r="N1101">
        <f t="array" ref="N1101">IF(N178,SUM(SqCor!$B76:$CW76*TRANSPOSE(N$104:N$203))/ComCalc!N$37,0)</f>
        <v>0</v>
      </c>
      <c r="O1101">
        <f t="array" ref="O1101">IF(O178,SUM(SqCor!$B76:$CW76*TRANSPOSE(O$104:O$203))/ComCalc!O$37,0)</f>
        <v>0</v>
      </c>
      <c r="P1101">
        <f t="array" ref="P1101">IF(P178,SUM(SqCor!$B76:$CW76*TRANSPOSE(P$104:P$203))/ComCalc!P$37,0)</f>
        <v>0</v>
      </c>
      <c r="Q1101">
        <f t="array" ref="Q1101">IF(Q178,SUM(SqCor!$B76:$CW76*TRANSPOSE(Q$104:Q$203))/ComCalc!Q$37,0)</f>
        <v>0</v>
      </c>
      <c r="R1101">
        <f t="array" ref="R1101">IF(R178,SUM(SqCor!$B76:$CW76*TRANSPOSE(R$104:R$203))/ComCalc!R$37,0)</f>
        <v>0</v>
      </c>
      <c r="S1101">
        <f t="array" ref="S1101">IF(S178,SUM(SqCor!$B76:$CW76*TRANSPOSE(S$104:S$203))/ComCalc!S$37,0)</f>
        <v>0</v>
      </c>
      <c r="T1101">
        <f t="array" ref="T1101">IF(T178,SUM(SqCor!$B76:$CW76*TRANSPOSE(T$104:T$203))/ComCalc!T$37,0)</f>
        <v>0</v>
      </c>
      <c r="U1101">
        <f t="array" ref="U1101">IF(U178,SUM(SqCor!$B76:$CW76*TRANSPOSE(U$104:U$203))/ComCalc!U$37,0)</f>
        <v>0</v>
      </c>
    </row>
    <row r="1102" spans="1:21" x14ac:dyDescent="0.15">
      <c r="A1102" t="str">
        <f t="shared" si="666"/>
        <v>DF</v>
      </c>
      <c r="B1102">
        <f t="array" ref="B1102">IF(B179,SUM(SqCor!$B77:$CW77*TRANSPOSE(B$104:B$203))/ComCalc!B$37,0)</f>
        <v>0</v>
      </c>
      <c r="C1102">
        <f t="array" ref="C1102">IF(C179,SUM(SqCor!$B77:$CW77*TRANSPOSE(C$104:C$203))/ComCalc!C$37,0)</f>
        <v>0</v>
      </c>
      <c r="D1102">
        <f t="array" ref="D1102">IF(D179,SUM(SqCor!$B77:$CW77*TRANSPOSE(D$104:D$203))/ComCalc!D$37,0)</f>
        <v>0</v>
      </c>
      <c r="E1102">
        <f t="array" ref="E1102">IF(E179,SUM(SqCor!$B77:$CW77*TRANSPOSE(E$104:E$203))/ComCalc!E$37,0)</f>
        <v>0</v>
      </c>
      <c r="F1102">
        <f t="array" ref="F1102">IF(F179,SUM(SqCor!$B77:$CW77*TRANSPOSE(F$104:F$203))/ComCalc!F$37,0)</f>
        <v>0</v>
      </c>
      <c r="G1102">
        <f t="array" ref="G1102">IF(G179,SUM(SqCor!$B77:$CW77*TRANSPOSE(G$104:G$203))/ComCalc!G$37,0)</f>
        <v>0</v>
      </c>
      <c r="H1102">
        <f t="array" ref="H1102">IF(H179,SUM(SqCor!$B77:$CW77*TRANSPOSE(H$104:H$203))/ComCalc!H$37,0)</f>
        <v>0</v>
      </c>
      <c r="I1102">
        <f t="array" ref="I1102">IF(I179,SUM(SqCor!$B77:$CW77*TRANSPOSE(I$104:I$203))/ComCalc!I$37,0)</f>
        <v>0</v>
      </c>
      <c r="J1102">
        <f t="array" ref="J1102">IF(J179,SUM(SqCor!$B77:$CW77*TRANSPOSE(J$104:J$203))/ComCalc!J$37,0)</f>
        <v>0</v>
      </c>
      <c r="K1102">
        <f t="array" ref="K1102">IF(K179,SUM(SqCor!$B77:$CW77*TRANSPOSE(K$104:K$203))/ComCalc!K$37,0)</f>
        <v>0</v>
      </c>
      <c r="L1102">
        <f t="array" ref="L1102">IF(L179,SUM(SqCor!$B77:$CW77*TRANSPOSE(L$104:L$203))/ComCalc!L$37,0)</f>
        <v>0</v>
      </c>
      <c r="M1102">
        <f t="array" ref="M1102">IF(M179,SUM(SqCor!$B77:$CW77*TRANSPOSE(M$104:M$203))/ComCalc!M$37,0)</f>
        <v>0</v>
      </c>
      <c r="N1102">
        <f t="array" ref="N1102">IF(N179,SUM(SqCor!$B77:$CW77*TRANSPOSE(N$104:N$203))/ComCalc!N$37,0)</f>
        <v>0</v>
      </c>
      <c r="O1102">
        <f t="array" ref="O1102">IF(O179,SUM(SqCor!$B77:$CW77*TRANSPOSE(O$104:O$203))/ComCalc!O$37,0)</f>
        <v>0</v>
      </c>
      <c r="P1102">
        <f t="array" ref="P1102">IF(P179,SUM(SqCor!$B77:$CW77*TRANSPOSE(P$104:P$203))/ComCalc!P$37,0)</f>
        <v>0</v>
      </c>
      <c r="Q1102">
        <f t="array" ref="Q1102">IF(Q179,SUM(SqCor!$B77:$CW77*TRANSPOSE(Q$104:Q$203))/ComCalc!Q$37,0)</f>
        <v>0</v>
      </c>
      <c r="R1102">
        <f t="array" ref="R1102">IF(R179,SUM(SqCor!$B77:$CW77*TRANSPOSE(R$104:R$203))/ComCalc!R$37,0)</f>
        <v>0</v>
      </c>
      <c r="S1102">
        <f t="array" ref="S1102">IF(S179,SUM(SqCor!$B77:$CW77*TRANSPOSE(S$104:S$203))/ComCalc!S$37,0)</f>
        <v>0</v>
      </c>
      <c r="T1102">
        <f t="array" ref="T1102">IF(T179,SUM(SqCor!$B77:$CW77*TRANSPOSE(T$104:T$203))/ComCalc!T$37,0)</f>
        <v>0</v>
      </c>
      <c r="U1102">
        <f t="array" ref="U1102">IF(U179,SUM(SqCor!$B77:$CW77*TRANSPOSE(U$104:U$203))/ComCalc!U$37,0)</f>
        <v>0</v>
      </c>
    </row>
    <row r="1103" spans="1:21" x14ac:dyDescent="0.15">
      <c r="A1103" t="str">
        <f t="shared" si="666"/>
        <v>SRF</v>
      </c>
      <c r="B1103">
        <f t="array" ref="B1103">IF(B180,SUM(SqCor!$B78:$CW78*TRANSPOSE(B$104:B$203))/ComCalc!B$37,0)</f>
        <v>0</v>
      </c>
      <c r="C1103">
        <f t="array" ref="C1103">IF(C180,SUM(SqCor!$B78:$CW78*TRANSPOSE(C$104:C$203))/ComCalc!C$37,0)</f>
        <v>0</v>
      </c>
      <c r="D1103">
        <f t="array" ref="D1103">IF(D180,SUM(SqCor!$B78:$CW78*TRANSPOSE(D$104:D$203))/ComCalc!D$37,0)</f>
        <v>0</v>
      </c>
      <c r="E1103">
        <f t="array" ref="E1103">IF(E180,SUM(SqCor!$B78:$CW78*TRANSPOSE(E$104:E$203))/ComCalc!E$37,0)</f>
        <v>0</v>
      </c>
      <c r="F1103">
        <f t="array" ref="F1103">IF(F180,SUM(SqCor!$B78:$CW78*TRANSPOSE(F$104:F$203))/ComCalc!F$37,0)</f>
        <v>0</v>
      </c>
      <c r="G1103">
        <f t="array" ref="G1103">IF(G180,SUM(SqCor!$B78:$CW78*TRANSPOSE(G$104:G$203))/ComCalc!G$37,0)</f>
        <v>0</v>
      </c>
      <c r="H1103">
        <f t="array" ref="H1103">IF(H180,SUM(SqCor!$B78:$CW78*TRANSPOSE(H$104:H$203))/ComCalc!H$37,0)</f>
        <v>0</v>
      </c>
      <c r="I1103">
        <f t="array" ref="I1103">IF(I180,SUM(SqCor!$B78:$CW78*TRANSPOSE(I$104:I$203))/ComCalc!I$37,0)</f>
        <v>0</v>
      </c>
      <c r="J1103">
        <f t="array" ref="J1103">IF(J180,SUM(SqCor!$B78:$CW78*TRANSPOSE(J$104:J$203))/ComCalc!J$37,0)</f>
        <v>0</v>
      </c>
      <c r="K1103">
        <f t="array" ref="K1103">IF(K180,SUM(SqCor!$B78:$CW78*TRANSPOSE(K$104:K$203))/ComCalc!K$37,0)</f>
        <v>0</v>
      </c>
      <c r="L1103">
        <f t="array" ref="L1103">IF(L180,SUM(SqCor!$B78:$CW78*TRANSPOSE(L$104:L$203))/ComCalc!L$37,0)</f>
        <v>0</v>
      </c>
      <c r="M1103">
        <f t="array" ref="M1103">IF(M180,SUM(SqCor!$B78:$CW78*TRANSPOSE(M$104:M$203))/ComCalc!M$37,0)</f>
        <v>0</v>
      </c>
      <c r="N1103">
        <f t="array" ref="N1103">IF(N180,SUM(SqCor!$B78:$CW78*TRANSPOSE(N$104:N$203))/ComCalc!N$37,0)</f>
        <v>0</v>
      </c>
      <c r="O1103">
        <f t="array" ref="O1103">IF(O180,SUM(SqCor!$B78:$CW78*TRANSPOSE(O$104:O$203))/ComCalc!O$37,0)</f>
        <v>0</v>
      </c>
      <c r="P1103">
        <f t="array" ref="P1103">IF(P180,SUM(SqCor!$B78:$CW78*TRANSPOSE(P$104:P$203))/ComCalc!P$37,0)</f>
        <v>0</v>
      </c>
      <c r="Q1103">
        <f t="array" ref="Q1103">IF(Q180,SUM(SqCor!$B78:$CW78*TRANSPOSE(Q$104:Q$203))/ComCalc!Q$37,0)</f>
        <v>0</v>
      </c>
      <c r="R1103">
        <f t="array" ref="R1103">IF(R180,SUM(SqCor!$B78:$CW78*TRANSPOSE(R$104:R$203))/ComCalc!R$37,0)</f>
        <v>0</v>
      </c>
      <c r="S1103">
        <f t="array" ref="S1103">IF(S180,SUM(SqCor!$B78:$CW78*TRANSPOSE(S$104:S$203))/ComCalc!S$37,0)</f>
        <v>0</v>
      </c>
      <c r="T1103">
        <f t="array" ref="T1103">IF(T180,SUM(SqCor!$B78:$CW78*TRANSPOSE(T$104:T$203))/ComCalc!T$37,0)</f>
        <v>0</v>
      </c>
      <c r="U1103">
        <f t="array" ref="U1103">IF(U180,SUM(SqCor!$B78:$CW78*TRANSPOSE(U$104:U$203))/ComCalc!U$37,0)</f>
        <v>0</v>
      </c>
    </row>
    <row r="1104" spans="1:21" x14ac:dyDescent="0.15">
      <c r="A1104" t="str">
        <f t="shared" si="666"/>
        <v>RV</v>
      </c>
      <c r="B1104">
        <f t="array" ref="B1104">IF(B181,SUM(SqCor!$B79:$CW79*TRANSPOSE(B$104:B$203))/ComCalc!B$37,0)</f>
        <v>0</v>
      </c>
      <c r="C1104">
        <f t="array" ref="C1104">IF(C181,SUM(SqCor!$B79:$CW79*TRANSPOSE(C$104:C$203))/ComCalc!C$37,0)</f>
        <v>0</v>
      </c>
      <c r="D1104">
        <f t="array" ref="D1104">IF(D181,SUM(SqCor!$B79:$CW79*TRANSPOSE(D$104:D$203))/ComCalc!D$37,0)</f>
        <v>0</v>
      </c>
      <c r="E1104">
        <f t="array" ref="E1104">IF(E181,SUM(SqCor!$B79:$CW79*TRANSPOSE(E$104:E$203))/ComCalc!E$37,0)</f>
        <v>0</v>
      </c>
      <c r="F1104">
        <f t="array" ref="F1104">IF(F181,SUM(SqCor!$B79:$CW79*TRANSPOSE(F$104:F$203))/ComCalc!F$37,0)</f>
        <v>0</v>
      </c>
      <c r="G1104">
        <f t="array" ref="G1104">IF(G181,SUM(SqCor!$B79:$CW79*TRANSPOSE(G$104:G$203))/ComCalc!G$37,0)</f>
        <v>0</v>
      </c>
      <c r="H1104">
        <f t="array" ref="H1104">IF(H181,SUM(SqCor!$B79:$CW79*TRANSPOSE(H$104:H$203))/ComCalc!H$37,0)</f>
        <v>0</v>
      </c>
      <c r="I1104">
        <f t="array" ref="I1104">IF(I181,SUM(SqCor!$B79:$CW79*TRANSPOSE(I$104:I$203))/ComCalc!I$37,0)</f>
        <v>0</v>
      </c>
      <c r="J1104">
        <f t="array" ref="J1104">IF(J181,SUM(SqCor!$B79:$CW79*TRANSPOSE(J$104:J$203))/ComCalc!J$37,0)</f>
        <v>0</v>
      </c>
      <c r="K1104">
        <f t="array" ref="K1104">IF(K181,SUM(SqCor!$B79:$CW79*TRANSPOSE(K$104:K$203))/ComCalc!K$37,0)</f>
        <v>0</v>
      </c>
      <c r="L1104">
        <f t="array" ref="L1104">IF(L181,SUM(SqCor!$B79:$CW79*TRANSPOSE(L$104:L$203))/ComCalc!L$37,0)</f>
        <v>0</v>
      </c>
      <c r="M1104">
        <f t="array" ref="M1104">IF(M181,SUM(SqCor!$B79:$CW79*TRANSPOSE(M$104:M$203))/ComCalc!M$37,0)</f>
        <v>0</v>
      </c>
      <c r="N1104">
        <f t="array" ref="N1104">IF(N181,SUM(SqCor!$B79:$CW79*TRANSPOSE(N$104:N$203))/ComCalc!N$37,0)</f>
        <v>0</v>
      </c>
      <c r="O1104">
        <f t="array" ref="O1104">IF(O181,SUM(SqCor!$B79:$CW79*TRANSPOSE(O$104:O$203))/ComCalc!O$37,0)</f>
        <v>0</v>
      </c>
      <c r="P1104">
        <f t="array" ref="P1104">IF(P181,SUM(SqCor!$B79:$CW79*TRANSPOSE(P$104:P$203))/ComCalc!P$37,0)</f>
        <v>0</v>
      </c>
      <c r="Q1104">
        <f t="array" ref="Q1104">IF(Q181,SUM(SqCor!$B79:$CW79*TRANSPOSE(Q$104:Q$203))/ComCalc!Q$37,0)</f>
        <v>0</v>
      </c>
      <c r="R1104">
        <f t="array" ref="R1104">IF(R181,SUM(SqCor!$B79:$CW79*TRANSPOSE(R$104:R$203))/ComCalc!R$37,0)</f>
        <v>0</v>
      </c>
      <c r="S1104">
        <f t="array" ref="S1104">IF(S181,SUM(SqCor!$B79:$CW79*TRANSPOSE(S$104:S$203))/ComCalc!S$37,0)</f>
        <v>0</v>
      </c>
      <c r="T1104">
        <f t="array" ref="T1104">IF(T181,SUM(SqCor!$B79:$CW79*TRANSPOSE(T$104:T$203))/ComCalc!T$37,0)</f>
        <v>0</v>
      </c>
      <c r="U1104">
        <f t="array" ref="U1104">IF(U181,SUM(SqCor!$B79:$CW79*TRANSPOSE(U$104:U$203))/ComCalc!U$37,0)</f>
        <v>0</v>
      </c>
    </row>
    <row r="1105" spans="1:21" x14ac:dyDescent="0.15">
      <c r="A1105" t="str">
        <f t="shared" si="666"/>
        <v>MCA</v>
      </c>
      <c r="B1105">
        <f t="array" ref="B1105">IF(B182,SUM(SqCor!$B80:$CW80*TRANSPOSE(B$104:B$203))/ComCalc!B$37,0)</f>
        <v>0</v>
      </c>
      <c r="C1105">
        <f t="array" ref="C1105">IF(C182,SUM(SqCor!$B80:$CW80*TRANSPOSE(C$104:C$203))/ComCalc!C$37,0)</f>
        <v>0</v>
      </c>
      <c r="D1105">
        <f t="array" ref="D1105">IF(D182,SUM(SqCor!$B80:$CW80*TRANSPOSE(D$104:D$203))/ComCalc!D$37,0)</f>
        <v>0</v>
      </c>
      <c r="E1105">
        <f t="array" ref="E1105">IF(E182,SUM(SqCor!$B80:$CW80*TRANSPOSE(E$104:E$203))/ComCalc!E$37,0)</f>
        <v>0</v>
      </c>
      <c r="F1105">
        <f t="array" ref="F1105">IF(F182,SUM(SqCor!$B80:$CW80*TRANSPOSE(F$104:F$203))/ComCalc!F$37,0)</f>
        <v>0</v>
      </c>
      <c r="G1105">
        <f t="array" ref="G1105">IF(G182,SUM(SqCor!$B80:$CW80*TRANSPOSE(G$104:G$203))/ComCalc!G$37,0)</f>
        <v>0</v>
      </c>
      <c r="H1105">
        <f t="array" ref="H1105">IF(H182,SUM(SqCor!$B80:$CW80*TRANSPOSE(H$104:H$203))/ComCalc!H$37,0)</f>
        <v>0</v>
      </c>
      <c r="I1105">
        <f t="array" ref="I1105">IF(I182,SUM(SqCor!$B80:$CW80*TRANSPOSE(I$104:I$203))/ComCalc!I$37,0)</f>
        <v>0</v>
      </c>
      <c r="J1105">
        <f t="array" ref="J1105">IF(J182,SUM(SqCor!$B80:$CW80*TRANSPOSE(J$104:J$203))/ComCalc!J$37,0)</f>
        <v>0</v>
      </c>
      <c r="K1105">
        <f t="array" ref="K1105">IF(K182,SUM(SqCor!$B80:$CW80*TRANSPOSE(K$104:K$203))/ComCalc!K$37,0)</f>
        <v>0</v>
      </c>
      <c r="L1105">
        <f t="array" ref="L1105">IF(L182,SUM(SqCor!$B80:$CW80*TRANSPOSE(L$104:L$203))/ComCalc!L$37,0)</f>
        <v>0</v>
      </c>
      <c r="M1105">
        <f t="array" ref="M1105">IF(M182,SUM(SqCor!$B80:$CW80*TRANSPOSE(M$104:M$203))/ComCalc!M$37,0)</f>
        <v>0</v>
      </c>
      <c r="N1105">
        <f t="array" ref="N1105">IF(N182,SUM(SqCor!$B80:$CW80*TRANSPOSE(N$104:N$203))/ComCalc!N$37,0)</f>
        <v>0</v>
      </c>
      <c r="O1105">
        <f t="array" ref="O1105">IF(O182,SUM(SqCor!$B80:$CW80*TRANSPOSE(O$104:O$203))/ComCalc!O$37,0)</f>
        <v>0</v>
      </c>
      <c r="P1105">
        <f t="array" ref="P1105">IF(P182,SUM(SqCor!$B80:$CW80*TRANSPOSE(P$104:P$203))/ComCalc!P$37,0)</f>
        <v>0</v>
      </c>
      <c r="Q1105">
        <f t="array" ref="Q1105">IF(Q182,SUM(SqCor!$B80:$CW80*TRANSPOSE(Q$104:Q$203))/ComCalc!Q$37,0)</f>
        <v>0</v>
      </c>
      <c r="R1105">
        <f t="array" ref="R1105">IF(R182,SUM(SqCor!$B80:$CW80*TRANSPOSE(R$104:R$203))/ComCalc!R$37,0)</f>
        <v>0</v>
      </c>
      <c r="S1105">
        <f t="array" ref="S1105">IF(S182,SUM(SqCor!$B80:$CW80*TRANSPOSE(S$104:S$203))/ComCalc!S$37,0)</f>
        <v>0</v>
      </c>
      <c r="T1105">
        <f t="array" ref="T1105">IF(T182,SUM(SqCor!$B80:$CW80*TRANSPOSE(T$104:T$203))/ComCalc!T$37,0)</f>
        <v>0</v>
      </c>
      <c r="U1105">
        <f t="array" ref="U1105">IF(U182,SUM(SqCor!$B80:$CW80*TRANSPOSE(U$104:U$203))/ComCalc!U$37,0)</f>
        <v>0</v>
      </c>
    </row>
    <row r="1106" spans="1:21" x14ac:dyDescent="0.15">
      <c r="A1106" t="str">
        <f t="shared" si="666"/>
        <v>MC</v>
      </c>
      <c r="B1106">
        <f t="array" ref="B1106">IF(B183,SUM(SqCor!$B81:$CW81*TRANSPOSE(B$104:B$203))/ComCalc!B$37,0)</f>
        <v>0</v>
      </c>
      <c r="C1106">
        <f t="array" ref="C1106">IF(C183,SUM(SqCor!$B81:$CW81*TRANSPOSE(C$104:C$203))/ComCalc!C$37,0)</f>
        <v>0</v>
      </c>
      <c r="D1106">
        <f t="array" ref="D1106">IF(D183,SUM(SqCor!$B81:$CW81*TRANSPOSE(D$104:D$203))/ComCalc!D$37,0)</f>
        <v>0</v>
      </c>
      <c r="E1106">
        <f t="array" ref="E1106">IF(E183,SUM(SqCor!$B81:$CW81*TRANSPOSE(E$104:E$203))/ComCalc!E$37,0)</f>
        <v>0</v>
      </c>
      <c r="F1106">
        <f t="array" ref="F1106">IF(F183,SUM(SqCor!$B81:$CW81*TRANSPOSE(F$104:F$203))/ComCalc!F$37,0)</f>
        <v>0</v>
      </c>
      <c r="G1106">
        <f t="array" ref="G1106">IF(G183,SUM(SqCor!$B81:$CW81*TRANSPOSE(G$104:G$203))/ComCalc!G$37,0)</f>
        <v>0</v>
      </c>
      <c r="H1106">
        <f t="array" ref="H1106">IF(H183,SUM(SqCor!$B81:$CW81*TRANSPOSE(H$104:H$203))/ComCalc!H$37,0)</f>
        <v>0</v>
      </c>
      <c r="I1106">
        <f t="array" ref="I1106">IF(I183,SUM(SqCor!$B81:$CW81*TRANSPOSE(I$104:I$203))/ComCalc!I$37,0)</f>
        <v>0</v>
      </c>
      <c r="J1106">
        <f t="array" ref="J1106">IF(J183,SUM(SqCor!$B81:$CW81*TRANSPOSE(J$104:J$203))/ComCalc!J$37,0)</f>
        <v>0</v>
      </c>
      <c r="K1106">
        <f t="array" ref="K1106">IF(K183,SUM(SqCor!$B81:$CW81*TRANSPOSE(K$104:K$203))/ComCalc!K$37,0)</f>
        <v>0</v>
      </c>
      <c r="L1106">
        <f t="array" ref="L1106">IF(L183,SUM(SqCor!$B81:$CW81*TRANSPOSE(L$104:L$203))/ComCalc!L$37,0)</f>
        <v>0</v>
      </c>
      <c r="M1106">
        <f t="array" ref="M1106">IF(M183,SUM(SqCor!$B81:$CW81*TRANSPOSE(M$104:M$203))/ComCalc!M$37,0)</f>
        <v>0</v>
      </c>
      <c r="N1106">
        <f t="array" ref="N1106">IF(N183,SUM(SqCor!$B81:$CW81*TRANSPOSE(N$104:N$203))/ComCalc!N$37,0)</f>
        <v>0</v>
      </c>
      <c r="O1106">
        <f t="array" ref="O1106">IF(O183,SUM(SqCor!$B81:$CW81*TRANSPOSE(O$104:O$203))/ComCalc!O$37,0)</f>
        <v>0</v>
      </c>
      <c r="P1106">
        <f t="array" ref="P1106">IF(P183,SUM(SqCor!$B81:$CW81*TRANSPOSE(P$104:P$203))/ComCalc!P$37,0)</f>
        <v>0</v>
      </c>
      <c r="Q1106">
        <f t="array" ref="Q1106">IF(Q183,SUM(SqCor!$B81:$CW81*TRANSPOSE(Q$104:Q$203))/ComCalc!Q$37,0)</f>
        <v>0</v>
      </c>
      <c r="R1106">
        <f t="array" ref="R1106">IF(R183,SUM(SqCor!$B81:$CW81*TRANSPOSE(R$104:R$203))/ComCalc!R$37,0)</f>
        <v>0</v>
      </c>
      <c r="S1106">
        <f t="array" ref="S1106">IF(S183,SUM(SqCor!$B81:$CW81*TRANSPOSE(S$104:S$203))/ComCalc!S$37,0)</f>
        <v>0</v>
      </c>
      <c r="T1106">
        <f t="array" ref="T1106">IF(T183,SUM(SqCor!$B81:$CW81*TRANSPOSE(T$104:T$203))/ComCalc!T$37,0)</f>
        <v>0</v>
      </c>
      <c r="U1106">
        <f t="array" ref="U1106">IF(U183,SUM(SqCor!$B81:$CW81*TRANSPOSE(U$104:U$203))/ComCalc!U$37,0)</f>
        <v>0</v>
      </c>
    </row>
    <row r="1107" spans="1:21" x14ac:dyDescent="0.15">
      <c r="A1107" t="str">
        <f t="shared" si="666"/>
        <v>MF</v>
      </c>
      <c r="B1107">
        <f t="array" ref="B1107">IF(B184,SUM(SqCor!$B82:$CW82*TRANSPOSE(B$104:B$203))/ComCalc!B$37,0)</f>
        <v>0</v>
      </c>
      <c r="C1107">
        <f t="array" ref="C1107">IF(C184,SUM(SqCor!$B82:$CW82*TRANSPOSE(C$104:C$203))/ComCalc!C$37,0)</f>
        <v>0</v>
      </c>
      <c r="D1107">
        <f t="array" ref="D1107">IF(D184,SUM(SqCor!$B82:$CW82*TRANSPOSE(D$104:D$203))/ComCalc!D$37,0)</f>
        <v>0</v>
      </c>
      <c r="E1107">
        <f t="array" ref="E1107">IF(E184,SUM(SqCor!$B82:$CW82*TRANSPOSE(E$104:E$203))/ComCalc!E$37,0)</f>
        <v>0</v>
      </c>
      <c r="F1107">
        <f t="array" ref="F1107">IF(F184,SUM(SqCor!$B82:$CW82*TRANSPOSE(F$104:F$203))/ComCalc!F$37,0)</f>
        <v>0</v>
      </c>
      <c r="G1107">
        <f t="array" ref="G1107">IF(G184,SUM(SqCor!$B82:$CW82*TRANSPOSE(G$104:G$203))/ComCalc!G$37,0)</f>
        <v>0</v>
      </c>
      <c r="H1107">
        <f t="array" ref="H1107">IF(H184,SUM(SqCor!$B82:$CW82*TRANSPOSE(H$104:H$203))/ComCalc!H$37,0)</f>
        <v>0</v>
      </c>
      <c r="I1107">
        <f t="array" ref="I1107">IF(I184,SUM(SqCor!$B82:$CW82*TRANSPOSE(I$104:I$203))/ComCalc!I$37,0)</f>
        <v>0</v>
      </c>
      <c r="J1107">
        <f t="array" ref="J1107">IF(J184,SUM(SqCor!$B82:$CW82*TRANSPOSE(J$104:J$203))/ComCalc!J$37,0)</f>
        <v>0</v>
      </c>
      <c r="K1107">
        <f t="array" ref="K1107">IF(K184,SUM(SqCor!$B82:$CW82*TRANSPOSE(K$104:K$203))/ComCalc!K$37,0)</f>
        <v>0</v>
      </c>
      <c r="L1107">
        <f t="array" ref="L1107">IF(L184,SUM(SqCor!$B82:$CW82*TRANSPOSE(L$104:L$203))/ComCalc!L$37,0)</f>
        <v>0</v>
      </c>
      <c r="M1107">
        <f t="array" ref="M1107">IF(M184,SUM(SqCor!$B82:$CW82*TRANSPOSE(M$104:M$203))/ComCalc!M$37,0)</f>
        <v>0</v>
      </c>
      <c r="N1107">
        <f t="array" ref="N1107">IF(N184,SUM(SqCor!$B82:$CW82*TRANSPOSE(N$104:N$203))/ComCalc!N$37,0)</f>
        <v>0</v>
      </c>
      <c r="O1107">
        <f t="array" ref="O1107">IF(O184,SUM(SqCor!$B82:$CW82*TRANSPOSE(O$104:O$203))/ComCalc!O$37,0)</f>
        <v>0</v>
      </c>
      <c r="P1107">
        <f t="array" ref="P1107">IF(P184,SUM(SqCor!$B82:$CW82*TRANSPOSE(P$104:P$203))/ComCalc!P$37,0)</f>
        <v>0</v>
      </c>
      <c r="Q1107">
        <f t="array" ref="Q1107">IF(Q184,SUM(SqCor!$B82:$CW82*TRANSPOSE(Q$104:Q$203))/ComCalc!Q$37,0)</f>
        <v>0</v>
      </c>
      <c r="R1107">
        <f t="array" ref="R1107">IF(R184,SUM(SqCor!$B82:$CW82*TRANSPOSE(R$104:R$203))/ComCalc!R$37,0)</f>
        <v>0</v>
      </c>
      <c r="S1107">
        <f t="array" ref="S1107">IF(S184,SUM(SqCor!$B82:$CW82*TRANSPOSE(S$104:S$203))/ComCalc!S$37,0)</f>
        <v>0</v>
      </c>
      <c r="T1107">
        <f t="array" ref="T1107">IF(T184,SUM(SqCor!$B82:$CW82*TRANSPOSE(T$104:T$203))/ComCalc!T$37,0)</f>
        <v>0</v>
      </c>
      <c r="U1107">
        <f t="array" ref="U1107">IF(U184,SUM(SqCor!$B82:$CW82*TRANSPOSE(U$104:U$203))/ComCalc!U$37,0)</f>
        <v>0</v>
      </c>
    </row>
    <row r="1108" spans="1:21" x14ac:dyDescent="0.15">
      <c r="A1108" t="str">
        <f t="shared" si="666"/>
        <v>WE</v>
      </c>
      <c r="B1108">
        <f t="array" ref="B1108">IF(B185,SUM(SqCor!$B83:$CW83*TRANSPOSE(B$104:B$203))/ComCalc!B$37,0)</f>
        <v>0</v>
      </c>
      <c r="C1108">
        <f t="array" ref="C1108">IF(C185,SUM(SqCor!$B83:$CW83*TRANSPOSE(C$104:C$203))/ComCalc!C$37,0)</f>
        <v>0</v>
      </c>
      <c r="D1108">
        <f t="array" ref="D1108">IF(D185,SUM(SqCor!$B83:$CW83*TRANSPOSE(D$104:D$203))/ComCalc!D$37,0)</f>
        <v>0</v>
      </c>
      <c r="E1108">
        <f t="array" ref="E1108">IF(E185,SUM(SqCor!$B83:$CW83*TRANSPOSE(E$104:E$203))/ComCalc!E$37,0)</f>
        <v>0</v>
      </c>
      <c r="F1108">
        <f t="array" ref="F1108">IF(F185,SUM(SqCor!$B83:$CW83*TRANSPOSE(F$104:F$203))/ComCalc!F$37,0)</f>
        <v>0</v>
      </c>
      <c r="G1108">
        <f t="array" ref="G1108">IF(G185,SUM(SqCor!$B83:$CW83*TRANSPOSE(G$104:G$203))/ComCalc!G$37,0)</f>
        <v>0</v>
      </c>
      <c r="H1108">
        <f t="array" ref="H1108">IF(H185,SUM(SqCor!$B83:$CW83*TRANSPOSE(H$104:H$203))/ComCalc!H$37,0)</f>
        <v>0</v>
      </c>
      <c r="I1108">
        <f t="array" ref="I1108">IF(I185,SUM(SqCor!$B83:$CW83*TRANSPOSE(I$104:I$203))/ComCalc!I$37,0)</f>
        <v>0</v>
      </c>
      <c r="J1108">
        <f t="array" ref="J1108">IF(J185,SUM(SqCor!$B83:$CW83*TRANSPOSE(J$104:J$203))/ComCalc!J$37,0)</f>
        <v>0</v>
      </c>
      <c r="K1108">
        <f t="array" ref="K1108">IF(K185,SUM(SqCor!$B83:$CW83*TRANSPOSE(K$104:K$203))/ComCalc!K$37,0)</f>
        <v>0</v>
      </c>
      <c r="L1108">
        <f t="array" ref="L1108">IF(L185,SUM(SqCor!$B83:$CW83*TRANSPOSE(L$104:L$203))/ComCalc!L$37,0)</f>
        <v>0</v>
      </c>
      <c r="M1108">
        <f t="array" ref="M1108">IF(M185,SUM(SqCor!$B83:$CW83*TRANSPOSE(M$104:M$203))/ComCalc!M$37,0)</f>
        <v>0</v>
      </c>
      <c r="N1108">
        <f t="array" ref="N1108">IF(N185,SUM(SqCor!$B83:$CW83*TRANSPOSE(N$104:N$203))/ComCalc!N$37,0)</f>
        <v>0</v>
      </c>
      <c r="O1108">
        <f t="array" ref="O1108">IF(O185,SUM(SqCor!$B83:$CW83*TRANSPOSE(O$104:O$203))/ComCalc!O$37,0)</f>
        <v>0</v>
      </c>
      <c r="P1108">
        <f t="array" ref="P1108">IF(P185,SUM(SqCor!$B83:$CW83*TRANSPOSE(P$104:P$203))/ComCalc!P$37,0)</f>
        <v>0</v>
      </c>
      <c r="Q1108">
        <f t="array" ref="Q1108">IF(Q185,SUM(SqCor!$B83:$CW83*TRANSPOSE(Q$104:Q$203))/ComCalc!Q$37,0)</f>
        <v>0</v>
      </c>
      <c r="R1108">
        <f t="array" ref="R1108">IF(R185,SUM(SqCor!$B83:$CW83*TRANSPOSE(R$104:R$203))/ComCalc!R$37,0)</f>
        <v>0</v>
      </c>
      <c r="S1108">
        <f t="array" ref="S1108">IF(S185,SUM(SqCor!$B83:$CW83*TRANSPOSE(S$104:S$203))/ComCalc!S$37,0)</f>
        <v>0</v>
      </c>
      <c r="T1108">
        <f t="array" ref="T1108">IF(T185,SUM(SqCor!$B83:$CW83*TRANSPOSE(T$104:T$203))/ComCalc!T$37,0)</f>
        <v>0</v>
      </c>
      <c r="U1108">
        <f t="array" ref="U1108">IF(U185,SUM(SqCor!$B83:$CW83*TRANSPOSE(U$104:U$203))/ComCalc!U$37,0)</f>
        <v>0</v>
      </c>
    </row>
    <row r="1109" spans="1:21" x14ac:dyDescent="0.15">
      <c r="A1109" t="str">
        <f t="shared" si="666"/>
        <v>SP</v>
      </c>
      <c r="B1109">
        <f t="array" ref="B1109">IF(B186,SUM(SqCor!$B84:$CW84*TRANSPOSE(B$104:B$203))/ComCalc!B$37,0)</f>
        <v>0</v>
      </c>
      <c r="C1109">
        <f t="array" ref="C1109">IF(C186,SUM(SqCor!$B84:$CW84*TRANSPOSE(C$104:C$203))/ComCalc!C$37,0)</f>
        <v>0</v>
      </c>
      <c r="D1109">
        <f t="array" ref="D1109">IF(D186,SUM(SqCor!$B84:$CW84*TRANSPOSE(D$104:D$203))/ComCalc!D$37,0)</f>
        <v>0</v>
      </c>
      <c r="E1109">
        <f t="array" ref="E1109">IF(E186,SUM(SqCor!$B84:$CW84*TRANSPOSE(E$104:E$203))/ComCalc!E$37,0)</f>
        <v>0</v>
      </c>
      <c r="F1109">
        <f t="array" ref="F1109">IF(F186,SUM(SqCor!$B84:$CW84*TRANSPOSE(F$104:F$203))/ComCalc!F$37,0)</f>
        <v>0</v>
      </c>
      <c r="G1109">
        <f t="array" ref="G1109">IF(G186,SUM(SqCor!$B84:$CW84*TRANSPOSE(G$104:G$203))/ComCalc!G$37,0)</f>
        <v>0</v>
      </c>
      <c r="H1109">
        <f t="array" ref="H1109">IF(H186,SUM(SqCor!$B84:$CW84*TRANSPOSE(H$104:H$203))/ComCalc!H$37,0)</f>
        <v>0</v>
      </c>
      <c r="I1109">
        <f t="array" ref="I1109">IF(I186,SUM(SqCor!$B84:$CW84*TRANSPOSE(I$104:I$203))/ComCalc!I$37,0)</f>
        <v>0</v>
      </c>
      <c r="J1109">
        <f t="array" ref="J1109">IF(J186,SUM(SqCor!$B84:$CW84*TRANSPOSE(J$104:J$203))/ComCalc!J$37,0)</f>
        <v>0</v>
      </c>
      <c r="K1109">
        <f t="array" ref="K1109">IF(K186,SUM(SqCor!$B84:$CW84*TRANSPOSE(K$104:K$203))/ComCalc!K$37,0)</f>
        <v>0</v>
      </c>
      <c r="L1109">
        <f t="array" ref="L1109">IF(L186,SUM(SqCor!$B84:$CW84*TRANSPOSE(L$104:L$203))/ComCalc!L$37,0)</f>
        <v>0</v>
      </c>
      <c r="M1109">
        <f t="array" ref="M1109">IF(M186,SUM(SqCor!$B84:$CW84*TRANSPOSE(M$104:M$203))/ComCalc!M$37,0)</f>
        <v>0</v>
      </c>
      <c r="N1109">
        <f t="array" ref="N1109">IF(N186,SUM(SqCor!$B84:$CW84*TRANSPOSE(N$104:N$203))/ComCalc!N$37,0)</f>
        <v>0</v>
      </c>
      <c r="O1109">
        <f t="array" ref="O1109">IF(O186,SUM(SqCor!$B84:$CW84*TRANSPOSE(O$104:O$203))/ComCalc!O$37,0)</f>
        <v>0</v>
      </c>
      <c r="P1109">
        <f t="array" ref="P1109">IF(P186,SUM(SqCor!$B84:$CW84*TRANSPOSE(P$104:P$203))/ComCalc!P$37,0)</f>
        <v>0</v>
      </c>
      <c r="Q1109">
        <f t="array" ref="Q1109">IF(Q186,SUM(SqCor!$B84:$CW84*TRANSPOSE(Q$104:Q$203))/ComCalc!Q$37,0)</f>
        <v>0</v>
      </c>
      <c r="R1109">
        <f t="array" ref="R1109">IF(R186,SUM(SqCor!$B84:$CW84*TRANSPOSE(R$104:R$203))/ComCalc!R$37,0)</f>
        <v>0</v>
      </c>
      <c r="S1109">
        <f t="array" ref="S1109">IF(S186,SUM(SqCor!$B84:$CW84*TRANSPOSE(S$104:S$203))/ComCalc!S$37,0)</f>
        <v>0</v>
      </c>
      <c r="T1109">
        <f t="array" ref="T1109">IF(T186,SUM(SqCor!$B84:$CW84*TRANSPOSE(T$104:T$203))/ComCalc!T$37,0)</f>
        <v>0</v>
      </c>
      <c r="U1109">
        <f t="array" ref="U1109">IF(U186,SUM(SqCor!$B84:$CW84*TRANSPOSE(U$104:U$203))/ComCalc!U$37,0)</f>
        <v>0</v>
      </c>
    </row>
    <row r="1110" spans="1:21" x14ac:dyDescent="0.15">
      <c r="A1110" t="str">
        <f t="shared" si="666"/>
        <v>WF</v>
      </c>
      <c r="B1110">
        <f t="array" ref="B1110">IF(B187,SUM(SqCor!$B85:$CW85*TRANSPOSE(B$104:B$203))/ComCalc!B$37,0)</f>
        <v>0</v>
      </c>
      <c r="C1110">
        <f t="array" ref="C1110">IF(C187,SUM(SqCor!$B85:$CW85*TRANSPOSE(C$104:C$203))/ComCalc!C$37,0)</f>
        <v>0</v>
      </c>
      <c r="D1110">
        <f t="array" ref="D1110">IF(D187,SUM(SqCor!$B85:$CW85*TRANSPOSE(D$104:D$203))/ComCalc!D$37,0)</f>
        <v>0</v>
      </c>
      <c r="E1110">
        <f t="array" ref="E1110">IF(E187,SUM(SqCor!$B85:$CW85*TRANSPOSE(E$104:E$203))/ComCalc!E$37,0)</f>
        <v>0</v>
      </c>
      <c r="F1110">
        <f t="array" ref="F1110">IF(F187,SUM(SqCor!$B85:$CW85*TRANSPOSE(F$104:F$203))/ComCalc!F$37,0)</f>
        <v>0</v>
      </c>
      <c r="G1110">
        <f t="array" ref="G1110">IF(G187,SUM(SqCor!$B85:$CW85*TRANSPOSE(G$104:G$203))/ComCalc!G$37,0)</f>
        <v>0</v>
      </c>
      <c r="H1110">
        <f t="array" ref="H1110">IF(H187,SUM(SqCor!$B85:$CW85*TRANSPOSE(H$104:H$203))/ComCalc!H$37,0)</f>
        <v>0</v>
      </c>
      <c r="I1110">
        <f t="array" ref="I1110">IF(I187,SUM(SqCor!$B85:$CW85*TRANSPOSE(I$104:I$203))/ComCalc!I$37,0)</f>
        <v>0</v>
      </c>
      <c r="J1110">
        <f t="array" ref="J1110">IF(J187,SUM(SqCor!$B85:$CW85*TRANSPOSE(J$104:J$203))/ComCalc!J$37,0)</f>
        <v>0</v>
      </c>
      <c r="K1110">
        <f t="array" ref="K1110">IF(K187,SUM(SqCor!$B85:$CW85*TRANSPOSE(K$104:K$203))/ComCalc!K$37,0)</f>
        <v>0</v>
      </c>
      <c r="L1110">
        <f t="array" ref="L1110">IF(L187,SUM(SqCor!$B85:$CW85*TRANSPOSE(L$104:L$203))/ComCalc!L$37,0)</f>
        <v>0</v>
      </c>
      <c r="M1110">
        <f t="array" ref="M1110">IF(M187,SUM(SqCor!$B85:$CW85*TRANSPOSE(M$104:M$203))/ComCalc!M$37,0)</f>
        <v>0</v>
      </c>
      <c r="N1110">
        <f t="array" ref="N1110">IF(N187,SUM(SqCor!$B85:$CW85*TRANSPOSE(N$104:N$203))/ComCalc!N$37,0)</f>
        <v>0</v>
      </c>
      <c r="O1110">
        <f t="array" ref="O1110">IF(O187,SUM(SqCor!$B85:$CW85*TRANSPOSE(O$104:O$203))/ComCalc!O$37,0)</f>
        <v>0</v>
      </c>
      <c r="P1110">
        <f t="array" ref="P1110">IF(P187,SUM(SqCor!$B85:$CW85*TRANSPOSE(P$104:P$203))/ComCalc!P$37,0)</f>
        <v>0</v>
      </c>
      <c r="Q1110">
        <f t="array" ref="Q1110">IF(Q187,SUM(SqCor!$B85:$CW85*TRANSPOSE(Q$104:Q$203))/ComCalc!Q$37,0)</f>
        <v>0</v>
      </c>
      <c r="R1110">
        <f t="array" ref="R1110">IF(R187,SUM(SqCor!$B85:$CW85*TRANSPOSE(R$104:R$203))/ComCalc!R$37,0)</f>
        <v>0</v>
      </c>
      <c r="S1110">
        <f t="array" ref="S1110">IF(S187,SUM(SqCor!$B85:$CW85*TRANSPOSE(S$104:S$203))/ComCalc!S$37,0)</f>
        <v>0</v>
      </c>
      <c r="T1110">
        <f t="array" ref="T1110">IF(T187,SUM(SqCor!$B85:$CW85*TRANSPOSE(T$104:T$203))/ComCalc!T$37,0)</f>
        <v>0</v>
      </c>
      <c r="U1110">
        <f t="array" ref="U1110">IF(U187,SUM(SqCor!$B85:$CW85*TRANSPOSE(U$104:U$203))/ComCalc!U$37,0)</f>
        <v>0</v>
      </c>
    </row>
    <row r="1111" spans="1:21" x14ac:dyDescent="0.15">
      <c r="A1111" t="str">
        <f t="shared" si="666"/>
        <v>LC</v>
      </c>
      <c r="B1111">
        <f t="array" ref="B1111">IF(B188,SUM(SqCor!$B86:$CW86*TRANSPOSE(B$104:B$203))/ComCalc!B$37,0)</f>
        <v>0</v>
      </c>
      <c r="C1111">
        <f t="array" ref="C1111">IF(C188,SUM(SqCor!$B86:$CW86*TRANSPOSE(C$104:C$203))/ComCalc!C$37,0)</f>
        <v>0</v>
      </c>
      <c r="D1111">
        <f t="array" ref="D1111">IF(D188,SUM(SqCor!$B86:$CW86*TRANSPOSE(D$104:D$203))/ComCalc!D$37,0)</f>
        <v>0</v>
      </c>
      <c r="E1111">
        <f t="array" ref="E1111">IF(E188,SUM(SqCor!$B86:$CW86*TRANSPOSE(E$104:E$203))/ComCalc!E$37,0)</f>
        <v>0</v>
      </c>
      <c r="F1111">
        <f t="array" ref="F1111">IF(F188,SUM(SqCor!$B86:$CW86*TRANSPOSE(F$104:F$203))/ComCalc!F$37,0)</f>
        <v>0</v>
      </c>
      <c r="G1111">
        <f t="array" ref="G1111">IF(G188,SUM(SqCor!$B86:$CW86*TRANSPOSE(G$104:G$203))/ComCalc!G$37,0)</f>
        <v>0</v>
      </c>
      <c r="H1111">
        <f t="array" ref="H1111">IF(H188,SUM(SqCor!$B86:$CW86*TRANSPOSE(H$104:H$203))/ComCalc!H$37,0)</f>
        <v>0</v>
      </c>
      <c r="I1111">
        <f t="array" ref="I1111">IF(I188,SUM(SqCor!$B86:$CW86*TRANSPOSE(I$104:I$203))/ComCalc!I$37,0)</f>
        <v>0</v>
      </c>
      <c r="J1111">
        <f t="array" ref="J1111">IF(J188,SUM(SqCor!$B86:$CW86*TRANSPOSE(J$104:J$203))/ComCalc!J$37,0)</f>
        <v>0</v>
      </c>
      <c r="K1111">
        <f t="array" ref="K1111">IF(K188,SUM(SqCor!$B86:$CW86*TRANSPOSE(K$104:K$203))/ComCalc!K$37,0)</f>
        <v>0</v>
      </c>
      <c r="L1111">
        <f t="array" ref="L1111">IF(L188,SUM(SqCor!$B86:$CW86*TRANSPOSE(L$104:L$203))/ComCalc!L$37,0)</f>
        <v>0</v>
      </c>
      <c r="M1111">
        <f t="array" ref="M1111">IF(M188,SUM(SqCor!$B86:$CW86*TRANSPOSE(M$104:M$203))/ComCalc!M$37,0)</f>
        <v>0</v>
      </c>
      <c r="N1111">
        <f t="array" ref="N1111">IF(N188,SUM(SqCor!$B86:$CW86*TRANSPOSE(N$104:N$203))/ComCalc!N$37,0)</f>
        <v>0</v>
      </c>
      <c r="O1111">
        <f t="array" ref="O1111">IF(O188,SUM(SqCor!$B86:$CW86*TRANSPOSE(O$104:O$203))/ComCalc!O$37,0)</f>
        <v>0</v>
      </c>
      <c r="P1111">
        <f t="array" ref="P1111">IF(P188,SUM(SqCor!$B86:$CW86*TRANSPOSE(P$104:P$203))/ComCalc!P$37,0)</f>
        <v>0</v>
      </c>
      <c r="Q1111">
        <f t="array" ref="Q1111">IF(Q188,SUM(SqCor!$B86:$CW86*TRANSPOSE(Q$104:Q$203))/ComCalc!Q$37,0)</f>
        <v>0</v>
      </c>
      <c r="R1111">
        <f t="array" ref="R1111">IF(R188,SUM(SqCor!$B86:$CW86*TRANSPOSE(R$104:R$203))/ComCalc!R$37,0)</f>
        <v>0</v>
      </c>
      <c r="S1111">
        <f t="array" ref="S1111">IF(S188,SUM(SqCor!$B86:$CW86*TRANSPOSE(S$104:S$203))/ComCalc!S$37,0)</f>
        <v>0</v>
      </c>
      <c r="T1111">
        <f t="array" ref="T1111">IF(T188,SUM(SqCor!$B86:$CW86*TRANSPOSE(T$104:T$203))/ComCalc!T$37,0)</f>
        <v>0</v>
      </c>
      <c r="U1111">
        <f t="array" ref="U1111">IF(U188,SUM(SqCor!$B86:$CW86*TRANSPOSE(U$104:U$203))/ComCalc!U$37,0)</f>
        <v>0</v>
      </c>
    </row>
    <row r="1112" spans="1:21" x14ac:dyDescent="0.15">
      <c r="A1112" t="str">
        <f t="shared" si="666"/>
        <v>OE</v>
      </c>
      <c r="B1112">
        <f t="array" ref="B1112">IF(B189,SUM(SqCor!$B87:$CW87*TRANSPOSE(B$104:B$203))/ComCalc!B$37,0)</f>
        <v>0</v>
      </c>
      <c r="C1112">
        <f t="array" ref="C1112">IF(C189,SUM(SqCor!$B87:$CW87*TRANSPOSE(C$104:C$203))/ComCalc!C$37,0)</f>
        <v>0</v>
      </c>
      <c r="D1112">
        <f t="array" ref="D1112">IF(D189,SUM(SqCor!$B87:$CW87*TRANSPOSE(D$104:D$203))/ComCalc!D$37,0)</f>
        <v>0</v>
      </c>
      <c r="E1112">
        <f t="array" ref="E1112">IF(E189,SUM(SqCor!$B87:$CW87*TRANSPOSE(E$104:E$203))/ComCalc!E$37,0)</f>
        <v>0</v>
      </c>
      <c r="F1112">
        <f t="array" ref="F1112">IF(F189,SUM(SqCor!$B87:$CW87*TRANSPOSE(F$104:F$203))/ComCalc!F$37,0)</f>
        <v>0</v>
      </c>
      <c r="G1112">
        <f t="array" ref="G1112">IF(G189,SUM(SqCor!$B87:$CW87*TRANSPOSE(G$104:G$203))/ComCalc!G$37,0)</f>
        <v>0</v>
      </c>
      <c r="H1112">
        <f t="array" ref="H1112">IF(H189,SUM(SqCor!$B87:$CW87*TRANSPOSE(H$104:H$203))/ComCalc!H$37,0)</f>
        <v>0</v>
      </c>
      <c r="I1112">
        <f t="array" ref="I1112">IF(I189,SUM(SqCor!$B87:$CW87*TRANSPOSE(I$104:I$203))/ComCalc!I$37,0)</f>
        <v>0</v>
      </c>
      <c r="J1112">
        <f t="array" ref="J1112">IF(J189,SUM(SqCor!$B87:$CW87*TRANSPOSE(J$104:J$203))/ComCalc!J$37,0)</f>
        <v>0</v>
      </c>
      <c r="K1112">
        <f t="array" ref="K1112">IF(K189,SUM(SqCor!$B87:$CW87*TRANSPOSE(K$104:K$203))/ComCalc!K$37,0)</f>
        <v>0</v>
      </c>
      <c r="L1112">
        <f t="array" ref="L1112">IF(L189,SUM(SqCor!$B87:$CW87*TRANSPOSE(L$104:L$203))/ComCalc!L$37,0)</f>
        <v>0</v>
      </c>
      <c r="M1112">
        <f t="array" ref="M1112">IF(M189,SUM(SqCor!$B87:$CW87*TRANSPOSE(M$104:M$203))/ComCalc!M$37,0)</f>
        <v>0</v>
      </c>
      <c r="N1112">
        <f t="array" ref="N1112">IF(N189,SUM(SqCor!$B87:$CW87*TRANSPOSE(N$104:N$203))/ComCalc!N$37,0)</f>
        <v>0</v>
      </c>
      <c r="O1112">
        <f t="array" ref="O1112">IF(O189,SUM(SqCor!$B87:$CW87*TRANSPOSE(O$104:O$203))/ComCalc!O$37,0)</f>
        <v>0</v>
      </c>
      <c r="P1112">
        <f t="array" ref="P1112">IF(P189,SUM(SqCor!$B87:$CW87*TRANSPOSE(P$104:P$203))/ComCalc!P$37,0)</f>
        <v>0</v>
      </c>
      <c r="Q1112">
        <f t="array" ref="Q1112">IF(Q189,SUM(SqCor!$B87:$CW87*TRANSPOSE(Q$104:Q$203))/ComCalc!Q$37,0)</f>
        <v>0</v>
      </c>
      <c r="R1112">
        <f t="array" ref="R1112">IF(R189,SUM(SqCor!$B87:$CW87*TRANSPOSE(R$104:R$203))/ComCalc!R$37,0)</f>
        <v>0</v>
      </c>
      <c r="S1112">
        <f t="array" ref="S1112">IF(S189,SUM(SqCor!$B87:$CW87*TRANSPOSE(S$104:S$203))/ComCalc!S$37,0)</f>
        <v>0</v>
      </c>
      <c r="T1112">
        <f t="array" ref="T1112">IF(T189,SUM(SqCor!$B87:$CW87*TRANSPOSE(T$104:T$203))/ComCalc!T$37,0)</f>
        <v>0</v>
      </c>
      <c r="U1112">
        <f t="array" ref="U1112">IF(U189,SUM(SqCor!$B87:$CW87*TRANSPOSE(U$104:U$203))/ComCalc!U$37,0)</f>
        <v>0</v>
      </c>
    </row>
    <row r="1113" spans="1:21" x14ac:dyDescent="0.15">
      <c r="A1113" t="str">
        <f t="shared" si="666"/>
        <v>AF</v>
      </c>
      <c r="B1113">
        <f t="array" ref="B1113">IF(B190,SUM(SqCor!$B88:$CW88*TRANSPOSE(B$104:B$203))/ComCalc!B$37,0)</f>
        <v>0</v>
      </c>
      <c r="C1113">
        <f t="array" ref="C1113">IF(C190,SUM(SqCor!$B88:$CW88*TRANSPOSE(C$104:C$203))/ComCalc!C$37,0)</f>
        <v>0</v>
      </c>
      <c r="D1113">
        <f t="array" ref="D1113">IF(D190,SUM(SqCor!$B88:$CW88*TRANSPOSE(D$104:D$203))/ComCalc!D$37,0)</f>
        <v>0</v>
      </c>
      <c r="E1113">
        <f t="array" ref="E1113">IF(E190,SUM(SqCor!$B88:$CW88*TRANSPOSE(E$104:E$203))/ComCalc!E$37,0)</f>
        <v>0</v>
      </c>
      <c r="F1113">
        <f t="array" ref="F1113">IF(F190,SUM(SqCor!$B88:$CW88*TRANSPOSE(F$104:F$203))/ComCalc!F$37,0)</f>
        <v>0</v>
      </c>
      <c r="G1113">
        <f t="array" ref="G1113">IF(G190,SUM(SqCor!$B88:$CW88*TRANSPOSE(G$104:G$203))/ComCalc!G$37,0)</f>
        <v>0</v>
      </c>
      <c r="H1113">
        <f t="array" ref="H1113">IF(H190,SUM(SqCor!$B88:$CW88*TRANSPOSE(H$104:H$203))/ComCalc!H$37,0)</f>
        <v>0</v>
      </c>
      <c r="I1113">
        <f t="array" ref="I1113">IF(I190,SUM(SqCor!$B88:$CW88*TRANSPOSE(I$104:I$203))/ComCalc!I$37,0)</f>
        <v>0</v>
      </c>
      <c r="J1113">
        <f t="array" ref="J1113">IF(J190,SUM(SqCor!$B88:$CW88*TRANSPOSE(J$104:J$203))/ComCalc!J$37,0)</f>
        <v>0</v>
      </c>
      <c r="K1113">
        <f t="array" ref="K1113">IF(K190,SUM(SqCor!$B88:$CW88*TRANSPOSE(K$104:K$203))/ComCalc!K$37,0)</f>
        <v>0</v>
      </c>
      <c r="L1113">
        <f t="array" ref="L1113">IF(L190,SUM(SqCor!$B88:$CW88*TRANSPOSE(L$104:L$203))/ComCalc!L$37,0)</f>
        <v>0</v>
      </c>
      <c r="M1113">
        <f t="array" ref="M1113">IF(M190,SUM(SqCor!$B88:$CW88*TRANSPOSE(M$104:M$203))/ComCalc!M$37,0)</f>
        <v>0</v>
      </c>
      <c r="N1113">
        <f t="array" ref="N1113">IF(N190,SUM(SqCor!$B88:$CW88*TRANSPOSE(N$104:N$203))/ComCalc!N$37,0)</f>
        <v>0</v>
      </c>
      <c r="O1113">
        <f t="array" ref="O1113">IF(O190,SUM(SqCor!$B88:$CW88*TRANSPOSE(O$104:O$203))/ComCalc!O$37,0)</f>
        <v>0</v>
      </c>
      <c r="P1113">
        <f t="array" ref="P1113">IF(P190,SUM(SqCor!$B88:$CW88*TRANSPOSE(P$104:P$203))/ComCalc!P$37,0)</f>
        <v>0</v>
      </c>
      <c r="Q1113">
        <f t="array" ref="Q1113">IF(Q190,SUM(SqCor!$B88:$CW88*TRANSPOSE(Q$104:Q$203))/ComCalc!Q$37,0)</f>
        <v>0</v>
      </c>
      <c r="R1113">
        <f t="array" ref="R1113">IF(R190,SUM(SqCor!$B88:$CW88*TRANSPOSE(R$104:R$203))/ComCalc!R$37,0)</f>
        <v>0</v>
      </c>
      <c r="S1113">
        <f t="array" ref="S1113">IF(S190,SUM(SqCor!$B88:$CW88*TRANSPOSE(S$104:S$203))/ComCalc!S$37,0)</f>
        <v>0</v>
      </c>
      <c r="T1113">
        <f t="array" ref="T1113">IF(T190,SUM(SqCor!$B88:$CW88*TRANSPOSE(T$104:T$203))/ComCalc!T$37,0)</f>
        <v>0</v>
      </c>
      <c r="U1113">
        <f t="array" ref="U1113">IF(U190,SUM(SqCor!$B88:$CW88*TRANSPOSE(U$104:U$203))/ComCalc!U$37,0)</f>
        <v>0</v>
      </c>
    </row>
    <row r="1114" spans="1:21" x14ac:dyDescent="0.15">
      <c r="A1114" t="str">
        <f t="shared" si="666"/>
        <v>ONF</v>
      </c>
      <c r="B1114">
        <f t="array" ref="B1114">IF(B191,SUM(SqCor!$B89:$CW89*TRANSPOSE(B$104:B$203))/ComCalc!B$37,0)</f>
        <v>0</v>
      </c>
      <c r="C1114">
        <f t="array" ref="C1114">IF(C191,SUM(SqCor!$B89:$CW89*TRANSPOSE(C$104:C$203))/ComCalc!C$37,0)</f>
        <v>0</v>
      </c>
      <c r="D1114">
        <f t="array" ref="D1114">IF(D191,SUM(SqCor!$B89:$CW89*TRANSPOSE(D$104:D$203))/ComCalc!D$37,0)</f>
        <v>0</v>
      </c>
      <c r="E1114">
        <f t="array" ref="E1114">IF(E191,SUM(SqCor!$B89:$CW89*TRANSPOSE(E$104:E$203))/ComCalc!E$37,0)</f>
        <v>0</v>
      </c>
      <c r="F1114">
        <f t="array" ref="F1114">IF(F191,SUM(SqCor!$B89:$CW89*TRANSPOSE(F$104:F$203))/ComCalc!F$37,0)</f>
        <v>0</v>
      </c>
      <c r="G1114">
        <f t="array" ref="G1114">IF(G191,SUM(SqCor!$B89:$CW89*TRANSPOSE(G$104:G$203))/ComCalc!G$37,0)</f>
        <v>0</v>
      </c>
      <c r="H1114">
        <f t="array" ref="H1114">IF(H191,SUM(SqCor!$B89:$CW89*TRANSPOSE(H$104:H$203))/ComCalc!H$37,0)</f>
        <v>0</v>
      </c>
      <c r="I1114">
        <f t="array" ref="I1114">IF(I191,SUM(SqCor!$B89:$CW89*TRANSPOSE(I$104:I$203))/ComCalc!I$37,0)</f>
        <v>0</v>
      </c>
      <c r="J1114">
        <f t="array" ref="J1114">IF(J191,SUM(SqCor!$B89:$CW89*TRANSPOSE(J$104:J$203))/ComCalc!J$37,0)</f>
        <v>0</v>
      </c>
      <c r="K1114">
        <f t="array" ref="K1114">IF(K191,SUM(SqCor!$B89:$CW89*TRANSPOSE(K$104:K$203))/ComCalc!K$37,0)</f>
        <v>0</v>
      </c>
      <c r="L1114">
        <f t="array" ref="L1114">IF(L191,SUM(SqCor!$B89:$CW89*TRANSPOSE(L$104:L$203))/ComCalc!L$37,0)</f>
        <v>0</v>
      </c>
      <c r="M1114">
        <f t="array" ref="M1114">IF(M191,SUM(SqCor!$B89:$CW89*TRANSPOSE(M$104:M$203))/ComCalc!M$37,0)</f>
        <v>0</v>
      </c>
      <c r="N1114">
        <f t="array" ref="N1114">IF(N191,SUM(SqCor!$B89:$CW89*TRANSPOSE(N$104:N$203))/ComCalc!N$37,0)</f>
        <v>0</v>
      </c>
      <c r="O1114">
        <f t="array" ref="O1114">IF(O191,SUM(SqCor!$B89:$CW89*TRANSPOSE(O$104:O$203))/ComCalc!O$37,0)</f>
        <v>0</v>
      </c>
      <c r="P1114">
        <f t="array" ref="P1114">IF(P191,SUM(SqCor!$B89:$CW89*TRANSPOSE(P$104:P$203))/ComCalc!P$37,0)</f>
        <v>0</v>
      </c>
      <c r="Q1114">
        <f t="array" ref="Q1114">IF(Q191,SUM(SqCor!$B89:$CW89*TRANSPOSE(Q$104:Q$203))/ComCalc!Q$37,0)</f>
        <v>0</v>
      </c>
      <c r="R1114">
        <f t="array" ref="R1114">IF(R191,SUM(SqCor!$B89:$CW89*TRANSPOSE(R$104:R$203))/ComCalc!R$37,0)</f>
        <v>0</v>
      </c>
      <c r="S1114">
        <f t="array" ref="S1114">IF(S191,SUM(SqCor!$B89:$CW89*TRANSPOSE(S$104:S$203))/ComCalc!S$37,0)</f>
        <v>0</v>
      </c>
      <c r="T1114">
        <f t="array" ref="T1114">IF(T191,SUM(SqCor!$B89:$CW89*TRANSPOSE(T$104:T$203))/ComCalc!T$37,0)</f>
        <v>0</v>
      </c>
      <c r="U1114">
        <f t="array" ref="U1114">IF(U191,SUM(SqCor!$B89:$CW89*TRANSPOSE(U$104:U$203))/ComCalc!U$37,0)</f>
        <v>0</v>
      </c>
    </row>
    <row r="1115" spans="1:21" x14ac:dyDescent="0.15">
      <c r="A1115" t="str">
        <f t="shared" si="666"/>
        <v>LNF</v>
      </c>
      <c r="B1115">
        <f t="array" ref="B1115">IF(B192,SUM(SqCor!$B90:$CW90*TRANSPOSE(B$104:B$203))/ComCalc!B$37,0)</f>
        <v>0</v>
      </c>
      <c r="C1115">
        <f t="array" ref="C1115">IF(C192,SUM(SqCor!$B90:$CW90*TRANSPOSE(C$104:C$203))/ComCalc!C$37,0)</f>
        <v>0</v>
      </c>
      <c r="D1115">
        <f t="array" ref="D1115">IF(D192,SUM(SqCor!$B90:$CW90*TRANSPOSE(D$104:D$203))/ComCalc!D$37,0)</f>
        <v>0</v>
      </c>
      <c r="E1115">
        <f t="array" ref="E1115">IF(E192,SUM(SqCor!$B90:$CW90*TRANSPOSE(E$104:E$203))/ComCalc!E$37,0)</f>
        <v>0</v>
      </c>
      <c r="F1115">
        <f t="array" ref="F1115">IF(F192,SUM(SqCor!$B90:$CW90*TRANSPOSE(F$104:F$203))/ComCalc!F$37,0)</f>
        <v>0</v>
      </c>
      <c r="G1115">
        <f t="array" ref="G1115">IF(G192,SUM(SqCor!$B90:$CW90*TRANSPOSE(G$104:G$203))/ComCalc!G$37,0)</f>
        <v>0</v>
      </c>
      <c r="H1115">
        <f t="array" ref="H1115">IF(H192,SUM(SqCor!$B90:$CW90*TRANSPOSE(H$104:H$203))/ComCalc!H$37,0)</f>
        <v>0</v>
      </c>
      <c r="I1115">
        <f t="array" ref="I1115">IF(I192,SUM(SqCor!$B90:$CW90*TRANSPOSE(I$104:I$203))/ComCalc!I$37,0)</f>
        <v>0</v>
      </c>
      <c r="J1115">
        <f t="array" ref="J1115">IF(J192,SUM(SqCor!$B90:$CW90*TRANSPOSE(J$104:J$203))/ComCalc!J$37,0)</f>
        <v>0</v>
      </c>
      <c r="K1115">
        <f t="array" ref="K1115">IF(K192,SUM(SqCor!$B90:$CW90*TRANSPOSE(K$104:K$203))/ComCalc!K$37,0)</f>
        <v>0</v>
      </c>
      <c r="L1115">
        <f t="array" ref="L1115">IF(L192,SUM(SqCor!$B90:$CW90*TRANSPOSE(L$104:L$203))/ComCalc!L$37,0)</f>
        <v>0</v>
      </c>
      <c r="M1115">
        <f t="array" ref="M1115">IF(M192,SUM(SqCor!$B90:$CW90*TRANSPOSE(M$104:M$203))/ComCalc!M$37,0)</f>
        <v>0</v>
      </c>
      <c r="N1115">
        <f t="array" ref="N1115">IF(N192,SUM(SqCor!$B90:$CW90*TRANSPOSE(N$104:N$203))/ComCalc!N$37,0)</f>
        <v>0</v>
      </c>
      <c r="O1115">
        <f t="array" ref="O1115">IF(O192,SUM(SqCor!$B90:$CW90*TRANSPOSE(O$104:O$203))/ComCalc!O$37,0)</f>
        <v>0</v>
      </c>
      <c r="P1115">
        <f t="array" ref="P1115">IF(P192,SUM(SqCor!$B90:$CW90*TRANSPOSE(P$104:P$203))/ComCalc!P$37,0)</f>
        <v>0</v>
      </c>
      <c r="Q1115">
        <f t="array" ref="Q1115">IF(Q192,SUM(SqCor!$B90:$CW90*TRANSPOSE(Q$104:Q$203))/ComCalc!Q$37,0)</f>
        <v>0</v>
      </c>
      <c r="R1115">
        <f t="array" ref="R1115">IF(R192,SUM(SqCor!$B90:$CW90*TRANSPOSE(R$104:R$203))/ComCalc!R$37,0)</f>
        <v>0</v>
      </c>
      <c r="S1115">
        <f t="array" ref="S1115">IF(S192,SUM(SqCor!$B90:$CW90*TRANSPOSE(S$104:S$203))/ComCalc!S$37,0)</f>
        <v>0</v>
      </c>
      <c r="T1115">
        <f t="array" ref="T1115">IF(T192,SUM(SqCor!$B90:$CW90*TRANSPOSE(T$104:T$203))/ComCalc!T$37,0)</f>
        <v>0</v>
      </c>
      <c r="U1115">
        <f t="array" ref="U1115">IF(U192,SUM(SqCor!$B90:$CW90*TRANSPOSE(U$104:U$203))/ComCalc!U$37,0)</f>
        <v>0</v>
      </c>
    </row>
    <row r="1116" spans="1:21" x14ac:dyDescent="0.15">
      <c r="A1116" t="str">
        <f t="shared" si="666"/>
        <v>RD</v>
      </c>
      <c r="B1116">
        <f t="array" ref="B1116">IF(B193,SUM(SqCor!$B91:$CW91*TRANSPOSE(B$104:B$203))/ComCalc!B$37,0)</f>
        <v>0</v>
      </c>
      <c r="C1116">
        <f t="array" ref="C1116">IF(C193,SUM(SqCor!$B91:$CW91*TRANSPOSE(C$104:C$203))/ComCalc!C$37,0)</f>
        <v>0</v>
      </c>
      <c r="D1116">
        <f t="array" ref="D1116">IF(D193,SUM(SqCor!$B91:$CW91*TRANSPOSE(D$104:D$203))/ComCalc!D$37,0)</f>
        <v>0</v>
      </c>
      <c r="E1116">
        <f t="array" ref="E1116">IF(E193,SUM(SqCor!$B91:$CW91*TRANSPOSE(E$104:E$203))/ComCalc!E$37,0)</f>
        <v>0</v>
      </c>
      <c r="F1116">
        <f t="array" ref="F1116">IF(F193,SUM(SqCor!$B91:$CW91*TRANSPOSE(F$104:F$203))/ComCalc!F$37,0)</f>
        <v>0</v>
      </c>
      <c r="G1116">
        <f t="array" ref="G1116">IF(G193,SUM(SqCor!$B91:$CW91*TRANSPOSE(G$104:G$203))/ComCalc!G$37,0)</f>
        <v>0</v>
      </c>
      <c r="H1116">
        <f t="array" ref="H1116">IF(H193,SUM(SqCor!$B91:$CW91*TRANSPOSE(H$104:H$203))/ComCalc!H$37,0)</f>
        <v>0</v>
      </c>
      <c r="I1116">
        <f t="array" ref="I1116">IF(I193,SUM(SqCor!$B91:$CW91*TRANSPOSE(I$104:I$203))/ComCalc!I$37,0)</f>
        <v>0</v>
      </c>
      <c r="J1116">
        <f t="array" ref="J1116">IF(J193,SUM(SqCor!$B91:$CW91*TRANSPOSE(J$104:J$203))/ComCalc!J$37,0)</f>
        <v>0</v>
      </c>
      <c r="K1116">
        <f t="array" ref="K1116">IF(K193,SUM(SqCor!$B91:$CW91*TRANSPOSE(K$104:K$203))/ComCalc!K$37,0)</f>
        <v>0</v>
      </c>
      <c r="L1116">
        <f t="array" ref="L1116">IF(L193,SUM(SqCor!$B91:$CW91*TRANSPOSE(L$104:L$203))/ComCalc!L$37,0)</f>
        <v>0</v>
      </c>
      <c r="M1116">
        <f t="array" ref="M1116">IF(M193,SUM(SqCor!$B91:$CW91*TRANSPOSE(M$104:M$203))/ComCalc!M$37,0)</f>
        <v>0</v>
      </c>
      <c r="N1116">
        <f t="array" ref="N1116">IF(N193,SUM(SqCor!$B91:$CW91*TRANSPOSE(N$104:N$203))/ComCalc!N$37,0)</f>
        <v>0</v>
      </c>
      <c r="O1116">
        <f t="array" ref="O1116">IF(O193,SUM(SqCor!$B91:$CW91*TRANSPOSE(O$104:O$203))/ComCalc!O$37,0)</f>
        <v>0</v>
      </c>
      <c r="P1116">
        <f t="array" ref="P1116">IF(P193,SUM(SqCor!$B91:$CW91*TRANSPOSE(P$104:P$203))/ComCalc!P$37,0)</f>
        <v>0</v>
      </c>
      <c r="Q1116">
        <f t="array" ref="Q1116">IF(Q193,SUM(SqCor!$B91:$CW91*TRANSPOSE(Q$104:Q$203))/ComCalc!Q$37,0)</f>
        <v>0</v>
      </c>
      <c r="R1116">
        <f t="array" ref="R1116">IF(R193,SUM(SqCor!$B91:$CW91*TRANSPOSE(R$104:R$203))/ComCalc!R$37,0)</f>
        <v>0</v>
      </c>
      <c r="S1116">
        <f t="array" ref="S1116">IF(S193,SUM(SqCor!$B91:$CW91*TRANSPOSE(S$104:S$203))/ComCalc!S$37,0)</f>
        <v>0</v>
      </c>
      <c r="T1116">
        <f t="array" ref="T1116">IF(T193,SUM(SqCor!$B91:$CW91*TRANSPOSE(T$104:T$203))/ComCalc!T$37,0)</f>
        <v>0</v>
      </c>
      <c r="U1116">
        <f t="array" ref="U1116">IF(U193,SUM(SqCor!$B91:$CW91*TRANSPOSE(U$104:U$203))/ComCalc!U$37,0)</f>
        <v>0</v>
      </c>
    </row>
    <row r="1117" spans="1:21" x14ac:dyDescent="0.15">
      <c r="A1117" t="str">
        <f t="shared" si="666"/>
        <v>MA</v>
      </c>
      <c r="B1117">
        <f t="array" ref="B1117">IF(B194,SUM(SqCor!$B92:$CW92*TRANSPOSE(B$104:B$203))/ComCalc!B$37,0)</f>
        <v>0</v>
      </c>
      <c r="C1117">
        <f t="array" ref="C1117">IF(C194,SUM(SqCor!$B92:$CW92*TRANSPOSE(C$104:C$203))/ComCalc!C$37,0)</f>
        <v>0</v>
      </c>
      <c r="D1117">
        <f t="array" ref="D1117">IF(D194,SUM(SqCor!$B92:$CW92*TRANSPOSE(D$104:D$203))/ComCalc!D$37,0)</f>
        <v>0</v>
      </c>
      <c r="E1117">
        <f t="array" ref="E1117">IF(E194,SUM(SqCor!$B92:$CW92*TRANSPOSE(E$104:E$203))/ComCalc!E$37,0)</f>
        <v>0</v>
      </c>
      <c r="F1117">
        <f t="array" ref="F1117">IF(F194,SUM(SqCor!$B92:$CW92*TRANSPOSE(F$104:F$203))/ComCalc!F$37,0)</f>
        <v>0</v>
      </c>
      <c r="G1117">
        <f t="array" ref="G1117">IF(G194,SUM(SqCor!$B92:$CW92*TRANSPOSE(G$104:G$203))/ComCalc!G$37,0)</f>
        <v>0</v>
      </c>
      <c r="H1117">
        <f t="array" ref="H1117">IF(H194,SUM(SqCor!$B92:$CW92*TRANSPOSE(H$104:H$203))/ComCalc!H$37,0)</f>
        <v>0</v>
      </c>
      <c r="I1117">
        <f t="array" ref="I1117">IF(I194,SUM(SqCor!$B92:$CW92*TRANSPOSE(I$104:I$203))/ComCalc!I$37,0)</f>
        <v>0</v>
      </c>
      <c r="J1117">
        <f t="array" ref="J1117">IF(J194,SUM(SqCor!$B92:$CW92*TRANSPOSE(J$104:J$203))/ComCalc!J$37,0)</f>
        <v>0</v>
      </c>
      <c r="K1117">
        <f t="array" ref="K1117">IF(K194,SUM(SqCor!$B92:$CW92*TRANSPOSE(K$104:K$203))/ComCalc!K$37,0)</f>
        <v>0</v>
      </c>
      <c r="L1117">
        <f t="array" ref="L1117">IF(L194,SUM(SqCor!$B92:$CW92*TRANSPOSE(L$104:L$203))/ComCalc!L$37,0)</f>
        <v>0</v>
      </c>
      <c r="M1117">
        <f t="array" ref="M1117">IF(M194,SUM(SqCor!$B92:$CW92*TRANSPOSE(M$104:M$203))/ComCalc!M$37,0)</f>
        <v>0</v>
      </c>
      <c r="N1117">
        <f t="array" ref="N1117">IF(N194,SUM(SqCor!$B92:$CW92*TRANSPOSE(N$104:N$203))/ComCalc!N$37,0)</f>
        <v>0</v>
      </c>
      <c r="O1117">
        <f t="array" ref="O1117">IF(O194,SUM(SqCor!$B92:$CW92*TRANSPOSE(O$104:O$203))/ComCalc!O$37,0)</f>
        <v>0</v>
      </c>
      <c r="P1117">
        <f t="array" ref="P1117">IF(P194,SUM(SqCor!$B92:$CW92*TRANSPOSE(P$104:P$203))/ComCalc!P$37,0)</f>
        <v>0</v>
      </c>
      <c r="Q1117">
        <f t="array" ref="Q1117">IF(Q194,SUM(SqCor!$B92:$CW92*TRANSPOSE(Q$104:Q$203))/ComCalc!Q$37,0)</f>
        <v>0</v>
      </c>
      <c r="R1117">
        <f t="array" ref="R1117">IF(R194,SUM(SqCor!$B92:$CW92*TRANSPOSE(R$104:R$203))/ComCalc!R$37,0)</f>
        <v>0</v>
      </c>
      <c r="S1117">
        <f t="array" ref="S1117">IF(S194,SUM(SqCor!$B92:$CW92*TRANSPOSE(S$104:S$203))/ComCalc!S$37,0)</f>
        <v>0</v>
      </c>
      <c r="T1117">
        <f t="array" ref="T1117">IF(T194,SUM(SqCor!$B92:$CW92*TRANSPOSE(T$104:T$203))/ComCalc!T$37,0)</f>
        <v>0</v>
      </c>
      <c r="U1117">
        <f t="array" ref="U1117">IF(U194,SUM(SqCor!$B92:$CW92*TRANSPOSE(U$104:U$203))/ComCalc!U$37,0)</f>
        <v>0</v>
      </c>
    </row>
    <row r="1118" spans="1:21" x14ac:dyDescent="0.15">
      <c r="A1118" t="str">
        <f t="shared" si="666"/>
        <v>WL</v>
      </c>
      <c r="B1118">
        <f t="array" ref="B1118">IF(B195,SUM(SqCor!$B93:$CW93*TRANSPOSE(B$104:B$203))/ComCalc!B$37,0)</f>
        <v>0</v>
      </c>
      <c r="C1118">
        <f t="array" ref="C1118">IF(C195,SUM(SqCor!$B93:$CW93*TRANSPOSE(C$104:C$203))/ComCalc!C$37,0)</f>
        <v>0</v>
      </c>
      <c r="D1118">
        <f t="array" ref="D1118">IF(D195,SUM(SqCor!$B93:$CW93*TRANSPOSE(D$104:D$203))/ComCalc!D$37,0)</f>
        <v>0</v>
      </c>
      <c r="E1118">
        <f t="array" ref="E1118">IF(E195,SUM(SqCor!$B93:$CW93*TRANSPOSE(E$104:E$203))/ComCalc!E$37,0)</f>
        <v>0</v>
      </c>
      <c r="F1118">
        <f t="array" ref="F1118">IF(F195,SUM(SqCor!$B93:$CW93*TRANSPOSE(F$104:F$203))/ComCalc!F$37,0)</f>
        <v>0</v>
      </c>
      <c r="G1118">
        <f t="array" ref="G1118">IF(G195,SUM(SqCor!$B93:$CW93*TRANSPOSE(G$104:G$203))/ComCalc!G$37,0)</f>
        <v>0</v>
      </c>
      <c r="H1118">
        <f t="array" ref="H1118">IF(H195,SUM(SqCor!$B93:$CW93*TRANSPOSE(H$104:H$203))/ComCalc!H$37,0)</f>
        <v>0</v>
      </c>
      <c r="I1118">
        <f t="array" ref="I1118">IF(I195,SUM(SqCor!$B93:$CW93*TRANSPOSE(I$104:I$203))/ComCalc!I$37,0)</f>
        <v>0</v>
      </c>
      <c r="J1118">
        <f t="array" ref="J1118">IF(J195,SUM(SqCor!$B93:$CW93*TRANSPOSE(J$104:J$203))/ComCalc!J$37,0)</f>
        <v>0</v>
      </c>
      <c r="K1118">
        <f t="array" ref="K1118">IF(K195,SUM(SqCor!$B93:$CW93*TRANSPOSE(K$104:K$203))/ComCalc!K$37,0)</f>
        <v>0</v>
      </c>
      <c r="L1118">
        <f t="array" ref="L1118">IF(L195,SUM(SqCor!$B93:$CW93*TRANSPOSE(L$104:L$203))/ComCalc!L$37,0)</f>
        <v>0</v>
      </c>
      <c r="M1118">
        <f t="array" ref="M1118">IF(M195,SUM(SqCor!$B93:$CW93*TRANSPOSE(M$104:M$203))/ComCalc!M$37,0)</f>
        <v>0</v>
      </c>
      <c r="N1118">
        <f t="array" ref="N1118">IF(N195,SUM(SqCor!$B93:$CW93*TRANSPOSE(N$104:N$203))/ComCalc!N$37,0)</f>
        <v>0</v>
      </c>
      <c r="O1118">
        <f t="array" ref="O1118">IF(O195,SUM(SqCor!$B93:$CW93*TRANSPOSE(O$104:O$203))/ComCalc!O$37,0)</f>
        <v>0</v>
      </c>
      <c r="P1118">
        <f t="array" ref="P1118">IF(P195,SUM(SqCor!$B93:$CW93*TRANSPOSE(P$104:P$203))/ComCalc!P$37,0)</f>
        <v>0</v>
      </c>
      <c r="Q1118">
        <f t="array" ref="Q1118">IF(Q195,SUM(SqCor!$B93:$CW93*TRANSPOSE(Q$104:Q$203))/ComCalc!Q$37,0)</f>
        <v>0</v>
      </c>
      <c r="R1118">
        <f t="array" ref="R1118">IF(R195,SUM(SqCor!$B93:$CW93*TRANSPOSE(R$104:R$203))/ComCalc!R$37,0)</f>
        <v>0</v>
      </c>
      <c r="S1118">
        <f t="array" ref="S1118">IF(S195,SUM(SqCor!$B93:$CW93*TRANSPOSE(S$104:S$203))/ComCalc!S$37,0)</f>
        <v>0</v>
      </c>
      <c r="T1118">
        <f t="array" ref="T1118">IF(T195,SUM(SqCor!$B93:$CW93*TRANSPOSE(T$104:T$203))/ComCalc!T$37,0)</f>
        <v>0</v>
      </c>
      <c r="U1118">
        <f t="array" ref="U1118">IF(U195,SUM(SqCor!$B93:$CW93*TRANSPOSE(U$104:U$203))/ComCalc!U$37,0)</f>
        <v>0</v>
      </c>
    </row>
    <row r="1119" spans="1:21" x14ac:dyDescent="0.15">
      <c r="A1119" t="str">
        <f t="shared" si="666"/>
        <v>ASB</v>
      </c>
      <c r="B1119">
        <f t="array" ref="B1119">IF(B196,SUM(SqCor!$B94:$CW94*TRANSPOSE(B$104:B$203))/ComCalc!B$37,0)</f>
        <v>0</v>
      </c>
      <c r="C1119">
        <f t="array" ref="C1119">IF(C196,SUM(SqCor!$B94:$CW94*TRANSPOSE(C$104:C$203))/ComCalc!C$37,0)</f>
        <v>0</v>
      </c>
      <c r="D1119">
        <f t="array" ref="D1119">IF(D196,SUM(SqCor!$B94:$CW94*TRANSPOSE(D$104:D$203))/ComCalc!D$37,0)</f>
        <v>0</v>
      </c>
      <c r="E1119">
        <f t="array" ref="E1119">IF(E196,SUM(SqCor!$B94:$CW94*TRANSPOSE(E$104:E$203))/ComCalc!E$37,0)</f>
        <v>0</v>
      </c>
      <c r="F1119">
        <f t="array" ref="F1119">IF(F196,SUM(SqCor!$B94:$CW94*TRANSPOSE(F$104:F$203))/ComCalc!F$37,0)</f>
        <v>0</v>
      </c>
      <c r="G1119">
        <f t="array" ref="G1119">IF(G196,SUM(SqCor!$B94:$CW94*TRANSPOSE(G$104:G$203))/ComCalc!G$37,0)</f>
        <v>0</v>
      </c>
      <c r="H1119">
        <f t="array" ref="H1119">IF(H196,SUM(SqCor!$B94:$CW94*TRANSPOSE(H$104:H$203))/ComCalc!H$37,0)</f>
        <v>0</v>
      </c>
      <c r="I1119">
        <f t="array" ref="I1119">IF(I196,SUM(SqCor!$B94:$CW94*TRANSPOSE(I$104:I$203))/ComCalc!I$37,0)</f>
        <v>0</v>
      </c>
      <c r="J1119">
        <f t="array" ref="J1119">IF(J196,SUM(SqCor!$B94:$CW94*TRANSPOSE(J$104:J$203))/ComCalc!J$37,0)</f>
        <v>0</v>
      </c>
      <c r="K1119">
        <f t="array" ref="K1119">IF(K196,SUM(SqCor!$B94:$CW94*TRANSPOSE(K$104:K$203))/ComCalc!K$37,0)</f>
        <v>0</v>
      </c>
      <c r="L1119">
        <f t="array" ref="L1119">IF(L196,SUM(SqCor!$B94:$CW94*TRANSPOSE(L$104:L$203))/ComCalc!L$37,0)</f>
        <v>0</v>
      </c>
      <c r="M1119">
        <f t="array" ref="M1119">IF(M196,SUM(SqCor!$B94:$CW94*TRANSPOSE(M$104:M$203))/ComCalc!M$37,0)</f>
        <v>0</v>
      </c>
      <c r="N1119">
        <f t="array" ref="N1119">IF(N196,SUM(SqCor!$B94:$CW94*TRANSPOSE(N$104:N$203))/ComCalc!N$37,0)</f>
        <v>0</v>
      </c>
      <c r="O1119">
        <f t="array" ref="O1119">IF(O196,SUM(SqCor!$B94:$CW94*TRANSPOSE(O$104:O$203))/ComCalc!O$37,0)</f>
        <v>0</v>
      </c>
      <c r="P1119">
        <f t="array" ref="P1119">IF(P196,SUM(SqCor!$B94:$CW94*TRANSPOSE(P$104:P$203))/ComCalc!P$37,0)</f>
        <v>0</v>
      </c>
      <c r="Q1119">
        <f t="array" ref="Q1119">IF(Q196,SUM(SqCor!$B94:$CW94*TRANSPOSE(Q$104:Q$203))/ComCalc!Q$37,0)</f>
        <v>0</v>
      </c>
      <c r="R1119">
        <f t="array" ref="R1119">IF(R196,SUM(SqCor!$B94:$CW94*TRANSPOSE(R$104:R$203))/ComCalc!R$37,0)</f>
        <v>0</v>
      </c>
      <c r="S1119">
        <f t="array" ref="S1119">IF(S196,SUM(SqCor!$B94:$CW94*TRANSPOSE(S$104:S$203))/ComCalc!S$37,0)</f>
        <v>0</v>
      </c>
      <c r="T1119">
        <f t="array" ref="T1119">IF(T196,SUM(SqCor!$B94:$CW94*TRANSPOSE(T$104:T$203))/ComCalc!T$37,0)</f>
        <v>0</v>
      </c>
      <c r="U1119">
        <f t="array" ref="U1119">IF(U196,SUM(SqCor!$B94:$CW94*TRANSPOSE(U$104:U$203))/ComCalc!U$37,0)</f>
        <v>0</v>
      </c>
    </row>
    <row r="1120" spans="1:21" x14ac:dyDescent="0.15">
      <c r="A1120" t="str">
        <f t="shared" si="666"/>
        <v>SY</v>
      </c>
      <c r="B1120">
        <f t="array" ref="B1120">IF(B197,SUM(SqCor!$B95:$CW95*TRANSPOSE(B$104:B$203))/ComCalc!B$37,0)</f>
        <v>0</v>
      </c>
      <c r="C1120">
        <f t="array" ref="C1120">IF(C197,SUM(SqCor!$B95:$CW95*TRANSPOSE(C$104:C$203))/ComCalc!C$37,0)</f>
        <v>0</v>
      </c>
      <c r="D1120">
        <f t="array" ref="D1120">IF(D197,SUM(SqCor!$B95:$CW95*TRANSPOSE(D$104:D$203))/ComCalc!D$37,0)</f>
        <v>0</v>
      </c>
      <c r="E1120">
        <f t="array" ref="E1120">IF(E197,SUM(SqCor!$B95:$CW95*TRANSPOSE(E$104:E$203))/ComCalc!E$37,0)</f>
        <v>0</v>
      </c>
      <c r="F1120">
        <f t="array" ref="F1120">IF(F197,SUM(SqCor!$B95:$CW95*TRANSPOSE(F$104:F$203))/ComCalc!F$37,0)</f>
        <v>0</v>
      </c>
      <c r="G1120">
        <f t="array" ref="G1120">IF(G197,SUM(SqCor!$B95:$CW95*TRANSPOSE(G$104:G$203))/ComCalc!G$37,0)</f>
        <v>0</v>
      </c>
      <c r="H1120">
        <f t="array" ref="H1120">IF(H197,SUM(SqCor!$B95:$CW95*TRANSPOSE(H$104:H$203))/ComCalc!H$37,0)</f>
        <v>0</v>
      </c>
      <c r="I1120">
        <f t="array" ref="I1120">IF(I197,SUM(SqCor!$B95:$CW95*TRANSPOSE(I$104:I$203))/ComCalc!I$37,0)</f>
        <v>0</v>
      </c>
      <c r="J1120">
        <f t="array" ref="J1120">IF(J197,SUM(SqCor!$B95:$CW95*TRANSPOSE(J$104:J$203))/ComCalc!J$37,0)</f>
        <v>0</v>
      </c>
      <c r="K1120">
        <f t="array" ref="K1120">IF(K197,SUM(SqCor!$B95:$CW95*TRANSPOSE(K$104:K$203))/ComCalc!K$37,0)</f>
        <v>0</v>
      </c>
      <c r="L1120">
        <f t="array" ref="L1120">IF(L197,SUM(SqCor!$B95:$CW95*TRANSPOSE(L$104:L$203))/ComCalc!L$37,0)</f>
        <v>0</v>
      </c>
      <c r="M1120">
        <f t="array" ref="M1120">IF(M197,SUM(SqCor!$B95:$CW95*TRANSPOSE(M$104:M$203))/ComCalc!M$37,0)</f>
        <v>0</v>
      </c>
      <c r="N1120">
        <f t="array" ref="N1120">IF(N197,SUM(SqCor!$B95:$CW95*TRANSPOSE(N$104:N$203))/ComCalc!N$37,0)</f>
        <v>0</v>
      </c>
      <c r="O1120">
        <f t="array" ref="O1120">IF(O197,SUM(SqCor!$B95:$CW95*TRANSPOSE(O$104:O$203))/ComCalc!O$37,0)</f>
        <v>0</v>
      </c>
      <c r="P1120">
        <f t="array" ref="P1120">IF(P197,SUM(SqCor!$B95:$CW95*TRANSPOSE(P$104:P$203))/ComCalc!P$37,0)</f>
        <v>0</v>
      </c>
      <c r="Q1120">
        <f t="array" ref="Q1120">IF(Q197,SUM(SqCor!$B95:$CW95*TRANSPOSE(Q$104:Q$203))/ComCalc!Q$37,0)</f>
        <v>0</v>
      </c>
      <c r="R1120">
        <f t="array" ref="R1120">IF(R197,SUM(SqCor!$B95:$CW95*TRANSPOSE(R$104:R$203))/ComCalc!R$37,0)</f>
        <v>0</v>
      </c>
      <c r="S1120">
        <f t="array" ref="S1120">IF(S197,SUM(SqCor!$B95:$CW95*TRANSPOSE(S$104:S$203))/ComCalc!S$37,0)</f>
        <v>0</v>
      </c>
      <c r="T1120">
        <f t="array" ref="T1120">IF(T197,SUM(SqCor!$B95:$CW95*TRANSPOSE(T$104:T$203))/ComCalc!T$37,0)</f>
        <v>0</v>
      </c>
      <c r="U1120">
        <f t="array" ref="U1120">IF(U197,SUM(SqCor!$B95:$CW95*TRANSPOSE(U$104:U$203))/ComCalc!U$37,0)</f>
        <v>0</v>
      </c>
    </row>
    <row r="1121" spans="1:21" x14ac:dyDescent="0.15">
      <c r="A1121" t="str">
        <f t="shared" si="666"/>
        <v>DC</v>
      </c>
      <c r="B1121">
        <f t="array" ref="B1121">IF(B198,SUM(SqCor!$B96:$CW96*TRANSPOSE(B$104:B$203))/ComCalc!B$37,0)</f>
        <v>0</v>
      </c>
      <c r="C1121">
        <f t="array" ref="C1121">IF(C198,SUM(SqCor!$B96:$CW96*TRANSPOSE(C$104:C$203))/ComCalc!C$37,0)</f>
        <v>0</v>
      </c>
      <c r="D1121">
        <f t="array" ref="D1121">IF(D198,SUM(SqCor!$B96:$CW96*TRANSPOSE(D$104:D$203))/ComCalc!D$37,0)</f>
        <v>0</v>
      </c>
      <c r="E1121">
        <f t="array" ref="E1121">IF(E198,SUM(SqCor!$B96:$CW96*TRANSPOSE(E$104:E$203))/ComCalc!E$37,0)</f>
        <v>0</v>
      </c>
      <c r="F1121">
        <f t="array" ref="F1121">IF(F198,SUM(SqCor!$B96:$CW96*TRANSPOSE(F$104:F$203))/ComCalc!F$37,0)</f>
        <v>0</v>
      </c>
      <c r="G1121">
        <f t="array" ref="G1121">IF(G198,SUM(SqCor!$B96:$CW96*TRANSPOSE(G$104:G$203))/ComCalc!G$37,0)</f>
        <v>0</v>
      </c>
      <c r="H1121">
        <f t="array" ref="H1121">IF(H198,SUM(SqCor!$B96:$CW96*TRANSPOSE(H$104:H$203))/ComCalc!H$37,0)</f>
        <v>0</v>
      </c>
      <c r="I1121">
        <f t="array" ref="I1121">IF(I198,SUM(SqCor!$B96:$CW96*TRANSPOSE(I$104:I$203))/ComCalc!I$37,0)</f>
        <v>0</v>
      </c>
      <c r="J1121">
        <f t="array" ref="J1121">IF(J198,SUM(SqCor!$B96:$CW96*TRANSPOSE(J$104:J$203))/ComCalc!J$37,0)</f>
        <v>0</v>
      </c>
      <c r="K1121">
        <f t="array" ref="K1121">IF(K198,SUM(SqCor!$B96:$CW96*TRANSPOSE(K$104:K$203))/ComCalc!K$37,0)</f>
        <v>0</v>
      </c>
      <c r="L1121">
        <f t="array" ref="L1121">IF(L198,SUM(SqCor!$B96:$CW96*TRANSPOSE(L$104:L$203))/ComCalc!L$37,0)</f>
        <v>0</v>
      </c>
      <c r="M1121">
        <f t="array" ref="M1121">IF(M198,SUM(SqCor!$B96:$CW96*TRANSPOSE(M$104:M$203))/ComCalc!M$37,0)</f>
        <v>0</v>
      </c>
      <c r="N1121">
        <f t="array" ref="N1121">IF(N198,SUM(SqCor!$B96:$CW96*TRANSPOSE(N$104:N$203))/ComCalc!N$37,0)</f>
        <v>0</v>
      </c>
      <c r="O1121">
        <f t="array" ref="O1121">IF(O198,SUM(SqCor!$B96:$CW96*TRANSPOSE(O$104:O$203))/ComCalc!O$37,0)</f>
        <v>0</v>
      </c>
      <c r="P1121">
        <f t="array" ref="P1121">IF(P198,SUM(SqCor!$B96:$CW96*TRANSPOSE(P$104:P$203))/ComCalc!P$37,0)</f>
        <v>0</v>
      </c>
      <c r="Q1121">
        <f t="array" ref="Q1121">IF(Q198,SUM(SqCor!$B96:$CW96*TRANSPOSE(Q$104:Q$203))/ComCalc!Q$37,0)</f>
        <v>0</v>
      </c>
      <c r="R1121">
        <f t="array" ref="R1121">IF(R198,SUM(SqCor!$B96:$CW96*TRANSPOSE(R$104:R$203))/ComCalc!R$37,0)</f>
        <v>0</v>
      </c>
      <c r="S1121">
        <f t="array" ref="S1121">IF(S198,SUM(SqCor!$B96:$CW96*TRANSPOSE(S$104:S$203))/ComCalc!S$37,0)</f>
        <v>0</v>
      </c>
      <c r="T1121">
        <f t="array" ref="T1121">IF(T198,SUM(SqCor!$B96:$CW96*TRANSPOSE(T$104:T$203))/ComCalc!T$37,0)</f>
        <v>0</v>
      </c>
      <c r="U1121">
        <f t="array" ref="U1121">IF(U198,SUM(SqCor!$B96:$CW96*TRANSPOSE(U$104:U$203))/ComCalc!U$37,0)</f>
        <v>0</v>
      </c>
    </row>
    <row r="1122" spans="1:21" x14ac:dyDescent="0.15">
      <c r="A1122" t="str">
        <f t="shared" si="666"/>
        <v>RF</v>
      </c>
      <c r="B1122">
        <f t="array" ref="B1122">IF(B199,SUM(SqCor!$B97:$CW97*TRANSPOSE(B$104:B$203))/ComCalc!B$37,0)</f>
        <v>0</v>
      </c>
      <c r="C1122">
        <f t="array" ref="C1122">IF(C199,SUM(SqCor!$B97:$CW97*TRANSPOSE(C$104:C$203))/ComCalc!C$37,0)</f>
        <v>0</v>
      </c>
      <c r="D1122">
        <f t="array" ref="D1122">IF(D199,SUM(SqCor!$B97:$CW97*TRANSPOSE(D$104:D$203))/ComCalc!D$37,0)</f>
        <v>0</v>
      </c>
      <c r="E1122">
        <f t="array" ref="E1122">IF(E199,SUM(SqCor!$B97:$CW97*TRANSPOSE(E$104:E$203))/ComCalc!E$37,0)</f>
        <v>0</v>
      </c>
      <c r="F1122">
        <f t="array" ref="F1122">IF(F199,SUM(SqCor!$B97:$CW97*TRANSPOSE(F$104:F$203))/ComCalc!F$37,0)</f>
        <v>0</v>
      </c>
      <c r="G1122">
        <f t="array" ref="G1122">IF(G199,SUM(SqCor!$B97:$CW97*TRANSPOSE(G$104:G$203))/ComCalc!G$37,0)</f>
        <v>0</v>
      </c>
      <c r="H1122">
        <f t="array" ref="H1122">IF(H199,SUM(SqCor!$B97:$CW97*TRANSPOSE(H$104:H$203))/ComCalc!H$37,0)</f>
        <v>0</v>
      </c>
      <c r="I1122">
        <f t="array" ref="I1122">IF(I199,SUM(SqCor!$B97:$CW97*TRANSPOSE(I$104:I$203))/ComCalc!I$37,0)</f>
        <v>0</v>
      </c>
      <c r="J1122">
        <f t="array" ref="J1122">IF(J199,SUM(SqCor!$B97:$CW97*TRANSPOSE(J$104:J$203))/ComCalc!J$37,0)</f>
        <v>0</v>
      </c>
      <c r="K1122">
        <f t="array" ref="K1122">IF(K199,SUM(SqCor!$B97:$CW97*TRANSPOSE(K$104:K$203))/ComCalc!K$37,0)</f>
        <v>0</v>
      </c>
      <c r="L1122">
        <f t="array" ref="L1122">IF(L199,SUM(SqCor!$B97:$CW97*TRANSPOSE(L$104:L$203))/ComCalc!L$37,0)</f>
        <v>0</v>
      </c>
      <c r="M1122">
        <f t="array" ref="M1122">IF(M199,SUM(SqCor!$B97:$CW97*TRANSPOSE(M$104:M$203))/ComCalc!M$37,0)</f>
        <v>0</v>
      </c>
      <c r="N1122">
        <f t="array" ref="N1122">IF(N199,SUM(SqCor!$B97:$CW97*TRANSPOSE(N$104:N$203))/ComCalc!N$37,0)</f>
        <v>0</v>
      </c>
      <c r="O1122">
        <f t="array" ref="O1122">IF(O199,SUM(SqCor!$B97:$CW97*TRANSPOSE(O$104:O$203))/ComCalc!O$37,0)</f>
        <v>0</v>
      </c>
      <c r="P1122">
        <f t="array" ref="P1122">IF(P199,SUM(SqCor!$B97:$CW97*TRANSPOSE(P$104:P$203))/ComCalc!P$37,0)</f>
        <v>0</v>
      </c>
      <c r="Q1122">
        <f t="array" ref="Q1122">IF(Q199,SUM(SqCor!$B97:$CW97*TRANSPOSE(Q$104:Q$203))/ComCalc!Q$37,0)</f>
        <v>0</v>
      </c>
      <c r="R1122">
        <f t="array" ref="R1122">IF(R199,SUM(SqCor!$B97:$CW97*TRANSPOSE(R$104:R$203))/ComCalc!R$37,0)</f>
        <v>0</v>
      </c>
      <c r="S1122">
        <f t="array" ref="S1122">IF(S199,SUM(SqCor!$B97:$CW97*TRANSPOSE(S$104:S$203))/ComCalc!S$37,0)</f>
        <v>0</v>
      </c>
      <c r="T1122">
        <f t="array" ref="T1122">IF(T199,SUM(SqCor!$B97:$CW97*TRANSPOSE(T$104:T$203))/ComCalc!T$37,0)</f>
        <v>0</v>
      </c>
      <c r="U1122">
        <f t="array" ref="U1122">IF(U199,SUM(SqCor!$B97:$CW97*TRANSPOSE(U$104:U$203))/ComCalc!U$37,0)</f>
        <v>0</v>
      </c>
    </row>
    <row r="1123" spans="1:21" x14ac:dyDescent="0.15">
      <c r="A1123" t="str">
        <f t="shared" si="666"/>
        <v>RU</v>
      </c>
      <c r="B1123">
        <f t="array" ref="B1123">IF(B200,SUM(SqCor!$B98:$CW98*TRANSPOSE(B$104:B$203))/ComCalc!B$37,0)</f>
        <v>0</v>
      </c>
      <c r="C1123">
        <f t="array" ref="C1123">IF(C200,SUM(SqCor!$B98:$CW98*TRANSPOSE(C$104:C$203))/ComCalc!C$37,0)</f>
        <v>0</v>
      </c>
      <c r="D1123">
        <f t="array" ref="D1123">IF(D200,SUM(SqCor!$B98:$CW98*TRANSPOSE(D$104:D$203))/ComCalc!D$37,0)</f>
        <v>0</v>
      </c>
      <c r="E1123">
        <f t="array" ref="E1123">IF(E200,SUM(SqCor!$B98:$CW98*TRANSPOSE(E$104:E$203))/ComCalc!E$37,0)</f>
        <v>0</v>
      </c>
      <c r="F1123">
        <f t="array" ref="F1123">IF(F200,SUM(SqCor!$B98:$CW98*TRANSPOSE(F$104:F$203))/ComCalc!F$37,0)</f>
        <v>0</v>
      </c>
      <c r="G1123">
        <f t="array" ref="G1123">IF(G200,SUM(SqCor!$B98:$CW98*TRANSPOSE(G$104:G$203))/ComCalc!G$37,0)</f>
        <v>0</v>
      </c>
      <c r="H1123">
        <f t="array" ref="H1123">IF(H200,SUM(SqCor!$B98:$CW98*TRANSPOSE(H$104:H$203))/ComCalc!H$37,0)</f>
        <v>0</v>
      </c>
      <c r="I1123">
        <f t="array" ref="I1123">IF(I200,SUM(SqCor!$B98:$CW98*TRANSPOSE(I$104:I$203))/ComCalc!I$37,0)</f>
        <v>0</v>
      </c>
      <c r="J1123">
        <f t="array" ref="J1123">IF(J200,SUM(SqCor!$B98:$CW98*TRANSPOSE(J$104:J$203))/ComCalc!J$37,0)</f>
        <v>0</v>
      </c>
      <c r="K1123">
        <f t="array" ref="K1123">IF(K200,SUM(SqCor!$B98:$CW98*TRANSPOSE(K$104:K$203))/ComCalc!K$37,0)</f>
        <v>0</v>
      </c>
      <c r="L1123">
        <f t="array" ref="L1123">IF(L200,SUM(SqCor!$B98:$CW98*TRANSPOSE(L$104:L$203))/ComCalc!L$37,0)</f>
        <v>0</v>
      </c>
      <c r="M1123">
        <f t="array" ref="M1123">IF(M200,SUM(SqCor!$B98:$CW98*TRANSPOSE(M$104:M$203))/ComCalc!M$37,0)</f>
        <v>0</v>
      </c>
      <c r="N1123">
        <f t="array" ref="N1123">IF(N200,SUM(SqCor!$B98:$CW98*TRANSPOSE(N$104:N$203))/ComCalc!N$37,0)</f>
        <v>0</v>
      </c>
      <c r="O1123">
        <f t="array" ref="O1123">IF(O200,SUM(SqCor!$B98:$CW98*TRANSPOSE(O$104:O$203))/ComCalc!O$37,0)</f>
        <v>0</v>
      </c>
      <c r="P1123">
        <f t="array" ref="P1123">IF(P200,SUM(SqCor!$B98:$CW98*TRANSPOSE(P$104:P$203))/ComCalc!P$37,0)</f>
        <v>0</v>
      </c>
      <c r="Q1123">
        <f t="array" ref="Q1123">IF(Q200,SUM(SqCor!$B98:$CW98*TRANSPOSE(Q$104:Q$203))/ComCalc!Q$37,0)</f>
        <v>0</v>
      </c>
      <c r="R1123">
        <f t="array" ref="R1123">IF(R200,SUM(SqCor!$B98:$CW98*TRANSPOSE(R$104:R$203))/ComCalc!R$37,0)</f>
        <v>0</v>
      </c>
      <c r="S1123">
        <f t="array" ref="S1123">IF(S200,SUM(SqCor!$B98:$CW98*TRANSPOSE(S$104:S$203))/ComCalc!S$37,0)</f>
        <v>0</v>
      </c>
      <c r="T1123">
        <f t="array" ref="T1123">IF(T200,SUM(SqCor!$B98:$CW98*TRANSPOSE(T$104:T$203))/ComCalc!T$37,0)</f>
        <v>0</v>
      </c>
      <c r="U1123">
        <f t="array" ref="U1123">IF(U200,SUM(SqCor!$B98:$CW98*TRANSPOSE(U$104:U$203))/ComCalc!U$37,0)</f>
        <v>0</v>
      </c>
    </row>
    <row r="1124" spans="1:21" x14ac:dyDescent="0.15">
      <c r="A1124" t="str">
        <f t="shared" si="666"/>
        <v>OL</v>
      </c>
      <c r="B1124">
        <f t="array" ref="B1124">IF(B201,SUM(SqCor!$B99:$CW99*TRANSPOSE(B$104:B$203))/ComCalc!B$37,0)</f>
        <v>0</v>
      </c>
      <c r="C1124">
        <f t="array" ref="C1124">IF(C201,SUM(SqCor!$B99:$CW99*TRANSPOSE(C$104:C$203))/ComCalc!C$37,0)</f>
        <v>0</v>
      </c>
      <c r="D1124">
        <f t="array" ref="D1124">IF(D201,SUM(SqCor!$B99:$CW99*TRANSPOSE(D$104:D$203))/ComCalc!D$37,0)</f>
        <v>0</v>
      </c>
      <c r="E1124">
        <f t="array" ref="E1124">IF(E201,SUM(SqCor!$B99:$CW99*TRANSPOSE(E$104:E$203))/ComCalc!E$37,0)</f>
        <v>0</v>
      </c>
      <c r="F1124">
        <f t="array" ref="F1124">IF(F201,SUM(SqCor!$B99:$CW99*TRANSPOSE(F$104:F$203))/ComCalc!F$37,0)</f>
        <v>0</v>
      </c>
      <c r="G1124">
        <f t="array" ref="G1124">IF(G201,SUM(SqCor!$B99:$CW99*TRANSPOSE(G$104:G$203))/ComCalc!G$37,0)</f>
        <v>0</v>
      </c>
      <c r="H1124">
        <f t="array" ref="H1124">IF(H201,SUM(SqCor!$B99:$CW99*TRANSPOSE(H$104:H$203))/ComCalc!H$37,0)</f>
        <v>0</v>
      </c>
      <c r="I1124">
        <f t="array" ref="I1124">IF(I201,SUM(SqCor!$B99:$CW99*TRANSPOSE(I$104:I$203))/ComCalc!I$37,0)</f>
        <v>0</v>
      </c>
      <c r="J1124">
        <f t="array" ref="J1124">IF(J201,SUM(SqCor!$B99:$CW99*TRANSPOSE(J$104:J$203))/ComCalc!J$37,0)</f>
        <v>0</v>
      </c>
      <c r="K1124">
        <f t="array" ref="K1124">IF(K201,SUM(SqCor!$B99:$CW99*TRANSPOSE(K$104:K$203))/ComCalc!K$37,0)</f>
        <v>0</v>
      </c>
      <c r="L1124">
        <f t="array" ref="L1124">IF(L201,SUM(SqCor!$B99:$CW99*TRANSPOSE(L$104:L$203))/ComCalc!L$37,0)</f>
        <v>0</v>
      </c>
      <c r="M1124">
        <f t="array" ref="M1124">IF(M201,SUM(SqCor!$B99:$CW99*TRANSPOSE(M$104:M$203))/ComCalc!M$37,0)</f>
        <v>0</v>
      </c>
      <c r="N1124">
        <f t="array" ref="N1124">IF(N201,SUM(SqCor!$B99:$CW99*TRANSPOSE(N$104:N$203))/ComCalc!N$37,0)</f>
        <v>0</v>
      </c>
      <c r="O1124">
        <f t="array" ref="O1124">IF(O201,SUM(SqCor!$B99:$CW99*TRANSPOSE(O$104:O$203))/ComCalc!O$37,0)</f>
        <v>0</v>
      </c>
      <c r="P1124">
        <f t="array" ref="P1124">IF(P201,SUM(SqCor!$B99:$CW99*TRANSPOSE(P$104:P$203))/ComCalc!P$37,0)</f>
        <v>0</v>
      </c>
      <c r="Q1124">
        <f t="array" ref="Q1124">IF(Q201,SUM(SqCor!$B99:$CW99*TRANSPOSE(Q$104:Q$203))/ComCalc!Q$37,0)</f>
        <v>0</v>
      </c>
      <c r="R1124">
        <f t="array" ref="R1124">IF(R201,SUM(SqCor!$B99:$CW99*TRANSPOSE(R$104:R$203))/ComCalc!R$37,0)</f>
        <v>0</v>
      </c>
      <c r="S1124">
        <f t="array" ref="S1124">IF(S201,SUM(SqCor!$B99:$CW99*TRANSPOSE(S$104:S$203))/ComCalc!S$37,0)</f>
        <v>0</v>
      </c>
      <c r="T1124">
        <f t="array" ref="T1124">IF(T201,SUM(SqCor!$B99:$CW99*TRANSPOSE(T$104:T$203))/ComCalc!T$37,0)</f>
        <v>0</v>
      </c>
      <c r="U1124">
        <f t="array" ref="U1124">IF(U201,SUM(SqCor!$B99:$CW99*TRANSPOSE(U$104:U$203))/ComCalc!U$37,0)</f>
        <v>0</v>
      </c>
    </row>
    <row r="1125" spans="1:21" x14ac:dyDescent="0.15">
      <c r="A1125" t="str">
        <f t="shared" si="666"/>
        <v>OF</v>
      </c>
      <c r="B1125">
        <f t="array" ref="B1125">IF(B202,SUM(SqCor!$B100:$CW100*TRANSPOSE(B$104:B$203))/ComCalc!B$37,0)</f>
        <v>0</v>
      </c>
      <c r="C1125">
        <f t="array" ref="C1125">IF(C202,SUM(SqCor!$B100:$CW100*TRANSPOSE(C$104:C$203))/ComCalc!C$37,0)</f>
        <v>0</v>
      </c>
      <c r="D1125">
        <f t="array" ref="D1125">IF(D202,SUM(SqCor!$B100:$CW100*TRANSPOSE(D$104:D$203))/ComCalc!D$37,0)</f>
        <v>0</v>
      </c>
      <c r="E1125">
        <f t="array" ref="E1125">IF(E202,SUM(SqCor!$B100:$CW100*TRANSPOSE(E$104:E$203))/ComCalc!E$37,0)</f>
        <v>0</v>
      </c>
      <c r="F1125">
        <f t="array" ref="F1125">IF(F202,SUM(SqCor!$B100:$CW100*TRANSPOSE(F$104:F$203))/ComCalc!F$37,0)</f>
        <v>0</v>
      </c>
      <c r="G1125">
        <f t="array" ref="G1125">IF(G202,SUM(SqCor!$B100:$CW100*TRANSPOSE(G$104:G$203))/ComCalc!G$37,0)</f>
        <v>0</v>
      </c>
      <c r="H1125">
        <f t="array" ref="H1125">IF(H202,SUM(SqCor!$B100:$CW100*TRANSPOSE(H$104:H$203))/ComCalc!H$37,0)</f>
        <v>0</v>
      </c>
      <c r="I1125">
        <f t="array" ref="I1125">IF(I202,SUM(SqCor!$B100:$CW100*TRANSPOSE(I$104:I$203))/ComCalc!I$37,0)</f>
        <v>0</v>
      </c>
      <c r="J1125">
        <f t="array" ref="J1125">IF(J202,SUM(SqCor!$B100:$CW100*TRANSPOSE(J$104:J$203))/ComCalc!J$37,0)</f>
        <v>0</v>
      </c>
      <c r="K1125">
        <f t="array" ref="K1125">IF(K202,SUM(SqCor!$B100:$CW100*TRANSPOSE(K$104:K$203))/ComCalc!K$37,0)</f>
        <v>0</v>
      </c>
      <c r="L1125">
        <f t="array" ref="L1125">IF(L202,SUM(SqCor!$B100:$CW100*TRANSPOSE(L$104:L$203))/ComCalc!L$37,0)</f>
        <v>0</v>
      </c>
      <c r="M1125">
        <f t="array" ref="M1125">IF(M202,SUM(SqCor!$B100:$CW100*TRANSPOSE(M$104:M$203))/ComCalc!M$37,0)</f>
        <v>0</v>
      </c>
      <c r="N1125">
        <f t="array" ref="N1125">IF(N202,SUM(SqCor!$B100:$CW100*TRANSPOSE(N$104:N$203))/ComCalc!N$37,0)</f>
        <v>0</v>
      </c>
      <c r="O1125">
        <f t="array" ref="O1125">IF(O202,SUM(SqCor!$B100:$CW100*TRANSPOSE(O$104:O$203))/ComCalc!O$37,0)</f>
        <v>0</v>
      </c>
      <c r="P1125">
        <f t="array" ref="P1125">IF(P202,SUM(SqCor!$B100:$CW100*TRANSPOSE(P$104:P$203))/ComCalc!P$37,0)</f>
        <v>0</v>
      </c>
      <c r="Q1125">
        <f t="array" ref="Q1125">IF(Q202,SUM(SqCor!$B100:$CW100*TRANSPOSE(Q$104:Q$203))/ComCalc!Q$37,0)</f>
        <v>0</v>
      </c>
      <c r="R1125">
        <f t="array" ref="R1125">IF(R202,SUM(SqCor!$B100:$CW100*TRANSPOSE(R$104:R$203))/ComCalc!R$37,0)</f>
        <v>0</v>
      </c>
      <c r="S1125">
        <f t="array" ref="S1125">IF(S202,SUM(SqCor!$B100:$CW100*TRANSPOSE(S$104:S$203))/ComCalc!S$37,0)</f>
        <v>0</v>
      </c>
      <c r="T1125">
        <f t="array" ref="T1125">IF(T202,SUM(SqCor!$B100:$CW100*TRANSPOSE(T$104:T$203))/ComCalc!T$37,0)</f>
        <v>0</v>
      </c>
      <c r="U1125">
        <f t="array" ref="U1125">IF(U202,SUM(SqCor!$B100:$CW100*TRANSPOSE(U$104:U$203))/ComCalc!U$37,0)</f>
        <v>0</v>
      </c>
    </row>
    <row r="1126" spans="1:21" x14ac:dyDescent="0.15">
      <c r="A1126" t="str">
        <f t="shared" si="666"/>
        <v>CM</v>
      </c>
      <c r="B1126">
        <f t="array" ref="B1126">IF(B203,SUM(SqCor!$B101:$CW101*TRANSPOSE(B$104:B$203))/ComCalc!B$37,0)</f>
        <v>0</v>
      </c>
      <c r="C1126">
        <f t="array" ref="C1126">IF(C203,SUM(SqCor!$B101:$CW101*TRANSPOSE(C$104:C$203))/ComCalc!C$37,0)</f>
        <v>0</v>
      </c>
      <c r="D1126">
        <f t="array" ref="D1126">IF(D203,SUM(SqCor!$B101:$CW101*TRANSPOSE(D$104:D$203))/ComCalc!D$37,0)</f>
        <v>0</v>
      </c>
      <c r="E1126">
        <f t="array" ref="E1126">IF(E203,SUM(SqCor!$B101:$CW101*TRANSPOSE(E$104:E$203))/ComCalc!E$37,0)</f>
        <v>0</v>
      </c>
      <c r="F1126">
        <f t="array" ref="F1126">IF(F203,SUM(SqCor!$B101:$CW101*TRANSPOSE(F$104:F$203))/ComCalc!F$37,0)</f>
        <v>0</v>
      </c>
      <c r="G1126">
        <f t="array" ref="G1126">IF(G203,SUM(SqCor!$B101:$CW101*TRANSPOSE(G$104:G$203))/ComCalc!G$37,0)</f>
        <v>0</v>
      </c>
      <c r="H1126">
        <f t="array" ref="H1126">IF(H203,SUM(SqCor!$B101:$CW101*TRANSPOSE(H$104:H$203))/ComCalc!H$37,0)</f>
        <v>0</v>
      </c>
      <c r="I1126">
        <f t="array" ref="I1126">IF(I203,SUM(SqCor!$B101:$CW101*TRANSPOSE(I$104:I$203))/ComCalc!I$37,0)</f>
        <v>0</v>
      </c>
      <c r="J1126">
        <f t="array" ref="J1126">IF(J203,SUM(SqCor!$B101:$CW101*TRANSPOSE(J$104:J$203))/ComCalc!J$37,0)</f>
        <v>0</v>
      </c>
      <c r="K1126">
        <f t="array" ref="K1126">IF(K203,SUM(SqCor!$B101:$CW101*TRANSPOSE(K$104:K$203))/ComCalc!K$37,0)</f>
        <v>0</v>
      </c>
      <c r="L1126">
        <f t="array" ref="L1126">IF(L203,SUM(SqCor!$B101:$CW101*TRANSPOSE(L$104:L$203))/ComCalc!L$37,0)</f>
        <v>0</v>
      </c>
      <c r="M1126">
        <f t="array" ref="M1126">IF(M203,SUM(SqCor!$B101:$CW101*TRANSPOSE(M$104:M$203))/ComCalc!M$37,0)</f>
        <v>0</v>
      </c>
      <c r="N1126">
        <f t="array" ref="N1126">IF(N203,SUM(SqCor!$B101:$CW101*TRANSPOSE(N$104:N$203))/ComCalc!N$37,0)</f>
        <v>0</v>
      </c>
      <c r="O1126">
        <f t="array" ref="O1126">IF(O203,SUM(SqCor!$B101:$CW101*TRANSPOSE(O$104:O$203))/ComCalc!O$37,0)</f>
        <v>0</v>
      </c>
      <c r="P1126">
        <f t="array" ref="P1126">IF(P203,SUM(SqCor!$B101:$CW101*TRANSPOSE(P$104:P$203))/ComCalc!P$37,0)</f>
        <v>0</v>
      </c>
      <c r="Q1126">
        <f t="array" ref="Q1126">IF(Q203,SUM(SqCor!$B101:$CW101*TRANSPOSE(Q$104:Q$203))/ComCalc!Q$37,0)</f>
        <v>0</v>
      </c>
      <c r="R1126">
        <f t="array" ref="R1126">IF(R203,SUM(SqCor!$B101:$CW101*TRANSPOSE(R$104:R$203))/ComCalc!R$37,0)</f>
        <v>0</v>
      </c>
      <c r="S1126">
        <f t="array" ref="S1126">IF(S203,SUM(SqCor!$B101:$CW101*TRANSPOSE(S$104:S$203))/ComCalc!S$37,0)</f>
        <v>0</v>
      </c>
      <c r="T1126">
        <f t="array" ref="T1126">IF(T203,SUM(SqCor!$B101:$CW101*TRANSPOSE(T$104:T$203))/ComCalc!T$37,0)</f>
        <v>0</v>
      </c>
      <c r="U1126">
        <f t="array" ref="U1126">IF(U203,SUM(SqCor!$B101:$CW101*TRANSPOSE(U$104:U$203))/ComCalc!U$37,0)</f>
        <v>0</v>
      </c>
    </row>
    <row r="1128" spans="1:21" x14ac:dyDescent="0.15">
      <c r="A1128" t="s">
        <v>249</v>
      </c>
    </row>
    <row r="1129" spans="1:21" x14ac:dyDescent="0.15">
      <c r="B1129" t="s">
        <v>134</v>
      </c>
      <c r="C1129" t="s">
        <v>135</v>
      </c>
      <c r="D1129" t="s">
        <v>136</v>
      </c>
      <c r="E1129" t="s">
        <v>137</v>
      </c>
      <c r="F1129" t="s">
        <v>138</v>
      </c>
      <c r="G1129" t="s">
        <v>139</v>
      </c>
      <c r="H1129" t="s">
        <v>140</v>
      </c>
      <c r="I1129" t="s">
        <v>141</v>
      </c>
      <c r="J1129" t="s">
        <v>142</v>
      </c>
      <c r="K1129" t="s">
        <v>143</v>
      </c>
      <c r="L1129" t="s">
        <v>279</v>
      </c>
      <c r="M1129" t="s">
        <v>280</v>
      </c>
      <c r="N1129" t="s">
        <v>281</v>
      </c>
      <c r="O1129" t="s">
        <v>282</v>
      </c>
      <c r="P1129" t="s">
        <v>283</v>
      </c>
      <c r="Q1129" t="s">
        <v>284</v>
      </c>
      <c r="R1129" t="s">
        <v>285</v>
      </c>
      <c r="S1129" t="s">
        <v>286</v>
      </c>
      <c r="T1129" t="s">
        <v>287</v>
      </c>
      <c r="U1129" t="s">
        <v>288</v>
      </c>
    </row>
    <row r="1130" spans="1:21" x14ac:dyDescent="0.15">
      <c r="A1130" t="str">
        <f>A1027</f>
        <v>Similarities</v>
      </c>
      <c r="B1130">
        <f>IF(B104*(ComCalc!B$37&gt;1),2*NORMSDIST(-1*ABS(B821/(15*SQRT(1+ComCalc!B$113/(ComCalc!B$37*ComCalc!B$37)-2*Cs!B1027)))),0)</f>
        <v>0.4895319302740323</v>
      </c>
      <c r="C1130">
        <f>IF(C104*(ComCalc!C$37&gt;1),2*NORMSDIST(-1*ABS(C821/(15*SQRT(1+ComCalc!C$113/(ComCalc!C$37*ComCalc!C$37)-2*Cs!C1027)))),0)</f>
        <v>0.3545895487432833</v>
      </c>
      <c r="D1130">
        <f>IF(D104*(ComCalc!D$37&gt;1),2*NORMSDIST(-1*ABS(D821/(15*SQRT(1+ComCalc!D$113/(ComCalc!D$37*ComCalc!D$37)-2*Cs!D1027)))),0)</f>
        <v>0</v>
      </c>
      <c r="E1130">
        <f>IF(E104*(ComCalc!E$37&gt;1),2*NORMSDIST(-1*ABS(E821/(15*SQRT(1+ComCalc!E$113/(ComCalc!E$37*ComCalc!E$37)-2*Cs!E1027)))),0)</f>
        <v>0.12487242187416289</v>
      </c>
      <c r="F1130">
        <f>IF(F104*(ComCalc!F$37&gt;1),2*NORMSDIST(-1*ABS(F821/(15*SQRT(1+ComCalc!F$113/(ComCalc!F$37*ComCalc!F$37)-2*Cs!F1027)))),0)</f>
        <v>0</v>
      </c>
      <c r="G1130">
        <f>IF(G104*(ComCalc!G$37&gt;1),2*NORMSDIST(-1*ABS(G821/(15*SQRT(1+ComCalc!G$113/(ComCalc!G$37*ComCalc!G$37)-2*Cs!G1027)))),0)</f>
        <v>0</v>
      </c>
      <c r="H1130">
        <f>IF(H104*(ComCalc!H$37&gt;1),2*NORMSDIST(-1*ABS(H821/(15*SQRT(1+ComCalc!H$113/(ComCalc!H$37*ComCalc!H$37)-2*Cs!H1027)))),0)</f>
        <v>0</v>
      </c>
      <c r="I1130">
        <f>IF(I104*(ComCalc!I$37&gt;1),2*NORMSDIST(-1*ABS(I821/(15*SQRT(1+ComCalc!I$113/(ComCalc!I$37*ComCalc!I$37)-2*Cs!I1027)))),0)</f>
        <v>0</v>
      </c>
      <c r="J1130">
        <f>IF(J104*(ComCalc!J$37&gt;1),2*NORMSDIST(-1*ABS(J821/(15*SQRT(1+ComCalc!J$113/(ComCalc!J$37*ComCalc!J$37)-2*Cs!J1027)))),0)</f>
        <v>0</v>
      </c>
      <c r="K1130">
        <f>IF(K104*(ComCalc!K$37&gt;1),2*NORMSDIST(-1*ABS(K821/(15*SQRT(1+ComCalc!K$113/(ComCalc!K$37*ComCalc!K$37)-2*Cs!K1027)))),0)</f>
        <v>0</v>
      </c>
      <c r="L1130">
        <f>IF(L104*(ComCalc!L$37&gt;1),2*NORMSDIST(-1*ABS(L821/(15*SQRT(1+ComCalc!L$113/(ComCalc!L$37*ComCalc!L$37)-2*Cs!L1027)))),0)</f>
        <v>0</v>
      </c>
      <c r="M1130">
        <f>IF(M104*(ComCalc!M$37&gt;1),2*NORMSDIST(-1*ABS(M821/(15*SQRT(1+ComCalc!M$113/(ComCalc!M$37*ComCalc!M$37)-2*Cs!M1027)))),0)</f>
        <v>0</v>
      </c>
      <c r="N1130">
        <f>IF(N104*(ComCalc!N$37&gt;1),2*NORMSDIST(-1*ABS(N821/(15*SQRT(1+ComCalc!N$113/(ComCalc!N$37*ComCalc!N$37)-2*Cs!N1027)))),0)</f>
        <v>0</v>
      </c>
      <c r="O1130">
        <f>IF(O104*(ComCalc!O$37&gt;1),2*NORMSDIST(-1*ABS(O821/(15*SQRT(1+ComCalc!O$113/(ComCalc!O$37*ComCalc!O$37)-2*Cs!O1027)))),0)</f>
        <v>0</v>
      </c>
      <c r="P1130">
        <f>IF(P104*(ComCalc!P$37&gt;1),2*NORMSDIST(-1*ABS(P821/(15*SQRT(1+ComCalc!P$113/(ComCalc!P$37*ComCalc!P$37)-2*Cs!P1027)))),0)</f>
        <v>0</v>
      </c>
      <c r="Q1130">
        <f>IF(Q104*(ComCalc!Q$37&gt;1),2*NORMSDIST(-1*ABS(Q821/(15*SQRT(1+ComCalc!Q$113/(ComCalc!Q$37*ComCalc!Q$37)-2*Cs!Q1027)))),0)</f>
        <v>0</v>
      </c>
      <c r="R1130">
        <f>IF(R104*(ComCalc!R$37&gt;1),2*NORMSDIST(-1*ABS(R821/(15*SQRT(1+ComCalc!R$113/(ComCalc!R$37*ComCalc!R$37)-2*Cs!R1027)))),0)</f>
        <v>9.4430947786095634E-2</v>
      </c>
      <c r="S1130">
        <f>IF(S104*(ComCalc!S$37&gt;1),2*NORMSDIST(-1*ABS(S821/(15*SQRT(1+ComCalc!S$113/(ComCalc!S$37*ComCalc!S$37)-2*Cs!S1027)))),0)</f>
        <v>0</v>
      </c>
      <c r="T1130">
        <f>IF(T104*(ComCalc!T$37&gt;1),2*NORMSDIST(-1*ABS(T821/(15*SQRT(1+ComCalc!T$113/(ComCalc!T$37*ComCalc!T$37)-2*Cs!T1027)))),0)</f>
        <v>0</v>
      </c>
      <c r="U1130">
        <f>IF(U104*(ComCalc!U$37&gt;1),2*NORMSDIST(-1*ABS(U821/(15*SQRT(1+ComCalc!U$113/(ComCalc!U$37*ComCalc!U$37)-2*Cs!U1027)))),0)</f>
        <v>0</v>
      </c>
    </row>
    <row r="1131" spans="1:21" x14ac:dyDescent="0.15">
      <c r="A1131" t="str">
        <f t="shared" ref="A1131:A1194" si="667">A1028</f>
        <v>Vocabulary</v>
      </c>
      <c r="B1131">
        <f>IF(B105*(ComCalc!B$37&gt;1),2*NORMSDIST(-1*ABS(B822/(15*SQRT(1+ComCalc!B$113/(ComCalc!B$37*ComCalc!B$37)-2*Cs!B1028)))),0)</f>
        <v>0.28283801049785157</v>
      </c>
      <c r="C1131">
        <f>IF(C105*(ComCalc!C$37&gt;1),2*NORMSDIST(-1*ABS(C822/(15*SQRT(1+ComCalc!C$113/(ComCalc!C$37*ComCalc!C$37)-2*Cs!C1028)))),0)</f>
        <v>0.24927972483839753</v>
      </c>
      <c r="D1131">
        <f>IF(D105*(ComCalc!D$37&gt;1),2*NORMSDIST(-1*ABS(D822/(15*SQRT(1+ComCalc!D$113/(ComCalc!D$37*ComCalc!D$37)-2*Cs!D1028)))),0)</f>
        <v>0</v>
      </c>
      <c r="E1131">
        <f>IF(E105*(ComCalc!E$37&gt;1),2*NORMSDIST(-1*ABS(E822/(15*SQRT(1+ComCalc!E$113/(ComCalc!E$37*ComCalc!E$37)-2*Cs!E1028)))),0)</f>
        <v>0.80760768064554989</v>
      </c>
      <c r="F1131">
        <f>IF(F105*(ComCalc!F$37&gt;1),2*NORMSDIST(-1*ABS(F822/(15*SQRT(1+ComCalc!F$113/(ComCalc!F$37*ComCalc!F$37)-2*Cs!F1028)))),0)</f>
        <v>0</v>
      </c>
      <c r="G1131">
        <f>IF(G105*(ComCalc!G$37&gt;1),2*NORMSDIST(-1*ABS(G822/(15*SQRT(1+ComCalc!G$113/(ComCalc!G$37*ComCalc!G$37)-2*Cs!G1028)))),0)</f>
        <v>0</v>
      </c>
      <c r="H1131">
        <f>IF(H105*(ComCalc!H$37&gt;1),2*NORMSDIST(-1*ABS(H822/(15*SQRT(1+ComCalc!H$113/(ComCalc!H$37*ComCalc!H$37)-2*Cs!H1028)))),0)</f>
        <v>0</v>
      </c>
      <c r="I1131">
        <f>IF(I105*(ComCalc!I$37&gt;1),2*NORMSDIST(-1*ABS(I822/(15*SQRT(1+ComCalc!I$113/(ComCalc!I$37*ComCalc!I$37)-2*Cs!I1028)))),0)</f>
        <v>0</v>
      </c>
      <c r="J1131">
        <f>IF(J105*(ComCalc!J$37&gt;1),2*NORMSDIST(-1*ABS(J822/(15*SQRT(1+ComCalc!J$113/(ComCalc!J$37*ComCalc!J$37)-2*Cs!J1028)))),0)</f>
        <v>0</v>
      </c>
      <c r="K1131">
        <f>IF(K105*(ComCalc!K$37&gt;1),2*NORMSDIST(-1*ABS(K822/(15*SQRT(1+ComCalc!K$113/(ComCalc!K$37*ComCalc!K$37)-2*Cs!K1028)))),0)</f>
        <v>0</v>
      </c>
      <c r="L1131">
        <f>IF(L105*(ComCalc!L$37&gt;1),2*NORMSDIST(-1*ABS(L822/(15*SQRT(1+ComCalc!L$113/(ComCalc!L$37*ComCalc!L$37)-2*Cs!L1028)))),0)</f>
        <v>0</v>
      </c>
      <c r="M1131">
        <f>IF(M105*(ComCalc!M$37&gt;1),2*NORMSDIST(-1*ABS(M822/(15*SQRT(1+ComCalc!M$113/(ComCalc!M$37*ComCalc!M$37)-2*Cs!M1028)))),0)</f>
        <v>0</v>
      </c>
      <c r="N1131">
        <f>IF(N105*(ComCalc!N$37&gt;1),2*NORMSDIST(-1*ABS(N822/(15*SQRT(1+ComCalc!N$113/(ComCalc!N$37*ComCalc!N$37)-2*Cs!N1028)))),0)</f>
        <v>0</v>
      </c>
      <c r="O1131">
        <f>IF(O105*(ComCalc!O$37&gt;1),2*NORMSDIST(-1*ABS(O822/(15*SQRT(1+ComCalc!O$113/(ComCalc!O$37*ComCalc!O$37)-2*Cs!O1028)))),0)</f>
        <v>0</v>
      </c>
      <c r="P1131">
        <f>IF(P105*(ComCalc!P$37&gt;1),2*NORMSDIST(-1*ABS(P822/(15*SQRT(1+ComCalc!P$113/(ComCalc!P$37*ComCalc!P$37)-2*Cs!P1028)))),0)</f>
        <v>0</v>
      </c>
      <c r="Q1131">
        <f>IF(Q105*(ComCalc!Q$37&gt;1),2*NORMSDIST(-1*ABS(Q822/(15*SQRT(1+ComCalc!Q$113/(ComCalc!Q$37*ComCalc!Q$37)-2*Cs!Q1028)))),0)</f>
        <v>0</v>
      </c>
      <c r="R1131">
        <f>IF(R105*(ComCalc!R$37&gt;1),2*NORMSDIST(-1*ABS(R822/(15*SQRT(1+ComCalc!R$113/(ComCalc!R$37*ComCalc!R$37)-2*Cs!R1028)))),0)</f>
        <v>0.78635046037802225</v>
      </c>
      <c r="S1131">
        <f>IF(S105*(ComCalc!S$37&gt;1),2*NORMSDIST(-1*ABS(S822/(15*SQRT(1+ComCalc!S$113/(ComCalc!S$37*ComCalc!S$37)-2*Cs!S1028)))),0)</f>
        <v>0</v>
      </c>
      <c r="T1131">
        <f>IF(T105*(ComCalc!T$37&gt;1),2*NORMSDIST(-1*ABS(T822/(15*SQRT(1+ComCalc!T$113/(ComCalc!T$37*ComCalc!T$37)-2*Cs!T1028)))),0)</f>
        <v>0</v>
      </c>
      <c r="U1131">
        <f>IF(U105*(ComCalc!U$37&gt;1),2*NORMSDIST(-1*ABS(U822/(15*SQRT(1+ComCalc!U$113/(ComCalc!U$37*ComCalc!U$37)-2*Cs!U1028)))),0)</f>
        <v>0</v>
      </c>
    </row>
    <row r="1132" spans="1:21" x14ac:dyDescent="0.15">
      <c r="A1132" t="str">
        <f t="shared" si="667"/>
        <v>Information</v>
      </c>
      <c r="B1132">
        <f>IF(B106*(ComCalc!B$37&gt;1),2*NORMSDIST(-1*ABS(B823/(15*SQRT(1+ComCalc!B$113/(ComCalc!B$37*ComCalc!B$37)-2*Cs!B1029)))),0)</f>
        <v>0</v>
      </c>
      <c r="C1132">
        <f>IF(C106*(ComCalc!C$37&gt;1),2*NORMSDIST(-1*ABS(C823/(15*SQRT(1+ComCalc!C$113/(ComCalc!C$37*ComCalc!C$37)-2*Cs!C1029)))),0)</f>
        <v>0</v>
      </c>
      <c r="D1132">
        <f>IF(D106*(ComCalc!D$37&gt;1),2*NORMSDIST(-1*ABS(D823/(15*SQRT(1+ComCalc!D$113/(ComCalc!D$37*ComCalc!D$37)-2*Cs!D1029)))),0)</f>
        <v>0</v>
      </c>
      <c r="E1132">
        <f>IF(E106*(ComCalc!E$37&gt;1),2*NORMSDIST(-1*ABS(E823/(15*SQRT(1+ComCalc!E$113/(ComCalc!E$37*ComCalc!E$37)-2*Cs!E1029)))),0)</f>
        <v>0</v>
      </c>
      <c r="F1132">
        <f>IF(F106*(ComCalc!F$37&gt;1),2*NORMSDIST(-1*ABS(F823/(15*SQRT(1+ComCalc!F$113/(ComCalc!F$37*ComCalc!F$37)-2*Cs!F1029)))),0)</f>
        <v>0</v>
      </c>
      <c r="G1132">
        <f>IF(G106*(ComCalc!G$37&gt;1),2*NORMSDIST(-1*ABS(G823/(15*SQRT(1+ComCalc!G$113/(ComCalc!G$37*ComCalc!G$37)-2*Cs!G1029)))),0)</f>
        <v>0</v>
      </c>
      <c r="H1132">
        <f>IF(H106*(ComCalc!H$37&gt;1),2*NORMSDIST(-1*ABS(H823/(15*SQRT(1+ComCalc!H$113/(ComCalc!H$37*ComCalc!H$37)-2*Cs!H1029)))),0)</f>
        <v>0</v>
      </c>
      <c r="I1132">
        <f>IF(I106*(ComCalc!I$37&gt;1),2*NORMSDIST(-1*ABS(I823/(15*SQRT(1+ComCalc!I$113/(ComCalc!I$37*ComCalc!I$37)-2*Cs!I1029)))),0)</f>
        <v>0</v>
      </c>
      <c r="J1132">
        <f>IF(J106*(ComCalc!J$37&gt;1),2*NORMSDIST(-1*ABS(J823/(15*SQRT(1+ComCalc!J$113/(ComCalc!J$37*ComCalc!J$37)-2*Cs!J1029)))),0)</f>
        <v>0</v>
      </c>
      <c r="K1132">
        <f>IF(K106*(ComCalc!K$37&gt;1),2*NORMSDIST(-1*ABS(K823/(15*SQRT(1+ComCalc!K$113/(ComCalc!K$37*ComCalc!K$37)-2*Cs!K1029)))),0)</f>
        <v>0</v>
      </c>
      <c r="L1132">
        <f>IF(L106*(ComCalc!L$37&gt;1),2*NORMSDIST(-1*ABS(L823/(15*SQRT(1+ComCalc!L$113/(ComCalc!L$37*ComCalc!L$37)-2*Cs!L1029)))),0)</f>
        <v>0</v>
      </c>
      <c r="M1132">
        <f>IF(M106*(ComCalc!M$37&gt;1),2*NORMSDIST(-1*ABS(M823/(15*SQRT(1+ComCalc!M$113/(ComCalc!M$37*ComCalc!M$37)-2*Cs!M1029)))),0)</f>
        <v>0</v>
      </c>
      <c r="N1132">
        <f>IF(N106*(ComCalc!N$37&gt;1),2*NORMSDIST(-1*ABS(N823/(15*SQRT(1+ComCalc!N$113/(ComCalc!N$37*ComCalc!N$37)-2*Cs!N1029)))),0)</f>
        <v>0</v>
      </c>
      <c r="O1132">
        <f>IF(O106*(ComCalc!O$37&gt;1),2*NORMSDIST(-1*ABS(O823/(15*SQRT(1+ComCalc!O$113/(ComCalc!O$37*ComCalc!O$37)-2*Cs!O1029)))),0)</f>
        <v>0</v>
      </c>
      <c r="P1132">
        <f>IF(P106*(ComCalc!P$37&gt;1),2*NORMSDIST(-1*ABS(P823/(15*SQRT(1+ComCalc!P$113/(ComCalc!P$37*ComCalc!P$37)-2*Cs!P1029)))),0)</f>
        <v>0</v>
      </c>
      <c r="Q1132">
        <f>IF(Q106*(ComCalc!Q$37&gt;1),2*NORMSDIST(-1*ABS(Q823/(15*SQRT(1+ComCalc!Q$113/(ComCalc!Q$37*ComCalc!Q$37)-2*Cs!Q1029)))),0)</f>
        <v>0</v>
      </c>
      <c r="R1132">
        <f>IF(R106*(ComCalc!R$37&gt;1),2*NORMSDIST(-1*ABS(R823/(15*SQRT(1+ComCalc!R$113/(ComCalc!R$37*ComCalc!R$37)-2*Cs!R1029)))),0)</f>
        <v>0</v>
      </c>
      <c r="S1132">
        <f>IF(S106*(ComCalc!S$37&gt;1),2*NORMSDIST(-1*ABS(S823/(15*SQRT(1+ComCalc!S$113/(ComCalc!S$37*ComCalc!S$37)-2*Cs!S1029)))),0)</f>
        <v>0</v>
      </c>
      <c r="T1132">
        <f>IF(T106*(ComCalc!T$37&gt;1),2*NORMSDIST(-1*ABS(T823/(15*SQRT(1+ComCalc!T$113/(ComCalc!T$37*ComCalc!T$37)-2*Cs!T1029)))),0)</f>
        <v>0</v>
      </c>
      <c r="U1132">
        <f>IF(U106*(ComCalc!U$37&gt;1),2*NORMSDIST(-1*ABS(U823/(15*SQRT(1+ComCalc!U$113/(ComCalc!U$37*ComCalc!U$37)-2*Cs!U1029)))),0)</f>
        <v>0</v>
      </c>
    </row>
    <row r="1133" spans="1:21" x14ac:dyDescent="0.15">
      <c r="A1133" t="str">
        <f t="shared" si="667"/>
        <v>Matrix Reasoning</v>
      </c>
      <c r="B1133">
        <f>IF(B107*(ComCalc!B$37&gt;1),2*NORMSDIST(-1*ABS(B824/(15*SQRT(1+ComCalc!B$113/(ComCalc!B$37*ComCalc!B$37)-2*Cs!B1030)))),0)</f>
        <v>0.61925675417686199</v>
      </c>
      <c r="C1133">
        <f>IF(C107*(ComCalc!C$37&gt;1),2*NORMSDIST(-1*ABS(C824/(15*SQRT(1+ComCalc!C$113/(ComCalc!C$37*ComCalc!C$37)-2*Cs!C1030)))),0)</f>
        <v>0</v>
      </c>
      <c r="D1133">
        <f>IF(D107*(ComCalc!D$37&gt;1),2*NORMSDIST(-1*ABS(D824/(15*SQRT(1+ComCalc!D$113/(ComCalc!D$37*ComCalc!D$37)-2*Cs!D1030)))),0)</f>
        <v>0.33039004884879436</v>
      </c>
      <c r="E1133">
        <f>IF(E107*(ComCalc!E$37&gt;1),2*NORMSDIST(-1*ABS(E824/(15*SQRT(1+ComCalc!E$113/(ComCalc!E$37*ComCalc!E$37)-2*Cs!E1030)))),0)</f>
        <v>0</v>
      </c>
      <c r="F1133">
        <f>IF(F107*(ComCalc!F$37&gt;1),2*NORMSDIST(-1*ABS(F824/(15*SQRT(1+ComCalc!F$113/(ComCalc!F$37*ComCalc!F$37)-2*Cs!F1030)))),0)</f>
        <v>0.53470666848384907</v>
      </c>
      <c r="G1133">
        <f>IF(G107*(ComCalc!G$37&gt;1),2*NORMSDIST(-1*ABS(G824/(15*SQRT(1+ComCalc!G$113/(ComCalc!G$37*ComCalc!G$37)-2*Cs!G1030)))),0)</f>
        <v>0</v>
      </c>
      <c r="H1133">
        <f>IF(H107*(ComCalc!H$37&gt;1),2*NORMSDIST(-1*ABS(H824/(15*SQRT(1+ComCalc!H$113/(ComCalc!H$37*ComCalc!H$37)-2*Cs!H1030)))),0)</f>
        <v>0</v>
      </c>
      <c r="I1133">
        <f>IF(I107*(ComCalc!I$37&gt;1),2*NORMSDIST(-1*ABS(I824/(15*SQRT(1+ComCalc!I$113/(ComCalc!I$37*ComCalc!I$37)-2*Cs!I1030)))),0)</f>
        <v>0</v>
      </c>
      <c r="J1133">
        <f>IF(J107*(ComCalc!J$37&gt;1),2*NORMSDIST(-1*ABS(J824/(15*SQRT(1+ComCalc!J$113/(ComCalc!J$37*ComCalc!J$37)-2*Cs!J1030)))),0)</f>
        <v>0</v>
      </c>
      <c r="K1133">
        <f>IF(K107*(ComCalc!K$37&gt;1),2*NORMSDIST(-1*ABS(K824/(15*SQRT(1+ComCalc!K$113/(ComCalc!K$37*ComCalc!K$37)-2*Cs!K1030)))),0)</f>
        <v>0</v>
      </c>
      <c r="L1133">
        <f>IF(L107*(ComCalc!L$37&gt;1),2*NORMSDIST(-1*ABS(L824/(15*SQRT(1+ComCalc!L$113/(ComCalc!L$37*ComCalc!L$37)-2*Cs!L1030)))),0)</f>
        <v>0</v>
      </c>
      <c r="M1133">
        <f>IF(M107*(ComCalc!M$37&gt;1),2*NORMSDIST(-1*ABS(M824/(15*SQRT(1+ComCalc!M$113/(ComCalc!M$37*ComCalc!M$37)-2*Cs!M1030)))),0)</f>
        <v>0</v>
      </c>
      <c r="N1133">
        <f>IF(N107*(ComCalc!N$37&gt;1),2*NORMSDIST(-1*ABS(N824/(15*SQRT(1+ComCalc!N$113/(ComCalc!N$37*ComCalc!N$37)-2*Cs!N1030)))),0)</f>
        <v>0</v>
      </c>
      <c r="O1133">
        <f>IF(O107*(ComCalc!O$37&gt;1),2*NORMSDIST(-1*ABS(O824/(15*SQRT(1+ComCalc!O$113/(ComCalc!O$37*ComCalc!O$37)-2*Cs!O1030)))),0)</f>
        <v>0</v>
      </c>
      <c r="P1133">
        <f>IF(P107*(ComCalc!P$37&gt;1),2*NORMSDIST(-1*ABS(P824/(15*SQRT(1+ComCalc!P$113/(ComCalc!P$37*ComCalc!P$37)-2*Cs!P1030)))),0)</f>
        <v>0</v>
      </c>
      <c r="Q1133">
        <f>IF(Q107*(ComCalc!Q$37&gt;1),2*NORMSDIST(-1*ABS(Q824/(15*SQRT(1+ComCalc!Q$113/(ComCalc!Q$37*ComCalc!Q$37)-2*Cs!Q1030)))),0)</f>
        <v>0</v>
      </c>
      <c r="R1133">
        <f>IF(R107*(ComCalc!R$37&gt;1),2*NORMSDIST(-1*ABS(R824/(15*SQRT(1+ComCalc!R$113/(ComCalc!R$37*ComCalc!R$37)-2*Cs!R1030)))),0)</f>
        <v>0.1334219681927318</v>
      </c>
      <c r="S1133">
        <f>IF(S107*(ComCalc!S$37&gt;1),2*NORMSDIST(-1*ABS(S824/(15*SQRT(1+ComCalc!S$113/(ComCalc!S$37*ComCalc!S$37)-2*Cs!S1030)))),0)</f>
        <v>0</v>
      </c>
      <c r="T1133">
        <f>IF(T107*(ComCalc!T$37&gt;1),2*NORMSDIST(-1*ABS(T824/(15*SQRT(1+ComCalc!T$113/(ComCalc!T$37*ComCalc!T$37)-2*Cs!T1030)))),0)</f>
        <v>0</v>
      </c>
      <c r="U1133">
        <f>IF(U107*(ComCalc!U$37&gt;1),2*NORMSDIST(-1*ABS(U824/(15*SQRT(1+ComCalc!U$113/(ComCalc!U$37*ComCalc!U$37)-2*Cs!U1030)))),0)</f>
        <v>0</v>
      </c>
    </row>
    <row r="1134" spans="1:21" x14ac:dyDescent="0.15">
      <c r="A1134" t="str">
        <f t="shared" si="667"/>
        <v>Digit Span</v>
      </c>
      <c r="B1134">
        <f>IF(B108*(ComCalc!B$37&gt;1),2*NORMSDIST(-1*ABS(B825/(15*SQRT(1+ComCalc!B$113/(ComCalc!B$37*ComCalc!B$37)-2*Cs!B1031)))),0)</f>
        <v>0</v>
      </c>
      <c r="C1134">
        <f>IF(C108*(ComCalc!C$37&gt;1),2*NORMSDIST(-1*ABS(C825/(15*SQRT(1+ComCalc!C$113/(ComCalc!C$37*ComCalc!C$37)-2*Cs!C1031)))),0)</f>
        <v>0</v>
      </c>
      <c r="D1134">
        <f>IF(D108*(ComCalc!D$37&gt;1),2*NORMSDIST(-1*ABS(D825/(15*SQRT(1+ComCalc!D$113/(ComCalc!D$37*ComCalc!D$37)-2*Cs!D1031)))),0)</f>
        <v>0</v>
      </c>
      <c r="E1134">
        <f>IF(E108*(ComCalc!E$37&gt;1),2*NORMSDIST(-1*ABS(E825/(15*SQRT(1+ComCalc!E$113/(ComCalc!E$37*ComCalc!E$37)-2*Cs!E1031)))),0)</f>
        <v>0</v>
      </c>
      <c r="F1134">
        <f>IF(F108*(ComCalc!F$37&gt;1),2*NORMSDIST(-1*ABS(F825/(15*SQRT(1+ComCalc!F$113/(ComCalc!F$37*ComCalc!F$37)-2*Cs!F1031)))),0)</f>
        <v>0</v>
      </c>
      <c r="G1134">
        <f>IF(G108*(ComCalc!G$37&gt;1),2*NORMSDIST(-1*ABS(G825/(15*SQRT(1+ComCalc!G$113/(ComCalc!G$37*ComCalc!G$37)-2*Cs!G1031)))),0)</f>
        <v>0</v>
      </c>
      <c r="H1134">
        <f>IF(H108*(ComCalc!H$37&gt;1),2*NORMSDIST(-1*ABS(H825/(15*SQRT(1+ComCalc!H$113/(ComCalc!H$37*ComCalc!H$37)-2*Cs!H1031)))),0)</f>
        <v>0</v>
      </c>
      <c r="I1134">
        <f>IF(I108*(ComCalc!I$37&gt;1),2*NORMSDIST(-1*ABS(I825/(15*SQRT(1+ComCalc!I$113/(ComCalc!I$37*ComCalc!I$37)-2*Cs!I1031)))),0)</f>
        <v>0</v>
      </c>
      <c r="J1134">
        <f>IF(J108*(ComCalc!J$37&gt;1),2*NORMSDIST(-1*ABS(J825/(15*SQRT(1+ComCalc!J$113/(ComCalc!J$37*ComCalc!J$37)-2*Cs!J1031)))),0)</f>
        <v>0</v>
      </c>
      <c r="K1134">
        <f>IF(K108*(ComCalc!K$37&gt;1),2*NORMSDIST(-1*ABS(K825/(15*SQRT(1+ComCalc!K$113/(ComCalc!K$37*ComCalc!K$37)-2*Cs!K1031)))),0)</f>
        <v>0</v>
      </c>
      <c r="L1134">
        <f>IF(L108*(ComCalc!L$37&gt;1),2*NORMSDIST(-1*ABS(L825/(15*SQRT(1+ComCalc!L$113/(ComCalc!L$37*ComCalc!L$37)-2*Cs!L1031)))),0)</f>
        <v>0</v>
      </c>
      <c r="M1134">
        <f>IF(M108*(ComCalc!M$37&gt;1),2*NORMSDIST(-1*ABS(M825/(15*SQRT(1+ComCalc!M$113/(ComCalc!M$37*ComCalc!M$37)-2*Cs!M1031)))),0)</f>
        <v>0</v>
      </c>
      <c r="N1134">
        <f>IF(N108*(ComCalc!N$37&gt;1),2*NORMSDIST(-1*ABS(N825/(15*SQRT(1+ComCalc!N$113/(ComCalc!N$37*ComCalc!N$37)-2*Cs!N1031)))),0)</f>
        <v>0</v>
      </c>
      <c r="O1134">
        <f>IF(O108*(ComCalc!O$37&gt;1),2*NORMSDIST(-1*ABS(O825/(15*SQRT(1+ComCalc!O$113/(ComCalc!O$37*ComCalc!O$37)-2*Cs!O1031)))),0)</f>
        <v>0</v>
      </c>
      <c r="P1134">
        <f>IF(P108*(ComCalc!P$37&gt;1),2*NORMSDIST(-1*ABS(P825/(15*SQRT(1+ComCalc!P$113/(ComCalc!P$37*ComCalc!P$37)-2*Cs!P1031)))),0)</f>
        <v>0</v>
      </c>
      <c r="Q1134">
        <f>IF(Q108*(ComCalc!Q$37&gt;1),2*NORMSDIST(-1*ABS(Q825/(15*SQRT(1+ComCalc!Q$113/(ComCalc!Q$37*ComCalc!Q$37)-2*Cs!Q1031)))),0)</f>
        <v>0</v>
      </c>
      <c r="R1134">
        <f>IF(R108*(ComCalc!R$37&gt;1),2*NORMSDIST(-1*ABS(R825/(15*SQRT(1+ComCalc!R$113/(ComCalc!R$37*ComCalc!R$37)-2*Cs!R1031)))),0)</f>
        <v>0</v>
      </c>
      <c r="S1134">
        <f>IF(S108*(ComCalc!S$37&gt;1),2*NORMSDIST(-1*ABS(S825/(15*SQRT(1+ComCalc!S$113/(ComCalc!S$37*ComCalc!S$37)-2*Cs!S1031)))),0)</f>
        <v>0</v>
      </c>
      <c r="T1134">
        <f>IF(T108*(ComCalc!T$37&gt;1),2*NORMSDIST(-1*ABS(T825/(15*SQRT(1+ComCalc!T$113/(ComCalc!T$37*ComCalc!T$37)-2*Cs!T1031)))),0)</f>
        <v>0</v>
      </c>
      <c r="U1134">
        <f>IF(U108*(ComCalc!U$37&gt;1),2*NORMSDIST(-1*ABS(U825/(15*SQRT(1+ComCalc!U$113/(ComCalc!U$37*ComCalc!U$37)-2*Cs!U1031)))),0)</f>
        <v>0</v>
      </c>
    </row>
    <row r="1135" spans="1:21" x14ac:dyDescent="0.15">
      <c r="A1135" t="str">
        <f t="shared" si="667"/>
        <v>Arithmetic</v>
      </c>
      <c r="B1135">
        <f>IF(B109*(ComCalc!B$37&gt;1),2*NORMSDIST(-1*ABS(B826/(15*SQRT(1+ComCalc!B$113/(ComCalc!B$37*ComCalc!B$37)-2*Cs!B1032)))),0)</f>
        <v>0</v>
      </c>
      <c r="C1135">
        <f>IF(C109*(ComCalc!C$37&gt;1),2*NORMSDIST(-1*ABS(C826/(15*SQRT(1+ComCalc!C$113/(ComCalc!C$37*ComCalc!C$37)-2*Cs!C1032)))),0)</f>
        <v>0</v>
      </c>
      <c r="D1135">
        <f>IF(D109*(ComCalc!D$37&gt;1),2*NORMSDIST(-1*ABS(D826/(15*SQRT(1+ComCalc!D$113/(ComCalc!D$37*ComCalc!D$37)-2*Cs!D1032)))),0)</f>
        <v>0</v>
      </c>
      <c r="E1135">
        <f>IF(E109*(ComCalc!E$37&gt;1),2*NORMSDIST(-1*ABS(E826/(15*SQRT(1+ComCalc!E$113/(ComCalc!E$37*ComCalc!E$37)-2*Cs!E1032)))),0)</f>
        <v>0</v>
      </c>
      <c r="F1135">
        <f>IF(F109*(ComCalc!F$37&gt;1),2*NORMSDIST(-1*ABS(F826/(15*SQRT(1+ComCalc!F$113/(ComCalc!F$37*ComCalc!F$37)-2*Cs!F1032)))),0)</f>
        <v>0</v>
      </c>
      <c r="G1135">
        <f>IF(G109*(ComCalc!G$37&gt;1),2*NORMSDIST(-1*ABS(G826/(15*SQRT(1+ComCalc!G$113/(ComCalc!G$37*ComCalc!G$37)-2*Cs!G1032)))),0)</f>
        <v>0.69997048415233309</v>
      </c>
      <c r="H1135">
        <f>IF(H109*(ComCalc!H$37&gt;1),2*NORMSDIST(-1*ABS(H826/(15*SQRT(1+ComCalc!H$113/(ComCalc!H$37*ComCalc!H$37)-2*Cs!H1032)))),0)</f>
        <v>0</v>
      </c>
      <c r="I1135">
        <f>IF(I109*(ComCalc!I$37&gt;1),2*NORMSDIST(-1*ABS(I826/(15*SQRT(1+ComCalc!I$113/(ComCalc!I$37*ComCalc!I$37)-2*Cs!I1032)))),0)</f>
        <v>0.75975826590408269</v>
      </c>
      <c r="J1135">
        <f>IF(J109*(ComCalc!J$37&gt;1),2*NORMSDIST(-1*ABS(J826/(15*SQRT(1+ComCalc!J$113/(ComCalc!J$37*ComCalc!J$37)-2*Cs!J1032)))),0)</f>
        <v>0</v>
      </c>
      <c r="K1135">
        <f>IF(K109*(ComCalc!K$37&gt;1),2*NORMSDIST(-1*ABS(K826/(15*SQRT(1+ComCalc!K$113/(ComCalc!K$37*ComCalc!K$37)-2*Cs!K1032)))),0)</f>
        <v>0.31731050786291426</v>
      </c>
      <c r="L1135">
        <f>IF(L109*(ComCalc!L$37&gt;1),2*NORMSDIST(-1*ABS(L826/(15*SQRT(1+ComCalc!L$113/(ComCalc!L$37*ComCalc!L$37)-2*Cs!L1032)))),0)</f>
        <v>0</v>
      </c>
      <c r="M1135">
        <f>IF(M109*(ComCalc!M$37&gt;1),2*NORMSDIST(-1*ABS(M826/(15*SQRT(1+ComCalc!M$113/(ComCalc!M$37*ComCalc!M$37)-2*Cs!M1032)))),0)</f>
        <v>0.78295009301586127</v>
      </c>
      <c r="N1135">
        <f>IF(N109*(ComCalc!N$37&gt;1),2*NORMSDIST(-1*ABS(N826/(15*SQRT(1+ComCalc!N$113/(ComCalc!N$37*ComCalc!N$37)-2*Cs!N1032)))),0)</f>
        <v>0</v>
      </c>
      <c r="O1135">
        <f>IF(O109*(ComCalc!O$37&gt;1),2*NORMSDIST(-1*ABS(O826/(15*SQRT(1+ComCalc!O$113/(ComCalc!O$37*ComCalc!O$37)-2*Cs!O1032)))),0)</f>
        <v>0</v>
      </c>
      <c r="P1135">
        <f>IF(P109*(ComCalc!P$37&gt;1),2*NORMSDIST(-1*ABS(P826/(15*SQRT(1+ComCalc!P$113/(ComCalc!P$37*ComCalc!P$37)-2*Cs!P1032)))),0)</f>
        <v>0</v>
      </c>
      <c r="Q1135">
        <f>IF(Q109*(ComCalc!Q$37&gt;1),2*NORMSDIST(-1*ABS(Q826/(15*SQRT(1+ComCalc!Q$113/(ComCalc!Q$37*ComCalc!Q$37)-2*Cs!Q1032)))),0)</f>
        <v>0</v>
      </c>
      <c r="R1135">
        <f>IF(R109*(ComCalc!R$37&gt;1),2*NORMSDIST(-1*ABS(R826/(15*SQRT(1+ComCalc!R$113/(ComCalc!R$37*ComCalc!R$37)-2*Cs!R1032)))),0)</f>
        <v>0.89068198680919708</v>
      </c>
      <c r="S1135">
        <f>IF(S109*(ComCalc!S$37&gt;1),2*NORMSDIST(-1*ABS(S826/(15*SQRT(1+ComCalc!S$113/(ComCalc!S$37*ComCalc!S$37)-2*Cs!S1032)))),0)</f>
        <v>0</v>
      </c>
      <c r="T1135">
        <f>IF(T109*(ComCalc!T$37&gt;1),2*NORMSDIST(-1*ABS(T826/(15*SQRT(1+ComCalc!T$113/(ComCalc!T$37*ComCalc!T$37)-2*Cs!T1032)))),0)</f>
        <v>0</v>
      </c>
      <c r="U1135">
        <f>IF(U109*(ComCalc!U$37&gt;1),2*NORMSDIST(-1*ABS(U826/(15*SQRT(1+ComCalc!U$113/(ComCalc!U$37*ComCalc!U$37)-2*Cs!U1032)))),0)</f>
        <v>0</v>
      </c>
    </row>
    <row r="1136" spans="1:21" x14ac:dyDescent="0.15">
      <c r="A1136" t="str">
        <f t="shared" si="667"/>
        <v>Block Design</v>
      </c>
      <c r="B1136">
        <f>IF(B110*(ComCalc!B$37&gt;1),2*NORMSDIST(-1*ABS(B827/(15*SQRT(1+ComCalc!B$113/(ComCalc!B$37*ComCalc!B$37)-2*Cs!B1033)))),0)</f>
        <v>0</v>
      </c>
      <c r="C1136">
        <f>IF(C110*(ComCalc!C$37&gt;1),2*NORMSDIST(-1*ABS(C827/(15*SQRT(1+ComCalc!C$113/(ComCalc!C$37*ComCalc!C$37)-2*Cs!C1033)))),0)</f>
        <v>0</v>
      </c>
      <c r="D1136">
        <f>IF(D110*(ComCalc!D$37&gt;1),2*NORMSDIST(-1*ABS(D827/(15*SQRT(1+ComCalc!D$113/(ComCalc!D$37*ComCalc!D$37)-2*Cs!D1033)))),0)</f>
        <v>0</v>
      </c>
      <c r="E1136">
        <f>IF(E110*(ComCalc!E$37&gt;1),2*NORMSDIST(-1*ABS(E827/(15*SQRT(1+ComCalc!E$113/(ComCalc!E$37*ComCalc!E$37)-2*Cs!E1033)))),0)</f>
        <v>0</v>
      </c>
      <c r="F1136">
        <f>IF(F110*(ComCalc!F$37&gt;1),2*NORMSDIST(-1*ABS(F827/(15*SQRT(1+ComCalc!F$113/(ComCalc!F$37*ComCalc!F$37)-2*Cs!F1033)))),0)</f>
        <v>0</v>
      </c>
      <c r="G1136">
        <f>IF(G110*(ComCalc!G$37&gt;1),2*NORMSDIST(-1*ABS(G827/(15*SQRT(1+ComCalc!G$113/(ComCalc!G$37*ComCalc!G$37)-2*Cs!G1033)))),0)</f>
        <v>0</v>
      </c>
      <c r="H1136">
        <f>IF(H110*(ComCalc!H$37&gt;1),2*NORMSDIST(-1*ABS(H827/(15*SQRT(1+ComCalc!H$113/(ComCalc!H$37*ComCalc!H$37)-2*Cs!H1033)))),0)</f>
        <v>0</v>
      </c>
      <c r="I1136">
        <f>IF(I110*(ComCalc!I$37&gt;1),2*NORMSDIST(-1*ABS(I827/(15*SQRT(1+ComCalc!I$113/(ComCalc!I$37*ComCalc!I$37)-2*Cs!I1033)))),0)</f>
        <v>0</v>
      </c>
      <c r="J1136">
        <f>IF(J110*(ComCalc!J$37&gt;1),2*NORMSDIST(-1*ABS(J827/(15*SQRT(1+ComCalc!J$113/(ComCalc!J$37*ComCalc!J$37)-2*Cs!J1033)))),0)</f>
        <v>0</v>
      </c>
      <c r="K1136">
        <f>IF(K110*(ComCalc!K$37&gt;1),2*NORMSDIST(-1*ABS(K827/(15*SQRT(1+ComCalc!K$113/(ComCalc!K$37*ComCalc!K$37)-2*Cs!K1033)))),0)</f>
        <v>0</v>
      </c>
      <c r="L1136">
        <f>IF(L110*(ComCalc!L$37&gt;1),2*NORMSDIST(-1*ABS(L827/(15*SQRT(1+ComCalc!L$113/(ComCalc!L$37*ComCalc!L$37)-2*Cs!L1033)))),0)</f>
        <v>0</v>
      </c>
      <c r="M1136">
        <f>IF(M110*(ComCalc!M$37&gt;1),2*NORMSDIST(-1*ABS(M827/(15*SQRT(1+ComCalc!M$113/(ComCalc!M$37*ComCalc!M$37)-2*Cs!M1033)))),0)</f>
        <v>0</v>
      </c>
      <c r="N1136">
        <f>IF(N110*(ComCalc!N$37&gt;1),2*NORMSDIST(-1*ABS(N827/(15*SQRT(1+ComCalc!N$113/(ComCalc!N$37*ComCalc!N$37)-2*Cs!N1033)))),0)</f>
        <v>0</v>
      </c>
      <c r="O1136">
        <f>IF(O110*(ComCalc!O$37&gt;1),2*NORMSDIST(-1*ABS(O827/(15*SQRT(1+ComCalc!O$113/(ComCalc!O$37*ComCalc!O$37)-2*Cs!O1033)))),0)</f>
        <v>0</v>
      </c>
      <c r="P1136">
        <f>IF(P110*(ComCalc!P$37&gt;1),2*NORMSDIST(-1*ABS(P827/(15*SQRT(1+ComCalc!P$113/(ComCalc!P$37*ComCalc!P$37)-2*Cs!P1033)))),0)</f>
        <v>0</v>
      </c>
      <c r="Q1136">
        <f>IF(Q110*(ComCalc!Q$37&gt;1),2*NORMSDIST(-1*ABS(Q827/(15*SQRT(1+ComCalc!Q$113/(ComCalc!Q$37*ComCalc!Q$37)-2*Cs!Q1033)))),0)</f>
        <v>0</v>
      </c>
      <c r="R1136">
        <f>IF(R110*(ComCalc!R$37&gt;1),2*NORMSDIST(-1*ABS(R827/(15*SQRT(1+ComCalc!R$113/(ComCalc!R$37*ComCalc!R$37)-2*Cs!R1033)))),0)</f>
        <v>0</v>
      </c>
      <c r="S1136">
        <f>IF(S110*(ComCalc!S$37&gt;1),2*NORMSDIST(-1*ABS(S827/(15*SQRT(1+ComCalc!S$113/(ComCalc!S$37*ComCalc!S$37)-2*Cs!S1033)))),0)</f>
        <v>0</v>
      </c>
      <c r="T1136">
        <f>IF(T110*(ComCalc!T$37&gt;1),2*NORMSDIST(-1*ABS(T827/(15*SQRT(1+ComCalc!T$113/(ComCalc!T$37*ComCalc!T$37)-2*Cs!T1033)))),0)</f>
        <v>0</v>
      </c>
      <c r="U1136">
        <f>IF(U110*(ComCalc!U$37&gt;1),2*NORMSDIST(-1*ABS(U827/(15*SQRT(1+ComCalc!U$113/(ComCalc!U$37*ComCalc!U$37)-2*Cs!U1033)))),0)</f>
        <v>0</v>
      </c>
    </row>
    <row r="1137" spans="1:21" x14ac:dyDescent="0.15">
      <c r="A1137" t="str">
        <f t="shared" si="667"/>
        <v>Visual Puzzles</v>
      </c>
      <c r="B1137">
        <f>IF(B111*(ComCalc!B$37&gt;1),2*NORMSDIST(-1*ABS(B828/(15*SQRT(1+ComCalc!B$113/(ComCalc!B$37*ComCalc!B$37)-2*Cs!B1034)))),0)</f>
        <v>0</v>
      </c>
      <c r="C1137">
        <f>IF(C111*(ComCalc!C$37&gt;1),2*NORMSDIST(-1*ABS(C828/(15*SQRT(1+ComCalc!C$113/(ComCalc!C$37*ComCalc!C$37)-2*Cs!C1034)))),0)</f>
        <v>0</v>
      </c>
      <c r="D1137">
        <f>IF(D111*(ComCalc!D$37&gt;1),2*NORMSDIST(-1*ABS(D828/(15*SQRT(1+ComCalc!D$113/(ComCalc!D$37*ComCalc!D$37)-2*Cs!D1034)))),0)</f>
        <v>0</v>
      </c>
      <c r="E1137">
        <f>IF(E111*(ComCalc!E$37&gt;1),2*NORMSDIST(-1*ABS(E828/(15*SQRT(1+ComCalc!E$113/(ComCalc!E$37*ComCalc!E$37)-2*Cs!E1034)))),0)</f>
        <v>0</v>
      </c>
      <c r="F1137">
        <f>IF(F111*(ComCalc!F$37&gt;1),2*NORMSDIST(-1*ABS(F828/(15*SQRT(1+ComCalc!F$113/(ComCalc!F$37*ComCalc!F$37)-2*Cs!F1034)))),0)</f>
        <v>0</v>
      </c>
      <c r="G1137">
        <f>IF(G111*(ComCalc!G$37&gt;1),2*NORMSDIST(-1*ABS(G828/(15*SQRT(1+ComCalc!G$113/(ComCalc!G$37*ComCalc!G$37)-2*Cs!G1034)))),0)</f>
        <v>0</v>
      </c>
      <c r="H1137">
        <f>IF(H111*(ComCalc!H$37&gt;1),2*NORMSDIST(-1*ABS(H828/(15*SQRT(1+ComCalc!H$113/(ComCalc!H$37*ComCalc!H$37)-2*Cs!H1034)))),0)</f>
        <v>0</v>
      </c>
      <c r="I1137">
        <f>IF(I111*(ComCalc!I$37&gt;1),2*NORMSDIST(-1*ABS(I828/(15*SQRT(1+ComCalc!I$113/(ComCalc!I$37*ComCalc!I$37)-2*Cs!I1034)))),0)</f>
        <v>0</v>
      </c>
      <c r="J1137">
        <f>IF(J111*(ComCalc!J$37&gt;1),2*NORMSDIST(-1*ABS(J828/(15*SQRT(1+ComCalc!J$113/(ComCalc!J$37*ComCalc!J$37)-2*Cs!J1034)))),0)</f>
        <v>0</v>
      </c>
      <c r="K1137">
        <f>IF(K111*(ComCalc!K$37&gt;1),2*NORMSDIST(-1*ABS(K828/(15*SQRT(1+ComCalc!K$113/(ComCalc!K$37*ComCalc!K$37)-2*Cs!K1034)))),0)</f>
        <v>0</v>
      </c>
      <c r="L1137">
        <f>IF(L111*(ComCalc!L$37&gt;1),2*NORMSDIST(-1*ABS(L828/(15*SQRT(1+ComCalc!L$113/(ComCalc!L$37*ComCalc!L$37)-2*Cs!L1034)))),0)</f>
        <v>0</v>
      </c>
      <c r="M1137">
        <f>IF(M111*(ComCalc!M$37&gt;1),2*NORMSDIST(-1*ABS(M828/(15*SQRT(1+ComCalc!M$113/(ComCalc!M$37*ComCalc!M$37)-2*Cs!M1034)))),0)</f>
        <v>0</v>
      </c>
      <c r="N1137">
        <f>IF(N111*(ComCalc!N$37&gt;1),2*NORMSDIST(-1*ABS(N828/(15*SQRT(1+ComCalc!N$113/(ComCalc!N$37*ComCalc!N$37)-2*Cs!N1034)))),0)</f>
        <v>0</v>
      </c>
      <c r="O1137">
        <f>IF(O111*(ComCalc!O$37&gt;1),2*NORMSDIST(-1*ABS(O828/(15*SQRT(1+ComCalc!O$113/(ComCalc!O$37*ComCalc!O$37)-2*Cs!O1034)))),0)</f>
        <v>0</v>
      </c>
      <c r="P1137">
        <f>IF(P111*(ComCalc!P$37&gt;1),2*NORMSDIST(-1*ABS(P828/(15*SQRT(1+ComCalc!P$113/(ComCalc!P$37*ComCalc!P$37)-2*Cs!P1034)))),0)</f>
        <v>0</v>
      </c>
      <c r="Q1137">
        <f>IF(Q111*(ComCalc!Q$37&gt;1),2*NORMSDIST(-1*ABS(Q828/(15*SQRT(1+ComCalc!Q$113/(ComCalc!Q$37*ComCalc!Q$37)-2*Cs!Q1034)))),0)</f>
        <v>0</v>
      </c>
      <c r="R1137">
        <f>IF(R111*(ComCalc!R$37&gt;1),2*NORMSDIST(-1*ABS(R828/(15*SQRT(1+ComCalc!R$113/(ComCalc!R$37*ComCalc!R$37)-2*Cs!R1034)))),0)</f>
        <v>0</v>
      </c>
      <c r="S1137">
        <f>IF(S111*(ComCalc!S$37&gt;1),2*NORMSDIST(-1*ABS(S828/(15*SQRT(1+ComCalc!S$113/(ComCalc!S$37*ComCalc!S$37)-2*Cs!S1034)))),0)</f>
        <v>0</v>
      </c>
      <c r="T1137">
        <f>IF(T111*(ComCalc!T$37&gt;1),2*NORMSDIST(-1*ABS(T828/(15*SQRT(1+ComCalc!T$113/(ComCalc!T$37*ComCalc!T$37)-2*Cs!T1034)))),0)</f>
        <v>0</v>
      </c>
      <c r="U1137">
        <f>IF(U111*(ComCalc!U$37&gt;1),2*NORMSDIST(-1*ABS(U828/(15*SQRT(1+ComCalc!U$113/(ComCalc!U$37*ComCalc!U$37)-2*Cs!U1034)))),0)</f>
        <v>0</v>
      </c>
    </row>
    <row r="1138" spans="1:21" x14ac:dyDescent="0.15">
      <c r="A1138" t="str">
        <f t="shared" si="667"/>
        <v>Symbol Search</v>
      </c>
      <c r="B1138">
        <f>IF(B112*(ComCalc!B$37&gt;1),2*NORMSDIST(-1*ABS(B829/(15*SQRT(1+ComCalc!B$113/(ComCalc!B$37*ComCalc!B$37)-2*Cs!B1035)))),0)</f>
        <v>0</v>
      </c>
      <c r="C1138">
        <f>IF(C112*(ComCalc!C$37&gt;1),2*NORMSDIST(-1*ABS(C829/(15*SQRT(1+ComCalc!C$113/(ComCalc!C$37*ComCalc!C$37)-2*Cs!C1035)))),0)</f>
        <v>0</v>
      </c>
      <c r="D1138">
        <f>IF(D112*(ComCalc!D$37&gt;1),2*NORMSDIST(-1*ABS(D829/(15*SQRT(1+ComCalc!D$113/(ComCalc!D$37*ComCalc!D$37)-2*Cs!D1035)))),0)</f>
        <v>0</v>
      </c>
      <c r="E1138">
        <f>IF(E112*(ComCalc!E$37&gt;1),2*NORMSDIST(-1*ABS(E829/(15*SQRT(1+ComCalc!E$113/(ComCalc!E$37*ComCalc!E$37)-2*Cs!E1035)))),0)</f>
        <v>0</v>
      </c>
      <c r="F1138">
        <f>IF(F112*(ComCalc!F$37&gt;1),2*NORMSDIST(-1*ABS(F829/(15*SQRT(1+ComCalc!F$113/(ComCalc!F$37*ComCalc!F$37)-2*Cs!F1035)))),0)</f>
        <v>0</v>
      </c>
      <c r="G1138">
        <f>IF(G112*(ComCalc!G$37&gt;1),2*NORMSDIST(-1*ABS(G829/(15*SQRT(1+ComCalc!G$113/(ComCalc!G$37*ComCalc!G$37)-2*Cs!G1035)))),0)</f>
        <v>0</v>
      </c>
      <c r="H1138">
        <f>IF(H112*(ComCalc!H$37&gt;1),2*NORMSDIST(-1*ABS(H829/(15*SQRT(1+ComCalc!H$113/(ComCalc!H$37*ComCalc!H$37)-2*Cs!H1035)))),0)</f>
        <v>0</v>
      </c>
      <c r="I1138">
        <f>IF(I112*(ComCalc!I$37&gt;1),2*NORMSDIST(-1*ABS(I829/(15*SQRT(1+ComCalc!I$113/(ComCalc!I$37*ComCalc!I$37)-2*Cs!I1035)))),0)</f>
        <v>0</v>
      </c>
      <c r="J1138">
        <f>IF(J112*(ComCalc!J$37&gt;1),2*NORMSDIST(-1*ABS(J829/(15*SQRT(1+ComCalc!J$113/(ComCalc!J$37*ComCalc!J$37)-2*Cs!J1035)))),0)</f>
        <v>0</v>
      </c>
      <c r="K1138">
        <f>IF(K112*(ComCalc!K$37&gt;1),2*NORMSDIST(-1*ABS(K829/(15*SQRT(1+ComCalc!K$113/(ComCalc!K$37*ComCalc!K$37)-2*Cs!K1035)))),0)</f>
        <v>0</v>
      </c>
      <c r="L1138">
        <f>IF(L112*(ComCalc!L$37&gt;1),2*NORMSDIST(-1*ABS(L829/(15*SQRT(1+ComCalc!L$113/(ComCalc!L$37*ComCalc!L$37)-2*Cs!L1035)))),0)</f>
        <v>0</v>
      </c>
      <c r="M1138">
        <f>IF(M112*(ComCalc!M$37&gt;1),2*NORMSDIST(-1*ABS(M829/(15*SQRT(1+ComCalc!M$113/(ComCalc!M$37*ComCalc!M$37)-2*Cs!M1035)))),0)</f>
        <v>0</v>
      </c>
      <c r="N1138">
        <f>IF(N112*(ComCalc!N$37&gt;1),2*NORMSDIST(-1*ABS(N829/(15*SQRT(1+ComCalc!N$113/(ComCalc!N$37*ComCalc!N$37)-2*Cs!N1035)))),0)</f>
        <v>0</v>
      </c>
      <c r="O1138">
        <f>IF(O112*(ComCalc!O$37&gt;1),2*NORMSDIST(-1*ABS(O829/(15*SQRT(1+ComCalc!O$113/(ComCalc!O$37*ComCalc!O$37)-2*Cs!O1035)))),0)</f>
        <v>0</v>
      </c>
      <c r="P1138">
        <f>IF(P112*(ComCalc!P$37&gt;1),2*NORMSDIST(-1*ABS(P829/(15*SQRT(1+ComCalc!P$113/(ComCalc!P$37*ComCalc!P$37)-2*Cs!P1035)))),0)</f>
        <v>0</v>
      </c>
      <c r="Q1138">
        <f>IF(Q112*(ComCalc!Q$37&gt;1),2*NORMSDIST(-1*ABS(Q829/(15*SQRT(1+ComCalc!Q$113/(ComCalc!Q$37*ComCalc!Q$37)-2*Cs!Q1035)))),0)</f>
        <v>0</v>
      </c>
      <c r="R1138">
        <f>IF(R112*(ComCalc!R$37&gt;1),2*NORMSDIST(-1*ABS(R829/(15*SQRT(1+ComCalc!R$113/(ComCalc!R$37*ComCalc!R$37)-2*Cs!R1035)))),0)</f>
        <v>0</v>
      </c>
      <c r="S1138">
        <f>IF(S112*(ComCalc!S$37&gt;1),2*NORMSDIST(-1*ABS(S829/(15*SQRT(1+ComCalc!S$113/(ComCalc!S$37*ComCalc!S$37)-2*Cs!S1035)))),0)</f>
        <v>0</v>
      </c>
      <c r="T1138">
        <f>IF(T112*(ComCalc!T$37&gt;1),2*NORMSDIST(-1*ABS(T829/(15*SQRT(1+ComCalc!T$113/(ComCalc!T$37*ComCalc!T$37)-2*Cs!T1035)))),0)</f>
        <v>0</v>
      </c>
      <c r="U1138">
        <f>IF(U112*(ComCalc!U$37&gt;1),2*NORMSDIST(-1*ABS(U829/(15*SQRT(1+ComCalc!U$113/(ComCalc!U$37*ComCalc!U$37)-2*Cs!U1035)))),0)</f>
        <v>0</v>
      </c>
    </row>
    <row r="1139" spans="1:21" x14ac:dyDescent="0.15">
      <c r="A1139" t="str">
        <f t="shared" si="667"/>
        <v>Coding</v>
      </c>
      <c r="B1139">
        <f>IF(B113*(ComCalc!B$37&gt;1),2*NORMSDIST(-1*ABS(B830/(15*SQRT(1+ComCalc!B$113/(ComCalc!B$37*ComCalc!B$37)-2*Cs!B1036)))),0)</f>
        <v>0</v>
      </c>
      <c r="C1139">
        <f>IF(C113*(ComCalc!C$37&gt;1),2*NORMSDIST(-1*ABS(C830/(15*SQRT(1+ComCalc!C$113/(ComCalc!C$37*ComCalc!C$37)-2*Cs!C1036)))),0)</f>
        <v>0</v>
      </c>
      <c r="D1139">
        <f>IF(D113*(ComCalc!D$37&gt;1),2*NORMSDIST(-1*ABS(D830/(15*SQRT(1+ComCalc!D$113/(ComCalc!D$37*ComCalc!D$37)-2*Cs!D1036)))),0)</f>
        <v>0</v>
      </c>
      <c r="E1139">
        <f>IF(E113*(ComCalc!E$37&gt;1),2*NORMSDIST(-1*ABS(E830/(15*SQRT(1+ComCalc!E$113/(ComCalc!E$37*ComCalc!E$37)-2*Cs!E1036)))),0)</f>
        <v>0</v>
      </c>
      <c r="F1139">
        <f>IF(F113*(ComCalc!F$37&gt;1),2*NORMSDIST(-1*ABS(F830/(15*SQRT(1+ComCalc!F$113/(ComCalc!F$37*ComCalc!F$37)-2*Cs!F1036)))),0)</f>
        <v>0</v>
      </c>
      <c r="G1139">
        <f>IF(G113*(ComCalc!G$37&gt;1),2*NORMSDIST(-1*ABS(G830/(15*SQRT(1+ComCalc!G$113/(ComCalc!G$37*ComCalc!G$37)-2*Cs!G1036)))),0)</f>
        <v>0.35896518902676661</v>
      </c>
      <c r="H1139">
        <f>IF(H113*(ComCalc!H$37&gt;1),2*NORMSDIST(-1*ABS(H830/(15*SQRT(1+ComCalc!H$113/(ComCalc!H$37*ComCalc!H$37)-2*Cs!H1036)))),0)</f>
        <v>0</v>
      </c>
      <c r="I1139">
        <f>IF(I113*(ComCalc!I$37&gt;1),2*NORMSDIST(-1*ABS(I830/(15*SQRT(1+ComCalc!I$113/(ComCalc!I$37*ComCalc!I$37)-2*Cs!I1036)))),0)</f>
        <v>0.11125327657925994</v>
      </c>
      <c r="J1139">
        <f>IF(J113*(ComCalc!J$37&gt;1),2*NORMSDIST(-1*ABS(J830/(15*SQRT(1+ComCalc!J$113/(ComCalc!J$37*ComCalc!J$37)-2*Cs!J1036)))),0)</f>
        <v>0.6668337106978468</v>
      </c>
      <c r="K1139">
        <f>IF(K113*(ComCalc!K$37&gt;1),2*NORMSDIST(-1*ABS(K830/(15*SQRT(1+ComCalc!K$113/(ComCalc!K$37*ComCalc!K$37)-2*Cs!K1036)))),0)</f>
        <v>0</v>
      </c>
      <c r="L1139">
        <f>IF(L113*(ComCalc!L$37&gt;1),2*NORMSDIST(-1*ABS(L830/(15*SQRT(1+ComCalc!L$113/(ComCalc!L$37*ComCalc!L$37)-2*Cs!L1036)))),0)</f>
        <v>0</v>
      </c>
      <c r="M1139">
        <f>IF(M113*(ComCalc!M$37&gt;1),2*NORMSDIST(-1*ABS(M830/(15*SQRT(1+ComCalc!M$113/(ComCalc!M$37*ComCalc!M$37)-2*Cs!M1036)))),0)</f>
        <v>0</v>
      </c>
      <c r="N1139">
        <f>IF(N113*(ComCalc!N$37&gt;1),2*NORMSDIST(-1*ABS(N830/(15*SQRT(1+ComCalc!N$113/(ComCalc!N$37*ComCalc!N$37)-2*Cs!N1036)))),0)</f>
        <v>0.88739717940461027</v>
      </c>
      <c r="O1139">
        <f>IF(O113*(ComCalc!O$37&gt;1),2*NORMSDIST(-1*ABS(O830/(15*SQRT(1+ComCalc!O$113/(ComCalc!O$37*ComCalc!O$37)-2*Cs!O1036)))),0)</f>
        <v>0</v>
      </c>
      <c r="P1139">
        <f>IF(P113*(ComCalc!P$37&gt;1),2*NORMSDIST(-1*ABS(P830/(15*SQRT(1+ComCalc!P$113/(ComCalc!P$37*ComCalc!P$37)-2*Cs!P1036)))),0)</f>
        <v>0</v>
      </c>
      <c r="Q1139">
        <f>IF(Q113*(ComCalc!Q$37&gt;1),2*NORMSDIST(-1*ABS(Q830/(15*SQRT(1+ComCalc!Q$113/(ComCalc!Q$37*ComCalc!Q$37)-2*Cs!Q1036)))),0)</f>
        <v>0</v>
      </c>
      <c r="R1139">
        <f>IF(R113*(ComCalc!R$37&gt;1),2*NORMSDIST(-1*ABS(R830/(15*SQRT(1+ComCalc!R$113/(ComCalc!R$37*ComCalc!R$37)-2*Cs!R1036)))),0)</f>
        <v>0.1696204806763098</v>
      </c>
      <c r="S1139">
        <f>IF(S113*(ComCalc!S$37&gt;1),2*NORMSDIST(-1*ABS(S830/(15*SQRT(1+ComCalc!S$113/(ComCalc!S$37*ComCalc!S$37)-2*Cs!S1036)))),0)</f>
        <v>0</v>
      </c>
      <c r="T1139">
        <f>IF(T113*(ComCalc!T$37&gt;1),2*NORMSDIST(-1*ABS(T830/(15*SQRT(1+ComCalc!T$113/(ComCalc!T$37*ComCalc!T$37)-2*Cs!T1036)))),0)</f>
        <v>0</v>
      </c>
      <c r="U1139">
        <f>IF(U113*(ComCalc!U$37&gt;1),2*NORMSDIST(-1*ABS(U830/(15*SQRT(1+ComCalc!U$113/(ComCalc!U$37*ComCalc!U$37)-2*Cs!U1036)))),0)</f>
        <v>0</v>
      </c>
    </row>
    <row r="1140" spans="1:21" x14ac:dyDescent="0.15">
      <c r="A1140" t="str">
        <f t="shared" si="667"/>
        <v>NAB Categories</v>
      </c>
      <c r="B1140">
        <f>IF(B114*(ComCalc!B$37&gt;1),2*NORMSDIST(-1*ABS(B831/(15*SQRT(1+ComCalc!B$113/(ComCalc!B$37*ComCalc!B$37)-2*Cs!B1037)))),0)</f>
        <v>0</v>
      </c>
      <c r="C1140">
        <f>IF(C114*(ComCalc!C$37&gt;1),2*NORMSDIST(-1*ABS(C831/(15*SQRT(1+ComCalc!C$113/(ComCalc!C$37*ComCalc!C$37)-2*Cs!C1037)))),0)</f>
        <v>0</v>
      </c>
      <c r="D1140">
        <f>IF(D114*(ComCalc!D$37&gt;1),2*NORMSDIST(-1*ABS(D831/(15*SQRT(1+ComCalc!D$113/(ComCalc!D$37*ComCalc!D$37)-2*Cs!D1037)))),0)</f>
        <v>0</v>
      </c>
      <c r="E1140">
        <f>IF(E114*(ComCalc!E$37&gt;1),2*NORMSDIST(-1*ABS(E831/(15*SQRT(1+ComCalc!E$113/(ComCalc!E$37*ComCalc!E$37)-2*Cs!E1037)))),0)</f>
        <v>0</v>
      </c>
      <c r="F1140">
        <f>IF(F114*(ComCalc!F$37&gt;1),2*NORMSDIST(-1*ABS(F831/(15*SQRT(1+ComCalc!F$113/(ComCalc!F$37*ComCalc!F$37)-2*Cs!F1037)))),0)</f>
        <v>0</v>
      </c>
      <c r="G1140">
        <f>IF(G114*(ComCalc!G$37&gt;1),2*NORMSDIST(-1*ABS(G831/(15*SQRT(1+ComCalc!G$113/(ComCalc!G$37*ComCalc!G$37)-2*Cs!G1037)))),0)</f>
        <v>0</v>
      </c>
      <c r="H1140">
        <f>IF(H114*(ComCalc!H$37&gt;1),2*NORMSDIST(-1*ABS(H831/(15*SQRT(1+ComCalc!H$113/(ComCalc!H$37*ComCalc!H$37)-2*Cs!H1037)))),0)</f>
        <v>0</v>
      </c>
      <c r="I1140">
        <f>IF(I114*(ComCalc!I$37&gt;1),2*NORMSDIST(-1*ABS(I831/(15*SQRT(1+ComCalc!I$113/(ComCalc!I$37*ComCalc!I$37)-2*Cs!I1037)))),0)</f>
        <v>0</v>
      </c>
      <c r="J1140">
        <f>IF(J114*(ComCalc!J$37&gt;1),2*NORMSDIST(-1*ABS(J831/(15*SQRT(1+ComCalc!J$113/(ComCalc!J$37*ComCalc!J$37)-2*Cs!J1037)))),0)</f>
        <v>0</v>
      </c>
      <c r="K1140">
        <f>IF(K114*(ComCalc!K$37&gt;1),2*NORMSDIST(-1*ABS(K831/(15*SQRT(1+ComCalc!K$113/(ComCalc!K$37*ComCalc!K$37)-2*Cs!K1037)))),0)</f>
        <v>0</v>
      </c>
      <c r="L1140">
        <f>IF(L114*(ComCalc!L$37&gt;1),2*NORMSDIST(-1*ABS(L831/(15*SQRT(1+ComCalc!L$113/(ComCalc!L$37*ComCalc!L$37)-2*Cs!L1037)))),0)</f>
        <v>0</v>
      </c>
      <c r="M1140">
        <f>IF(M114*(ComCalc!M$37&gt;1),2*NORMSDIST(-1*ABS(M831/(15*SQRT(1+ComCalc!M$113/(ComCalc!M$37*ComCalc!M$37)-2*Cs!M1037)))),0)</f>
        <v>0</v>
      </c>
      <c r="N1140">
        <f>IF(N114*(ComCalc!N$37&gt;1),2*NORMSDIST(-1*ABS(N831/(15*SQRT(1+ComCalc!N$113/(ComCalc!N$37*ComCalc!N$37)-2*Cs!N1037)))),0)</f>
        <v>0</v>
      </c>
      <c r="O1140">
        <f>IF(O114*(ComCalc!O$37&gt;1),2*NORMSDIST(-1*ABS(O831/(15*SQRT(1+ComCalc!O$113/(ComCalc!O$37*ComCalc!O$37)-2*Cs!O1037)))),0)</f>
        <v>0</v>
      </c>
      <c r="P1140">
        <f>IF(P114*(ComCalc!P$37&gt;1),2*NORMSDIST(-1*ABS(P831/(15*SQRT(1+ComCalc!P$113/(ComCalc!P$37*ComCalc!P$37)-2*Cs!P1037)))),0)</f>
        <v>0</v>
      </c>
      <c r="Q1140">
        <f>IF(Q114*(ComCalc!Q$37&gt;1),2*NORMSDIST(-1*ABS(Q831/(15*SQRT(1+ComCalc!Q$113/(ComCalc!Q$37*ComCalc!Q$37)-2*Cs!Q1037)))),0)</f>
        <v>0</v>
      </c>
      <c r="R1140">
        <f>IF(R114*(ComCalc!R$37&gt;1),2*NORMSDIST(-1*ABS(R831/(15*SQRT(1+ComCalc!R$113/(ComCalc!R$37*ComCalc!R$37)-2*Cs!R1037)))),0)</f>
        <v>0</v>
      </c>
      <c r="S1140">
        <f>IF(S114*(ComCalc!S$37&gt;1),2*NORMSDIST(-1*ABS(S831/(15*SQRT(1+ComCalc!S$113/(ComCalc!S$37*ComCalc!S$37)-2*Cs!S1037)))),0)</f>
        <v>0</v>
      </c>
      <c r="T1140">
        <f>IF(T114*(ComCalc!T$37&gt;1),2*NORMSDIST(-1*ABS(T831/(15*SQRT(1+ComCalc!T$113/(ComCalc!T$37*ComCalc!T$37)-2*Cs!T1037)))),0)</f>
        <v>0</v>
      </c>
      <c r="U1140">
        <f>IF(U114*(ComCalc!U$37&gt;1),2*NORMSDIST(-1*ABS(U831/(15*SQRT(1+ComCalc!U$113/(ComCalc!U$37*ComCalc!U$37)-2*Cs!U1037)))),0)</f>
        <v>0</v>
      </c>
    </row>
    <row r="1141" spans="1:21" x14ac:dyDescent="0.15">
      <c r="A1141" t="str">
        <f t="shared" si="667"/>
        <v>NAB Judgment</v>
      </c>
      <c r="B1141">
        <f>IF(B115*(ComCalc!B$37&gt;1),2*NORMSDIST(-1*ABS(B832/(15*SQRT(1+ComCalc!B$113/(ComCalc!B$37*ComCalc!B$37)-2*Cs!B1038)))),0)</f>
        <v>0</v>
      </c>
      <c r="C1141">
        <f>IF(C115*(ComCalc!C$37&gt;1),2*NORMSDIST(-1*ABS(C832/(15*SQRT(1+ComCalc!C$113/(ComCalc!C$37*ComCalc!C$37)-2*Cs!C1038)))),0)</f>
        <v>0</v>
      </c>
      <c r="D1141">
        <f>IF(D115*(ComCalc!D$37&gt;1),2*NORMSDIST(-1*ABS(D832/(15*SQRT(1+ComCalc!D$113/(ComCalc!D$37*ComCalc!D$37)-2*Cs!D1038)))),0)</f>
        <v>0</v>
      </c>
      <c r="E1141">
        <f>IF(E115*(ComCalc!E$37&gt;1),2*NORMSDIST(-1*ABS(E832/(15*SQRT(1+ComCalc!E$113/(ComCalc!E$37*ComCalc!E$37)-2*Cs!E1038)))),0)</f>
        <v>0</v>
      </c>
      <c r="F1141">
        <f>IF(F115*(ComCalc!F$37&gt;1),2*NORMSDIST(-1*ABS(F832/(15*SQRT(1+ComCalc!F$113/(ComCalc!F$37*ComCalc!F$37)-2*Cs!F1038)))),0)</f>
        <v>0</v>
      </c>
      <c r="G1141">
        <f>IF(G115*(ComCalc!G$37&gt;1),2*NORMSDIST(-1*ABS(G832/(15*SQRT(1+ComCalc!G$113/(ComCalc!G$37*ComCalc!G$37)-2*Cs!G1038)))),0)</f>
        <v>5.4901545129086689E-2</v>
      </c>
      <c r="H1141">
        <f>IF(H115*(ComCalc!H$37&gt;1),2*NORMSDIST(-1*ABS(H832/(15*SQRT(1+ComCalc!H$113/(ComCalc!H$37*ComCalc!H$37)-2*Cs!H1038)))),0)</f>
        <v>0</v>
      </c>
      <c r="I1141">
        <f>IF(I115*(ComCalc!I$37&gt;1),2*NORMSDIST(-1*ABS(I832/(15*SQRT(1+ComCalc!I$113/(ComCalc!I$37*ComCalc!I$37)-2*Cs!I1038)))),0)</f>
        <v>0</v>
      </c>
      <c r="J1141">
        <f>IF(J115*(ComCalc!J$37&gt;1),2*NORMSDIST(-1*ABS(J832/(15*SQRT(1+ComCalc!J$113/(ComCalc!J$37*ComCalc!J$37)-2*Cs!J1038)))),0)</f>
        <v>0</v>
      </c>
      <c r="K1141">
        <f>IF(K115*(ComCalc!K$37&gt;1),2*NORMSDIST(-1*ABS(K832/(15*SQRT(1+ComCalc!K$113/(ComCalc!K$37*ComCalc!K$37)-2*Cs!K1038)))),0)</f>
        <v>0</v>
      </c>
      <c r="L1141">
        <f>IF(L115*(ComCalc!L$37&gt;1),2*NORMSDIST(-1*ABS(L832/(15*SQRT(1+ComCalc!L$113/(ComCalc!L$37*ComCalc!L$37)-2*Cs!L1038)))),0)</f>
        <v>0</v>
      </c>
      <c r="M1141">
        <f>IF(M115*(ComCalc!M$37&gt;1),2*NORMSDIST(-1*ABS(M832/(15*SQRT(1+ComCalc!M$113/(ComCalc!M$37*ComCalc!M$37)-2*Cs!M1038)))),0)</f>
        <v>0</v>
      </c>
      <c r="N1141">
        <f>IF(N115*(ComCalc!N$37&gt;1),2*NORMSDIST(-1*ABS(N832/(15*SQRT(1+ComCalc!N$113/(ComCalc!N$37*ComCalc!N$37)-2*Cs!N1038)))),0)</f>
        <v>0</v>
      </c>
      <c r="O1141">
        <f>IF(O115*(ComCalc!O$37&gt;1),2*NORMSDIST(-1*ABS(O832/(15*SQRT(1+ComCalc!O$113/(ComCalc!O$37*ComCalc!O$37)-2*Cs!O1038)))),0)</f>
        <v>0</v>
      </c>
      <c r="P1141">
        <f>IF(P115*(ComCalc!P$37&gt;1),2*NORMSDIST(-1*ABS(P832/(15*SQRT(1+ComCalc!P$113/(ComCalc!P$37*ComCalc!P$37)-2*Cs!P1038)))),0)</f>
        <v>0</v>
      </c>
      <c r="Q1141">
        <f>IF(Q115*(ComCalc!Q$37&gt;1),2*NORMSDIST(-1*ABS(Q832/(15*SQRT(1+ComCalc!Q$113/(ComCalc!Q$37*ComCalc!Q$37)-2*Cs!Q1038)))),0)</f>
        <v>0</v>
      </c>
      <c r="R1141">
        <f>IF(R115*(ComCalc!R$37&gt;1),2*NORMSDIST(-1*ABS(R832/(15*SQRT(1+ComCalc!R$113/(ComCalc!R$37*ComCalc!R$37)-2*Cs!R1038)))),0)</f>
        <v>0.15559089799102913</v>
      </c>
      <c r="S1141">
        <f>IF(S115*(ComCalc!S$37&gt;1),2*NORMSDIST(-1*ABS(S832/(15*SQRT(1+ComCalc!S$113/(ComCalc!S$37*ComCalc!S$37)-2*Cs!S1038)))),0)</f>
        <v>0</v>
      </c>
      <c r="T1141">
        <f>IF(T115*(ComCalc!T$37&gt;1),2*NORMSDIST(-1*ABS(T832/(15*SQRT(1+ComCalc!T$113/(ComCalc!T$37*ComCalc!T$37)-2*Cs!T1038)))),0)</f>
        <v>0</v>
      </c>
      <c r="U1141">
        <f>IF(U115*(ComCalc!U$37&gt;1),2*NORMSDIST(-1*ABS(U832/(15*SQRT(1+ComCalc!U$113/(ComCalc!U$37*ComCalc!U$37)-2*Cs!U1038)))),0)</f>
        <v>0</v>
      </c>
    </row>
    <row r="1142" spans="1:21" x14ac:dyDescent="0.15">
      <c r="A1142" t="str">
        <f t="shared" si="667"/>
        <v>NAB Mazes</v>
      </c>
      <c r="B1142">
        <f>IF(B116*(ComCalc!B$37&gt;1),2*NORMSDIST(-1*ABS(B833/(15*SQRT(1+ComCalc!B$113/(ComCalc!B$37*ComCalc!B$37)-2*Cs!B1039)))),0)</f>
        <v>0</v>
      </c>
      <c r="C1142">
        <f>IF(C116*(ComCalc!C$37&gt;1),2*NORMSDIST(-1*ABS(C833/(15*SQRT(1+ComCalc!C$113/(ComCalc!C$37*ComCalc!C$37)-2*Cs!C1039)))),0)</f>
        <v>0</v>
      </c>
      <c r="D1142">
        <f>IF(D116*(ComCalc!D$37&gt;1),2*NORMSDIST(-1*ABS(D833/(15*SQRT(1+ComCalc!D$113/(ComCalc!D$37*ComCalc!D$37)-2*Cs!D1039)))),0)</f>
        <v>0</v>
      </c>
      <c r="E1142">
        <f>IF(E116*(ComCalc!E$37&gt;1),2*NORMSDIST(-1*ABS(E833/(15*SQRT(1+ComCalc!E$113/(ComCalc!E$37*ComCalc!E$37)-2*Cs!E1039)))),0)</f>
        <v>0</v>
      </c>
      <c r="F1142">
        <f>IF(F116*(ComCalc!F$37&gt;1),2*NORMSDIST(-1*ABS(F833/(15*SQRT(1+ComCalc!F$113/(ComCalc!F$37*ComCalc!F$37)-2*Cs!F1039)))),0)</f>
        <v>0</v>
      </c>
      <c r="G1142">
        <f>IF(G116*(ComCalc!G$37&gt;1),2*NORMSDIST(-1*ABS(G833/(15*SQRT(1+ComCalc!G$113/(ComCalc!G$37*ComCalc!G$37)-2*Cs!G1039)))),0)</f>
        <v>0</v>
      </c>
      <c r="H1142">
        <f>IF(H116*(ComCalc!H$37&gt;1),2*NORMSDIST(-1*ABS(H833/(15*SQRT(1+ComCalc!H$113/(ComCalc!H$37*ComCalc!H$37)-2*Cs!H1039)))),0)</f>
        <v>0</v>
      </c>
      <c r="I1142">
        <f>IF(I116*(ComCalc!I$37&gt;1),2*NORMSDIST(-1*ABS(I833/(15*SQRT(1+ComCalc!I$113/(ComCalc!I$37*ComCalc!I$37)-2*Cs!I1039)))),0)</f>
        <v>0</v>
      </c>
      <c r="J1142">
        <f>IF(J116*(ComCalc!J$37&gt;1),2*NORMSDIST(-1*ABS(J833/(15*SQRT(1+ComCalc!J$113/(ComCalc!J$37*ComCalc!J$37)-2*Cs!J1039)))),0)</f>
        <v>0</v>
      </c>
      <c r="K1142">
        <f>IF(K116*(ComCalc!K$37&gt;1),2*NORMSDIST(-1*ABS(K833/(15*SQRT(1+ComCalc!K$113/(ComCalc!K$37*ComCalc!K$37)-2*Cs!K1039)))),0)</f>
        <v>0</v>
      </c>
      <c r="L1142">
        <f>IF(L116*(ComCalc!L$37&gt;1),2*NORMSDIST(-1*ABS(L833/(15*SQRT(1+ComCalc!L$113/(ComCalc!L$37*ComCalc!L$37)-2*Cs!L1039)))),0)</f>
        <v>0</v>
      </c>
      <c r="M1142">
        <f>IF(M116*(ComCalc!M$37&gt;1),2*NORMSDIST(-1*ABS(M833/(15*SQRT(1+ComCalc!M$113/(ComCalc!M$37*ComCalc!M$37)-2*Cs!M1039)))),0)</f>
        <v>0</v>
      </c>
      <c r="N1142">
        <f>IF(N116*(ComCalc!N$37&gt;1),2*NORMSDIST(-1*ABS(N833/(15*SQRT(1+ComCalc!N$113/(ComCalc!N$37*ComCalc!N$37)-2*Cs!N1039)))),0)</f>
        <v>0</v>
      </c>
      <c r="O1142">
        <f>IF(O116*(ComCalc!O$37&gt;1),2*NORMSDIST(-1*ABS(O833/(15*SQRT(1+ComCalc!O$113/(ComCalc!O$37*ComCalc!O$37)-2*Cs!O1039)))),0)</f>
        <v>0</v>
      </c>
      <c r="P1142">
        <f>IF(P116*(ComCalc!P$37&gt;1),2*NORMSDIST(-1*ABS(P833/(15*SQRT(1+ComCalc!P$113/(ComCalc!P$37*ComCalc!P$37)-2*Cs!P1039)))),0)</f>
        <v>0</v>
      </c>
      <c r="Q1142">
        <f>IF(Q116*(ComCalc!Q$37&gt;1),2*NORMSDIST(-1*ABS(Q833/(15*SQRT(1+ComCalc!Q$113/(ComCalc!Q$37*ComCalc!Q$37)-2*Cs!Q1039)))),0)</f>
        <v>0</v>
      </c>
      <c r="R1142">
        <f>IF(R116*(ComCalc!R$37&gt;1),2*NORMSDIST(-1*ABS(R833/(15*SQRT(1+ComCalc!R$113/(ComCalc!R$37*ComCalc!R$37)-2*Cs!R1039)))),0)</f>
        <v>0</v>
      </c>
      <c r="S1142">
        <f>IF(S116*(ComCalc!S$37&gt;1),2*NORMSDIST(-1*ABS(S833/(15*SQRT(1+ComCalc!S$113/(ComCalc!S$37*ComCalc!S$37)-2*Cs!S1039)))),0)</f>
        <v>0</v>
      </c>
      <c r="T1142">
        <f>IF(T116*(ComCalc!T$37&gt;1),2*NORMSDIST(-1*ABS(T833/(15*SQRT(1+ComCalc!T$113/(ComCalc!T$37*ComCalc!T$37)-2*Cs!T1039)))),0)</f>
        <v>0</v>
      </c>
      <c r="U1142">
        <f>IF(U116*(ComCalc!U$37&gt;1),2*NORMSDIST(-1*ABS(U833/(15*SQRT(1+ComCalc!U$113/(ComCalc!U$37*ComCalc!U$37)-2*Cs!U1039)))),0)</f>
        <v>0</v>
      </c>
    </row>
    <row r="1143" spans="1:21" x14ac:dyDescent="0.15">
      <c r="A1143" t="str">
        <f t="shared" si="667"/>
        <v>NAB Word Generation</v>
      </c>
      <c r="B1143">
        <f>IF(B117*(ComCalc!B$37&gt;1),2*NORMSDIST(-1*ABS(B834/(15*SQRT(1+ComCalc!B$113/(ComCalc!B$37*ComCalc!B$37)-2*Cs!B1040)))),0)</f>
        <v>0</v>
      </c>
      <c r="C1143">
        <f>IF(C117*(ComCalc!C$37&gt;1),2*NORMSDIST(-1*ABS(C834/(15*SQRT(1+ComCalc!C$113/(ComCalc!C$37*ComCalc!C$37)-2*Cs!C1040)))),0)</f>
        <v>0</v>
      </c>
      <c r="D1143">
        <f>IF(D117*(ComCalc!D$37&gt;1),2*NORMSDIST(-1*ABS(D834/(15*SQRT(1+ComCalc!D$113/(ComCalc!D$37*ComCalc!D$37)-2*Cs!D1040)))),0)</f>
        <v>0</v>
      </c>
      <c r="E1143">
        <f>IF(E117*(ComCalc!E$37&gt;1),2*NORMSDIST(-1*ABS(E834/(15*SQRT(1+ComCalc!E$113/(ComCalc!E$37*ComCalc!E$37)-2*Cs!E1040)))),0)</f>
        <v>0</v>
      </c>
      <c r="F1143">
        <f>IF(F117*(ComCalc!F$37&gt;1),2*NORMSDIST(-1*ABS(F834/(15*SQRT(1+ComCalc!F$113/(ComCalc!F$37*ComCalc!F$37)-2*Cs!F1040)))),0)</f>
        <v>0</v>
      </c>
      <c r="G1143">
        <f>IF(G117*(ComCalc!G$37&gt;1),2*NORMSDIST(-1*ABS(G834/(15*SQRT(1+ComCalc!G$113/(ComCalc!G$37*ComCalc!G$37)-2*Cs!G1040)))),0)</f>
        <v>0</v>
      </c>
      <c r="H1143">
        <f>IF(H117*(ComCalc!H$37&gt;1),2*NORMSDIST(-1*ABS(H834/(15*SQRT(1+ComCalc!H$113/(ComCalc!H$37*ComCalc!H$37)-2*Cs!H1040)))),0)</f>
        <v>0</v>
      </c>
      <c r="I1143">
        <f>IF(I117*(ComCalc!I$37&gt;1),2*NORMSDIST(-1*ABS(I834/(15*SQRT(1+ComCalc!I$113/(ComCalc!I$37*ComCalc!I$37)-2*Cs!I1040)))),0)</f>
        <v>0</v>
      </c>
      <c r="J1143">
        <f>IF(J117*(ComCalc!J$37&gt;1),2*NORMSDIST(-1*ABS(J834/(15*SQRT(1+ComCalc!J$113/(ComCalc!J$37*ComCalc!J$37)-2*Cs!J1040)))),0)</f>
        <v>0</v>
      </c>
      <c r="K1143">
        <f>IF(K117*(ComCalc!K$37&gt;1),2*NORMSDIST(-1*ABS(K834/(15*SQRT(1+ComCalc!K$113/(ComCalc!K$37*ComCalc!K$37)-2*Cs!K1040)))),0)</f>
        <v>0</v>
      </c>
      <c r="L1143">
        <f>IF(L117*(ComCalc!L$37&gt;1),2*NORMSDIST(-1*ABS(L834/(15*SQRT(1+ComCalc!L$113/(ComCalc!L$37*ComCalc!L$37)-2*Cs!L1040)))),0)</f>
        <v>0</v>
      </c>
      <c r="M1143">
        <f>IF(M117*(ComCalc!M$37&gt;1),2*NORMSDIST(-1*ABS(M834/(15*SQRT(1+ComCalc!M$113/(ComCalc!M$37*ComCalc!M$37)-2*Cs!M1040)))),0)</f>
        <v>0</v>
      </c>
      <c r="N1143">
        <f>IF(N117*(ComCalc!N$37&gt;1),2*NORMSDIST(-1*ABS(N834/(15*SQRT(1+ComCalc!N$113/(ComCalc!N$37*ComCalc!N$37)-2*Cs!N1040)))),0)</f>
        <v>0</v>
      </c>
      <c r="O1143">
        <f>IF(O117*(ComCalc!O$37&gt;1),2*NORMSDIST(-1*ABS(O834/(15*SQRT(1+ComCalc!O$113/(ComCalc!O$37*ComCalc!O$37)-2*Cs!O1040)))),0)</f>
        <v>0</v>
      </c>
      <c r="P1143">
        <f>IF(P117*(ComCalc!P$37&gt;1),2*NORMSDIST(-1*ABS(P834/(15*SQRT(1+ComCalc!P$113/(ComCalc!P$37*ComCalc!P$37)-2*Cs!P1040)))),0)</f>
        <v>0</v>
      </c>
      <c r="Q1143">
        <f>IF(Q117*(ComCalc!Q$37&gt;1),2*NORMSDIST(-1*ABS(Q834/(15*SQRT(1+ComCalc!Q$113/(ComCalc!Q$37*ComCalc!Q$37)-2*Cs!Q1040)))),0)</f>
        <v>0</v>
      </c>
      <c r="R1143">
        <f>IF(R117*(ComCalc!R$37&gt;1),2*NORMSDIST(-1*ABS(R834/(15*SQRT(1+ComCalc!R$113/(ComCalc!R$37*ComCalc!R$37)-2*Cs!R1040)))),0)</f>
        <v>0</v>
      </c>
      <c r="S1143">
        <f>IF(S117*(ComCalc!S$37&gt;1),2*NORMSDIST(-1*ABS(S834/(15*SQRT(1+ComCalc!S$113/(ComCalc!S$37*ComCalc!S$37)-2*Cs!S1040)))),0)</f>
        <v>0</v>
      </c>
      <c r="T1143">
        <f>IF(T117*(ComCalc!T$37&gt;1),2*NORMSDIST(-1*ABS(T834/(15*SQRT(1+ComCalc!T$113/(ComCalc!T$37*ComCalc!T$37)-2*Cs!T1040)))),0)</f>
        <v>0</v>
      </c>
      <c r="U1143">
        <f>IF(U117*(ComCalc!U$37&gt;1),2*NORMSDIST(-1*ABS(U834/(15*SQRT(1+ComCalc!U$113/(ComCalc!U$37*ComCalc!U$37)-2*Cs!U1040)))),0)</f>
        <v>0</v>
      </c>
    </row>
    <row r="1144" spans="1:21" x14ac:dyDescent="0.15">
      <c r="A1144" t="str">
        <f t="shared" si="667"/>
        <v>Digits Forward</v>
      </c>
      <c r="B1144">
        <f>IF(B118*(ComCalc!B$37&gt;1),2*NORMSDIST(-1*ABS(B835/(15*SQRT(1+ComCalc!B$113/(ComCalc!B$37*ComCalc!B$37)-2*Cs!B1041)))),0)</f>
        <v>0</v>
      </c>
      <c r="C1144">
        <f>IF(C118*(ComCalc!C$37&gt;1),2*NORMSDIST(-1*ABS(C835/(15*SQRT(1+ComCalc!C$113/(ComCalc!C$37*ComCalc!C$37)-2*Cs!C1041)))),0)</f>
        <v>0</v>
      </c>
      <c r="D1144">
        <f>IF(D118*(ComCalc!D$37&gt;1),2*NORMSDIST(-1*ABS(D835/(15*SQRT(1+ComCalc!D$113/(ComCalc!D$37*ComCalc!D$37)-2*Cs!D1041)))),0)</f>
        <v>0</v>
      </c>
      <c r="E1144">
        <f>IF(E118*(ComCalc!E$37&gt;1),2*NORMSDIST(-1*ABS(E835/(15*SQRT(1+ComCalc!E$113/(ComCalc!E$37*ComCalc!E$37)-2*Cs!E1041)))),0)</f>
        <v>0</v>
      </c>
      <c r="F1144">
        <f>IF(F118*(ComCalc!F$37&gt;1),2*NORMSDIST(-1*ABS(F835/(15*SQRT(1+ComCalc!F$113/(ComCalc!F$37*ComCalc!F$37)-2*Cs!F1041)))),0)</f>
        <v>0</v>
      </c>
      <c r="G1144">
        <f>IF(G118*(ComCalc!G$37&gt;1),2*NORMSDIST(-1*ABS(G835/(15*SQRT(1+ComCalc!G$113/(ComCalc!G$37*ComCalc!G$37)-2*Cs!G1041)))),0)</f>
        <v>0.43403411120230317</v>
      </c>
      <c r="H1144">
        <f>IF(H118*(ComCalc!H$37&gt;1),2*NORMSDIST(-1*ABS(H835/(15*SQRT(1+ComCalc!H$113/(ComCalc!H$37*ComCalc!H$37)-2*Cs!H1041)))),0)</f>
        <v>0</v>
      </c>
      <c r="I1144">
        <f>IF(I118*(ComCalc!I$37&gt;1),2*NORMSDIST(-1*ABS(I835/(15*SQRT(1+ComCalc!I$113/(ComCalc!I$37*ComCalc!I$37)-2*Cs!I1041)))),0)</f>
        <v>0.84082644613579904</v>
      </c>
      <c r="J1144">
        <f>IF(J118*(ComCalc!J$37&gt;1),2*NORMSDIST(-1*ABS(J835/(15*SQRT(1+ComCalc!J$113/(ComCalc!J$37*ComCalc!J$37)-2*Cs!J1041)))),0)</f>
        <v>0</v>
      </c>
      <c r="K1144">
        <f>IF(K118*(ComCalc!K$37&gt;1),2*NORMSDIST(-1*ABS(K835/(15*SQRT(1+ComCalc!K$113/(ComCalc!K$37*ComCalc!K$37)-2*Cs!K1041)))),0)</f>
        <v>0.65965792063040052</v>
      </c>
      <c r="L1144">
        <f>IF(L118*(ComCalc!L$37&gt;1),2*NORMSDIST(-1*ABS(L835/(15*SQRT(1+ComCalc!L$113/(ComCalc!L$37*ComCalc!L$37)-2*Cs!L1041)))),0)</f>
        <v>0.44228319153112589</v>
      </c>
      <c r="M1144">
        <f>IF(M118*(ComCalc!M$37&gt;1),2*NORMSDIST(-1*ABS(M835/(15*SQRT(1+ComCalc!M$113/(ComCalc!M$37*ComCalc!M$37)-2*Cs!M1041)))),0)</f>
        <v>0.88134610763615429</v>
      </c>
      <c r="N1144">
        <f>IF(N118*(ComCalc!N$37&gt;1),2*NORMSDIST(-1*ABS(N835/(15*SQRT(1+ComCalc!N$113/(ComCalc!N$37*ComCalc!N$37)-2*Cs!N1041)))),0)</f>
        <v>0</v>
      </c>
      <c r="O1144">
        <f>IF(O118*(ComCalc!O$37&gt;1),2*NORMSDIST(-1*ABS(O835/(15*SQRT(1+ComCalc!O$113/(ComCalc!O$37*ComCalc!O$37)-2*Cs!O1041)))),0)</f>
        <v>0</v>
      </c>
      <c r="P1144">
        <f>IF(P118*(ComCalc!P$37&gt;1),2*NORMSDIST(-1*ABS(P835/(15*SQRT(1+ComCalc!P$113/(ComCalc!P$37*ComCalc!P$37)-2*Cs!P1041)))),0)</f>
        <v>0</v>
      </c>
      <c r="Q1144">
        <f>IF(Q118*(ComCalc!Q$37&gt;1),2*NORMSDIST(-1*ABS(Q835/(15*SQRT(1+ComCalc!Q$113/(ComCalc!Q$37*ComCalc!Q$37)-2*Cs!Q1041)))),0)</f>
        <v>0</v>
      </c>
      <c r="R1144">
        <f>IF(R118*(ComCalc!R$37&gt;1),2*NORMSDIST(-1*ABS(R835/(15*SQRT(1+ComCalc!R$113/(ComCalc!R$37*ComCalc!R$37)-2*Cs!R1041)))),0)</f>
        <v>0.81395480721957481</v>
      </c>
      <c r="S1144">
        <f>IF(S118*(ComCalc!S$37&gt;1),2*NORMSDIST(-1*ABS(S835/(15*SQRT(1+ComCalc!S$113/(ComCalc!S$37*ComCalc!S$37)-2*Cs!S1041)))),0)</f>
        <v>0</v>
      </c>
      <c r="T1144">
        <f>IF(T118*(ComCalc!T$37&gt;1),2*NORMSDIST(-1*ABS(T835/(15*SQRT(1+ComCalc!T$113/(ComCalc!T$37*ComCalc!T$37)-2*Cs!T1041)))),0)</f>
        <v>0</v>
      </c>
      <c r="U1144">
        <f>IF(U118*(ComCalc!U$37&gt;1),2*NORMSDIST(-1*ABS(U835/(15*SQRT(1+ComCalc!U$113/(ComCalc!U$37*ComCalc!U$37)-2*Cs!U1041)))),0)</f>
        <v>0</v>
      </c>
    </row>
    <row r="1145" spans="1:21" x14ac:dyDescent="0.15">
      <c r="A1145" t="str">
        <f t="shared" si="667"/>
        <v>Digits Backward</v>
      </c>
      <c r="B1145">
        <f>IF(B119*(ComCalc!B$37&gt;1),2*NORMSDIST(-1*ABS(B836/(15*SQRT(1+ComCalc!B$113/(ComCalc!B$37*ComCalc!B$37)-2*Cs!B1042)))),0)</f>
        <v>0</v>
      </c>
      <c r="C1145">
        <f>IF(C119*(ComCalc!C$37&gt;1),2*NORMSDIST(-1*ABS(C836/(15*SQRT(1+ComCalc!C$113/(ComCalc!C$37*ComCalc!C$37)-2*Cs!C1042)))),0)</f>
        <v>0</v>
      </c>
      <c r="D1145">
        <f>IF(D119*(ComCalc!D$37&gt;1),2*NORMSDIST(-1*ABS(D836/(15*SQRT(1+ComCalc!D$113/(ComCalc!D$37*ComCalc!D$37)-2*Cs!D1042)))),0)</f>
        <v>0</v>
      </c>
      <c r="E1145">
        <f>IF(E119*(ComCalc!E$37&gt;1),2*NORMSDIST(-1*ABS(E836/(15*SQRT(1+ComCalc!E$113/(ComCalc!E$37*ComCalc!E$37)-2*Cs!E1042)))),0)</f>
        <v>0</v>
      </c>
      <c r="F1145">
        <f>IF(F119*(ComCalc!F$37&gt;1),2*NORMSDIST(-1*ABS(F836/(15*SQRT(1+ComCalc!F$113/(ComCalc!F$37*ComCalc!F$37)-2*Cs!F1042)))),0)</f>
        <v>0</v>
      </c>
      <c r="G1145">
        <f>IF(G119*(ComCalc!G$37&gt;1),2*NORMSDIST(-1*ABS(G836/(15*SQRT(1+ComCalc!G$113/(ComCalc!G$37*ComCalc!G$37)-2*Cs!G1042)))),0)</f>
        <v>2.4794482477366819E-2</v>
      </c>
      <c r="H1145">
        <f>IF(H119*(ComCalc!H$37&gt;1),2*NORMSDIST(-1*ABS(H836/(15*SQRT(1+ComCalc!H$113/(ComCalc!H$37*ComCalc!H$37)-2*Cs!H1042)))),0)</f>
        <v>0</v>
      </c>
      <c r="I1145">
        <f>IF(I119*(ComCalc!I$37&gt;1),2*NORMSDIST(-1*ABS(I836/(15*SQRT(1+ComCalc!I$113/(ComCalc!I$37*ComCalc!I$37)-2*Cs!I1042)))),0)</f>
        <v>3.4951878883695262E-2</v>
      </c>
      <c r="J1145">
        <f>IF(J119*(ComCalc!J$37&gt;1),2*NORMSDIST(-1*ABS(J836/(15*SQRT(1+ComCalc!J$113/(ComCalc!J$37*ComCalc!J$37)-2*Cs!J1042)))),0)</f>
        <v>0</v>
      </c>
      <c r="K1145">
        <f>IF(K119*(ComCalc!K$37&gt;1),2*NORMSDIST(-1*ABS(K836/(15*SQRT(1+ComCalc!K$113/(ComCalc!K$37*ComCalc!K$37)-2*Cs!K1042)))),0)</f>
        <v>0.12155550669779876</v>
      </c>
      <c r="L1145">
        <f>IF(L119*(ComCalc!L$37&gt;1),2*NORMSDIST(-1*ABS(L836/(15*SQRT(1+ComCalc!L$113/(ComCalc!L$37*ComCalc!L$37)-2*Cs!L1042)))),0)</f>
        <v>0</v>
      </c>
      <c r="M1145">
        <f>IF(M119*(ComCalc!M$37&gt;1),2*NORMSDIST(-1*ABS(M836/(15*SQRT(1+ComCalc!M$113/(ComCalc!M$37*ComCalc!M$37)-2*Cs!M1042)))),0)</f>
        <v>9.4086167614031629E-2</v>
      </c>
      <c r="N1145">
        <f>IF(N119*(ComCalc!N$37&gt;1),2*NORMSDIST(-1*ABS(N836/(15*SQRT(1+ComCalc!N$113/(ComCalc!N$37*ComCalc!N$37)-2*Cs!N1042)))),0)</f>
        <v>0</v>
      </c>
      <c r="O1145">
        <f>IF(O119*(ComCalc!O$37&gt;1),2*NORMSDIST(-1*ABS(O836/(15*SQRT(1+ComCalc!O$113/(ComCalc!O$37*ComCalc!O$37)-2*Cs!O1042)))),0)</f>
        <v>0</v>
      </c>
      <c r="P1145">
        <f>IF(P119*(ComCalc!P$37&gt;1),2*NORMSDIST(-1*ABS(P836/(15*SQRT(1+ComCalc!P$113/(ComCalc!P$37*ComCalc!P$37)-2*Cs!P1042)))),0)</f>
        <v>0</v>
      </c>
      <c r="Q1145">
        <f>IF(Q119*(ComCalc!Q$37&gt;1),2*NORMSDIST(-1*ABS(Q836/(15*SQRT(1+ComCalc!Q$113/(ComCalc!Q$37*ComCalc!Q$37)-2*Cs!Q1042)))),0)</f>
        <v>0</v>
      </c>
      <c r="R1145">
        <f>IF(R119*(ComCalc!R$37&gt;1),2*NORMSDIST(-1*ABS(R836/(15*SQRT(1+ComCalc!R$113/(ComCalc!R$37*ComCalc!R$37)-2*Cs!R1042)))),0)</f>
        <v>0.11201798927510741</v>
      </c>
      <c r="S1145">
        <f>IF(S119*(ComCalc!S$37&gt;1),2*NORMSDIST(-1*ABS(S836/(15*SQRT(1+ComCalc!S$113/(ComCalc!S$37*ComCalc!S$37)-2*Cs!S1042)))),0)</f>
        <v>0</v>
      </c>
      <c r="T1145">
        <f>IF(T119*(ComCalc!T$37&gt;1),2*NORMSDIST(-1*ABS(T836/(15*SQRT(1+ComCalc!T$113/(ComCalc!T$37*ComCalc!T$37)-2*Cs!T1042)))),0)</f>
        <v>0</v>
      </c>
      <c r="U1145">
        <f>IF(U119*(ComCalc!U$37&gt;1),2*NORMSDIST(-1*ABS(U836/(15*SQRT(1+ComCalc!U$113/(ComCalc!U$37*ComCalc!U$37)-2*Cs!U1042)))),0)</f>
        <v>0</v>
      </c>
    </row>
    <row r="1146" spans="1:21" x14ac:dyDescent="0.15">
      <c r="A1146" t="str">
        <f t="shared" si="667"/>
        <v>Numbers &amp; Letters Speed A</v>
      </c>
      <c r="B1146">
        <f>IF(B120*(ComCalc!B$37&gt;1),2*NORMSDIST(-1*ABS(B837/(15*SQRT(1+ComCalc!B$113/(ComCalc!B$37*ComCalc!B$37)-2*Cs!B1043)))),0)</f>
        <v>0</v>
      </c>
      <c r="C1146">
        <f>IF(C120*(ComCalc!C$37&gt;1),2*NORMSDIST(-1*ABS(C837/(15*SQRT(1+ComCalc!C$113/(ComCalc!C$37*ComCalc!C$37)-2*Cs!C1043)))),0)</f>
        <v>0</v>
      </c>
      <c r="D1146">
        <f>IF(D120*(ComCalc!D$37&gt;1),2*NORMSDIST(-1*ABS(D837/(15*SQRT(1+ComCalc!D$113/(ComCalc!D$37*ComCalc!D$37)-2*Cs!D1043)))),0)</f>
        <v>0</v>
      </c>
      <c r="E1146">
        <f>IF(E120*(ComCalc!E$37&gt;1),2*NORMSDIST(-1*ABS(E837/(15*SQRT(1+ComCalc!E$113/(ComCalc!E$37*ComCalc!E$37)-2*Cs!E1043)))),0)</f>
        <v>0</v>
      </c>
      <c r="F1146">
        <f>IF(F120*(ComCalc!F$37&gt;1),2*NORMSDIST(-1*ABS(F837/(15*SQRT(1+ComCalc!F$113/(ComCalc!F$37*ComCalc!F$37)-2*Cs!F1043)))),0)</f>
        <v>0</v>
      </c>
      <c r="G1146">
        <f>IF(G120*(ComCalc!G$37&gt;1),2*NORMSDIST(-1*ABS(G837/(15*SQRT(1+ComCalc!G$113/(ComCalc!G$37*ComCalc!G$37)-2*Cs!G1043)))),0)</f>
        <v>2.1971528692991498E-2</v>
      </c>
      <c r="H1146">
        <f>IF(H120*(ComCalc!H$37&gt;1),2*NORMSDIST(-1*ABS(H837/(15*SQRT(1+ComCalc!H$113/(ComCalc!H$37*ComCalc!H$37)-2*Cs!H1043)))),0)</f>
        <v>0</v>
      </c>
      <c r="I1146">
        <f>IF(I120*(ComCalc!I$37&gt;1),2*NORMSDIST(-1*ABS(I837/(15*SQRT(1+ComCalc!I$113/(ComCalc!I$37*ComCalc!I$37)-2*Cs!I1043)))),0)</f>
        <v>0</v>
      </c>
      <c r="J1146">
        <f>IF(J120*(ComCalc!J$37&gt;1),2*NORMSDIST(-1*ABS(J837/(15*SQRT(1+ComCalc!J$113/(ComCalc!J$37*ComCalc!J$37)-2*Cs!J1043)))),0)</f>
        <v>4.2979841558210746E-2</v>
      </c>
      <c r="K1146">
        <f>IF(K120*(ComCalc!K$37&gt;1),2*NORMSDIST(-1*ABS(K837/(15*SQRT(1+ComCalc!K$113/(ComCalc!K$37*ComCalc!K$37)-2*Cs!K1043)))),0)</f>
        <v>0</v>
      </c>
      <c r="L1146">
        <f>IF(L120*(ComCalc!L$37&gt;1),2*NORMSDIST(-1*ABS(L837/(15*SQRT(1+ComCalc!L$113/(ComCalc!L$37*ComCalc!L$37)-2*Cs!L1043)))),0)</f>
        <v>0</v>
      </c>
      <c r="M1146">
        <f>IF(M120*(ComCalc!M$37&gt;1),2*NORMSDIST(-1*ABS(M837/(15*SQRT(1+ComCalc!M$113/(ComCalc!M$37*ComCalc!M$37)-2*Cs!M1043)))),0)</f>
        <v>0</v>
      </c>
      <c r="N1146">
        <f>IF(N120*(ComCalc!N$37&gt;1),2*NORMSDIST(-1*ABS(N837/(15*SQRT(1+ComCalc!N$113/(ComCalc!N$37*ComCalc!N$37)-2*Cs!N1043)))),0)</f>
        <v>0</v>
      </c>
      <c r="O1146">
        <f>IF(O120*(ComCalc!O$37&gt;1),2*NORMSDIST(-1*ABS(O837/(15*SQRT(1+ComCalc!O$113/(ComCalc!O$37*ComCalc!O$37)-2*Cs!O1043)))),0)</f>
        <v>0</v>
      </c>
      <c r="P1146">
        <f>IF(P120*(ComCalc!P$37&gt;1),2*NORMSDIST(-1*ABS(P837/(15*SQRT(1+ComCalc!P$113/(ComCalc!P$37*ComCalc!P$37)-2*Cs!P1043)))),0)</f>
        <v>0</v>
      </c>
      <c r="Q1146">
        <f>IF(Q120*(ComCalc!Q$37&gt;1),2*NORMSDIST(-1*ABS(Q837/(15*SQRT(1+ComCalc!Q$113/(ComCalc!Q$37*ComCalc!Q$37)-2*Cs!Q1043)))),0)</f>
        <v>0</v>
      </c>
      <c r="R1146">
        <f>IF(R120*(ComCalc!R$37&gt;1),2*NORMSDIST(-1*ABS(R837/(15*SQRT(1+ComCalc!R$113/(ComCalc!R$37*ComCalc!R$37)-2*Cs!R1043)))),0)</f>
        <v>1.0087717106370341E-2</v>
      </c>
      <c r="S1146">
        <f>IF(S120*(ComCalc!S$37&gt;1),2*NORMSDIST(-1*ABS(S837/(15*SQRT(1+ComCalc!S$113/(ComCalc!S$37*ComCalc!S$37)-2*Cs!S1043)))),0)</f>
        <v>0</v>
      </c>
      <c r="T1146">
        <f>IF(T120*(ComCalc!T$37&gt;1),2*NORMSDIST(-1*ABS(T837/(15*SQRT(1+ComCalc!T$113/(ComCalc!T$37*ComCalc!T$37)-2*Cs!T1043)))),0)</f>
        <v>2.4700299079877381E-2</v>
      </c>
      <c r="U1146">
        <f>IF(U120*(ComCalc!U$37&gt;1),2*NORMSDIST(-1*ABS(U837/(15*SQRT(1+ComCalc!U$113/(ComCalc!U$37*ComCalc!U$37)-2*Cs!U1043)))),0)</f>
        <v>0</v>
      </c>
    </row>
    <row r="1147" spans="1:21" x14ac:dyDescent="0.15">
      <c r="A1147" t="str">
        <f t="shared" si="667"/>
        <v>Numbers &amp; Letters Accuracy A</v>
      </c>
      <c r="B1147">
        <f>IF(B121*(ComCalc!B$37&gt;1),2*NORMSDIST(-1*ABS(B838/(15*SQRT(1+ComCalc!B$113/(ComCalc!B$37*ComCalc!B$37)-2*Cs!B1044)))),0)</f>
        <v>0</v>
      </c>
      <c r="C1147">
        <f>IF(C121*(ComCalc!C$37&gt;1),2*NORMSDIST(-1*ABS(C838/(15*SQRT(1+ComCalc!C$113/(ComCalc!C$37*ComCalc!C$37)-2*Cs!C1044)))),0)</f>
        <v>0</v>
      </c>
      <c r="D1147">
        <f>IF(D121*(ComCalc!D$37&gt;1),2*NORMSDIST(-1*ABS(D838/(15*SQRT(1+ComCalc!D$113/(ComCalc!D$37*ComCalc!D$37)-2*Cs!D1044)))),0)</f>
        <v>0</v>
      </c>
      <c r="E1147">
        <f>IF(E121*(ComCalc!E$37&gt;1),2*NORMSDIST(-1*ABS(E838/(15*SQRT(1+ComCalc!E$113/(ComCalc!E$37*ComCalc!E$37)-2*Cs!E1044)))),0)</f>
        <v>0</v>
      </c>
      <c r="F1147">
        <f>IF(F121*(ComCalc!F$37&gt;1),2*NORMSDIST(-1*ABS(F838/(15*SQRT(1+ComCalc!F$113/(ComCalc!F$37*ComCalc!F$37)-2*Cs!F1044)))),0)</f>
        <v>0</v>
      </c>
      <c r="G1147">
        <f>IF(G121*(ComCalc!G$37&gt;1),2*NORMSDIST(-1*ABS(G838/(15*SQRT(1+ComCalc!G$113/(ComCalc!G$37*ComCalc!G$37)-2*Cs!G1044)))),0)</f>
        <v>0.35775651688709531</v>
      </c>
      <c r="H1147">
        <f>IF(H121*(ComCalc!H$37&gt;1),2*NORMSDIST(-1*ABS(H838/(15*SQRT(1+ComCalc!H$113/(ComCalc!H$37*ComCalc!H$37)-2*Cs!H1044)))),0)</f>
        <v>0</v>
      </c>
      <c r="I1147">
        <f>IF(I121*(ComCalc!I$37&gt;1),2*NORMSDIST(-1*ABS(I838/(15*SQRT(1+ComCalc!I$113/(ComCalc!I$37*ComCalc!I$37)-2*Cs!I1044)))),0)</f>
        <v>0</v>
      </c>
      <c r="J1147">
        <f>IF(J121*(ComCalc!J$37&gt;1),2*NORMSDIST(-1*ABS(J838/(15*SQRT(1+ComCalc!J$113/(ComCalc!J$37*ComCalc!J$37)-2*Cs!J1044)))),0)</f>
        <v>0</v>
      </c>
      <c r="K1147">
        <f>IF(K121*(ComCalc!K$37&gt;1),2*NORMSDIST(-1*ABS(K838/(15*SQRT(1+ComCalc!K$113/(ComCalc!K$37*ComCalc!K$37)-2*Cs!K1044)))),0)</f>
        <v>0</v>
      </c>
      <c r="L1147">
        <f>IF(L121*(ComCalc!L$37&gt;1),2*NORMSDIST(-1*ABS(L838/(15*SQRT(1+ComCalc!L$113/(ComCalc!L$37*ComCalc!L$37)-2*Cs!L1044)))),0)</f>
        <v>0.3335854084454426</v>
      </c>
      <c r="M1147">
        <f>IF(M121*(ComCalc!M$37&gt;1),2*NORMSDIST(-1*ABS(M838/(15*SQRT(1+ComCalc!M$113/(ComCalc!M$37*ComCalc!M$37)-2*Cs!M1044)))),0)</f>
        <v>0</v>
      </c>
      <c r="N1147">
        <f>IF(N121*(ComCalc!N$37&gt;1),2*NORMSDIST(-1*ABS(N838/(15*SQRT(1+ComCalc!N$113/(ComCalc!N$37*ComCalc!N$37)-2*Cs!N1044)))),0)</f>
        <v>0</v>
      </c>
      <c r="O1147">
        <f>IF(O121*(ComCalc!O$37&gt;1),2*NORMSDIST(-1*ABS(O838/(15*SQRT(1+ComCalc!O$113/(ComCalc!O$37*ComCalc!O$37)-2*Cs!O1044)))),0)</f>
        <v>0</v>
      </c>
      <c r="P1147">
        <f>IF(P121*(ComCalc!P$37&gt;1),2*NORMSDIST(-1*ABS(P838/(15*SQRT(1+ComCalc!P$113/(ComCalc!P$37*ComCalc!P$37)-2*Cs!P1044)))),0)</f>
        <v>0</v>
      </c>
      <c r="Q1147">
        <f>IF(Q121*(ComCalc!Q$37&gt;1),2*NORMSDIST(-1*ABS(Q838/(15*SQRT(1+ComCalc!Q$113/(ComCalc!Q$37*ComCalc!Q$37)-2*Cs!Q1044)))),0)</f>
        <v>0</v>
      </c>
      <c r="R1147">
        <f>IF(R121*(ComCalc!R$37&gt;1),2*NORMSDIST(-1*ABS(R838/(15*SQRT(1+ComCalc!R$113/(ComCalc!R$37*ComCalc!R$37)-2*Cs!R1044)))),0)</f>
        <v>0.68200562726104264</v>
      </c>
      <c r="S1147">
        <f>IF(S121*(ComCalc!S$37&gt;1),2*NORMSDIST(-1*ABS(S838/(15*SQRT(1+ComCalc!S$113/(ComCalc!S$37*ComCalc!S$37)-2*Cs!S1044)))),0)</f>
        <v>0</v>
      </c>
      <c r="T1147">
        <f>IF(T121*(ComCalc!T$37&gt;1),2*NORMSDIST(-1*ABS(T838/(15*SQRT(1+ComCalc!T$113/(ComCalc!T$37*ComCalc!T$37)-2*Cs!T1044)))),0)</f>
        <v>0</v>
      </c>
      <c r="U1147">
        <f>IF(U121*(ComCalc!U$37&gt;1),2*NORMSDIST(-1*ABS(U838/(15*SQRT(1+ComCalc!U$113/(ComCalc!U$37*ComCalc!U$37)-2*Cs!U1044)))),0)</f>
        <v>0</v>
      </c>
    </row>
    <row r="1148" spans="1:21" x14ac:dyDescent="0.15">
      <c r="A1148" t="str">
        <f t="shared" si="667"/>
        <v>Numbers &amp; Letters Efficiency A</v>
      </c>
      <c r="B1148">
        <f>IF(B122*(ComCalc!B$37&gt;1),2*NORMSDIST(-1*ABS(B839/(15*SQRT(1+ComCalc!B$113/(ComCalc!B$37*ComCalc!B$37)-2*Cs!B1045)))),0)</f>
        <v>0</v>
      </c>
      <c r="C1148">
        <f>IF(C122*(ComCalc!C$37&gt;1),2*NORMSDIST(-1*ABS(C839/(15*SQRT(1+ComCalc!C$113/(ComCalc!C$37*ComCalc!C$37)-2*Cs!C1045)))),0)</f>
        <v>0</v>
      </c>
      <c r="D1148">
        <f>IF(D122*(ComCalc!D$37&gt;1),2*NORMSDIST(-1*ABS(D839/(15*SQRT(1+ComCalc!D$113/(ComCalc!D$37*ComCalc!D$37)-2*Cs!D1045)))),0)</f>
        <v>0</v>
      </c>
      <c r="E1148">
        <f>IF(E122*(ComCalc!E$37&gt;1),2*NORMSDIST(-1*ABS(E839/(15*SQRT(1+ComCalc!E$113/(ComCalc!E$37*ComCalc!E$37)-2*Cs!E1045)))),0)</f>
        <v>0</v>
      </c>
      <c r="F1148">
        <f>IF(F122*(ComCalc!F$37&gt;1),2*NORMSDIST(-1*ABS(F839/(15*SQRT(1+ComCalc!F$113/(ComCalc!F$37*ComCalc!F$37)-2*Cs!F1045)))),0)</f>
        <v>0</v>
      </c>
      <c r="G1148">
        <f>IF(G122*(ComCalc!G$37&gt;1),2*NORMSDIST(-1*ABS(G839/(15*SQRT(1+ComCalc!G$113/(ComCalc!G$37*ComCalc!G$37)-2*Cs!G1045)))),0)</f>
        <v>1.7174726632776097E-2</v>
      </c>
      <c r="H1148">
        <f>IF(H122*(ComCalc!H$37&gt;1),2*NORMSDIST(-1*ABS(H839/(15*SQRT(1+ComCalc!H$113/(ComCalc!H$37*ComCalc!H$37)-2*Cs!H1045)))),0)</f>
        <v>0</v>
      </c>
      <c r="I1148">
        <f>IF(I122*(ComCalc!I$37&gt;1),2*NORMSDIST(-1*ABS(I839/(15*SQRT(1+ComCalc!I$113/(ComCalc!I$37*ComCalc!I$37)-2*Cs!I1045)))),0)</f>
        <v>0</v>
      </c>
      <c r="J1148">
        <f>IF(J122*(ComCalc!J$37&gt;1),2*NORMSDIST(-1*ABS(J839/(15*SQRT(1+ComCalc!J$113/(ComCalc!J$37*ComCalc!J$37)-2*Cs!J1045)))),0)</f>
        <v>4.0711427687091094E-2</v>
      </c>
      <c r="K1148">
        <f>IF(K122*(ComCalc!K$37&gt;1),2*NORMSDIST(-1*ABS(K839/(15*SQRT(1+ComCalc!K$113/(ComCalc!K$37*ComCalc!K$37)-2*Cs!K1045)))),0)</f>
        <v>0</v>
      </c>
      <c r="L1148">
        <f>IF(L122*(ComCalc!L$37&gt;1),2*NORMSDIST(-1*ABS(L839/(15*SQRT(1+ComCalc!L$113/(ComCalc!L$37*ComCalc!L$37)-2*Cs!L1045)))),0)</f>
        <v>0</v>
      </c>
      <c r="M1148">
        <f>IF(M122*(ComCalc!M$37&gt;1),2*NORMSDIST(-1*ABS(M839/(15*SQRT(1+ComCalc!M$113/(ComCalc!M$37*ComCalc!M$37)-2*Cs!M1045)))),0)</f>
        <v>0</v>
      </c>
      <c r="N1148">
        <f>IF(N122*(ComCalc!N$37&gt;1),2*NORMSDIST(-1*ABS(N839/(15*SQRT(1+ComCalc!N$113/(ComCalc!N$37*ComCalc!N$37)-2*Cs!N1045)))),0)</f>
        <v>3.6871592679206089E-2</v>
      </c>
      <c r="O1148">
        <f>IF(O122*(ComCalc!O$37&gt;1),2*NORMSDIST(-1*ABS(O839/(15*SQRT(1+ComCalc!O$113/(ComCalc!O$37*ComCalc!O$37)-2*Cs!O1045)))),0)</f>
        <v>0</v>
      </c>
      <c r="P1148">
        <f>IF(P122*(ComCalc!P$37&gt;1),2*NORMSDIST(-1*ABS(P839/(15*SQRT(1+ComCalc!P$113/(ComCalc!P$37*ComCalc!P$37)-2*Cs!P1045)))),0)</f>
        <v>0</v>
      </c>
      <c r="Q1148">
        <f>IF(Q122*(ComCalc!Q$37&gt;1),2*NORMSDIST(-1*ABS(Q839/(15*SQRT(1+ComCalc!Q$113/(ComCalc!Q$37*ComCalc!Q$37)-2*Cs!Q1045)))),0)</f>
        <v>0</v>
      </c>
      <c r="R1148">
        <f>IF(R122*(ComCalc!R$37&gt;1),2*NORMSDIST(-1*ABS(R839/(15*SQRT(1+ComCalc!R$113/(ComCalc!R$37*ComCalc!R$37)-2*Cs!R1045)))),0)</f>
        <v>6.2086675376435835E-3</v>
      </c>
      <c r="S1148">
        <f>IF(S122*(ComCalc!S$37&gt;1),2*NORMSDIST(-1*ABS(S839/(15*SQRT(1+ComCalc!S$113/(ComCalc!S$37*ComCalc!S$37)-2*Cs!S1045)))),0)</f>
        <v>0</v>
      </c>
      <c r="T1148">
        <f>IF(T122*(ComCalc!T$37&gt;1),2*NORMSDIST(-1*ABS(T839/(15*SQRT(1+ComCalc!T$113/(ComCalc!T$37*ComCalc!T$37)-2*Cs!T1045)))),0)</f>
        <v>0</v>
      </c>
      <c r="U1148">
        <f>IF(U122*(ComCalc!U$37&gt;1),2*NORMSDIST(-1*ABS(U839/(15*SQRT(1+ComCalc!U$113/(ComCalc!U$37*ComCalc!U$37)-2*Cs!U1045)))),0)</f>
        <v>0</v>
      </c>
    </row>
    <row r="1149" spans="1:21" x14ac:dyDescent="0.15">
      <c r="A1149" t="str">
        <f t="shared" si="667"/>
        <v>Numbers &amp; Letters Efficiency B</v>
      </c>
      <c r="B1149">
        <f>IF(B123*(ComCalc!B$37&gt;1),2*NORMSDIST(-1*ABS(B840/(15*SQRT(1+ComCalc!B$113/(ComCalc!B$37*ComCalc!B$37)-2*Cs!B1046)))),0)</f>
        <v>0</v>
      </c>
      <c r="C1149">
        <f>IF(C123*(ComCalc!C$37&gt;1),2*NORMSDIST(-1*ABS(C840/(15*SQRT(1+ComCalc!C$113/(ComCalc!C$37*ComCalc!C$37)-2*Cs!C1046)))),0)</f>
        <v>0</v>
      </c>
      <c r="D1149">
        <f>IF(D123*(ComCalc!D$37&gt;1),2*NORMSDIST(-1*ABS(D840/(15*SQRT(1+ComCalc!D$113/(ComCalc!D$37*ComCalc!D$37)-2*Cs!D1046)))),0)</f>
        <v>0</v>
      </c>
      <c r="E1149">
        <f>IF(E123*(ComCalc!E$37&gt;1),2*NORMSDIST(-1*ABS(E840/(15*SQRT(1+ComCalc!E$113/(ComCalc!E$37*ComCalc!E$37)-2*Cs!E1046)))),0)</f>
        <v>0</v>
      </c>
      <c r="F1149">
        <f>IF(F123*(ComCalc!F$37&gt;1),2*NORMSDIST(-1*ABS(F840/(15*SQRT(1+ComCalc!F$113/(ComCalc!F$37*ComCalc!F$37)-2*Cs!F1046)))),0)</f>
        <v>0</v>
      </c>
      <c r="G1149">
        <f>IF(G123*(ComCalc!G$37&gt;1),2*NORMSDIST(-1*ABS(G840/(15*SQRT(1+ComCalc!G$113/(ComCalc!G$37*ComCalc!G$37)-2*Cs!G1046)))),0)</f>
        <v>1.2501120415165325E-2</v>
      </c>
      <c r="H1149">
        <f>IF(H123*(ComCalc!H$37&gt;1),2*NORMSDIST(-1*ABS(H840/(15*SQRT(1+ComCalc!H$113/(ComCalc!H$37*ComCalc!H$37)-2*Cs!H1046)))),0)</f>
        <v>0</v>
      </c>
      <c r="I1149">
        <f>IF(I123*(ComCalc!I$37&gt;1),2*NORMSDIST(-1*ABS(I840/(15*SQRT(1+ComCalc!I$113/(ComCalc!I$37*ComCalc!I$37)-2*Cs!I1046)))),0)</f>
        <v>0</v>
      </c>
      <c r="J1149">
        <f>IF(J123*(ComCalc!J$37&gt;1),2*NORMSDIST(-1*ABS(J840/(15*SQRT(1+ComCalc!J$113/(ComCalc!J$37*ComCalc!J$37)-2*Cs!J1046)))),0)</f>
        <v>0</v>
      </c>
      <c r="K1149">
        <f>IF(K123*(ComCalc!K$37&gt;1),2*NORMSDIST(-1*ABS(K840/(15*SQRT(1+ComCalc!K$113/(ComCalc!K$37*ComCalc!K$37)-2*Cs!K1046)))),0)</f>
        <v>0</v>
      </c>
      <c r="L1149">
        <f>IF(L123*(ComCalc!L$37&gt;1),2*NORMSDIST(-1*ABS(L840/(15*SQRT(1+ComCalc!L$113/(ComCalc!L$37*ComCalc!L$37)-2*Cs!L1046)))),0)</f>
        <v>9.7225695410893473E-3</v>
      </c>
      <c r="M1149">
        <f>IF(M123*(ComCalc!M$37&gt;1),2*NORMSDIST(-1*ABS(M840/(15*SQRT(1+ComCalc!M$113/(ComCalc!M$37*ComCalc!M$37)-2*Cs!M1046)))),0)</f>
        <v>0</v>
      </c>
      <c r="N1149">
        <f>IF(N123*(ComCalc!N$37&gt;1),2*NORMSDIST(-1*ABS(N840/(15*SQRT(1+ComCalc!N$113/(ComCalc!N$37*ComCalc!N$37)-2*Cs!N1046)))),0)</f>
        <v>0</v>
      </c>
      <c r="O1149">
        <f>IF(O123*(ComCalc!O$37&gt;1),2*NORMSDIST(-1*ABS(O840/(15*SQRT(1+ComCalc!O$113/(ComCalc!O$37*ComCalc!O$37)-2*Cs!O1046)))),0)</f>
        <v>0</v>
      </c>
      <c r="P1149">
        <f>IF(P123*(ComCalc!P$37&gt;1),2*NORMSDIST(-1*ABS(P840/(15*SQRT(1+ComCalc!P$113/(ComCalc!P$37*ComCalc!P$37)-2*Cs!P1046)))),0)</f>
        <v>0</v>
      </c>
      <c r="Q1149">
        <f>IF(Q123*(ComCalc!Q$37&gt;1),2*NORMSDIST(-1*ABS(Q840/(15*SQRT(1+ComCalc!Q$113/(ComCalc!Q$37*ComCalc!Q$37)-2*Cs!Q1046)))),0)</f>
        <v>0</v>
      </c>
      <c r="R1149">
        <f>IF(R123*(ComCalc!R$37&gt;1),2*NORMSDIST(-1*ABS(R840/(15*SQRT(1+ComCalc!R$113/(ComCalc!R$37*ComCalc!R$37)-2*Cs!R1046)))),0)</f>
        <v>3.5046372855617571E-3</v>
      </c>
      <c r="S1149">
        <f>IF(S123*(ComCalc!S$37&gt;1),2*NORMSDIST(-1*ABS(S840/(15*SQRT(1+ComCalc!S$113/(ComCalc!S$37*ComCalc!S$37)-2*Cs!S1046)))),0)</f>
        <v>0</v>
      </c>
      <c r="T1149">
        <f>IF(T123*(ComCalc!T$37&gt;1),2*NORMSDIST(-1*ABS(T840/(15*SQRT(1+ComCalc!T$113/(ComCalc!T$37*ComCalc!T$37)-2*Cs!T1046)))),0)</f>
        <v>0</v>
      </c>
      <c r="U1149">
        <f>IF(U123*(ComCalc!U$37&gt;1),2*NORMSDIST(-1*ABS(U840/(15*SQRT(1+ComCalc!U$113/(ComCalc!U$37*ComCalc!U$37)-2*Cs!U1046)))),0)</f>
        <v>0.3177826458620488</v>
      </c>
    </row>
    <row r="1150" spans="1:21" x14ac:dyDescent="0.15">
      <c r="A1150" t="str">
        <f t="shared" si="667"/>
        <v>Auditory Comprehension</v>
      </c>
      <c r="B1150">
        <f>IF(B124*(ComCalc!B$37&gt;1),2*NORMSDIST(-1*ABS(B841/(15*SQRT(1+ComCalc!B$113/(ComCalc!B$37*ComCalc!B$37)-2*Cs!B1047)))),0)</f>
        <v>0</v>
      </c>
      <c r="C1150">
        <f>IF(C124*(ComCalc!C$37&gt;1),2*NORMSDIST(-1*ABS(C841/(15*SQRT(1+ComCalc!C$113/(ComCalc!C$37*ComCalc!C$37)-2*Cs!C1047)))),0)</f>
        <v>0</v>
      </c>
      <c r="D1150">
        <f>IF(D124*(ComCalc!D$37&gt;1),2*NORMSDIST(-1*ABS(D841/(15*SQRT(1+ComCalc!D$113/(ComCalc!D$37*ComCalc!D$37)-2*Cs!D1047)))),0)</f>
        <v>0</v>
      </c>
      <c r="E1150">
        <f>IF(E124*(ComCalc!E$37&gt;1),2*NORMSDIST(-1*ABS(E841/(15*SQRT(1+ComCalc!E$113/(ComCalc!E$37*ComCalc!E$37)-2*Cs!E1047)))),0)</f>
        <v>2.3353580053151117E-3</v>
      </c>
      <c r="F1150">
        <f>IF(F124*(ComCalc!F$37&gt;1),2*NORMSDIST(-1*ABS(F841/(15*SQRT(1+ComCalc!F$113/(ComCalc!F$37*ComCalc!F$37)-2*Cs!F1047)))),0)</f>
        <v>0</v>
      </c>
      <c r="G1150">
        <f>IF(G124*(ComCalc!G$37&gt;1),2*NORMSDIST(-1*ABS(G841/(15*SQRT(1+ComCalc!G$113/(ComCalc!G$37*ComCalc!G$37)-2*Cs!G1047)))),0)</f>
        <v>0</v>
      </c>
      <c r="H1150">
        <f>IF(H124*(ComCalc!H$37&gt;1),2*NORMSDIST(-1*ABS(H841/(15*SQRT(1+ComCalc!H$113/(ComCalc!H$37*ComCalc!H$37)-2*Cs!H1047)))),0)</f>
        <v>0</v>
      </c>
      <c r="I1150">
        <f>IF(I124*(ComCalc!I$37&gt;1),2*NORMSDIST(-1*ABS(I841/(15*SQRT(1+ComCalc!I$113/(ComCalc!I$37*ComCalc!I$37)-2*Cs!I1047)))),0)</f>
        <v>0</v>
      </c>
      <c r="J1150">
        <f>IF(J124*(ComCalc!J$37&gt;1),2*NORMSDIST(-1*ABS(J841/(15*SQRT(1+ComCalc!J$113/(ComCalc!J$37*ComCalc!J$37)-2*Cs!J1047)))),0)</f>
        <v>0</v>
      </c>
      <c r="K1150">
        <f>IF(K124*(ComCalc!K$37&gt;1),2*NORMSDIST(-1*ABS(K841/(15*SQRT(1+ComCalc!K$113/(ComCalc!K$37*ComCalc!K$37)-2*Cs!K1047)))),0)</f>
        <v>0</v>
      </c>
      <c r="L1150">
        <f>IF(L124*(ComCalc!L$37&gt;1),2*NORMSDIST(-1*ABS(L841/(15*SQRT(1+ComCalc!L$113/(ComCalc!L$37*ComCalc!L$37)-2*Cs!L1047)))),0)</f>
        <v>0</v>
      </c>
      <c r="M1150">
        <f>IF(M124*(ComCalc!M$37&gt;1),2*NORMSDIST(-1*ABS(M841/(15*SQRT(1+ComCalc!M$113/(ComCalc!M$37*ComCalc!M$37)-2*Cs!M1047)))),0)</f>
        <v>0</v>
      </c>
      <c r="N1150">
        <f>IF(N124*(ComCalc!N$37&gt;1),2*NORMSDIST(-1*ABS(N841/(15*SQRT(1+ComCalc!N$113/(ComCalc!N$37*ComCalc!N$37)-2*Cs!N1047)))),0)</f>
        <v>0</v>
      </c>
      <c r="O1150">
        <f>IF(O124*(ComCalc!O$37&gt;1),2*NORMSDIST(-1*ABS(O841/(15*SQRT(1+ComCalc!O$113/(ComCalc!O$37*ComCalc!O$37)-2*Cs!O1047)))),0)</f>
        <v>0</v>
      </c>
      <c r="P1150">
        <f>IF(P124*(ComCalc!P$37&gt;1),2*NORMSDIST(-1*ABS(P841/(15*SQRT(1+ComCalc!P$113/(ComCalc!P$37*ComCalc!P$37)-2*Cs!P1047)))),0)</f>
        <v>0</v>
      </c>
      <c r="Q1150">
        <f>IF(Q124*(ComCalc!Q$37&gt;1),2*NORMSDIST(-1*ABS(Q841/(15*SQRT(1+ComCalc!Q$113/(ComCalc!Q$37*ComCalc!Q$37)-2*Cs!Q1047)))),0)</f>
        <v>0</v>
      </c>
      <c r="R1150">
        <f>IF(R124*(ComCalc!R$37&gt;1),2*NORMSDIST(-1*ABS(R841/(15*SQRT(1+ComCalc!R$113/(ComCalc!R$37*ComCalc!R$37)-2*Cs!R1047)))),0)</f>
        <v>3.4562667850179568E-3</v>
      </c>
      <c r="S1150">
        <f>IF(S124*(ComCalc!S$37&gt;1),2*NORMSDIST(-1*ABS(S841/(15*SQRT(1+ComCalc!S$113/(ComCalc!S$37*ComCalc!S$37)-2*Cs!S1047)))),0)</f>
        <v>0</v>
      </c>
      <c r="T1150">
        <f>IF(T124*(ComCalc!T$37&gt;1),2*NORMSDIST(-1*ABS(T841/(15*SQRT(1+ComCalc!T$113/(ComCalc!T$37*ComCalc!T$37)-2*Cs!T1047)))),0)</f>
        <v>0</v>
      </c>
      <c r="U1150">
        <f>IF(U124*(ComCalc!U$37&gt;1),2*NORMSDIST(-1*ABS(U841/(15*SQRT(1+ComCalc!U$113/(ComCalc!U$37*ComCalc!U$37)-2*Cs!U1047)))),0)</f>
        <v>0</v>
      </c>
    </row>
    <row r="1151" spans="1:21" x14ac:dyDescent="0.15">
      <c r="A1151" t="str">
        <f t="shared" si="667"/>
        <v>Naming</v>
      </c>
      <c r="B1151">
        <f>IF(B125*(ComCalc!B$37&gt;1),2*NORMSDIST(-1*ABS(B842/(15*SQRT(1+ComCalc!B$113/(ComCalc!B$37*ComCalc!B$37)-2*Cs!B1048)))),0)</f>
        <v>0</v>
      </c>
      <c r="C1151">
        <f>IF(C125*(ComCalc!C$37&gt;1),2*NORMSDIST(-1*ABS(C842/(15*SQRT(1+ComCalc!C$113/(ComCalc!C$37*ComCalc!C$37)-2*Cs!C1048)))),0)</f>
        <v>0.73250670533971496</v>
      </c>
      <c r="D1151">
        <f>IF(D125*(ComCalc!D$37&gt;1),2*NORMSDIST(-1*ABS(D842/(15*SQRT(1+ComCalc!D$113/(ComCalc!D$37*ComCalc!D$37)-2*Cs!D1048)))),0)</f>
        <v>0</v>
      </c>
      <c r="E1151">
        <f>IF(E125*(ComCalc!E$37&gt;1),2*NORMSDIST(-1*ABS(E842/(15*SQRT(1+ComCalc!E$113/(ComCalc!E$37*ComCalc!E$37)-2*Cs!E1048)))),0)</f>
        <v>0.17530355580089729</v>
      </c>
      <c r="F1151">
        <f>IF(F125*(ComCalc!F$37&gt;1),2*NORMSDIST(-1*ABS(F842/(15*SQRT(1+ComCalc!F$113/(ComCalc!F$37*ComCalc!F$37)-2*Cs!F1048)))),0)</f>
        <v>0</v>
      </c>
      <c r="G1151">
        <f>IF(G125*(ComCalc!G$37&gt;1),2*NORMSDIST(-1*ABS(G842/(15*SQRT(1+ComCalc!G$113/(ComCalc!G$37*ComCalc!G$37)-2*Cs!G1048)))),0)</f>
        <v>0</v>
      </c>
      <c r="H1151">
        <f>IF(H125*(ComCalc!H$37&gt;1),2*NORMSDIST(-1*ABS(H842/(15*SQRT(1+ComCalc!H$113/(ComCalc!H$37*ComCalc!H$37)-2*Cs!H1048)))),0)</f>
        <v>0</v>
      </c>
      <c r="I1151">
        <f>IF(I125*(ComCalc!I$37&gt;1),2*NORMSDIST(-1*ABS(I842/(15*SQRT(1+ComCalc!I$113/(ComCalc!I$37*ComCalc!I$37)-2*Cs!I1048)))),0)</f>
        <v>0</v>
      </c>
      <c r="J1151">
        <f>IF(J125*(ComCalc!J$37&gt;1),2*NORMSDIST(-1*ABS(J842/(15*SQRT(1+ComCalc!J$113/(ComCalc!J$37*ComCalc!J$37)-2*Cs!J1048)))),0)</f>
        <v>0</v>
      </c>
      <c r="K1151">
        <f>IF(K125*(ComCalc!K$37&gt;1),2*NORMSDIST(-1*ABS(K842/(15*SQRT(1+ComCalc!K$113/(ComCalc!K$37*ComCalc!K$37)-2*Cs!K1048)))),0)</f>
        <v>0</v>
      </c>
      <c r="L1151">
        <f>IF(L125*(ComCalc!L$37&gt;1),2*NORMSDIST(-1*ABS(L842/(15*SQRT(1+ComCalc!L$113/(ComCalc!L$37*ComCalc!L$37)-2*Cs!L1048)))),0)</f>
        <v>0</v>
      </c>
      <c r="M1151">
        <f>IF(M125*(ComCalc!M$37&gt;1),2*NORMSDIST(-1*ABS(M842/(15*SQRT(1+ComCalc!M$113/(ComCalc!M$37*ComCalc!M$37)-2*Cs!M1048)))),0)</f>
        <v>0</v>
      </c>
      <c r="N1151">
        <f>IF(N125*(ComCalc!N$37&gt;1),2*NORMSDIST(-1*ABS(N842/(15*SQRT(1+ComCalc!N$113/(ComCalc!N$37*ComCalc!N$37)-2*Cs!N1048)))),0)</f>
        <v>0</v>
      </c>
      <c r="O1151">
        <f>IF(O125*(ComCalc!O$37&gt;1),2*NORMSDIST(-1*ABS(O842/(15*SQRT(1+ComCalc!O$113/(ComCalc!O$37*ComCalc!O$37)-2*Cs!O1048)))),0)</f>
        <v>0</v>
      </c>
      <c r="P1151">
        <f>IF(P125*(ComCalc!P$37&gt;1),2*NORMSDIST(-1*ABS(P842/(15*SQRT(1+ComCalc!P$113/(ComCalc!P$37*ComCalc!P$37)-2*Cs!P1048)))),0)</f>
        <v>0</v>
      </c>
      <c r="Q1151">
        <f>IF(Q125*(ComCalc!Q$37&gt;1),2*NORMSDIST(-1*ABS(Q842/(15*SQRT(1+ComCalc!Q$113/(ComCalc!Q$37*ComCalc!Q$37)-2*Cs!Q1048)))),0)</f>
        <v>0</v>
      </c>
      <c r="R1151">
        <f>IF(R125*(ComCalc!R$37&gt;1),2*NORMSDIST(-1*ABS(R842/(15*SQRT(1+ComCalc!R$113/(ComCalc!R$37*ComCalc!R$37)-2*Cs!R1048)))),0)</f>
        <v>0.30042700414563678</v>
      </c>
      <c r="S1151">
        <f>IF(S125*(ComCalc!S$37&gt;1),2*NORMSDIST(-1*ABS(S842/(15*SQRT(1+ComCalc!S$113/(ComCalc!S$37*ComCalc!S$37)-2*Cs!S1048)))),0)</f>
        <v>0</v>
      </c>
      <c r="T1151">
        <f>IF(T125*(ComCalc!T$37&gt;1),2*NORMSDIST(-1*ABS(T842/(15*SQRT(1+ComCalc!T$113/(ComCalc!T$37*ComCalc!T$37)-2*Cs!T1048)))),0)</f>
        <v>0</v>
      </c>
      <c r="U1151">
        <f>IF(U125*(ComCalc!U$37&gt;1),2*NORMSDIST(-1*ABS(U842/(15*SQRT(1+ComCalc!U$113/(ComCalc!U$37*ComCalc!U$37)-2*Cs!U1048)))),0)</f>
        <v>0</v>
      </c>
    </row>
    <row r="1152" spans="1:21" x14ac:dyDescent="0.15">
      <c r="A1152" t="str">
        <f t="shared" si="667"/>
        <v>Shape Learning Immediate-Recognition</v>
      </c>
      <c r="B1152">
        <f>IF(B126*(ComCalc!B$37&gt;1),2*NORMSDIST(-1*ABS(B843/(15*SQRT(1+ComCalc!B$113/(ComCalc!B$37*ComCalc!B$37)-2*Cs!B1049)))),0)</f>
        <v>0</v>
      </c>
      <c r="C1152">
        <f>IF(C126*(ComCalc!C$37&gt;1),2*NORMSDIST(-1*ABS(C843/(15*SQRT(1+ComCalc!C$113/(ComCalc!C$37*ComCalc!C$37)-2*Cs!C1049)))),0)</f>
        <v>0</v>
      </c>
      <c r="D1152">
        <f>IF(D126*(ComCalc!D$37&gt;1),2*NORMSDIST(-1*ABS(D843/(15*SQRT(1+ComCalc!D$113/(ComCalc!D$37*ComCalc!D$37)-2*Cs!D1049)))),0)</f>
        <v>0</v>
      </c>
      <c r="E1152">
        <f>IF(E126*(ComCalc!E$37&gt;1),2*NORMSDIST(-1*ABS(E843/(15*SQRT(1+ComCalc!E$113/(ComCalc!E$37*ComCalc!E$37)-2*Cs!E1049)))),0)</f>
        <v>0</v>
      </c>
      <c r="F1152">
        <f>IF(F126*(ComCalc!F$37&gt;1),2*NORMSDIST(-1*ABS(F843/(15*SQRT(1+ComCalc!F$113/(ComCalc!F$37*ComCalc!F$37)-2*Cs!F1049)))),0)</f>
        <v>0</v>
      </c>
      <c r="G1152">
        <f>IF(G126*(ComCalc!G$37&gt;1),2*NORMSDIST(-1*ABS(G843/(15*SQRT(1+ComCalc!G$113/(ComCalc!G$37*ComCalc!G$37)-2*Cs!G1049)))),0)</f>
        <v>0</v>
      </c>
      <c r="H1152">
        <f>IF(H126*(ComCalc!H$37&gt;1),2*NORMSDIST(-1*ABS(H843/(15*SQRT(1+ComCalc!H$113/(ComCalc!H$37*ComCalc!H$37)-2*Cs!H1049)))),0)</f>
        <v>0.21757143273181126</v>
      </c>
      <c r="I1152">
        <f>IF(I126*(ComCalc!I$37&gt;1),2*NORMSDIST(-1*ABS(I843/(15*SQRT(1+ComCalc!I$113/(ComCalc!I$37*ComCalc!I$37)-2*Cs!I1049)))),0)</f>
        <v>0</v>
      </c>
      <c r="J1152">
        <f>IF(J126*(ComCalc!J$37&gt;1),2*NORMSDIST(-1*ABS(J843/(15*SQRT(1+ComCalc!J$113/(ComCalc!J$37*ComCalc!J$37)-2*Cs!J1049)))),0)</f>
        <v>0</v>
      </c>
      <c r="K1152">
        <f>IF(K126*(ComCalc!K$37&gt;1),2*NORMSDIST(-1*ABS(K843/(15*SQRT(1+ComCalc!K$113/(ComCalc!K$37*ComCalc!K$37)-2*Cs!K1049)))),0)</f>
        <v>0</v>
      </c>
      <c r="L1152">
        <f>IF(L126*(ComCalc!L$37&gt;1),2*NORMSDIST(-1*ABS(L843/(15*SQRT(1+ComCalc!L$113/(ComCalc!L$37*ComCalc!L$37)-2*Cs!L1049)))),0)</f>
        <v>0</v>
      </c>
      <c r="M1152">
        <f>IF(M126*(ComCalc!M$37&gt;1),2*NORMSDIST(-1*ABS(M843/(15*SQRT(1+ComCalc!M$113/(ComCalc!M$37*ComCalc!M$37)-2*Cs!M1049)))),0)</f>
        <v>0</v>
      </c>
      <c r="N1152">
        <f>IF(N126*(ComCalc!N$37&gt;1),2*NORMSDIST(-1*ABS(N843/(15*SQRT(1+ComCalc!N$113/(ComCalc!N$37*ComCalc!N$37)-2*Cs!N1049)))),0)</f>
        <v>0</v>
      </c>
      <c r="O1152">
        <f>IF(O126*(ComCalc!O$37&gt;1),2*NORMSDIST(-1*ABS(O843/(15*SQRT(1+ComCalc!O$113/(ComCalc!O$37*ComCalc!O$37)-2*Cs!O1049)))),0)</f>
        <v>0.26295807047121567</v>
      </c>
      <c r="P1152">
        <f>IF(P126*(ComCalc!P$37&gt;1),2*NORMSDIST(-1*ABS(P843/(15*SQRT(1+ComCalc!P$113/(ComCalc!P$37*ComCalc!P$37)-2*Cs!P1049)))),0)</f>
        <v>0</v>
      </c>
      <c r="Q1152">
        <f>IF(Q126*(ComCalc!Q$37&gt;1),2*NORMSDIST(-1*ABS(Q843/(15*SQRT(1+ComCalc!Q$113/(ComCalc!Q$37*ComCalc!Q$37)-2*Cs!Q1049)))),0)</f>
        <v>0</v>
      </c>
      <c r="R1152">
        <f>IF(R126*(ComCalc!R$37&gt;1),2*NORMSDIST(-1*ABS(R843/(15*SQRT(1+ComCalc!R$113/(ComCalc!R$37*ComCalc!R$37)-2*Cs!R1049)))),0)</f>
        <v>0.12771610664353258</v>
      </c>
      <c r="S1152">
        <f>IF(S126*(ComCalc!S$37&gt;1),2*NORMSDIST(-1*ABS(S843/(15*SQRT(1+ComCalc!S$113/(ComCalc!S$37*ComCalc!S$37)-2*Cs!S1049)))),0)</f>
        <v>0</v>
      </c>
      <c r="T1152">
        <f>IF(T126*(ComCalc!T$37&gt;1),2*NORMSDIST(-1*ABS(T843/(15*SQRT(1+ComCalc!T$113/(ComCalc!T$37*ComCalc!T$37)-2*Cs!T1049)))),0)</f>
        <v>0</v>
      </c>
      <c r="U1152">
        <f>IF(U126*(ComCalc!U$37&gt;1),2*NORMSDIST(-1*ABS(U843/(15*SQRT(1+ComCalc!U$113/(ComCalc!U$37*ComCalc!U$37)-2*Cs!U1049)))),0)</f>
        <v>0</v>
      </c>
    </row>
    <row r="1153" spans="1:21" x14ac:dyDescent="0.15">
      <c r="A1153" t="str">
        <f t="shared" si="667"/>
        <v>Shape Learning Delayed-Recognition</v>
      </c>
      <c r="B1153">
        <f>IF(B127*(ComCalc!B$37&gt;1),2*NORMSDIST(-1*ABS(B844/(15*SQRT(1+ComCalc!B$113/(ComCalc!B$37*ComCalc!B$37)-2*Cs!B1050)))),0)</f>
        <v>0</v>
      </c>
      <c r="C1153">
        <f>IF(C127*(ComCalc!C$37&gt;1),2*NORMSDIST(-1*ABS(C844/(15*SQRT(1+ComCalc!C$113/(ComCalc!C$37*ComCalc!C$37)-2*Cs!C1050)))),0)</f>
        <v>0</v>
      </c>
      <c r="D1153">
        <f>IF(D127*(ComCalc!D$37&gt;1),2*NORMSDIST(-1*ABS(D844/(15*SQRT(1+ComCalc!D$113/(ComCalc!D$37*ComCalc!D$37)-2*Cs!D1050)))),0)</f>
        <v>0</v>
      </c>
      <c r="E1153">
        <f>IF(E127*(ComCalc!E$37&gt;1),2*NORMSDIST(-1*ABS(E844/(15*SQRT(1+ComCalc!E$113/(ComCalc!E$37*ComCalc!E$37)-2*Cs!E1050)))),0)</f>
        <v>0</v>
      </c>
      <c r="F1153">
        <f>IF(F127*(ComCalc!F$37&gt;1),2*NORMSDIST(-1*ABS(F844/(15*SQRT(1+ComCalc!F$113/(ComCalc!F$37*ComCalc!F$37)-2*Cs!F1050)))),0)</f>
        <v>0</v>
      </c>
      <c r="G1153">
        <f>IF(G127*(ComCalc!G$37&gt;1),2*NORMSDIST(-1*ABS(G844/(15*SQRT(1+ComCalc!G$113/(ComCalc!G$37*ComCalc!G$37)-2*Cs!G1050)))),0)</f>
        <v>0</v>
      </c>
      <c r="H1153">
        <f>IF(H127*(ComCalc!H$37&gt;1),2*NORMSDIST(-1*ABS(H844/(15*SQRT(1+ComCalc!H$113/(ComCalc!H$37*ComCalc!H$37)-2*Cs!H1050)))),0)</f>
        <v>0.27415190883336815</v>
      </c>
      <c r="I1153">
        <f>IF(I127*(ComCalc!I$37&gt;1),2*NORMSDIST(-1*ABS(I844/(15*SQRT(1+ComCalc!I$113/(ComCalc!I$37*ComCalc!I$37)-2*Cs!I1050)))),0)</f>
        <v>0</v>
      </c>
      <c r="J1153">
        <f>IF(J127*(ComCalc!J$37&gt;1),2*NORMSDIST(-1*ABS(J844/(15*SQRT(1+ComCalc!J$113/(ComCalc!J$37*ComCalc!J$37)-2*Cs!J1050)))),0)</f>
        <v>0</v>
      </c>
      <c r="K1153">
        <f>IF(K127*(ComCalc!K$37&gt;1),2*NORMSDIST(-1*ABS(K844/(15*SQRT(1+ComCalc!K$113/(ComCalc!K$37*ComCalc!K$37)-2*Cs!K1050)))),0)</f>
        <v>0</v>
      </c>
      <c r="L1153">
        <f>IF(L127*(ComCalc!L$37&gt;1),2*NORMSDIST(-1*ABS(L844/(15*SQRT(1+ComCalc!L$113/(ComCalc!L$37*ComCalc!L$37)-2*Cs!L1050)))),0)</f>
        <v>0</v>
      </c>
      <c r="M1153">
        <f>IF(M127*(ComCalc!M$37&gt;1),2*NORMSDIST(-1*ABS(M844/(15*SQRT(1+ComCalc!M$113/(ComCalc!M$37*ComCalc!M$37)-2*Cs!M1050)))),0)</f>
        <v>0</v>
      </c>
      <c r="N1153">
        <f>IF(N127*(ComCalc!N$37&gt;1),2*NORMSDIST(-1*ABS(N844/(15*SQRT(1+ComCalc!N$113/(ComCalc!N$37*ComCalc!N$37)-2*Cs!N1050)))),0)</f>
        <v>0</v>
      </c>
      <c r="O1153">
        <f>IF(O127*(ComCalc!O$37&gt;1),2*NORMSDIST(-1*ABS(O844/(15*SQRT(1+ComCalc!O$113/(ComCalc!O$37*ComCalc!O$37)-2*Cs!O1050)))),0)</f>
        <v>0</v>
      </c>
      <c r="P1153">
        <f>IF(P127*(ComCalc!P$37&gt;1),2*NORMSDIST(-1*ABS(P844/(15*SQRT(1+ComCalc!P$113/(ComCalc!P$37*ComCalc!P$37)-2*Cs!P1050)))),0)</f>
        <v>0.10979290585061405</v>
      </c>
      <c r="Q1153">
        <f>IF(Q127*(ComCalc!Q$37&gt;1),2*NORMSDIST(-1*ABS(Q844/(15*SQRT(1+ComCalc!Q$113/(ComCalc!Q$37*ComCalc!Q$37)-2*Cs!Q1050)))),0)</f>
        <v>0</v>
      </c>
      <c r="R1153">
        <f>IF(R127*(ComCalc!R$37&gt;1),2*NORMSDIST(-1*ABS(R844/(15*SQRT(1+ComCalc!R$113/(ComCalc!R$37*ComCalc!R$37)-2*Cs!R1050)))),0)</f>
        <v>0.1533043423548528</v>
      </c>
      <c r="S1153">
        <f>IF(S127*(ComCalc!S$37&gt;1),2*NORMSDIST(-1*ABS(S844/(15*SQRT(1+ComCalc!S$113/(ComCalc!S$37*ComCalc!S$37)-2*Cs!S1050)))),0)</f>
        <v>0</v>
      </c>
      <c r="T1153">
        <f>IF(T127*(ComCalc!T$37&gt;1),2*NORMSDIST(-1*ABS(T844/(15*SQRT(1+ComCalc!T$113/(ComCalc!T$37*ComCalc!T$37)-2*Cs!T1050)))),0)</f>
        <v>0</v>
      </c>
      <c r="U1153">
        <f>IF(U127*(ComCalc!U$37&gt;1),2*NORMSDIST(-1*ABS(U844/(15*SQRT(1+ComCalc!U$113/(ComCalc!U$37*ComCalc!U$37)-2*Cs!U1050)))),0)</f>
        <v>0</v>
      </c>
    </row>
    <row r="1154" spans="1:21" x14ac:dyDescent="0.15">
      <c r="A1154" t="str">
        <f t="shared" si="667"/>
        <v>Story Learning Immediate-Recall</v>
      </c>
      <c r="B1154">
        <f>IF(B128*(ComCalc!B$37&gt;1),2*NORMSDIST(-1*ABS(B845/(15*SQRT(1+ComCalc!B$113/(ComCalc!B$37*ComCalc!B$37)-2*Cs!B1051)))),0)</f>
        <v>0</v>
      </c>
      <c r="C1154">
        <f>IF(C128*(ComCalc!C$37&gt;1),2*NORMSDIST(-1*ABS(C845/(15*SQRT(1+ComCalc!C$113/(ComCalc!C$37*ComCalc!C$37)-2*Cs!C1051)))),0)</f>
        <v>0</v>
      </c>
      <c r="D1154">
        <f>IF(D128*(ComCalc!D$37&gt;1),2*NORMSDIST(-1*ABS(D845/(15*SQRT(1+ComCalc!D$113/(ComCalc!D$37*ComCalc!D$37)-2*Cs!D1051)))),0)</f>
        <v>0</v>
      </c>
      <c r="E1154">
        <f>IF(E128*(ComCalc!E$37&gt;1),2*NORMSDIST(-1*ABS(E845/(15*SQRT(1+ComCalc!E$113/(ComCalc!E$37*ComCalc!E$37)-2*Cs!E1051)))),0)</f>
        <v>0</v>
      </c>
      <c r="F1154">
        <f>IF(F128*(ComCalc!F$37&gt;1),2*NORMSDIST(-1*ABS(F845/(15*SQRT(1+ComCalc!F$113/(ComCalc!F$37*ComCalc!F$37)-2*Cs!F1051)))),0)</f>
        <v>0</v>
      </c>
      <c r="G1154">
        <f>IF(G128*(ComCalc!G$37&gt;1),2*NORMSDIST(-1*ABS(G845/(15*SQRT(1+ComCalc!G$113/(ComCalc!G$37*ComCalc!G$37)-2*Cs!G1051)))),0)</f>
        <v>0</v>
      </c>
      <c r="H1154">
        <f>IF(H128*(ComCalc!H$37&gt;1),2*NORMSDIST(-1*ABS(H845/(15*SQRT(1+ComCalc!H$113/(ComCalc!H$37*ComCalc!H$37)-2*Cs!H1051)))),0)</f>
        <v>0.3059142694801914</v>
      </c>
      <c r="I1154">
        <f>IF(I128*(ComCalc!I$37&gt;1),2*NORMSDIST(-1*ABS(I845/(15*SQRT(1+ComCalc!I$113/(ComCalc!I$37*ComCalc!I$37)-2*Cs!I1051)))),0)</f>
        <v>0</v>
      </c>
      <c r="J1154">
        <f>IF(J128*(ComCalc!J$37&gt;1),2*NORMSDIST(-1*ABS(J845/(15*SQRT(1+ComCalc!J$113/(ComCalc!J$37*ComCalc!J$37)-2*Cs!J1051)))),0)</f>
        <v>0</v>
      </c>
      <c r="K1154">
        <f>IF(K128*(ComCalc!K$37&gt;1),2*NORMSDIST(-1*ABS(K845/(15*SQRT(1+ComCalc!K$113/(ComCalc!K$37*ComCalc!K$37)-2*Cs!K1051)))),0)</f>
        <v>0</v>
      </c>
      <c r="L1154">
        <f>IF(L128*(ComCalc!L$37&gt;1),2*NORMSDIST(-1*ABS(L845/(15*SQRT(1+ComCalc!L$113/(ComCalc!L$37*ComCalc!L$37)-2*Cs!L1051)))),0)</f>
        <v>0</v>
      </c>
      <c r="M1154">
        <f>IF(M128*(ComCalc!M$37&gt;1),2*NORMSDIST(-1*ABS(M845/(15*SQRT(1+ComCalc!M$113/(ComCalc!M$37*ComCalc!M$37)-2*Cs!M1051)))),0)</f>
        <v>0</v>
      </c>
      <c r="N1154">
        <f>IF(N128*(ComCalc!N$37&gt;1),2*NORMSDIST(-1*ABS(N845/(15*SQRT(1+ComCalc!N$113/(ComCalc!N$37*ComCalc!N$37)-2*Cs!N1051)))),0)</f>
        <v>0</v>
      </c>
      <c r="O1154">
        <f>IF(O128*(ComCalc!O$37&gt;1),2*NORMSDIST(-1*ABS(O845/(15*SQRT(1+ComCalc!O$113/(ComCalc!O$37*ComCalc!O$37)-2*Cs!O1051)))),0)</f>
        <v>0.14303483650808524</v>
      </c>
      <c r="P1154">
        <f>IF(P128*(ComCalc!P$37&gt;1),2*NORMSDIST(-1*ABS(P845/(15*SQRT(1+ComCalc!P$113/(ComCalc!P$37*ComCalc!P$37)-2*Cs!P1051)))),0)</f>
        <v>0</v>
      </c>
      <c r="Q1154">
        <f>IF(Q128*(ComCalc!Q$37&gt;1),2*NORMSDIST(-1*ABS(Q845/(15*SQRT(1+ComCalc!Q$113/(ComCalc!Q$37*ComCalc!Q$37)-2*Cs!Q1051)))),0)</f>
        <v>0</v>
      </c>
      <c r="R1154">
        <f>IF(R128*(ComCalc!R$37&gt;1),2*NORMSDIST(-1*ABS(R845/(15*SQRT(1+ComCalc!R$113/(ComCalc!R$37*ComCalc!R$37)-2*Cs!R1051)))),0)</f>
        <v>0.61260880449924127</v>
      </c>
      <c r="S1154">
        <f>IF(S128*(ComCalc!S$37&gt;1),2*NORMSDIST(-1*ABS(S845/(15*SQRT(1+ComCalc!S$113/(ComCalc!S$37*ComCalc!S$37)-2*Cs!S1051)))),0)</f>
        <v>0</v>
      </c>
      <c r="T1154">
        <f>IF(T128*(ComCalc!T$37&gt;1),2*NORMSDIST(-1*ABS(T845/(15*SQRT(1+ComCalc!T$113/(ComCalc!T$37*ComCalc!T$37)-2*Cs!T1051)))),0)</f>
        <v>0</v>
      </c>
      <c r="U1154">
        <f>IF(U128*(ComCalc!U$37&gt;1),2*NORMSDIST(-1*ABS(U845/(15*SQRT(1+ComCalc!U$113/(ComCalc!U$37*ComCalc!U$37)-2*Cs!U1051)))),0)</f>
        <v>0</v>
      </c>
    </row>
    <row r="1155" spans="1:21" x14ac:dyDescent="0.15">
      <c r="A1155" t="str">
        <f t="shared" si="667"/>
        <v>Story Learning Delayed-Recall</v>
      </c>
      <c r="B1155">
        <f>IF(B129*(ComCalc!B$37&gt;1),2*NORMSDIST(-1*ABS(B846/(15*SQRT(1+ComCalc!B$113/(ComCalc!B$37*ComCalc!B$37)-2*Cs!B1052)))),0)</f>
        <v>0</v>
      </c>
      <c r="C1155">
        <f>IF(C129*(ComCalc!C$37&gt;1),2*NORMSDIST(-1*ABS(C846/(15*SQRT(1+ComCalc!C$113/(ComCalc!C$37*ComCalc!C$37)-2*Cs!C1052)))),0)</f>
        <v>0</v>
      </c>
      <c r="D1155">
        <f>IF(D129*(ComCalc!D$37&gt;1),2*NORMSDIST(-1*ABS(D846/(15*SQRT(1+ComCalc!D$113/(ComCalc!D$37*ComCalc!D$37)-2*Cs!D1052)))),0)</f>
        <v>0</v>
      </c>
      <c r="E1155">
        <f>IF(E129*(ComCalc!E$37&gt;1),2*NORMSDIST(-1*ABS(E846/(15*SQRT(1+ComCalc!E$113/(ComCalc!E$37*ComCalc!E$37)-2*Cs!E1052)))),0)</f>
        <v>0</v>
      </c>
      <c r="F1155">
        <f>IF(F129*(ComCalc!F$37&gt;1),2*NORMSDIST(-1*ABS(F846/(15*SQRT(1+ComCalc!F$113/(ComCalc!F$37*ComCalc!F$37)-2*Cs!F1052)))),0)</f>
        <v>0</v>
      </c>
      <c r="G1155">
        <f>IF(G129*(ComCalc!G$37&gt;1),2*NORMSDIST(-1*ABS(G846/(15*SQRT(1+ComCalc!G$113/(ComCalc!G$37*ComCalc!G$37)-2*Cs!G1052)))),0)</f>
        <v>0</v>
      </c>
      <c r="H1155">
        <f>IF(H129*(ComCalc!H$37&gt;1),2*NORMSDIST(-1*ABS(H846/(15*SQRT(1+ComCalc!H$113/(ComCalc!H$37*ComCalc!H$37)-2*Cs!H1052)))),0)</f>
        <v>0.10328847362838053</v>
      </c>
      <c r="I1155">
        <f>IF(I129*(ComCalc!I$37&gt;1),2*NORMSDIST(-1*ABS(I846/(15*SQRT(1+ComCalc!I$113/(ComCalc!I$37*ComCalc!I$37)-2*Cs!I1052)))),0)</f>
        <v>0</v>
      </c>
      <c r="J1155">
        <f>IF(J129*(ComCalc!J$37&gt;1),2*NORMSDIST(-1*ABS(J846/(15*SQRT(1+ComCalc!J$113/(ComCalc!J$37*ComCalc!J$37)-2*Cs!J1052)))),0)</f>
        <v>0</v>
      </c>
      <c r="K1155">
        <f>IF(K129*(ComCalc!K$37&gt;1),2*NORMSDIST(-1*ABS(K846/(15*SQRT(1+ComCalc!K$113/(ComCalc!K$37*ComCalc!K$37)-2*Cs!K1052)))),0)</f>
        <v>0</v>
      </c>
      <c r="L1155">
        <f>IF(L129*(ComCalc!L$37&gt;1),2*NORMSDIST(-1*ABS(L846/(15*SQRT(1+ComCalc!L$113/(ComCalc!L$37*ComCalc!L$37)-2*Cs!L1052)))),0)</f>
        <v>0</v>
      </c>
      <c r="M1155">
        <f>IF(M129*(ComCalc!M$37&gt;1),2*NORMSDIST(-1*ABS(M846/(15*SQRT(1+ComCalc!M$113/(ComCalc!M$37*ComCalc!M$37)-2*Cs!M1052)))),0)</f>
        <v>0</v>
      </c>
      <c r="N1155">
        <f>IF(N129*(ComCalc!N$37&gt;1),2*NORMSDIST(-1*ABS(N846/(15*SQRT(1+ComCalc!N$113/(ComCalc!N$37*ComCalc!N$37)-2*Cs!N1052)))),0)</f>
        <v>0</v>
      </c>
      <c r="O1155">
        <f>IF(O129*(ComCalc!O$37&gt;1),2*NORMSDIST(-1*ABS(O846/(15*SQRT(1+ComCalc!O$113/(ComCalc!O$37*ComCalc!O$37)-2*Cs!O1052)))),0)</f>
        <v>0</v>
      </c>
      <c r="P1155">
        <f>IF(P129*(ComCalc!P$37&gt;1),2*NORMSDIST(-1*ABS(P846/(15*SQRT(1+ComCalc!P$113/(ComCalc!P$37*ComCalc!P$37)-2*Cs!P1052)))),0)</f>
        <v>0.29173064713727181</v>
      </c>
      <c r="Q1155">
        <f>IF(Q129*(ComCalc!Q$37&gt;1),2*NORMSDIST(-1*ABS(Q846/(15*SQRT(1+ComCalc!Q$113/(ComCalc!Q$37*ComCalc!Q$37)-2*Cs!Q1052)))),0)</f>
        <v>0</v>
      </c>
      <c r="R1155">
        <f>IF(R129*(ComCalc!R$37&gt;1),2*NORMSDIST(-1*ABS(R846/(15*SQRT(1+ComCalc!R$113/(ComCalc!R$37*ComCalc!R$37)-2*Cs!R1052)))),0)</f>
        <v>0.33409921193260866</v>
      </c>
      <c r="S1155">
        <f>IF(S129*(ComCalc!S$37&gt;1),2*NORMSDIST(-1*ABS(S846/(15*SQRT(1+ComCalc!S$113/(ComCalc!S$37*ComCalc!S$37)-2*Cs!S1052)))),0)</f>
        <v>0</v>
      </c>
      <c r="T1155">
        <f>IF(T129*(ComCalc!T$37&gt;1),2*NORMSDIST(-1*ABS(T846/(15*SQRT(1+ComCalc!T$113/(ComCalc!T$37*ComCalc!T$37)-2*Cs!T1052)))),0)</f>
        <v>0</v>
      </c>
      <c r="U1155">
        <f>IF(U129*(ComCalc!U$37&gt;1),2*NORMSDIST(-1*ABS(U846/(15*SQRT(1+ComCalc!U$113/(ComCalc!U$37*ComCalc!U$37)-2*Cs!U1052)))),0)</f>
        <v>0</v>
      </c>
    </row>
    <row r="1156" spans="1:21" x14ac:dyDescent="0.15">
      <c r="A1156" t="str">
        <f t="shared" si="667"/>
        <v>Visual Discrimination</v>
      </c>
      <c r="B1156">
        <f>IF(B130*(ComCalc!B$37&gt;1),2*NORMSDIST(-1*ABS(B847/(15*SQRT(1+ComCalc!B$113/(ComCalc!B$37*ComCalc!B$37)-2*Cs!B1053)))),0)</f>
        <v>0</v>
      </c>
      <c r="C1156">
        <f>IF(C130*(ComCalc!C$37&gt;1),2*NORMSDIST(-1*ABS(C847/(15*SQRT(1+ComCalc!C$113/(ComCalc!C$37*ComCalc!C$37)-2*Cs!C1053)))),0)</f>
        <v>0</v>
      </c>
      <c r="D1156">
        <f>IF(D130*(ComCalc!D$37&gt;1),2*NORMSDIST(-1*ABS(D847/(15*SQRT(1+ComCalc!D$113/(ComCalc!D$37*ComCalc!D$37)-2*Cs!D1053)))),0)</f>
        <v>0</v>
      </c>
      <c r="E1156">
        <f>IF(E130*(ComCalc!E$37&gt;1),2*NORMSDIST(-1*ABS(E847/(15*SQRT(1+ComCalc!E$113/(ComCalc!E$37*ComCalc!E$37)-2*Cs!E1053)))),0)</f>
        <v>0</v>
      </c>
      <c r="F1156">
        <f>IF(F130*(ComCalc!F$37&gt;1),2*NORMSDIST(-1*ABS(F847/(15*SQRT(1+ComCalc!F$113/(ComCalc!F$37*ComCalc!F$37)-2*Cs!F1053)))),0)</f>
        <v>0.55610851878917611</v>
      </c>
      <c r="G1156">
        <f>IF(G130*(ComCalc!G$37&gt;1),2*NORMSDIST(-1*ABS(G847/(15*SQRT(1+ComCalc!G$113/(ComCalc!G$37*ComCalc!G$37)-2*Cs!G1053)))),0)</f>
        <v>0</v>
      </c>
      <c r="H1156">
        <f>IF(H130*(ComCalc!H$37&gt;1),2*NORMSDIST(-1*ABS(H847/(15*SQRT(1+ComCalc!H$113/(ComCalc!H$37*ComCalc!H$37)-2*Cs!H1053)))),0)</f>
        <v>0</v>
      </c>
      <c r="I1156">
        <f>IF(I130*(ComCalc!I$37&gt;1),2*NORMSDIST(-1*ABS(I847/(15*SQRT(1+ComCalc!I$113/(ComCalc!I$37*ComCalc!I$37)-2*Cs!I1053)))),0)</f>
        <v>0</v>
      </c>
      <c r="J1156">
        <f>IF(J130*(ComCalc!J$37&gt;1),2*NORMSDIST(-1*ABS(J847/(15*SQRT(1+ComCalc!J$113/(ComCalc!J$37*ComCalc!J$37)-2*Cs!J1053)))),0)</f>
        <v>0</v>
      </c>
      <c r="K1156">
        <f>IF(K130*(ComCalc!K$37&gt;1),2*NORMSDIST(-1*ABS(K847/(15*SQRT(1+ComCalc!K$113/(ComCalc!K$37*ComCalc!K$37)-2*Cs!K1053)))),0)</f>
        <v>0</v>
      </c>
      <c r="L1156">
        <f>IF(L130*(ComCalc!L$37&gt;1),2*NORMSDIST(-1*ABS(L847/(15*SQRT(1+ComCalc!L$113/(ComCalc!L$37*ComCalc!L$37)-2*Cs!L1053)))),0)</f>
        <v>0</v>
      </c>
      <c r="M1156">
        <f>IF(M130*(ComCalc!M$37&gt;1),2*NORMSDIST(-1*ABS(M847/(15*SQRT(1+ComCalc!M$113/(ComCalc!M$37*ComCalc!M$37)-2*Cs!M1053)))),0)</f>
        <v>0</v>
      </c>
      <c r="N1156">
        <f>IF(N130*(ComCalc!N$37&gt;1),2*NORMSDIST(-1*ABS(N847/(15*SQRT(1+ComCalc!N$113/(ComCalc!N$37*ComCalc!N$37)-2*Cs!N1053)))),0)</f>
        <v>0</v>
      </c>
      <c r="O1156">
        <f>IF(O130*(ComCalc!O$37&gt;1),2*NORMSDIST(-1*ABS(O847/(15*SQRT(1+ComCalc!O$113/(ComCalc!O$37*ComCalc!O$37)-2*Cs!O1053)))),0)</f>
        <v>0</v>
      </c>
      <c r="P1156">
        <f>IF(P130*(ComCalc!P$37&gt;1),2*NORMSDIST(-1*ABS(P847/(15*SQRT(1+ComCalc!P$113/(ComCalc!P$37*ComCalc!P$37)-2*Cs!P1053)))),0)</f>
        <v>0</v>
      </c>
      <c r="Q1156">
        <f>IF(Q130*(ComCalc!Q$37&gt;1),2*NORMSDIST(-1*ABS(Q847/(15*SQRT(1+ComCalc!Q$113/(ComCalc!Q$37*ComCalc!Q$37)-2*Cs!Q1053)))),0)</f>
        <v>0</v>
      </c>
      <c r="R1156">
        <f>IF(R130*(ComCalc!R$37&gt;1),2*NORMSDIST(-1*ABS(R847/(15*SQRT(1+ComCalc!R$113/(ComCalc!R$37*ComCalc!R$37)-2*Cs!R1053)))),0)</f>
        <v>0.20730923488386349</v>
      </c>
      <c r="S1156">
        <f>IF(S130*(ComCalc!S$37&gt;1),2*NORMSDIST(-1*ABS(S847/(15*SQRT(1+ComCalc!S$113/(ComCalc!S$37*ComCalc!S$37)-2*Cs!S1053)))),0)</f>
        <v>0</v>
      </c>
      <c r="T1156">
        <f>IF(T130*(ComCalc!T$37&gt;1),2*NORMSDIST(-1*ABS(T847/(15*SQRT(1+ComCalc!T$113/(ComCalc!T$37*ComCalc!T$37)-2*Cs!T1053)))),0)</f>
        <v>0</v>
      </c>
      <c r="U1156">
        <f>IF(U130*(ComCalc!U$37&gt;1),2*NORMSDIST(-1*ABS(U847/(15*SQRT(1+ComCalc!U$113/(ComCalc!U$37*ComCalc!U$37)-2*Cs!U1053)))),0)</f>
        <v>0</v>
      </c>
    </row>
    <row r="1157" spans="1:21" x14ac:dyDescent="0.15">
      <c r="A1157" t="str">
        <f t="shared" si="667"/>
        <v>Design Construction</v>
      </c>
      <c r="B1157">
        <f>IF(B131*(ComCalc!B$37&gt;1),2*NORMSDIST(-1*ABS(B848/(15*SQRT(1+ComCalc!B$113/(ComCalc!B$37*ComCalc!B$37)-2*Cs!B1054)))),0)</f>
        <v>0</v>
      </c>
      <c r="C1157">
        <f>IF(C131*(ComCalc!C$37&gt;1),2*NORMSDIST(-1*ABS(C848/(15*SQRT(1+ComCalc!C$113/(ComCalc!C$37*ComCalc!C$37)-2*Cs!C1054)))),0)</f>
        <v>0</v>
      </c>
      <c r="D1157">
        <f>IF(D131*(ComCalc!D$37&gt;1),2*NORMSDIST(-1*ABS(D848/(15*SQRT(1+ComCalc!D$113/(ComCalc!D$37*ComCalc!D$37)-2*Cs!D1054)))),0)</f>
        <v>0.33039004884879436</v>
      </c>
      <c r="E1157">
        <f>IF(E131*(ComCalc!E$37&gt;1),2*NORMSDIST(-1*ABS(E848/(15*SQRT(1+ComCalc!E$113/(ComCalc!E$37*ComCalc!E$37)-2*Cs!E1054)))),0)</f>
        <v>0</v>
      </c>
      <c r="F1157">
        <f>IF(F131*(ComCalc!F$37&gt;1),2*NORMSDIST(-1*ABS(F848/(15*SQRT(1+ComCalc!F$113/(ComCalc!F$37*ComCalc!F$37)-2*Cs!F1054)))),0)</f>
        <v>0.29174744331110097</v>
      </c>
      <c r="G1157">
        <f>IF(G131*(ComCalc!G$37&gt;1),2*NORMSDIST(-1*ABS(G848/(15*SQRT(1+ComCalc!G$113/(ComCalc!G$37*ComCalc!G$37)-2*Cs!G1054)))),0)</f>
        <v>0</v>
      </c>
      <c r="H1157">
        <f>IF(H131*(ComCalc!H$37&gt;1),2*NORMSDIST(-1*ABS(H848/(15*SQRT(1+ComCalc!H$113/(ComCalc!H$37*ComCalc!H$37)-2*Cs!H1054)))),0)</f>
        <v>0</v>
      </c>
      <c r="I1157">
        <f>IF(I131*(ComCalc!I$37&gt;1),2*NORMSDIST(-1*ABS(I848/(15*SQRT(1+ComCalc!I$113/(ComCalc!I$37*ComCalc!I$37)-2*Cs!I1054)))),0)</f>
        <v>0</v>
      </c>
      <c r="J1157">
        <f>IF(J131*(ComCalc!J$37&gt;1),2*NORMSDIST(-1*ABS(J848/(15*SQRT(1+ComCalc!J$113/(ComCalc!J$37*ComCalc!J$37)-2*Cs!J1054)))),0)</f>
        <v>0</v>
      </c>
      <c r="K1157">
        <f>IF(K131*(ComCalc!K$37&gt;1),2*NORMSDIST(-1*ABS(K848/(15*SQRT(1+ComCalc!K$113/(ComCalc!K$37*ComCalc!K$37)-2*Cs!K1054)))),0)</f>
        <v>0</v>
      </c>
      <c r="L1157">
        <f>IF(L131*(ComCalc!L$37&gt;1),2*NORMSDIST(-1*ABS(L848/(15*SQRT(1+ComCalc!L$113/(ComCalc!L$37*ComCalc!L$37)-2*Cs!L1054)))),0)</f>
        <v>0</v>
      </c>
      <c r="M1157">
        <f>IF(M131*(ComCalc!M$37&gt;1),2*NORMSDIST(-1*ABS(M848/(15*SQRT(1+ComCalc!M$113/(ComCalc!M$37*ComCalc!M$37)-2*Cs!M1054)))),0)</f>
        <v>0</v>
      </c>
      <c r="N1157">
        <f>IF(N131*(ComCalc!N$37&gt;1),2*NORMSDIST(-1*ABS(N848/(15*SQRT(1+ComCalc!N$113/(ComCalc!N$37*ComCalc!N$37)-2*Cs!N1054)))),0)</f>
        <v>0</v>
      </c>
      <c r="O1157">
        <f>IF(O131*(ComCalc!O$37&gt;1),2*NORMSDIST(-1*ABS(O848/(15*SQRT(1+ComCalc!O$113/(ComCalc!O$37*ComCalc!O$37)-2*Cs!O1054)))),0)</f>
        <v>0</v>
      </c>
      <c r="P1157">
        <f>IF(P131*(ComCalc!P$37&gt;1),2*NORMSDIST(-1*ABS(P848/(15*SQRT(1+ComCalc!P$113/(ComCalc!P$37*ComCalc!P$37)-2*Cs!P1054)))),0)</f>
        <v>0</v>
      </c>
      <c r="Q1157">
        <f>IF(Q131*(ComCalc!Q$37&gt;1),2*NORMSDIST(-1*ABS(Q848/(15*SQRT(1+ComCalc!Q$113/(ComCalc!Q$37*ComCalc!Q$37)-2*Cs!Q1054)))),0)</f>
        <v>0</v>
      </c>
      <c r="R1157">
        <f>IF(R131*(ComCalc!R$37&gt;1),2*NORMSDIST(-1*ABS(R848/(15*SQRT(1+ComCalc!R$113/(ComCalc!R$37*ComCalc!R$37)-2*Cs!R1054)))),0)</f>
        <v>0.99559579875719995</v>
      </c>
      <c r="S1157">
        <f>IF(S131*(ComCalc!S$37&gt;1),2*NORMSDIST(-1*ABS(S848/(15*SQRT(1+ComCalc!S$113/(ComCalc!S$37*ComCalc!S$37)-2*Cs!S1054)))),0)</f>
        <v>0</v>
      </c>
      <c r="T1157">
        <f>IF(T131*(ComCalc!T$37&gt;1),2*NORMSDIST(-1*ABS(T848/(15*SQRT(1+ComCalc!T$113/(ComCalc!T$37*ComCalc!T$37)-2*Cs!T1054)))),0)</f>
        <v>0</v>
      </c>
      <c r="U1157">
        <f>IF(U131*(ComCalc!U$37&gt;1),2*NORMSDIST(-1*ABS(U848/(15*SQRT(1+ComCalc!U$113/(ComCalc!U$37*ComCalc!U$37)-2*Cs!U1054)))),0)</f>
        <v>0</v>
      </c>
    </row>
    <row r="1158" spans="1:21" x14ac:dyDescent="0.15">
      <c r="A1158" t="str">
        <f t="shared" si="667"/>
        <v>Mazes</v>
      </c>
      <c r="B1158">
        <f>IF(B132*(ComCalc!B$37&gt;1),2*NORMSDIST(-1*ABS(B849/(15*SQRT(1+ComCalc!B$113/(ComCalc!B$37*ComCalc!B$37)-2*Cs!B1055)))),0)</f>
        <v>0</v>
      </c>
      <c r="C1158">
        <f>IF(C132*(ComCalc!C$37&gt;1),2*NORMSDIST(-1*ABS(C849/(15*SQRT(1+ComCalc!C$113/(ComCalc!C$37*ComCalc!C$37)-2*Cs!C1055)))),0)</f>
        <v>0</v>
      </c>
      <c r="D1158">
        <f>IF(D132*(ComCalc!D$37&gt;1),2*NORMSDIST(-1*ABS(D849/(15*SQRT(1+ComCalc!D$113/(ComCalc!D$37*ComCalc!D$37)-2*Cs!D1055)))),0)</f>
        <v>0</v>
      </c>
      <c r="E1158">
        <f>IF(E132*(ComCalc!E$37&gt;1),2*NORMSDIST(-1*ABS(E849/(15*SQRT(1+ComCalc!E$113/(ComCalc!E$37*ComCalc!E$37)-2*Cs!E1055)))),0)</f>
        <v>0</v>
      </c>
      <c r="F1158">
        <f>IF(F132*(ComCalc!F$37&gt;1),2*NORMSDIST(-1*ABS(F849/(15*SQRT(1+ComCalc!F$113/(ComCalc!F$37*ComCalc!F$37)-2*Cs!F1055)))),0)</f>
        <v>0</v>
      </c>
      <c r="G1158">
        <f>IF(G132*(ComCalc!G$37&gt;1),2*NORMSDIST(-1*ABS(G849/(15*SQRT(1+ComCalc!G$113/(ComCalc!G$37*ComCalc!G$37)-2*Cs!G1055)))),0)</f>
        <v>0.70056255969024162</v>
      </c>
      <c r="H1158">
        <f>IF(H132*(ComCalc!H$37&gt;1),2*NORMSDIST(-1*ABS(H849/(15*SQRT(1+ComCalc!H$113/(ComCalc!H$37*ComCalc!H$37)-2*Cs!H1055)))),0)</f>
        <v>0</v>
      </c>
      <c r="I1158">
        <f>IF(I132*(ComCalc!I$37&gt;1),2*NORMSDIST(-1*ABS(I849/(15*SQRT(1+ComCalc!I$113/(ComCalc!I$37*ComCalc!I$37)-2*Cs!I1055)))),0)</f>
        <v>0</v>
      </c>
      <c r="J1158">
        <f>IF(J132*(ComCalc!J$37&gt;1),2*NORMSDIST(-1*ABS(J849/(15*SQRT(1+ComCalc!J$113/(ComCalc!J$37*ComCalc!J$37)-2*Cs!J1055)))),0)</f>
        <v>0</v>
      </c>
      <c r="K1158">
        <f>IF(K132*(ComCalc!K$37&gt;1),2*NORMSDIST(-1*ABS(K849/(15*SQRT(1+ComCalc!K$113/(ComCalc!K$37*ComCalc!K$37)-2*Cs!K1055)))),0)</f>
        <v>0</v>
      </c>
      <c r="L1158">
        <f>IF(L132*(ComCalc!L$37&gt;1),2*NORMSDIST(-1*ABS(L849/(15*SQRT(1+ComCalc!L$113/(ComCalc!L$37*ComCalc!L$37)-2*Cs!L1055)))),0)</f>
        <v>0</v>
      </c>
      <c r="M1158">
        <f>IF(M132*(ComCalc!M$37&gt;1),2*NORMSDIST(-1*ABS(M849/(15*SQRT(1+ComCalc!M$113/(ComCalc!M$37*ComCalc!M$37)-2*Cs!M1055)))),0)</f>
        <v>0.33206635300412018</v>
      </c>
      <c r="N1158">
        <f>IF(N132*(ComCalc!N$37&gt;1),2*NORMSDIST(-1*ABS(N849/(15*SQRT(1+ComCalc!N$113/(ComCalc!N$37*ComCalc!N$37)-2*Cs!N1055)))),0)</f>
        <v>0.74047256961311958</v>
      </c>
      <c r="O1158">
        <f>IF(O132*(ComCalc!O$37&gt;1),2*NORMSDIST(-1*ABS(O849/(15*SQRT(1+ComCalc!O$113/(ComCalc!O$37*ComCalc!O$37)-2*Cs!O1055)))),0)</f>
        <v>0</v>
      </c>
      <c r="P1158">
        <f>IF(P132*(ComCalc!P$37&gt;1),2*NORMSDIST(-1*ABS(P849/(15*SQRT(1+ComCalc!P$113/(ComCalc!P$37*ComCalc!P$37)-2*Cs!P1055)))),0)</f>
        <v>0</v>
      </c>
      <c r="Q1158">
        <f>IF(Q132*(ComCalc!Q$37&gt;1),2*NORMSDIST(-1*ABS(Q849/(15*SQRT(1+ComCalc!Q$113/(ComCalc!Q$37*ComCalc!Q$37)-2*Cs!Q1055)))),0)</f>
        <v>0.22032975309768416</v>
      </c>
      <c r="R1158">
        <f>IF(R132*(ComCalc!R$37&gt;1),2*NORMSDIST(-1*ABS(R849/(15*SQRT(1+ComCalc!R$113/(ComCalc!R$37*ComCalc!R$37)-2*Cs!R1055)))),0)</f>
        <v>0.37710194403958258</v>
      </c>
      <c r="S1158">
        <f>IF(S132*(ComCalc!S$37&gt;1),2*NORMSDIST(-1*ABS(S849/(15*SQRT(1+ComCalc!S$113/(ComCalc!S$37*ComCalc!S$37)-2*Cs!S1055)))),0)</f>
        <v>0</v>
      </c>
      <c r="T1158">
        <f>IF(T132*(ComCalc!T$37&gt;1),2*NORMSDIST(-1*ABS(T849/(15*SQRT(1+ComCalc!T$113/(ComCalc!T$37*ComCalc!T$37)-2*Cs!T1055)))),0)</f>
        <v>0</v>
      </c>
      <c r="U1158">
        <f>IF(U132*(ComCalc!U$37&gt;1),2*NORMSDIST(-1*ABS(U849/(15*SQRT(1+ComCalc!U$113/(ComCalc!U$37*ComCalc!U$37)-2*Cs!U1055)))),0)</f>
        <v>0</v>
      </c>
    </row>
    <row r="1159" spans="1:21" x14ac:dyDescent="0.15">
      <c r="A1159" t="str">
        <f t="shared" si="667"/>
        <v>Word Generation</v>
      </c>
      <c r="B1159">
        <f>IF(B133*(ComCalc!B$37&gt;1),2*NORMSDIST(-1*ABS(B850/(15*SQRT(1+ComCalc!B$113/(ComCalc!B$37*ComCalc!B$37)-2*Cs!B1056)))),0)</f>
        <v>0</v>
      </c>
      <c r="C1159">
        <f>IF(C133*(ComCalc!C$37&gt;1),2*NORMSDIST(-1*ABS(C850/(15*SQRT(1+ComCalc!C$113/(ComCalc!C$37*ComCalc!C$37)-2*Cs!C1056)))),0)</f>
        <v>0</v>
      </c>
      <c r="D1159">
        <f>IF(D133*(ComCalc!D$37&gt;1),2*NORMSDIST(-1*ABS(D850/(15*SQRT(1+ComCalc!D$113/(ComCalc!D$37*ComCalc!D$37)-2*Cs!D1056)))),0)</f>
        <v>0</v>
      </c>
      <c r="E1159">
        <f>IF(E133*(ComCalc!E$37&gt;1),2*NORMSDIST(-1*ABS(E850/(15*SQRT(1+ComCalc!E$113/(ComCalc!E$37*ComCalc!E$37)-2*Cs!E1056)))),0)</f>
        <v>0</v>
      </c>
      <c r="F1159">
        <f>IF(F133*(ComCalc!F$37&gt;1),2*NORMSDIST(-1*ABS(F850/(15*SQRT(1+ComCalc!F$113/(ComCalc!F$37*ComCalc!F$37)-2*Cs!F1056)))),0)</f>
        <v>0</v>
      </c>
      <c r="G1159">
        <f>IF(G133*(ComCalc!G$37&gt;1),2*NORMSDIST(-1*ABS(G850/(15*SQRT(1+ComCalc!G$113/(ComCalc!G$37*ComCalc!G$37)-2*Cs!G1056)))),0)</f>
        <v>0.15547694051390124</v>
      </c>
      <c r="H1159">
        <f>IF(H133*(ComCalc!H$37&gt;1),2*NORMSDIST(-1*ABS(H850/(15*SQRT(1+ComCalc!H$113/(ComCalc!H$37*ComCalc!H$37)-2*Cs!H1056)))),0)</f>
        <v>0</v>
      </c>
      <c r="I1159">
        <f>IF(I133*(ComCalc!I$37&gt;1),2*NORMSDIST(-1*ABS(I850/(15*SQRT(1+ComCalc!I$113/(ComCalc!I$37*ComCalc!I$37)-2*Cs!I1056)))),0)</f>
        <v>0</v>
      </c>
      <c r="J1159">
        <f>IF(J133*(ComCalc!J$37&gt;1),2*NORMSDIST(-1*ABS(J850/(15*SQRT(1+ComCalc!J$113/(ComCalc!J$37*ComCalc!J$37)-2*Cs!J1056)))),0)</f>
        <v>0</v>
      </c>
      <c r="K1159">
        <f>IF(K133*(ComCalc!K$37&gt;1),2*NORMSDIST(-1*ABS(K850/(15*SQRT(1+ComCalc!K$113/(ComCalc!K$37*ComCalc!K$37)-2*Cs!K1056)))),0)</f>
        <v>0</v>
      </c>
      <c r="L1159">
        <f>IF(L133*(ComCalc!L$37&gt;1),2*NORMSDIST(-1*ABS(L850/(15*SQRT(1+ComCalc!L$113/(ComCalc!L$37*ComCalc!L$37)-2*Cs!L1056)))),0)</f>
        <v>0</v>
      </c>
      <c r="M1159">
        <f>IF(M133*(ComCalc!M$37&gt;1),2*NORMSDIST(-1*ABS(M850/(15*SQRT(1+ComCalc!M$113/(ComCalc!M$37*ComCalc!M$37)-2*Cs!M1056)))),0)</f>
        <v>0.43236315249365959</v>
      </c>
      <c r="N1159">
        <f>IF(N133*(ComCalc!N$37&gt;1),2*NORMSDIST(-1*ABS(N850/(15*SQRT(1+ComCalc!N$113/(ComCalc!N$37*ComCalc!N$37)-2*Cs!N1056)))),0)</f>
        <v>0</v>
      </c>
      <c r="O1159">
        <f>IF(O133*(ComCalc!O$37&gt;1),2*NORMSDIST(-1*ABS(O850/(15*SQRT(1+ComCalc!O$113/(ComCalc!O$37*ComCalc!O$37)-2*Cs!O1056)))),0)</f>
        <v>0</v>
      </c>
      <c r="P1159">
        <f>IF(P133*(ComCalc!P$37&gt;1),2*NORMSDIST(-1*ABS(P850/(15*SQRT(1+ComCalc!P$113/(ComCalc!P$37*ComCalc!P$37)-2*Cs!P1056)))),0)</f>
        <v>0</v>
      </c>
      <c r="Q1159">
        <f>IF(Q133*(ComCalc!Q$37&gt;1),2*NORMSDIST(-1*ABS(Q850/(15*SQRT(1+ComCalc!Q$113/(ComCalc!Q$37*ComCalc!Q$37)-2*Cs!Q1056)))),0)</f>
        <v>0</v>
      </c>
      <c r="R1159">
        <f>IF(R133*(ComCalc!R$37&gt;1),2*NORMSDIST(-1*ABS(R850/(15*SQRT(1+ComCalc!R$113/(ComCalc!R$37*ComCalc!R$37)-2*Cs!R1056)))),0)</f>
        <v>0.38846200923004592</v>
      </c>
      <c r="S1159">
        <f>IF(S133*(ComCalc!S$37&gt;1),2*NORMSDIST(-1*ABS(S850/(15*SQRT(1+ComCalc!S$113/(ComCalc!S$37*ComCalc!S$37)-2*Cs!S1056)))),0)</f>
        <v>0</v>
      </c>
      <c r="T1159">
        <f>IF(T133*(ComCalc!T$37&gt;1),2*NORMSDIST(-1*ABS(T850/(15*SQRT(1+ComCalc!T$113/(ComCalc!T$37*ComCalc!T$37)-2*Cs!T1056)))),0)</f>
        <v>0</v>
      </c>
      <c r="U1159">
        <f>IF(U133*(ComCalc!U$37&gt;1),2*NORMSDIST(-1*ABS(U850/(15*SQRT(1+ComCalc!U$113/(ComCalc!U$37*ComCalc!U$37)-2*Cs!U1056)))),0)</f>
        <v>0</v>
      </c>
    </row>
    <row r="1160" spans="1:21" x14ac:dyDescent="0.15">
      <c r="A1160" t="str">
        <f t="shared" si="667"/>
        <v>Letter Fluency</v>
      </c>
      <c r="B1160">
        <f>IF(B134*(ComCalc!B$37&gt;1),2*NORMSDIST(-1*ABS(B851/(15*SQRT(1+ComCalc!B$113/(ComCalc!B$37*ComCalc!B$37)-2*Cs!B1057)))),0)</f>
        <v>0</v>
      </c>
      <c r="C1160">
        <f>IF(C134*(ComCalc!C$37&gt;1),2*NORMSDIST(-1*ABS(C851/(15*SQRT(1+ComCalc!C$113/(ComCalc!C$37*ComCalc!C$37)-2*Cs!C1057)))),0)</f>
        <v>0</v>
      </c>
      <c r="D1160">
        <f>IF(D134*(ComCalc!D$37&gt;1),2*NORMSDIST(-1*ABS(D851/(15*SQRT(1+ComCalc!D$113/(ComCalc!D$37*ComCalc!D$37)-2*Cs!D1057)))),0)</f>
        <v>0</v>
      </c>
      <c r="E1160">
        <f>IF(E134*(ComCalc!E$37&gt;1),2*NORMSDIST(-1*ABS(E851/(15*SQRT(1+ComCalc!E$113/(ComCalc!E$37*ComCalc!E$37)-2*Cs!E1057)))),0)</f>
        <v>0.34856520399795571</v>
      </c>
      <c r="F1160">
        <f>IF(F134*(ComCalc!F$37&gt;1),2*NORMSDIST(-1*ABS(F851/(15*SQRT(1+ComCalc!F$113/(ComCalc!F$37*ComCalc!F$37)-2*Cs!F1057)))),0)</f>
        <v>0</v>
      </c>
      <c r="G1160">
        <f>IF(G134*(ComCalc!G$37&gt;1),2*NORMSDIST(-1*ABS(G851/(15*SQRT(1+ComCalc!G$113/(ComCalc!G$37*ComCalc!G$37)-2*Cs!G1057)))),0)</f>
        <v>0</v>
      </c>
      <c r="H1160">
        <f>IF(H134*(ComCalc!H$37&gt;1),2*NORMSDIST(-1*ABS(H851/(15*SQRT(1+ComCalc!H$113/(ComCalc!H$37*ComCalc!H$37)-2*Cs!H1057)))),0)</f>
        <v>0</v>
      </c>
      <c r="I1160">
        <f>IF(I134*(ComCalc!I$37&gt;1),2*NORMSDIST(-1*ABS(I851/(15*SQRT(1+ComCalc!I$113/(ComCalc!I$37*ComCalc!I$37)-2*Cs!I1057)))),0)</f>
        <v>0</v>
      </c>
      <c r="J1160">
        <f>IF(J134*(ComCalc!J$37&gt;1),2*NORMSDIST(-1*ABS(J851/(15*SQRT(1+ComCalc!J$113/(ComCalc!J$37*ComCalc!J$37)-2*Cs!J1057)))),0)</f>
        <v>0</v>
      </c>
      <c r="K1160">
        <f>IF(K134*(ComCalc!K$37&gt;1),2*NORMSDIST(-1*ABS(K851/(15*SQRT(1+ComCalc!K$113/(ComCalc!K$37*ComCalc!K$37)-2*Cs!K1057)))),0)</f>
        <v>0</v>
      </c>
      <c r="L1160">
        <f>IF(L134*(ComCalc!L$37&gt;1),2*NORMSDIST(-1*ABS(L851/(15*SQRT(1+ComCalc!L$113/(ComCalc!L$37*ComCalc!L$37)-2*Cs!L1057)))),0)</f>
        <v>0</v>
      </c>
      <c r="M1160">
        <f>IF(M134*(ComCalc!M$37&gt;1),2*NORMSDIST(-1*ABS(M851/(15*SQRT(1+ComCalc!M$113/(ComCalc!M$37*ComCalc!M$37)-2*Cs!M1057)))),0)</f>
        <v>0</v>
      </c>
      <c r="N1160">
        <f>IF(N134*(ComCalc!N$37&gt;1),2*NORMSDIST(-1*ABS(N851/(15*SQRT(1+ComCalc!N$113/(ComCalc!N$37*ComCalc!N$37)-2*Cs!N1057)))),0)</f>
        <v>0</v>
      </c>
      <c r="O1160">
        <f>IF(O134*(ComCalc!O$37&gt;1),2*NORMSDIST(-1*ABS(O851/(15*SQRT(1+ComCalc!O$113/(ComCalc!O$37*ComCalc!O$37)-2*Cs!O1057)))),0)</f>
        <v>0</v>
      </c>
      <c r="P1160">
        <f>IF(P134*(ComCalc!P$37&gt;1),2*NORMSDIST(-1*ABS(P851/(15*SQRT(1+ComCalc!P$113/(ComCalc!P$37*ComCalc!P$37)-2*Cs!P1057)))),0)</f>
        <v>0</v>
      </c>
      <c r="Q1160">
        <f>IF(Q134*(ComCalc!Q$37&gt;1),2*NORMSDIST(-1*ABS(Q851/(15*SQRT(1+ComCalc!Q$113/(ComCalc!Q$37*ComCalc!Q$37)-2*Cs!Q1057)))),0)</f>
        <v>0</v>
      </c>
      <c r="R1160">
        <f>IF(R134*(ComCalc!R$37&gt;1),2*NORMSDIST(-1*ABS(R851/(15*SQRT(1+ComCalc!R$113/(ComCalc!R$37*ComCalc!R$37)-2*Cs!R1057)))),0)</f>
        <v>0.34183043147095421</v>
      </c>
      <c r="S1160">
        <f>IF(S134*(ComCalc!S$37&gt;1),2*NORMSDIST(-1*ABS(S851/(15*SQRT(1+ComCalc!S$113/(ComCalc!S$37*ComCalc!S$37)-2*Cs!S1057)))),0)</f>
        <v>0</v>
      </c>
      <c r="T1160">
        <f>IF(T134*(ComCalc!T$37&gt;1),2*NORMSDIST(-1*ABS(T851/(15*SQRT(1+ComCalc!T$113/(ComCalc!T$37*ComCalc!T$37)-2*Cs!T1057)))),0)</f>
        <v>0</v>
      </c>
      <c r="U1160">
        <f>IF(U134*(ComCalc!U$37&gt;1),2*NORMSDIST(-1*ABS(U851/(15*SQRT(1+ComCalc!U$113/(ComCalc!U$37*ComCalc!U$37)-2*Cs!U1057)))),0)</f>
        <v>0</v>
      </c>
    </row>
    <row r="1161" spans="1:21" x14ac:dyDescent="0.15">
      <c r="A1161" t="str">
        <f t="shared" si="667"/>
        <v>Category Fluency</v>
      </c>
      <c r="B1161">
        <f>IF(B135*(ComCalc!B$37&gt;1),2*NORMSDIST(-1*ABS(B852/(15*SQRT(1+ComCalc!B$113/(ComCalc!B$37*ComCalc!B$37)-2*Cs!B1058)))),0)</f>
        <v>0</v>
      </c>
      <c r="C1161">
        <f>IF(C135*(ComCalc!C$37&gt;1),2*NORMSDIST(-1*ABS(C852/(15*SQRT(1+ComCalc!C$113/(ComCalc!C$37*ComCalc!C$37)-2*Cs!C1058)))),0)</f>
        <v>0</v>
      </c>
      <c r="D1161">
        <f>IF(D135*(ComCalc!D$37&gt;1),2*NORMSDIST(-1*ABS(D852/(15*SQRT(1+ComCalc!D$113/(ComCalc!D$37*ComCalc!D$37)-2*Cs!D1058)))),0)</f>
        <v>0</v>
      </c>
      <c r="E1161">
        <f>IF(E135*(ComCalc!E$37&gt;1),2*NORMSDIST(-1*ABS(E852/(15*SQRT(1+ComCalc!E$113/(ComCalc!E$37*ComCalc!E$37)-2*Cs!E1058)))),0)</f>
        <v>0.12134294244659431</v>
      </c>
      <c r="F1161">
        <f>IF(F135*(ComCalc!F$37&gt;1),2*NORMSDIST(-1*ABS(F852/(15*SQRT(1+ComCalc!F$113/(ComCalc!F$37*ComCalc!F$37)-2*Cs!F1058)))),0)</f>
        <v>0</v>
      </c>
      <c r="G1161">
        <f>IF(G135*(ComCalc!G$37&gt;1),2*NORMSDIST(-1*ABS(G852/(15*SQRT(1+ComCalc!G$113/(ComCalc!G$37*ComCalc!G$37)-2*Cs!G1058)))),0)</f>
        <v>0</v>
      </c>
      <c r="H1161">
        <f>IF(H135*(ComCalc!H$37&gt;1),2*NORMSDIST(-1*ABS(H852/(15*SQRT(1+ComCalc!H$113/(ComCalc!H$37*ComCalc!H$37)-2*Cs!H1058)))),0)</f>
        <v>0</v>
      </c>
      <c r="I1161">
        <f>IF(I135*(ComCalc!I$37&gt;1),2*NORMSDIST(-1*ABS(I852/(15*SQRT(1+ComCalc!I$113/(ComCalc!I$37*ComCalc!I$37)-2*Cs!I1058)))),0)</f>
        <v>0</v>
      </c>
      <c r="J1161">
        <f>IF(J135*(ComCalc!J$37&gt;1),2*NORMSDIST(-1*ABS(J852/(15*SQRT(1+ComCalc!J$113/(ComCalc!J$37*ComCalc!J$37)-2*Cs!J1058)))),0)</f>
        <v>0</v>
      </c>
      <c r="K1161">
        <f>IF(K135*(ComCalc!K$37&gt;1),2*NORMSDIST(-1*ABS(K852/(15*SQRT(1+ComCalc!K$113/(ComCalc!K$37*ComCalc!K$37)-2*Cs!K1058)))),0)</f>
        <v>0</v>
      </c>
      <c r="L1161">
        <f>IF(L135*(ComCalc!L$37&gt;1),2*NORMSDIST(-1*ABS(L852/(15*SQRT(1+ComCalc!L$113/(ComCalc!L$37*ComCalc!L$37)-2*Cs!L1058)))),0)</f>
        <v>0</v>
      </c>
      <c r="M1161">
        <f>IF(M135*(ComCalc!M$37&gt;1),2*NORMSDIST(-1*ABS(M852/(15*SQRT(1+ComCalc!M$113/(ComCalc!M$37*ComCalc!M$37)-2*Cs!M1058)))),0)</f>
        <v>0</v>
      </c>
      <c r="N1161">
        <f>IF(N135*(ComCalc!N$37&gt;1),2*NORMSDIST(-1*ABS(N852/(15*SQRT(1+ComCalc!N$113/(ComCalc!N$37*ComCalc!N$37)-2*Cs!N1058)))),0)</f>
        <v>0</v>
      </c>
      <c r="O1161">
        <f>IF(O135*(ComCalc!O$37&gt;1),2*NORMSDIST(-1*ABS(O852/(15*SQRT(1+ComCalc!O$113/(ComCalc!O$37*ComCalc!O$37)-2*Cs!O1058)))),0)</f>
        <v>0</v>
      </c>
      <c r="P1161">
        <f>IF(P135*(ComCalc!P$37&gt;1),2*NORMSDIST(-1*ABS(P852/(15*SQRT(1+ComCalc!P$113/(ComCalc!P$37*ComCalc!P$37)-2*Cs!P1058)))),0)</f>
        <v>0</v>
      </c>
      <c r="Q1161">
        <f>IF(Q135*(ComCalc!Q$37&gt;1),2*NORMSDIST(-1*ABS(Q852/(15*SQRT(1+ComCalc!Q$113/(ComCalc!Q$37*ComCalc!Q$37)-2*Cs!Q1058)))),0)</f>
        <v>0</v>
      </c>
      <c r="R1161">
        <f>IF(R135*(ComCalc!R$37&gt;1),2*NORMSDIST(-1*ABS(R852/(15*SQRT(1+ComCalc!R$113/(ComCalc!R$37*ComCalc!R$37)-2*Cs!R1058)))),0)</f>
        <v>0.2127841542516769</v>
      </c>
      <c r="S1161">
        <f>IF(S135*(ComCalc!S$37&gt;1),2*NORMSDIST(-1*ABS(S852/(15*SQRT(1+ComCalc!S$113/(ComCalc!S$37*ComCalc!S$37)-2*Cs!S1058)))),0)</f>
        <v>0</v>
      </c>
      <c r="T1161">
        <f>IF(T135*(ComCalc!T$37&gt;1),2*NORMSDIST(-1*ABS(T852/(15*SQRT(1+ComCalc!T$113/(ComCalc!T$37*ComCalc!T$37)-2*Cs!T1058)))),0)</f>
        <v>0</v>
      </c>
      <c r="U1161">
        <f>IF(U135*(ComCalc!U$37&gt;1),2*NORMSDIST(-1*ABS(U852/(15*SQRT(1+ComCalc!U$113/(ComCalc!U$37*ComCalc!U$37)-2*Cs!U1058)))),0)</f>
        <v>0</v>
      </c>
    </row>
    <row r="1162" spans="1:21" x14ac:dyDescent="0.15">
      <c r="A1162" t="str">
        <f t="shared" si="667"/>
        <v>TOPF</v>
      </c>
      <c r="B1162">
        <f>IF(B136*(ComCalc!B$37&gt;1),2*NORMSDIST(-1*ABS(B853/(15*SQRT(1+ComCalc!B$113/(ComCalc!B$37*ComCalc!B$37)-2*Cs!B1059)))),0)</f>
        <v>0</v>
      </c>
      <c r="C1162">
        <f>IF(C136*(ComCalc!C$37&gt;1),2*NORMSDIST(-1*ABS(C853/(15*SQRT(1+ComCalc!C$113/(ComCalc!C$37*ComCalc!C$37)-2*Cs!C1059)))),0)</f>
        <v>0</v>
      </c>
      <c r="D1162">
        <f>IF(D136*(ComCalc!D$37&gt;1),2*NORMSDIST(-1*ABS(D853/(15*SQRT(1+ComCalc!D$113/(ComCalc!D$37*ComCalc!D$37)-2*Cs!D1059)))),0)</f>
        <v>0</v>
      </c>
      <c r="E1162">
        <f>IF(E136*(ComCalc!E$37&gt;1),2*NORMSDIST(-1*ABS(E853/(15*SQRT(1+ComCalc!E$113/(ComCalc!E$37*ComCalc!E$37)-2*Cs!E1059)))),0)</f>
        <v>0</v>
      </c>
      <c r="F1162">
        <f>IF(F136*(ComCalc!F$37&gt;1),2*NORMSDIST(-1*ABS(F853/(15*SQRT(1+ComCalc!F$113/(ComCalc!F$37*ComCalc!F$37)-2*Cs!F1059)))),0)</f>
        <v>0</v>
      </c>
      <c r="G1162">
        <f>IF(G136*(ComCalc!G$37&gt;1),2*NORMSDIST(-1*ABS(G853/(15*SQRT(1+ComCalc!G$113/(ComCalc!G$37*ComCalc!G$37)-2*Cs!G1059)))),0)</f>
        <v>0</v>
      </c>
      <c r="H1162">
        <f>IF(H136*(ComCalc!H$37&gt;1),2*NORMSDIST(-1*ABS(H853/(15*SQRT(1+ComCalc!H$113/(ComCalc!H$37*ComCalc!H$37)-2*Cs!H1059)))),0)</f>
        <v>0</v>
      </c>
      <c r="I1162">
        <f>IF(I136*(ComCalc!I$37&gt;1),2*NORMSDIST(-1*ABS(I853/(15*SQRT(1+ComCalc!I$113/(ComCalc!I$37*ComCalc!I$37)-2*Cs!I1059)))),0)</f>
        <v>0</v>
      </c>
      <c r="J1162">
        <f>IF(J136*(ComCalc!J$37&gt;1),2*NORMSDIST(-1*ABS(J853/(15*SQRT(1+ComCalc!J$113/(ComCalc!J$37*ComCalc!J$37)-2*Cs!J1059)))),0)</f>
        <v>0</v>
      </c>
      <c r="K1162">
        <f>IF(K136*(ComCalc!K$37&gt;1),2*NORMSDIST(-1*ABS(K853/(15*SQRT(1+ComCalc!K$113/(ComCalc!K$37*ComCalc!K$37)-2*Cs!K1059)))),0)</f>
        <v>0</v>
      </c>
      <c r="L1162">
        <f>IF(L136*(ComCalc!L$37&gt;1),2*NORMSDIST(-1*ABS(L853/(15*SQRT(1+ComCalc!L$113/(ComCalc!L$37*ComCalc!L$37)-2*Cs!L1059)))),0)</f>
        <v>0</v>
      </c>
      <c r="M1162">
        <f>IF(M136*(ComCalc!M$37&gt;1),2*NORMSDIST(-1*ABS(M853/(15*SQRT(1+ComCalc!M$113/(ComCalc!M$37*ComCalc!M$37)-2*Cs!M1059)))),0)</f>
        <v>0</v>
      </c>
      <c r="N1162">
        <f>IF(N136*(ComCalc!N$37&gt;1),2*NORMSDIST(-1*ABS(N853/(15*SQRT(1+ComCalc!N$113/(ComCalc!N$37*ComCalc!N$37)-2*Cs!N1059)))),0)</f>
        <v>0</v>
      </c>
      <c r="O1162">
        <f>IF(O136*(ComCalc!O$37&gt;1),2*NORMSDIST(-1*ABS(O853/(15*SQRT(1+ComCalc!O$113/(ComCalc!O$37*ComCalc!O$37)-2*Cs!O1059)))),0)</f>
        <v>0</v>
      </c>
      <c r="P1162">
        <f>IF(P136*(ComCalc!P$37&gt;1),2*NORMSDIST(-1*ABS(P853/(15*SQRT(1+ComCalc!P$113/(ComCalc!P$37*ComCalc!P$37)-2*Cs!P1059)))),0)</f>
        <v>0</v>
      </c>
      <c r="Q1162">
        <f>IF(Q136*(ComCalc!Q$37&gt;1),2*NORMSDIST(-1*ABS(Q853/(15*SQRT(1+ComCalc!Q$113/(ComCalc!Q$37*ComCalc!Q$37)-2*Cs!Q1059)))),0)</f>
        <v>0</v>
      </c>
      <c r="R1162">
        <f>IF(R136*(ComCalc!R$37&gt;1),2*NORMSDIST(-1*ABS(R853/(15*SQRT(1+ComCalc!R$113/(ComCalc!R$37*ComCalc!R$37)-2*Cs!R1059)))),0)</f>
        <v>0</v>
      </c>
      <c r="S1162">
        <f>IF(S136*(ComCalc!S$37&gt;1),2*NORMSDIST(-1*ABS(S853/(15*SQRT(1+ComCalc!S$113/(ComCalc!S$37*ComCalc!S$37)-2*Cs!S1059)))),0)</f>
        <v>0</v>
      </c>
      <c r="T1162">
        <f>IF(T136*(ComCalc!T$37&gt;1),2*NORMSDIST(-1*ABS(T853/(15*SQRT(1+ComCalc!T$113/(ComCalc!T$37*ComCalc!T$37)-2*Cs!T1059)))),0)</f>
        <v>0</v>
      </c>
      <c r="U1162">
        <f>IF(U136*(ComCalc!U$37&gt;1),2*NORMSDIST(-1*ABS(U853/(15*SQRT(1+ComCalc!U$113/(ComCalc!U$37*ComCalc!U$37)-2*Cs!U1059)))),0)</f>
        <v>0</v>
      </c>
    </row>
    <row r="1163" spans="1:21" x14ac:dyDescent="0.15">
      <c r="A1163" t="str">
        <f t="shared" si="667"/>
        <v>Trails A</v>
      </c>
      <c r="B1163">
        <f>IF(B137*(ComCalc!B$37&gt;1),2*NORMSDIST(-1*ABS(B854/(15*SQRT(1+ComCalc!B$113/(ComCalc!B$37*ComCalc!B$37)-2*Cs!B1060)))),0)</f>
        <v>0</v>
      </c>
      <c r="C1163">
        <f>IF(C137*(ComCalc!C$37&gt;1),2*NORMSDIST(-1*ABS(C854/(15*SQRT(1+ComCalc!C$113/(ComCalc!C$37*ComCalc!C$37)-2*Cs!C1060)))),0)</f>
        <v>0</v>
      </c>
      <c r="D1163">
        <f>IF(D137*(ComCalc!D$37&gt;1),2*NORMSDIST(-1*ABS(D854/(15*SQRT(1+ComCalc!D$113/(ComCalc!D$37*ComCalc!D$37)-2*Cs!D1060)))),0)</f>
        <v>0</v>
      </c>
      <c r="E1163">
        <f>IF(E137*(ComCalc!E$37&gt;1),2*NORMSDIST(-1*ABS(E854/(15*SQRT(1+ComCalc!E$113/(ComCalc!E$37*ComCalc!E$37)-2*Cs!E1060)))),0)</f>
        <v>0</v>
      </c>
      <c r="F1163">
        <f>IF(F137*(ComCalc!F$37&gt;1),2*NORMSDIST(-1*ABS(F854/(15*SQRT(1+ComCalc!F$113/(ComCalc!F$37*ComCalc!F$37)-2*Cs!F1060)))),0)</f>
        <v>0</v>
      </c>
      <c r="G1163">
        <f>IF(G137*(ComCalc!G$37&gt;1),2*NORMSDIST(-1*ABS(G854/(15*SQRT(1+ComCalc!G$113/(ComCalc!G$37*ComCalc!G$37)-2*Cs!G1060)))),0)</f>
        <v>0.39891504462181382</v>
      </c>
      <c r="H1163">
        <f>IF(H137*(ComCalc!H$37&gt;1),2*NORMSDIST(-1*ABS(H854/(15*SQRT(1+ComCalc!H$113/(ComCalc!H$37*ComCalc!H$37)-2*Cs!H1060)))),0)</f>
        <v>0</v>
      </c>
      <c r="I1163">
        <f>IF(I137*(ComCalc!I$37&gt;1),2*NORMSDIST(-1*ABS(I854/(15*SQRT(1+ComCalc!I$113/(ComCalc!I$37*ComCalc!I$37)-2*Cs!I1060)))),0)</f>
        <v>0</v>
      </c>
      <c r="J1163">
        <f>IF(J137*(ComCalc!J$37&gt;1),2*NORMSDIST(-1*ABS(J854/(15*SQRT(1+ComCalc!J$113/(ComCalc!J$37*ComCalc!J$37)-2*Cs!J1060)))),0)</f>
        <v>3.0601396139608321E-2</v>
      </c>
      <c r="K1163">
        <f>IF(K137*(ComCalc!K$37&gt;1),2*NORMSDIST(-1*ABS(K854/(15*SQRT(1+ComCalc!K$113/(ComCalc!K$37*ComCalc!K$37)-2*Cs!K1060)))),0)</f>
        <v>0</v>
      </c>
      <c r="L1163">
        <f>IF(L137*(ComCalc!L$37&gt;1),2*NORMSDIST(-1*ABS(L854/(15*SQRT(1+ComCalc!L$113/(ComCalc!L$37*ComCalc!L$37)-2*Cs!L1060)))),0)</f>
        <v>0</v>
      </c>
      <c r="M1163">
        <f>IF(M137*(ComCalc!M$37&gt;1),2*NORMSDIST(-1*ABS(M854/(15*SQRT(1+ComCalc!M$113/(ComCalc!M$37*ComCalc!M$37)-2*Cs!M1060)))),0)</f>
        <v>0</v>
      </c>
      <c r="N1163">
        <f>IF(N137*(ComCalc!N$37&gt;1),2*NORMSDIST(-1*ABS(N854/(15*SQRT(1+ComCalc!N$113/(ComCalc!N$37*ComCalc!N$37)-2*Cs!N1060)))),0)</f>
        <v>6.335605502327761E-2</v>
      </c>
      <c r="O1163">
        <f>IF(O137*(ComCalc!O$37&gt;1),2*NORMSDIST(-1*ABS(O854/(15*SQRT(1+ComCalc!O$113/(ComCalc!O$37*ComCalc!O$37)-2*Cs!O1060)))),0)</f>
        <v>0</v>
      </c>
      <c r="P1163">
        <f>IF(P137*(ComCalc!P$37&gt;1),2*NORMSDIST(-1*ABS(P854/(15*SQRT(1+ComCalc!P$113/(ComCalc!P$37*ComCalc!P$37)-2*Cs!P1060)))),0)</f>
        <v>0</v>
      </c>
      <c r="Q1163">
        <f>IF(Q137*(ComCalc!Q$37&gt;1),2*NORMSDIST(-1*ABS(Q854/(15*SQRT(1+ComCalc!Q$113/(ComCalc!Q$37*ComCalc!Q$37)-2*Cs!Q1060)))),0)</f>
        <v>0</v>
      </c>
      <c r="R1163">
        <f>IF(R137*(ComCalc!R$37&gt;1),2*NORMSDIST(-1*ABS(R854/(15*SQRT(1+ComCalc!R$113/(ComCalc!R$37*ComCalc!R$37)-2*Cs!R1060)))),0)</f>
        <v>0.8217925713480021</v>
      </c>
      <c r="S1163">
        <f>IF(S137*(ComCalc!S$37&gt;1),2*NORMSDIST(-1*ABS(S854/(15*SQRT(1+ComCalc!S$113/(ComCalc!S$37*ComCalc!S$37)-2*Cs!S1060)))),0)</f>
        <v>0</v>
      </c>
      <c r="T1163">
        <f>IF(T137*(ComCalc!T$37&gt;1),2*NORMSDIST(-1*ABS(T854/(15*SQRT(1+ComCalc!T$113/(ComCalc!T$37*ComCalc!T$37)-2*Cs!T1060)))),0)</f>
        <v>2.4700299079877381E-2</v>
      </c>
      <c r="U1163">
        <f>IF(U137*(ComCalc!U$37&gt;1),2*NORMSDIST(-1*ABS(U854/(15*SQRT(1+ComCalc!U$113/(ComCalc!U$37*ComCalc!U$37)-2*Cs!U1060)))),0)</f>
        <v>0</v>
      </c>
    </row>
    <row r="1164" spans="1:21" x14ac:dyDescent="0.15">
      <c r="A1164" t="str">
        <f t="shared" si="667"/>
        <v>Trails B</v>
      </c>
      <c r="B1164">
        <f>IF(B138*(ComCalc!B$37&gt;1),2*NORMSDIST(-1*ABS(B855/(15*SQRT(1+ComCalc!B$113/(ComCalc!B$37*ComCalc!B$37)-2*Cs!B1061)))),0)</f>
        <v>0</v>
      </c>
      <c r="C1164">
        <f>IF(C138*(ComCalc!C$37&gt;1),2*NORMSDIST(-1*ABS(C855/(15*SQRT(1+ComCalc!C$113/(ComCalc!C$37*ComCalc!C$37)-2*Cs!C1061)))),0)</f>
        <v>0</v>
      </c>
      <c r="D1164">
        <f>IF(D138*(ComCalc!D$37&gt;1),2*NORMSDIST(-1*ABS(D855/(15*SQRT(1+ComCalc!D$113/(ComCalc!D$37*ComCalc!D$37)-2*Cs!D1061)))),0)</f>
        <v>0</v>
      </c>
      <c r="E1164">
        <f>IF(E138*(ComCalc!E$37&gt;1),2*NORMSDIST(-1*ABS(E855/(15*SQRT(1+ComCalc!E$113/(ComCalc!E$37*ComCalc!E$37)-2*Cs!E1061)))),0)</f>
        <v>0</v>
      </c>
      <c r="F1164">
        <f>IF(F138*(ComCalc!F$37&gt;1),2*NORMSDIST(-1*ABS(F855/(15*SQRT(1+ComCalc!F$113/(ComCalc!F$37*ComCalc!F$37)-2*Cs!F1061)))),0)</f>
        <v>0</v>
      </c>
      <c r="G1164">
        <f>IF(G138*(ComCalc!G$37&gt;1),2*NORMSDIST(-1*ABS(G855/(15*SQRT(1+ComCalc!G$113/(ComCalc!G$37*ComCalc!G$37)-2*Cs!G1061)))),0)</f>
        <v>9.78457929428838E-2</v>
      </c>
      <c r="H1164">
        <f>IF(H138*(ComCalc!H$37&gt;1),2*NORMSDIST(-1*ABS(H855/(15*SQRT(1+ComCalc!H$113/(ComCalc!H$37*ComCalc!H$37)-2*Cs!H1061)))),0)</f>
        <v>0</v>
      </c>
      <c r="I1164">
        <f>IF(I138*(ComCalc!I$37&gt;1),2*NORMSDIST(-1*ABS(I855/(15*SQRT(1+ComCalc!I$113/(ComCalc!I$37*ComCalc!I$37)-2*Cs!I1061)))),0)</f>
        <v>0</v>
      </c>
      <c r="J1164">
        <f>IF(J138*(ComCalc!J$37&gt;1),2*NORMSDIST(-1*ABS(J855/(15*SQRT(1+ComCalc!J$113/(ComCalc!J$37*ComCalc!J$37)-2*Cs!J1061)))),0)</f>
        <v>0</v>
      </c>
      <c r="K1164">
        <f>IF(K138*(ComCalc!K$37&gt;1),2*NORMSDIST(-1*ABS(K855/(15*SQRT(1+ComCalc!K$113/(ComCalc!K$37*ComCalc!K$37)-2*Cs!K1061)))),0)</f>
        <v>0</v>
      </c>
      <c r="L1164">
        <f>IF(L138*(ComCalc!L$37&gt;1),2*NORMSDIST(-1*ABS(L855/(15*SQRT(1+ComCalc!L$113/(ComCalc!L$37*ComCalc!L$37)-2*Cs!L1061)))),0)</f>
        <v>9.0874715577701645E-2</v>
      </c>
      <c r="M1164">
        <f>IF(M138*(ComCalc!M$37&gt;1),2*NORMSDIST(-1*ABS(M855/(15*SQRT(1+ComCalc!M$113/(ComCalc!M$37*ComCalc!M$37)-2*Cs!M1061)))),0)</f>
        <v>0</v>
      </c>
      <c r="N1164">
        <f>IF(N138*(ComCalc!N$37&gt;1),2*NORMSDIST(-1*ABS(N855/(15*SQRT(1+ComCalc!N$113/(ComCalc!N$37*ComCalc!N$37)-2*Cs!N1061)))),0)</f>
        <v>0</v>
      </c>
      <c r="O1164">
        <f>IF(O138*(ComCalc!O$37&gt;1),2*NORMSDIST(-1*ABS(O855/(15*SQRT(1+ComCalc!O$113/(ComCalc!O$37*ComCalc!O$37)-2*Cs!O1061)))),0)</f>
        <v>0</v>
      </c>
      <c r="P1164">
        <f>IF(P138*(ComCalc!P$37&gt;1),2*NORMSDIST(-1*ABS(P855/(15*SQRT(1+ComCalc!P$113/(ComCalc!P$37*ComCalc!P$37)-2*Cs!P1061)))),0)</f>
        <v>0</v>
      </c>
      <c r="Q1164">
        <f>IF(Q138*(ComCalc!Q$37&gt;1),2*NORMSDIST(-1*ABS(Q855/(15*SQRT(1+ComCalc!Q$113/(ComCalc!Q$37*ComCalc!Q$37)-2*Cs!Q1061)))),0)</f>
        <v>0</v>
      </c>
      <c r="R1164">
        <f>IF(R138*(ComCalc!R$37&gt;1),2*NORMSDIST(-1*ABS(R855/(15*SQRT(1+ComCalc!R$113/(ComCalc!R$37*ComCalc!R$37)-2*Cs!R1061)))),0)</f>
        <v>5.7351621036967261E-2</v>
      </c>
      <c r="S1164">
        <f>IF(S138*(ComCalc!S$37&gt;1),2*NORMSDIST(-1*ABS(S855/(15*SQRT(1+ComCalc!S$113/(ComCalc!S$37*ComCalc!S$37)-2*Cs!S1061)))),0)</f>
        <v>0</v>
      </c>
      <c r="T1164">
        <f>IF(T138*(ComCalc!T$37&gt;1),2*NORMSDIST(-1*ABS(T855/(15*SQRT(1+ComCalc!T$113/(ComCalc!T$37*ComCalc!T$37)-2*Cs!T1061)))),0)</f>
        <v>0</v>
      </c>
      <c r="U1164">
        <f>IF(U138*(ComCalc!U$37&gt;1),2*NORMSDIST(-1*ABS(U855/(15*SQRT(1+ComCalc!U$113/(ComCalc!U$37*ComCalc!U$37)-2*Cs!U1061)))),0)</f>
        <v>0.3177826458620488</v>
      </c>
    </row>
    <row r="1165" spans="1:21" x14ac:dyDescent="0.15">
      <c r="A1165" t="str">
        <f t="shared" si="667"/>
        <v>Unstructured Task (WT)</v>
      </c>
      <c r="B1165">
        <f>IF(B139*(ComCalc!B$37&gt;1),2*NORMSDIST(-1*ABS(B856/(15*SQRT(1+ComCalc!B$113/(ComCalc!B$37*ComCalc!B$37)-2*Cs!B1062)))),0)</f>
        <v>0</v>
      </c>
      <c r="C1165">
        <f>IF(C139*(ComCalc!C$37&gt;1),2*NORMSDIST(-1*ABS(C856/(15*SQRT(1+ComCalc!C$113/(ComCalc!C$37*ComCalc!C$37)-2*Cs!C1062)))),0)</f>
        <v>0</v>
      </c>
      <c r="D1165">
        <f>IF(D139*(ComCalc!D$37&gt;1),2*NORMSDIST(-1*ABS(D856/(15*SQRT(1+ComCalc!D$113/(ComCalc!D$37*ComCalc!D$37)-2*Cs!D1062)))),0)</f>
        <v>0</v>
      </c>
      <c r="E1165">
        <f>IF(E139*(ComCalc!E$37&gt;1),2*NORMSDIST(-1*ABS(E856/(15*SQRT(1+ComCalc!E$113/(ComCalc!E$37*ComCalc!E$37)-2*Cs!E1062)))),0)</f>
        <v>0</v>
      </c>
      <c r="F1165">
        <f>IF(F139*(ComCalc!F$37&gt;1),2*NORMSDIST(-1*ABS(F856/(15*SQRT(1+ComCalc!F$113/(ComCalc!F$37*ComCalc!F$37)-2*Cs!F1062)))),0)</f>
        <v>0</v>
      </c>
      <c r="G1165">
        <f>IF(G139*(ComCalc!G$37&gt;1),2*NORMSDIST(-1*ABS(G856/(15*SQRT(1+ComCalc!G$113/(ComCalc!G$37*ComCalc!G$37)-2*Cs!G1062)))),0)</f>
        <v>0</v>
      </c>
      <c r="H1165">
        <f>IF(H139*(ComCalc!H$37&gt;1),2*NORMSDIST(-1*ABS(H856/(15*SQRT(1+ComCalc!H$113/(ComCalc!H$37*ComCalc!H$37)-2*Cs!H1062)))),0)</f>
        <v>0</v>
      </c>
      <c r="I1165">
        <f>IF(I139*(ComCalc!I$37&gt;1),2*NORMSDIST(-1*ABS(I856/(15*SQRT(1+ComCalc!I$113/(ComCalc!I$37*ComCalc!I$37)-2*Cs!I1062)))),0)</f>
        <v>0</v>
      </c>
      <c r="J1165">
        <f>IF(J139*(ComCalc!J$37&gt;1),2*NORMSDIST(-1*ABS(J856/(15*SQRT(1+ComCalc!J$113/(ComCalc!J$37*ComCalc!J$37)-2*Cs!J1062)))),0)</f>
        <v>0</v>
      </c>
      <c r="K1165">
        <f>IF(K139*(ComCalc!K$37&gt;1),2*NORMSDIST(-1*ABS(K856/(15*SQRT(1+ComCalc!K$113/(ComCalc!K$37*ComCalc!K$37)-2*Cs!K1062)))),0)</f>
        <v>0</v>
      </c>
      <c r="L1165">
        <f>IF(L139*(ComCalc!L$37&gt;1),2*NORMSDIST(-1*ABS(L856/(15*SQRT(1+ComCalc!L$113/(ComCalc!L$37*ComCalc!L$37)-2*Cs!L1062)))),0)</f>
        <v>0</v>
      </c>
      <c r="M1165">
        <f>IF(M139*(ComCalc!M$37&gt;1),2*NORMSDIST(-1*ABS(M856/(15*SQRT(1+ComCalc!M$113/(ComCalc!M$37*ComCalc!M$37)-2*Cs!M1062)))),0)</f>
        <v>0</v>
      </c>
      <c r="N1165">
        <f>IF(N139*(ComCalc!N$37&gt;1),2*NORMSDIST(-1*ABS(N856/(15*SQRT(1+ComCalc!N$113/(ComCalc!N$37*ComCalc!N$37)-2*Cs!N1062)))),0)</f>
        <v>0</v>
      </c>
      <c r="O1165">
        <f>IF(O139*(ComCalc!O$37&gt;1),2*NORMSDIST(-1*ABS(O856/(15*SQRT(1+ComCalc!O$113/(ComCalc!O$37*ComCalc!O$37)-2*Cs!O1062)))),0)</f>
        <v>0</v>
      </c>
      <c r="P1165">
        <f>IF(P139*(ComCalc!P$37&gt;1),2*NORMSDIST(-1*ABS(P856/(15*SQRT(1+ComCalc!P$113/(ComCalc!P$37*ComCalc!P$37)-2*Cs!P1062)))),0)</f>
        <v>0</v>
      </c>
      <c r="Q1165">
        <f>IF(Q139*(ComCalc!Q$37&gt;1),2*NORMSDIST(-1*ABS(Q856/(15*SQRT(1+ComCalc!Q$113/(ComCalc!Q$37*ComCalc!Q$37)-2*Cs!Q1062)))),0)</f>
        <v>0</v>
      </c>
      <c r="R1165">
        <f>IF(R139*(ComCalc!R$37&gt;1),2*NORMSDIST(-1*ABS(R856/(15*SQRT(1+ComCalc!R$113/(ComCalc!R$37*ComCalc!R$37)-2*Cs!R1062)))),0)</f>
        <v>0</v>
      </c>
      <c r="S1165">
        <f>IF(S139*(ComCalc!S$37&gt;1),2*NORMSDIST(-1*ABS(S856/(15*SQRT(1+ComCalc!S$113/(ComCalc!S$37*ComCalc!S$37)-2*Cs!S1062)))),0)</f>
        <v>0</v>
      </c>
      <c r="T1165">
        <f>IF(T139*(ComCalc!T$37&gt;1),2*NORMSDIST(-1*ABS(T856/(15*SQRT(1+ComCalc!T$113/(ComCalc!T$37*ComCalc!T$37)-2*Cs!T1062)))),0)</f>
        <v>0</v>
      </c>
      <c r="U1165">
        <f>IF(U139*(ComCalc!U$37&gt;1),2*NORMSDIST(-1*ABS(U856/(15*SQRT(1+ComCalc!U$113/(ComCalc!U$37*ComCalc!U$37)-2*Cs!U1062)))),0)</f>
        <v>0</v>
      </c>
    </row>
    <row r="1166" spans="1:21" x14ac:dyDescent="0.15">
      <c r="A1166" t="str">
        <f t="shared" si="667"/>
        <v>ROCFT Copy</v>
      </c>
      <c r="B1166">
        <f>IF(B140*(ComCalc!B$37&gt;1),2*NORMSDIST(-1*ABS(B857/(15*SQRT(1+ComCalc!B$113/(ComCalc!B$37*ComCalc!B$37)-2*Cs!B1063)))),0)</f>
        <v>0</v>
      </c>
      <c r="C1166">
        <f>IF(C140*(ComCalc!C$37&gt;1),2*NORMSDIST(-1*ABS(C857/(15*SQRT(1+ComCalc!C$113/(ComCalc!C$37*ComCalc!C$37)-2*Cs!C1063)))),0)</f>
        <v>0</v>
      </c>
      <c r="D1166">
        <f>IF(D140*(ComCalc!D$37&gt;1),2*NORMSDIST(-1*ABS(D857/(15*SQRT(1+ComCalc!D$113/(ComCalc!D$37*ComCalc!D$37)-2*Cs!D1063)))),0)</f>
        <v>0</v>
      </c>
      <c r="E1166">
        <f>IF(E140*(ComCalc!E$37&gt;1),2*NORMSDIST(-1*ABS(E857/(15*SQRT(1+ComCalc!E$113/(ComCalc!E$37*ComCalc!E$37)-2*Cs!E1063)))),0)</f>
        <v>0</v>
      </c>
      <c r="F1166">
        <f>IF(F140*(ComCalc!F$37&gt;1),2*NORMSDIST(-1*ABS(F857/(15*SQRT(1+ComCalc!F$113/(ComCalc!F$37*ComCalc!F$37)-2*Cs!F1063)))),0)</f>
        <v>0</v>
      </c>
      <c r="G1166">
        <f>IF(G140*(ComCalc!G$37&gt;1),2*NORMSDIST(-1*ABS(G857/(15*SQRT(1+ComCalc!G$113/(ComCalc!G$37*ComCalc!G$37)-2*Cs!G1063)))),0)</f>
        <v>0.16282518537317414</v>
      </c>
      <c r="H1166">
        <f>IF(H140*(ComCalc!H$37&gt;1),2*NORMSDIST(-1*ABS(H857/(15*SQRT(1+ComCalc!H$113/(ComCalc!H$37*ComCalc!H$37)-2*Cs!H1063)))),0)</f>
        <v>0</v>
      </c>
      <c r="I1166">
        <f>IF(I140*(ComCalc!I$37&gt;1),2*NORMSDIST(-1*ABS(I857/(15*SQRT(1+ComCalc!I$113/(ComCalc!I$37*ComCalc!I$37)-2*Cs!I1063)))),0)</f>
        <v>0</v>
      </c>
      <c r="J1166">
        <f>IF(J140*(ComCalc!J$37&gt;1),2*NORMSDIST(-1*ABS(J857/(15*SQRT(1+ComCalc!J$113/(ComCalc!J$37*ComCalc!J$37)-2*Cs!J1063)))),0)</f>
        <v>0</v>
      </c>
      <c r="K1166">
        <f>IF(K140*(ComCalc!K$37&gt;1),2*NORMSDIST(-1*ABS(K857/(15*SQRT(1+ComCalc!K$113/(ComCalc!K$37*ComCalc!K$37)-2*Cs!K1063)))),0)</f>
        <v>0</v>
      </c>
      <c r="L1166">
        <f>IF(L140*(ComCalc!L$37&gt;1),2*NORMSDIST(-1*ABS(L857/(15*SQRT(1+ComCalc!L$113/(ComCalc!L$37*ComCalc!L$37)-2*Cs!L1063)))),0)</f>
        <v>0</v>
      </c>
      <c r="M1166">
        <f>IF(M140*(ComCalc!M$37&gt;1),2*NORMSDIST(-1*ABS(M857/(15*SQRT(1+ComCalc!M$113/(ComCalc!M$37*ComCalc!M$37)-2*Cs!M1063)))),0)</f>
        <v>0.36684841957523684</v>
      </c>
      <c r="N1166">
        <f>IF(N140*(ComCalc!N$37&gt;1),2*NORMSDIST(-1*ABS(N857/(15*SQRT(1+ComCalc!N$113/(ComCalc!N$37*ComCalc!N$37)-2*Cs!N1063)))),0)</f>
        <v>0</v>
      </c>
      <c r="O1166">
        <f>IF(O140*(ComCalc!O$37&gt;1),2*NORMSDIST(-1*ABS(O857/(15*SQRT(1+ComCalc!O$113/(ComCalc!O$37*ComCalc!O$37)-2*Cs!O1063)))),0)</f>
        <v>0</v>
      </c>
      <c r="P1166">
        <f>IF(P140*(ComCalc!P$37&gt;1),2*NORMSDIST(-1*ABS(P857/(15*SQRT(1+ComCalc!P$113/(ComCalc!P$37*ComCalc!P$37)-2*Cs!P1063)))),0)</f>
        <v>0</v>
      </c>
      <c r="Q1166">
        <f>IF(Q140*(ComCalc!Q$37&gt;1),2*NORMSDIST(-1*ABS(Q857/(15*SQRT(1+ComCalc!Q$113/(ComCalc!Q$37*ComCalc!Q$37)-2*Cs!Q1063)))),0)</f>
        <v>0.22032975309768416</v>
      </c>
      <c r="R1166">
        <f>IF(R140*(ComCalc!R$37&gt;1),2*NORMSDIST(-1*ABS(R857/(15*SQRT(1+ComCalc!R$113/(ComCalc!R$37*ComCalc!R$37)-2*Cs!R1063)))),0)</f>
        <v>0.32336903084268459</v>
      </c>
      <c r="S1166">
        <f>IF(S140*(ComCalc!S$37&gt;1),2*NORMSDIST(-1*ABS(S857/(15*SQRT(1+ComCalc!S$113/(ComCalc!S$37*ComCalc!S$37)-2*Cs!S1063)))),0)</f>
        <v>0</v>
      </c>
      <c r="T1166">
        <f>IF(T140*(ComCalc!T$37&gt;1),2*NORMSDIST(-1*ABS(T857/(15*SQRT(1+ComCalc!T$113/(ComCalc!T$37*ComCalc!T$37)-2*Cs!T1063)))),0)</f>
        <v>0</v>
      </c>
      <c r="U1166">
        <f>IF(U140*(ComCalc!U$37&gt;1),2*NORMSDIST(-1*ABS(U857/(15*SQRT(1+ComCalc!U$113/(ComCalc!U$37*ComCalc!U$37)-2*Cs!U1063)))),0)</f>
        <v>0</v>
      </c>
    </row>
    <row r="1167" spans="1:21" x14ac:dyDescent="0.15">
      <c r="A1167" t="str">
        <f t="shared" si="667"/>
        <v>ROCFT Recall</v>
      </c>
      <c r="B1167">
        <f>IF(B141*(ComCalc!B$37&gt;1),2*NORMSDIST(-1*ABS(B858/(15*SQRT(1+ComCalc!B$113/(ComCalc!B$37*ComCalc!B$37)-2*Cs!B1064)))),0)</f>
        <v>0</v>
      </c>
      <c r="C1167">
        <f>IF(C141*(ComCalc!C$37&gt;1),2*NORMSDIST(-1*ABS(C858/(15*SQRT(1+ComCalc!C$113/(ComCalc!C$37*ComCalc!C$37)-2*Cs!C1064)))),0)</f>
        <v>0</v>
      </c>
      <c r="D1167">
        <f>IF(D141*(ComCalc!D$37&gt;1),2*NORMSDIST(-1*ABS(D858/(15*SQRT(1+ComCalc!D$113/(ComCalc!D$37*ComCalc!D$37)-2*Cs!D1064)))),0)</f>
        <v>0</v>
      </c>
      <c r="E1167">
        <f>IF(E141*(ComCalc!E$37&gt;1),2*NORMSDIST(-1*ABS(E858/(15*SQRT(1+ComCalc!E$113/(ComCalc!E$37*ComCalc!E$37)-2*Cs!E1064)))),0)</f>
        <v>0</v>
      </c>
      <c r="F1167">
        <f>IF(F141*(ComCalc!F$37&gt;1),2*NORMSDIST(-1*ABS(F858/(15*SQRT(1+ComCalc!F$113/(ComCalc!F$37*ComCalc!F$37)-2*Cs!F1064)))),0)</f>
        <v>0</v>
      </c>
      <c r="G1167">
        <f>IF(G141*(ComCalc!G$37&gt;1),2*NORMSDIST(-1*ABS(G858/(15*SQRT(1+ComCalc!G$113/(ComCalc!G$37*ComCalc!G$37)-2*Cs!G1064)))),0)</f>
        <v>0</v>
      </c>
      <c r="H1167">
        <f>IF(H141*(ComCalc!H$37&gt;1),2*NORMSDIST(-1*ABS(H858/(15*SQRT(1+ComCalc!H$113/(ComCalc!H$37*ComCalc!H$37)-2*Cs!H1064)))),0)</f>
        <v>0.36150097005496712</v>
      </c>
      <c r="I1167">
        <f>IF(I141*(ComCalc!I$37&gt;1),2*NORMSDIST(-1*ABS(I858/(15*SQRT(1+ComCalc!I$113/(ComCalc!I$37*ComCalc!I$37)-2*Cs!I1064)))),0)</f>
        <v>0</v>
      </c>
      <c r="J1167">
        <f>IF(J141*(ComCalc!J$37&gt;1),2*NORMSDIST(-1*ABS(J858/(15*SQRT(1+ComCalc!J$113/(ComCalc!J$37*ComCalc!J$37)-2*Cs!J1064)))),0)</f>
        <v>0</v>
      </c>
      <c r="K1167">
        <f>IF(K141*(ComCalc!K$37&gt;1),2*NORMSDIST(-1*ABS(K858/(15*SQRT(1+ComCalc!K$113/(ComCalc!K$37*ComCalc!K$37)-2*Cs!K1064)))),0)</f>
        <v>0</v>
      </c>
      <c r="L1167">
        <f>IF(L141*(ComCalc!L$37&gt;1),2*NORMSDIST(-1*ABS(L858/(15*SQRT(1+ComCalc!L$113/(ComCalc!L$37*ComCalc!L$37)-2*Cs!L1064)))),0)</f>
        <v>0</v>
      </c>
      <c r="M1167">
        <f>IF(M141*(ComCalc!M$37&gt;1),2*NORMSDIST(-1*ABS(M858/(15*SQRT(1+ComCalc!M$113/(ComCalc!M$37*ComCalc!M$37)-2*Cs!M1064)))),0)</f>
        <v>0</v>
      </c>
      <c r="N1167">
        <f>IF(N141*(ComCalc!N$37&gt;1),2*NORMSDIST(-1*ABS(N858/(15*SQRT(1+ComCalc!N$113/(ComCalc!N$37*ComCalc!N$37)-2*Cs!N1064)))),0)</f>
        <v>0</v>
      </c>
      <c r="O1167">
        <f>IF(O141*(ComCalc!O$37&gt;1),2*NORMSDIST(-1*ABS(O858/(15*SQRT(1+ComCalc!O$113/(ComCalc!O$37*ComCalc!O$37)-2*Cs!O1064)))),0)</f>
        <v>0</v>
      </c>
      <c r="P1167">
        <f>IF(P141*(ComCalc!P$37&gt;1),2*NORMSDIST(-1*ABS(P858/(15*SQRT(1+ComCalc!P$113/(ComCalc!P$37*ComCalc!P$37)-2*Cs!P1064)))),0)</f>
        <v>0.15679219209458717</v>
      </c>
      <c r="Q1167">
        <f>IF(Q141*(ComCalc!Q$37&gt;1),2*NORMSDIST(-1*ABS(Q858/(15*SQRT(1+ComCalc!Q$113/(ComCalc!Q$37*ComCalc!Q$37)-2*Cs!Q1064)))),0)</f>
        <v>0</v>
      </c>
      <c r="R1167">
        <f>IF(R141*(ComCalc!R$37&gt;1),2*NORMSDIST(-1*ABS(R858/(15*SQRT(1+ComCalc!R$113/(ComCalc!R$37*ComCalc!R$37)-2*Cs!R1064)))),0)</f>
        <v>0.22024782557647432</v>
      </c>
      <c r="S1167">
        <f>IF(S141*(ComCalc!S$37&gt;1),2*NORMSDIST(-1*ABS(S858/(15*SQRT(1+ComCalc!S$113/(ComCalc!S$37*ComCalc!S$37)-2*Cs!S1064)))),0)</f>
        <v>0</v>
      </c>
      <c r="T1167">
        <f>IF(T141*(ComCalc!T$37&gt;1),2*NORMSDIST(-1*ABS(T858/(15*SQRT(1+ComCalc!T$113/(ComCalc!T$37*ComCalc!T$37)-2*Cs!T1064)))),0)</f>
        <v>0</v>
      </c>
      <c r="U1167">
        <f>IF(U141*(ComCalc!U$37&gt;1),2*NORMSDIST(-1*ABS(U858/(15*SQRT(1+ComCalc!U$113/(ComCalc!U$37*ComCalc!U$37)-2*Cs!U1064)))),0)</f>
        <v>0</v>
      </c>
    </row>
    <row r="1168" spans="1:21" x14ac:dyDescent="0.15">
      <c r="A1168" t="str">
        <f t="shared" si="667"/>
        <v>CVLT-3 Brief Trials 1-4</v>
      </c>
      <c r="B1168">
        <f>IF(B142*(ComCalc!B$37&gt;1),2*NORMSDIST(-1*ABS(B859/(15*SQRT(1+ComCalc!B$113/(ComCalc!B$37*ComCalc!B$37)-2*Cs!B1065)))),0)</f>
        <v>0</v>
      </c>
      <c r="C1168">
        <f>IF(C142*(ComCalc!C$37&gt;1),2*NORMSDIST(-1*ABS(C859/(15*SQRT(1+ComCalc!C$113/(ComCalc!C$37*ComCalc!C$37)-2*Cs!C1065)))),0)</f>
        <v>0</v>
      </c>
      <c r="D1168">
        <f>IF(D142*(ComCalc!D$37&gt;1),2*NORMSDIST(-1*ABS(D859/(15*SQRT(1+ComCalc!D$113/(ComCalc!D$37*ComCalc!D$37)-2*Cs!D1065)))),0)</f>
        <v>0</v>
      </c>
      <c r="E1168">
        <f>IF(E142*(ComCalc!E$37&gt;1),2*NORMSDIST(-1*ABS(E859/(15*SQRT(1+ComCalc!E$113/(ComCalc!E$37*ComCalc!E$37)-2*Cs!E1065)))),0)</f>
        <v>0</v>
      </c>
      <c r="F1168">
        <f>IF(F142*(ComCalc!F$37&gt;1),2*NORMSDIST(-1*ABS(F859/(15*SQRT(1+ComCalc!F$113/(ComCalc!F$37*ComCalc!F$37)-2*Cs!F1065)))),0)</f>
        <v>0</v>
      </c>
      <c r="G1168">
        <f>IF(G142*(ComCalc!G$37&gt;1),2*NORMSDIST(-1*ABS(G859/(15*SQRT(1+ComCalc!G$113/(ComCalc!G$37*ComCalc!G$37)-2*Cs!G1065)))),0)</f>
        <v>0</v>
      </c>
      <c r="H1168">
        <f>IF(H142*(ComCalc!H$37&gt;1),2*NORMSDIST(-1*ABS(H859/(15*SQRT(1+ComCalc!H$113/(ComCalc!H$37*ComCalc!H$37)-2*Cs!H1065)))),0)</f>
        <v>0.25860427402626635</v>
      </c>
      <c r="I1168">
        <f>IF(I142*(ComCalc!I$37&gt;1),2*NORMSDIST(-1*ABS(I859/(15*SQRT(1+ComCalc!I$113/(ComCalc!I$37*ComCalc!I$37)-2*Cs!I1065)))),0)</f>
        <v>0</v>
      </c>
      <c r="J1168">
        <f>IF(J142*(ComCalc!J$37&gt;1),2*NORMSDIST(-1*ABS(J859/(15*SQRT(1+ComCalc!J$113/(ComCalc!J$37*ComCalc!J$37)-2*Cs!J1065)))),0)</f>
        <v>0</v>
      </c>
      <c r="K1168">
        <f>IF(K142*(ComCalc!K$37&gt;1),2*NORMSDIST(-1*ABS(K859/(15*SQRT(1+ComCalc!K$113/(ComCalc!K$37*ComCalc!K$37)-2*Cs!K1065)))),0)</f>
        <v>0</v>
      </c>
      <c r="L1168">
        <f>IF(L142*(ComCalc!L$37&gt;1),2*NORMSDIST(-1*ABS(L859/(15*SQRT(1+ComCalc!L$113/(ComCalc!L$37*ComCalc!L$37)-2*Cs!L1065)))),0)</f>
        <v>0</v>
      </c>
      <c r="M1168">
        <f>IF(M142*(ComCalc!M$37&gt;1),2*NORMSDIST(-1*ABS(M859/(15*SQRT(1+ComCalc!M$113/(ComCalc!M$37*ComCalc!M$37)-2*Cs!M1065)))),0)</f>
        <v>0</v>
      </c>
      <c r="N1168">
        <f>IF(N142*(ComCalc!N$37&gt;1),2*NORMSDIST(-1*ABS(N859/(15*SQRT(1+ComCalc!N$113/(ComCalc!N$37*ComCalc!N$37)-2*Cs!N1065)))),0)</f>
        <v>0</v>
      </c>
      <c r="O1168">
        <f>IF(O142*(ComCalc!O$37&gt;1),2*NORMSDIST(-1*ABS(O859/(15*SQRT(1+ComCalc!O$113/(ComCalc!O$37*ComCalc!O$37)-2*Cs!O1065)))),0)</f>
        <v>0.54332693421329292</v>
      </c>
      <c r="P1168">
        <f>IF(P142*(ComCalc!P$37&gt;1),2*NORMSDIST(-1*ABS(P859/(15*SQRT(1+ComCalc!P$113/(ComCalc!P$37*ComCalc!P$37)-2*Cs!P1065)))),0)</f>
        <v>0</v>
      </c>
      <c r="Q1168">
        <f>IF(Q142*(ComCalc!Q$37&gt;1),2*NORMSDIST(-1*ABS(Q859/(15*SQRT(1+ComCalc!Q$113/(ComCalc!Q$37*ComCalc!Q$37)-2*Cs!Q1065)))),0)</f>
        <v>0</v>
      </c>
      <c r="R1168">
        <f>IF(R142*(ComCalc!R$37&gt;1),2*NORMSDIST(-1*ABS(R859/(15*SQRT(1+ComCalc!R$113/(ComCalc!R$37*ComCalc!R$37)-2*Cs!R1065)))),0)</f>
        <v>0.19372858137728544</v>
      </c>
      <c r="S1168">
        <f>IF(S142*(ComCalc!S$37&gt;1),2*NORMSDIST(-1*ABS(S859/(15*SQRT(1+ComCalc!S$113/(ComCalc!S$37*ComCalc!S$37)-2*Cs!S1065)))),0)</f>
        <v>0</v>
      </c>
      <c r="T1168">
        <f>IF(T142*(ComCalc!T$37&gt;1),2*NORMSDIST(-1*ABS(T859/(15*SQRT(1+ComCalc!T$113/(ComCalc!T$37*ComCalc!T$37)-2*Cs!T1065)))),0)</f>
        <v>0</v>
      </c>
      <c r="U1168">
        <f>IF(U142*(ComCalc!U$37&gt;1),2*NORMSDIST(-1*ABS(U859/(15*SQRT(1+ComCalc!U$113/(ComCalc!U$37*ComCalc!U$37)-2*Cs!U1065)))),0)</f>
        <v>0</v>
      </c>
    </row>
    <row r="1169" spans="1:21" x14ac:dyDescent="0.15">
      <c r="A1169" t="str">
        <f t="shared" si="667"/>
        <v>CVLT-3 Brief SDFR</v>
      </c>
      <c r="B1169">
        <f>IF(B143*(ComCalc!B$37&gt;1),2*NORMSDIST(-1*ABS(B860/(15*SQRT(1+ComCalc!B$113/(ComCalc!B$37*ComCalc!B$37)-2*Cs!B1066)))),0)</f>
        <v>0</v>
      </c>
      <c r="C1169">
        <f>IF(C143*(ComCalc!C$37&gt;1),2*NORMSDIST(-1*ABS(C860/(15*SQRT(1+ComCalc!C$113/(ComCalc!C$37*ComCalc!C$37)-2*Cs!C1066)))),0)</f>
        <v>0</v>
      </c>
      <c r="D1169">
        <f>IF(D143*(ComCalc!D$37&gt;1),2*NORMSDIST(-1*ABS(D860/(15*SQRT(1+ComCalc!D$113/(ComCalc!D$37*ComCalc!D$37)-2*Cs!D1066)))),0)</f>
        <v>0</v>
      </c>
      <c r="E1169">
        <f>IF(E143*(ComCalc!E$37&gt;1),2*NORMSDIST(-1*ABS(E860/(15*SQRT(1+ComCalc!E$113/(ComCalc!E$37*ComCalc!E$37)-2*Cs!E1066)))),0)</f>
        <v>0</v>
      </c>
      <c r="F1169">
        <f>IF(F143*(ComCalc!F$37&gt;1),2*NORMSDIST(-1*ABS(F860/(15*SQRT(1+ComCalc!F$113/(ComCalc!F$37*ComCalc!F$37)-2*Cs!F1066)))),0)</f>
        <v>0</v>
      </c>
      <c r="G1169">
        <f>IF(G143*(ComCalc!G$37&gt;1),2*NORMSDIST(-1*ABS(G860/(15*SQRT(1+ComCalc!G$113/(ComCalc!G$37*ComCalc!G$37)-2*Cs!G1066)))),0)</f>
        <v>0</v>
      </c>
      <c r="H1169">
        <f>IF(H143*(ComCalc!H$37&gt;1),2*NORMSDIST(-1*ABS(H860/(15*SQRT(1+ComCalc!H$113/(ComCalc!H$37*ComCalc!H$37)-2*Cs!H1066)))),0)</f>
        <v>0.20201587366924392</v>
      </c>
      <c r="I1169">
        <f>IF(I143*(ComCalc!I$37&gt;1),2*NORMSDIST(-1*ABS(I860/(15*SQRT(1+ComCalc!I$113/(ComCalc!I$37*ComCalc!I$37)-2*Cs!I1066)))),0)</f>
        <v>0</v>
      </c>
      <c r="J1169">
        <f>IF(J143*(ComCalc!J$37&gt;1),2*NORMSDIST(-1*ABS(J860/(15*SQRT(1+ComCalc!J$113/(ComCalc!J$37*ComCalc!J$37)-2*Cs!J1066)))),0)</f>
        <v>0</v>
      </c>
      <c r="K1169">
        <f>IF(K143*(ComCalc!K$37&gt;1),2*NORMSDIST(-1*ABS(K860/(15*SQRT(1+ComCalc!K$113/(ComCalc!K$37*ComCalc!K$37)-2*Cs!K1066)))),0)</f>
        <v>0</v>
      </c>
      <c r="L1169">
        <f>IF(L143*(ComCalc!L$37&gt;1),2*NORMSDIST(-1*ABS(L860/(15*SQRT(1+ComCalc!L$113/(ComCalc!L$37*ComCalc!L$37)-2*Cs!L1066)))),0)</f>
        <v>0</v>
      </c>
      <c r="M1169">
        <f>IF(M143*(ComCalc!M$37&gt;1),2*NORMSDIST(-1*ABS(M860/(15*SQRT(1+ComCalc!M$113/(ComCalc!M$37*ComCalc!M$37)-2*Cs!M1066)))),0)</f>
        <v>0</v>
      </c>
      <c r="N1169">
        <f>IF(N143*(ComCalc!N$37&gt;1),2*NORMSDIST(-1*ABS(N860/(15*SQRT(1+ComCalc!N$113/(ComCalc!N$37*ComCalc!N$37)-2*Cs!N1066)))),0)</f>
        <v>0</v>
      </c>
      <c r="O1169">
        <f>IF(O143*(ComCalc!O$37&gt;1),2*NORMSDIST(-1*ABS(O860/(15*SQRT(1+ComCalc!O$113/(ComCalc!O$37*ComCalc!O$37)-2*Cs!O1066)))),0)</f>
        <v>0</v>
      </c>
      <c r="P1169">
        <f>IF(P143*(ComCalc!P$37&gt;1),2*NORMSDIST(-1*ABS(P860/(15*SQRT(1+ComCalc!P$113/(ComCalc!P$37*ComCalc!P$37)-2*Cs!P1066)))),0)</f>
        <v>0</v>
      </c>
      <c r="Q1169">
        <f>IF(Q143*(ComCalc!Q$37&gt;1),2*NORMSDIST(-1*ABS(Q860/(15*SQRT(1+ComCalc!Q$113/(ComCalc!Q$37*ComCalc!Q$37)-2*Cs!Q1066)))),0)</f>
        <v>0</v>
      </c>
      <c r="R1169">
        <f>IF(R143*(ComCalc!R$37&gt;1),2*NORMSDIST(-1*ABS(R860/(15*SQRT(1+ComCalc!R$113/(ComCalc!R$37*ComCalc!R$37)-2*Cs!R1066)))),0)</f>
        <v>0.56727140175413115</v>
      </c>
      <c r="S1169">
        <f>IF(S143*(ComCalc!S$37&gt;1),2*NORMSDIST(-1*ABS(S860/(15*SQRT(1+ComCalc!S$113/(ComCalc!S$37*ComCalc!S$37)-2*Cs!S1066)))),0)</f>
        <v>0</v>
      </c>
      <c r="T1169">
        <f>IF(T143*(ComCalc!T$37&gt;1),2*NORMSDIST(-1*ABS(T860/(15*SQRT(1+ComCalc!T$113/(ComCalc!T$37*ComCalc!T$37)-2*Cs!T1066)))),0)</f>
        <v>0</v>
      </c>
      <c r="U1169">
        <f>IF(U143*(ComCalc!U$37&gt;1),2*NORMSDIST(-1*ABS(U860/(15*SQRT(1+ComCalc!U$113/(ComCalc!U$37*ComCalc!U$37)-2*Cs!U1066)))),0)</f>
        <v>0</v>
      </c>
    </row>
    <row r="1170" spans="1:21" x14ac:dyDescent="0.15">
      <c r="A1170" t="str">
        <f t="shared" si="667"/>
        <v>CVLT-3 Brief LDFR</v>
      </c>
      <c r="B1170">
        <f>IF(B144*(ComCalc!B$37&gt;1),2*NORMSDIST(-1*ABS(B861/(15*SQRT(1+ComCalc!B$113/(ComCalc!B$37*ComCalc!B$37)-2*Cs!B1067)))),0)</f>
        <v>0</v>
      </c>
      <c r="C1170">
        <f>IF(C144*(ComCalc!C$37&gt;1),2*NORMSDIST(-1*ABS(C861/(15*SQRT(1+ComCalc!C$113/(ComCalc!C$37*ComCalc!C$37)-2*Cs!C1067)))),0)</f>
        <v>0</v>
      </c>
      <c r="D1170">
        <f>IF(D144*(ComCalc!D$37&gt;1),2*NORMSDIST(-1*ABS(D861/(15*SQRT(1+ComCalc!D$113/(ComCalc!D$37*ComCalc!D$37)-2*Cs!D1067)))),0)</f>
        <v>0</v>
      </c>
      <c r="E1170">
        <f>IF(E144*(ComCalc!E$37&gt;1),2*NORMSDIST(-1*ABS(E861/(15*SQRT(1+ComCalc!E$113/(ComCalc!E$37*ComCalc!E$37)-2*Cs!E1067)))),0)</f>
        <v>0</v>
      </c>
      <c r="F1170">
        <f>IF(F144*(ComCalc!F$37&gt;1),2*NORMSDIST(-1*ABS(F861/(15*SQRT(1+ComCalc!F$113/(ComCalc!F$37*ComCalc!F$37)-2*Cs!F1067)))),0)</f>
        <v>0</v>
      </c>
      <c r="G1170">
        <f>IF(G144*(ComCalc!G$37&gt;1),2*NORMSDIST(-1*ABS(G861/(15*SQRT(1+ComCalc!G$113/(ComCalc!G$37*ComCalc!G$37)-2*Cs!G1067)))),0)</f>
        <v>0</v>
      </c>
      <c r="H1170">
        <f>IF(H144*(ComCalc!H$37&gt;1),2*NORMSDIST(-1*ABS(H861/(15*SQRT(1+ComCalc!H$113/(ComCalc!H$37*ComCalc!H$37)-2*Cs!H1067)))),0)</f>
        <v>0.39243472846745836</v>
      </c>
      <c r="I1170">
        <f>IF(I144*(ComCalc!I$37&gt;1),2*NORMSDIST(-1*ABS(I861/(15*SQRT(1+ComCalc!I$113/(ComCalc!I$37*ComCalc!I$37)-2*Cs!I1067)))),0)</f>
        <v>0</v>
      </c>
      <c r="J1170">
        <f>IF(J144*(ComCalc!J$37&gt;1),2*NORMSDIST(-1*ABS(J861/(15*SQRT(1+ComCalc!J$113/(ComCalc!J$37*ComCalc!J$37)-2*Cs!J1067)))),0)</f>
        <v>0</v>
      </c>
      <c r="K1170">
        <f>IF(K144*(ComCalc!K$37&gt;1),2*NORMSDIST(-1*ABS(K861/(15*SQRT(1+ComCalc!K$113/(ComCalc!K$37*ComCalc!K$37)-2*Cs!K1067)))),0)</f>
        <v>0</v>
      </c>
      <c r="L1170">
        <f>IF(L144*(ComCalc!L$37&gt;1),2*NORMSDIST(-1*ABS(L861/(15*SQRT(1+ComCalc!L$113/(ComCalc!L$37*ComCalc!L$37)-2*Cs!L1067)))),0)</f>
        <v>0</v>
      </c>
      <c r="M1170">
        <f>IF(M144*(ComCalc!M$37&gt;1),2*NORMSDIST(-1*ABS(M861/(15*SQRT(1+ComCalc!M$113/(ComCalc!M$37*ComCalc!M$37)-2*Cs!M1067)))),0)</f>
        <v>0</v>
      </c>
      <c r="N1170">
        <f>IF(N144*(ComCalc!N$37&gt;1),2*NORMSDIST(-1*ABS(N861/(15*SQRT(1+ComCalc!N$113/(ComCalc!N$37*ComCalc!N$37)-2*Cs!N1067)))),0)</f>
        <v>0</v>
      </c>
      <c r="O1170">
        <f>IF(O144*(ComCalc!O$37&gt;1),2*NORMSDIST(-1*ABS(O861/(15*SQRT(1+ComCalc!O$113/(ComCalc!O$37*ComCalc!O$37)-2*Cs!O1067)))),0)</f>
        <v>0</v>
      </c>
      <c r="P1170">
        <f>IF(P144*(ComCalc!P$37&gt;1),2*NORMSDIST(-1*ABS(P861/(15*SQRT(1+ComCalc!P$113/(ComCalc!P$37*ComCalc!P$37)-2*Cs!P1067)))),0)</f>
        <v>0.87599729580241414</v>
      </c>
      <c r="Q1170">
        <f>IF(Q144*(ComCalc!Q$37&gt;1),2*NORMSDIST(-1*ABS(Q861/(15*SQRT(1+ComCalc!Q$113/(ComCalc!Q$37*ComCalc!Q$37)-2*Cs!Q1067)))),0)</f>
        <v>0</v>
      </c>
      <c r="R1170">
        <f>IF(R144*(ComCalc!R$37&gt;1),2*NORMSDIST(-1*ABS(R861/(15*SQRT(1+ComCalc!R$113/(ComCalc!R$37*ComCalc!R$37)-2*Cs!R1067)))),0)</f>
        <v>0.87135232931503048</v>
      </c>
      <c r="S1170">
        <f>IF(S144*(ComCalc!S$37&gt;1),2*NORMSDIST(-1*ABS(S861/(15*SQRT(1+ComCalc!S$113/(ComCalc!S$37*ComCalc!S$37)-2*Cs!S1067)))),0)</f>
        <v>0</v>
      </c>
      <c r="T1170">
        <f>IF(T144*(ComCalc!T$37&gt;1),2*NORMSDIST(-1*ABS(T861/(15*SQRT(1+ComCalc!T$113/(ComCalc!T$37*ComCalc!T$37)-2*Cs!T1067)))),0)</f>
        <v>0</v>
      </c>
      <c r="U1170">
        <f>IF(U144*(ComCalc!U$37&gt;1),2*NORMSDIST(-1*ABS(U861/(15*SQRT(1+ComCalc!U$113/(ComCalc!U$37*ComCalc!U$37)-2*Cs!U1067)))),0)</f>
        <v>0</v>
      </c>
    </row>
    <row r="1171" spans="1:21" x14ac:dyDescent="0.15">
      <c r="A1171" t="str">
        <f t="shared" si="667"/>
        <v>Figure Weights</v>
      </c>
      <c r="B1171">
        <f>IF(B145*(ComCalc!B$37&gt;1),2*NORMSDIST(-1*ABS(B862/(15*SQRT(1+ComCalc!B$113/(ComCalc!B$37*ComCalc!B$37)-2*Cs!B1068)))),0)</f>
        <v>0</v>
      </c>
      <c r="C1171">
        <f>IF(C145*(ComCalc!C$37&gt;1),2*NORMSDIST(-1*ABS(C862/(15*SQRT(1+ComCalc!C$113/(ComCalc!C$37*ComCalc!C$37)-2*Cs!C1068)))),0)</f>
        <v>0</v>
      </c>
      <c r="D1171">
        <f>IF(D145*(ComCalc!D$37&gt;1),2*NORMSDIST(-1*ABS(D862/(15*SQRT(1+ComCalc!D$113/(ComCalc!D$37*ComCalc!D$37)-2*Cs!D1068)))),0)</f>
        <v>0</v>
      </c>
      <c r="E1171">
        <f>IF(E145*(ComCalc!E$37&gt;1),2*NORMSDIST(-1*ABS(E862/(15*SQRT(1+ComCalc!E$113/(ComCalc!E$37*ComCalc!E$37)-2*Cs!E1068)))),0)</f>
        <v>0</v>
      </c>
      <c r="F1171">
        <f>IF(F145*(ComCalc!F$37&gt;1),2*NORMSDIST(-1*ABS(F862/(15*SQRT(1+ComCalc!F$113/(ComCalc!F$37*ComCalc!F$37)-2*Cs!F1068)))),0)</f>
        <v>0</v>
      </c>
      <c r="G1171">
        <f>IF(G145*(ComCalc!G$37&gt;1),2*NORMSDIST(-1*ABS(G862/(15*SQRT(1+ComCalc!G$113/(ComCalc!G$37*ComCalc!G$37)-2*Cs!G1068)))),0)</f>
        <v>0</v>
      </c>
      <c r="H1171">
        <f>IF(H145*(ComCalc!H$37&gt;1),2*NORMSDIST(-1*ABS(H862/(15*SQRT(1+ComCalc!H$113/(ComCalc!H$37*ComCalc!H$37)-2*Cs!H1068)))),0)</f>
        <v>0</v>
      </c>
      <c r="I1171">
        <f>IF(I145*(ComCalc!I$37&gt;1),2*NORMSDIST(-1*ABS(I862/(15*SQRT(1+ComCalc!I$113/(ComCalc!I$37*ComCalc!I$37)-2*Cs!I1068)))),0)</f>
        <v>0</v>
      </c>
      <c r="J1171">
        <f>IF(J145*(ComCalc!J$37&gt;1),2*NORMSDIST(-1*ABS(J862/(15*SQRT(1+ComCalc!J$113/(ComCalc!J$37*ComCalc!J$37)-2*Cs!J1068)))),0)</f>
        <v>0</v>
      </c>
      <c r="K1171">
        <f>IF(K145*(ComCalc!K$37&gt;1),2*NORMSDIST(-1*ABS(K862/(15*SQRT(1+ComCalc!K$113/(ComCalc!K$37*ComCalc!K$37)-2*Cs!K1068)))),0)</f>
        <v>0</v>
      </c>
      <c r="L1171">
        <f>IF(L145*(ComCalc!L$37&gt;1),2*NORMSDIST(-1*ABS(L862/(15*SQRT(1+ComCalc!L$113/(ComCalc!L$37*ComCalc!L$37)-2*Cs!L1068)))),0)</f>
        <v>0</v>
      </c>
      <c r="M1171">
        <f>IF(M145*(ComCalc!M$37&gt;1),2*NORMSDIST(-1*ABS(M862/(15*SQRT(1+ComCalc!M$113/(ComCalc!M$37*ComCalc!M$37)-2*Cs!M1068)))),0)</f>
        <v>0</v>
      </c>
      <c r="N1171">
        <f>IF(N145*(ComCalc!N$37&gt;1),2*NORMSDIST(-1*ABS(N862/(15*SQRT(1+ComCalc!N$113/(ComCalc!N$37*ComCalc!N$37)-2*Cs!N1068)))),0)</f>
        <v>0</v>
      </c>
      <c r="O1171">
        <f>IF(O145*(ComCalc!O$37&gt;1),2*NORMSDIST(-1*ABS(O862/(15*SQRT(1+ComCalc!O$113/(ComCalc!O$37*ComCalc!O$37)-2*Cs!O1068)))),0)</f>
        <v>0</v>
      </c>
      <c r="P1171">
        <f>IF(P145*(ComCalc!P$37&gt;1),2*NORMSDIST(-1*ABS(P862/(15*SQRT(1+ComCalc!P$113/(ComCalc!P$37*ComCalc!P$37)-2*Cs!P1068)))),0)</f>
        <v>0</v>
      </c>
      <c r="Q1171">
        <f>IF(Q145*(ComCalc!Q$37&gt;1),2*NORMSDIST(-1*ABS(Q862/(15*SQRT(1+ComCalc!Q$113/(ComCalc!Q$37*ComCalc!Q$37)-2*Cs!Q1068)))),0)</f>
        <v>0</v>
      </c>
      <c r="R1171">
        <f>IF(R145*(ComCalc!R$37&gt;1),2*NORMSDIST(-1*ABS(R862/(15*SQRT(1+ComCalc!R$113/(ComCalc!R$37*ComCalc!R$37)-2*Cs!R1068)))),0)</f>
        <v>0</v>
      </c>
      <c r="S1171">
        <f>IF(S145*(ComCalc!S$37&gt;1),2*NORMSDIST(-1*ABS(S862/(15*SQRT(1+ComCalc!S$113/(ComCalc!S$37*ComCalc!S$37)-2*Cs!S1068)))),0)</f>
        <v>0</v>
      </c>
      <c r="T1171">
        <f>IF(T145*(ComCalc!T$37&gt;1),2*NORMSDIST(-1*ABS(T862/(15*SQRT(1+ComCalc!T$113/(ComCalc!T$37*ComCalc!T$37)-2*Cs!T1068)))),0)</f>
        <v>0</v>
      </c>
      <c r="U1171">
        <f>IF(U145*(ComCalc!U$37&gt;1),2*NORMSDIST(-1*ABS(U862/(15*SQRT(1+ComCalc!U$113/(ComCalc!U$37*ComCalc!U$37)-2*Cs!U1068)))),0)</f>
        <v>0</v>
      </c>
    </row>
    <row r="1172" spans="1:21" x14ac:dyDescent="0.15">
      <c r="A1172" t="str">
        <f t="shared" si="667"/>
        <v>Letter-Number Sequencing</v>
      </c>
      <c r="B1172">
        <f>IF(B146*(ComCalc!B$37&gt;1),2*NORMSDIST(-1*ABS(B863/(15*SQRT(1+ComCalc!B$113/(ComCalc!B$37*ComCalc!B$37)-2*Cs!B1069)))),0)</f>
        <v>0</v>
      </c>
      <c r="C1172">
        <f>IF(C146*(ComCalc!C$37&gt;1),2*NORMSDIST(-1*ABS(C863/(15*SQRT(1+ComCalc!C$113/(ComCalc!C$37*ComCalc!C$37)-2*Cs!C1069)))),0)</f>
        <v>0</v>
      </c>
      <c r="D1172">
        <f>IF(D146*(ComCalc!D$37&gt;1),2*NORMSDIST(-1*ABS(D863/(15*SQRT(1+ComCalc!D$113/(ComCalc!D$37*ComCalc!D$37)-2*Cs!D1069)))),0)</f>
        <v>0</v>
      </c>
      <c r="E1172">
        <f>IF(E146*(ComCalc!E$37&gt;1),2*NORMSDIST(-1*ABS(E863/(15*SQRT(1+ComCalc!E$113/(ComCalc!E$37*ComCalc!E$37)-2*Cs!E1069)))),0)</f>
        <v>0</v>
      </c>
      <c r="F1172">
        <f>IF(F146*(ComCalc!F$37&gt;1),2*NORMSDIST(-1*ABS(F863/(15*SQRT(1+ComCalc!F$113/(ComCalc!F$37*ComCalc!F$37)-2*Cs!F1069)))),0)</f>
        <v>0</v>
      </c>
      <c r="G1172">
        <f>IF(G146*(ComCalc!G$37&gt;1),2*NORMSDIST(-1*ABS(G863/(15*SQRT(1+ComCalc!G$113/(ComCalc!G$37*ComCalc!G$37)-2*Cs!G1069)))),0)</f>
        <v>0</v>
      </c>
      <c r="H1172">
        <f>IF(H146*(ComCalc!H$37&gt;1),2*NORMSDIST(-1*ABS(H863/(15*SQRT(1+ComCalc!H$113/(ComCalc!H$37*ComCalc!H$37)-2*Cs!H1069)))),0)</f>
        <v>0</v>
      </c>
      <c r="I1172">
        <f>IF(I146*(ComCalc!I$37&gt;1),2*NORMSDIST(-1*ABS(I863/(15*SQRT(1+ComCalc!I$113/(ComCalc!I$37*ComCalc!I$37)-2*Cs!I1069)))),0)</f>
        <v>0</v>
      </c>
      <c r="J1172">
        <f>IF(J146*(ComCalc!J$37&gt;1),2*NORMSDIST(-1*ABS(J863/(15*SQRT(1+ComCalc!J$113/(ComCalc!J$37*ComCalc!J$37)-2*Cs!J1069)))),0)</f>
        <v>0</v>
      </c>
      <c r="K1172">
        <f>IF(K146*(ComCalc!K$37&gt;1),2*NORMSDIST(-1*ABS(K863/(15*SQRT(1+ComCalc!K$113/(ComCalc!K$37*ComCalc!K$37)-2*Cs!K1069)))),0)</f>
        <v>0</v>
      </c>
      <c r="L1172">
        <f>IF(L146*(ComCalc!L$37&gt;1),2*NORMSDIST(-1*ABS(L863/(15*SQRT(1+ComCalc!L$113/(ComCalc!L$37*ComCalc!L$37)-2*Cs!L1069)))),0)</f>
        <v>0</v>
      </c>
      <c r="M1172">
        <f>IF(M146*(ComCalc!M$37&gt;1),2*NORMSDIST(-1*ABS(M863/(15*SQRT(1+ComCalc!M$113/(ComCalc!M$37*ComCalc!M$37)-2*Cs!M1069)))),0)</f>
        <v>0</v>
      </c>
      <c r="N1172">
        <f>IF(N146*(ComCalc!N$37&gt;1),2*NORMSDIST(-1*ABS(N863/(15*SQRT(1+ComCalc!N$113/(ComCalc!N$37*ComCalc!N$37)-2*Cs!N1069)))),0)</f>
        <v>0</v>
      </c>
      <c r="O1172">
        <f>IF(O146*(ComCalc!O$37&gt;1),2*NORMSDIST(-1*ABS(O863/(15*SQRT(1+ComCalc!O$113/(ComCalc!O$37*ComCalc!O$37)-2*Cs!O1069)))),0)</f>
        <v>0</v>
      </c>
      <c r="P1172">
        <f>IF(P146*(ComCalc!P$37&gt;1),2*NORMSDIST(-1*ABS(P863/(15*SQRT(1+ComCalc!P$113/(ComCalc!P$37*ComCalc!P$37)-2*Cs!P1069)))),0)</f>
        <v>0</v>
      </c>
      <c r="Q1172">
        <f>IF(Q146*(ComCalc!Q$37&gt;1),2*NORMSDIST(-1*ABS(Q863/(15*SQRT(1+ComCalc!Q$113/(ComCalc!Q$37*ComCalc!Q$37)-2*Cs!Q1069)))),0)</f>
        <v>0</v>
      </c>
      <c r="R1172">
        <f>IF(R146*(ComCalc!R$37&gt;1),2*NORMSDIST(-1*ABS(R863/(15*SQRT(1+ComCalc!R$113/(ComCalc!R$37*ComCalc!R$37)-2*Cs!R1069)))),0)</f>
        <v>0</v>
      </c>
      <c r="S1172">
        <f>IF(S146*(ComCalc!S$37&gt;1),2*NORMSDIST(-1*ABS(S863/(15*SQRT(1+ComCalc!S$113/(ComCalc!S$37*ComCalc!S$37)-2*Cs!S1069)))),0)</f>
        <v>0</v>
      </c>
      <c r="T1172">
        <f>IF(T146*(ComCalc!T$37&gt;1),2*NORMSDIST(-1*ABS(T863/(15*SQRT(1+ComCalc!T$113/(ComCalc!T$37*ComCalc!T$37)-2*Cs!T1069)))),0)</f>
        <v>0</v>
      </c>
      <c r="U1172">
        <f>IF(U146*(ComCalc!U$37&gt;1),2*NORMSDIST(-1*ABS(U863/(15*SQRT(1+ComCalc!U$113/(ComCalc!U$37*ComCalc!U$37)-2*Cs!U1069)))),0)</f>
        <v>0</v>
      </c>
    </row>
    <row r="1173" spans="1:21" x14ac:dyDescent="0.15">
      <c r="A1173" t="str">
        <f t="shared" si="667"/>
        <v>Cancellation</v>
      </c>
      <c r="B1173">
        <f>IF(B147*(ComCalc!B$37&gt;1),2*NORMSDIST(-1*ABS(B864/(15*SQRT(1+ComCalc!B$113/(ComCalc!B$37*ComCalc!B$37)-2*Cs!B1070)))),0)</f>
        <v>0</v>
      </c>
      <c r="C1173">
        <f>IF(C147*(ComCalc!C$37&gt;1),2*NORMSDIST(-1*ABS(C864/(15*SQRT(1+ComCalc!C$113/(ComCalc!C$37*ComCalc!C$37)-2*Cs!C1070)))),0)</f>
        <v>0</v>
      </c>
      <c r="D1173">
        <f>IF(D147*(ComCalc!D$37&gt;1),2*NORMSDIST(-1*ABS(D864/(15*SQRT(1+ComCalc!D$113/(ComCalc!D$37*ComCalc!D$37)-2*Cs!D1070)))),0)</f>
        <v>0</v>
      </c>
      <c r="E1173">
        <f>IF(E147*(ComCalc!E$37&gt;1),2*NORMSDIST(-1*ABS(E864/(15*SQRT(1+ComCalc!E$113/(ComCalc!E$37*ComCalc!E$37)-2*Cs!E1070)))),0)</f>
        <v>0</v>
      </c>
      <c r="F1173">
        <f>IF(F147*(ComCalc!F$37&gt;1),2*NORMSDIST(-1*ABS(F864/(15*SQRT(1+ComCalc!F$113/(ComCalc!F$37*ComCalc!F$37)-2*Cs!F1070)))),0)</f>
        <v>0</v>
      </c>
      <c r="G1173">
        <f>IF(G147*(ComCalc!G$37&gt;1),2*NORMSDIST(-1*ABS(G864/(15*SQRT(1+ComCalc!G$113/(ComCalc!G$37*ComCalc!G$37)-2*Cs!G1070)))),0)</f>
        <v>0</v>
      </c>
      <c r="H1173">
        <f>IF(H147*(ComCalc!H$37&gt;1),2*NORMSDIST(-1*ABS(H864/(15*SQRT(1+ComCalc!H$113/(ComCalc!H$37*ComCalc!H$37)-2*Cs!H1070)))),0)</f>
        <v>0</v>
      </c>
      <c r="I1173">
        <f>IF(I147*(ComCalc!I$37&gt;1),2*NORMSDIST(-1*ABS(I864/(15*SQRT(1+ComCalc!I$113/(ComCalc!I$37*ComCalc!I$37)-2*Cs!I1070)))),0)</f>
        <v>0</v>
      </c>
      <c r="J1173">
        <f>IF(J147*(ComCalc!J$37&gt;1),2*NORMSDIST(-1*ABS(J864/(15*SQRT(1+ComCalc!J$113/(ComCalc!J$37*ComCalc!J$37)-2*Cs!J1070)))),0)</f>
        <v>0</v>
      </c>
      <c r="K1173">
        <f>IF(K147*(ComCalc!K$37&gt;1),2*NORMSDIST(-1*ABS(K864/(15*SQRT(1+ComCalc!K$113/(ComCalc!K$37*ComCalc!K$37)-2*Cs!K1070)))),0)</f>
        <v>0</v>
      </c>
      <c r="L1173">
        <f>IF(L147*(ComCalc!L$37&gt;1),2*NORMSDIST(-1*ABS(L864/(15*SQRT(1+ComCalc!L$113/(ComCalc!L$37*ComCalc!L$37)-2*Cs!L1070)))),0)</f>
        <v>0</v>
      </c>
      <c r="M1173">
        <f>IF(M147*(ComCalc!M$37&gt;1),2*NORMSDIST(-1*ABS(M864/(15*SQRT(1+ComCalc!M$113/(ComCalc!M$37*ComCalc!M$37)-2*Cs!M1070)))),0)</f>
        <v>0</v>
      </c>
      <c r="N1173">
        <f>IF(N147*(ComCalc!N$37&gt;1),2*NORMSDIST(-1*ABS(N864/(15*SQRT(1+ComCalc!N$113/(ComCalc!N$37*ComCalc!N$37)-2*Cs!N1070)))),0)</f>
        <v>0</v>
      </c>
      <c r="O1173">
        <f>IF(O147*(ComCalc!O$37&gt;1),2*NORMSDIST(-1*ABS(O864/(15*SQRT(1+ComCalc!O$113/(ComCalc!O$37*ComCalc!O$37)-2*Cs!O1070)))),0)</f>
        <v>0</v>
      </c>
      <c r="P1173">
        <f>IF(P147*(ComCalc!P$37&gt;1),2*NORMSDIST(-1*ABS(P864/(15*SQRT(1+ComCalc!P$113/(ComCalc!P$37*ComCalc!P$37)-2*Cs!P1070)))),0)</f>
        <v>0</v>
      </c>
      <c r="Q1173">
        <f>IF(Q147*(ComCalc!Q$37&gt;1),2*NORMSDIST(-1*ABS(Q864/(15*SQRT(1+ComCalc!Q$113/(ComCalc!Q$37*ComCalc!Q$37)-2*Cs!Q1070)))),0)</f>
        <v>0</v>
      </c>
      <c r="R1173">
        <f>IF(R147*(ComCalc!R$37&gt;1),2*NORMSDIST(-1*ABS(R864/(15*SQRT(1+ComCalc!R$113/(ComCalc!R$37*ComCalc!R$37)-2*Cs!R1070)))),0)</f>
        <v>0</v>
      </c>
      <c r="S1173">
        <f>IF(S147*(ComCalc!S$37&gt;1),2*NORMSDIST(-1*ABS(S864/(15*SQRT(1+ComCalc!S$113/(ComCalc!S$37*ComCalc!S$37)-2*Cs!S1070)))),0)</f>
        <v>0</v>
      </c>
      <c r="T1173">
        <f>IF(T147*(ComCalc!T$37&gt;1),2*NORMSDIST(-1*ABS(T864/(15*SQRT(1+ComCalc!T$113/(ComCalc!T$37*ComCalc!T$37)-2*Cs!T1070)))),0)</f>
        <v>0</v>
      </c>
      <c r="U1173">
        <f>IF(U147*(ComCalc!U$37&gt;1),2*NORMSDIST(-1*ABS(U864/(15*SQRT(1+ComCalc!U$113/(ComCalc!U$37*ComCalc!U$37)-2*Cs!U1070)))),0)</f>
        <v>0</v>
      </c>
    </row>
    <row r="1174" spans="1:21" x14ac:dyDescent="0.15">
      <c r="A1174" t="str">
        <f t="shared" si="667"/>
        <v>Grooved Pegboard-Dominant</v>
      </c>
      <c r="B1174">
        <f>IF(B148*(ComCalc!B$37&gt;1),2*NORMSDIST(-1*ABS(B865/(15*SQRT(1+ComCalc!B$113/(ComCalc!B$37*ComCalc!B$37)-2*Cs!B1071)))),0)</f>
        <v>0</v>
      </c>
      <c r="C1174">
        <f>IF(C148*(ComCalc!C$37&gt;1),2*NORMSDIST(-1*ABS(C865/(15*SQRT(1+ComCalc!C$113/(ComCalc!C$37*ComCalc!C$37)-2*Cs!C1071)))),0)</f>
        <v>0</v>
      </c>
      <c r="D1174">
        <f>IF(D148*(ComCalc!D$37&gt;1),2*NORMSDIST(-1*ABS(D865/(15*SQRT(1+ComCalc!D$113/(ComCalc!D$37*ComCalc!D$37)-2*Cs!D1071)))),0)</f>
        <v>0</v>
      </c>
      <c r="E1174">
        <f>IF(E148*(ComCalc!E$37&gt;1),2*NORMSDIST(-1*ABS(E865/(15*SQRT(1+ComCalc!E$113/(ComCalc!E$37*ComCalc!E$37)-2*Cs!E1071)))),0)</f>
        <v>0</v>
      </c>
      <c r="F1174">
        <f>IF(F148*(ComCalc!F$37&gt;1),2*NORMSDIST(-1*ABS(F865/(15*SQRT(1+ComCalc!F$113/(ComCalc!F$37*ComCalc!F$37)-2*Cs!F1071)))),0)</f>
        <v>0</v>
      </c>
      <c r="G1174">
        <f>IF(G148*(ComCalc!G$37&gt;1),2*NORMSDIST(-1*ABS(G865/(15*SQRT(1+ComCalc!G$113/(ComCalc!G$37*ComCalc!G$37)-2*Cs!G1071)))),0)</f>
        <v>0</v>
      </c>
      <c r="H1174">
        <f>IF(H148*(ComCalc!H$37&gt;1),2*NORMSDIST(-1*ABS(H865/(15*SQRT(1+ComCalc!H$113/(ComCalc!H$37*ComCalc!H$37)-2*Cs!H1071)))),0)</f>
        <v>0</v>
      </c>
      <c r="I1174">
        <f>IF(I148*(ComCalc!I$37&gt;1),2*NORMSDIST(-1*ABS(I865/(15*SQRT(1+ComCalc!I$113/(ComCalc!I$37*ComCalc!I$37)-2*Cs!I1071)))),0)</f>
        <v>0</v>
      </c>
      <c r="J1174">
        <f>IF(J148*(ComCalc!J$37&gt;1),2*NORMSDIST(-1*ABS(J865/(15*SQRT(1+ComCalc!J$113/(ComCalc!J$37*ComCalc!J$37)-2*Cs!J1071)))),0)</f>
        <v>0</v>
      </c>
      <c r="K1174">
        <f>IF(K148*(ComCalc!K$37&gt;1),2*NORMSDIST(-1*ABS(K865/(15*SQRT(1+ComCalc!K$113/(ComCalc!K$37*ComCalc!K$37)-2*Cs!K1071)))),0)</f>
        <v>0</v>
      </c>
      <c r="L1174">
        <f>IF(L148*(ComCalc!L$37&gt;1),2*NORMSDIST(-1*ABS(L865/(15*SQRT(1+ComCalc!L$113/(ComCalc!L$37*ComCalc!L$37)-2*Cs!L1071)))),0)</f>
        <v>0</v>
      </c>
      <c r="M1174">
        <f>IF(M148*(ComCalc!M$37&gt;1),2*NORMSDIST(-1*ABS(M865/(15*SQRT(1+ComCalc!M$113/(ComCalc!M$37*ComCalc!M$37)-2*Cs!M1071)))),0)</f>
        <v>0</v>
      </c>
      <c r="N1174">
        <f>IF(N148*(ComCalc!N$37&gt;1),2*NORMSDIST(-1*ABS(N865/(15*SQRT(1+ComCalc!N$113/(ComCalc!N$37*ComCalc!N$37)-2*Cs!N1071)))),0)</f>
        <v>0</v>
      </c>
      <c r="O1174">
        <f>IF(O148*(ComCalc!O$37&gt;1),2*NORMSDIST(-1*ABS(O865/(15*SQRT(1+ComCalc!O$113/(ComCalc!O$37*ComCalc!O$37)-2*Cs!O1071)))),0)</f>
        <v>0</v>
      </c>
      <c r="P1174">
        <f>IF(P148*(ComCalc!P$37&gt;1),2*NORMSDIST(-1*ABS(P865/(15*SQRT(1+ComCalc!P$113/(ComCalc!P$37*ComCalc!P$37)-2*Cs!P1071)))),0)</f>
        <v>0</v>
      </c>
      <c r="Q1174">
        <f>IF(Q148*(ComCalc!Q$37&gt;1),2*NORMSDIST(-1*ABS(Q865/(15*SQRT(1+ComCalc!Q$113/(ComCalc!Q$37*ComCalc!Q$37)-2*Cs!Q1071)))),0)</f>
        <v>0</v>
      </c>
      <c r="R1174">
        <f>IF(R148*(ComCalc!R$37&gt;1),2*NORMSDIST(-1*ABS(R865/(15*SQRT(1+ComCalc!R$113/(ComCalc!R$37*ComCalc!R$37)-2*Cs!R1071)))),0)</f>
        <v>0</v>
      </c>
      <c r="S1174">
        <f>IF(S148*(ComCalc!S$37&gt;1),2*NORMSDIST(-1*ABS(S865/(15*SQRT(1+ComCalc!S$113/(ComCalc!S$37*ComCalc!S$37)-2*Cs!S1071)))),0)</f>
        <v>0</v>
      </c>
      <c r="T1174">
        <f>IF(T148*(ComCalc!T$37&gt;1),2*NORMSDIST(-1*ABS(T865/(15*SQRT(1+ComCalc!T$113/(ComCalc!T$37*ComCalc!T$37)-2*Cs!T1071)))),0)</f>
        <v>0</v>
      </c>
      <c r="U1174">
        <f>IF(U148*(ComCalc!U$37&gt;1),2*NORMSDIST(-1*ABS(U865/(15*SQRT(1+ComCalc!U$113/(ComCalc!U$37*ComCalc!U$37)-2*Cs!U1071)))),0)</f>
        <v>0</v>
      </c>
    </row>
    <row r="1175" spans="1:21" x14ac:dyDescent="0.15">
      <c r="A1175" t="str">
        <f t="shared" si="667"/>
        <v>Grooved Pegboard-Nondominant</v>
      </c>
      <c r="B1175">
        <f>IF(B149*(ComCalc!B$37&gt;1),2*NORMSDIST(-1*ABS(B866/(15*SQRT(1+ComCalc!B$113/(ComCalc!B$37*ComCalc!B$37)-2*Cs!B1072)))),0)</f>
        <v>0</v>
      </c>
      <c r="C1175">
        <f>IF(C149*(ComCalc!C$37&gt;1),2*NORMSDIST(-1*ABS(C866/(15*SQRT(1+ComCalc!C$113/(ComCalc!C$37*ComCalc!C$37)-2*Cs!C1072)))),0)</f>
        <v>0</v>
      </c>
      <c r="D1175">
        <f>IF(D149*(ComCalc!D$37&gt;1),2*NORMSDIST(-1*ABS(D866/(15*SQRT(1+ComCalc!D$113/(ComCalc!D$37*ComCalc!D$37)-2*Cs!D1072)))),0)</f>
        <v>0</v>
      </c>
      <c r="E1175">
        <f>IF(E149*(ComCalc!E$37&gt;1),2*NORMSDIST(-1*ABS(E866/(15*SQRT(1+ComCalc!E$113/(ComCalc!E$37*ComCalc!E$37)-2*Cs!E1072)))),0)</f>
        <v>0</v>
      </c>
      <c r="F1175">
        <f>IF(F149*(ComCalc!F$37&gt;1),2*NORMSDIST(-1*ABS(F866/(15*SQRT(1+ComCalc!F$113/(ComCalc!F$37*ComCalc!F$37)-2*Cs!F1072)))),0)</f>
        <v>0</v>
      </c>
      <c r="G1175">
        <f>IF(G149*(ComCalc!G$37&gt;1),2*NORMSDIST(-1*ABS(G866/(15*SQRT(1+ComCalc!G$113/(ComCalc!G$37*ComCalc!G$37)-2*Cs!G1072)))),0)</f>
        <v>0</v>
      </c>
      <c r="H1175">
        <f>IF(H149*(ComCalc!H$37&gt;1),2*NORMSDIST(-1*ABS(H866/(15*SQRT(1+ComCalc!H$113/(ComCalc!H$37*ComCalc!H$37)-2*Cs!H1072)))),0)</f>
        <v>0</v>
      </c>
      <c r="I1175">
        <f>IF(I149*(ComCalc!I$37&gt;1),2*NORMSDIST(-1*ABS(I866/(15*SQRT(1+ComCalc!I$113/(ComCalc!I$37*ComCalc!I$37)-2*Cs!I1072)))),0)</f>
        <v>0</v>
      </c>
      <c r="J1175">
        <f>IF(J149*(ComCalc!J$37&gt;1),2*NORMSDIST(-1*ABS(J866/(15*SQRT(1+ComCalc!J$113/(ComCalc!J$37*ComCalc!J$37)-2*Cs!J1072)))),0)</f>
        <v>0</v>
      </c>
      <c r="K1175">
        <f>IF(K149*(ComCalc!K$37&gt;1),2*NORMSDIST(-1*ABS(K866/(15*SQRT(1+ComCalc!K$113/(ComCalc!K$37*ComCalc!K$37)-2*Cs!K1072)))),0)</f>
        <v>0</v>
      </c>
      <c r="L1175">
        <f>IF(L149*(ComCalc!L$37&gt;1),2*NORMSDIST(-1*ABS(L866/(15*SQRT(1+ComCalc!L$113/(ComCalc!L$37*ComCalc!L$37)-2*Cs!L1072)))),0)</f>
        <v>0</v>
      </c>
      <c r="M1175">
        <f>IF(M149*(ComCalc!M$37&gt;1),2*NORMSDIST(-1*ABS(M866/(15*SQRT(1+ComCalc!M$113/(ComCalc!M$37*ComCalc!M$37)-2*Cs!M1072)))),0)</f>
        <v>0</v>
      </c>
      <c r="N1175">
        <f>IF(N149*(ComCalc!N$37&gt;1),2*NORMSDIST(-1*ABS(N866/(15*SQRT(1+ComCalc!N$113/(ComCalc!N$37*ComCalc!N$37)-2*Cs!N1072)))),0)</f>
        <v>0</v>
      </c>
      <c r="O1175">
        <f>IF(O149*(ComCalc!O$37&gt;1),2*NORMSDIST(-1*ABS(O866/(15*SQRT(1+ComCalc!O$113/(ComCalc!O$37*ComCalc!O$37)-2*Cs!O1072)))),0)</f>
        <v>0</v>
      </c>
      <c r="P1175">
        <f>IF(P149*(ComCalc!P$37&gt;1),2*NORMSDIST(-1*ABS(P866/(15*SQRT(1+ComCalc!P$113/(ComCalc!P$37*ComCalc!P$37)-2*Cs!P1072)))),0)</f>
        <v>0</v>
      </c>
      <c r="Q1175">
        <f>IF(Q149*(ComCalc!Q$37&gt;1),2*NORMSDIST(-1*ABS(Q866/(15*SQRT(1+ComCalc!Q$113/(ComCalc!Q$37*ComCalc!Q$37)-2*Cs!Q1072)))),0)</f>
        <v>0</v>
      </c>
      <c r="R1175">
        <f>IF(R149*(ComCalc!R$37&gt;1),2*NORMSDIST(-1*ABS(R866/(15*SQRT(1+ComCalc!R$113/(ComCalc!R$37*ComCalc!R$37)-2*Cs!R1072)))),0)</f>
        <v>0</v>
      </c>
      <c r="S1175">
        <f>IF(S149*(ComCalc!S$37&gt;1),2*NORMSDIST(-1*ABS(S866/(15*SQRT(1+ComCalc!S$113/(ComCalc!S$37*ComCalc!S$37)-2*Cs!S1072)))),0)</f>
        <v>0</v>
      </c>
      <c r="T1175">
        <f>IF(T149*(ComCalc!T$37&gt;1),2*NORMSDIST(-1*ABS(T866/(15*SQRT(1+ComCalc!T$113/(ComCalc!T$37*ComCalc!T$37)-2*Cs!T1072)))),0)</f>
        <v>0</v>
      </c>
      <c r="U1175">
        <f>IF(U149*(ComCalc!U$37&gt;1),2*NORMSDIST(-1*ABS(U866/(15*SQRT(1+ComCalc!U$113/(ComCalc!U$37*ComCalc!U$37)-2*Cs!U1072)))),0)</f>
        <v>0</v>
      </c>
    </row>
    <row r="1176" spans="1:21" x14ac:dyDescent="0.15">
      <c r="A1176" t="str">
        <f t="shared" si="667"/>
        <v>Behavior Rating Scale</v>
      </c>
      <c r="B1176">
        <f>IF(B150*(ComCalc!B$37&gt;1),2*NORMSDIST(-1*ABS(B867/(15*SQRT(1+ComCalc!B$113/(ComCalc!B$37*ComCalc!B$37)-2*Cs!B1073)))),0)</f>
        <v>0</v>
      </c>
      <c r="C1176">
        <f>IF(C150*(ComCalc!C$37&gt;1),2*NORMSDIST(-1*ABS(C867/(15*SQRT(1+ComCalc!C$113/(ComCalc!C$37*ComCalc!C$37)-2*Cs!C1073)))),0)</f>
        <v>0</v>
      </c>
      <c r="D1176">
        <f>IF(D150*(ComCalc!D$37&gt;1),2*NORMSDIST(-1*ABS(D867/(15*SQRT(1+ComCalc!D$113/(ComCalc!D$37*ComCalc!D$37)-2*Cs!D1073)))),0)</f>
        <v>0</v>
      </c>
      <c r="E1176">
        <f>IF(E150*(ComCalc!E$37&gt;1),2*NORMSDIST(-1*ABS(E867/(15*SQRT(1+ComCalc!E$113/(ComCalc!E$37*ComCalc!E$37)-2*Cs!E1073)))),0)</f>
        <v>0</v>
      </c>
      <c r="F1176">
        <f>IF(F150*(ComCalc!F$37&gt;1),2*NORMSDIST(-1*ABS(F867/(15*SQRT(1+ComCalc!F$113/(ComCalc!F$37*ComCalc!F$37)-2*Cs!F1073)))),0)</f>
        <v>0</v>
      </c>
      <c r="G1176">
        <f>IF(G150*(ComCalc!G$37&gt;1),2*NORMSDIST(-1*ABS(G867/(15*SQRT(1+ComCalc!G$113/(ComCalc!G$37*ComCalc!G$37)-2*Cs!G1073)))),0)</f>
        <v>0</v>
      </c>
      <c r="H1176">
        <f>IF(H150*(ComCalc!H$37&gt;1),2*NORMSDIST(-1*ABS(H867/(15*SQRT(1+ComCalc!H$113/(ComCalc!H$37*ComCalc!H$37)-2*Cs!H1073)))),0)</f>
        <v>0</v>
      </c>
      <c r="I1176">
        <f>IF(I150*(ComCalc!I$37&gt;1),2*NORMSDIST(-1*ABS(I867/(15*SQRT(1+ComCalc!I$113/(ComCalc!I$37*ComCalc!I$37)-2*Cs!I1073)))),0)</f>
        <v>0</v>
      </c>
      <c r="J1176">
        <f>IF(J150*(ComCalc!J$37&gt;1),2*NORMSDIST(-1*ABS(J867/(15*SQRT(1+ComCalc!J$113/(ComCalc!J$37*ComCalc!J$37)-2*Cs!J1073)))),0)</f>
        <v>0</v>
      </c>
      <c r="K1176">
        <f>IF(K150*(ComCalc!K$37&gt;1),2*NORMSDIST(-1*ABS(K867/(15*SQRT(1+ComCalc!K$113/(ComCalc!K$37*ComCalc!K$37)-2*Cs!K1073)))),0)</f>
        <v>0</v>
      </c>
      <c r="L1176">
        <f>IF(L150*(ComCalc!L$37&gt;1),2*NORMSDIST(-1*ABS(L867/(15*SQRT(1+ComCalc!L$113/(ComCalc!L$37*ComCalc!L$37)-2*Cs!L1073)))),0)</f>
        <v>0</v>
      </c>
      <c r="M1176">
        <f>IF(M150*(ComCalc!M$37&gt;1),2*NORMSDIST(-1*ABS(M867/(15*SQRT(1+ComCalc!M$113/(ComCalc!M$37*ComCalc!M$37)-2*Cs!M1073)))),0)</f>
        <v>0</v>
      </c>
      <c r="N1176">
        <f>IF(N150*(ComCalc!N$37&gt;1),2*NORMSDIST(-1*ABS(N867/(15*SQRT(1+ComCalc!N$113/(ComCalc!N$37*ComCalc!N$37)-2*Cs!N1073)))),0)</f>
        <v>0</v>
      </c>
      <c r="O1176">
        <f>IF(O150*(ComCalc!O$37&gt;1),2*NORMSDIST(-1*ABS(O867/(15*SQRT(1+ComCalc!O$113/(ComCalc!O$37*ComCalc!O$37)-2*Cs!O1073)))),0)</f>
        <v>0</v>
      </c>
      <c r="P1176">
        <f>IF(P150*(ComCalc!P$37&gt;1),2*NORMSDIST(-1*ABS(P867/(15*SQRT(1+ComCalc!P$113/(ComCalc!P$37*ComCalc!P$37)-2*Cs!P1073)))),0)</f>
        <v>0</v>
      </c>
      <c r="Q1176">
        <f>IF(Q150*(ComCalc!Q$37&gt;1),2*NORMSDIST(-1*ABS(Q867/(15*SQRT(1+ComCalc!Q$113/(ComCalc!Q$37*ComCalc!Q$37)-2*Cs!Q1073)))),0)</f>
        <v>0</v>
      </c>
      <c r="R1176">
        <f>IF(R150*(ComCalc!R$37&gt;1),2*NORMSDIST(-1*ABS(R867/(15*SQRT(1+ComCalc!R$113/(ComCalc!R$37*ComCalc!R$37)-2*Cs!R1073)))),0)</f>
        <v>0</v>
      </c>
      <c r="S1176">
        <f>IF(S150*(ComCalc!S$37&gt;1),2*NORMSDIST(-1*ABS(S867/(15*SQRT(1+ComCalc!S$113/(ComCalc!S$37*ComCalc!S$37)-2*Cs!S1073)))),0)</f>
        <v>0</v>
      </c>
      <c r="T1176">
        <f>IF(T150*(ComCalc!T$37&gt;1),2*NORMSDIST(-1*ABS(T867/(15*SQRT(1+ComCalc!T$113/(ComCalc!T$37*ComCalc!T$37)-2*Cs!T1073)))),0)</f>
        <v>0</v>
      </c>
      <c r="U1176">
        <f>IF(U150*(ComCalc!U$37&gt;1),2*NORMSDIST(-1*ABS(U867/(15*SQRT(1+ComCalc!U$113/(ComCalc!U$37*ComCalc!U$37)-2*Cs!U1073)))),0)</f>
        <v>0</v>
      </c>
    </row>
    <row r="1177" spans="1:21" x14ac:dyDescent="0.15">
      <c r="A1177" t="str">
        <f t="shared" si="667"/>
        <v>KTEA-3 Nonsense Word Decoding</v>
      </c>
      <c r="B1177">
        <f>IF(B151*(ComCalc!B$37&gt;1),2*NORMSDIST(-1*ABS(B868/(15*SQRT(1+ComCalc!B$113/(ComCalc!B$37*ComCalc!B$37)-2*Cs!B1074)))),0)</f>
        <v>0</v>
      </c>
      <c r="C1177">
        <f>IF(C151*(ComCalc!C$37&gt;1),2*NORMSDIST(-1*ABS(C868/(15*SQRT(1+ComCalc!C$113/(ComCalc!C$37*ComCalc!C$37)-2*Cs!C1074)))),0)</f>
        <v>0</v>
      </c>
      <c r="D1177">
        <f>IF(D151*(ComCalc!D$37&gt;1),2*NORMSDIST(-1*ABS(D868/(15*SQRT(1+ComCalc!D$113/(ComCalc!D$37*ComCalc!D$37)-2*Cs!D1074)))),0)</f>
        <v>0</v>
      </c>
      <c r="E1177">
        <f>IF(E151*(ComCalc!E$37&gt;1),2*NORMSDIST(-1*ABS(E868/(15*SQRT(1+ComCalc!E$113/(ComCalc!E$37*ComCalc!E$37)-2*Cs!E1074)))),0)</f>
        <v>0</v>
      </c>
      <c r="F1177">
        <f>IF(F151*(ComCalc!F$37&gt;1),2*NORMSDIST(-1*ABS(F868/(15*SQRT(1+ComCalc!F$113/(ComCalc!F$37*ComCalc!F$37)-2*Cs!F1074)))),0)</f>
        <v>0</v>
      </c>
      <c r="G1177">
        <f>IF(G151*(ComCalc!G$37&gt;1),2*NORMSDIST(-1*ABS(G868/(15*SQRT(1+ComCalc!G$113/(ComCalc!G$37*ComCalc!G$37)-2*Cs!G1074)))),0)</f>
        <v>0</v>
      </c>
      <c r="H1177">
        <f>IF(H151*(ComCalc!H$37&gt;1),2*NORMSDIST(-1*ABS(H868/(15*SQRT(1+ComCalc!H$113/(ComCalc!H$37*ComCalc!H$37)-2*Cs!H1074)))),0)</f>
        <v>0</v>
      </c>
      <c r="I1177">
        <f>IF(I151*(ComCalc!I$37&gt;1),2*NORMSDIST(-1*ABS(I868/(15*SQRT(1+ComCalc!I$113/(ComCalc!I$37*ComCalc!I$37)-2*Cs!I1074)))),0)</f>
        <v>0</v>
      </c>
      <c r="J1177">
        <f>IF(J151*(ComCalc!J$37&gt;1),2*NORMSDIST(-1*ABS(J868/(15*SQRT(1+ComCalc!J$113/(ComCalc!J$37*ComCalc!J$37)-2*Cs!J1074)))),0)</f>
        <v>0</v>
      </c>
      <c r="K1177">
        <f>IF(K151*(ComCalc!K$37&gt;1),2*NORMSDIST(-1*ABS(K868/(15*SQRT(1+ComCalc!K$113/(ComCalc!K$37*ComCalc!K$37)-2*Cs!K1074)))),0)</f>
        <v>0</v>
      </c>
      <c r="L1177">
        <f>IF(L151*(ComCalc!L$37&gt;1),2*NORMSDIST(-1*ABS(L868/(15*SQRT(1+ComCalc!L$113/(ComCalc!L$37*ComCalc!L$37)-2*Cs!L1074)))),0)</f>
        <v>0</v>
      </c>
      <c r="M1177">
        <f>IF(M151*(ComCalc!M$37&gt;1),2*NORMSDIST(-1*ABS(M868/(15*SQRT(1+ComCalc!M$113/(ComCalc!M$37*ComCalc!M$37)-2*Cs!M1074)))),0)</f>
        <v>0</v>
      </c>
      <c r="N1177">
        <f>IF(N151*(ComCalc!N$37&gt;1),2*NORMSDIST(-1*ABS(N868/(15*SQRT(1+ComCalc!N$113/(ComCalc!N$37*ComCalc!N$37)-2*Cs!N1074)))),0)</f>
        <v>0</v>
      </c>
      <c r="O1177">
        <f>IF(O151*(ComCalc!O$37&gt;1),2*NORMSDIST(-1*ABS(O868/(15*SQRT(1+ComCalc!O$113/(ComCalc!O$37*ComCalc!O$37)-2*Cs!O1074)))),0)</f>
        <v>0</v>
      </c>
      <c r="P1177">
        <f>IF(P151*(ComCalc!P$37&gt;1),2*NORMSDIST(-1*ABS(P868/(15*SQRT(1+ComCalc!P$113/(ComCalc!P$37*ComCalc!P$37)-2*Cs!P1074)))),0)</f>
        <v>0</v>
      </c>
      <c r="Q1177">
        <f>IF(Q151*(ComCalc!Q$37&gt;1),2*NORMSDIST(-1*ABS(Q868/(15*SQRT(1+ComCalc!Q$113/(ComCalc!Q$37*ComCalc!Q$37)-2*Cs!Q1074)))),0)</f>
        <v>0</v>
      </c>
      <c r="R1177">
        <f>IF(R151*(ComCalc!R$37&gt;1),2*NORMSDIST(-1*ABS(R868/(15*SQRT(1+ComCalc!R$113/(ComCalc!R$37*ComCalc!R$37)-2*Cs!R1074)))),0)</f>
        <v>0</v>
      </c>
      <c r="S1177">
        <f>IF(S151*(ComCalc!S$37&gt;1),2*NORMSDIST(-1*ABS(S868/(15*SQRT(1+ComCalc!S$113/(ComCalc!S$37*ComCalc!S$37)-2*Cs!S1074)))),0)</f>
        <v>0</v>
      </c>
      <c r="T1177">
        <f>IF(T151*(ComCalc!T$37&gt;1),2*NORMSDIST(-1*ABS(T868/(15*SQRT(1+ComCalc!T$113/(ComCalc!T$37*ComCalc!T$37)-2*Cs!T1074)))),0)</f>
        <v>0</v>
      </c>
      <c r="U1177">
        <f>IF(U151*(ComCalc!U$37&gt;1),2*NORMSDIST(-1*ABS(U868/(15*SQRT(1+ComCalc!U$113/(ComCalc!U$37*ComCalc!U$37)-2*Cs!U1074)))),0)</f>
        <v>0</v>
      </c>
    </row>
    <row r="1178" spans="1:21" x14ac:dyDescent="0.15">
      <c r="A1178" t="str">
        <f t="shared" si="667"/>
        <v>KTEA-3 Decoding Fluency</v>
      </c>
      <c r="B1178">
        <f>IF(B152*(ComCalc!B$37&gt;1),2*NORMSDIST(-1*ABS(B869/(15*SQRT(1+ComCalc!B$113/(ComCalc!B$37*ComCalc!B$37)-2*Cs!B1075)))),0)</f>
        <v>0</v>
      </c>
      <c r="C1178">
        <f>IF(C152*(ComCalc!C$37&gt;1),2*NORMSDIST(-1*ABS(C869/(15*SQRT(1+ComCalc!C$113/(ComCalc!C$37*ComCalc!C$37)-2*Cs!C1075)))),0)</f>
        <v>0</v>
      </c>
      <c r="D1178">
        <f>IF(D152*(ComCalc!D$37&gt;1),2*NORMSDIST(-1*ABS(D869/(15*SQRT(1+ComCalc!D$113/(ComCalc!D$37*ComCalc!D$37)-2*Cs!D1075)))),0)</f>
        <v>0</v>
      </c>
      <c r="E1178">
        <f>IF(E152*(ComCalc!E$37&gt;1),2*NORMSDIST(-1*ABS(E869/(15*SQRT(1+ComCalc!E$113/(ComCalc!E$37*ComCalc!E$37)-2*Cs!E1075)))),0)</f>
        <v>0</v>
      </c>
      <c r="F1178">
        <f>IF(F152*(ComCalc!F$37&gt;1),2*NORMSDIST(-1*ABS(F869/(15*SQRT(1+ComCalc!F$113/(ComCalc!F$37*ComCalc!F$37)-2*Cs!F1075)))),0)</f>
        <v>0</v>
      </c>
      <c r="G1178">
        <f>IF(G152*(ComCalc!G$37&gt;1),2*NORMSDIST(-1*ABS(G869/(15*SQRT(1+ComCalc!G$113/(ComCalc!G$37*ComCalc!G$37)-2*Cs!G1075)))),0)</f>
        <v>0</v>
      </c>
      <c r="H1178">
        <f>IF(H152*(ComCalc!H$37&gt;1),2*NORMSDIST(-1*ABS(H869/(15*SQRT(1+ComCalc!H$113/(ComCalc!H$37*ComCalc!H$37)-2*Cs!H1075)))),0)</f>
        <v>0</v>
      </c>
      <c r="I1178">
        <f>IF(I152*(ComCalc!I$37&gt;1),2*NORMSDIST(-1*ABS(I869/(15*SQRT(1+ComCalc!I$113/(ComCalc!I$37*ComCalc!I$37)-2*Cs!I1075)))),0)</f>
        <v>0</v>
      </c>
      <c r="J1178">
        <f>IF(J152*(ComCalc!J$37&gt;1),2*NORMSDIST(-1*ABS(J869/(15*SQRT(1+ComCalc!J$113/(ComCalc!J$37*ComCalc!J$37)-2*Cs!J1075)))),0)</f>
        <v>0</v>
      </c>
      <c r="K1178">
        <f>IF(K152*(ComCalc!K$37&gt;1),2*NORMSDIST(-1*ABS(K869/(15*SQRT(1+ComCalc!K$113/(ComCalc!K$37*ComCalc!K$37)-2*Cs!K1075)))),0)</f>
        <v>0</v>
      </c>
      <c r="L1178">
        <f>IF(L152*(ComCalc!L$37&gt;1),2*NORMSDIST(-1*ABS(L869/(15*SQRT(1+ComCalc!L$113/(ComCalc!L$37*ComCalc!L$37)-2*Cs!L1075)))),0)</f>
        <v>0</v>
      </c>
      <c r="M1178">
        <f>IF(M152*(ComCalc!M$37&gt;1),2*NORMSDIST(-1*ABS(M869/(15*SQRT(1+ComCalc!M$113/(ComCalc!M$37*ComCalc!M$37)-2*Cs!M1075)))),0)</f>
        <v>0</v>
      </c>
      <c r="N1178">
        <f>IF(N152*(ComCalc!N$37&gt;1),2*NORMSDIST(-1*ABS(N869/(15*SQRT(1+ComCalc!N$113/(ComCalc!N$37*ComCalc!N$37)-2*Cs!N1075)))),0)</f>
        <v>0</v>
      </c>
      <c r="O1178">
        <f>IF(O152*(ComCalc!O$37&gt;1),2*NORMSDIST(-1*ABS(O869/(15*SQRT(1+ComCalc!O$113/(ComCalc!O$37*ComCalc!O$37)-2*Cs!O1075)))),0)</f>
        <v>0</v>
      </c>
      <c r="P1178">
        <f>IF(P152*(ComCalc!P$37&gt;1),2*NORMSDIST(-1*ABS(P869/(15*SQRT(1+ComCalc!P$113/(ComCalc!P$37*ComCalc!P$37)-2*Cs!P1075)))),0)</f>
        <v>0</v>
      </c>
      <c r="Q1178">
        <f>IF(Q152*(ComCalc!Q$37&gt;1),2*NORMSDIST(-1*ABS(Q869/(15*SQRT(1+ComCalc!Q$113/(ComCalc!Q$37*ComCalc!Q$37)-2*Cs!Q1075)))),0)</f>
        <v>0</v>
      </c>
      <c r="R1178">
        <f>IF(R152*(ComCalc!R$37&gt;1),2*NORMSDIST(-1*ABS(R869/(15*SQRT(1+ComCalc!R$113/(ComCalc!R$37*ComCalc!R$37)-2*Cs!R1075)))),0)</f>
        <v>0</v>
      </c>
      <c r="S1178">
        <f>IF(S152*(ComCalc!S$37&gt;1),2*NORMSDIST(-1*ABS(S869/(15*SQRT(1+ComCalc!S$113/(ComCalc!S$37*ComCalc!S$37)-2*Cs!S1075)))),0)</f>
        <v>0</v>
      </c>
      <c r="T1178">
        <f>IF(T152*(ComCalc!T$37&gt;1),2*NORMSDIST(-1*ABS(T869/(15*SQRT(1+ComCalc!T$113/(ComCalc!T$37*ComCalc!T$37)-2*Cs!T1075)))),0)</f>
        <v>0</v>
      </c>
      <c r="U1178">
        <f>IF(U152*(ComCalc!U$37&gt;1),2*NORMSDIST(-1*ABS(U869/(15*SQRT(1+ComCalc!U$113/(ComCalc!U$37*ComCalc!U$37)-2*Cs!U1075)))),0)</f>
        <v>0</v>
      </c>
    </row>
    <row r="1179" spans="1:21" x14ac:dyDescent="0.15">
      <c r="A1179" t="str">
        <f t="shared" si="667"/>
        <v>KTEA-3 Reading Comprehension</v>
      </c>
      <c r="B1179">
        <f>IF(B153*(ComCalc!B$37&gt;1),2*NORMSDIST(-1*ABS(B870/(15*SQRT(1+ComCalc!B$113/(ComCalc!B$37*ComCalc!B$37)-2*Cs!B1076)))),0)</f>
        <v>0</v>
      </c>
      <c r="C1179">
        <f>IF(C153*(ComCalc!C$37&gt;1),2*NORMSDIST(-1*ABS(C870/(15*SQRT(1+ComCalc!C$113/(ComCalc!C$37*ComCalc!C$37)-2*Cs!C1076)))),0)</f>
        <v>0</v>
      </c>
      <c r="D1179">
        <f>IF(D153*(ComCalc!D$37&gt;1),2*NORMSDIST(-1*ABS(D870/(15*SQRT(1+ComCalc!D$113/(ComCalc!D$37*ComCalc!D$37)-2*Cs!D1076)))),0)</f>
        <v>0</v>
      </c>
      <c r="E1179">
        <f>IF(E153*(ComCalc!E$37&gt;1),2*NORMSDIST(-1*ABS(E870/(15*SQRT(1+ComCalc!E$113/(ComCalc!E$37*ComCalc!E$37)-2*Cs!E1076)))),0)</f>
        <v>0</v>
      </c>
      <c r="F1179">
        <f>IF(F153*(ComCalc!F$37&gt;1),2*NORMSDIST(-1*ABS(F870/(15*SQRT(1+ComCalc!F$113/(ComCalc!F$37*ComCalc!F$37)-2*Cs!F1076)))),0)</f>
        <v>0</v>
      </c>
      <c r="G1179">
        <f>IF(G153*(ComCalc!G$37&gt;1),2*NORMSDIST(-1*ABS(G870/(15*SQRT(1+ComCalc!G$113/(ComCalc!G$37*ComCalc!G$37)-2*Cs!G1076)))),0)</f>
        <v>0</v>
      </c>
      <c r="H1179">
        <f>IF(H153*(ComCalc!H$37&gt;1),2*NORMSDIST(-1*ABS(H870/(15*SQRT(1+ComCalc!H$113/(ComCalc!H$37*ComCalc!H$37)-2*Cs!H1076)))),0)</f>
        <v>0</v>
      </c>
      <c r="I1179">
        <f>IF(I153*(ComCalc!I$37&gt;1),2*NORMSDIST(-1*ABS(I870/(15*SQRT(1+ComCalc!I$113/(ComCalc!I$37*ComCalc!I$37)-2*Cs!I1076)))),0)</f>
        <v>0</v>
      </c>
      <c r="J1179">
        <f>IF(J153*(ComCalc!J$37&gt;1),2*NORMSDIST(-1*ABS(J870/(15*SQRT(1+ComCalc!J$113/(ComCalc!J$37*ComCalc!J$37)-2*Cs!J1076)))),0)</f>
        <v>0</v>
      </c>
      <c r="K1179">
        <f>IF(K153*(ComCalc!K$37&gt;1),2*NORMSDIST(-1*ABS(K870/(15*SQRT(1+ComCalc!K$113/(ComCalc!K$37*ComCalc!K$37)-2*Cs!K1076)))),0)</f>
        <v>0</v>
      </c>
      <c r="L1179">
        <f>IF(L153*(ComCalc!L$37&gt;1),2*NORMSDIST(-1*ABS(L870/(15*SQRT(1+ComCalc!L$113/(ComCalc!L$37*ComCalc!L$37)-2*Cs!L1076)))),0)</f>
        <v>0</v>
      </c>
      <c r="M1179">
        <f>IF(M153*(ComCalc!M$37&gt;1),2*NORMSDIST(-1*ABS(M870/(15*SQRT(1+ComCalc!M$113/(ComCalc!M$37*ComCalc!M$37)-2*Cs!M1076)))),0)</f>
        <v>0</v>
      </c>
      <c r="N1179">
        <f>IF(N153*(ComCalc!N$37&gt;1),2*NORMSDIST(-1*ABS(N870/(15*SQRT(1+ComCalc!N$113/(ComCalc!N$37*ComCalc!N$37)-2*Cs!N1076)))),0)</f>
        <v>0</v>
      </c>
      <c r="O1179">
        <f>IF(O153*(ComCalc!O$37&gt;1),2*NORMSDIST(-1*ABS(O870/(15*SQRT(1+ComCalc!O$113/(ComCalc!O$37*ComCalc!O$37)-2*Cs!O1076)))),0)</f>
        <v>0</v>
      </c>
      <c r="P1179">
        <f>IF(P153*(ComCalc!P$37&gt;1),2*NORMSDIST(-1*ABS(P870/(15*SQRT(1+ComCalc!P$113/(ComCalc!P$37*ComCalc!P$37)-2*Cs!P1076)))),0)</f>
        <v>0</v>
      </c>
      <c r="Q1179">
        <f>IF(Q153*(ComCalc!Q$37&gt;1),2*NORMSDIST(-1*ABS(Q870/(15*SQRT(1+ComCalc!Q$113/(ComCalc!Q$37*ComCalc!Q$37)-2*Cs!Q1076)))),0)</f>
        <v>0</v>
      </c>
      <c r="R1179">
        <f>IF(R153*(ComCalc!R$37&gt;1),2*NORMSDIST(-1*ABS(R870/(15*SQRT(1+ComCalc!R$113/(ComCalc!R$37*ComCalc!R$37)-2*Cs!R1076)))),0)</f>
        <v>0</v>
      </c>
      <c r="S1179">
        <f>IF(S153*(ComCalc!S$37&gt;1),2*NORMSDIST(-1*ABS(S870/(15*SQRT(1+ComCalc!S$113/(ComCalc!S$37*ComCalc!S$37)-2*Cs!S1076)))),0)</f>
        <v>0</v>
      </c>
      <c r="T1179">
        <f>IF(T153*(ComCalc!T$37&gt;1),2*NORMSDIST(-1*ABS(T870/(15*SQRT(1+ComCalc!T$113/(ComCalc!T$37*ComCalc!T$37)-2*Cs!T1076)))),0)</f>
        <v>0</v>
      </c>
      <c r="U1179">
        <f>IF(U153*(ComCalc!U$37&gt;1),2*NORMSDIST(-1*ABS(U870/(15*SQRT(1+ComCalc!U$113/(ComCalc!U$37*ComCalc!U$37)-2*Cs!U1076)))),0)</f>
        <v>0</v>
      </c>
    </row>
    <row r="1180" spans="1:21" x14ac:dyDescent="0.15">
      <c r="A1180" t="str">
        <f t="shared" si="667"/>
        <v>WMS-IV Symbol Span</v>
      </c>
      <c r="B1180">
        <f>IF(B154*(ComCalc!B$37&gt;1),2*NORMSDIST(-1*ABS(B871/(15*SQRT(1+ComCalc!B$113/(ComCalc!B$37*ComCalc!B$37)-2*Cs!B1077)))),0)</f>
        <v>0</v>
      </c>
      <c r="C1180">
        <f>IF(C154*(ComCalc!C$37&gt;1),2*NORMSDIST(-1*ABS(C871/(15*SQRT(1+ComCalc!C$113/(ComCalc!C$37*ComCalc!C$37)-2*Cs!C1077)))),0)</f>
        <v>0</v>
      </c>
      <c r="D1180">
        <f>IF(D154*(ComCalc!D$37&gt;1),2*NORMSDIST(-1*ABS(D871/(15*SQRT(1+ComCalc!D$113/(ComCalc!D$37*ComCalc!D$37)-2*Cs!D1077)))),0)</f>
        <v>0</v>
      </c>
      <c r="E1180">
        <f>IF(E154*(ComCalc!E$37&gt;1),2*NORMSDIST(-1*ABS(E871/(15*SQRT(1+ComCalc!E$113/(ComCalc!E$37*ComCalc!E$37)-2*Cs!E1077)))),0)</f>
        <v>0</v>
      </c>
      <c r="F1180">
        <f>IF(F154*(ComCalc!F$37&gt;1),2*NORMSDIST(-1*ABS(F871/(15*SQRT(1+ComCalc!F$113/(ComCalc!F$37*ComCalc!F$37)-2*Cs!F1077)))),0)</f>
        <v>0</v>
      </c>
      <c r="G1180">
        <f>IF(G154*(ComCalc!G$37&gt;1),2*NORMSDIST(-1*ABS(G871/(15*SQRT(1+ComCalc!G$113/(ComCalc!G$37*ComCalc!G$37)-2*Cs!G1077)))),0)</f>
        <v>0</v>
      </c>
      <c r="H1180">
        <f>IF(H154*(ComCalc!H$37&gt;1),2*NORMSDIST(-1*ABS(H871/(15*SQRT(1+ComCalc!H$113/(ComCalc!H$37*ComCalc!H$37)-2*Cs!H1077)))),0)</f>
        <v>0</v>
      </c>
      <c r="I1180">
        <f>IF(I154*(ComCalc!I$37&gt;1),2*NORMSDIST(-1*ABS(I871/(15*SQRT(1+ComCalc!I$113/(ComCalc!I$37*ComCalc!I$37)-2*Cs!I1077)))),0)</f>
        <v>0</v>
      </c>
      <c r="J1180">
        <f>IF(J154*(ComCalc!J$37&gt;1),2*NORMSDIST(-1*ABS(J871/(15*SQRT(1+ComCalc!J$113/(ComCalc!J$37*ComCalc!J$37)-2*Cs!J1077)))),0)</f>
        <v>0</v>
      </c>
      <c r="K1180">
        <f>IF(K154*(ComCalc!K$37&gt;1),2*NORMSDIST(-1*ABS(K871/(15*SQRT(1+ComCalc!K$113/(ComCalc!K$37*ComCalc!K$37)-2*Cs!K1077)))),0)</f>
        <v>0</v>
      </c>
      <c r="L1180">
        <f>IF(L154*(ComCalc!L$37&gt;1),2*NORMSDIST(-1*ABS(L871/(15*SQRT(1+ComCalc!L$113/(ComCalc!L$37*ComCalc!L$37)-2*Cs!L1077)))),0)</f>
        <v>0</v>
      </c>
      <c r="M1180">
        <f>IF(M154*(ComCalc!M$37&gt;1),2*NORMSDIST(-1*ABS(M871/(15*SQRT(1+ComCalc!M$113/(ComCalc!M$37*ComCalc!M$37)-2*Cs!M1077)))),0)</f>
        <v>0</v>
      </c>
      <c r="N1180">
        <f>IF(N154*(ComCalc!N$37&gt;1),2*NORMSDIST(-1*ABS(N871/(15*SQRT(1+ComCalc!N$113/(ComCalc!N$37*ComCalc!N$37)-2*Cs!N1077)))),0)</f>
        <v>0</v>
      </c>
      <c r="O1180">
        <f>IF(O154*(ComCalc!O$37&gt;1),2*NORMSDIST(-1*ABS(O871/(15*SQRT(1+ComCalc!O$113/(ComCalc!O$37*ComCalc!O$37)-2*Cs!O1077)))),0)</f>
        <v>0</v>
      </c>
      <c r="P1180">
        <f>IF(P154*(ComCalc!P$37&gt;1),2*NORMSDIST(-1*ABS(P871/(15*SQRT(1+ComCalc!P$113/(ComCalc!P$37*ComCalc!P$37)-2*Cs!P1077)))),0)</f>
        <v>0</v>
      </c>
      <c r="Q1180">
        <f>IF(Q154*(ComCalc!Q$37&gt;1),2*NORMSDIST(-1*ABS(Q871/(15*SQRT(1+ComCalc!Q$113/(ComCalc!Q$37*ComCalc!Q$37)-2*Cs!Q1077)))),0)</f>
        <v>0</v>
      </c>
      <c r="R1180">
        <f>IF(R154*(ComCalc!R$37&gt;1),2*NORMSDIST(-1*ABS(R871/(15*SQRT(1+ComCalc!R$113/(ComCalc!R$37*ComCalc!R$37)-2*Cs!R1077)))),0)</f>
        <v>0</v>
      </c>
      <c r="S1180">
        <f>IF(S154*(ComCalc!S$37&gt;1),2*NORMSDIST(-1*ABS(S871/(15*SQRT(1+ComCalc!S$113/(ComCalc!S$37*ComCalc!S$37)-2*Cs!S1077)))),0)</f>
        <v>0</v>
      </c>
      <c r="T1180">
        <f>IF(T154*(ComCalc!T$37&gt;1),2*NORMSDIST(-1*ABS(T871/(15*SQRT(1+ComCalc!T$113/(ComCalc!T$37*ComCalc!T$37)-2*Cs!T1077)))),0)</f>
        <v>0</v>
      </c>
      <c r="U1180">
        <f>IF(U154*(ComCalc!U$37&gt;1),2*NORMSDIST(-1*ABS(U871/(15*SQRT(1+ComCalc!U$113/(ComCalc!U$37*ComCalc!U$37)-2*Cs!U1077)))),0)</f>
        <v>0</v>
      </c>
    </row>
    <row r="1181" spans="1:21" x14ac:dyDescent="0.15">
      <c r="A1181" t="str">
        <f t="shared" si="667"/>
        <v>WRAT5 Word Reading</v>
      </c>
      <c r="B1181">
        <f>IF(B155*(ComCalc!B$37&gt;1),2*NORMSDIST(-1*ABS(B872/(15*SQRT(1+ComCalc!B$113/(ComCalc!B$37*ComCalc!B$37)-2*Cs!B1078)))),0)</f>
        <v>0</v>
      </c>
      <c r="C1181">
        <f>IF(C155*(ComCalc!C$37&gt;1),2*NORMSDIST(-1*ABS(C872/(15*SQRT(1+ComCalc!C$113/(ComCalc!C$37*ComCalc!C$37)-2*Cs!C1078)))),0)</f>
        <v>0.70484438360051649</v>
      </c>
      <c r="D1181">
        <f>IF(D155*(ComCalc!D$37&gt;1),2*NORMSDIST(-1*ABS(D872/(15*SQRT(1+ComCalc!D$113/(ComCalc!D$37*ComCalc!D$37)-2*Cs!D1078)))),0)</f>
        <v>0</v>
      </c>
      <c r="E1181">
        <f>IF(E155*(ComCalc!E$37&gt;1),2*NORMSDIST(-1*ABS(E872/(15*SQRT(1+ComCalc!E$113/(ComCalc!E$37*ComCalc!E$37)-2*Cs!E1078)))),0)</f>
        <v>0</v>
      </c>
      <c r="F1181">
        <f>IF(F155*(ComCalc!F$37&gt;1),2*NORMSDIST(-1*ABS(F872/(15*SQRT(1+ComCalc!F$113/(ComCalc!F$37*ComCalc!F$37)-2*Cs!F1078)))),0)</f>
        <v>0</v>
      </c>
      <c r="G1181">
        <f>IF(G155*(ComCalc!G$37&gt;1),2*NORMSDIST(-1*ABS(G872/(15*SQRT(1+ComCalc!G$113/(ComCalc!G$37*ComCalc!G$37)-2*Cs!G1078)))),0)</f>
        <v>0</v>
      </c>
      <c r="H1181">
        <f>IF(H155*(ComCalc!H$37&gt;1),2*NORMSDIST(-1*ABS(H872/(15*SQRT(1+ComCalc!H$113/(ComCalc!H$37*ComCalc!H$37)-2*Cs!H1078)))),0)</f>
        <v>0</v>
      </c>
      <c r="I1181">
        <f>IF(I155*(ComCalc!I$37&gt;1),2*NORMSDIST(-1*ABS(I872/(15*SQRT(1+ComCalc!I$113/(ComCalc!I$37*ComCalc!I$37)-2*Cs!I1078)))),0)</f>
        <v>0</v>
      </c>
      <c r="J1181">
        <f>IF(J155*(ComCalc!J$37&gt;1),2*NORMSDIST(-1*ABS(J872/(15*SQRT(1+ComCalc!J$113/(ComCalc!J$37*ComCalc!J$37)-2*Cs!J1078)))),0)</f>
        <v>0</v>
      </c>
      <c r="K1181">
        <f>IF(K155*(ComCalc!K$37&gt;1),2*NORMSDIST(-1*ABS(K872/(15*SQRT(1+ComCalc!K$113/(ComCalc!K$37*ComCalc!K$37)-2*Cs!K1078)))),0)</f>
        <v>0</v>
      </c>
      <c r="L1181">
        <f>IF(L155*(ComCalc!L$37&gt;1),2*NORMSDIST(-1*ABS(L872/(15*SQRT(1+ComCalc!L$113/(ComCalc!L$37*ComCalc!L$37)-2*Cs!L1078)))),0)</f>
        <v>0</v>
      </c>
      <c r="M1181">
        <f>IF(M155*(ComCalc!M$37&gt;1),2*NORMSDIST(-1*ABS(M872/(15*SQRT(1+ComCalc!M$113/(ComCalc!M$37*ComCalc!M$37)-2*Cs!M1078)))),0)</f>
        <v>0</v>
      </c>
      <c r="N1181">
        <f>IF(N155*(ComCalc!N$37&gt;1),2*NORMSDIST(-1*ABS(N872/(15*SQRT(1+ComCalc!N$113/(ComCalc!N$37*ComCalc!N$37)-2*Cs!N1078)))),0)</f>
        <v>0</v>
      </c>
      <c r="O1181">
        <f>IF(O155*(ComCalc!O$37&gt;1),2*NORMSDIST(-1*ABS(O872/(15*SQRT(1+ComCalc!O$113/(ComCalc!O$37*ComCalc!O$37)-2*Cs!O1078)))),0)</f>
        <v>0</v>
      </c>
      <c r="P1181">
        <f>IF(P155*(ComCalc!P$37&gt;1),2*NORMSDIST(-1*ABS(P872/(15*SQRT(1+ComCalc!P$113/(ComCalc!P$37*ComCalc!P$37)-2*Cs!P1078)))),0)</f>
        <v>0</v>
      </c>
      <c r="Q1181">
        <f>IF(Q155*(ComCalc!Q$37&gt;1),2*NORMSDIST(-1*ABS(Q872/(15*SQRT(1+ComCalc!Q$113/(ComCalc!Q$37*ComCalc!Q$37)-2*Cs!Q1078)))),0)</f>
        <v>0</v>
      </c>
      <c r="R1181">
        <f>IF(R155*(ComCalc!R$37&gt;1),2*NORMSDIST(-1*ABS(R872/(15*SQRT(1+ComCalc!R$113/(ComCalc!R$37*ComCalc!R$37)-2*Cs!R1078)))),0)</f>
        <v>0.69225633146972421</v>
      </c>
      <c r="S1181">
        <f>IF(S155*(ComCalc!S$37&gt;1),2*NORMSDIST(-1*ABS(S872/(15*SQRT(1+ComCalc!S$113/(ComCalc!S$37*ComCalc!S$37)-2*Cs!S1078)))),0)</f>
        <v>0.94058421582974827</v>
      </c>
      <c r="T1181">
        <f>IF(T155*(ComCalc!T$37&gt;1),2*NORMSDIST(-1*ABS(T872/(15*SQRT(1+ComCalc!T$113/(ComCalc!T$37*ComCalc!T$37)-2*Cs!T1078)))),0)</f>
        <v>0</v>
      </c>
      <c r="U1181">
        <f>IF(U155*(ComCalc!U$37&gt;1),2*NORMSDIST(-1*ABS(U872/(15*SQRT(1+ComCalc!U$113/(ComCalc!U$37*ComCalc!U$37)-2*Cs!U1078)))),0)</f>
        <v>0</v>
      </c>
    </row>
    <row r="1182" spans="1:21" x14ac:dyDescent="0.15">
      <c r="A1182" t="str">
        <f t="shared" si="667"/>
        <v>WRAT5 Spelling</v>
      </c>
      <c r="B1182">
        <f>IF(B156*(ComCalc!B$37&gt;1),2*NORMSDIST(-1*ABS(B873/(15*SQRT(1+ComCalc!B$113/(ComCalc!B$37*ComCalc!B$37)-2*Cs!B1079)))),0)</f>
        <v>0</v>
      </c>
      <c r="C1182">
        <f>IF(C156*(ComCalc!C$37&gt;1),2*NORMSDIST(-1*ABS(C873/(15*SQRT(1+ComCalc!C$113/(ComCalc!C$37*ComCalc!C$37)-2*Cs!C1079)))),0)</f>
        <v>0</v>
      </c>
      <c r="D1182">
        <f>IF(D156*(ComCalc!D$37&gt;1),2*NORMSDIST(-1*ABS(D873/(15*SQRT(1+ComCalc!D$113/(ComCalc!D$37*ComCalc!D$37)-2*Cs!D1079)))),0)</f>
        <v>0</v>
      </c>
      <c r="E1182">
        <f>IF(E156*(ComCalc!E$37&gt;1),2*NORMSDIST(-1*ABS(E873/(15*SQRT(1+ComCalc!E$113/(ComCalc!E$37*ComCalc!E$37)-2*Cs!E1079)))),0)</f>
        <v>0</v>
      </c>
      <c r="F1182">
        <f>IF(F156*(ComCalc!F$37&gt;1),2*NORMSDIST(-1*ABS(F873/(15*SQRT(1+ComCalc!F$113/(ComCalc!F$37*ComCalc!F$37)-2*Cs!F1079)))),0)</f>
        <v>0</v>
      </c>
      <c r="G1182">
        <f>IF(G156*(ComCalc!G$37&gt;1),2*NORMSDIST(-1*ABS(G873/(15*SQRT(1+ComCalc!G$113/(ComCalc!G$37*ComCalc!G$37)-2*Cs!G1079)))),0)</f>
        <v>0</v>
      </c>
      <c r="H1182">
        <f>IF(H156*(ComCalc!H$37&gt;1),2*NORMSDIST(-1*ABS(H873/(15*SQRT(1+ComCalc!H$113/(ComCalc!H$37*ComCalc!H$37)-2*Cs!H1079)))),0)</f>
        <v>0</v>
      </c>
      <c r="I1182">
        <f>IF(I156*(ComCalc!I$37&gt;1),2*NORMSDIST(-1*ABS(I873/(15*SQRT(1+ComCalc!I$113/(ComCalc!I$37*ComCalc!I$37)-2*Cs!I1079)))),0)</f>
        <v>0</v>
      </c>
      <c r="J1182">
        <f>IF(J156*(ComCalc!J$37&gt;1),2*NORMSDIST(-1*ABS(J873/(15*SQRT(1+ComCalc!J$113/(ComCalc!J$37*ComCalc!J$37)-2*Cs!J1079)))),0)</f>
        <v>0</v>
      </c>
      <c r="K1182">
        <f>IF(K156*(ComCalc!K$37&gt;1),2*NORMSDIST(-1*ABS(K873/(15*SQRT(1+ComCalc!K$113/(ComCalc!K$37*ComCalc!K$37)-2*Cs!K1079)))),0)</f>
        <v>0</v>
      </c>
      <c r="L1182">
        <f>IF(L156*(ComCalc!L$37&gt;1),2*NORMSDIST(-1*ABS(L873/(15*SQRT(1+ComCalc!L$113/(ComCalc!L$37*ComCalc!L$37)-2*Cs!L1079)))),0)</f>
        <v>0</v>
      </c>
      <c r="M1182">
        <f>IF(M156*(ComCalc!M$37&gt;1),2*NORMSDIST(-1*ABS(M873/(15*SQRT(1+ComCalc!M$113/(ComCalc!M$37*ComCalc!M$37)-2*Cs!M1079)))),0)</f>
        <v>0</v>
      </c>
      <c r="N1182">
        <f>IF(N156*(ComCalc!N$37&gt;1),2*NORMSDIST(-1*ABS(N873/(15*SQRT(1+ComCalc!N$113/(ComCalc!N$37*ComCalc!N$37)-2*Cs!N1079)))),0)</f>
        <v>0</v>
      </c>
      <c r="O1182">
        <f>IF(O156*(ComCalc!O$37&gt;1),2*NORMSDIST(-1*ABS(O873/(15*SQRT(1+ComCalc!O$113/(ComCalc!O$37*ComCalc!O$37)-2*Cs!O1079)))),0)</f>
        <v>0</v>
      </c>
      <c r="P1182">
        <f>IF(P156*(ComCalc!P$37&gt;1),2*NORMSDIST(-1*ABS(P873/(15*SQRT(1+ComCalc!P$113/(ComCalc!P$37*ComCalc!P$37)-2*Cs!P1079)))),0)</f>
        <v>0</v>
      </c>
      <c r="Q1182">
        <f>IF(Q156*(ComCalc!Q$37&gt;1),2*NORMSDIST(-1*ABS(Q873/(15*SQRT(1+ComCalc!Q$113/(ComCalc!Q$37*ComCalc!Q$37)-2*Cs!Q1079)))),0)</f>
        <v>0</v>
      </c>
      <c r="R1182">
        <f>IF(R156*(ComCalc!R$37&gt;1),2*NORMSDIST(-1*ABS(R873/(15*SQRT(1+ComCalc!R$113/(ComCalc!R$37*ComCalc!R$37)-2*Cs!R1079)))),0)</f>
        <v>0.90068795275005087</v>
      </c>
      <c r="S1182">
        <f>IF(S156*(ComCalc!S$37&gt;1),2*NORMSDIST(-1*ABS(S873/(15*SQRT(1+ComCalc!S$113/(ComCalc!S$37*ComCalc!S$37)-2*Cs!S1079)))),0)</f>
        <v>0.60184496746342342</v>
      </c>
      <c r="T1182">
        <f>IF(T156*(ComCalc!T$37&gt;1),2*NORMSDIST(-1*ABS(T873/(15*SQRT(1+ComCalc!T$113/(ComCalc!T$37*ComCalc!T$37)-2*Cs!T1079)))),0)</f>
        <v>0</v>
      </c>
      <c r="U1182">
        <f>IF(U156*(ComCalc!U$37&gt;1),2*NORMSDIST(-1*ABS(U873/(15*SQRT(1+ComCalc!U$113/(ComCalc!U$37*ComCalc!U$37)-2*Cs!U1079)))),0)</f>
        <v>0</v>
      </c>
    </row>
    <row r="1183" spans="1:21" x14ac:dyDescent="0.15">
      <c r="A1183" t="str">
        <f t="shared" si="667"/>
        <v>WRAT5 Math Computation</v>
      </c>
      <c r="B1183">
        <f>IF(B157*(ComCalc!B$37&gt;1),2*NORMSDIST(-1*ABS(B874/(15*SQRT(1+ComCalc!B$113/(ComCalc!B$37*ComCalc!B$37)-2*Cs!B1080)))),0)</f>
        <v>0</v>
      </c>
      <c r="C1183">
        <f>IF(C157*(ComCalc!C$37&gt;1),2*NORMSDIST(-1*ABS(C874/(15*SQRT(1+ComCalc!C$113/(ComCalc!C$37*ComCalc!C$37)-2*Cs!C1080)))),0)</f>
        <v>0</v>
      </c>
      <c r="D1183">
        <f>IF(D157*(ComCalc!D$37&gt;1),2*NORMSDIST(-1*ABS(D874/(15*SQRT(1+ComCalc!D$113/(ComCalc!D$37*ComCalc!D$37)-2*Cs!D1080)))),0)</f>
        <v>0</v>
      </c>
      <c r="E1183">
        <f>IF(E157*(ComCalc!E$37&gt;1),2*NORMSDIST(-1*ABS(E874/(15*SQRT(1+ComCalc!E$113/(ComCalc!E$37*ComCalc!E$37)-2*Cs!E1080)))),0)</f>
        <v>0</v>
      </c>
      <c r="F1183">
        <f>IF(F157*(ComCalc!F$37&gt;1),2*NORMSDIST(-1*ABS(F874/(15*SQRT(1+ComCalc!F$113/(ComCalc!F$37*ComCalc!F$37)-2*Cs!F1080)))),0)</f>
        <v>0</v>
      </c>
      <c r="G1183">
        <f>IF(G157*(ComCalc!G$37&gt;1),2*NORMSDIST(-1*ABS(G874/(15*SQRT(1+ComCalc!G$113/(ComCalc!G$37*ComCalc!G$37)-2*Cs!G1080)))),0)</f>
        <v>0</v>
      </c>
      <c r="H1183">
        <f>IF(H157*(ComCalc!H$37&gt;1),2*NORMSDIST(-1*ABS(H874/(15*SQRT(1+ComCalc!H$113/(ComCalc!H$37*ComCalc!H$37)-2*Cs!H1080)))),0)</f>
        <v>0</v>
      </c>
      <c r="I1183">
        <f>IF(I157*(ComCalc!I$37&gt;1),2*NORMSDIST(-1*ABS(I874/(15*SQRT(1+ComCalc!I$113/(ComCalc!I$37*ComCalc!I$37)-2*Cs!I1080)))),0)</f>
        <v>0</v>
      </c>
      <c r="J1183">
        <f>IF(J157*(ComCalc!J$37&gt;1),2*NORMSDIST(-1*ABS(J874/(15*SQRT(1+ComCalc!J$113/(ComCalc!J$37*ComCalc!J$37)-2*Cs!J1080)))),0)</f>
        <v>0</v>
      </c>
      <c r="K1183">
        <f>IF(K157*(ComCalc!K$37&gt;1),2*NORMSDIST(-1*ABS(K874/(15*SQRT(1+ComCalc!K$113/(ComCalc!K$37*ComCalc!K$37)-2*Cs!K1080)))),0)</f>
        <v>0</v>
      </c>
      <c r="L1183">
        <f>IF(L157*(ComCalc!L$37&gt;1),2*NORMSDIST(-1*ABS(L874/(15*SQRT(1+ComCalc!L$113/(ComCalc!L$37*ComCalc!L$37)-2*Cs!L1080)))),0)</f>
        <v>0</v>
      </c>
      <c r="M1183">
        <f>IF(M157*(ComCalc!M$37&gt;1),2*NORMSDIST(-1*ABS(M874/(15*SQRT(1+ComCalc!M$113/(ComCalc!M$37*ComCalc!M$37)-2*Cs!M1080)))),0)</f>
        <v>0</v>
      </c>
      <c r="N1183">
        <f>IF(N157*(ComCalc!N$37&gt;1),2*NORMSDIST(-1*ABS(N874/(15*SQRT(1+ComCalc!N$113/(ComCalc!N$37*ComCalc!N$37)-2*Cs!N1080)))),0)</f>
        <v>0</v>
      </c>
      <c r="O1183">
        <f>IF(O157*(ComCalc!O$37&gt;1),2*NORMSDIST(-1*ABS(O874/(15*SQRT(1+ComCalc!O$113/(ComCalc!O$37*ComCalc!O$37)-2*Cs!O1080)))),0)</f>
        <v>0</v>
      </c>
      <c r="P1183">
        <f>IF(P157*(ComCalc!P$37&gt;1),2*NORMSDIST(-1*ABS(P874/(15*SQRT(1+ComCalc!P$113/(ComCalc!P$37*ComCalc!P$37)-2*Cs!P1080)))),0)</f>
        <v>0</v>
      </c>
      <c r="Q1183">
        <f>IF(Q157*(ComCalc!Q$37&gt;1),2*NORMSDIST(-1*ABS(Q874/(15*SQRT(1+ComCalc!Q$113/(ComCalc!Q$37*ComCalc!Q$37)-2*Cs!Q1080)))),0)</f>
        <v>0</v>
      </c>
      <c r="R1183">
        <f>IF(R157*(ComCalc!R$37&gt;1),2*NORMSDIST(-1*ABS(R874/(15*SQRT(1+ComCalc!R$113/(ComCalc!R$37*ComCalc!R$37)-2*Cs!R1080)))),0)</f>
        <v>0.94437533646793037</v>
      </c>
      <c r="S1183">
        <f>IF(S157*(ComCalc!S$37&gt;1),2*NORMSDIST(-1*ABS(S874/(15*SQRT(1+ComCalc!S$113/(ComCalc!S$37*ComCalc!S$37)-2*Cs!S1080)))),0)</f>
        <v>0.76559448399576402</v>
      </c>
      <c r="T1183">
        <f>IF(T157*(ComCalc!T$37&gt;1),2*NORMSDIST(-1*ABS(T874/(15*SQRT(1+ComCalc!T$113/(ComCalc!T$37*ComCalc!T$37)-2*Cs!T1080)))),0)</f>
        <v>0</v>
      </c>
      <c r="U1183">
        <f>IF(U157*(ComCalc!U$37&gt;1),2*NORMSDIST(-1*ABS(U874/(15*SQRT(1+ComCalc!U$113/(ComCalc!U$37*ComCalc!U$37)-2*Cs!U1080)))),0)</f>
        <v>0</v>
      </c>
    </row>
    <row r="1184" spans="1:21" x14ac:dyDescent="0.15">
      <c r="A1184" t="str">
        <f t="shared" si="667"/>
        <v>WRAT5 Sentence Comprehension</v>
      </c>
      <c r="B1184">
        <f>IF(B158*(ComCalc!B$37&gt;1),2*NORMSDIST(-1*ABS(B875/(15*SQRT(1+ComCalc!B$113/(ComCalc!B$37*ComCalc!B$37)-2*Cs!B1081)))),0)</f>
        <v>0</v>
      </c>
      <c r="C1184">
        <f>IF(C158*(ComCalc!C$37&gt;1),2*NORMSDIST(-1*ABS(C875/(15*SQRT(1+ComCalc!C$113/(ComCalc!C$37*ComCalc!C$37)-2*Cs!C1081)))),0)</f>
        <v>0</v>
      </c>
      <c r="D1184">
        <f>IF(D158*(ComCalc!D$37&gt;1),2*NORMSDIST(-1*ABS(D875/(15*SQRT(1+ComCalc!D$113/(ComCalc!D$37*ComCalc!D$37)-2*Cs!D1081)))),0)</f>
        <v>0</v>
      </c>
      <c r="E1184">
        <f>IF(E158*(ComCalc!E$37&gt;1),2*NORMSDIST(-1*ABS(E875/(15*SQRT(1+ComCalc!E$113/(ComCalc!E$37*ComCalc!E$37)-2*Cs!E1081)))),0)</f>
        <v>0</v>
      </c>
      <c r="F1184">
        <f>IF(F158*(ComCalc!F$37&gt;1),2*NORMSDIST(-1*ABS(F875/(15*SQRT(1+ComCalc!F$113/(ComCalc!F$37*ComCalc!F$37)-2*Cs!F1081)))),0)</f>
        <v>0</v>
      </c>
      <c r="G1184">
        <f>IF(G158*(ComCalc!G$37&gt;1),2*NORMSDIST(-1*ABS(G875/(15*SQRT(1+ComCalc!G$113/(ComCalc!G$37*ComCalc!G$37)-2*Cs!G1081)))),0)</f>
        <v>0</v>
      </c>
      <c r="H1184">
        <f>IF(H158*(ComCalc!H$37&gt;1),2*NORMSDIST(-1*ABS(H875/(15*SQRT(1+ComCalc!H$113/(ComCalc!H$37*ComCalc!H$37)-2*Cs!H1081)))),0)</f>
        <v>0</v>
      </c>
      <c r="I1184">
        <f>IF(I158*(ComCalc!I$37&gt;1),2*NORMSDIST(-1*ABS(I875/(15*SQRT(1+ComCalc!I$113/(ComCalc!I$37*ComCalc!I$37)-2*Cs!I1081)))),0)</f>
        <v>0</v>
      </c>
      <c r="J1184">
        <f>IF(J158*(ComCalc!J$37&gt;1),2*NORMSDIST(-1*ABS(J875/(15*SQRT(1+ComCalc!J$113/(ComCalc!J$37*ComCalc!J$37)-2*Cs!J1081)))),0)</f>
        <v>0</v>
      </c>
      <c r="K1184">
        <f>IF(K158*(ComCalc!K$37&gt;1),2*NORMSDIST(-1*ABS(K875/(15*SQRT(1+ComCalc!K$113/(ComCalc!K$37*ComCalc!K$37)-2*Cs!K1081)))),0)</f>
        <v>0</v>
      </c>
      <c r="L1184">
        <f>IF(L158*(ComCalc!L$37&gt;1),2*NORMSDIST(-1*ABS(L875/(15*SQRT(1+ComCalc!L$113/(ComCalc!L$37*ComCalc!L$37)-2*Cs!L1081)))),0)</f>
        <v>0</v>
      </c>
      <c r="M1184">
        <f>IF(M158*(ComCalc!M$37&gt;1),2*NORMSDIST(-1*ABS(M875/(15*SQRT(1+ComCalc!M$113/(ComCalc!M$37*ComCalc!M$37)-2*Cs!M1081)))),0)</f>
        <v>0</v>
      </c>
      <c r="N1184">
        <f>IF(N158*(ComCalc!N$37&gt;1),2*NORMSDIST(-1*ABS(N875/(15*SQRT(1+ComCalc!N$113/(ComCalc!N$37*ComCalc!N$37)-2*Cs!N1081)))),0)</f>
        <v>0</v>
      </c>
      <c r="O1184">
        <f>IF(O158*(ComCalc!O$37&gt;1),2*NORMSDIST(-1*ABS(O875/(15*SQRT(1+ComCalc!O$113/(ComCalc!O$37*ComCalc!O$37)-2*Cs!O1081)))),0)</f>
        <v>0</v>
      </c>
      <c r="P1184">
        <f>IF(P158*(ComCalc!P$37&gt;1),2*NORMSDIST(-1*ABS(P875/(15*SQRT(1+ComCalc!P$113/(ComCalc!P$37*ComCalc!P$37)-2*Cs!P1081)))),0)</f>
        <v>0</v>
      </c>
      <c r="Q1184">
        <f>IF(Q158*(ComCalc!Q$37&gt;1),2*NORMSDIST(-1*ABS(Q875/(15*SQRT(1+ComCalc!Q$113/(ComCalc!Q$37*ComCalc!Q$37)-2*Cs!Q1081)))),0)</f>
        <v>0</v>
      </c>
      <c r="R1184">
        <f>IF(R158*(ComCalc!R$37&gt;1),2*NORMSDIST(-1*ABS(R875/(15*SQRT(1+ComCalc!R$113/(ComCalc!R$37*ComCalc!R$37)-2*Cs!R1081)))),0)</f>
        <v>0.46940061745295997</v>
      </c>
      <c r="S1184">
        <f>IF(S158*(ComCalc!S$37&gt;1),2*NORMSDIST(-1*ABS(S875/(15*SQRT(1+ComCalc!S$113/(ComCalc!S$37*ComCalc!S$37)-2*Cs!S1081)))),0)</f>
        <v>0.65472084601857694</v>
      </c>
      <c r="T1184">
        <f>IF(T158*(ComCalc!T$37&gt;1),2*NORMSDIST(-1*ABS(T875/(15*SQRT(1+ComCalc!T$113/(ComCalc!T$37*ComCalc!T$37)-2*Cs!T1081)))),0)</f>
        <v>0</v>
      </c>
      <c r="U1184">
        <f>IF(U158*(ComCalc!U$37&gt;1),2*NORMSDIST(-1*ABS(U875/(15*SQRT(1+ComCalc!U$113/(ComCalc!U$37*ComCalc!U$37)-2*Cs!U1081)))),0)</f>
        <v>0</v>
      </c>
    </row>
    <row r="1185" spans="1:21" x14ac:dyDescent="0.15">
      <c r="A1185" t="str">
        <f t="shared" si="667"/>
        <v>WRAT5 Reading Composite</v>
      </c>
      <c r="B1185">
        <f>IF(B159*(ComCalc!B$37&gt;1),2*NORMSDIST(-1*ABS(B876/(15*SQRT(1+ComCalc!B$113/(ComCalc!B$37*ComCalc!B$37)-2*Cs!B1082)))),0)</f>
        <v>0</v>
      </c>
      <c r="C1185">
        <f>IF(C159*(ComCalc!C$37&gt;1),2*NORMSDIST(-1*ABS(C876/(15*SQRT(1+ComCalc!C$113/(ComCalc!C$37*ComCalc!C$37)-2*Cs!C1082)))),0)</f>
        <v>0</v>
      </c>
      <c r="D1185">
        <f>IF(D159*(ComCalc!D$37&gt;1),2*NORMSDIST(-1*ABS(D876/(15*SQRT(1+ComCalc!D$113/(ComCalc!D$37*ComCalc!D$37)-2*Cs!D1082)))),0)</f>
        <v>0</v>
      </c>
      <c r="E1185">
        <f>IF(E159*(ComCalc!E$37&gt;1),2*NORMSDIST(-1*ABS(E876/(15*SQRT(1+ComCalc!E$113/(ComCalc!E$37*ComCalc!E$37)-2*Cs!E1082)))),0)</f>
        <v>0</v>
      </c>
      <c r="F1185">
        <f>IF(F159*(ComCalc!F$37&gt;1),2*NORMSDIST(-1*ABS(F876/(15*SQRT(1+ComCalc!F$113/(ComCalc!F$37*ComCalc!F$37)-2*Cs!F1082)))),0)</f>
        <v>0</v>
      </c>
      <c r="G1185">
        <f>IF(G159*(ComCalc!G$37&gt;1),2*NORMSDIST(-1*ABS(G876/(15*SQRT(1+ComCalc!G$113/(ComCalc!G$37*ComCalc!G$37)-2*Cs!G1082)))),0)</f>
        <v>0</v>
      </c>
      <c r="H1185">
        <f>IF(H159*(ComCalc!H$37&gt;1),2*NORMSDIST(-1*ABS(H876/(15*SQRT(1+ComCalc!H$113/(ComCalc!H$37*ComCalc!H$37)-2*Cs!H1082)))),0)</f>
        <v>0</v>
      </c>
      <c r="I1185">
        <f>IF(I159*(ComCalc!I$37&gt;1),2*NORMSDIST(-1*ABS(I876/(15*SQRT(1+ComCalc!I$113/(ComCalc!I$37*ComCalc!I$37)-2*Cs!I1082)))),0)</f>
        <v>0</v>
      </c>
      <c r="J1185">
        <f>IF(J159*(ComCalc!J$37&gt;1),2*NORMSDIST(-1*ABS(J876/(15*SQRT(1+ComCalc!J$113/(ComCalc!J$37*ComCalc!J$37)-2*Cs!J1082)))),0)</f>
        <v>0</v>
      </c>
      <c r="K1185">
        <f>IF(K159*(ComCalc!K$37&gt;1),2*NORMSDIST(-1*ABS(K876/(15*SQRT(1+ComCalc!K$113/(ComCalc!K$37*ComCalc!K$37)-2*Cs!K1082)))),0)</f>
        <v>0</v>
      </c>
      <c r="L1185">
        <f>IF(L159*(ComCalc!L$37&gt;1),2*NORMSDIST(-1*ABS(L876/(15*SQRT(1+ComCalc!L$113/(ComCalc!L$37*ComCalc!L$37)-2*Cs!L1082)))),0)</f>
        <v>0</v>
      </c>
      <c r="M1185">
        <f>IF(M159*(ComCalc!M$37&gt;1),2*NORMSDIST(-1*ABS(M876/(15*SQRT(1+ComCalc!M$113/(ComCalc!M$37*ComCalc!M$37)-2*Cs!M1082)))),0)</f>
        <v>0</v>
      </c>
      <c r="N1185">
        <f>IF(N159*(ComCalc!N$37&gt;1),2*NORMSDIST(-1*ABS(N876/(15*SQRT(1+ComCalc!N$113/(ComCalc!N$37*ComCalc!N$37)-2*Cs!N1082)))),0)</f>
        <v>0</v>
      </c>
      <c r="O1185">
        <f>IF(O159*(ComCalc!O$37&gt;1),2*NORMSDIST(-1*ABS(O876/(15*SQRT(1+ComCalc!O$113/(ComCalc!O$37*ComCalc!O$37)-2*Cs!O1082)))),0)</f>
        <v>0</v>
      </c>
      <c r="P1185">
        <f>IF(P159*(ComCalc!P$37&gt;1),2*NORMSDIST(-1*ABS(P876/(15*SQRT(1+ComCalc!P$113/(ComCalc!P$37*ComCalc!P$37)-2*Cs!P1082)))),0)</f>
        <v>0</v>
      </c>
      <c r="Q1185">
        <f>IF(Q159*(ComCalc!Q$37&gt;1),2*NORMSDIST(-1*ABS(Q876/(15*SQRT(1+ComCalc!Q$113/(ComCalc!Q$37*ComCalc!Q$37)-2*Cs!Q1082)))),0)</f>
        <v>0</v>
      </c>
      <c r="R1185">
        <f>IF(R159*(ComCalc!R$37&gt;1),2*NORMSDIST(-1*ABS(R876/(15*SQRT(1+ComCalc!R$113/(ComCalc!R$37*ComCalc!R$37)-2*Cs!R1082)))),0)</f>
        <v>0.55302354021280731</v>
      </c>
      <c r="S1185">
        <f>IF(S159*(ComCalc!S$37&gt;1),2*NORMSDIST(-1*ABS(S876/(15*SQRT(1+ComCalc!S$113/(ComCalc!S$37*ComCalc!S$37)-2*Cs!S1082)))),0)</f>
        <v>0.76559448399576402</v>
      </c>
      <c r="T1185">
        <f>IF(T159*(ComCalc!T$37&gt;1),2*NORMSDIST(-1*ABS(T876/(15*SQRT(1+ComCalc!T$113/(ComCalc!T$37*ComCalc!T$37)-2*Cs!T1082)))),0)</f>
        <v>0</v>
      </c>
      <c r="U1185">
        <f>IF(U159*(ComCalc!U$37&gt;1),2*NORMSDIST(-1*ABS(U876/(15*SQRT(1+ComCalc!U$113/(ComCalc!U$37*ComCalc!U$37)-2*Cs!U1082)))),0)</f>
        <v>0</v>
      </c>
    </row>
    <row r="1186" spans="1:21" x14ac:dyDescent="0.15">
      <c r="A1186" t="str">
        <f t="shared" si="667"/>
        <v>DKEFS CWI Color Naming</v>
      </c>
      <c r="B1186">
        <f>IF(B160*(ComCalc!B$37&gt;1),2*NORMSDIST(-1*ABS(B877/(15*SQRT(1+ComCalc!B$113/(ComCalc!B$37*ComCalc!B$37)-2*Cs!B1083)))),0)</f>
        <v>0</v>
      </c>
      <c r="C1186">
        <f>IF(C160*(ComCalc!C$37&gt;1),2*NORMSDIST(-1*ABS(C877/(15*SQRT(1+ComCalc!C$113/(ComCalc!C$37*ComCalc!C$37)-2*Cs!C1083)))),0)</f>
        <v>0</v>
      </c>
      <c r="D1186">
        <f>IF(D160*(ComCalc!D$37&gt;1),2*NORMSDIST(-1*ABS(D877/(15*SQRT(1+ComCalc!D$113/(ComCalc!D$37*ComCalc!D$37)-2*Cs!D1083)))),0)</f>
        <v>0</v>
      </c>
      <c r="E1186">
        <f>IF(E160*(ComCalc!E$37&gt;1),2*NORMSDIST(-1*ABS(E877/(15*SQRT(1+ComCalc!E$113/(ComCalc!E$37*ComCalc!E$37)-2*Cs!E1083)))),0)</f>
        <v>0.41455665131635377</v>
      </c>
      <c r="F1186">
        <f>IF(F160*(ComCalc!F$37&gt;1),2*NORMSDIST(-1*ABS(F877/(15*SQRT(1+ComCalc!F$113/(ComCalc!F$37*ComCalc!F$37)-2*Cs!F1083)))),0)</f>
        <v>0</v>
      </c>
      <c r="G1186">
        <f>IF(G160*(ComCalc!G$37&gt;1),2*NORMSDIST(-1*ABS(G877/(15*SQRT(1+ComCalc!G$113/(ComCalc!G$37*ComCalc!G$37)-2*Cs!G1083)))),0)</f>
        <v>0</v>
      </c>
      <c r="H1186">
        <f>IF(H160*(ComCalc!H$37&gt;1),2*NORMSDIST(-1*ABS(H877/(15*SQRT(1+ComCalc!H$113/(ComCalc!H$37*ComCalc!H$37)-2*Cs!H1083)))),0)</f>
        <v>0</v>
      </c>
      <c r="I1186">
        <f>IF(I160*(ComCalc!I$37&gt;1),2*NORMSDIST(-1*ABS(I877/(15*SQRT(1+ComCalc!I$113/(ComCalc!I$37*ComCalc!I$37)-2*Cs!I1083)))),0)</f>
        <v>0</v>
      </c>
      <c r="J1186">
        <f>IF(J160*(ComCalc!J$37&gt;1),2*NORMSDIST(-1*ABS(J877/(15*SQRT(1+ComCalc!J$113/(ComCalc!J$37*ComCalc!J$37)-2*Cs!J1083)))),0)</f>
        <v>0</v>
      </c>
      <c r="K1186">
        <f>IF(K160*(ComCalc!K$37&gt;1),2*NORMSDIST(-1*ABS(K877/(15*SQRT(1+ComCalc!K$113/(ComCalc!K$37*ComCalc!K$37)-2*Cs!K1083)))),0)</f>
        <v>0</v>
      </c>
      <c r="L1186">
        <f>IF(L160*(ComCalc!L$37&gt;1),2*NORMSDIST(-1*ABS(L877/(15*SQRT(1+ComCalc!L$113/(ComCalc!L$37*ComCalc!L$37)-2*Cs!L1083)))),0)</f>
        <v>0.17517773850881482</v>
      </c>
      <c r="M1186">
        <f>IF(M160*(ComCalc!M$37&gt;1),2*NORMSDIST(-1*ABS(M877/(15*SQRT(1+ComCalc!M$113/(ComCalc!M$37*ComCalc!M$37)-2*Cs!M1083)))),0)</f>
        <v>0</v>
      </c>
      <c r="N1186">
        <f>IF(N160*(ComCalc!N$37&gt;1),2*NORMSDIST(-1*ABS(N877/(15*SQRT(1+ComCalc!N$113/(ComCalc!N$37*ComCalc!N$37)-2*Cs!N1083)))),0)</f>
        <v>0</v>
      </c>
      <c r="O1186">
        <f>IF(O160*(ComCalc!O$37&gt;1),2*NORMSDIST(-1*ABS(O877/(15*SQRT(1+ComCalc!O$113/(ComCalc!O$37*ComCalc!O$37)-2*Cs!O1083)))),0)</f>
        <v>0</v>
      </c>
      <c r="P1186">
        <f>IF(P160*(ComCalc!P$37&gt;1),2*NORMSDIST(-1*ABS(P877/(15*SQRT(1+ComCalc!P$113/(ComCalc!P$37*ComCalc!P$37)-2*Cs!P1083)))),0)</f>
        <v>0</v>
      </c>
      <c r="Q1186">
        <f>IF(Q160*(ComCalc!Q$37&gt;1),2*NORMSDIST(-1*ABS(Q877/(15*SQRT(1+ComCalc!Q$113/(ComCalc!Q$37*ComCalc!Q$37)-2*Cs!Q1083)))),0)</f>
        <v>0</v>
      </c>
      <c r="R1186">
        <f>IF(R160*(ComCalc!R$37&gt;1),2*NORMSDIST(-1*ABS(R877/(15*SQRT(1+ComCalc!R$113/(ComCalc!R$37*ComCalc!R$37)-2*Cs!R1083)))),0)</f>
        <v>0.40624788865202455</v>
      </c>
      <c r="S1186">
        <f>IF(S160*(ComCalc!S$37&gt;1),2*NORMSDIST(-1*ABS(S877/(15*SQRT(1+ComCalc!S$113/(ComCalc!S$37*ComCalc!S$37)-2*Cs!S1083)))),0)</f>
        <v>0</v>
      </c>
      <c r="T1186">
        <f>IF(T160*(ComCalc!T$37&gt;1),2*NORMSDIST(-1*ABS(T877/(15*SQRT(1+ComCalc!T$113/(ComCalc!T$37*ComCalc!T$37)-2*Cs!T1083)))),0)</f>
        <v>0</v>
      </c>
      <c r="U1186">
        <f>IF(U160*(ComCalc!U$37&gt;1),2*NORMSDIST(-1*ABS(U877/(15*SQRT(1+ComCalc!U$113/(ComCalc!U$37*ComCalc!U$37)-2*Cs!U1083)))),0)</f>
        <v>0</v>
      </c>
    </row>
    <row r="1187" spans="1:21" x14ac:dyDescent="0.15">
      <c r="A1187" t="str">
        <f t="shared" si="667"/>
        <v>DKEFS CWI Word Reading</v>
      </c>
      <c r="B1187">
        <f>IF(B161*(ComCalc!B$37&gt;1),2*NORMSDIST(-1*ABS(B878/(15*SQRT(1+ComCalc!B$113/(ComCalc!B$37*ComCalc!B$37)-2*Cs!B1084)))),0)</f>
        <v>0</v>
      </c>
      <c r="C1187">
        <f>IF(C161*(ComCalc!C$37&gt;1),2*NORMSDIST(-1*ABS(C878/(15*SQRT(1+ComCalc!C$113/(ComCalc!C$37*ComCalc!C$37)-2*Cs!C1084)))),0)</f>
        <v>0</v>
      </c>
      <c r="D1187">
        <f>IF(D161*(ComCalc!D$37&gt;1),2*NORMSDIST(-1*ABS(D878/(15*SQRT(1+ComCalc!D$113/(ComCalc!D$37*ComCalc!D$37)-2*Cs!D1084)))),0)</f>
        <v>0</v>
      </c>
      <c r="E1187">
        <f>IF(E161*(ComCalc!E$37&gt;1),2*NORMSDIST(-1*ABS(E878/(15*SQRT(1+ComCalc!E$113/(ComCalc!E$37*ComCalc!E$37)-2*Cs!E1084)))),0)</f>
        <v>0.8703765253907022</v>
      </c>
      <c r="F1187">
        <f>IF(F161*(ComCalc!F$37&gt;1),2*NORMSDIST(-1*ABS(F878/(15*SQRT(1+ComCalc!F$113/(ComCalc!F$37*ComCalc!F$37)-2*Cs!F1084)))),0)</f>
        <v>0</v>
      </c>
      <c r="G1187">
        <f>IF(G161*(ComCalc!G$37&gt;1),2*NORMSDIST(-1*ABS(G878/(15*SQRT(1+ComCalc!G$113/(ComCalc!G$37*ComCalc!G$37)-2*Cs!G1084)))),0)</f>
        <v>0</v>
      </c>
      <c r="H1187">
        <f>IF(H161*(ComCalc!H$37&gt;1),2*NORMSDIST(-1*ABS(H878/(15*SQRT(1+ComCalc!H$113/(ComCalc!H$37*ComCalc!H$37)-2*Cs!H1084)))),0)</f>
        <v>0</v>
      </c>
      <c r="I1187">
        <f>IF(I161*(ComCalc!I$37&gt;1),2*NORMSDIST(-1*ABS(I878/(15*SQRT(1+ComCalc!I$113/(ComCalc!I$37*ComCalc!I$37)-2*Cs!I1084)))),0)</f>
        <v>0</v>
      </c>
      <c r="J1187">
        <f>IF(J161*(ComCalc!J$37&gt;1),2*NORMSDIST(-1*ABS(J878/(15*SQRT(1+ComCalc!J$113/(ComCalc!J$37*ComCalc!J$37)-2*Cs!J1084)))),0)</f>
        <v>0</v>
      </c>
      <c r="K1187">
        <f>IF(K161*(ComCalc!K$37&gt;1),2*NORMSDIST(-1*ABS(K878/(15*SQRT(1+ComCalc!K$113/(ComCalc!K$37*ComCalc!K$37)-2*Cs!K1084)))),0)</f>
        <v>0</v>
      </c>
      <c r="L1187">
        <f>IF(L161*(ComCalc!L$37&gt;1),2*NORMSDIST(-1*ABS(L878/(15*SQRT(1+ComCalc!L$113/(ComCalc!L$37*ComCalc!L$37)-2*Cs!L1084)))),0)</f>
        <v>0.50893616225602467</v>
      </c>
      <c r="M1187">
        <f>IF(M161*(ComCalc!M$37&gt;1),2*NORMSDIST(-1*ABS(M878/(15*SQRT(1+ComCalc!M$113/(ComCalc!M$37*ComCalc!M$37)-2*Cs!M1084)))),0)</f>
        <v>0</v>
      </c>
      <c r="N1187">
        <f>IF(N161*(ComCalc!N$37&gt;1),2*NORMSDIST(-1*ABS(N878/(15*SQRT(1+ComCalc!N$113/(ComCalc!N$37*ComCalc!N$37)-2*Cs!N1084)))),0)</f>
        <v>0</v>
      </c>
      <c r="O1187">
        <f>IF(O161*(ComCalc!O$37&gt;1),2*NORMSDIST(-1*ABS(O878/(15*SQRT(1+ComCalc!O$113/(ComCalc!O$37*ComCalc!O$37)-2*Cs!O1084)))),0)</f>
        <v>0</v>
      </c>
      <c r="P1187">
        <f>IF(P161*(ComCalc!P$37&gt;1),2*NORMSDIST(-1*ABS(P878/(15*SQRT(1+ComCalc!P$113/(ComCalc!P$37*ComCalc!P$37)-2*Cs!P1084)))),0)</f>
        <v>0</v>
      </c>
      <c r="Q1187">
        <f>IF(Q161*(ComCalc!Q$37&gt;1),2*NORMSDIST(-1*ABS(Q878/(15*SQRT(1+ComCalc!Q$113/(ComCalc!Q$37*ComCalc!Q$37)-2*Cs!Q1084)))),0)</f>
        <v>0</v>
      </c>
      <c r="R1187">
        <f>IF(R161*(ComCalc!R$37&gt;1),2*NORMSDIST(-1*ABS(R878/(15*SQRT(1+ComCalc!R$113/(ComCalc!R$37*ComCalc!R$37)-2*Cs!R1084)))),0)</f>
        <v>0.8451410375816748</v>
      </c>
      <c r="S1187">
        <f>IF(S161*(ComCalc!S$37&gt;1),2*NORMSDIST(-1*ABS(S878/(15*SQRT(1+ComCalc!S$113/(ComCalc!S$37*ComCalc!S$37)-2*Cs!S1084)))),0)</f>
        <v>0</v>
      </c>
      <c r="T1187">
        <f>IF(T161*(ComCalc!T$37&gt;1),2*NORMSDIST(-1*ABS(T878/(15*SQRT(1+ComCalc!T$113/(ComCalc!T$37*ComCalc!T$37)-2*Cs!T1084)))),0)</f>
        <v>0</v>
      </c>
      <c r="U1187">
        <f>IF(U161*(ComCalc!U$37&gt;1),2*NORMSDIST(-1*ABS(U878/(15*SQRT(1+ComCalc!U$113/(ComCalc!U$37*ComCalc!U$37)-2*Cs!U1084)))),0)</f>
        <v>0</v>
      </c>
    </row>
    <row r="1188" spans="1:21" x14ac:dyDescent="0.15">
      <c r="A1188" t="str">
        <f t="shared" si="667"/>
        <v>DKEFS CWI Inhibition</v>
      </c>
      <c r="B1188">
        <f>IF(B162*(ComCalc!B$37&gt;1),2*NORMSDIST(-1*ABS(B879/(15*SQRT(1+ComCalc!B$113/(ComCalc!B$37*ComCalc!B$37)-2*Cs!B1085)))),0)</f>
        <v>0</v>
      </c>
      <c r="C1188">
        <f>IF(C162*(ComCalc!C$37&gt;1),2*NORMSDIST(-1*ABS(C879/(15*SQRT(1+ComCalc!C$113/(ComCalc!C$37*ComCalc!C$37)-2*Cs!C1085)))),0)</f>
        <v>0</v>
      </c>
      <c r="D1188">
        <f>IF(D162*(ComCalc!D$37&gt;1),2*NORMSDIST(-1*ABS(D879/(15*SQRT(1+ComCalc!D$113/(ComCalc!D$37*ComCalc!D$37)-2*Cs!D1085)))),0)</f>
        <v>0</v>
      </c>
      <c r="E1188">
        <f>IF(E162*(ComCalc!E$37&gt;1),2*NORMSDIST(-1*ABS(E879/(15*SQRT(1+ComCalc!E$113/(ComCalc!E$37*ComCalc!E$37)-2*Cs!E1085)))),0)</f>
        <v>0</v>
      </c>
      <c r="F1188">
        <f>IF(F162*(ComCalc!F$37&gt;1),2*NORMSDIST(-1*ABS(F879/(15*SQRT(1+ComCalc!F$113/(ComCalc!F$37*ComCalc!F$37)-2*Cs!F1085)))),0)</f>
        <v>0</v>
      </c>
      <c r="G1188">
        <f>IF(G162*(ComCalc!G$37&gt;1),2*NORMSDIST(-1*ABS(G879/(15*SQRT(1+ComCalc!G$113/(ComCalc!G$37*ComCalc!G$37)-2*Cs!G1085)))),0)</f>
        <v>0.99682898881116899</v>
      </c>
      <c r="H1188">
        <f>IF(H162*(ComCalc!H$37&gt;1),2*NORMSDIST(-1*ABS(H879/(15*SQRT(1+ComCalc!H$113/(ComCalc!H$37*ComCalc!H$37)-2*Cs!H1085)))),0)</f>
        <v>0</v>
      </c>
      <c r="I1188">
        <f>IF(I162*(ComCalc!I$37&gt;1),2*NORMSDIST(-1*ABS(I879/(15*SQRT(1+ComCalc!I$113/(ComCalc!I$37*ComCalc!I$37)-2*Cs!I1085)))),0)</f>
        <v>0</v>
      </c>
      <c r="J1188">
        <f>IF(J162*(ComCalc!J$37&gt;1),2*NORMSDIST(-1*ABS(J879/(15*SQRT(1+ComCalc!J$113/(ComCalc!J$37*ComCalc!J$37)-2*Cs!J1085)))),0)</f>
        <v>0</v>
      </c>
      <c r="K1188">
        <f>IF(K162*(ComCalc!K$37&gt;1),2*NORMSDIST(-1*ABS(K879/(15*SQRT(1+ComCalc!K$113/(ComCalc!K$37*ComCalc!K$37)-2*Cs!K1085)))),0)</f>
        <v>0</v>
      </c>
      <c r="L1188">
        <f>IF(L162*(ComCalc!L$37&gt;1),2*NORMSDIST(-1*ABS(L879/(15*SQRT(1+ComCalc!L$113/(ComCalc!L$37*ComCalc!L$37)-2*Cs!L1085)))),0)</f>
        <v>0</v>
      </c>
      <c r="M1188">
        <f>IF(M162*(ComCalc!M$37&gt;1),2*NORMSDIST(-1*ABS(M879/(15*SQRT(1+ComCalc!M$113/(ComCalc!M$37*ComCalc!M$37)-2*Cs!M1085)))),0)</f>
        <v>0.57870971580423203</v>
      </c>
      <c r="N1188">
        <f>IF(N162*(ComCalc!N$37&gt;1),2*NORMSDIST(-1*ABS(N879/(15*SQRT(1+ComCalc!N$113/(ComCalc!N$37*ComCalc!N$37)-2*Cs!N1085)))),0)</f>
        <v>0</v>
      </c>
      <c r="O1188">
        <f>IF(O162*(ComCalc!O$37&gt;1),2*NORMSDIST(-1*ABS(O879/(15*SQRT(1+ComCalc!O$113/(ComCalc!O$37*ComCalc!O$37)-2*Cs!O1085)))),0)</f>
        <v>0</v>
      </c>
      <c r="P1188">
        <f>IF(P162*(ComCalc!P$37&gt;1),2*NORMSDIST(-1*ABS(P879/(15*SQRT(1+ComCalc!P$113/(ComCalc!P$37*ComCalc!P$37)-2*Cs!P1085)))),0)</f>
        <v>0.63334420823014259</v>
      </c>
      <c r="Q1188">
        <f>IF(Q162*(ComCalc!Q$37&gt;1),2*NORMSDIST(-1*ABS(Q879/(15*SQRT(1+ComCalc!Q$113/(ComCalc!Q$37*ComCalc!Q$37)-2*Cs!Q1085)))),0)</f>
        <v>0</v>
      </c>
      <c r="R1188">
        <f>IF(R162*(ComCalc!R$37&gt;1),2*NORMSDIST(-1*ABS(R879/(15*SQRT(1+ComCalc!R$113/(ComCalc!R$37*ComCalc!R$37)-2*Cs!R1085)))),0)</f>
        <v>0.66003051984298733</v>
      </c>
      <c r="S1188">
        <f>IF(S162*(ComCalc!S$37&gt;1),2*NORMSDIST(-1*ABS(S879/(15*SQRT(1+ComCalc!S$113/(ComCalc!S$37*ComCalc!S$37)-2*Cs!S1085)))),0)</f>
        <v>0</v>
      </c>
      <c r="T1188">
        <f>IF(T162*(ComCalc!T$37&gt;1),2*NORMSDIST(-1*ABS(T879/(15*SQRT(1+ComCalc!T$113/(ComCalc!T$37*ComCalc!T$37)-2*Cs!T1085)))),0)</f>
        <v>0</v>
      </c>
      <c r="U1188">
        <f>IF(U162*(ComCalc!U$37&gt;1),2*NORMSDIST(-1*ABS(U879/(15*SQRT(1+ComCalc!U$113/(ComCalc!U$37*ComCalc!U$37)-2*Cs!U1085)))),0)</f>
        <v>0</v>
      </c>
    </row>
    <row r="1189" spans="1:21" x14ac:dyDescent="0.15">
      <c r="A1189" t="str">
        <f t="shared" si="667"/>
        <v>DKEFS CWI Switching</v>
      </c>
      <c r="B1189">
        <f>IF(B163*(ComCalc!B$37&gt;1),2*NORMSDIST(-1*ABS(B880/(15*SQRT(1+ComCalc!B$113/(ComCalc!B$37*ComCalc!B$37)-2*Cs!B1086)))),0)</f>
        <v>0</v>
      </c>
      <c r="C1189">
        <f>IF(C163*(ComCalc!C$37&gt;1),2*NORMSDIST(-1*ABS(C880/(15*SQRT(1+ComCalc!C$113/(ComCalc!C$37*ComCalc!C$37)-2*Cs!C1086)))),0)</f>
        <v>0</v>
      </c>
      <c r="D1189">
        <f>IF(D163*(ComCalc!D$37&gt;1),2*NORMSDIST(-1*ABS(D880/(15*SQRT(1+ComCalc!D$113/(ComCalc!D$37*ComCalc!D$37)-2*Cs!D1086)))),0)</f>
        <v>0</v>
      </c>
      <c r="E1189">
        <f>IF(E163*(ComCalc!E$37&gt;1),2*NORMSDIST(-1*ABS(E880/(15*SQRT(1+ComCalc!E$113/(ComCalc!E$37*ComCalc!E$37)-2*Cs!E1086)))),0)</f>
        <v>0</v>
      </c>
      <c r="F1189">
        <f>IF(F163*(ComCalc!F$37&gt;1),2*NORMSDIST(-1*ABS(F880/(15*SQRT(1+ComCalc!F$113/(ComCalc!F$37*ComCalc!F$37)-2*Cs!F1086)))),0)</f>
        <v>0</v>
      </c>
      <c r="G1189">
        <f>IF(G163*(ComCalc!G$37&gt;1),2*NORMSDIST(-1*ABS(G880/(15*SQRT(1+ComCalc!G$113/(ComCalc!G$37*ComCalc!G$37)-2*Cs!G1086)))),0)</f>
        <v>0.52744497317293693</v>
      </c>
      <c r="H1189">
        <f>IF(H163*(ComCalc!H$37&gt;1),2*NORMSDIST(-1*ABS(H880/(15*SQRT(1+ComCalc!H$113/(ComCalc!H$37*ComCalc!H$37)-2*Cs!H1086)))),0)</f>
        <v>0</v>
      </c>
      <c r="I1189">
        <f>IF(I163*(ComCalc!I$37&gt;1),2*NORMSDIST(-1*ABS(I880/(15*SQRT(1+ComCalc!I$113/(ComCalc!I$37*ComCalc!I$37)-2*Cs!I1086)))),0)</f>
        <v>0</v>
      </c>
      <c r="J1189">
        <f>IF(J163*(ComCalc!J$37&gt;1),2*NORMSDIST(-1*ABS(J880/(15*SQRT(1+ComCalc!J$113/(ComCalc!J$37*ComCalc!J$37)-2*Cs!J1086)))),0)</f>
        <v>0</v>
      </c>
      <c r="K1189">
        <f>IF(K163*(ComCalc!K$37&gt;1),2*NORMSDIST(-1*ABS(K880/(15*SQRT(1+ComCalc!K$113/(ComCalc!K$37*ComCalc!K$37)-2*Cs!K1086)))),0)</f>
        <v>0</v>
      </c>
      <c r="L1189">
        <f>IF(L163*(ComCalc!L$37&gt;1),2*NORMSDIST(-1*ABS(L880/(15*SQRT(1+ComCalc!L$113/(ComCalc!L$37*ComCalc!L$37)-2*Cs!L1086)))),0)</f>
        <v>0</v>
      </c>
      <c r="M1189">
        <f>IF(M163*(ComCalc!M$37&gt;1),2*NORMSDIST(-1*ABS(M880/(15*SQRT(1+ComCalc!M$113/(ComCalc!M$37*ComCalc!M$37)-2*Cs!M1086)))),0)</f>
        <v>0.21932482088952587</v>
      </c>
      <c r="N1189">
        <f>IF(N163*(ComCalc!N$37&gt;1),2*NORMSDIST(-1*ABS(N880/(15*SQRT(1+ComCalc!N$113/(ComCalc!N$37*ComCalc!N$37)-2*Cs!N1086)))),0)</f>
        <v>0</v>
      </c>
      <c r="O1189">
        <f>IF(O163*(ComCalc!O$37&gt;1),2*NORMSDIST(-1*ABS(O880/(15*SQRT(1+ComCalc!O$113/(ComCalc!O$37*ComCalc!O$37)-2*Cs!O1086)))),0)</f>
        <v>0</v>
      </c>
      <c r="P1189">
        <f>IF(P163*(ComCalc!P$37&gt;1),2*NORMSDIST(-1*ABS(P880/(15*SQRT(1+ComCalc!P$113/(ComCalc!P$37*ComCalc!P$37)-2*Cs!P1086)))),0)</f>
        <v>0.2399504099733884</v>
      </c>
      <c r="Q1189">
        <f>IF(Q163*(ComCalc!Q$37&gt;1),2*NORMSDIST(-1*ABS(Q880/(15*SQRT(1+ComCalc!Q$113/(ComCalc!Q$37*ComCalc!Q$37)-2*Cs!Q1086)))),0)</f>
        <v>0</v>
      </c>
      <c r="R1189">
        <f>IF(R163*(ComCalc!R$37&gt;1),2*NORMSDIST(-1*ABS(R880/(15*SQRT(1+ComCalc!R$113/(ComCalc!R$37*ComCalc!R$37)-2*Cs!R1086)))),0)</f>
        <v>0.28234614268290481</v>
      </c>
      <c r="S1189">
        <f>IF(S163*(ComCalc!S$37&gt;1),2*NORMSDIST(-1*ABS(S880/(15*SQRT(1+ComCalc!S$113/(ComCalc!S$37*ComCalc!S$37)-2*Cs!S1086)))),0)</f>
        <v>0</v>
      </c>
      <c r="T1189">
        <f>IF(T163*(ComCalc!T$37&gt;1),2*NORMSDIST(-1*ABS(T880/(15*SQRT(1+ComCalc!T$113/(ComCalc!T$37*ComCalc!T$37)-2*Cs!T1086)))),0)</f>
        <v>0</v>
      </c>
      <c r="U1189">
        <f>IF(U163*(ComCalc!U$37&gt;1),2*NORMSDIST(-1*ABS(U880/(15*SQRT(1+ComCalc!U$113/(ComCalc!U$37*ComCalc!U$37)-2*Cs!U1086)))),0)</f>
        <v>0</v>
      </c>
    </row>
    <row r="1190" spans="1:21" x14ac:dyDescent="0.15">
      <c r="A1190" t="str">
        <f t="shared" si="667"/>
        <v>Unstructured Task (Total)</v>
      </c>
      <c r="B1190">
        <f>IF(B164*(ComCalc!B$37&gt;1),2*NORMSDIST(-1*ABS(B881/(15*SQRT(1+ComCalc!B$113/(ComCalc!B$37*ComCalc!B$37)-2*Cs!B1087)))),0)</f>
        <v>0</v>
      </c>
      <c r="C1190">
        <f>IF(C164*(ComCalc!C$37&gt;1),2*NORMSDIST(-1*ABS(C881/(15*SQRT(1+ComCalc!C$113/(ComCalc!C$37*ComCalc!C$37)-2*Cs!C1087)))),0)</f>
        <v>0</v>
      </c>
      <c r="D1190">
        <f>IF(D164*(ComCalc!D$37&gt;1),2*NORMSDIST(-1*ABS(D881/(15*SQRT(1+ComCalc!D$113/(ComCalc!D$37*ComCalc!D$37)-2*Cs!D1087)))),0)</f>
        <v>0</v>
      </c>
      <c r="E1190">
        <f>IF(E164*(ComCalc!E$37&gt;1),2*NORMSDIST(-1*ABS(E881/(15*SQRT(1+ComCalc!E$113/(ComCalc!E$37*ComCalc!E$37)-2*Cs!E1087)))),0)</f>
        <v>0</v>
      </c>
      <c r="F1190">
        <f>IF(F164*(ComCalc!F$37&gt;1),2*NORMSDIST(-1*ABS(F881/(15*SQRT(1+ComCalc!F$113/(ComCalc!F$37*ComCalc!F$37)-2*Cs!F1087)))),0)</f>
        <v>0</v>
      </c>
      <c r="G1190">
        <f>IF(G164*(ComCalc!G$37&gt;1),2*NORMSDIST(-1*ABS(G881/(15*SQRT(1+ComCalc!G$113/(ComCalc!G$37*ComCalc!G$37)-2*Cs!G1087)))),0)</f>
        <v>0</v>
      </c>
      <c r="H1190">
        <f>IF(H164*(ComCalc!H$37&gt;1),2*NORMSDIST(-1*ABS(H881/(15*SQRT(1+ComCalc!H$113/(ComCalc!H$37*ComCalc!H$37)-2*Cs!H1087)))),0)</f>
        <v>0</v>
      </c>
      <c r="I1190">
        <f>IF(I164*(ComCalc!I$37&gt;1),2*NORMSDIST(-1*ABS(I881/(15*SQRT(1+ComCalc!I$113/(ComCalc!I$37*ComCalc!I$37)-2*Cs!I1087)))),0)</f>
        <v>0</v>
      </c>
      <c r="J1190">
        <f>IF(J164*(ComCalc!J$37&gt;1),2*NORMSDIST(-1*ABS(J881/(15*SQRT(1+ComCalc!J$113/(ComCalc!J$37*ComCalc!J$37)-2*Cs!J1087)))),0)</f>
        <v>0</v>
      </c>
      <c r="K1190">
        <f>IF(K164*(ComCalc!K$37&gt;1),2*NORMSDIST(-1*ABS(K881/(15*SQRT(1+ComCalc!K$113/(ComCalc!K$37*ComCalc!K$37)-2*Cs!K1087)))),0)</f>
        <v>0</v>
      </c>
      <c r="L1190">
        <f>IF(L164*(ComCalc!L$37&gt;1),2*NORMSDIST(-1*ABS(L881/(15*SQRT(1+ComCalc!L$113/(ComCalc!L$37*ComCalc!L$37)-2*Cs!L1087)))),0)</f>
        <v>0</v>
      </c>
      <c r="M1190">
        <f>IF(M164*(ComCalc!M$37&gt;1),2*NORMSDIST(-1*ABS(M881/(15*SQRT(1+ComCalc!M$113/(ComCalc!M$37*ComCalc!M$37)-2*Cs!M1087)))),0)</f>
        <v>0</v>
      </c>
      <c r="N1190">
        <f>IF(N164*(ComCalc!N$37&gt;1),2*NORMSDIST(-1*ABS(N881/(15*SQRT(1+ComCalc!N$113/(ComCalc!N$37*ComCalc!N$37)-2*Cs!N1087)))),0)</f>
        <v>0</v>
      </c>
      <c r="O1190">
        <f>IF(O164*(ComCalc!O$37&gt;1),2*NORMSDIST(-1*ABS(O881/(15*SQRT(1+ComCalc!O$113/(ComCalc!O$37*ComCalc!O$37)-2*Cs!O1087)))),0)</f>
        <v>0</v>
      </c>
      <c r="P1190">
        <f>IF(P164*(ComCalc!P$37&gt;1),2*NORMSDIST(-1*ABS(P881/(15*SQRT(1+ComCalc!P$113/(ComCalc!P$37*ComCalc!P$37)-2*Cs!P1087)))),0)</f>
        <v>0</v>
      </c>
      <c r="Q1190">
        <f>IF(Q164*(ComCalc!Q$37&gt;1),2*NORMSDIST(-1*ABS(Q881/(15*SQRT(1+ComCalc!Q$113/(ComCalc!Q$37*ComCalc!Q$37)-2*Cs!Q1087)))),0)</f>
        <v>0</v>
      </c>
      <c r="R1190">
        <f>IF(R164*(ComCalc!R$37&gt;1),2*NORMSDIST(-1*ABS(R881/(15*SQRT(1+ComCalc!R$113/(ComCalc!R$37*ComCalc!R$37)-2*Cs!R1087)))),0)</f>
        <v>0</v>
      </c>
      <c r="S1190">
        <f>IF(S164*(ComCalc!S$37&gt;1),2*NORMSDIST(-1*ABS(S881/(15*SQRT(1+ComCalc!S$113/(ComCalc!S$37*ComCalc!S$37)-2*Cs!S1087)))),0)</f>
        <v>0</v>
      </c>
      <c r="T1190">
        <f>IF(T164*(ComCalc!T$37&gt;1),2*NORMSDIST(-1*ABS(T881/(15*SQRT(1+ComCalc!T$113/(ComCalc!T$37*ComCalc!T$37)-2*Cs!T1087)))),0)</f>
        <v>0</v>
      </c>
      <c r="U1190">
        <f>IF(U164*(ComCalc!U$37&gt;1),2*NORMSDIST(-1*ABS(U881/(15*SQRT(1+ComCalc!U$113/(ComCalc!U$37*ComCalc!U$37)-2*Cs!U1087)))),0)</f>
        <v>0</v>
      </c>
    </row>
    <row r="1191" spans="1:21" x14ac:dyDescent="0.15">
      <c r="A1191" t="str">
        <f t="shared" si="667"/>
        <v>Unstructured Task (HVC)</v>
      </c>
      <c r="B1191">
        <f>IF(B165*(ComCalc!B$37&gt;1),2*NORMSDIST(-1*ABS(B882/(15*SQRT(1+ComCalc!B$113/(ComCalc!B$37*ComCalc!B$37)-2*Cs!B1088)))),0)</f>
        <v>0</v>
      </c>
      <c r="C1191">
        <f>IF(C165*(ComCalc!C$37&gt;1),2*NORMSDIST(-1*ABS(C882/(15*SQRT(1+ComCalc!C$113/(ComCalc!C$37*ComCalc!C$37)-2*Cs!C1088)))),0)</f>
        <v>0</v>
      </c>
      <c r="D1191">
        <f>IF(D165*(ComCalc!D$37&gt;1),2*NORMSDIST(-1*ABS(D882/(15*SQRT(1+ComCalc!D$113/(ComCalc!D$37*ComCalc!D$37)-2*Cs!D1088)))),0)</f>
        <v>0</v>
      </c>
      <c r="E1191">
        <f>IF(E165*(ComCalc!E$37&gt;1),2*NORMSDIST(-1*ABS(E882/(15*SQRT(1+ComCalc!E$113/(ComCalc!E$37*ComCalc!E$37)-2*Cs!E1088)))),0)</f>
        <v>0</v>
      </c>
      <c r="F1191">
        <f>IF(F165*(ComCalc!F$37&gt;1),2*NORMSDIST(-1*ABS(F882/(15*SQRT(1+ComCalc!F$113/(ComCalc!F$37*ComCalc!F$37)-2*Cs!F1088)))),0)</f>
        <v>0</v>
      </c>
      <c r="G1191">
        <f>IF(G165*(ComCalc!G$37&gt;1),2*NORMSDIST(-1*ABS(G882/(15*SQRT(1+ComCalc!G$113/(ComCalc!G$37*ComCalc!G$37)-2*Cs!G1088)))),0)</f>
        <v>0</v>
      </c>
      <c r="H1191">
        <f>IF(H165*(ComCalc!H$37&gt;1),2*NORMSDIST(-1*ABS(H882/(15*SQRT(1+ComCalc!H$113/(ComCalc!H$37*ComCalc!H$37)-2*Cs!H1088)))),0)</f>
        <v>0</v>
      </c>
      <c r="I1191">
        <f>IF(I165*(ComCalc!I$37&gt;1),2*NORMSDIST(-1*ABS(I882/(15*SQRT(1+ComCalc!I$113/(ComCalc!I$37*ComCalc!I$37)-2*Cs!I1088)))),0)</f>
        <v>0</v>
      </c>
      <c r="J1191">
        <f>IF(J165*(ComCalc!J$37&gt;1),2*NORMSDIST(-1*ABS(J882/(15*SQRT(1+ComCalc!J$113/(ComCalc!J$37*ComCalc!J$37)-2*Cs!J1088)))),0)</f>
        <v>0</v>
      </c>
      <c r="K1191">
        <f>IF(K165*(ComCalc!K$37&gt;1),2*NORMSDIST(-1*ABS(K882/(15*SQRT(1+ComCalc!K$113/(ComCalc!K$37*ComCalc!K$37)-2*Cs!K1088)))),0)</f>
        <v>0</v>
      </c>
      <c r="L1191">
        <f>IF(L165*(ComCalc!L$37&gt;1),2*NORMSDIST(-1*ABS(L882/(15*SQRT(1+ComCalc!L$113/(ComCalc!L$37*ComCalc!L$37)-2*Cs!L1088)))),0)</f>
        <v>0</v>
      </c>
      <c r="M1191">
        <f>IF(M165*(ComCalc!M$37&gt;1),2*NORMSDIST(-1*ABS(M882/(15*SQRT(1+ComCalc!M$113/(ComCalc!M$37*ComCalc!M$37)-2*Cs!M1088)))),0)</f>
        <v>0</v>
      </c>
      <c r="N1191">
        <f>IF(N165*(ComCalc!N$37&gt;1),2*NORMSDIST(-1*ABS(N882/(15*SQRT(1+ComCalc!N$113/(ComCalc!N$37*ComCalc!N$37)-2*Cs!N1088)))),0)</f>
        <v>0</v>
      </c>
      <c r="O1191">
        <f>IF(O165*(ComCalc!O$37&gt;1),2*NORMSDIST(-1*ABS(O882/(15*SQRT(1+ComCalc!O$113/(ComCalc!O$37*ComCalc!O$37)-2*Cs!O1088)))),0)</f>
        <v>0</v>
      </c>
      <c r="P1191">
        <f>IF(P165*(ComCalc!P$37&gt;1),2*NORMSDIST(-1*ABS(P882/(15*SQRT(1+ComCalc!P$113/(ComCalc!P$37*ComCalc!P$37)-2*Cs!P1088)))),0)</f>
        <v>0</v>
      </c>
      <c r="Q1191">
        <f>IF(Q165*(ComCalc!Q$37&gt;1),2*NORMSDIST(-1*ABS(Q882/(15*SQRT(1+ComCalc!Q$113/(ComCalc!Q$37*ComCalc!Q$37)-2*Cs!Q1088)))),0)</f>
        <v>0</v>
      </c>
      <c r="R1191">
        <f>IF(R165*(ComCalc!R$37&gt;1),2*NORMSDIST(-1*ABS(R882/(15*SQRT(1+ComCalc!R$113/(ComCalc!R$37*ComCalc!R$37)-2*Cs!R1088)))),0)</f>
        <v>0</v>
      </c>
      <c r="S1191">
        <f>IF(S165*(ComCalc!S$37&gt;1),2*NORMSDIST(-1*ABS(S882/(15*SQRT(1+ComCalc!S$113/(ComCalc!S$37*ComCalc!S$37)-2*Cs!S1088)))),0)</f>
        <v>0</v>
      </c>
      <c r="T1191">
        <f>IF(T165*(ComCalc!T$37&gt;1),2*NORMSDIST(-1*ABS(T882/(15*SQRT(1+ComCalc!T$113/(ComCalc!T$37*ComCalc!T$37)-2*Cs!T1088)))),0)</f>
        <v>0</v>
      </c>
      <c r="U1191">
        <f>IF(U165*(ComCalc!U$37&gt;1),2*NORMSDIST(-1*ABS(U882/(15*SQRT(1+ComCalc!U$113/(ComCalc!U$37*ComCalc!U$37)-2*Cs!U1088)))),0)</f>
        <v>0</v>
      </c>
    </row>
    <row r="1192" spans="1:21" x14ac:dyDescent="0.15">
      <c r="A1192" t="str">
        <f t="shared" si="667"/>
        <v>WASI-2 Similarities</v>
      </c>
      <c r="B1192">
        <f>IF(B166*(ComCalc!B$37&gt;1),2*NORMSDIST(-1*ABS(B883/(15*SQRT(1+ComCalc!B$113/(ComCalc!B$37*ComCalc!B$37)-2*Cs!B1089)))),0)</f>
        <v>0</v>
      </c>
      <c r="C1192">
        <f>IF(C166*(ComCalc!C$37&gt;1),2*NORMSDIST(-1*ABS(C883/(15*SQRT(1+ComCalc!C$113/(ComCalc!C$37*ComCalc!C$37)-2*Cs!C1089)))),0)</f>
        <v>0</v>
      </c>
      <c r="D1192">
        <f>IF(D166*(ComCalc!D$37&gt;1),2*NORMSDIST(-1*ABS(D883/(15*SQRT(1+ComCalc!D$113/(ComCalc!D$37*ComCalc!D$37)-2*Cs!D1089)))),0)</f>
        <v>0</v>
      </c>
      <c r="E1192">
        <f>IF(E166*(ComCalc!E$37&gt;1),2*NORMSDIST(-1*ABS(E883/(15*SQRT(1+ComCalc!E$113/(ComCalc!E$37*ComCalc!E$37)-2*Cs!E1089)))),0)</f>
        <v>0</v>
      </c>
      <c r="F1192">
        <f>IF(F166*(ComCalc!F$37&gt;1),2*NORMSDIST(-1*ABS(F883/(15*SQRT(1+ComCalc!F$113/(ComCalc!F$37*ComCalc!F$37)-2*Cs!F1089)))),0)</f>
        <v>0</v>
      </c>
      <c r="G1192">
        <f>IF(G166*(ComCalc!G$37&gt;1),2*NORMSDIST(-1*ABS(G883/(15*SQRT(1+ComCalc!G$113/(ComCalc!G$37*ComCalc!G$37)-2*Cs!G1089)))),0)</f>
        <v>0</v>
      </c>
      <c r="H1192">
        <f>IF(H166*(ComCalc!H$37&gt;1),2*NORMSDIST(-1*ABS(H883/(15*SQRT(1+ComCalc!H$113/(ComCalc!H$37*ComCalc!H$37)-2*Cs!H1089)))),0)</f>
        <v>0</v>
      </c>
      <c r="I1192">
        <f>IF(I166*(ComCalc!I$37&gt;1),2*NORMSDIST(-1*ABS(I883/(15*SQRT(1+ComCalc!I$113/(ComCalc!I$37*ComCalc!I$37)-2*Cs!I1089)))),0)</f>
        <v>0</v>
      </c>
      <c r="J1192">
        <f>IF(J166*(ComCalc!J$37&gt;1),2*NORMSDIST(-1*ABS(J883/(15*SQRT(1+ComCalc!J$113/(ComCalc!J$37*ComCalc!J$37)-2*Cs!J1089)))),0)</f>
        <v>0</v>
      </c>
      <c r="K1192">
        <f>IF(K166*(ComCalc!K$37&gt;1),2*NORMSDIST(-1*ABS(K883/(15*SQRT(1+ComCalc!K$113/(ComCalc!K$37*ComCalc!K$37)-2*Cs!K1089)))),0)</f>
        <v>0</v>
      </c>
      <c r="L1192">
        <f>IF(L166*(ComCalc!L$37&gt;1),2*NORMSDIST(-1*ABS(L883/(15*SQRT(1+ComCalc!L$113/(ComCalc!L$37*ComCalc!L$37)-2*Cs!L1089)))),0)</f>
        <v>0</v>
      </c>
      <c r="M1192">
        <f>IF(M166*(ComCalc!M$37&gt;1),2*NORMSDIST(-1*ABS(M883/(15*SQRT(1+ComCalc!M$113/(ComCalc!M$37*ComCalc!M$37)-2*Cs!M1089)))),0)</f>
        <v>0</v>
      </c>
      <c r="N1192">
        <f>IF(N166*(ComCalc!N$37&gt;1),2*NORMSDIST(-1*ABS(N883/(15*SQRT(1+ComCalc!N$113/(ComCalc!N$37*ComCalc!N$37)-2*Cs!N1089)))),0)</f>
        <v>0</v>
      </c>
      <c r="O1192">
        <f>IF(O166*(ComCalc!O$37&gt;1),2*NORMSDIST(-1*ABS(O883/(15*SQRT(1+ComCalc!O$113/(ComCalc!O$37*ComCalc!O$37)-2*Cs!O1089)))),0)</f>
        <v>0</v>
      </c>
      <c r="P1192">
        <f>IF(P166*(ComCalc!P$37&gt;1),2*NORMSDIST(-1*ABS(P883/(15*SQRT(1+ComCalc!P$113/(ComCalc!P$37*ComCalc!P$37)-2*Cs!P1089)))),0)</f>
        <v>0</v>
      </c>
      <c r="Q1192">
        <f>IF(Q166*(ComCalc!Q$37&gt;1),2*NORMSDIST(-1*ABS(Q883/(15*SQRT(1+ComCalc!Q$113/(ComCalc!Q$37*ComCalc!Q$37)-2*Cs!Q1089)))),0)</f>
        <v>0</v>
      </c>
      <c r="R1192">
        <f>IF(R166*(ComCalc!R$37&gt;1),2*NORMSDIST(-1*ABS(R883/(15*SQRT(1+ComCalc!R$113/(ComCalc!R$37*ComCalc!R$37)-2*Cs!R1089)))),0)</f>
        <v>0</v>
      </c>
      <c r="S1192">
        <f>IF(S166*(ComCalc!S$37&gt;1),2*NORMSDIST(-1*ABS(S883/(15*SQRT(1+ComCalc!S$113/(ComCalc!S$37*ComCalc!S$37)-2*Cs!S1089)))),0)</f>
        <v>0</v>
      </c>
      <c r="T1192">
        <f>IF(T166*(ComCalc!T$37&gt;1),2*NORMSDIST(-1*ABS(T883/(15*SQRT(1+ComCalc!T$113/(ComCalc!T$37*ComCalc!T$37)-2*Cs!T1089)))),0)</f>
        <v>0</v>
      </c>
      <c r="U1192">
        <f>IF(U166*(ComCalc!U$37&gt;1),2*NORMSDIST(-1*ABS(U883/(15*SQRT(1+ComCalc!U$113/(ComCalc!U$37*ComCalc!U$37)-2*Cs!U1089)))),0)</f>
        <v>0</v>
      </c>
    </row>
    <row r="1193" spans="1:21" x14ac:dyDescent="0.15">
      <c r="A1193" t="str">
        <f t="shared" si="667"/>
        <v>WASI-2 Vocabulary</v>
      </c>
      <c r="B1193">
        <f>IF(B167*(ComCalc!B$37&gt;1),2*NORMSDIST(-1*ABS(B884/(15*SQRT(1+ComCalc!B$113/(ComCalc!B$37*ComCalc!B$37)-2*Cs!B1090)))),0)</f>
        <v>0</v>
      </c>
      <c r="C1193">
        <f>IF(C167*(ComCalc!C$37&gt;1),2*NORMSDIST(-1*ABS(C884/(15*SQRT(1+ComCalc!C$113/(ComCalc!C$37*ComCalc!C$37)-2*Cs!C1090)))),0)</f>
        <v>0</v>
      </c>
      <c r="D1193">
        <f>IF(D167*(ComCalc!D$37&gt;1),2*NORMSDIST(-1*ABS(D884/(15*SQRT(1+ComCalc!D$113/(ComCalc!D$37*ComCalc!D$37)-2*Cs!D1090)))),0)</f>
        <v>0</v>
      </c>
      <c r="E1193">
        <f>IF(E167*(ComCalc!E$37&gt;1),2*NORMSDIST(-1*ABS(E884/(15*SQRT(1+ComCalc!E$113/(ComCalc!E$37*ComCalc!E$37)-2*Cs!E1090)))),0)</f>
        <v>0</v>
      </c>
      <c r="F1193">
        <f>IF(F167*(ComCalc!F$37&gt;1),2*NORMSDIST(-1*ABS(F884/(15*SQRT(1+ComCalc!F$113/(ComCalc!F$37*ComCalc!F$37)-2*Cs!F1090)))),0)</f>
        <v>0</v>
      </c>
      <c r="G1193">
        <f>IF(G167*(ComCalc!G$37&gt;1),2*NORMSDIST(-1*ABS(G884/(15*SQRT(1+ComCalc!G$113/(ComCalc!G$37*ComCalc!G$37)-2*Cs!G1090)))),0)</f>
        <v>0</v>
      </c>
      <c r="H1193">
        <f>IF(H167*(ComCalc!H$37&gt;1),2*NORMSDIST(-1*ABS(H884/(15*SQRT(1+ComCalc!H$113/(ComCalc!H$37*ComCalc!H$37)-2*Cs!H1090)))),0)</f>
        <v>0</v>
      </c>
      <c r="I1193">
        <f>IF(I167*(ComCalc!I$37&gt;1),2*NORMSDIST(-1*ABS(I884/(15*SQRT(1+ComCalc!I$113/(ComCalc!I$37*ComCalc!I$37)-2*Cs!I1090)))),0)</f>
        <v>0</v>
      </c>
      <c r="J1193">
        <f>IF(J167*(ComCalc!J$37&gt;1),2*NORMSDIST(-1*ABS(J884/(15*SQRT(1+ComCalc!J$113/(ComCalc!J$37*ComCalc!J$37)-2*Cs!J1090)))),0)</f>
        <v>0</v>
      </c>
      <c r="K1193">
        <f>IF(K167*(ComCalc!K$37&gt;1),2*NORMSDIST(-1*ABS(K884/(15*SQRT(1+ComCalc!K$113/(ComCalc!K$37*ComCalc!K$37)-2*Cs!K1090)))),0)</f>
        <v>0</v>
      </c>
      <c r="L1193">
        <f>IF(L167*(ComCalc!L$37&gt;1),2*NORMSDIST(-1*ABS(L884/(15*SQRT(1+ComCalc!L$113/(ComCalc!L$37*ComCalc!L$37)-2*Cs!L1090)))),0)</f>
        <v>0</v>
      </c>
      <c r="M1193">
        <f>IF(M167*(ComCalc!M$37&gt;1),2*NORMSDIST(-1*ABS(M884/(15*SQRT(1+ComCalc!M$113/(ComCalc!M$37*ComCalc!M$37)-2*Cs!M1090)))),0)</f>
        <v>0</v>
      </c>
      <c r="N1193">
        <f>IF(N167*(ComCalc!N$37&gt;1),2*NORMSDIST(-1*ABS(N884/(15*SQRT(1+ComCalc!N$113/(ComCalc!N$37*ComCalc!N$37)-2*Cs!N1090)))),0)</f>
        <v>0</v>
      </c>
      <c r="O1193">
        <f>IF(O167*(ComCalc!O$37&gt;1),2*NORMSDIST(-1*ABS(O884/(15*SQRT(1+ComCalc!O$113/(ComCalc!O$37*ComCalc!O$37)-2*Cs!O1090)))),0)</f>
        <v>0</v>
      </c>
      <c r="P1193">
        <f>IF(P167*(ComCalc!P$37&gt;1),2*NORMSDIST(-1*ABS(P884/(15*SQRT(1+ComCalc!P$113/(ComCalc!P$37*ComCalc!P$37)-2*Cs!P1090)))),0)</f>
        <v>0</v>
      </c>
      <c r="Q1193">
        <f>IF(Q167*(ComCalc!Q$37&gt;1),2*NORMSDIST(-1*ABS(Q884/(15*SQRT(1+ComCalc!Q$113/(ComCalc!Q$37*ComCalc!Q$37)-2*Cs!Q1090)))),0)</f>
        <v>0</v>
      </c>
      <c r="R1193">
        <f>IF(R167*(ComCalc!R$37&gt;1),2*NORMSDIST(-1*ABS(R884/(15*SQRT(1+ComCalc!R$113/(ComCalc!R$37*ComCalc!R$37)-2*Cs!R1090)))),0)</f>
        <v>0</v>
      </c>
      <c r="S1193">
        <f>IF(S167*(ComCalc!S$37&gt;1),2*NORMSDIST(-1*ABS(S884/(15*SQRT(1+ComCalc!S$113/(ComCalc!S$37*ComCalc!S$37)-2*Cs!S1090)))),0)</f>
        <v>0</v>
      </c>
      <c r="T1193">
        <f>IF(T167*(ComCalc!T$37&gt;1),2*NORMSDIST(-1*ABS(T884/(15*SQRT(1+ComCalc!T$113/(ComCalc!T$37*ComCalc!T$37)-2*Cs!T1090)))),0)</f>
        <v>0</v>
      </c>
      <c r="U1193">
        <f>IF(U167*(ComCalc!U$37&gt;1),2*NORMSDIST(-1*ABS(U884/(15*SQRT(1+ComCalc!U$113/(ComCalc!U$37*ComCalc!U$37)-2*Cs!U1090)))),0)</f>
        <v>0</v>
      </c>
    </row>
    <row r="1194" spans="1:21" x14ac:dyDescent="0.15">
      <c r="A1194" t="str">
        <f t="shared" si="667"/>
        <v>WASI-2 Matrix Reasoning</v>
      </c>
      <c r="B1194">
        <f>IF(B168*(ComCalc!B$37&gt;1),2*NORMSDIST(-1*ABS(B885/(15*SQRT(1+ComCalc!B$113/(ComCalc!B$37*ComCalc!B$37)-2*Cs!B1091)))),0)</f>
        <v>0</v>
      </c>
      <c r="C1194">
        <f>IF(C168*(ComCalc!C$37&gt;1),2*NORMSDIST(-1*ABS(C885/(15*SQRT(1+ComCalc!C$113/(ComCalc!C$37*ComCalc!C$37)-2*Cs!C1091)))),0)</f>
        <v>0</v>
      </c>
      <c r="D1194">
        <f>IF(D168*(ComCalc!D$37&gt;1),2*NORMSDIST(-1*ABS(D885/(15*SQRT(1+ComCalc!D$113/(ComCalc!D$37*ComCalc!D$37)-2*Cs!D1091)))),0)</f>
        <v>0</v>
      </c>
      <c r="E1194">
        <f>IF(E168*(ComCalc!E$37&gt;1),2*NORMSDIST(-1*ABS(E885/(15*SQRT(1+ComCalc!E$113/(ComCalc!E$37*ComCalc!E$37)-2*Cs!E1091)))),0)</f>
        <v>0</v>
      </c>
      <c r="F1194">
        <f>IF(F168*(ComCalc!F$37&gt;1),2*NORMSDIST(-1*ABS(F885/(15*SQRT(1+ComCalc!F$113/(ComCalc!F$37*ComCalc!F$37)-2*Cs!F1091)))),0)</f>
        <v>0</v>
      </c>
      <c r="G1194">
        <f>IF(G168*(ComCalc!G$37&gt;1),2*NORMSDIST(-1*ABS(G885/(15*SQRT(1+ComCalc!G$113/(ComCalc!G$37*ComCalc!G$37)-2*Cs!G1091)))),0)</f>
        <v>0</v>
      </c>
      <c r="H1194">
        <f>IF(H168*(ComCalc!H$37&gt;1),2*NORMSDIST(-1*ABS(H885/(15*SQRT(1+ComCalc!H$113/(ComCalc!H$37*ComCalc!H$37)-2*Cs!H1091)))),0)</f>
        <v>0</v>
      </c>
      <c r="I1194">
        <f>IF(I168*(ComCalc!I$37&gt;1),2*NORMSDIST(-1*ABS(I885/(15*SQRT(1+ComCalc!I$113/(ComCalc!I$37*ComCalc!I$37)-2*Cs!I1091)))),0)</f>
        <v>0</v>
      </c>
      <c r="J1194">
        <f>IF(J168*(ComCalc!J$37&gt;1),2*NORMSDIST(-1*ABS(J885/(15*SQRT(1+ComCalc!J$113/(ComCalc!J$37*ComCalc!J$37)-2*Cs!J1091)))),0)</f>
        <v>0</v>
      </c>
      <c r="K1194">
        <f>IF(K168*(ComCalc!K$37&gt;1),2*NORMSDIST(-1*ABS(K885/(15*SQRT(1+ComCalc!K$113/(ComCalc!K$37*ComCalc!K$37)-2*Cs!K1091)))),0)</f>
        <v>0</v>
      </c>
      <c r="L1194">
        <f>IF(L168*(ComCalc!L$37&gt;1),2*NORMSDIST(-1*ABS(L885/(15*SQRT(1+ComCalc!L$113/(ComCalc!L$37*ComCalc!L$37)-2*Cs!L1091)))),0)</f>
        <v>0</v>
      </c>
      <c r="M1194">
        <f>IF(M168*(ComCalc!M$37&gt;1),2*NORMSDIST(-1*ABS(M885/(15*SQRT(1+ComCalc!M$113/(ComCalc!M$37*ComCalc!M$37)-2*Cs!M1091)))),0)</f>
        <v>0</v>
      </c>
      <c r="N1194">
        <f>IF(N168*(ComCalc!N$37&gt;1),2*NORMSDIST(-1*ABS(N885/(15*SQRT(1+ComCalc!N$113/(ComCalc!N$37*ComCalc!N$37)-2*Cs!N1091)))),0)</f>
        <v>0</v>
      </c>
      <c r="O1194">
        <f>IF(O168*(ComCalc!O$37&gt;1),2*NORMSDIST(-1*ABS(O885/(15*SQRT(1+ComCalc!O$113/(ComCalc!O$37*ComCalc!O$37)-2*Cs!O1091)))),0)</f>
        <v>0</v>
      </c>
      <c r="P1194">
        <f>IF(P168*(ComCalc!P$37&gt;1),2*NORMSDIST(-1*ABS(P885/(15*SQRT(1+ComCalc!P$113/(ComCalc!P$37*ComCalc!P$37)-2*Cs!P1091)))),0)</f>
        <v>0</v>
      </c>
      <c r="Q1194">
        <f>IF(Q168*(ComCalc!Q$37&gt;1),2*NORMSDIST(-1*ABS(Q885/(15*SQRT(1+ComCalc!Q$113/(ComCalc!Q$37*ComCalc!Q$37)-2*Cs!Q1091)))),0)</f>
        <v>0</v>
      </c>
      <c r="R1194">
        <f>IF(R168*(ComCalc!R$37&gt;1),2*NORMSDIST(-1*ABS(R885/(15*SQRT(1+ComCalc!R$113/(ComCalc!R$37*ComCalc!R$37)-2*Cs!R1091)))),0)</f>
        <v>0</v>
      </c>
      <c r="S1194">
        <f>IF(S168*(ComCalc!S$37&gt;1),2*NORMSDIST(-1*ABS(S885/(15*SQRT(1+ComCalc!S$113/(ComCalc!S$37*ComCalc!S$37)-2*Cs!S1091)))),0)</f>
        <v>0</v>
      </c>
      <c r="T1194">
        <f>IF(T168*(ComCalc!T$37&gt;1),2*NORMSDIST(-1*ABS(T885/(15*SQRT(1+ComCalc!T$113/(ComCalc!T$37*ComCalc!T$37)-2*Cs!T1091)))),0)</f>
        <v>0</v>
      </c>
      <c r="U1194">
        <f>IF(U168*(ComCalc!U$37&gt;1),2*NORMSDIST(-1*ABS(U885/(15*SQRT(1+ComCalc!U$113/(ComCalc!U$37*ComCalc!U$37)-2*Cs!U1091)))),0)</f>
        <v>0</v>
      </c>
    </row>
    <row r="1195" spans="1:21" x14ac:dyDescent="0.15">
      <c r="A1195" t="str">
        <f t="shared" ref="A1195:A1229" si="668">A1092</f>
        <v>WASI-2 Block Design</v>
      </c>
      <c r="B1195">
        <f>IF(B169*(ComCalc!B$37&gt;1),2*NORMSDIST(-1*ABS(B886/(15*SQRT(1+ComCalc!B$113/(ComCalc!B$37*ComCalc!B$37)-2*Cs!B1092)))),0)</f>
        <v>0</v>
      </c>
      <c r="C1195">
        <f>IF(C169*(ComCalc!C$37&gt;1),2*NORMSDIST(-1*ABS(C886/(15*SQRT(1+ComCalc!C$113/(ComCalc!C$37*ComCalc!C$37)-2*Cs!C1092)))),0)</f>
        <v>0</v>
      </c>
      <c r="D1195">
        <f>IF(D169*(ComCalc!D$37&gt;1),2*NORMSDIST(-1*ABS(D886/(15*SQRT(1+ComCalc!D$113/(ComCalc!D$37*ComCalc!D$37)-2*Cs!D1092)))),0)</f>
        <v>0</v>
      </c>
      <c r="E1195">
        <f>IF(E169*(ComCalc!E$37&gt;1),2*NORMSDIST(-1*ABS(E886/(15*SQRT(1+ComCalc!E$113/(ComCalc!E$37*ComCalc!E$37)-2*Cs!E1092)))),0)</f>
        <v>0</v>
      </c>
      <c r="F1195">
        <f>IF(F169*(ComCalc!F$37&gt;1),2*NORMSDIST(-1*ABS(F886/(15*SQRT(1+ComCalc!F$113/(ComCalc!F$37*ComCalc!F$37)-2*Cs!F1092)))),0)</f>
        <v>0</v>
      </c>
      <c r="G1195">
        <f>IF(G169*(ComCalc!G$37&gt;1),2*NORMSDIST(-1*ABS(G886/(15*SQRT(1+ComCalc!G$113/(ComCalc!G$37*ComCalc!G$37)-2*Cs!G1092)))),0)</f>
        <v>0</v>
      </c>
      <c r="H1195">
        <f>IF(H169*(ComCalc!H$37&gt;1),2*NORMSDIST(-1*ABS(H886/(15*SQRT(1+ComCalc!H$113/(ComCalc!H$37*ComCalc!H$37)-2*Cs!H1092)))),0)</f>
        <v>0</v>
      </c>
      <c r="I1195">
        <f>IF(I169*(ComCalc!I$37&gt;1),2*NORMSDIST(-1*ABS(I886/(15*SQRT(1+ComCalc!I$113/(ComCalc!I$37*ComCalc!I$37)-2*Cs!I1092)))),0)</f>
        <v>0</v>
      </c>
      <c r="J1195">
        <f>IF(J169*(ComCalc!J$37&gt;1),2*NORMSDIST(-1*ABS(J886/(15*SQRT(1+ComCalc!J$113/(ComCalc!J$37*ComCalc!J$37)-2*Cs!J1092)))),0)</f>
        <v>0</v>
      </c>
      <c r="K1195">
        <f>IF(K169*(ComCalc!K$37&gt;1),2*NORMSDIST(-1*ABS(K886/(15*SQRT(1+ComCalc!K$113/(ComCalc!K$37*ComCalc!K$37)-2*Cs!K1092)))),0)</f>
        <v>0</v>
      </c>
      <c r="L1195">
        <f>IF(L169*(ComCalc!L$37&gt;1),2*NORMSDIST(-1*ABS(L886/(15*SQRT(1+ComCalc!L$113/(ComCalc!L$37*ComCalc!L$37)-2*Cs!L1092)))),0)</f>
        <v>0</v>
      </c>
      <c r="M1195">
        <f>IF(M169*(ComCalc!M$37&gt;1),2*NORMSDIST(-1*ABS(M886/(15*SQRT(1+ComCalc!M$113/(ComCalc!M$37*ComCalc!M$37)-2*Cs!M1092)))),0)</f>
        <v>0</v>
      </c>
      <c r="N1195">
        <f>IF(N169*(ComCalc!N$37&gt;1),2*NORMSDIST(-1*ABS(N886/(15*SQRT(1+ComCalc!N$113/(ComCalc!N$37*ComCalc!N$37)-2*Cs!N1092)))),0)</f>
        <v>0</v>
      </c>
      <c r="O1195">
        <f>IF(O169*(ComCalc!O$37&gt;1),2*NORMSDIST(-1*ABS(O886/(15*SQRT(1+ComCalc!O$113/(ComCalc!O$37*ComCalc!O$37)-2*Cs!O1092)))),0)</f>
        <v>0</v>
      </c>
      <c r="P1195">
        <f>IF(P169*(ComCalc!P$37&gt;1),2*NORMSDIST(-1*ABS(P886/(15*SQRT(1+ComCalc!P$113/(ComCalc!P$37*ComCalc!P$37)-2*Cs!P1092)))),0)</f>
        <v>0</v>
      </c>
      <c r="Q1195">
        <f>IF(Q169*(ComCalc!Q$37&gt;1),2*NORMSDIST(-1*ABS(Q886/(15*SQRT(1+ComCalc!Q$113/(ComCalc!Q$37*ComCalc!Q$37)-2*Cs!Q1092)))),0)</f>
        <v>0</v>
      </c>
      <c r="R1195">
        <f>IF(R169*(ComCalc!R$37&gt;1),2*NORMSDIST(-1*ABS(R886/(15*SQRT(1+ComCalc!R$113/(ComCalc!R$37*ComCalc!R$37)-2*Cs!R1092)))),0)</f>
        <v>0</v>
      </c>
      <c r="S1195">
        <f>IF(S169*(ComCalc!S$37&gt;1),2*NORMSDIST(-1*ABS(S886/(15*SQRT(1+ComCalc!S$113/(ComCalc!S$37*ComCalc!S$37)-2*Cs!S1092)))),0)</f>
        <v>0</v>
      </c>
      <c r="T1195">
        <f>IF(T169*(ComCalc!T$37&gt;1),2*NORMSDIST(-1*ABS(T886/(15*SQRT(1+ComCalc!T$113/(ComCalc!T$37*ComCalc!T$37)-2*Cs!T1092)))),0)</f>
        <v>0</v>
      </c>
      <c r="U1195">
        <f>IF(U169*(ComCalc!U$37&gt;1),2*NORMSDIST(-1*ABS(U886/(15*SQRT(1+ComCalc!U$113/(ComCalc!U$37*ComCalc!U$37)-2*Cs!U1092)))),0)</f>
        <v>0</v>
      </c>
    </row>
    <row r="1196" spans="1:21" x14ac:dyDescent="0.15">
      <c r="A1196" t="str">
        <f t="shared" si="668"/>
        <v>WISC-V Digit Span</v>
      </c>
      <c r="B1196">
        <f>IF(B170*(ComCalc!B$37&gt;1),2*NORMSDIST(-1*ABS(B887/(15*SQRT(1+ComCalc!B$113/(ComCalc!B$37*ComCalc!B$37)-2*Cs!B1093)))),0)</f>
        <v>0</v>
      </c>
      <c r="C1196">
        <f>IF(C170*(ComCalc!C$37&gt;1),2*NORMSDIST(-1*ABS(C887/(15*SQRT(1+ComCalc!C$113/(ComCalc!C$37*ComCalc!C$37)-2*Cs!C1093)))),0)</f>
        <v>0</v>
      </c>
      <c r="D1196">
        <f>IF(D170*(ComCalc!D$37&gt;1),2*NORMSDIST(-1*ABS(D887/(15*SQRT(1+ComCalc!D$113/(ComCalc!D$37*ComCalc!D$37)-2*Cs!D1093)))),0)</f>
        <v>0</v>
      </c>
      <c r="E1196">
        <f>IF(E170*(ComCalc!E$37&gt;1),2*NORMSDIST(-1*ABS(E887/(15*SQRT(1+ComCalc!E$113/(ComCalc!E$37*ComCalc!E$37)-2*Cs!E1093)))),0)</f>
        <v>0</v>
      </c>
      <c r="F1196">
        <f>IF(F170*(ComCalc!F$37&gt;1),2*NORMSDIST(-1*ABS(F887/(15*SQRT(1+ComCalc!F$113/(ComCalc!F$37*ComCalc!F$37)-2*Cs!F1093)))),0)</f>
        <v>0</v>
      </c>
      <c r="G1196">
        <f>IF(G170*(ComCalc!G$37&gt;1),2*NORMSDIST(-1*ABS(G887/(15*SQRT(1+ComCalc!G$113/(ComCalc!G$37*ComCalc!G$37)-2*Cs!G1093)))),0)</f>
        <v>0</v>
      </c>
      <c r="H1196">
        <f>IF(H170*(ComCalc!H$37&gt;1),2*NORMSDIST(-1*ABS(H887/(15*SQRT(1+ComCalc!H$113/(ComCalc!H$37*ComCalc!H$37)-2*Cs!H1093)))),0)</f>
        <v>0</v>
      </c>
      <c r="I1196">
        <f>IF(I170*(ComCalc!I$37&gt;1),2*NORMSDIST(-1*ABS(I887/(15*SQRT(1+ComCalc!I$113/(ComCalc!I$37*ComCalc!I$37)-2*Cs!I1093)))),0)</f>
        <v>0</v>
      </c>
      <c r="J1196">
        <f>IF(J170*(ComCalc!J$37&gt;1),2*NORMSDIST(-1*ABS(J887/(15*SQRT(1+ComCalc!J$113/(ComCalc!J$37*ComCalc!J$37)-2*Cs!J1093)))),0)</f>
        <v>0</v>
      </c>
      <c r="K1196">
        <f>IF(K170*(ComCalc!K$37&gt;1),2*NORMSDIST(-1*ABS(K887/(15*SQRT(1+ComCalc!K$113/(ComCalc!K$37*ComCalc!K$37)-2*Cs!K1093)))),0)</f>
        <v>0</v>
      </c>
      <c r="L1196">
        <f>IF(L170*(ComCalc!L$37&gt;1),2*NORMSDIST(-1*ABS(L887/(15*SQRT(1+ComCalc!L$113/(ComCalc!L$37*ComCalc!L$37)-2*Cs!L1093)))),0)</f>
        <v>0</v>
      </c>
      <c r="M1196">
        <f>IF(M170*(ComCalc!M$37&gt;1),2*NORMSDIST(-1*ABS(M887/(15*SQRT(1+ComCalc!M$113/(ComCalc!M$37*ComCalc!M$37)-2*Cs!M1093)))),0)</f>
        <v>0</v>
      </c>
      <c r="N1196">
        <f>IF(N170*(ComCalc!N$37&gt;1),2*NORMSDIST(-1*ABS(N887/(15*SQRT(1+ComCalc!N$113/(ComCalc!N$37*ComCalc!N$37)-2*Cs!N1093)))),0)</f>
        <v>0</v>
      </c>
      <c r="O1196">
        <f>IF(O170*(ComCalc!O$37&gt;1),2*NORMSDIST(-1*ABS(O887/(15*SQRT(1+ComCalc!O$113/(ComCalc!O$37*ComCalc!O$37)-2*Cs!O1093)))),0)</f>
        <v>0</v>
      </c>
      <c r="P1196">
        <f>IF(P170*(ComCalc!P$37&gt;1),2*NORMSDIST(-1*ABS(P887/(15*SQRT(1+ComCalc!P$113/(ComCalc!P$37*ComCalc!P$37)-2*Cs!P1093)))),0)</f>
        <v>0</v>
      </c>
      <c r="Q1196">
        <f>IF(Q170*(ComCalc!Q$37&gt;1),2*NORMSDIST(-1*ABS(Q887/(15*SQRT(1+ComCalc!Q$113/(ComCalc!Q$37*ComCalc!Q$37)-2*Cs!Q1093)))),0)</f>
        <v>0</v>
      </c>
      <c r="R1196">
        <f>IF(R170*(ComCalc!R$37&gt;1),2*NORMSDIST(-1*ABS(R887/(15*SQRT(1+ComCalc!R$113/(ComCalc!R$37*ComCalc!R$37)-2*Cs!R1093)))),0)</f>
        <v>0</v>
      </c>
      <c r="S1196">
        <f>IF(S170*(ComCalc!S$37&gt;1),2*NORMSDIST(-1*ABS(S887/(15*SQRT(1+ComCalc!S$113/(ComCalc!S$37*ComCalc!S$37)-2*Cs!S1093)))),0)</f>
        <v>0</v>
      </c>
      <c r="T1196">
        <f>IF(T170*(ComCalc!T$37&gt;1),2*NORMSDIST(-1*ABS(T887/(15*SQRT(1+ComCalc!T$113/(ComCalc!T$37*ComCalc!T$37)-2*Cs!T1093)))),0)</f>
        <v>0</v>
      </c>
      <c r="U1196">
        <f>IF(U170*(ComCalc!U$37&gt;1),2*NORMSDIST(-1*ABS(U887/(15*SQRT(1+ComCalc!U$113/(ComCalc!U$37*ComCalc!U$37)-2*Cs!U1093)))),0)</f>
        <v>0</v>
      </c>
    </row>
    <row r="1197" spans="1:21" x14ac:dyDescent="0.15">
      <c r="A1197" t="str">
        <f t="shared" si="668"/>
        <v>WISC-V Picture Span</v>
      </c>
      <c r="B1197">
        <f>IF(B171*(ComCalc!B$37&gt;1),2*NORMSDIST(-1*ABS(B888/(15*SQRT(1+ComCalc!B$113/(ComCalc!B$37*ComCalc!B$37)-2*Cs!B1094)))),0)</f>
        <v>0</v>
      </c>
      <c r="C1197">
        <f>IF(C171*(ComCalc!C$37&gt;1),2*NORMSDIST(-1*ABS(C888/(15*SQRT(1+ComCalc!C$113/(ComCalc!C$37*ComCalc!C$37)-2*Cs!C1094)))),0)</f>
        <v>0</v>
      </c>
      <c r="D1197">
        <f>IF(D171*(ComCalc!D$37&gt;1),2*NORMSDIST(-1*ABS(D888/(15*SQRT(1+ComCalc!D$113/(ComCalc!D$37*ComCalc!D$37)-2*Cs!D1094)))),0)</f>
        <v>0</v>
      </c>
      <c r="E1197">
        <f>IF(E171*(ComCalc!E$37&gt;1),2*NORMSDIST(-1*ABS(E888/(15*SQRT(1+ComCalc!E$113/(ComCalc!E$37*ComCalc!E$37)-2*Cs!E1094)))),0)</f>
        <v>0</v>
      </c>
      <c r="F1197">
        <f>IF(F171*(ComCalc!F$37&gt;1),2*NORMSDIST(-1*ABS(F888/(15*SQRT(1+ComCalc!F$113/(ComCalc!F$37*ComCalc!F$37)-2*Cs!F1094)))),0)</f>
        <v>0</v>
      </c>
      <c r="G1197">
        <f>IF(G171*(ComCalc!G$37&gt;1),2*NORMSDIST(-1*ABS(G888/(15*SQRT(1+ComCalc!G$113/(ComCalc!G$37*ComCalc!G$37)-2*Cs!G1094)))),0)</f>
        <v>0</v>
      </c>
      <c r="H1197">
        <f>IF(H171*(ComCalc!H$37&gt;1),2*NORMSDIST(-1*ABS(H888/(15*SQRT(1+ComCalc!H$113/(ComCalc!H$37*ComCalc!H$37)-2*Cs!H1094)))),0)</f>
        <v>0</v>
      </c>
      <c r="I1197">
        <f>IF(I171*(ComCalc!I$37&gt;1),2*NORMSDIST(-1*ABS(I888/(15*SQRT(1+ComCalc!I$113/(ComCalc!I$37*ComCalc!I$37)-2*Cs!I1094)))),0)</f>
        <v>0</v>
      </c>
      <c r="J1197">
        <f>IF(J171*(ComCalc!J$37&gt;1),2*NORMSDIST(-1*ABS(J888/(15*SQRT(1+ComCalc!J$113/(ComCalc!J$37*ComCalc!J$37)-2*Cs!J1094)))),0)</f>
        <v>0</v>
      </c>
      <c r="K1197">
        <f>IF(K171*(ComCalc!K$37&gt;1),2*NORMSDIST(-1*ABS(K888/(15*SQRT(1+ComCalc!K$113/(ComCalc!K$37*ComCalc!K$37)-2*Cs!K1094)))),0)</f>
        <v>0</v>
      </c>
      <c r="L1197">
        <f>IF(L171*(ComCalc!L$37&gt;1),2*NORMSDIST(-1*ABS(L888/(15*SQRT(1+ComCalc!L$113/(ComCalc!L$37*ComCalc!L$37)-2*Cs!L1094)))),0)</f>
        <v>0</v>
      </c>
      <c r="M1197">
        <f>IF(M171*(ComCalc!M$37&gt;1),2*NORMSDIST(-1*ABS(M888/(15*SQRT(1+ComCalc!M$113/(ComCalc!M$37*ComCalc!M$37)-2*Cs!M1094)))),0)</f>
        <v>0</v>
      </c>
      <c r="N1197">
        <f>IF(N171*(ComCalc!N$37&gt;1),2*NORMSDIST(-1*ABS(N888/(15*SQRT(1+ComCalc!N$113/(ComCalc!N$37*ComCalc!N$37)-2*Cs!N1094)))),0)</f>
        <v>0</v>
      </c>
      <c r="O1197">
        <f>IF(O171*(ComCalc!O$37&gt;1),2*NORMSDIST(-1*ABS(O888/(15*SQRT(1+ComCalc!O$113/(ComCalc!O$37*ComCalc!O$37)-2*Cs!O1094)))),0)</f>
        <v>0</v>
      </c>
      <c r="P1197">
        <f>IF(P171*(ComCalc!P$37&gt;1),2*NORMSDIST(-1*ABS(P888/(15*SQRT(1+ComCalc!P$113/(ComCalc!P$37*ComCalc!P$37)-2*Cs!P1094)))),0)</f>
        <v>0</v>
      </c>
      <c r="Q1197">
        <f>IF(Q171*(ComCalc!Q$37&gt;1),2*NORMSDIST(-1*ABS(Q888/(15*SQRT(1+ComCalc!Q$113/(ComCalc!Q$37*ComCalc!Q$37)-2*Cs!Q1094)))),0)</f>
        <v>0</v>
      </c>
      <c r="R1197">
        <f>IF(R171*(ComCalc!R$37&gt;1),2*NORMSDIST(-1*ABS(R888/(15*SQRT(1+ComCalc!R$113/(ComCalc!R$37*ComCalc!R$37)-2*Cs!R1094)))),0)</f>
        <v>0</v>
      </c>
      <c r="S1197">
        <f>IF(S171*(ComCalc!S$37&gt;1),2*NORMSDIST(-1*ABS(S888/(15*SQRT(1+ComCalc!S$113/(ComCalc!S$37*ComCalc!S$37)-2*Cs!S1094)))),0)</f>
        <v>0</v>
      </c>
      <c r="T1197">
        <f>IF(T171*(ComCalc!T$37&gt;1),2*NORMSDIST(-1*ABS(T888/(15*SQRT(1+ComCalc!T$113/(ComCalc!T$37*ComCalc!T$37)-2*Cs!T1094)))),0)</f>
        <v>0</v>
      </c>
      <c r="U1197">
        <f>IF(U171*(ComCalc!U$37&gt;1),2*NORMSDIST(-1*ABS(U888/(15*SQRT(1+ComCalc!U$113/(ComCalc!U$37*ComCalc!U$37)-2*Cs!U1094)))),0)</f>
        <v>0</v>
      </c>
    </row>
    <row r="1198" spans="1:21" x14ac:dyDescent="0.15">
      <c r="A1198" t="str">
        <f t="shared" si="668"/>
        <v>WISC-V Coding</v>
      </c>
      <c r="B1198">
        <f>IF(B172*(ComCalc!B$37&gt;1),2*NORMSDIST(-1*ABS(B889/(15*SQRT(1+ComCalc!B$113/(ComCalc!B$37*ComCalc!B$37)-2*Cs!B1095)))),0)</f>
        <v>0</v>
      </c>
      <c r="C1198">
        <f>IF(C172*(ComCalc!C$37&gt;1),2*NORMSDIST(-1*ABS(C889/(15*SQRT(1+ComCalc!C$113/(ComCalc!C$37*ComCalc!C$37)-2*Cs!C1095)))),0)</f>
        <v>0</v>
      </c>
      <c r="D1198">
        <f>IF(D172*(ComCalc!D$37&gt;1),2*NORMSDIST(-1*ABS(D889/(15*SQRT(1+ComCalc!D$113/(ComCalc!D$37*ComCalc!D$37)-2*Cs!D1095)))),0)</f>
        <v>0</v>
      </c>
      <c r="E1198">
        <f>IF(E172*(ComCalc!E$37&gt;1),2*NORMSDIST(-1*ABS(E889/(15*SQRT(1+ComCalc!E$113/(ComCalc!E$37*ComCalc!E$37)-2*Cs!E1095)))),0)</f>
        <v>0</v>
      </c>
      <c r="F1198">
        <f>IF(F172*(ComCalc!F$37&gt;1),2*NORMSDIST(-1*ABS(F889/(15*SQRT(1+ComCalc!F$113/(ComCalc!F$37*ComCalc!F$37)-2*Cs!F1095)))),0)</f>
        <v>0</v>
      </c>
      <c r="G1198">
        <f>IF(G172*(ComCalc!G$37&gt;1),2*NORMSDIST(-1*ABS(G889/(15*SQRT(1+ComCalc!G$113/(ComCalc!G$37*ComCalc!G$37)-2*Cs!G1095)))),0)</f>
        <v>0</v>
      </c>
      <c r="H1198">
        <f>IF(H172*(ComCalc!H$37&gt;1),2*NORMSDIST(-1*ABS(H889/(15*SQRT(1+ComCalc!H$113/(ComCalc!H$37*ComCalc!H$37)-2*Cs!H1095)))),0)</f>
        <v>0</v>
      </c>
      <c r="I1198">
        <f>IF(I172*(ComCalc!I$37&gt;1),2*NORMSDIST(-1*ABS(I889/(15*SQRT(1+ComCalc!I$113/(ComCalc!I$37*ComCalc!I$37)-2*Cs!I1095)))),0)</f>
        <v>0</v>
      </c>
      <c r="J1198">
        <f>IF(J172*(ComCalc!J$37&gt;1),2*NORMSDIST(-1*ABS(J889/(15*SQRT(1+ComCalc!J$113/(ComCalc!J$37*ComCalc!J$37)-2*Cs!J1095)))),0)</f>
        <v>0</v>
      </c>
      <c r="K1198">
        <f>IF(K172*(ComCalc!K$37&gt;1),2*NORMSDIST(-1*ABS(K889/(15*SQRT(1+ComCalc!K$113/(ComCalc!K$37*ComCalc!K$37)-2*Cs!K1095)))),0)</f>
        <v>0</v>
      </c>
      <c r="L1198">
        <f>IF(L172*(ComCalc!L$37&gt;1),2*NORMSDIST(-1*ABS(L889/(15*SQRT(1+ComCalc!L$113/(ComCalc!L$37*ComCalc!L$37)-2*Cs!L1095)))),0)</f>
        <v>0</v>
      </c>
      <c r="M1198">
        <f>IF(M172*(ComCalc!M$37&gt;1),2*NORMSDIST(-1*ABS(M889/(15*SQRT(1+ComCalc!M$113/(ComCalc!M$37*ComCalc!M$37)-2*Cs!M1095)))),0)</f>
        <v>0</v>
      </c>
      <c r="N1198">
        <f>IF(N172*(ComCalc!N$37&gt;1),2*NORMSDIST(-1*ABS(N889/(15*SQRT(1+ComCalc!N$113/(ComCalc!N$37*ComCalc!N$37)-2*Cs!N1095)))),0)</f>
        <v>0</v>
      </c>
      <c r="O1198">
        <f>IF(O172*(ComCalc!O$37&gt;1),2*NORMSDIST(-1*ABS(O889/(15*SQRT(1+ComCalc!O$113/(ComCalc!O$37*ComCalc!O$37)-2*Cs!O1095)))),0)</f>
        <v>0</v>
      </c>
      <c r="P1198">
        <f>IF(P172*(ComCalc!P$37&gt;1),2*NORMSDIST(-1*ABS(P889/(15*SQRT(1+ComCalc!P$113/(ComCalc!P$37*ComCalc!P$37)-2*Cs!P1095)))),0)</f>
        <v>0</v>
      </c>
      <c r="Q1198">
        <f>IF(Q172*(ComCalc!Q$37&gt;1),2*NORMSDIST(-1*ABS(Q889/(15*SQRT(1+ComCalc!Q$113/(ComCalc!Q$37*ComCalc!Q$37)-2*Cs!Q1095)))),0)</f>
        <v>0</v>
      </c>
      <c r="R1198">
        <f>IF(R172*(ComCalc!R$37&gt;1),2*NORMSDIST(-1*ABS(R889/(15*SQRT(1+ComCalc!R$113/(ComCalc!R$37*ComCalc!R$37)-2*Cs!R1095)))),0)</f>
        <v>0</v>
      </c>
      <c r="S1198">
        <f>IF(S172*(ComCalc!S$37&gt;1),2*NORMSDIST(-1*ABS(S889/(15*SQRT(1+ComCalc!S$113/(ComCalc!S$37*ComCalc!S$37)-2*Cs!S1095)))),0)</f>
        <v>0</v>
      </c>
      <c r="T1198">
        <f>IF(T172*(ComCalc!T$37&gt;1),2*NORMSDIST(-1*ABS(T889/(15*SQRT(1+ComCalc!T$113/(ComCalc!T$37*ComCalc!T$37)-2*Cs!T1095)))),0)</f>
        <v>0</v>
      </c>
      <c r="U1198">
        <f>IF(U172*(ComCalc!U$37&gt;1),2*NORMSDIST(-1*ABS(U889/(15*SQRT(1+ComCalc!U$113/(ComCalc!U$37*ComCalc!U$37)-2*Cs!U1095)))),0)</f>
        <v>0</v>
      </c>
    </row>
    <row r="1199" spans="1:21" x14ac:dyDescent="0.15">
      <c r="A1199" t="str">
        <f t="shared" si="668"/>
        <v>WISC-V Symbol Search</v>
      </c>
      <c r="B1199">
        <f>IF(B173*(ComCalc!B$37&gt;1),2*NORMSDIST(-1*ABS(B890/(15*SQRT(1+ComCalc!B$113/(ComCalc!B$37*ComCalc!B$37)-2*Cs!B1096)))),0)</f>
        <v>0</v>
      </c>
      <c r="C1199">
        <f>IF(C173*(ComCalc!C$37&gt;1),2*NORMSDIST(-1*ABS(C890/(15*SQRT(1+ComCalc!C$113/(ComCalc!C$37*ComCalc!C$37)-2*Cs!C1096)))),0)</f>
        <v>0</v>
      </c>
      <c r="D1199">
        <f>IF(D173*(ComCalc!D$37&gt;1),2*NORMSDIST(-1*ABS(D890/(15*SQRT(1+ComCalc!D$113/(ComCalc!D$37*ComCalc!D$37)-2*Cs!D1096)))),0)</f>
        <v>0</v>
      </c>
      <c r="E1199">
        <f>IF(E173*(ComCalc!E$37&gt;1),2*NORMSDIST(-1*ABS(E890/(15*SQRT(1+ComCalc!E$113/(ComCalc!E$37*ComCalc!E$37)-2*Cs!E1096)))),0)</f>
        <v>0</v>
      </c>
      <c r="F1199">
        <f>IF(F173*(ComCalc!F$37&gt;1),2*NORMSDIST(-1*ABS(F890/(15*SQRT(1+ComCalc!F$113/(ComCalc!F$37*ComCalc!F$37)-2*Cs!F1096)))),0)</f>
        <v>0</v>
      </c>
      <c r="G1199">
        <f>IF(G173*(ComCalc!G$37&gt;1),2*NORMSDIST(-1*ABS(G890/(15*SQRT(1+ComCalc!G$113/(ComCalc!G$37*ComCalc!G$37)-2*Cs!G1096)))),0)</f>
        <v>0</v>
      </c>
      <c r="H1199">
        <f>IF(H173*(ComCalc!H$37&gt;1),2*NORMSDIST(-1*ABS(H890/(15*SQRT(1+ComCalc!H$113/(ComCalc!H$37*ComCalc!H$37)-2*Cs!H1096)))),0)</f>
        <v>0</v>
      </c>
      <c r="I1199">
        <f>IF(I173*(ComCalc!I$37&gt;1),2*NORMSDIST(-1*ABS(I890/(15*SQRT(1+ComCalc!I$113/(ComCalc!I$37*ComCalc!I$37)-2*Cs!I1096)))),0)</f>
        <v>0</v>
      </c>
      <c r="J1199">
        <f>IF(J173*(ComCalc!J$37&gt;1),2*NORMSDIST(-1*ABS(J890/(15*SQRT(1+ComCalc!J$113/(ComCalc!J$37*ComCalc!J$37)-2*Cs!J1096)))),0)</f>
        <v>0</v>
      </c>
      <c r="K1199">
        <f>IF(K173*(ComCalc!K$37&gt;1),2*NORMSDIST(-1*ABS(K890/(15*SQRT(1+ComCalc!K$113/(ComCalc!K$37*ComCalc!K$37)-2*Cs!K1096)))),0)</f>
        <v>0</v>
      </c>
      <c r="L1199">
        <f>IF(L173*(ComCalc!L$37&gt;1),2*NORMSDIST(-1*ABS(L890/(15*SQRT(1+ComCalc!L$113/(ComCalc!L$37*ComCalc!L$37)-2*Cs!L1096)))),0)</f>
        <v>0</v>
      </c>
      <c r="M1199">
        <f>IF(M173*(ComCalc!M$37&gt;1),2*NORMSDIST(-1*ABS(M890/(15*SQRT(1+ComCalc!M$113/(ComCalc!M$37*ComCalc!M$37)-2*Cs!M1096)))),0)</f>
        <v>0</v>
      </c>
      <c r="N1199">
        <f>IF(N173*(ComCalc!N$37&gt;1),2*NORMSDIST(-1*ABS(N890/(15*SQRT(1+ComCalc!N$113/(ComCalc!N$37*ComCalc!N$37)-2*Cs!N1096)))),0)</f>
        <v>0</v>
      </c>
      <c r="O1199">
        <f>IF(O173*(ComCalc!O$37&gt;1),2*NORMSDIST(-1*ABS(O890/(15*SQRT(1+ComCalc!O$113/(ComCalc!O$37*ComCalc!O$37)-2*Cs!O1096)))),0)</f>
        <v>0</v>
      </c>
      <c r="P1199">
        <f>IF(P173*(ComCalc!P$37&gt;1),2*NORMSDIST(-1*ABS(P890/(15*SQRT(1+ComCalc!P$113/(ComCalc!P$37*ComCalc!P$37)-2*Cs!P1096)))),0)</f>
        <v>0</v>
      </c>
      <c r="Q1199">
        <f>IF(Q173*(ComCalc!Q$37&gt;1),2*NORMSDIST(-1*ABS(Q890/(15*SQRT(1+ComCalc!Q$113/(ComCalc!Q$37*ComCalc!Q$37)-2*Cs!Q1096)))),0)</f>
        <v>0</v>
      </c>
      <c r="R1199">
        <f>IF(R173*(ComCalc!R$37&gt;1),2*NORMSDIST(-1*ABS(R890/(15*SQRT(1+ComCalc!R$113/(ComCalc!R$37*ComCalc!R$37)-2*Cs!R1096)))),0)</f>
        <v>0</v>
      </c>
      <c r="S1199">
        <f>IF(S173*(ComCalc!S$37&gt;1),2*NORMSDIST(-1*ABS(S890/(15*SQRT(1+ComCalc!S$113/(ComCalc!S$37*ComCalc!S$37)-2*Cs!S1096)))),0)</f>
        <v>0</v>
      </c>
      <c r="T1199">
        <f>IF(T173*(ComCalc!T$37&gt;1),2*NORMSDIST(-1*ABS(T890/(15*SQRT(1+ComCalc!T$113/(ComCalc!T$37*ComCalc!T$37)-2*Cs!T1096)))),0)</f>
        <v>0</v>
      </c>
      <c r="U1199">
        <f>IF(U173*(ComCalc!U$37&gt;1),2*NORMSDIST(-1*ABS(U890/(15*SQRT(1+ComCalc!U$113/(ComCalc!U$37*ComCalc!U$37)-2*Cs!U1096)))),0)</f>
        <v>0</v>
      </c>
    </row>
    <row r="1200" spans="1:21" x14ac:dyDescent="0.15">
      <c r="A1200" t="str">
        <f t="shared" si="668"/>
        <v>LWR</v>
      </c>
      <c r="B1200">
        <f>IF(B174*(ComCalc!B$37&gt;1),2*NORMSDIST(-1*ABS(B891/(15*SQRT(1+ComCalc!B$113/(ComCalc!B$37*ComCalc!B$37)-2*Cs!B1097)))),0)</f>
        <v>0</v>
      </c>
      <c r="C1200">
        <f>IF(C174*(ComCalc!C$37&gt;1),2*NORMSDIST(-1*ABS(C891/(15*SQRT(1+ComCalc!C$113/(ComCalc!C$37*ComCalc!C$37)-2*Cs!C1097)))),0)</f>
        <v>0</v>
      </c>
      <c r="D1200">
        <f>IF(D174*(ComCalc!D$37&gt;1),2*NORMSDIST(-1*ABS(D891/(15*SQRT(1+ComCalc!D$113/(ComCalc!D$37*ComCalc!D$37)-2*Cs!D1097)))),0)</f>
        <v>0</v>
      </c>
      <c r="E1200">
        <f>IF(E174*(ComCalc!E$37&gt;1),2*NORMSDIST(-1*ABS(E891/(15*SQRT(1+ComCalc!E$113/(ComCalc!E$37*ComCalc!E$37)-2*Cs!E1097)))),0)</f>
        <v>0</v>
      </c>
      <c r="F1200">
        <f>IF(F174*(ComCalc!F$37&gt;1),2*NORMSDIST(-1*ABS(F891/(15*SQRT(1+ComCalc!F$113/(ComCalc!F$37*ComCalc!F$37)-2*Cs!F1097)))),0)</f>
        <v>0</v>
      </c>
      <c r="G1200">
        <f>IF(G174*(ComCalc!G$37&gt;1),2*NORMSDIST(-1*ABS(G891/(15*SQRT(1+ComCalc!G$113/(ComCalc!G$37*ComCalc!G$37)-2*Cs!G1097)))),0)</f>
        <v>0</v>
      </c>
      <c r="H1200">
        <f>IF(H174*(ComCalc!H$37&gt;1),2*NORMSDIST(-1*ABS(H891/(15*SQRT(1+ComCalc!H$113/(ComCalc!H$37*ComCalc!H$37)-2*Cs!H1097)))),0)</f>
        <v>0</v>
      </c>
      <c r="I1200">
        <f>IF(I174*(ComCalc!I$37&gt;1),2*NORMSDIST(-1*ABS(I891/(15*SQRT(1+ComCalc!I$113/(ComCalc!I$37*ComCalc!I$37)-2*Cs!I1097)))),0)</f>
        <v>0</v>
      </c>
      <c r="J1200">
        <f>IF(J174*(ComCalc!J$37&gt;1),2*NORMSDIST(-1*ABS(J891/(15*SQRT(1+ComCalc!J$113/(ComCalc!J$37*ComCalc!J$37)-2*Cs!J1097)))),0)</f>
        <v>0</v>
      </c>
      <c r="K1200">
        <f>IF(K174*(ComCalc!K$37&gt;1),2*NORMSDIST(-1*ABS(K891/(15*SQRT(1+ComCalc!K$113/(ComCalc!K$37*ComCalc!K$37)-2*Cs!K1097)))),0)</f>
        <v>0</v>
      </c>
      <c r="L1200">
        <f>IF(L174*(ComCalc!L$37&gt;1),2*NORMSDIST(-1*ABS(L891/(15*SQRT(1+ComCalc!L$113/(ComCalc!L$37*ComCalc!L$37)-2*Cs!L1097)))),0)</f>
        <v>0</v>
      </c>
      <c r="M1200">
        <f>IF(M174*(ComCalc!M$37&gt;1),2*NORMSDIST(-1*ABS(M891/(15*SQRT(1+ComCalc!M$113/(ComCalc!M$37*ComCalc!M$37)-2*Cs!M1097)))),0)</f>
        <v>0</v>
      </c>
      <c r="N1200">
        <f>IF(N174*(ComCalc!N$37&gt;1),2*NORMSDIST(-1*ABS(N891/(15*SQRT(1+ComCalc!N$113/(ComCalc!N$37*ComCalc!N$37)-2*Cs!N1097)))),0)</f>
        <v>0</v>
      </c>
      <c r="O1200">
        <f>IF(O174*(ComCalc!O$37&gt;1),2*NORMSDIST(-1*ABS(O891/(15*SQRT(1+ComCalc!O$113/(ComCalc!O$37*ComCalc!O$37)-2*Cs!O1097)))),0)</f>
        <v>0</v>
      </c>
      <c r="P1200">
        <f>IF(P174*(ComCalc!P$37&gt;1),2*NORMSDIST(-1*ABS(P891/(15*SQRT(1+ComCalc!P$113/(ComCalc!P$37*ComCalc!P$37)-2*Cs!P1097)))),0)</f>
        <v>0</v>
      </c>
      <c r="Q1200">
        <f>IF(Q174*(ComCalc!Q$37&gt;1),2*NORMSDIST(-1*ABS(Q891/(15*SQRT(1+ComCalc!Q$113/(ComCalc!Q$37*ComCalc!Q$37)-2*Cs!Q1097)))),0)</f>
        <v>0</v>
      </c>
      <c r="R1200">
        <f>IF(R174*(ComCalc!R$37&gt;1),2*NORMSDIST(-1*ABS(R891/(15*SQRT(1+ComCalc!R$113/(ComCalc!R$37*ComCalc!R$37)-2*Cs!R1097)))),0)</f>
        <v>0</v>
      </c>
      <c r="S1200">
        <f>IF(S174*(ComCalc!S$37&gt;1),2*NORMSDIST(-1*ABS(S891/(15*SQRT(1+ComCalc!S$113/(ComCalc!S$37*ComCalc!S$37)-2*Cs!S1097)))),0)</f>
        <v>0</v>
      </c>
      <c r="T1200">
        <f>IF(T174*(ComCalc!T$37&gt;1),2*NORMSDIST(-1*ABS(T891/(15*SQRT(1+ComCalc!T$113/(ComCalc!T$37*ComCalc!T$37)-2*Cs!T1097)))),0)</f>
        <v>0</v>
      </c>
      <c r="U1200">
        <f>IF(U174*(ComCalc!U$37&gt;1),2*NORMSDIST(-1*ABS(U891/(15*SQRT(1+ComCalc!U$113/(ComCalc!U$37*ComCalc!U$37)-2*Cs!U1097)))),0)</f>
        <v>0</v>
      </c>
    </row>
    <row r="1201" spans="1:21" x14ac:dyDescent="0.15">
      <c r="A1201" t="str">
        <f t="shared" si="668"/>
        <v>RC</v>
      </c>
      <c r="B1201">
        <f>IF(B175*(ComCalc!B$37&gt;1),2*NORMSDIST(-1*ABS(B892/(15*SQRT(1+ComCalc!B$113/(ComCalc!B$37*ComCalc!B$37)-2*Cs!B1098)))),0)</f>
        <v>0</v>
      </c>
      <c r="C1201">
        <f>IF(C175*(ComCalc!C$37&gt;1),2*NORMSDIST(-1*ABS(C892/(15*SQRT(1+ComCalc!C$113/(ComCalc!C$37*ComCalc!C$37)-2*Cs!C1098)))),0)</f>
        <v>0</v>
      </c>
      <c r="D1201">
        <f>IF(D175*(ComCalc!D$37&gt;1),2*NORMSDIST(-1*ABS(D892/(15*SQRT(1+ComCalc!D$113/(ComCalc!D$37*ComCalc!D$37)-2*Cs!D1098)))),0)</f>
        <v>0</v>
      </c>
      <c r="E1201">
        <f>IF(E175*(ComCalc!E$37&gt;1),2*NORMSDIST(-1*ABS(E892/(15*SQRT(1+ComCalc!E$113/(ComCalc!E$37*ComCalc!E$37)-2*Cs!E1098)))),0)</f>
        <v>0</v>
      </c>
      <c r="F1201">
        <f>IF(F175*(ComCalc!F$37&gt;1),2*NORMSDIST(-1*ABS(F892/(15*SQRT(1+ComCalc!F$113/(ComCalc!F$37*ComCalc!F$37)-2*Cs!F1098)))),0)</f>
        <v>0</v>
      </c>
      <c r="G1201">
        <f>IF(G175*(ComCalc!G$37&gt;1),2*NORMSDIST(-1*ABS(G892/(15*SQRT(1+ComCalc!G$113/(ComCalc!G$37*ComCalc!G$37)-2*Cs!G1098)))),0)</f>
        <v>0</v>
      </c>
      <c r="H1201">
        <f>IF(H175*(ComCalc!H$37&gt;1),2*NORMSDIST(-1*ABS(H892/(15*SQRT(1+ComCalc!H$113/(ComCalc!H$37*ComCalc!H$37)-2*Cs!H1098)))),0)</f>
        <v>0</v>
      </c>
      <c r="I1201">
        <f>IF(I175*(ComCalc!I$37&gt;1),2*NORMSDIST(-1*ABS(I892/(15*SQRT(1+ComCalc!I$113/(ComCalc!I$37*ComCalc!I$37)-2*Cs!I1098)))),0)</f>
        <v>0</v>
      </c>
      <c r="J1201">
        <f>IF(J175*(ComCalc!J$37&gt;1),2*NORMSDIST(-1*ABS(J892/(15*SQRT(1+ComCalc!J$113/(ComCalc!J$37*ComCalc!J$37)-2*Cs!J1098)))),0)</f>
        <v>0</v>
      </c>
      <c r="K1201">
        <f>IF(K175*(ComCalc!K$37&gt;1),2*NORMSDIST(-1*ABS(K892/(15*SQRT(1+ComCalc!K$113/(ComCalc!K$37*ComCalc!K$37)-2*Cs!K1098)))),0)</f>
        <v>0</v>
      </c>
      <c r="L1201">
        <f>IF(L175*(ComCalc!L$37&gt;1),2*NORMSDIST(-1*ABS(L892/(15*SQRT(1+ComCalc!L$113/(ComCalc!L$37*ComCalc!L$37)-2*Cs!L1098)))),0)</f>
        <v>0</v>
      </c>
      <c r="M1201">
        <f>IF(M175*(ComCalc!M$37&gt;1),2*NORMSDIST(-1*ABS(M892/(15*SQRT(1+ComCalc!M$113/(ComCalc!M$37*ComCalc!M$37)-2*Cs!M1098)))),0)</f>
        <v>0</v>
      </c>
      <c r="N1201">
        <f>IF(N175*(ComCalc!N$37&gt;1),2*NORMSDIST(-1*ABS(N892/(15*SQRT(1+ComCalc!N$113/(ComCalc!N$37*ComCalc!N$37)-2*Cs!N1098)))),0)</f>
        <v>0</v>
      </c>
      <c r="O1201">
        <f>IF(O175*(ComCalc!O$37&gt;1),2*NORMSDIST(-1*ABS(O892/(15*SQRT(1+ComCalc!O$113/(ComCalc!O$37*ComCalc!O$37)-2*Cs!O1098)))),0)</f>
        <v>0</v>
      </c>
      <c r="P1201">
        <f>IF(P175*(ComCalc!P$37&gt;1),2*NORMSDIST(-1*ABS(P892/(15*SQRT(1+ComCalc!P$113/(ComCalc!P$37*ComCalc!P$37)-2*Cs!P1098)))),0)</f>
        <v>0</v>
      </c>
      <c r="Q1201">
        <f>IF(Q175*(ComCalc!Q$37&gt;1),2*NORMSDIST(-1*ABS(Q892/(15*SQRT(1+ComCalc!Q$113/(ComCalc!Q$37*ComCalc!Q$37)-2*Cs!Q1098)))),0)</f>
        <v>0</v>
      </c>
      <c r="R1201">
        <f>IF(R175*(ComCalc!R$37&gt;1),2*NORMSDIST(-1*ABS(R892/(15*SQRT(1+ComCalc!R$113/(ComCalc!R$37*ComCalc!R$37)-2*Cs!R1098)))),0)</f>
        <v>0</v>
      </c>
      <c r="S1201">
        <f>IF(S175*(ComCalc!S$37&gt;1),2*NORMSDIST(-1*ABS(S892/(15*SQRT(1+ComCalc!S$113/(ComCalc!S$37*ComCalc!S$37)-2*Cs!S1098)))),0)</f>
        <v>0</v>
      </c>
      <c r="T1201">
        <f>IF(T175*(ComCalc!T$37&gt;1),2*NORMSDIST(-1*ABS(T892/(15*SQRT(1+ComCalc!T$113/(ComCalc!T$37*ComCalc!T$37)-2*Cs!T1098)))),0)</f>
        <v>0</v>
      </c>
      <c r="U1201">
        <f>IF(U175*(ComCalc!U$37&gt;1),2*NORMSDIST(-1*ABS(U892/(15*SQRT(1+ComCalc!U$113/(ComCalc!U$37*ComCalc!U$37)-2*Cs!U1098)))),0)</f>
        <v>0</v>
      </c>
    </row>
    <row r="1202" spans="1:21" x14ac:dyDescent="0.15">
      <c r="A1202" t="str">
        <f t="shared" si="668"/>
        <v>NWD</v>
      </c>
      <c r="B1202">
        <f>IF(B176*(ComCalc!B$37&gt;1),2*NORMSDIST(-1*ABS(B893/(15*SQRT(1+ComCalc!B$113/(ComCalc!B$37*ComCalc!B$37)-2*Cs!B1099)))),0)</f>
        <v>0</v>
      </c>
      <c r="C1202">
        <f>IF(C176*(ComCalc!C$37&gt;1),2*NORMSDIST(-1*ABS(C893/(15*SQRT(1+ComCalc!C$113/(ComCalc!C$37*ComCalc!C$37)-2*Cs!C1099)))),0)</f>
        <v>0</v>
      </c>
      <c r="D1202">
        <f>IF(D176*(ComCalc!D$37&gt;1),2*NORMSDIST(-1*ABS(D893/(15*SQRT(1+ComCalc!D$113/(ComCalc!D$37*ComCalc!D$37)-2*Cs!D1099)))),0)</f>
        <v>0</v>
      </c>
      <c r="E1202">
        <f>IF(E176*(ComCalc!E$37&gt;1),2*NORMSDIST(-1*ABS(E893/(15*SQRT(1+ComCalc!E$113/(ComCalc!E$37*ComCalc!E$37)-2*Cs!E1099)))),0)</f>
        <v>0</v>
      </c>
      <c r="F1202">
        <f>IF(F176*(ComCalc!F$37&gt;1),2*NORMSDIST(-1*ABS(F893/(15*SQRT(1+ComCalc!F$113/(ComCalc!F$37*ComCalc!F$37)-2*Cs!F1099)))),0)</f>
        <v>0</v>
      </c>
      <c r="G1202">
        <f>IF(G176*(ComCalc!G$37&gt;1),2*NORMSDIST(-1*ABS(G893/(15*SQRT(1+ComCalc!G$113/(ComCalc!G$37*ComCalc!G$37)-2*Cs!G1099)))),0)</f>
        <v>0</v>
      </c>
      <c r="H1202">
        <f>IF(H176*(ComCalc!H$37&gt;1),2*NORMSDIST(-1*ABS(H893/(15*SQRT(1+ComCalc!H$113/(ComCalc!H$37*ComCalc!H$37)-2*Cs!H1099)))),0)</f>
        <v>0</v>
      </c>
      <c r="I1202">
        <f>IF(I176*(ComCalc!I$37&gt;1),2*NORMSDIST(-1*ABS(I893/(15*SQRT(1+ComCalc!I$113/(ComCalc!I$37*ComCalc!I$37)-2*Cs!I1099)))),0)</f>
        <v>0</v>
      </c>
      <c r="J1202">
        <f>IF(J176*(ComCalc!J$37&gt;1),2*NORMSDIST(-1*ABS(J893/(15*SQRT(1+ComCalc!J$113/(ComCalc!J$37*ComCalc!J$37)-2*Cs!J1099)))),0)</f>
        <v>0</v>
      </c>
      <c r="K1202">
        <f>IF(K176*(ComCalc!K$37&gt;1),2*NORMSDIST(-1*ABS(K893/(15*SQRT(1+ComCalc!K$113/(ComCalc!K$37*ComCalc!K$37)-2*Cs!K1099)))),0)</f>
        <v>0</v>
      </c>
      <c r="L1202">
        <f>IF(L176*(ComCalc!L$37&gt;1),2*NORMSDIST(-1*ABS(L893/(15*SQRT(1+ComCalc!L$113/(ComCalc!L$37*ComCalc!L$37)-2*Cs!L1099)))),0)</f>
        <v>0</v>
      </c>
      <c r="M1202">
        <f>IF(M176*(ComCalc!M$37&gt;1),2*NORMSDIST(-1*ABS(M893/(15*SQRT(1+ComCalc!M$113/(ComCalc!M$37*ComCalc!M$37)-2*Cs!M1099)))),0)</f>
        <v>0</v>
      </c>
      <c r="N1202">
        <f>IF(N176*(ComCalc!N$37&gt;1),2*NORMSDIST(-1*ABS(N893/(15*SQRT(1+ComCalc!N$113/(ComCalc!N$37*ComCalc!N$37)-2*Cs!N1099)))),0)</f>
        <v>0</v>
      </c>
      <c r="O1202">
        <f>IF(O176*(ComCalc!O$37&gt;1),2*NORMSDIST(-1*ABS(O893/(15*SQRT(1+ComCalc!O$113/(ComCalc!O$37*ComCalc!O$37)-2*Cs!O1099)))),0)</f>
        <v>0</v>
      </c>
      <c r="P1202">
        <f>IF(P176*(ComCalc!P$37&gt;1),2*NORMSDIST(-1*ABS(P893/(15*SQRT(1+ComCalc!P$113/(ComCalc!P$37*ComCalc!P$37)-2*Cs!P1099)))),0)</f>
        <v>0</v>
      </c>
      <c r="Q1202">
        <f>IF(Q176*(ComCalc!Q$37&gt;1),2*NORMSDIST(-1*ABS(Q893/(15*SQRT(1+ComCalc!Q$113/(ComCalc!Q$37*ComCalc!Q$37)-2*Cs!Q1099)))),0)</f>
        <v>0</v>
      </c>
      <c r="R1202">
        <f>IF(R176*(ComCalc!R$37&gt;1),2*NORMSDIST(-1*ABS(R893/(15*SQRT(1+ComCalc!R$113/(ComCalc!R$37*ComCalc!R$37)-2*Cs!R1099)))),0)</f>
        <v>0</v>
      </c>
      <c r="S1202">
        <f>IF(S176*(ComCalc!S$37&gt;1),2*NORMSDIST(-1*ABS(S893/(15*SQRT(1+ComCalc!S$113/(ComCalc!S$37*ComCalc!S$37)-2*Cs!S1099)))),0)</f>
        <v>0</v>
      </c>
      <c r="T1202">
        <f>IF(T176*(ComCalc!T$37&gt;1),2*NORMSDIST(-1*ABS(T893/(15*SQRT(1+ComCalc!T$113/(ComCalc!T$37*ComCalc!T$37)-2*Cs!T1099)))),0)</f>
        <v>0</v>
      </c>
      <c r="U1202">
        <f>IF(U176*(ComCalc!U$37&gt;1),2*NORMSDIST(-1*ABS(U893/(15*SQRT(1+ComCalc!U$113/(ComCalc!U$37*ComCalc!U$37)-2*Cs!U1099)))),0)</f>
        <v>0</v>
      </c>
    </row>
    <row r="1203" spans="1:21" x14ac:dyDescent="0.15">
      <c r="A1203" t="str">
        <f t="shared" si="668"/>
        <v>PP</v>
      </c>
      <c r="B1203">
        <f>IF(B177*(ComCalc!B$37&gt;1),2*NORMSDIST(-1*ABS(B894/(15*SQRT(1+ComCalc!B$113/(ComCalc!B$37*ComCalc!B$37)-2*Cs!B1100)))),0)</f>
        <v>0</v>
      </c>
      <c r="C1203">
        <f>IF(C177*(ComCalc!C$37&gt;1),2*NORMSDIST(-1*ABS(C894/(15*SQRT(1+ComCalc!C$113/(ComCalc!C$37*ComCalc!C$37)-2*Cs!C1100)))),0)</f>
        <v>0</v>
      </c>
      <c r="D1203">
        <f>IF(D177*(ComCalc!D$37&gt;1),2*NORMSDIST(-1*ABS(D894/(15*SQRT(1+ComCalc!D$113/(ComCalc!D$37*ComCalc!D$37)-2*Cs!D1100)))),0)</f>
        <v>0</v>
      </c>
      <c r="E1203">
        <f>IF(E177*(ComCalc!E$37&gt;1),2*NORMSDIST(-1*ABS(E894/(15*SQRT(1+ComCalc!E$113/(ComCalc!E$37*ComCalc!E$37)-2*Cs!E1100)))),0)</f>
        <v>0</v>
      </c>
      <c r="F1203">
        <f>IF(F177*(ComCalc!F$37&gt;1),2*NORMSDIST(-1*ABS(F894/(15*SQRT(1+ComCalc!F$113/(ComCalc!F$37*ComCalc!F$37)-2*Cs!F1100)))),0)</f>
        <v>0</v>
      </c>
      <c r="G1203">
        <f>IF(G177*(ComCalc!G$37&gt;1),2*NORMSDIST(-1*ABS(G894/(15*SQRT(1+ComCalc!G$113/(ComCalc!G$37*ComCalc!G$37)-2*Cs!G1100)))),0)</f>
        <v>0</v>
      </c>
      <c r="H1203">
        <f>IF(H177*(ComCalc!H$37&gt;1),2*NORMSDIST(-1*ABS(H894/(15*SQRT(1+ComCalc!H$113/(ComCalc!H$37*ComCalc!H$37)-2*Cs!H1100)))),0)</f>
        <v>0</v>
      </c>
      <c r="I1203">
        <f>IF(I177*(ComCalc!I$37&gt;1),2*NORMSDIST(-1*ABS(I894/(15*SQRT(1+ComCalc!I$113/(ComCalc!I$37*ComCalc!I$37)-2*Cs!I1100)))),0)</f>
        <v>0</v>
      </c>
      <c r="J1203">
        <f>IF(J177*(ComCalc!J$37&gt;1),2*NORMSDIST(-1*ABS(J894/(15*SQRT(1+ComCalc!J$113/(ComCalc!J$37*ComCalc!J$37)-2*Cs!J1100)))),0)</f>
        <v>0</v>
      </c>
      <c r="K1203">
        <f>IF(K177*(ComCalc!K$37&gt;1),2*NORMSDIST(-1*ABS(K894/(15*SQRT(1+ComCalc!K$113/(ComCalc!K$37*ComCalc!K$37)-2*Cs!K1100)))),0)</f>
        <v>0</v>
      </c>
      <c r="L1203">
        <f>IF(L177*(ComCalc!L$37&gt;1),2*NORMSDIST(-1*ABS(L894/(15*SQRT(1+ComCalc!L$113/(ComCalc!L$37*ComCalc!L$37)-2*Cs!L1100)))),0)</f>
        <v>0</v>
      </c>
      <c r="M1203">
        <f>IF(M177*(ComCalc!M$37&gt;1),2*NORMSDIST(-1*ABS(M894/(15*SQRT(1+ComCalc!M$113/(ComCalc!M$37*ComCalc!M$37)-2*Cs!M1100)))),0)</f>
        <v>0</v>
      </c>
      <c r="N1203">
        <f>IF(N177*(ComCalc!N$37&gt;1),2*NORMSDIST(-1*ABS(N894/(15*SQRT(1+ComCalc!N$113/(ComCalc!N$37*ComCalc!N$37)-2*Cs!N1100)))),0)</f>
        <v>0</v>
      </c>
      <c r="O1203">
        <f>IF(O177*(ComCalc!O$37&gt;1),2*NORMSDIST(-1*ABS(O894/(15*SQRT(1+ComCalc!O$113/(ComCalc!O$37*ComCalc!O$37)-2*Cs!O1100)))),0)</f>
        <v>0</v>
      </c>
      <c r="P1203">
        <f>IF(P177*(ComCalc!P$37&gt;1),2*NORMSDIST(-1*ABS(P894/(15*SQRT(1+ComCalc!P$113/(ComCalc!P$37*ComCalc!P$37)-2*Cs!P1100)))),0)</f>
        <v>0</v>
      </c>
      <c r="Q1203">
        <f>IF(Q177*(ComCalc!Q$37&gt;1),2*NORMSDIST(-1*ABS(Q894/(15*SQRT(1+ComCalc!Q$113/(ComCalc!Q$37*ComCalc!Q$37)-2*Cs!Q1100)))),0)</f>
        <v>0</v>
      </c>
      <c r="R1203">
        <f>IF(R177*(ComCalc!R$37&gt;1),2*NORMSDIST(-1*ABS(R894/(15*SQRT(1+ComCalc!R$113/(ComCalc!R$37*ComCalc!R$37)-2*Cs!R1100)))),0)</f>
        <v>0</v>
      </c>
      <c r="S1203">
        <f>IF(S177*(ComCalc!S$37&gt;1),2*NORMSDIST(-1*ABS(S894/(15*SQRT(1+ComCalc!S$113/(ComCalc!S$37*ComCalc!S$37)-2*Cs!S1100)))),0)</f>
        <v>0</v>
      </c>
      <c r="T1203">
        <f>IF(T177*(ComCalc!T$37&gt;1),2*NORMSDIST(-1*ABS(T894/(15*SQRT(1+ComCalc!T$113/(ComCalc!T$37*ComCalc!T$37)-2*Cs!T1100)))),0)</f>
        <v>0</v>
      </c>
      <c r="U1203">
        <f>IF(U177*(ComCalc!U$37&gt;1),2*NORMSDIST(-1*ABS(U894/(15*SQRT(1+ComCalc!U$113/(ComCalc!U$37*ComCalc!U$37)-2*Cs!U1100)))),0)</f>
        <v>0</v>
      </c>
    </row>
    <row r="1204" spans="1:21" x14ac:dyDescent="0.15">
      <c r="A1204" t="str">
        <f t="shared" si="668"/>
        <v>WRF</v>
      </c>
      <c r="B1204">
        <f>IF(B178*(ComCalc!B$37&gt;1),2*NORMSDIST(-1*ABS(B895/(15*SQRT(1+ComCalc!B$113/(ComCalc!B$37*ComCalc!B$37)-2*Cs!B1101)))),0)</f>
        <v>0</v>
      </c>
      <c r="C1204">
        <f>IF(C178*(ComCalc!C$37&gt;1),2*NORMSDIST(-1*ABS(C895/(15*SQRT(1+ComCalc!C$113/(ComCalc!C$37*ComCalc!C$37)-2*Cs!C1101)))),0)</f>
        <v>0</v>
      </c>
      <c r="D1204">
        <f>IF(D178*(ComCalc!D$37&gt;1),2*NORMSDIST(-1*ABS(D895/(15*SQRT(1+ComCalc!D$113/(ComCalc!D$37*ComCalc!D$37)-2*Cs!D1101)))),0)</f>
        <v>0</v>
      </c>
      <c r="E1204">
        <f>IF(E178*(ComCalc!E$37&gt;1),2*NORMSDIST(-1*ABS(E895/(15*SQRT(1+ComCalc!E$113/(ComCalc!E$37*ComCalc!E$37)-2*Cs!E1101)))),0)</f>
        <v>0</v>
      </c>
      <c r="F1204">
        <f>IF(F178*(ComCalc!F$37&gt;1),2*NORMSDIST(-1*ABS(F895/(15*SQRT(1+ComCalc!F$113/(ComCalc!F$37*ComCalc!F$37)-2*Cs!F1101)))),0)</f>
        <v>0</v>
      </c>
      <c r="G1204">
        <f>IF(G178*(ComCalc!G$37&gt;1),2*NORMSDIST(-1*ABS(G895/(15*SQRT(1+ComCalc!G$113/(ComCalc!G$37*ComCalc!G$37)-2*Cs!G1101)))),0)</f>
        <v>0</v>
      </c>
      <c r="H1204">
        <f>IF(H178*(ComCalc!H$37&gt;1),2*NORMSDIST(-1*ABS(H895/(15*SQRT(1+ComCalc!H$113/(ComCalc!H$37*ComCalc!H$37)-2*Cs!H1101)))),0)</f>
        <v>0</v>
      </c>
      <c r="I1204">
        <f>IF(I178*(ComCalc!I$37&gt;1),2*NORMSDIST(-1*ABS(I895/(15*SQRT(1+ComCalc!I$113/(ComCalc!I$37*ComCalc!I$37)-2*Cs!I1101)))),0)</f>
        <v>0</v>
      </c>
      <c r="J1204">
        <f>IF(J178*(ComCalc!J$37&gt;1),2*NORMSDIST(-1*ABS(J895/(15*SQRT(1+ComCalc!J$113/(ComCalc!J$37*ComCalc!J$37)-2*Cs!J1101)))),0)</f>
        <v>0</v>
      </c>
      <c r="K1204">
        <f>IF(K178*(ComCalc!K$37&gt;1),2*NORMSDIST(-1*ABS(K895/(15*SQRT(1+ComCalc!K$113/(ComCalc!K$37*ComCalc!K$37)-2*Cs!K1101)))),0)</f>
        <v>0</v>
      </c>
      <c r="L1204">
        <f>IF(L178*(ComCalc!L$37&gt;1),2*NORMSDIST(-1*ABS(L895/(15*SQRT(1+ComCalc!L$113/(ComCalc!L$37*ComCalc!L$37)-2*Cs!L1101)))),0)</f>
        <v>0</v>
      </c>
      <c r="M1204">
        <f>IF(M178*(ComCalc!M$37&gt;1),2*NORMSDIST(-1*ABS(M895/(15*SQRT(1+ComCalc!M$113/(ComCalc!M$37*ComCalc!M$37)-2*Cs!M1101)))),0)</f>
        <v>0</v>
      </c>
      <c r="N1204">
        <f>IF(N178*(ComCalc!N$37&gt;1),2*NORMSDIST(-1*ABS(N895/(15*SQRT(1+ComCalc!N$113/(ComCalc!N$37*ComCalc!N$37)-2*Cs!N1101)))),0)</f>
        <v>0</v>
      </c>
      <c r="O1204">
        <f>IF(O178*(ComCalc!O$37&gt;1),2*NORMSDIST(-1*ABS(O895/(15*SQRT(1+ComCalc!O$113/(ComCalc!O$37*ComCalc!O$37)-2*Cs!O1101)))),0)</f>
        <v>0</v>
      </c>
      <c r="P1204">
        <f>IF(P178*(ComCalc!P$37&gt;1),2*NORMSDIST(-1*ABS(P895/(15*SQRT(1+ComCalc!P$113/(ComCalc!P$37*ComCalc!P$37)-2*Cs!P1101)))),0)</f>
        <v>0</v>
      </c>
      <c r="Q1204">
        <f>IF(Q178*(ComCalc!Q$37&gt;1),2*NORMSDIST(-1*ABS(Q895/(15*SQRT(1+ComCalc!Q$113/(ComCalc!Q$37*ComCalc!Q$37)-2*Cs!Q1101)))),0)</f>
        <v>0</v>
      </c>
      <c r="R1204">
        <f>IF(R178*(ComCalc!R$37&gt;1),2*NORMSDIST(-1*ABS(R895/(15*SQRT(1+ComCalc!R$113/(ComCalc!R$37*ComCalc!R$37)-2*Cs!R1101)))),0)</f>
        <v>0</v>
      </c>
      <c r="S1204">
        <f>IF(S178*(ComCalc!S$37&gt;1),2*NORMSDIST(-1*ABS(S895/(15*SQRT(1+ComCalc!S$113/(ComCalc!S$37*ComCalc!S$37)-2*Cs!S1101)))),0)</f>
        <v>0</v>
      </c>
      <c r="T1204">
        <f>IF(T178*(ComCalc!T$37&gt;1),2*NORMSDIST(-1*ABS(T895/(15*SQRT(1+ComCalc!T$113/(ComCalc!T$37*ComCalc!T$37)-2*Cs!T1101)))),0)</f>
        <v>0</v>
      </c>
      <c r="U1204">
        <f>IF(U178*(ComCalc!U$37&gt;1),2*NORMSDIST(-1*ABS(U895/(15*SQRT(1+ComCalc!U$113/(ComCalc!U$37*ComCalc!U$37)-2*Cs!U1101)))),0)</f>
        <v>0</v>
      </c>
    </row>
    <row r="1205" spans="1:21" x14ac:dyDescent="0.15">
      <c r="A1205" t="str">
        <f t="shared" si="668"/>
        <v>DF</v>
      </c>
      <c r="B1205">
        <f>IF(B179*(ComCalc!B$37&gt;1),2*NORMSDIST(-1*ABS(B896/(15*SQRT(1+ComCalc!B$113/(ComCalc!B$37*ComCalc!B$37)-2*Cs!B1102)))),0)</f>
        <v>0</v>
      </c>
      <c r="C1205">
        <f>IF(C179*(ComCalc!C$37&gt;1),2*NORMSDIST(-1*ABS(C896/(15*SQRT(1+ComCalc!C$113/(ComCalc!C$37*ComCalc!C$37)-2*Cs!C1102)))),0)</f>
        <v>0</v>
      </c>
      <c r="D1205">
        <f>IF(D179*(ComCalc!D$37&gt;1),2*NORMSDIST(-1*ABS(D896/(15*SQRT(1+ComCalc!D$113/(ComCalc!D$37*ComCalc!D$37)-2*Cs!D1102)))),0)</f>
        <v>0</v>
      </c>
      <c r="E1205">
        <f>IF(E179*(ComCalc!E$37&gt;1),2*NORMSDIST(-1*ABS(E896/(15*SQRT(1+ComCalc!E$113/(ComCalc!E$37*ComCalc!E$37)-2*Cs!E1102)))),0)</f>
        <v>0</v>
      </c>
      <c r="F1205">
        <f>IF(F179*(ComCalc!F$37&gt;1),2*NORMSDIST(-1*ABS(F896/(15*SQRT(1+ComCalc!F$113/(ComCalc!F$37*ComCalc!F$37)-2*Cs!F1102)))),0)</f>
        <v>0</v>
      </c>
      <c r="G1205">
        <f>IF(G179*(ComCalc!G$37&gt;1),2*NORMSDIST(-1*ABS(G896/(15*SQRT(1+ComCalc!G$113/(ComCalc!G$37*ComCalc!G$37)-2*Cs!G1102)))),0)</f>
        <v>0</v>
      </c>
      <c r="H1205">
        <f>IF(H179*(ComCalc!H$37&gt;1),2*NORMSDIST(-1*ABS(H896/(15*SQRT(1+ComCalc!H$113/(ComCalc!H$37*ComCalc!H$37)-2*Cs!H1102)))),0)</f>
        <v>0</v>
      </c>
      <c r="I1205">
        <f>IF(I179*(ComCalc!I$37&gt;1),2*NORMSDIST(-1*ABS(I896/(15*SQRT(1+ComCalc!I$113/(ComCalc!I$37*ComCalc!I$37)-2*Cs!I1102)))),0)</f>
        <v>0</v>
      </c>
      <c r="J1205">
        <f>IF(J179*(ComCalc!J$37&gt;1),2*NORMSDIST(-1*ABS(J896/(15*SQRT(1+ComCalc!J$113/(ComCalc!J$37*ComCalc!J$37)-2*Cs!J1102)))),0)</f>
        <v>0</v>
      </c>
      <c r="K1205">
        <f>IF(K179*(ComCalc!K$37&gt;1),2*NORMSDIST(-1*ABS(K896/(15*SQRT(1+ComCalc!K$113/(ComCalc!K$37*ComCalc!K$37)-2*Cs!K1102)))),0)</f>
        <v>0</v>
      </c>
      <c r="L1205">
        <f>IF(L179*(ComCalc!L$37&gt;1),2*NORMSDIST(-1*ABS(L896/(15*SQRT(1+ComCalc!L$113/(ComCalc!L$37*ComCalc!L$37)-2*Cs!L1102)))),0)</f>
        <v>0</v>
      </c>
      <c r="M1205">
        <f>IF(M179*(ComCalc!M$37&gt;1),2*NORMSDIST(-1*ABS(M896/(15*SQRT(1+ComCalc!M$113/(ComCalc!M$37*ComCalc!M$37)-2*Cs!M1102)))),0)</f>
        <v>0</v>
      </c>
      <c r="N1205">
        <f>IF(N179*(ComCalc!N$37&gt;1),2*NORMSDIST(-1*ABS(N896/(15*SQRT(1+ComCalc!N$113/(ComCalc!N$37*ComCalc!N$37)-2*Cs!N1102)))),0)</f>
        <v>0</v>
      </c>
      <c r="O1205">
        <f>IF(O179*(ComCalc!O$37&gt;1),2*NORMSDIST(-1*ABS(O896/(15*SQRT(1+ComCalc!O$113/(ComCalc!O$37*ComCalc!O$37)-2*Cs!O1102)))),0)</f>
        <v>0</v>
      </c>
      <c r="P1205">
        <f>IF(P179*(ComCalc!P$37&gt;1),2*NORMSDIST(-1*ABS(P896/(15*SQRT(1+ComCalc!P$113/(ComCalc!P$37*ComCalc!P$37)-2*Cs!P1102)))),0)</f>
        <v>0</v>
      </c>
      <c r="Q1205">
        <f>IF(Q179*(ComCalc!Q$37&gt;1),2*NORMSDIST(-1*ABS(Q896/(15*SQRT(1+ComCalc!Q$113/(ComCalc!Q$37*ComCalc!Q$37)-2*Cs!Q1102)))),0)</f>
        <v>0</v>
      </c>
      <c r="R1205">
        <f>IF(R179*(ComCalc!R$37&gt;1),2*NORMSDIST(-1*ABS(R896/(15*SQRT(1+ComCalc!R$113/(ComCalc!R$37*ComCalc!R$37)-2*Cs!R1102)))),0)</f>
        <v>0</v>
      </c>
      <c r="S1205">
        <f>IF(S179*(ComCalc!S$37&gt;1),2*NORMSDIST(-1*ABS(S896/(15*SQRT(1+ComCalc!S$113/(ComCalc!S$37*ComCalc!S$37)-2*Cs!S1102)))),0)</f>
        <v>0</v>
      </c>
      <c r="T1205">
        <f>IF(T179*(ComCalc!T$37&gt;1),2*NORMSDIST(-1*ABS(T896/(15*SQRT(1+ComCalc!T$113/(ComCalc!T$37*ComCalc!T$37)-2*Cs!T1102)))),0)</f>
        <v>0</v>
      </c>
      <c r="U1205">
        <f>IF(U179*(ComCalc!U$37&gt;1),2*NORMSDIST(-1*ABS(U896/(15*SQRT(1+ComCalc!U$113/(ComCalc!U$37*ComCalc!U$37)-2*Cs!U1102)))),0)</f>
        <v>0</v>
      </c>
    </row>
    <row r="1206" spans="1:21" x14ac:dyDescent="0.15">
      <c r="A1206" t="str">
        <f t="shared" si="668"/>
        <v>SRF</v>
      </c>
      <c r="B1206">
        <f>IF(B180*(ComCalc!B$37&gt;1),2*NORMSDIST(-1*ABS(B897/(15*SQRT(1+ComCalc!B$113/(ComCalc!B$37*ComCalc!B$37)-2*Cs!B1103)))),0)</f>
        <v>0</v>
      </c>
      <c r="C1206">
        <f>IF(C180*(ComCalc!C$37&gt;1),2*NORMSDIST(-1*ABS(C897/(15*SQRT(1+ComCalc!C$113/(ComCalc!C$37*ComCalc!C$37)-2*Cs!C1103)))),0)</f>
        <v>0</v>
      </c>
      <c r="D1206">
        <f>IF(D180*(ComCalc!D$37&gt;1),2*NORMSDIST(-1*ABS(D897/(15*SQRT(1+ComCalc!D$113/(ComCalc!D$37*ComCalc!D$37)-2*Cs!D1103)))),0)</f>
        <v>0</v>
      </c>
      <c r="E1206">
        <f>IF(E180*(ComCalc!E$37&gt;1),2*NORMSDIST(-1*ABS(E897/(15*SQRT(1+ComCalc!E$113/(ComCalc!E$37*ComCalc!E$37)-2*Cs!E1103)))),0)</f>
        <v>0</v>
      </c>
      <c r="F1206">
        <f>IF(F180*(ComCalc!F$37&gt;1),2*NORMSDIST(-1*ABS(F897/(15*SQRT(1+ComCalc!F$113/(ComCalc!F$37*ComCalc!F$37)-2*Cs!F1103)))),0)</f>
        <v>0</v>
      </c>
      <c r="G1206">
        <f>IF(G180*(ComCalc!G$37&gt;1),2*NORMSDIST(-1*ABS(G897/(15*SQRT(1+ComCalc!G$113/(ComCalc!G$37*ComCalc!G$37)-2*Cs!G1103)))),0)</f>
        <v>0</v>
      </c>
      <c r="H1206">
        <f>IF(H180*(ComCalc!H$37&gt;1),2*NORMSDIST(-1*ABS(H897/(15*SQRT(1+ComCalc!H$113/(ComCalc!H$37*ComCalc!H$37)-2*Cs!H1103)))),0)</f>
        <v>0</v>
      </c>
      <c r="I1206">
        <f>IF(I180*(ComCalc!I$37&gt;1),2*NORMSDIST(-1*ABS(I897/(15*SQRT(1+ComCalc!I$113/(ComCalc!I$37*ComCalc!I$37)-2*Cs!I1103)))),0)</f>
        <v>0</v>
      </c>
      <c r="J1206">
        <f>IF(J180*(ComCalc!J$37&gt;1),2*NORMSDIST(-1*ABS(J897/(15*SQRT(1+ComCalc!J$113/(ComCalc!J$37*ComCalc!J$37)-2*Cs!J1103)))),0)</f>
        <v>0</v>
      </c>
      <c r="K1206">
        <f>IF(K180*(ComCalc!K$37&gt;1),2*NORMSDIST(-1*ABS(K897/(15*SQRT(1+ComCalc!K$113/(ComCalc!K$37*ComCalc!K$37)-2*Cs!K1103)))),0)</f>
        <v>0</v>
      </c>
      <c r="L1206">
        <f>IF(L180*(ComCalc!L$37&gt;1),2*NORMSDIST(-1*ABS(L897/(15*SQRT(1+ComCalc!L$113/(ComCalc!L$37*ComCalc!L$37)-2*Cs!L1103)))),0)</f>
        <v>0</v>
      </c>
      <c r="M1206">
        <f>IF(M180*(ComCalc!M$37&gt;1),2*NORMSDIST(-1*ABS(M897/(15*SQRT(1+ComCalc!M$113/(ComCalc!M$37*ComCalc!M$37)-2*Cs!M1103)))),0)</f>
        <v>0</v>
      </c>
      <c r="N1206">
        <f>IF(N180*(ComCalc!N$37&gt;1),2*NORMSDIST(-1*ABS(N897/(15*SQRT(1+ComCalc!N$113/(ComCalc!N$37*ComCalc!N$37)-2*Cs!N1103)))),0)</f>
        <v>0</v>
      </c>
      <c r="O1206">
        <f>IF(O180*(ComCalc!O$37&gt;1),2*NORMSDIST(-1*ABS(O897/(15*SQRT(1+ComCalc!O$113/(ComCalc!O$37*ComCalc!O$37)-2*Cs!O1103)))),0)</f>
        <v>0</v>
      </c>
      <c r="P1206">
        <f>IF(P180*(ComCalc!P$37&gt;1),2*NORMSDIST(-1*ABS(P897/(15*SQRT(1+ComCalc!P$113/(ComCalc!P$37*ComCalc!P$37)-2*Cs!P1103)))),0)</f>
        <v>0</v>
      </c>
      <c r="Q1206">
        <f>IF(Q180*(ComCalc!Q$37&gt;1),2*NORMSDIST(-1*ABS(Q897/(15*SQRT(1+ComCalc!Q$113/(ComCalc!Q$37*ComCalc!Q$37)-2*Cs!Q1103)))),0)</f>
        <v>0</v>
      </c>
      <c r="R1206">
        <f>IF(R180*(ComCalc!R$37&gt;1),2*NORMSDIST(-1*ABS(R897/(15*SQRT(1+ComCalc!R$113/(ComCalc!R$37*ComCalc!R$37)-2*Cs!R1103)))),0)</f>
        <v>0</v>
      </c>
      <c r="S1206">
        <f>IF(S180*(ComCalc!S$37&gt;1),2*NORMSDIST(-1*ABS(S897/(15*SQRT(1+ComCalc!S$113/(ComCalc!S$37*ComCalc!S$37)-2*Cs!S1103)))),0)</f>
        <v>0</v>
      </c>
      <c r="T1206">
        <f>IF(T180*(ComCalc!T$37&gt;1),2*NORMSDIST(-1*ABS(T897/(15*SQRT(1+ComCalc!T$113/(ComCalc!T$37*ComCalc!T$37)-2*Cs!T1103)))),0)</f>
        <v>0</v>
      </c>
      <c r="U1206">
        <f>IF(U180*(ComCalc!U$37&gt;1),2*NORMSDIST(-1*ABS(U897/(15*SQRT(1+ComCalc!U$113/(ComCalc!U$37*ComCalc!U$37)-2*Cs!U1103)))),0)</f>
        <v>0</v>
      </c>
    </row>
    <row r="1207" spans="1:21" x14ac:dyDescent="0.15">
      <c r="A1207" t="str">
        <f t="shared" si="668"/>
        <v>RV</v>
      </c>
      <c r="B1207">
        <f>IF(B181*(ComCalc!B$37&gt;1),2*NORMSDIST(-1*ABS(B898/(15*SQRT(1+ComCalc!B$113/(ComCalc!B$37*ComCalc!B$37)-2*Cs!B1104)))),0)</f>
        <v>0</v>
      </c>
      <c r="C1207">
        <f>IF(C181*(ComCalc!C$37&gt;1),2*NORMSDIST(-1*ABS(C898/(15*SQRT(1+ComCalc!C$113/(ComCalc!C$37*ComCalc!C$37)-2*Cs!C1104)))),0)</f>
        <v>0</v>
      </c>
      <c r="D1207">
        <f>IF(D181*(ComCalc!D$37&gt;1),2*NORMSDIST(-1*ABS(D898/(15*SQRT(1+ComCalc!D$113/(ComCalc!D$37*ComCalc!D$37)-2*Cs!D1104)))),0)</f>
        <v>0</v>
      </c>
      <c r="E1207">
        <f>IF(E181*(ComCalc!E$37&gt;1),2*NORMSDIST(-1*ABS(E898/(15*SQRT(1+ComCalc!E$113/(ComCalc!E$37*ComCalc!E$37)-2*Cs!E1104)))),0)</f>
        <v>0</v>
      </c>
      <c r="F1207">
        <f>IF(F181*(ComCalc!F$37&gt;1),2*NORMSDIST(-1*ABS(F898/(15*SQRT(1+ComCalc!F$113/(ComCalc!F$37*ComCalc!F$37)-2*Cs!F1104)))),0)</f>
        <v>0</v>
      </c>
      <c r="G1207">
        <f>IF(G181*(ComCalc!G$37&gt;1),2*NORMSDIST(-1*ABS(G898/(15*SQRT(1+ComCalc!G$113/(ComCalc!G$37*ComCalc!G$37)-2*Cs!G1104)))),0)</f>
        <v>0</v>
      </c>
      <c r="H1207">
        <f>IF(H181*(ComCalc!H$37&gt;1),2*NORMSDIST(-1*ABS(H898/(15*SQRT(1+ComCalc!H$113/(ComCalc!H$37*ComCalc!H$37)-2*Cs!H1104)))),0)</f>
        <v>0</v>
      </c>
      <c r="I1207">
        <f>IF(I181*(ComCalc!I$37&gt;1),2*NORMSDIST(-1*ABS(I898/(15*SQRT(1+ComCalc!I$113/(ComCalc!I$37*ComCalc!I$37)-2*Cs!I1104)))),0)</f>
        <v>0</v>
      </c>
      <c r="J1207">
        <f>IF(J181*(ComCalc!J$37&gt;1),2*NORMSDIST(-1*ABS(J898/(15*SQRT(1+ComCalc!J$113/(ComCalc!J$37*ComCalc!J$37)-2*Cs!J1104)))),0)</f>
        <v>0</v>
      </c>
      <c r="K1207">
        <f>IF(K181*(ComCalc!K$37&gt;1),2*NORMSDIST(-1*ABS(K898/(15*SQRT(1+ComCalc!K$113/(ComCalc!K$37*ComCalc!K$37)-2*Cs!K1104)))),0)</f>
        <v>0</v>
      </c>
      <c r="L1207">
        <f>IF(L181*(ComCalc!L$37&gt;1),2*NORMSDIST(-1*ABS(L898/(15*SQRT(1+ComCalc!L$113/(ComCalc!L$37*ComCalc!L$37)-2*Cs!L1104)))),0)</f>
        <v>0</v>
      </c>
      <c r="M1207">
        <f>IF(M181*(ComCalc!M$37&gt;1),2*NORMSDIST(-1*ABS(M898/(15*SQRT(1+ComCalc!M$113/(ComCalc!M$37*ComCalc!M$37)-2*Cs!M1104)))),0)</f>
        <v>0</v>
      </c>
      <c r="N1207">
        <f>IF(N181*(ComCalc!N$37&gt;1),2*NORMSDIST(-1*ABS(N898/(15*SQRT(1+ComCalc!N$113/(ComCalc!N$37*ComCalc!N$37)-2*Cs!N1104)))),0)</f>
        <v>0</v>
      </c>
      <c r="O1207">
        <f>IF(O181*(ComCalc!O$37&gt;1),2*NORMSDIST(-1*ABS(O898/(15*SQRT(1+ComCalc!O$113/(ComCalc!O$37*ComCalc!O$37)-2*Cs!O1104)))),0)</f>
        <v>0</v>
      </c>
      <c r="P1207">
        <f>IF(P181*(ComCalc!P$37&gt;1),2*NORMSDIST(-1*ABS(P898/(15*SQRT(1+ComCalc!P$113/(ComCalc!P$37*ComCalc!P$37)-2*Cs!P1104)))),0)</f>
        <v>0</v>
      </c>
      <c r="Q1207">
        <f>IF(Q181*(ComCalc!Q$37&gt;1),2*NORMSDIST(-1*ABS(Q898/(15*SQRT(1+ComCalc!Q$113/(ComCalc!Q$37*ComCalc!Q$37)-2*Cs!Q1104)))),0)</f>
        <v>0</v>
      </c>
      <c r="R1207">
        <f>IF(R181*(ComCalc!R$37&gt;1),2*NORMSDIST(-1*ABS(R898/(15*SQRT(1+ComCalc!R$113/(ComCalc!R$37*ComCalc!R$37)-2*Cs!R1104)))),0)</f>
        <v>0</v>
      </c>
      <c r="S1207">
        <f>IF(S181*(ComCalc!S$37&gt;1),2*NORMSDIST(-1*ABS(S898/(15*SQRT(1+ComCalc!S$113/(ComCalc!S$37*ComCalc!S$37)-2*Cs!S1104)))),0)</f>
        <v>0</v>
      </c>
      <c r="T1207">
        <f>IF(T181*(ComCalc!T$37&gt;1),2*NORMSDIST(-1*ABS(T898/(15*SQRT(1+ComCalc!T$113/(ComCalc!T$37*ComCalc!T$37)-2*Cs!T1104)))),0)</f>
        <v>0</v>
      </c>
      <c r="U1207">
        <f>IF(U181*(ComCalc!U$37&gt;1),2*NORMSDIST(-1*ABS(U898/(15*SQRT(1+ComCalc!U$113/(ComCalc!U$37*ComCalc!U$37)-2*Cs!U1104)))),0)</f>
        <v>0</v>
      </c>
    </row>
    <row r="1208" spans="1:21" x14ac:dyDescent="0.15">
      <c r="A1208" t="str">
        <f t="shared" si="668"/>
        <v>MCA</v>
      </c>
      <c r="B1208">
        <f>IF(B182*(ComCalc!B$37&gt;1),2*NORMSDIST(-1*ABS(B899/(15*SQRT(1+ComCalc!B$113/(ComCalc!B$37*ComCalc!B$37)-2*Cs!B1105)))),0)</f>
        <v>0</v>
      </c>
      <c r="C1208">
        <f>IF(C182*(ComCalc!C$37&gt;1),2*NORMSDIST(-1*ABS(C899/(15*SQRT(1+ComCalc!C$113/(ComCalc!C$37*ComCalc!C$37)-2*Cs!C1105)))),0)</f>
        <v>0</v>
      </c>
      <c r="D1208">
        <f>IF(D182*(ComCalc!D$37&gt;1),2*NORMSDIST(-1*ABS(D899/(15*SQRT(1+ComCalc!D$113/(ComCalc!D$37*ComCalc!D$37)-2*Cs!D1105)))),0)</f>
        <v>0</v>
      </c>
      <c r="E1208">
        <f>IF(E182*(ComCalc!E$37&gt;1),2*NORMSDIST(-1*ABS(E899/(15*SQRT(1+ComCalc!E$113/(ComCalc!E$37*ComCalc!E$37)-2*Cs!E1105)))),0)</f>
        <v>0</v>
      </c>
      <c r="F1208">
        <f>IF(F182*(ComCalc!F$37&gt;1),2*NORMSDIST(-1*ABS(F899/(15*SQRT(1+ComCalc!F$113/(ComCalc!F$37*ComCalc!F$37)-2*Cs!F1105)))),0)</f>
        <v>0</v>
      </c>
      <c r="G1208">
        <f>IF(G182*(ComCalc!G$37&gt;1),2*NORMSDIST(-1*ABS(G899/(15*SQRT(1+ComCalc!G$113/(ComCalc!G$37*ComCalc!G$37)-2*Cs!G1105)))),0)</f>
        <v>0</v>
      </c>
      <c r="H1208">
        <f>IF(H182*(ComCalc!H$37&gt;1),2*NORMSDIST(-1*ABS(H899/(15*SQRT(1+ComCalc!H$113/(ComCalc!H$37*ComCalc!H$37)-2*Cs!H1105)))),0)</f>
        <v>0</v>
      </c>
      <c r="I1208">
        <f>IF(I182*(ComCalc!I$37&gt;1),2*NORMSDIST(-1*ABS(I899/(15*SQRT(1+ComCalc!I$113/(ComCalc!I$37*ComCalc!I$37)-2*Cs!I1105)))),0)</f>
        <v>0</v>
      </c>
      <c r="J1208">
        <f>IF(J182*(ComCalc!J$37&gt;1),2*NORMSDIST(-1*ABS(J899/(15*SQRT(1+ComCalc!J$113/(ComCalc!J$37*ComCalc!J$37)-2*Cs!J1105)))),0)</f>
        <v>0</v>
      </c>
      <c r="K1208">
        <f>IF(K182*(ComCalc!K$37&gt;1),2*NORMSDIST(-1*ABS(K899/(15*SQRT(1+ComCalc!K$113/(ComCalc!K$37*ComCalc!K$37)-2*Cs!K1105)))),0)</f>
        <v>0</v>
      </c>
      <c r="L1208">
        <f>IF(L182*(ComCalc!L$37&gt;1),2*NORMSDIST(-1*ABS(L899/(15*SQRT(1+ComCalc!L$113/(ComCalc!L$37*ComCalc!L$37)-2*Cs!L1105)))),0)</f>
        <v>0</v>
      </c>
      <c r="M1208">
        <f>IF(M182*(ComCalc!M$37&gt;1),2*NORMSDIST(-1*ABS(M899/(15*SQRT(1+ComCalc!M$113/(ComCalc!M$37*ComCalc!M$37)-2*Cs!M1105)))),0)</f>
        <v>0</v>
      </c>
      <c r="N1208">
        <f>IF(N182*(ComCalc!N$37&gt;1),2*NORMSDIST(-1*ABS(N899/(15*SQRT(1+ComCalc!N$113/(ComCalc!N$37*ComCalc!N$37)-2*Cs!N1105)))),0)</f>
        <v>0</v>
      </c>
      <c r="O1208">
        <f>IF(O182*(ComCalc!O$37&gt;1),2*NORMSDIST(-1*ABS(O899/(15*SQRT(1+ComCalc!O$113/(ComCalc!O$37*ComCalc!O$37)-2*Cs!O1105)))),0)</f>
        <v>0</v>
      </c>
      <c r="P1208">
        <f>IF(P182*(ComCalc!P$37&gt;1),2*NORMSDIST(-1*ABS(P899/(15*SQRT(1+ComCalc!P$113/(ComCalc!P$37*ComCalc!P$37)-2*Cs!P1105)))),0)</f>
        <v>0</v>
      </c>
      <c r="Q1208">
        <f>IF(Q182*(ComCalc!Q$37&gt;1),2*NORMSDIST(-1*ABS(Q899/(15*SQRT(1+ComCalc!Q$113/(ComCalc!Q$37*ComCalc!Q$37)-2*Cs!Q1105)))),0)</f>
        <v>0</v>
      </c>
      <c r="R1208">
        <f>IF(R182*(ComCalc!R$37&gt;1),2*NORMSDIST(-1*ABS(R899/(15*SQRT(1+ComCalc!R$113/(ComCalc!R$37*ComCalc!R$37)-2*Cs!R1105)))),0)</f>
        <v>0</v>
      </c>
      <c r="S1208">
        <f>IF(S182*(ComCalc!S$37&gt;1),2*NORMSDIST(-1*ABS(S899/(15*SQRT(1+ComCalc!S$113/(ComCalc!S$37*ComCalc!S$37)-2*Cs!S1105)))),0)</f>
        <v>0</v>
      </c>
      <c r="T1208">
        <f>IF(T182*(ComCalc!T$37&gt;1),2*NORMSDIST(-1*ABS(T899/(15*SQRT(1+ComCalc!T$113/(ComCalc!T$37*ComCalc!T$37)-2*Cs!T1105)))),0)</f>
        <v>0</v>
      </c>
      <c r="U1208">
        <f>IF(U182*(ComCalc!U$37&gt;1),2*NORMSDIST(-1*ABS(U899/(15*SQRT(1+ComCalc!U$113/(ComCalc!U$37*ComCalc!U$37)-2*Cs!U1105)))),0)</f>
        <v>0</v>
      </c>
    </row>
    <row r="1209" spans="1:21" x14ac:dyDescent="0.15">
      <c r="A1209" t="str">
        <f t="shared" si="668"/>
        <v>MC</v>
      </c>
      <c r="B1209">
        <f>IF(B183*(ComCalc!B$37&gt;1),2*NORMSDIST(-1*ABS(B900/(15*SQRT(1+ComCalc!B$113/(ComCalc!B$37*ComCalc!B$37)-2*Cs!B1106)))),0)</f>
        <v>0</v>
      </c>
      <c r="C1209">
        <f>IF(C183*(ComCalc!C$37&gt;1),2*NORMSDIST(-1*ABS(C900/(15*SQRT(1+ComCalc!C$113/(ComCalc!C$37*ComCalc!C$37)-2*Cs!C1106)))),0)</f>
        <v>0</v>
      </c>
      <c r="D1209">
        <f>IF(D183*(ComCalc!D$37&gt;1),2*NORMSDIST(-1*ABS(D900/(15*SQRT(1+ComCalc!D$113/(ComCalc!D$37*ComCalc!D$37)-2*Cs!D1106)))),0)</f>
        <v>0</v>
      </c>
      <c r="E1209">
        <f>IF(E183*(ComCalc!E$37&gt;1),2*NORMSDIST(-1*ABS(E900/(15*SQRT(1+ComCalc!E$113/(ComCalc!E$37*ComCalc!E$37)-2*Cs!E1106)))),0)</f>
        <v>0</v>
      </c>
      <c r="F1209">
        <f>IF(F183*(ComCalc!F$37&gt;1),2*NORMSDIST(-1*ABS(F900/(15*SQRT(1+ComCalc!F$113/(ComCalc!F$37*ComCalc!F$37)-2*Cs!F1106)))),0)</f>
        <v>0</v>
      </c>
      <c r="G1209">
        <f>IF(G183*(ComCalc!G$37&gt;1),2*NORMSDIST(-1*ABS(G900/(15*SQRT(1+ComCalc!G$113/(ComCalc!G$37*ComCalc!G$37)-2*Cs!G1106)))),0)</f>
        <v>0</v>
      </c>
      <c r="H1209">
        <f>IF(H183*(ComCalc!H$37&gt;1),2*NORMSDIST(-1*ABS(H900/(15*SQRT(1+ComCalc!H$113/(ComCalc!H$37*ComCalc!H$37)-2*Cs!H1106)))),0)</f>
        <v>0</v>
      </c>
      <c r="I1209">
        <f>IF(I183*(ComCalc!I$37&gt;1),2*NORMSDIST(-1*ABS(I900/(15*SQRT(1+ComCalc!I$113/(ComCalc!I$37*ComCalc!I$37)-2*Cs!I1106)))),0)</f>
        <v>0</v>
      </c>
      <c r="J1209">
        <f>IF(J183*(ComCalc!J$37&gt;1),2*NORMSDIST(-1*ABS(J900/(15*SQRT(1+ComCalc!J$113/(ComCalc!J$37*ComCalc!J$37)-2*Cs!J1106)))),0)</f>
        <v>0</v>
      </c>
      <c r="K1209">
        <f>IF(K183*(ComCalc!K$37&gt;1),2*NORMSDIST(-1*ABS(K900/(15*SQRT(1+ComCalc!K$113/(ComCalc!K$37*ComCalc!K$37)-2*Cs!K1106)))),0)</f>
        <v>0</v>
      </c>
      <c r="L1209">
        <f>IF(L183*(ComCalc!L$37&gt;1),2*NORMSDIST(-1*ABS(L900/(15*SQRT(1+ComCalc!L$113/(ComCalc!L$37*ComCalc!L$37)-2*Cs!L1106)))),0)</f>
        <v>0</v>
      </c>
      <c r="M1209">
        <f>IF(M183*(ComCalc!M$37&gt;1),2*NORMSDIST(-1*ABS(M900/(15*SQRT(1+ComCalc!M$113/(ComCalc!M$37*ComCalc!M$37)-2*Cs!M1106)))),0)</f>
        <v>0</v>
      </c>
      <c r="N1209">
        <f>IF(N183*(ComCalc!N$37&gt;1),2*NORMSDIST(-1*ABS(N900/(15*SQRT(1+ComCalc!N$113/(ComCalc!N$37*ComCalc!N$37)-2*Cs!N1106)))),0)</f>
        <v>0</v>
      </c>
      <c r="O1209">
        <f>IF(O183*(ComCalc!O$37&gt;1),2*NORMSDIST(-1*ABS(O900/(15*SQRT(1+ComCalc!O$113/(ComCalc!O$37*ComCalc!O$37)-2*Cs!O1106)))),0)</f>
        <v>0</v>
      </c>
      <c r="P1209">
        <f>IF(P183*(ComCalc!P$37&gt;1),2*NORMSDIST(-1*ABS(P900/(15*SQRT(1+ComCalc!P$113/(ComCalc!P$37*ComCalc!P$37)-2*Cs!P1106)))),0)</f>
        <v>0</v>
      </c>
      <c r="Q1209">
        <f>IF(Q183*(ComCalc!Q$37&gt;1),2*NORMSDIST(-1*ABS(Q900/(15*SQRT(1+ComCalc!Q$113/(ComCalc!Q$37*ComCalc!Q$37)-2*Cs!Q1106)))),0)</f>
        <v>0</v>
      </c>
      <c r="R1209">
        <f>IF(R183*(ComCalc!R$37&gt;1),2*NORMSDIST(-1*ABS(R900/(15*SQRT(1+ComCalc!R$113/(ComCalc!R$37*ComCalc!R$37)-2*Cs!R1106)))),0)</f>
        <v>0</v>
      </c>
      <c r="S1209">
        <f>IF(S183*(ComCalc!S$37&gt;1),2*NORMSDIST(-1*ABS(S900/(15*SQRT(1+ComCalc!S$113/(ComCalc!S$37*ComCalc!S$37)-2*Cs!S1106)))),0)</f>
        <v>0</v>
      </c>
      <c r="T1209">
        <f>IF(T183*(ComCalc!T$37&gt;1),2*NORMSDIST(-1*ABS(T900/(15*SQRT(1+ComCalc!T$113/(ComCalc!T$37*ComCalc!T$37)-2*Cs!T1106)))),0)</f>
        <v>0</v>
      </c>
      <c r="U1209">
        <f>IF(U183*(ComCalc!U$37&gt;1),2*NORMSDIST(-1*ABS(U900/(15*SQRT(1+ComCalc!U$113/(ComCalc!U$37*ComCalc!U$37)-2*Cs!U1106)))),0)</f>
        <v>0</v>
      </c>
    </row>
    <row r="1210" spans="1:21" x14ac:dyDescent="0.15">
      <c r="A1210" t="str">
        <f t="shared" si="668"/>
        <v>MF</v>
      </c>
      <c r="B1210">
        <f>IF(B184*(ComCalc!B$37&gt;1),2*NORMSDIST(-1*ABS(B901/(15*SQRT(1+ComCalc!B$113/(ComCalc!B$37*ComCalc!B$37)-2*Cs!B1107)))),0)</f>
        <v>0</v>
      </c>
      <c r="C1210">
        <f>IF(C184*(ComCalc!C$37&gt;1),2*NORMSDIST(-1*ABS(C901/(15*SQRT(1+ComCalc!C$113/(ComCalc!C$37*ComCalc!C$37)-2*Cs!C1107)))),0)</f>
        <v>0</v>
      </c>
      <c r="D1210">
        <f>IF(D184*(ComCalc!D$37&gt;1),2*NORMSDIST(-1*ABS(D901/(15*SQRT(1+ComCalc!D$113/(ComCalc!D$37*ComCalc!D$37)-2*Cs!D1107)))),0)</f>
        <v>0</v>
      </c>
      <c r="E1210">
        <f>IF(E184*(ComCalc!E$37&gt;1),2*NORMSDIST(-1*ABS(E901/(15*SQRT(1+ComCalc!E$113/(ComCalc!E$37*ComCalc!E$37)-2*Cs!E1107)))),0)</f>
        <v>0</v>
      </c>
      <c r="F1210">
        <f>IF(F184*(ComCalc!F$37&gt;1),2*NORMSDIST(-1*ABS(F901/(15*SQRT(1+ComCalc!F$113/(ComCalc!F$37*ComCalc!F$37)-2*Cs!F1107)))),0)</f>
        <v>0</v>
      </c>
      <c r="G1210">
        <f>IF(G184*(ComCalc!G$37&gt;1),2*NORMSDIST(-1*ABS(G901/(15*SQRT(1+ComCalc!G$113/(ComCalc!G$37*ComCalc!G$37)-2*Cs!G1107)))),0)</f>
        <v>0</v>
      </c>
      <c r="H1210">
        <f>IF(H184*(ComCalc!H$37&gt;1),2*NORMSDIST(-1*ABS(H901/(15*SQRT(1+ComCalc!H$113/(ComCalc!H$37*ComCalc!H$37)-2*Cs!H1107)))),0)</f>
        <v>0</v>
      </c>
      <c r="I1210">
        <f>IF(I184*(ComCalc!I$37&gt;1),2*NORMSDIST(-1*ABS(I901/(15*SQRT(1+ComCalc!I$113/(ComCalc!I$37*ComCalc!I$37)-2*Cs!I1107)))),0)</f>
        <v>0</v>
      </c>
      <c r="J1210">
        <f>IF(J184*(ComCalc!J$37&gt;1),2*NORMSDIST(-1*ABS(J901/(15*SQRT(1+ComCalc!J$113/(ComCalc!J$37*ComCalc!J$37)-2*Cs!J1107)))),0)</f>
        <v>0</v>
      </c>
      <c r="K1210">
        <f>IF(K184*(ComCalc!K$37&gt;1),2*NORMSDIST(-1*ABS(K901/(15*SQRT(1+ComCalc!K$113/(ComCalc!K$37*ComCalc!K$37)-2*Cs!K1107)))),0)</f>
        <v>0</v>
      </c>
      <c r="L1210">
        <f>IF(L184*(ComCalc!L$37&gt;1),2*NORMSDIST(-1*ABS(L901/(15*SQRT(1+ComCalc!L$113/(ComCalc!L$37*ComCalc!L$37)-2*Cs!L1107)))),0)</f>
        <v>0</v>
      </c>
      <c r="M1210">
        <f>IF(M184*(ComCalc!M$37&gt;1),2*NORMSDIST(-1*ABS(M901/(15*SQRT(1+ComCalc!M$113/(ComCalc!M$37*ComCalc!M$37)-2*Cs!M1107)))),0)</f>
        <v>0</v>
      </c>
      <c r="N1210">
        <f>IF(N184*(ComCalc!N$37&gt;1),2*NORMSDIST(-1*ABS(N901/(15*SQRT(1+ComCalc!N$113/(ComCalc!N$37*ComCalc!N$37)-2*Cs!N1107)))),0)</f>
        <v>0</v>
      </c>
      <c r="O1210">
        <f>IF(O184*(ComCalc!O$37&gt;1),2*NORMSDIST(-1*ABS(O901/(15*SQRT(1+ComCalc!O$113/(ComCalc!O$37*ComCalc!O$37)-2*Cs!O1107)))),0)</f>
        <v>0</v>
      </c>
      <c r="P1210">
        <f>IF(P184*(ComCalc!P$37&gt;1),2*NORMSDIST(-1*ABS(P901/(15*SQRT(1+ComCalc!P$113/(ComCalc!P$37*ComCalc!P$37)-2*Cs!P1107)))),0)</f>
        <v>0</v>
      </c>
      <c r="Q1210">
        <f>IF(Q184*(ComCalc!Q$37&gt;1),2*NORMSDIST(-1*ABS(Q901/(15*SQRT(1+ComCalc!Q$113/(ComCalc!Q$37*ComCalc!Q$37)-2*Cs!Q1107)))),0)</f>
        <v>0</v>
      </c>
      <c r="R1210">
        <f>IF(R184*(ComCalc!R$37&gt;1),2*NORMSDIST(-1*ABS(R901/(15*SQRT(1+ComCalc!R$113/(ComCalc!R$37*ComCalc!R$37)-2*Cs!R1107)))),0)</f>
        <v>0</v>
      </c>
      <c r="S1210">
        <f>IF(S184*(ComCalc!S$37&gt;1),2*NORMSDIST(-1*ABS(S901/(15*SQRT(1+ComCalc!S$113/(ComCalc!S$37*ComCalc!S$37)-2*Cs!S1107)))),0)</f>
        <v>0</v>
      </c>
      <c r="T1210">
        <f>IF(T184*(ComCalc!T$37&gt;1),2*NORMSDIST(-1*ABS(T901/(15*SQRT(1+ComCalc!T$113/(ComCalc!T$37*ComCalc!T$37)-2*Cs!T1107)))),0)</f>
        <v>0</v>
      </c>
      <c r="U1210">
        <f>IF(U184*(ComCalc!U$37&gt;1),2*NORMSDIST(-1*ABS(U901/(15*SQRT(1+ComCalc!U$113/(ComCalc!U$37*ComCalc!U$37)-2*Cs!U1107)))),0)</f>
        <v>0</v>
      </c>
    </row>
    <row r="1211" spans="1:21" x14ac:dyDescent="0.15">
      <c r="A1211" t="str">
        <f t="shared" si="668"/>
        <v>WE</v>
      </c>
      <c r="B1211">
        <f>IF(B185*(ComCalc!B$37&gt;1),2*NORMSDIST(-1*ABS(B902/(15*SQRT(1+ComCalc!B$113/(ComCalc!B$37*ComCalc!B$37)-2*Cs!B1108)))),0)</f>
        <v>0</v>
      </c>
      <c r="C1211">
        <f>IF(C185*(ComCalc!C$37&gt;1),2*NORMSDIST(-1*ABS(C902/(15*SQRT(1+ComCalc!C$113/(ComCalc!C$37*ComCalc!C$37)-2*Cs!C1108)))),0)</f>
        <v>0</v>
      </c>
      <c r="D1211">
        <f>IF(D185*(ComCalc!D$37&gt;1),2*NORMSDIST(-1*ABS(D902/(15*SQRT(1+ComCalc!D$113/(ComCalc!D$37*ComCalc!D$37)-2*Cs!D1108)))),0)</f>
        <v>0</v>
      </c>
      <c r="E1211">
        <f>IF(E185*(ComCalc!E$37&gt;1),2*NORMSDIST(-1*ABS(E902/(15*SQRT(1+ComCalc!E$113/(ComCalc!E$37*ComCalc!E$37)-2*Cs!E1108)))),0)</f>
        <v>0</v>
      </c>
      <c r="F1211">
        <f>IF(F185*(ComCalc!F$37&gt;1),2*NORMSDIST(-1*ABS(F902/(15*SQRT(1+ComCalc!F$113/(ComCalc!F$37*ComCalc!F$37)-2*Cs!F1108)))),0)</f>
        <v>0</v>
      </c>
      <c r="G1211">
        <f>IF(G185*(ComCalc!G$37&gt;1),2*NORMSDIST(-1*ABS(G902/(15*SQRT(1+ComCalc!G$113/(ComCalc!G$37*ComCalc!G$37)-2*Cs!G1108)))),0)</f>
        <v>0</v>
      </c>
      <c r="H1211">
        <f>IF(H185*(ComCalc!H$37&gt;1),2*NORMSDIST(-1*ABS(H902/(15*SQRT(1+ComCalc!H$113/(ComCalc!H$37*ComCalc!H$37)-2*Cs!H1108)))),0)</f>
        <v>0</v>
      </c>
      <c r="I1211">
        <f>IF(I185*(ComCalc!I$37&gt;1),2*NORMSDIST(-1*ABS(I902/(15*SQRT(1+ComCalc!I$113/(ComCalc!I$37*ComCalc!I$37)-2*Cs!I1108)))),0)</f>
        <v>0</v>
      </c>
      <c r="J1211">
        <f>IF(J185*(ComCalc!J$37&gt;1),2*NORMSDIST(-1*ABS(J902/(15*SQRT(1+ComCalc!J$113/(ComCalc!J$37*ComCalc!J$37)-2*Cs!J1108)))),0)</f>
        <v>0</v>
      </c>
      <c r="K1211">
        <f>IF(K185*(ComCalc!K$37&gt;1),2*NORMSDIST(-1*ABS(K902/(15*SQRT(1+ComCalc!K$113/(ComCalc!K$37*ComCalc!K$37)-2*Cs!K1108)))),0)</f>
        <v>0</v>
      </c>
      <c r="L1211">
        <f>IF(L185*(ComCalc!L$37&gt;1),2*NORMSDIST(-1*ABS(L902/(15*SQRT(1+ComCalc!L$113/(ComCalc!L$37*ComCalc!L$37)-2*Cs!L1108)))),0)</f>
        <v>0</v>
      </c>
      <c r="M1211">
        <f>IF(M185*(ComCalc!M$37&gt;1),2*NORMSDIST(-1*ABS(M902/(15*SQRT(1+ComCalc!M$113/(ComCalc!M$37*ComCalc!M$37)-2*Cs!M1108)))),0)</f>
        <v>0</v>
      </c>
      <c r="N1211">
        <f>IF(N185*(ComCalc!N$37&gt;1),2*NORMSDIST(-1*ABS(N902/(15*SQRT(1+ComCalc!N$113/(ComCalc!N$37*ComCalc!N$37)-2*Cs!N1108)))),0)</f>
        <v>0</v>
      </c>
      <c r="O1211">
        <f>IF(O185*(ComCalc!O$37&gt;1),2*NORMSDIST(-1*ABS(O902/(15*SQRT(1+ComCalc!O$113/(ComCalc!O$37*ComCalc!O$37)-2*Cs!O1108)))),0)</f>
        <v>0</v>
      </c>
      <c r="P1211">
        <f>IF(P185*(ComCalc!P$37&gt;1),2*NORMSDIST(-1*ABS(P902/(15*SQRT(1+ComCalc!P$113/(ComCalc!P$37*ComCalc!P$37)-2*Cs!P1108)))),0)</f>
        <v>0</v>
      </c>
      <c r="Q1211">
        <f>IF(Q185*(ComCalc!Q$37&gt;1),2*NORMSDIST(-1*ABS(Q902/(15*SQRT(1+ComCalc!Q$113/(ComCalc!Q$37*ComCalc!Q$37)-2*Cs!Q1108)))),0)</f>
        <v>0</v>
      </c>
      <c r="R1211">
        <f>IF(R185*(ComCalc!R$37&gt;1),2*NORMSDIST(-1*ABS(R902/(15*SQRT(1+ComCalc!R$113/(ComCalc!R$37*ComCalc!R$37)-2*Cs!R1108)))),0)</f>
        <v>0</v>
      </c>
      <c r="S1211">
        <f>IF(S185*(ComCalc!S$37&gt;1),2*NORMSDIST(-1*ABS(S902/(15*SQRT(1+ComCalc!S$113/(ComCalc!S$37*ComCalc!S$37)-2*Cs!S1108)))),0)</f>
        <v>0</v>
      </c>
      <c r="T1211">
        <f>IF(T185*(ComCalc!T$37&gt;1),2*NORMSDIST(-1*ABS(T902/(15*SQRT(1+ComCalc!T$113/(ComCalc!T$37*ComCalc!T$37)-2*Cs!T1108)))),0)</f>
        <v>0</v>
      </c>
      <c r="U1211">
        <f>IF(U185*(ComCalc!U$37&gt;1),2*NORMSDIST(-1*ABS(U902/(15*SQRT(1+ComCalc!U$113/(ComCalc!U$37*ComCalc!U$37)-2*Cs!U1108)))),0)</f>
        <v>0</v>
      </c>
    </row>
    <row r="1212" spans="1:21" x14ac:dyDescent="0.15">
      <c r="A1212" t="str">
        <f t="shared" si="668"/>
        <v>SP</v>
      </c>
      <c r="B1212">
        <f>IF(B186*(ComCalc!B$37&gt;1),2*NORMSDIST(-1*ABS(B903/(15*SQRT(1+ComCalc!B$113/(ComCalc!B$37*ComCalc!B$37)-2*Cs!B1109)))),0)</f>
        <v>0</v>
      </c>
      <c r="C1212">
        <f>IF(C186*(ComCalc!C$37&gt;1),2*NORMSDIST(-1*ABS(C903/(15*SQRT(1+ComCalc!C$113/(ComCalc!C$37*ComCalc!C$37)-2*Cs!C1109)))),0)</f>
        <v>0</v>
      </c>
      <c r="D1212">
        <f>IF(D186*(ComCalc!D$37&gt;1),2*NORMSDIST(-1*ABS(D903/(15*SQRT(1+ComCalc!D$113/(ComCalc!D$37*ComCalc!D$37)-2*Cs!D1109)))),0)</f>
        <v>0</v>
      </c>
      <c r="E1212">
        <f>IF(E186*(ComCalc!E$37&gt;1),2*NORMSDIST(-1*ABS(E903/(15*SQRT(1+ComCalc!E$113/(ComCalc!E$37*ComCalc!E$37)-2*Cs!E1109)))),0)</f>
        <v>0</v>
      </c>
      <c r="F1212">
        <f>IF(F186*(ComCalc!F$37&gt;1),2*NORMSDIST(-1*ABS(F903/(15*SQRT(1+ComCalc!F$113/(ComCalc!F$37*ComCalc!F$37)-2*Cs!F1109)))),0)</f>
        <v>0</v>
      </c>
      <c r="G1212">
        <f>IF(G186*(ComCalc!G$37&gt;1),2*NORMSDIST(-1*ABS(G903/(15*SQRT(1+ComCalc!G$113/(ComCalc!G$37*ComCalc!G$37)-2*Cs!G1109)))),0)</f>
        <v>0</v>
      </c>
      <c r="H1212">
        <f>IF(H186*(ComCalc!H$37&gt;1),2*NORMSDIST(-1*ABS(H903/(15*SQRT(1+ComCalc!H$113/(ComCalc!H$37*ComCalc!H$37)-2*Cs!H1109)))),0)</f>
        <v>0</v>
      </c>
      <c r="I1212">
        <f>IF(I186*(ComCalc!I$37&gt;1),2*NORMSDIST(-1*ABS(I903/(15*SQRT(1+ComCalc!I$113/(ComCalc!I$37*ComCalc!I$37)-2*Cs!I1109)))),0)</f>
        <v>0</v>
      </c>
      <c r="J1212">
        <f>IF(J186*(ComCalc!J$37&gt;1),2*NORMSDIST(-1*ABS(J903/(15*SQRT(1+ComCalc!J$113/(ComCalc!J$37*ComCalc!J$37)-2*Cs!J1109)))),0)</f>
        <v>0</v>
      </c>
      <c r="K1212">
        <f>IF(K186*(ComCalc!K$37&gt;1),2*NORMSDIST(-1*ABS(K903/(15*SQRT(1+ComCalc!K$113/(ComCalc!K$37*ComCalc!K$37)-2*Cs!K1109)))),0)</f>
        <v>0</v>
      </c>
      <c r="L1212">
        <f>IF(L186*(ComCalc!L$37&gt;1),2*NORMSDIST(-1*ABS(L903/(15*SQRT(1+ComCalc!L$113/(ComCalc!L$37*ComCalc!L$37)-2*Cs!L1109)))),0)</f>
        <v>0</v>
      </c>
      <c r="M1212">
        <f>IF(M186*(ComCalc!M$37&gt;1),2*NORMSDIST(-1*ABS(M903/(15*SQRT(1+ComCalc!M$113/(ComCalc!M$37*ComCalc!M$37)-2*Cs!M1109)))),0)</f>
        <v>0</v>
      </c>
      <c r="N1212">
        <f>IF(N186*(ComCalc!N$37&gt;1),2*NORMSDIST(-1*ABS(N903/(15*SQRT(1+ComCalc!N$113/(ComCalc!N$37*ComCalc!N$37)-2*Cs!N1109)))),0)</f>
        <v>0</v>
      </c>
      <c r="O1212">
        <f>IF(O186*(ComCalc!O$37&gt;1),2*NORMSDIST(-1*ABS(O903/(15*SQRT(1+ComCalc!O$113/(ComCalc!O$37*ComCalc!O$37)-2*Cs!O1109)))),0)</f>
        <v>0</v>
      </c>
      <c r="P1212">
        <f>IF(P186*(ComCalc!P$37&gt;1),2*NORMSDIST(-1*ABS(P903/(15*SQRT(1+ComCalc!P$113/(ComCalc!P$37*ComCalc!P$37)-2*Cs!P1109)))),0)</f>
        <v>0</v>
      </c>
      <c r="Q1212">
        <f>IF(Q186*(ComCalc!Q$37&gt;1),2*NORMSDIST(-1*ABS(Q903/(15*SQRT(1+ComCalc!Q$113/(ComCalc!Q$37*ComCalc!Q$37)-2*Cs!Q1109)))),0)</f>
        <v>0</v>
      </c>
      <c r="R1212">
        <f>IF(R186*(ComCalc!R$37&gt;1),2*NORMSDIST(-1*ABS(R903/(15*SQRT(1+ComCalc!R$113/(ComCalc!R$37*ComCalc!R$37)-2*Cs!R1109)))),0)</f>
        <v>0</v>
      </c>
      <c r="S1212">
        <f>IF(S186*(ComCalc!S$37&gt;1),2*NORMSDIST(-1*ABS(S903/(15*SQRT(1+ComCalc!S$113/(ComCalc!S$37*ComCalc!S$37)-2*Cs!S1109)))),0)</f>
        <v>0</v>
      </c>
      <c r="T1212">
        <f>IF(T186*(ComCalc!T$37&gt;1),2*NORMSDIST(-1*ABS(T903/(15*SQRT(1+ComCalc!T$113/(ComCalc!T$37*ComCalc!T$37)-2*Cs!T1109)))),0)</f>
        <v>0</v>
      </c>
      <c r="U1212">
        <f>IF(U186*(ComCalc!U$37&gt;1),2*NORMSDIST(-1*ABS(U903/(15*SQRT(1+ComCalc!U$113/(ComCalc!U$37*ComCalc!U$37)-2*Cs!U1109)))),0)</f>
        <v>0</v>
      </c>
    </row>
    <row r="1213" spans="1:21" x14ac:dyDescent="0.15">
      <c r="A1213" t="str">
        <f t="shared" si="668"/>
        <v>WF</v>
      </c>
      <c r="B1213">
        <f>IF(B187*(ComCalc!B$37&gt;1),2*NORMSDIST(-1*ABS(B904/(15*SQRT(1+ComCalc!B$113/(ComCalc!B$37*ComCalc!B$37)-2*Cs!B1110)))),0)</f>
        <v>0</v>
      </c>
      <c r="C1213">
        <f>IF(C187*(ComCalc!C$37&gt;1),2*NORMSDIST(-1*ABS(C904/(15*SQRT(1+ComCalc!C$113/(ComCalc!C$37*ComCalc!C$37)-2*Cs!C1110)))),0)</f>
        <v>0</v>
      </c>
      <c r="D1213">
        <f>IF(D187*(ComCalc!D$37&gt;1),2*NORMSDIST(-1*ABS(D904/(15*SQRT(1+ComCalc!D$113/(ComCalc!D$37*ComCalc!D$37)-2*Cs!D1110)))),0)</f>
        <v>0</v>
      </c>
      <c r="E1213">
        <f>IF(E187*(ComCalc!E$37&gt;1),2*NORMSDIST(-1*ABS(E904/(15*SQRT(1+ComCalc!E$113/(ComCalc!E$37*ComCalc!E$37)-2*Cs!E1110)))),0)</f>
        <v>0</v>
      </c>
      <c r="F1213">
        <f>IF(F187*(ComCalc!F$37&gt;1),2*NORMSDIST(-1*ABS(F904/(15*SQRT(1+ComCalc!F$113/(ComCalc!F$37*ComCalc!F$37)-2*Cs!F1110)))),0)</f>
        <v>0</v>
      </c>
      <c r="G1213">
        <f>IF(G187*(ComCalc!G$37&gt;1),2*NORMSDIST(-1*ABS(G904/(15*SQRT(1+ComCalc!G$113/(ComCalc!G$37*ComCalc!G$37)-2*Cs!G1110)))),0)</f>
        <v>0</v>
      </c>
      <c r="H1213">
        <f>IF(H187*(ComCalc!H$37&gt;1),2*NORMSDIST(-1*ABS(H904/(15*SQRT(1+ComCalc!H$113/(ComCalc!H$37*ComCalc!H$37)-2*Cs!H1110)))),0)</f>
        <v>0</v>
      </c>
      <c r="I1213">
        <f>IF(I187*(ComCalc!I$37&gt;1),2*NORMSDIST(-1*ABS(I904/(15*SQRT(1+ComCalc!I$113/(ComCalc!I$37*ComCalc!I$37)-2*Cs!I1110)))),0)</f>
        <v>0</v>
      </c>
      <c r="J1213">
        <f>IF(J187*(ComCalc!J$37&gt;1),2*NORMSDIST(-1*ABS(J904/(15*SQRT(1+ComCalc!J$113/(ComCalc!J$37*ComCalc!J$37)-2*Cs!J1110)))),0)</f>
        <v>0</v>
      </c>
      <c r="K1213">
        <f>IF(K187*(ComCalc!K$37&gt;1),2*NORMSDIST(-1*ABS(K904/(15*SQRT(1+ComCalc!K$113/(ComCalc!K$37*ComCalc!K$37)-2*Cs!K1110)))),0)</f>
        <v>0</v>
      </c>
      <c r="L1213">
        <f>IF(L187*(ComCalc!L$37&gt;1),2*NORMSDIST(-1*ABS(L904/(15*SQRT(1+ComCalc!L$113/(ComCalc!L$37*ComCalc!L$37)-2*Cs!L1110)))),0)</f>
        <v>0</v>
      </c>
      <c r="M1213">
        <f>IF(M187*(ComCalc!M$37&gt;1),2*NORMSDIST(-1*ABS(M904/(15*SQRT(1+ComCalc!M$113/(ComCalc!M$37*ComCalc!M$37)-2*Cs!M1110)))),0)</f>
        <v>0</v>
      </c>
      <c r="N1213">
        <f>IF(N187*(ComCalc!N$37&gt;1),2*NORMSDIST(-1*ABS(N904/(15*SQRT(1+ComCalc!N$113/(ComCalc!N$37*ComCalc!N$37)-2*Cs!N1110)))),0)</f>
        <v>0</v>
      </c>
      <c r="O1213">
        <f>IF(O187*(ComCalc!O$37&gt;1),2*NORMSDIST(-1*ABS(O904/(15*SQRT(1+ComCalc!O$113/(ComCalc!O$37*ComCalc!O$37)-2*Cs!O1110)))),0)</f>
        <v>0</v>
      </c>
      <c r="P1213">
        <f>IF(P187*(ComCalc!P$37&gt;1),2*NORMSDIST(-1*ABS(P904/(15*SQRT(1+ComCalc!P$113/(ComCalc!P$37*ComCalc!P$37)-2*Cs!P1110)))),0)</f>
        <v>0</v>
      </c>
      <c r="Q1213">
        <f>IF(Q187*(ComCalc!Q$37&gt;1),2*NORMSDIST(-1*ABS(Q904/(15*SQRT(1+ComCalc!Q$113/(ComCalc!Q$37*ComCalc!Q$37)-2*Cs!Q1110)))),0)</f>
        <v>0</v>
      </c>
      <c r="R1213">
        <f>IF(R187*(ComCalc!R$37&gt;1),2*NORMSDIST(-1*ABS(R904/(15*SQRT(1+ComCalc!R$113/(ComCalc!R$37*ComCalc!R$37)-2*Cs!R1110)))),0)</f>
        <v>0</v>
      </c>
      <c r="S1213">
        <f>IF(S187*(ComCalc!S$37&gt;1),2*NORMSDIST(-1*ABS(S904/(15*SQRT(1+ComCalc!S$113/(ComCalc!S$37*ComCalc!S$37)-2*Cs!S1110)))),0)</f>
        <v>0</v>
      </c>
      <c r="T1213">
        <f>IF(T187*(ComCalc!T$37&gt;1),2*NORMSDIST(-1*ABS(T904/(15*SQRT(1+ComCalc!T$113/(ComCalc!T$37*ComCalc!T$37)-2*Cs!T1110)))),0)</f>
        <v>0</v>
      </c>
      <c r="U1213">
        <f>IF(U187*(ComCalc!U$37&gt;1),2*NORMSDIST(-1*ABS(U904/(15*SQRT(1+ComCalc!U$113/(ComCalc!U$37*ComCalc!U$37)-2*Cs!U1110)))),0)</f>
        <v>0</v>
      </c>
    </row>
    <row r="1214" spans="1:21" x14ac:dyDescent="0.15">
      <c r="A1214" t="str">
        <f t="shared" si="668"/>
        <v>LC</v>
      </c>
      <c r="B1214">
        <f>IF(B188*(ComCalc!B$37&gt;1),2*NORMSDIST(-1*ABS(B905/(15*SQRT(1+ComCalc!B$113/(ComCalc!B$37*ComCalc!B$37)-2*Cs!B1111)))),0)</f>
        <v>0</v>
      </c>
      <c r="C1214">
        <f>IF(C188*(ComCalc!C$37&gt;1),2*NORMSDIST(-1*ABS(C905/(15*SQRT(1+ComCalc!C$113/(ComCalc!C$37*ComCalc!C$37)-2*Cs!C1111)))),0)</f>
        <v>0</v>
      </c>
      <c r="D1214">
        <f>IF(D188*(ComCalc!D$37&gt;1),2*NORMSDIST(-1*ABS(D905/(15*SQRT(1+ComCalc!D$113/(ComCalc!D$37*ComCalc!D$37)-2*Cs!D1111)))),0)</f>
        <v>0</v>
      </c>
      <c r="E1214">
        <f>IF(E188*(ComCalc!E$37&gt;1),2*NORMSDIST(-1*ABS(E905/(15*SQRT(1+ComCalc!E$113/(ComCalc!E$37*ComCalc!E$37)-2*Cs!E1111)))),0)</f>
        <v>0</v>
      </c>
      <c r="F1214">
        <f>IF(F188*(ComCalc!F$37&gt;1),2*NORMSDIST(-1*ABS(F905/(15*SQRT(1+ComCalc!F$113/(ComCalc!F$37*ComCalc!F$37)-2*Cs!F1111)))),0)</f>
        <v>0</v>
      </c>
      <c r="G1214">
        <f>IF(G188*(ComCalc!G$37&gt;1),2*NORMSDIST(-1*ABS(G905/(15*SQRT(1+ComCalc!G$113/(ComCalc!G$37*ComCalc!G$37)-2*Cs!G1111)))),0)</f>
        <v>0</v>
      </c>
      <c r="H1214">
        <f>IF(H188*(ComCalc!H$37&gt;1),2*NORMSDIST(-1*ABS(H905/(15*SQRT(1+ComCalc!H$113/(ComCalc!H$37*ComCalc!H$37)-2*Cs!H1111)))),0)</f>
        <v>0</v>
      </c>
      <c r="I1214">
        <f>IF(I188*(ComCalc!I$37&gt;1),2*NORMSDIST(-1*ABS(I905/(15*SQRT(1+ComCalc!I$113/(ComCalc!I$37*ComCalc!I$37)-2*Cs!I1111)))),0)</f>
        <v>0</v>
      </c>
      <c r="J1214">
        <f>IF(J188*(ComCalc!J$37&gt;1),2*NORMSDIST(-1*ABS(J905/(15*SQRT(1+ComCalc!J$113/(ComCalc!J$37*ComCalc!J$37)-2*Cs!J1111)))),0)</f>
        <v>0</v>
      </c>
      <c r="K1214">
        <f>IF(K188*(ComCalc!K$37&gt;1),2*NORMSDIST(-1*ABS(K905/(15*SQRT(1+ComCalc!K$113/(ComCalc!K$37*ComCalc!K$37)-2*Cs!K1111)))),0)</f>
        <v>0</v>
      </c>
      <c r="L1214">
        <f>IF(L188*(ComCalc!L$37&gt;1),2*NORMSDIST(-1*ABS(L905/(15*SQRT(1+ComCalc!L$113/(ComCalc!L$37*ComCalc!L$37)-2*Cs!L1111)))),0)</f>
        <v>0</v>
      </c>
      <c r="M1214">
        <f>IF(M188*(ComCalc!M$37&gt;1),2*NORMSDIST(-1*ABS(M905/(15*SQRT(1+ComCalc!M$113/(ComCalc!M$37*ComCalc!M$37)-2*Cs!M1111)))),0)</f>
        <v>0</v>
      </c>
      <c r="N1214">
        <f>IF(N188*(ComCalc!N$37&gt;1),2*NORMSDIST(-1*ABS(N905/(15*SQRT(1+ComCalc!N$113/(ComCalc!N$37*ComCalc!N$37)-2*Cs!N1111)))),0)</f>
        <v>0</v>
      </c>
      <c r="O1214">
        <f>IF(O188*(ComCalc!O$37&gt;1),2*NORMSDIST(-1*ABS(O905/(15*SQRT(1+ComCalc!O$113/(ComCalc!O$37*ComCalc!O$37)-2*Cs!O1111)))),0)</f>
        <v>0</v>
      </c>
      <c r="P1214">
        <f>IF(P188*(ComCalc!P$37&gt;1),2*NORMSDIST(-1*ABS(P905/(15*SQRT(1+ComCalc!P$113/(ComCalc!P$37*ComCalc!P$37)-2*Cs!P1111)))),0)</f>
        <v>0</v>
      </c>
      <c r="Q1214">
        <f>IF(Q188*(ComCalc!Q$37&gt;1),2*NORMSDIST(-1*ABS(Q905/(15*SQRT(1+ComCalc!Q$113/(ComCalc!Q$37*ComCalc!Q$37)-2*Cs!Q1111)))),0)</f>
        <v>0</v>
      </c>
      <c r="R1214">
        <f>IF(R188*(ComCalc!R$37&gt;1),2*NORMSDIST(-1*ABS(R905/(15*SQRT(1+ComCalc!R$113/(ComCalc!R$37*ComCalc!R$37)-2*Cs!R1111)))),0)</f>
        <v>0</v>
      </c>
      <c r="S1214">
        <f>IF(S188*(ComCalc!S$37&gt;1),2*NORMSDIST(-1*ABS(S905/(15*SQRT(1+ComCalc!S$113/(ComCalc!S$37*ComCalc!S$37)-2*Cs!S1111)))),0)</f>
        <v>0</v>
      </c>
      <c r="T1214">
        <f>IF(T188*(ComCalc!T$37&gt;1),2*NORMSDIST(-1*ABS(T905/(15*SQRT(1+ComCalc!T$113/(ComCalc!T$37*ComCalc!T$37)-2*Cs!T1111)))),0)</f>
        <v>0</v>
      </c>
      <c r="U1214">
        <f>IF(U188*(ComCalc!U$37&gt;1),2*NORMSDIST(-1*ABS(U905/(15*SQRT(1+ComCalc!U$113/(ComCalc!U$37*ComCalc!U$37)-2*Cs!U1111)))),0)</f>
        <v>0</v>
      </c>
    </row>
    <row r="1215" spans="1:21" x14ac:dyDescent="0.15">
      <c r="A1215" t="str">
        <f t="shared" si="668"/>
        <v>OE</v>
      </c>
      <c r="B1215">
        <f>IF(B189*(ComCalc!B$37&gt;1),2*NORMSDIST(-1*ABS(B906/(15*SQRT(1+ComCalc!B$113/(ComCalc!B$37*ComCalc!B$37)-2*Cs!B1112)))),0)</f>
        <v>0</v>
      </c>
      <c r="C1215">
        <f>IF(C189*(ComCalc!C$37&gt;1),2*NORMSDIST(-1*ABS(C906/(15*SQRT(1+ComCalc!C$113/(ComCalc!C$37*ComCalc!C$37)-2*Cs!C1112)))),0)</f>
        <v>0</v>
      </c>
      <c r="D1215">
        <f>IF(D189*(ComCalc!D$37&gt;1),2*NORMSDIST(-1*ABS(D906/(15*SQRT(1+ComCalc!D$113/(ComCalc!D$37*ComCalc!D$37)-2*Cs!D1112)))),0)</f>
        <v>0</v>
      </c>
      <c r="E1215">
        <f>IF(E189*(ComCalc!E$37&gt;1),2*NORMSDIST(-1*ABS(E906/(15*SQRT(1+ComCalc!E$113/(ComCalc!E$37*ComCalc!E$37)-2*Cs!E1112)))),0)</f>
        <v>0</v>
      </c>
      <c r="F1215">
        <f>IF(F189*(ComCalc!F$37&gt;1),2*NORMSDIST(-1*ABS(F906/(15*SQRT(1+ComCalc!F$113/(ComCalc!F$37*ComCalc!F$37)-2*Cs!F1112)))),0)</f>
        <v>0</v>
      </c>
      <c r="G1215">
        <f>IF(G189*(ComCalc!G$37&gt;1),2*NORMSDIST(-1*ABS(G906/(15*SQRT(1+ComCalc!G$113/(ComCalc!G$37*ComCalc!G$37)-2*Cs!G1112)))),0)</f>
        <v>0</v>
      </c>
      <c r="H1215">
        <f>IF(H189*(ComCalc!H$37&gt;1),2*NORMSDIST(-1*ABS(H906/(15*SQRT(1+ComCalc!H$113/(ComCalc!H$37*ComCalc!H$37)-2*Cs!H1112)))),0)</f>
        <v>0</v>
      </c>
      <c r="I1215">
        <f>IF(I189*(ComCalc!I$37&gt;1),2*NORMSDIST(-1*ABS(I906/(15*SQRT(1+ComCalc!I$113/(ComCalc!I$37*ComCalc!I$37)-2*Cs!I1112)))),0)</f>
        <v>0</v>
      </c>
      <c r="J1215">
        <f>IF(J189*(ComCalc!J$37&gt;1),2*NORMSDIST(-1*ABS(J906/(15*SQRT(1+ComCalc!J$113/(ComCalc!J$37*ComCalc!J$37)-2*Cs!J1112)))),0)</f>
        <v>0</v>
      </c>
      <c r="K1215">
        <f>IF(K189*(ComCalc!K$37&gt;1),2*NORMSDIST(-1*ABS(K906/(15*SQRT(1+ComCalc!K$113/(ComCalc!K$37*ComCalc!K$37)-2*Cs!K1112)))),0)</f>
        <v>0</v>
      </c>
      <c r="L1215">
        <f>IF(L189*(ComCalc!L$37&gt;1),2*NORMSDIST(-1*ABS(L906/(15*SQRT(1+ComCalc!L$113/(ComCalc!L$37*ComCalc!L$37)-2*Cs!L1112)))),0)</f>
        <v>0</v>
      </c>
      <c r="M1215">
        <f>IF(M189*(ComCalc!M$37&gt;1),2*NORMSDIST(-1*ABS(M906/(15*SQRT(1+ComCalc!M$113/(ComCalc!M$37*ComCalc!M$37)-2*Cs!M1112)))),0)</f>
        <v>0</v>
      </c>
      <c r="N1215">
        <f>IF(N189*(ComCalc!N$37&gt;1),2*NORMSDIST(-1*ABS(N906/(15*SQRT(1+ComCalc!N$113/(ComCalc!N$37*ComCalc!N$37)-2*Cs!N1112)))),0)</f>
        <v>0</v>
      </c>
      <c r="O1215">
        <f>IF(O189*(ComCalc!O$37&gt;1),2*NORMSDIST(-1*ABS(O906/(15*SQRT(1+ComCalc!O$113/(ComCalc!O$37*ComCalc!O$37)-2*Cs!O1112)))),0)</f>
        <v>0</v>
      </c>
      <c r="P1215">
        <f>IF(P189*(ComCalc!P$37&gt;1),2*NORMSDIST(-1*ABS(P906/(15*SQRT(1+ComCalc!P$113/(ComCalc!P$37*ComCalc!P$37)-2*Cs!P1112)))),0)</f>
        <v>0</v>
      </c>
      <c r="Q1215">
        <f>IF(Q189*(ComCalc!Q$37&gt;1),2*NORMSDIST(-1*ABS(Q906/(15*SQRT(1+ComCalc!Q$113/(ComCalc!Q$37*ComCalc!Q$37)-2*Cs!Q1112)))),0)</f>
        <v>0</v>
      </c>
      <c r="R1215">
        <f>IF(R189*(ComCalc!R$37&gt;1),2*NORMSDIST(-1*ABS(R906/(15*SQRT(1+ComCalc!R$113/(ComCalc!R$37*ComCalc!R$37)-2*Cs!R1112)))),0)</f>
        <v>0</v>
      </c>
      <c r="S1215">
        <f>IF(S189*(ComCalc!S$37&gt;1),2*NORMSDIST(-1*ABS(S906/(15*SQRT(1+ComCalc!S$113/(ComCalc!S$37*ComCalc!S$37)-2*Cs!S1112)))),0)</f>
        <v>0</v>
      </c>
      <c r="T1215">
        <f>IF(T189*(ComCalc!T$37&gt;1),2*NORMSDIST(-1*ABS(T906/(15*SQRT(1+ComCalc!T$113/(ComCalc!T$37*ComCalc!T$37)-2*Cs!T1112)))),0)</f>
        <v>0</v>
      </c>
      <c r="U1215">
        <f>IF(U189*(ComCalc!U$37&gt;1),2*NORMSDIST(-1*ABS(U906/(15*SQRT(1+ComCalc!U$113/(ComCalc!U$37*ComCalc!U$37)-2*Cs!U1112)))),0)</f>
        <v>0</v>
      </c>
    </row>
    <row r="1216" spans="1:21" x14ac:dyDescent="0.15">
      <c r="A1216" t="str">
        <f t="shared" si="668"/>
        <v>AF</v>
      </c>
      <c r="B1216">
        <f>IF(B190*(ComCalc!B$37&gt;1),2*NORMSDIST(-1*ABS(B907/(15*SQRT(1+ComCalc!B$113/(ComCalc!B$37*ComCalc!B$37)-2*Cs!B1113)))),0)</f>
        <v>0</v>
      </c>
      <c r="C1216">
        <f>IF(C190*(ComCalc!C$37&gt;1),2*NORMSDIST(-1*ABS(C907/(15*SQRT(1+ComCalc!C$113/(ComCalc!C$37*ComCalc!C$37)-2*Cs!C1113)))),0)</f>
        <v>0</v>
      </c>
      <c r="D1216">
        <f>IF(D190*(ComCalc!D$37&gt;1),2*NORMSDIST(-1*ABS(D907/(15*SQRT(1+ComCalc!D$113/(ComCalc!D$37*ComCalc!D$37)-2*Cs!D1113)))),0)</f>
        <v>0</v>
      </c>
      <c r="E1216">
        <f>IF(E190*(ComCalc!E$37&gt;1),2*NORMSDIST(-1*ABS(E907/(15*SQRT(1+ComCalc!E$113/(ComCalc!E$37*ComCalc!E$37)-2*Cs!E1113)))),0)</f>
        <v>0</v>
      </c>
      <c r="F1216">
        <f>IF(F190*(ComCalc!F$37&gt;1),2*NORMSDIST(-1*ABS(F907/(15*SQRT(1+ComCalc!F$113/(ComCalc!F$37*ComCalc!F$37)-2*Cs!F1113)))),0)</f>
        <v>0</v>
      </c>
      <c r="G1216">
        <f>IF(G190*(ComCalc!G$37&gt;1),2*NORMSDIST(-1*ABS(G907/(15*SQRT(1+ComCalc!G$113/(ComCalc!G$37*ComCalc!G$37)-2*Cs!G1113)))),0)</f>
        <v>0</v>
      </c>
      <c r="H1216">
        <f>IF(H190*(ComCalc!H$37&gt;1),2*NORMSDIST(-1*ABS(H907/(15*SQRT(1+ComCalc!H$113/(ComCalc!H$37*ComCalc!H$37)-2*Cs!H1113)))),0)</f>
        <v>0</v>
      </c>
      <c r="I1216">
        <f>IF(I190*(ComCalc!I$37&gt;1),2*NORMSDIST(-1*ABS(I907/(15*SQRT(1+ComCalc!I$113/(ComCalc!I$37*ComCalc!I$37)-2*Cs!I1113)))),0)</f>
        <v>0</v>
      </c>
      <c r="J1216">
        <f>IF(J190*(ComCalc!J$37&gt;1),2*NORMSDIST(-1*ABS(J907/(15*SQRT(1+ComCalc!J$113/(ComCalc!J$37*ComCalc!J$37)-2*Cs!J1113)))),0)</f>
        <v>0</v>
      </c>
      <c r="K1216">
        <f>IF(K190*(ComCalc!K$37&gt;1),2*NORMSDIST(-1*ABS(K907/(15*SQRT(1+ComCalc!K$113/(ComCalc!K$37*ComCalc!K$37)-2*Cs!K1113)))),0)</f>
        <v>0</v>
      </c>
      <c r="L1216">
        <f>IF(L190*(ComCalc!L$37&gt;1),2*NORMSDIST(-1*ABS(L907/(15*SQRT(1+ComCalc!L$113/(ComCalc!L$37*ComCalc!L$37)-2*Cs!L1113)))),0)</f>
        <v>0</v>
      </c>
      <c r="M1216">
        <f>IF(M190*(ComCalc!M$37&gt;1),2*NORMSDIST(-1*ABS(M907/(15*SQRT(1+ComCalc!M$113/(ComCalc!M$37*ComCalc!M$37)-2*Cs!M1113)))),0)</f>
        <v>0</v>
      </c>
      <c r="N1216">
        <f>IF(N190*(ComCalc!N$37&gt;1),2*NORMSDIST(-1*ABS(N907/(15*SQRT(1+ComCalc!N$113/(ComCalc!N$37*ComCalc!N$37)-2*Cs!N1113)))),0)</f>
        <v>0</v>
      </c>
      <c r="O1216">
        <f>IF(O190*(ComCalc!O$37&gt;1),2*NORMSDIST(-1*ABS(O907/(15*SQRT(1+ComCalc!O$113/(ComCalc!O$37*ComCalc!O$37)-2*Cs!O1113)))),0)</f>
        <v>0</v>
      </c>
      <c r="P1216">
        <f>IF(P190*(ComCalc!P$37&gt;1),2*NORMSDIST(-1*ABS(P907/(15*SQRT(1+ComCalc!P$113/(ComCalc!P$37*ComCalc!P$37)-2*Cs!P1113)))),0)</f>
        <v>0</v>
      </c>
      <c r="Q1216">
        <f>IF(Q190*(ComCalc!Q$37&gt;1),2*NORMSDIST(-1*ABS(Q907/(15*SQRT(1+ComCalc!Q$113/(ComCalc!Q$37*ComCalc!Q$37)-2*Cs!Q1113)))),0)</f>
        <v>0</v>
      </c>
      <c r="R1216">
        <f>IF(R190*(ComCalc!R$37&gt;1),2*NORMSDIST(-1*ABS(R907/(15*SQRT(1+ComCalc!R$113/(ComCalc!R$37*ComCalc!R$37)-2*Cs!R1113)))),0)</f>
        <v>0</v>
      </c>
      <c r="S1216">
        <f>IF(S190*(ComCalc!S$37&gt;1),2*NORMSDIST(-1*ABS(S907/(15*SQRT(1+ComCalc!S$113/(ComCalc!S$37*ComCalc!S$37)-2*Cs!S1113)))),0)</f>
        <v>0</v>
      </c>
      <c r="T1216">
        <f>IF(T190*(ComCalc!T$37&gt;1),2*NORMSDIST(-1*ABS(T907/(15*SQRT(1+ComCalc!T$113/(ComCalc!T$37*ComCalc!T$37)-2*Cs!T1113)))),0)</f>
        <v>0</v>
      </c>
      <c r="U1216">
        <f>IF(U190*(ComCalc!U$37&gt;1),2*NORMSDIST(-1*ABS(U907/(15*SQRT(1+ComCalc!U$113/(ComCalc!U$37*ComCalc!U$37)-2*Cs!U1113)))),0)</f>
        <v>0</v>
      </c>
    </row>
    <row r="1217" spans="1:21" x14ac:dyDescent="0.15">
      <c r="A1217" t="str">
        <f t="shared" si="668"/>
        <v>ONF</v>
      </c>
      <c r="B1217">
        <f>IF(B191*(ComCalc!B$37&gt;1),2*NORMSDIST(-1*ABS(B908/(15*SQRT(1+ComCalc!B$113/(ComCalc!B$37*ComCalc!B$37)-2*Cs!B1114)))),0)</f>
        <v>0</v>
      </c>
      <c r="C1217">
        <f>IF(C191*(ComCalc!C$37&gt;1),2*NORMSDIST(-1*ABS(C908/(15*SQRT(1+ComCalc!C$113/(ComCalc!C$37*ComCalc!C$37)-2*Cs!C1114)))),0)</f>
        <v>0</v>
      </c>
      <c r="D1217">
        <f>IF(D191*(ComCalc!D$37&gt;1),2*NORMSDIST(-1*ABS(D908/(15*SQRT(1+ComCalc!D$113/(ComCalc!D$37*ComCalc!D$37)-2*Cs!D1114)))),0)</f>
        <v>0</v>
      </c>
      <c r="E1217">
        <f>IF(E191*(ComCalc!E$37&gt;1),2*NORMSDIST(-1*ABS(E908/(15*SQRT(1+ComCalc!E$113/(ComCalc!E$37*ComCalc!E$37)-2*Cs!E1114)))),0)</f>
        <v>0</v>
      </c>
      <c r="F1217">
        <f>IF(F191*(ComCalc!F$37&gt;1),2*NORMSDIST(-1*ABS(F908/(15*SQRT(1+ComCalc!F$113/(ComCalc!F$37*ComCalc!F$37)-2*Cs!F1114)))),0)</f>
        <v>0</v>
      </c>
      <c r="G1217">
        <f>IF(G191*(ComCalc!G$37&gt;1),2*NORMSDIST(-1*ABS(G908/(15*SQRT(1+ComCalc!G$113/(ComCalc!G$37*ComCalc!G$37)-2*Cs!G1114)))),0)</f>
        <v>0</v>
      </c>
      <c r="H1217">
        <f>IF(H191*(ComCalc!H$37&gt;1),2*NORMSDIST(-1*ABS(H908/(15*SQRT(1+ComCalc!H$113/(ComCalc!H$37*ComCalc!H$37)-2*Cs!H1114)))),0)</f>
        <v>0</v>
      </c>
      <c r="I1217">
        <f>IF(I191*(ComCalc!I$37&gt;1),2*NORMSDIST(-1*ABS(I908/(15*SQRT(1+ComCalc!I$113/(ComCalc!I$37*ComCalc!I$37)-2*Cs!I1114)))),0)</f>
        <v>0</v>
      </c>
      <c r="J1217">
        <f>IF(J191*(ComCalc!J$37&gt;1),2*NORMSDIST(-1*ABS(J908/(15*SQRT(1+ComCalc!J$113/(ComCalc!J$37*ComCalc!J$37)-2*Cs!J1114)))),0)</f>
        <v>0</v>
      </c>
      <c r="K1217">
        <f>IF(K191*(ComCalc!K$37&gt;1),2*NORMSDIST(-1*ABS(K908/(15*SQRT(1+ComCalc!K$113/(ComCalc!K$37*ComCalc!K$37)-2*Cs!K1114)))),0)</f>
        <v>0</v>
      </c>
      <c r="L1217">
        <f>IF(L191*(ComCalc!L$37&gt;1),2*NORMSDIST(-1*ABS(L908/(15*SQRT(1+ComCalc!L$113/(ComCalc!L$37*ComCalc!L$37)-2*Cs!L1114)))),0)</f>
        <v>0</v>
      </c>
      <c r="M1217">
        <f>IF(M191*(ComCalc!M$37&gt;1),2*NORMSDIST(-1*ABS(M908/(15*SQRT(1+ComCalc!M$113/(ComCalc!M$37*ComCalc!M$37)-2*Cs!M1114)))),0)</f>
        <v>0</v>
      </c>
      <c r="N1217">
        <f>IF(N191*(ComCalc!N$37&gt;1),2*NORMSDIST(-1*ABS(N908/(15*SQRT(1+ComCalc!N$113/(ComCalc!N$37*ComCalc!N$37)-2*Cs!N1114)))),0)</f>
        <v>0</v>
      </c>
      <c r="O1217">
        <f>IF(O191*(ComCalc!O$37&gt;1),2*NORMSDIST(-1*ABS(O908/(15*SQRT(1+ComCalc!O$113/(ComCalc!O$37*ComCalc!O$37)-2*Cs!O1114)))),0)</f>
        <v>0</v>
      </c>
      <c r="P1217">
        <f>IF(P191*(ComCalc!P$37&gt;1),2*NORMSDIST(-1*ABS(P908/(15*SQRT(1+ComCalc!P$113/(ComCalc!P$37*ComCalc!P$37)-2*Cs!P1114)))),0)</f>
        <v>0</v>
      </c>
      <c r="Q1217">
        <f>IF(Q191*(ComCalc!Q$37&gt;1),2*NORMSDIST(-1*ABS(Q908/(15*SQRT(1+ComCalc!Q$113/(ComCalc!Q$37*ComCalc!Q$37)-2*Cs!Q1114)))),0)</f>
        <v>0</v>
      </c>
      <c r="R1217">
        <f>IF(R191*(ComCalc!R$37&gt;1),2*NORMSDIST(-1*ABS(R908/(15*SQRT(1+ComCalc!R$113/(ComCalc!R$37*ComCalc!R$37)-2*Cs!R1114)))),0)</f>
        <v>0</v>
      </c>
      <c r="S1217">
        <f>IF(S191*(ComCalc!S$37&gt;1),2*NORMSDIST(-1*ABS(S908/(15*SQRT(1+ComCalc!S$113/(ComCalc!S$37*ComCalc!S$37)-2*Cs!S1114)))),0)</f>
        <v>0</v>
      </c>
      <c r="T1217">
        <f>IF(T191*(ComCalc!T$37&gt;1),2*NORMSDIST(-1*ABS(T908/(15*SQRT(1+ComCalc!T$113/(ComCalc!T$37*ComCalc!T$37)-2*Cs!T1114)))),0)</f>
        <v>0</v>
      </c>
      <c r="U1217">
        <f>IF(U191*(ComCalc!U$37&gt;1),2*NORMSDIST(-1*ABS(U908/(15*SQRT(1+ComCalc!U$113/(ComCalc!U$37*ComCalc!U$37)-2*Cs!U1114)))),0)</f>
        <v>0</v>
      </c>
    </row>
    <row r="1218" spans="1:21" x14ac:dyDescent="0.15">
      <c r="A1218" t="str">
        <f t="shared" si="668"/>
        <v>LNF</v>
      </c>
      <c r="B1218">
        <f>IF(B192*(ComCalc!B$37&gt;1),2*NORMSDIST(-1*ABS(B909/(15*SQRT(1+ComCalc!B$113/(ComCalc!B$37*ComCalc!B$37)-2*Cs!B1115)))),0)</f>
        <v>0</v>
      </c>
      <c r="C1218">
        <f>IF(C192*(ComCalc!C$37&gt;1),2*NORMSDIST(-1*ABS(C909/(15*SQRT(1+ComCalc!C$113/(ComCalc!C$37*ComCalc!C$37)-2*Cs!C1115)))),0)</f>
        <v>0</v>
      </c>
      <c r="D1218">
        <f>IF(D192*(ComCalc!D$37&gt;1),2*NORMSDIST(-1*ABS(D909/(15*SQRT(1+ComCalc!D$113/(ComCalc!D$37*ComCalc!D$37)-2*Cs!D1115)))),0)</f>
        <v>0</v>
      </c>
      <c r="E1218">
        <f>IF(E192*(ComCalc!E$37&gt;1),2*NORMSDIST(-1*ABS(E909/(15*SQRT(1+ComCalc!E$113/(ComCalc!E$37*ComCalc!E$37)-2*Cs!E1115)))),0)</f>
        <v>0</v>
      </c>
      <c r="F1218">
        <f>IF(F192*(ComCalc!F$37&gt;1),2*NORMSDIST(-1*ABS(F909/(15*SQRT(1+ComCalc!F$113/(ComCalc!F$37*ComCalc!F$37)-2*Cs!F1115)))),0)</f>
        <v>0</v>
      </c>
      <c r="G1218">
        <f>IF(G192*(ComCalc!G$37&gt;1),2*NORMSDIST(-1*ABS(G909/(15*SQRT(1+ComCalc!G$113/(ComCalc!G$37*ComCalc!G$37)-2*Cs!G1115)))),0)</f>
        <v>0</v>
      </c>
      <c r="H1218">
        <f>IF(H192*(ComCalc!H$37&gt;1),2*NORMSDIST(-1*ABS(H909/(15*SQRT(1+ComCalc!H$113/(ComCalc!H$37*ComCalc!H$37)-2*Cs!H1115)))),0)</f>
        <v>0</v>
      </c>
      <c r="I1218">
        <f>IF(I192*(ComCalc!I$37&gt;1),2*NORMSDIST(-1*ABS(I909/(15*SQRT(1+ComCalc!I$113/(ComCalc!I$37*ComCalc!I$37)-2*Cs!I1115)))),0)</f>
        <v>0</v>
      </c>
      <c r="J1218">
        <f>IF(J192*(ComCalc!J$37&gt;1),2*NORMSDIST(-1*ABS(J909/(15*SQRT(1+ComCalc!J$113/(ComCalc!J$37*ComCalc!J$37)-2*Cs!J1115)))),0)</f>
        <v>0</v>
      </c>
      <c r="K1218">
        <f>IF(K192*(ComCalc!K$37&gt;1),2*NORMSDIST(-1*ABS(K909/(15*SQRT(1+ComCalc!K$113/(ComCalc!K$37*ComCalc!K$37)-2*Cs!K1115)))),0)</f>
        <v>0</v>
      </c>
      <c r="L1218">
        <f>IF(L192*(ComCalc!L$37&gt;1),2*NORMSDIST(-1*ABS(L909/(15*SQRT(1+ComCalc!L$113/(ComCalc!L$37*ComCalc!L$37)-2*Cs!L1115)))),0)</f>
        <v>0</v>
      </c>
      <c r="M1218">
        <f>IF(M192*(ComCalc!M$37&gt;1),2*NORMSDIST(-1*ABS(M909/(15*SQRT(1+ComCalc!M$113/(ComCalc!M$37*ComCalc!M$37)-2*Cs!M1115)))),0)</f>
        <v>0</v>
      </c>
      <c r="N1218">
        <f>IF(N192*(ComCalc!N$37&gt;1),2*NORMSDIST(-1*ABS(N909/(15*SQRT(1+ComCalc!N$113/(ComCalc!N$37*ComCalc!N$37)-2*Cs!N1115)))),0)</f>
        <v>0</v>
      </c>
      <c r="O1218">
        <f>IF(O192*(ComCalc!O$37&gt;1),2*NORMSDIST(-1*ABS(O909/(15*SQRT(1+ComCalc!O$113/(ComCalc!O$37*ComCalc!O$37)-2*Cs!O1115)))),0)</f>
        <v>0</v>
      </c>
      <c r="P1218">
        <f>IF(P192*(ComCalc!P$37&gt;1),2*NORMSDIST(-1*ABS(P909/(15*SQRT(1+ComCalc!P$113/(ComCalc!P$37*ComCalc!P$37)-2*Cs!P1115)))),0)</f>
        <v>0</v>
      </c>
      <c r="Q1218">
        <f>IF(Q192*(ComCalc!Q$37&gt;1),2*NORMSDIST(-1*ABS(Q909/(15*SQRT(1+ComCalc!Q$113/(ComCalc!Q$37*ComCalc!Q$37)-2*Cs!Q1115)))),0)</f>
        <v>0</v>
      </c>
      <c r="R1218">
        <f>IF(R192*(ComCalc!R$37&gt;1),2*NORMSDIST(-1*ABS(R909/(15*SQRT(1+ComCalc!R$113/(ComCalc!R$37*ComCalc!R$37)-2*Cs!R1115)))),0)</f>
        <v>0</v>
      </c>
      <c r="S1218">
        <f>IF(S192*(ComCalc!S$37&gt;1),2*NORMSDIST(-1*ABS(S909/(15*SQRT(1+ComCalc!S$113/(ComCalc!S$37*ComCalc!S$37)-2*Cs!S1115)))),0)</f>
        <v>0</v>
      </c>
      <c r="T1218">
        <f>IF(T192*(ComCalc!T$37&gt;1),2*NORMSDIST(-1*ABS(T909/(15*SQRT(1+ComCalc!T$113/(ComCalc!T$37*ComCalc!T$37)-2*Cs!T1115)))),0)</f>
        <v>0</v>
      </c>
      <c r="U1218">
        <f>IF(U192*(ComCalc!U$37&gt;1),2*NORMSDIST(-1*ABS(U909/(15*SQRT(1+ComCalc!U$113/(ComCalc!U$37*ComCalc!U$37)-2*Cs!U1115)))),0)</f>
        <v>0</v>
      </c>
    </row>
    <row r="1219" spans="1:21" x14ac:dyDescent="0.15">
      <c r="A1219" t="str">
        <f t="shared" si="668"/>
        <v>RD</v>
      </c>
      <c r="B1219">
        <f>IF(B193*(ComCalc!B$37&gt;1),2*NORMSDIST(-1*ABS(B910/(15*SQRT(1+ComCalc!B$113/(ComCalc!B$37*ComCalc!B$37)-2*Cs!B1116)))),0)</f>
        <v>0</v>
      </c>
      <c r="C1219">
        <f>IF(C193*(ComCalc!C$37&gt;1),2*NORMSDIST(-1*ABS(C910/(15*SQRT(1+ComCalc!C$113/(ComCalc!C$37*ComCalc!C$37)-2*Cs!C1116)))),0)</f>
        <v>0</v>
      </c>
      <c r="D1219">
        <f>IF(D193*(ComCalc!D$37&gt;1),2*NORMSDIST(-1*ABS(D910/(15*SQRT(1+ComCalc!D$113/(ComCalc!D$37*ComCalc!D$37)-2*Cs!D1116)))),0)</f>
        <v>0</v>
      </c>
      <c r="E1219">
        <f>IF(E193*(ComCalc!E$37&gt;1),2*NORMSDIST(-1*ABS(E910/(15*SQRT(1+ComCalc!E$113/(ComCalc!E$37*ComCalc!E$37)-2*Cs!E1116)))),0)</f>
        <v>0</v>
      </c>
      <c r="F1219">
        <f>IF(F193*(ComCalc!F$37&gt;1),2*NORMSDIST(-1*ABS(F910/(15*SQRT(1+ComCalc!F$113/(ComCalc!F$37*ComCalc!F$37)-2*Cs!F1116)))),0)</f>
        <v>0</v>
      </c>
      <c r="G1219">
        <f>IF(G193*(ComCalc!G$37&gt;1),2*NORMSDIST(-1*ABS(G910/(15*SQRT(1+ComCalc!G$113/(ComCalc!G$37*ComCalc!G$37)-2*Cs!G1116)))),0)</f>
        <v>0</v>
      </c>
      <c r="H1219">
        <f>IF(H193*(ComCalc!H$37&gt;1),2*NORMSDIST(-1*ABS(H910/(15*SQRT(1+ComCalc!H$113/(ComCalc!H$37*ComCalc!H$37)-2*Cs!H1116)))),0)</f>
        <v>0</v>
      </c>
      <c r="I1219">
        <f>IF(I193*(ComCalc!I$37&gt;1),2*NORMSDIST(-1*ABS(I910/(15*SQRT(1+ComCalc!I$113/(ComCalc!I$37*ComCalc!I$37)-2*Cs!I1116)))),0)</f>
        <v>0</v>
      </c>
      <c r="J1219">
        <f>IF(J193*(ComCalc!J$37&gt;1),2*NORMSDIST(-1*ABS(J910/(15*SQRT(1+ComCalc!J$113/(ComCalc!J$37*ComCalc!J$37)-2*Cs!J1116)))),0)</f>
        <v>0</v>
      </c>
      <c r="K1219">
        <f>IF(K193*(ComCalc!K$37&gt;1),2*NORMSDIST(-1*ABS(K910/(15*SQRT(1+ComCalc!K$113/(ComCalc!K$37*ComCalc!K$37)-2*Cs!K1116)))),0)</f>
        <v>0</v>
      </c>
      <c r="L1219">
        <f>IF(L193*(ComCalc!L$37&gt;1),2*NORMSDIST(-1*ABS(L910/(15*SQRT(1+ComCalc!L$113/(ComCalc!L$37*ComCalc!L$37)-2*Cs!L1116)))),0)</f>
        <v>0</v>
      </c>
      <c r="M1219">
        <f>IF(M193*(ComCalc!M$37&gt;1),2*NORMSDIST(-1*ABS(M910/(15*SQRT(1+ComCalc!M$113/(ComCalc!M$37*ComCalc!M$37)-2*Cs!M1116)))),0)</f>
        <v>0</v>
      </c>
      <c r="N1219">
        <f>IF(N193*(ComCalc!N$37&gt;1),2*NORMSDIST(-1*ABS(N910/(15*SQRT(1+ComCalc!N$113/(ComCalc!N$37*ComCalc!N$37)-2*Cs!N1116)))),0)</f>
        <v>0</v>
      </c>
      <c r="O1219">
        <f>IF(O193*(ComCalc!O$37&gt;1),2*NORMSDIST(-1*ABS(O910/(15*SQRT(1+ComCalc!O$113/(ComCalc!O$37*ComCalc!O$37)-2*Cs!O1116)))),0)</f>
        <v>0</v>
      </c>
      <c r="P1219">
        <f>IF(P193*(ComCalc!P$37&gt;1),2*NORMSDIST(-1*ABS(P910/(15*SQRT(1+ComCalc!P$113/(ComCalc!P$37*ComCalc!P$37)-2*Cs!P1116)))),0)</f>
        <v>0</v>
      </c>
      <c r="Q1219">
        <f>IF(Q193*(ComCalc!Q$37&gt;1),2*NORMSDIST(-1*ABS(Q910/(15*SQRT(1+ComCalc!Q$113/(ComCalc!Q$37*ComCalc!Q$37)-2*Cs!Q1116)))),0)</f>
        <v>0</v>
      </c>
      <c r="R1219">
        <f>IF(R193*(ComCalc!R$37&gt;1),2*NORMSDIST(-1*ABS(R910/(15*SQRT(1+ComCalc!R$113/(ComCalc!R$37*ComCalc!R$37)-2*Cs!R1116)))),0)</f>
        <v>0</v>
      </c>
      <c r="S1219">
        <f>IF(S193*(ComCalc!S$37&gt;1),2*NORMSDIST(-1*ABS(S910/(15*SQRT(1+ComCalc!S$113/(ComCalc!S$37*ComCalc!S$37)-2*Cs!S1116)))),0)</f>
        <v>0</v>
      </c>
      <c r="T1219">
        <f>IF(T193*(ComCalc!T$37&gt;1),2*NORMSDIST(-1*ABS(T910/(15*SQRT(1+ComCalc!T$113/(ComCalc!T$37*ComCalc!T$37)-2*Cs!T1116)))),0)</f>
        <v>0</v>
      </c>
      <c r="U1219">
        <f>IF(U193*(ComCalc!U$37&gt;1),2*NORMSDIST(-1*ABS(U910/(15*SQRT(1+ComCalc!U$113/(ComCalc!U$37*ComCalc!U$37)-2*Cs!U1116)))),0)</f>
        <v>0</v>
      </c>
    </row>
    <row r="1220" spans="1:21" x14ac:dyDescent="0.15">
      <c r="A1220" t="str">
        <f t="shared" si="668"/>
        <v>MA</v>
      </c>
      <c r="B1220">
        <f>IF(B194*(ComCalc!B$37&gt;1),2*NORMSDIST(-1*ABS(B911/(15*SQRT(1+ComCalc!B$113/(ComCalc!B$37*ComCalc!B$37)-2*Cs!B1117)))),0)</f>
        <v>0</v>
      </c>
      <c r="C1220">
        <f>IF(C194*(ComCalc!C$37&gt;1),2*NORMSDIST(-1*ABS(C911/(15*SQRT(1+ComCalc!C$113/(ComCalc!C$37*ComCalc!C$37)-2*Cs!C1117)))),0)</f>
        <v>0</v>
      </c>
      <c r="D1220">
        <f>IF(D194*(ComCalc!D$37&gt;1),2*NORMSDIST(-1*ABS(D911/(15*SQRT(1+ComCalc!D$113/(ComCalc!D$37*ComCalc!D$37)-2*Cs!D1117)))),0)</f>
        <v>0</v>
      </c>
      <c r="E1220">
        <f>IF(E194*(ComCalc!E$37&gt;1),2*NORMSDIST(-1*ABS(E911/(15*SQRT(1+ComCalc!E$113/(ComCalc!E$37*ComCalc!E$37)-2*Cs!E1117)))),0)</f>
        <v>0</v>
      </c>
      <c r="F1220">
        <f>IF(F194*(ComCalc!F$37&gt;1),2*NORMSDIST(-1*ABS(F911/(15*SQRT(1+ComCalc!F$113/(ComCalc!F$37*ComCalc!F$37)-2*Cs!F1117)))),0)</f>
        <v>0</v>
      </c>
      <c r="G1220">
        <f>IF(G194*(ComCalc!G$37&gt;1),2*NORMSDIST(-1*ABS(G911/(15*SQRT(1+ComCalc!G$113/(ComCalc!G$37*ComCalc!G$37)-2*Cs!G1117)))),0)</f>
        <v>0</v>
      </c>
      <c r="H1220">
        <f>IF(H194*(ComCalc!H$37&gt;1),2*NORMSDIST(-1*ABS(H911/(15*SQRT(1+ComCalc!H$113/(ComCalc!H$37*ComCalc!H$37)-2*Cs!H1117)))),0)</f>
        <v>0</v>
      </c>
      <c r="I1220">
        <f>IF(I194*(ComCalc!I$37&gt;1),2*NORMSDIST(-1*ABS(I911/(15*SQRT(1+ComCalc!I$113/(ComCalc!I$37*ComCalc!I$37)-2*Cs!I1117)))),0)</f>
        <v>0</v>
      </c>
      <c r="J1220">
        <f>IF(J194*(ComCalc!J$37&gt;1),2*NORMSDIST(-1*ABS(J911/(15*SQRT(1+ComCalc!J$113/(ComCalc!J$37*ComCalc!J$37)-2*Cs!J1117)))),0)</f>
        <v>0</v>
      </c>
      <c r="K1220">
        <f>IF(K194*(ComCalc!K$37&gt;1),2*NORMSDIST(-1*ABS(K911/(15*SQRT(1+ComCalc!K$113/(ComCalc!K$37*ComCalc!K$37)-2*Cs!K1117)))),0)</f>
        <v>0</v>
      </c>
      <c r="L1220">
        <f>IF(L194*(ComCalc!L$37&gt;1),2*NORMSDIST(-1*ABS(L911/(15*SQRT(1+ComCalc!L$113/(ComCalc!L$37*ComCalc!L$37)-2*Cs!L1117)))),0)</f>
        <v>0</v>
      </c>
      <c r="M1220">
        <f>IF(M194*(ComCalc!M$37&gt;1),2*NORMSDIST(-1*ABS(M911/(15*SQRT(1+ComCalc!M$113/(ComCalc!M$37*ComCalc!M$37)-2*Cs!M1117)))),0)</f>
        <v>0</v>
      </c>
      <c r="N1220">
        <f>IF(N194*(ComCalc!N$37&gt;1),2*NORMSDIST(-1*ABS(N911/(15*SQRT(1+ComCalc!N$113/(ComCalc!N$37*ComCalc!N$37)-2*Cs!N1117)))),0)</f>
        <v>0</v>
      </c>
      <c r="O1220">
        <f>IF(O194*(ComCalc!O$37&gt;1),2*NORMSDIST(-1*ABS(O911/(15*SQRT(1+ComCalc!O$113/(ComCalc!O$37*ComCalc!O$37)-2*Cs!O1117)))),0)</f>
        <v>0</v>
      </c>
      <c r="P1220">
        <f>IF(P194*(ComCalc!P$37&gt;1),2*NORMSDIST(-1*ABS(P911/(15*SQRT(1+ComCalc!P$113/(ComCalc!P$37*ComCalc!P$37)-2*Cs!P1117)))),0)</f>
        <v>0</v>
      </c>
      <c r="Q1220">
        <f>IF(Q194*(ComCalc!Q$37&gt;1),2*NORMSDIST(-1*ABS(Q911/(15*SQRT(1+ComCalc!Q$113/(ComCalc!Q$37*ComCalc!Q$37)-2*Cs!Q1117)))),0)</f>
        <v>0</v>
      </c>
      <c r="R1220">
        <f>IF(R194*(ComCalc!R$37&gt;1),2*NORMSDIST(-1*ABS(R911/(15*SQRT(1+ComCalc!R$113/(ComCalc!R$37*ComCalc!R$37)-2*Cs!R1117)))),0)</f>
        <v>0</v>
      </c>
      <c r="S1220">
        <f>IF(S194*(ComCalc!S$37&gt;1),2*NORMSDIST(-1*ABS(S911/(15*SQRT(1+ComCalc!S$113/(ComCalc!S$37*ComCalc!S$37)-2*Cs!S1117)))),0)</f>
        <v>0</v>
      </c>
      <c r="T1220">
        <f>IF(T194*(ComCalc!T$37&gt;1),2*NORMSDIST(-1*ABS(T911/(15*SQRT(1+ComCalc!T$113/(ComCalc!T$37*ComCalc!T$37)-2*Cs!T1117)))),0)</f>
        <v>0</v>
      </c>
      <c r="U1220">
        <f>IF(U194*(ComCalc!U$37&gt;1),2*NORMSDIST(-1*ABS(U911/(15*SQRT(1+ComCalc!U$113/(ComCalc!U$37*ComCalc!U$37)-2*Cs!U1117)))),0)</f>
        <v>0</v>
      </c>
    </row>
    <row r="1221" spans="1:21" x14ac:dyDescent="0.15">
      <c r="A1221" t="str">
        <f t="shared" si="668"/>
        <v>WL</v>
      </c>
      <c r="B1221">
        <f>IF(B195*(ComCalc!B$37&gt;1),2*NORMSDIST(-1*ABS(B912/(15*SQRT(1+ComCalc!B$113/(ComCalc!B$37*ComCalc!B$37)-2*Cs!B1118)))),0)</f>
        <v>0</v>
      </c>
      <c r="C1221">
        <f>IF(C195*(ComCalc!C$37&gt;1),2*NORMSDIST(-1*ABS(C912/(15*SQRT(1+ComCalc!C$113/(ComCalc!C$37*ComCalc!C$37)-2*Cs!C1118)))),0)</f>
        <v>0</v>
      </c>
      <c r="D1221">
        <f>IF(D195*(ComCalc!D$37&gt;1),2*NORMSDIST(-1*ABS(D912/(15*SQRT(1+ComCalc!D$113/(ComCalc!D$37*ComCalc!D$37)-2*Cs!D1118)))),0)</f>
        <v>0</v>
      </c>
      <c r="E1221">
        <f>IF(E195*(ComCalc!E$37&gt;1),2*NORMSDIST(-1*ABS(E912/(15*SQRT(1+ComCalc!E$113/(ComCalc!E$37*ComCalc!E$37)-2*Cs!E1118)))),0)</f>
        <v>0</v>
      </c>
      <c r="F1221">
        <f>IF(F195*(ComCalc!F$37&gt;1),2*NORMSDIST(-1*ABS(F912/(15*SQRT(1+ComCalc!F$113/(ComCalc!F$37*ComCalc!F$37)-2*Cs!F1118)))),0)</f>
        <v>0</v>
      </c>
      <c r="G1221">
        <f>IF(G195*(ComCalc!G$37&gt;1),2*NORMSDIST(-1*ABS(G912/(15*SQRT(1+ComCalc!G$113/(ComCalc!G$37*ComCalc!G$37)-2*Cs!G1118)))),0)</f>
        <v>0</v>
      </c>
      <c r="H1221">
        <f>IF(H195*(ComCalc!H$37&gt;1),2*NORMSDIST(-1*ABS(H912/(15*SQRT(1+ComCalc!H$113/(ComCalc!H$37*ComCalc!H$37)-2*Cs!H1118)))),0)</f>
        <v>0</v>
      </c>
      <c r="I1221">
        <f>IF(I195*(ComCalc!I$37&gt;1),2*NORMSDIST(-1*ABS(I912/(15*SQRT(1+ComCalc!I$113/(ComCalc!I$37*ComCalc!I$37)-2*Cs!I1118)))),0)</f>
        <v>0</v>
      </c>
      <c r="J1221">
        <f>IF(J195*(ComCalc!J$37&gt;1),2*NORMSDIST(-1*ABS(J912/(15*SQRT(1+ComCalc!J$113/(ComCalc!J$37*ComCalc!J$37)-2*Cs!J1118)))),0)</f>
        <v>0</v>
      </c>
      <c r="K1221">
        <f>IF(K195*(ComCalc!K$37&gt;1),2*NORMSDIST(-1*ABS(K912/(15*SQRT(1+ComCalc!K$113/(ComCalc!K$37*ComCalc!K$37)-2*Cs!K1118)))),0)</f>
        <v>0</v>
      </c>
      <c r="L1221">
        <f>IF(L195*(ComCalc!L$37&gt;1),2*NORMSDIST(-1*ABS(L912/(15*SQRT(1+ComCalc!L$113/(ComCalc!L$37*ComCalc!L$37)-2*Cs!L1118)))),0)</f>
        <v>0</v>
      </c>
      <c r="M1221">
        <f>IF(M195*(ComCalc!M$37&gt;1),2*NORMSDIST(-1*ABS(M912/(15*SQRT(1+ComCalc!M$113/(ComCalc!M$37*ComCalc!M$37)-2*Cs!M1118)))),0)</f>
        <v>0</v>
      </c>
      <c r="N1221">
        <f>IF(N195*(ComCalc!N$37&gt;1),2*NORMSDIST(-1*ABS(N912/(15*SQRT(1+ComCalc!N$113/(ComCalc!N$37*ComCalc!N$37)-2*Cs!N1118)))),0)</f>
        <v>0</v>
      </c>
      <c r="O1221">
        <f>IF(O195*(ComCalc!O$37&gt;1),2*NORMSDIST(-1*ABS(O912/(15*SQRT(1+ComCalc!O$113/(ComCalc!O$37*ComCalc!O$37)-2*Cs!O1118)))),0)</f>
        <v>0</v>
      </c>
      <c r="P1221">
        <f>IF(P195*(ComCalc!P$37&gt;1),2*NORMSDIST(-1*ABS(P912/(15*SQRT(1+ComCalc!P$113/(ComCalc!P$37*ComCalc!P$37)-2*Cs!P1118)))),0)</f>
        <v>0</v>
      </c>
      <c r="Q1221">
        <f>IF(Q195*(ComCalc!Q$37&gt;1),2*NORMSDIST(-1*ABS(Q912/(15*SQRT(1+ComCalc!Q$113/(ComCalc!Q$37*ComCalc!Q$37)-2*Cs!Q1118)))),0)</f>
        <v>0</v>
      </c>
      <c r="R1221">
        <f>IF(R195*(ComCalc!R$37&gt;1),2*NORMSDIST(-1*ABS(R912/(15*SQRT(1+ComCalc!R$113/(ComCalc!R$37*ComCalc!R$37)-2*Cs!R1118)))),0)</f>
        <v>0</v>
      </c>
      <c r="S1221">
        <f>IF(S195*(ComCalc!S$37&gt;1),2*NORMSDIST(-1*ABS(S912/(15*SQRT(1+ComCalc!S$113/(ComCalc!S$37*ComCalc!S$37)-2*Cs!S1118)))),0)</f>
        <v>0</v>
      </c>
      <c r="T1221">
        <f>IF(T195*(ComCalc!T$37&gt;1),2*NORMSDIST(-1*ABS(T912/(15*SQRT(1+ComCalc!T$113/(ComCalc!T$37*ComCalc!T$37)-2*Cs!T1118)))),0)</f>
        <v>0</v>
      </c>
      <c r="U1221">
        <f>IF(U195*(ComCalc!U$37&gt;1),2*NORMSDIST(-1*ABS(U912/(15*SQRT(1+ComCalc!U$113/(ComCalc!U$37*ComCalc!U$37)-2*Cs!U1118)))),0)</f>
        <v>0</v>
      </c>
    </row>
    <row r="1222" spans="1:21" x14ac:dyDescent="0.15">
      <c r="A1222" t="str">
        <f t="shared" si="668"/>
        <v>ASB</v>
      </c>
      <c r="B1222">
        <f>IF(B196*(ComCalc!B$37&gt;1),2*NORMSDIST(-1*ABS(B913/(15*SQRT(1+ComCalc!B$113/(ComCalc!B$37*ComCalc!B$37)-2*Cs!B1119)))),0)</f>
        <v>0</v>
      </c>
      <c r="C1222">
        <f>IF(C196*(ComCalc!C$37&gt;1),2*NORMSDIST(-1*ABS(C913/(15*SQRT(1+ComCalc!C$113/(ComCalc!C$37*ComCalc!C$37)-2*Cs!C1119)))),0)</f>
        <v>0</v>
      </c>
      <c r="D1222">
        <f>IF(D196*(ComCalc!D$37&gt;1),2*NORMSDIST(-1*ABS(D913/(15*SQRT(1+ComCalc!D$113/(ComCalc!D$37*ComCalc!D$37)-2*Cs!D1119)))),0)</f>
        <v>0</v>
      </c>
      <c r="E1222">
        <f>IF(E196*(ComCalc!E$37&gt;1),2*NORMSDIST(-1*ABS(E913/(15*SQRT(1+ComCalc!E$113/(ComCalc!E$37*ComCalc!E$37)-2*Cs!E1119)))),0)</f>
        <v>0</v>
      </c>
      <c r="F1222">
        <f>IF(F196*(ComCalc!F$37&gt;1),2*NORMSDIST(-1*ABS(F913/(15*SQRT(1+ComCalc!F$113/(ComCalc!F$37*ComCalc!F$37)-2*Cs!F1119)))),0)</f>
        <v>0</v>
      </c>
      <c r="G1222">
        <f>IF(G196*(ComCalc!G$37&gt;1),2*NORMSDIST(-1*ABS(G913/(15*SQRT(1+ComCalc!G$113/(ComCalc!G$37*ComCalc!G$37)-2*Cs!G1119)))),0)</f>
        <v>0</v>
      </c>
      <c r="H1222">
        <f>IF(H196*(ComCalc!H$37&gt;1),2*NORMSDIST(-1*ABS(H913/(15*SQRT(1+ComCalc!H$113/(ComCalc!H$37*ComCalc!H$37)-2*Cs!H1119)))),0)</f>
        <v>0</v>
      </c>
      <c r="I1222">
        <f>IF(I196*(ComCalc!I$37&gt;1),2*NORMSDIST(-1*ABS(I913/(15*SQRT(1+ComCalc!I$113/(ComCalc!I$37*ComCalc!I$37)-2*Cs!I1119)))),0)</f>
        <v>0</v>
      </c>
      <c r="J1222">
        <f>IF(J196*(ComCalc!J$37&gt;1),2*NORMSDIST(-1*ABS(J913/(15*SQRT(1+ComCalc!J$113/(ComCalc!J$37*ComCalc!J$37)-2*Cs!J1119)))),0)</f>
        <v>0</v>
      </c>
      <c r="K1222">
        <f>IF(K196*(ComCalc!K$37&gt;1),2*NORMSDIST(-1*ABS(K913/(15*SQRT(1+ComCalc!K$113/(ComCalc!K$37*ComCalc!K$37)-2*Cs!K1119)))),0)</f>
        <v>0</v>
      </c>
      <c r="L1222">
        <f>IF(L196*(ComCalc!L$37&gt;1),2*NORMSDIST(-1*ABS(L913/(15*SQRT(1+ComCalc!L$113/(ComCalc!L$37*ComCalc!L$37)-2*Cs!L1119)))),0)</f>
        <v>0</v>
      </c>
      <c r="M1222">
        <f>IF(M196*(ComCalc!M$37&gt;1),2*NORMSDIST(-1*ABS(M913/(15*SQRT(1+ComCalc!M$113/(ComCalc!M$37*ComCalc!M$37)-2*Cs!M1119)))),0)</f>
        <v>0</v>
      </c>
      <c r="N1222">
        <f>IF(N196*(ComCalc!N$37&gt;1),2*NORMSDIST(-1*ABS(N913/(15*SQRT(1+ComCalc!N$113/(ComCalc!N$37*ComCalc!N$37)-2*Cs!N1119)))),0)</f>
        <v>0</v>
      </c>
      <c r="O1222">
        <f>IF(O196*(ComCalc!O$37&gt;1),2*NORMSDIST(-1*ABS(O913/(15*SQRT(1+ComCalc!O$113/(ComCalc!O$37*ComCalc!O$37)-2*Cs!O1119)))),0)</f>
        <v>0</v>
      </c>
      <c r="P1222">
        <f>IF(P196*(ComCalc!P$37&gt;1),2*NORMSDIST(-1*ABS(P913/(15*SQRT(1+ComCalc!P$113/(ComCalc!P$37*ComCalc!P$37)-2*Cs!P1119)))),0)</f>
        <v>0</v>
      </c>
      <c r="Q1222">
        <f>IF(Q196*(ComCalc!Q$37&gt;1),2*NORMSDIST(-1*ABS(Q913/(15*SQRT(1+ComCalc!Q$113/(ComCalc!Q$37*ComCalc!Q$37)-2*Cs!Q1119)))),0)</f>
        <v>0</v>
      </c>
      <c r="R1222">
        <f>IF(R196*(ComCalc!R$37&gt;1),2*NORMSDIST(-1*ABS(R913/(15*SQRT(1+ComCalc!R$113/(ComCalc!R$37*ComCalc!R$37)-2*Cs!R1119)))),0)</f>
        <v>0</v>
      </c>
      <c r="S1222">
        <f>IF(S196*(ComCalc!S$37&gt;1),2*NORMSDIST(-1*ABS(S913/(15*SQRT(1+ComCalc!S$113/(ComCalc!S$37*ComCalc!S$37)-2*Cs!S1119)))),0)</f>
        <v>0</v>
      </c>
      <c r="T1222">
        <f>IF(T196*(ComCalc!T$37&gt;1),2*NORMSDIST(-1*ABS(T913/(15*SQRT(1+ComCalc!T$113/(ComCalc!T$37*ComCalc!T$37)-2*Cs!T1119)))),0)</f>
        <v>0</v>
      </c>
      <c r="U1222">
        <f>IF(U196*(ComCalc!U$37&gt;1),2*NORMSDIST(-1*ABS(U913/(15*SQRT(1+ComCalc!U$113/(ComCalc!U$37*ComCalc!U$37)-2*Cs!U1119)))),0)</f>
        <v>0</v>
      </c>
    </row>
    <row r="1223" spans="1:21" x14ac:dyDescent="0.15">
      <c r="A1223" t="str">
        <f t="shared" si="668"/>
        <v>SY</v>
      </c>
      <c r="B1223">
        <f>IF(B197*(ComCalc!B$37&gt;1),2*NORMSDIST(-1*ABS(B914/(15*SQRT(1+ComCalc!B$113/(ComCalc!B$37*ComCalc!B$37)-2*Cs!B1120)))),0)</f>
        <v>0</v>
      </c>
      <c r="C1223">
        <f>IF(C197*(ComCalc!C$37&gt;1),2*NORMSDIST(-1*ABS(C914/(15*SQRT(1+ComCalc!C$113/(ComCalc!C$37*ComCalc!C$37)-2*Cs!C1120)))),0)</f>
        <v>0</v>
      </c>
      <c r="D1223">
        <f>IF(D197*(ComCalc!D$37&gt;1),2*NORMSDIST(-1*ABS(D914/(15*SQRT(1+ComCalc!D$113/(ComCalc!D$37*ComCalc!D$37)-2*Cs!D1120)))),0)</f>
        <v>0</v>
      </c>
      <c r="E1223">
        <f>IF(E197*(ComCalc!E$37&gt;1),2*NORMSDIST(-1*ABS(E914/(15*SQRT(1+ComCalc!E$113/(ComCalc!E$37*ComCalc!E$37)-2*Cs!E1120)))),0)</f>
        <v>0</v>
      </c>
      <c r="F1223">
        <f>IF(F197*(ComCalc!F$37&gt;1),2*NORMSDIST(-1*ABS(F914/(15*SQRT(1+ComCalc!F$113/(ComCalc!F$37*ComCalc!F$37)-2*Cs!F1120)))),0)</f>
        <v>0</v>
      </c>
      <c r="G1223">
        <f>IF(G197*(ComCalc!G$37&gt;1),2*NORMSDIST(-1*ABS(G914/(15*SQRT(1+ComCalc!G$113/(ComCalc!G$37*ComCalc!G$37)-2*Cs!G1120)))),0)</f>
        <v>0</v>
      </c>
      <c r="H1223">
        <f>IF(H197*(ComCalc!H$37&gt;1),2*NORMSDIST(-1*ABS(H914/(15*SQRT(1+ComCalc!H$113/(ComCalc!H$37*ComCalc!H$37)-2*Cs!H1120)))),0)</f>
        <v>0</v>
      </c>
      <c r="I1223">
        <f>IF(I197*(ComCalc!I$37&gt;1),2*NORMSDIST(-1*ABS(I914/(15*SQRT(1+ComCalc!I$113/(ComCalc!I$37*ComCalc!I$37)-2*Cs!I1120)))),0)</f>
        <v>0</v>
      </c>
      <c r="J1223">
        <f>IF(J197*(ComCalc!J$37&gt;1),2*NORMSDIST(-1*ABS(J914/(15*SQRT(1+ComCalc!J$113/(ComCalc!J$37*ComCalc!J$37)-2*Cs!J1120)))),0)</f>
        <v>0</v>
      </c>
      <c r="K1223">
        <f>IF(K197*(ComCalc!K$37&gt;1),2*NORMSDIST(-1*ABS(K914/(15*SQRT(1+ComCalc!K$113/(ComCalc!K$37*ComCalc!K$37)-2*Cs!K1120)))),0)</f>
        <v>0</v>
      </c>
      <c r="L1223">
        <f>IF(L197*(ComCalc!L$37&gt;1),2*NORMSDIST(-1*ABS(L914/(15*SQRT(1+ComCalc!L$113/(ComCalc!L$37*ComCalc!L$37)-2*Cs!L1120)))),0)</f>
        <v>0</v>
      </c>
      <c r="M1223">
        <f>IF(M197*(ComCalc!M$37&gt;1),2*NORMSDIST(-1*ABS(M914/(15*SQRT(1+ComCalc!M$113/(ComCalc!M$37*ComCalc!M$37)-2*Cs!M1120)))),0)</f>
        <v>0</v>
      </c>
      <c r="N1223">
        <f>IF(N197*(ComCalc!N$37&gt;1),2*NORMSDIST(-1*ABS(N914/(15*SQRT(1+ComCalc!N$113/(ComCalc!N$37*ComCalc!N$37)-2*Cs!N1120)))),0)</f>
        <v>0</v>
      </c>
      <c r="O1223">
        <f>IF(O197*(ComCalc!O$37&gt;1),2*NORMSDIST(-1*ABS(O914/(15*SQRT(1+ComCalc!O$113/(ComCalc!O$37*ComCalc!O$37)-2*Cs!O1120)))),0)</f>
        <v>0</v>
      </c>
      <c r="P1223">
        <f>IF(P197*(ComCalc!P$37&gt;1),2*NORMSDIST(-1*ABS(P914/(15*SQRT(1+ComCalc!P$113/(ComCalc!P$37*ComCalc!P$37)-2*Cs!P1120)))),0)</f>
        <v>0</v>
      </c>
      <c r="Q1223">
        <f>IF(Q197*(ComCalc!Q$37&gt;1),2*NORMSDIST(-1*ABS(Q914/(15*SQRT(1+ComCalc!Q$113/(ComCalc!Q$37*ComCalc!Q$37)-2*Cs!Q1120)))),0)</f>
        <v>0</v>
      </c>
      <c r="R1223">
        <f>IF(R197*(ComCalc!R$37&gt;1),2*NORMSDIST(-1*ABS(R914/(15*SQRT(1+ComCalc!R$113/(ComCalc!R$37*ComCalc!R$37)-2*Cs!R1120)))),0)</f>
        <v>0</v>
      </c>
      <c r="S1223">
        <f>IF(S197*(ComCalc!S$37&gt;1),2*NORMSDIST(-1*ABS(S914/(15*SQRT(1+ComCalc!S$113/(ComCalc!S$37*ComCalc!S$37)-2*Cs!S1120)))),0)</f>
        <v>0</v>
      </c>
      <c r="T1223">
        <f>IF(T197*(ComCalc!T$37&gt;1),2*NORMSDIST(-1*ABS(T914/(15*SQRT(1+ComCalc!T$113/(ComCalc!T$37*ComCalc!T$37)-2*Cs!T1120)))),0)</f>
        <v>0</v>
      </c>
      <c r="U1223">
        <f>IF(U197*(ComCalc!U$37&gt;1),2*NORMSDIST(-1*ABS(U914/(15*SQRT(1+ComCalc!U$113/(ComCalc!U$37*ComCalc!U$37)-2*Cs!U1120)))),0)</f>
        <v>0</v>
      </c>
    </row>
    <row r="1224" spans="1:21" x14ac:dyDescent="0.15">
      <c r="A1224" t="str">
        <f t="shared" si="668"/>
        <v>DC</v>
      </c>
      <c r="B1224">
        <f>IF(B198*(ComCalc!B$37&gt;1),2*NORMSDIST(-1*ABS(B915/(15*SQRT(1+ComCalc!B$113/(ComCalc!B$37*ComCalc!B$37)-2*Cs!B1121)))),0)</f>
        <v>0</v>
      </c>
      <c r="C1224">
        <f>IF(C198*(ComCalc!C$37&gt;1),2*NORMSDIST(-1*ABS(C915/(15*SQRT(1+ComCalc!C$113/(ComCalc!C$37*ComCalc!C$37)-2*Cs!C1121)))),0)</f>
        <v>0</v>
      </c>
      <c r="D1224">
        <f>IF(D198*(ComCalc!D$37&gt;1),2*NORMSDIST(-1*ABS(D915/(15*SQRT(1+ComCalc!D$113/(ComCalc!D$37*ComCalc!D$37)-2*Cs!D1121)))),0)</f>
        <v>0</v>
      </c>
      <c r="E1224">
        <f>IF(E198*(ComCalc!E$37&gt;1),2*NORMSDIST(-1*ABS(E915/(15*SQRT(1+ComCalc!E$113/(ComCalc!E$37*ComCalc!E$37)-2*Cs!E1121)))),0)</f>
        <v>0</v>
      </c>
      <c r="F1224">
        <f>IF(F198*(ComCalc!F$37&gt;1),2*NORMSDIST(-1*ABS(F915/(15*SQRT(1+ComCalc!F$113/(ComCalc!F$37*ComCalc!F$37)-2*Cs!F1121)))),0)</f>
        <v>0</v>
      </c>
      <c r="G1224">
        <f>IF(G198*(ComCalc!G$37&gt;1),2*NORMSDIST(-1*ABS(G915/(15*SQRT(1+ComCalc!G$113/(ComCalc!G$37*ComCalc!G$37)-2*Cs!G1121)))),0)</f>
        <v>0</v>
      </c>
      <c r="H1224">
        <f>IF(H198*(ComCalc!H$37&gt;1),2*NORMSDIST(-1*ABS(H915/(15*SQRT(1+ComCalc!H$113/(ComCalc!H$37*ComCalc!H$37)-2*Cs!H1121)))),0)</f>
        <v>0</v>
      </c>
      <c r="I1224">
        <f>IF(I198*(ComCalc!I$37&gt;1),2*NORMSDIST(-1*ABS(I915/(15*SQRT(1+ComCalc!I$113/(ComCalc!I$37*ComCalc!I$37)-2*Cs!I1121)))),0)</f>
        <v>0</v>
      </c>
      <c r="J1224">
        <f>IF(J198*(ComCalc!J$37&gt;1),2*NORMSDIST(-1*ABS(J915/(15*SQRT(1+ComCalc!J$113/(ComCalc!J$37*ComCalc!J$37)-2*Cs!J1121)))),0)</f>
        <v>0</v>
      </c>
      <c r="K1224">
        <f>IF(K198*(ComCalc!K$37&gt;1),2*NORMSDIST(-1*ABS(K915/(15*SQRT(1+ComCalc!K$113/(ComCalc!K$37*ComCalc!K$37)-2*Cs!K1121)))),0)</f>
        <v>0</v>
      </c>
      <c r="L1224">
        <f>IF(L198*(ComCalc!L$37&gt;1),2*NORMSDIST(-1*ABS(L915/(15*SQRT(1+ComCalc!L$113/(ComCalc!L$37*ComCalc!L$37)-2*Cs!L1121)))),0)</f>
        <v>0</v>
      </c>
      <c r="M1224">
        <f>IF(M198*(ComCalc!M$37&gt;1),2*NORMSDIST(-1*ABS(M915/(15*SQRT(1+ComCalc!M$113/(ComCalc!M$37*ComCalc!M$37)-2*Cs!M1121)))),0)</f>
        <v>0</v>
      </c>
      <c r="N1224">
        <f>IF(N198*(ComCalc!N$37&gt;1),2*NORMSDIST(-1*ABS(N915/(15*SQRT(1+ComCalc!N$113/(ComCalc!N$37*ComCalc!N$37)-2*Cs!N1121)))),0)</f>
        <v>0</v>
      </c>
      <c r="O1224">
        <f>IF(O198*(ComCalc!O$37&gt;1),2*NORMSDIST(-1*ABS(O915/(15*SQRT(1+ComCalc!O$113/(ComCalc!O$37*ComCalc!O$37)-2*Cs!O1121)))),0)</f>
        <v>0</v>
      </c>
      <c r="P1224">
        <f>IF(P198*(ComCalc!P$37&gt;1),2*NORMSDIST(-1*ABS(P915/(15*SQRT(1+ComCalc!P$113/(ComCalc!P$37*ComCalc!P$37)-2*Cs!P1121)))),0)</f>
        <v>0</v>
      </c>
      <c r="Q1224">
        <f>IF(Q198*(ComCalc!Q$37&gt;1),2*NORMSDIST(-1*ABS(Q915/(15*SQRT(1+ComCalc!Q$113/(ComCalc!Q$37*ComCalc!Q$37)-2*Cs!Q1121)))),0)</f>
        <v>0</v>
      </c>
      <c r="R1224">
        <f>IF(R198*(ComCalc!R$37&gt;1),2*NORMSDIST(-1*ABS(R915/(15*SQRT(1+ComCalc!R$113/(ComCalc!R$37*ComCalc!R$37)-2*Cs!R1121)))),0)</f>
        <v>0</v>
      </c>
      <c r="S1224">
        <f>IF(S198*(ComCalc!S$37&gt;1),2*NORMSDIST(-1*ABS(S915/(15*SQRT(1+ComCalc!S$113/(ComCalc!S$37*ComCalc!S$37)-2*Cs!S1121)))),0)</f>
        <v>0</v>
      </c>
      <c r="T1224">
        <f>IF(T198*(ComCalc!T$37&gt;1),2*NORMSDIST(-1*ABS(T915/(15*SQRT(1+ComCalc!T$113/(ComCalc!T$37*ComCalc!T$37)-2*Cs!T1121)))),0)</f>
        <v>0</v>
      </c>
      <c r="U1224">
        <f>IF(U198*(ComCalc!U$37&gt;1),2*NORMSDIST(-1*ABS(U915/(15*SQRT(1+ComCalc!U$113/(ComCalc!U$37*ComCalc!U$37)-2*Cs!U1121)))),0)</f>
        <v>0</v>
      </c>
    </row>
    <row r="1225" spans="1:21" x14ac:dyDescent="0.15">
      <c r="A1225" t="str">
        <f t="shared" si="668"/>
        <v>RF</v>
      </c>
      <c r="B1225">
        <f>IF(B199*(ComCalc!B$37&gt;1),2*NORMSDIST(-1*ABS(B916/(15*SQRT(1+ComCalc!B$113/(ComCalc!B$37*ComCalc!B$37)-2*Cs!B1122)))),0)</f>
        <v>0</v>
      </c>
      <c r="C1225">
        <f>IF(C199*(ComCalc!C$37&gt;1),2*NORMSDIST(-1*ABS(C916/(15*SQRT(1+ComCalc!C$113/(ComCalc!C$37*ComCalc!C$37)-2*Cs!C1122)))),0)</f>
        <v>0</v>
      </c>
      <c r="D1225">
        <f>IF(D199*(ComCalc!D$37&gt;1),2*NORMSDIST(-1*ABS(D916/(15*SQRT(1+ComCalc!D$113/(ComCalc!D$37*ComCalc!D$37)-2*Cs!D1122)))),0)</f>
        <v>0</v>
      </c>
      <c r="E1225">
        <f>IF(E199*(ComCalc!E$37&gt;1),2*NORMSDIST(-1*ABS(E916/(15*SQRT(1+ComCalc!E$113/(ComCalc!E$37*ComCalc!E$37)-2*Cs!E1122)))),0)</f>
        <v>0</v>
      </c>
      <c r="F1225">
        <f>IF(F199*(ComCalc!F$37&gt;1),2*NORMSDIST(-1*ABS(F916/(15*SQRT(1+ComCalc!F$113/(ComCalc!F$37*ComCalc!F$37)-2*Cs!F1122)))),0)</f>
        <v>0</v>
      </c>
      <c r="G1225">
        <f>IF(G199*(ComCalc!G$37&gt;1),2*NORMSDIST(-1*ABS(G916/(15*SQRT(1+ComCalc!G$113/(ComCalc!G$37*ComCalc!G$37)-2*Cs!G1122)))),0)</f>
        <v>0</v>
      </c>
      <c r="H1225">
        <f>IF(H199*(ComCalc!H$37&gt;1),2*NORMSDIST(-1*ABS(H916/(15*SQRT(1+ComCalc!H$113/(ComCalc!H$37*ComCalc!H$37)-2*Cs!H1122)))),0)</f>
        <v>0</v>
      </c>
      <c r="I1225">
        <f>IF(I199*(ComCalc!I$37&gt;1),2*NORMSDIST(-1*ABS(I916/(15*SQRT(1+ComCalc!I$113/(ComCalc!I$37*ComCalc!I$37)-2*Cs!I1122)))),0)</f>
        <v>0</v>
      </c>
      <c r="J1225">
        <f>IF(J199*(ComCalc!J$37&gt;1),2*NORMSDIST(-1*ABS(J916/(15*SQRT(1+ComCalc!J$113/(ComCalc!J$37*ComCalc!J$37)-2*Cs!J1122)))),0)</f>
        <v>0</v>
      </c>
      <c r="K1225">
        <f>IF(K199*(ComCalc!K$37&gt;1),2*NORMSDIST(-1*ABS(K916/(15*SQRT(1+ComCalc!K$113/(ComCalc!K$37*ComCalc!K$37)-2*Cs!K1122)))),0)</f>
        <v>0</v>
      </c>
      <c r="L1225">
        <f>IF(L199*(ComCalc!L$37&gt;1),2*NORMSDIST(-1*ABS(L916/(15*SQRT(1+ComCalc!L$113/(ComCalc!L$37*ComCalc!L$37)-2*Cs!L1122)))),0)</f>
        <v>0</v>
      </c>
      <c r="M1225">
        <f>IF(M199*(ComCalc!M$37&gt;1),2*NORMSDIST(-1*ABS(M916/(15*SQRT(1+ComCalc!M$113/(ComCalc!M$37*ComCalc!M$37)-2*Cs!M1122)))),0)</f>
        <v>0</v>
      </c>
      <c r="N1225">
        <f>IF(N199*(ComCalc!N$37&gt;1),2*NORMSDIST(-1*ABS(N916/(15*SQRT(1+ComCalc!N$113/(ComCalc!N$37*ComCalc!N$37)-2*Cs!N1122)))),0)</f>
        <v>0</v>
      </c>
      <c r="O1225">
        <f>IF(O199*(ComCalc!O$37&gt;1),2*NORMSDIST(-1*ABS(O916/(15*SQRT(1+ComCalc!O$113/(ComCalc!O$37*ComCalc!O$37)-2*Cs!O1122)))),0)</f>
        <v>0</v>
      </c>
      <c r="P1225">
        <f>IF(P199*(ComCalc!P$37&gt;1),2*NORMSDIST(-1*ABS(P916/(15*SQRT(1+ComCalc!P$113/(ComCalc!P$37*ComCalc!P$37)-2*Cs!P1122)))),0)</f>
        <v>0</v>
      </c>
      <c r="Q1225">
        <f>IF(Q199*(ComCalc!Q$37&gt;1),2*NORMSDIST(-1*ABS(Q916/(15*SQRT(1+ComCalc!Q$113/(ComCalc!Q$37*ComCalc!Q$37)-2*Cs!Q1122)))),0)</f>
        <v>0</v>
      </c>
      <c r="R1225">
        <f>IF(R199*(ComCalc!R$37&gt;1),2*NORMSDIST(-1*ABS(R916/(15*SQRT(1+ComCalc!R$113/(ComCalc!R$37*ComCalc!R$37)-2*Cs!R1122)))),0)</f>
        <v>0</v>
      </c>
      <c r="S1225">
        <f>IF(S199*(ComCalc!S$37&gt;1),2*NORMSDIST(-1*ABS(S916/(15*SQRT(1+ComCalc!S$113/(ComCalc!S$37*ComCalc!S$37)-2*Cs!S1122)))),0)</f>
        <v>0</v>
      </c>
      <c r="T1225">
        <f>IF(T199*(ComCalc!T$37&gt;1),2*NORMSDIST(-1*ABS(T916/(15*SQRT(1+ComCalc!T$113/(ComCalc!T$37*ComCalc!T$37)-2*Cs!T1122)))),0)</f>
        <v>0</v>
      </c>
      <c r="U1225">
        <f>IF(U199*(ComCalc!U$37&gt;1),2*NORMSDIST(-1*ABS(U916/(15*SQRT(1+ComCalc!U$113/(ComCalc!U$37*ComCalc!U$37)-2*Cs!U1122)))),0)</f>
        <v>0</v>
      </c>
    </row>
    <row r="1226" spans="1:21" x14ac:dyDescent="0.15">
      <c r="A1226" t="str">
        <f t="shared" si="668"/>
        <v>RU</v>
      </c>
      <c r="B1226">
        <f>IF(B200*(ComCalc!B$37&gt;1),2*NORMSDIST(-1*ABS(B917/(15*SQRT(1+ComCalc!B$113/(ComCalc!B$37*ComCalc!B$37)-2*Cs!B1123)))),0)</f>
        <v>0</v>
      </c>
      <c r="C1226">
        <f>IF(C200*(ComCalc!C$37&gt;1),2*NORMSDIST(-1*ABS(C917/(15*SQRT(1+ComCalc!C$113/(ComCalc!C$37*ComCalc!C$37)-2*Cs!C1123)))),0)</f>
        <v>0</v>
      </c>
      <c r="D1226">
        <f>IF(D200*(ComCalc!D$37&gt;1),2*NORMSDIST(-1*ABS(D917/(15*SQRT(1+ComCalc!D$113/(ComCalc!D$37*ComCalc!D$37)-2*Cs!D1123)))),0)</f>
        <v>0</v>
      </c>
      <c r="E1226">
        <f>IF(E200*(ComCalc!E$37&gt;1),2*NORMSDIST(-1*ABS(E917/(15*SQRT(1+ComCalc!E$113/(ComCalc!E$37*ComCalc!E$37)-2*Cs!E1123)))),0)</f>
        <v>0</v>
      </c>
      <c r="F1226">
        <f>IF(F200*(ComCalc!F$37&gt;1),2*NORMSDIST(-1*ABS(F917/(15*SQRT(1+ComCalc!F$113/(ComCalc!F$37*ComCalc!F$37)-2*Cs!F1123)))),0)</f>
        <v>0</v>
      </c>
      <c r="G1226">
        <f>IF(G200*(ComCalc!G$37&gt;1),2*NORMSDIST(-1*ABS(G917/(15*SQRT(1+ComCalc!G$113/(ComCalc!G$37*ComCalc!G$37)-2*Cs!G1123)))),0)</f>
        <v>0</v>
      </c>
      <c r="H1226">
        <f>IF(H200*(ComCalc!H$37&gt;1),2*NORMSDIST(-1*ABS(H917/(15*SQRT(1+ComCalc!H$113/(ComCalc!H$37*ComCalc!H$37)-2*Cs!H1123)))),0)</f>
        <v>0</v>
      </c>
      <c r="I1226">
        <f>IF(I200*(ComCalc!I$37&gt;1),2*NORMSDIST(-1*ABS(I917/(15*SQRT(1+ComCalc!I$113/(ComCalc!I$37*ComCalc!I$37)-2*Cs!I1123)))),0)</f>
        <v>0</v>
      </c>
      <c r="J1226">
        <f>IF(J200*(ComCalc!J$37&gt;1),2*NORMSDIST(-1*ABS(J917/(15*SQRT(1+ComCalc!J$113/(ComCalc!J$37*ComCalc!J$37)-2*Cs!J1123)))),0)</f>
        <v>0</v>
      </c>
      <c r="K1226">
        <f>IF(K200*(ComCalc!K$37&gt;1),2*NORMSDIST(-1*ABS(K917/(15*SQRT(1+ComCalc!K$113/(ComCalc!K$37*ComCalc!K$37)-2*Cs!K1123)))),0)</f>
        <v>0</v>
      </c>
      <c r="L1226">
        <f>IF(L200*(ComCalc!L$37&gt;1),2*NORMSDIST(-1*ABS(L917/(15*SQRT(1+ComCalc!L$113/(ComCalc!L$37*ComCalc!L$37)-2*Cs!L1123)))),0)</f>
        <v>0</v>
      </c>
      <c r="M1226">
        <f>IF(M200*(ComCalc!M$37&gt;1),2*NORMSDIST(-1*ABS(M917/(15*SQRT(1+ComCalc!M$113/(ComCalc!M$37*ComCalc!M$37)-2*Cs!M1123)))),0)</f>
        <v>0</v>
      </c>
      <c r="N1226">
        <f>IF(N200*(ComCalc!N$37&gt;1),2*NORMSDIST(-1*ABS(N917/(15*SQRT(1+ComCalc!N$113/(ComCalc!N$37*ComCalc!N$37)-2*Cs!N1123)))),0)</f>
        <v>0</v>
      </c>
      <c r="O1226">
        <f>IF(O200*(ComCalc!O$37&gt;1),2*NORMSDIST(-1*ABS(O917/(15*SQRT(1+ComCalc!O$113/(ComCalc!O$37*ComCalc!O$37)-2*Cs!O1123)))),0)</f>
        <v>0</v>
      </c>
      <c r="P1226">
        <f>IF(P200*(ComCalc!P$37&gt;1),2*NORMSDIST(-1*ABS(P917/(15*SQRT(1+ComCalc!P$113/(ComCalc!P$37*ComCalc!P$37)-2*Cs!P1123)))),0)</f>
        <v>0</v>
      </c>
      <c r="Q1226">
        <f>IF(Q200*(ComCalc!Q$37&gt;1),2*NORMSDIST(-1*ABS(Q917/(15*SQRT(1+ComCalc!Q$113/(ComCalc!Q$37*ComCalc!Q$37)-2*Cs!Q1123)))),0)</f>
        <v>0</v>
      </c>
      <c r="R1226">
        <f>IF(R200*(ComCalc!R$37&gt;1),2*NORMSDIST(-1*ABS(R917/(15*SQRT(1+ComCalc!R$113/(ComCalc!R$37*ComCalc!R$37)-2*Cs!R1123)))),0)</f>
        <v>0</v>
      </c>
      <c r="S1226">
        <f>IF(S200*(ComCalc!S$37&gt;1),2*NORMSDIST(-1*ABS(S917/(15*SQRT(1+ComCalc!S$113/(ComCalc!S$37*ComCalc!S$37)-2*Cs!S1123)))),0)</f>
        <v>0</v>
      </c>
      <c r="T1226">
        <f>IF(T200*(ComCalc!T$37&gt;1),2*NORMSDIST(-1*ABS(T917/(15*SQRT(1+ComCalc!T$113/(ComCalc!T$37*ComCalc!T$37)-2*Cs!T1123)))),0)</f>
        <v>0</v>
      </c>
      <c r="U1226">
        <f>IF(U200*(ComCalc!U$37&gt;1),2*NORMSDIST(-1*ABS(U917/(15*SQRT(1+ComCalc!U$113/(ComCalc!U$37*ComCalc!U$37)-2*Cs!U1123)))),0)</f>
        <v>0</v>
      </c>
    </row>
    <row r="1227" spans="1:21" x14ac:dyDescent="0.15">
      <c r="A1227" t="str">
        <f t="shared" si="668"/>
        <v>OL</v>
      </c>
      <c r="B1227">
        <f>IF(B201*(ComCalc!B$37&gt;1),2*NORMSDIST(-1*ABS(B918/(15*SQRT(1+ComCalc!B$113/(ComCalc!B$37*ComCalc!B$37)-2*Cs!B1124)))),0)</f>
        <v>0</v>
      </c>
      <c r="C1227">
        <f>IF(C201*(ComCalc!C$37&gt;1),2*NORMSDIST(-1*ABS(C918/(15*SQRT(1+ComCalc!C$113/(ComCalc!C$37*ComCalc!C$37)-2*Cs!C1124)))),0)</f>
        <v>0</v>
      </c>
      <c r="D1227">
        <f>IF(D201*(ComCalc!D$37&gt;1),2*NORMSDIST(-1*ABS(D918/(15*SQRT(1+ComCalc!D$113/(ComCalc!D$37*ComCalc!D$37)-2*Cs!D1124)))),0)</f>
        <v>0</v>
      </c>
      <c r="E1227">
        <f>IF(E201*(ComCalc!E$37&gt;1),2*NORMSDIST(-1*ABS(E918/(15*SQRT(1+ComCalc!E$113/(ComCalc!E$37*ComCalc!E$37)-2*Cs!E1124)))),0)</f>
        <v>0</v>
      </c>
      <c r="F1227">
        <f>IF(F201*(ComCalc!F$37&gt;1),2*NORMSDIST(-1*ABS(F918/(15*SQRT(1+ComCalc!F$113/(ComCalc!F$37*ComCalc!F$37)-2*Cs!F1124)))),0)</f>
        <v>0</v>
      </c>
      <c r="G1227">
        <f>IF(G201*(ComCalc!G$37&gt;1),2*NORMSDIST(-1*ABS(G918/(15*SQRT(1+ComCalc!G$113/(ComCalc!G$37*ComCalc!G$37)-2*Cs!G1124)))),0)</f>
        <v>0</v>
      </c>
      <c r="H1227">
        <f>IF(H201*(ComCalc!H$37&gt;1),2*NORMSDIST(-1*ABS(H918/(15*SQRT(1+ComCalc!H$113/(ComCalc!H$37*ComCalc!H$37)-2*Cs!H1124)))),0)</f>
        <v>0</v>
      </c>
      <c r="I1227">
        <f>IF(I201*(ComCalc!I$37&gt;1),2*NORMSDIST(-1*ABS(I918/(15*SQRT(1+ComCalc!I$113/(ComCalc!I$37*ComCalc!I$37)-2*Cs!I1124)))),0)</f>
        <v>0</v>
      </c>
      <c r="J1227">
        <f>IF(J201*(ComCalc!J$37&gt;1),2*NORMSDIST(-1*ABS(J918/(15*SQRT(1+ComCalc!J$113/(ComCalc!J$37*ComCalc!J$37)-2*Cs!J1124)))),0)</f>
        <v>0</v>
      </c>
      <c r="K1227">
        <f>IF(K201*(ComCalc!K$37&gt;1),2*NORMSDIST(-1*ABS(K918/(15*SQRT(1+ComCalc!K$113/(ComCalc!K$37*ComCalc!K$37)-2*Cs!K1124)))),0)</f>
        <v>0</v>
      </c>
      <c r="L1227">
        <f>IF(L201*(ComCalc!L$37&gt;1),2*NORMSDIST(-1*ABS(L918/(15*SQRT(1+ComCalc!L$113/(ComCalc!L$37*ComCalc!L$37)-2*Cs!L1124)))),0)</f>
        <v>0</v>
      </c>
      <c r="M1227">
        <f>IF(M201*(ComCalc!M$37&gt;1),2*NORMSDIST(-1*ABS(M918/(15*SQRT(1+ComCalc!M$113/(ComCalc!M$37*ComCalc!M$37)-2*Cs!M1124)))),0)</f>
        <v>0</v>
      </c>
      <c r="N1227">
        <f>IF(N201*(ComCalc!N$37&gt;1),2*NORMSDIST(-1*ABS(N918/(15*SQRT(1+ComCalc!N$113/(ComCalc!N$37*ComCalc!N$37)-2*Cs!N1124)))),0)</f>
        <v>0</v>
      </c>
      <c r="O1227">
        <f>IF(O201*(ComCalc!O$37&gt;1),2*NORMSDIST(-1*ABS(O918/(15*SQRT(1+ComCalc!O$113/(ComCalc!O$37*ComCalc!O$37)-2*Cs!O1124)))),0)</f>
        <v>0</v>
      </c>
      <c r="P1227">
        <f>IF(P201*(ComCalc!P$37&gt;1),2*NORMSDIST(-1*ABS(P918/(15*SQRT(1+ComCalc!P$113/(ComCalc!P$37*ComCalc!P$37)-2*Cs!P1124)))),0)</f>
        <v>0</v>
      </c>
      <c r="Q1227">
        <f>IF(Q201*(ComCalc!Q$37&gt;1),2*NORMSDIST(-1*ABS(Q918/(15*SQRT(1+ComCalc!Q$113/(ComCalc!Q$37*ComCalc!Q$37)-2*Cs!Q1124)))),0)</f>
        <v>0</v>
      </c>
      <c r="R1227">
        <f>IF(R201*(ComCalc!R$37&gt;1),2*NORMSDIST(-1*ABS(R918/(15*SQRT(1+ComCalc!R$113/(ComCalc!R$37*ComCalc!R$37)-2*Cs!R1124)))),0)</f>
        <v>0</v>
      </c>
      <c r="S1227">
        <f>IF(S201*(ComCalc!S$37&gt;1),2*NORMSDIST(-1*ABS(S918/(15*SQRT(1+ComCalc!S$113/(ComCalc!S$37*ComCalc!S$37)-2*Cs!S1124)))),0)</f>
        <v>0</v>
      </c>
      <c r="T1227">
        <f>IF(T201*(ComCalc!T$37&gt;1),2*NORMSDIST(-1*ABS(T918/(15*SQRT(1+ComCalc!T$113/(ComCalc!T$37*ComCalc!T$37)-2*Cs!T1124)))),0)</f>
        <v>0</v>
      </c>
      <c r="U1227">
        <f>IF(U201*(ComCalc!U$37&gt;1),2*NORMSDIST(-1*ABS(U918/(15*SQRT(1+ComCalc!U$113/(ComCalc!U$37*ComCalc!U$37)-2*Cs!U1124)))),0)</f>
        <v>0</v>
      </c>
    </row>
    <row r="1228" spans="1:21" x14ac:dyDescent="0.15">
      <c r="A1228" t="str">
        <f t="shared" si="668"/>
        <v>OF</v>
      </c>
      <c r="B1228">
        <f>IF(B202*(ComCalc!B$37&gt;1),2*NORMSDIST(-1*ABS(B919/(15*SQRT(1+ComCalc!B$113/(ComCalc!B$37*ComCalc!B$37)-2*Cs!B1125)))),0)</f>
        <v>0</v>
      </c>
      <c r="C1228">
        <f>IF(C202*(ComCalc!C$37&gt;1),2*NORMSDIST(-1*ABS(C919/(15*SQRT(1+ComCalc!C$113/(ComCalc!C$37*ComCalc!C$37)-2*Cs!C1125)))),0)</f>
        <v>0</v>
      </c>
      <c r="D1228">
        <f>IF(D202*(ComCalc!D$37&gt;1),2*NORMSDIST(-1*ABS(D919/(15*SQRT(1+ComCalc!D$113/(ComCalc!D$37*ComCalc!D$37)-2*Cs!D1125)))),0)</f>
        <v>0</v>
      </c>
      <c r="E1228">
        <f>IF(E202*(ComCalc!E$37&gt;1),2*NORMSDIST(-1*ABS(E919/(15*SQRT(1+ComCalc!E$113/(ComCalc!E$37*ComCalc!E$37)-2*Cs!E1125)))),0)</f>
        <v>0</v>
      </c>
      <c r="F1228">
        <f>IF(F202*(ComCalc!F$37&gt;1),2*NORMSDIST(-1*ABS(F919/(15*SQRT(1+ComCalc!F$113/(ComCalc!F$37*ComCalc!F$37)-2*Cs!F1125)))),0)</f>
        <v>0</v>
      </c>
      <c r="G1228">
        <f>IF(G202*(ComCalc!G$37&gt;1),2*NORMSDIST(-1*ABS(G919/(15*SQRT(1+ComCalc!G$113/(ComCalc!G$37*ComCalc!G$37)-2*Cs!G1125)))),0)</f>
        <v>0</v>
      </c>
      <c r="H1228">
        <f>IF(H202*(ComCalc!H$37&gt;1),2*NORMSDIST(-1*ABS(H919/(15*SQRT(1+ComCalc!H$113/(ComCalc!H$37*ComCalc!H$37)-2*Cs!H1125)))),0)</f>
        <v>0</v>
      </c>
      <c r="I1228">
        <f>IF(I202*(ComCalc!I$37&gt;1),2*NORMSDIST(-1*ABS(I919/(15*SQRT(1+ComCalc!I$113/(ComCalc!I$37*ComCalc!I$37)-2*Cs!I1125)))),0)</f>
        <v>0</v>
      </c>
      <c r="J1228">
        <f>IF(J202*(ComCalc!J$37&gt;1),2*NORMSDIST(-1*ABS(J919/(15*SQRT(1+ComCalc!J$113/(ComCalc!J$37*ComCalc!J$37)-2*Cs!J1125)))),0)</f>
        <v>0</v>
      </c>
      <c r="K1228">
        <f>IF(K202*(ComCalc!K$37&gt;1),2*NORMSDIST(-1*ABS(K919/(15*SQRT(1+ComCalc!K$113/(ComCalc!K$37*ComCalc!K$37)-2*Cs!K1125)))),0)</f>
        <v>0</v>
      </c>
      <c r="L1228">
        <f>IF(L202*(ComCalc!L$37&gt;1),2*NORMSDIST(-1*ABS(L919/(15*SQRT(1+ComCalc!L$113/(ComCalc!L$37*ComCalc!L$37)-2*Cs!L1125)))),0)</f>
        <v>0</v>
      </c>
      <c r="M1228">
        <f>IF(M202*(ComCalc!M$37&gt;1),2*NORMSDIST(-1*ABS(M919/(15*SQRT(1+ComCalc!M$113/(ComCalc!M$37*ComCalc!M$37)-2*Cs!M1125)))),0)</f>
        <v>0</v>
      </c>
      <c r="N1228">
        <f>IF(N202*(ComCalc!N$37&gt;1),2*NORMSDIST(-1*ABS(N919/(15*SQRT(1+ComCalc!N$113/(ComCalc!N$37*ComCalc!N$37)-2*Cs!N1125)))),0)</f>
        <v>0</v>
      </c>
      <c r="O1228">
        <f>IF(O202*(ComCalc!O$37&gt;1),2*NORMSDIST(-1*ABS(O919/(15*SQRT(1+ComCalc!O$113/(ComCalc!O$37*ComCalc!O$37)-2*Cs!O1125)))),0)</f>
        <v>0</v>
      </c>
      <c r="P1228">
        <f>IF(P202*(ComCalc!P$37&gt;1),2*NORMSDIST(-1*ABS(P919/(15*SQRT(1+ComCalc!P$113/(ComCalc!P$37*ComCalc!P$37)-2*Cs!P1125)))),0)</f>
        <v>0</v>
      </c>
      <c r="Q1228">
        <f>IF(Q202*(ComCalc!Q$37&gt;1),2*NORMSDIST(-1*ABS(Q919/(15*SQRT(1+ComCalc!Q$113/(ComCalc!Q$37*ComCalc!Q$37)-2*Cs!Q1125)))),0)</f>
        <v>0</v>
      </c>
      <c r="R1228">
        <f>IF(R202*(ComCalc!R$37&gt;1),2*NORMSDIST(-1*ABS(R919/(15*SQRT(1+ComCalc!R$113/(ComCalc!R$37*ComCalc!R$37)-2*Cs!R1125)))),0)</f>
        <v>0</v>
      </c>
      <c r="S1228">
        <f>IF(S202*(ComCalc!S$37&gt;1),2*NORMSDIST(-1*ABS(S919/(15*SQRT(1+ComCalc!S$113/(ComCalc!S$37*ComCalc!S$37)-2*Cs!S1125)))),0)</f>
        <v>0</v>
      </c>
      <c r="T1228">
        <f>IF(T202*(ComCalc!T$37&gt;1),2*NORMSDIST(-1*ABS(T919/(15*SQRT(1+ComCalc!T$113/(ComCalc!T$37*ComCalc!T$37)-2*Cs!T1125)))),0)</f>
        <v>0</v>
      </c>
      <c r="U1228">
        <f>IF(U202*(ComCalc!U$37&gt;1),2*NORMSDIST(-1*ABS(U919/(15*SQRT(1+ComCalc!U$113/(ComCalc!U$37*ComCalc!U$37)-2*Cs!U1125)))),0)</f>
        <v>0</v>
      </c>
    </row>
    <row r="1229" spans="1:21" x14ac:dyDescent="0.15">
      <c r="A1229" t="str">
        <f t="shared" si="668"/>
        <v>CM</v>
      </c>
      <c r="B1229">
        <f>IF(B203*(ComCalc!B$37&gt;1),2*NORMSDIST(-1*ABS(B920/(15*SQRT(1+ComCalc!B$113/(ComCalc!B$37*ComCalc!B$37)-2*Cs!B1126)))),0)</f>
        <v>0</v>
      </c>
      <c r="C1229">
        <f>IF(C203*(ComCalc!C$37&gt;1),2*NORMSDIST(-1*ABS(C920/(15*SQRT(1+ComCalc!C$113/(ComCalc!C$37*ComCalc!C$37)-2*Cs!C1126)))),0)</f>
        <v>0</v>
      </c>
      <c r="D1229">
        <f>IF(D203*(ComCalc!D$37&gt;1),2*NORMSDIST(-1*ABS(D920/(15*SQRT(1+ComCalc!D$113/(ComCalc!D$37*ComCalc!D$37)-2*Cs!D1126)))),0)</f>
        <v>0</v>
      </c>
      <c r="E1229">
        <f>IF(E203*(ComCalc!E$37&gt;1),2*NORMSDIST(-1*ABS(E920/(15*SQRT(1+ComCalc!E$113/(ComCalc!E$37*ComCalc!E$37)-2*Cs!E1126)))),0)</f>
        <v>0</v>
      </c>
      <c r="F1229">
        <f>IF(F203*(ComCalc!F$37&gt;1),2*NORMSDIST(-1*ABS(F920/(15*SQRT(1+ComCalc!F$113/(ComCalc!F$37*ComCalc!F$37)-2*Cs!F1126)))),0)</f>
        <v>0</v>
      </c>
      <c r="G1229">
        <f>IF(G203*(ComCalc!G$37&gt;1),2*NORMSDIST(-1*ABS(G920/(15*SQRT(1+ComCalc!G$113/(ComCalc!G$37*ComCalc!G$37)-2*Cs!G1126)))),0)</f>
        <v>0</v>
      </c>
      <c r="H1229">
        <f>IF(H203*(ComCalc!H$37&gt;1),2*NORMSDIST(-1*ABS(H920/(15*SQRT(1+ComCalc!H$113/(ComCalc!H$37*ComCalc!H$37)-2*Cs!H1126)))),0)</f>
        <v>0</v>
      </c>
      <c r="I1229">
        <f>IF(I203*(ComCalc!I$37&gt;1),2*NORMSDIST(-1*ABS(I920/(15*SQRT(1+ComCalc!I$113/(ComCalc!I$37*ComCalc!I$37)-2*Cs!I1126)))),0)</f>
        <v>0</v>
      </c>
      <c r="J1229">
        <f>IF(J203*(ComCalc!J$37&gt;1),2*NORMSDIST(-1*ABS(J920/(15*SQRT(1+ComCalc!J$113/(ComCalc!J$37*ComCalc!J$37)-2*Cs!J1126)))),0)</f>
        <v>0</v>
      </c>
      <c r="K1229">
        <f>IF(K203*(ComCalc!K$37&gt;1),2*NORMSDIST(-1*ABS(K920/(15*SQRT(1+ComCalc!K$113/(ComCalc!K$37*ComCalc!K$37)-2*Cs!K1126)))),0)</f>
        <v>0</v>
      </c>
      <c r="L1229">
        <f>IF(L203*(ComCalc!L$37&gt;1),2*NORMSDIST(-1*ABS(L920/(15*SQRT(1+ComCalc!L$113/(ComCalc!L$37*ComCalc!L$37)-2*Cs!L1126)))),0)</f>
        <v>0</v>
      </c>
      <c r="M1229">
        <f>IF(M203*(ComCalc!M$37&gt;1),2*NORMSDIST(-1*ABS(M920/(15*SQRT(1+ComCalc!M$113/(ComCalc!M$37*ComCalc!M$37)-2*Cs!M1126)))),0)</f>
        <v>0</v>
      </c>
      <c r="N1229">
        <f>IF(N203*(ComCalc!N$37&gt;1),2*NORMSDIST(-1*ABS(N920/(15*SQRT(1+ComCalc!N$113/(ComCalc!N$37*ComCalc!N$37)-2*Cs!N1126)))),0)</f>
        <v>0</v>
      </c>
      <c r="O1229">
        <f>IF(O203*(ComCalc!O$37&gt;1),2*NORMSDIST(-1*ABS(O920/(15*SQRT(1+ComCalc!O$113/(ComCalc!O$37*ComCalc!O$37)-2*Cs!O1126)))),0)</f>
        <v>0</v>
      </c>
      <c r="P1229">
        <f>IF(P203*(ComCalc!P$37&gt;1),2*NORMSDIST(-1*ABS(P920/(15*SQRT(1+ComCalc!P$113/(ComCalc!P$37*ComCalc!P$37)-2*Cs!P1126)))),0)</f>
        <v>0</v>
      </c>
      <c r="Q1229">
        <f>IF(Q203*(ComCalc!Q$37&gt;1),2*NORMSDIST(-1*ABS(Q920/(15*SQRT(1+ComCalc!Q$113/(ComCalc!Q$37*ComCalc!Q$37)-2*Cs!Q1126)))),0)</f>
        <v>0</v>
      </c>
      <c r="R1229">
        <f>IF(R203*(ComCalc!R$37&gt;1),2*NORMSDIST(-1*ABS(R920/(15*SQRT(1+ComCalc!R$113/(ComCalc!R$37*ComCalc!R$37)-2*Cs!R1126)))),0)</f>
        <v>0</v>
      </c>
      <c r="S1229">
        <f>IF(S203*(ComCalc!S$37&gt;1),2*NORMSDIST(-1*ABS(S920/(15*SQRT(1+ComCalc!S$113/(ComCalc!S$37*ComCalc!S$37)-2*Cs!S1126)))),0)</f>
        <v>0</v>
      </c>
      <c r="T1229">
        <f>IF(T203*(ComCalc!T$37&gt;1),2*NORMSDIST(-1*ABS(T920/(15*SQRT(1+ComCalc!T$113/(ComCalc!T$37*ComCalc!T$37)-2*Cs!T1126)))),0)</f>
        <v>0</v>
      </c>
      <c r="U1229">
        <f>IF(U203*(ComCalc!U$37&gt;1),2*NORMSDIST(-1*ABS(U920/(15*SQRT(1+ComCalc!U$113/(ComCalc!U$37*ComCalc!U$37)-2*Cs!U1126)))),0)</f>
        <v>0</v>
      </c>
    </row>
    <row r="1231" spans="1:21" x14ac:dyDescent="0.15">
      <c r="B1231" t="s">
        <v>250</v>
      </c>
    </row>
    <row r="1232" spans="1:21" x14ac:dyDescent="0.15">
      <c r="B1232" t="s">
        <v>134</v>
      </c>
      <c r="C1232" t="s">
        <v>135</v>
      </c>
      <c r="D1232" t="s">
        <v>136</v>
      </c>
      <c r="E1232" t="s">
        <v>137</v>
      </c>
      <c r="F1232" t="s">
        <v>138</v>
      </c>
      <c r="G1232" t="s">
        <v>139</v>
      </c>
      <c r="H1232" t="s">
        <v>140</v>
      </c>
      <c r="I1232" t="s">
        <v>141</v>
      </c>
      <c r="J1232" t="s">
        <v>142</v>
      </c>
      <c r="K1232" t="s">
        <v>143</v>
      </c>
      <c r="L1232" t="s">
        <v>279</v>
      </c>
      <c r="M1232" t="s">
        <v>280</v>
      </c>
      <c r="N1232" t="s">
        <v>281</v>
      </c>
      <c r="O1232" t="s">
        <v>282</v>
      </c>
      <c r="P1232" t="s">
        <v>283</v>
      </c>
      <c r="Q1232" t="s">
        <v>284</v>
      </c>
      <c r="R1232" t="s">
        <v>285</v>
      </c>
      <c r="S1232" t="s">
        <v>286</v>
      </c>
      <c r="T1232" t="s">
        <v>287</v>
      </c>
      <c r="U1232" t="s">
        <v>288</v>
      </c>
    </row>
    <row r="1233" spans="1:21" x14ac:dyDescent="0.15">
      <c r="A1233" t="str">
        <f>A1130</f>
        <v>Similarities</v>
      </c>
      <c r="B1233">
        <f t="shared" ref="B1233:K1233" si="669">IF(B1130=0,0,IF(B1130&lt;0.000001,7,IF(B1130&lt;0.00001,6,IF(B1130&lt;0.0001,5,IF(B1130&lt;0.001,4,IF(B1130&lt;0.01,3,2))))))</f>
        <v>2</v>
      </c>
      <c r="C1233">
        <f t="shared" si="669"/>
        <v>2</v>
      </c>
      <c r="D1233">
        <f t="shared" si="669"/>
        <v>0</v>
      </c>
      <c r="E1233">
        <f t="shared" si="669"/>
        <v>2</v>
      </c>
      <c r="F1233">
        <f t="shared" si="669"/>
        <v>0</v>
      </c>
      <c r="G1233">
        <f t="shared" si="669"/>
        <v>0</v>
      </c>
      <c r="H1233">
        <f t="shared" si="669"/>
        <v>0</v>
      </c>
      <c r="I1233">
        <f t="shared" si="669"/>
        <v>0</v>
      </c>
      <c r="J1233">
        <f t="shared" si="669"/>
        <v>0</v>
      </c>
      <c r="K1233">
        <f t="shared" si="669"/>
        <v>0</v>
      </c>
      <c r="L1233">
        <f t="shared" ref="L1233:U1233" si="670">IF(L1130=0,0,IF(L1130&lt;0.000001,7,IF(L1130&lt;0.00001,6,IF(L1130&lt;0.0001,5,IF(L1130&lt;0.001,4,IF(L1130&lt;0.01,3,2))))))</f>
        <v>0</v>
      </c>
      <c r="M1233">
        <f t="shared" si="670"/>
        <v>0</v>
      </c>
      <c r="N1233">
        <f t="shared" si="670"/>
        <v>0</v>
      </c>
      <c r="O1233">
        <f t="shared" si="670"/>
        <v>0</v>
      </c>
      <c r="P1233">
        <f t="shared" si="670"/>
        <v>0</v>
      </c>
      <c r="Q1233">
        <f t="shared" si="670"/>
        <v>0</v>
      </c>
      <c r="R1233">
        <f t="shared" si="670"/>
        <v>2</v>
      </c>
      <c r="S1233">
        <f t="shared" si="670"/>
        <v>0</v>
      </c>
      <c r="T1233">
        <f t="shared" si="670"/>
        <v>0</v>
      </c>
      <c r="U1233">
        <f t="shared" si="670"/>
        <v>0</v>
      </c>
    </row>
    <row r="1234" spans="1:21" x14ac:dyDescent="0.15">
      <c r="A1234" t="str">
        <f t="shared" ref="A1234:A1297" si="671">A1131</f>
        <v>Vocabulary</v>
      </c>
      <c r="B1234">
        <f t="shared" ref="B1234:K1234" si="672">IF(B1131=0,0,IF(B1131&lt;0.000001,7,IF(B1131&lt;0.00001,6,IF(B1131&lt;0.0001,5,IF(B1131&lt;0.001,4,IF(B1131&lt;0.01,3,2))))))</f>
        <v>2</v>
      </c>
      <c r="C1234">
        <f t="shared" si="672"/>
        <v>2</v>
      </c>
      <c r="D1234">
        <f t="shared" si="672"/>
        <v>0</v>
      </c>
      <c r="E1234">
        <f t="shared" si="672"/>
        <v>2</v>
      </c>
      <c r="F1234">
        <f t="shared" si="672"/>
        <v>0</v>
      </c>
      <c r="G1234">
        <f t="shared" si="672"/>
        <v>0</v>
      </c>
      <c r="H1234">
        <f t="shared" si="672"/>
        <v>0</v>
      </c>
      <c r="I1234">
        <f t="shared" si="672"/>
        <v>0</v>
      </c>
      <c r="J1234">
        <f t="shared" si="672"/>
        <v>0</v>
      </c>
      <c r="K1234">
        <f t="shared" si="672"/>
        <v>0</v>
      </c>
      <c r="L1234">
        <f t="shared" ref="L1234:U1234" si="673">IF(L1131=0,0,IF(L1131&lt;0.000001,7,IF(L1131&lt;0.00001,6,IF(L1131&lt;0.0001,5,IF(L1131&lt;0.001,4,IF(L1131&lt;0.01,3,2))))))</f>
        <v>0</v>
      </c>
      <c r="M1234">
        <f t="shared" si="673"/>
        <v>0</v>
      </c>
      <c r="N1234">
        <f t="shared" si="673"/>
        <v>0</v>
      </c>
      <c r="O1234">
        <f t="shared" si="673"/>
        <v>0</v>
      </c>
      <c r="P1234">
        <f t="shared" si="673"/>
        <v>0</v>
      </c>
      <c r="Q1234">
        <f t="shared" si="673"/>
        <v>0</v>
      </c>
      <c r="R1234">
        <f t="shared" si="673"/>
        <v>2</v>
      </c>
      <c r="S1234">
        <f t="shared" si="673"/>
        <v>0</v>
      </c>
      <c r="T1234">
        <f t="shared" si="673"/>
        <v>0</v>
      </c>
      <c r="U1234">
        <f t="shared" si="673"/>
        <v>0</v>
      </c>
    </row>
    <row r="1235" spans="1:21" x14ac:dyDescent="0.15">
      <c r="A1235" t="str">
        <f t="shared" si="671"/>
        <v>Information</v>
      </c>
      <c r="B1235">
        <f t="shared" ref="B1235:K1235" si="674">IF(B1132=0,0,IF(B1132&lt;0.000001,7,IF(B1132&lt;0.00001,6,IF(B1132&lt;0.0001,5,IF(B1132&lt;0.001,4,IF(B1132&lt;0.01,3,2))))))</f>
        <v>0</v>
      </c>
      <c r="C1235">
        <f t="shared" si="674"/>
        <v>0</v>
      </c>
      <c r="D1235">
        <f t="shared" si="674"/>
        <v>0</v>
      </c>
      <c r="E1235">
        <f t="shared" si="674"/>
        <v>0</v>
      </c>
      <c r="F1235">
        <f t="shared" si="674"/>
        <v>0</v>
      </c>
      <c r="G1235">
        <f t="shared" si="674"/>
        <v>0</v>
      </c>
      <c r="H1235">
        <f t="shared" si="674"/>
        <v>0</v>
      </c>
      <c r="I1235">
        <f t="shared" si="674"/>
        <v>0</v>
      </c>
      <c r="J1235">
        <f t="shared" si="674"/>
        <v>0</v>
      </c>
      <c r="K1235">
        <f t="shared" si="674"/>
        <v>0</v>
      </c>
      <c r="L1235">
        <f t="shared" ref="L1235:U1235" si="675">IF(L1132=0,0,IF(L1132&lt;0.000001,7,IF(L1132&lt;0.00001,6,IF(L1132&lt;0.0001,5,IF(L1132&lt;0.001,4,IF(L1132&lt;0.01,3,2))))))</f>
        <v>0</v>
      </c>
      <c r="M1235">
        <f t="shared" si="675"/>
        <v>0</v>
      </c>
      <c r="N1235">
        <f t="shared" si="675"/>
        <v>0</v>
      </c>
      <c r="O1235">
        <f t="shared" si="675"/>
        <v>0</v>
      </c>
      <c r="P1235">
        <f t="shared" si="675"/>
        <v>0</v>
      </c>
      <c r="Q1235">
        <f t="shared" si="675"/>
        <v>0</v>
      </c>
      <c r="R1235">
        <f t="shared" si="675"/>
        <v>0</v>
      </c>
      <c r="S1235">
        <f t="shared" si="675"/>
        <v>0</v>
      </c>
      <c r="T1235">
        <f t="shared" si="675"/>
        <v>0</v>
      </c>
      <c r="U1235">
        <f t="shared" si="675"/>
        <v>0</v>
      </c>
    </row>
    <row r="1236" spans="1:21" x14ac:dyDescent="0.15">
      <c r="A1236" t="str">
        <f t="shared" si="671"/>
        <v>Matrix Reasoning</v>
      </c>
      <c r="B1236">
        <f t="shared" ref="B1236:K1236" si="676">IF(B1133=0,0,IF(B1133&lt;0.000001,7,IF(B1133&lt;0.00001,6,IF(B1133&lt;0.0001,5,IF(B1133&lt;0.001,4,IF(B1133&lt;0.01,3,2))))))</f>
        <v>2</v>
      </c>
      <c r="C1236">
        <f t="shared" si="676"/>
        <v>0</v>
      </c>
      <c r="D1236">
        <f t="shared" si="676"/>
        <v>2</v>
      </c>
      <c r="E1236">
        <f t="shared" si="676"/>
        <v>0</v>
      </c>
      <c r="F1236">
        <f t="shared" si="676"/>
        <v>2</v>
      </c>
      <c r="G1236">
        <f t="shared" si="676"/>
        <v>0</v>
      </c>
      <c r="H1236">
        <f t="shared" si="676"/>
        <v>0</v>
      </c>
      <c r="I1236">
        <f t="shared" si="676"/>
        <v>0</v>
      </c>
      <c r="J1236">
        <f t="shared" si="676"/>
        <v>0</v>
      </c>
      <c r="K1236">
        <f t="shared" si="676"/>
        <v>0</v>
      </c>
      <c r="L1236">
        <f t="shared" ref="L1236:U1236" si="677">IF(L1133=0,0,IF(L1133&lt;0.000001,7,IF(L1133&lt;0.00001,6,IF(L1133&lt;0.0001,5,IF(L1133&lt;0.001,4,IF(L1133&lt;0.01,3,2))))))</f>
        <v>0</v>
      </c>
      <c r="M1236">
        <f t="shared" si="677"/>
        <v>0</v>
      </c>
      <c r="N1236">
        <f t="shared" si="677"/>
        <v>0</v>
      </c>
      <c r="O1236">
        <f t="shared" si="677"/>
        <v>0</v>
      </c>
      <c r="P1236">
        <f t="shared" si="677"/>
        <v>0</v>
      </c>
      <c r="Q1236">
        <f t="shared" si="677"/>
        <v>0</v>
      </c>
      <c r="R1236">
        <f t="shared" si="677"/>
        <v>2</v>
      </c>
      <c r="S1236">
        <f t="shared" si="677"/>
        <v>0</v>
      </c>
      <c r="T1236">
        <f t="shared" si="677"/>
        <v>0</v>
      </c>
      <c r="U1236">
        <f t="shared" si="677"/>
        <v>0</v>
      </c>
    </row>
    <row r="1237" spans="1:21" x14ac:dyDescent="0.15">
      <c r="A1237" t="str">
        <f t="shared" si="671"/>
        <v>Digit Span</v>
      </c>
      <c r="B1237">
        <f t="shared" ref="B1237:K1237" si="678">IF(B1134=0,0,IF(B1134&lt;0.000001,7,IF(B1134&lt;0.00001,6,IF(B1134&lt;0.0001,5,IF(B1134&lt;0.001,4,IF(B1134&lt;0.01,3,2))))))</f>
        <v>0</v>
      </c>
      <c r="C1237">
        <f t="shared" si="678"/>
        <v>0</v>
      </c>
      <c r="D1237">
        <f t="shared" si="678"/>
        <v>0</v>
      </c>
      <c r="E1237">
        <f t="shared" si="678"/>
        <v>0</v>
      </c>
      <c r="F1237">
        <f t="shared" si="678"/>
        <v>0</v>
      </c>
      <c r="G1237">
        <f t="shared" si="678"/>
        <v>0</v>
      </c>
      <c r="H1237">
        <f t="shared" si="678"/>
        <v>0</v>
      </c>
      <c r="I1237">
        <f t="shared" si="678"/>
        <v>0</v>
      </c>
      <c r="J1237">
        <f t="shared" si="678"/>
        <v>0</v>
      </c>
      <c r="K1237">
        <f t="shared" si="678"/>
        <v>0</v>
      </c>
      <c r="L1237">
        <f t="shared" ref="L1237:U1237" si="679">IF(L1134=0,0,IF(L1134&lt;0.000001,7,IF(L1134&lt;0.00001,6,IF(L1134&lt;0.0001,5,IF(L1134&lt;0.001,4,IF(L1134&lt;0.01,3,2))))))</f>
        <v>0</v>
      </c>
      <c r="M1237">
        <f t="shared" si="679"/>
        <v>0</v>
      </c>
      <c r="N1237">
        <f t="shared" si="679"/>
        <v>0</v>
      </c>
      <c r="O1237">
        <f t="shared" si="679"/>
        <v>0</v>
      </c>
      <c r="P1237">
        <f t="shared" si="679"/>
        <v>0</v>
      </c>
      <c r="Q1237">
        <f t="shared" si="679"/>
        <v>0</v>
      </c>
      <c r="R1237">
        <f t="shared" si="679"/>
        <v>0</v>
      </c>
      <c r="S1237">
        <f t="shared" si="679"/>
        <v>0</v>
      </c>
      <c r="T1237">
        <f t="shared" si="679"/>
        <v>0</v>
      </c>
      <c r="U1237">
        <f t="shared" si="679"/>
        <v>0</v>
      </c>
    </row>
    <row r="1238" spans="1:21" x14ac:dyDescent="0.15">
      <c r="A1238" t="str">
        <f t="shared" si="671"/>
        <v>Arithmetic</v>
      </c>
      <c r="B1238">
        <f t="shared" ref="B1238:K1238" si="680">IF(B1135=0,0,IF(B1135&lt;0.000001,7,IF(B1135&lt;0.00001,6,IF(B1135&lt;0.0001,5,IF(B1135&lt;0.001,4,IF(B1135&lt;0.01,3,2))))))</f>
        <v>0</v>
      </c>
      <c r="C1238">
        <f t="shared" si="680"/>
        <v>0</v>
      </c>
      <c r="D1238">
        <f t="shared" si="680"/>
        <v>0</v>
      </c>
      <c r="E1238">
        <f t="shared" si="680"/>
        <v>0</v>
      </c>
      <c r="F1238">
        <f t="shared" si="680"/>
        <v>0</v>
      </c>
      <c r="G1238">
        <f t="shared" si="680"/>
        <v>2</v>
      </c>
      <c r="H1238">
        <f t="shared" si="680"/>
        <v>0</v>
      </c>
      <c r="I1238">
        <f t="shared" si="680"/>
        <v>2</v>
      </c>
      <c r="J1238">
        <f t="shared" si="680"/>
        <v>0</v>
      </c>
      <c r="K1238">
        <f t="shared" si="680"/>
        <v>2</v>
      </c>
      <c r="L1238">
        <f t="shared" ref="L1238:U1238" si="681">IF(L1135=0,0,IF(L1135&lt;0.000001,7,IF(L1135&lt;0.00001,6,IF(L1135&lt;0.0001,5,IF(L1135&lt;0.001,4,IF(L1135&lt;0.01,3,2))))))</f>
        <v>0</v>
      </c>
      <c r="M1238">
        <f t="shared" si="681"/>
        <v>2</v>
      </c>
      <c r="N1238">
        <f t="shared" si="681"/>
        <v>0</v>
      </c>
      <c r="O1238">
        <f t="shared" si="681"/>
        <v>0</v>
      </c>
      <c r="P1238">
        <f t="shared" si="681"/>
        <v>0</v>
      </c>
      <c r="Q1238">
        <f t="shared" si="681"/>
        <v>0</v>
      </c>
      <c r="R1238">
        <f t="shared" si="681"/>
        <v>2</v>
      </c>
      <c r="S1238">
        <f t="shared" si="681"/>
        <v>0</v>
      </c>
      <c r="T1238">
        <f t="shared" si="681"/>
        <v>0</v>
      </c>
      <c r="U1238">
        <f t="shared" si="681"/>
        <v>0</v>
      </c>
    </row>
    <row r="1239" spans="1:21" x14ac:dyDescent="0.15">
      <c r="A1239" t="str">
        <f t="shared" si="671"/>
        <v>Block Design</v>
      </c>
      <c r="B1239">
        <f t="shared" ref="B1239:K1239" si="682">IF(B1136=0,0,IF(B1136&lt;0.000001,7,IF(B1136&lt;0.00001,6,IF(B1136&lt;0.0001,5,IF(B1136&lt;0.001,4,IF(B1136&lt;0.01,3,2))))))</f>
        <v>0</v>
      </c>
      <c r="C1239">
        <f t="shared" si="682"/>
        <v>0</v>
      </c>
      <c r="D1239">
        <f t="shared" si="682"/>
        <v>0</v>
      </c>
      <c r="E1239">
        <f t="shared" si="682"/>
        <v>0</v>
      </c>
      <c r="F1239">
        <f t="shared" si="682"/>
        <v>0</v>
      </c>
      <c r="G1239">
        <f t="shared" si="682"/>
        <v>0</v>
      </c>
      <c r="H1239">
        <f t="shared" si="682"/>
        <v>0</v>
      </c>
      <c r="I1239">
        <f t="shared" si="682"/>
        <v>0</v>
      </c>
      <c r="J1239">
        <f t="shared" si="682"/>
        <v>0</v>
      </c>
      <c r="K1239">
        <f t="shared" si="682"/>
        <v>0</v>
      </c>
      <c r="L1239">
        <f t="shared" ref="L1239:U1239" si="683">IF(L1136=0,0,IF(L1136&lt;0.000001,7,IF(L1136&lt;0.00001,6,IF(L1136&lt;0.0001,5,IF(L1136&lt;0.001,4,IF(L1136&lt;0.01,3,2))))))</f>
        <v>0</v>
      </c>
      <c r="M1239">
        <f t="shared" si="683"/>
        <v>0</v>
      </c>
      <c r="N1239">
        <f t="shared" si="683"/>
        <v>0</v>
      </c>
      <c r="O1239">
        <f t="shared" si="683"/>
        <v>0</v>
      </c>
      <c r="P1239">
        <f t="shared" si="683"/>
        <v>0</v>
      </c>
      <c r="Q1239">
        <f t="shared" si="683"/>
        <v>0</v>
      </c>
      <c r="R1239">
        <f t="shared" si="683"/>
        <v>0</v>
      </c>
      <c r="S1239">
        <f t="shared" si="683"/>
        <v>0</v>
      </c>
      <c r="T1239">
        <f t="shared" si="683"/>
        <v>0</v>
      </c>
      <c r="U1239">
        <f t="shared" si="683"/>
        <v>0</v>
      </c>
    </row>
    <row r="1240" spans="1:21" x14ac:dyDescent="0.15">
      <c r="A1240" t="str">
        <f t="shared" si="671"/>
        <v>Visual Puzzles</v>
      </c>
      <c r="B1240">
        <f t="shared" ref="B1240:K1240" si="684">IF(B1137=0,0,IF(B1137&lt;0.000001,7,IF(B1137&lt;0.00001,6,IF(B1137&lt;0.0001,5,IF(B1137&lt;0.001,4,IF(B1137&lt;0.01,3,2))))))</f>
        <v>0</v>
      </c>
      <c r="C1240">
        <f t="shared" si="684"/>
        <v>0</v>
      </c>
      <c r="D1240">
        <f t="shared" si="684"/>
        <v>0</v>
      </c>
      <c r="E1240">
        <f t="shared" si="684"/>
        <v>0</v>
      </c>
      <c r="F1240">
        <f t="shared" si="684"/>
        <v>0</v>
      </c>
      <c r="G1240">
        <f t="shared" si="684"/>
        <v>0</v>
      </c>
      <c r="H1240">
        <f t="shared" si="684"/>
        <v>0</v>
      </c>
      <c r="I1240">
        <f t="shared" si="684"/>
        <v>0</v>
      </c>
      <c r="J1240">
        <f t="shared" si="684"/>
        <v>0</v>
      </c>
      <c r="K1240">
        <f t="shared" si="684"/>
        <v>0</v>
      </c>
      <c r="L1240">
        <f t="shared" ref="L1240:U1240" si="685">IF(L1137=0,0,IF(L1137&lt;0.000001,7,IF(L1137&lt;0.00001,6,IF(L1137&lt;0.0001,5,IF(L1137&lt;0.001,4,IF(L1137&lt;0.01,3,2))))))</f>
        <v>0</v>
      </c>
      <c r="M1240">
        <f t="shared" si="685"/>
        <v>0</v>
      </c>
      <c r="N1240">
        <f t="shared" si="685"/>
        <v>0</v>
      </c>
      <c r="O1240">
        <f t="shared" si="685"/>
        <v>0</v>
      </c>
      <c r="P1240">
        <f t="shared" si="685"/>
        <v>0</v>
      </c>
      <c r="Q1240">
        <f t="shared" si="685"/>
        <v>0</v>
      </c>
      <c r="R1240">
        <f t="shared" si="685"/>
        <v>0</v>
      </c>
      <c r="S1240">
        <f t="shared" si="685"/>
        <v>0</v>
      </c>
      <c r="T1240">
        <f t="shared" si="685"/>
        <v>0</v>
      </c>
      <c r="U1240">
        <f t="shared" si="685"/>
        <v>0</v>
      </c>
    </row>
    <row r="1241" spans="1:21" x14ac:dyDescent="0.15">
      <c r="A1241" t="str">
        <f t="shared" si="671"/>
        <v>Symbol Search</v>
      </c>
      <c r="B1241">
        <f t="shared" ref="B1241:K1241" si="686">IF(B1138=0,0,IF(B1138&lt;0.000001,7,IF(B1138&lt;0.00001,6,IF(B1138&lt;0.0001,5,IF(B1138&lt;0.001,4,IF(B1138&lt;0.01,3,2))))))</f>
        <v>0</v>
      </c>
      <c r="C1241">
        <f t="shared" si="686"/>
        <v>0</v>
      </c>
      <c r="D1241">
        <f t="shared" si="686"/>
        <v>0</v>
      </c>
      <c r="E1241">
        <f t="shared" si="686"/>
        <v>0</v>
      </c>
      <c r="F1241">
        <f t="shared" si="686"/>
        <v>0</v>
      </c>
      <c r="G1241">
        <f t="shared" si="686"/>
        <v>0</v>
      </c>
      <c r="H1241">
        <f t="shared" si="686"/>
        <v>0</v>
      </c>
      <c r="I1241">
        <f t="shared" si="686"/>
        <v>0</v>
      </c>
      <c r="J1241">
        <f t="shared" si="686"/>
        <v>0</v>
      </c>
      <c r="K1241">
        <f t="shared" si="686"/>
        <v>0</v>
      </c>
      <c r="L1241">
        <f t="shared" ref="L1241:U1241" si="687">IF(L1138=0,0,IF(L1138&lt;0.000001,7,IF(L1138&lt;0.00001,6,IF(L1138&lt;0.0001,5,IF(L1138&lt;0.001,4,IF(L1138&lt;0.01,3,2))))))</f>
        <v>0</v>
      </c>
      <c r="M1241">
        <f t="shared" si="687"/>
        <v>0</v>
      </c>
      <c r="N1241">
        <f t="shared" si="687"/>
        <v>0</v>
      </c>
      <c r="O1241">
        <f t="shared" si="687"/>
        <v>0</v>
      </c>
      <c r="P1241">
        <f t="shared" si="687"/>
        <v>0</v>
      </c>
      <c r="Q1241">
        <f t="shared" si="687"/>
        <v>0</v>
      </c>
      <c r="R1241">
        <f t="shared" si="687"/>
        <v>0</v>
      </c>
      <c r="S1241">
        <f t="shared" si="687"/>
        <v>0</v>
      </c>
      <c r="T1241">
        <f t="shared" si="687"/>
        <v>0</v>
      </c>
      <c r="U1241">
        <f t="shared" si="687"/>
        <v>0</v>
      </c>
    </row>
    <row r="1242" spans="1:21" x14ac:dyDescent="0.15">
      <c r="A1242" t="str">
        <f t="shared" si="671"/>
        <v>Coding</v>
      </c>
      <c r="B1242">
        <f t="shared" ref="B1242:K1242" si="688">IF(B1139=0,0,IF(B1139&lt;0.000001,7,IF(B1139&lt;0.00001,6,IF(B1139&lt;0.0001,5,IF(B1139&lt;0.001,4,IF(B1139&lt;0.01,3,2))))))</f>
        <v>0</v>
      </c>
      <c r="C1242">
        <f t="shared" si="688"/>
        <v>0</v>
      </c>
      <c r="D1242">
        <f t="shared" si="688"/>
        <v>0</v>
      </c>
      <c r="E1242">
        <f t="shared" si="688"/>
        <v>0</v>
      </c>
      <c r="F1242">
        <f t="shared" si="688"/>
        <v>0</v>
      </c>
      <c r="G1242">
        <f t="shared" si="688"/>
        <v>2</v>
      </c>
      <c r="H1242">
        <f t="shared" si="688"/>
        <v>0</v>
      </c>
      <c r="I1242">
        <f t="shared" si="688"/>
        <v>2</v>
      </c>
      <c r="J1242">
        <f t="shared" si="688"/>
        <v>2</v>
      </c>
      <c r="K1242">
        <f t="shared" si="688"/>
        <v>0</v>
      </c>
      <c r="L1242">
        <f t="shared" ref="L1242:U1242" si="689">IF(L1139=0,0,IF(L1139&lt;0.000001,7,IF(L1139&lt;0.00001,6,IF(L1139&lt;0.0001,5,IF(L1139&lt;0.001,4,IF(L1139&lt;0.01,3,2))))))</f>
        <v>0</v>
      </c>
      <c r="M1242">
        <f t="shared" si="689"/>
        <v>0</v>
      </c>
      <c r="N1242">
        <f t="shared" si="689"/>
        <v>2</v>
      </c>
      <c r="O1242">
        <f t="shared" si="689"/>
        <v>0</v>
      </c>
      <c r="P1242">
        <f t="shared" si="689"/>
        <v>0</v>
      </c>
      <c r="Q1242">
        <f t="shared" si="689"/>
        <v>0</v>
      </c>
      <c r="R1242">
        <f t="shared" si="689"/>
        <v>2</v>
      </c>
      <c r="S1242">
        <f t="shared" si="689"/>
        <v>0</v>
      </c>
      <c r="T1242">
        <f t="shared" si="689"/>
        <v>0</v>
      </c>
      <c r="U1242">
        <f t="shared" si="689"/>
        <v>0</v>
      </c>
    </row>
    <row r="1243" spans="1:21" x14ac:dyDescent="0.15">
      <c r="A1243" t="str">
        <f t="shared" si="671"/>
        <v>NAB Categories</v>
      </c>
      <c r="B1243">
        <f t="shared" ref="B1243:K1243" si="690">IF(B1140=0,0,IF(B1140&lt;0.000001,7,IF(B1140&lt;0.00001,6,IF(B1140&lt;0.0001,5,IF(B1140&lt;0.001,4,IF(B1140&lt;0.01,3,2))))))</f>
        <v>0</v>
      </c>
      <c r="C1243">
        <f t="shared" si="690"/>
        <v>0</v>
      </c>
      <c r="D1243">
        <f t="shared" si="690"/>
        <v>0</v>
      </c>
      <c r="E1243">
        <f t="shared" si="690"/>
        <v>0</v>
      </c>
      <c r="F1243">
        <f t="shared" si="690"/>
        <v>0</v>
      </c>
      <c r="G1243">
        <f t="shared" si="690"/>
        <v>0</v>
      </c>
      <c r="H1243">
        <f t="shared" si="690"/>
        <v>0</v>
      </c>
      <c r="I1243">
        <f t="shared" si="690"/>
        <v>0</v>
      </c>
      <c r="J1243">
        <f t="shared" si="690"/>
        <v>0</v>
      </c>
      <c r="K1243">
        <f t="shared" si="690"/>
        <v>0</v>
      </c>
      <c r="L1243">
        <f t="shared" ref="L1243:U1243" si="691">IF(L1140=0,0,IF(L1140&lt;0.000001,7,IF(L1140&lt;0.00001,6,IF(L1140&lt;0.0001,5,IF(L1140&lt;0.001,4,IF(L1140&lt;0.01,3,2))))))</f>
        <v>0</v>
      </c>
      <c r="M1243">
        <f t="shared" si="691"/>
        <v>0</v>
      </c>
      <c r="N1243">
        <f t="shared" si="691"/>
        <v>0</v>
      </c>
      <c r="O1243">
        <f t="shared" si="691"/>
        <v>0</v>
      </c>
      <c r="P1243">
        <f t="shared" si="691"/>
        <v>0</v>
      </c>
      <c r="Q1243">
        <f t="shared" si="691"/>
        <v>0</v>
      </c>
      <c r="R1243">
        <f t="shared" si="691"/>
        <v>0</v>
      </c>
      <c r="S1243">
        <f t="shared" si="691"/>
        <v>0</v>
      </c>
      <c r="T1243">
        <f t="shared" si="691"/>
        <v>0</v>
      </c>
      <c r="U1243">
        <f t="shared" si="691"/>
        <v>0</v>
      </c>
    </row>
    <row r="1244" spans="1:21" x14ac:dyDescent="0.15">
      <c r="A1244" t="str">
        <f t="shared" si="671"/>
        <v>NAB Judgment</v>
      </c>
      <c r="B1244">
        <f t="shared" ref="B1244:K1244" si="692">IF(B1141=0,0,IF(B1141&lt;0.000001,7,IF(B1141&lt;0.00001,6,IF(B1141&lt;0.0001,5,IF(B1141&lt;0.001,4,IF(B1141&lt;0.01,3,2))))))</f>
        <v>0</v>
      </c>
      <c r="C1244">
        <f t="shared" si="692"/>
        <v>0</v>
      </c>
      <c r="D1244">
        <f t="shared" si="692"/>
        <v>0</v>
      </c>
      <c r="E1244">
        <f t="shared" si="692"/>
        <v>0</v>
      </c>
      <c r="F1244">
        <f t="shared" si="692"/>
        <v>0</v>
      </c>
      <c r="G1244">
        <f t="shared" si="692"/>
        <v>2</v>
      </c>
      <c r="H1244">
        <f t="shared" si="692"/>
        <v>0</v>
      </c>
      <c r="I1244">
        <f t="shared" si="692"/>
        <v>0</v>
      </c>
      <c r="J1244">
        <f t="shared" si="692"/>
        <v>0</v>
      </c>
      <c r="K1244">
        <f t="shared" si="692"/>
        <v>0</v>
      </c>
      <c r="L1244">
        <f t="shared" ref="L1244:U1244" si="693">IF(L1141=0,0,IF(L1141&lt;0.000001,7,IF(L1141&lt;0.00001,6,IF(L1141&lt;0.0001,5,IF(L1141&lt;0.001,4,IF(L1141&lt;0.01,3,2))))))</f>
        <v>0</v>
      </c>
      <c r="M1244">
        <f t="shared" si="693"/>
        <v>0</v>
      </c>
      <c r="N1244">
        <f t="shared" si="693"/>
        <v>0</v>
      </c>
      <c r="O1244">
        <f t="shared" si="693"/>
        <v>0</v>
      </c>
      <c r="P1244">
        <f t="shared" si="693"/>
        <v>0</v>
      </c>
      <c r="Q1244">
        <f t="shared" si="693"/>
        <v>0</v>
      </c>
      <c r="R1244">
        <f t="shared" si="693"/>
        <v>2</v>
      </c>
      <c r="S1244">
        <f t="shared" si="693"/>
        <v>0</v>
      </c>
      <c r="T1244">
        <f t="shared" si="693"/>
        <v>0</v>
      </c>
      <c r="U1244">
        <f t="shared" si="693"/>
        <v>0</v>
      </c>
    </row>
    <row r="1245" spans="1:21" x14ac:dyDescent="0.15">
      <c r="A1245" t="str">
        <f t="shared" si="671"/>
        <v>NAB Mazes</v>
      </c>
      <c r="B1245">
        <f t="shared" ref="B1245:K1245" si="694">IF(B1142=0,0,IF(B1142&lt;0.000001,7,IF(B1142&lt;0.00001,6,IF(B1142&lt;0.0001,5,IF(B1142&lt;0.001,4,IF(B1142&lt;0.01,3,2))))))</f>
        <v>0</v>
      </c>
      <c r="C1245">
        <f t="shared" si="694"/>
        <v>0</v>
      </c>
      <c r="D1245">
        <f t="shared" si="694"/>
        <v>0</v>
      </c>
      <c r="E1245">
        <f t="shared" si="694"/>
        <v>0</v>
      </c>
      <c r="F1245">
        <f t="shared" si="694"/>
        <v>0</v>
      </c>
      <c r="G1245">
        <f t="shared" si="694"/>
        <v>0</v>
      </c>
      <c r="H1245">
        <f t="shared" si="694"/>
        <v>0</v>
      </c>
      <c r="I1245">
        <f t="shared" si="694"/>
        <v>0</v>
      </c>
      <c r="J1245">
        <f t="shared" si="694"/>
        <v>0</v>
      </c>
      <c r="K1245">
        <f t="shared" si="694"/>
        <v>0</v>
      </c>
      <c r="L1245">
        <f t="shared" ref="L1245:U1245" si="695">IF(L1142=0,0,IF(L1142&lt;0.000001,7,IF(L1142&lt;0.00001,6,IF(L1142&lt;0.0001,5,IF(L1142&lt;0.001,4,IF(L1142&lt;0.01,3,2))))))</f>
        <v>0</v>
      </c>
      <c r="M1245">
        <f t="shared" si="695"/>
        <v>0</v>
      </c>
      <c r="N1245">
        <f t="shared" si="695"/>
        <v>0</v>
      </c>
      <c r="O1245">
        <f t="shared" si="695"/>
        <v>0</v>
      </c>
      <c r="P1245">
        <f t="shared" si="695"/>
        <v>0</v>
      </c>
      <c r="Q1245">
        <f t="shared" si="695"/>
        <v>0</v>
      </c>
      <c r="R1245">
        <f t="shared" si="695"/>
        <v>0</v>
      </c>
      <c r="S1245">
        <f t="shared" si="695"/>
        <v>0</v>
      </c>
      <c r="T1245">
        <f t="shared" si="695"/>
        <v>0</v>
      </c>
      <c r="U1245">
        <f t="shared" si="695"/>
        <v>0</v>
      </c>
    </row>
    <row r="1246" spans="1:21" x14ac:dyDescent="0.15">
      <c r="A1246" t="str">
        <f t="shared" si="671"/>
        <v>NAB Word Generation</v>
      </c>
      <c r="B1246">
        <f t="shared" ref="B1246:K1246" si="696">IF(B1143=0,0,IF(B1143&lt;0.000001,7,IF(B1143&lt;0.00001,6,IF(B1143&lt;0.0001,5,IF(B1143&lt;0.001,4,IF(B1143&lt;0.01,3,2))))))</f>
        <v>0</v>
      </c>
      <c r="C1246">
        <f t="shared" si="696"/>
        <v>0</v>
      </c>
      <c r="D1246">
        <f t="shared" si="696"/>
        <v>0</v>
      </c>
      <c r="E1246">
        <f t="shared" si="696"/>
        <v>0</v>
      </c>
      <c r="F1246">
        <f t="shared" si="696"/>
        <v>0</v>
      </c>
      <c r="G1246">
        <f t="shared" si="696"/>
        <v>0</v>
      </c>
      <c r="H1246">
        <f t="shared" si="696"/>
        <v>0</v>
      </c>
      <c r="I1246">
        <f t="shared" si="696"/>
        <v>0</v>
      </c>
      <c r="J1246">
        <f t="shared" si="696"/>
        <v>0</v>
      </c>
      <c r="K1246">
        <f t="shared" si="696"/>
        <v>0</v>
      </c>
      <c r="L1246">
        <f t="shared" ref="L1246:U1246" si="697">IF(L1143=0,0,IF(L1143&lt;0.000001,7,IF(L1143&lt;0.00001,6,IF(L1143&lt;0.0001,5,IF(L1143&lt;0.001,4,IF(L1143&lt;0.01,3,2))))))</f>
        <v>0</v>
      </c>
      <c r="M1246">
        <f t="shared" si="697"/>
        <v>0</v>
      </c>
      <c r="N1246">
        <f t="shared" si="697"/>
        <v>0</v>
      </c>
      <c r="O1246">
        <f t="shared" si="697"/>
        <v>0</v>
      </c>
      <c r="P1246">
        <f t="shared" si="697"/>
        <v>0</v>
      </c>
      <c r="Q1246">
        <f t="shared" si="697"/>
        <v>0</v>
      </c>
      <c r="R1246">
        <f t="shared" si="697"/>
        <v>0</v>
      </c>
      <c r="S1246">
        <f t="shared" si="697"/>
        <v>0</v>
      </c>
      <c r="T1246">
        <f t="shared" si="697"/>
        <v>0</v>
      </c>
      <c r="U1246">
        <f t="shared" si="697"/>
        <v>0</v>
      </c>
    </row>
    <row r="1247" spans="1:21" x14ac:dyDescent="0.15">
      <c r="A1247" t="str">
        <f t="shared" si="671"/>
        <v>Digits Forward</v>
      </c>
      <c r="B1247">
        <f t="shared" ref="B1247:K1247" si="698">IF(B1144=0,0,IF(B1144&lt;0.000001,7,IF(B1144&lt;0.00001,6,IF(B1144&lt;0.0001,5,IF(B1144&lt;0.001,4,IF(B1144&lt;0.01,3,2))))))</f>
        <v>0</v>
      </c>
      <c r="C1247">
        <f t="shared" si="698"/>
        <v>0</v>
      </c>
      <c r="D1247">
        <f t="shared" si="698"/>
        <v>0</v>
      </c>
      <c r="E1247">
        <f t="shared" si="698"/>
        <v>0</v>
      </c>
      <c r="F1247">
        <f t="shared" si="698"/>
        <v>0</v>
      </c>
      <c r="G1247">
        <f t="shared" si="698"/>
        <v>2</v>
      </c>
      <c r="H1247">
        <f t="shared" si="698"/>
        <v>0</v>
      </c>
      <c r="I1247">
        <f t="shared" si="698"/>
        <v>2</v>
      </c>
      <c r="J1247">
        <f t="shared" si="698"/>
        <v>0</v>
      </c>
      <c r="K1247">
        <f t="shared" si="698"/>
        <v>2</v>
      </c>
      <c r="L1247">
        <f t="shared" ref="L1247:U1247" si="699">IF(L1144=0,0,IF(L1144&lt;0.000001,7,IF(L1144&lt;0.00001,6,IF(L1144&lt;0.0001,5,IF(L1144&lt;0.001,4,IF(L1144&lt;0.01,3,2))))))</f>
        <v>2</v>
      </c>
      <c r="M1247">
        <f t="shared" si="699"/>
        <v>2</v>
      </c>
      <c r="N1247">
        <f t="shared" si="699"/>
        <v>0</v>
      </c>
      <c r="O1247">
        <f t="shared" si="699"/>
        <v>0</v>
      </c>
      <c r="P1247">
        <f t="shared" si="699"/>
        <v>0</v>
      </c>
      <c r="Q1247">
        <f t="shared" si="699"/>
        <v>0</v>
      </c>
      <c r="R1247">
        <f t="shared" si="699"/>
        <v>2</v>
      </c>
      <c r="S1247">
        <f t="shared" si="699"/>
        <v>0</v>
      </c>
      <c r="T1247">
        <f t="shared" si="699"/>
        <v>0</v>
      </c>
      <c r="U1247">
        <f t="shared" si="699"/>
        <v>0</v>
      </c>
    </row>
    <row r="1248" spans="1:21" x14ac:dyDescent="0.15">
      <c r="A1248" t="str">
        <f t="shared" si="671"/>
        <v>Digits Backward</v>
      </c>
      <c r="B1248">
        <f t="shared" ref="B1248:K1248" si="700">IF(B1145=0,0,IF(B1145&lt;0.000001,7,IF(B1145&lt;0.00001,6,IF(B1145&lt;0.0001,5,IF(B1145&lt;0.001,4,IF(B1145&lt;0.01,3,2))))))</f>
        <v>0</v>
      </c>
      <c r="C1248">
        <f t="shared" si="700"/>
        <v>0</v>
      </c>
      <c r="D1248">
        <f t="shared" si="700"/>
        <v>0</v>
      </c>
      <c r="E1248">
        <f t="shared" si="700"/>
        <v>0</v>
      </c>
      <c r="F1248">
        <f t="shared" si="700"/>
        <v>0</v>
      </c>
      <c r="G1248">
        <f t="shared" si="700"/>
        <v>2</v>
      </c>
      <c r="H1248">
        <f t="shared" si="700"/>
        <v>0</v>
      </c>
      <c r="I1248">
        <f t="shared" si="700"/>
        <v>2</v>
      </c>
      <c r="J1248">
        <f t="shared" si="700"/>
        <v>0</v>
      </c>
      <c r="K1248">
        <f t="shared" si="700"/>
        <v>2</v>
      </c>
      <c r="L1248">
        <f t="shared" ref="L1248:U1248" si="701">IF(L1145=0,0,IF(L1145&lt;0.000001,7,IF(L1145&lt;0.00001,6,IF(L1145&lt;0.0001,5,IF(L1145&lt;0.001,4,IF(L1145&lt;0.01,3,2))))))</f>
        <v>0</v>
      </c>
      <c r="M1248">
        <f t="shared" si="701"/>
        <v>2</v>
      </c>
      <c r="N1248">
        <f t="shared" si="701"/>
        <v>0</v>
      </c>
      <c r="O1248">
        <f t="shared" si="701"/>
        <v>0</v>
      </c>
      <c r="P1248">
        <f t="shared" si="701"/>
        <v>0</v>
      </c>
      <c r="Q1248">
        <f t="shared" si="701"/>
        <v>0</v>
      </c>
      <c r="R1248">
        <f t="shared" si="701"/>
        <v>2</v>
      </c>
      <c r="S1248">
        <f t="shared" si="701"/>
        <v>0</v>
      </c>
      <c r="T1248">
        <f t="shared" si="701"/>
        <v>0</v>
      </c>
      <c r="U1248">
        <f t="shared" si="701"/>
        <v>0</v>
      </c>
    </row>
    <row r="1249" spans="1:21" x14ac:dyDescent="0.15">
      <c r="A1249" t="str">
        <f t="shared" si="671"/>
        <v>Numbers &amp; Letters Speed A</v>
      </c>
      <c r="B1249">
        <f t="shared" ref="B1249:K1249" si="702">IF(B1146=0,0,IF(B1146&lt;0.000001,7,IF(B1146&lt;0.00001,6,IF(B1146&lt;0.0001,5,IF(B1146&lt;0.001,4,IF(B1146&lt;0.01,3,2))))))</f>
        <v>0</v>
      </c>
      <c r="C1249">
        <f t="shared" si="702"/>
        <v>0</v>
      </c>
      <c r="D1249">
        <f t="shared" si="702"/>
        <v>0</v>
      </c>
      <c r="E1249">
        <f t="shared" si="702"/>
        <v>0</v>
      </c>
      <c r="F1249">
        <f t="shared" si="702"/>
        <v>0</v>
      </c>
      <c r="G1249">
        <f t="shared" si="702"/>
        <v>2</v>
      </c>
      <c r="H1249">
        <f t="shared" si="702"/>
        <v>0</v>
      </c>
      <c r="I1249">
        <f t="shared" si="702"/>
        <v>0</v>
      </c>
      <c r="J1249">
        <f t="shared" si="702"/>
        <v>2</v>
      </c>
      <c r="K1249">
        <f t="shared" si="702"/>
        <v>0</v>
      </c>
      <c r="L1249">
        <f t="shared" ref="L1249:U1249" si="703">IF(L1146=0,0,IF(L1146&lt;0.000001,7,IF(L1146&lt;0.00001,6,IF(L1146&lt;0.0001,5,IF(L1146&lt;0.001,4,IF(L1146&lt;0.01,3,2))))))</f>
        <v>0</v>
      </c>
      <c r="M1249">
        <f t="shared" si="703"/>
        <v>0</v>
      </c>
      <c r="N1249">
        <f t="shared" si="703"/>
        <v>0</v>
      </c>
      <c r="O1249">
        <f t="shared" si="703"/>
        <v>0</v>
      </c>
      <c r="P1249">
        <f t="shared" si="703"/>
        <v>0</v>
      </c>
      <c r="Q1249">
        <f t="shared" si="703"/>
        <v>0</v>
      </c>
      <c r="R1249">
        <f t="shared" si="703"/>
        <v>2</v>
      </c>
      <c r="S1249">
        <f t="shared" si="703"/>
        <v>0</v>
      </c>
      <c r="T1249">
        <f t="shared" si="703"/>
        <v>2</v>
      </c>
      <c r="U1249">
        <f t="shared" si="703"/>
        <v>0</v>
      </c>
    </row>
    <row r="1250" spans="1:21" x14ac:dyDescent="0.15">
      <c r="A1250" t="str">
        <f t="shared" si="671"/>
        <v>Numbers &amp; Letters Accuracy A</v>
      </c>
      <c r="B1250">
        <f t="shared" ref="B1250:K1250" si="704">IF(B1147=0,0,IF(B1147&lt;0.000001,7,IF(B1147&lt;0.00001,6,IF(B1147&lt;0.0001,5,IF(B1147&lt;0.001,4,IF(B1147&lt;0.01,3,2))))))</f>
        <v>0</v>
      </c>
      <c r="C1250">
        <f t="shared" si="704"/>
        <v>0</v>
      </c>
      <c r="D1250">
        <f t="shared" si="704"/>
        <v>0</v>
      </c>
      <c r="E1250">
        <f t="shared" si="704"/>
        <v>0</v>
      </c>
      <c r="F1250">
        <f t="shared" si="704"/>
        <v>0</v>
      </c>
      <c r="G1250">
        <f t="shared" si="704"/>
        <v>2</v>
      </c>
      <c r="H1250">
        <f t="shared" si="704"/>
        <v>0</v>
      </c>
      <c r="I1250">
        <f t="shared" si="704"/>
        <v>0</v>
      </c>
      <c r="J1250">
        <f t="shared" si="704"/>
        <v>0</v>
      </c>
      <c r="K1250">
        <f t="shared" si="704"/>
        <v>0</v>
      </c>
      <c r="L1250">
        <f t="shared" ref="L1250:U1250" si="705">IF(L1147=0,0,IF(L1147&lt;0.000001,7,IF(L1147&lt;0.00001,6,IF(L1147&lt;0.0001,5,IF(L1147&lt;0.001,4,IF(L1147&lt;0.01,3,2))))))</f>
        <v>2</v>
      </c>
      <c r="M1250">
        <f t="shared" si="705"/>
        <v>0</v>
      </c>
      <c r="N1250">
        <f t="shared" si="705"/>
        <v>0</v>
      </c>
      <c r="O1250">
        <f t="shared" si="705"/>
        <v>0</v>
      </c>
      <c r="P1250">
        <f t="shared" si="705"/>
        <v>0</v>
      </c>
      <c r="Q1250">
        <f t="shared" si="705"/>
        <v>0</v>
      </c>
      <c r="R1250">
        <f t="shared" si="705"/>
        <v>2</v>
      </c>
      <c r="S1250">
        <f t="shared" si="705"/>
        <v>0</v>
      </c>
      <c r="T1250">
        <f t="shared" si="705"/>
        <v>0</v>
      </c>
      <c r="U1250">
        <f t="shared" si="705"/>
        <v>0</v>
      </c>
    </row>
    <row r="1251" spans="1:21" x14ac:dyDescent="0.15">
      <c r="A1251" t="str">
        <f t="shared" si="671"/>
        <v>Numbers &amp; Letters Efficiency A</v>
      </c>
      <c r="B1251">
        <f t="shared" ref="B1251:K1251" si="706">IF(B1148=0,0,IF(B1148&lt;0.000001,7,IF(B1148&lt;0.00001,6,IF(B1148&lt;0.0001,5,IF(B1148&lt;0.001,4,IF(B1148&lt;0.01,3,2))))))</f>
        <v>0</v>
      </c>
      <c r="C1251">
        <f t="shared" si="706"/>
        <v>0</v>
      </c>
      <c r="D1251">
        <f t="shared" si="706"/>
        <v>0</v>
      </c>
      <c r="E1251">
        <f t="shared" si="706"/>
        <v>0</v>
      </c>
      <c r="F1251">
        <f t="shared" si="706"/>
        <v>0</v>
      </c>
      <c r="G1251">
        <f t="shared" si="706"/>
        <v>2</v>
      </c>
      <c r="H1251">
        <f t="shared" si="706"/>
        <v>0</v>
      </c>
      <c r="I1251">
        <f t="shared" si="706"/>
        <v>0</v>
      </c>
      <c r="J1251">
        <f t="shared" si="706"/>
        <v>2</v>
      </c>
      <c r="K1251">
        <f t="shared" si="706"/>
        <v>0</v>
      </c>
      <c r="L1251">
        <f t="shared" ref="L1251:U1251" si="707">IF(L1148=0,0,IF(L1148&lt;0.000001,7,IF(L1148&lt;0.00001,6,IF(L1148&lt;0.0001,5,IF(L1148&lt;0.001,4,IF(L1148&lt;0.01,3,2))))))</f>
        <v>0</v>
      </c>
      <c r="M1251">
        <f t="shared" si="707"/>
        <v>0</v>
      </c>
      <c r="N1251">
        <f t="shared" si="707"/>
        <v>2</v>
      </c>
      <c r="O1251">
        <f t="shared" si="707"/>
        <v>0</v>
      </c>
      <c r="P1251">
        <f t="shared" si="707"/>
        <v>0</v>
      </c>
      <c r="Q1251">
        <f t="shared" si="707"/>
        <v>0</v>
      </c>
      <c r="R1251">
        <f t="shared" si="707"/>
        <v>3</v>
      </c>
      <c r="S1251">
        <f t="shared" si="707"/>
        <v>0</v>
      </c>
      <c r="T1251">
        <f t="shared" si="707"/>
        <v>0</v>
      </c>
      <c r="U1251">
        <f t="shared" si="707"/>
        <v>0</v>
      </c>
    </row>
    <row r="1252" spans="1:21" x14ac:dyDescent="0.15">
      <c r="A1252" t="str">
        <f t="shared" si="671"/>
        <v>Numbers &amp; Letters Efficiency B</v>
      </c>
      <c r="B1252">
        <f t="shared" ref="B1252:K1252" si="708">IF(B1149=0,0,IF(B1149&lt;0.000001,7,IF(B1149&lt;0.00001,6,IF(B1149&lt;0.0001,5,IF(B1149&lt;0.001,4,IF(B1149&lt;0.01,3,2))))))</f>
        <v>0</v>
      </c>
      <c r="C1252">
        <f t="shared" si="708"/>
        <v>0</v>
      </c>
      <c r="D1252">
        <f t="shared" si="708"/>
        <v>0</v>
      </c>
      <c r="E1252">
        <f t="shared" si="708"/>
        <v>0</v>
      </c>
      <c r="F1252">
        <f t="shared" si="708"/>
        <v>0</v>
      </c>
      <c r="G1252">
        <f t="shared" si="708"/>
        <v>2</v>
      </c>
      <c r="H1252">
        <f t="shared" si="708"/>
        <v>0</v>
      </c>
      <c r="I1252">
        <f t="shared" si="708"/>
        <v>0</v>
      </c>
      <c r="J1252">
        <f t="shared" si="708"/>
        <v>0</v>
      </c>
      <c r="K1252">
        <f t="shared" si="708"/>
        <v>0</v>
      </c>
      <c r="L1252">
        <f t="shared" ref="L1252:U1252" si="709">IF(L1149=0,0,IF(L1149&lt;0.000001,7,IF(L1149&lt;0.00001,6,IF(L1149&lt;0.0001,5,IF(L1149&lt;0.001,4,IF(L1149&lt;0.01,3,2))))))</f>
        <v>3</v>
      </c>
      <c r="M1252">
        <f t="shared" si="709"/>
        <v>0</v>
      </c>
      <c r="N1252">
        <f t="shared" si="709"/>
        <v>0</v>
      </c>
      <c r="O1252">
        <f t="shared" si="709"/>
        <v>0</v>
      </c>
      <c r="P1252">
        <f t="shared" si="709"/>
        <v>0</v>
      </c>
      <c r="Q1252">
        <f t="shared" si="709"/>
        <v>0</v>
      </c>
      <c r="R1252">
        <f t="shared" si="709"/>
        <v>3</v>
      </c>
      <c r="S1252">
        <f t="shared" si="709"/>
        <v>0</v>
      </c>
      <c r="T1252">
        <f t="shared" si="709"/>
        <v>0</v>
      </c>
      <c r="U1252">
        <f t="shared" si="709"/>
        <v>2</v>
      </c>
    </row>
    <row r="1253" spans="1:21" x14ac:dyDescent="0.15">
      <c r="A1253" t="str">
        <f t="shared" si="671"/>
        <v>Auditory Comprehension</v>
      </c>
      <c r="B1253">
        <f t="shared" ref="B1253:K1253" si="710">IF(B1150=0,0,IF(B1150&lt;0.000001,7,IF(B1150&lt;0.00001,6,IF(B1150&lt;0.0001,5,IF(B1150&lt;0.001,4,IF(B1150&lt;0.01,3,2))))))</f>
        <v>0</v>
      </c>
      <c r="C1253">
        <f t="shared" si="710"/>
        <v>0</v>
      </c>
      <c r="D1253">
        <f t="shared" si="710"/>
        <v>0</v>
      </c>
      <c r="E1253">
        <f t="shared" si="710"/>
        <v>3</v>
      </c>
      <c r="F1253">
        <f t="shared" si="710"/>
        <v>0</v>
      </c>
      <c r="G1253">
        <f t="shared" si="710"/>
        <v>0</v>
      </c>
      <c r="H1253">
        <f t="shared" si="710"/>
        <v>0</v>
      </c>
      <c r="I1253">
        <f t="shared" si="710"/>
        <v>0</v>
      </c>
      <c r="J1253">
        <f t="shared" si="710"/>
        <v>0</v>
      </c>
      <c r="K1253">
        <f t="shared" si="710"/>
        <v>0</v>
      </c>
      <c r="L1253">
        <f t="shared" ref="L1253:U1253" si="711">IF(L1150=0,0,IF(L1150&lt;0.000001,7,IF(L1150&lt;0.00001,6,IF(L1150&lt;0.0001,5,IF(L1150&lt;0.001,4,IF(L1150&lt;0.01,3,2))))))</f>
        <v>0</v>
      </c>
      <c r="M1253">
        <f t="shared" si="711"/>
        <v>0</v>
      </c>
      <c r="N1253">
        <f t="shared" si="711"/>
        <v>0</v>
      </c>
      <c r="O1253">
        <f t="shared" si="711"/>
        <v>0</v>
      </c>
      <c r="P1253">
        <f t="shared" si="711"/>
        <v>0</v>
      </c>
      <c r="Q1253">
        <f t="shared" si="711"/>
        <v>0</v>
      </c>
      <c r="R1253">
        <f t="shared" si="711"/>
        <v>3</v>
      </c>
      <c r="S1253">
        <f t="shared" si="711"/>
        <v>0</v>
      </c>
      <c r="T1253">
        <f t="shared" si="711"/>
        <v>0</v>
      </c>
      <c r="U1253">
        <f t="shared" si="711"/>
        <v>0</v>
      </c>
    </row>
    <row r="1254" spans="1:21" x14ac:dyDescent="0.15">
      <c r="A1254" t="str">
        <f t="shared" si="671"/>
        <v>Naming</v>
      </c>
      <c r="B1254">
        <f t="shared" ref="B1254:K1254" si="712">IF(B1151=0,0,IF(B1151&lt;0.000001,7,IF(B1151&lt;0.00001,6,IF(B1151&lt;0.0001,5,IF(B1151&lt;0.001,4,IF(B1151&lt;0.01,3,2))))))</f>
        <v>0</v>
      </c>
      <c r="C1254">
        <f t="shared" si="712"/>
        <v>2</v>
      </c>
      <c r="D1254">
        <f t="shared" si="712"/>
        <v>0</v>
      </c>
      <c r="E1254">
        <f t="shared" si="712"/>
        <v>2</v>
      </c>
      <c r="F1254">
        <f t="shared" si="712"/>
        <v>0</v>
      </c>
      <c r="G1254">
        <f t="shared" si="712"/>
        <v>0</v>
      </c>
      <c r="H1254">
        <f t="shared" si="712"/>
        <v>0</v>
      </c>
      <c r="I1254">
        <f t="shared" si="712"/>
        <v>0</v>
      </c>
      <c r="J1254">
        <f t="shared" si="712"/>
        <v>0</v>
      </c>
      <c r="K1254">
        <f t="shared" si="712"/>
        <v>0</v>
      </c>
      <c r="L1254">
        <f t="shared" ref="L1254:U1254" si="713">IF(L1151=0,0,IF(L1151&lt;0.000001,7,IF(L1151&lt;0.00001,6,IF(L1151&lt;0.0001,5,IF(L1151&lt;0.001,4,IF(L1151&lt;0.01,3,2))))))</f>
        <v>0</v>
      </c>
      <c r="M1254">
        <f t="shared" si="713"/>
        <v>0</v>
      </c>
      <c r="N1254">
        <f t="shared" si="713"/>
        <v>0</v>
      </c>
      <c r="O1254">
        <f t="shared" si="713"/>
        <v>0</v>
      </c>
      <c r="P1254">
        <f t="shared" si="713"/>
        <v>0</v>
      </c>
      <c r="Q1254">
        <f t="shared" si="713"/>
        <v>0</v>
      </c>
      <c r="R1254">
        <f t="shared" si="713"/>
        <v>2</v>
      </c>
      <c r="S1254">
        <f t="shared" si="713"/>
        <v>0</v>
      </c>
      <c r="T1254">
        <f t="shared" si="713"/>
        <v>0</v>
      </c>
      <c r="U1254">
        <f t="shared" si="713"/>
        <v>0</v>
      </c>
    </row>
    <row r="1255" spans="1:21" x14ac:dyDescent="0.15">
      <c r="A1255" t="str">
        <f t="shared" si="671"/>
        <v>Shape Learning Immediate-Recognition</v>
      </c>
      <c r="B1255">
        <f t="shared" ref="B1255:K1255" si="714">IF(B1152=0,0,IF(B1152&lt;0.000001,7,IF(B1152&lt;0.00001,6,IF(B1152&lt;0.0001,5,IF(B1152&lt;0.001,4,IF(B1152&lt;0.01,3,2))))))</f>
        <v>0</v>
      </c>
      <c r="C1255">
        <f t="shared" si="714"/>
        <v>0</v>
      </c>
      <c r="D1255">
        <f t="shared" si="714"/>
        <v>0</v>
      </c>
      <c r="E1255">
        <f t="shared" si="714"/>
        <v>0</v>
      </c>
      <c r="F1255">
        <f t="shared" si="714"/>
        <v>0</v>
      </c>
      <c r="G1255">
        <f t="shared" si="714"/>
        <v>0</v>
      </c>
      <c r="H1255">
        <f t="shared" si="714"/>
        <v>2</v>
      </c>
      <c r="I1255">
        <f t="shared" si="714"/>
        <v>0</v>
      </c>
      <c r="J1255">
        <f t="shared" si="714"/>
        <v>0</v>
      </c>
      <c r="K1255">
        <f t="shared" si="714"/>
        <v>0</v>
      </c>
      <c r="L1255">
        <f t="shared" ref="L1255:U1255" si="715">IF(L1152=0,0,IF(L1152&lt;0.000001,7,IF(L1152&lt;0.00001,6,IF(L1152&lt;0.0001,5,IF(L1152&lt;0.001,4,IF(L1152&lt;0.01,3,2))))))</f>
        <v>0</v>
      </c>
      <c r="M1255">
        <f t="shared" si="715"/>
        <v>0</v>
      </c>
      <c r="N1255">
        <f t="shared" si="715"/>
        <v>0</v>
      </c>
      <c r="O1255">
        <f t="shared" si="715"/>
        <v>2</v>
      </c>
      <c r="P1255">
        <f t="shared" si="715"/>
        <v>0</v>
      </c>
      <c r="Q1255">
        <f t="shared" si="715"/>
        <v>0</v>
      </c>
      <c r="R1255">
        <f t="shared" si="715"/>
        <v>2</v>
      </c>
      <c r="S1255">
        <f t="shared" si="715"/>
        <v>0</v>
      </c>
      <c r="T1255">
        <f t="shared" si="715"/>
        <v>0</v>
      </c>
      <c r="U1255">
        <f t="shared" si="715"/>
        <v>0</v>
      </c>
    </row>
    <row r="1256" spans="1:21" x14ac:dyDescent="0.15">
      <c r="A1256" t="str">
        <f t="shared" si="671"/>
        <v>Shape Learning Delayed-Recognition</v>
      </c>
      <c r="B1256">
        <f t="shared" ref="B1256:K1256" si="716">IF(B1153=0,0,IF(B1153&lt;0.000001,7,IF(B1153&lt;0.00001,6,IF(B1153&lt;0.0001,5,IF(B1153&lt;0.001,4,IF(B1153&lt;0.01,3,2))))))</f>
        <v>0</v>
      </c>
      <c r="C1256">
        <f t="shared" si="716"/>
        <v>0</v>
      </c>
      <c r="D1256">
        <f t="shared" si="716"/>
        <v>0</v>
      </c>
      <c r="E1256">
        <f t="shared" si="716"/>
        <v>0</v>
      </c>
      <c r="F1256">
        <f t="shared" si="716"/>
        <v>0</v>
      </c>
      <c r="G1256">
        <f t="shared" si="716"/>
        <v>0</v>
      </c>
      <c r="H1256">
        <f t="shared" si="716"/>
        <v>2</v>
      </c>
      <c r="I1256">
        <f t="shared" si="716"/>
        <v>0</v>
      </c>
      <c r="J1256">
        <f t="shared" si="716"/>
        <v>0</v>
      </c>
      <c r="K1256">
        <f t="shared" si="716"/>
        <v>0</v>
      </c>
      <c r="L1256">
        <f t="shared" ref="L1256:U1256" si="717">IF(L1153=0,0,IF(L1153&lt;0.000001,7,IF(L1153&lt;0.00001,6,IF(L1153&lt;0.0001,5,IF(L1153&lt;0.001,4,IF(L1153&lt;0.01,3,2))))))</f>
        <v>0</v>
      </c>
      <c r="M1256">
        <f t="shared" si="717"/>
        <v>0</v>
      </c>
      <c r="N1256">
        <f t="shared" si="717"/>
        <v>0</v>
      </c>
      <c r="O1256">
        <f t="shared" si="717"/>
        <v>0</v>
      </c>
      <c r="P1256">
        <f t="shared" si="717"/>
        <v>2</v>
      </c>
      <c r="Q1256">
        <f t="shared" si="717"/>
        <v>0</v>
      </c>
      <c r="R1256">
        <f t="shared" si="717"/>
        <v>2</v>
      </c>
      <c r="S1256">
        <f t="shared" si="717"/>
        <v>0</v>
      </c>
      <c r="T1256">
        <f t="shared" si="717"/>
        <v>0</v>
      </c>
      <c r="U1256">
        <f t="shared" si="717"/>
        <v>0</v>
      </c>
    </row>
    <row r="1257" spans="1:21" x14ac:dyDescent="0.15">
      <c r="A1257" t="str">
        <f t="shared" si="671"/>
        <v>Story Learning Immediate-Recall</v>
      </c>
      <c r="B1257">
        <f t="shared" ref="B1257:K1257" si="718">IF(B1154=0,0,IF(B1154&lt;0.000001,7,IF(B1154&lt;0.00001,6,IF(B1154&lt;0.0001,5,IF(B1154&lt;0.001,4,IF(B1154&lt;0.01,3,2))))))</f>
        <v>0</v>
      </c>
      <c r="C1257">
        <f t="shared" si="718"/>
        <v>0</v>
      </c>
      <c r="D1257">
        <f t="shared" si="718"/>
        <v>0</v>
      </c>
      <c r="E1257">
        <f t="shared" si="718"/>
        <v>0</v>
      </c>
      <c r="F1257">
        <f t="shared" si="718"/>
        <v>0</v>
      </c>
      <c r="G1257">
        <f t="shared" si="718"/>
        <v>0</v>
      </c>
      <c r="H1257">
        <f t="shared" si="718"/>
        <v>2</v>
      </c>
      <c r="I1257">
        <f t="shared" si="718"/>
        <v>0</v>
      </c>
      <c r="J1257">
        <f t="shared" si="718"/>
        <v>0</v>
      </c>
      <c r="K1257">
        <f t="shared" si="718"/>
        <v>0</v>
      </c>
      <c r="L1257">
        <f t="shared" ref="L1257:U1257" si="719">IF(L1154=0,0,IF(L1154&lt;0.000001,7,IF(L1154&lt;0.00001,6,IF(L1154&lt;0.0001,5,IF(L1154&lt;0.001,4,IF(L1154&lt;0.01,3,2))))))</f>
        <v>0</v>
      </c>
      <c r="M1257">
        <f t="shared" si="719"/>
        <v>0</v>
      </c>
      <c r="N1257">
        <f t="shared" si="719"/>
        <v>0</v>
      </c>
      <c r="O1257">
        <f t="shared" si="719"/>
        <v>2</v>
      </c>
      <c r="P1257">
        <f t="shared" si="719"/>
        <v>0</v>
      </c>
      <c r="Q1257">
        <f t="shared" si="719"/>
        <v>0</v>
      </c>
      <c r="R1257">
        <f t="shared" si="719"/>
        <v>2</v>
      </c>
      <c r="S1257">
        <f t="shared" si="719"/>
        <v>0</v>
      </c>
      <c r="T1257">
        <f t="shared" si="719"/>
        <v>0</v>
      </c>
      <c r="U1257">
        <f t="shared" si="719"/>
        <v>0</v>
      </c>
    </row>
    <row r="1258" spans="1:21" x14ac:dyDescent="0.15">
      <c r="A1258" t="str">
        <f t="shared" si="671"/>
        <v>Story Learning Delayed-Recall</v>
      </c>
      <c r="B1258">
        <f t="shared" ref="B1258:K1258" si="720">IF(B1155=0,0,IF(B1155&lt;0.000001,7,IF(B1155&lt;0.00001,6,IF(B1155&lt;0.0001,5,IF(B1155&lt;0.001,4,IF(B1155&lt;0.01,3,2))))))</f>
        <v>0</v>
      </c>
      <c r="C1258">
        <f t="shared" si="720"/>
        <v>0</v>
      </c>
      <c r="D1258">
        <f t="shared" si="720"/>
        <v>0</v>
      </c>
      <c r="E1258">
        <f t="shared" si="720"/>
        <v>0</v>
      </c>
      <c r="F1258">
        <f t="shared" si="720"/>
        <v>0</v>
      </c>
      <c r="G1258">
        <f t="shared" si="720"/>
        <v>0</v>
      </c>
      <c r="H1258">
        <f t="shared" si="720"/>
        <v>2</v>
      </c>
      <c r="I1258">
        <f t="shared" si="720"/>
        <v>0</v>
      </c>
      <c r="J1258">
        <f t="shared" si="720"/>
        <v>0</v>
      </c>
      <c r="K1258">
        <f t="shared" si="720"/>
        <v>0</v>
      </c>
      <c r="L1258">
        <f t="shared" ref="L1258:U1258" si="721">IF(L1155=0,0,IF(L1155&lt;0.000001,7,IF(L1155&lt;0.00001,6,IF(L1155&lt;0.0001,5,IF(L1155&lt;0.001,4,IF(L1155&lt;0.01,3,2))))))</f>
        <v>0</v>
      </c>
      <c r="M1258">
        <f t="shared" si="721"/>
        <v>0</v>
      </c>
      <c r="N1258">
        <f t="shared" si="721"/>
        <v>0</v>
      </c>
      <c r="O1258">
        <f t="shared" si="721"/>
        <v>0</v>
      </c>
      <c r="P1258">
        <f t="shared" si="721"/>
        <v>2</v>
      </c>
      <c r="Q1258">
        <f t="shared" si="721"/>
        <v>0</v>
      </c>
      <c r="R1258">
        <f t="shared" si="721"/>
        <v>2</v>
      </c>
      <c r="S1258">
        <f t="shared" si="721"/>
        <v>0</v>
      </c>
      <c r="T1258">
        <f t="shared" si="721"/>
        <v>0</v>
      </c>
      <c r="U1258">
        <f t="shared" si="721"/>
        <v>0</v>
      </c>
    </row>
    <row r="1259" spans="1:21" x14ac:dyDescent="0.15">
      <c r="A1259" t="str">
        <f t="shared" si="671"/>
        <v>Visual Discrimination</v>
      </c>
      <c r="B1259">
        <f t="shared" ref="B1259:K1259" si="722">IF(B1156=0,0,IF(B1156&lt;0.000001,7,IF(B1156&lt;0.00001,6,IF(B1156&lt;0.0001,5,IF(B1156&lt;0.001,4,IF(B1156&lt;0.01,3,2))))))</f>
        <v>0</v>
      </c>
      <c r="C1259">
        <f t="shared" si="722"/>
        <v>0</v>
      </c>
      <c r="D1259">
        <f t="shared" si="722"/>
        <v>0</v>
      </c>
      <c r="E1259">
        <f t="shared" si="722"/>
        <v>0</v>
      </c>
      <c r="F1259">
        <f t="shared" si="722"/>
        <v>2</v>
      </c>
      <c r="G1259">
        <f t="shared" si="722"/>
        <v>0</v>
      </c>
      <c r="H1259">
        <f t="shared" si="722"/>
        <v>0</v>
      </c>
      <c r="I1259">
        <f t="shared" si="722"/>
        <v>0</v>
      </c>
      <c r="J1259">
        <f t="shared" si="722"/>
        <v>0</v>
      </c>
      <c r="K1259">
        <f t="shared" si="722"/>
        <v>0</v>
      </c>
      <c r="L1259">
        <f t="shared" ref="L1259:U1259" si="723">IF(L1156=0,0,IF(L1156&lt;0.000001,7,IF(L1156&lt;0.00001,6,IF(L1156&lt;0.0001,5,IF(L1156&lt;0.001,4,IF(L1156&lt;0.01,3,2))))))</f>
        <v>0</v>
      </c>
      <c r="M1259">
        <f t="shared" si="723"/>
        <v>0</v>
      </c>
      <c r="N1259">
        <f t="shared" si="723"/>
        <v>0</v>
      </c>
      <c r="O1259">
        <f t="shared" si="723"/>
        <v>0</v>
      </c>
      <c r="P1259">
        <f t="shared" si="723"/>
        <v>0</v>
      </c>
      <c r="Q1259">
        <f t="shared" si="723"/>
        <v>0</v>
      </c>
      <c r="R1259">
        <f t="shared" si="723"/>
        <v>2</v>
      </c>
      <c r="S1259">
        <f t="shared" si="723"/>
        <v>0</v>
      </c>
      <c r="T1259">
        <f t="shared" si="723"/>
        <v>0</v>
      </c>
      <c r="U1259">
        <f t="shared" si="723"/>
        <v>0</v>
      </c>
    </row>
    <row r="1260" spans="1:21" x14ac:dyDescent="0.15">
      <c r="A1260" t="str">
        <f t="shared" si="671"/>
        <v>Design Construction</v>
      </c>
      <c r="B1260">
        <f t="shared" ref="B1260:K1260" si="724">IF(B1157=0,0,IF(B1157&lt;0.000001,7,IF(B1157&lt;0.00001,6,IF(B1157&lt;0.0001,5,IF(B1157&lt;0.001,4,IF(B1157&lt;0.01,3,2))))))</f>
        <v>0</v>
      </c>
      <c r="C1260">
        <f t="shared" si="724"/>
        <v>0</v>
      </c>
      <c r="D1260">
        <f t="shared" si="724"/>
        <v>2</v>
      </c>
      <c r="E1260">
        <f t="shared" si="724"/>
        <v>0</v>
      </c>
      <c r="F1260">
        <f t="shared" si="724"/>
        <v>2</v>
      </c>
      <c r="G1260">
        <f t="shared" si="724"/>
        <v>0</v>
      </c>
      <c r="H1260">
        <f t="shared" si="724"/>
        <v>0</v>
      </c>
      <c r="I1260">
        <f t="shared" si="724"/>
        <v>0</v>
      </c>
      <c r="J1260">
        <f t="shared" si="724"/>
        <v>0</v>
      </c>
      <c r="K1260">
        <f t="shared" si="724"/>
        <v>0</v>
      </c>
      <c r="L1260">
        <f t="shared" ref="L1260:U1260" si="725">IF(L1157=0,0,IF(L1157&lt;0.000001,7,IF(L1157&lt;0.00001,6,IF(L1157&lt;0.0001,5,IF(L1157&lt;0.001,4,IF(L1157&lt;0.01,3,2))))))</f>
        <v>0</v>
      </c>
      <c r="M1260">
        <f t="shared" si="725"/>
        <v>0</v>
      </c>
      <c r="N1260">
        <f t="shared" si="725"/>
        <v>0</v>
      </c>
      <c r="O1260">
        <f t="shared" si="725"/>
        <v>0</v>
      </c>
      <c r="P1260">
        <f t="shared" si="725"/>
        <v>0</v>
      </c>
      <c r="Q1260">
        <f t="shared" si="725"/>
        <v>0</v>
      </c>
      <c r="R1260">
        <f t="shared" si="725"/>
        <v>2</v>
      </c>
      <c r="S1260">
        <f t="shared" si="725"/>
        <v>0</v>
      </c>
      <c r="T1260">
        <f t="shared" si="725"/>
        <v>0</v>
      </c>
      <c r="U1260">
        <f t="shared" si="725"/>
        <v>0</v>
      </c>
    </row>
    <row r="1261" spans="1:21" x14ac:dyDescent="0.15">
      <c r="A1261" t="str">
        <f t="shared" si="671"/>
        <v>Mazes</v>
      </c>
      <c r="B1261">
        <f t="shared" ref="B1261:K1261" si="726">IF(B1158=0,0,IF(B1158&lt;0.000001,7,IF(B1158&lt;0.00001,6,IF(B1158&lt;0.0001,5,IF(B1158&lt;0.001,4,IF(B1158&lt;0.01,3,2))))))</f>
        <v>0</v>
      </c>
      <c r="C1261">
        <f t="shared" si="726"/>
        <v>0</v>
      </c>
      <c r="D1261">
        <f t="shared" si="726"/>
        <v>0</v>
      </c>
      <c r="E1261">
        <f t="shared" si="726"/>
        <v>0</v>
      </c>
      <c r="F1261">
        <f t="shared" si="726"/>
        <v>0</v>
      </c>
      <c r="G1261">
        <f t="shared" si="726"/>
        <v>2</v>
      </c>
      <c r="H1261">
        <f t="shared" si="726"/>
        <v>0</v>
      </c>
      <c r="I1261">
        <f t="shared" si="726"/>
        <v>0</v>
      </c>
      <c r="J1261">
        <f t="shared" si="726"/>
        <v>0</v>
      </c>
      <c r="K1261">
        <f t="shared" si="726"/>
        <v>0</v>
      </c>
      <c r="L1261">
        <f t="shared" ref="L1261:U1261" si="727">IF(L1158=0,0,IF(L1158&lt;0.000001,7,IF(L1158&lt;0.00001,6,IF(L1158&lt;0.0001,5,IF(L1158&lt;0.001,4,IF(L1158&lt;0.01,3,2))))))</f>
        <v>0</v>
      </c>
      <c r="M1261">
        <f t="shared" si="727"/>
        <v>2</v>
      </c>
      <c r="N1261">
        <f t="shared" si="727"/>
        <v>2</v>
      </c>
      <c r="O1261">
        <f t="shared" si="727"/>
        <v>0</v>
      </c>
      <c r="P1261">
        <f t="shared" si="727"/>
        <v>0</v>
      </c>
      <c r="Q1261">
        <f t="shared" si="727"/>
        <v>2</v>
      </c>
      <c r="R1261">
        <f t="shared" si="727"/>
        <v>2</v>
      </c>
      <c r="S1261">
        <f t="shared" si="727"/>
        <v>0</v>
      </c>
      <c r="T1261">
        <f t="shared" si="727"/>
        <v>0</v>
      </c>
      <c r="U1261">
        <f t="shared" si="727"/>
        <v>0</v>
      </c>
    </row>
    <row r="1262" spans="1:21" x14ac:dyDescent="0.15">
      <c r="A1262" t="str">
        <f t="shared" si="671"/>
        <v>Word Generation</v>
      </c>
      <c r="B1262">
        <f t="shared" ref="B1262:K1262" si="728">IF(B1159=0,0,IF(B1159&lt;0.000001,7,IF(B1159&lt;0.00001,6,IF(B1159&lt;0.0001,5,IF(B1159&lt;0.001,4,IF(B1159&lt;0.01,3,2))))))</f>
        <v>0</v>
      </c>
      <c r="C1262">
        <f t="shared" si="728"/>
        <v>0</v>
      </c>
      <c r="D1262">
        <f t="shared" si="728"/>
        <v>0</v>
      </c>
      <c r="E1262">
        <f t="shared" si="728"/>
        <v>0</v>
      </c>
      <c r="F1262">
        <f t="shared" si="728"/>
        <v>0</v>
      </c>
      <c r="G1262">
        <f t="shared" si="728"/>
        <v>2</v>
      </c>
      <c r="H1262">
        <f t="shared" si="728"/>
        <v>0</v>
      </c>
      <c r="I1262">
        <f t="shared" si="728"/>
        <v>0</v>
      </c>
      <c r="J1262">
        <f t="shared" si="728"/>
        <v>0</v>
      </c>
      <c r="K1262">
        <f t="shared" si="728"/>
        <v>0</v>
      </c>
      <c r="L1262">
        <f t="shared" ref="L1262:U1262" si="729">IF(L1159=0,0,IF(L1159&lt;0.000001,7,IF(L1159&lt;0.00001,6,IF(L1159&lt;0.0001,5,IF(L1159&lt;0.001,4,IF(L1159&lt;0.01,3,2))))))</f>
        <v>0</v>
      </c>
      <c r="M1262">
        <f t="shared" si="729"/>
        <v>2</v>
      </c>
      <c r="N1262">
        <f t="shared" si="729"/>
        <v>0</v>
      </c>
      <c r="O1262">
        <f t="shared" si="729"/>
        <v>0</v>
      </c>
      <c r="P1262">
        <f t="shared" si="729"/>
        <v>0</v>
      </c>
      <c r="Q1262">
        <f t="shared" si="729"/>
        <v>0</v>
      </c>
      <c r="R1262">
        <f t="shared" si="729"/>
        <v>2</v>
      </c>
      <c r="S1262">
        <f t="shared" si="729"/>
        <v>0</v>
      </c>
      <c r="T1262">
        <f t="shared" si="729"/>
        <v>0</v>
      </c>
      <c r="U1262">
        <f t="shared" si="729"/>
        <v>0</v>
      </c>
    </row>
    <row r="1263" spans="1:21" x14ac:dyDescent="0.15">
      <c r="A1263" t="str">
        <f t="shared" si="671"/>
        <v>Letter Fluency</v>
      </c>
      <c r="B1263">
        <f t="shared" ref="B1263:K1263" si="730">IF(B1160=0,0,IF(B1160&lt;0.000001,7,IF(B1160&lt;0.00001,6,IF(B1160&lt;0.0001,5,IF(B1160&lt;0.001,4,IF(B1160&lt;0.01,3,2))))))</f>
        <v>0</v>
      </c>
      <c r="C1263">
        <f t="shared" si="730"/>
        <v>0</v>
      </c>
      <c r="D1263">
        <f t="shared" si="730"/>
        <v>0</v>
      </c>
      <c r="E1263">
        <f t="shared" si="730"/>
        <v>2</v>
      </c>
      <c r="F1263">
        <f t="shared" si="730"/>
        <v>0</v>
      </c>
      <c r="G1263">
        <f t="shared" si="730"/>
        <v>0</v>
      </c>
      <c r="H1263">
        <f t="shared" si="730"/>
        <v>0</v>
      </c>
      <c r="I1263">
        <f t="shared" si="730"/>
        <v>0</v>
      </c>
      <c r="J1263">
        <f t="shared" si="730"/>
        <v>0</v>
      </c>
      <c r="K1263">
        <f t="shared" si="730"/>
        <v>0</v>
      </c>
      <c r="L1263">
        <f t="shared" ref="L1263:U1263" si="731">IF(L1160=0,0,IF(L1160&lt;0.000001,7,IF(L1160&lt;0.00001,6,IF(L1160&lt;0.0001,5,IF(L1160&lt;0.001,4,IF(L1160&lt;0.01,3,2))))))</f>
        <v>0</v>
      </c>
      <c r="M1263">
        <f t="shared" si="731"/>
        <v>0</v>
      </c>
      <c r="N1263">
        <f t="shared" si="731"/>
        <v>0</v>
      </c>
      <c r="O1263">
        <f t="shared" si="731"/>
        <v>0</v>
      </c>
      <c r="P1263">
        <f t="shared" si="731"/>
        <v>0</v>
      </c>
      <c r="Q1263">
        <f t="shared" si="731"/>
        <v>0</v>
      </c>
      <c r="R1263">
        <f t="shared" si="731"/>
        <v>2</v>
      </c>
      <c r="S1263">
        <f t="shared" si="731"/>
        <v>0</v>
      </c>
      <c r="T1263">
        <f t="shared" si="731"/>
        <v>0</v>
      </c>
      <c r="U1263">
        <f t="shared" si="731"/>
        <v>0</v>
      </c>
    </row>
    <row r="1264" spans="1:21" x14ac:dyDescent="0.15">
      <c r="A1264" t="str">
        <f t="shared" si="671"/>
        <v>Category Fluency</v>
      </c>
      <c r="B1264">
        <f t="shared" ref="B1264:K1264" si="732">IF(B1161=0,0,IF(B1161&lt;0.000001,7,IF(B1161&lt;0.00001,6,IF(B1161&lt;0.0001,5,IF(B1161&lt;0.001,4,IF(B1161&lt;0.01,3,2))))))</f>
        <v>0</v>
      </c>
      <c r="C1264">
        <f t="shared" si="732"/>
        <v>0</v>
      </c>
      <c r="D1264">
        <f t="shared" si="732"/>
        <v>0</v>
      </c>
      <c r="E1264">
        <f t="shared" si="732"/>
        <v>2</v>
      </c>
      <c r="F1264">
        <f t="shared" si="732"/>
        <v>0</v>
      </c>
      <c r="G1264">
        <f t="shared" si="732"/>
        <v>0</v>
      </c>
      <c r="H1264">
        <f t="shared" si="732"/>
        <v>0</v>
      </c>
      <c r="I1264">
        <f t="shared" si="732"/>
        <v>0</v>
      </c>
      <c r="J1264">
        <f t="shared" si="732"/>
        <v>0</v>
      </c>
      <c r="K1264">
        <f t="shared" si="732"/>
        <v>0</v>
      </c>
      <c r="L1264">
        <f t="shared" ref="L1264:U1264" si="733">IF(L1161=0,0,IF(L1161&lt;0.000001,7,IF(L1161&lt;0.00001,6,IF(L1161&lt;0.0001,5,IF(L1161&lt;0.001,4,IF(L1161&lt;0.01,3,2))))))</f>
        <v>0</v>
      </c>
      <c r="M1264">
        <f t="shared" si="733"/>
        <v>0</v>
      </c>
      <c r="N1264">
        <f t="shared" si="733"/>
        <v>0</v>
      </c>
      <c r="O1264">
        <f t="shared" si="733"/>
        <v>0</v>
      </c>
      <c r="P1264">
        <f t="shared" si="733"/>
        <v>0</v>
      </c>
      <c r="Q1264">
        <f t="shared" si="733"/>
        <v>0</v>
      </c>
      <c r="R1264">
        <f t="shared" si="733"/>
        <v>2</v>
      </c>
      <c r="S1264">
        <f t="shared" si="733"/>
        <v>0</v>
      </c>
      <c r="T1264">
        <f t="shared" si="733"/>
        <v>0</v>
      </c>
      <c r="U1264">
        <f t="shared" si="733"/>
        <v>0</v>
      </c>
    </row>
    <row r="1265" spans="1:21" x14ac:dyDescent="0.15">
      <c r="A1265" t="str">
        <f t="shared" si="671"/>
        <v>TOPF</v>
      </c>
      <c r="B1265">
        <f t="shared" ref="B1265:K1265" si="734">IF(B1162=0,0,IF(B1162&lt;0.000001,7,IF(B1162&lt;0.00001,6,IF(B1162&lt;0.0001,5,IF(B1162&lt;0.001,4,IF(B1162&lt;0.01,3,2))))))</f>
        <v>0</v>
      </c>
      <c r="C1265">
        <f t="shared" si="734"/>
        <v>0</v>
      </c>
      <c r="D1265">
        <f t="shared" si="734"/>
        <v>0</v>
      </c>
      <c r="E1265">
        <f t="shared" si="734"/>
        <v>0</v>
      </c>
      <c r="F1265">
        <f t="shared" si="734"/>
        <v>0</v>
      </c>
      <c r="G1265">
        <f t="shared" si="734"/>
        <v>0</v>
      </c>
      <c r="H1265">
        <f t="shared" si="734"/>
        <v>0</v>
      </c>
      <c r="I1265">
        <f t="shared" si="734"/>
        <v>0</v>
      </c>
      <c r="J1265">
        <f t="shared" si="734"/>
        <v>0</v>
      </c>
      <c r="K1265">
        <f t="shared" si="734"/>
        <v>0</v>
      </c>
      <c r="L1265">
        <f t="shared" ref="L1265:U1265" si="735">IF(L1162=0,0,IF(L1162&lt;0.000001,7,IF(L1162&lt;0.00001,6,IF(L1162&lt;0.0001,5,IF(L1162&lt;0.001,4,IF(L1162&lt;0.01,3,2))))))</f>
        <v>0</v>
      </c>
      <c r="M1265">
        <f t="shared" si="735"/>
        <v>0</v>
      </c>
      <c r="N1265">
        <f t="shared" si="735"/>
        <v>0</v>
      </c>
      <c r="O1265">
        <f t="shared" si="735"/>
        <v>0</v>
      </c>
      <c r="P1265">
        <f t="shared" si="735"/>
        <v>0</v>
      </c>
      <c r="Q1265">
        <f t="shared" si="735"/>
        <v>0</v>
      </c>
      <c r="R1265">
        <f t="shared" si="735"/>
        <v>0</v>
      </c>
      <c r="S1265">
        <f t="shared" si="735"/>
        <v>0</v>
      </c>
      <c r="T1265">
        <f t="shared" si="735"/>
        <v>0</v>
      </c>
      <c r="U1265">
        <f t="shared" si="735"/>
        <v>0</v>
      </c>
    </row>
    <row r="1266" spans="1:21" x14ac:dyDescent="0.15">
      <c r="A1266" t="str">
        <f t="shared" si="671"/>
        <v>Trails A</v>
      </c>
      <c r="B1266">
        <f t="shared" ref="B1266:K1266" si="736">IF(B1163=0,0,IF(B1163&lt;0.000001,7,IF(B1163&lt;0.00001,6,IF(B1163&lt;0.0001,5,IF(B1163&lt;0.001,4,IF(B1163&lt;0.01,3,2))))))</f>
        <v>0</v>
      </c>
      <c r="C1266">
        <f t="shared" si="736"/>
        <v>0</v>
      </c>
      <c r="D1266">
        <f t="shared" si="736"/>
        <v>0</v>
      </c>
      <c r="E1266">
        <f t="shared" si="736"/>
        <v>0</v>
      </c>
      <c r="F1266">
        <f t="shared" si="736"/>
        <v>0</v>
      </c>
      <c r="G1266">
        <f t="shared" si="736"/>
        <v>2</v>
      </c>
      <c r="H1266">
        <f t="shared" si="736"/>
        <v>0</v>
      </c>
      <c r="I1266">
        <f t="shared" si="736"/>
        <v>0</v>
      </c>
      <c r="J1266">
        <f t="shared" si="736"/>
        <v>2</v>
      </c>
      <c r="K1266">
        <f t="shared" si="736"/>
        <v>0</v>
      </c>
      <c r="L1266">
        <f t="shared" ref="L1266:U1266" si="737">IF(L1163=0,0,IF(L1163&lt;0.000001,7,IF(L1163&lt;0.00001,6,IF(L1163&lt;0.0001,5,IF(L1163&lt;0.001,4,IF(L1163&lt;0.01,3,2))))))</f>
        <v>0</v>
      </c>
      <c r="M1266">
        <f t="shared" si="737"/>
        <v>0</v>
      </c>
      <c r="N1266">
        <f t="shared" si="737"/>
        <v>2</v>
      </c>
      <c r="O1266">
        <f t="shared" si="737"/>
        <v>0</v>
      </c>
      <c r="P1266">
        <f t="shared" si="737"/>
        <v>0</v>
      </c>
      <c r="Q1266">
        <f t="shared" si="737"/>
        <v>0</v>
      </c>
      <c r="R1266">
        <f t="shared" si="737"/>
        <v>2</v>
      </c>
      <c r="S1266">
        <f t="shared" si="737"/>
        <v>0</v>
      </c>
      <c r="T1266">
        <f t="shared" si="737"/>
        <v>2</v>
      </c>
      <c r="U1266">
        <f t="shared" si="737"/>
        <v>0</v>
      </c>
    </row>
    <row r="1267" spans="1:21" x14ac:dyDescent="0.15">
      <c r="A1267" t="str">
        <f t="shared" si="671"/>
        <v>Trails B</v>
      </c>
      <c r="B1267">
        <f t="shared" ref="B1267:K1267" si="738">IF(B1164=0,0,IF(B1164&lt;0.000001,7,IF(B1164&lt;0.00001,6,IF(B1164&lt;0.0001,5,IF(B1164&lt;0.001,4,IF(B1164&lt;0.01,3,2))))))</f>
        <v>0</v>
      </c>
      <c r="C1267">
        <f t="shared" si="738"/>
        <v>0</v>
      </c>
      <c r="D1267">
        <f t="shared" si="738"/>
        <v>0</v>
      </c>
      <c r="E1267">
        <f t="shared" si="738"/>
        <v>0</v>
      </c>
      <c r="F1267">
        <f t="shared" si="738"/>
        <v>0</v>
      </c>
      <c r="G1267">
        <f t="shared" si="738"/>
        <v>2</v>
      </c>
      <c r="H1267">
        <f t="shared" si="738"/>
        <v>0</v>
      </c>
      <c r="I1267">
        <f t="shared" si="738"/>
        <v>0</v>
      </c>
      <c r="J1267">
        <f t="shared" si="738"/>
        <v>0</v>
      </c>
      <c r="K1267">
        <f t="shared" si="738"/>
        <v>0</v>
      </c>
      <c r="L1267">
        <f t="shared" ref="L1267:U1267" si="739">IF(L1164=0,0,IF(L1164&lt;0.000001,7,IF(L1164&lt;0.00001,6,IF(L1164&lt;0.0001,5,IF(L1164&lt;0.001,4,IF(L1164&lt;0.01,3,2))))))</f>
        <v>2</v>
      </c>
      <c r="M1267">
        <f t="shared" si="739"/>
        <v>0</v>
      </c>
      <c r="N1267">
        <f t="shared" si="739"/>
        <v>0</v>
      </c>
      <c r="O1267">
        <f t="shared" si="739"/>
        <v>0</v>
      </c>
      <c r="P1267">
        <f t="shared" si="739"/>
        <v>0</v>
      </c>
      <c r="Q1267">
        <f t="shared" si="739"/>
        <v>0</v>
      </c>
      <c r="R1267">
        <f t="shared" si="739"/>
        <v>2</v>
      </c>
      <c r="S1267">
        <f t="shared" si="739"/>
        <v>0</v>
      </c>
      <c r="T1267">
        <f t="shared" si="739"/>
        <v>0</v>
      </c>
      <c r="U1267">
        <f t="shared" si="739"/>
        <v>2</v>
      </c>
    </row>
    <row r="1268" spans="1:21" x14ac:dyDescent="0.15">
      <c r="A1268" t="str">
        <f t="shared" si="671"/>
        <v>Unstructured Task (WT)</v>
      </c>
      <c r="B1268">
        <f t="shared" ref="B1268:K1268" si="740">IF(B1165=0,0,IF(B1165&lt;0.000001,7,IF(B1165&lt;0.00001,6,IF(B1165&lt;0.0001,5,IF(B1165&lt;0.001,4,IF(B1165&lt;0.01,3,2))))))</f>
        <v>0</v>
      </c>
      <c r="C1268">
        <f t="shared" si="740"/>
        <v>0</v>
      </c>
      <c r="D1268">
        <f t="shared" si="740"/>
        <v>0</v>
      </c>
      <c r="E1268">
        <f t="shared" si="740"/>
        <v>0</v>
      </c>
      <c r="F1268">
        <f t="shared" si="740"/>
        <v>0</v>
      </c>
      <c r="G1268">
        <f t="shared" si="740"/>
        <v>0</v>
      </c>
      <c r="H1268">
        <f t="shared" si="740"/>
        <v>0</v>
      </c>
      <c r="I1268">
        <f t="shared" si="740"/>
        <v>0</v>
      </c>
      <c r="J1268">
        <f t="shared" si="740"/>
        <v>0</v>
      </c>
      <c r="K1268">
        <f t="shared" si="740"/>
        <v>0</v>
      </c>
      <c r="L1268">
        <f t="shared" ref="L1268:U1268" si="741">IF(L1165=0,0,IF(L1165&lt;0.000001,7,IF(L1165&lt;0.00001,6,IF(L1165&lt;0.0001,5,IF(L1165&lt;0.001,4,IF(L1165&lt;0.01,3,2))))))</f>
        <v>0</v>
      </c>
      <c r="M1268">
        <f t="shared" si="741"/>
        <v>0</v>
      </c>
      <c r="N1268">
        <f t="shared" si="741"/>
        <v>0</v>
      </c>
      <c r="O1268">
        <f t="shared" si="741"/>
        <v>0</v>
      </c>
      <c r="P1268">
        <f t="shared" si="741"/>
        <v>0</v>
      </c>
      <c r="Q1268">
        <f t="shared" si="741"/>
        <v>0</v>
      </c>
      <c r="R1268">
        <f t="shared" si="741"/>
        <v>0</v>
      </c>
      <c r="S1268">
        <f t="shared" si="741"/>
        <v>0</v>
      </c>
      <c r="T1268">
        <f t="shared" si="741"/>
        <v>0</v>
      </c>
      <c r="U1268">
        <f t="shared" si="741"/>
        <v>0</v>
      </c>
    </row>
    <row r="1269" spans="1:21" x14ac:dyDescent="0.15">
      <c r="A1269" t="str">
        <f t="shared" si="671"/>
        <v>ROCFT Copy</v>
      </c>
      <c r="B1269">
        <f t="shared" ref="B1269:K1269" si="742">IF(B1166=0,0,IF(B1166&lt;0.000001,7,IF(B1166&lt;0.00001,6,IF(B1166&lt;0.0001,5,IF(B1166&lt;0.001,4,IF(B1166&lt;0.01,3,2))))))</f>
        <v>0</v>
      </c>
      <c r="C1269">
        <f t="shared" si="742"/>
        <v>0</v>
      </c>
      <c r="D1269">
        <f t="shared" si="742"/>
        <v>0</v>
      </c>
      <c r="E1269">
        <f t="shared" si="742"/>
        <v>0</v>
      </c>
      <c r="F1269">
        <f t="shared" si="742"/>
        <v>0</v>
      </c>
      <c r="G1269">
        <f t="shared" si="742"/>
        <v>2</v>
      </c>
      <c r="H1269">
        <f t="shared" si="742"/>
        <v>0</v>
      </c>
      <c r="I1269">
        <f t="shared" si="742"/>
        <v>0</v>
      </c>
      <c r="J1269">
        <f t="shared" si="742"/>
        <v>0</v>
      </c>
      <c r="K1269">
        <f t="shared" si="742"/>
        <v>0</v>
      </c>
      <c r="L1269">
        <f t="shared" ref="L1269:U1269" si="743">IF(L1166=0,0,IF(L1166&lt;0.000001,7,IF(L1166&lt;0.00001,6,IF(L1166&lt;0.0001,5,IF(L1166&lt;0.001,4,IF(L1166&lt;0.01,3,2))))))</f>
        <v>0</v>
      </c>
      <c r="M1269">
        <f t="shared" si="743"/>
        <v>2</v>
      </c>
      <c r="N1269">
        <f t="shared" si="743"/>
        <v>0</v>
      </c>
      <c r="O1269">
        <f t="shared" si="743"/>
        <v>0</v>
      </c>
      <c r="P1269">
        <f t="shared" si="743"/>
        <v>0</v>
      </c>
      <c r="Q1269">
        <f t="shared" si="743"/>
        <v>2</v>
      </c>
      <c r="R1269">
        <f t="shared" si="743"/>
        <v>2</v>
      </c>
      <c r="S1269">
        <f t="shared" si="743"/>
        <v>0</v>
      </c>
      <c r="T1269">
        <f t="shared" si="743"/>
        <v>0</v>
      </c>
      <c r="U1269">
        <f t="shared" si="743"/>
        <v>0</v>
      </c>
    </row>
    <row r="1270" spans="1:21" x14ac:dyDescent="0.15">
      <c r="A1270" t="str">
        <f t="shared" si="671"/>
        <v>ROCFT Recall</v>
      </c>
      <c r="B1270">
        <f t="shared" ref="B1270:K1270" si="744">IF(B1167=0,0,IF(B1167&lt;0.000001,7,IF(B1167&lt;0.00001,6,IF(B1167&lt;0.0001,5,IF(B1167&lt;0.001,4,IF(B1167&lt;0.01,3,2))))))</f>
        <v>0</v>
      </c>
      <c r="C1270">
        <f t="shared" si="744"/>
        <v>0</v>
      </c>
      <c r="D1270">
        <f t="shared" si="744"/>
        <v>0</v>
      </c>
      <c r="E1270">
        <f t="shared" si="744"/>
        <v>0</v>
      </c>
      <c r="F1270">
        <f t="shared" si="744"/>
        <v>0</v>
      </c>
      <c r="G1270">
        <f t="shared" si="744"/>
        <v>0</v>
      </c>
      <c r="H1270">
        <f t="shared" si="744"/>
        <v>2</v>
      </c>
      <c r="I1270">
        <f t="shared" si="744"/>
        <v>0</v>
      </c>
      <c r="J1270">
        <f t="shared" si="744"/>
        <v>0</v>
      </c>
      <c r="K1270">
        <f t="shared" si="744"/>
        <v>0</v>
      </c>
      <c r="L1270">
        <f t="shared" ref="L1270:U1270" si="745">IF(L1167=0,0,IF(L1167&lt;0.000001,7,IF(L1167&lt;0.00001,6,IF(L1167&lt;0.0001,5,IF(L1167&lt;0.001,4,IF(L1167&lt;0.01,3,2))))))</f>
        <v>0</v>
      </c>
      <c r="M1270">
        <f t="shared" si="745"/>
        <v>0</v>
      </c>
      <c r="N1270">
        <f t="shared" si="745"/>
        <v>0</v>
      </c>
      <c r="O1270">
        <f t="shared" si="745"/>
        <v>0</v>
      </c>
      <c r="P1270">
        <f t="shared" si="745"/>
        <v>2</v>
      </c>
      <c r="Q1270">
        <f t="shared" si="745"/>
        <v>0</v>
      </c>
      <c r="R1270">
        <f t="shared" si="745"/>
        <v>2</v>
      </c>
      <c r="S1270">
        <f t="shared" si="745"/>
        <v>0</v>
      </c>
      <c r="T1270">
        <f t="shared" si="745"/>
        <v>0</v>
      </c>
      <c r="U1270">
        <f t="shared" si="745"/>
        <v>0</v>
      </c>
    </row>
    <row r="1271" spans="1:21" x14ac:dyDescent="0.15">
      <c r="A1271" t="str">
        <f t="shared" si="671"/>
        <v>CVLT-3 Brief Trials 1-4</v>
      </c>
      <c r="B1271">
        <f t="shared" ref="B1271:K1271" si="746">IF(B1168=0,0,IF(B1168&lt;0.000001,7,IF(B1168&lt;0.00001,6,IF(B1168&lt;0.0001,5,IF(B1168&lt;0.001,4,IF(B1168&lt;0.01,3,2))))))</f>
        <v>0</v>
      </c>
      <c r="C1271">
        <f t="shared" si="746"/>
        <v>0</v>
      </c>
      <c r="D1271">
        <f t="shared" si="746"/>
        <v>0</v>
      </c>
      <c r="E1271">
        <f t="shared" si="746"/>
        <v>0</v>
      </c>
      <c r="F1271">
        <f t="shared" si="746"/>
        <v>0</v>
      </c>
      <c r="G1271">
        <f t="shared" si="746"/>
        <v>0</v>
      </c>
      <c r="H1271">
        <f t="shared" si="746"/>
        <v>2</v>
      </c>
      <c r="I1271">
        <f t="shared" si="746"/>
        <v>0</v>
      </c>
      <c r="J1271">
        <f t="shared" si="746"/>
        <v>0</v>
      </c>
      <c r="K1271">
        <f t="shared" si="746"/>
        <v>0</v>
      </c>
      <c r="L1271">
        <f t="shared" ref="L1271:U1271" si="747">IF(L1168=0,0,IF(L1168&lt;0.000001,7,IF(L1168&lt;0.00001,6,IF(L1168&lt;0.0001,5,IF(L1168&lt;0.001,4,IF(L1168&lt;0.01,3,2))))))</f>
        <v>0</v>
      </c>
      <c r="M1271">
        <f t="shared" si="747"/>
        <v>0</v>
      </c>
      <c r="N1271">
        <f t="shared" si="747"/>
        <v>0</v>
      </c>
      <c r="O1271">
        <f t="shared" si="747"/>
        <v>2</v>
      </c>
      <c r="P1271">
        <f t="shared" si="747"/>
        <v>0</v>
      </c>
      <c r="Q1271">
        <f t="shared" si="747"/>
        <v>0</v>
      </c>
      <c r="R1271">
        <f t="shared" si="747"/>
        <v>2</v>
      </c>
      <c r="S1271">
        <f t="shared" si="747"/>
        <v>0</v>
      </c>
      <c r="T1271">
        <f t="shared" si="747"/>
        <v>0</v>
      </c>
      <c r="U1271">
        <f t="shared" si="747"/>
        <v>0</v>
      </c>
    </row>
    <row r="1272" spans="1:21" x14ac:dyDescent="0.15">
      <c r="A1272" t="str">
        <f t="shared" si="671"/>
        <v>CVLT-3 Brief SDFR</v>
      </c>
      <c r="B1272">
        <f t="shared" ref="B1272:K1272" si="748">IF(B1169=0,0,IF(B1169&lt;0.000001,7,IF(B1169&lt;0.00001,6,IF(B1169&lt;0.0001,5,IF(B1169&lt;0.001,4,IF(B1169&lt;0.01,3,2))))))</f>
        <v>0</v>
      </c>
      <c r="C1272">
        <f t="shared" si="748"/>
        <v>0</v>
      </c>
      <c r="D1272">
        <f t="shared" si="748"/>
        <v>0</v>
      </c>
      <c r="E1272">
        <f t="shared" si="748"/>
        <v>0</v>
      </c>
      <c r="F1272">
        <f t="shared" si="748"/>
        <v>0</v>
      </c>
      <c r="G1272">
        <f t="shared" si="748"/>
        <v>0</v>
      </c>
      <c r="H1272">
        <f t="shared" si="748"/>
        <v>2</v>
      </c>
      <c r="I1272">
        <f t="shared" si="748"/>
        <v>0</v>
      </c>
      <c r="J1272">
        <f t="shared" si="748"/>
        <v>0</v>
      </c>
      <c r="K1272">
        <f t="shared" si="748"/>
        <v>0</v>
      </c>
      <c r="L1272">
        <f t="shared" ref="L1272:U1272" si="749">IF(L1169=0,0,IF(L1169&lt;0.000001,7,IF(L1169&lt;0.00001,6,IF(L1169&lt;0.0001,5,IF(L1169&lt;0.001,4,IF(L1169&lt;0.01,3,2))))))</f>
        <v>0</v>
      </c>
      <c r="M1272">
        <f t="shared" si="749"/>
        <v>0</v>
      </c>
      <c r="N1272">
        <f t="shared" si="749"/>
        <v>0</v>
      </c>
      <c r="O1272">
        <f t="shared" si="749"/>
        <v>0</v>
      </c>
      <c r="P1272">
        <f t="shared" si="749"/>
        <v>0</v>
      </c>
      <c r="Q1272">
        <f t="shared" si="749"/>
        <v>0</v>
      </c>
      <c r="R1272">
        <f t="shared" si="749"/>
        <v>2</v>
      </c>
      <c r="S1272">
        <f t="shared" si="749"/>
        <v>0</v>
      </c>
      <c r="T1272">
        <f t="shared" si="749"/>
        <v>0</v>
      </c>
      <c r="U1272">
        <f t="shared" si="749"/>
        <v>0</v>
      </c>
    </row>
    <row r="1273" spans="1:21" x14ac:dyDescent="0.15">
      <c r="A1273" t="str">
        <f t="shared" si="671"/>
        <v>CVLT-3 Brief LDFR</v>
      </c>
      <c r="B1273">
        <f t="shared" ref="B1273:K1273" si="750">IF(B1170=0,0,IF(B1170&lt;0.000001,7,IF(B1170&lt;0.00001,6,IF(B1170&lt;0.0001,5,IF(B1170&lt;0.001,4,IF(B1170&lt;0.01,3,2))))))</f>
        <v>0</v>
      </c>
      <c r="C1273">
        <f t="shared" si="750"/>
        <v>0</v>
      </c>
      <c r="D1273">
        <f t="shared" si="750"/>
        <v>0</v>
      </c>
      <c r="E1273">
        <f t="shared" si="750"/>
        <v>0</v>
      </c>
      <c r="F1273">
        <f t="shared" si="750"/>
        <v>0</v>
      </c>
      <c r="G1273">
        <f t="shared" si="750"/>
        <v>0</v>
      </c>
      <c r="H1273">
        <f t="shared" si="750"/>
        <v>2</v>
      </c>
      <c r="I1273">
        <f t="shared" si="750"/>
        <v>0</v>
      </c>
      <c r="J1273">
        <f t="shared" si="750"/>
        <v>0</v>
      </c>
      <c r="K1273">
        <f t="shared" si="750"/>
        <v>0</v>
      </c>
      <c r="L1273">
        <f t="shared" ref="L1273:U1273" si="751">IF(L1170=0,0,IF(L1170&lt;0.000001,7,IF(L1170&lt;0.00001,6,IF(L1170&lt;0.0001,5,IF(L1170&lt;0.001,4,IF(L1170&lt;0.01,3,2))))))</f>
        <v>0</v>
      </c>
      <c r="M1273">
        <f t="shared" si="751"/>
        <v>0</v>
      </c>
      <c r="N1273">
        <f t="shared" si="751"/>
        <v>0</v>
      </c>
      <c r="O1273">
        <f t="shared" si="751"/>
        <v>0</v>
      </c>
      <c r="P1273">
        <f t="shared" si="751"/>
        <v>2</v>
      </c>
      <c r="Q1273">
        <f t="shared" si="751"/>
        <v>0</v>
      </c>
      <c r="R1273">
        <f t="shared" si="751"/>
        <v>2</v>
      </c>
      <c r="S1273">
        <f t="shared" si="751"/>
        <v>0</v>
      </c>
      <c r="T1273">
        <f t="shared" si="751"/>
        <v>0</v>
      </c>
      <c r="U1273">
        <f t="shared" si="751"/>
        <v>0</v>
      </c>
    </row>
    <row r="1274" spans="1:21" x14ac:dyDescent="0.15">
      <c r="A1274" t="str">
        <f t="shared" si="671"/>
        <v>Figure Weights</v>
      </c>
      <c r="B1274">
        <f t="shared" ref="B1274:K1274" si="752">IF(B1171=0,0,IF(B1171&lt;0.000001,7,IF(B1171&lt;0.00001,6,IF(B1171&lt;0.0001,5,IF(B1171&lt;0.001,4,IF(B1171&lt;0.01,3,2))))))</f>
        <v>0</v>
      </c>
      <c r="C1274">
        <f t="shared" si="752"/>
        <v>0</v>
      </c>
      <c r="D1274">
        <f t="shared" si="752"/>
        <v>0</v>
      </c>
      <c r="E1274">
        <f t="shared" si="752"/>
        <v>0</v>
      </c>
      <c r="F1274">
        <f t="shared" si="752"/>
        <v>0</v>
      </c>
      <c r="G1274">
        <f t="shared" si="752"/>
        <v>0</v>
      </c>
      <c r="H1274">
        <f t="shared" si="752"/>
        <v>0</v>
      </c>
      <c r="I1274">
        <f t="shared" si="752"/>
        <v>0</v>
      </c>
      <c r="J1274">
        <f t="shared" si="752"/>
        <v>0</v>
      </c>
      <c r="K1274">
        <f t="shared" si="752"/>
        <v>0</v>
      </c>
      <c r="L1274">
        <f t="shared" ref="L1274:U1274" si="753">IF(L1171=0,0,IF(L1171&lt;0.000001,7,IF(L1171&lt;0.00001,6,IF(L1171&lt;0.0001,5,IF(L1171&lt;0.001,4,IF(L1171&lt;0.01,3,2))))))</f>
        <v>0</v>
      </c>
      <c r="M1274">
        <f t="shared" si="753"/>
        <v>0</v>
      </c>
      <c r="N1274">
        <f t="shared" si="753"/>
        <v>0</v>
      </c>
      <c r="O1274">
        <f t="shared" si="753"/>
        <v>0</v>
      </c>
      <c r="P1274">
        <f t="shared" si="753"/>
        <v>0</v>
      </c>
      <c r="Q1274">
        <f t="shared" si="753"/>
        <v>0</v>
      </c>
      <c r="R1274">
        <f t="shared" si="753"/>
        <v>0</v>
      </c>
      <c r="S1274">
        <f t="shared" si="753"/>
        <v>0</v>
      </c>
      <c r="T1274">
        <f t="shared" si="753"/>
        <v>0</v>
      </c>
      <c r="U1274">
        <f t="shared" si="753"/>
        <v>0</v>
      </c>
    </row>
    <row r="1275" spans="1:21" x14ac:dyDescent="0.15">
      <c r="A1275" t="str">
        <f t="shared" si="671"/>
        <v>Letter-Number Sequencing</v>
      </c>
      <c r="B1275">
        <f t="shared" ref="B1275:K1275" si="754">IF(B1172=0,0,IF(B1172&lt;0.000001,7,IF(B1172&lt;0.00001,6,IF(B1172&lt;0.0001,5,IF(B1172&lt;0.001,4,IF(B1172&lt;0.01,3,2))))))</f>
        <v>0</v>
      </c>
      <c r="C1275">
        <f t="shared" si="754"/>
        <v>0</v>
      </c>
      <c r="D1275">
        <f t="shared" si="754"/>
        <v>0</v>
      </c>
      <c r="E1275">
        <f t="shared" si="754"/>
        <v>0</v>
      </c>
      <c r="F1275">
        <f t="shared" si="754"/>
        <v>0</v>
      </c>
      <c r="G1275">
        <f t="shared" si="754"/>
        <v>0</v>
      </c>
      <c r="H1275">
        <f t="shared" si="754"/>
        <v>0</v>
      </c>
      <c r="I1275">
        <f t="shared" si="754"/>
        <v>0</v>
      </c>
      <c r="J1275">
        <f t="shared" si="754"/>
        <v>0</v>
      </c>
      <c r="K1275">
        <f t="shared" si="754"/>
        <v>0</v>
      </c>
      <c r="L1275">
        <f t="shared" ref="L1275:U1275" si="755">IF(L1172=0,0,IF(L1172&lt;0.000001,7,IF(L1172&lt;0.00001,6,IF(L1172&lt;0.0001,5,IF(L1172&lt;0.001,4,IF(L1172&lt;0.01,3,2))))))</f>
        <v>0</v>
      </c>
      <c r="M1275">
        <f t="shared" si="755"/>
        <v>0</v>
      </c>
      <c r="N1275">
        <f t="shared" si="755"/>
        <v>0</v>
      </c>
      <c r="O1275">
        <f t="shared" si="755"/>
        <v>0</v>
      </c>
      <c r="P1275">
        <f t="shared" si="755"/>
        <v>0</v>
      </c>
      <c r="Q1275">
        <f t="shared" si="755"/>
        <v>0</v>
      </c>
      <c r="R1275">
        <f t="shared" si="755"/>
        <v>0</v>
      </c>
      <c r="S1275">
        <f t="shared" si="755"/>
        <v>0</v>
      </c>
      <c r="T1275">
        <f t="shared" si="755"/>
        <v>0</v>
      </c>
      <c r="U1275">
        <f t="shared" si="755"/>
        <v>0</v>
      </c>
    </row>
    <row r="1276" spans="1:21" x14ac:dyDescent="0.15">
      <c r="A1276" t="str">
        <f t="shared" si="671"/>
        <v>Cancellation</v>
      </c>
      <c r="B1276">
        <f t="shared" ref="B1276:K1276" si="756">IF(B1173=0,0,IF(B1173&lt;0.000001,7,IF(B1173&lt;0.00001,6,IF(B1173&lt;0.0001,5,IF(B1173&lt;0.001,4,IF(B1173&lt;0.01,3,2))))))</f>
        <v>0</v>
      </c>
      <c r="C1276">
        <f t="shared" si="756"/>
        <v>0</v>
      </c>
      <c r="D1276">
        <f t="shared" si="756"/>
        <v>0</v>
      </c>
      <c r="E1276">
        <f t="shared" si="756"/>
        <v>0</v>
      </c>
      <c r="F1276">
        <f t="shared" si="756"/>
        <v>0</v>
      </c>
      <c r="G1276">
        <f t="shared" si="756"/>
        <v>0</v>
      </c>
      <c r="H1276">
        <f t="shared" si="756"/>
        <v>0</v>
      </c>
      <c r="I1276">
        <f t="shared" si="756"/>
        <v>0</v>
      </c>
      <c r="J1276">
        <f t="shared" si="756"/>
        <v>0</v>
      </c>
      <c r="K1276">
        <f t="shared" si="756"/>
        <v>0</v>
      </c>
      <c r="L1276">
        <f t="shared" ref="L1276:U1276" si="757">IF(L1173=0,0,IF(L1173&lt;0.000001,7,IF(L1173&lt;0.00001,6,IF(L1173&lt;0.0001,5,IF(L1173&lt;0.001,4,IF(L1173&lt;0.01,3,2))))))</f>
        <v>0</v>
      </c>
      <c r="M1276">
        <f t="shared" si="757"/>
        <v>0</v>
      </c>
      <c r="N1276">
        <f t="shared" si="757"/>
        <v>0</v>
      </c>
      <c r="O1276">
        <f t="shared" si="757"/>
        <v>0</v>
      </c>
      <c r="P1276">
        <f t="shared" si="757"/>
        <v>0</v>
      </c>
      <c r="Q1276">
        <f t="shared" si="757"/>
        <v>0</v>
      </c>
      <c r="R1276">
        <f t="shared" si="757"/>
        <v>0</v>
      </c>
      <c r="S1276">
        <f t="shared" si="757"/>
        <v>0</v>
      </c>
      <c r="T1276">
        <f t="shared" si="757"/>
        <v>0</v>
      </c>
      <c r="U1276">
        <f t="shared" si="757"/>
        <v>0</v>
      </c>
    </row>
    <row r="1277" spans="1:21" x14ac:dyDescent="0.15">
      <c r="A1277" t="str">
        <f t="shared" si="671"/>
        <v>Grooved Pegboard-Dominant</v>
      </c>
      <c r="B1277">
        <f t="shared" ref="B1277:K1277" si="758">IF(B1174=0,0,IF(B1174&lt;0.000001,7,IF(B1174&lt;0.00001,6,IF(B1174&lt;0.0001,5,IF(B1174&lt;0.001,4,IF(B1174&lt;0.01,3,2))))))</f>
        <v>0</v>
      </c>
      <c r="C1277">
        <f t="shared" si="758"/>
        <v>0</v>
      </c>
      <c r="D1277">
        <f t="shared" si="758"/>
        <v>0</v>
      </c>
      <c r="E1277">
        <f t="shared" si="758"/>
        <v>0</v>
      </c>
      <c r="F1277">
        <f t="shared" si="758"/>
        <v>0</v>
      </c>
      <c r="G1277">
        <f t="shared" si="758"/>
        <v>0</v>
      </c>
      <c r="H1277">
        <f t="shared" si="758"/>
        <v>0</v>
      </c>
      <c r="I1277">
        <f t="shared" si="758"/>
        <v>0</v>
      </c>
      <c r="J1277">
        <f t="shared" si="758"/>
        <v>0</v>
      </c>
      <c r="K1277">
        <f t="shared" si="758"/>
        <v>0</v>
      </c>
      <c r="L1277">
        <f t="shared" ref="L1277:U1277" si="759">IF(L1174=0,0,IF(L1174&lt;0.000001,7,IF(L1174&lt;0.00001,6,IF(L1174&lt;0.0001,5,IF(L1174&lt;0.001,4,IF(L1174&lt;0.01,3,2))))))</f>
        <v>0</v>
      </c>
      <c r="M1277">
        <f t="shared" si="759"/>
        <v>0</v>
      </c>
      <c r="N1277">
        <f t="shared" si="759"/>
        <v>0</v>
      </c>
      <c r="O1277">
        <f t="shared" si="759"/>
        <v>0</v>
      </c>
      <c r="P1277">
        <f t="shared" si="759"/>
        <v>0</v>
      </c>
      <c r="Q1277">
        <f t="shared" si="759"/>
        <v>0</v>
      </c>
      <c r="R1277">
        <f t="shared" si="759"/>
        <v>0</v>
      </c>
      <c r="S1277">
        <f t="shared" si="759"/>
        <v>0</v>
      </c>
      <c r="T1277">
        <f t="shared" si="759"/>
        <v>0</v>
      </c>
      <c r="U1277">
        <f t="shared" si="759"/>
        <v>0</v>
      </c>
    </row>
    <row r="1278" spans="1:21" x14ac:dyDescent="0.15">
      <c r="A1278" t="str">
        <f t="shared" si="671"/>
        <v>Grooved Pegboard-Nondominant</v>
      </c>
      <c r="B1278">
        <f t="shared" ref="B1278:K1278" si="760">IF(B1175=0,0,IF(B1175&lt;0.000001,7,IF(B1175&lt;0.00001,6,IF(B1175&lt;0.0001,5,IF(B1175&lt;0.001,4,IF(B1175&lt;0.01,3,2))))))</f>
        <v>0</v>
      </c>
      <c r="C1278">
        <f t="shared" si="760"/>
        <v>0</v>
      </c>
      <c r="D1278">
        <f t="shared" si="760"/>
        <v>0</v>
      </c>
      <c r="E1278">
        <f t="shared" si="760"/>
        <v>0</v>
      </c>
      <c r="F1278">
        <f t="shared" si="760"/>
        <v>0</v>
      </c>
      <c r="G1278">
        <f t="shared" si="760"/>
        <v>0</v>
      </c>
      <c r="H1278">
        <f t="shared" si="760"/>
        <v>0</v>
      </c>
      <c r="I1278">
        <f t="shared" si="760"/>
        <v>0</v>
      </c>
      <c r="J1278">
        <f t="shared" si="760"/>
        <v>0</v>
      </c>
      <c r="K1278">
        <f t="shared" si="760"/>
        <v>0</v>
      </c>
      <c r="L1278">
        <f t="shared" ref="L1278:U1278" si="761">IF(L1175=0,0,IF(L1175&lt;0.000001,7,IF(L1175&lt;0.00001,6,IF(L1175&lt;0.0001,5,IF(L1175&lt;0.001,4,IF(L1175&lt;0.01,3,2))))))</f>
        <v>0</v>
      </c>
      <c r="M1278">
        <f t="shared" si="761"/>
        <v>0</v>
      </c>
      <c r="N1278">
        <f t="shared" si="761"/>
        <v>0</v>
      </c>
      <c r="O1278">
        <f t="shared" si="761"/>
        <v>0</v>
      </c>
      <c r="P1278">
        <f t="shared" si="761"/>
        <v>0</v>
      </c>
      <c r="Q1278">
        <f t="shared" si="761"/>
        <v>0</v>
      </c>
      <c r="R1278">
        <f t="shared" si="761"/>
        <v>0</v>
      </c>
      <c r="S1278">
        <f t="shared" si="761"/>
        <v>0</v>
      </c>
      <c r="T1278">
        <f t="shared" si="761"/>
        <v>0</v>
      </c>
      <c r="U1278">
        <f t="shared" si="761"/>
        <v>0</v>
      </c>
    </row>
    <row r="1279" spans="1:21" x14ac:dyDescent="0.15">
      <c r="A1279" t="str">
        <f t="shared" si="671"/>
        <v>Behavior Rating Scale</v>
      </c>
      <c r="B1279">
        <f t="shared" ref="B1279:K1279" si="762">IF(B1176=0,0,IF(B1176&lt;0.000001,7,IF(B1176&lt;0.00001,6,IF(B1176&lt;0.0001,5,IF(B1176&lt;0.001,4,IF(B1176&lt;0.01,3,2))))))</f>
        <v>0</v>
      </c>
      <c r="C1279">
        <f t="shared" si="762"/>
        <v>0</v>
      </c>
      <c r="D1279">
        <f t="shared" si="762"/>
        <v>0</v>
      </c>
      <c r="E1279">
        <f t="shared" si="762"/>
        <v>0</v>
      </c>
      <c r="F1279">
        <f t="shared" si="762"/>
        <v>0</v>
      </c>
      <c r="G1279">
        <f t="shared" si="762"/>
        <v>0</v>
      </c>
      <c r="H1279">
        <f t="shared" si="762"/>
        <v>0</v>
      </c>
      <c r="I1279">
        <f t="shared" si="762"/>
        <v>0</v>
      </c>
      <c r="J1279">
        <f t="shared" si="762"/>
        <v>0</v>
      </c>
      <c r="K1279">
        <f t="shared" si="762"/>
        <v>0</v>
      </c>
      <c r="L1279">
        <f t="shared" ref="L1279:U1279" si="763">IF(L1176=0,0,IF(L1176&lt;0.000001,7,IF(L1176&lt;0.00001,6,IF(L1176&lt;0.0001,5,IF(L1176&lt;0.001,4,IF(L1176&lt;0.01,3,2))))))</f>
        <v>0</v>
      </c>
      <c r="M1279">
        <f t="shared" si="763"/>
        <v>0</v>
      </c>
      <c r="N1279">
        <f t="shared" si="763"/>
        <v>0</v>
      </c>
      <c r="O1279">
        <f t="shared" si="763"/>
        <v>0</v>
      </c>
      <c r="P1279">
        <f t="shared" si="763"/>
        <v>0</v>
      </c>
      <c r="Q1279">
        <f t="shared" si="763"/>
        <v>0</v>
      </c>
      <c r="R1279">
        <f t="shared" si="763"/>
        <v>0</v>
      </c>
      <c r="S1279">
        <f t="shared" si="763"/>
        <v>0</v>
      </c>
      <c r="T1279">
        <f t="shared" si="763"/>
        <v>0</v>
      </c>
      <c r="U1279">
        <f t="shared" si="763"/>
        <v>0</v>
      </c>
    </row>
    <row r="1280" spans="1:21" x14ac:dyDescent="0.15">
      <c r="A1280" t="str">
        <f t="shared" si="671"/>
        <v>KTEA-3 Nonsense Word Decoding</v>
      </c>
      <c r="B1280">
        <f t="shared" ref="B1280:K1280" si="764">IF(B1177=0,0,IF(B1177&lt;0.000001,7,IF(B1177&lt;0.00001,6,IF(B1177&lt;0.0001,5,IF(B1177&lt;0.001,4,IF(B1177&lt;0.01,3,2))))))</f>
        <v>0</v>
      </c>
      <c r="C1280">
        <f t="shared" si="764"/>
        <v>0</v>
      </c>
      <c r="D1280">
        <f t="shared" si="764"/>
        <v>0</v>
      </c>
      <c r="E1280">
        <f t="shared" si="764"/>
        <v>0</v>
      </c>
      <c r="F1280">
        <f t="shared" si="764"/>
        <v>0</v>
      </c>
      <c r="G1280">
        <f t="shared" si="764"/>
        <v>0</v>
      </c>
      <c r="H1280">
        <f t="shared" si="764"/>
        <v>0</v>
      </c>
      <c r="I1280">
        <f t="shared" si="764"/>
        <v>0</v>
      </c>
      <c r="J1280">
        <f t="shared" si="764"/>
        <v>0</v>
      </c>
      <c r="K1280">
        <f t="shared" si="764"/>
        <v>0</v>
      </c>
      <c r="L1280">
        <f t="shared" ref="L1280:U1280" si="765">IF(L1177=0,0,IF(L1177&lt;0.000001,7,IF(L1177&lt;0.00001,6,IF(L1177&lt;0.0001,5,IF(L1177&lt;0.001,4,IF(L1177&lt;0.01,3,2))))))</f>
        <v>0</v>
      </c>
      <c r="M1280">
        <f t="shared" si="765"/>
        <v>0</v>
      </c>
      <c r="N1280">
        <f t="shared" si="765"/>
        <v>0</v>
      </c>
      <c r="O1280">
        <f t="shared" si="765"/>
        <v>0</v>
      </c>
      <c r="P1280">
        <f t="shared" si="765"/>
        <v>0</v>
      </c>
      <c r="Q1280">
        <f t="shared" si="765"/>
        <v>0</v>
      </c>
      <c r="R1280">
        <f t="shared" si="765"/>
        <v>0</v>
      </c>
      <c r="S1280">
        <f t="shared" si="765"/>
        <v>0</v>
      </c>
      <c r="T1280">
        <f t="shared" si="765"/>
        <v>0</v>
      </c>
      <c r="U1280">
        <f t="shared" si="765"/>
        <v>0</v>
      </c>
    </row>
    <row r="1281" spans="1:21" x14ac:dyDescent="0.15">
      <c r="A1281" t="str">
        <f t="shared" si="671"/>
        <v>KTEA-3 Decoding Fluency</v>
      </c>
      <c r="B1281">
        <f t="shared" ref="B1281:K1281" si="766">IF(B1178=0,0,IF(B1178&lt;0.000001,7,IF(B1178&lt;0.00001,6,IF(B1178&lt;0.0001,5,IF(B1178&lt;0.001,4,IF(B1178&lt;0.01,3,2))))))</f>
        <v>0</v>
      </c>
      <c r="C1281">
        <f t="shared" si="766"/>
        <v>0</v>
      </c>
      <c r="D1281">
        <f t="shared" si="766"/>
        <v>0</v>
      </c>
      <c r="E1281">
        <f t="shared" si="766"/>
        <v>0</v>
      </c>
      <c r="F1281">
        <f t="shared" si="766"/>
        <v>0</v>
      </c>
      <c r="G1281">
        <f t="shared" si="766"/>
        <v>0</v>
      </c>
      <c r="H1281">
        <f t="shared" si="766"/>
        <v>0</v>
      </c>
      <c r="I1281">
        <f t="shared" si="766"/>
        <v>0</v>
      </c>
      <c r="J1281">
        <f t="shared" si="766"/>
        <v>0</v>
      </c>
      <c r="K1281">
        <f t="shared" si="766"/>
        <v>0</v>
      </c>
      <c r="L1281">
        <f t="shared" ref="L1281:U1281" si="767">IF(L1178=0,0,IF(L1178&lt;0.000001,7,IF(L1178&lt;0.00001,6,IF(L1178&lt;0.0001,5,IF(L1178&lt;0.001,4,IF(L1178&lt;0.01,3,2))))))</f>
        <v>0</v>
      </c>
      <c r="M1281">
        <f t="shared" si="767"/>
        <v>0</v>
      </c>
      <c r="N1281">
        <f t="shared" si="767"/>
        <v>0</v>
      </c>
      <c r="O1281">
        <f t="shared" si="767"/>
        <v>0</v>
      </c>
      <c r="P1281">
        <f t="shared" si="767"/>
        <v>0</v>
      </c>
      <c r="Q1281">
        <f t="shared" si="767"/>
        <v>0</v>
      </c>
      <c r="R1281">
        <f t="shared" si="767"/>
        <v>0</v>
      </c>
      <c r="S1281">
        <f t="shared" si="767"/>
        <v>0</v>
      </c>
      <c r="T1281">
        <f t="shared" si="767"/>
        <v>0</v>
      </c>
      <c r="U1281">
        <f t="shared" si="767"/>
        <v>0</v>
      </c>
    </row>
    <row r="1282" spans="1:21" x14ac:dyDescent="0.15">
      <c r="A1282" t="str">
        <f t="shared" si="671"/>
        <v>KTEA-3 Reading Comprehension</v>
      </c>
      <c r="B1282">
        <f t="shared" ref="B1282:K1282" si="768">IF(B1179=0,0,IF(B1179&lt;0.000001,7,IF(B1179&lt;0.00001,6,IF(B1179&lt;0.0001,5,IF(B1179&lt;0.001,4,IF(B1179&lt;0.01,3,2))))))</f>
        <v>0</v>
      </c>
      <c r="C1282">
        <f t="shared" si="768"/>
        <v>0</v>
      </c>
      <c r="D1282">
        <f t="shared" si="768"/>
        <v>0</v>
      </c>
      <c r="E1282">
        <f t="shared" si="768"/>
        <v>0</v>
      </c>
      <c r="F1282">
        <f t="shared" si="768"/>
        <v>0</v>
      </c>
      <c r="G1282">
        <f t="shared" si="768"/>
        <v>0</v>
      </c>
      <c r="H1282">
        <f t="shared" si="768"/>
        <v>0</v>
      </c>
      <c r="I1282">
        <f t="shared" si="768"/>
        <v>0</v>
      </c>
      <c r="J1282">
        <f t="shared" si="768"/>
        <v>0</v>
      </c>
      <c r="K1282">
        <f t="shared" si="768"/>
        <v>0</v>
      </c>
      <c r="L1282">
        <f t="shared" ref="L1282:U1282" si="769">IF(L1179=0,0,IF(L1179&lt;0.000001,7,IF(L1179&lt;0.00001,6,IF(L1179&lt;0.0001,5,IF(L1179&lt;0.001,4,IF(L1179&lt;0.01,3,2))))))</f>
        <v>0</v>
      </c>
      <c r="M1282">
        <f t="shared" si="769"/>
        <v>0</v>
      </c>
      <c r="N1282">
        <f t="shared" si="769"/>
        <v>0</v>
      </c>
      <c r="O1282">
        <f t="shared" si="769"/>
        <v>0</v>
      </c>
      <c r="P1282">
        <f t="shared" si="769"/>
        <v>0</v>
      </c>
      <c r="Q1282">
        <f t="shared" si="769"/>
        <v>0</v>
      </c>
      <c r="R1282">
        <f t="shared" si="769"/>
        <v>0</v>
      </c>
      <c r="S1282">
        <f t="shared" si="769"/>
        <v>0</v>
      </c>
      <c r="T1282">
        <f t="shared" si="769"/>
        <v>0</v>
      </c>
      <c r="U1282">
        <f t="shared" si="769"/>
        <v>0</v>
      </c>
    </row>
    <row r="1283" spans="1:21" x14ac:dyDescent="0.15">
      <c r="A1283" t="str">
        <f t="shared" si="671"/>
        <v>WMS-IV Symbol Span</v>
      </c>
      <c r="B1283">
        <f t="shared" ref="B1283:K1283" si="770">IF(B1180=0,0,IF(B1180&lt;0.000001,7,IF(B1180&lt;0.00001,6,IF(B1180&lt;0.0001,5,IF(B1180&lt;0.001,4,IF(B1180&lt;0.01,3,2))))))</f>
        <v>0</v>
      </c>
      <c r="C1283">
        <f t="shared" si="770"/>
        <v>0</v>
      </c>
      <c r="D1283">
        <f t="shared" si="770"/>
        <v>0</v>
      </c>
      <c r="E1283">
        <f t="shared" si="770"/>
        <v>0</v>
      </c>
      <c r="F1283">
        <f t="shared" si="770"/>
        <v>0</v>
      </c>
      <c r="G1283">
        <f t="shared" si="770"/>
        <v>0</v>
      </c>
      <c r="H1283">
        <f t="shared" si="770"/>
        <v>0</v>
      </c>
      <c r="I1283">
        <f t="shared" si="770"/>
        <v>0</v>
      </c>
      <c r="J1283">
        <f t="shared" si="770"/>
        <v>0</v>
      </c>
      <c r="K1283">
        <f t="shared" si="770"/>
        <v>0</v>
      </c>
      <c r="L1283">
        <f t="shared" ref="L1283:U1283" si="771">IF(L1180=0,0,IF(L1180&lt;0.000001,7,IF(L1180&lt;0.00001,6,IF(L1180&lt;0.0001,5,IF(L1180&lt;0.001,4,IF(L1180&lt;0.01,3,2))))))</f>
        <v>0</v>
      </c>
      <c r="M1283">
        <f t="shared" si="771"/>
        <v>0</v>
      </c>
      <c r="N1283">
        <f t="shared" si="771"/>
        <v>0</v>
      </c>
      <c r="O1283">
        <f t="shared" si="771"/>
        <v>0</v>
      </c>
      <c r="P1283">
        <f t="shared" si="771"/>
        <v>0</v>
      </c>
      <c r="Q1283">
        <f t="shared" si="771"/>
        <v>0</v>
      </c>
      <c r="R1283">
        <f t="shared" si="771"/>
        <v>0</v>
      </c>
      <c r="S1283">
        <f t="shared" si="771"/>
        <v>0</v>
      </c>
      <c r="T1283">
        <f t="shared" si="771"/>
        <v>0</v>
      </c>
      <c r="U1283">
        <f t="shared" si="771"/>
        <v>0</v>
      </c>
    </row>
    <row r="1284" spans="1:21" x14ac:dyDescent="0.15">
      <c r="A1284" t="str">
        <f t="shared" si="671"/>
        <v>WRAT5 Word Reading</v>
      </c>
      <c r="B1284">
        <f t="shared" ref="B1284:K1284" si="772">IF(B1181=0,0,IF(B1181&lt;0.000001,7,IF(B1181&lt;0.00001,6,IF(B1181&lt;0.0001,5,IF(B1181&lt;0.001,4,IF(B1181&lt;0.01,3,2))))))</f>
        <v>0</v>
      </c>
      <c r="C1284">
        <f t="shared" si="772"/>
        <v>2</v>
      </c>
      <c r="D1284">
        <f t="shared" si="772"/>
        <v>0</v>
      </c>
      <c r="E1284">
        <f t="shared" si="772"/>
        <v>0</v>
      </c>
      <c r="F1284">
        <f t="shared" si="772"/>
        <v>0</v>
      </c>
      <c r="G1284">
        <f t="shared" si="772"/>
        <v>0</v>
      </c>
      <c r="H1284">
        <f t="shared" si="772"/>
        <v>0</v>
      </c>
      <c r="I1284">
        <f t="shared" si="772"/>
        <v>0</v>
      </c>
      <c r="J1284">
        <f t="shared" si="772"/>
        <v>0</v>
      </c>
      <c r="K1284">
        <f t="shared" si="772"/>
        <v>0</v>
      </c>
      <c r="L1284">
        <f t="shared" ref="L1284:U1284" si="773">IF(L1181=0,0,IF(L1181&lt;0.000001,7,IF(L1181&lt;0.00001,6,IF(L1181&lt;0.0001,5,IF(L1181&lt;0.001,4,IF(L1181&lt;0.01,3,2))))))</f>
        <v>0</v>
      </c>
      <c r="M1284">
        <f t="shared" si="773"/>
        <v>0</v>
      </c>
      <c r="N1284">
        <f t="shared" si="773"/>
        <v>0</v>
      </c>
      <c r="O1284">
        <f t="shared" si="773"/>
        <v>0</v>
      </c>
      <c r="P1284">
        <f t="shared" si="773"/>
        <v>0</v>
      </c>
      <c r="Q1284">
        <f t="shared" si="773"/>
        <v>0</v>
      </c>
      <c r="R1284">
        <f t="shared" si="773"/>
        <v>2</v>
      </c>
      <c r="S1284">
        <f t="shared" si="773"/>
        <v>2</v>
      </c>
      <c r="T1284">
        <f t="shared" si="773"/>
        <v>0</v>
      </c>
      <c r="U1284">
        <f t="shared" si="773"/>
        <v>0</v>
      </c>
    </row>
    <row r="1285" spans="1:21" x14ac:dyDescent="0.15">
      <c r="A1285" t="str">
        <f t="shared" si="671"/>
        <v>WRAT5 Spelling</v>
      </c>
      <c r="B1285">
        <f t="shared" ref="B1285:K1285" si="774">IF(B1182=0,0,IF(B1182&lt;0.000001,7,IF(B1182&lt;0.00001,6,IF(B1182&lt;0.0001,5,IF(B1182&lt;0.001,4,IF(B1182&lt;0.01,3,2))))))</f>
        <v>0</v>
      </c>
      <c r="C1285">
        <f t="shared" si="774"/>
        <v>0</v>
      </c>
      <c r="D1285">
        <f t="shared" si="774"/>
        <v>0</v>
      </c>
      <c r="E1285">
        <f t="shared" si="774"/>
        <v>0</v>
      </c>
      <c r="F1285">
        <f t="shared" si="774"/>
        <v>0</v>
      </c>
      <c r="G1285">
        <f t="shared" si="774"/>
        <v>0</v>
      </c>
      <c r="H1285">
        <f t="shared" si="774"/>
        <v>0</v>
      </c>
      <c r="I1285">
        <f t="shared" si="774"/>
        <v>0</v>
      </c>
      <c r="J1285">
        <f t="shared" si="774"/>
        <v>0</v>
      </c>
      <c r="K1285">
        <f t="shared" si="774"/>
        <v>0</v>
      </c>
      <c r="L1285">
        <f t="shared" ref="L1285:U1285" si="775">IF(L1182=0,0,IF(L1182&lt;0.000001,7,IF(L1182&lt;0.00001,6,IF(L1182&lt;0.0001,5,IF(L1182&lt;0.001,4,IF(L1182&lt;0.01,3,2))))))</f>
        <v>0</v>
      </c>
      <c r="M1285">
        <f t="shared" si="775"/>
        <v>0</v>
      </c>
      <c r="N1285">
        <f t="shared" si="775"/>
        <v>0</v>
      </c>
      <c r="O1285">
        <f t="shared" si="775"/>
        <v>0</v>
      </c>
      <c r="P1285">
        <f t="shared" si="775"/>
        <v>0</v>
      </c>
      <c r="Q1285">
        <f t="shared" si="775"/>
        <v>0</v>
      </c>
      <c r="R1285">
        <f t="shared" si="775"/>
        <v>2</v>
      </c>
      <c r="S1285">
        <f t="shared" si="775"/>
        <v>2</v>
      </c>
      <c r="T1285">
        <f t="shared" si="775"/>
        <v>0</v>
      </c>
      <c r="U1285">
        <f t="shared" si="775"/>
        <v>0</v>
      </c>
    </row>
    <row r="1286" spans="1:21" x14ac:dyDescent="0.15">
      <c r="A1286" t="str">
        <f t="shared" si="671"/>
        <v>WRAT5 Math Computation</v>
      </c>
      <c r="B1286">
        <f t="shared" ref="B1286:K1286" si="776">IF(B1183=0,0,IF(B1183&lt;0.000001,7,IF(B1183&lt;0.00001,6,IF(B1183&lt;0.0001,5,IF(B1183&lt;0.001,4,IF(B1183&lt;0.01,3,2))))))</f>
        <v>0</v>
      </c>
      <c r="C1286">
        <f t="shared" si="776"/>
        <v>0</v>
      </c>
      <c r="D1286">
        <f t="shared" si="776"/>
        <v>0</v>
      </c>
      <c r="E1286">
        <f t="shared" si="776"/>
        <v>0</v>
      </c>
      <c r="F1286">
        <f t="shared" si="776"/>
        <v>0</v>
      </c>
      <c r="G1286">
        <f t="shared" si="776"/>
        <v>0</v>
      </c>
      <c r="H1286">
        <f t="shared" si="776"/>
        <v>0</v>
      </c>
      <c r="I1286">
        <f t="shared" si="776"/>
        <v>0</v>
      </c>
      <c r="J1286">
        <f t="shared" si="776"/>
        <v>0</v>
      </c>
      <c r="K1286">
        <f t="shared" si="776"/>
        <v>0</v>
      </c>
      <c r="L1286">
        <f t="shared" ref="L1286:U1286" si="777">IF(L1183=0,0,IF(L1183&lt;0.000001,7,IF(L1183&lt;0.00001,6,IF(L1183&lt;0.0001,5,IF(L1183&lt;0.001,4,IF(L1183&lt;0.01,3,2))))))</f>
        <v>0</v>
      </c>
      <c r="M1286">
        <f t="shared" si="777"/>
        <v>0</v>
      </c>
      <c r="N1286">
        <f t="shared" si="777"/>
        <v>0</v>
      </c>
      <c r="O1286">
        <f t="shared" si="777"/>
        <v>0</v>
      </c>
      <c r="P1286">
        <f t="shared" si="777"/>
        <v>0</v>
      </c>
      <c r="Q1286">
        <f t="shared" si="777"/>
        <v>0</v>
      </c>
      <c r="R1286">
        <f t="shared" si="777"/>
        <v>2</v>
      </c>
      <c r="S1286">
        <f t="shared" si="777"/>
        <v>2</v>
      </c>
      <c r="T1286">
        <f t="shared" si="777"/>
        <v>0</v>
      </c>
      <c r="U1286">
        <f t="shared" si="777"/>
        <v>0</v>
      </c>
    </row>
    <row r="1287" spans="1:21" x14ac:dyDescent="0.15">
      <c r="A1287" t="str">
        <f t="shared" si="671"/>
        <v>WRAT5 Sentence Comprehension</v>
      </c>
      <c r="B1287">
        <f t="shared" ref="B1287:K1287" si="778">IF(B1184=0,0,IF(B1184&lt;0.000001,7,IF(B1184&lt;0.00001,6,IF(B1184&lt;0.0001,5,IF(B1184&lt;0.001,4,IF(B1184&lt;0.01,3,2))))))</f>
        <v>0</v>
      </c>
      <c r="C1287">
        <f t="shared" si="778"/>
        <v>0</v>
      </c>
      <c r="D1287">
        <f t="shared" si="778"/>
        <v>0</v>
      </c>
      <c r="E1287">
        <f t="shared" si="778"/>
        <v>0</v>
      </c>
      <c r="F1287">
        <f t="shared" si="778"/>
        <v>0</v>
      </c>
      <c r="G1287">
        <f t="shared" si="778"/>
        <v>0</v>
      </c>
      <c r="H1287">
        <f t="shared" si="778"/>
        <v>0</v>
      </c>
      <c r="I1287">
        <f t="shared" si="778"/>
        <v>0</v>
      </c>
      <c r="J1287">
        <f t="shared" si="778"/>
        <v>0</v>
      </c>
      <c r="K1287">
        <f t="shared" si="778"/>
        <v>0</v>
      </c>
      <c r="L1287">
        <f t="shared" ref="L1287:U1287" si="779">IF(L1184=0,0,IF(L1184&lt;0.000001,7,IF(L1184&lt;0.00001,6,IF(L1184&lt;0.0001,5,IF(L1184&lt;0.001,4,IF(L1184&lt;0.01,3,2))))))</f>
        <v>0</v>
      </c>
      <c r="M1287">
        <f t="shared" si="779"/>
        <v>0</v>
      </c>
      <c r="N1287">
        <f t="shared" si="779"/>
        <v>0</v>
      </c>
      <c r="O1287">
        <f t="shared" si="779"/>
        <v>0</v>
      </c>
      <c r="P1287">
        <f t="shared" si="779"/>
        <v>0</v>
      </c>
      <c r="Q1287">
        <f t="shared" si="779"/>
        <v>0</v>
      </c>
      <c r="R1287">
        <f t="shared" si="779"/>
        <v>2</v>
      </c>
      <c r="S1287">
        <f t="shared" si="779"/>
        <v>2</v>
      </c>
      <c r="T1287">
        <f t="shared" si="779"/>
        <v>0</v>
      </c>
      <c r="U1287">
        <f t="shared" si="779"/>
        <v>0</v>
      </c>
    </row>
    <row r="1288" spans="1:21" x14ac:dyDescent="0.15">
      <c r="A1288" t="str">
        <f t="shared" si="671"/>
        <v>WRAT5 Reading Composite</v>
      </c>
      <c r="B1288">
        <f t="shared" ref="B1288:K1288" si="780">IF(B1185=0,0,IF(B1185&lt;0.000001,7,IF(B1185&lt;0.00001,6,IF(B1185&lt;0.0001,5,IF(B1185&lt;0.001,4,IF(B1185&lt;0.01,3,2))))))</f>
        <v>0</v>
      </c>
      <c r="C1288">
        <f t="shared" si="780"/>
        <v>0</v>
      </c>
      <c r="D1288">
        <f t="shared" si="780"/>
        <v>0</v>
      </c>
      <c r="E1288">
        <f t="shared" si="780"/>
        <v>0</v>
      </c>
      <c r="F1288">
        <f t="shared" si="780"/>
        <v>0</v>
      </c>
      <c r="G1288">
        <f t="shared" si="780"/>
        <v>0</v>
      </c>
      <c r="H1288">
        <f t="shared" si="780"/>
        <v>0</v>
      </c>
      <c r="I1288">
        <f t="shared" si="780"/>
        <v>0</v>
      </c>
      <c r="J1288">
        <f t="shared" si="780"/>
        <v>0</v>
      </c>
      <c r="K1288">
        <f t="shared" si="780"/>
        <v>0</v>
      </c>
      <c r="L1288">
        <f t="shared" ref="L1288:U1288" si="781">IF(L1185=0,0,IF(L1185&lt;0.000001,7,IF(L1185&lt;0.00001,6,IF(L1185&lt;0.0001,5,IF(L1185&lt;0.001,4,IF(L1185&lt;0.01,3,2))))))</f>
        <v>0</v>
      </c>
      <c r="M1288">
        <f t="shared" si="781"/>
        <v>0</v>
      </c>
      <c r="N1288">
        <f t="shared" si="781"/>
        <v>0</v>
      </c>
      <c r="O1288">
        <f t="shared" si="781"/>
        <v>0</v>
      </c>
      <c r="P1288">
        <f t="shared" si="781"/>
        <v>0</v>
      </c>
      <c r="Q1288">
        <f t="shared" si="781"/>
        <v>0</v>
      </c>
      <c r="R1288">
        <f t="shared" si="781"/>
        <v>2</v>
      </c>
      <c r="S1288">
        <f t="shared" si="781"/>
        <v>2</v>
      </c>
      <c r="T1288">
        <f t="shared" si="781"/>
        <v>0</v>
      </c>
      <c r="U1288">
        <f t="shared" si="781"/>
        <v>0</v>
      </c>
    </row>
    <row r="1289" spans="1:21" x14ac:dyDescent="0.15">
      <c r="A1289" t="str">
        <f t="shared" si="671"/>
        <v>DKEFS CWI Color Naming</v>
      </c>
      <c r="B1289">
        <f t="shared" ref="B1289:K1289" si="782">IF(B1186=0,0,IF(B1186&lt;0.000001,7,IF(B1186&lt;0.00001,6,IF(B1186&lt;0.0001,5,IF(B1186&lt;0.001,4,IF(B1186&lt;0.01,3,2))))))</f>
        <v>0</v>
      </c>
      <c r="C1289">
        <f t="shared" si="782"/>
        <v>0</v>
      </c>
      <c r="D1289">
        <f t="shared" si="782"/>
        <v>0</v>
      </c>
      <c r="E1289">
        <f t="shared" si="782"/>
        <v>2</v>
      </c>
      <c r="F1289">
        <f t="shared" si="782"/>
        <v>0</v>
      </c>
      <c r="G1289">
        <f t="shared" si="782"/>
        <v>0</v>
      </c>
      <c r="H1289">
        <f t="shared" si="782"/>
        <v>0</v>
      </c>
      <c r="I1289">
        <f t="shared" si="782"/>
        <v>0</v>
      </c>
      <c r="J1289">
        <f t="shared" si="782"/>
        <v>0</v>
      </c>
      <c r="K1289">
        <f t="shared" si="782"/>
        <v>0</v>
      </c>
      <c r="L1289">
        <f t="shared" ref="L1289:U1289" si="783">IF(L1186=0,0,IF(L1186&lt;0.000001,7,IF(L1186&lt;0.00001,6,IF(L1186&lt;0.0001,5,IF(L1186&lt;0.001,4,IF(L1186&lt;0.01,3,2))))))</f>
        <v>2</v>
      </c>
      <c r="M1289">
        <f t="shared" si="783"/>
        <v>0</v>
      </c>
      <c r="N1289">
        <f t="shared" si="783"/>
        <v>0</v>
      </c>
      <c r="O1289">
        <f t="shared" si="783"/>
        <v>0</v>
      </c>
      <c r="P1289">
        <f t="shared" si="783"/>
        <v>0</v>
      </c>
      <c r="Q1289">
        <f t="shared" si="783"/>
        <v>0</v>
      </c>
      <c r="R1289">
        <f t="shared" si="783"/>
        <v>2</v>
      </c>
      <c r="S1289">
        <f t="shared" si="783"/>
        <v>0</v>
      </c>
      <c r="T1289">
        <f t="shared" si="783"/>
        <v>0</v>
      </c>
      <c r="U1289">
        <f t="shared" si="783"/>
        <v>0</v>
      </c>
    </row>
    <row r="1290" spans="1:21" x14ac:dyDescent="0.15">
      <c r="A1290" t="str">
        <f t="shared" si="671"/>
        <v>DKEFS CWI Word Reading</v>
      </c>
      <c r="B1290">
        <f t="shared" ref="B1290:K1290" si="784">IF(B1187=0,0,IF(B1187&lt;0.000001,7,IF(B1187&lt;0.00001,6,IF(B1187&lt;0.0001,5,IF(B1187&lt;0.001,4,IF(B1187&lt;0.01,3,2))))))</f>
        <v>0</v>
      </c>
      <c r="C1290">
        <f t="shared" si="784"/>
        <v>0</v>
      </c>
      <c r="D1290">
        <f t="shared" si="784"/>
        <v>0</v>
      </c>
      <c r="E1290">
        <f t="shared" si="784"/>
        <v>2</v>
      </c>
      <c r="F1290">
        <f t="shared" si="784"/>
        <v>0</v>
      </c>
      <c r="G1290">
        <f t="shared" si="784"/>
        <v>0</v>
      </c>
      <c r="H1290">
        <f t="shared" si="784"/>
        <v>0</v>
      </c>
      <c r="I1290">
        <f t="shared" si="784"/>
        <v>0</v>
      </c>
      <c r="J1290">
        <f t="shared" si="784"/>
        <v>0</v>
      </c>
      <c r="K1290">
        <f t="shared" si="784"/>
        <v>0</v>
      </c>
      <c r="L1290">
        <f t="shared" ref="L1290:U1290" si="785">IF(L1187=0,0,IF(L1187&lt;0.000001,7,IF(L1187&lt;0.00001,6,IF(L1187&lt;0.0001,5,IF(L1187&lt;0.001,4,IF(L1187&lt;0.01,3,2))))))</f>
        <v>2</v>
      </c>
      <c r="M1290">
        <f t="shared" si="785"/>
        <v>0</v>
      </c>
      <c r="N1290">
        <f t="shared" si="785"/>
        <v>0</v>
      </c>
      <c r="O1290">
        <f t="shared" si="785"/>
        <v>0</v>
      </c>
      <c r="P1290">
        <f t="shared" si="785"/>
        <v>0</v>
      </c>
      <c r="Q1290">
        <f t="shared" si="785"/>
        <v>0</v>
      </c>
      <c r="R1290">
        <f t="shared" si="785"/>
        <v>2</v>
      </c>
      <c r="S1290">
        <f t="shared" si="785"/>
        <v>0</v>
      </c>
      <c r="T1290">
        <f t="shared" si="785"/>
        <v>0</v>
      </c>
      <c r="U1290">
        <f t="shared" si="785"/>
        <v>0</v>
      </c>
    </row>
    <row r="1291" spans="1:21" x14ac:dyDescent="0.15">
      <c r="A1291" t="str">
        <f t="shared" si="671"/>
        <v>DKEFS CWI Inhibition</v>
      </c>
      <c r="B1291">
        <f t="shared" ref="B1291:K1291" si="786">IF(B1188=0,0,IF(B1188&lt;0.000001,7,IF(B1188&lt;0.00001,6,IF(B1188&lt;0.0001,5,IF(B1188&lt;0.001,4,IF(B1188&lt;0.01,3,2))))))</f>
        <v>0</v>
      </c>
      <c r="C1291">
        <f t="shared" si="786"/>
        <v>0</v>
      </c>
      <c r="D1291">
        <f t="shared" si="786"/>
        <v>0</v>
      </c>
      <c r="E1291">
        <f t="shared" si="786"/>
        <v>0</v>
      </c>
      <c r="F1291">
        <f t="shared" si="786"/>
        <v>0</v>
      </c>
      <c r="G1291">
        <f t="shared" si="786"/>
        <v>2</v>
      </c>
      <c r="H1291">
        <f t="shared" si="786"/>
        <v>0</v>
      </c>
      <c r="I1291">
        <f t="shared" si="786"/>
        <v>0</v>
      </c>
      <c r="J1291">
        <f t="shared" si="786"/>
        <v>0</v>
      </c>
      <c r="K1291">
        <f t="shared" si="786"/>
        <v>0</v>
      </c>
      <c r="L1291">
        <f t="shared" ref="L1291:U1291" si="787">IF(L1188=0,0,IF(L1188&lt;0.000001,7,IF(L1188&lt;0.00001,6,IF(L1188&lt;0.0001,5,IF(L1188&lt;0.001,4,IF(L1188&lt;0.01,3,2))))))</f>
        <v>0</v>
      </c>
      <c r="M1291">
        <f t="shared" si="787"/>
        <v>2</v>
      </c>
      <c r="N1291">
        <f t="shared" si="787"/>
        <v>0</v>
      </c>
      <c r="O1291">
        <f t="shared" si="787"/>
        <v>0</v>
      </c>
      <c r="P1291">
        <f t="shared" si="787"/>
        <v>2</v>
      </c>
      <c r="Q1291">
        <f t="shared" si="787"/>
        <v>0</v>
      </c>
      <c r="R1291">
        <f t="shared" si="787"/>
        <v>2</v>
      </c>
      <c r="S1291">
        <f t="shared" si="787"/>
        <v>0</v>
      </c>
      <c r="T1291">
        <f t="shared" si="787"/>
        <v>0</v>
      </c>
      <c r="U1291">
        <f t="shared" si="787"/>
        <v>0</v>
      </c>
    </row>
    <row r="1292" spans="1:21" x14ac:dyDescent="0.15">
      <c r="A1292" t="str">
        <f t="shared" si="671"/>
        <v>DKEFS CWI Switching</v>
      </c>
      <c r="B1292">
        <f t="shared" ref="B1292:K1292" si="788">IF(B1189=0,0,IF(B1189&lt;0.000001,7,IF(B1189&lt;0.00001,6,IF(B1189&lt;0.0001,5,IF(B1189&lt;0.001,4,IF(B1189&lt;0.01,3,2))))))</f>
        <v>0</v>
      </c>
      <c r="C1292">
        <f t="shared" si="788"/>
        <v>0</v>
      </c>
      <c r="D1292">
        <f t="shared" si="788"/>
        <v>0</v>
      </c>
      <c r="E1292">
        <f t="shared" si="788"/>
        <v>0</v>
      </c>
      <c r="F1292">
        <f t="shared" si="788"/>
        <v>0</v>
      </c>
      <c r="G1292">
        <f t="shared" si="788"/>
        <v>2</v>
      </c>
      <c r="H1292">
        <f t="shared" si="788"/>
        <v>0</v>
      </c>
      <c r="I1292">
        <f t="shared" si="788"/>
        <v>0</v>
      </c>
      <c r="J1292">
        <f t="shared" si="788"/>
        <v>0</v>
      </c>
      <c r="K1292">
        <f t="shared" si="788"/>
        <v>0</v>
      </c>
      <c r="L1292">
        <f t="shared" ref="L1292:U1292" si="789">IF(L1189=0,0,IF(L1189&lt;0.000001,7,IF(L1189&lt;0.00001,6,IF(L1189&lt;0.0001,5,IF(L1189&lt;0.001,4,IF(L1189&lt;0.01,3,2))))))</f>
        <v>0</v>
      </c>
      <c r="M1292">
        <f t="shared" si="789"/>
        <v>2</v>
      </c>
      <c r="N1292">
        <f t="shared" si="789"/>
        <v>0</v>
      </c>
      <c r="O1292">
        <f t="shared" si="789"/>
        <v>0</v>
      </c>
      <c r="P1292">
        <f t="shared" si="789"/>
        <v>2</v>
      </c>
      <c r="Q1292">
        <f t="shared" si="789"/>
        <v>0</v>
      </c>
      <c r="R1292">
        <f t="shared" si="789"/>
        <v>2</v>
      </c>
      <c r="S1292">
        <f t="shared" si="789"/>
        <v>0</v>
      </c>
      <c r="T1292">
        <f t="shared" si="789"/>
        <v>0</v>
      </c>
      <c r="U1292">
        <f t="shared" si="789"/>
        <v>0</v>
      </c>
    </row>
    <row r="1293" spans="1:21" x14ac:dyDescent="0.15">
      <c r="A1293" t="str">
        <f t="shared" si="671"/>
        <v>Unstructured Task (Total)</v>
      </c>
      <c r="B1293">
        <f t="shared" ref="B1293:K1293" si="790">IF(B1190=0,0,IF(B1190&lt;0.000001,7,IF(B1190&lt;0.00001,6,IF(B1190&lt;0.0001,5,IF(B1190&lt;0.001,4,IF(B1190&lt;0.01,3,2))))))</f>
        <v>0</v>
      </c>
      <c r="C1293">
        <f t="shared" si="790"/>
        <v>0</v>
      </c>
      <c r="D1293">
        <f t="shared" si="790"/>
        <v>0</v>
      </c>
      <c r="E1293">
        <f t="shared" si="790"/>
        <v>0</v>
      </c>
      <c r="F1293">
        <f t="shared" si="790"/>
        <v>0</v>
      </c>
      <c r="G1293">
        <f t="shared" si="790"/>
        <v>0</v>
      </c>
      <c r="H1293">
        <f t="shared" si="790"/>
        <v>0</v>
      </c>
      <c r="I1293">
        <f t="shared" si="790"/>
        <v>0</v>
      </c>
      <c r="J1293">
        <f t="shared" si="790"/>
        <v>0</v>
      </c>
      <c r="K1293">
        <f t="shared" si="790"/>
        <v>0</v>
      </c>
      <c r="L1293">
        <f t="shared" ref="L1293:U1293" si="791">IF(L1190=0,0,IF(L1190&lt;0.000001,7,IF(L1190&lt;0.00001,6,IF(L1190&lt;0.0001,5,IF(L1190&lt;0.001,4,IF(L1190&lt;0.01,3,2))))))</f>
        <v>0</v>
      </c>
      <c r="M1293">
        <f t="shared" si="791"/>
        <v>0</v>
      </c>
      <c r="N1293">
        <f t="shared" si="791"/>
        <v>0</v>
      </c>
      <c r="O1293">
        <f t="shared" si="791"/>
        <v>0</v>
      </c>
      <c r="P1293">
        <f t="shared" si="791"/>
        <v>0</v>
      </c>
      <c r="Q1293">
        <f t="shared" si="791"/>
        <v>0</v>
      </c>
      <c r="R1293">
        <f t="shared" si="791"/>
        <v>0</v>
      </c>
      <c r="S1293">
        <f t="shared" si="791"/>
        <v>0</v>
      </c>
      <c r="T1293">
        <f t="shared" si="791"/>
        <v>0</v>
      </c>
      <c r="U1293">
        <f t="shared" si="791"/>
        <v>0</v>
      </c>
    </row>
    <row r="1294" spans="1:21" x14ac:dyDescent="0.15">
      <c r="A1294" t="str">
        <f t="shared" si="671"/>
        <v>Unstructured Task (HVC)</v>
      </c>
      <c r="B1294">
        <f t="shared" ref="B1294:K1294" si="792">IF(B1191=0,0,IF(B1191&lt;0.000001,7,IF(B1191&lt;0.00001,6,IF(B1191&lt;0.0001,5,IF(B1191&lt;0.001,4,IF(B1191&lt;0.01,3,2))))))</f>
        <v>0</v>
      </c>
      <c r="C1294">
        <f t="shared" si="792"/>
        <v>0</v>
      </c>
      <c r="D1294">
        <f t="shared" si="792"/>
        <v>0</v>
      </c>
      <c r="E1294">
        <f t="shared" si="792"/>
        <v>0</v>
      </c>
      <c r="F1294">
        <f t="shared" si="792"/>
        <v>0</v>
      </c>
      <c r="G1294">
        <f t="shared" si="792"/>
        <v>0</v>
      </c>
      <c r="H1294">
        <f t="shared" si="792"/>
        <v>0</v>
      </c>
      <c r="I1294">
        <f t="shared" si="792"/>
        <v>0</v>
      </c>
      <c r="J1294">
        <f t="shared" si="792"/>
        <v>0</v>
      </c>
      <c r="K1294">
        <f t="shared" si="792"/>
        <v>0</v>
      </c>
      <c r="L1294">
        <f t="shared" ref="L1294:U1294" si="793">IF(L1191=0,0,IF(L1191&lt;0.000001,7,IF(L1191&lt;0.00001,6,IF(L1191&lt;0.0001,5,IF(L1191&lt;0.001,4,IF(L1191&lt;0.01,3,2))))))</f>
        <v>0</v>
      </c>
      <c r="M1294">
        <f t="shared" si="793"/>
        <v>0</v>
      </c>
      <c r="N1294">
        <f t="shared" si="793"/>
        <v>0</v>
      </c>
      <c r="O1294">
        <f t="shared" si="793"/>
        <v>0</v>
      </c>
      <c r="P1294">
        <f t="shared" si="793"/>
        <v>0</v>
      </c>
      <c r="Q1294">
        <f t="shared" si="793"/>
        <v>0</v>
      </c>
      <c r="R1294">
        <f t="shared" si="793"/>
        <v>0</v>
      </c>
      <c r="S1294">
        <f t="shared" si="793"/>
        <v>0</v>
      </c>
      <c r="T1294">
        <f t="shared" si="793"/>
        <v>0</v>
      </c>
      <c r="U1294">
        <f t="shared" si="793"/>
        <v>0</v>
      </c>
    </row>
    <row r="1295" spans="1:21" x14ac:dyDescent="0.15">
      <c r="A1295" t="str">
        <f t="shared" si="671"/>
        <v>WASI-2 Similarities</v>
      </c>
      <c r="B1295">
        <f t="shared" ref="B1295:K1295" si="794">IF(B1192=0,0,IF(B1192&lt;0.000001,7,IF(B1192&lt;0.00001,6,IF(B1192&lt;0.0001,5,IF(B1192&lt;0.001,4,IF(B1192&lt;0.01,3,2))))))</f>
        <v>0</v>
      </c>
      <c r="C1295">
        <f t="shared" si="794"/>
        <v>0</v>
      </c>
      <c r="D1295">
        <f t="shared" si="794"/>
        <v>0</v>
      </c>
      <c r="E1295">
        <f t="shared" si="794"/>
        <v>0</v>
      </c>
      <c r="F1295">
        <f t="shared" si="794"/>
        <v>0</v>
      </c>
      <c r="G1295">
        <f t="shared" si="794"/>
        <v>0</v>
      </c>
      <c r="H1295">
        <f t="shared" si="794"/>
        <v>0</v>
      </c>
      <c r="I1295">
        <f t="shared" si="794"/>
        <v>0</v>
      </c>
      <c r="J1295">
        <f t="shared" si="794"/>
        <v>0</v>
      </c>
      <c r="K1295">
        <f t="shared" si="794"/>
        <v>0</v>
      </c>
      <c r="L1295">
        <f t="shared" ref="L1295:U1295" si="795">IF(L1192=0,0,IF(L1192&lt;0.000001,7,IF(L1192&lt;0.00001,6,IF(L1192&lt;0.0001,5,IF(L1192&lt;0.001,4,IF(L1192&lt;0.01,3,2))))))</f>
        <v>0</v>
      </c>
      <c r="M1295">
        <f t="shared" si="795"/>
        <v>0</v>
      </c>
      <c r="N1295">
        <f t="shared" si="795"/>
        <v>0</v>
      </c>
      <c r="O1295">
        <f t="shared" si="795"/>
        <v>0</v>
      </c>
      <c r="P1295">
        <f t="shared" si="795"/>
        <v>0</v>
      </c>
      <c r="Q1295">
        <f t="shared" si="795"/>
        <v>0</v>
      </c>
      <c r="R1295">
        <f t="shared" si="795"/>
        <v>0</v>
      </c>
      <c r="S1295">
        <f t="shared" si="795"/>
        <v>0</v>
      </c>
      <c r="T1295">
        <f t="shared" si="795"/>
        <v>0</v>
      </c>
      <c r="U1295">
        <f t="shared" si="795"/>
        <v>0</v>
      </c>
    </row>
    <row r="1296" spans="1:21" x14ac:dyDescent="0.15">
      <c r="A1296" t="str">
        <f t="shared" si="671"/>
        <v>WASI-2 Vocabulary</v>
      </c>
      <c r="B1296">
        <f t="shared" ref="B1296:K1296" si="796">IF(B1193=0,0,IF(B1193&lt;0.000001,7,IF(B1193&lt;0.00001,6,IF(B1193&lt;0.0001,5,IF(B1193&lt;0.001,4,IF(B1193&lt;0.01,3,2))))))</f>
        <v>0</v>
      </c>
      <c r="C1296">
        <f t="shared" si="796"/>
        <v>0</v>
      </c>
      <c r="D1296">
        <f t="shared" si="796"/>
        <v>0</v>
      </c>
      <c r="E1296">
        <f t="shared" si="796"/>
        <v>0</v>
      </c>
      <c r="F1296">
        <f t="shared" si="796"/>
        <v>0</v>
      </c>
      <c r="G1296">
        <f t="shared" si="796"/>
        <v>0</v>
      </c>
      <c r="H1296">
        <f t="shared" si="796"/>
        <v>0</v>
      </c>
      <c r="I1296">
        <f t="shared" si="796"/>
        <v>0</v>
      </c>
      <c r="J1296">
        <f t="shared" si="796"/>
        <v>0</v>
      </c>
      <c r="K1296">
        <f t="shared" si="796"/>
        <v>0</v>
      </c>
      <c r="L1296">
        <f t="shared" ref="L1296:U1296" si="797">IF(L1193=0,0,IF(L1193&lt;0.000001,7,IF(L1193&lt;0.00001,6,IF(L1193&lt;0.0001,5,IF(L1193&lt;0.001,4,IF(L1193&lt;0.01,3,2))))))</f>
        <v>0</v>
      </c>
      <c r="M1296">
        <f t="shared" si="797"/>
        <v>0</v>
      </c>
      <c r="N1296">
        <f t="shared" si="797"/>
        <v>0</v>
      </c>
      <c r="O1296">
        <f t="shared" si="797"/>
        <v>0</v>
      </c>
      <c r="P1296">
        <f t="shared" si="797"/>
        <v>0</v>
      </c>
      <c r="Q1296">
        <f t="shared" si="797"/>
        <v>0</v>
      </c>
      <c r="R1296">
        <f t="shared" si="797"/>
        <v>0</v>
      </c>
      <c r="S1296">
        <f t="shared" si="797"/>
        <v>0</v>
      </c>
      <c r="T1296">
        <f t="shared" si="797"/>
        <v>0</v>
      </c>
      <c r="U1296">
        <f t="shared" si="797"/>
        <v>0</v>
      </c>
    </row>
    <row r="1297" spans="1:21" x14ac:dyDescent="0.15">
      <c r="A1297" t="str">
        <f t="shared" si="671"/>
        <v>WASI-2 Matrix Reasoning</v>
      </c>
      <c r="B1297">
        <f t="shared" ref="B1297:K1297" si="798">IF(B1194=0,0,IF(B1194&lt;0.000001,7,IF(B1194&lt;0.00001,6,IF(B1194&lt;0.0001,5,IF(B1194&lt;0.001,4,IF(B1194&lt;0.01,3,2))))))</f>
        <v>0</v>
      </c>
      <c r="C1297">
        <f t="shared" si="798"/>
        <v>0</v>
      </c>
      <c r="D1297">
        <f t="shared" si="798"/>
        <v>0</v>
      </c>
      <c r="E1297">
        <f t="shared" si="798"/>
        <v>0</v>
      </c>
      <c r="F1297">
        <f t="shared" si="798"/>
        <v>0</v>
      </c>
      <c r="G1297">
        <f t="shared" si="798"/>
        <v>0</v>
      </c>
      <c r="H1297">
        <f t="shared" si="798"/>
        <v>0</v>
      </c>
      <c r="I1297">
        <f t="shared" si="798"/>
        <v>0</v>
      </c>
      <c r="J1297">
        <f t="shared" si="798"/>
        <v>0</v>
      </c>
      <c r="K1297">
        <f t="shared" si="798"/>
        <v>0</v>
      </c>
      <c r="L1297">
        <f t="shared" ref="L1297:U1297" si="799">IF(L1194=0,0,IF(L1194&lt;0.000001,7,IF(L1194&lt;0.00001,6,IF(L1194&lt;0.0001,5,IF(L1194&lt;0.001,4,IF(L1194&lt;0.01,3,2))))))</f>
        <v>0</v>
      </c>
      <c r="M1297">
        <f t="shared" si="799"/>
        <v>0</v>
      </c>
      <c r="N1297">
        <f t="shared" si="799"/>
        <v>0</v>
      </c>
      <c r="O1297">
        <f t="shared" si="799"/>
        <v>0</v>
      </c>
      <c r="P1297">
        <f t="shared" si="799"/>
        <v>0</v>
      </c>
      <c r="Q1297">
        <f t="shared" si="799"/>
        <v>0</v>
      </c>
      <c r="R1297">
        <f t="shared" si="799"/>
        <v>0</v>
      </c>
      <c r="S1297">
        <f t="shared" si="799"/>
        <v>0</v>
      </c>
      <c r="T1297">
        <f t="shared" si="799"/>
        <v>0</v>
      </c>
      <c r="U1297">
        <f t="shared" si="799"/>
        <v>0</v>
      </c>
    </row>
    <row r="1298" spans="1:21" x14ac:dyDescent="0.15">
      <c r="A1298" t="str">
        <f t="shared" ref="A1298:A1332" si="800">A1195</f>
        <v>WASI-2 Block Design</v>
      </c>
      <c r="B1298">
        <f t="shared" ref="B1298:K1298" si="801">IF(B1195=0,0,IF(B1195&lt;0.000001,7,IF(B1195&lt;0.00001,6,IF(B1195&lt;0.0001,5,IF(B1195&lt;0.001,4,IF(B1195&lt;0.01,3,2))))))</f>
        <v>0</v>
      </c>
      <c r="C1298">
        <f t="shared" si="801"/>
        <v>0</v>
      </c>
      <c r="D1298">
        <f t="shared" si="801"/>
        <v>0</v>
      </c>
      <c r="E1298">
        <f t="shared" si="801"/>
        <v>0</v>
      </c>
      <c r="F1298">
        <f t="shared" si="801"/>
        <v>0</v>
      </c>
      <c r="G1298">
        <f t="shared" si="801"/>
        <v>0</v>
      </c>
      <c r="H1298">
        <f t="shared" si="801"/>
        <v>0</v>
      </c>
      <c r="I1298">
        <f t="shared" si="801"/>
        <v>0</v>
      </c>
      <c r="J1298">
        <f t="shared" si="801"/>
        <v>0</v>
      </c>
      <c r="K1298">
        <f t="shared" si="801"/>
        <v>0</v>
      </c>
      <c r="L1298">
        <f t="shared" ref="L1298:U1298" si="802">IF(L1195=0,0,IF(L1195&lt;0.000001,7,IF(L1195&lt;0.00001,6,IF(L1195&lt;0.0001,5,IF(L1195&lt;0.001,4,IF(L1195&lt;0.01,3,2))))))</f>
        <v>0</v>
      </c>
      <c r="M1298">
        <f t="shared" si="802"/>
        <v>0</v>
      </c>
      <c r="N1298">
        <f t="shared" si="802"/>
        <v>0</v>
      </c>
      <c r="O1298">
        <f t="shared" si="802"/>
        <v>0</v>
      </c>
      <c r="P1298">
        <f t="shared" si="802"/>
        <v>0</v>
      </c>
      <c r="Q1298">
        <f t="shared" si="802"/>
        <v>0</v>
      </c>
      <c r="R1298">
        <f t="shared" si="802"/>
        <v>0</v>
      </c>
      <c r="S1298">
        <f t="shared" si="802"/>
        <v>0</v>
      </c>
      <c r="T1298">
        <f t="shared" si="802"/>
        <v>0</v>
      </c>
      <c r="U1298">
        <f t="shared" si="802"/>
        <v>0</v>
      </c>
    </row>
    <row r="1299" spans="1:21" x14ac:dyDescent="0.15">
      <c r="A1299" t="str">
        <f t="shared" si="800"/>
        <v>WISC-V Digit Span</v>
      </c>
      <c r="B1299">
        <f t="shared" ref="B1299:K1299" si="803">IF(B1196=0,0,IF(B1196&lt;0.000001,7,IF(B1196&lt;0.00001,6,IF(B1196&lt;0.0001,5,IF(B1196&lt;0.001,4,IF(B1196&lt;0.01,3,2))))))</f>
        <v>0</v>
      </c>
      <c r="C1299">
        <f t="shared" si="803"/>
        <v>0</v>
      </c>
      <c r="D1299">
        <f t="shared" si="803"/>
        <v>0</v>
      </c>
      <c r="E1299">
        <f t="shared" si="803"/>
        <v>0</v>
      </c>
      <c r="F1299">
        <f t="shared" si="803"/>
        <v>0</v>
      </c>
      <c r="G1299">
        <f t="shared" si="803"/>
        <v>0</v>
      </c>
      <c r="H1299">
        <f t="shared" si="803"/>
        <v>0</v>
      </c>
      <c r="I1299">
        <f t="shared" si="803"/>
        <v>0</v>
      </c>
      <c r="J1299">
        <f t="shared" si="803"/>
        <v>0</v>
      </c>
      <c r="K1299">
        <f t="shared" si="803"/>
        <v>0</v>
      </c>
      <c r="L1299">
        <f t="shared" ref="L1299:U1299" si="804">IF(L1196=0,0,IF(L1196&lt;0.000001,7,IF(L1196&lt;0.00001,6,IF(L1196&lt;0.0001,5,IF(L1196&lt;0.001,4,IF(L1196&lt;0.01,3,2))))))</f>
        <v>0</v>
      </c>
      <c r="M1299">
        <f t="shared" si="804"/>
        <v>0</v>
      </c>
      <c r="N1299">
        <f t="shared" si="804"/>
        <v>0</v>
      </c>
      <c r="O1299">
        <f t="shared" si="804"/>
        <v>0</v>
      </c>
      <c r="P1299">
        <f t="shared" si="804"/>
        <v>0</v>
      </c>
      <c r="Q1299">
        <f t="shared" si="804"/>
        <v>0</v>
      </c>
      <c r="R1299">
        <f t="shared" si="804"/>
        <v>0</v>
      </c>
      <c r="S1299">
        <f t="shared" si="804"/>
        <v>0</v>
      </c>
      <c r="T1299">
        <f t="shared" si="804"/>
        <v>0</v>
      </c>
      <c r="U1299">
        <f t="shared" si="804"/>
        <v>0</v>
      </c>
    </row>
    <row r="1300" spans="1:21" x14ac:dyDescent="0.15">
      <c r="A1300" t="str">
        <f t="shared" si="800"/>
        <v>WISC-V Picture Span</v>
      </c>
      <c r="B1300">
        <f t="shared" ref="B1300:K1300" si="805">IF(B1197=0,0,IF(B1197&lt;0.000001,7,IF(B1197&lt;0.00001,6,IF(B1197&lt;0.0001,5,IF(B1197&lt;0.001,4,IF(B1197&lt;0.01,3,2))))))</f>
        <v>0</v>
      </c>
      <c r="C1300">
        <f t="shared" si="805"/>
        <v>0</v>
      </c>
      <c r="D1300">
        <f t="shared" si="805"/>
        <v>0</v>
      </c>
      <c r="E1300">
        <f t="shared" si="805"/>
        <v>0</v>
      </c>
      <c r="F1300">
        <f t="shared" si="805"/>
        <v>0</v>
      </c>
      <c r="G1300">
        <f t="shared" si="805"/>
        <v>0</v>
      </c>
      <c r="H1300">
        <f t="shared" si="805"/>
        <v>0</v>
      </c>
      <c r="I1300">
        <f t="shared" si="805"/>
        <v>0</v>
      </c>
      <c r="J1300">
        <f t="shared" si="805"/>
        <v>0</v>
      </c>
      <c r="K1300">
        <f t="shared" si="805"/>
        <v>0</v>
      </c>
      <c r="L1300">
        <f t="shared" ref="L1300:U1300" si="806">IF(L1197=0,0,IF(L1197&lt;0.000001,7,IF(L1197&lt;0.00001,6,IF(L1197&lt;0.0001,5,IF(L1197&lt;0.001,4,IF(L1197&lt;0.01,3,2))))))</f>
        <v>0</v>
      </c>
      <c r="M1300">
        <f t="shared" si="806"/>
        <v>0</v>
      </c>
      <c r="N1300">
        <f t="shared" si="806"/>
        <v>0</v>
      </c>
      <c r="O1300">
        <f t="shared" si="806"/>
        <v>0</v>
      </c>
      <c r="P1300">
        <f t="shared" si="806"/>
        <v>0</v>
      </c>
      <c r="Q1300">
        <f t="shared" si="806"/>
        <v>0</v>
      </c>
      <c r="R1300">
        <f t="shared" si="806"/>
        <v>0</v>
      </c>
      <c r="S1300">
        <f t="shared" si="806"/>
        <v>0</v>
      </c>
      <c r="T1300">
        <f t="shared" si="806"/>
        <v>0</v>
      </c>
      <c r="U1300">
        <f t="shared" si="806"/>
        <v>0</v>
      </c>
    </row>
    <row r="1301" spans="1:21" x14ac:dyDescent="0.15">
      <c r="A1301" t="str">
        <f t="shared" si="800"/>
        <v>WISC-V Coding</v>
      </c>
      <c r="B1301">
        <f t="shared" ref="B1301:K1301" si="807">IF(B1198=0,0,IF(B1198&lt;0.000001,7,IF(B1198&lt;0.00001,6,IF(B1198&lt;0.0001,5,IF(B1198&lt;0.001,4,IF(B1198&lt;0.01,3,2))))))</f>
        <v>0</v>
      </c>
      <c r="C1301">
        <f t="shared" si="807"/>
        <v>0</v>
      </c>
      <c r="D1301">
        <f t="shared" si="807"/>
        <v>0</v>
      </c>
      <c r="E1301">
        <f t="shared" si="807"/>
        <v>0</v>
      </c>
      <c r="F1301">
        <f t="shared" si="807"/>
        <v>0</v>
      </c>
      <c r="G1301">
        <f t="shared" si="807"/>
        <v>0</v>
      </c>
      <c r="H1301">
        <f t="shared" si="807"/>
        <v>0</v>
      </c>
      <c r="I1301">
        <f t="shared" si="807"/>
        <v>0</v>
      </c>
      <c r="J1301">
        <f t="shared" si="807"/>
        <v>0</v>
      </c>
      <c r="K1301">
        <f t="shared" si="807"/>
        <v>0</v>
      </c>
      <c r="L1301">
        <f t="shared" ref="L1301:U1301" si="808">IF(L1198=0,0,IF(L1198&lt;0.000001,7,IF(L1198&lt;0.00001,6,IF(L1198&lt;0.0001,5,IF(L1198&lt;0.001,4,IF(L1198&lt;0.01,3,2))))))</f>
        <v>0</v>
      </c>
      <c r="M1301">
        <f t="shared" si="808"/>
        <v>0</v>
      </c>
      <c r="N1301">
        <f t="shared" si="808"/>
        <v>0</v>
      </c>
      <c r="O1301">
        <f t="shared" si="808"/>
        <v>0</v>
      </c>
      <c r="P1301">
        <f t="shared" si="808"/>
        <v>0</v>
      </c>
      <c r="Q1301">
        <f t="shared" si="808"/>
        <v>0</v>
      </c>
      <c r="R1301">
        <f t="shared" si="808"/>
        <v>0</v>
      </c>
      <c r="S1301">
        <f t="shared" si="808"/>
        <v>0</v>
      </c>
      <c r="T1301">
        <f t="shared" si="808"/>
        <v>0</v>
      </c>
      <c r="U1301">
        <f t="shared" si="808"/>
        <v>0</v>
      </c>
    </row>
    <row r="1302" spans="1:21" x14ac:dyDescent="0.15">
      <c r="A1302" t="str">
        <f t="shared" si="800"/>
        <v>WISC-V Symbol Search</v>
      </c>
      <c r="B1302">
        <f t="shared" ref="B1302:K1302" si="809">IF(B1199=0,0,IF(B1199&lt;0.000001,7,IF(B1199&lt;0.00001,6,IF(B1199&lt;0.0001,5,IF(B1199&lt;0.001,4,IF(B1199&lt;0.01,3,2))))))</f>
        <v>0</v>
      </c>
      <c r="C1302">
        <f t="shared" si="809"/>
        <v>0</v>
      </c>
      <c r="D1302">
        <f t="shared" si="809"/>
        <v>0</v>
      </c>
      <c r="E1302">
        <f t="shared" si="809"/>
        <v>0</v>
      </c>
      <c r="F1302">
        <f t="shared" si="809"/>
        <v>0</v>
      </c>
      <c r="G1302">
        <f t="shared" si="809"/>
        <v>0</v>
      </c>
      <c r="H1302">
        <f t="shared" si="809"/>
        <v>0</v>
      </c>
      <c r="I1302">
        <f t="shared" si="809"/>
        <v>0</v>
      </c>
      <c r="J1302">
        <f t="shared" si="809"/>
        <v>0</v>
      </c>
      <c r="K1302">
        <f t="shared" si="809"/>
        <v>0</v>
      </c>
      <c r="L1302">
        <f t="shared" ref="L1302:U1302" si="810">IF(L1199=0,0,IF(L1199&lt;0.000001,7,IF(L1199&lt;0.00001,6,IF(L1199&lt;0.0001,5,IF(L1199&lt;0.001,4,IF(L1199&lt;0.01,3,2))))))</f>
        <v>0</v>
      </c>
      <c r="M1302">
        <f t="shared" si="810"/>
        <v>0</v>
      </c>
      <c r="N1302">
        <f t="shared" si="810"/>
        <v>0</v>
      </c>
      <c r="O1302">
        <f t="shared" si="810"/>
        <v>0</v>
      </c>
      <c r="P1302">
        <f t="shared" si="810"/>
        <v>0</v>
      </c>
      <c r="Q1302">
        <f t="shared" si="810"/>
        <v>0</v>
      </c>
      <c r="R1302">
        <f t="shared" si="810"/>
        <v>0</v>
      </c>
      <c r="S1302">
        <f t="shared" si="810"/>
        <v>0</v>
      </c>
      <c r="T1302">
        <f t="shared" si="810"/>
        <v>0</v>
      </c>
      <c r="U1302">
        <f t="shared" si="810"/>
        <v>0</v>
      </c>
    </row>
    <row r="1303" spans="1:21" x14ac:dyDescent="0.15">
      <c r="A1303" t="str">
        <f t="shared" si="800"/>
        <v>LWR</v>
      </c>
      <c r="B1303">
        <f t="shared" ref="B1303:K1303" si="811">IF(B1200=0,0,IF(B1200&lt;0.000001,7,IF(B1200&lt;0.00001,6,IF(B1200&lt;0.0001,5,IF(B1200&lt;0.001,4,IF(B1200&lt;0.01,3,2))))))</f>
        <v>0</v>
      </c>
      <c r="C1303">
        <f t="shared" si="811"/>
        <v>0</v>
      </c>
      <c r="D1303">
        <f t="shared" si="811"/>
        <v>0</v>
      </c>
      <c r="E1303">
        <f t="shared" si="811"/>
        <v>0</v>
      </c>
      <c r="F1303">
        <f t="shared" si="811"/>
        <v>0</v>
      </c>
      <c r="G1303">
        <f t="shared" si="811"/>
        <v>0</v>
      </c>
      <c r="H1303">
        <f t="shared" si="811"/>
        <v>0</v>
      </c>
      <c r="I1303">
        <f t="shared" si="811"/>
        <v>0</v>
      </c>
      <c r="J1303">
        <f t="shared" si="811"/>
        <v>0</v>
      </c>
      <c r="K1303">
        <f t="shared" si="811"/>
        <v>0</v>
      </c>
      <c r="L1303">
        <f t="shared" ref="L1303:U1303" si="812">IF(L1200=0,0,IF(L1200&lt;0.000001,7,IF(L1200&lt;0.00001,6,IF(L1200&lt;0.0001,5,IF(L1200&lt;0.001,4,IF(L1200&lt;0.01,3,2))))))</f>
        <v>0</v>
      </c>
      <c r="M1303">
        <f t="shared" si="812"/>
        <v>0</v>
      </c>
      <c r="N1303">
        <f t="shared" si="812"/>
        <v>0</v>
      </c>
      <c r="O1303">
        <f t="shared" si="812"/>
        <v>0</v>
      </c>
      <c r="P1303">
        <f t="shared" si="812"/>
        <v>0</v>
      </c>
      <c r="Q1303">
        <f t="shared" si="812"/>
        <v>0</v>
      </c>
      <c r="R1303">
        <f t="shared" si="812"/>
        <v>0</v>
      </c>
      <c r="S1303">
        <f t="shared" si="812"/>
        <v>0</v>
      </c>
      <c r="T1303">
        <f t="shared" si="812"/>
        <v>0</v>
      </c>
      <c r="U1303">
        <f t="shared" si="812"/>
        <v>0</v>
      </c>
    </row>
    <row r="1304" spans="1:21" x14ac:dyDescent="0.15">
      <c r="A1304" t="str">
        <f t="shared" si="800"/>
        <v>RC</v>
      </c>
      <c r="B1304">
        <f t="shared" ref="B1304:K1304" si="813">IF(B1201=0,0,IF(B1201&lt;0.000001,7,IF(B1201&lt;0.00001,6,IF(B1201&lt;0.0001,5,IF(B1201&lt;0.001,4,IF(B1201&lt;0.01,3,2))))))</f>
        <v>0</v>
      </c>
      <c r="C1304">
        <f t="shared" si="813"/>
        <v>0</v>
      </c>
      <c r="D1304">
        <f t="shared" si="813"/>
        <v>0</v>
      </c>
      <c r="E1304">
        <f t="shared" si="813"/>
        <v>0</v>
      </c>
      <c r="F1304">
        <f t="shared" si="813"/>
        <v>0</v>
      </c>
      <c r="G1304">
        <f t="shared" si="813"/>
        <v>0</v>
      </c>
      <c r="H1304">
        <f t="shared" si="813"/>
        <v>0</v>
      </c>
      <c r="I1304">
        <f t="shared" si="813"/>
        <v>0</v>
      </c>
      <c r="J1304">
        <f t="shared" si="813"/>
        <v>0</v>
      </c>
      <c r="K1304">
        <f t="shared" si="813"/>
        <v>0</v>
      </c>
      <c r="L1304">
        <f t="shared" ref="L1304:U1304" si="814">IF(L1201=0,0,IF(L1201&lt;0.000001,7,IF(L1201&lt;0.00001,6,IF(L1201&lt;0.0001,5,IF(L1201&lt;0.001,4,IF(L1201&lt;0.01,3,2))))))</f>
        <v>0</v>
      </c>
      <c r="M1304">
        <f t="shared" si="814"/>
        <v>0</v>
      </c>
      <c r="N1304">
        <f t="shared" si="814"/>
        <v>0</v>
      </c>
      <c r="O1304">
        <f t="shared" si="814"/>
        <v>0</v>
      </c>
      <c r="P1304">
        <f t="shared" si="814"/>
        <v>0</v>
      </c>
      <c r="Q1304">
        <f t="shared" si="814"/>
        <v>0</v>
      </c>
      <c r="R1304">
        <f t="shared" si="814"/>
        <v>0</v>
      </c>
      <c r="S1304">
        <f t="shared" si="814"/>
        <v>0</v>
      </c>
      <c r="T1304">
        <f t="shared" si="814"/>
        <v>0</v>
      </c>
      <c r="U1304">
        <f t="shared" si="814"/>
        <v>0</v>
      </c>
    </row>
    <row r="1305" spans="1:21" x14ac:dyDescent="0.15">
      <c r="A1305" t="str">
        <f t="shared" si="800"/>
        <v>NWD</v>
      </c>
      <c r="B1305">
        <f t="shared" ref="B1305:K1305" si="815">IF(B1202=0,0,IF(B1202&lt;0.000001,7,IF(B1202&lt;0.00001,6,IF(B1202&lt;0.0001,5,IF(B1202&lt;0.001,4,IF(B1202&lt;0.01,3,2))))))</f>
        <v>0</v>
      </c>
      <c r="C1305">
        <f t="shared" si="815"/>
        <v>0</v>
      </c>
      <c r="D1305">
        <f t="shared" si="815"/>
        <v>0</v>
      </c>
      <c r="E1305">
        <f t="shared" si="815"/>
        <v>0</v>
      </c>
      <c r="F1305">
        <f t="shared" si="815"/>
        <v>0</v>
      </c>
      <c r="G1305">
        <f t="shared" si="815"/>
        <v>0</v>
      </c>
      <c r="H1305">
        <f t="shared" si="815"/>
        <v>0</v>
      </c>
      <c r="I1305">
        <f t="shared" si="815"/>
        <v>0</v>
      </c>
      <c r="J1305">
        <f t="shared" si="815"/>
        <v>0</v>
      </c>
      <c r="K1305">
        <f t="shared" si="815"/>
        <v>0</v>
      </c>
      <c r="L1305">
        <f t="shared" ref="L1305:U1305" si="816">IF(L1202=0,0,IF(L1202&lt;0.000001,7,IF(L1202&lt;0.00001,6,IF(L1202&lt;0.0001,5,IF(L1202&lt;0.001,4,IF(L1202&lt;0.01,3,2))))))</f>
        <v>0</v>
      </c>
      <c r="M1305">
        <f t="shared" si="816"/>
        <v>0</v>
      </c>
      <c r="N1305">
        <f t="shared" si="816"/>
        <v>0</v>
      </c>
      <c r="O1305">
        <f t="shared" si="816"/>
        <v>0</v>
      </c>
      <c r="P1305">
        <f t="shared" si="816"/>
        <v>0</v>
      </c>
      <c r="Q1305">
        <f t="shared" si="816"/>
        <v>0</v>
      </c>
      <c r="R1305">
        <f t="shared" si="816"/>
        <v>0</v>
      </c>
      <c r="S1305">
        <f t="shared" si="816"/>
        <v>0</v>
      </c>
      <c r="T1305">
        <f t="shared" si="816"/>
        <v>0</v>
      </c>
      <c r="U1305">
        <f t="shared" si="816"/>
        <v>0</v>
      </c>
    </row>
    <row r="1306" spans="1:21" x14ac:dyDescent="0.15">
      <c r="A1306" t="str">
        <f t="shared" si="800"/>
        <v>PP</v>
      </c>
      <c r="B1306">
        <f t="shared" ref="B1306:K1306" si="817">IF(B1203=0,0,IF(B1203&lt;0.000001,7,IF(B1203&lt;0.00001,6,IF(B1203&lt;0.0001,5,IF(B1203&lt;0.001,4,IF(B1203&lt;0.01,3,2))))))</f>
        <v>0</v>
      </c>
      <c r="C1306">
        <f t="shared" si="817"/>
        <v>0</v>
      </c>
      <c r="D1306">
        <f t="shared" si="817"/>
        <v>0</v>
      </c>
      <c r="E1306">
        <f t="shared" si="817"/>
        <v>0</v>
      </c>
      <c r="F1306">
        <f t="shared" si="817"/>
        <v>0</v>
      </c>
      <c r="G1306">
        <f t="shared" si="817"/>
        <v>0</v>
      </c>
      <c r="H1306">
        <f t="shared" si="817"/>
        <v>0</v>
      </c>
      <c r="I1306">
        <f t="shared" si="817"/>
        <v>0</v>
      </c>
      <c r="J1306">
        <f t="shared" si="817"/>
        <v>0</v>
      </c>
      <c r="K1306">
        <f t="shared" si="817"/>
        <v>0</v>
      </c>
      <c r="L1306">
        <f t="shared" ref="L1306:U1306" si="818">IF(L1203=0,0,IF(L1203&lt;0.000001,7,IF(L1203&lt;0.00001,6,IF(L1203&lt;0.0001,5,IF(L1203&lt;0.001,4,IF(L1203&lt;0.01,3,2))))))</f>
        <v>0</v>
      </c>
      <c r="M1306">
        <f t="shared" si="818"/>
        <v>0</v>
      </c>
      <c r="N1306">
        <f t="shared" si="818"/>
        <v>0</v>
      </c>
      <c r="O1306">
        <f t="shared" si="818"/>
        <v>0</v>
      </c>
      <c r="P1306">
        <f t="shared" si="818"/>
        <v>0</v>
      </c>
      <c r="Q1306">
        <f t="shared" si="818"/>
        <v>0</v>
      </c>
      <c r="R1306">
        <f t="shared" si="818"/>
        <v>0</v>
      </c>
      <c r="S1306">
        <f t="shared" si="818"/>
        <v>0</v>
      </c>
      <c r="T1306">
        <f t="shared" si="818"/>
        <v>0</v>
      </c>
      <c r="U1306">
        <f t="shared" si="818"/>
        <v>0</v>
      </c>
    </row>
    <row r="1307" spans="1:21" x14ac:dyDescent="0.15">
      <c r="A1307" t="str">
        <f t="shared" si="800"/>
        <v>WRF</v>
      </c>
      <c r="B1307">
        <f t="shared" ref="B1307:K1307" si="819">IF(B1204=0,0,IF(B1204&lt;0.000001,7,IF(B1204&lt;0.00001,6,IF(B1204&lt;0.0001,5,IF(B1204&lt;0.001,4,IF(B1204&lt;0.01,3,2))))))</f>
        <v>0</v>
      </c>
      <c r="C1307">
        <f t="shared" si="819"/>
        <v>0</v>
      </c>
      <c r="D1307">
        <f t="shared" si="819"/>
        <v>0</v>
      </c>
      <c r="E1307">
        <f t="shared" si="819"/>
        <v>0</v>
      </c>
      <c r="F1307">
        <f t="shared" si="819"/>
        <v>0</v>
      </c>
      <c r="G1307">
        <f t="shared" si="819"/>
        <v>0</v>
      </c>
      <c r="H1307">
        <f t="shared" si="819"/>
        <v>0</v>
      </c>
      <c r="I1307">
        <f t="shared" si="819"/>
        <v>0</v>
      </c>
      <c r="J1307">
        <f t="shared" si="819"/>
        <v>0</v>
      </c>
      <c r="K1307">
        <f t="shared" si="819"/>
        <v>0</v>
      </c>
      <c r="L1307">
        <f t="shared" ref="L1307:U1307" si="820">IF(L1204=0,0,IF(L1204&lt;0.000001,7,IF(L1204&lt;0.00001,6,IF(L1204&lt;0.0001,5,IF(L1204&lt;0.001,4,IF(L1204&lt;0.01,3,2))))))</f>
        <v>0</v>
      </c>
      <c r="M1307">
        <f t="shared" si="820"/>
        <v>0</v>
      </c>
      <c r="N1307">
        <f t="shared" si="820"/>
        <v>0</v>
      </c>
      <c r="O1307">
        <f t="shared" si="820"/>
        <v>0</v>
      </c>
      <c r="P1307">
        <f t="shared" si="820"/>
        <v>0</v>
      </c>
      <c r="Q1307">
        <f t="shared" si="820"/>
        <v>0</v>
      </c>
      <c r="R1307">
        <f t="shared" si="820"/>
        <v>0</v>
      </c>
      <c r="S1307">
        <f t="shared" si="820"/>
        <v>0</v>
      </c>
      <c r="T1307">
        <f t="shared" si="820"/>
        <v>0</v>
      </c>
      <c r="U1307">
        <f t="shared" si="820"/>
        <v>0</v>
      </c>
    </row>
    <row r="1308" spans="1:21" x14ac:dyDescent="0.15">
      <c r="A1308" t="str">
        <f t="shared" si="800"/>
        <v>DF</v>
      </c>
      <c r="B1308">
        <f t="shared" ref="B1308:K1308" si="821">IF(B1205=0,0,IF(B1205&lt;0.000001,7,IF(B1205&lt;0.00001,6,IF(B1205&lt;0.0001,5,IF(B1205&lt;0.001,4,IF(B1205&lt;0.01,3,2))))))</f>
        <v>0</v>
      </c>
      <c r="C1308">
        <f t="shared" si="821"/>
        <v>0</v>
      </c>
      <c r="D1308">
        <f t="shared" si="821"/>
        <v>0</v>
      </c>
      <c r="E1308">
        <f t="shared" si="821"/>
        <v>0</v>
      </c>
      <c r="F1308">
        <f t="shared" si="821"/>
        <v>0</v>
      </c>
      <c r="G1308">
        <f t="shared" si="821"/>
        <v>0</v>
      </c>
      <c r="H1308">
        <f t="shared" si="821"/>
        <v>0</v>
      </c>
      <c r="I1308">
        <f t="shared" si="821"/>
        <v>0</v>
      </c>
      <c r="J1308">
        <f t="shared" si="821"/>
        <v>0</v>
      </c>
      <c r="K1308">
        <f t="shared" si="821"/>
        <v>0</v>
      </c>
      <c r="L1308">
        <f t="shared" ref="L1308:U1308" si="822">IF(L1205=0,0,IF(L1205&lt;0.000001,7,IF(L1205&lt;0.00001,6,IF(L1205&lt;0.0001,5,IF(L1205&lt;0.001,4,IF(L1205&lt;0.01,3,2))))))</f>
        <v>0</v>
      </c>
      <c r="M1308">
        <f t="shared" si="822"/>
        <v>0</v>
      </c>
      <c r="N1308">
        <f t="shared" si="822"/>
        <v>0</v>
      </c>
      <c r="O1308">
        <f t="shared" si="822"/>
        <v>0</v>
      </c>
      <c r="P1308">
        <f t="shared" si="822"/>
        <v>0</v>
      </c>
      <c r="Q1308">
        <f t="shared" si="822"/>
        <v>0</v>
      </c>
      <c r="R1308">
        <f t="shared" si="822"/>
        <v>0</v>
      </c>
      <c r="S1308">
        <f t="shared" si="822"/>
        <v>0</v>
      </c>
      <c r="T1308">
        <f t="shared" si="822"/>
        <v>0</v>
      </c>
      <c r="U1308">
        <f t="shared" si="822"/>
        <v>0</v>
      </c>
    </row>
    <row r="1309" spans="1:21" x14ac:dyDescent="0.15">
      <c r="A1309" t="str">
        <f t="shared" si="800"/>
        <v>SRF</v>
      </c>
      <c r="B1309">
        <f t="shared" ref="B1309:K1309" si="823">IF(B1206=0,0,IF(B1206&lt;0.000001,7,IF(B1206&lt;0.00001,6,IF(B1206&lt;0.0001,5,IF(B1206&lt;0.001,4,IF(B1206&lt;0.01,3,2))))))</f>
        <v>0</v>
      </c>
      <c r="C1309">
        <f t="shared" si="823"/>
        <v>0</v>
      </c>
      <c r="D1309">
        <f t="shared" si="823"/>
        <v>0</v>
      </c>
      <c r="E1309">
        <f t="shared" si="823"/>
        <v>0</v>
      </c>
      <c r="F1309">
        <f t="shared" si="823"/>
        <v>0</v>
      </c>
      <c r="G1309">
        <f t="shared" si="823"/>
        <v>0</v>
      </c>
      <c r="H1309">
        <f t="shared" si="823"/>
        <v>0</v>
      </c>
      <c r="I1309">
        <f t="shared" si="823"/>
        <v>0</v>
      </c>
      <c r="J1309">
        <f t="shared" si="823"/>
        <v>0</v>
      </c>
      <c r="K1309">
        <f t="shared" si="823"/>
        <v>0</v>
      </c>
      <c r="L1309">
        <f t="shared" ref="L1309:U1309" si="824">IF(L1206=0,0,IF(L1206&lt;0.000001,7,IF(L1206&lt;0.00001,6,IF(L1206&lt;0.0001,5,IF(L1206&lt;0.001,4,IF(L1206&lt;0.01,3,2))))))</f>
        <v>0</v>
      </c>
      <c r="M1309">
        <f t="shared" si="824"/>
        <v>0</v>
      </c>
      <c r="N1309">
        <f t="shared" si="824"/>
        <v>0</v>
      </c>
      <c r="O1309">
        <f t="shared" si="824"/>
        <v>0</v>
      </c>
      <c r="P1309">
        <f t="shared" si="824"/>
        <v>0</v>
      </c>
      <c r="Q1309">
        <f t="shared" si="824"/>
        <v>0</v>
      </c>
      <c r="R1309">
        <f t="shared" si="824"/>
        <v>0</v>
      </c>
      <c r="S1309">
        <f t="shared" si="824"/>
        <v>0</v>
      </c>
      <c r="T1309">
        <f t="shared" si="824"/>
        <v>0</v>
      </c>
      <c r="U1309">
        <f t="shared" si="824"/>
        <v>0</v>
      </c>
    </row>
    <row r="1310" spans="1:21" x14ac:dyDescent="0.15">
      <c r="A1310" t="str">
        <f t="shared" si="800"/>
        <v>RV</v>
      </c>
      <c r="B1310">
        <f t="shared" ref="B1310:K1310" si="825">IF(B1207=0,0,IF(B1207&lt;0.000001,7,IF(B1207&lt;0.00001,6,IF(B1207&lt;0.0001,5,IF(B1207&lt;0.001,4,IF(B1207&lt;0.01,3,2))))))</f>
        <v>0</v>
      </c>
      <c r="C1310">
        <f t="shared" si="825"/>
        <v>0</v>
      </c>
      <c r="D1310">
        <f t="shared" si="825"/>
        <v>0</v>
      </c>
      <c r="E1310">
        <f t="shared" si="825"/>
        <v>0</v>
      </c>
      <c r="F1310">
        <f t="shared" si="825"/>
        <v>0</v>
      </c>
      <c r="G1310">
        <f t="shared" si="825"/>
        <v>0</v>
      </c>
      <c r="H1310">
        <f t="shared" si="825"/>
        <v>0</v>
      </c>
      <c r="I1310">
        <f t="shared" si="825"/>
        <v>0</v>
      </c>
      <c r="J1310">
        <f t="shared" si="825"/>
        <v>0</v>
      </c>
      <c r="K1310">
        <f t="shared" si="825"/>
        <v>0</v>
      </c>
      <c r="L1310">
        <f t="shared" ref="L1310:U1310" si="826">IF(L1207=0,0,IF(L1207&lt;0.000001,7,IF(L1207&lt;0.00001,6,IF(L1207&lt;0.0001,5,IF(L1207&lt;0.001,4,IF(L1207&lt;0.01,3,2))))))</f>
        <v>0</v>
      </c>
      <c r="M1310">
        <f t="shared" si="826"/>
        <v>0</v>
      </c>
      <c r="N1310">
        <f t="shared" si="826"/>
        <v>0</v>
      </c>
      <c r="O1310">
        <f t="shared" si="826"/>
        <v>0</v>
      </c>
      <c r="P1310">
        <f t="shared" si="826"/>
        <v>0</v>
      </c>
      <c r="Q1310">
        <f t="shared" si="826"/>
        <v>0</v>
      </c>
      <c r="R1310">
        <f t="shared" si="826"/>
        <v>0</v>
      </c>
      <c r="S1310">
        <f t="shared" si="826"/>
        <v>0</v>
      </c>
      <c r="T1310">
        <f t="shared" si="826"/>
        <v>0</v>
      </c>
      <c r="U1310">
        <f t="shared" si="826"/>
        <v>0</v>
      </c>
    </row>
    <row r="1311" spans="1:21" x14ac:dyDescent="0.15">
      <c r="A1311" t="str">
        <f t="shared" si="800"/>
        <v>MCA</v>
      </c>
      <c r="B1311">
        <f t="shared" ref="B1311:K1311" si="827">IF(B1208=0,0,IF(B1208&lt;0.000001,7,IF(B1208&lt;0.00001,6,IF(B1208&lt;0.0001,5,IF(B1208&lt;0.001,4,IF(B1208&lt;0.01,3,2))))))</f>
        <v>0</v>
      </c>
      <c r="C1311">
        <f t="shared" si="827"/>
        <v>0</v>
      </c>
      <c r="D1311">
        <f t="shared" si="827"/>
        <v>0</v>
      </c>
      <c r="E1311">
        <f t="shared" si="827"/>
        <v>0</v>
      </c>
      <c r="F1311">
        <f t="shared" si="827"/>
        <v>0</v>
      </c>
      <c r="G1311">
        <f t="shared" si="827"/>
        <v>0</v>
      </c>
      <c r="H1311">
        <f t="shared" si="827"/>
        <v>0</v>
      </c>
      <c r="I1311">
        <f t="shared" si="827"/>
        <v>0</v>
      </c>
      <c r="J1311">
        <f t="shared" si="827"/>
        <v>0</v>
      </c>
      <c r="K1311">
        <f t="shared" si="827"/>
        <v>0</v>
      </c>
      <c r="L1311">
        <f t="shared" ref="L1311:U1311" si="828">IF(L1208=0,0,IF(L1208&lt;0.000001,7,IF(L1208&lt;0.00001,6,IF(L1208&lt;0.0001,5,IF(L1208&lt;0.001,4,IF(L1208&lt;0.01,3,2))))))</f>
        <v>0</v>
      </c>
      <c r="M1311">
        <f t="shared" si="828"/>
        <v>0</v>
      </c>
      <c r="N1311">
        <f t="shared" si="828"/>
        <v>0</v>
      </c>
      <c r="O1311">
        <f t="shared" si="828"/>
        <v>0</v>
      </c>
      <c r="P1311">
        <f t="shared" si="828"/>
        <v>0</v>
      </c>
      <c r="Q1311">
        <f t="shared" si="828"/>
        <v>0</v>
      </c>
      <c r="R1311">
        <f t="shared" si="828"/>
        <v>0</v>
      </c>
      <c r="S1311">
        <f t="shared" si="828"/>
        <v>0</v>
      </c>
      <c r="T1311">
        <f t="shared" si="828"/>
        <v>0</v>
      </c>
      <c r="U1311">
        <f t="shared" si="828"/>
        <v>0</v>
      </c>
    </row>
    <row r="1312" spans="1:21" x14ac:dyDescent="0.15">
      <c r="A1312" t="str">
        <f t="shared" si="800"/>
        <v>MC</v>
      </c>
      <c r="B1312">
        <f t="shared" ref="B1312:K1312" si="829">IF(B1209=0,0,IF(B1209&lt;0.000001,7,IF(B1209&lt;0.00001,6,IF(B1209&lt;0.0001,5,IF(B1209&lt;0.001,4,IF(B1209&lt;0.01,3,2))))))</f>
        <v>0</v>
      </c>
      <c r="C1312">
        <f t="shared" si="829"/>
        <v>0</v>
      </c>
      <c r="D1312">
        <f t="shared" si="829"/>
        <v>0</v>
      </c>
      <c r="E1312">
        <f t="shared" si="829"/>
        <v>0</v>
      </c>
      <c r="F1312">
        <f t="shared" si="829"/>
        <v>0</v>
      </c>
      <c r="G1312">
        <f t="shared" si="829"/>
        <v>0</v>
      </c>
      <c r="H1312">
        <f t="shared" si="829"/>
        <v>0</v>
      </c>
      <c r="I1312">
        <f t="shared" si="829"/>
        <v>0</v>
      </c>
      <c r="J1312">
        <f t="shared" si="829"/>
        <v>0</v>
      </c>
      <c r="K1312">
        <f t="shared" si="829"/>
        <v>0</v>
      </c>
      <c r="L1312">
        <f t="shared" ref="L1312:U1312" si="830">IF(L1209=0,0,IF(L1209&lt;0.000001,7,IF(L1209&lt;0.00001,6,IF(L1209&lt;0.0001,5,IF(L1209&lt;0.001,4,IF(L1209&lt;0.01,3,2))))))</f>
        <v>0</v>
      </c>
      <c r="M1312">
        <f t="shared" si="830"/>
        <v>0</v>
      </c>
      <c r="N1312">
        <f t="shared" si="830"/>
        <v>0</v>
      </c>
      <c r="O1312">
        <f t="shared" si="830"/>
        <v>0</v>
      </c>
      <c r="P1312">
        <f t="shared" si="830"/>
        <v>0</v>
      </c>
      <c r="Q1312">
        <f t="shared" si="830"/>
        <v>0</v>
      </c>
      <c r="R1312">
        <f t="shared" si="830"/>
        <v>0</v>
      </c>
      <c r="S1312">
        <f t="shared" si="830"/>
        <v>0</v>
      </c>
      <c r="T1312">
        <f t="shared" si="830"/>
        <v>0</v>
      </c>
      <c r="U1312">
        <f t="shared" si="830"/>
        <v>0</v>
      </c>
    </row>
    <row r="1313" spans="1:21" x14ac:dyDescent="0.15">
      <c r="A1313" t="str">
        <f t="shared" si="800"/>
        <v>MF</v>
      </c>
      <c r="B1313">
        <f t="shared" ref="B1313:K1313" si="831">IF(B1210=0,0,IF(B1210&lt;0.000001,7,IF(B1210&lt;0.00001,6,IF(B1210&lt;0.0001,5,IF(B1210&lt;0.001,4,IF(B1210&lt;0.01,3,2))))))</f>
        <v>0</v>
      </c>
      <c r="C1313">
        <f t="shared" si="831"/>
        <v>0</v>
      </c>
      <c r="D1313">
        <f t="shared" si="831"/>
        <v>0</v>
      </c>
      <c r="E1313">
        <f t="shared" si="831"/>
        <v>0</v>
      </c>
      <c r="F1313">
        <f t="shared" si="831"/>
        <v>0</v>
      </c>
      <c r="G1313">
        <f t="shared" si="831"/>
        <v>0</v>
      </c>
      <c r="H1313">
        <f t="shared" si="831"/>
        <v>0</v>
      </c>
      <c r="I1313">
        <f t="shared" si="831"/>
        <v>0</v>
      </c>
      <c r="J1313">
        <f t="shared" si="831"/>
        <v>0</v>
      </c>
      <c r="K1313">
        <f t="shared" si="831"/>
        <v>0</v>
      </c>
      <c r="L1313">
        <f t="shared" ref="L1313:U1313" si="832">IF(L1210=0,0,IF(L1210&lt;0.000001,7,IF(L1210&lt;0.00001,6,IF(L1210&lt;0.0001,5,IF(L1210&lt;0.001,4,IF(L1210&lt;0.01,3,2))))))</f>
        <v>0</v>
      </c>
      <c r="M1313">
        <f t="shared" si="832"/>
        <v>0</v>
      </c>
      <c r="N1313">
        <f t="shared" si="832"/>
        <v>0</v>
      </c>
      <c r="O1313">
        <f t="shared" si="832"/>
        <v>0</v>
      </c>
      <c r="P1313">
        <f t="shared" si="832"/>
        <v>0</v>
      </c>
      <c r="Q1313">
        <f t="shared" si="832"/>
        <v>0</v>
      </c>
      <c r="R1313">
        <f t="shared" si="832"/>
        <v>0</v>
      </c>
      <c r="S1313">
        <f t="shared" si="832"/>
        <v>0</v>
      </c>
      <c r="T1313">
        <f t="shared" si="832"/>
        <v>0</v>
      </c>
      <c r="U1313">
        <f t="shared" si="832"/>
        <v>0</v>
      </c>
    </row>
    <row r="1314" spans="1:21" x14ac:dyDescent="0.15">
      <c r="A1314" t="str">
        <f t="shared" si="800"/>
        <v>WE</v>
      </c>
      <c r="B1314">
        <f t="shared" ref="B1314:K1314" si="833">IF(B1211=0,0,IF(B1211&lt;0.000001,7,IF(B1211&lt;0.00001,6,IF(B1211&lt;0.0001,5,IF(B1211&lt;0.001,4,IF(B1211&lt;0.01,3,2))))))</f>
        <v>0</v>
      </c>
      <c r="C1314">
        <f t="shared" si="833"/>
        <v>0</v>
      </c>
      <c r="D1314">
        <f t="shared" si="833"/>
        <v>0</v>
      </c>
      <c r="E1314">
        <f t="shared" si="833"/>
        <v>0</v>
      </c>
      <c r="F1314">
        <f t="shared" si="833"/>
        <v>0</v>
      </c>
      <c r="G1314">
        <f t="shared" si="833"/>
        <v>0</v>
      </c>
      <c r="H1314">
        <f t="shared" si="833"/>
        <v>0</v>
      </c>
      <c r="I1314">
        <f t="shared" si="833"/>
        <v>0</v>
      </c>
      <c r="J1314">
        <f t="shared" si="833"/>
        <v>0</v>
      </c>
      <c r="K1314">
        <f t="shared" si="833"/>
        <v>0</v>
      </c>
      <c r="L1314">
        <f t="shared" ref="L1314:U1314" si="834">IF(L1211=0,0,IF(L1211&lt;0.000001,7,IF(L1211&lt;0.00001,6,IF(L1211&lt;0.0001,5,IF(L1211&lt;0.001,4,IF(L1211&lt;0.01,3,2))))))</f>
        <v>0</v>
      </c>
      <c r="M1314">
        <f t="shared" si="834"/>
        <v>0</v>
      </c>
      <c r="N1314">
        <f t="shared" si="834"/>
        <v>0</v>
      </c>
      <c r="O1314">
        <f t="shared" si="834"/>
        <v>0</v>
      </c>
      <c r="P1314">
        <f t="shared" si="834"/>
        <v>0</v>
      </c>
      <c r="Q1314">
        <f t="shared" si="834"/>
        <v>0</v>
      </c>
      <c r="R1314">
        <f t="shared" si="834"/>
        <v>0</v>
      </c>
      <c r="S1314">
        <f t="shared" si="834"/>
        <v>0</v>
      </c>
      <c r="T1314">
        <f t="shared" si="834"/>
        <v>0</v>
      </c>
      <c r="U1314">
        <f t="shared" si="834"/>
        <v>0</v>
      </c>
    </row>
    <row r="1315" spans="1:21" x14ac:dyDescent="0.15">
      <c r="A1315" t="str">
        <f t="shared" si="800"/>
        <v>SP</v>
      </c>
      <c r="B1315">
        <f t="shared" ref="B1315:K1315" si="835">IF(B1212=0,0,IF(B1212&lt;0.000001,7,IF(B1212&lt;0.00001,6,IF(B1212&lt;0.0001,5,IF(B1212&lt;0.001,4,IF(B1212&lt;0.01,3,2))))))</f>
        <v>0</v>
      </c>
      <c r="C1315">
        <f t="shared" si="835"/>
        <v>0</v>
      </c>
      <c r="D1315">
        <f t="shared" si="835"/>
        <v>0</v>
      </c>
      <c r="E1315">
        <f t="shared" si="835"/>
        <v>0</v>
      </c>
      <c r="F1315">
        <f t="shared" si="835"/>
        <v>0</v>
      </c>
      <c r="G1315">
        <f t="shared" si="835"/>
        <v>0</v>
      </c>
      <c r="H1315">
        <f t="shared" si="835"/>
        <v>0</v>
      </c>
      <c r="I1315">
        <f t="shared" si="835"/>
        <v>0</v>
      </c>
      <c r="J1315">
        <f t="shared" si="835"/>
        <v>0</v>
      </c>
      <c r="K1315">
        <f t="shared" si="835"/>
        <v>0</v>
      </c>
      <c r="L1315">
        <f t="shared" ref="L1315:U1315" si="836">IF(L1212=0,0,IF(L1212&lt;0.000001,7,IF(L1212&lt;0.00001,6,IF(L1212&lt;0.0001,5,IF(L1212&lt;0.001,4,IF(L1212&lt;0.01,3,2))))))</f>
        <v>0</v>
      </c>
      <c r="M1315">
        <f t="shared" si="836"/>
        <v>0</v>
      </c>
      <c r="N1315">
        <f t="shared" si="836"/>
        <v>0</v>
      </c>
      <c r="O1315">
        <f t="shared" si="836"/>
        <v>0</v>
      </c>
      <c r="P1315">
        <f t="shared" si="836"/>
        <v>0</v>
      </c>
      <c r="Q1315">
        <f t="shared" si="836"/>
        <v>0</v>
      </c>
      <c r="R1315">
        <f t="shared" si="836"/>
        <v>0</v>
      </c>
      <c r="S1315">
        <f t="shared" si="836"/>
        <v>0</v>
      </c>
      <c r="T1315">
        <f t="shared" si="836"/>
        <v>0</v>
      </c>
      <c r="U1315">
        <f t="shared" si="836"/>
        <v>0</v>
      </c>
    </row>
    <row r="1316" spans="1:21" x14ac:dyDescent="0.15">
      <c r="A1316" t="str">
        <f t="shared" si="800"/>
        <v>WF</v>
      </c>
      <c r="B1316">
        <f t="shared" ref="B1316:K1316" si="837">IF(B1213=0,0,IF(B1213&lt;0.000001,7,IF(B1213&lt;0.00001,6,IF(B1213&lt;0.0001,5,IF(B1213&lt;0.001,4,IF(B1213&lt;0.01,3,2))))))</f>
        <v>0</v>
      </c>
      <c r="C1316">
        <f t="shared" si="837"/>
        <v>0</v>
      </c>
      <c r="D1316">
        <f t="shared" si="837"/>
        <v>0</v>
      </c>
      <c r="E1316">
        <f t="shared" si="837"/>
        <v>0</v>
      </c>
      <c r="F1316">
        <f t="shared" si="837"/>
        <v>0</v>
      </c>
      <c r="G1316">
        <f t="shared" si="837"/>
        <v>0</v>
      </c>
      <c r="H1316">
        <f t="shared" si="837"/>
        <v>0</v>
      </c>
      <c r="I1316">
        <f t="shared" si="837"/>
        <v>0</v>
      </c>
      <c r="J1316">
        <f t="shared" si="837"/>
        <v>0</v>
      </c>
      <c r="K1316">
        <f t="shared" si="837"/>
        <v>0</v>
      </c>
      <c r="L1316">
        <f t="shared" ref="L1316:U1316" si="838">IF(L1213=0,0,IF(L1213&lt;0.000001,7,IF(L1213&lt;0.00001,6,IF(L1213&lt;0.0001,5,IF(L1213&lt;0.001,4,IF(L1213&lt;0.01,3,2))))))</f>
        <v>0</v>
      </c>
      <c r="M1316">
        <f t="shared" si="838"/>
        <v>0</v>
      </c>
      <c r="N1316">
        <f t="shared" si="838"/>
        <v>0</v>
      </c>
      <c r="O1316">
        <f t="shared" si="838"/>
        <v>0</v>
      </c>
      <c r="P1316">
        <f t="shared" si="838"/>
        <v>0</v>
      </c>
      <c r="Q1316">
        <f t="shared" si="838"/>
        <v>0</v>
      </c>
      <c r="R1316">
        <f t="shared" si="838"/>
        <v>0</v>
      </c>
      <c r="S1316">
        <f t="shared" si="838"/>
        <v>0</v>
      </c>
      <c r="T1316">
        <f t="shared" si="838"/>
        <v>0</v>
      </c>
      <c r="U1316">
        <f t="shared" si="838"/>
        <v>0</v>
      </c>
    </row>
    <row r="1317" spans="1:21" x14ac:dyDescent="0.15">
      <c r="A1317" t="str">
        <f t="shared" si="800"/>
        <v>LC</v>
      </c>
      <c r="B1317">
        <f t="shared" ref="B1317:K1317" si="839">IF(B1214=0,0,IF(B1214&lt;0.000001,7,IF(B1214&lt;0.00001,6,IF(B1214&lt;0.0001,5,IF(B1214&lt;0.001,4,IF(B1214&lt;0.01,3,2))))))</f>
        <v>0</v>
      </c>
      <c r="C1317">
        <f t="shared" si="839"/>
        <v>0</v>
      </c>
      <c r="D1317">
        <f t="shared" si="839"/>
        <v>0</v>
      </c>
      <c r="E1317">
        <f t="shared" si="839"/>
        <v>0</v>
      </c>
      <c r="F1317">
        <f t="shared" si="839"/>
        <v>0</v>
      </c>
      <c r="G1317">
        <f t="shared" si="839"/>
        <v>0</v>
      </c>
      <c r="H1317">
        <f t="shared" si="839"/>
        <v>0</v>
      </c>
      <c r="I1317">
        <f t="shared" si="839"/>
        <v>0</v>
      </c>
      <c r="J1317">
        <f t="shared" si="839"/>
        <v>0</v>
      </c>
      <c r="K1317">
        <f t="shared" si="839"/>
        <v>0</v>
      </c>
      <c r="L1317">
        <f t="shared" ref="L1317:U1317" si="840">IF(L1214=0,0,IF(L1214&lt;0.000001,7,IF(L1214&lt;0.00001,6,IF(L1214&lt;0.0001,5,IF(L1214&lt;0.001,4,IF(L1214&lt;0.01,3,2))))))</f>
        <v>0</v>
      </c>
      <c r="M1317">
        <f t="shared" si="840"/>
        <v>0</v>
      </c>
      <c r="N1317">
        <f t="shared" si="840"/>
        <v>0</v>
      </c>
      <c r="O1317">
        <f t="shared" si="840"/>
        <v>0</v>
      </c>
      <c r="P1317">
        <f t="shared" si="840"/>
        <v>0</v>
      </c>
      <c r="Q1317">
        <f t="shared" si="840"/>
        <v>0</v>
      </c>
      <c r="R1317">
        <f t="shared" si="840"/>
        <v>0</v>
      </c>
      <c r="S1317">
        <f t="shared" si="840"/>
        <v>0</v>
      </c>
      <c r="T1317">
        <f t="shared" si="840"/>
        <v>0</v>
      </c>
      <c r="U1317">
        <f t="shared" si="840"/>
        <v>0</v>
      </c>
    </row>
    <row r="1318" spans="1:21" x14ac:dyDescent="0.15">
      <c r="A1318" t="str">
        <f t="shared" si="800"/>
        <v>OE</v>
      </c>
      <c r="B1318">
        <f t="shared" ref="B1318:K1318" si="841">IF(B1215=0,0,IF(B1215&lt;0.000001,7,IF(B1215&lt;0.00001,6,IF(B1215&lt;0.0001,5,IF(B1215&lt;0.001,4,IF(B1215&lt;0.01,3,2))))))</f>
        <v>0</v>
      </c>
      <c r="C1318">
        <f t="shared" si="841"/>
        <v>0</v>
      </c>
      <c r="D1318">
        <f t="shared" si="841"/>
        <v>0</v>
      </c>
      <c r="E1318">
        <f t="shared" si="841"/>
        <v>0</v>
      </c>
      <c r="F1318">
        <f t="shared" si="841"/>
        <v>0</v>
      </c>
      <c r="G1318">
        <f t="shared" si="841"/>
        <v>0</v>
      </c>
      <c r="H1318">
        <f t="shared" si="841"/>
        <v>0</v>
      </c>
      <c r="I1318">
        <f t="shared" si="841"/>
        <v>0</v>
      </c>
      <c r="J1318">
        <f t="shared" si="841"/>
        <v>0</v>
      </c>
      <c r="K1318">
        <f t="shared" si="841"/>
        <v>0</v>
      </c>
      <c r="L1318">
        <f t="shared" ref="L1318:U1318" si="842">IF(L1215=0,0,IF(L1215&lt;0.000001,7,IF(L1215&lt;0.00001,6,IF(L1215&lt;0.0001,5,IF(L1215&lt;0.001,4,IF(L1215&lt;0.01,3,2))))))</f>
        <v>0</v>
      </c>
      <c r="M1318">
        <f t="shared" si="842"/>
        <v>0</v>
      </c>
      <c r="N1318">
        <f t="shared" si="842"/>
        <v>0</v>
      </c>
      <c r="O1318">
        <f t="shared" si="842"/>
        <v>0</v>
      </c>
      <c r="P1318">
        <f t="shared" si="842"/>
        <v>0</v>
      </c>
      <c r="Q1318">
        <f t="shared" si="842"/>
        <v>0</v>
      </c>
      <c r="R1318">
        <f t="shared" si="842"/>
        <v>0</v>
      </c>
      <c r="S1318">
        <f t="shared" si="842"/>
        <v>0</v>
      </c>
      <c r="T1318">
        <f t="shared" si="842"/>
        <v>0</v>
      </c>
      <c r="U1318">
        <f t="shared" si="842"/>
        <v>0</v>
      </c>
    </row>
    <row r="1319" spans="1:21" x14ac:dyDescent="0.15">
      <c r="A1319" t="str">
        <f t="shared" si="800"/>
        <v>AF</v>
      </c>
      <c r="B1319">
        <f t="shared" ref="B1319:K1319" si="843">IF(B1216=0,0,IF(B1216&lt;0.000001,7,IF(B1216&lt;0.00001,6,IF(B1216&lt;0.0001,5,IF(B1216&lt;0.001,4,IF(B1216&lt;0.01,3,2))))))</f>
        <v>0</v>
      </c>
      <c r="C1319">
        <f t="shared" si="843"/>
        <v>0</v>
      </c>
      <c r="D1319">
        <f t="shared" si="843"/>
        <v>0</v>
      </c>
      <c r="E1319">
        <f t="shared" si="843"/>
        <v>0</v>
      </c>
      <c r="F1319">
        <f t="shared" si="843"/>
        <v>0</v>
      </c>
      <c r="G1319">
        <f t="shared" si="843"/>
        <v>0</v>
      </c>
      <c r="H1319">
        <f t="shared" si="843"/>
        <v>0</v>
      </c>
      <c r="I1319">
        <f t="shared" si="843"/>
        <v>0</v>
      </c>
      <c r="J1319">
        <f t="shared" si="843"/>
        <v>0</v>
      </c>
      <c r="K1319">
        <f t="shared" si="843"/>
        <v>0</v>
      </c>
      <c r="L1319">
        <f t="shared" ref="L1319:U1319" si="844">IF(L1216=0,0,IF(L1216&lt;0.000001,7,IF(L1216&lt;0.00001,6,IF(L1216&lt;0.0001,5,IF(L1216&lt;0.001,4,IF(L1216&lt;0.01,3,2))))))</f>
        <v>0</v>
      </c>
      <c r="M1319">
        <f t="shared" si="844"/>
        <v>0</v>
      </c>
      <c r="N1319">
        <f t="shared" si="844"/>
        <v>0</v>
      </c>
      <c r="O1319">
        <f t="shared" si="844"/>
        <v>0</v>
      </c>
      <c r="P1319">
        <f t="shared" si="844"/>
        <v>0</v>
      </c>
      <c r="Q1319">
        <f t="shared" si="844"/>
        <v>0</v>
      </c>
      <c r="R1319">
        <f t="shared" si="844"/>
        <v>0</v>
      </c>
      <c r="S1319">
        <f t="shared" si="844"/>
        <v>0</v>
      </c>
      <c r="T1319">
        <f t="shared" si="844"/>
        <v>0</v>
      </c>
      <c r="U1319">
        <f t="shared" si="844"/>
        <v>0</v>
      </c>
    </row>
    <row r="1320" spans="1:21" x14ac:dyDescent="0.15">
      <c r="A1320" t="str">
        <f t="shared" si="800"/>
        <v>ONF</v>
      </c>
      <c r="B1320">
        <f t="shared" ref="B1320:K1320" si="845">IF(B1217=0,0,IF(B1217&lt;0.000001,7,IF(B1217&lt;0.00001,6,IF(B1217&lt;0.0001,5,IF(B1217&lt;0.001,4,IF(B1217&lt;0.01,3,2))))))</f>
        <v>0</v>
      </c>
      <c r="C1320">
        <f t="shared" si="845"/>
        <v>0</v>
      </c>
      <c r="D1320">
        <f t="shared" si="845"/>
        <v>0</v>
      </c>
      <c r="E1320">
        <f t="shared" si="845"/>
        <v>0</v>
      </c>
      <c r="F1320">
        <f t="shared" si="845"/>
        <v>0</v>
      </c>
      <c r="G1320">
        <f t="shared" si="845"/>
        <v>0</v>
      </c>
      <c r="H1320">
        <f t="shared" si="845"/>
        <v>0</v>
      </c>
      <c r="I1320">
        <f t="shared" si="845"/>
        <v>0</v>
      </c>
      <c r="J1320">
        <f t="shared" si="845"/>
        <v>0</v>
      </c>
      <c r="K1320">
        <f t="shared" si="845"/>
        <v>0</v>
      </c>
      <c r="L1320">
        <f t="shared" ref="L1320:U1320" si="846">IF(L1217=0,0,IF(L1217&lt;0.000001,7,IF(L1217&lt;0.00001,6,IF(L1217&lt;0.0001,5,IF(L1217&lt;0.001,4,IF(L1217&lt;0.01,3,2))))))</f>
        <v>0</v>
      </c>
      <c r="M1320">
        <f t="shared" si="846"/>
        <v>0</v>
      </c>
      <c r="N1320">
        <f t="shared" si="846"/>
        <v>0</v>
      </c>
      <c r="O1320">
        <f t="shared" si="846"/>
        <v>0</v>
      </c>
      <c r="P1320">
        <f t="shared" si="846"/>
        <v>0</v>
      </c>
      <c r="Q1320">
        <f t="shared" si="846"/>
        <v>0</v>
      </c>
      <c r="R1320">
        <f t="shared" si="846"/>
        <v>0</v>
      </c>
      <c r="S1320">
        <f t="shared" si="846"/>
        <v>0</v>
      </c>
      <c r="T1320">
        <f t="shared" si="846"/>
        <v>0</v>
      </c>
      <c r="U1320">
        <f t="shared" si="846"/>
        <v>0</v>
      </c>
    </row>
    <row r="1321" spans="1:21" x14ac:dyDescent="0.15">
      <c r="A1321" t="str">
        <f t="shared" si="800"/>
        <v>LNF</v>
      </c>
      <c r="B1321">
        <f t="shared" ref="B1321:K1321" si="847">IF(B1218=0,0,IF(B1218&lt;0.000001,7,IF(B1218&lt;0.00001,6,IF(B1218&lt;0.0001,5,IF(B1218&lt;0.001,4,IF(B1218&lt;0.01,3,2))))))</f>
        <v>0</v>
      </c>
      <c r="C1321">
        <f t="shared" si="847"/>
        <v>0</v>
      </c>
      <c r="D1321">
        <f t="shared" si="847"/>
        <v>0</v>
      </c>
      <c r="E1321">
        <f t="shared" si="847"/>
        <v>0</v>
      </c>
      <c r="F1321">
        <f t="shared" si="847"/>
        <v>0</v>
      </c>
      <c r="G1321">
        <f t="shared" si="847"/>
        <v>0</v>
      </c>
      <c r="H1321">
        <f t="shared" si="847"/>
        <v>0</v>
      </c>
      <c r="I1321">
        <f t="shared" si="847"/>
        <v>0</v>
      </c>
      <c r="J1321">
        <f t="shared" si="847"/>
        <v>0</v>
      </c>
      <c r="K1321">
        <f t="shared" si="847"/>
        <v>0</v>
      </c>
      <c r="L1321">
        <f t="shared" ref="L1321:U1321" si="848">IF(L1218=0,0,IF(L1218&lt;0.000001,7,IF(L1218&lt;0.00001,6,IF(L1218&lt;0.0001,5,IF(L1218&lt;0.001,4,IF(L1218&lt;0.01,3,2))))))</f>
        <v>0</v>
      </c>
      <c r="M1321">
        <f t="shared" si="848"/>
        <v>0</v>
      </c>
      <c r="N1321">
        <f t="shared" si="848"/>
        <v>0</v>
      </c>
      <c r="O1321">
        <f t="shared" si="848"/>
        <v>0</v>
      </c>
      <c r="P1321">
        <f t="shared" si="848"/>
        <v>0</v>
      </c>
      <c r="Q1321">
        <f t="shared" si="848"/>
        <v>0</v>
      </c>
      <c r="R1321">
        <f t="shared" si="848"/>
        <v>0</v>
      </c>
      <c r="S1321">
        <f t="shared" si="848"/>
        <v>0</v>
      </c>
      <c r="T1321">
        <f t="shared" si="848"/>
        <v>0</v>
      </c>
      <c r="U1321">
        <f t="shared" si="848"/>
        <v>0</v>
      </c>
    </row>
    <row r="1322" spans="1:21" x14ac:dyDescent="0.15">
      <c r="A1322" t="str">
        <f t="shared" si="800"/>
        <v>RD</v>
      </c>
      <c r="B1322">
        <f t="shared" ref="B1322:K1322" si="849">IF(B1219=0,0,IF(B1219&lt;0.000001,7,IF(B1219&lt;0.00001,6,IF(B1219&lt;0.0001,5,IF(B1219&lt;0.001,4,IF(B1219&lt;0.01,3,2))))))</f>
        <v>0</v>
      </c>
      <c r="C1322">
        <f t="shared" si="849"/>
        <v>0</v>
      </c>
      <c r="D1322">
        <f t="shared" si="849"/>
        <v>0</v>
      </c>
      <c r="E1322">
        <f t="shared" si="849"/>
        <v>0</v>
      </c>
      <c r="F1322">
        <f t="shared" si="849"/>
        <v>0</v>
      </c>
      <c r="G1322">
        <f t="shared" si="849"/>
        <v>0</v>
      </c>
      <c r="H1322">
        <f t="shared" si="849"/>
        <v>0</v>
      </c>
      <c r="I1322">
        <f t="shared" si="849"/>
        <v>0</v>
      </c>
      <c r="J1322">
        <f t="shared" si="849"/>
        <v>0</v>
      </c>
      <c r="K1322">
        <f t="shared" si="849"/>
        <v>0</v>
      </c>
      <c r="L1322">
        <f t="shared" ref="L1322:U1322" si="850">IF(L1219=0,0,IF(L1219&lt;0.000001,7,IF(L1219&lt;0.00001,6,IF(L1219&lt;0.0001,5,IF(L1219&lt;0.001,4,IF(L1219&lt;0.01,3,2))))))</f>
        <v>0</v>
      </c>
      <c r="M1322">
        <f t="shared" si="850"/>
        <v>0</v>
      </c>
      <c r="N1322">
        <f t="shared" si="850"/>
        <v>0</v>
      </c>
      <c r="O1322">
        <f t="shared" si="850"/>
        <v>0</v>
      </c>
      <c r="P1322">
        <f t="shared" si="850"/>
        <v>0</v>
      </c>
      <c r="Q1322">
        <f t="shared" si="850"/>
        <v>0</v>
      </c>
      <c r="R1322">
        <f t="shared" si="850"/>
        <v>0</v>
      </c>
      <c r="S1322">
        <f t="shared" si="850"/>
        <v>0</v>
      </c>
      <c r="T1322">
        <f t="shared" si="850"/>
        <v>0</v>
      </c>
      <c r="U1322">
        <f t="shared" si="850"/>
        <v>0</v>
      </c>
    </row>
    <row r="1323" spans="1:21" x14ac:dyDescent="0.15">
      <c r="A1323" t="str">
        <f t="shared" si="800"/>
        <v>MA</v>
      </c>
      <c r="B1323">
        <f t="shared" ref="B1323:K1323" si="851">IF(B1220=0,0,IF(B1220&lt;0.000001,7,IF(B1220&lt;0.00001,6,IF(B1220&lt;0.0001,5,IF(B1220&lt;0.001,4,IF(B1220&lt;0.01,3,2))))))</f>
        <v>0</v>
      </c>
      <c r="C1323">
        <f t="shared" si="851"/>
        <v>0</v>
      </c>
      <c r="D1323">
        <f t="shared" si="851"/>
        <v>0</v>
      </c>
      <c r="E1323">
        <f t="shared" si="851"/>
        <v>0</v>
      </c>
      <c r="F1323">
        <f t="shared" si="851"/>
        <v>0</v>
      </c>
      <c r="G1323">
        <f t="shared" si="851"/>
        <v>0</v>
      </c>
      <c r="H1323">
        <f t="shared" si="851"/>
        <v>0</v>
      </c>
      <c r="I1323">
        <f t="shared" si="851"/>
        <v>0</v>
      </c>
      <c r="J1323">
        <f t="shared" si="851"/>
        <v>0</v>
      </c>
      <c r="K1323">
        <f t="shared" si="851"/>
        <v>0</v>
      </c>
      <c r="L1323">
        <f t="shared" ref="L1323:U1323" si="852">IF(L1220=0,0,IF(L1220&lt;0.000001,7,IF(L1220&lt;0.00001,6,IF(L1220&lt;0.0001,5,IF(L1220&lt;0.001,4,IF(L1220&lt;0.01,3,2))))))</f>
        <v>0</v>
      </c>
      <c r="M1323">
        <f t="shared" si="852"/>
        <v>0</v>
      </c>
      <c r="N1323">
        <f t="shared" si="852"/>
        <v>0</v>
      </c>
      <c r="O1323">
        <f t="shared" si="852"/>
        <v>0</v>
      </c>
      <c r="P1323">
        <f t="shared" si="852"/>
        <v>0</v>
      </c>
      <c r="Q1323">
        <f t="shared" si="852"/>
        <v>0</v>
      </c>
      <c r="R1323">
        <f t="shared" si="852"/>
        <v>0</v>
      </c>
      <c r="S1323">
        <f t="shared" si="852"/>
        <v>0</v>
      </c>
      <c r="T1323">
        <f t="shared" si="852"/>
        <v>0</v>
      </c>
      <c r="U1323">
        <f t="shared" si="852"/>
        <v>0</v>
      </c>
    </row>
    <row r="1324" spans="1:21" x14ac:dyDescent="0.15">
      <c r="A1324" t="str">
        <f t="shared" si="800"/>
        <v>WL</v>
      </c>
      <c r="B1324">
        <f t="shared" ref="B1324:K1324" si="853">IF(B1221=0,0,IF(B1221&lt;0.000001,7,IF(B1221&lt;0.00001,6,IF(B1221&lt;0.0001,5,IF(B1221&lt;0.001,4,IF(B1221&lt;0.01,3,2))))))</f>
        <v>0</v>
      </c>
      <c r="C1324">
        <f t="shared" si="853"/>
        <v>0</v>
      </c>
      <c r="D1324">
        <f t="shared" si="853"/>
        <v>0</v>
      </c>
      <c r="E1324">
        <f t="shared" si="853"/>
        <v>0</v>
      </c>
      <c r="F1324">
        <f t="shared" si="853"/>
        <v>0</v>
      </c>
      <c r="G1324">
        <f t="shared" si="853"/>
        <v>0</v>
      </c>
      <c r="H1324">
        <f t="shared" si="853"/>
        <v>0</v>
      </c>
      <c r="I1324">
        <f t="shared" si="853"/>
        <v>0</v>
      </c>
      <c r="J1324">
        <f t="shared" si="853"/>
        <v>0</v>
      </c>
      <c r="K1324">
        <f t="shared" si="853"/>
        <v>0</v>
      </c>
      <c r="L1324">
        <f t="shared" ref="L1324:U1324" si="854">IF(L1221=0,0,IF(L1221&lt;0.000001,7,IF(L1221&lt;0.00001,6,IF(L1221&lt;0.0001,5,IF(L1221&lt;0.001,4,IF(L1221&lt;0.01,3,2))))))</f>
        <v>0</v>
      </c>
      <c r="M1324">
        <f t="shared" si="854"/>
        <v>0</v>
      </c>
      <c r="N1324">
        <f t="shared" si="854"/>
        <v>0</v>
      </c>
      <c r="O1324">
        <f t="shared" si="854"/>
        <v>0</v>
      </c>
      <c r="P1324">
        <f t="shared" si="854"/>
        <v>0</v>
      </c>
      <c r="Q1324">
        <f t="shared" si="854"/>
        <v>0</v>
      </c>
      <c r="R1324">
        <f t="shared" si="854"/>
        <v>0</v>
      </c>
      <c r="S1324">
        <f t="shared" si="854"/>
        <v>0</v>
      </c>
      <c r="T1324">
        <f t="shared" si="854"/>
        <v>0</v>
      </c>
      <c r="U1324">
        <f t="shared" si="854"/>
        <v>0</v>
      </c>
    </row>
    <row r="1325" spans="1:21" x14ac:dyDescent="0.15">
      <c r="A1325" t="str">
        <f t="shared" si="800"/>
        <v>ASB</v>
      </c>
      <c r="B1325">
        <f t="shared" ref="B1325:K1325" si="855">IF(B1222=0,0,IF(B1222&lt;0.000001,7,IF(B1222&lt;0.00001,6,IF(B1222&lt;0.0001,5,IF(B1222&lt;0.001,4,IF(B1222&lt;0.01,3,2))))))</f>
        <v>0</v>
      </c>
      <c r="C1325">
        <f t="shared" si="855"/>
        <v>0</v>
      </c>
      <c r="D1325">
        <f t="shared" si="855"/>
        <v>0</v>
      </c>
      <c r="E1325">
        <f t="shared" si="855"/>
        <v>0</v>
      </c>
      <c r="F1325">
        <f t="shared" si="855"/>
        <v>0</v>
      </c>
      <c r="G1325">
        <f t="shared" si="855"/>
        <v>0</v>
      </c>
      <c r="H1325">
        <f t="shared" si="855"/>
        <v>0</v>
      </c>
      <c r="I1325">
        <f t="shared" si="855"/>
        <v>0</v>
      </c>
      <c r="J1325">
        <f t="shared" si="855"/>
        <v>0</v>
      </c>
      <c r="K1325">
        <f t="shared" si="855"/>
        <v>0</v>
      </c>
      <c r="L1325">
        <f t="shared" ref="L1325:U1325" si="856">IF(L1222=0,0,IF(L1222&lt;0.000001,7,IF(L1222&lt;0.00001,6,IF(L1222&lt;0.0001,5,IF(L1222&lt;0.001,4,IF(L1222&lt;0.01,3,2))))))</f>
        <v>0</v>
      </c>
      <c r="M1325">
        <f t="shared" si="856"/>
        <v>0</v>
      </c>
      <c r="N1325">
        <f t="shared" si="856"/>
        <v>0</v>
      </c>
      <c r="O1325">
        <f t="shared" si="856"/>
        <v>0</v>
      </c>
      <c r="P1325">
        <f t="shared" si="856"/>
        <v>0</v>
      </c>
      <c r="Q1325">
        <f t="shared" si="856"/>
        <v>0</v>
      </c>
      <c r="R1325">
        <f t="shared" si="856"/>
        <v>0</v>
      </c>
      <c r="S1325">
        <f t="shared" si="856"/>
        <v>0</v>
      </c>
      <c r="T1325">
        <f t="shared" si="856"/>
        <v>0</v>
      </c>
      <c r="U1325">
        <f t="shared" si="856"/>
        <v>0</v>
      </c>
    </row>
    <row r="1326" spans="1:21" x14ac:dyDescent="0.15">
      <c r="A1326" t="str">
        <f t="shared" si="800"/>
        <v>SY</v>
      </c>
      <c r="B1326">
        <f t="shared" ref="B1326:K1326" si="857">IF(B1223=0,0,IF(B1223&lt;0.000001,7,IF(B1223&lt;0.00001,6,IF(B1223&lt;0.0001,5,IF(B1223&lt;0.001,4,IF(B1223&lt;0.01,3,2))))))</f>
        <v>0</v>
      </c>
      <c r="C1326">
        <f t="shared" si="857"/>
        <v>0</v>
      </c>
      <c r="D1326">
        <f t="shared" si="857"/>
        <v>0</v>
      </c>
      <c r="E1326">
        <f t="shared" si="857"/>
        <v>0</v>
      </c>
      <c r="F1326">
        <f t="shared" si="857"/>
        <v>0</v>
      </c>
      <c r="G1326">
        <f t="shared" si="857"/>
        <v>0</v>
      </c>
      <c r="H1326">
        <f t="shared" si="857"/>
        <v>0</v>
      </c>
      <c r="I1326">
        <f t="shared" si="857"/>
        <v>0</v>
      </c>
      <c r="J1326">
        <f t="shared" si="857"/>
        <v>0</v>
      </c>
      <c r="K1326">
        <f t="shared" si="857"/>
        <v>0</v>
      </c>
      <c r="L1326">
        <f t="shared" ref="L1326:U1326" si="858">IF(L1223=0,0,IF(L1223&lt;0.000001,7,IF(L1223&lt;0.00001,6,IF(L1223&lt;0.0001,5,IF(L1223&lt;0.001,4,IF(L1223&lt;0.01,3,2))))))</f>
        <v>0</v>
      </c>
      <c r="M1326">
        <f t="shared" si="858"/>
        <v>0</v>
      </c>
      <c r="N1326">
        <f t="shared" si="858"/>
        <v>0</v>
      </c>
      <c r="O1326">
        <f t="shared" si="858"/>
        <v>0</v>
      </c>
      <c r="P1326">
        <f t="shared" si="858"/>
        <v>0</v>
      </c>
      <c r="Q1326">
        <f t="shared" si="858"/>
        <v>0</v>
      </c>
      <c r="R1326">
        <f t="shared" si="858"/>
        <v>0</v>
      </c>
      <c r="S1326">
        <f t="shared" si="858"/>
        <v>0</v>
      </c>
      <c r="T1326">
        <f t="shared" si="858"/>
        <v>0</v>
      </c>
      <c r="U1326">
        <f t="shared" si="858"/>
        <v>0</v>
      </c>
    </row>
    <row r="1327" spans="1:21" x14ac:dyDescent="0.15">
      <c r="A1327" t="str">
        <f t="shared" si="800"/>
        <v>DC</v>
      </c>
      <c r="B1327">
        <f t="shared" ref="B1327:K1327" si="859">IF(B1224=0,0,IF(B1224&lt;0.000001,7,IF(B1224&lt;0.00001,6,IF(B1224&lt;0.0001,5,IF(B1224&lt;0.001,4,IF(B1224&lt;0.01,3,2))))))</f>
        <v>0</v>
      </c>
      <c r="C1327">
        <f t="shared" si="859"/>
        <v>0</v>
      </c>
      <c r="D1327">
        <f t="shared" si="859"/>
        <v>0</v>
      </c>
      <c r="E1327">
        <f t="shared" si="859"/>
        <v>0</v>
      </c>
      <c r="F1327">
        <f t="shared" si="859"/>
        <v>0</v>
      </c>
      <c r="G1327">
        <f t="shared" si="859"/>
        <v>0</v>
      </c>
      <c r="H1327">
        <f t="shared" si="859"/>
        <v>0</v>
      </c>
      <c r="I1327">
        <f t="shared" si="859"/>
        <v>0</v>
      </c>
      <c r="J1327">
        <f t="shared" si="859"/>
        <v>0</v>
      </c>
      <c r="K1327">
        <f t="shared" si="859"/>
        <v>0</v>
      </c>
      <c r="L1327">
        <f t="shared" ref="L1327:U1327" si="860">IF(L1224=0,0,IF(L1224&lt;0.000001,7,IF(L1224&lt;0.00001,6,IF(L1224&lt;0.0001,5,IF(L1224&lt;0.001,4,IF(L1224&lt;0.01,3,2))))))</f>
        <v>0</v>
      </c>
      <c r="M1327">
        <f t="shared" si="860"/>
        <v>0</v>
      </c>
      <c r="N1327">
        <f t="shared" si="860"/>
        <v>0</v>
      </c>
      <c r="O1327">
        <f t="shared" si="860"/>
        <v>0</v>
      </c>
      <c r="P1327">
        <f t="shared" si="860"/>
        <v>0</v>
      </c>
      <c r="Q1327">
        <f t="shared" si="860"/>
        <v>0</v>
      </c>
      <c r="R1327">
        <f t="shared" si="860"/>
        <v>0</v>
      </c>
      <c r="S1327">
        <f t="shared" si="860"/>
        <v>0</v>
      </c>
      <c r="T1327">
        <f t="shared" si="860"/>
        <v>0</v>
      </c>
      <c r="U1327">
        <f t="shared" si="860"/>
        <v>0</v>
      </c>
    </row>
    <row r="1328" spans="1:21" x14ac:dyDescent="0.15">
      <c r="A1328" t="str">
        <f t="shared" si="800"/>
        <v>RF</v>
      </c>
      <c r="B1328">
        <f t="shared" ref="B1328:K1328" si="861">IF(B1225=0,0,IF(B1225&lt;0.000001,7,IF(B1225&lt;0.00001,6,IF(B1225&lt;0.0001,5,IF(B1225&lt;0.001,4,IF(B1225&lt;0.01,3,2))))))</f>
        <v>0</v>
      </c>
      <c r="C1328">
        <f t="shared" si="861"/>
        <v>0</v>
      </c>
      <c r="D1328">
        <f t="shared" si="861"/>
        <v>0</v>
      </c>
      <c r="E1328">
        <f t="shared" si="861"/>
        <v>0</v>
      </c>
      <c r="F1328">
        <f t="shared" si="861"/>
        <v>0</v>
      </c>
      <c r="G1328">
        <f t="shared" si="861"/>
        <v>0</v>
      </c>
      <c r="H1328">
        <f t="shared" si="861"/>
        <v>0</v>
      </c>
      <c r="I1328">
        <f t="shared" si="861"/>
        <v>0</v>
      </c>
      <c r="J1328">
        <f t="shared" si="861"/>
        <v>0</v>
      </c>
      <c r="K1328">
        <f t="shared" si="861"/>
        <v>0</v>
      </c>
      <c r="L1328">
        <f t="shared" ref="L1328:U1328" si="862">IF(L1225=0,0,IF(L1225&lt;0.000001,7,IF(L1225&lt;0.00001,6,IF(L1225&lt;0.0001,5,IF(L1225&lt;0.001,4,IF(L1225&lt;0.01,3,2))))))</f>
        <v>0</v>
      </c>
      <c r="M1328">
        <f t="shared" si="862"/>
        <v>0</v>
      </c>
      <c r="N1328">
        <f t="shared" si="862"/>
        <v>0</v>
      </c>
      <c r="O1328">
        <f t="shared" si="862"/>
        <v>0</v>
      </c>
      <c r="P1328">
        <f t="shared" si="862"/>
        <v>0</v>
      </c>
      <c r="Q1328">
        <f t="shared" si="862"/>
        <v>0</v>
      </c>
      <c r="R1328">
        <f t="shared" si="862"/>
        <v>0</v>
      </c>
      <c r="S1328">
        <f t="shared" si="862"/>
        <v>0</v>
      </c>
      <c r="T1328">
        <f t="shared" si="862"/>
        <v>0</v>
      </c>
      <c r="U1328">
        <f t="shared" si="862"/>
        <v>0</v>
      </c>
    </row>
    <row r="1329" spans="1:21" x14ac:dyDescent="0.15">
      <c r="A1329" t="str">
        <f t="shared" si="800"/>
        <v>RU</v>
      </c>
      <c r="B1329">
        <f t="shared" ref="B1329:K1329" si="863">IF(B1226=0,0,IF(B1226&lt;0.000001,7,IF(B1226&lt;0.00001,6,IF(B1226&lt;0.0001,5,IF(B1226&lt;0.001,4,IF(B1226&lt;0.01,3,2))))))</f>
        <v>0</v>
      </c>
      <c r="C1329">
        <f t="shared" si="863"/>
        <v>0</v>
      </c>
      <c r="D1329">
        <f t="shared" si="863"/>
        <v>0</v>
      </c>
      <c r="E1329">
        <f t="shared" si="863"/>
        <v>0</v>
      </c>
      <c r="F1329">
        <f t="shared" si="863"/>
        <v>0</v>
      </c>
      <c r="G1329">
        <f t="shared" si="863"/>
        <v>0</v>
      </c>
      <c r="H1329">
        <f t="shared" si="863"/>
        <v>0</v>
      </c>
      <c r="I1329">
        <f t="shared" si="863"/>
        <v>0</v>
      </c>
      <c r="J1329">
        <f t="shared" si="863"/>
        <v>0</v>
      </c>
      <c r="K1329">
        <f t="shared" si="863"/>
        <v>0</v>
      </c>
      <c r="L1329">
        <f t="shared" ref="L1329:U1329" si="864">IF(L1226=0,0,IF(L1226&lt;0.000001,7,IF(L1226&lt;0.00001,6,IF(L1226&lt;0.0001,5,IF(L1226&lt;0.001,4,IF(L1226&lt;0.01,3,2))))))</f>
        <v>0</v>
      </c>
      <c r="M1329">
        <f t="shared" si="864"/>
        <v>0</v>
      </c>
      <c r="N1329">
        <f t="shared" si="864"/>
        <v>0</v>
      </c>
      <c r="O1329">
        <f t="shared" si="864"/>
        <v>0</v>
      </c>
      <c r="P1329">
        <f t="shared" si="864"/>
        <v>0</v>
      </c>
      <c r="Q1329">
        <f t="shared" si="864"/>
        <v>0</v>
      </c>
      <c r="R1329">
        <f t="shared" si="864"/>
        <v>0</v>
      </c>
      <c r="S1329">
        <f t="shared" si="864"/>
        <v>0</v>
      </c>
      <c r="T1329">
        <f t="shared" si="864"/>
        <v>0</v>
      </c>
      <c r="U1329">
        <f t="shared" si="864"/>
        <v>0</v>
      </c>
    </row>
    <row r="1330" spans="1:21" x14ac:dyDescent="0.15">
      <c r="A1330" t="str">
        <f t="shared" si="800"/>
        <v>OL</v>
      </c>
      <c r="B1330">
        <f t="shared" ref="B1330:K1330" si="865">IF(B1227=0,0,IF(B1227&lt;0.000001,7,IF(B1227&lt;0.00001,6,IF(B1227&lt;0.0001,5,IF(B1227&lt;0.001,4,IF(B1227&lt;0.01,3,2))))))</f>
        <v>0</v>
      </c>
      <c r="C1330">
        <f t="shared" si="865"/>
        <v>0</v>
      </c>
      <c r="D1330">
        <f t="shared" si="865"/>
        <v>0</v>
      </c>
      <c r="E1330">
        <f t="shared" si="865"/>
        <v>0</v>
      </c>
      <c r="F1330">
        <f t="shared" si="865"/>
        <v>0</v>
      </c>
      <c r="G1330">
        <f t="shared" si="865"/>
        <v>0</v>
      </c>
      <c r="H1330">
        <f t="shared" si="865"/>
        <v>0</v>
      </c>
      <c r="I1330">
        <f t="shared" si="865"/>
        <v>0</v>
      </c>
      <c r="J1330">
        <f t="shared" si="865"/>
        <v>0</v>
      </c>
      <c r="K1330">
        <f t="shared" si="865"/>
        <v>0</v>
      </c>
      <c r="L1330">
        <f t="shared" ref="L1330:U1330" si="866">IF(L1227=0,0,IF(L1227&lt;0.000001,7,IF(L1227&lt;0.00001,6,IF(L1227&lt;0.0001,5,IF(L1227&lt;0.001,4,IF(L1227&lt;0.01,3,2))))))</f>
        <v>0</v>
      </c>
      <c r="M1330">
        <f t="shared" si="866"/>
        <v>0</v>
      </c>
      <c r="N1330">
        <f t="shared" si="866"/>
        <v>0</v>
      </c>
      <c r="O1330">
        <f t="shared" si="866"/>
        <v>0</v>
      </c>
      <c r="P1330">
        <f t="shared" si="866"/>
        <v>0</v>
      </c>
      <c r="Q1330">
        <f t="shared" si="866"/>
        <v>0</v>
      </c>
      <c r="R1330">
        <f t="shared" si="866"/>
        <v>0</v>
      </c>
      <c r="S1330">
        <f t="shared" si="866"/>
        <v>0</v>
      </c>
      <c r="T1330">
        <f t="shared" si="866"/>
        <v>0</v>
      </c>
      <c r="U1330">
        <f t="shared" si="866"/>
        <v>0</v>
      </c>
    </row>
    <row r="1331" spans="1:21" x14ac:dyDescent="0.15">
      <c r="A1331" t="str">
        <f t="shared" si="800"/>
        <v>OF</v>
      </c>
      <c r="B1331">
        <f t="shared" ref="B1331:K1331" si="867">IF(B1228=0,0,IF(B1228&lt;0.000001,7,IF(B1228&lt;0.00001,6,IF(B1228&lt;0.0001,5,IF(B1228&lt;0.001,4,IF(B1228&lt;0.01,3,2))))))</f>
        <v>0</v>
      </c>
      <c r="C1331">
        <f t="shared" si="867"/>
        <v>0</v>
      </c>
      <c r="D1331">
        <f t="shared" si="867"/>
        <v>0</v>
      </c>
      <c r="E1331">
        <f t="shared" si="867"/>
        <v>0</v>
      </c>
      <c r="F1331">
        <f t="shared" si="867"/>
        <v>0</v>
      </c>
      <c r="G1331">
        <f t="shared" si="867"/>
        <v>0</v>
      </c>
      <c r="H1331">
        <f t="shared" si="867"/>
        <v>0</v>
      </c>
      <c r="I1331">
        <f t="shared" si="867"/>
        <v>0</v>
      </c>
      <c r="J1331">
        <f t="shared" si="867"/>
        <v>0</v>
      </c>
      <c r="K1331">
        <f t="shared" si="867"/>
        <v>0</v>
      </c>
      <c r="L1331">
        <f t="shared" ref="L1331:U1331" si="868">IF(L1228=0,0,IF(L1228&lt;0.000001,7,IF(L1228&lt;0.00001,6,IF(L1228&lt;0.0001,5,IF(L1228&lt;0.001,4,IF(L1228&lt;0.01,3,2))))))</f>
        <v>0</v>
      </c>
      <c r="M1331">
        <f t="shared" si="868"/>
        <v>0</v>
      </c>
      <c r="N1331">
        <f t="shared" si="868"/>
        <v>0</v>
      </c>
      <c r="O1331">
        <f t="shared" si="868"/>
        <v>0</v>
      </c>
      <c r="P1331">
        <f t="shared" si="868"/>
        <v>0</v>
      </c>
      <c r="Q1331">
        <f t="shared" si="868"/>
        <v>0</v>
      </c>
      <c r="R1331">
        <f t="shared" si="868"/>
        <v>0</v>
      </c>
      <c r="S1331">
        <f t="shared" si="868"/>
        <v>0</v>
      </c>
      <c r="T1331">
        <f t="shared" si="868"/>
        <v>0</v>
      </c>
      <c r="U1331">
        <f t="shared" si="868"/>
        <v>0</v>
      </c>
    </row>
    <row r="1332" spans="1:21" x14ac:dyDescent="0.15">
      <c r="A1332" t="str">
        <f t="shared" si="800"/>
        <v>CM</v>
      </c>
      <c r="B1332">
        <f t="shared" ref="B1332:K1332" si="869">IF(B1229=0,0,IF(B1229&lt;0.000001,7,IF(B1229&lt;0.00001,6,IF(B1229&lt;0.0001,5,IF(B1229&lt;0.001,4,IF(B1229&lt;0.01,3,2))))))</f>
        <v>0</v>
      </c>
      <c r="C1332">
        <f t="shared" si="869"/>
        <v>0</v>
      </c>
      <c r="D1332">
        <f t="shared" si="869"/>
        <v>0</v>
      </c>
      <c r="E1332">
        <f t="shared" si="869"/>
        <v>0</v>
      </c>
      <c r="F1332">
        <f t="shared" si="869"/>
        <v>0</v>
      </c>
      <c r="G1332">
        <f t="shared" si="869"/>
        <v>0</v>
      </c>
      <c r="H1332">
        <f t="shared" si="869"/>
        <v>0</v>
      </c>
      <c r="I1332">
        <f t="shared" si="869"/>
        <v>0</v>
      </c>
      <c r="J1332">
        <f t="shared" si="869"/>
        <v>0</v>
      </c>
      <c r="K1332">
        <f t="shared" si="869"/>
        <v>0</v>
      </c>
      <c r="L1332">
        <f t="shared" ref="L1332:U1332" si="870">IF(L1229=0,0,IF(L1229&lt;0.000001,7,IF(L1229&lt;0.00001,6,IF(L1229&lt;0.0001,5,IF(L1229&lt;0.001,4,IF(L1229&lt;0.01,3,2))))))</f>
        <v>0</v>
      </c>
      <c r="M1332">
        <f t="shared" si="870"/>
        <v>0</v>
      </c>
      <c r="N1332">
        <f t="shared" si="870"/>
        <v>0</v>
      </c>
      <c r="O1332">
        <f t="shared" si="870"/>
        <v>0</v>
      </c>
      <c r="P1332">
        <f t="shared" si="870"/>
        <v>0</v>
      </c>
      <c r="Q1332">
        <f t="shared" si="870"/>
        <v>0</v>
      </c>
      <c r="R1332">
        <f t="shared" si="870"/>
        <v>0</v>
      </c>
      <c r="S1332">
        <f t="shared" si="870"/>
        <v>0</v>
      </c>
      <c r="T1332">
        <f t="shared" si="870"/>
        <v>0</v>
      </c>
      <c r="U1332">
        <f t="shared" si="870"/>
        <v>0</v>
      </c>
    </row>
    <row r="1334" spans="1:21" x14ac:dyDescent="0.15">
      <c r="B1334" t="s">
        <v>251</v>
      </c>
    </row>
    <row r="1335" spans="1:21" x14ac:dyDescent="0.15">
      <c r="B1335" t="s">
        <v>134</v>
      </c>
      <c r="C1335" t="s">
        <v>135</v>
      </c>
      <c r="D1335" t="s">
        <v>136</v>
      </c>
      <c r="E1335" t="s">
        <v>137</v>
      </c>
      <c r="F1335" t="s">
        <v>138</v>
      </c>
      <c r="G1335" t="s">
        <v>139</v>
      </c>
      <c r="H1335" t="s">
        <v>140</v>
      </c>
      <c r="I1335" t="s">
        <v>141</v>
      </c>
      <c r="J1335" t="s">
        <v>142</v>
      </c>
      <c r="K1335" t="s">
        <v>143</v>
      </c>
      <c r="L1335" t="s">
        <v>279</v>
      </c>
      <c r="M1335" t="s">
        <v>280</v>
      </c>
      <c r="N1335" t="s">
        <v>281</v>
      </c>
      <c r="O1335" t="s">
        <v>282</v>
      </c>
      <c r="P1335" t="s">
        <v>283</v>
      </c>
      <c r="Q1335" t="s">
        <v>284</v>
      </c>
      <c r="R1335" t="s">
        <v>285</v>
      </c>
      <c r="S1335" t="s">
        <v>286</v>
      </c>
      <c r="T1335" t="s">
        <v>287</v>
      </c>
      <c r="U1335" t="s">
        <v>288</v>
      </c>
    </row>
    <row r="1336" spans="1:21" x14ac:dyDescent="0.15">
      <c r="A1336" t="str">
        <f>A1233</f>
        <v>Similarities</v>
      </c>
      <c r="B1336" t="str">
        <f>IF(B104*(ComCalc!B$37&gt;1),IF(ABS(B821)&gt;=B924,IF(B821&lt;0,"Weakness","Strength"),""),"")</f>
        <v/>
      </c>
      <c r="C1336" t="str">
        <f>IF(C104*(ComCalc!C$37&gt;1),IF(ABS(C821)&gt;=C924,IF(C821&lt;0,"Weakness","Strength"),""),"")</f>
        <v/>
      </c>
      <c r="D1336" t="str">
        <f>IF(D104*(ComCalc!D$37&gt;1),IF(ABS(D821)&gt;=D924,IF(D821&lt;0,"Weakness","Strength"),""),"")</f>
        <v/>
      </c>
      <c r="E1336" t="str">
        <f>IF(E104*(ComCalc!E$37&gt;1),IF(ABS(E821)&gt;=E924,IF(E821&lt;0,"Weakness","Strength"),""),"")</f>
        <v>Strength</v>
      </c>
      <c r="F1336" t="str">
        <f>IF(F104*(ComCalc!F$37&gt;1),IF(ABS(F821)&gt;=F924,IF(F821&lt;0,"Weakness","Strength"),""),"")</f>
        <v/>
      </c>
      <c r="G1336" t="str">
        <f>IF(G104*(ComCalc!G$37&gt;1),IF(ABS(G821)&gt;=G924,IF(G821&lt;0,"Weakness","Strength"),""),"")</f>
        <v/>
      </c>
      <c r="H1336" t="str">
        <f>IF(H104*(ComCalc!H$37&gt;1),IF(ABS(H821)&gt;=H924,IF(H821&lt;0,"Weakness","Strength"),""),"")</f>
        <v/>
      </c>
      <c r="I1336" t="str">
        <f>IF(I104*(ComCalc!I$37&gt;1),IF(ABS(I821)&gt;=I924,IF(I821&lt;0,"Weakness","Strength"),""),"")</f>
        <v/>
      </c>
      <c r="J1336" t="str">
        <f>IF(J104*(ComCalc!J$37&gt;1),IF(ABS(J821)&gt;=J924,IF(J821&lt;0,"Weakness","Strength"),""),"")</f>
        <v/>
      </c>
      <c r="K1336" t="str">
        <f>IF(K104*(ComCalc!K$37&gt;1),IF(ABS(K821)&gt;=K924,IF(K821&lt;0,"Weakness","Strength"),""),"")</f>
        <v/>
      </c>
      <c r="L1336" t="str">
        <f>IF(L104*(ComCalc!L$37&gt;1),IF(ABS(L821)&gt;=L924,IF(L821&lt;0,"Weakness","Strength"),""),"")</f>
        <v/>
      </c>
      <c r="M1336" t="str">
        <f>IF(M104*(ComCalc!M$37&gt;1),IF(ABS(M821)&gt;=M924,IF(M821&lt;0,"Weakness","Strength"),""),"")</f>
        <v/>
      </c>
      <c r="N1336" t="str">
        <f>IF(N104*(ComCalc!N$37&gt;1),IF(ABS(N821)&gt;=N924,IF(N821&lt;0,"Weakness","Strength"),""),"")</f>
        <v/>
      </c>
      <c r="O1336" t="str">
        <f>IF(O104*(ComCalc!O$37&gt;1),IF(ABS(O821)&gt;=O924,IF(O821&lt;0,"Weakness","Strength"),""),"")</f>
        <v/>
      </c>
      <c r="P1336" t="str">
        <f>IF(P104*(ComCalc!P$37&gt;1),IF(ABS(P821)&gt;=P924,IF(P821&lt;0,"Weakness","Strength"),""),"")</f>
        <v/>
      </c>
      <c r="Q1336" t="str">
        <f>IF(Q104*(ComCalc!Q$37&gt;1),IF(ABS(Q821)&gt;=Q924,IF(Q821&lt;0,"Weakness","Strength"),""),"")</f>
        <v/>
      </c>
      <c r="R1336" t="str">
        <f>IF(R104*(ComCalc!R$37&gt;1),IF(ABS(R821)&gt;=R924,IF(R821&lt;0,"Weakness","Strength"),""),"")</f>
        <v>Strength</v>
      </c>
      <c r="S1336" t="str">
        <f>IF(S104*(ComCalc!S$37&gt;1),IF(ABS(S821)&gt;=S924,IF(S821&lt;0,"Weakness","Strength"),""),"")</f>
        <v/>
      </c>
      <c r="T1336" t="str">
        <f>IF(T104*(ComCalc!T$37&gt;1),IF(ABS(T821)&gt;=T924,IF(T821&lt;0,"Weakness","Strength"),""),"")</f>
        <v/>
      </c>
      <c r="U1336" t="str">
        <f>IF(U104*(ComCalc!U$37&gt;1),IF(ABS(U821)&gt;=U924,IF(U821&lt;0,"Weakness","Strength"),""),"")</f>
        <v/>
      </c>
    </row>
    <row r="1337" spans="1:21" x14ac:dyDescent="0.15">
      <c r="A1337" t="str">
        <f t="shared" ref="A1337:A1400" si="871">A1234</f>
        <v>Vocabulary</v>
      </c>
      <c r="B1337" t="str">
        <f>IF(B105*(ComCalc!B$37&gt;1),IF(ABS(B822)&gt;=B925,IF(B822&lt;0,"Weakness","Strength"),""),"")</f>
        <v>Weakness</v>
      </c>
      <c r="C1337" t="str">
        <f>IF(C105*(ComCalc!C$37&gt;1),IF(ABS(C822)&gt;=C925,IF(C822&lt;0,"Weakness","Strength"),""),"")</f>
        <v/>
      </c>
      <c r="D1337" t="str">
        <f>IF(D105*(ComCalc!D$37&gt;1),IF(ABS(D822)&gt;=D925,IF(D822&lt;0,"Weakness","Strength"),""),"")</f>
        <v/>
      </c>
      <c r="E1337" t="str">
        <f>IF(E105*(ComCalc!E$37&gt;1),IF(ABS(E822)&gt;=E925,IF(E822&lt;0,"Weakness","Strength"),""),"")</f>
        <v/>
      </c>
      <c r="F1337" t="str">
        <f>IF(F105*(ComCalc!F$37&gt;1),IF(ABS(F822)&gt;=F925,IF(F822&lt;0,"Weakness","Strength"),""),"")</f>
        <v/>
      </c>
      <c r="G1337" t="str">
        <f>IF(G105*(ComCalc!G$37&gt;1),IF(ABS(G822)&gt;=G925,IF(G822&lt;0,"Weakness","Strength"),""),"")</f>
        <v/>
      </c>
      <c r="H1337" t="str">
        <f>IF(H105*(ComCalc!H$37&gt;1),IF(ABS(H822)&gt;=H925,IF(H822&lt;0,"Weakness","Strength"),""),"")</f>
        <v/>
      </c>
      <c r="I1337" t="str">
        <f>IF(I105*(ComCalc!I$37&gt;1),IF(ABS(I822)&gt;=I925,IF(I822&lt;0,"Weakness","Strength"),""),"")</f>
        <v/>
      </c>
      <c r="J1337" t="str">
        <f>IF(J105*(ComCalc!J$37&gt;1),IF(ABS(J822)&gt;=J925,IF(J822&lt;0,"Weakness","Strength"),""),"")</f>
        <v/>
      </c>
      <c r="K1337" t="str">
        <f>IF(K105*(ComCalc!K$37&gt;1),IF(ABS(K822)&gt;=K925,IF(K822&lt;0,"Weakness","Strength"),""),"")</f>
        <v/>
      </c>
      <c r="L1337" t="str">
        <f>IF(L105*(ComCalc!L$37&gt;1),IF(ABS(L822)&gt;=L925,IF(L822&lt;0,"Weakness","Strength"),""),"")</f>
        <v/>
      </c>
      <c r="M1337" t="str">
        <f>IF(M105*(ComCalc!M$37&gt;1),IF(ABS(M822)&gt;=M925,IF(M822&lt;0,"Weakness","Strength"),""),"")</f>
        <v/>
      </c>
      <c r="N1337" t="str">
        <f>IF(N105*(ComCalc!N$37&gt;1),IF(ABS(N822)&gt;=N925,IF(N822&lt;0,"Weakness","Strength"),""),"")</f>
        <v/>
      </c>
      <c r="O1337" t="str">
        <f>IF(O105*(ComCalc!O$37&gt;1),IF(ABS(O822)&gt;=O925,IF(O822&lt;0,"Weakness","Strength"),""),"")</f>
        <v/>
      </c>
      <c r="P1337" t="str">
        <f>IF(P105*(ComCalc!P$37&gt;1),IF(ABS(P822)&gt;=P925,IF(P822&lt;0,"Weakness","Strength"),""),"")</f>
        <v/>
      </c>
      <c r="Q1337" t="str">
        <f>IF(Q105*(ComCalc!Q$37&gt;1),IF(ABS(Q822)&gt;=Q925,IF(Q822&lt;0,"Weakness","Strength"),""),"")</f>
        <v/>
      </c>
      <c r="R1337" t="str">
        <f>IF(R105*(ComCalc!R$37&gt;1),IF(ABS(R822)&gt;=R925,IF(R822&lt;0,"Weakness","Strength"),""),"")</f>
        <v/>
      </c>
      <c r="S1337" t="str">
        <f>IF(S105*(ComCalc!S$37&gt;1),IF(ABS(S822)&gt;=S925,IF(S822&lt;0,"Weakness","Strength"),""),"")</f>
        <v/>
      </c>
      <c r="T1337" t="str">
        <f>IF(T105*(ComCalc!T$37&gt;1),IF(ABS(T822)&gt;=T925,IF(T822&lt;0,"Weakness","Strength"),""),"")</f>
        <v/>
      </c>
      <c r="U1337" t="str">
        <f>IF(U105*(ComCalc!U$37&gt;1),IF(ABS(U822)&gt;=U925,IF(U822&lt;0,"Weakness","Strength"),""),"")</f>
        <v/>
      </c>
    </row>
    <row r="1338" spans="1:21" x14ac:dyDescent="0.15">
      <c r="A1338" t="str">
        <f t="shared" si="871"/>
        <v>Information</v>
      </c>
      <c r="B1338" t="str">
        <f>IF(B106*(ComCalc!B$37&gt;1),IF(ABS(B823)&gt;=B926,IF(B823&lt;0,"Weakness","Strength"),""),"")</f>
        <v/>
      </c>
      <c r="C1338" t="str">
        <f>IF(C106*(ComCalc!C$37&gt;1),IF(ABS(C823)&gt;=C926,IF(C823&lt;0,"Weakness","Strength"),""),"")</f>
        <v/>
      </c>
      <c r="D1338" t="str">
        <f>IF(D106*(ComCalc!D$37&gt;1),IF(ABS(D823)&gt;=D926,IF(D823&lt;0,"Weakness","Strength"),""),"")</f>
        <v/>
      </c>
      <c r="E1338" t="str">
        <f>IF(E106*(ComCalc!E$37&gt;1),IF(ABS(E823)&gt;=E926,IF(E823&lt;0,"Weakness","Strength"),""),"")</f>
        <v/>
      </c>
      <c r="F1338" t="str">
        <f>IF(F106*(ComCalc!F$37&gt;1),IF(ABS(F823)&gt;=F926,IF(F823&lt;0,"Weakness","Strength"),""),"")</f>
        <v/>
      </c>
      <c r="G1338" t="str">
        <f>IF(G106*(ComCalc!G$37&gt;1),IF(ABS(G823)&gt;=G926,IF(G823&lt;0,"Weakness","Strength"),""),"")</f>
        <v/>
      </c>
      <c r="H1338" t="str">
        <f>IF(H106*(ComCalc!H$37&gt;1),IF(ABS(H823)&gt;=H926,IF(H823&lt;0,"Weakness","Strength"),""),"")</f>
        <v/>
      </c>
      <c r="I1338" t="str">
        <f>IF(I106*(ComCalc!I$37&gt;1),IF(ABS(I823)&gt;=I926,IF(I823&lt;0,"Weakness","Strength"),""),"")</f>
        <v/>
      </c>
      <c r="J1338" t="str">
        <f>IF(J106*(ComCalc!J$37&gt;1),IF(ABS(J823)&gt;=J926,IF(J823&lt;0,"Weakness","Strength"),""),"")</f>
        <v/>
      </c>
      <c r="K1338" t="str">
        <f>IF(K106*(ComCalc!K$37&gt;1),IF(ABS(K823)&gt;=K926,IF(K823&lt;0,"Weakness","Strength"),""),"")</f>
        <v/>
      </c>
      <c r="L1338" t="str">
        <f>IF(L106*(ComCalc!L$37&gt;1),IF(ABS(L823)&gt;=L926,IF(L823&lt;0,"Weakness","Strength"),""),"")</f>
        <v/>
      </c>
      <c r="M1338" t="str">
        <f>IF(M106*(ComCalc!M$37&gt;1),IF(ABS(M823)&gt;=M926,IF(M823&lt;0,"Weakness","Strength"),""),"")</f>
        <v/>
      </c>
      <c r="N1338" t="str">
        <f>IF(N106*(ComCalc!N$37&gt;1),IF(ABS(N823)&gt;=N926,IF(N823&lt;0,"Weakness","Strength"),""),"")</f>
        <v/>
      </c>
      <c r="O1338" t="str">
        <f>IF(O106*(ComCalc!O$37&gt;1),IF(ABS(O823)&gt;=O926,IF(O823&lt;0,"Weakness","Strength"),""),"")</f>
        <v/>
      </c>
      <c r="P1338" t="str">
        <f>IF(P106*(ComCalc!P$37&gt;1),IF(ABS(P823)&gt;=P926,IF(P823&lt;0,"Weakness","Strength"),""),"")</f>
        <v/>
      </c>
      <c r="Q1338" t="str">
        <f>IF(Q106*(ComCalc!Q$37&gt;1),IF(ABS(Q823)&gt;=Q926,IF(Q823&lt;0,"Weakness","Strength"),""),"")</f>
        <v/>
      </c>
      <c r="R1338" t="str">
        <f>IF(R106*(ComCalc!R$37&gt;1),IF(ABS(R823)&gt;=R926,IF(R823&lt;0,"Weakness","Strength"),""),"")</f>
        <v/>
      </c>
      <c r="S1338" t="str">
        <f>IF(S106*(ComCalc!S$37&gt;1),IF(ABS(S823)&gt;=S926,IF(S823&lt;0,"Weakness","Strength"),""),"")</f>
        <v/>
      </c>
      <c r="T1338" t="str">
        <f>IF(T106*(ComCalc!T$37&gt;1),IF(ABS(T823)&gt;=T926,IF(T823&lt;0,"Weakness","Strength"),""),"")</f>
        <v/>
      </c>
      <c r="U1338" t="str">
        <f>IF(U106*(ComCalc!U$37&gt;1),IF(ABS(U823)&gt;=U926,IF(U823&lt;0,"Weakness","Strength"),""),"")</f>
        <v/>
      </c>
    </row>
    <row r="1339" spans="1:21" x14ac:dyDescent="0.15">
      <c r="A1339" t="str">
        <f t="shared" si="871"/>
        <v>Matrix Reasoning</v>
      </c>
      <c r="B1339" t="str">
        <f>IF(B107*(ComCalc!B$37&gt;1),IF(ABS(B824)&gt;=B927,IF(B824&lt;0,"Weakness","Strength"),""),"")</f>
        <v/>
      </c>
      <c r="C1339" t="str">
        <f>IF(C107*(ComCalc!C$37&gt;1),IF(ABS(C824)&gt;=C927,IF(C824&lt;0,"Weakness","Strength"),""),"")</f>
        <v/>
      </c>
      <c r="D1339" t="str">
        <f>IF(D107*(ComCalc!D$37&gt;1),IF(ABS(D824)&gt;=D927,IF(D824&lt;0,"Weakness","Strength"),""),"")</f>
        <v/>
      </c>
      <c r="E1339" t="str">
        <f>IF(E107*(ComCalc!E$37&gt;1),IF(ABS(E824)&gt;=E927,IF(E824&lt;0,"Weakness","Strength"),""),"")</f>
        <v/>
      </c>
      <c r="F1339" t="str">
        <f>IF(F107*(ComCalc!F$37&gt;1),IF(ABS(F824)&gt;=F927,IF(F824&lt;0,"Weakness","Strength"),""),"")</f>
        <v/>
      </c>
      <c r="G1339" t="str">
        <f>IF(G107*(ComCalc!G$37&gt;1),IF(ABS(G824)&gt;=G927,IF(G824&lt;0,"Weakness","Strength"),""),"")</f>
        <v/>
      </c>
      <c r="H1339" t="str">
        <f>IF(H107*(ComCalc!H$37&gt;1),IF(ABS(H824)&gt;=H927,IF(H824&lt;0,"Weakness","Strength"),""),"")</f>
        <v/>
      </c>
      <c r="I1339" t="str">
        <f>IF(I107*(ComCalc!I$37&gt;1),IF(ABS(I824)&gt;=I927,IF(I824&lt;0,"Weakness","Strength"),""),"")</f>
        <v/>
      </c>
      <c r="J1339" t="str">
        <f>IF(J107*(ComCalc!J$37&gt;1),IF(ABS(J824)&gt;=J927,IF(J824&lt;0,"Weakness","Strength"),""),"")</f>
        <v/>
      </c>
      <c r="K1339" t="str">
        <f>IF(K107*(ComCalc!K$37&gt;1),IF(ABS(K824)&gt;=K927,IF(K824&lt;0,"Weakness","Strength"),""),"")</f>
        <v/>
      </c>
      <c r="L1339" t="str">
        <f>IF(L107*(ComCalc!L$37&gt;1),IF(ABS(L824)&gt;=L927,IF(L824&lt;0,"Weakness","Strength"),""),"")</f>
        <v/>
      </c>
      <c r="M1339" t="str">
        <f>IF(M107*(ComCalc!M$37&gt;1),IF(ABS(M824)&gt;=M927,IF(M824&lt;0,"Weakness","Strength"),""),"")</f>
        <v/>
      </c>
      <c r="N1339" t="str">
        <f>IF(N107*(ComCalc!N$37&gt;1),IF(ABS(N824)&gt;=N927,IF(N824&lt;0,"Weakness","Strength"),""),"")</f>
        <v/>
      </c>
      <c r="O1339" t="str">
        <f>IF(O107*(ComCalc!O$37&gt;1),IF(ABS(O824)&gt;=O927,IF(O824&lt;0,"Weakness","Strength"),""),"")</f>
        <v/>
      </c>
      <c r="P1339" t="str">
        <f>IF(P107*(ComCalc!P$37&gt;1),IF(ABS(P824)&gt;=P927,IF(P824&lt;0,"Weakness","Strength"),""),"")</f>
        <v/>
      </c>
      <c r="Q1339" t="str">
        <f>IF(Q107*(ComCalc!Q$37&gt;1),IF(ABS(Q824)&gt;=Q927,IF(Q824&lt;0,"Weakness","Strength"),""),"")</f>
        <v/>
      </c>
      <c r="R1339" t="str">
        <f>IF(R107*(ComCalc!R$37&gt;1),IF(ABS(R824)&gt;=R927,IF(R824&lt;0,"Weakness","Strength"),""),"")</f>
        <v>Strength</v>
      </c>
      <c r="S1339" t="str">
        <f>IF(S107*(ComCalc!S$37&gt;1),IF(ABS(S824)&gt;=S927,IF(S824&lt;0,"Weakness","Strength"),""),"")</f>
        <v/>
      </c>
      <c r="T1339" t="str">
        <f>IF(T107*(ComCalc!T$37&gt;1),IF(ABS(T824)&gt;=T927,IF(T824&lt;0,"Weakness","Strength"),""),"")</f>
        <v/>
      </c>
      <c r="U1339" t="str">
        <f>IF(U107*(ComCalc!U$37&gt;1),IF(ABS(U824)&gt;=U927,IF(U824&lt;0,"Weakness","Strength"),""),"")</f>
        <v/>
      </c>
    </row>
    <row r="1340" spans="1:21" x14ac:dyDescent="0.15">
      <c r="A1340" t="str">
        <f t="shared" si="871"/>
        <v>Digit Span</v>
      </c>
      <c r="B1340" t="str">
        <f>IF(B108*(ComCalc!B$37&gt;1),IF(ABS(B825)&gt;=B928,IF(B825&lt;0,"Weakness","Strength"),""),"")</f>
        <v/>
      </c>
      <c r="C1340" t="str">
        <f>IF(C108*(ComCalc!C$37&gt;1),IF(ABS(C825)&gt;=C928,IF(C825&lt;0,"Weakness","Strength"),""),"")</f>
        <v/>
      </c>
      <c r="D1340" t="str">
        <f>IF(D108*(ComCalc!D$37&gt;1),IF(ABS(D825)&gt;=D928,IF(D825&lt;0,"Weakness","Strength"),""),"")</f>
        <v/>
      </c>
      <c r="E1340" t="str">
        <f>IF(E108*(ComCalc!E$37&gt;1),IF(ABS(E825)&gt;=E928,IF(E825&lt;0,"Weakness","Strength"),""),"")</f>
        <v/>
      </c>
      <c r="F1340" t="str">
        <f>IF(F108*(ComCalc!F$37&gt;1),IF(ABS(F825)&gt;=F928,IF(F825&lt;0,"Weakness","Strength"),""),"")</f>
        <v/>
      </c>
      <c r="G1340" t="str">
        <f>IF(G108*(ComCalc!G$37&gt;1),IF(ABS(G825)&gt;=G928,IF(G825&lt;0,"Weakness","Strength"),""),"")</f>
        <v/>
      </c>
      <c r="H1340" t="str">
        <f>IF(H108*(ComCalc!H$37&gt;1),IF(ABS(H825)&gt;=H928,IF(H825&lt;0,"Weakness","Strength"),""),"")</f>
        <v/>
      </c>
      <c r="I1340" t="str">
        <f>IF(I108*(ComCalc!I$37&gt;1),IF(ABS(I825)&gt;=I928,IF(I825&lt;0,"Weakness","Strength"),""),"")</f>
        <v/>
      </c>
      <c r="J1340" t="str">
        <f>IF(J108*(ComCalc!J$37&gt;1),IF(ABS(J825)&gt;=J928,IF(J825&lt;0,"Weakness","Strength"),""),"")</f>
        <v/>
      </c>
      <c r="K1340" t="str">
        <f>IF(K108*(ComCalc!K$37&gt;1),IF(ABS(K825)&gt;=K928,IF(K825&lt;0,"Weakness","Strength"),""),"")</f>
        <v/>
      </c>
      <c r="L1340" t="str">
        <f>IF(L108*(ComCalc!L$37&gt;1),IF(ABS(L825)&gt;=L928,IF(L825&lt;0,"Weakness","Strength"),""),"")</f>
        <v/>
      </c>
      <c r="M1340" t="str">
        <f>IF(M108*(ComCalc!M$37&gt;1),IF(ABS(M825)&gt;=M928,IF(M825&lt;0,"Weakness","Strength"),""),"")</f>
        <v/>
      </c>
      <c r="N1340" t="str">
        <f>IF(N108*(ComCalc!N$37&gt;1),IF(ABS(N825)&gt;=N928,IF(N825&lt;0,"Weakness","Strength"),""),"")</f>
        <v/>
      </c>
      <c r="O1340" t="str">
        <f>IF(O108*(ComCalc!O$37&gt;1),IF(ABS(O825)&gt;=O928,IF(O825&lt;0,"Weakness","Strength"),""),"")</f>
        <v/>
      </c>
      <c r="P1340" t="str">
        <f>IF(P108*(ComCalc!P$37&gt;1),IF(ABS(P825)&gt;=P928,IF(P825&lt;0,"Weakness","Strength"),""),"")</f>
        <v/>
      </c>
      <c r="Q1340" t="str">
        <f>IF(Q108*(ComCalc!Q$37&gt;1),IF(ABS(Q825)&gt;=Q928,IF(Q825&lt;0,"Weakness","Strength"),""),"")</f>
        <v/>
      </c>
      <c r="R1340" t="str">
        <f>IF(R108*(ComCalc!R$37&gt;1),IF(ABS(R825)&gt;=R928,IF(R825&lt;0,"Weakness","Strength"),""),"")</f>
        <v/>
      </c>
      <c r="S1340" t="str">
        <f>IF(S108*(ComCalc!S$37&gt;1),IF(ABS(S825)&gt;=S928,IF(S825&lt;0,"Weakness","Strength"),""),"")</f>
        <v/>
      </c>
      <c r="T1340" t="str">
        <f>IF(T108*(ComCalc!T$37&gt;1),IF(ABS(T825)&gt;=T928,IF(T825&lt;0,"Weakness","Strength"),""),"")</f>
        <v/>
      </c>
      <c r="U1340" t="str">
        <f>IF(U108*(ComCalc!U$37&gt;1),IF(ABS(U825)&gt;=U928,IF(U825&lt;0,"Weakness","Strength"),""),"")</f>
        <v/>
      </c>
    </row>
    <row r="1341" spans="1:21" x14ac:dyDescent="0.15">
      <c r="A1341" t="str">
        <f t="shared" si="871"/>
        <v>Arithmetic</v>
      </c>
      <c r="B1341" t="str">
        <f>IF(B109*(ComCalc!B$37&gt;1),IF(ABS(B826)&gt;=B929,IF(B826&lt;0,"Weakness","Strength"),""),"")</f>
        <v/>
      </c>
      <c r="C1341" t="str">
        <f>IF(C109*(ComCalc!C$37&gt;1),IF(ABS(C826)&gt;=C929,IF(C826&lt;0,"Weakness","Strength"),""),"")</f>
        <v/>
      </c>
      <c r="D1341" t="str">
        <f>IF(D109*(ComCalc!D$37&gt;1),IF(ABS(D826)&gt;=D929,IF(D826&lt;0,"Weakness","Strength"),""),"")</f>
        <v/>
      </c>
      <c r="E1341" t="str">
        <f>IF(E109*(ComCalc!E$37&gt;1),IF(ABS(E826)&gt;=E929,IF(E826&lt;0,"Weakness","Strength"),""),"")</f>
        <v/>
      </c>
      <c r="F1341" t="str">
        <f>IF(F109*(ComCalc!F$37&gt;1),IF(ABS(F826)&gt;=F929,IF(F826&lt;0,"Weakness","Strength"),""),"")</f>
        <v/>
      </c>
      <c r="G1341" t="str">
        <f>IF(G109*(ComCalc!G$37&gt;1),IF(ABS(G826)&gt;=G929,IF(G826&lt;0,"Weakness","Strength"),""),"")</f>
        <v/>
      </c>
      <c r="H1341" t="str">
        <f>IF(H109*(ComCalc!H$37&gt;1),IF(ABS(H826)&gt;=H929,IF(H826&lt;0,"Weakness","Strength"),""),"")</f>
        <v/>
      </c>
      <c r="I1341" t="str">
        <f>IF(I109*(ComCalc!I$37&gt;1),IF(ABS(I826)&gt;=I929,IF(I826&lt;0,"Weakness","Strength"),""),"")</f>
        <v/>
      </c>
      <c r="J1341" t="str">
        <f>IF(J109*(ComCalc!J$37&gt;1),IF(ABS(J826)&gt;=J929,IF(J826&lt;0,"Weakness","Strength"),""),"")</f>
        <v/>
      </c>
      <c r="K1341" t="str">
        <f>IF(K109*(ComCalc!K$37&gt;1),IF(ABS(K826)&gt;=K929,IF(K826&lt;0,"Weakness","Strength"),""),"")</f>
        <v/>
      </c>
      <c r="L1341" t="str">
        <f>IF(L109*(ComCalc!L$37&gt;1),IF(ABS(L826)&gt;=L929,IF(L826&lt;0,"Weakness","Strength"),""),"")</f>
        <v/>
      </c>
      <c r="M1341" t="str">
        <f>IF(M109*(ComCalc!M$37&gt;1),IF(ABS(M826)&gt;=M929,IF(M826&lt;0,"Weakness","Strength"),""),"")</f>
        <v/>
      </c>
      <c r="N1341" t="str">
        <f>IF(N109*(ComCalc!N$37&gt;1),IF(ABS(N826)&gt;=N929,IF(N826&lt;0,"Weakness","Strength"),""),"")</f>
        <v/>
      </c>
      <c r="O1341" t="str">
        <f>IF(O109*(ComCalc!O$37&gt;1),IF(ABS(O826)&gt;=O929,IF(O826&lt;0,"Weakness","Strength"),""),"")</f>
        <v/>
      </c>
      <c r="P1341" t="str">
        <f>IF(P109*(ComCalc!P$37&gt;1),IF(ABS(P826)&gt;=P929,IF(P826&lt;0,"Weakness","Strength"),""),"")</f>
        <v/>
      </c>
      <c r="Q1341" t="str">
        <f>IF(Q109*(ComCalc!Q$37&gt;1),IF(ABS(Q826)&gt;=Q929,IF(Q826&lt;0,"Weakness","Strength"),""),"")</f>
        <v/>
      </c>
      <c r="R1341" t="str">
        <f>IF(R109*(ComCalc!R$37&gt;1),IF(ABS(R826)&gt;=R929,IF(R826&lt;0,"Weakness","Strength"),""),"")</f>
        <v/>
      </c>
      <c r="S1341" t="str">
        <f>IF(S109*(ComCalc!S$37&gt;1),IF(ABS(S826)&gt;=S929,IF(S826&lt;0,"Weakness","Strength"),""),"")</f>
        <v/>
      </c>
      <c r="T1341" t="str">
        <f>IF(T109*(ComCalc!T$37&gt;1),IF(ABS(T826)&gt;=T929,IF(T826&lt;0,"Weakness","Strength"),""),"")</f>
        <v/>
      </c>
      <c r="U1341" t="str">
        <f>IF(U109*(ComCalc!U$37&gt;1),IF(ABS(U826)&gt;=U929,IF(U826&lt;0,"Weakness","Strength"),""),"")</f>
        <v/>
      </c>
    </row>
    <row r="1342" spans="1:21" x14ac:dyDescent="0.15">
      <c r="A1342" t="str">
        <f t="shared" si="871"/>
        <v>Block Design</v>
      </c>
      <c r="B1342" t="str">
        <f>IF(B110*(ComCalc!B$37&gt;1),IF(ABS(B827)&gt;=B930,IF(B827&lt;0,"Weakness","Strength"),""),"")</f>
        <v/>
      </c>
      <c r="C1342" t="str">
        <f>IF(C110*(ComCalc!C$37&gt;1),IF(ABS(C827)&gt;=C930,IF(C827&lt;0,"Weakness","Strength"),""),"")</f>
        <v/>
      </c>
      <c r="D1342" t="str">
        <f>IF(D110*(ComCalc!D$37&gt;1),IF(ABS(D827)&gt;=D930,IF(D827&lt;0,"Weakness","Strength"),""),"")</f>
        <v/>
      </c>
      <c r="E1342" t="str">
        <f>IF(E110*(ComCalc!E$37&gt;1),IF(ABS(E827)&gt;=E930,IF(E827&lt;0,"Weakness","Strength"),""),"")</f>
        <v/>
      </c>
      <c r="F1342" t="str">
        <f>IF(F110*(ComCalc!F$37&gt;1),IF(ABS(F827)&gt;=F930,IF(F827&lt;0,"Weakness","Strength"),""),"")</f>
        <v/>
      </c>
      <c r="G1342" t="str">
        <f>IF(G110*(ComCalc!G$37&gt;1),IF(ABS(G827)&gt;=G930,IF(G827&lt;0,"Weakness","Strength"),""),"")</f>
        <v/>
      </c>
      <c r="H1342" t="str">
        <f>IF(H110*(ComCalc!H$37&gt;1),IF(ABS(H827)&gt;=H930,IF(H827&lt;0,"Weakness","Strength"),""),"")</f>
        <v/>
      </c>
      <c r="I1342" t="str">
        <f>IF(I110*(ComCalc!I$37&gt;1),IF(ABS(I827)&gt;=I930,IF(I827&lt;0,"Weakness","Strength"),""),"")</f>
        <v/>
      </c>
      <c r="J1342" t="str">
        <f>IF(J110*(ComCalc!J$37&gt;1),IF(ABS(J827)&gt;=J930,IF(J827&lt;0,"Weakness","Strength"),""),"")</f>
        <v/>
      </c>
      <c r="K1342" t="str">
        <f>IF(K110*(ComCalc!K$37&gt;1),IF(ABS(K827)&gt;=K930,IF(K827&lt;0,"Weakness","Strength"),""),"")</f>
        <v/>
      </c>
      <c r="L1342" t="str">
        <f>IF(L110*(ComCalc!L$37&gt;1),IF(ABS(L827)&gt;=L930,IF(L827&lt;0,"Weakness","Strength"),""),"")</f>
        <v/>
      </c>
      <c r="M1342" t="str">
        <f>IF(M110*(ComCalc!M$37&gt;1),IF(ABS(M827)&gt;=M930,IF(M827&lt;0,"Weakness","Strength"),""),"")</f>
        <v/>
      </c>
      <c r="N1342" t="str">
        <f>IF(N110*(ComCalc!N$37&gt;1),IF(ABS(N827)&gt;=N930,IF(N827&lt;0,"Weakness","Strength"),""),"")</f>
        <v/>
      </c>
      <c r="O1342" t="str">
        <f>IF(O110*(ComCalc!O$37&gt;1),IF(ABS(O827)&gt;=O930,IF(O827&lt;0,"Weakness","Strength"),""),"")</f>
        <v/>
      </c>
      <c r="P1342" t="str">
        <f>IF(P110*(ComCalc!P$37&gt;1),IF(ABS(P827)&gt;=P930,IF(P827&lt;0,"Weakness","Strength"),""),"")</f>
        <v/>
      </c>
      <c r="Q1342" t="str">
        <f>IF(Q110*(ComCalc!Q$37&gt;1),IF(ABS(Q827)&gt;=Q930,IF(Q827&lt;0,"Weakness","Strength"),""),"")</f>
        <v/>
      </c>
      <c r="R1342" t="str">
        <f>IF(R110*(ComCalc!R$37&gt;1),IF(ABS(R827)&gt;=R930,IF(R827&lt;0,"Weakness","Strength"),""),"")</f>
        <v/>
      </c>
      <c r="S1342" t="str">
        <f>IF(S110*(ComCalc!S$37&gt;1),IF(ABS(S827)&gt;=S930,IF(S827&lt;0,"Weakness","Strength"),""),"")</f>
        <v/>
      </c>
      <c r="T1342" t="str">
        <f>IF(T110*(ComCalc!T$37&gt;1),IF(ABS(T827)&gt;=T930,IF(T827&lt;0,"Weakness","Strength"),""),"")</f>
        <v/>
      </c>
      <c r="U1342" t="str">
        <f>IF(U110*(ComCalc!U$37&gt;1),IF(ABS(U827)&gt;=U930,IF(U827&lt;0,"Weakness","Strength"),""),"")</f>
        <v/>
      </c>
    </row>
    <row r="1343" spans="1:21" x14ac:dyDescent="0.15">
      <c r="A1343" t="str">
        <f t="shared" si="871"/>
        <v>Visual Puzzles</v>
      </c>
      <c r="B1343" t="str">
        <f>IF(B111*(ComCalc!B$37&gt;1),IF(ABS(B828)&gt;=B931,IF(B828&lt;0,"Weakness","Strength"),""),"")</f>
        <v/>
      </c>
      <c r="C1343" t="str">
        <f>IF(C111*(ComCalc!C$37&gt;1),IF(ABS(C828)&gt;=C931,IF(C828&lt;0,"Weakness","Strength"),""),"")</f>
        <v/>
      </c>
      <c r="D1343" t="str">
        <f>IF(D111*(ComCalc!D$37&gt;1),IF(ABS(D828)&gt;=D931,IF(D828&lt;0,"Weakness","Strength"),""),"")</f>
        <v/>
      </c>
      <c r="E1343" t="str">
        <f>IF(E111*(ComCalc!E$37&gt;1),IF(ABS(E828)&gt;=E931,IF(E828&lt;0,"Weakness","Strength"),""),"")</f>
        <v/>
      </c>
      <c r="F1343" t="str">
        <f>IF(F111*(ComCalc!F$37&gt;1),IF(ABS(F828)&gt;=F931,IF(F828&lt;0,"Weakness","Strength"),""),"")</f>
        <v/>
      </c>
      <c r="G1343" t="str">
        <f>IF(G111*(ComCalc!G$37&gt;1),IF(ABS(G828)&gt;=G931,IF(G828&lt;0,"Weakness","Strength"),""),"")</f>
        <v/>
      </c>
      <c r="H1343" t="str">
        <f>IF(H111*(ComCalc!H$37&gt;1),IF(ABS(H828)&gt;=H931,IF(H828&lt;0,"Weakness","Strength"),""),"")</f>
        <v/>
      </c>
      <c r="I1343" t="str">
        <f>IF(I111*(ComCalc!I$37&gt;1),IF(ABS(I828)&gt;=I931,IF(I828&lt;0,"Weakness","Strength"),""),"")</f>
        <v/>
      </c>
      <c r="J1343" t="str">
        <f>IF(J111*(ComCalc!J$37&gt;1),IF(ABS(J828)&gt;=J931,IF(J828&lt;0,"Weakness","Strength"),""),"")</f>
        <v/>
      </c>
      <c r="K1343" t="str">
        <f>IF(K111*(ComCalc!K$37&gt;1),IF(ABS(K828)&gt;=K931,IF(K828&lt;0,"Weakness","Strength"),""),"")</f>
        <v/>
      </c>
      <c r="L1343" t="str">
        <f>IF(L111*(ComCalc!L$37&gt;1),IF(ABS(L828)&gt;=L931,IF(L828&lt;0,"Weakness","Strength"),""),"")</f>
        <v/>
      </c>
      <c r="M1343" t="str">
        <f>IF(M111*(ComCalc!M$37&gt;1),IF(ABS(M828)&gt;=M931,IF(M828&lt;0,"Weakness","Strength"),""),"")</f>
        <v/>
      </c>
      <c r="N1343" t="str">
        <f>IF(N111*(ComCalc!N$37&gt;1),IF(ABS(N828)&gt;=N931,IF(N828&lt;0,"Weakness","Strength"),""),"")</f>
        <v/>
      </c>
      <c r="O1343" t="str">
        <f>IF(O111*(ComCalc!O$37&gt;1),IF(ABS(O828)&gt;=O931,IF(O828&lt;0,"Weakness","Strength"),""),"")</f>
        <v/>
      </c>
      <c r="P1343" t="str">
        <f>IF(P111*(ComCalc!P$37&gt;1),IF(ABS(P828)&gt;=P931,IF(P828&lt;0,"Weakness","Strength"),""),"")</f>
        <v/>
      </c>
      <c r="Q1343" t="str">
        <f>IF(Q111*(ComCalc!Q$37&gt;1),IF(ABS(Q828)&gt;=Q931,IF(Q828&lt;0,"Weakness","Strength"),""),"")</f>
        <v/>
      </c>
      <c r="R1343" t="str">
        <f>IF(R111*(ComCalc!R$37&gt;1),IF(ABS(R828)&gt;=R931,IF(R828&lt;0,"Weakness","Strength"),""),"")</f>
        <v/>
      </c>
      <c r="S1343" t="str">
        <f>IF(S111*(ComCalc!S$37&gt;1),IF(ABS(S828)&gt;=S931,IF(S828&lt;0,"Weakness","Strength"),""),"")</f>
        <v/>
      </c>
      <c r="T1343" t="str">
        <f>IF(T111*(ComCalc!T$37&gt;1),IF(ABS(T828)&gt;=T931,IF(T828&lt;0,"Weakness","Strength"),""),"")</f>
        <v/>
      </c>
      <c r="U1343" t="str">
        <f>IF(U111*(ComCalc!U$37&gt;1),IF(ABS(U828)&gt;=U931,IF(U828&lt;0,"Weakness","Strength"),""),"")</f>
        <v/>
      </c>
    </row>
    <row r="1344" spans="1:21" x14ac:dyDescent="0.15">
      <c r="A1344" t="str">
        <f t="shared" si="871"/>
        <v>Symbol Search</v>
      </c>
      <c r="B1344" t="str">
        <f>IF(B112*(ComCalc!B$37&gt;1),IF(ABS(B829)&gt;=B932,IF(B829&lt;0,"Weakness","Strength"),""),"")</f>
        <v/>
      </c>
      <c r="C1344" t="str">
        <f>IF(C112*(ComCalc!C$37&gt;1),IF(ABS(C829)&gt;=C932,IF(C829&lt;0,"Weakness","Strength"),""),"")</f>
        <v/>
      </c>
      <c r="D1344" t="str">
        <f>IF(D112*(ComCalc!D$37&gt;1),IF(ABS(D829)&gt;=D932,IF(D829&lt;0,"Weakness","Strength"),""),"")</f>
        <v/>
      </c>
      <c r="E1344" t="str">
        <f>IF(E112*(ComCalc!E$37&gt;1),IF(ABS(E829)&gt;=E932,IF(E829&lt;0,"Weakness","Strength"),""),"")</f>
        <v/>
      </c>
      <c r="F1344" t="str">
        <f>IF(F112*(ComCalc!F$37&gt;1),IF(ABS(F829)&gt;=F932,IF(F829&lt;0,"Weakness","Strength"),""),"")</f>
        <v/>
      </c>
      <c r="G1344" t="str">
        <f>IF(G112*(ComCalc!G$37&gt;1),IF(ABS(G829)&gt;=G932,IF(G829&lt;0,"Weakness","Strength"),""),"")</f>
        <v/>
      </c>
      <c r="H1344" t="str">
        <f>IF(H112*(ComCalc!H$37&gt;1),IF(ABS(H829)&gt;=H932,IF(H829&lt;0,"Weakness","Strength"),""),"")</f>
        <v/>
      </c>
      <c r="I1344" t="str">
        <f>IF(I112*(ComCalc!I$37&gt;1),IF(ABS(I829)&gt;=I932,IF(I829&lt;0,"Weakness","Strength"),""),"")</f>
        <v/>
      </c>
      <c r="J1344" t="str">
        <f>IF(J112*(ComCalc!J$37&gt;1),IF(ABS(J829)&gt;=J932,IF(J829&lt;0,"Weakness","Strength"),""),"")</f>
        <v/>
      </c>
      <c r="K1344" t="str">
        <f>IF(K112*(ComCalc!K$37&gt;1),IF(ABS(K829)&gt;=K932,IF(K829&lt;0,"Weakness","Strength"),""),"")</f>
        <v/>
      </c>
      <c r="L1344" t="str">
        <f>IF(L112*(ComCalc!L$37&gt;1),IF(ABS(L829)&gt;=L932,IF(L829&lt;0,"Weakness","Strength"),""),"")</f>
        <v/>
      </c>
      <c r="M1344" t="str">
        <f>IF(M112*(ComCalc!M$37&gt;1),IF(ABS(M829)&gt;=M932,IF(M829&lt;0,"Weakness","Strength"),""),"")</f>
        <v/>
      </c>
      <c r="N1344" t="str">
        <f>IF(N112*(ComCalc!N$37&gt;1),IF(ABS(N829)&gt;=N932,IF(N829&lt;0,"Weakness","Strength"),""),"")</f>
        <v/>
      </c>
      <c r="O1344" t="str">
        <f>IF(O112*(ComCalc!O$37&gt;1),IF(ABS(O829)&gt;=O932,IF(O829&lt;0,"Weakness","Strength"),""),"")</f>
        <v/>
      </c>
      <c r="P1344" t="str">
        <f>IF(P112*(ComCalc!P$37&gt;1),IF(ABS(P829)&gt;=P932,IF(P829&lt;0,"Weakness","Strength"),""),"")</f>
        <v/>
      </c>
      <c r="Q1344" t="str">
        <f>IF(Q112*(ComCalc!Q$37&gt;1),IF(ABS(Q829)&gt;=Q932,IF(Q829&lt;0,"Weakness","Strength"),""),"")</f>
        <v/>
      </c>
      <c r="R1344" t="str">
        <f>IF(R112*(ComCalc!R$37&gt;1),IF(ABS(R829)&gt;=R932,IF(R829&lt;0,"Weakness","Strength"),""),"")</f>
        <v/>
      </c>
      <c r="S1344" t="str">
        <f>IF(S112*(ComCalc!S$37&gt;1),IF(ABS(S829)&gt;=S932,IF(S829&lt;0,"Weakness","Strength"),""),"")</f>
        <v/>
      </c>
      <c r="T1344" t="str">
        <f>IF(T112*(ComCalc!T$37&gt;1),IF(ABS(T829)&gt;=T932,IF(T829&lt;0,"Weakness","Strength"),""),"")</f>
        <v/>
      </c>
      <c r="U1344" t="str">
        <f>IF(U112*(ComCalc!U$37&gt;1),IF(ABS(U829)&gt;=U932,IF(U829&lt;0,"Weakness","Strength"),""),"")</f>
        <v/>
      </c>
    </row>
    <row r="1345" spans="1:21" x14ac:dyDescent="0.15">
      <c r="A1345" t="str">
        <f t="shared" si="871"/>
        <v>Coding</v>
      </c>
      <c r="B1345" t="str">
        <f>IF(B113*(ComCalc!B$37&gt;1),IF(ABS(B830)&gt;=B933,IF(B830&lt;0,"Weakness","Strength"),""),"")</f>
        <v/>
      </c>
      <c r="C1345" t="str">
        <f>IF(C113*(ComCalc!C$37&gt;1),IF(ABS(C830)&gt;=C933,IF(C830&lt;0,"Weakness","Strength"),""),"")</f>
        <v/>
      </c>
      <c r="D1345" t="str">
        <f>IF(D113*(ComCalc!D$37&gt;1),IF(ABS(D830)&gt;=D933,IF(D830&lt;0,"Weakness","Strength"),""),"")</f>
        <v/>
      </c>
      <c r="E1345" t="str">
        <f>IF(E113*(ComCalc!E$37&gt;1),IF(ABS(E830)&gt;=E933,IF(E830&lt;0,"Weakness","Strength"),""),"")</f>
        <v/>
      </c>
      <c r="F1345" t="str">
        <f>IF(F113*(ComCalc!F$37&gt;1),IF(ABS(F830)&gt;=F933,IF(F830&lt;0,"Weakness","Strength"),""),"")</f>
        <v/>
      </c>
      <c r="G1345" t="str">
        <f>IF(G113*(ComCalc!G$37&gt;1),IF(ABS(G830)&gt;=G933,IF(G830&lt;0,"Weakness","Strength"),""),"")</f>
        <v/>
      </c>
      <c r="H1345" t="str">
        <f>IF(H113*(ComCalc!H$37&gt;1),IF(ABS(H830)&gt;=H933,IF(H830&lt;0,"Weakness","Strength"),""),"")</f>
        <v/>
      </c>
      <c r="I1345" t="str">
        <f>IF(I113*(ComCalc!I$37&gt;1),IF(ABS(I830)&gt;=I933,IF(I830&lt;0,"Weakness","Strength"),""),"")</f>
        <v>Weakness</v>
      </c>
      <c r="J1345" t="str">
        <f>IF(J113*(ComCalc!J$37&gt;1),IF(ABS(J830)&gt;=J933,IF(J830&lt;0,"Weakness","Strength"),""),"")</f>
        <v/>
      </c>
      <c r="K1345" t="str">
        <f>IF(K113*(ComCalc!K$37&gt;1),IF(ABS(K830)&gt;=K933,IF(K830&lt;0,"Weakness","Strength"),""),"")</f>
        <v/>
      </c>
      <c r="L1345" t="str">
        <f>IF(L113*(ComCalc!L$37&gt;1),IF(ABS(L830)&gt;=L933,IF(L830&lt;0,"Weakness","Strength"),""),"")</f>
        <v/>
      </c>
      <c r="M1345" t="str">
        <f>IF(M113*(ComCalc!M$37&gt;1),IF(ABS(M830)&gt;=M933,IF(M830&lt;0,"Weakness","Strength"),""),"")</f>
        <v/>
      </c>
      <c r="N1345" t="str">
        <f>IF(N113*(ComCalc!N$37&gt;1),IF(ABS(N830)&gt;=N933,IF(N830&lt;0,"Weakness","Strength"),""),"")</f>
        <v/>
      </c>
      <c r="O1345" t="str">
        <f>IF(O113*(ComCalc!O$37&gt;1),IF(ABS(O830)&gt;=O933,IF(O830&lt;0,"Weakness","Strength"),""),"")</f>
        <v/>
      </c>
      <c r="P1345" t="str">
        <f>IF(P113*(ComCalc!P$37&gt;1),IF(ABS(P830)&gt;=P933,IF(P830&lt;0,"Weakness","Strength"),""),"")</f>
        <v/>
      </c>
      <c r="Q1345" t="str">
        <f>IF(Q113*(ComCalc!Q$37&gt;1),IF(ABS(Q830)&gt;=Q933,IF(Q830&lt;0,"Weakness","Strength"),""),"")</f>
        <v/>
      </c>
      <c r="R1345" t="str">
        <f>IF(R113*(ComCalc!R$37&gt;1),IF(ABS(R830)&gt;=R933,IF(R830&lt;0,"Weakness","Strength"),""),"")</f>
        <v/>
      </c>
      <c r="S1345" t="str">
        <f>IF(S113*(ComCalc!S$37&gt;1),IF(ABS(S830)&gt;=S933,IF(S830&lt;0,"Weakness","Strength"),""),"")</f>
        <v/>
      </c>
      <c r="T1345" t="str">
        <f>IF(T113*(ComCalc!T$37&gt;1),IF(ABS(T830)&gt;=T933,IF(T830&lt;0,"Weakness","Strength"),""),"")</f>
        <v/>
      </c>
      <c r="U1345" t="str">
        <f>IF(U113*(ComCalc!U$37&gt;1),IF(ABS(U830)&gt;=U933,IF(U830&lt;0,"Weakness","Strength"),""),"")</f>
        <v/>
      </c>
    </row>
    <row r="1346" spans="1:21" x14ac:dyDescent="0.15">
      <c r="A1346" t="str">
        <f t="shared" si="871"/>
        <v>NAB Categories</v>
      </c>
      <c r="B1346" t="str">
        <f>IF(B114*(ComCalc!B$37&gt;1),IF(ABS(B831)&gt;=B934,IF(B831&lt;0,"Weakness","Strength"),""),"")</f>
        <v/>
      </c>
      <c r="C1346" t="str">
        <f>IF(C114*(ComCalc!C$37&gt;1),IF(ABS(C831)&gt;=C934,IF(C831&lt;0,"Weakness","Strength"),""),"")</f>
        <v/>
      </c>
      <c r="D1346" t="str">
        <f>IF(D114*(ComCalc!D$37&gt;1),IF(ABS(D831)&gt;=D934,IF(D831&lt;0,"Weakness","Strength"),""),"")</f>
        <v/>
      </c>
      <c r="E1346" t="str">
        <f>IF(E114*(ComCalc!E$37&gt;1),IF(ABS(E831)&gt;=E934,IF(E831&lt;0,"Weakness","Strength"),""),"")</f>
        <v/>
      </c>
      <c r="F1346" t="str">
        <f>IF(F114*(ComCalc!F$37&gt;1),IF(ABS(F831)&gt;=F934,IF(F831&lt;0,"Weakness","Strength"),""),"")</f>
        <v/>
      </c>
      <c r="G1346" t="str">
        <f>IF(G114*(ComCalc!G$37&gt;1),IF(ABS(G831)&gt;=G934,IF(G831&lt;0,"Weakness","Strength"),""),"")</f>
        <v/>
      </c>
      <c r="H1346" t="str">
        <f>IF(H114*(ComCalc!H$37&gt;1),IF(ABS(H831)&gt;=H934,IF(H831&lt;0,"Weakness","Strength"),""),"")</f>
        <v/>
      </c>
      <c r="I1346" t="str">
        <f>IF(I114*(ComCalc!I$37&gt;1),IF(ABS(I831)&gt;=I934,IF(I831&lt;0,"Weakness","Strength"),""),"")</f>
        <v/>
      </c>
      <c r="J1346" t="str">
        <f>IF(J114*(ComCalc!J$37&gt;1),IF(ABS(J831)&gt;=J934,IF(J831&lt;0,"Weakness","Strength"),""),"")</f>
        <v/>
      </c>
      <c r="K1346" t="str">
        <f>IF(K114*(ComCalc!K$37&gt;1),IF(ABS(K831)&gt;=K934,IF(K831&lt;0,"Weakness","Strength"),""),"")</f>
        <v/>
      </c>
      <c r="L1346" t="str">
        <f>IF(L114*(ComCalc!L$37&gt;1),IF(ABS(L831)&gt;=L934,IF(L831&lt;0,"Weakness","Strength"),""),"")</f>
        <v/>
      </c>
      <c r="M1346" t="str">
        <f>IF(M114*(ComCalc!M$37&gt;1),IF(ABS(M831)&gt;=M934,IF(M831&lt;0,"Weakness","Strength"),""),"")</f>
        <v/>
      </c>
      <c r="N1346" t="str">
        <f>IF(N114*(ComCalc!N$37&gt;1),IF(ABS(N831)&gt;=N934,IF(N831&lt;0,"Weakness","Strength"),""),"")</f>
        <v/>
      </c>
      <c r="O1346" t="str">
        <f>IF(O114*(ComCalc!O$37&gt;1),IF(ABS(O831)&gt;=O934,IF(O831&lt;0,"Weakness","Strength"),""),"")</f>
        <v/>
      </c>
      <c r="P1346" t="str">
        <f>IF(P114*(ComCalc!P$37&gt;1),IF(ABS(P831)&gt;=P934,IF(P831&lt;0,"Weakness","Strength"),""),"")</f>
        <v/>
      </c>
      <c r="Q1346" t="str">
        <f>IF(Q114*(ComCalc!Q$37&gt;1),IF(ABS(Q831)&gt;=Q934,IF(Q831&lt;0,"Weakness","Strength"),""),"")</f>
        <v/>
      </c>
      <c r="R1346" t="str">
        <f>IF(R114*(ComCalc!R$37&gt;1),IF(ABS(R831)&gt;=R934,IF(R831&lt;0,"Weakness","Strength"),""),"")</f>
        <v/>
      </c>
      <c r="S1346" t="str">
        <f>IF(S114*(ComCalc!S$37&gt;1),IF(ABS(S831)&gt;=S934,IF(S831&lt;0,"Weakness","Strength"),""),"")</f>
        <v/>
      </c>
      <c r="T1346" t="str">
        <f>IF(T114*(ComCalc!T$37&gt;1),IF(ABS(T831)&gt;=T934,IF(T831&lt;0,"Weakness","Strength"),""),"")</f>
        <v/>
      </c>
      <c r="U1346" t="str">
        <f>IF(U114*(ComCalc!U$37&gt;1),IF(ABS(U831)&gt;=U934,IF(U831&lt;0,"Weakness","Strength"),""),"")</f>
        <v/>
      </c>
    </row>
    <row r="1347" spans="1:21" x14ac:dyDescent="0.15">
      <c r="A1347" t="str">
        <f t="shared" si="871"/>
        <v>NAB Judgment</v>
      </c>
      <c r="B1347" t="str">
        <f>IF(B115*(ComCalc!B$37&gt;1),IF(ABS(B832)&gt;=B935,IF(B832&lt;0,"Weakness","Strength"),""),"")</f>
        <v/>
      </c>
      <c r="C1347" t="str">
        <f>IF(C115*(ComCalc!C$37&gt;1),IF(ABS(C832)&gt;=C935,IF(C832&lt;0,"Weakness","Strength"),""),"")</f>
        <v/>
      </c>
      <c r="D1347" t="str">
        <f>IF(D115*(ComCalc!D$37&gt;1),IF(ABS(D832)&gt;=D935,IF(D832&lt;0,"Weakness","Strength"),""),"")</f>
        <v/>
      </c>
      <c r="E1347" t="str">
        <f>IF(E115*(ComCalc!E$37&gt;1),IF(ABS(E832)&gt;=E935,IF(E832&lt;0,"Weakness","Strength"),""),"")</f>
        <v/>
      </c>
      <c r="F1347" t="str">
        <f>IF(F115*(ComCalc!F$37&gt;1),IF(ABS(F832)&gt;=F935,IF(F832&lt;0,"Weakness","Strength"),""),"")</f>
        <v/>
      </c>
      <c r="G1347" t="str">
        <f>IF(G115*(ComCalc!G$37&gt;1),IF(ABS(G832)&gt;=G935,IF(G832&lt;0,"Weakness","Strength"),""),"")</f>
        <v>Strength</v>
      </c>
      <c r="H1347" t="str">
        <f>IF(H115*(ComCalc!H$37&gt;1),IF(ABS(H832)&gt;=H935,IF(H832&lt;0,"Weakness","Strength"),""),"")</f>
        <v/>
      </c>
      <c r="I1347" t="str">
        <f>IF(I115*(ComCalc!I$37&gt;1),IF(ABS(I832)&gt;=I935,IF(I832&lt;0,"Weakness","Strength"),""),"")</f>
        <v/>
      </c>
      <c r="J1347" t="str">
        <f>IF(J115*(ComCalc!J$37&gt;1),IF(ABS(J832)&gt;=J935,IF(J832&lt;0,"Weakness","Strength"),""),"")</f>
        <v/>
      </c>
      <c r="K1347" t="str">
        <f>IF(K115*(ComCalc!K$37&gt;1),IF(ABS(K832)&gt;=K935,IF(K832&lt;0,"Weakness","Strength"),""),"")</f>
        <v/>
      </c>
      <c r="L1347" t="str">
        <f>IF(L115*(ComCalc!L$37&gt;1),IF(ABS(L832)&gt;=L935,IF(L832&lt;0,"Weakness","Strength"),""),"")</f>
        <v/>
      </c>
      <c r="M1347" t="str">
        <f>IF(M115*(ComCalc!M$37&gt;1),IF(ABS(M832)&gt;=M935,IF(M832&lt;0,"Weakness","Strength"),""),"")</f>
        <v/>
      </c>
      <c r="N1347" t="str">
        <f>IF(N115*(ComCalc!N$37&gt;1),IF(ABS(N832)&gt;=N935,IF(N832&lt;0,"Weakness","Strength"),""),"")</f>
        <v/>
      </c>
      <c r="O1347" t="str">
        <f>IF(O115*(ComCalc!O$37&gt;1),IF(ABS(O832)&gt;=O935,IF(O832&lt;0,"Weakness","Strength"),""),"")</f>
        <v/>
      </c>
      <c r="P1347" t="str">
        <f>IF(P115*(ComCalc!P$37&gt;1),IF(ABS(P832)&gt;=P935,IF(P832&lt;0,"Weakness","Strength"),""),"")</f>
        <v/>
      </c>
      <c r="Q1347" t="str">
        <f>IF(Q115*(ComCalc!Q$37&gt;1),IF(ABS(Q832)&gt;=Q935,IF(Q832&lt;0,"Weakness","Strength"),""),"")</f>
        <v/>
      </c>
      <c r="R1347" t="str">
        <f>IF(R115*(ComCalc!R$37&gt;1),IF(ABS(R832)&gt;=R935,IF(R832&lt;0,"Weakness","Strength"),""),"")</f>
        <v/>
      </c>
      <c r="S1347" t="str">
        <f>IF(S115*(ComCalc!S$37&gt;1),IF(ABS(S832)&gt;=S935,IF(S832&lt;0,"Weakness","Strength"),""),"")</f>
        <v/>
      </c>
      <c r="T1347" t="str">
        <f>IF(T115*(ComCalc!T$37&gt;1),IF(ABS(T832)&gt;=T935,IF(T832&lt;0,"Weakness","Strength"),""),"")</f>
        <v/>
      </c>
      <c r="U1347" t="str">
        <f>IF(U115*(ComCalc!U$37&gt;1),IF(ABS(U832)&gt;=U935,IF(U832&lt;0,"Weakness","Strength"),""),"")</f>
        <v/>
      </c>
    </row>
    <row r="1348" spans="1:21" x14ac:dyDescent="0.15">
      <c r="A1348" t="str">
        <f t="shared" si="871"/>
        <v>NAB Mazes</v>
      </c>
      <c r="B1348" t="str">
        <f>IF(B116*(ComCalc!B$37&gt;1),IF(ABS(B833)&gt;=B936,IF(B833&lt;0,"Weakness","Strength"),""),"")</f>
        <v/>
      </c>
      <c r="C1348" t="str">
        <f>IF(C116*(ComCalc!C$37&gt;1),IF(ABS(C833)&gt;=C936,IF(C833&lt;0,"Weakness","Strength"),""),"")</f>
        <v/>
      </c>
      <c r="D1348" t="str">
        <f>IF(D116*(ComCalc!D$37&gt;1),IF(ABS(D833)&gt;=D936,IF(D833&lt;0,"Weakness","Strength"),""),"")</f>
        <v/>
      </c>
      <c r="E1348" t="str">
        <f>IF(E116*(ComCalc!E$37&gt;1),IF(ABS(E833)&gt;=E936,IF(E833&lt;0,"Weakness","Strength"),""),"")</f>
        <v/>
      </c>
      <c r="F1348" t="str">
        <f>IF(F116*(ComCalc!F$37&gt;1),IF(ABS(F833)&gt;=F936,IF(F833&lt;0,"Weakness","Strength"),""),"")</f>
        <v/>
      </c>
      <c r="G1348" t="str">
        <f>IF(G116*(ComCalc!G$37&gt;1),IF(ABS(G833)&gt;=G936,IF(G833&lt;0,"Weakness","Strength"),""),"")</f>
        <v/>
      </c>
      <c r="H1348" t="str">
        <f>IF(H116*(ComCalc!H$37&gt;1),IF(ABS(H833)&gt;=H936,IF(H833&lt;0,"Weakness","Strength"),""),"")</f>
        <v/>
      </c>
      <c r="I1348" t="str">
        <f>IF(I116*(ComCalc!I$37&gt;1),IF(ABS(I833)&gt;=I936,IF(I833&lt;0,"Weakness","Strength"),""),"")</f>
        <v/>
      </c>
      <c r="J1348" t="str">
        <f>IF(J116*(ComCalc!J$37&gt;1),IF(ABS(J833)&gt;=J936,IF(J833&lt;0,"Weakness","Strength"),""),"")</f>
        <v/>
      </c>
      <c r="K1348" t="str">
        <f>IF(K116*(ComCalc!K$37&gt;1),IF(ABS(K833)&gt;=K936,IF(K833&lt;0,"Weakness","Strength"),""),"")</f>
        <v/>
      </c>
      <c r="L1348" t="str">
        <f>IF(L116*(ComCalc!L$37&gt;1),IF(ABS(L833)&gt;=L936,IF(L833&lt;0,"Weakness","Strength"),""),"")</f>
        <v/>
      </c>
      <c r="M1348" t="str">
        <f>IF(M116*(ComCalc!M$37&gt;1),IF(ABS(M833)&gt;=M936,IF(M833&lt;0,"Weakness","Strength"),""),"")</f>
        <v/>
      </c>
      <c r="N1348" t="str">
        <f>IF(N116*(ComCalc!N$37&gt;1),IF(ABS(N833)&gt;=N936,IF(N833&lt;0,"Weakness","Strength"),""),"")</f>
        <v/>
      </c>
      <c r="O1348" t="str">
        <f>IF(O116*(ComCalc!O$37&gt;1),IF(ABS(O833)&gt;=O936,IF(O833&lt;0,"Weakness","Strength"),""),"")</f>
        <v/>
      </c>
      <c r="P1348" t="str">
        <f>IF(P116*(ComCalc!P$37&gt;1),IF(ABS(P833)&gt;=P936,IF(P833&lt;0,"Weakness","Strength"),""),"")</f>
        <v/>
      </c>
      <c r="Q1348" t="str">
        <f>IF(Q116*(ComCalc!Q$37&gt;1),IF(ABS(Q833)&gt;=Q936,IF(Q833&lt;0,"Weakness","Strength"),""),"")</f>
        <v/>
      </c>
      <c r="R1348" t="str">
        <f>IF(R116*(ComCalc!R$37&gt;1),IF(ABS(R833)&gt;=R936,IF(R833&lt;0,"Weakness","Strength"),""),"")</f>
        <v/>
      </c>
      <c r="S1348" t="str">
        <f>IF(S116*(ComCalc!S$37&gt;1),IF(ABS(S833)&gt;=S936,IF(S833&lt;0,"Weakness","Strength"),""),"")</f>
        <v/>
      </c>
      <c r="T1348" t="str">
        <f>IF(T116*(ComCalc!T$37&gt;1),IF(ABS(T833)&gt;=T936,IF(T833&lt;0,"Weakness","Strength"),""),"")</f>
        <v/>
      </c>
      <c r="U1348" t="str">
        <f>IF(U116*(ComCalc!U$37&gt;1),IF(ABS(U833)&gt;=U936,IF(U833&lt;0,"Weakness","Strength"),""),"")</f>
        <v/>
      </c>
    </row>
    <row r="1349" spans="1:21" x14ac:dyDescent="0.15">
      <c r="A1349" t="str">
        <f t="shared" si="871"/>
        <v>NAB Word Generation</v>
      </c>
      <c r="B1349" t="str">
        <f>IF(B117*(ComCalc!B$37&gt;1),IF(ABS(B834)&gt;=B937,IF(B834&lt;0,"Weakness","Strength"),""),"")</f>
        <v/>
      </c>
      <c r="C1349" t="str">
        <f>IF(C117*(ComCalc!C$37&gt;1),IF(ABS(C834)&gt;=C937,IF(C834&lt;0,"Weakness","Strength"),""),"")</f>
        <v/>
      </c>
      <c r="D1349" t="str">
        <f>IF(D117*(ComCalc!D$37&gt;1),IF(ABS(D834)&gt;=D937,IF(D834&lt;0,"Weakness","Strength"),""),"")</f>
        <v/>
      </c>
      <c r="E1349" t="str">
        <f>IF(E117*(ComCalc!E$37&gt;1),IF(ABS(E834)&gt;=E937,IF(E834&lt;0,"Weakness","Strength"),""),"")</f>
        <v/>
      </c>
      <c r="F1349" t="str">
        <f>IF(F117*(ComCalc!F$37&gt;1),IF(ABS(F834)&gt;=F937,IF(F834&lt;0,"Weakness","Strength"),""),"")</f>
        <v/>
      </c>
      <c r="G1349" t="str">
        <f>IF(G117*(ComCalc!G$37&gt;1),IF(ABS(G834)&gt;=G937,IF(G834&lt;0,"Weakness","Strength"),""),"")</f>
        <v/>
      </c>
      <c r="H1349" t="str">
        <f>IF(H117*(ComCalc!H$37&gt;1),IF(ABS(H834)&gt;=H937,IF(H834&lt;0,"Weakness","Strength"),""),"")</f>
        <v/>
      </c>
      <c r="I1349" t="str">
        <f>IF(I117*(ComCalc!I$37&gt;1),IF(ABS(I834)&gt;=I937,IF(I834&lt;0,"Weakness","Strength"),""),"")</f>
        <v/>
      </c>
      <c r="J1349" t="str">
        <f>IF(J117*(ComCalc!J$37&gt;1),IF(ABS(J834)&gt;=J937,IF(J834&lt;0,"Weakness","Strength"),""),"")</f>
        <v/>
      </c>
      <c r="K1349" t="str">
        <f>IF(K117*(ComCalc!K$37&gt;1),IF(ABS(K834)&gt;=K937,IF(K834&lt;0,"Weakness","Strength"),""),"")</f>
        <v/>
      </c>
      <c r="L1349" t="str">
        <f>IF(L117*(ComCalc!L$37&gt;1),IF(ABS(L834)&gt;=L937,IF(L834&lt;0,"Weakness","Strength"),""),"")</f>
        <v/>
      </c>
      <c r="M1349" t="str">
        <f>IF(M117*(ComCalc!M$37&gt;1),IF(ABS(M834)&gt;=M937,IF(M834&lt;0,"Weakness","Strength"),""),"")</f>
        <v/>
      </c>
      <c r="N1349" t="str">
        <f>IF(N117*(ComCalc!N$37&gt;1),IF(ABS(N834)&gt;=N937,IF(N834&lt;0,"Weakness","Strength"),""),"")</f>
        <v/>
      </c>
      <c r="O1349" t="str">
        <f>IF(O117*(ComCalc!O$37&gt;1),IF(ABS(O834)&gt;=O937,IF(O834&lt;0,"Weakness","Strength"),""),"")</f>
        <v/>
      </c>
      <c r="P1349" t="str">
        <f>IF(P117*(ComCalc!P$37&gt;1),IF(ABS(P834)&gt;=P937,IF(P834&lt;0,"Weakness","Strength"),""),"")</f>
        <v/>
      </c>
      <c r="Q1349" t="str">
        <f>IF(Q117*(ComCalc!Q$37&gt;1),IF(ABS(Q834)&gt;=Q937,IF(Q834&lt;0,"Weakness","Strength"),""),"")</f>
        <v/>
      </c>
      <c r="R1349" t="str">
        <f>IF(R117*(ComCalc!R$37&gt;1),IF(ABS(R834)&gt;=R937,IF(R834&lt;0,"Weakness","Strength"),""),"")</f>
        <v/>
      </c>
      <c r="S1349" t="str">
        <f>IF(S117*(ComCalc!S$37&gt;1),IF(ABS(S834)&gt;=S937,IF(S834&lt;0,"Weakness","Strength"),""),"")</f>
        <v/>
      </c>
      <c r="T1349" t="str">
        <f>IF(T117*(ComCalc!T$37&gt;1),IF(ABS(T834)&gt;=T937,IF(T834&lt;0,"Weakness","Strength"),""),"")</f>
        <v/>
      </c>
      <c r="U1349" t="str">
        <f>IF(U117*(ComCalc!U$37&gt;1),IF(ABS(U834)&gt;=U937,IF(U834&lt;0,"Weakness","Strength"),""),"")</f>
        <v/>
      </c>
    </row>
    <row r="1350" spans="1:21" x14ac:dyDescent="0.15">
      <c r="A1350" t="str">
        <f t="shared" si="871"/>
        <v>Digits Forward</v>
      </c>
      <c r="B1350" t="str">
        <f>IF(B118*(ComCalc!B$37&gt;1),IF(ABS(B835)&gt;=B938,IF(B835&lt;0,"Weakness","Strength"),""),"")</f>
        <v/>
      </c>
      <c r="C1350" t="str">
        <f>IF(C118*(ComCalc!C$37&gt;1),IF(ABS(C835)&gt;=C938,IF(C835&lt;0,"Weakness","Strength"),""),"")</f>
        <v/>
      </c>
      <c r="D1350" t="str">
        <f>IF(D118*(ComCalc!D$37&gt;1),IF(ABS(D835)&gt;=D938,IF(D835&lt;0,"Weakness","Strength"),""),"")</f>
        <v/>
      </c>
      <c r="E1350" t="str">
        <f>IF(E118*(ComCalc!E$37&gt;1),IF(ABS(E835)&gt;=E938,IF(E835&lt;0,"Weakness","Strength"),""),"")</f>
        <v/>
      </c>
      <c r="F1350" t="str">
        <f>IF(F118*(ComCalc!F$37&gt;1),IF(ABS(F835)&gt;=F938,IF(F835&lt;0,"Weakness","Strength"),""),"")</f>
        <v/>
      </c>
      <c r="G1350" t="str">
        <f>IF(G118*(ComCalc!G$37&gt;1),IF(ABS(G835)&gt;=G938,IF(G835&lt;0,"Weakness","Strength"),""),"")</f>
        <v/>
      </c>
      <c r="H1350" t="str">
        <f>IF(H118*(ComCalc!H$37&gt;1),IF(ABS(H835)&gt;=H938,IF(H835&lt;0,"Weakness","Strength"),""),"")</f>
        <v/>
      </c>
      <c r="I1350" t="str">
        <f>IF(I118*(ComCalc!I$37&gt;1),IF(ABS(I835)&gt;=I938,IF(I835&lt;0,"Weakness","Strength"),""),"")</f>
        <v/>
      </c>
      <c r="J1350" t="str">
        <f>IF(J118*(ComCalc!J$37&gt;1),IF(ABS(J835)&gt;=J938,IF(J835&lt;0,"Weakness","Strength"),""),"")</f>
        <v/>
      </c>
      <c r="K1350" t="str">
        <f>IF(K118*(ComCalc!K$37&gt;1),IF(ABS(K835)&gt;=K938,IF(K835&lt;0,"Weakness","Strength"),""),"")</f>
        <v/>
      </c>
      <c r="L1350" t="str">
        <f>IF(L118*(ComCalc!L$37&gt;1),IF(ABS(L835)&gt;=L938,IF(L835&lt;0,"Weakness","Strength"),""),"")</f>
        <v/>
      </c>
      <c r="M1350" t="str">
        <f>IF(M118*(ComCalc!M$37&gt;1),IF(ABS(M835)&gt;=M938,IF(M835&lt;0,"Weakness","Strength"),""),"")</f>
        <v/>
      </c>
      <c r="N1350" t="str">
        <f>IF(N118*(ComCalc!N$37&gt;1),IF(ABS(N835)&gt;=N938,IF(N835&lt;0,"Weakness","Strength"),""),"")</f>
        <v/>
      </c>
      <c r="O1350" t="str">
        <f>IF(O118*(ComCalc!O$37&gt;1),IF(ABS(O835)&gt;=O938,IF(O835&lt;0,"Weakness","Strength"),""),"")</f>
        <v/>
      </c>
      <c r="P1350" t="str">
        <f>IF(P118*(ComCalc!P$37&gt;1),IF(ABS(P835)&gt;=P938,IF(P835&lt;0,"Weakness","Strength"),""),"")</f>
        <v/>
      </c>
      <c r="Q1350" t="str">
        <f>IF(Q118*(ComCalc!Q$37&gt;1),IF(ABS(Q835)&gt;=Q938,IF(Q835&lt;0,"Weakness","Strength"),""),"")</f>
        <v/>
      </c>
      <c r="R1350" t="str">
        <f>IF(R118*(ComCalc!R$37&gt;1),IF(ABS(R835)&gt;=R938,IF(R835&lt;0,"Weakness","Strength"),""),"")</f>
        <v/>
      </c>
      <c r="S1350" t="str">
        <f>IF(S118*(ComCalc!S$37&gt;1),IF(ABS(S835)&gt;=S938,IF(S835&lt;0,"Weakness","Strength"),""),"")</f>
        <v/>
      </c>
      <c r="T1350" t="str">
        <f>IF(T118*(ComCalc!T$37&gt;1),IF(ABS(T835)&gt;=T938,IF(T835&lt;0,"Weakness","Strength"),""),"")</f>
        <v/>
      </c>
      <c r="U1350" t="str">
        <f>IF(U118*(ComCalc!U$37&gt;1),IF(ABS(U835)&gt;=U938,IF(U835&lt;0,"Weakness","Strength"),""),"")</f>
        <v/>
      </c>
    </row>
    <row r="1351" spans="1:21" x14ac:dyDescent="0.15">
      <c r="A1351" t="str">
        <f t="shared" si="871"/>
        <v>Digits Backward</v>
      </c>
      <c r="B1351" t="str">
        <f>IF(B119*(ComCalc!B$37&gt;1),IF(ABS(B836)&gt;=B939,IF(B836&lt;0,"Weakness","Strength"),""),"")</f>
        <v/>
      </c>
      <c r="C1351" t="str">
        <f>IF(C119*(ComCalc!C$37&gt;1),IF(ABS(C836)&gt;=C939,IF(C836&lt;0,"Weakness","Strength"),""),"")</f>
        <v/>
      </c>
      <c r="D1351" t="str">
        <f>IF(D119*(ComCalc!D$37&gt;1),IF(ABS(D836)&gt;=D939,IF(D836&lt;0,"Weakness","Strength"),""),"")</f>
        <v/>
      </c>
      <c r="E1351" t="str">
        <f>IF(E119*(ComCalc!E$37&gt;1),IF(ABS(E836)&gt;=E939,IF(E836&lt;0,"Weakness","Strength"),""),"")</f>
        <v/>
      </c>
      <c r="F1351" t="str">
        <f>IF(F119*(ComCalc!F$37&gt;1),IF(ABS(F836)&gt;=F939,IF(F836&lt;0,"Weakness","Strength"),""),"")</f>
        <v/>
      </c>
      <c r="G1351" t="str">
        <f>IF(G119*(ComCalc!G$37&gt;1),IF(ABS(G836)&gt;=G939,IF(G836&lt;0,"Weakness","Strength"),""),"")</f>
        <v>Strength</v>
      </c>
      <c r="H1351" t="str">
        <f>IF(H119*(ComCalc!H$37&gt;1),IF(ABS(H836)&gt;=H939,IF(H836&lt;0,"Weakness","Strength"),""),"")</f>
        <v/>
      </c>
      <c r="I1351" t="str">
        <f>IF(I119*(ComCalc!I$37&gt;1),IF(ABS(I836)&gt;=I939,IF(I836&lt;0,"Weakness","Strength"),""),"")</f>
        <v>Strength</v>
      </c>
      <c r="J1351" t="str">
        <f>IF(J119*(ComCalc!J$37&gt;1),IF(ABS(J836)&gt;=J939,IF(J836&lt;0,"Weakness","Strength"),""),"")</f>
        <v/>
      </c>
      <c r="K1351" t="str">
        <f>IF(K119*(ComCalc!K$37&gt;1),IF(ABS(K836)&gt;=K939,IF(K836&lt;0,"Weakness","Strength"),""),"")</f>
        <v>Strength</v>
      </c>
      <c r="L1351" t="str">
        <f>IF(L119*(ComCalc!L$37&gt;1),IF(ABS(L836)&gt;=L939,IF(L836&lt;0,"Weakness","Strength"),""),"")</f>
        <v/>
      </c>
      <c r="M1351" t="str">
        <f>IF(M119*(ComCalc!M$37&gt;1),IF(ABS(M836)&gt;=M939,IF(M836&lt;0,"Weakness","Strength"),""),"")</f>
        <v>Strength</v>
      </c>
      <c r="N1351" t="str">
        <f>IF(N119*(ComCalc!N$37&gt;1),IF(ABS(N836)&gt;=N939,IF(N836&lt;0,"Weakness","Strength"),""),"")</f>
        <v/>
      </c>
      <c r="O1351" t="str">
        <f>IF(O119*(ComCalc!O$37&gt;1),IF(ABS(O836)&gt;=O939,IF(O836&lt;0,"Weakness","Strength"),""),"")</f>
        <v/>
      </c>
      <c r="P1351" t="str">
        <f>IF(P119*(ComCalc!P$37&gt;1),IF(ABS(P836)&gt;=P939,IF(P836&lt;0,"Weakness","Strength"),""),"")</f>
        <v/>
      </c>
      <c r="Q1351" t="str">
        <f>IF(Q119*(ComCalc!Q$37&gt;1),IF(ABS(Q836)&gt;=Q939,IF(Q836&lt;0,"Weakness","Strength"),""),"")</f>
        <v/>
      </c>
      <c r="R1351" t="str">
        <f>IF(R119*(ComCalc!R$37&gt;1),IF(ABS(R836)&gt;=R939,IF(R836&lt;0,"Weakness","Strength"),""),"")</f>
        <v>Strength</v>
      </c>
      <c r="S1351" t="str">
        <f>IF(S119*(ComCalc!S$37&gt;1),IF(ABS(S836)&gt;=S939,IF(S836&lt;0,"Weakness","Strength"),""),"")</f>
        <v/>
      </c>
      <c r="T1351" t="str">
        <f>IF(T119*(ComCalc!T$37&gt;1),IF(ABS(T836)&gt;=T939,IF(T836&lt;0,"Weakness","Strength"),""),"")</f>
        <v/>
      </c>
      <c r="U1351" t="str">
        <f>IF(U119*(ComCalc!U$37&gt;1),IF(ABS(U836)&gt;=U939,IF(U836&lt;0,"Weakness","Strength"),""),"")</f>
        <v/>
      </c>
    </row>
    <row r="1352" spans="1:21" x14ac:dyDescent="0.15">
      <c r="A1352" t="str">
        <f t="shared" si="871"/>
        <v>Numbers &amp; Letters Speed A</v>
      </c>
      <c r="B1352" t="str">
        <f>IF(B120*(ComCalc!B$37&gt;1),IF(ABS(B837)&gt;=B940,IF(B837&lt;0,"Weakness","Strength"),""),"")</f>
        <v/>
      </c>
      <c r="C1352" t="str">
        <f>IF(C120*(ComCalc!C$37&gt;1),IF(ABS(C837)&gt;=C940,IF(C837&lt;0,"Weakness","Strength"),""),"")</f>
        <v/>
      </c>
      <c r="D1352" t="str">
        <f>IF(D120*(ComCalc!D$37&gt;1),IF(ABS(D837)&gt;=D940,IF(D837&lt;0,"Weakness","Strength"),""),"")</f>
        <v/>
      </c>
      <c r="E1352" t="str">
        <f>IF(E120*(ComCalc!E$37&gt;1),IF(ABS(E837)&gt;=E940,IF(E837&lt;0,"Weakness","Strength"),""),"")</f>
        <v/>
      </c>
      <c r="F1352" t="str">
        <f>IF(F120*(ComCalc!F$37&gt;1),IF(ABS(F837)&gt;=F940,IF(F837&lt;0,"Weakness","Strength"),""),"")</f>
        <v/>
      </c>
      <c r="G1352" t="str">
        <f>IF(G120*(ComCalc!G$37&gt;1),IF(ABS(G837)&gt;=G940,IF(G837&lt;0,"Weakness","Strength"),""),"")</f>
        <v>Weakness</v>
      </c>
      <c r="H1352" t="str">
        <f>IF(H120*(ComCalc!H$37&gt;1),IF(ABS(H837)&gt;=H940,IF(H837&lt;0,"Weakness","Strength"),""),"")</f>
        <v/>
      </c>
      <c r="I1352" t="str">
        <f>IF(I120*(ComCalc!I$37&gt;1),IF(ABS(I837)&gt;=I940,IF(I837&lt;0,"Weakness","Strength"),""),"")</f>
        <v/>
      </c>
      <c r="J1352" t="str">
        <f>IF(J120*(ComCalc!J$37&gt;1),IF(ABS(J837)&gt;=J940,IF(J837&lt;0,"Weakness","Strength"),""),"")</f>
        <v>Weakness</v>
      </c>
      <c r="K1352" t="str">
        <f>IF(K120*(ComCalc!K$37&gt;1),IF(ABS(K837)&gt;=K940,IF(K837&lt;0,"Weakness","Strength"),""),"")</f>
        <v/>
      </c>
      <c r="L1352" t="str">
        <f>IF(L120*(ComCalc!L$37&gt;1),IF(ABS(L837)&gt;=L940,IF(L837&lt;0,"Weakness","Strength"),""),"")</f>
        <v/>
      </c>
      <c r="M1352" t="str">
        <f>IF(M120*(ComCalc!M$37&gt;1),IF(ABS(M837)&gt;=M940,IF(M837&lt;0,"Weakness","Strength"),""),"")</f>
        <v/>
      </c>
      <c r="N1352" t="str">
        <f>IF(N120*(ComCalc!N$37&gt;1),IF(ABS(N837)&gt;=N940,IF(N837&lt;0,"Weakness","Strength"),""),"")</f>
        <v/>
      </c>
      <c r="O1352" t="str">
        <f>IF(O120*(ComCalc!O$37&gt;1),IF(ABS(O837)&gt;=O940,IF(O837&lt;0,"Weakness","Strength"),""),"")</f>
        <v/>
      </c>
      <c r="P1352" t="str">
        <f>IF(P120*(ComCalc!P$37&gt;1),IF(ABS(P837)&gt;=P940,IF(P837&lt;0,"Weakness","Strength"),""),"")</f>
        <v/>
      </c>
      <c r="Q1352" t="str">
        <f>IF(Q120*(ComCalc!Q$37&gt;1),IF(ABS(Q837)&gt;=Q940,IF(Q837&lt;0,"Weakness","Strength"),""),"")</f>
        <v/>
      </c>
      <c r="R1352" t="str">
        <f>IF(R120*(ComCalc!R$37&gt;1),IF(ABS(R837)&gt;=R940,IF(R837&lt;0,"Weakness","Strength"),""),"")</f>
        <v>Weakness</v>
      </c>
      <c r="S1352" t="str">
        <f>IF(S120*(ComCalc!S$37&gt;1),IF(ABS(S837)&gt;=S940,IF(S837&lt;0,"Weakness","Strength"),""),"")</f>
        <v/>
      </c>
      <c r="T1352" t="str">
        <f>IF(T120*(ComCalc!T$37&gt;1),IF(ABS(T837)&gt;=T940,IF(T837&lt;0,"Weakness","Strength"),""),"")</f>
        <v>Weakness</v>
      </c>
      <c r="U1352" t="str">
        <f>IF(U120*(ComCalc!U$37&gt;1),IF(ABS(U837)&gt;=U940,IF(U837&lt;0,"Weakness","Strength"),""),"")</f>
        <v/>
      </c>
    </row>
    <row r="1353" spans="1:21" x14ac:dyDescent="0.15">
      <c r="A1353" t="str">
        <f t="shared" si="871"/>
        <v>Numbers &amp; Letters Accuracy A</v>
      </c>
      <c r="B1353" t="str">
        <f>IF(B121*(ComCalc!B$37&gt;1),IF(ABS(B838)&gt;=B941,IF(B838&lt;0,"Weakness","Strength"),""),"")</f>
        <v/>
      </c>
      <c r="C1353" t="str">
        <f>IF(C121*(ComCalc!C$37&gt;1),IF(ABS(C838)&gt;=C941,IF(C838&lt;0,"Weakness","Strength"),""),"")</f>
        <v/>
      </c>
      <c r="D1353" t="str">
        <f>IF(D121*(ComCalc!D$37&gt;1),IF(ABS(D838)&gt;=D941,IF(D838&lt;0,"Weakness","Strength"),""),"")</f>
        <v/>
      </c>
      <c r="E1353" t="str">
        <f>IF(E121*(ComCalc!E$37&gt;1),IF(ABS(E838)&gt;=E941,IF(E838&lt;0,"Weakness","Strength"),""),"")</f>
        <v/>
      </c>
      <c r="F1353" t="str">
        <f>IF(F121*(ComCalc!F$37&gt;1),IF(ABS(F838)&gt;=F941,IF(F838&lt;0,"Weakness","Strength"),""),"")</f>
        <v/>
      </c>
      <c r="G1353" t="str">
        <f>IF(G121*(ComCalc!G$37&gt;1),IF(ABS(G838)&gt;=G941,IF(G838&lt;0,"Weakness","Strength"),""),"")</f>
        <v/>
      </c>
      <c r="H1353" t="str">
        <f>IF(H121*(ComCalc!H$37&gt;1),IF(ABS(H838)&gt;=H941,IF(H838&lt;0,"Weakness","Strength"),""),"")</f>
        <v/>
      </c>
      <c r="I1353" t="str">
        <f>IF(I121*(ComCalc!I$37&gt;1),IF(ABS(I838)&gt;=I941,IF(I838&lt;0,"Weakness","Strength"),""),"")</f>
        <v/>
      </c>
      <c r="J1353" t="str">
        <f>IF(J121*(ComCalc!J$37&gt;1),IF(ABS(J838)&gt;=J941,IF(J838&lt;0,"Weakness","Strength"),""),"")</f>
        <v/>
      </c>
      <c r="K1353" t="str">
        <f>IF(K121*(ComCalc!K$37&gt;1),IF(ABS(K838)&gt;=K941,IF(K838&lt;0,"Weakness","Strength"),""),"")</f>
        <v/>
      </c>
      <c r="L1353" t="str">
        <f>IF(L121*(ComCalc!L$37&gt;1),IF(ABS(L838)&gt;=L941,IF(L838&lt;0,"Weakness","Strength"),""),"")</f>
        <v/>
      </c>
      <c r="M1353" t="str">
        <f>IF(M121*(ComCalc!M$37&gt;1),IF(ABS(M838)&gt;=M941,IF(M838&lt;0,"Weakness","Strength"),""),"")</f>
        <v/>
      </c>
      <c r="N1353" t="str">
        <f>IF(N121*(ComCalc!N$37&gt;1),IF(ABS(N838)&gt;=N941,IF(N838&lt;0,"Weakness","Strength"),""),"")</f>
        <v/>
      </c>
      <c r="O1353" t="str">
        <f>IF(O121*(ComCalc!O$37&gt;1),IF(ABS(O838)&gt;=O941,IF(O838&lt;0,"Weakness","Strength"),""),"")</f>
        <v/>
      </c>
      <c r="P1353" t="str">
        <f>IF(P121*(ComCalc!P$37&gt;1),IF(ABS(P838)&gt;=P941,IF(P838&lt;0,"Weakness","Strength"),""),"")</f>
        <v/>
      </c>
      <c r="Q1353" t="str">
        <f>IF(Q121*(ComCalc!Q$37&gt;1),IF(ABS(Q838)&gt;=Q941,IF(Q838&lt;0,"Weakness","Strength"),""),"")</f>
        <v/>
      </c>
      <c r="R1353" t="str">
        <f>IF(R121*(ComCalc!R$37&gt;1),IF(ABS(R838)&gt;=R941,IF(R838&lt;0,"Weakness","Strength"),""),"")</f>
        <v/>
      </c>
      <c r="S1353" t="str">
        <f>IF(S121*(ComCalc!S$37&gt;1),IF(ABS(S838)&gt;=S941,IF(S838&lt;0,"Weakness","Strength"),""),"")</f>
        <v/>
      </c>
      <c r="T1353" t="str">
        <f>IF(T121*(ComCalc!T$37&gt;1),IF(ABS(T838)&gt;=T941,IF(T838&lt;0,"Weakness","Strength"),""),"")</f>
        <v/>
      </c>
      <c r="U1353" t="str">
        <f>IF(U121*(ComCalc!U$37&gt;1),IF(ABS(U838)&gt;=U941,IF(U838&lt;0,"Weakness","Strength"),""),"")</f>
        <v/>
      </c>
    </row>
    <row r="1354" spans="1:21" x14ac:dyDescent="0.15">
      <c r="A1354" t="str">
        <f t="shared" si="871"/>
        <v>Numbers &amp; Letters Efficiency A</v>
      </c>
      <c r="B1354" t="str">
        <f>IF(B122*(ComCalc!B$37&gt;1),IF(ABS(B839)&gt;=B942,IF(B839&lt;0,"Weakness","Strength"),""),"")</f>
        <v/>
      </c>
      <c r="C1354" t="str">
        <f>IF(C122*(ComCalc!C$37&gt;1),IF(ABS(C839)&gt;=C942,IF(C839&lt;0,"Weakness","Strength"),""),"")</f>
        <v/>
      </c>
      <c r="D1354" t="str">
        <f>IF(D122*(ComCalc!D$37&gt;1),IF(ABS(D839)&gt;=D942,IF(D839&lt;0,"Weakness","Strength"),""),"")</f>
        <v/>
      </c>
      <c r="E1354" t="str">
        <f>IF(E122*(ComCalc!E$37&gt;1),IF(ABS(E839)&gt;=E942,IF(E839&lt;0,"Weakness","Strength"),""),"")</f>
        <v/>
      </c>
      <c r="F1354" t="str">
        <f>IF(F122*(ComCalc!F$37&gt;1),IF(ABS(F839)&gt;=F942,IF(F839&lt;0,"Weakness","Strength"),""),"")</f>
        <v/>
      </c>
      <c r="G1354" t="str">
        <f>IF(G122*(ComCalc!G$37&gt;1),IF(ABS(G839)&gt;=G942,IF(G839&lt;0,"Weakness","Strength"),""),"")</f>
        <v>Weakness</v>
      </c>
      <c r="H1354" t="str">
        <f>IF(H122*(ComCalc!H$37&gt;1),IF(ABS(H839)&gt;=H942,IF(H839&lt;0,"Weakness","Strength"),""),"")</f>
        <v/>
      </c>
      <c r="I1354" t="str">
        <f>IF(I122*(ComCalc!I$37&gt;1),IF(ABS(I839)&gt;=I942,IF(I839&lt;0,"Weakness","Strength"),""),"")</f>
        <v/>
      </c>
      <c r="J1354" t="str">
        <f>IF(J122*(ComCalc!J$37&gt;1),IF(ABS(J839)&gt;=J942,IF(J839&lt;0,"Weakness","Strength"),""),"")</f>
        <v>Weakness</v>
      </c>
      <c r="K1354" t="str">
        <f>IF(K122*(ComCalc!K$37&gt;1),IF(ABS(K839)&gt;=K942,IF(K839&lt;0,"Weakness","Strength"),""),"")</f>
        <v/>
      </c>
      <c r="L1354" t="str">
        <f>IF(L122*(ComCalc!L$37&gt;1),IF(ABS(L839)&gt;=L942,IF(L839&lt;0,"Weakness","Strength"),""),"")</f>
        <v/>
      </c>
      <c r="M1354" t="str">
        <f>IF(M122*(ComCalc!M$37&gt;1),IF(ABS(M839)&gt;=M942,IF(M839&lt;0,"Weakness","Strength"),""),"")</f>
        <v/>
      </c>
      <c r="N1354" t="str">
        <f>IF(N122*(ComCalc!N$37&gt;1),IF(ABS(N839)&gt;=N942,IF(N839&lt;0,"Weakness","Strength"),""),"")</f>
        <v>Weakness</v>
      </c>
      <c r="O1354" t="str">
        <f>IF(O122*(ComCalc!O$37&gt;1),IF(ABS(O839)&gt;=O942,IF(O839&lt;0,"Weakness","Strength"),""),"")</f>
        <v/>
      </c>
      <c r="P1354" t="str">
        <f>IF(P122*(ComCalc!P$37&gt;1),IF(ABS(P839)&gt;=P942,IF(P839&lt;0,"Weakness","Strength"),""),"")</f>
        <v/>
      </c>
      <c r="Q1354" t="str">
        <f>IF(Q122*(ComCalc!Q$37&gt;1),IF(ABS(Q839)&gt;=Q942,IF(Q839&lt;0,"Weakness","Strength"),""),"")</f>
        <v/>
      </c>
      <c r="R1354" t="str">
        <f>IF(R122*(ComCalc!R$37&gt;1),IF(ABS(R839)&gt;=R942,IF(R839&lt;0,"Weakness","Strength"),""),"")</f>
        <v>Weakness</v>
      </c>
      <c r="S1354" t="str">
        <f>IF(S122*(ComCalc!S$37&gt;1),IF(ABS(S839)&gt;=S942,IF(S839&lt;0,"Weakness","Strength"),""),"")</f>
        <v/>
      </c>
      <c r="T1354" t="str">
        <f>IF(T122*(ComCalc!T$37&gt;1),IF(ABS(T839)&gt;=T942,IF(T839&lt;0,"Weakness","Strength"),""),"")</f>
        <v/>
      </c>
      <c r="U1354" t="str">
        <f>IF(U122*(ComCalc!U$37&gt;1),IF(ABS(U839)&gt;=U942,IF(U839&lt;0,"Weakness","Strength"),""),"")</f>
        <v/>
      </c>
    </row>
    <row r="1355" spans="1:21" x14ac:dyDescent="0.15">
      <c r="A1355" t="str">
        <f t="shared" si="871"/>
        <v>Numbers &amp; Letters Efficiency B</v>
      </c>
      <c r="B1355" t="str">
        <f>IF(B123*(ComCalc!B$37&gt;1),IF(ABS(B840)&gt;=B943,IF(B840&lt;0,"Weakness","Strength"),""),"")</f>
        <v/>
      </c>
      <c r="C1355" t="str">
        <f>IF(C123*(ComCalc!C$37&gt;1),IF(ABS(C840)&gt;=C943,IF(C840&lt;0,"Weakness","Strength"),""),"")</f>
        <v/>
      </c>
      <c r="D1355" t="str">
        <f>IF(D123*(ComCalc!D$37&gt;1),IF(ABS(D840)&gt;=D943,IF(D840&lt;0,"Weakness","Strength"),""),"")</f>
        <v/>
      </c>
      <c r="E1355" t="str">
        <f>IF(E123*(ComCalc!E$37&gt;1),IF(ABS(E840)&gt;=E943,IF(E840&lt;0,"Weakness","Strength"),""),"")</f>
        <v/>
      </c>
      <c r="F1355" t="str">
        <f>IF(F123*(ComCalc!F$37&gt;1),IF(ABS(F840)&gt;=F943,IF(F840&lt;0,"Weakness","Strength"),""),"")</f>
        <v/>
      </c>
      <c r="G1355" t="str">
        <f>IF(G123*(ComCalc!G$37&gt;1),IF(ABS(G840)&gt;=G943,IF(G840&lt;0,"Weakness","Strength"),""),"")</f>
        <v>Weakness</v>
      </c>
      <c r="H1355" t="str">
        <f>IF(H123*(ComCalc!H$37&gt;1),IF(ABS(H840)&gt;=H943,IF(H840&lt;0,"Weakness","Strength"),""),"")</f>
        <v/>
      </c>
      <c r="I1355" t="str">
        <f>IF(I123*(ComCalc!I$37&gt;1),IF(ABS(I840)&gt;=I943,IF(I840&lt;0,"Weakness","Strength"),""),"")</f>
        <v/>
      </c>
      <c r="J1355" t="str">
        <f>IF(J123*(ComCalc!J$37&gt;1),IF(ABS(J840)&gt;=J943,IF(J840&lt;0,"Weakness","Strength"),""),"")</f>
        <v/>
      </c>
      <c r="K1355" t="str">
        <f>IF(K123*(ComCalc!K$37&gt;1),IF(ABS(K840)&gt;=K943,IF(K840&lt;0,"Weakness","Strength"),""),"")</f>
        <v/>
      </c>
      <c r="L1355" t="str">
        <f>IF(L123*(ComCalc!L$37&gt;1),IF(ABS(L840)&gt;=L943,IF(L840&lt;0,"Weakness","Strength"),""),"")</f>
        <v>Weakness</v>
      </c>
      <c r="M1355" t="str">
        <f>IF(M123*(ComCalc!M$37&gt;1),IF(ABS(M840)&gt;=M943,IF(M840&lt;0,"Weakness","Strength"),""),"")</f>
        <v/>
      </c>
      <c r="N1355" t="str">
        <f>IF(N123*(ComCalc!N$37&gt;1),IF(ABS(N840)&gt;=N943,IF(N840&lt;0,"Weakness","Strength"),""),"")</f>
        <v/>
      </c>
      <c r="O1355" t="str">
        <f>IF(O123*(ComCalc!O$37&gt;1),IF(ABS(O840)&gt;=O943,IF(O840&lt;0,"Weakness","Strength"),""),"")</f>
        <v/>
      </c>
      <c r="P1355" t="str">
        <f>IF(P123*(ComCalc!P$37&gt;1),IF(ABS(P840)&gt;=P943,IF(P840&lt;0,"Weakness","Strength"),""),"")</f>
        <v/>
      </c>
      <c r="Q1355" t="str">
        <f>IF(Q123*(ComCalc!Q$37&gt;1),IF(ABS(Q840)&gt;=Q943,IF(Q840&lt;0,"Weakness","Strength"),""),"")</f>
        <v/>
      </c>
      <c r="R1355" t="str">
        <f>IF(R123*(ComCalc!R$37&gt;1),IF(ABS(R840)&gt;=R943,IF(R840&lt;0,"Weakness","Strength"),""),"")</f>
        <v>Weakness</v>
      </c>
      <c r="S1355" t="str">
        <f>IF(S123*(ComCalc!S$37&gt;1),IF(ABS(S840)&gt;=S943,IF(S840&lt;0,"Weakness","Strength"),""),"")</f>
        <v/>
      </c>
      <c r="T1355" t="str">
        <f>IF(T123*(ComCalc!T$37&gt;1),IF(ABS(T840)&gt;=T943,IF(T840&lt;0,"Weakness","Strength"),""),"")</f>
        <v/>
      </c>
      <c r="U1355" t="str">
        <f>IF(U123*(ComCalc!U$37&gt;1),IF(ABS(U840)&gt;=U943,IF(U840&lt;0,"Weakness","Strength"),""),"")</f>
        <v/>
      </c>
    </row>
    <row r="1356" spans="1:21" x14ac:dyDescent="0.15">
      <c r="A1356" t="str">
        <f t="shared" si="871"/>
        <v>Auditory Comprehension</v>
      </c>
      <c r="B1356" t="str">
        <f>IF(B124*(ComCalc!B$37&gt;1),IF(ABS(B841)&gt;=B944,IF(B841&lt;0,"Weakness","Strength"),""),"")</f>
        <v/>
      </c>
      <c r="C1356" t="str">
        <f>IF(C124*(ComCalc!C$37&gt;1),IF(ABS(C841)&gt;=C944,IF(C841&lt;0,"Weakness","Strength"),""),"")</f>
        <v/>
      </c>
      <c r="D1356" t="str">
        <f>IF(D124*(ComCalc!D$37&gt;1),IF(ABS(D841)&gt;=D944,IF(D841&lt;0,"Weakness","Strength"),""),"")</f>
        <v/>
      </c>
      <c r="E1356" t="str">
        <f>IF(E124*(ComCalc!E$37&gt;1),IF(ABS(E841)&gt;=E944,IF(E841&lt;0,"Weakness","Strength"),""),"")</f>
        <v>Weakness</v>
      </c>
      <c r="F1356" t="str">
        <f>IF(F124*(ComCalc!F$37&gt;1),IF(ABS(F841)&gt;=F944,IF(F841&lt;0,"Weakness","Strength"),""),"")</f>
        <v/>
      </c>
      <c r="G1356" t="str">
        <f>IF(G124*(ComCalc!G$37&gt;1),IF(ABS(G841)&gt;=G944,IF(G841&lt;0,"Weakness","Strength"),""),"")</f>
        <v/>
      </c>
      <c r="H1356" t="str">
        <f>IF(H124*(ComCalc!H$37&gt;1),IF(ABS(H841)&gt;=H944,IF(H841&lt;0,"Weakness","Strength"),""),"")</f>
        <v/>
      </c>
      <c r="I1356" t="str">
        <f>IF(I124*(ComCalc!I$37&gt;1),IF(ABS(I841)&gt;=I944,IF(I841&lt;0,"Weakness","Strength"),""),"")</f>
        <v/>
      </c>
      <c r="J1356" t="str">
        <f>IF(J124*(ComCalc!J$37&gt;1),IF(ABS(J841)&gt;=J944,IF(J841&lt;0,"Weakness","Strength"),""),"")</f>
        <v/>
      </c>
      <c r="K1356" t="str">
        <f>IF(K124*(ComCalc!K$37&gt;1),IF(ABS(K841)&gt;=K944,IF(K841&lt;0,"Weakness","Strength"),""),"")</f>
        <v/>
      </c>
      <c r="L1356" t="str">
        <f>IF(L124*(ComCalc!L$37&gt;1),IF(ABS(L841)&gt;=L944,IF(L841&lt;0,"Weakness","Strength"),""),"")</f>
        <v/>
      </c>
      <c r="M1356" t="str">
        <f>IF(M124*(ComCalc!M$37&gt;1),IF(ABS(M841)&gt;=M944,IF(M841&lt;0,"Weakness","Strength"),""),"")</f>
        <v/>
      </c>
      <c r="N1356" t="str">
        <f>IF(N124*(ComCalc!N$37&gt;1),IF(ABS(N841)&gt;=N944,IF(N841&lt;0,"Weakness","Strength"),""),"")</f>
        <v/>
      </c>
      <c r="O1356" t="str">
        <f>IF(O124*(ComCalc!O$37&gt;1),IF(ABS(O841)&gt;=O944,IF(O841&lt;0,"Weakness","Strength"),""),"")</f>
        <v/>
      </c>
      <c r="P1356" t="str">
        <f>IF(P124*(ComCalc!P$37&gt;1),IF(ABS(P841)&gt;=P944,IF(P841&lt;0,"Weakness","Strength"),""),"")</f>
        <v/>
      </c>
      <c r="Q1356" t="str">
        <f>IF(Q124*(ComCalc!Q$37&gt;1),IF(ABS(Q841)&gt;=Q944,IF(Q841&lt;0,"Weakness","Strength"),""),"")</f>
        <v/>
      </c>
      <c r="R1356" t="str">
        <f>IF(R124*(ComCalc!R$37&gt;1),IF(ABS(R841)&gt;=R944,IF(R841&lt;0,"Weakness","Strength"),""),"")</f>
        <v>Weakness</v>
      </c>
      <c r="S1356" t="str">
        <f>IF(S124*(ComCalc!S$37&gt;1),IF(ABS(S841)&gt;=S944,IF(S841&lt;0,"Weakness","Strength"),""),"")</f>
        <v/>
      </c>
      <c r="T1356" t="str">
        <f>IF(T124*(ComCalc!T$37&gt;1),IF(ABS(T841)&gt;=T944,IF(T841&lt;0,"Weakness","Strength"),""),"")</f>
        <v/>
      </c>
      <c r="U1356" t="str">
        <f>IF(U124*(ComCalc!U$37&gt;1),IF(ABS(U841)&gt;=U944,IF(U841&lt;0,"Weakness","Strength"),""),"")</f>
        <v/>
      </c>
    </row>
    <row r="1357" spans="1:21" x14ac:dyDescent="0.15">
      <c r="A1357" t="str">
        <f t="shared" si="871"/>
        <v>Naming</v>
      </c>
      <c r="B1357" t="str">
        <f>IF(B125*(ComCalc!B$37&gt;1),IF(ABS(B842)&gt;=B945,IF(B842&lt;0,"Weakness","Strength"),""),"")</f>
        <v/>
      </c>
      <c r="C1357" t="str">
        <f>IF(C125*(ComCalc!C$37&gt;1),IF(ABS(C842)&gt;=C945,IF(C842&lt;0,"Weakness","Strength"),""),"")</f>
        <v/>
      </c>
      <c r="D1357" t="str">
        <f>IF(D125*(ComCalc!D$37&gt;1),IF(ABS(D842)&gt;=D945,IF(D842&lt;0,"Weakness","Strength"),""),"")</f>
        <v/>
      </c>
      <c r="E1357" t="str">
        <f>IF(E125*(ComCalc!E$37&gt;1),IF(ABS(E842)&gt;=E945,IF(E842&lt;0,"Weakness","Strength"),""),"")</f>
        <v/>
      </c>
      <c r="F1357" t="str">
        <f>IF(F125*(ComCalc!F$37&gt;1),IF(ABS(F842)&gt;=F945,IF(F842&lt;0,"Weakness","Strength"),""),"")</f>
        <v/>
      </c>
      <c r="G1357" t="str">
        <f>IF(G125*(ComCalc!G$37&gt;1),IF(ABS(G842)&gt;=G945,IF(G842&lt;0,"Weakness","Strength"),""),"")</f>
        <v/>
      </c>
      <c r="H1357" t="str">
        <f>IF(H125*(ComCalc!H$37&gt;1),IF(ABS(H842)&gt;=H945,IF(H842&lt;0,"Weakness","Strength"),""),"")</f>
        <v/>
      </c>
      <c r="I1357" t="str">
        <f>IF(I125*(ComCalc!I$37&gt;1),IF(ABS(I842)&gt;=I945,IF(I842&lt;0,"Weakness","Strength"),""),"")</f>
        <v/>
      </c>
      <c r="J1357" t="str">
        <f>IF(J125*(ComCalc!J$37&gt;1),IF(ABS(J842)&gt;=J945,IF(J842&lt;0,"Weakness","Strength"),""),"")</f>
        <v/>
      </c>
      <c r="K1357" t="str">
        <f>IF(K125*(ComCalc!K$37&gt;1),IF(ABS(K842)&gt;=K945,IF(K842&lt;0,"Weakness","Strength"),""),"")</f>
        <v/>
      </c>
      <c r="L1357" t="str">
        <f>IF(L125*(ComCalc!L$37&gt;1),IF(ABS(L842)&gt;=L945,IF(L842&lt;0,"Weakness","Strength"),""),"")</f>
        <v/>
      </c>
      <c r="M1357" t="str">
        <f>IF(M125*(ComCalc!M$37&gt;1),IF(ABS(M842)&gt;=M945,IF(M842&lt;0,"Weakness","Strength"),""),"")</f>
        <v/>
      </c>
      <c r="N1357" t="str">
        <f>IF(N125*(ComCalc!N$37&gt;1),IF(ABS(N842)&gt;=N945,IF(N842&lt;0,"Weakness","Strength"),""),"")</f>
        <v/>
      </c>
      <c r="O1357" t="str">
        <f>IF(O125*(ComCalc!O$37&gt;1),IF(ABS(O842)&gt;=O945,IF(O842&lt;0,"Weakness","Strength"),""),"")</f>
        <v/>
      </c>
      <c r="P1357" t="str">
        <f>IF(P125*(ComCalc!P$37&gt;1),IF(ABS(P842)&gt;=P945,IF(P842&lt;0,"Weakness","Strength"),""),"")</f>
        <v/>
      </c>
      <c r="Q1357" t="str">
        <f>IF(Q125*(ComCalc!Q$37&gt;1),IF(ABS(Q842)&gt;=Q945,IF(Q842&lt;0,"Weakness","Strength"),""),"")</f>
        <v/>
      </c>
      <c r="R1357" t="str">
        <f>IF(R125*(ComCalc!R$37&gt;1),IF(ABS(R842)&gt;=R945,IF(R842&lt;0,"Weakness","Strength"),""),"")</f>
        <v/>
      </c>
      <c r="S1357" t="str">
        <f>IF(S125*(ComCalc!S$37&gt;1),IF(ABS(S842)&gt;=S945,IF(S842&lt;0,"Weakness","Strength"),""),"")</f>
        <v/>
      </c>
      <c r="T1357" t="str">
        <f>IF(T125*(ComCalc!T$37&gt;1),IF(ABS(T842)&gt;=T945,IF(T842&lt;0,"Weakness","Strength"),""),"")</f>
        <v/>
      </c>
      <c r="U1357" t="str">
        <f>IF(U125*(ComCalc!U$37&gt;1),IF(ABS(U842)&gt;=U945,IF(U842&lt;0,"Weakness","Strength"),""),"")</f>
        <v/>
      </c>
    </row>
    <row r="1358" spans="1:21" x14ac:dyDescent="0.15">
      <c r="A1358" t="str">
        <f t="shared" si="871"/>
        <v>Shape Learning Immediate-Recognition</v>
      </c>
      <c r="B1358" t="str">
        <f>IF(B126*(ComCalc!B$37&gt;1),IF(ABS(B843)&gt;=B946,IF(B843&lt;0,"Weakness","Strength"),""),"")</f>
        <v/>
      </c>
      <c r="C1358" t="str">
        <f>IF(C126*(ComCalc!C$37&gt;1),IF(ABS(C843)&gt;=C946,IF(C843&lt;0,"Weakness","Strength"),""),"")</f>
        <v/>
      </c>
      <c r="D1358" t="str">
        <f>IF(D126*(ComCalc!D$37&gt;1),IF(ABS(D843)&gt;=D946,IF(D843&lt;0,"Weakness","Strength"),""),"")</f>
        <v/>
      </c>
      <c r="E1358" t="str">
        <f>IF(E126*(ComCalc!E$37&gt;1),IF(ABS(E843)&gt;=E946,IF(E843&lt;0,"Weakness","Strength"),""),"")</f>
        <v/>
      </c>
      <c r="F1358" t="str">
        <f>IF(F126*(ComCalc!F$37&gt;1),IF(ABS(F843)&gt;=F946,IF(F843&lt;0,"Weakness","Strength"),""),"")</f>
        <v/>
      </c>
      <c r="G1358" t="str">
        <f>IF(G126*(ComCalc!G$37&gt;1),IF(ABS(G843)&gt;=G946,IF(G843&lt;0,"Weakness","Strength"),""),"")</f>
        <v/>
      </c>
      <c r="H1358" t="str">
        <f>IF(H126*(ComCalc!H$37&gt;1),IF(ABS(H843)&gt;=H946,IF(H843&lt;0,"Weakness","Strength"),""),"")</f>
        <v/>
      </c>
      <c r="I1358" t="str">
        <f>IF(I126*(ComCalc!I$37&gt;1),IF(ABS(I843)&gt;=I946,IF(I843&lt;0,"Weakness","Strength"),""),"")</f>
        <v/>
      </c>
      <c r="J1358" t="str">
        <f>IF(J126*(ComCalc!J$37&gt;1),IF(ABS(J843)&gt;=J946,IF(J843&lt;0,"Weakness","Strength"),""),"")</f>
        <v/>
      </c>
      <c r="K1358" t="str">
        <f>IF(K126*(ComCalc!K$37&gt;1),IF(ABS(K843)&gt;=K946,IF(K843&lt;0,"Weakness","Strength"),""),"")</f>
        <v/>
      </c>
      <c r="L1358" t="str">
        <f>IF(L126*(ComCalc!L$37&gt;1),IF(ABS(L843)&gt;=L946,IF(L843&lt;0,"Weakness","Strength"),""),"")</f>
        <v/>
      </c>
      <c r="M1358" t="str">
        <f>IF(M126*(ComCalc!M$37&gt;1),IF(ABS(M843)&gt;=M946,IF(M843&lt;0,"Weakness","Strength"),""),"")</f>
        <v/>
      </c>
      <c r="N1358" t="str">
        <f>IF(N126*(ComCalc!N$37&gt;1),IF(ABS(N843)&gt;=N946,IF(N843&lt;0,"Weakness","Strength"),""),"")</f>
        <v/>
      </c>
      <c r="O1358" t="str">
        <f>IF(O126*(ComCalc!O$37&gt;1),IF(ABS(O843)&gt;=O946,IF(O843&lt;0,"Weakness","Strength"),""),"")</f>
        <v/>
      </c>
      <c r="P1358" t="str">
        <f>IF(P126*(ComCalc!P$37&gt;1),IF(ABS(P843)&gt;=P946,IF(P843&lt;0,"Weakness","Strength"),""),"")</f>
        <v/>
      </c>
      <c r="Q1358" t="str">
        <f>IF(Q126*(ComCalc!Q$37&gt;1),IF(ABS(Q843)&gt;=Q946,IF(Q843&lt;0,"Weakness","Strength"),""),"")</f>
        <v/>
      </c>
      <c r="R1358" t="str">
        <f>IF(R126*(ComCalc!R$37&gt;1),IF(ABS(R843)&gt;=R946,IF(R843&lt;0,"Weakness","Strength"),""),"")</f>
        <v/>
      </c>
      <c r="S1358" t="str">
        <f>IF(S126*(ComCalc!S$37&gt;1),IF(ABS(S843)&gt;=S946,IF(S843&lt;0,"Weakness","Strength"),""),"")</f>
        <v/>
      </c>
      <c r="T1358" t="str">
        <f>IF(T126*(ComCalc!T$37&gt;1),IF(ABS(T843)&gt;=T946,IF(T843&lt;0,"Weakness","Strength"),""),"")</f>
        <v/>
      </c>
      <c r="U1358" t="str">
        <f>IF(U126*(ComCalc!U$37&gt;1),IF(ABS(U843)&gt;=U946,IF(U843&lt;0,"Weakness","Strength"),""),"")</f>
        <v/>
      </c>
    </row>
    <row r="1359" spans="1:21" x14ac:dyDescent="0.15">
      <c r="A1359" t="str">
        <f t="shared" si="871"/>
        <v>Shape Learning Delayed-Recognition</v>
      </c>
      <c r="B1359" t="str">
        <f>IF(B127*(ComCalc!B$37&gt;1),IF(ABS(B844)&gt;=B947,IF(B844&lt;0,"Weakness","Strength"),""),"")</f>
        <v/>
      </c>
      <c r="C1359" t="str">
        <f>IF(C127*(ComCalc!C$37&gt;1),IF(ABS(C844)&gt;=C947,IF(C844&lt;0,"Weakness","Strength"),""),"")</f>
        <v/>
      </c>
      <c r="D1359" t="str">
        <f>IF(D127*(ComCalc!D$37&gt;1),IF(ABS(D844)&gt;=D947,IF(D844&lt;0,"Weakness","Strength"),""),"")</f>
        <v/>
      </c>
      <c r="E1359" t="str">
        <f>IF(E127*(ComCalc!E$37&gt;1),IF(ABS(E844)&gt;=E947,IF(E844&lt;0,"Weakness","Strength"),""),"")</f>
        <v/>
      </c>
      <c r="F1359" t="str">
        <f>IF(F127*(ComCalc!F$37&gt;1),IF(ABS(F844)&gt;=F947,IF(F844&lt;0,"Weakness","Strength"),""),"")</f>
        <v/>
      </c>
      <c r="G1359" t="str">
        <f>IF(G127*(ComCalc!G$37&gt;1),IF(ABS(G844)&gt;=G947,IF(G844&lt;0,"Weakness","Strength"),""),"")</f>
        <v/>
      </c>
      <c r="H1359" t="str">
        <f>IF(H127*(ComCalc!H$37&gt;1),IF(ABS(H844)&gt;=H947,IF(H844&lt;0,"Weakness","Strength"),""),"")</f>
        <v/>
      </c>
      <c r="I1359" t="str">
        <f>IF(I127*(ComCalc!I$37&gt;1),IF(ABS(I844)&gt;=I947,IF(I844&lt;0,"Weakness","Strength"),""),"")</f>
        <v/>
      </c>
      <c r="J1359" t="str">
        <f>IF(J127*(ComCalc!J$37&gt;1),IF(ABS(J844)&gt;=J947,IF(J844&lt;0,"Weakness","Strength"),""),"")</f>
        <v/>
      </c>
      <c r="K1359" t="str">
        <f>IF(K127*(ComCalc!K$37&gt;1),IF(ABS(K844)&gt;=K947,IF(K844&lt;0,"Weakness","Strength"),""),"")</f>
        <v/>
      </c>
      <c r="L1359" t="str">
        <f>IF(L127*(ComCalc!L$37&gt;1),IF(ABS(L844)&gt;=L947,IF(L844&lt;0,"Weakness","Strength"),""),"")</f>
        <v/>
      </c>
      <c r="M1359" t="str">
        <f>IF(M127*(ComCalc!M$37&gt;1),IF(ABS(M844)&gt;=M947,IF(M844&lt;0,"Weakness","Strength"),""),"")</f>
        <v/>
      </c>
      <c r="N1359" t="str">
        <f>IF(N127*(ComCalc!N$37&gt;1),IF(ABS(N844)&gt;=N947,IF(N844&lt;0,"Weakness","Strength"),""),"")</f>
        <v/>
      </c>
      <c r="O1359" t="str">
        <f>IF(O127*(ComCalc!O$37&gt;1),IF(ABS(O844)&gt;=O947,IF(O844&lt;0,"Weakness","Strength"),""),"")</f>
        <v/>
      </c>
      <c r="P1359" t="str">
        <f>IF(P127*(ComCalc!P$37&gt;1),IF(ABS(P844)&gt;=P947,IF(P844&lt;0,"Weakness","Strength"),""),"")</f>
        <v/>
      </c>
      <c r="Q1359" t="str">
        <f>IF(Q127*(ComCalc!Q$37&gt;1),IF(ABS(Q844)&gt;=Q947,IF(Q844&lt;0,"Weakness","Strength"),""),"")</f>
        <v/>
      </c>
      <c r="R1359" t="str">
        <f>IF(R127*(ComCalc!R$37&gt;1),IF(ABS(R844)&gt;=R947,IF(R844&lt;0,"Weakness","Strength"),""),"")</f>
        <v/>
      </c>
      <c r="S1359" t="str">
        <f>IF(S127*(ComCalc!S$37&gt;1),IF(ABS(S844)&gt;=S947,IF(S844&lt;0,"Weakness","Strength"),""),"")</f>
        <v/>
      </c>
      <c r="T1359" t="str">
        <f>IF(T127*(ComCalc!T$37&gt;1),IF(ABS(T844)&gt;=T947,IF(T844&lt;0,"Weakness","Strength"),""),"")</f>
        <v/>
      </c>
      <c r="U1359" t="str">
        <f>IF(U127*(ComCalc!U$37&gt;1),IF(ABS(U844)&gt;=U947,IF(U844&lt;0,"Weakness","Strength"),""),"")</f>
        <v/>
      </c>
    </row>
    <row r="1360" spans="1:21" x14ac:dyDescent="0.15">
      <c r="A1360" t="str">
        <f t="shared" si="871"/>
        <v>Story Learning Immediate-Recall</v>
      </c>
      <c r="B1360" t="str">
        <f>IF(B128*(ComCalc!B$37&gt;1),IF(ABS(B845)&gt;=B948,IF(B845&lt;0,"Weakness","Strength"),""),"")</f>
        <v/>
      </c>
      <c r="C1360" t="str">
        <f>IF(C128*(ComCalc!C$37&gt;1),IF(ABS(C845)&gt;=C948,IF(C845&lt;0,"Weakness","Strength"),""),"")</f>
        <v/>
      </c>
      <c r="D1360" t="str">
        <f>IF(D128*(ComCalc!D$37&gt;1),IF(ABS(D845)&gt;=D948,IF(D845&lt;0,"Weakness","Strength"),""),"")</f>
        <v/>
      </c>
      <c r="E1360" t="str">
        <f>IF(E128*(ComCalc!E$37&gt;1),IF(ABS(E845)&gt;=E948,IF(E845&lt;0,"Weakness","Strength"),""),"")</f>
        <v/>
      </c>
      <c r="F1360" t="str">
        <f>IF(F128*(ComCalc!F$37&gt;1),IF(ABS(F845)&gt;=F948,IF(F845&lt;0,"Weakness","Strength"),""),"")</f>
        <v/>
      </c>
      <c r="G1360" t="str">
        <f>IF(G128*(ComCalc!G$37&gt;1),IF(ABS(G845)&gt;=G948,IF(G845&lt;0,"Weakness","Strength"),""),"")</f>
        <v/>
      </c>
      <c r="H1360" t="str">
        <f>IF(H128*(ComCalc!H$37&gt;1),IF(ABS(H845)&gt;=H948,IF(H845&lt;0,"Weakness","Strength"),""),"")</f>
        <v/>
      </c>
      <c r="I1360" t="str">
        <f>IF(I128*(ComCalc!I$37&gt;1),IF(ABS(I845)&gt;=I948,IF(I845&lt;0,"Weakness","Strength"),""),"")</f>
        <v/>
      </c>
      <c r="J1360" t="str">
        <f>IF(J128*(ComCalc!J$37&gt;1),IF(ABS(J845)&gt;=J948,IF(J845&lt;0,"Weakness","Strength"),""),"")</f>
        <v/>
      </c>
      <c r="K1360" t="str">
        <f>IF(K128*(ComCalc!K$37&gt;1),IF(ABS(K845)&gt;=K948,IF(K845&lt;0,"Weakness","Strength"),""),"")</f>
        <v/>
      </c>
      <c r="L1360" t="str">
        <f>IF(L128*(ComCalc!L$37&gt;1),IF(ABS(L845)&gt;=L948,IF(L845&lt;0,"Weakness","Strength"),""),"")</f>
        <v/>
      </c>
      <c r="M1360" t="str">
        <f>IF(M128*(ComCalc!M$37&gt;1),IF(ABS(M845)&gt;=M948,IF(M845&lt;0,"Weakness","Strength"),""),"")</f>
        <v/>
      </c>
      <c r="N1360" t="str">
        <f>IF(N128*(ComCalc!N$37&gt;1),IF(ABS(N845)&gt;=N948,IF(N845&lt;0,"Weakness","Strength"),""),"")</f>
        <v/>
      </c>
      <c r="O1360" t="str">
        <f>IF(O128*(ComCalc!O$37&gt;1),IF(ABS(O845)&gt;=O948,IF(O845&lt;0,"Weakness","Strength"),""),"")</f>
        <v>Weakness</v>
      </c>
      <c r="P1360" t="str">
        <f>IF(P128*(ComCalc!P$37&gt;1),IF(ABS(P845)&gt;=P948,IF(P845&lt;0,"Weakness","Strength"),""),"")</f>
        <v/>
      </c>
      <c r="Q1360" t="str">
        <f>IF(Q128*(ComCalc!Q$37&gt;1),IF(ABS(Q845)&gt;=Q948,IF(Q845&lt;0,"Weakness","Strength"),""),"")</f>
        <v/>
      </c>
      <c r="R1360" t="str">
        <f>IF(R128*(ComCalc!R$37&gt;1),IF(ABS(R845)&gt;=R948,IF(R845&lt;0,"Weakness","Strength"),""),"")</f>
        <v/>
      </c>
      <c r="S1360" t="str">
        <f>IF(S128*(ComCalc!S$37&gt;1),IF(ABS(S845)&gt;=S948,IF(S845&lt;0,"Weakness","Strength"),""),"")</f>
        <v/>
      </c>
      <c r="T1360" t="str">
        <f>IF(T128*(ComCalc!T$37&gt;1),IF(ABS(T845)&gt;=T948,IF(T845&lt;0,"Weakness","Strength"),""),"")</f>
        <v/>
      </c>
      <c r="U1360" t="str">
        <f>IF(U128*(ComCalc!U$37&gt;1),IF(ABS(U845)&gt;=U948,IF(U845&lt;0,"Weakness","Strength"),""),"")</f>
        <v/>
      </c>
    </row>
    <row r="1361" spans="1:21" x14ac:dyDescent="0.15">
      <c r="A1361" t="str">
        <f t="shared" si="871"/>
        <v>Story Learning Delayed-Recall</v>
      </c>
      <c r="B1361" t="str">
        <f>IF(B129*(ComCalc!B$37&gt;1),IF(ABS(B846)&gt;=B949,IF(B846&lt;0,"Weakness","Strength"),""),"")</f>
        <v/>
      </c>
      <c r="C1361" t="str">
        <f>IF(C129*(ComCalc!C$37&gt;1),IF(ABS(C846)&gt;=C949,IF(C846&lt;0,"Weakness","Strength"),""),"")</f>
        <v/>
      </c>
      <c r="D1361" t="str">
        <f>IF(D129*(ComCalc!D$37&gt;1),IF(ABS(D846)&gt;=D949,IF(D846&lt;0,"Weakness","Strength"),""),"")</f>
        <v/>
      </c>
      <c r="E1361" t="str">
        <f>IF(E129*(ComCalc!E$37&gt;1),IF(ABS(E846)&gt;=E949,IF(E846&lt;0,"Weakness","Strength"),""),"")</f>
        <v/>
      </c>
      <c r="F1361" t="str">
        <f>IF(F129*(ComCalc!F$37&gt;1),IF(ABS(F846)&gt;=F949,IF(F846&lt;0,"Weakness","Strength"),""),"")</f>
        <v/>
      </c>
      <c r="G1361" t="str">
        <f>IF(G129*(ComCalc!G$37&gt;1),IF(ABS(G846)&gt;=G949,IF(G846&lt;0,"Weakness","Strength"),""),"")</f>
        <v/>
      </c>
      <c r="H1361" t="str">
        <f>IF(H129*(ComCalc!H$37&gt;1),IF(ABS(H846)&gt;=H949,IF(H846&lt;0,"Weakness","Strength"),""),"")</f>
        <v>Weakness</v>
      </c>
      <c r="I1361" t="str">
        <f>IF(I129*(ComCalc!I$37&gt;1),IF(ABS(I846)&gt;=I949,IF(I846&lt;0,"Weakness","Strength"),""),"")</f>
        <v/>
      </c>
      <c r="J1361" t="str">
        <f>IF(J129*(ComCalc!J$37&gt;1),IF(ABS(J846)&gt;=J949,IF(J846&lt;0,"Weakness","Strength"),""),"")</f>
        <v/>
      </c>
      <c r="K1361" t="str">
        <f>IF(K129*(ComCalc!K$37&gt;1),IF(ABS(K846)&gt;=K949,IF(K846&lt;0,"Weakness","Strength"),""),"")</f>
        <v/>
      </c>
      <c r="L1361" t="str">
        <f>IF(L129*(ComCalc!L$37&gt;1),IF(ABS(L846)&gt;=L949,IF(L846&lt;0,"Weakness","Strength"),""),"")</f>
        <v/>
      </c>
      <c r="M1361" t="str">
        <f>IF(M129*(ComCalc!M$37&gt;1),IF(ABS(M846)&gt;=M949,IF(M846&lt;0,"Weakness","Strength"),""),"")</f>
        <v/>
      </c>
      <c r="N1361" t="str">
        <f>IF(N129*(ComCalc!N$37&gt;1),IF(ABS(N846)&gt;=N949,IF(N846&lt;0,"Weakness","Strength"),""),"")</f>
        <v/>
      </c>
      <c r="O1361" t="str">
        <f>IF(O129*(ComCalc!O$37&gt;1),IF(ABS(O846)&gt;=O949,IF(O846&lt;0,"Weakness","Strength"),""),"")</f>
        <v/>
      </c>
      <c r="P1361" t="str">
        <f>IF(P129*(ComCalc!P$37&gt;1),IF(ABS(P846)&gt;=P949,IF(P846&lt;0,"Weakness","Strength"),""),"")</f>
        <v/>
      </c>
      <c r="Q1361" t="str">
        <f>IF(Q129*(ComCalc!Q$37&gt;1),IF(ABS(Q846)&gt;=Q949,IF(Q846&lt;0,"Weakness","Strength"),""),"")</f>
        <v/>
      </c>
      <c r="R1361" t="str">
        <f>IF(R129*(ComCalc!R$37&gt;1),IF(ABS(R846)&gt;=R949,IF(R846&lt;0,"Weakness","Strength"),""),"")</f>
        <v/>
      </c>
      <c r="S1361" t="str">
        <f>IF(S129*(ComCalc!S$37&gt;1),IF(ABS(S846)&gt;=S949,IF(S846&lt;0,"Weakness","Strength"),""),"")</f>
        <v/>
      </c>
      <c r="T1361" t="str">
        <f>IF(T129*(ComCalc!T$37&gt;1),IF(ABS(T846)&gt;=T949,IF(T846&lt;0,"Weakness","Strength"),""),"")</f>
        <v/>
      </c>
      <c r="U1361" t="str">
        <f>IF(U129*(ComCalc!U$37&gt;1),IF(ABS(U846)&gt;=U949,IF(U846&lt;0,"Weakness","Strength"),""),"")</f>
        <v/>
      </c>
    </row>
    <row r="1362" spans="1:21" x14ac:dyDescent="0.15">
      <c r="A1362" t="str">
        <f t="shared" si="871"/>
        <v>Visual Discrimination</v>
      </c>
      <c r="B1362" t="str">
        <f>IF(B130*(ComCalc!B$37&gt;1),IF(ABS(B847)&gt;=B950,IF(B847&lt;0,"Weakness","Strength"),""),"")</f>
        <v/>
      </c>
      <c r="C1362" t="str">
        <f>IF(C130*(ComCalc!C$37&gt;1),IF(ABS(C847)&gt;=C950,IF(C847&lt;0,"Weakness","Strength"),""),"")</f>
        <v/>
      </c>
      <c r="D1362" t="str">
        <f>IF(D130*(ComCalc!D$37&gt;1),IF(ABS(D847)&gt;=D950,IF(D847&lt;0,"Weakness","Strength"),""),"")</f>
        <v/>
      </c>
      <c r="E1362" t="str">
        <f>IF(E130*(ComCalc!E$37&gt;1),IF(ABS(E847)&gt;=E950,IF(E847&lt;0,"Weakness","Strength"),""),"")</f>
        <v/>
      </c>
      <c r="F1362" t="str">
        <f>IF(F130*(ComCalc!F$37&gt;1),IF(ABS(F847)&gt;=F950,IF(F847&lt;0,"Weakness","Strength"),""),"")</f>
        <v/>
      </c>
      <c r="G1362" t="str">
        <f>IF(G130*(ComCalc!G$37&gt;1),IF(ABS(G847)&gt;=G950,IF(G847&lt;0,"Weakness","Strength"),""),"")</f>
        <v/>
      </c>
      <c r="H1362" t="str">
        <f>IF(H130*(ComCalc!H$37&gt;1),IF(ABS(H847)&gt;=H950,IF(H847&lt;0,"Weakness","Strength"),""),"")</f>
        <v/>
      </c>
      <c r="I1362" t="str">
        <f>IF(I130*(ComCalc!I$37&gt;1),IF(ABS(I847)&gt;=I950,IF(I847&lt;0,"Weakness","Strength"),""),"")</f>
        <v/>
      </c>
      <c r="J1362" t="str">
        <f>IF(J130*(ComCalc!J$37&gt;1),IF(ABS(J847)&gt;=J950,IF(J847&lt;0,"Weakness","Strength"),""),"")</f>
        <v/>
      </c>
      <c r="K1362" t="str">
        <f>IF(K130*(ComCalc!K$37&gt;1),IF(ABS(K847)&gt;=K950,IF(K847&lt;0,"Weakness","Strength"),""),"")</f>
        <v/>
      </c>
      <c r="L1362" t="str">
        <f>IF(L130*(ComCalc!L$37&gt;1),IF(ABS(L847)&gt;=L950,IF(L847&lt;0,"Weakness","Strength"),""),"")</f>
        <v/>
      </c>
      <c r="M1362" t="str">
        <f>IF(M130*(ComCalc!M$37&gt;1),IF(ABS(M847)&gt;=M950,IF(M847&lt;0,"Weakness","Strength"),""),"")</f>
        <v/>
      </c>
      <c r="N1362" t="str">
        <f>IF(N130*(ComCalc!N$37&gt;1),IF(ABS(N847)&gt;=N950,IF(N847&lt;0,"Weakness","Strength"),""),"")</f>
        <v/>
      </c>
      <c r="O1362" t="str">
        <f>IF(O130*(ComCalc!O$37&gt;1),IF(ABS(O847)&gt;=O950,IF(O847&lt;0,"Weakness","Strength"),""),"")</f>
        <v/>
      </c>
      <c r="P1362" t="str">
        <f>IF(P130*(ComCalc!P$37&gt;1),IF(ABS(P847)&gt;=P950,IF(P847&lt;0,"Weakness","Strength"),""),"")</f>
        <v/>
      </c>
      <c r="Q1362" t="str">
        <f>IF(Q130*(ComCalc!Q$37&gt;1),IF(ABS(Q847)&gt;=Q950,IF(Q847&lt;0,"Weakness","Strength"),""),"")</f>
        <v/>
      </c>
      <c r="R1362" t="str">
        <f>IF(R130*(ComCalc!R$37&gt;1),IF(ABS(R847)&gt;=R950,IF(R847&lt;0,"Weakness","Strength"),""),"")</f>
        <v/>
      </c>
      <c r="S1362" t="str">
        <f>IF(S130*(ComCalc!S$37&gt;1),IF(ABS(S847)&gt;=S950,IF(S847&lt;0,"Weakness","Strength"),""),"")</f>
        <v/>
      </c>
      <c r="T1362" t="str">
        <f>IF(T130*(ComCalc!T$37&gt;1),IF(ABS(T847)&gt;=T950,IF(T847&lt;0,"Weakness","Strength"),""),"")</f>
        <v/>
      </c>
      <c r="U1362" t="str">
        <f>IF(U130*(ComCalc!U$37&gt;1),IF(ABS(U847)&gt;=U950,IF(U847&lt;0,"Weakness","Strength"),""),"")</f>
        <v/>
      </c>
    </row>
    <row r="1363" spans="1:21" x14ac:dyDescent="0.15">
      <c r="A1363" t="str">
        <f t="shared" si="871"/>
        <v>Design Construction</v>
      </c>
      <c r="B1363" t="str">
        <f>IF(B131*(ComCalc!B$37&gt;1),IF(ABS(B848)&gt;=B951,IF(B848&lt;0,"Weakness","Strength"),""),"")</f>
        <v/>
      </c>
      <c r="C1363" t="str">
        <f>IF(C131*(ComCalc!C$37&gt;1),IF(ABS(C848)&gt;=C951,IF(C848&lt;0,"Weakness","Strength"),""),"")</f>
        <v/>
      </c>
      <c r="D1363" t="str">
        <f>IF(D131*(ComCalc!D$37&gt;1),IF(ABS(D848)&gt;=D951,IF(D848&lt;0,"Weakness","Strength"),""),"")</f>
        <v/>
      </c>
      <c r="E1363" t="str">
        <f>IF(E131*(ComCalc!E$37&gt;1),IF(ABS(E848)&gt;=E951,IF(E848&lt;0,"Weakness","Strength"),""),"")</f>
        <v/>
      </c>
      <c r="F1363" t="str">
        <f>IF(F131*(ComCalc!F$37&gt;1),IF(ABS(F848)&gt;=F951,IF(F848&lt;0,"Weakness","Strength"),""),"")</f>
        <v/>
      </c>
      <c r="G1363" t="str">
        <f>IF(G131*(ComCalc!G$37&gt;1),IF(ABS(G848)&gt;=G951,IF(G848&lt;0,"Weakness","Strength"),""),"")</f>
        <v/>
      </c>
      <c r="H1363" t="str">
        <f>IF(H131*(ComCalc!H$37&gt;1),IF(ABS(H848)&gt;=H951,IF(H848&lt;0,"Weakness","Strength"),""),"")</f>
        <v/>
      </c>
      <c r="I1363" t="str">
        <f>IF(I131*(ComCalc!I$37&gt;1),IF(ABS(I848)&gt;=I951,IF(I848&lt;0,"Weakness","Strength"),""),"")</f>
        <v/>
      </c>
      <c r="J1363" t="str">
        <f>IF(J131*(ComCalc!J$37&gt;1),IF(ABS(J848)&gt;=J951,IF(J848&lt;0,"Weakness","Strength"),""),"")</f>
        <v/>
      </c>
      <c r="K1363" t="str">
        <f>IF(K131*(ComCalc!K$37&gt;1),IF(ABS(K848)&gt;=K951,IF(K848&lt;0,"Weakness","Strength"),""),"")</f>
        <v/>
      </c>
      <c r="L1363" t="str">
        <f>IF(L131*(ComCalc!L$37&gt;1),IF(ABS(L848)&gt;=L951,IF(L848&lt;0,"Weakness","Strength"),""),"")</f>
        <v/>
      </c>
      <c r="M1363" t="str">
        <f>IF(M131*(ComCalc!M$37&gt;1),IF(ABS(M848)&gt;=M951,IF(M848&lt;0,"Weakness","Strength"),""),"")</f>
        <v/>
      </c>
      <c r="N1363" t="str">
        <f>IF(N131*(ComCalc!N$37&gt;1),IF(ABS(N848)&gt;=N951,IF(N848&lt;0,"Weakness","Strength"),""),"")</f>
        <v/>
      </c>
      <c r="O1363" t="str">
        <f>IF(O131*(ComCalc!O$37&gt;1),IF(ABS(O848)&gt;=O951,IF(O848&lt;0,"Weakness","Strength"),""),"")</f>
        <v/>
      </c>
      <c r="P1363" t="str">
        <f>IF(P131*(ComCalc!P$37&gt;1),IF(ABS(P848)&gt;=P951,IF(P848&lt;0,"Weakness","Strength"),""),"")</f>
        <v/>
      </c>
      <c r="Q1363" t="str">
        <f>IF(Q131*(ComCalc!Q$37&gt;1),IF(ABS(Q848)&gt;=Q951,IF(Q848&lt;0,"Weakness","Strength"),""),"")</f>
        <v/>
      </c>
      <c r="R1363" t="str">
        <f>IF(R131*(ComCalc!R$37&gt;1),IF(ABS(R848)&gt;=R951,IF(R848&lt;0,"Weakness","Strength"),""),"")</f>
        <v/>
      </c>
      <c r="S1363" t="str">
        <f>IF(S131*(ComCalc!S$37&gt;1),IF(ABS(S848)&gt;=S951,IF(S848&lt;0,"Weakness","Strength"),""),"")</f>
        <v/>
      </c>
      <c r="T1363" t="str">
        <f>IF(T131*(ComCalc!T$37&gt;1),IF(ABS(T848)&gt;=T951,IF(T848&lt;0,"Weakness","Strength"),""),"")</f>
        <v/>
      </c>
      <c r="U1363" t="str">
        <f>IF(U131*(ComCalc!U$37&gt;1),IF(ABS(U848)&gt;=U951,IF(U848&lt;0,"Weakness","Strength"),""),"")</f>
        <v/>
      </c>
    </row>
    <row r="1364" spans="1:21" x14ac:dyDescent="0.15">
      <c r="A1364" t="str">
        <f t="shared" si="871"/>
        <v>Mazes</v>
      </c>
      <c r="B1364" t="str">
        <f>IF(B132*(ComCalc!B$37&gt;1),IF(ABS(B849)&gt;=B952,IF(B849&lt;0,"Weakness","Strength"),""),"")</f>
        <v/>
      </c>
      <c r="C1364" t="str">
        <f>IF(C132*(ComCalc!C$37&gt;1),IF(ABS(C849)&gt;=C952,IF(C849&lt;0,"Weakness","Strength"),""),"")</f>
        <v/>
      </c>
      <c r="D1364" t="str">
        <f>IF(D132*(ComCalc!D$37&gt;1),IF(ABS(D849)&gt;=D952,IF(D849&lt;0,"Weakness","Strength"),""),"")</f>
        <v/>
      </c>
      <c r="E1364" t="str">
        <f>IF(E132*(ComCalc!E$37&gt;1),IF(ABS(E849)&gt;=E952,IF(E849&lt;0,"Weakness","Strength"),""),"")</f>
        <v/>
      </c>
      <c r="F1364" t="str">
        <f>IF(F132*(ComCalc!F$37&gt;1),IF(ABS(F849)&gt;=F952,IF(F849&lt;0,"Weakness","Strength"),""),"")</f>
        <v/>
      </c>
      <c r="G1364" t="str">
        <f>IF(G132*(ComCalc!G$37&gt;1),IF(ABS(G849)&gt;=G952,IF(G849&lt;0,"Weakness","Strength"),""),"")</f>
        <v/>
      </c>
      <c r="H1364" t="str">
        <f>IF(H132*(ComCalc!H$37&gt;1),IF(ABS(H849)&gt;=H952,IF(H849&lt;0,"Weakness","Strength"),""),"")</f>
        <v/>
      </c>
      <c r="I1364" t="str">
        <f>IF(I132*(ComCalc!I$37&gt;1),IF(ABS(I849)&gt;=I952,IF(I849&lt;0,"Weakness","Strength"),""),"")</f>
        <v/>
      </c>
      <c r="J1364" t="str">
        <f>IF(J132*(ComCalc!J$37&gt;1),IF(ABS(J849)&gt;=J952,IF(J849&lt;0,"Weakness","Strength"),""),"")</f>
        <v/>
      </c>
      <c r="K1364" t="str">
        <f>IF(K132*(ComCalc!K$37&gt;1),IF(ABS(K849)&gt;=K952,IF(K849&lt;0,"Weakness","Strength"),""),"")</f>
        <v/>
      </c>
      <c r="L1364" t="str">
        <f>IF(L132*(ComCalc!L$37&gt;1),IF(ABS(L849)&gt;=L952,IF(L849&lt;0,"Weakness","Strength"),""),"")</f>
        <v/>
      </c>
      <c r="M1364" t="str">
        <f>IF(M132*(ComCalc!M$37&gt;1),IF(ABS(M849)&gt;=M952,IF(M849&lt;0,"Weakness","Strength"),""),"")</f>
        <v>Weakness</v>
      </c>
      <c r="N1364" t="str">
        <f>IF(N132*(ComCalc!N$37&gt;1),IF(ABS(N849)&gt;=N952,IF(N849&lt;0,"Weakness","Strength"),""),"")</f>
        <v/>
      </c>
      <c r="O1364" t="str">
        <f>IF(O132*(ComCalc!O$37&gt;1),IF(ABS(O849)&gt;=O952,IF(O849&lt;0,"Weakness","Strength"),""),"")</f>
        <v/>
      </c>
      <c r="P1364" t="str">
        <f>IF(P132*(ComCalc!P$37&gt;1),IF(ABS(P849)&gt;=P952,IF(P849&lt;0,"Weakness","Strength"),""),"")</f>
        <v/>
      </c>
      <c r="Q1364" t="str">
        <f>IF(Q132*(ComCalc!Q$37&gt;1),IF(ABS(Q849)&gt;=Q952,IF(Q849&lt;0,"Weakness","Strength"),""),"")</f>
        <v>Weakness</v>
      </c>
      <c r="R1364" t="str">
        <f>IF(R132*(ComCalc!R$37&gt;1),IF(ABS(R849)&gt;=R952,IF(R849&lt;0,"Weakness","Strength"),""),"")</f>
        <v/>
      </c>
      <c r="S1364" t="str">
        <f>IF(S132*(ComCalc!S$37&gt;1),IF(ABS(S849)&gt;=S952,IF(S849&lt;0,"Weakness","Strength"),""),"")</f>
        <v/>
      </c>
      <c r="T1364" t="str">
        <f>IF(T132*(ComCalc!T$37&gt;1),IF(ABS(T849)&gt;=T952,IF(T849&lt;0,"Weakness","Strength"),""),"")</f>
        <v/>
      </c>
      <c r="U1364" t="str">
        <f>IF(U132*(ComCalc!U$37&gt;1),IF(ABS(U849)&gt;=U952,IF(U849&lt;0,"Weakness","Strength"),""),"")</f>
        <v/>
      </c>
    </row>
    <row r="1365" spans="1:21" x14ac:dyDescent="0.15">
      <c r="A1365" t="str">
        <f t="shared" si="871"/>
        <v>Word Generation</v>
      </c>
      <c r="B1365" t="str">
        <f>IF(B133*(ComCalc!B$37&gt;1),IF(ABS(B850)&gt;=B953,IF(B850&lt;0,"Weakness","Strength"),""),"")</f>
        <v/>
      </c>
      <c r="C1365" t="str">
        <f>IF(C133*(ComCalc!C$37&gt;1),IF(ABS(C850)&gt;=C953,IF(C850&lt;0,"Weakness","Strength"),""),"")</f>
        <v/>
      </c>
      <c r="D1365" t="str">
        <f>IF(D133*(ComCalc!D$37&gt;1),IF(ABS(D850)&gt;=D953,IF(D850&lt;0,"Weakness","Strength"),""),"")</f>
        <v/>
      </c>
      <c r="E1365" t="str">
        <f>IF(E133*(ComCalc!E$37&gt;1),IF(ABS(E850)&gt;=E953,IF(E850&lt;0,"Weakness","Strength"),""),"")</f>
        <v/>
      </c>
      <c r="F1365" t="str">
        <f>IF(F133*(ComCalc!F$37&gt;1),IF(ABS(F850)&gt;=F953,IF(F850&lt;0,"Weakness","Strength"),""),"")</f>
        <v/>
      </c>
      <c r="G1365" t="str">
        <f>IF(G133*(ComCalc!G$37&gt;1),IF(ABS(G850)&gt;=G953,IF(G850&lt;0,"Weakness","Strength"),""),"")</f>
        <v/>
      </c>
      <c r="H1365" t="str">
        <f>IF(H133*(ComCalc!H$37&gt;1),IF(ABS(H850)&gt;=H953,IF(H850&lt;0,"Weakness","Strength"),""),"")</f>
        <v/>
      </c>
      <c r="I1365" t="str">
        <f>IF(I133*(ComCalc!I$37&gt;1),IF(ABS(I850)&gt;=I953,IF(I850&lt;0,"Weakness","Strength"),""),"")</f>
        <v/>
      </c>
      <c r="J1365" t="str">
        <f>IF(J133*(ComCalc!J$37&gt;1),IF(ABS(J850)&gt;=J953,IF(J850&lt;0,"Weakness","Strength"),""),"")</f>
        <v/>
      </c>
      <c r="K1365" t="str">
        <f>IF(K133*(ComCalc!K$37&gt;1),IF(ABS(K850)&gt;=K953,IF(K850&lt;0,"Weakness","Strength"),""),"")</f>
        <v/>
      </c>
      <c r="L1365" t="str">
        <f>IF(L133*(ComCalc!L$37&gt;1),IF(ABS(L850)&gt;=L953,IF(L850&lt;0,"Weakness","Strength"),""),"")</f>
        <v/>
      </c>
      <c r="M1365" t="str">
        <f>IF(M133*(ComCalc!M$37&gt;1),IF(ABS(M850)&gt;=M953,IF(M850&lt;0,"Weakness","Strength"),""),"")</f>
        <v/>
      </c>
      <c r="N1365" t="str">
        <f>IF(N133*(ComCalc!N$37&gt;1),IF(ABS(N850)&gt;=N953,IF(N850&lt;0,"Weakness","Strength"),""),"")</f>
        <v/>
      </c>
      <c r="O1365" t="str">
        <f>IF(O133*(ComCalc!O$37&gt;1),IF(ABS(O850)&gt;=O953,IF(O850&lt;0,"Weakness","Strength"),""),"")</f>
        <v/>
      </c>
      <c r="P1365" t="str">
        <f>IF(P133*(ComCalc!P$37&gt;1),IF(ABS(P850)&gt;=P953,IF(P850&lt;0,"Weakness","Strength"),""),"")</f>
        <v/>
      </c>
      <c r="Q1365" t="str">
        <f>IF(Q133*(ComCalc!Q$37&gt;1),IF(ABS(Q850)&gt;=Q953,IF(Q850&lt;0,"Weakness","Strength"),""),"")</f>
        <v/>
      </c>
      <c r="R1365" t="str">
        <f>IF(R133*(ComCalc!R$37&gt;1),IF(ABS(R850)&gt;=R953,IF(R850&lt;0,"Weakness","Strength"),""),"")</f>
        <v/>
      </c>
      <c r="S1365" t="str">
        <f>IF(S133*(ComCalc!S$37&gt;1),IF(ABS(S850)&gt;=S953,IF(S850&lt;0,"Weakness","Strength"),""),"")</f>
        <v/>
      </c>
      <c r="T1365" t="str">
        <f>IF(T133*(ComCalc!T$37&gt;1),IF(ABS(T850)&gt;=T953,IF(T850&lt;0,"Weakness","Strength"),""),"")</f>
        <v/>
      </c>
      <c r="U1365" t="str">
        <f>IF(U133*(ComCalc!U$37&gt;1),IF(ABS(U850)&gt;=U953,IF(U850&lt;0,"Weakness","Strength"),""),"")</f>
        <v/>
      </c>
    </row>
    <row r="1366" spans="1:21" x14ac:dyDescent="0.15">
      <c r="A1366" t="str">
        <f t="shared" si="871"/>
        <v>Letter Fluency</v>
      </c>
      <c r="B1366" t="str">
        <f>IF(B134*(ComCalc!B$37&gt;1),IF(ABS(B851)&gt;=B954,IF(B851&lt;0,"Weakness","Strength"),""),"")</f>
        <v/>
      </c>
      <c r="C1366" t="str">
        <f>IF(C134*(ComCalc!C$37&gt;1),IF(ABS(C851)&gt;=C954,IF(C851&lt;0,"Weakness","Strength"),""),"")</f>
        <v/>
      </c>
      <c r="D1366" t="str">
        <f>IF(D134*(ComCalc!D$37&gt;1),IF(ABS(D851)&gt;=D954,IF(D851&lt;0,"Weakness","Strength"),""),"")</f>
        <v/>
      </c>
      <c r="E1366" t="str">
        <f>IF(E134*(ComCalc!E$37&gt;1),IF(ABS(E851)&gt;=E954,IF(E851&lt;0,"Weakness","Strength"),""),"")</f>
        <v/>
      </c>
      <c r="F1366" t="str">
        <f>IF(F134*(ComCalc!F$37&gt;1),IF(ABS(F851)&gt;=F954,IF(F851&lt;0,"Weakness","Strength"),""),"")</f>
        <v/>
      </c>
      <c r="G1366" t="str">
        <f>IF(G134*(ComCalc!G$37&gt;1),IF(ABS(G851)&gt;=G954,IF(G851&lt;0,"Weakness","Strength"),""),"")</f>
        <v/>
      </c>
      <c r="H1366" t="str">
        <f>IF(H134*(ComCalc!H$37&gt;1),IF(ABS(H851)&gt;=H954,IF(H851&lt;0,"Weakness","Strength"),""),"")</f>
        <v/>
      </c>
      <c r="I1366" t="str">
        <f>IF(I134*(ComCalc!I$37&gt;1),IF(ABS(I851)&gt;=I954,IF(I851&lt;0,"Weakness","Strength"),""),"")</f>
        <v/>
      </c>
      <c r="J1366" t="str">
        <f>IF(J134*(ComCalc!J$37&gt;1),IF(ABS(J851)&gt;=J954,IF(J851&lt;0,"Weakness","Strength"),""),"")</f>
        <v/>
      </c>
      <c r="K1366" t="str">
        <f>IF(K134*(ComCalc!K$37&gt;1),IF(ABS(K851)&gt;=K954,IF(K851&lt;0,"Weakness","Strength"),""),"")</f>
        <v/>
      </c>
      <c r="L1366" t="str">
        <f>IF(L134*(ComCalc!L$37&gt;1),IF(ABS(L851)&gt;=L954,IF(L851&lt;0,"Weakness","Strength"),""),"")</f>
        <v/>
      </c>
      <c r="M1366" t="str">
        <f>IF(M134*(ComCalc!M$37&gt;1),IF(ABS(M851)&gt;=M954,IF(M851&lt;0,"Weakness","Strength"),""),"")</f>
        <v/>
      </c>
      <c r="N1366" t="str">
        <f>IF(N134*(ComCalc!N$37&gt;1),IF(ABS(N851)&gt;=N954,IF(N851&lt;0,"Weakness","Strength"),""),"")</f>
        <v/>
      </c>
      <c r="O1366" t="str">
        <f>IF(O134*(ComCalc!O$37&gt;1),IF(ABS(O851)&gt;=O954,IF(O851&lt;0,"Weakness","Strength"),""),"")</f>
        <v/>
      </c>
      <c r="P1366" t="str">
        <f>IF(P134*(ComCalc!P$37&gt;1),IF(ABS(P851)&gt;=P954,IF(P851&lt;0,"Weakness","Strength"),""),"")</f>
        <v/>
      </c>
      <c r="Q1366" t="str">
        <f>IF(Q134*(ComCalc!Q$37&gt;1),IF(ABS(Q851)&gt;=Q954,IF(Q851&lt;0,"Weakness","Strength"),""),"")</f>
        <v/>
      </c>
      <c r="R1366" t="str">
        <f>IF(R134*(ComCalc!R$37&gt;1),IF(ABS(R851)&gt;=R954,IF(R851&lt;0,"Weakness","Strength"),""),"")</f>
        <v/>
      </c>
      <c r="S1366" t="str">
        <f>IF(S134*(ComCalc!S$37&gt;1),IF(ABS(S851)&gt;=S954,IF(S851&lt;0,"Weakness","Strength"),""),"")</f>
        <v/>
      </c>
      <c r="T1366" t="str">
        <f>IF(T134*(ComCalc!T$37&gt;1),IF(ABS(T851)&gt;=T954,IF(T851&lt;0,"Weakness","Strength"),""),"")</f>
        <v/>
      </c>
      <c r="U1366" t="str">
        <f>IF(U134*(ComCalc!U$37&gt;1),IF(ABS(U851)&gt;=U954,IF(U851&lt;0,"Weakness","Strength"),""),"")</f>
        <v/>
      </c>
    </row>
    <row r="1367" spans="1:21" x14ac:dyDescent="0.15">
      <c r="A1367" t="str">
        <f t="shared" si="871"/>
        <v>Category Fluency</v>
      </c>
      <c r="B1367" t="str">
        <f>IF(B135*(ComCalc!B$37&gt;1),IF(ABS(B852)&gt;=B955,IF(B852&lt;0,"Weakness","Strength"),""),"")</f>
        <v/>
      </c>
      <c r="C1367" t="str">
        <f>IF(C135*(ComCalc!C$37&gt;1),IF(ABS(C852)&gt;=C955,IF(C852&lt;0,"Weakness","Strength"),""),"")</f>
        <v/>
      </c>
      <c r="D1367" t="str">
        <f>IF(D135*(ComCalc!D$37&gt;1),IF(ABS(D852)&gt;=D955,IF(D852&lt;0,"Weakness","Strength"),""),"")</f>
        <v/>
      </c>
      <c r="E1367" t="str">
        <f>IF(E135*(ComCalc!E$37&gt;1),IF(ABS(E852)&gt;=E955,IF(E852&lt;0,"Weakness","Strength"),""),"")</f>
        <v>Weakness</v>
      </c>
      <c r="F1367" t="str">
        <f>IF(F135*(ComCalc!F$37&gt;1),IF(ABS(F852)&gt;=F955,IF(F852&lt;0,"Weakness","Strength"),""),"")</f>
        <v/>
      </c>
      <c r="G1367" t="str">
        <f>IF(G135*(ComCalc!G$37&gt;1),IF(ABS(G852)&gt;=G955,IF(G852&lt;0,"Weakness","Strength"),""),"")</f>
        <v/>
      </c>
      <c r="H1367" t="str">
        <f>IF(H135*(ComCalc!H$37&gt;1),IF(ABS(H852)&gt;=H955,IF(H852&lt;0,"Weakness","Strength"),""),"")</f>
        <v/>
      </c>
      <c r="I1367" t="str">
        <f>IF(I135*(ComCalc!I$37&gt;1),IF(ABS(I852)&gt;=I955,IF(I852&lt;0,"Weakness","Strength"),""),"")</f>
        <v/>
      </c>
      <c r="J1367" t="str">
        <f>IF(J135*(ComCalc!J$37&gt;1),IF(ABS(J852)&gt;=J955,IF(J852&lt;0,"Weakness","Strength"),""),"")</f>
        <v/>
      </c>
      <c r="K1367" t="str">
        <f>IF(K135*(ComCalc!K$37&gt;1),IF(ABS(K852)&gt;=K955,IF(K852&lt;0,"Weakness","Strength"),""),"")</f>
        <v/>
      </c>
      <c r="L1367" t="str">
        <f>IF(L135*(ComCalc!L$37&gt;1),IF(ABS(L852)&gt;=L955,IF(L852&lt;0,"Weakness","Strength"),""),"")</f>
        <v/>
      </c>
      <c r="M1367" t="str">
        <f>IF(M135*(ComCalc!M$37&gt;1),IF(ABS(M852)&gt;=M955,IF(M852&lt;0,"Weakness","Strength"),""),"")</f>
        <v/>
      </c>
      <c r="N1367" t="str">
        <f>IF(N135*(ComCalc!N$37&gt;1),IF(ABS(N852)&gt;=N955,IF(N852&lt;0,"Weakness","Strength"),""),"")</f>
        <v/>
      </c>
      <c r="O1367" t="str">
        <f>IF(O135*(ComCalc!O$37&gt;1),IF(ABS(O852)&gt;=O955,IF(O852&lt;0,"Weakness","Strength"),""),"")</f>
        <v/>
      </c>
      <c r="P1367" t="str">
        <f>IF(P135*(ComCalc!P$37&gt;1),IF(ABS(P852)&gt;=P955,IF(P852&lt;0,"Weakness","Strength"),""),"")</f>
        <v/>
      </c>
      <c r="Q1367" t="str">
        <f>IF(Q135*(ComCalc!Q$37&gt;1),IF(ABS(Q852)&gt;=Q955,IF(Q852&lt;0,"Weakness","Strength"),""),"")</f>
        <v/>
      </c>
      <c r="R1367" t="str">
        <f>IF(R135*(ComCalc!R$37&gt;1),IF(ABS(R852)&gt;=R955,IF(R852&lt;0,"Weakness","Strength"),""),"")</f>
        <v>Weakness</v>
      </c>
      <c r="S1367" t="str">
        <f>IF(S135*(ComCalc!S$37&gt;1),IF(ABS(S852)&gt;=S955,IF(S852&lt;0,"Weakness","Strength"),""),"")</f>
        <v/>
      </c>
      <c r="T1367" t="str">
        <f>IF(T135*(ComCalc!T$37&gt;1),IF(ABS(T852)&gt;=T955,IF(T852&lt;0,"Weakness","Strength"),""),"")</f>
        <v/>
      </c>
      <c r="U1367" t="str">
        <f>IF(U135*(ComCalc!U$37&gt;1),IF(ABS(U852)&gt;=U955,IF(U852&lt;0,"Weakness","Strength"),""),"")</f>
        <v/>
      </c>
    </row>
    <row r="1368" spans="1:21" x14ac:dyDescent="0.15">
      <c r="A1368" t="str">
        <f t="shared" si="871"/>
        <v>TOPF</v>
      </c>
      <c r="B1368" t="str">
        <f>IF(B136*(ComCalc!B$37&gt;1),IF(ABS(B853)&gt;=B956,IF(B853&lt;0,"Weakness","Strength"),""),"")</f>
        <v/>
      </c>
      <c r="C1368" t="str">
        <f>IF(C136*(ComCalc!C$37&gt;1),IF(ABS(C853)&gt;=C956,IF(C853&lt;0,"Weakness","Strength"),""),"")</f>
        <v/>
      </c>
      <c r="D1368" t="str">
        <f>IF(D136*(ComCalc!D$37&gt;1),IF(ABS(D853)&gt;=D956,IF(D853&lt;0,"Weakness","Strength"),""),"")</f>
        <v/>
      </c>
      <c r="E1368" t="str">
        <f>IF(E136*(ComCalc!E$37&gt;1),IF(ABS(E853)&gt;=E956,IF(E853&lt;0,"Weakness","Strength"),""),"")</f>
        <v/>
      </c>
      <c r="F1368" t="str">
        <f>IF(F136*(ComCalc!F$37&gt;1),IF(ABS(F853)&gt;=F956,IF(F853&lt;0,"Weakness","Strength"),""),"")</f>
        <v/>
      </c>
      <c r="G1368" t="str">
        <f>IF(G136*(ComCalc!G$37&gt;1),IF(ABS(G853)&gt;=G956,IF(G853&lt;0,"Weakness","Strength"),""),"")</f>
        <v/>
      </c>
      <c r="H1368" t="str">
        <f>IF(H136*(ComCalc!H$37&gt;1),IF(ABS(H853)&gt;=H956,IF(H853&lt;0,"Weakness","Strength"),""),"")</f>
        <v/>
      </c>
      <c r="I1368" t="str">
        <f>IF(I136*(ComCalc!I$37&gt;1),IF(ABS(I853)&gt;=I956,IF(I853&lt;0,"Weakness","Strength"),""),"")</f>
        <v/>
      </c>
      <c r="J1368" t="str">
        <f>IF(J136*(ComCalc!J$37&gt;1),IF(ABS(J853)&gt;=J956,IF(J853&lt;0,"Weakness","Strength"),""),"")</f>
        <v/>
      </c>
      <c r="K1368" t="str">
        <f>IF(K136*(ComCalc!K$37&gt;1),IF(ABS(K853)&gt;=K956,IF(K853&lt;0,"Weakness","Strength"),""),"")</f>
        <v/>
      </c>
      <c r="L1368" t="str">
        <f>IF(L136*(ComCalc!L$37&gt;1),IF(ABS(L853)&gt;=L956,IF(L853&lt;0,"Weakness","Strength"),""),"")</f>
        <v/>
      </c>
      <c r="M1368" t="str">
        <f>IF(M136*(ComCalc!M$37&gt;1),IF(ABS(M853)&gt;=M956,IF(M853&lt;0,"Weakness","Strength"),""),"")</f>
        <v/>
      </c>
      <c r="N1368" t="str">
        <f>IF(N136*(ComCalc!N$37&gt;1),IF(ABS(N853)&gt;=N956,IF(N853&lt;0,"Weakness","Strength"),""),"")</f>
        <v/>
      </c>
      <c r="O1368" t="str">
        <f>IF(O136*(ComCalc!O$37&gt;1),IF(ABS(O853)&gt;=O956,IF(O853&lt;0,"Weakness","Strength"),""),"")</f>
        <v/>
      </c>
      <c r="P1368" t="str">
        <f>IF(P136*(ComCalc!P$37&gt;1),IF(ABS(P853)&gt;=P956,IF(P853&lt;0,"Weakness","Strength"),""),"")</f>
        <v/>
      </c>
      <c r="Q1368" t="str">
        <f>IF(Q136*(ComCalc!Q$37&gt;1),IF(ABS(Q853)&gt;=Q956,IF(Q853&lt;0,"Weakness","Strength"),""),"")</f>
        <v/>
      </c>
      <c r="R1368" t="str">
        <f>IF(R136*(ComCalc!R$37&gt;1),IF(ABS(R853)&gt;=R956,IF(R853&lt;0,"Weakness","Strength"),""),"")</f>
        <v/>
      </c>
      <c r="S1368" t="str">
        <f>IF(S136*(ComCalc!S$37&gt;1),IF(ABS(S853)&gt;=S956,IF(S853&lt;0,"Weakness","Strength"),""),"")</f>
        <v/>
      </c>
      <c r="T1368" t="str">
        <f>IF(T136*(ComCalc!T$37&gt;1),IF(ABS(T853)&gt;=T956,IF(T853&lt;0,"Weakness","Strength"),""),"")</f>
        <v/>
      </c>
      <c r="U1368" t="str">
        <f>IF(U136*(ComCalc!U$37&gt;1),IF(ABS(U853)&gt;=U956,IF(U853&lt;0,"Weakness","Strength"),""),"")</f>
        <v/>
      </c>
    </row>
    <row r="1369" spans="1:21" x14ac:dyDescent="0.15">
      <c r="A1369" t="str">
        <f t="shared" si="871"/>
        <v>Trails A</v>
      </c>
      <c r="B1369" t="str">
        <f>IF(B137*(ComCalc!B$37&gt;1),IF(ABS(B854)&gt;=B957,IF(B854&lt;0,"Weakness","Strength"),""),"")</f>
        <v/>
      </c>
      <c r="C1369" t="str">
        <f>IF(C137*(ComCalc!C$37&gt;1),IF(ABS(C854)&gt;=C957,IF(C854&lt;0,"Weakness","Strength"),""),"")</f>
        <v/>
      </c>
      <c r="D1369" t="str">
        <f>IF(D137*(ComCalc!D$37&gt;1),IF(ABS(D854)&gt;=D957,IF(D854&lt;0,"Weakness","Strength"),""),"")</f>
        <v/>
      </c>
      <c r="E1369" t="str">
        <f>IF(E137*(ComCalc!E$37&gt;1),IF(ABS(E854)&gt;=E957,IF(E854&lt;0,"Weakness","Strength"),""),"")</f>
        <v/>
      </c>
      <c r="F1369" t="str">
        <f>IF(F137*(ComCalc!F$37&gt;1),IF(ABS(F854)&gt;=F957,IF(F854&lt;0,"Weakness","Strength"),""),"")</f>
        <v/>
      </c>
      <c r="G1369" t="str">
        <f>IF(G137*(ComCalc!G$37&gt;1),IF(ABS(G854)&gt;=G957,IF(G854&lt;0,"Weakness","Strength"),""),"")</f>
        <v/>
      </c>
      <c r="H1369" t="str">
        <f>IF(H137*(ComCalc!H$37&gt;1),IF(ABS(H854)&gt;=H957,IF(H854&lt;0,"Weakness","Strength"),""),"")</f>
        <v/>
      </c>
      <c r="I1369" t="str">
        <f>IF(I137*(ComCalc!I$37&gt;1),IF(ABS(I854)&gt;=I957,IF(I854&lt;0,"Weakness","Strength"),""),"")</f>
        <v/>
      </c>
      <c r="J1369" t="str">
        <f>IF(J137*(ComCalc!J$37&gt;1),IF(ABS(J854)&gt;=J957,IF(J854&lt;0,"Weakness","Strength"),""),"")</f>
        <v>Strength</v>
      </c>
      <c r="K1369" t="str">
        <f>IF(K137*(ComCalc!K$37&gt;1),IF(ABS(K854)&gt;=K957,IF(K854&lt;0,"Weakness","Strength"),""),"")</f>
        <v/>
      </c>
      <c r="L1369" t="str">
        <f>IF(L137*(ComCalc!L$37&gt;1),IF(ABS(L854)&gt;=L957,IF(L854&lt;0,"Weakness","Strength"),""),"")</f>
        <v/>
      </c>
      <c r="M1369" t="str">
        <f>IF(M137*(ComCalc!M$37&gt;1),IF(ABS(M854)&gt;=M957,IF(M854&lt;0,"Weakness","Strength"),""),"")</f>
        <v/>
      </c>
      <c r="N1369" t="str">
        <f>IF(N137*(ComCalc!N$37&gt;1),IF(ABS(N854)&gt;=N957,IF(N854&lt;0,"Weakness","Strength"),""),"")</f>
        <v>Strength</v>
      </c>
      <c r="O1369" t="str">
        <f>IF(O137*(ComCalc!O$37&gt;1),IF(ABS(O854)&gt;=O957,IF(O854&lt;0,"Weakness","Strength"),""),"")</f>
        <v/>
      </c>
      <c r="P1369" t="str">
        <f>IF(P137*(ComCalc!P$37&gt;1),IF(ABS(P854)&gt;=P957,IF(P854&lt;0,"Weakness","Strength"),""),"")</f>
        <v/>
      </c>
      <c r="Q1369" t="str">
        <f>IF(Q137*(ComCalc!Q$37&gt;1),IF(ABS(Q854)&gt;=Q957,IF(Q854&lt;0,"Weakness","Strength"),""),"")</f>
        <v/>
      </c>
      <c r="R1369" t="str">
        <f>IF(R137*(ComCalc!R$37&gt;1),IF(ABS(R854)&gt;=R957,IF(R854&lt;0,"Weakness","Strength"),""),"")</f>
        <v/>
      </c>
      <c r="S1369" t="str">
        <f>IF(S137*(ComCalc!S$37&gt;1),IF(ABS(S854)&gt;=S957,IF(S854&lt;0,"Weakness","Strength"),""),"")</f>
        <v/>
      </c>
      <c r="T1369" t="str">
        <f>IF(T137*(ComCalc!T$37&gt;1),IF(ABS(T854)&gt;=T957,IF(T854&lt;0,"Weakness","Strength"),""),"")</f>
        <v>Strength</v>
      </c>
      <c r="U1369" t="str">
        <f>IF(U137*(ComCalc!U$37&gt;1),IF(ABS(U854)&gt;=U957,IF(U854&lt;0,"Weakness","Strength"),""),"")</f>
        <v/>
      </c>
    </row>
    <row r="1370" spans="1:21" x14ac:dyDescent="0.15">
      <c r="A1370" t="str">
        <f t="shared" si="871"/>
        <v>Trails B</v>
      </c>
      <c r="B1370" t="str">
        <f>IF(B138*(ComCalc!B$37&gt;1),IF(ABS(B855)&gt;=B958,IF(B855&lt;0,"Weakness","Strength"),""),"")</f>
        <v/>
      </c>
      <c r="C1370" t="str">
        <f>IF(C138*(ComCalc!C$37&gt;1),IF(ABS(C855)&gt;=C958,IF(C855&lt;0,"Weakness","Strength"),""),"")</f>
        <v/>
      </c>
      <c r="D1370" t="str">
        <f>IF(D138*(ComCalc!D$37&gt;1),IF(ABS(D855)&gt;=D958,IF(D855&lt;0,"Weakness","Strength"),""),"")</f>
        <v/>
      </c>
      <c r="E1370" t="str">
        <f>IF(E138*(ComCalc!E$37&gt;1),IF(ABS(E855)&gt;=E958,IF(E855&lt;0,"Weakness","Strength"),""),"")</f>
        <v/>
      </c>
      <c r="F1370" t="str">
        <f>IF(F138*(ComCalc!F$37&gt;1),IF(ABS(F855)&gt;=F958,IF(F855&lt;0,"Weakness","Strength"),""),"")</f>
        <v/>
      </c>
      <c r="G1370" t="str">
        <f>IF(G138*(ComCalc!G$37&gt;1),IF(ABS(G855)&gt;=G958,IF(G855&lt;0,"Weakness","Strength"),""),"")</f>
        <v/>
      </c>
      <c r="H1370" t="str">
        <f>IF(H138*(ComCalc!H$37&gt;1),IF(ABS(H855)&gt;=H958,IF(H855&lt;0,"Weakness","Strength"),""),"")</f>
        <v/>
      </c>
      <c r="I1370" t="str">
        <f>IF(I138*(ComCalc!I$37&gt;1),IF(ABS(I855)&gt;=I958,IF(I855&lt;0,"Weakness","Strength"),""),"")</f>
        <v/>
      </c>
      <c r="J1370" t="str">
        <f>IF(J138*(ComCalc!J$37&gt;1),IF(ABS(J855)&gt;=J958,IF(J855&lt;0,"Weakness","Strength"),""),"")</f>
        <v/>
      </c>
      <c r="K1370" t="str">
        <f>IF(K138*(ComCalc!K$37&gt;1),IF(ABS(K855)&gt;=K958,IF(K855&lt;0,"Weakness","Strength"),""),"")</f>
        <v/>
      </c>
      <c r="L1370" t="str">
        <f>IF(L138*(ComCalc!L$37&gt;1),IF(ABS(L855)&gt;=L958,IF(L855&lt;0,"Weakness","Strength"),""),"")</f>
        <v>Weakness</v>
      </c>
      <c r="M1370" t="str">
        <f>IF(M138*(ComCalc!M$37&gt;1),IF(ABS(M855)&gt;=M958,IF(M855&lt;0,"Weakness","Strength"),""),"")</f>
        <v/>
      </c>
      <c r="N1370" t="str">
        <f>IF(N138*(ComCalc!N$37&gt;1),IF(ABS(N855)&gt;=N958,IF(N855&lt;0,"Weakness","Strength"),""),"")</f>
        <v/>
      </c>
      <c r="O1370" t="str">
        <f>IF(O138*(ComCalc!O$37&gt;1),IF(ABS(O855)&gt;=O958,IF(O855&lt;0,"Weakness","Strength"),""),"")</f>
        <v/>
      </c>
      <c r="P1370" t="str">
        <f>IF(P138*(ComCalc!P$37&gt;1),IF(ABS(P855)&gt;=P958,IF(P855&lt;0,"Weakness","Strength"),""),"")</f>
        <v/>
      </c>
      <c r="Q1370" t="str">
        <f>IF(Q138*(ComCalc!Q$37&gt;1),IF(ABS(Q855)&gt;=Q958,IF(Q855&lt;0,"Weakness","Strength"),""),"")</f>
        <v/>
      </c>
      <c r="R1370" t="str">
        <f>IF(R138*(ComCalc!R$37&gt;1),IF(ABS(R855)&gt;=R958,IF(R855&lt;0,"Weakness","Strength"),""),"")</f>
        <v>Weakness</v>
      </c>
      <c r="S1370" t="str">
        <f>IF(S138*(ComCalc!S$37&gt;1),IF(ABS(S855)&gt;=S958,IF(S855&lt;0,"Weakness","Strength"),""),"")</f>
        <v/>
      </c>
      <c r="T1370" t="str">
        <f>IF(T138*(ComCalc!T$37&gt;1),IF(ABS(T855)&gt;=T958,IF(T855&lt;0,"Weakness","Strength"),""),"")</f>
        <v/>
      </c>
      <c r="U1370" t="str">
        <f>IF(U138*(ComCalc!U$37&gt;1),IF(ABS(U855)&gt;=U958,IF(U855&lt;0,"Weakness","Strength"),""),"")</f>
        <v/>
      </c>
    </row>
    <row r="1371" spans="1:21" x14ac:dyDescent="0.15">
      <c r="A1371" t="str">
        <f t="shared" si="871"/>
        <v>Unstructured Task (WT)</v>
      </c>
      <c r="B1371" t="str">
        <f>IF(B139*(ComCalc!B$37&gt;1),IF(ABS(B856)&gt;=B959,IF(B856&lt;0,"Weakness","Strength"),""),"")</f>
        <v/>
      </c>
      <c r="C1371" t="str">
        <f>IF(C139*(ComCalc!C$37&gt;1),IF(ABS(C856)&gt;=C959,IF(C856&lt;0,"Weakness","Strength"),""),"")</f>
        <v/>
      </c>
      <c r="D1371" t="str">
        <f>IF(D139*(ComCalc!D$37&gt;1),IF(ABS(D856)&gt;=D959,IF(D856&lt;0,"Weakness","Strength"),""),"")</f>
        <v/>
      </c>
      <c r="E1371" t="str">
        <f>IF(E139*(ComCalc!E$37&gt;1),IF(ABS(E856)&gt;=E959,IF(E856&lt;0,"Weakness","Strength"),""),"")</f>
        <v/>
      </c>
      <c r="F1371" t="str">
        <f>IF(F139*(ComCalc!F$37&gt;1),IF(ABS(F856)&gt;=F959,IF(F856&lt;0,"Weakness","Strength"),""),"")</f>
        <v/>
      </c>
      <c r="G1371" t="str">
        <f>IF(G139*(ComCalc!G$37&gt;1),IF(ABS(G856)&gt;=G959,IF(G856&lt;0,"Weakness","Strength"),""),"")</f>
        <v/>
      </c>
      <c r="H1371" t="str">
        <f>IF(H139*(ComCalc!H$37&gt;1),IF(ABS(H856)&gt;=H959,IF(H856&lt;0,"Weakness","Strength"),""),"")</f>
        <v/>
      </c>
      <c r="I1371" t="str">
        <f>IF(I139*(ComCalc!I$37&gt;1),IF(ABS(I856)&gt;=I959,IF(I856&lt;0,"Weakness","Strength"),""),"")</f>
        <v/>
      </c>
      <c r="J1371" t="str">
        <f>IF(J139*(ComCalc!J$37&gt;1),IF(ABS(J856)&gt;=J959,IF(J856&lt;0,"Weakness","Strength"),""),"")</f>
        <v/>
      </c>
      <c r="K1371" t="str">
        <f>IF(K139*(ComCalc!K$37&gt;1),IF(ABS(K856)&gt;=K959,IF(K856&lt;0,"Weakness","Strength"),""),"")</f>
        <v/>
      </c>
      <c r="L1371" t="str">
        <f>IF(L139*(ComCalc!L$37&gt;1),IF(ABS(L856)&gt;=L959,IF(L856&lt;0,"Weakness","Strength"),""),"")</f>
        <v/>
      </c>
      <c r="M1371" t="str">
        <f>IF(M139*(ComCalc!M$37&gt;1),IF(ABS(M856)&gt;=M959,IF(M856&lt;0,"Weakness","Strength"),""),"")</f>
        <v/>
      </c>
      <c r="N1371" t="str">
        <f>IF(N139*(ComCalc!N$37&gt;1),IF(ABS(N856)&gt;=N959,IF(N856&lt;0,"Weakness","Strength"),""),"")</f>
        <v/>
      </c>
      <c r="O1371" t="str">
        <f>IF(O139*(ComCalc!O$37&gt;1),IF(ABS(O856)&gt;=O959,IF(O856&lt;0,"Weakness","Strength"),""),"")</f>
        <v/>
      </c>
      <c r="P1371" t="str">
        <f>IF(P139*(ComCalc!P$37&gt;1),IF(ABS(P856)&gt;=P959,IF(P856&lt;0,"Weakness","Strength"),""),"")</f>
        <v/>
      </c>
      <c r="Q1371" t="str">
        <f>IF(Q139*(ComCalc!Q$37&gt;1),IF(ABS(Q856)&gt;=Q959,IF(Q856&lt;0,"Weakness","Strength"),""),"")</f>
        <v/>
      </c>
      <c r="R1371" t="str">
        <f>IF(R139*(ComCalc!R$37&gt;1),IF(ABS(R856)&gt;=R959,IF(R856&lt;0,"Weakness","Strength"),""),"")</f>
        <v/>
      </c>
      <c r="S1371" t="str">
        <f>IF(S139*(ComCalc!S$37&gt;1),IF(ABS(S856)&gt;=S959,IF(S856&lt;0,"Weakness","Strength"),""),"")</f>
        <v/>
      </c>
      <c r="T1371" t="str">
        <f>IF(T139*(ComCalc!T$37&gt;1),IF(ABS(T856)&gt;=T959,IF(T856&lt;0,"Weakness","Strength"),""),"")</f>
        <v/>
      </c>
      <c r="U1371" t="str">
        <f>IF(U139*(ComCalc!U$37&gt;1),IF(ABS(U856)&gt;=U959,IF(U856&lt;0,"Weakness","Strength"),""),"")</f>
        <v/>
      </c>
    </row>
    <row r="1372" spans="1:21" x14ac:dyDescent="0.15">
      <c r="A1372" t="str">
        <f t="shared" si="871"/>
        <v>ROCFT Copy</v>
      </c>
      <c r="B1372" t="str">
        <f>IF(B140*(ComCalc!B$37&gt;1),IF(ABS(B857)&gt;=B960,IF(B857&lt;0,"Weakness","Strength"),""),"")</f>
        <v/>
      </c>
      <c r="C1372" t="str">
        <f>IF(C140*(ComCalc!C$37&gt;1),IF(ABS(C857)&gt;=C960,IF(C857&lt;0,"Weakness","Strength"),""),"")</f>
        <v/>
      </c>
      <c r="D1372" t="str">
        <f>IF(D140*(ComCalc!D$37&gt;1),IF(ABS(D857)&gt;=D960,IF(D857&lt;0,"Weakness","Strength"),""),"")</f>
        <v/>
      </c>
      <c r="E1372" t="str">
        <f>IF(E140*(ComCalc!E$37&gt;1),IF(ABS(E857)&gt;=E960,IF(E857&lt;0,"Weakness","Strength"),""),"")</f>
        <v/>
      </c>
      <c r="F1372" t="str">
        <f>IF(F140*(ComCalc!F$37&gt;1),IF(ABS(F857)&gt;=F960,IF(F857&lt;0,"Weakness","Strength"),""),"")</f>
        <v/>
      </c>
      <c r="G1372" t="str">
        <f>IF(G140*(ComCalc!G$37&gt;1),IF(ABS(G857)&gt;=G960,IF(G857&lt;0,"Weakness","Strength"),""),"")</f>
        <v/>
      </c>
      <c r="H1372" t="str">
        <f>IF(H140*(ComCalc!H$37&gt;1),IF(ABS(H857)&gt;=H960,IF(H857&lt;0,"Weakness","Strength"),""),"")</f>
        <v/>
      </c>
      <c r="I1372" t="str">
        <f>IF(I140*(ComCalc!I$37&gt;1),IF(ABS(I857)&gt;=I960,IF(I857&lt;0,"Weakness","Strength"),""),"")</f>
        <v/>
      </c>
      <c r="J1372" t="str">
        <f>IF(J140*(ComCalc!J$37&gt;1),IF(ABS(J857)&gt;=J960,IF(J857&lt;0,"Weakness","Strength"),""),"")</f>
        <v/>
      </c>
      <c r="K1372" t="str">
        <f>IF(K140*(ComCalc!K$37&gt;1),IF(ABS(K857)&gt;=K960,IF(K857&lt;0,"Weakness","Strength"),""),"")</f>
        <v/>
      </c>
      <c r="L1372" t="str">
        <f>IF(L140*(ComCalc!L$37&gt;1),IF(ABS(L857)&gt;=L960,IF(L857&lt;0,"Weakness","Strength"),""),"")</f>
        <v/>
      </c>
      <c r="M1372" t="str">
        <f>IF(M140*(ComCalc!M$37&gt;1),IF(ABS(M857)&gt;=M960,IF(M857&lt;0,"Weakness","Strength"),""),"")</f>
        <v/>
      </c>
      <c r="N1372" t="str">
        <f>IF(N140*(ComCalc!N$37&gt;1),IF(ABS(N857)&gt;=N960,IF(N857&lt;0,"Weakness","Strength"),""),"")</f>
        <v/>
      </c>
      <c r="O1372" t="str">
        <f>IF(O140*(ComCalc!O$37&gt;1),IF(ABS(O857)&gt;=O960,IF(O857&lt;0,"Weakness","Strength"),""),"")</f>
        <v/>
      </c>
      <c r="P1372" t="str">
        <f>IF(P140*(ComCalc!P$37&gt;1),IF(ABS(P857)&gt;=P960,IF(P857&lt;0,"Weakness","Strength"),""),"")</f>
        <v/>
      </c>
      <c r="Q1372" t="str">
        <f>IF(Q140*(ComCalc!Q$37&gt;1),IF(ABS(Q857)&gt;=Q960,IF(Q857&lt;0,"Weakness","Strength"),""),"")</f>
        <v>Strength</v>
      </c>
      <c r="R1372" t="str">
        <f>IF(R140*(ComCalc!R$37&gt;1),IF(ABS(R857)&gt;=R960,IF(R857&lt;0,"Weakness","Strength"),""),"")</f>
        <v/>
      </c>
      <c r="S1372" t="str">
        <f>IF(S140*(ComCalc!S$37&gt;1),IF(ABS(S857)&gt;=S960,IF(S857&lt;0,"Weakness","Strength"),""),"")</f>
        <v/>
      </c>
      <c r="T1372" t="str">
        <f>IF(T140*(ComCalc!T$37&gt;1),IF(ABS(T857)&gt;=T960,IF(T857&lt;0,"Weakness","Strength"),""),"")</f>
        <v/>
      </c>
      <c r="U1372" t="str">
        <f>IF(U140*(ComCalc!U$37&gt;1),IF(ABS(U857)&gt;=U960,IF(U857&lt;0,"Weakness","Strength"),""),"")</f>
        <v/>
      </c>
    </row>
    <row r="1373" spans="1:21" x14ac:dyDescent="0.15">
      <c r="A1373" t="str">
        <f t="shared" si="871"/>
        <v>ROCFT Recall</v>
      </c>
      <c r="B1373" t="str">
        <f>IF(B141*(ComCalc!B$37&gt;1),IF(ABS(B858)&gt;=B961,IF(B858&lt;0,"Weakness","Strength"),""),"")</f>
        <v/>
      </c>
      <c r="C1373" t="str">
        <f>IF(C141*(ComCalc!C$37&gt;1),IF(ABS(C858)&gt;=C961,IF(C858&lt;0,"Weakness","Strength"),""),"")</f>
        <v/>
      </c>
      <c r="D1373" t="str">
        <f>IF(D141*(ComCalc!D$37&gt;1),IF(ABS(D858)&gt;=D961,IF(D858&lt;0,"Weakness","Strength"),""),"")</f>
        <v/>
      </c>
      <c r="E1373" t="str">
        <f>IF(E141*(ComCalc!E$37&gt;1),IF(ABS(E858)&gt;=E961,IF(E858&lt;0,"Weakness","Strength"),""),"")</f>
        <v/>
      </c>
      <c r="F1373" t="str">
        <f>IF(F141*(ComCalc!F$37&gt;1),IF(ABS(F858)&gt;=F961,IF(F858&lt;0,"Weakness","Strength"),""),"")</f>
        <v/>
      </c>
      <c r="G1373" t="str">
        <f>IF(G141*(ComCalc!G$37&gt;1),IF(ABS(G858)&gt;=G961,IF(G858&lt;0,"Weakness","Strength"),""),"")</f>
        <v/>
      </c>
      <c r="H1373" t="str">
        <f>IF(H141*(ComCalc!H$37&gt;1),IF(ABS(H858)&gt;=H961,IF(H858&lt;0,"Weakness","Strength"),""),"")</f>
        <v/>
      </c>
      <c r="I1373" t="str">
        <f>IF(I141*(ComCalc!I$37&gt;1),IF(ABS(I858)&gt;=I961,IF(I858&lt;0,"Weakness","Strength"),""),"")</f>
        <v/>
      </c>
      <c r="J1373" t="str">
        <f>IF(J141*(ComCalc!J$37&gt;1),IF(ABS(J858)&gt;=J961,IF(J858&lt;0,"Weakness","Strength"),""),"")</f>
        <v/>
      </c>
      <c r="K1373" t="str">
        <f>IF(K141*(ComCalc!K$37&gt;1),IF(ABS(K858)&gt;=K961,IF(K858&lt;0,"Weakness","Strength"),""),"")</f>
        <v/>
      </c>
      <c r="L1373" t="str">
        <f>IF(L141*(ComCalc!L$37&gt;1),IF(ABS(L858)&gt;=L961,IF(L858&lt;0,"Weakness","Strength"),""),"")</f>
        <v/>
      </c>
      <c r="M1373" t="str">
        <f>IF(M141*(ComCalc!M$37&gt;1),IF(ABS(M858)&gt;=M961,IF(M858&lt;0,"Weakness","Strength"),""),"")</f>
        <v/>
      </c>
      <c r="N1373" t="str">
        <f>IF(N141*(ComCalc!N$37&gt;1),IF(ABS(N858)&gt;=N961,IF(N858&lt;0,"Weakness","Strength"),""),"")</f>
        <v/>
      </c>
      <c r="O1373" t="str">
        <f>IF(O141*(ComCalc!O$37&gt;1),IF(ABS(O858)&gt;=O961,IF(O858&lt;0,"Weakness","Strength"),""),"")</f>
        <v/>
      </c>
      <c r="P1373" t="str">
        <f>IF(P141*(ComCalc!P$37&gt;1),IF(ABS(P858)&gt;=P961,IF(P858&lt;0,"Weakness","Strength"),""),"")</f>
        <v>Strength</v>
      </c>
      <c r="Q1373" t="str">
        <f>IF(Q141*(ComCalc!Q$37&gt;1),IF(ABS(Q858)&gt;=Q961,IF(Q858&lt;0,"Weakness","Strength"),""),"")</f>
        <v/>
      </c>
      <c r="R1373" t="str">
        <f>IF(R141*(ComCalc!R$37&gt;1),IF(ABS(R858)&gt;=R961,IF(R858&lt;0,"Weakness","Strength"),""),"")</f>
        <v/>
      </c>
      <c r="S1373" t="str">
        <f>IF(S141*(ComCalc!S$37&gt;1),IF(ABS(S858)&gt;=S961,IF(S858&lt;0,"Weakness","Strength"),""),"")</f>
        <v/>
      </c>
      <c r="T1373" t="str">
        <f>IF(T141*(ComCalc!T$37&gt;1),IF(ABS(T858)&gt;=T961,IF(T858&lt;0,"Weakness","Strength"),""),"")</f>
        <v/>
      </c>
      <c r="U1373" t="str">
        <f>IF(U141*(ComCalc!U$37&gt;1),IF(ABS(U858)&gt;=U961,IF(U858&lt;0,"Weakness","Strength"),""),"")</f>
        <v/>
      </c>
    </row>
    <row r="1374" spans="1:21" x14ac:dyDescent="0.15">
      <c r="A1374" t="str">
        <f t="shared" si="871"/>
        <v>CVLT-3 Brief Trials 1-4</v>
      </c>
      <c r="B1374" t="str">
        <f>IF(B142*(ComCalc!B$37&gt;1),IF(ABS(B859)&gt;=B962,IF(B859&lt;0,"Weakness","Strength"),""),"")</f>
        <v/>
      </c>
      <c r="C1374" t="str">
        <f>IF(C142*(ComCalc!C$37&gt;1),IF(ABS(C859)&gt;=C962,IF(C859&lt;0,"Weakness","Strength"),""),"")</f>
        <v/>
      </c>
      <c r="D1374" t="str">
        <f>IF(D142*(ComCalc!D$37&gt;1),IF(ABS(D859)&gt;=D962,IF(D859&lt;0,"Weakness","Strength"),""),"")</f>
        <v/>
      </c>
      <c r="E1374" t="str">
        <f>IF(E142*(ComCalc!E$37&gt;1),IF(ABS(E859)&gt;=E962,IF(E859&lt;0,"Weakness","Strength"),""),"")</f>
        <v/>
      </c>
      <c r="F1374" t="str">
        <f>IF(F142*(ComCalc!F$37&gt;1),IF(ABS(F859)&gt;=F962,IF(F859&lt;0,"Weakness","Strength"),""),"")</f>
        <v/>
      </c>
      <c r="G1374" t="str">
        <f>IF(G142*(ComCalc!G$37&gt;1),IF(ABS(G859)&gt;=G962,IF(G859&lt;0,"Weakness","Strength"),""),"")</f>
        <v/>
      </c>
      <c r="H1374" t="str">
        <f>IF(H142*(ComCalc!H$37&gt;1),IF(ABS(H859)&gt;=H962,IF(H859&lt;0,"Weakness","Strength"),""),"")</f>
        <v/>
      </c>
      <c r="I1374" t="str">
        <f>IF(I142*(ComCalc!I$37&gt;1),IF(ABS(I859)&gt;=I962,IF(I859&lt;0,"Weakness","Strength"),""),"")</f>
        <v/>
      </c>
      <c r="J1374" t="str">
        <f>IF(J142*(ComCalc!J$37&gt;1),IF(ABS(J859)&gt;=J962,IF(J859&lt;0,"Weakness","Strength"),""),"")</f>
        <v/>
      </c>
      <c r="K1374" t="str">
        <f>IF(K142*(ComCalc!K$37&gt;1),IF(ABS(K859)&gt;=K962,IF(K859&lt;0,"Weakness","Strength"),""),"")</f>
        <v/>
      </c>
      <c r="L1374" t="str">
        <f>IF(L142*(ComCalc!L$37&gt;1),IF(ABS(L859)&gt;=L962,IF(L859&lt;0,"Weakness","Strength"),""),"")</f>
        <v/>
      </c>
      <c r="M1374" t="str">
        <f>IF(M142*(ComCalc!M$37&gt;1),IF(ABS(M859)&gt;=M962,IF(M859&lt;0,"Weakness","Strength"),""),"")</f>
        <v/>
      </c>
      <c r="N1374" t="str">
        <f>IF(N142*(ComCalc!N$37&gt;1),IF(ABS(N859)&gt;=N962,IF(N859&lt;0,"Weakness","Strength"),""),"")</f>
        <v/>
      </c>
      <c r="O1374" t="str">
        <f>IF(O142*(ComCalc!O$37&gt;1),IF(ABS(O859)&gt;=O962,IF(O859&lt;0,"Weakness","Strength"),""),"")</f>
        <v/>
      </c>
      <c r="P1374" t="str">
        <f>IF(P142*(ComCalc!P$37&gt;1),IF(ABS(P859)&gt;=P962,IF(P859&lt;0,"Weakness","Strength"),""),"")</f>
        <v/>
      </c>
      <c r="Q1374" t="str">
        <f>IF(Q142*(ComCalc!Q$37&gt;1),IF(ABS(Q859)&gt;=Q962,IF(Q859&lt;0,"Weakness","Strength"),""),"")</f>
        <v/>
      </c>
      <c r="R1374" t="str">
        <f>IF(R142*(ComCalc!R$37&gt;1),IF(ABS(R859)&gt;=R962,IF(R859&lt;0,"Weakness","Strength"),""),"")</f>
        <v/>
      </c>
      <c r="S1374" t="str">
        <f>IF(S142*(ComCalc!S$37&gt;1),IF(ABS(S859)&gt;=S962,IF(S859&lt;0,"Weakness","Strength"),""),"")</f>
        <v/>
      </c>
      <c r="T1374" t="str">
        <f>IF(T142*(ComCalc!T$37&gt;1),IF(ABS(T859)&gt;=T962,IF(T859&lt;0,"Weakness","Strength"),""),"")</f>
        <v/>
      </c>
      <c r="U1374" t="str">
        <f>IF(U142*(ComCalc!U$37&gt;1),IF(ABS(U859)&gt;=U962,IF(U859&lt;0,"Weakness","Strength"),""),"")</f>
        <v/>
      </c>
    </row>
    <row r="1375" spans="1:21" x14ac:dyDescent="0.15">
      <c r="A1375" t="str">
        <f t="shared" si="871"/>
        <v>CVLT-3 Brief SDFR</v>
      </c>
      <c r="B1375" t="str">
        <f>IF(B143*(ComCalc!B$37&gt;1),IF(ABS(B860)&gt;=B963,IF(B860&lt;0,"Weakness","Strength"),""),"")</f>
        <v/>
      </c>
      <c r="C1375" t="str">
        <f>IF(C143*(ComCalc!C$37&gt;1),IF(ABS(C860)&gt;=C963,IF(C860&lt;0,"Weakness","Strength"),""),"")</f>
        <v/>
      </c>
      <c r="D1375" t="str">
        <f>IF(D143*(ComCalc!D$37&gt;1),IF(ABS(D860)&gt;=D963,IF(D860&lt;0,"Weakness","Strength"),""),"")</f>
        <v/>
      </c>
      <c r="E1375" t="str">
        <f>IF(E143*(ComCalc!E$37&gt;1),IF(ABS(E860)&gt;=E963,IF(E860&lt;0,"Weakness","Strength"),""),"")</f>
        <v/>
      </c>
      <c r="F1375" t="str">
        <f>IF(F143*(ComCalc!F$37&gt;1),IF(ABS(F860)&gt;=F963,IF(F860&lt;0,"Weakness","Strength"),""),"")</f>
        <v/>
      </c>
      <c r="G1375" t="str">
        <f>IF(G143*(ComCalc!G$37&gt;1),IF(ABS(G860)&gt;=G963,IF(G860&lt;0,"Weakness","Strength"),""),"")</f>
        <v/>
      </c>
      <c r="H1375" t="str">
        <f>IF(H143*(ComCalc!H$37&gt;1),IF(ABS(H860)&gt;=H963,IF(H860&lt;0,"Weakness","Strength"),""),"")</f>
        <v/>
      </c>
      <c r="I1375" t="str">
        <f>IF(I143*(ComCalc!I$37&gt;1),IF(ABS(I860)&gt;=I963,IF(I860&lt;0,"Weakness","Strength"),""),"")</f>
        <v/>
      </c>
      <c r="J1375" t="str">
        <f>IF(J143*(ComCalc!J$37&gt;1),IF(ABS(J860)&gt;=J963,IF(J860&lt;0,"Weakness","Strength"),""),"")</f>
        <v/>
      </c>
      <c r="K1375" t="str">
        <f>IF(K143*(ComCalc!K$37&gt;1),IF(ABS(K860)&gt;=K963,IF(K860&lt;0,"Weakness","Strength"),""),"")</f>
        <v/>
      </c>
      <c r="L1375" t="str">
        <f>IF(L143*(ComCalc!L$37&gt;1),IF(ABS(L860)&gt;=L963,IF(L860&lt;0,"Weakness","Strength"),""),"")</f>
        <v/>
      </c>
      <c r="M1375" t="str">
        <f>IF(M143*(ComCalc!M$37&gt;1),IF(ABS(M860)&gt;=M963,IF(M860&lt;0,"Weakness","Strength"),""),"")</f>
        <v/>
      </c>
      <c r="N1375" t="str">
        <f>IF(N143*(ComCalc!N$37&gt;1),IF(ABS(N860)&gt;=N963,IF(N860&lt;0,"Weakness","Strength"),""),"")</f>
        <v/>
      </c>
      <c r="O1375" t="str">
        <f>IF(O143*(ComCalc!O$37&gt;1),IF(ABS(O860)&gt;=O963,IF(O860&lt;0,"Weakness","Strength"),""),"")</f>
        <v/>
      </c>
      <c r="P1375" t="str">
        <f>IF(P143*(ComCalc!P$37&gt;1),IF(ABS(P860)&gt;=P963,IF(P860&lt;0,"Weakness","Strength"),""),"")</f>
        <v/>
      </c>
      <c r="Q1375" t="str">
        <f>IF(Q143*(ComCalc!Q$37&gt;1),IF(ABS(Q860)&gt;=Q963,IF(Q860&lt;0,"Weakness","Strength"),""),"")</f>
        <v/>
      </c>
      <c r="R1375" t="str">
        <f>IF(R143*(ComCalc!R$37&gt;1),IF(ABS(R860)&gt;=R963,IF(R860&lt;0,"Weakness","Strength"),""),"")</f>
        <v/>
      </c>
      <c r="S1375" t="str">
        <f>IF(S143*(ComCalc!S$37&gt;1),IF(ABS(S860)&gt;=S963,IF(S860&lt;0,"Weakness","Strength"),""),"")</f>
        <v/>
      </c>
      <c r="T1375" t="str">
        <f>IF(T143*(ComCalc!T$37&gt;1),IF(ABS(T860)&gt;=T963,IF(T860&lt;0,"Weakness","Strength"),""),"")</f>
        <v/>
      </c>
      <c r="U1375" t="str">
        <f>IF(U143*(ComCalc!U$37&gt;1),IF(ABS(U860)&gt;=U963,IF(U860&lt;0,"Weakness","Strength"),""),"")</f>
        <v/>
      </c>
    </row>
    <row r="1376" spans="1:21" x14ac:dyDescent="0.15">
      <c r="A1376" t="str">
        <f t="shared" si="871"/>
        <v>CVLT-3 Brief LDFR</v>
      </c>
      <c r="B1376" t="str">
        <f>IF(B144*(ComCalc!B$37&gt;1),IF(ABS(B861)&gt;=B964,IF(B861&lt;0,"Weakness","Strength"),""),"")</f>
        <v/>
      </c>
      <c r="C1376" t="str">
        <f>IF(C144*(ComCalc!C$37&gt;1),IF(ABS(C861)&gt;=C964,IF(C861&lt;0,"Weakness","Strength"),""),"")</f>
        <v/>
      </c>
      <c r="D1376" t="str">
        <f>IF(D144*(ComCalc!D$37&gt;1),IF(ABS(D861)&gt;=D964,IF(D861&lt;0,"Weakness","Strength"),""),"")</f>
        <v/>
      </c>
      <c r="E1376" t="str">
        <f>IF(E144*(ComCalc!E$37&gt;1),IF(ABS(E861)&gt;=E964,IF(E861&lt;0,"Weakness","Strength"),""),"")</f>
        <v/>
      </c>
      <c r="F1376" t="str">
        <f>IF(F144*(ComCalc!F$37&gt;1),IF(ABS(F861)&gt;=F964,IF(F861&lt;0,"Weakness","Strength"),""),"")</f>
        <v/>
      </c>
      <c r="G1376" t="str">
        <f>IF(G144*(ComCalc!G$37&gt;1),IF(ABS(G861)&gt;=G964,IF(G861&lt;0,"Weakness","Strength"),""),"")</f>
        <v/>
      </c>
      <c r="H1376" t="str">
        <f>IF(H144*(ComCalc!H$37&gt;1),IF(ABS(H861)&gt;=H964,IF(H861&lt;0,"Weakness","Strength"),""),"")</f>
        <v/>
      </c>
      <c r="I1376" t="str">
        <f>IF(I144*(ComCalc!I$37&gt;1),IF(ABS(I861)&gt;=I964,IF(I861&lt;0,"Weakness","Strength"),""),"")</f>
        <v/>
      </c>
      <c r="J1376" t="str">
        <f>IF(J144*(ComCalc!J$37&gt;1),IF(ABS(J861)&gt;=J964,IF(J861&lt;0,"Weakness","Strength"),""),"")</f>
        <v/>
      </c>
      <c r="K1376" t="str">
        <f>IF(K144*(ComCalc!K$37&gt;1),IF(ABS(K861)&gt;=K964,IF(K861&lt;0,"Weakness","Strength"),""),"")</f>
        <v/>
      </c>
      <c r="L1376" t="str">
        <f>IF(L144*(ComCalc!L$37&gt;1),IF(ABS(L861)&gt;=L964,IF(L861&lt;0,"Weakness","Strength"),""),"")</f>
        <v/>
      </c>
      <c r="M1376" t="str">
        <f>IF(M144*(ComCalc!M$37&gt;1),IF(ABS(M861)&gt;=M964,IF(M861&lt;0,"Weakness","Strength"),""),"")</f>
        <v/>
      </c>
      <c r="N1376" t="str">
        <f>IF(N144*(ComCalc!N$37&gt;1),IF(ABS(N861)&gt;=N964,IF(N861&lt;0,"Weakness","Strength"),""),"")</f>
        <v/>
      </c>
      <c r="O1376" t="str">
        <f>IF(O144*(ComCalc!O$37&gt;1),IF(ABS(O861)&gt;=O964,IF(O861&lt;0,"Weakness","Strength"),""),"")</f>
        <v/>
      </c>
      <c r="P1376" t="str">
        <f>IF(P144*(ComCalc!P$37&gt;1),IF(ABS(P861)&gt;=P964,IF(P861&lt;0,"Weakness","Strength"),""),"")</f>
        <v/>
      </c>
      <c r="Q1376" t="str">
        <f>IF(Q144*(ComCalc!Q$37&gt;1),IF(ABS(Q861)&gt;=Q964,IF(Q861&lt;0,"Weakness","Strength"),""),"")</f>
        <v/>
      </c>
      <c r="R1376" t="str">
        <f>IF(R144*(ComCalc!R$37&gt;1),IF(ABS(R861)&gt;=R964,IF(R861&lt;0,"Weakness","Strength"),""),"")</f>
        <v/>
      </c>
      <c r="S1376" t="str">
        <f>IF(S144*(ComCalc!S$37&gt;1),IF(ABS(S861)&gt;=S964,IF(S861&lt;0,"Weakness","Strength"),""),"")</f>
        <v/>
      </c>
      <c r="T1376" t="str">
        <f>IF(T144*(ComCalc!T$37&gt;1),IF(ABS(T861)&gt;=T964,IF(T861&lt;0,"Weakness","Strength"),""),"")</f>
        <v/>
      </c>
      <c r="U1376" t="str">
        <f>IF(U144*(ComCalc!U$37&gt;1),IF(ABS(U861)&gt;=U964,IF(U861&lt;0,"Weakness","Strength"),""),"")</f>
        <v/>
      </c>
    </row>
    <row r="1377" spans="1:21" x14ac:dyDescent="0.15">
      <c r="A1377" t="str">
        <f t="shared" si="871"/>
        <v>Figure Weights</v>
      </c>
      <c r="B1377" t="str">
        <f>IF(B145*(ComCalc!B$37&gt;1),IF(ABS(B862)&gt;=B965,IF(B862&lt;0,"Weakness","Strength"),""),"")</f>
        <v/>
      </c>
      <c r="C1377" t="str">
        <f>IF(C145*(ComCalc!C$37&gt;1),IF(ABS(C862)&gt;=C965,IF(C862&lt;0,"Weakness","Strength"),""),"")</f>
        <v/>
      </c>
      <c r="D1377" t="str">
        <f>IF(D145*(ComCalc!D$37&gt;1),IF(ABS(D862)&gt;=D965,IF(D862&lt;0,"Weakness","Strength"),""),"")</f>
        <v/>
      </c>
      <c r="E1377" t="str">
        <f>IF(E145*(ComCalc!E$37&gt;1),IF(ABS(E862)&gt;=E965,IF(E862&lt;0,"Weakness","Strength"),""),"")</f>
        <v/>
      </c>
      <c r="F1377" t="str">
        <f>IF(F145*(ComCalc!F$37&gt;1),IF(ABS(F862)&gt;=F965,IF(F862&lt;0,"Weakness","Strength"),""),"")</f>
        <v/>
      </c>
      <c r="G1377" t="str">
        <f>IF(G145*(ComCalc!G$37&gt;1),IF(ABS(G862)&gt;=G965,IF(G862&lt;0,"Weakness","Strength"),""),"")</f>
        <v/>
      </c>
      <c r="H1377" t="str">
        <f>IF(H145*(ComCalc!H$37&gt;1),IF(ABS(H862)&gt;=H965,IF(H862&lt;0,"Weakness","Strength"),""),"")</f>
        <v/>
      </c>
      <c r="I1377" t="str">
        <f>IF(I145*(ComCalc!I$37&gt;1),IF(ABS(I862)&gt;=I965,IF(I862&lt;0,"Weakness","Strength"),""),"")</f>
        <v/>
      </c>
      <c r="J1377" t="str">
        <f>IF(J145*(ComCalc!J$37&gt;1),IF(ABS(J862)&gt;=J965,IF(J862&lt;0,"Weakness","Strength"),""),"")</f>
        <v/>
      </c>
      <c r="K1377" t="str">
        <f>IF(K145*(ComCalc!K$37&gt;1),IF(ABS(K862)&gt;=K965,IF(K862&lt;0,"Weakness","Strength"),""),"")</f>
        <v/>
      </c>
      <c r="L1377" t="str">
        <f>IF(L145*(ComCalc!L$37&gt;1),IF(ABS(L862)&gt;=L965,IF(L862&lt;0,"Weakness","Strength"),""),"")</f>
        <v/>
      </c>
      <c r="M1377" t="str">
        <f>IF(M145*(ComCalc!M$37&gt;1),IF(ABS(M862)&gt;=M965,IF(M862&lt;0,"Weakness","Strength"),""),"")</f>
        <v/>
      </c>
      <c r="N1377" t="str">
        <f>IF(N145*(ComCalc!N$37&gt;1),IF(ABS(N862)&gt;=N965,IF(N862&lt;0,"Weakness","Strength"),""),"")</f>
        <v/>
      </c>
      <c r="O1377" t="str">
        <f>IF(O145*(ComCalc!O$37&gt;1),IF(ABS(O862)&gt;=O965,IF(O862&lt;0,"Weakness","Strength"),""),"")</f>
        <v/>
      </c>
      <c r="P1377" t="str">
        <f>IF(P145*(ComCalc!P$37&gt;1),IF(ABS(P862)&gt;=P965,IF(P862&lt;0,"Weakness","Strength"),""),"")</f>
        <v/>
      </c>
      <c r="Q1377" t="str">
        <f>IF(Q145*(ComCalc!Q$37&gt;1),IF(ABS(Q862)&gt;=Q965,IF(Q862&lt;0,"Weakness","Strength"),""),"")</f>
        <v/>
      </c>
      <c r="R1377" t="str">
        <f>IF(R145*(ComCalc!R$37&gt;1),IF(ABS(R862)&gt;=R965,IF(R862&lt;0,"Weakness","Strength"),""),"")</f>
        <v/>
      </c>
      <c r="S1377" t="str">
        <f>IF(S145*(ComCalc!S$37&gt;1),IF(ABS(S862)&gt;=S965,IF(S862&lt;0,"Weakness","Strength"),""),"")</f>
        <v/>
      </c>
      <c r="T1377" t="str">
        <f>IF(T145*(ComCalc!T$37&gt;1),IF(ABS(T862)&gt;=T965,IF(T862&lt;0,"Weakness","Strength"),""),"")</f>
        <v/>
      </c>
      <c r="U1377" t="str">
        <f>IF(U145*(ComCalc!U$37&gt;1),IF(ABS(U862)&gt;=U965,IF(U862&lt;0,"Weakness","Strength"),""),"")</f>
        <v/>
      </c>
    </row>
    <row r="1378" spans="1:21" x14ac:dyDescent="0.15">
      <c r="A1378" t="str">
        <f t="shared" si="871"/>
        <v>Letter-Number Sequencing</v>
      </c>
      <c r="B1378" t="str">
        <f>IF(B146*(ComCalc!B$37&gt;1),IF(ABS(B863)&gt;=B966,IF(B863&lt;0,"Weakness","Strength"),""),"")</f>
        <v/>
      </c>
      <c r="C1378" t="str">
        <f>IF(C146*(ComCalc!C$37&gt;1),IF(ABS(C863)&gt;=C966,IF(C863&lt;0,"Weakness","Strength"),""),"")</f>
        <v/>
      </c>
      <c r="D1378" t="str">
        <f>IF(D146*(ComCalc!D$37&gt;1),IF(ABS(D863)&gt;=D966,IF(D863&lt;0,"Weakness","Strength"),""),"")</f>
        <v/>
      </c>
      <c r="E1378" t="str">
        <f>IF(E146*(ComCalc!E$37&gt;1),IF(ABS(E863)&gt;=E966,IF(E863&lt;0,"Weakness","Strength"),""),"")</f>
        <v/>
      </c>
      <c r="F1378" t="str">
        <f>IF(F146*(ComCalc!F$37&gt;1),IF(ABS(F863)&gt;=F966,IF(F863&lt;0,"Weakness","Strength"),""),"")</f>
        <v/>
      </c>
      <c r="G1378" t="str">
        <f>IF(G146*(ComCalc!G$37&gt;1),IF(ABS(G863)&gt;=G966,IF(G863&lt;0,"Weakness","Strength"),""),"")</f>
        <v/>
      </c>
      <c r="H1378" t="str">
        <f>IF(H146*(ComCalc!H$37&gt;1),IF(ABS(H863)&gt;=H966,IF(H863&lt;0,"Weakness","Strength"),""),"")</f>
        <v/>
      </c>
      <c r="I1378" t="str">
        <f>IF(I146*(ComCalc!I$37&gt;1),IF(ABS(I863)&gt;=I966,IF(I863&lt;0,"Weakness","Strength"),""),"")</f>
        <v/>
      </c>
      <c r="J1378" t="str">
        <f>IF(J146*(ComCalc!J$37&gt;1),IF(ABS(J863)&gt;=J966,IF(J863&lt;0,"Weakness","Strength"),""),"")</f>
        <v/>
      </c>
      <c r="K1378" t="str">
        <f>IF(K146*(ComCalc!K$37&gt;1),IF(ABS(K863)&gt;=K966,IF(K863&lt;0,"Weakness","Strength"),""),"")</f>
        <v/>
      </c>
      <c r="L1378" t="str">
        <f>IF(L146*(ComCalc!L$37&gt;1),IF(ABS(L863)&gt;=L966,IF(L863&lt;0,"Weakness","Strength"),""),"")</f>
        <v/>
      </c>
      <c r="M1378" t="str">
        <f>IF(M146*(ComCalc!M$37&gt;1),IF(ABS(M863)&gt;=M966,IF(M863&lt;0,"Weakness","Strength"),""),"")</f>
        <v/>
      </c>
      <c r="N1378" t="str">
        <f>IF(N146*(ComCalc!N$37&gt;1),IF(ABS(N863)&gt;=N966,IF(N863&lt;0,"Weakness","Strength"),""),"")</f>
        <v/>
      </c>
      <c r="O1378" t="str">
        <f>IF(O146*(ComCalc!O$37&gt;1),IF(ABS(O863)&gt;=O966,IF(O863&lt;0,"Weakness","Strength"),""),"")</f>
        <v/>
      </c>
      <c r="P1378" t="str">
        <f>IF(P146*(ComCalc!P$37&gt;1),IF(ABS(P863)&gt;=P966,IF(P863&lt;0,"Weakness","Strength"),""),"")</f>
        <v/>
      </c>
      <c r="Q1378" t="str">
        <f>IF(Q146*(ComCalc!Q$37&gt;1),IF(ABS(Q863)&gt;=Q966,IF(Q863&lt;0,"Weakness","Strength"),""),"")</f>
        <v/>
      </c>
      <c r="R1378" t="str">
        <f>IF(R146*(ComCalc!R$37&gt;1),IF(ABS(R863)&gt;=R966,IF(R863&lt;0,"Weakness","Strength"),""),"")</f>
        <v/>
      </c>
      <c r="S1378" t="str">
        <f>IF(S146*(ComCalc!S$37&gt;1),IF(ABS(S863)&gt;=S966,IF(S863&lt;0,"Weakness","Strength"),""),"")</f>
        <v/>
      </c>
      <c r="T1378" t="str">
        <f>IF(T146*(ComCalc!T$37&gt;1),IF(ABS(T863)&gt;=T966,IF(T863&lt;0,"Weakness","Strength"),""),"")</f>
        <v/>
      </c>
      <c r="U1378" t="str">
        <f>IF(U146*(ComCalc!U$37&gt;1),IF(ABS(U863)&gt;=U966,IF(U863&lt;0,"Weakness","Strength"),""),"")</f>
        <v/>
      </c>
    </row>
    <row r="1379" spans="1:21" x14ac:dyDescent="0.15">
      <c r="A1379" t="str">
        <f t="shared" si="871"/>
        <v>Cancellation</v>
      </c>
      <c r="B1379" t="str">
        <f>IF(B147*(ComCalc!B$37&gt;1),IF(ABS(B864)&gt;=B967,IF(B864&lt;0,"Weakness","Strength"),""),"")</f>
        <v/>
      </c>
      <c r="C1379" t="str">
        <f>IF(C147*(ComCalc!C$37&gt;1),IF(ABS(C864)&gt;=C967,IF(C864&lt;0,"Weakness","Strength"),""),"")</f>
        <v/>
      </c>
      <c r="D1379" t="str">
        <f>IF(D147*(ComCalc!D$37&gt;1),IF(ABS(D864)&gt;=D967,IF(D864&lt;0,"Weakness","Strength"),""),"")</f>
        <v/>
      </c>
      <c r="E1379" t="str">
        <f>IF(E147*(ComCalc!E$37&gt;1),IF(ABS(E864)&gt;=E967,IF(E864&lt;0,"Weakness","Strength"),""),"")</f>
        <v/>
      </c>
      <c r="F1379" t="str">
        <f>IF(F147*(ComCalc!F$37&gt;1),IF(ABS(F864)&gt;=F967,IF(F864&lt;0,"Weakness","Strength"),""),"")</f>
        <v/>
      </c>
      <c r="G1379" t="str">
        <f>IF(G147*(ComCalc!G$37&gt;1),IF(ABS(G864)&gt;=G967,IF(G864&lt;0,"Weakness","Strength"),""),"")</f>
        <v/>
      </c>
      <c r="H1379" t="str">
        <f>IF(H147*(ComCalc!H$37&gt;1),IF(ABS(H864)&gt;=H967,IF(H864&lt;0,"Weakness","Strength"),""),"")</f>
        <v/>
      </c>
      <c r="I1379" t="str">
        <f>IF(I147*(ComCalc!I$37&gt;1),IF(ABS(I864)&gt;=I967,IF(I864&lt;0,"Weakness","Strength"),""),"")</f>
        <v/>
      </c>
      <c r="J1379" t="str">
        <f>IF(J147*(ComCalc!J$37&gt;1),IF(ABS(J864)&gt;=J967,IF(J864&lt;0,"Weakness","Strength"),""),"")</f>
        <v/>
      </c>
      <c r="K1379" t="str">
        <f>IF(K147*(ComCalc!K$37&gt;1),IF(ABS(K864)&gt;=K967,IF(K864&lt;0,"Weakness","Strength"),""),"")</f>
        <v/>
      </c>
      <c r="L1379" t="str">
        <f>IF(L147*(ComCalc!L$37&gt;1),IF(ABS(L864)&gt;=L967,IF(L864&lt;0,"Weakness","Strength"),""),"")</f>
        <v/>
      </c>
      <c r="M1379" t="str">
        <f>IF(M147*(ComCalc!M$37&gt;1),IF(ABS(M864)&gt;=M967,IF(M864&lt;0,"Weakness","Strength"),""),"")</f>
        <v/>
      </c>
      <c r="N1379" t="str">
        <f>IF(N147*(ComCalc!N$37&gt;1),IF(ABS(N864)&gt;=N967,IF(N864&lt;0,"Weakness","Strength"),""),"")</f>
        <v/>
      </c>
      <c r="O1379" t="str">
        <f>IF(O147*(ComCalc!O$37&gt;1),IF(ABS(O864)&gt;=O967,IF(O864&lt;0,"Weakness","Strength"),""),"")</f>
        <v/>
      </c>
      <c r="P1379" t="str">
        <f>IF(P147*(ComCalc!P$37&gt;1),IF(ABS(P864)&gt;=P967,IF(P864&lt;0,"Weakness","Strength"),""),"")</f>
        <v/>
      </c>
      <c r="Q1379" t="str">
        <f>IF(Q147*(ComCalc!Q$37&gt;1),IF(ABS(Q864)&gt;=Q967,IF(Q864&lt;0,"Weakness","Strength"),""),"")</f>
        <v/>
      </c>
      <c r="R1379" t="str">
        <f>IF(R147*(ComCalc!R$37&gt;1),IF(ABS(R864)&gt;=R967,IF(R864&lt;0,"Weakness","Strength"),""),"")</f>
        <v/>
      </c>
      <c r="S1379" t="str">
        <f>IF(S147*(ComCalc!S$37&gt;1),IF(ABS(S864)&gt;=S967,IF(S864&lt;0,"Weakness","Strength"),""),"")</f>
        <v/>
      </c>
      <c r="T1379" t="str">
        <f>IF(T147*(ComCalc!T$37&gt;1),IF(ABS(T864)&gt;=T967,IF(T864&lt;0,"Weakness","Strength"),""),"")</f>
        <v/>
      </c>
      <c r="U1379" t="str">
        <f>IF(U147*(ComCalc!U$37&gt;1),IF(ABS(U864)&gt;=U967,IF(U864&lt;0,"Weakness","Strength"),""),"")</f>
        <v/>
      </c>
    </row>
    <row r="1380" spans="1:21" x14ac:dyDescent="0.15">
      <c r="A1380" t="str">
        <f t="shared" si="871"/>
        <v>Grooved Pegboard-Dominant</v>
      </c>
      <c r="B1380" t="str">
        <f>IF(B148*(ComCalc!B$37&gt;1),IF(ABS(B865)&gt;=B968,IF(B865&lt;0,"Weakness","Strength"),""),"")</f>
        <v/>
      </c>
      <c r="C1380" t="str">
        <f>IF(C148*(ComCalc!C$37&gt;1),IF(ABS(C865)&gt;=C968,IF(C865&lt;0,"Weakness","Strength"),""),"")</f>
        <v/>
      </c>
      <c r="D1380" t="str">
        <f>IF(D148*(ComCalc!D$37&gt;1),IF(ABS(D865)&gt;=D968,IF(D865&lt;0,"Weakness","Strength"),""),"")</f>
        <v/>
      </c>
      <c r="E1380" t="str">
        <f>IF(E148*(ComCalc!E$37&gt;1),IF(ABS(E865)&gt;=E968,IF(E865&lt;0,"Weakness","Strength"),""),"")</f>
        <v/>
      </c>
      <c r="F1380" t="str">
        <f>IF(F148*(ComCalc!F$37&gt;1),IF(ABS(F865)&gt;=F968,IF(F865&lt;0,"Weakness","Strength"),""),"")</f>
        <v/>
      </c>
      <c r="G1380" t="str">
        <f>IF(G148*(ComCalc!G$37&gt;1),IF(ABS(G865)&gt;=G968,IF(G865&lt;0,"Weakness","Strength"),""),"")</f>
        <v/>
      </c>
      <c r="H1380" t="str">
        <f>IF(H148*(ComCalc!H$37&gt;1),IF(ABS(H865)&gt;=H968,IF(H865&lt;0,"Weakness","Strength"),""),"")</f>
        <v/>
      </c>
      <c r="I1380" t="str">
        <f>IF(I148*(ComCalc!I$37&gt;1),IF(ABS(I865)&gt;=I968,IF(I865&lt;0,"Weakness","Strength"),""),"")</f>
        <v/>
      </c>
      <c r="J1380" t="str">
        <f>IF(J148*(ComCalc!J$37&gt;1),IF(ABS(J865)&gt;=J968,IF(J865&lt;0,"Weakness","Strength"),""),"")</f>
        <v/>
      </c>
      <c r="K1380" t="str">
        <f>IF(K148*(ComCalc!K$37&gt;1),IF(ABS(K865)&gt;=K968,IF(K865&lt;0,"Weakness","Strength"),""),"")</f>
        <v/>
      </c>
      <c r="L1380" t="str">
        <f>IF(L148*(ComCalc!L$37&gt;1),IF(ABS(L865)&gt;=L968,IF(L865&lt;0,"Weakness","Strength"),""),"")</f>
        <v/>
      </c>
      <c r="M1380" t="str">
        <f>IF(M148*(ComCalc!M$37&gt;1),IF(ABS(M865)&gt;=M968,IF(M865&lt;0,"Weakness","Strength"),""),"")</f>
        <v/>
      </c>
      <c r="N1380" t="str">
        <f>IF(N148*(ComCalc!N$37&gt;1),IF(ABS(N865)&gt;=N968,IF(N865&lt;0,"Weakness","Strength"),""),"")</f>
        <v/>
      </c>
      <c r="O1380" t="str">
        <f>IF(O148*(ComCalc!O$37&gt;1),IF(ABS(O865)&gt;=O968,IF(O865&lt;0,"Weakness","Strength"),""),"")</f>
        <v/>
      </c>
      <c r="P1380" t="str">
        <f>IF(P148*(ComCalc!P$37&gt;1),IF(ABS(P865)&gt;=P968,IF(P865&lt;0,"Weakness","Strength"),""),"")</f>
        <v/>
      </c>
      <c r="Q1380" t="str">
        <f>IF(Q148*(ComCalc!Q$37&gt;1),IF(ABS(Q865)&gt;=Q968,IF(Q865&lt;0,"Weakness","Strength"),""),"")</f>
        <v/>
      </c>
      <c r="R1380" t="str">
        <f>IF(R148*(ComCalc!R$37&gt;1),IF(ABS(R865)&gt;=R968,IF(R865&lt;0,"Weakness","Strength"),""),"")</f>
        <v/>
      </c>
      <c r="S1380" t="str">
        <f>IF(S148*(ComCalc!S$37&gt;1),IF(ABS(S865)&gt;=S968,IF(S865&lt;0,"Weakness","Strength"),""),"")</f>
        <v/>
      </c>
      <c r="T1380" t="str">
        <f>IF(T148*(ComCalc!T$37&gt;1),IF(ABS(T865)&gt;=T968,IF(T865&lt;0,"Weakness","Strength"),""),"")</f>
        <v/>
      </c>
      <c r="U1380" t="str">
        <f>IF(U148*(ComCalc!U$37&gt;1),IF(ABS(U865)&gt;=U968,IF(U865&lt;0,"Weakness","Strength"),""),"")</f>
        <v/>
      </c>
    </row>
    <row r="1381" spans="1:21" x14ac:dyDescent="0.15">
      <c r="A1381" t="str">
        <f t="shared" si="871"/>
        <v>Grooved Pegboard-Nondominant</v>
      </c>
      <c r="B1381" t="str">
        <f>IF(B149*(ComCalc!B$37&gt;1),IF(ABS(B866)&gt;=B969,IF(B866&lt;0,"Weakness","Strength"),""),"")</f>
        <v/>
      </c>
      <c r="C1381" t="str">
        <f>IF(C149*(ComCalc!C$37&gt;1),IF(ABS(C866)&gt;=C969,IF(C866&lt;0,"Weakness","Strength"),""),"")</f>
        <v/>
      </c>
      <c r="D1381" t="str">
        <f>IF(D149*(ComCalc!D$37&gt;1),IF(ABS(D866)&gt;=D969,IF(D866&lt;0,"Weakness","Strength"),""),"")</f>
        <v/>
      </c>
      <c r="E1381" t="str">
        <f>IF(E149*(ComCalc!E$37&gt;1),IF(ABS(E866)&gt;=E969,IF(E866&lt;0,"Weakness","Strength"),""),"")</f>
        <v/>
      </c>
      <c r="F1381" t="str">
        <f>IF(F149*(ComCalc!F$37&gt;1),IF(ABS(F866)&gt;=F969,IF(F866&lt;0,"Weakness","Strength"),""),"")</f>
        <v/>
      </c>
      <c r="G1381" t="str">
        <f>IF(G149*(ComCalc!G$37&gt;1),IF(ABS(G866)&gt;=G969,IF(G866&lt;0,"Weakness","Strength"),""),"")</f>
        <v/>
      </c>
      <c r="H1381" t="str">
        <f>IF(H149*(ComCalc!H$37&gt;1),IF(ABS(H866)&gt;=H969,IF(H866&lt;0,"Weakness","Strength"),""),"")</f>
        <v/>
      </c>
      <c r="I1381" t="str">
        <f>IF(I149*(ComCalc!I$37&gt;1),IF(ABS(I866)&gt;=I969,IF(I866&lt;0,"Weakness","Strength"),""),"")</f>
        <v/>
      </c>
      <c r="J1381" t="str">
        <f>IF(J149*(ComCalc!J$37&gt;1),IF(ABS(J866)&gt;=J969,IF(J866&lt;0,"Weakness","Strength"),""),"")</f>
        <v/>
      </c>
      <c r="K1381" t="str">
        <f>IF(K149*(ComCalc!K$37&gt;1),IF(ABS(K866)&gt;=K969,IF(K866&lt;0,"Weakness","Strength"),""),"")</f>
        <v/>
      </c>
      <c r="L1381" t="str">
        <f>IF(L149*(ComCalc!L$37&gt;1),IF(ABS(L866)&gt;=L969,IF(L866&lt;0,"Weakness","Strength"),""),"")</f>
        <v/>
      </c>
      <c r="M1381" t="str">
        <f>IF(M149*(ComCalc!M$37&gt;1),IF(ABS(M866)&gt;=M969,IF(M866&lt;0,"Weakness","Strength"),""),"")</f>
        <v/>
      </c>
      <c r="N1381" t="str">
        <f>IF(N149*(ComCalc!N$37&gt;1),IF(ABS(N866)&gt;=N969,IF(N866&lt;0,"Weakness","Strength"),""),"")</f>
        <v/>
      </c>
      <c r="O1381" t="str">
        <f>IF(O149*(ComCalc!O$37&gt;1),IF(ABS(O866)&gt;=O969,IF(O866&lt;0,"Weakness","Strength"),""),"")</f>
        <v/>
      </c>
      <c r="P1381" t="str">
        <f>IF(P149*(ComCalc!P$37&gt;1),IF(ABS(P866)&gt;=P969,IF(P866&lt;0,"Weakness","Strength"),""),"")</f>
        <v/>
      </c>
      <c r="Q1381" t="str">
        <f>IF(Q149*(ComCalc!Q$37&gt;1),IF(ABS(Q866)&gt;=Q969,IF(Q866&lt;0,"Weakness","Strength"),""),"")</f>
        <v/>
      </c>
      <c r="R1381" t="str">
        <f>IF(R149*(ComCalc!R$37&gt;1),IF(ABS(R866)&gt;=R969,IF(R866&lt;0,"Weakness","Strength"),""),"")</f>
        <v/>
      </c>
      <c r="S1381" t="str">
        <f>IF(S149*(ComCalc!S$37&gt;1),IF(ABS(S866)&gt;=S969,IF(S866&lt;0,"Weakness","Strength"),""),"")</f>
        <v/>
      </c>
      <c r="T1381" t="str">
        <f>IF(T149*(ComCalc!T$37&gt;1),IF(ABS(T866)&gt;=T969,IF(T866&lt;0,"Weakness","Strength"),""),"")</f>
        <v/>
      </c>
      <c r="U1381" t="str">
        <f>IF(U149*(ComCalc!U$37&gt;1),IF(ABS(U866)&gt;=U969,IF(U866&lt;0,"Weakness","Strength"),""),"")</f>
        <v/>
      </c>
    </row>
    <row r="1382" spans="1:21" x14ac:dyDescent="0.15">
      <c r="A1382" t="str">
        <f t="shared" si="871"/>
        <v>Behavior Rating Scale</v>
      </c>
      <c r="B1382" t="str">
        <f>IF(B150*(ComCalc!B$37&gt;1),IF(ABS(B867)&gt;=B970,IF(B867&lt;0,"Weakness","Strength"),""),"")</f>
        <v/>
      </c>
      <c r="C1382" t="str">
        <f>IF(C150*(ComCalc!C$37&gt;1),IF(ABS(C867)&gt;=C970,IF(C867&lt;0,"Weakness","Strength"),""),"")</f>
        <v/>
      </c>
      <c r="D1382" t="str">
        <f>IF(D150*(ComCalc!D$37&gt;1),IF(ABS(D867)&gt;=D970,IF(D867&lt;0,"Weakness","Strength"),""),"")</f>
        <v/>
      </c>
      <c r="E1382" t="str">
        <f>IF(E150*(ComCalc!E$37&gt;1),IF(ABS(E867)&gt;=E970,IF(E867&lt;0,"Weakness","Strength"),""),"")</f>
        <v/>
      </c>
      <c r="F1382" t="str">
        <f>IF(F150*(ComCalc!F$37&gt;1),IF(ABS(F867)&gt;=F970,IF(F867&lt;0,"Weakness","Strength"),""),"")</f>
        <v/>
      </c>
      <c r="G1382" t="str">
        <f>IF(G150*(ComCalc!G$37&gt;1),IF(ABS(G867)&gt;=G970,IF(G867&lt;0,"Weakness","Strength"),""),"")</f>
        <v/>
      </c>
      <c r="H1382" t="str">
        <f>IF(H150*(ComCalc!H$37&gt;1),IF(ABS(H867)&gt;=H970,IF(H867&lt;0,"Weakness","Strength"),""),"")</f>
        <v/>
      </c>
      <c r="I1382" t="str">
        <f>IF(I150*(ComCalc!I$37&gt;1),IF(ABS(I867)&gt;=I970,IF(I867&lt;0,"Weakness","Strength"),""),"")</f>
        <v/>
      </c>
      <c r="J1382" t="str">
        <f>IF(J150*(ComCalc!J$37&gt;1),IF(ABS(J867)&gt;=J970,IF(J867&lt;0,"Weakness","Strength"),""),"")</f>
        <v/>
      </c>
      <c r="K1382" t="str">
        <f>IF(K150*(ComCalc!K$37&gt;1),IF(ABS(K867)&gt;=K970,IF(K867&lt;0,"Weakness","Strength"),""),"")</f>
        <v/>
      </c>
      <c r="L1382" t="str">
        <f>IF(L150*(ComCalc!L$37&gt;1),IF(ABS(L867)&gt;=L970,IF(L867&lt;0,"Weakness","Strength"),""),"")</f>
        <v/>
      </c>
      <c r="M1382" t="str">
        <f>IF(M150*(ComCalc!M$37&gt;1),IF(ABS(M867)&gt;=M970,IF(M867&lt;0,"Weakness","Strength"),""),"")</f>
        <v/>
      </c>
      <c r="N1382" t="str">
        <f>IF(N150*(ComCalc!N$37&gt;1),IF(ABS(N867)&gt;=N970,IF(N867&lt;0,"Weakness","Strength"),""),"")</f>
        <v/>
      </c>
      <c r="O1382" t="str">
        <f>IF(O150*(ComCalc!O$37&gt;1),IF(ABS(O867)&gt;=O970,IF(O867&lt;0,"Weakness","Strength"),""),"")</f>
        <v/>
      </c>
      <c r="P1382" t="str">
        <f>IF(P150*(ComCalc!P$37&gt;1),IF(ABS(P867)&gt;=P970,IF(P867&lt;0,"Weakness","Strength"),""),"")</f>
        <v/>
      </c>
      <c r="Q1382" t="str">
        <f>IF(Q150*(ComCalc!Q$37&gt;1),IF(ABS(Q867)&gt;=Q970,IF(Q867&lt;0,"Weakness","Strength"),""),"")</f>
        <v/>
      </c>
      <c r="R1382" t="str">
        <f>IF(R150*(ComCalc!R$37&gt;1),IF(ABS(R867)&gt;=R970,IF(R867&lt;0,"Weakness","Strength"),""),"")</f>
        <v/>
      </c>
      <c r="S1382" t="str">
        <f>IF(S150*(ComCalc!S$37&gt;1),IF(ABS(S867)&gt;=S970,IF(S867&lt;0,"Weakness","Strength"),""),"")</f>
        <v/>
      </c>
      <c r="T1382" t="str">
        <f>IF(T150*(ComCalc!T$37&gt;1),IF(ABS(T867)&gt;=T970,IF(T867&lt;0,"Weakness","Strength"),""),"")</f>
        <v/>
      </c>
      <c r="U1382" t="str">
        <f>IF(U150*(ComCalc!U$37&gt;1),IF(ABS(U867)&gt;=U970,IF(U867&lt;0,"Weakness","Strength"),""),"")</f>
        <v/>
      </c>
    </row>
    <row r="1383" spans="1:21" x14ac:dyDescent="0.15">
      <c r="A1383" t="str">
        <f t="shared" si="871"/>
        <v>KTEA-3 Nonsense Word Decoding</v>
      </c>
      <c r="B1383" t="str">
        <f>IF(B151*(ComCalc!B$37&gt;1),IF(ABS(B868)&gt;=B971,IF(B868&lt;0,"Weakness","Strength"),""),"")</f>
        <v/>
      </c>
      <c r="C1383" t="str">
        <f>IF(C151*(ComCalc!C$37&gt;1),IF(ABS(C868)&gt;=C971,IF(C868&lt;0,"Weakness","Strength"),""),"")</f>
        <v/>
      </c>
      <c r="D1383" t="str">
        <f>IF(D151*(ComCalc!D$37&gt;1),IF(ABS(D868)&gt;=D971,IF(D868&lt;0,"Weakness","Strength"),""),"")</f>
        <v/>
      </c>
      <c r="E1383" t="str">
        <f>IF(E151*(ComCalc!E$37&gt;1),IF(ABS(E868)&gt;=E971,IF(E868&lt;0,"Weakness","Strength"),""),"")</f>
        <v/>
      </c>
      <c r="F1383" t="str">
        <f>IF(F151*(ComCalc!F$37&gt;1),IF(ABS(F868)&gt;=F971,IF(F868&lt;0,"Weakness","Strength"),""),"")</f>
        <v/>
      </c>
      <c r="G1383" t="str">
        <f>IF(G151*(ComCalc!G$37&gt;1),IF(ABS(G868)&gt;=G971,IF(G868&lt;0,"Weakness","Strength"),""),"")</f>
        <v/>
      </c>
      <c r="H1383" t="str">
        <f>IF(H151*(ComCalc!H$37&gt;1),IF(ABS(H868)&gt;=H971,IF(H868&lt;0,"Weakness","Strength"),""),"")</f>
        <v/>
      </c>
      <c r="I1383" t="str">
        <f>IF(I151*(ComCalc!I$37&gt;1),IF(ABS(I868)&gt;=I971,IF(I868&lt;0,"Weakness","Strength"),""),"")</f>
        <v/>
      </c>
      <c r="J1383" t="str">
        <f>IF(J151*(ComCalc!J$37&gt;1),IF(ABS(J868)&gt;=J971,IF(J868&lt;0,"Weakness","Strength"),""),"")</f>
        <v/>
      </c>
      <c r="K1383" t="str">
        <f>IF(K151*(ComCalc!K$37&gt;1),IF(ABS(K868)&gt;=K971,IF(K868&lt;0,"Weakness","Strength"),""),"")</f>
        <v/>
      </c>
      <c r="L1383" t="str">
        <f>IF(L151*(ComCalc!L$37&gt;1),IF(ABS(L868)&gt;=L971,IF(L868&lt;0,"Weakness","Strength"),""),"")</f>
        <v/>
      </c>
      <c r="M1383" t="str">
        <f>IF(M151*(ComCalc!M$37&gt;1),IF(ABS(M868)&gt;=M971,IF(M868&lt;0,"Weakness","Strength"),""),"")</f>
        <v/>
      </c>
      <c r="N1383" t="str">
        <f>IF(N151*(ComCalc!N$37&gt;1),IF(ABS(N868)&gt;=N971,IF(N868&lt;0,"Weakness","Strength"),""),"")</f>
        <v/>
      </c>
      <c r="O1383" t="str">
        <f>IF(O151*(ComCalc!O$37&gt;1),IF(ABS(O868)&gt;=O971,IF(O868&lt;0,"Weakness","Strength"),""),"")</f>
        <v/>
      </c>
      <c r="P1383" t="str">
        <f>IF(P151*(ComCalc!P$37&gt;1),IF(ABS(P868)&gt;=P971,IF(P868&lt;0,"Weakness","Strength"),""),"")</f>
        <v/>
      </c>
      <c r="Q1383" t="str">
        <f>IF(Q151*(ComCalc!Q$37&gt;1),IF(ABS(Q868)&gt;=Q971,IF(Q868&lt;0,"Weakness","Strength"),""),"")</f>
        <v/>
      </c>
      <c r="R1383" t="str">
        <f>IF(R151*(ComCalc!R$37&gt;1),IF(ABS(R868)&gt;=R971,IF(R868&lt;0,"Weakness","Strength"),""),"")</f>
        <v/>
      </c>
      <c r="S1383" t="str">
        <f>IF(S151*(ComCalc!S$37&gt;1),IF(ABS(S868)&gt;=S971,IF(S868&lt;0,"Weakness","Strength"),""),"")</f>
        <v/>
      </c>
      <c r="T1383" t="str">
        <f>IF(T151*(ComCalc!T$37&gt;1),IF(ABS(T868)&gt;=T971,IF(T868&lt;0,"Weakness","Strength"),""),"")</f>
        <v/>
      </c>
      <c r="U1383" t="str">
        <f>IF(U151*(ComCalc!U$37&gt;1),IF(ABS(U868)&gt;=U971,IF(U868&lt;0,"Weakness","Strength"),""),"")</f>
        <v/>
      </c>
    </row>
    <row r="1384" spans="1:21" x14ac:dyDescent="0.15">
      <c r="A1384" t="str">
        <f t="shared" si="871"/>
        <v>KTEA-3 Decoding Fluency</v>
      </c>
      <c r="B1384" t="str">
        <f>IF(B152*(ComCalc!B$37&gt;1),IF(ABS(B869)&gt;=B972,IF(B869&lt;0,"Weakness","Strength"),""),"")</f>
        <v/>
      </c>
      <c r="C1384" t="str">
        <f>IF(C152*(ComCalc!C$37&gt;1),IF(ABS(C869)&gt;=C972,IF(C869&lt;0,"Weakness","Strength"),""),"")</f>
        <v/>
      </c>
      <c r="D1384" t="str">
        <f>IF(D152*(ComCalc!D$37&gt;1),IF(ABS(D869)&gt;=D972,IF(D869&lt;0,"Weakness","Strength"),""),"")</f>
        <v/>
      </c>
      <c r="E1384" t="str">
        <f>IF(E152*(ComCalc!E$37&gt;1),IF(ABS(E869)&gt;=E972,IF(E869&lt;0,"Weakness","Strength"),""),"")</f>
        <v/>
      </c>
      <c r="F1384" t="str">
        <f>IF(F152*(ComCalc!F$37&gt;1),IF(ABS(F869)&gt;=F972,IF(F869&lt;0,"Weakness","Strength"),""),"")</f>
        <v/>
      </c>
      <c r="G1384" t="str">
        <f>IF(G152*(ComCalc!G$37&gt;1),IF(ABS(G869)&gt;=G972,IF(G869&lt;0,"Weakness","Strength"),""),"")</f>
        <v/>
      </c>
      <c r="H1384" t="str">
        <f>IF(H152*(ComCalc!H$37&gt;1),IF(ABS(H869)&gt;=H972,IF(H869&lt;0,"Weakness","Strength"),""),"")</f>
        <v/>
      </c>
      <c r="I1384" t="str">
        <f>IF(I152*(ComCalc!I$37&gt;1),IF(ABS(I869)&gt;=I972,IF(I869&lt;0,"Weakness","Strength"),""),"")</f>
        <v/>
      </c>
      <c r="J1384" t="str">
        <f>IF(J152*(ComCalc!J$37&gt;1),IF(ABS(J869)&gt;=J972,IF(J869&lt;0,"Weakness","Strength"),""),"")</f>
        <v/>
      </c>
      <c r="K1384" t="str">
        <f>IF(K152*(ComCalc!K$37&gt;1),IF(ABS(K869)&gt;=K972,IF(K869&lt;0,"Weakness","Strength"),""),"")</f>
        <v/>
      </c>
      <c r="L1384" t="str">
        <f>IF(L152*(ComCalc!L$37&gt;1),IF(ABS(L869)&gt;=L972,IF(L869&lt;0,"Weakness","Strength"),""),"")</f>
        <v/>
      </c>
      <c r="M1384" t="str">
        <f>IF(M152*(ComCalc!M$37&gt;1),IF(ABS(M869)&gt;=M972,IF(M869&lt;0,"Weakness","Strength"),""),"")</f>
        <v/>
      </c>
      <c r="N1384" t="str">
        <f>IF(N152*(ComCalc!N$37&gt;1),IF(ABS(N869)&gt;=N972,IF(N869&lt;0,"Weakness","Strength"),""),"")</f>
        <v/>
      </c>
      <c r="O1384" t="str">
        <f>IF(O152*(ComCalc!O$37&gt;1),IF(ABS(O869)&gt;=O972,IF(O869&lt;0,"Weakness","Strength"),""),"")</f>
        <v/>
      </c>
      <c r="P1384" t="str">
        <f>IF(P152*(ComCalc!P$37&gt;1),IF(ABS(P869)&gt;=P972,IF(P869&lt;0,"Weakness","Strength"),""),"")</f>
        <v/>
      </c>
      <c r="Q1384" t="str">
        <f>IF(Q152*(ComCalc!Q$37&gt;1),IF(ABS(Q869)&gt;=Q972,IF(Q869&lt;0,"Weakness","Strength"),""),"")</f>
        <v/>
      </c>
      <c r="R1384" t="str">
        <f>IF(R152*(ComCalc!R$37&gt;1),IF(ABS(R869)&gt;=R972,IF(R869&lt;0,"Weakness","Strength"),""),"")</f>
        <v/>
      </c>
      <c r="S1384" t="str">
        <f>IF(S152*(ComCalc!S$37&gt;1),IF(ABS(S869)&gt;=S972,IF(S869&lt;0,"Weakness","Strength"),""),"")</f>
        <v/>
      </c>
      <c r="T1384" t="str">
        <f>IF(T152*(ComCalc!T$37&gt;1),IF(ABS(T869)&gt;=T972,IF(T869&lt;0,"Weakness","Strength"),""),"")</f>
        <v/>
      </c>
      <c r="U1384" t="str">
        <f>IF(U152*(ComCalc!U$37&gt;1),IF(ABS(U869)&gt;=U972,IF(U869&lt;0,"Weakness","Strength"),""),"")</f>
        <v/>
      </c>
    </row>
    <row r="1385" spans="1:21" x14ac:dyDescent="0.15">
      <c r="A1385" t="str">
        <f t="shared" si="871"/>
        <v>KTEA-3 Reading Comprehension</v>
      </c>
      <c r="B1385" t="str">
        <f>IF(B153*(ComCalc!B$37&gt;1),IF(ABS(B870)&gt;=B973,IF(B870&lt;0,"Weakness","Strength"),""),"")</f>
        <v/>
      </c>
      <c r="C1385" t="str">
        <f>IF(C153*(ComCalc!C$37&gt;1),IF(ABS(C870)&gt;=C973,IF(C870&lt;0,"Weakness","Strength"),""),"")</f>
        <v/>
      </c>
      <c r="D1385" t="str">
        <f>IF(D153*(ComCalc!D$37&gt;1),IF(ABS(D870)&gt;=D973,IF(D870&lt;0,"Weakness","Strength"),""),"")</f>
        <v/>
      </c>
      <c r="E1385" t="str">
        <f>IF(E153*(ComCalc!E$37&gt;1),IF(ABS(E870)&gt;=E973,IF(E870&lt;0,"Weakness","Strength"),""),"")</f>
        <v/>
      </c>
      <c r="F1385" t="str">
        <f>IF(F153*(ComCalc!F$37&gt;1),IF(ABS(F870)&gt;=F973,IF(F870&lt;0,"Weakness","Strength"),""),"")</f>
        <v/>
      </c>
      <c r="G1385" t="str">
        <f>IF(G153*(ComCalc!G$37&gt;1),IF(ABS(G870)&gt;=G973,IF(G870&lt;0,"Weakness","Strength"),""),"")</f>
        <v/>
      </c>
      <c r="H1385" t="str">
        <f>IF(H153*(ComCalc!H$37&gt;1),IF(ABS(H870)&gt;=H973,IF(H870&lt;0,"Weakness","Strength"),""),"")</f>
        <v/>
      </c>
      <c r="I1385" t="str">
        <f>IF(I153*(ComCalc!I$37&gt;1),IF(ABS(I870)&gt;=I973,IF(I870&lt;0,"Weakness","Strength"),""),"")</f>
        <v/>
      </c>
      <c r="J1385" t="str">
        <f>IF(J153*(ComCalc!J$37&gt;1),IF(ABS(J870)&gt;=J973,IF(J870&lt;0,"Weakness","Strength"),""),"")</f>
        <v/>
      </c>
      <c r="K1385" t="str">
        <f>IF(K153*(ComCalc!K$37&gt;1),IF(ABS(K870)&gt;=K973,IF(K870&lt;0,"Weakness","Strength"),""),"")</f>
        <v/>
      </c>
      <c r="L1385" t="str">
        <f>IF(L153*(ComCalc!L$37&gt;1),IF(ABS(L870)&gt;=L973,IF(L870&lt;0,"Weakness","Strength"),""),"")</f>
        <v/>
      </c>
      <c r="M1385" t="str">
        <f>IF(M153*(ComCalc!M$37&gt;1),IF(ABS(M870)&gt;=M973,IF(M870&lt;0,"Weakness","Strength"),""),"")</f>
        <v/>
      </c>
      <c r="N1385" t="str">
        <f>IF(N153*(ComCalc!N$37&gt;1),IF(ABS(N870)&gt;=N973,IF(N870&lt;0,"Weakness","Strength"),""),"")</f>
        <v/>
      </c>
      <c r="O1385" t="str">
        <f>IF(O153*(ComCalc!O$37&gt;1),IF(ABS(O870)&gt;=O973,IF(O870&lt;0,"Weakness","Strength"),""),"")</f>
        <v/>
      </c>
      <c r="P1385" t="str">
        <f>IF(P153*(ComCalc!P$37&gt;1),IF(ABS(P870)&gt;=P973,IF(P870&lt;0,"Weakness","Strength"),""),"")</f>
        <v/>
      </c>
      <c r="Q1385" t="str">
        <f>IF(Q153*(ComCalc!Q$37&gt;1),IF(ABS(Q870)&gt;=Q973,IF(Q870&lt;0,"Weakness","Strength"),""),"")</f>
        <v/>
      </c>
      <c r="R1385" t="str">
        <f>IF(R153*(ComCalc!R$37&gt;1),IF(ABS(R870)&gt;=R973,IF(R870&lt;0,"Weakness","Strength"),""),"")</f>
        <v/>
      </c>
      <c r="S1385" t="str">
        <f>IF(S153*(ComCalc!S$37&gt;1),IF(ABS(S870)&gt;=S973,IF(S870&lt;0,"Weakness","Strength"),""),"")</f>
        <v/>
      </c>
      <c r="T1385" t="str">
        <f>IF(T153*(ComCalc!T$37&gt;1),IF(ABS(T870)&gt;=T973,IF(T870&lt;0,"Weakness","Strength"),""),"")</f>
        <v/>
      </c>
      <c r="U1385" t="str">
        <f>IF(U153*(ComCalc!U$37&gt;1),IF(ABS(U870)&gt;=U973,IF(U870&lt;0,"Weakness","Strength"),""),"")</f>
        <v/>
      </c>
    </row>
    <row r="1386" spans="1:21" x14ac:dyDescent="0.15">
      <c r="A1386" t="str">
        <f t="shared" si="871"/>
        <v>WMS-IV Symbol Span</v>
      </c>
      <c r="B1386" t="str">
        <f>IF(B154*(ComCalc!B$37&gt;1),IF(ABS(B871)&gt;=B974,IF(B871&lt;0,"Weakness","Strength"),""),"")</f>
        <v/>
      </c>
      <c r="C1386" t="str">
        <f>IF(C154*(ComCalc!C$37&gt;1),IF(ABS(C871)&gt;=C974,IF(C871&lt;0,"Weakness","Strength"),""),"")</f>
        <v/>
      </c>
      <c r="D1386" t="str">
        <f>IF(D154*(ComCalc!D$37&gt;1),IF(ABS(D871)&gt;=D974,IF(D871&lt;0,"Weakness","Strength"),""),"")</f>
        <v/>
      </c>
      <c r="E1386" t="str">
        <f>IF(E154*(ComCalc!E$37&gt;1),IF(ABS(E871)&gt;=E974,IF(E871&lt;0,"Weakness","Strength"),""),"")</f>
        <v/>
      </c>
      <c r="F1386" t="str">
        <f>IF(F154*(ComCalc!F$37&gt;1),IF(ABS(F871)&gt;=F974,IF(F871&lt;0,"Weakness","Strength"),""),"")</f>
        <v/>
      </c>
      <c r="G1386" t="str">
        <f>IF(G154*(ComCalc!G$37&gt;1),IF(ABS(G871)&gt;=G974,IF(G871&lt;0,"Weakness","Strength"),""),"")</f>
        <v/>
      </c>
      <c r="H1386" t="str">
        <f>IF(H154*(ComCalc!H$37&gt;1),IF(ABS(H871)&gt;=H974,IF(H871&lt;0,"Weakness","Strength"),""),"")</f>
        <v/>
      </c>
      <c r="I1386" t="str">
        <f>IF(I154*(ComCalc!I$37&gt;1),IF(ABS(I871)&gt;=I974,IF(I871&lt;0,"Weakness","Strength"),""),"")</f>
        <v/>
      </c>
      <c r="J1386" t="str">
        <f>IF(J154*(ComCalc!J$37&gt;1),IF(ABS(J871)&gt;=J974,IF(J871&lt;0,"Weakness","Strength"),""),"")</f>
        <v/>
      </c>
      <c r="K1386" t="str">
        <f>IF(K154*(ComCalc!K$37&gt;1),IF(ABS(K871)&gt;=K974,IF(K871&lt;0,"Weakness","Strength"),""),"")</f>
        <v/>
      </c>
      <c r="L1386" t="str">
        <f>IF(L154*(ComCalc!L$37&gt;1),IF(ABS(L871)&gt;=L974,IF(L871&lt;0,"Weakness","Strength"),""),"")</f>
        <v/>
      </c>
      <c r="M1386" t="str">
        <f>IF(M154*(ComCalc!M$37&gt;1),IF(ABS(M871)&gt;=M974,IF(M871&lt;0,"Weakness","Strength"),""),"")</f>
        <v/>
      </c>
      <c r="N1386" t="str">
        <f>IF(N154*(ComCalc!N$37&gt;1),IF(ABS(N871)&gt;=N974,IF(N871&lt;0,"Weakness","Strength"),""),"")</f>
        <v/>
      </c>
      <c r="O1386" t="str">
        <f>IF(O154*(ComCalc!O$37&gt;1),IF(ABS(O871)&gt;=O974,IF(O871&lt;0,"Weakness","Strength"),""),"")</f>
        <v/>
      </c>
      <c r="P1386" t="str">
        <f>IF(P154*(ComCalc!P$37&gt;1),IF(ABS(P871)&gt;=P974,IF(P871&lt;0,"Weakness","Strength"),""),"")</f>
        <v/>
      </c>
      <c r="Q1386" t="str">
        <f>IF(Q154*(ComCalc!Q$37&gt;1),IF(ABS(Q871)&gt;=Q974,IF(Q871&lt;0,"Weakness","Strength"),""),"")</f>
        <v/>
      </c>
      <c r="R1386" t="str">
        <f>IF(R154*(ComCalc!R$37&gt;1),IF(ABS(R871)&gt;=R974,IF(R871&lt;0,"Weakness","Strength"),""),"")</f>
        <v/>
      </c>
      <c r="S1386" t="str">
        <f>IF(S154*(ComCalc!S$37&gt;1),IF(ABS(S871)&gt;=S974,IF(S871&lt;0,"Weakness","Strength"),""),"")</f>
        <v/>
      </c>
      <c r="T1386" t="str">
        <f>IF(T154*(ComCalc!T$37&gt;1),IF(ABS(T871)&gt;=T974,IF(T871&lt;0,"Weakness","Strength"),""),"")</f>
        <v/>
      </c>
      <c r="U1386" t="str">
        <f>IF(U154*(ComCalc!U$37&gt;1),IF(ABS(U871)&gt;=U974,IF(U871&lt;0,"Weakness","Strength"),""),"")</f>
        <v/>
      </c>
    </row>
    <row r="1387" spans="1:21" x14ac:dyDescent="0.15">
      <c r="A1387" t="str">
        <f t="shared" si="871"/>
        <v>WRAT5 Word Reading</v>
      </c>
      <c r="B1387" t="str">
        <f>IF(B155*(ComCalc!B$37&gt;1),IF(ABS(B872)&gt;=B975,IF(B872&lt;0,"Weakness","Strength"),""),"")</f>
        <v/>
      </c>
      <c r="C1387" t="str">
        <f>IF(C155*(ComCalc!C$37&gt;1),IF(ABS(C872)&gt;=C975,IF(C872&lt;0,"Weakness","Strength"),""),"")</f>
        <v/>
      </c>
      <c r="D1387" t="str">
        <f>IF(D155*(ComCalc!D$37&gt;1),IF(ABS(D872)&gt;=D975,IF(D872&lt;0,"Weakness","Strength"),""),"")</f>
        <v/>
      </c>
      <c r="E1387" t="str">
        <f>IF(E155*(ComCalc!E$37&gt;1),IF(ABS(E872)&gt;=E975,IF(E872&lt;0,"Weakness","Strength"),""),"")</f>
        <v/>
      </c>
      <c r="F1387" t="str">
        <f>IF(F155*(ComCalc!F$37&gt;1),IF(ABS(F872)&gt;=F975,IF(F872&lt;0,"Weakness","Strength"),""),"")</f>
        <v/>
      </c>
      <c r="G1387" t="str">
        <f>IF(G155*(ComCalc!G$37&gt;1),IF(ABS(G872)&gt;=G975,IF(G872&lt;0,"Weakness","Strength"),""),"")</f>
        <v/>
      </c>
      <c r="H1387" t="str">
        <f>IF(H155*(ComCalc!H$37&gt;1),IF(ABS(H872)&gt;=H975,IF(H872&lt;0,"Weakness","Strength"),""),"")</f>
        <v/>
      </c>
      <c r="I1387" t="str">
        <f>IF(I155*(ComCalc!I$37&gt;1),IF(ABS(I872)&gt;=I975,IF(I872&lt;0,"Weakness","Strength"),""),"")</f>
        <v/>
      </c>
      <c r="J1387" t="str">
        <f>IF(J155*(ComCalc!J$37&gt;1),IF(ABS(J872)&gt;=J975,IF(J872&lt;0,"Weakness","Strength"),""),"")</f>
        <v/>
      </c>
      <c r="K1387" t="str">
        <f>IF(K155*(ComCalc!K$37&gt;1),IF(ABS(K872)&gt;=K975,IF(K872&lt;0,"Weakness","Strength"),""),"")</f>
        <v/>
      </c>
      <c r="L1387" t="str">
        <f>IF(L155*(ComCalc!L$37&gt;1),IF(ABS(L872)&gt;=L975,IF(L872&lt;0,"Weakness","Strength"),""),"")</f>
        <v/>
      </c>
      <c r="M1387" t="str">
        <f>IF(M155*(ComCalc!M$37&gt;1),IF(ABS(M872)&gt;=M975,IF(M872&lt;0,"Weakness","Strength"),""),"")</f>
        <v/>
      </c>
      <c r="N1387" t="str">
        <f>IF(N155*(ComCalc!N$37&gt;1),IF(ABS(N872)&gt;=N975,IF(N872&lt;0,"Weakness","Strength"),""),"")</f>
        <v/>
      </c>
      <c r="O1387" t="str">
        <f>IF(O155*(ComCalc!O$37&gt;1),IF(ABS(O872)&gt;=O975,IF(O872&lt;0,"Weakness","Strength"),""),"")</f>
        <v/>
      </c>
      <c r="P1387" t="str">
        <f>IF(P155*(ComCalc!P$37&gt;1),IF(ABS(P872)&gt;=P975,IF(P872&lt;0,"Weakness","Strength"),""),"")</f>
        <v/>
      </c>
      <c r="Q1387" t="str">
        <f>IF(Q155*(ComCalc!Q$37&gt;1),IF(ABS(Q872)&gt;=Q975,IF(Q872&lt;0,"Weakness","Strength"),""),"")</f>
        <v/>
      </c>
      <c r="R1387" t="str">
        <f>IF(R155*(ComCalc!R$37&gt;1),IF(ABS(R872)&gt;=R975,IF(R872&lt;0,"Weakness","Strength"),""),"")</f>
        <v/>
      </c>
      <c r="S1387" t="str">
        <f>IF(S155*(ComCalc!S$37&gt;1),IF(ABS(S872)&gt;=S975,IF(S872&lt;0,"Weakness","Strength"),""),"")</f>
        <v/>
      </c>
      <c r="T1387" t="str">
        <f>IF(T155*(ComCalc!T$37&gt;1),IF(ABS(T872)&gt;=T975,IF(T872&lt;0,"Weakness","Strength"),""),"")</f>
        <v/>
      </c>
      <c r="U1387" t="str">
        <f>IF(U155*(ComCalc!U$37&gt;1),IF(ABS(U872)&gt;=U975,IF(U872&lt;0,"Weakness","Strength"),""),"")</f>
        <v/>
      </c>
    </row>
    <row r="1388" spans="1:21" x14ac:dyDescent="0.15">
      <c r="A1388" t="str">
        <f t="shared" si="871"/>
        <v>WRAT5 Spelling</v>
      </c>
      <c r="B1388" t="str">
        <f>IF(B156*(ComCalc!B$37&gt;1),IF(ABS(B873)&gt;=B976,IF(B873&lt;0,"Weakness","Strength"),""),"")</f>
        <v/>
      </c>
      <c r="C1388" t="str">
        <f>IF(C156*(ComCalc!C$37&gt;1),IF(ABS(C873)&gt;=C976,IF(C873&lt;0,"Weakness","Strength"),""),"")</f>
        <v/>
      </c>
      <c r="D1388" t="str">
        <f>IF(D156*(ComCalc!D$37&gt;1),IF(ABS(D873)&gt;=D976,IF(D873&lt;0,"Weakness","Strength"),""),"")</f>
        <v/>
      </c>
      <c r="E1388" t="str">
        <f>IF(E156*(ComCalc!E$37&gt;1),IF(ABS(E873)&gt;=E976,IF(E873&lt;0,"Weakness","Strength"),""),"")</f>
        <v/>
      </c>
      <c r="F1388" t="str">
        <f>IF(F156*(ComCalc!F$37&gt;1),IF(ABS(F873)&gt;=F976,IF(F873&lt;0,"Weakness","Strength"),""),"")</f>
        <v/>
      </c>
      <c r="G1388" t="str">
        <f>IF(G156*(ComCalc!G$37&gt;1),IF(ABS(G873)&gt;=G976,IF(G873&lt;0,"Weakness","Strength"),""),"")</f>
        <v/>
      </c>
      <c r="H1388" t="str">
        <f>IF(H156*(ComCalc!H$37&gt;1),IF(ABS(H873)&gt;=H976,IF(H873&lt;0,"Weakness","Strength"),""),"")</f>
        <v/>
      </c>
      <c r="I1388" t="str">
        <f>IF(I156*(ComCalc!I$37&gt;1),IF(ABS(I873)&gt;=I976,IF(I873&lt;0,"Weakness","Strength"),""),"")</f>
        <v/>
      </c>
      <c r="J1388" t="str">
        <f>IF(J156*(ComCalc!J$37&gt;1),IF(ABS(J873)&gt;=J976,IF(J873&lt;0,"Weakness","Strength"),""),"")</f>
        <v/>
      </c>
      <c r="K1388" t="str">
        <f>IF(K156*(ComCalc!K$37&gt;1),IF(ABS(K873)&gt;=K976,IF(K873&lt;0,"Weakness","Strength"),""),"")</f>
        <v/>
      </c>
      <c r="L1388" t="str">
        <f>IF(L156*(ComCalc!L$37&gt;1),IF(ABS(L873)&gt;=L976,IF(L873&lt;0,"Weakness","Strength"),""),"")</f>
        <v/>
      </c>
      <c r="M1388" t="str">
        <f>IF(M156*(ComCalc!M$37&gt;1),IF(ABS(M873)&gt;=M976,IF(M873&lt;0,"Weakness","Strength"),""),"")</f>
        <v/>
      </c>
      <c r="N1388" t="str">
        <f>IF(N156*(ComCalc!N$37&gt;1),IF(ABS(N873)&gt;=N976,IF(N873&lt;0,"Weakness","Strength"),""),"")</f>
        <v/>
      </c>
      <c r="O1388" t="str">
        <f>IF(O156*(ComCalc!O$37&gt;1),IF(ABS(O873)&gt;=O976,IF(O873&lt;0,"Weakness","Strength"),""),"")</f>
        <v/>
      </c>
      <c r="P1388" t="str">
        <f>IF(P156*(ComCalc!P$37&gt;1),IF(ABS(P873)&gt;=P976,IF(P873&lt;0,"Weakness","Strength"),""),"")</f>
        <v/>
      </c>
      <c r="Q1388" t="str">
        <f>IF(Q156*(ComCalc!Q$37&gt;1),IF(ABS(Q873)&gt;=Q976,IF(Q873&lt;0,"Weakness","Strength"),""),"")</f>
        <v/>
      </c>
      <c r="R1388" t="str">
        <f>IF(R156*(ComCalc!R$37&gt;1),IF(ABS(R873)&gt;=R976,IF(R873&lt;0,"Weakness","Strength"),""),"")</f>
        <v/>
      </c>
      <c r="S1388" t="str">
        <f>IF(S156*(ComCalc!S$37&gt;1),IF(ABS(S873)&gt;=S976,IF(S873&lt;0,"Weakness","Strength"),""),"")</f>
        <v/>
      </c>
      <c r="T1388" t="str">
        <f>IF(T156*(ComCalc!T$37&gt;1),IF(ABS(T873)&gt;=T976,IF(T873&lt;0,"Weakness","Strength"),""),"")</f>
        <v/>
      </c>
      <c r="U1388" t="str">
        <f>IF(U156*(ComCalc!U$37&gt;1),IF(ABS(U873)&gt;=U976,IF(U873&lt;0,"Weakness","Strength"),""),"")</f>
        <v/>
      </c>
    </row>
    <row r="1389" spans="1:21" x14ac:dyDescent="0.15">
      <c r="A1389" t="str">
        <f t="shared" si="871"/>
        <v>WRAT5 Math Computation</v>
      </c>
      <c r="B1389" t="str">
        <f>IF(B157*(ComCalc!B$37&gt;1),IF(ABS(B874)&gt;=B977,IF(B874&lt;0,"Weakness","Strength"),""),"")</f>
        <v/>
      </c>
      <c r="C1389" t="str">
        <f>IF(C157*(ComCalc!C$37&gt;1),IF(ABS(C874)&gt;=C977,IF(C874&lt;0,"Weakness","Strength"),""),"")</f>
        <v/>
      </c>
      <c r="D1389" t="str">
        <f>IF(D157*(ComCalc!D$37&gt;1),IF(ABS(D874)&gt;=D977,IF(D874&lt;0,"Weakness","Strength"),""),"")</f>
        <v/>
      </c>
      <c r="E1389" t="str">
        <f>IF(E157*(ComCalc!E$37&gt;1),IF(ABS(E874)&gt;=E977,IF(E874&lt;0,"Weakness","Strength"),""),"")</f>
        <v/>
      </c>
      <c r="F1389" t="str">
        <f>IF(F157*(ComCalc!F$37&gt;1),IF(ABS(F874)&gt;=F977,IF(F874&lt;0,"Weakness","Strength"),""),"")</f>
        <v/>
      </c>
      <c r="G1389" t="str">
        <f>IF(G157*(ComCalc!G$37&gt;1),IF(ABS(G874)&gt;=G977,IF(G874&lt;0,"Weakness","Strength"),""),"")</f>
        <v/>
      </c>
      <c r="H1389" t="str">
        <f>IF(H157*(ComCalc!H$37&gt;1),IF(ABS(H874)&gt;=H977,IF(H874&lt;0,"Weakness","Strength"),""),"")</f>
        <v/>
      </c>
      <c r="I1389" t="str">
        <f>IF(I157*(ComCalc!I$37&gt;1),IF(ABS(I874)&gt;=I977,IF(I874&lt;0,"Weakness","Strength"),""),"")</f>
        <v/>
      </c>
      <c r="J1389" t="str">
        <f>IF(J157*(ComCalc!J$37&gt;1),IF(ABS(J874)&gt;=J977,IF(J874&lt;0,"Weakness","Strength"),""),"")</f>
        <v/>
      </c>
      <c r="K1389" t="str">
        <f>IF(K157*(ComCalc!K$37&gt;1),IF(ABS(K874)&gt;=K977,IF(K874&lt;0,"Weakness","Strength"),""),"")</f>
        <v/>
      </c>
      <c r="L1389" t="str">
        <f>IF(L157*(ComCalc!L$37&gt;1),IF(ABS(L874)&gt;=L977,IF(L874&lt;0,"Weakness","Strength"),""),"")</f>
        <v/>
      </c>
      <c r="M1389" t="str">
        <f>IF(M157*(ComCalc!M$37&gt;1),IF(ABS(M874)&gt;=M977,IF(M874&lt;0,"Weakness","Strength"),""),"")</f>
        <v/>
      </c>
      <c r="N1389" t="str">
        <f>IF(N157*(ComCalc!N$37&gt;1),IF(ABS(N874)&gt;=N977,IF(N874&lt;0,"Weakness","Strength"),""),"")</f>
        <v/>
      </c>
      <c r="O1389" t="str">
        <f>IF(O157*(ComCalc!O$37&gt;1),IF(ABS(O874)&gt;=O977,IF(O874&lt;0,"Weakness","Strength"),""),"")</f>
        <v/>
      </c>
      <c r="P1389" t="str">
        <f>IF(P157*(ComCalc!P$37&gt;1),IF(ABS(P874)&gt;=P977,IF(P874&lt;0,"Weakness","Strength"),""),"")</f>
        <v/>
      </c>
      <c r="Q1389" t="str">
        <f>IF(Q157*(ComCalc!Q$37&gt;1),IF(ABS(Q874)&gt;=Q977,IF(Q874&lt;0,"Weakness","Strength"),""),"")</f>
        <v/>
      </c>
      <c r="R1389" t="str">
        <f>IF(R157*(ComCalc!R$37&gt;1),IF(ABS(R874)&gt;=R977,IF(R874&lt;0,"Weakness","Strength"),""),"")</f>
        <v/>
      </c>
      <c r="S1389" t="str">
        <f>IF(S157*(ComCalc!S$37&gt;1),IF(ABS(S874)&gt;=S977,IF(S874&lt;0,"Weakness","Strength"),""),"")</f>
        <v/>
      </c>
      <c r="T1389" t="str">
        <f>IF(T157*(ComCalc!T$37&gt;1),IF(ABS(T874)&gt;=T977,IF(T874&lt;0,"Weakness","Strength"),""),"")</f>
        <v/>
      </c>
      <c r="U1389" t="str">
        <f>IF(U157*(ComCalc!U$37&gt;1),IF(ABS(U874)&gt;=U977,IF(U874&lt;0,"Weakness","Strength"),""),"")</f>
        <v/>
      </c>
    </row>
    <row r="1390" spans="1:21" x14ac:dyDescent="0.15">
      <c r="A1390" t="str">
        <f t="shared" si="871"/>
        <v>WRAT5 Sentence Comprehension</v>
      </c>
      <c r="B1390" t="str">
        <f>IF(B158*(ComCalc!B$37&gt;1),IF(ABS(B875)&gt;=B978,IF(B875&lt;0,"Weakness","Strength"),""),"")</f>
        <v/>
      </c>
      <c r="C1390" t="str">
        <f>IF(C158*(ComCalc!C$37&gt;1),IF(ABS(C875)&gt;=C978,IF(C875&lt;0,"Weakness","Strength"),""),"")</f>
        <v/>
      </c>
      <c r="D1390" t="str">
        <f>IF(D158*(ComCalc!D$37&gt;1),IF(ABS(D875)&gt;=D978,IF(D875&lt;0,"Weakness","Strength"),""),"")</f>
        <v/>
      </c>
      <c r="E1390" t="str">
        <f>IF(E158*(ComCalc!E$37&gt;1),IF(ABS(E875)&gt;=E978,IF(E875&lt;0,"Weakness","Strength"),""),"")</f>
        <v/>
      </c>
      <c r="F1390" t="str">
        <f>IF(F158*(ComCalc!F$37&gt;1),IF(ABS(F875)&gt;=F978,IF(F875&lt;0,"Weakness","Strength"),""),"")</f>
        <v/>
      </c>
      <c r="G1390" t="str">
        <f>IF(G158*(ComCalc!G$37&gt;1),IF(ABS(G875)&gt;=G978,IF(G875&lt;0,"Weakness","Strength"),""),"")</f>
        <v/>
      </c>
      <c r="H1390" t="str">
        <f>IF(H158*(ComCalc!H$37&gt;1),IF(ABS(H875)&gt;=H978,IF(H875&lt;0,"Weakness","Strength"),""),"")</f>
        <v/>
      </c>
      <c r="I1390" t="str">
        <f>IF(I158*(ComCalc!I$37&gt;1),IF(ABS(I875)&gt;=I978,IF(I875&lt;0,"Weakness","Strength"),""),"")</f>
        <v/>
      </c>
      <c r="J1390" t="str">
        <f>IF(J158*(ComCalc!J$37&gt;1),IF(ABS(J875)&gt;=J978,IF(J875&lt;0,"Weakness","Strength"),""),"")</f>
        <v/>
      </c>
      <c r="K1390" t="str">
        <f>IF(K158*(ComCalc!K$37&gt;1),IF(ABS(K875)&gt;=K978,IF(K875&lt;0,"Weakness","Strength"),""),"")</f>
        <v/>
      </c>
      <c r="L1390" t="str">
        <f>IF(L158*(ComCalc!L$37&gt;1),IF(ABS(L875)&gt;=L978,IF(L875&lt;0,"Weakness","Strength"),""),"")</f>
        <v/>
      </c>
      <c r="M1390" t="str">
        <f>IF(M158*(ComCalc!M$37&gt;1),IF(ABS(M875)&gt;=M978,IF(M875&lt;0,"Weakness","Strength"),""),"")</f>
        <v/>
      </c>
      <c r="N1390" t="str">
        <f>IF(N158*(ComCalc!N$37&gt;1),IF(ABS(N875)&gt;=N978,IF(N875&lt;0,"Weakness","Strength"),""),"")</f>
        <v/>
      </c>
      <c r="O1390" t="str">
        <f>IF(O158*(ComCalc!O$37&gt;1),IF(ABS(O875)&gt;=O978,IF(O875&lt;0,"Weakness","Strength"),""),"")</f>
        <v/>
      </c>
      <c r="P1390" t="str">
        <f>IF(P158*(ComCalc!P$37&gt;1),IF(ABS(P875)&gt;=P978,IF(P875&lt;0,"Weakness","Strength"),""),"")</f>
        <v/>
      </c>
      <c r="Q1390" t="str">
        <f>IF(Q158*(ComCalc!Q$37&gt;1),IF(ABS(Q875)&gt;=Q978,IF(Q875&lt;0,"Weakness","Strength"),""),"")</f>
        <v/>
      </c>
      <c r="R1390" t="str">
        <f>IF(R158*(ComCalc!R$37&gt;1),IF(ABS(R875)&gt;=R978,IF(R875&lt;0,"Weakness","Strength"),""),"")</f>
        <v/>
      </c>
      <c r="S1390" t="str">
        <f>IF(S158*(ComCalc!S$37&gt;1),IF(ABS(S875)&gt;=S978,IF(S875&lt;0,"Weakness","Strength"),""),"")</f>
        <v/>
      </c>
      <c r="T1390" t="str">
        <f>IF(T158*(ComCalc!T$37&gt;1),IF(ABS(T875)&gt;=T978,IF(T875&lt;0,"Weakness","Strength"),""),"")</f>
        <v/>
      </c>
      <c r="U1390" t="str">
        <f>IF(U158*(ComCalc!U$37&gt;1),IF(ABS(U875)&gt;=U978,IF(U875&lt;0,"Weakness","Strength"),""),"")</f>
        <v/>
      </c>
    </row>
    <row r="1391" spans="1:21" x14ac:dyDescent="0.15">
      <c r="A1391" t="str">
        <f t="shared" si="871"/>
        <v>WRAT5 Reading Composite</v>
      </c>
      <c r="B1391" t="str">
        <f>IF(B159*(ComCalc!B$37&gt;1),IF(ABS(B876)&gt;=B979,IF(B876&lt;0,"Weakness","Strength"),""),"")</f>
        <v/>
      </c>
      <c r="C1391" t="str">
        <f>IF(C159*(ComCalc!C$37&gt;1),IF(ABS(C876)&gt;=C979,IF(C876&lt;0,"Weakness","Strength"),""),"")</f>
        <v/>
      </c>
      <c r="D1391" t="str">
        <f>IF(D159*(ComCalc!D$37&gt;1),IF(ABS(D876)&gt;=D979,IF(D876&lt;0,"Weakness","Strength"),""),"")</f>
        <v/>
      </c>
      <c r="E1391" t="str">
        <f>IF(E159*(ComCalc!E$37&gt;1),IF(ABS(E876)&gt;=E979,IF(E876&lt;0,"Weakness","Strength"),""),"")</f>
        <v/>
      </c>
      <c r="F1391" t="str">
        <f>IF(F159*(ComCalc!F$37&gt;1),IF(ABS(F876)&gt;=F979,IF(F876&lt;0,"Weakness","Strength"),""),"")</f>
        <v/>
      </c>
      <c r="G1391" t="str">
        <f>IF(G159*(ComCalc!G$37&gt;1),IF(ABS(G876)&gt;=G979,IF(G876&lt;0,"Weakness","Strength"),""),"")</f>
        <v/>
      </c>
      <c r="H1391" t="str">
        <f>IF(H159*(ComCalc!H$37&gt;1),IF(ABS(H876)&gt;=H979,IF(H876&lt;0,"Weakness","Strength"),""),"")</f>
        <v/>
      </c>
      <c r="I1391" t="str">
        <f>IF(I159*(ComCalc!I$37&gt;1),IF(ABS(I876)&gt;=I979,IF(I876&lt;0,"Weakness","Strength"),""),"")</f>
        <v/>
      </c>
      <c r="J1391" t="str">
        <f>IF(J159*(ComCalc!J$37&gt;1),IF(ABS(J876)&gt;=J979,IF(J876&lt;0,"Weakness","Strength"),""),"")</f>
        <v/>
      </c>
      <c r="K1391" t="str">
        <f>IF(K159*(ComCalc!K$37&gt;1),IF(ABS(K876)&gt;=K979,IF(K876&lt;0,"Weakness","Strength"),""),"")</f>
        <v/>
      </c>
      <c r="L1391" t="str">
        <f>IF(L159*(ComCalc!L$37&gt;1),IF(ABS(L876)&gt;=L979,IF(L876&lt;0,"Weakness","Strength"),""),"")</f>
        <v/>
      </c>
      <c r="M1391" t="str">
        <f>IF(M159*(ComCalc!M$37&gt;1),IF(ABS(M876)&gt;=M979,IF(M876&lt;0,"Weakness","Strength"),""),"")</f>
        <v/>
      </c>
      <c r="N1391" t="str">
        <f>IF(N159*(ComCalc!N$37&gt;1),IF(ABS(N876)&gt;=N979,IF(N876&lt;0,"Weakness","Strength"),""),"")</f>
        <v/>
      </c>
      <c r="O1391" t="str">
        <f>IF(O159*(ComCalc!O$37&gt;1),IF(ABS(O876)&gt;=O979,IF(O876&lt;0,"Weakness","Strength"),""),"")</f>
        <v/>
      </c>
      <c r="P1391" t="str">
        <f>IF(P159*(ComCalc!P$37&gt;1),IF(ABS(P876)&gt;=P979,IF(P876&lt;0,"Weakness","Strength"),""),"")</f>
        <v/>
      </c>
      <c r="Q1391" t="str">
        <f>IF(Q159*(ComCalc!Q$37&gt;1),IF(ABS(Q876)&gt;=Q979,IF(Q876&lt;0,"Weakness","Strength"),""),"")</f>
        <v/>
      </c>
      <c r="R1391" t="str">
        <f>IF(R159*(ComCalc!R$37&gt;1),IF(ABS(R876)&gt;=R979,IF(R876&lt;0,"Weakness","Strength"),""),"")</f>
        <v/>
      </c>
      <c r="S1391" t="str">
        <f>IF(S159*(ComCalc!S$37&gt;1),IF(ABS(S876)&gt;=S979,IF(S876&lt;0,"Weakness","Strength"),""),"")</f>
        <v/>
      </c>
      <c r="T1391" t="str">
        <f>IF(T159*(ComCalc!T$37&gt;1),IF(ABS(T876)&gt;=T979,IF(T876&lt;0,"Weakness","Strength"),""),"")</f>
        <v/>
      </c>
      <c r="U1391" t="str">
        <f>IF(U159*(ComCalc!U$37&gt;1),IF(ABS(U876)&gt;=U979,IF(U876&lt;0,"Weakness","Strength"),""),"")</f>
        <v/>
      </c>
    </row>
    <row r="1392" spans="1:21" x14ac:dyDescent="0.15">
      <c r="A1392" t="str">
        <f t="shared" si="871"/>
        <v>DKEFS CWI Color Naming</v>
      </c>
      <c r="B1392" t="str">
        <f>IF(B160*(ComCalc!B$37&gt;1),IF(ABS(B877)&gt;=B980,IF(B877&lt;0,"Weakness","Strength"),""),"")</f>
        <v/>
      </c>
      <c r="C1392" t="str">
        <f>IF(C160*(ComCalc!C$37&gt;1),IF(ABS(C877)&gt;=C980,IF(C877&lt;0,"Weakness","Strength"),""),"")</f>
        <v/>
      </c>
      <c r="D1392" t="str">
        <f>IF(D160*(ComCalc!D$37&gt;1),IF(ABS(D877)&gt;=D980,IF(D877&lt;0,"Weakness","Strength"),""),"")</f>
        <v/>
      </c>
      <c r="E1392" t="str">
        <f>IF(E160*(ComCalc!E$37&gt;1),IF(ABS(E877)&gt;=E980,IF(E877&lt;0,"Weakness","Strength"),""),"")</f>
        <v/>
      </c>
      <c r="F1392" t="str">
        <f>IF(F160*(ComCalc!F$37&gt;1),IF(ABS(F877)&gt;=F980,IF(F877&lt;0,"Weakness","Strength"),""),"")</f>
        <v/>
      </c>
      <c r="G1392" t="str">
        <f>IF(G160*(ComCalc!G$37&gt;1),IF(ABS(G877)&gt;=G980,IF(G877&lt;0,"Weakness","Strength"),""),"")</f>
        <v/>
      </c>
      <c r="H1392" t="str">
        <f>IF(H160*(ComCalc!H$37&gt;1),IF(ABS(H877)&gt;=H980,IF(H877&lt;0,"Weakness","Strength"),""),"")</f>
        <v/>
      </c>
      <c r="I1392" t="str">
        <f>IF(I160*(ComCalc!I$37&gt;1),IF(ABS(I877)&gt;=I980,IF(I877&lt;0,"Weakness","Strength"),""),"")</f>
        <v/>
      </c>
      <c r="J1392" t="str">
        <f>IF(J160*(ComCalc!J$37&gt;1),IF(ABS(J877)&gt;=J980,IF(J877&lt;0,"Weakness","Strength"),""),"")</f>
        <v/>
      </c>
      <c r="K1392" t="str">
        <f>IF(K160*(ComCalc!K$37&gt;1),IF(ABS(K877)&gt;=K980,IF(K877&lt;0,"Weakness","Strength"),""),"")</f>
        <v/>
      </c>
      <c r="L1392" t="str">
        <f>IF(L160*(ComCalc!L$37&gt;1),IF(ABS(L877)&gt;=L980,IF(L877&lt;0,"Weakness","Strength"),""),"")</f>
        <v>Strength</v>
      </c>
      <c r="M1392" t="str">
        <f>IF(M160*(ComCalc!M$37&gt;1),IF(ABS(M877)&gt;=M980,IF(M877&lt;0,"Weakness","Strength"),""),"")</f>
        <v/>
      </c>
      <c r="N1392" t="str">
        <f>IF(N160*(ComCalc!N$37&gt;1),IF(ABS(N877)&gt;=N980,IF(N877&lt;0,"Weakness","Strength"),""),"")</f>
        <v/>
      </c>
      <c r="O1392" t="str">
        <f>IF(O160*(ComCalc!O$37&gt;1),IF(ABS(O877)&gt;=O980,IF(O877&lt;0,"Weakness","Strength"),""),"")</f>
        <v/>
      </c>
      <c r="P1392" t="str">
        <f>IF(P160*(ComCalc!P$37&gt;1),IF(ABS(P877)&gt;=P980,IF(P877&lt;0,"Weakness","Strength"),""),"")</f>
        <v/>
      </c>
      <c r="Q1392" t="str">
        <f>IF(Q160*(ComCalc!Q$37&gt;1),IF(ABS(Q877)&gt;=Q980,IF(Q877&lt;0,"Weakness","Strength"),""),"")</f>
        <v/>
      </c>
      <c r="R1392" t="str">
        <f>IF(R160*(ComCalc!R$37&gt;1),IF(ABS(R877)&gt;=R980,IF(R877&lt;0,"Weakness","Strength"),""),"")</f>
        <v/>
      </c>
      <c r="S1392" t="str">
        <f>IF(S160*(ComCalc!S$37&gt;1),IF(ABS(S877)&gt;=S980,IF(S877&lt;0,"Weakness","Strength"),""),"")</f>
        <v/>
      </c>
      <c r="T1392" t="str">
        <f>IF(T160*(ComCalc!T$37&gt;1),IF(ABS(T877)&gt;=T980,IF(T877&lt;0,"Weakness","Strength"),""),"")</f>
        <v/>
      </c>
      <c r="U1392" t="str">
        <f>IF(U160*(ComCalc!U$37&gt;1),IF(ABS(U877)&gt;=U980,IF(U877&lt;0,"Weakness","Strength"),""),"")</f>
        <v/>
      </c>
    </row>
    <row r="1393" spans="1:21" x14ac:dyDescent="0.15">
      <c r="A1393" t="str">
        <f t="shared" si="871"/>
        <v>DKEFS CWI Word Reading</v>
      </c>
      <c r="B1393" t="str">
        <f>IF(B161*(ComCalc!B$37&gt;1),IF(ABS(B878)&gt;=B981,IF(B878&lt;0,"Weakness","Strength"),""),"")</f>
        <v/>
      </c>
      <c r="C1393" t="str">
        <f>IF(C161*(ComCalc!C$37&gt;1),IF(ABS(C878)&gt;=C981,IF(C878&lt;0,"Weakness","Strength"),""),"")</f>
        <v/>
      </c>
      <c r="D1393" t="str">
        <f>IF(D161*(ComCalc!D$37&gt;1),IF(ABS(D878)&gt;=D981,IF(D878&lt;0,"Weakness","Strength"),""),"")</f>
        <v/>
      </c>
      <c r="E1393" t="str">
        <f>IF(E161*(ComCalc!E$37&gt;1),IF(ABS(E878)&gt;=E981,IF(E878&lt;0,"Weakness","Strength"),""),"")</f>
        <v/>
      </c>
      <c r="F1393" t="str">
        <f>IF(F161*(ComCalc!F$37&gt;1),IF(ABS(F878)&gt;=F981,IF(F878&lt;0,"Weakness","Strength"),""),"")</f>
        <v/>
      </c>
      <c r="G1393" t="str">
        <f>IF(G161*(ComCalc!G$37&gt;1),IF(ABS(G878)&gt;=G981,IF(G878&lt;0,"Weakness","Strength"),""),"")</f>
        <v/>
      </c>
      <c r="H1393" t="str">
        <f>IF(H161*(ComCalc!H$37&gt;1),IF(ABS(H878)&gt;=H981,IF(H878&lt;0,"Weakness","Strength"),""),"")</f>
        <v/>
      </c>
      <c r="I1393" t="str">
        <f>IF(I161*(ComCalc!I$37&gt;1),IF(ABS(I878)&gt;=I981,IF(I878&lt;0,"Weakness","Strength"),""),"")</f>
        <v/>
      </c>
      <c r="J1393" t="str">
        <f>IF(J161*(ComCalc!J$37&gt;1),IF(ABS(J878)&gt;=J981,IF(J878&lt;0,"Weakness","Strength"),""),"")</f>
        <v/>
      </c>
      <c r="K1393" t="str">
        <f>IF(K161*(ComCalc!K$37&gt;1),IF(ABS(K878)&gt;=K981,IF(K878&lt;0,"Weakness","Strength"),""),"")</f>
        <v/>
      </c>
      <c r="L1393" t="str">
        <f>IF(L161*(ComCalc!L$37&gt;1),IF(ABS(L878)&gt;=L981,IF(L878&lt;0,"Weakness","Strength"),""),"")</f>
        <v/>
      </c>
      <c r="M1393" t="str">
        <f>IF(M161*(ComCalc!M$37&gt;1),IF(ABS(M878)&gt;=M981,IF(M878&lt;0,"Weakness","Strength"),""),"")</f>
        <v/>
      </c>
      <c r="N1393" t="str">
        <f>IF(N161*(ComCalc!N$37&gt;1),IF(ABS(N878)&gt;=N981,IF(N878&lt;0,"Weakness","Strength"),""),"")</f>
        <v/>
      </c>
      <c r="O1393" t="str">
        <f>IF(O161*(ComCalc!O$37&gt;1),IF(ABS(O878)&gt;=O981,IF(O878&lt;0,"Weakness","Strength"),""),"")</f>
        <v/>
      </c>
      <c r="P1393" t="str">
        <f>IF(P161*(ComCalc!P$37&gt;1),IF(ABS(P878)&gt;=P981,IF(P878&lt;0,"Weakness","Strength"),""),"")</f>
        <v/>
      </c>
      <c r="Q1393" t="str">
        <f>IF(Q161*(ComCalc!Q$37&gt;1),IF(ABS(Q878)&gt;=Q981,IF(Q878&lt;0,"Weakness","Strength"),""),"")</f>
        <v/>
      </c>
      <c r="R1393" t="str">
        <f>IF(R161*(ComCalc!R$37&gt;1),IF(ABS(R878)&gt;=R981,IF(R878&lt;0,"Weakness","Strength"),""),"")</f>
        <v/>
      </c>
      <c r="S1393" t="str">
        <f>IF(S161*(ComCalc!S$37&gt;1),IF(ABS(S878)&gt;=S981,IF(S878&lt;0,"Weakness","Strength"),""),"")</f>
        <v/>
      </c>
      <c r="T1393" t="str">
        <f>IF(T161*(ComCalc!T$37&gt;1),IF(ABS(T878)&gt;=T981,IF(T878&lt;0,"Weakness","Strength"),""),"")</f>
        <v/>
      </c>
      <c r="U1393" t="str">
        <f>IF(U161*(ComCalc!U$37&gt;1),IF(ABS(U878)&gt;=U981,IF(U878&lt;0,"Weakness","Strength"),""),"")</f>
        <v/>
      </c>
    </row>
    <row r="1394" spans="1:21" x14ac:dyDescent="0.15">
      <c r="A1394" t="str">
        <f t="shared" si="871"/>
        <v>DKEFS CWI Inhibition</v>
      </c>
      <c r="B1394" t="str">
        <f>IF(B162*(ComCalc!B$37&gt;1),IF(ABS(B879)&gt;=B982,IF(B879&lt;0,"Weakness","Strength"),""),"")</f>
        <v/>
      </c>
      <c r="C1394" t="str">
        <f>IF(C162*(ComCalc!C$37&gt;1),IF(ABS(C879)&gt;=C982,IF(C879&lt;0,"Weakness","Strength"),""),"")</f>
        <v/>
      </c>
      <c r="D1394" t="str">
        <f>IF(D162*(ComCalc!D$37&gt;1),IF(ABS(D879)&gt;=D982,IF(D879&lt;0,"Weakness","Strength"),""),"")</f>
        <v/>
      </c>
      <c r="E1394" t="str">
        <f>IF(E162*(ComCalc!E$37&gt;1),IF(ABS(E879)&gt;=E982,IF(E879&lt;0,"Weakness","Strength"),""),"")</f>
        <v/>
      </c>
      <c r="F1394" t="str">
        <f>IF(F162*(ComCalc!F$37&gt;1),IF(ABS(F879)&gt;=F982,IF(F879&lt;0,"Weakness","Strength"),""),"")</f>
        <v/>
      </c>
      <c r="G1394" t="str">
        <f>IF(G162*(ComCalc!G$37&gt;1),IF(ABS(G879)&gt;=G982,IF(G879&lt;0,"Weakness","Strength"),""),"")</f>
        <v/>
      </c>
      <c r="H1394" t="str">
        <f>IF(H162*(ComCalc!H$37&gt;1),IF(ABS(H879)&gt;=H982,IF(H879&lt;0,"Weakness","Strength"),""),"")</f>
        <v/>
      </c>
      <c r="I1394" t="str">
        <f>IF(I162*(ComCalc!I$37&gt;1),IF(ABS(I879)&gt;=I982,IF(I879&lt;0,"Weakness","Strength"),""),"")</f>
        <v/>
      </c>
      <c r="J1394" t="str">
        <f>IF(J162*(ComCalc!J$37&gt;1),IF(ABS(J879)&gt;=J982,IF(J879&lt;0,"Weakness","Strength"),""),"")</f>
        <v/>
      </c>
      <c r="K1394" t="str">
        <f>IF(K162*(ComCalc!K$37&gt;1),IF(ABS(K879)&gt;=K982,IF(K879&lt;0,"Weakness","Strength"),""),"")</f>
        <v/>
      </c>
      <c r="L1394" t="str">
        <f>IF(L162*(ComCalc!L$37&gt;1),IF(ABS(L879)&gt;=L982,IF(L879&lt;0,"Weakness","Strength"),""),"")</f>
        <v/>
      </c>
      <c r="M1394" t="str">
        <f>IF(M162*(ComCalc!M$37&gt;1),IF(ABS(M879)&gt;=M982,IF(M879&lt;0,"Weakness","Strength"),""),"")</f>
        <v/>
      </c>
      <c r="N1394" t="str">
        <f>IF(N162*(ComCalc!N$37&gt;1),IF(ABS(N879)&gt;=N982,IF(N879&lt;0,"Weakness","Strength"),""),"")</f>
        <v/>
      </c>
      <c r="O1394" t="str">
        <f>IF(O162*(ComCalc!O$37&gt;1),IF(ABS(O879)&gt;=O982,IF(O879&lt;0,"Weakness","Strength"),""),"")</f>
        <v/>
      </c>
      <c r="P1394" t="str">
        <f>IF(P162*(ComCalc!P$37&gt;1),IF(ABS(P879)&gt;=P982,IF(P879&lt;0,"Weakness","Strength"),""),"")</f>
        <v/>
      </c>
      <c r="Q1394" t="str">
        <f>IF(Q162*(ComCalc!Q$37&gt;1),IF(ABS(Q879)&gt;=Q982,IF(Q879&lt;0,"Weakness","Strength"),""),"")</f>
        <v/>
      </c>
      <c r="R1394" t="str">
        <f>IF(R162*(ComCalc!R$37&gt;1),IF(ABS(R879)&gt;=R982,IF(R879&lt;0,"Weakness","Strength"),""),"")</f>
        <v/>
      </c>
      <c r="S1394" t="str">
        <f>IF(S162*(ComCalc!S$37&gt;1),IF(ABS(S879)&gt;=S982,IF(S879&lt;0,"Weakness","Strength"),""),"")</f>
        <v/>
      </c>
      <c r="T1394" t="str">
        <f>IF(T162*(ComCalc!T$37&gt;1),IF(ABS(T879)&gt;=T982,IF(T879&lt;0,"Weakness","Strength"),""),"")</f>
        <v/>
      </c>
      <c r="U1394" t="str">
        <f>IF(U162*(ComCalc!U$37&gt;1),IF(ABS(U879)&gt;=U982,IF(U879&lt;0,"Weakness","Strength"),""),"")</f>
        <v/>
      </c>
    </row>
    <row r="1395" spans="1:21" x14ac:dyDescent="0.15">
      <c r="A1395" t="str">
        <f t="shared" si="871"/>
        <v>DKEFS CWI Switching</v>
      </c>
      <c r="B1395" t="str">
        <f>IF(B163*(ComCalc!B$37&gt;1),IF(ABS(B880)&gt;=B983,IF(B880&lt;0,"Weakness","Strength"),""),"")</f>
        <v/>
      </c>
      <c r="C1395" t="str">
        <f>IF(C163*(ComCalc!C$37&gt;1),IF(ABS(C880)&gt;=C983,IF(C880&lt;0,"Weakness","Strength"),""),"")</f>
        <v/>
      </c>
      <c r="D1395" t="str">
        <f>IF(D163*(ComCalc!D$37&gt;1),IF(ABS(D880)&gt;=D983,IF(D880&lt;0,"Weakness","Strength"),""),"")</f>
        <v/>
      </c>
      <c r="E1395" t="str">
        <f>IF(E163*(ComCalc!E$37&gt;1),IF(ABS(E880)&gt;=E983,IF(E880&lt;0,"Weakness","Strength"),""),"")</f>
        <v/>
      </c>
      <c r="F1395" t="str">
        <f>IF(F163*(ComCalc!F$37&gt;1),IF(ABS(F880)&gt;=F983,IF(F880&lt;0,"Weakness","Strength"),""),"")</f>
        <v/>
      </c>
      <c r="G1395" t="str">
        <f>IF(G163*(ComCalc!G$37&gt;1),IF(ABS(G880)&gt;=G983,IF(G880&lt;0,"Weakness","Strength"),""),"")</f>
        <v/>
      </c>
      <c r="H1395" t="str">
        <f>IF(H163*(ComCalc!H$37&gt;1),IF(ABS(H880)&gt;=H983,IF(H880&lt;0,"Weakness","Strength"),""),"")</f>
        <v/>
      </c>
      <c r="I1395" t="str">
        <f>IF(I163*(ComCalc!I$37&gt;1),IF(ABS(I880)&gt;=I983,IF(I880&lt;0,"Weakness","Strength"),""),"")</f>
        <v/>
      </c>
      <c r="J1395" t="str">
        <f>IF(J163*(ComCalc!J$37&gt;1),IF(ABS(J880)&gt;=J983,IF(J880&lt;0,"Weakness","Strength"),""),"")</f>
        <v/>
      </c>
      <c r="K1395" t="str">
        <f>IF(K163*(ComCalc!K$37&gt;1),IF(ABS(K880)&gt;=K983,IF(K880&lt;0,"Weakness","Strength"),""),"")</f>
        <v/>
      </c>
      <c r="L1395" t="str">
        <f>IF(L163*(ComCalc!L$37&gt;1),IF(ABS(L880)&gt;=L983,IF(L880&lt;0,"Weakness","Strength"),""),"")</f>
        <v/>
      </c>
      <c r="M1395" t="str">
        <f>IF(M163*(ComCalc!M$37&gt;1),IF(ABS(M880)&gt;=M983,IF(M880&lt;0,"Weakness","Strength"),""),"")</f>
        <v/>
      </c>
      <c r="N1395" t="str">
        <f>IF(N163*(ComCalc!N$37&gt;1),IF(ABS(N880)&gt;=N983,IF(N880&lt;0,"Weakness","Strength"),""),"")</f>
        <v/>
      </c>
      <c r="O1395" t="str">
        <f>IF(O163*(ComCalc!O$37&gt;1),IF(ABS(O880)&gt;=O983,IF(O880&lt;0,"Weakness","Strength"),""),"")</f>
        <v/>
      </c>
      <c r="P1395" t="str">
        <f>IF(P163*(ComCalc!P$37&gt;1),IF(ABS(P880)&gt;=P983,IF(P880&lt;0,"Weakness","Strength"),""),"")</f>
        <v/>
      </c>
      <c r="Q1395" t="str">
        <f>IF(Q163*(ComCalc!Q$37&gt;1),IF(ABS(Q880)&gt;=Q983,IF(Q880&lt;0,"Weakness","Strength"),""),"")</f>
        <v/>
      </c>
      <c r="R1395" t="str">
        <f>IF(R163*(ComCalc!R$37&gt;1),IF(ABS(R880)&gt;=R983,IF(R880&lt;0,"Weakness","Strength"),""),"")</f>
        <v/>
      </c>
      <c r="S1395" t="str">
        <f>IF(S163*(ComCalc!S$37&gt;1),IF(ABS(S880)&gt;=S983,IF(S880&lt;0,"Weakness","Strength"),""),"")</f>
        <v/>
      </c>
      <c r="T1395" t="str">
        <f>IF(T163*(ComCalc!T$37&gt;1),IF(ABS(T880)&gt;=T983,IF(T880&lt;0,"Weakness","Strength"),""),"")</f>
        <v/>
      </c>
      <c r="U1395" t="str">
        <f>IF(U163*(ComCalc!U$37&gt;1),IF(ABS(U880)&gt;=U983,IF(U880&lt;0,"Weakness","Strength"),""),"")</f>
        <v/>
      </c>
    </row>
    <row r="1396" spans="1:21" x14ac:dyDescent="0.15">
      <c r="A1396" t="str">
        <f t="shared" si="871"/>
        <v>Unstructured Task (Total)</v>
      </c>
      <c r="B1396" t="str">
        <f>IF(B164*(ComCalc!B$37&gt;1),IF(ABS(B881)&gt;=B984,IF(B881&lt;0,"Weakness","Strength"),""),"")</f>
        <v/>
      </c>
      <c r="C1396" t="str">
        <f>IF(C164*(ComCalc!C$37&gt;1),IF(ABS(C881)&gt;=C984,IF(C881&lt;0,"Weakness","Strength"),""),"")</f>
        <v/>
      </c>
      <c r="D1396" t="str">
        <f>IF(D164*(ComCalc!D$37&gt;1),IF(ABS(D881)&gt;=D984,IF(D881&lt;0,"Weakness","Strength"),""),"")</f>
        <v/>
      </c>
      <c r="E1396" t="str">
        <f>IF(E164*(ComCalc!E$37&gt;1),IF(ABS(E881)&gt;=E984,IF(E881&lt;0,"Weakness","Strength"),""),"")</f>
        <v/>
      </c>
      <c r="F1396" t="str">
        <f>IF(F164*(ComCalc!F$37&gt;1),IF(ABS(F881)&gt;=F984,IF(F881&lt;0,"Weakness","Strength"),""),"")</f>
        <v/>
      </c>
      <c r="G1396" t="str">
        <f>IF(G164*(ComCalc!G$37&gt;1),IF(ABS(G881)&gt;=G984,IF(G881&lt;0,"Weakness","Strength"),""),"")</f>
        <v/>
      </c>
      <c r="H1396" t="str">
        <f>IF(H164*(ComCalc!H$37&gt;1),IF(ABS(H881)&gt;=H984,IF(H881&lt;0,"Weakness","Strength"),""),"")</f>
        <v/>
      </c>
      <c r="I1396" t="str">
        <f>IF(I164*(ComCalc!I$37&gt;1),IF(ABS(I881)&gt;=I984,IF(I881&lt;0,"Weakness","Strength"),""),"")</f>
        <v/>
      </c>
      <c r="J1396" t="str">
        <f>IF(J164*(ComCalc!J$37&gt;1),IF(ABS(J881)&gt;=J984,IF(J881&lt;0,"Weakness","Strength"),""),"")</f>
        <v/>
      </c>
      <c r="K1396" t="str">
        <f>IF(K164*(ComCalc!K$37&gt;1),IF(ABS(K881)&gt;=K984,IF(K881&lt;0,"Weakness","Strength"),""),"")</f>
        <v/>
      </c>
      <c r="L1396" t="str">
        <f>IF(L164*(ComCalc!L$37&gt;1),IF(ABS(L881)&gt;=L984,IF(L881&lt;0,"Weakness","Strength"),""),"")</f>
        <v/>
      </c>
      <c r="M1396" t="str">
        <f>IF(M164*(ComCalc!M$37&gt;1),IF(ABS(M881)&gt;=M984,IF(M881&lt;0,"Weakness","Strength"),""),"")</f>
        <v/>
      </c>
      <c r="N1396" t="str">
        <f>IF(N164*(ComCalc!N$37&gt;1),IF(ABS(N881)&gt;=N984,IF(N881&lt;0,"Weakness","Strength"),""),"")</f>
        <v/>
      </c>
      <c r="O1396" t="str">
        <f>IF(O164*(ComCalc!O$37&gt;1),IF(ABS(O881)&gt;=O984,IF(O881&lt;0,"Weakness","Strength"),""),"")</f>
        <v/>
      </c>
      <c r="P1396" t="str">
        <f>IF(P164*(ComCalc!P$37&gt;1),IF(ABS(P881)&gt;=P984,IF(P881&lt;0,"Weakness","Strength"),""),"")</f>
        <v/>
      </c>
      <c r="Q1396" t="str">
        <f>IF(Q164*(ComCalc!Q$37&gt;1),IF(ABS(Q881)&gt;=Q984,IF(Q881&lt;0,"Weakness","Strength"),""),"")</f>
        <v/>
      </c>
      <c r="R1396" t="str">
        <f>IF(R164*(ComCalc!R$37&gt;1),IF(ABS(R881)&gt;=R984,IF(R881&lt;0,"Weakness","Strength"),""),"")</f>
        <v/>
      </c>
      <c r="S1396" t="str">
        <f>IF(S164*(ComCalc!S$37&gt;1),IF(ABS(S881)&gt;=S984,IF(S881&lt;0,"Weakness","Strength"),""),"")</f>
        <v/>
      </c>
      <c r="T1396" t="str">
        <f>IF(T164*(ComCalc!T$37&gt;1),IF(ABS(T881)&gt;=T984,IF(T881&lt;0,"Weakness","Strength"),""),"")</f>
        <v/>
      </c>
      <c r="U1396" t="str">
        <f>IF(U164*(ComCalc!U$37&gt;1),IF(ABS(U881)&gt;=U984,IF(U881&lt;0,"Weakness","Strength"),""),"")</f>
        <v/>
      </c>
    </row>
    <row r="1397" spans="1:21" x14ac:dyDescent="0.15">
      <c r="A1397" t="str">
        <f t="shared" si="871"/>
        <v>Unstructured Task (HVC)</v>
      </c>
      <c r="B1397" t="str">
        <f>IF(B165*(ComCalc!B$37&gt;1),IF(ABS(B882)&gt;=B985,IF(B882&lt;0,"Weakness","Strength"),""),"")</f>
        <v/>
      </c>
      <c r="C1397" t="str">
        <f>IF(C165*(ComCalc!C$37&gt;1),IF(ABS(C882)&gt;=C985,IF(C882&lt;0,"Weakness","Strength"),""),"")</f>
        <v/>
      </c>
      <c r="D1397" t="str">
        <f>IF(D165*(ComCalc!D$37&gt;1),IF(ABS(D882)&gt;=D985,IF(D882&lt;0,"Weakness","Strength"),""),"")</f>
        <v/>
      </c>
      <c r="E1397" t="str">
        <f>IF(E165*(ComCalc!E$37&gt;1),IF(ABS(E882)&gt;=E985,IF(E882&lt;0,"Weakness","Strength"),""),"")</f>
        <v/>
      </c>
      <c r="F1397" t="str">
        <f>IF(F165*(ComCalc!F$37&gt;1),IF(ABS(F882)&gt;=F985,IF(F882&lt;0,"Weakness","Strength"),""),"")</f>
        <v/>
      </c>
      <c r="G1397" t="str">
        <f>IF(G165*(ComCalc!G$37&gt;1),IF(ABS(G882)&gt;=G985,IF(G882&lt;0,"Weakness","Strength"),""),"")</f>
        <v/>
      </c>
      <c r="H1397" t="str">
        <f>IF(H165*(ComCalc!H$37&gt;1),IF(ABS(H882)&gt;=H985,IF(H882&lt;0,"Weakness","Strength"),""),"")</f>
        <v/>
      </c>
      <c r="I1397" t="str">
        <f>IF(I165*(ComCalc!I$37&gt;1),IF(ABS(I882)&gt;=I985,IF(I882&lt;0,"Weakness","Strength"),""),"")</f>
        <v/>
      </c>
      <c r="J1397" t="str">
        <f>IF(J165*(ComCalc!J$37&gt;1),IF(ABS(J882)&gt;=J985,IF(J882&lt;0,"Weakness","Strength"),""),"")</f>
        <v/>
      </c>
      <c r="K1397" t="str">
        <f>IF(K165*(ComCalc!K$37&gt;1),IF(ABS(K882)&gt;=K985,IF(K882&lt;0,"Weakness","Strength"),""),"")</f>
        <v/>
      </c>
      <c r="L1397" t="str">
        <f>IF(L165*(ComCalc!L$37&gt;1),IF(ABS(L882)&gt;=L985,IF(L882&lt;0,"Weakness","Strength"),""),"")</f>
        <v/>
      </c>
      <c r="M1397" t="str">
        <f>IF(M165*(ComCalc!M$37&gt;1),IF(ABS(M882)&gt;=M985,IF(M882&lt;0,"Weakness","Strength"),""),"")</f>
        <v/>
      </c>
      <c r="N1397" t="str">
        <f>IF(N165*(ComCalc!N$37&gt;1),IF(ABS(N882)&gt;=N985,IF(N882&lt;0,"Weakness","Strength"),""),"")</f>
        <v/>
      </c>
      <c r="O1397" t="str">
        <f>IF(O165*(ComCalc!O$37&gt;1),IF(ABS(O882)&gt;=O985,IF(O882&lt;0,"Weakness","Strength"),""),"")</f>
        <v/>
      </c>
      <c r="P1397" t="str">
        <f>IF(P165*(ComCalc!P$37&gt;1),IF(ABS(P882)&gt;=P985,IF(P882&lt;0,"Weakness","Strength"),""),"")</f>
        <v/>
      </c>
      <c r="Q1397" t="str">
        <f>IF(Q165*(ComCalc!Q$37&gt;1),IF(ABS(Q882)&gt;=Q985,IF(Q882&lt;0,"Weakness","Strength"),""),"")</f>
        <v/>
      </c>
      <c r="R1397" t="str">
        <f>IF(R165*(ComCalc!R$37&gt;1),IF(ABS(R882)&gt;=R985,IF(R882&lt;0,"Weakness","Strength"),""),"")</f>
        <v/>
      </c>
      <c r="S1397" t="str">
        <f>IF(S165*(ComCalc!S$37&gt;1),IF(ABS(S882)&gt;=S985,IF(S882&lt;0,"Weakness","Strength"),""),"")</f>
        <v/>
      </c>
      <c r="T1397" t="str">
        <f>IF(T165*(ComCalc!T$37&gt;1),IF(ABS(T882)&gt;=T985,IF(T882&lt;0,"Weakness","Strength"),""),"")</f>
        <v/>
      </c>
      <c r="U1397" t="str">
        <f>IF(U165*(ComCalc!U$37&gt;1),IF(ABS(U882)&gt;=U985,IF(U882&lt;0,"Weakness","Strength"),""),"")</f>
        <v/>
      </c>
    </row>
    <row r="1398" spans="1:21" x14ac:dyDescent="0.15">
      <c r="A1398" t="str">
        <f t="shared" si="871"/>
        <v>WASI-2 Similarities</v>
      </c>
      <c r="B1398" t="str">
        <f>IF(B166*(ComCalc!B$37&gt;1),IF(ABS(B883)&gt;=B986,IF(B883&lt;0,"Weakness","Strength"),""),"")</f>
        <v/>
      </c>
      <c r="C1398" t="str">
        <f>IF(C166*(ComCalc!C$37&gt;1),IF(ABS(C883)&gt;=C986,IF(C883&lt;0,"Weakness","Strength"),""),"")</f>
        <v/>
      </c>
      <c r="D1398" t="str">
        <f>IF(D166*(ComCalc!D$37&gt;1),IF(ABS(D883)&gt;=D986,IF(D883&lt;0,"Weakness","Strength"),""),"")</f>
        <v/>
      </c>
      <c r="E1398" t="str">
        <f>IF(E166*(ComCalc!E$37&gt;1),IF(ABS(E883)&gt;=E986,IF(E883&lt;0,"Weakness","Strength"),""),"")</f>
        <v/>
      </c>
      <c r="F1398" t="str">
        <f>IF(F166*(ComCalc!F$37&gt;1),IF(ABS(F883)&gt;=F986,IF(F883&lt;0,"Weakness","Strength"),""),"")</f>
        <v/>
      </c>
      <c r="G1398" t="str">
        <f>IF(G166*(ComCalc!G$37&gt;1),IF(ABS(G883)&gt;=G986,IF(G883&lt;0,"Weakness","Strength"),""),"")</f>
        <v/>
      </c>
      <c r="H1398" t="str">
        <f>IF(H166*(ComCalc!H$37&gt;1),IF(ABS(H883)&gt;=H986,IF(H883&lt;0,"Weakness","Strength"),""),"")</f>
        <v/>
      </c>
      <c r="I1398" t="str">
        <f>IF(I166*(ComCalc!I$37&gt;1),IF(ABS(I883)&gt;=I986,IF(I883&lt;0,"Weakness","Strength"),""),"")</f>
        <v/>
      </c>
      <c r="J1398" t="str">
        <f>IF(J166*(ComCalc!J$37&gt;1),IF(ABS(J883)&gt;=J986,IF(J883&lt;0,"Weakness","Strength"),""),"")</f>
        <v/>
      </c>
      <c r="K1398" t="str">
        <f>IF(K166*(ComCalc!K$37&gt;1),IF(ABS(K883)&gt;=K986,IF(K883&lt;0,"Weakness","Strength"),""),"")</f>
        <v/>
      </c>
      <c r="L1398" t="str">
        <f>IF(L166*(ComCalc!L$37&gt;1),IF(ABS(L883)&gt;=L986,IF(L883&lt;0,"Weakness","Strength"),""),"")</f>
        <v/>
      </c>
      <c r="M1398" t="str">
        <f>IF(M166*(ComCalc!M$37&gt;1),IF(ABS(M883)&gt;=M986,IF(M883&lt;0,"Weakness","Strength"),""),"")</f>
        <v/>
      </c>
      <c r="N1398" t="str">
        <f>IF(N166*(ComCalc!N$37&gt;1),IF(ABS(N883)&gt;=N986,IF(N883&lt;0,"Weakness","Strength"),""),"")</f>
        <v/>
      </c>
      <c r="O1398" t="str">
        <f>IF(O166*(ComCalc!O$37&gt;1),IF(ABS(O883)&gt;=O986,IF(O883&lt;0,"Weakness","Strength"),""),"")</f>
        <v/>
      </c>
      <c r="P1398" t="str">
        <f>IF(P166*(ComCalc!P$37&gt;1),IF(ABS(P883)&gt;=P986,IF(P883&lt;0,"Weakness","Strength"),""),"")</f>
        <v/>
      </c>
      <c r="Q1398" t="str">
        <f>IF(Q166*(ComCalc!Q$37&gt;1),IF(ABS(Q883)&gt;=Q986,IF(Q883&lt;0,"Weakness","Strength"),""),"")</f>
        <v/>
      </c>
      <c r="R1398" t="str">
        <f>IF(R166*(ComCalc!R$37&gt;1),IF(ABS(R883)&gt;=R986,IF(R883&lt;0,"Weakness","Strength"),""),"")</f>
        <v/>
      </c>
      <c r="S1398" t="str">
        <f>IF(S166*(ComCalc!S$37&gt;1),IF(ABS(S883)&gt;=S986,IF(S883&lt;0,"Weakness","Strength"),""),"")</f>
        <v/>
      </c>
      <c r="T1398" t="str">
        <f>IF(T166*(ComCalc!T$37&gt;1),IF(ABS(T883)&gt;=T986,IF(T883&lt;0,"Weakness","Strength"),""),"")</f>
        <v/>
      </c>
      <c r="U1398" t="str">
        <f>IF(U166*(ComCalc!U$37&gt;1),IF(ABS(U883)&gt;=U986,IF(U883&lt;0,"Weakness","Strength"),""),"")</f>
        <v/>
      </c>
    </row>
    <row r="1399" spans="1:21" x14ac:dyDescent="0.15">
      <c r="A1399" t="str">
        <f t="shared" si="871"/>
        <v>WASI-2 Vocabulary</v>
      </c>
      <c r="B1399" t="str">
        <f>IF(B167*(ComCalc!B$37&gt;1),IF(ABS(B884)&gt;=B987,IF(B884&lt;0,"Weakness","Strength"),""),"")</f>
        <v/>
      </c>
      <c r="C1399" t="str">
        <f>IF(C167*(ComCalc!C$37&gt;1),IF(ABS(C884)&gt;=C987,IF(C884&lt;0,"Weakness","Strength"),""),"")</f>
        <v/>
      </c>
      <c r="D1399" t="str">
        <f>IF(D167*(ComCalc!D$37&gt;1),IF(ABS(D884)&gt;=D987,IF(D884&lt;0,"Weakness","Strength"),""),"")</f>
        <v/>
      </c>
      <c r="E1399" t="str">
        <f>IF(E167*(ComCalc!E$37&gt;1),IF(ABS(E884)&gt;=E987,IF(E884&lt;0,"Weakness","Strength"),""),"")</f>
        <v/>
      </c>
      <c r="F1399" t="str">
        <f>IF(F167*(ComCalc!F$37&gt;1),IF(ABS(F884)&gt;=F987,IF(F884&lt;0,"Weakness","Strength"),""),"")</f>
        <v/>
      </c>
      <c r="G1399" t="str">
        <f>IF(G167*(ComCalc!G$37&gt;1),IF(ABS(G884)&gt;=G987,IF(G884&lt;0,"Weakness","Strength"),""),"")</f>
        <v/>
      </c>
      <c r="H1399" t="str">
        <f>IF(H167*(ComCalc!H$37&gt;1),IF(ABS(H884)&gt;=H987,IF(H884&lt;0,"Weakness","Strength"),""),"")</f>
        <v/>
      </c>
      <c r="I1399" t="str">
        <f>IF(I167*(ComCalc!I$37&gt;1),IF(ABS(I884)&gt;=I987,IF(I884&lt;0,"Weakness","Strength"),""),"")</f>
        <v/>
      </c>
      <c r="J1399" t="str">
        <f>IF(J167*(ComCalc!J$37&gt;1),IF(ABS(J884)&gt;=J987,IF(J884&lt;0,"Weakness","Strength"),""),"")</f>
        <v/>
      </c>
      <c r="K1399" t="str">
        <f>IF(K167*(ComCalc!K$37&gt;1),IF(ABS(K884)&gt;=K987,IF(K884&lt;0,"Weakness","Strength"),""),"")</f>
        <v/>
      </c>
      <c r="L1399" t="str">
        <f>IF(L167*(ComCalc!L$37&gt;1),IF(ABS(L884)&gt;=L987,IF(L884&lt;0,"Weakness","Strength"),""),"")</f>
        <v/>
      </c>
      <c r="M1399" t="str">
        <f>IF(M167*(ComCalc!M$37&gt;1),IF(ABS(M884)&gt;=M987,IF(M884&lt;0,"Weakness","Strength"),""),"")</f>
        <v/>
      </c>
      <c r="N1399" t="str">
        <f>IF(N167*(ComCalc!N$37&gt;1),IF(ABS(N884)&gt;=N987,IF(N884&lt;0,"Weakness","Strength"),""),"")</f>
        <v/>
      </c>
      <c r="O1399" t="str">
        <f>IF(O167*(ComCalc!O$37&gt;1),IF(ABS(O884)&gt;=O987,IF(O884&lt;0,"Weakness","Strength"),""),"")</f>
        <v/>
      </c>
      <c r="P1399" t="str">
        <f>IF(P167*(ComCalc!P$37&gt;1),IF(ABS(P884)&gt;=P987,IF(P884&lt;0,"Weakness","Strength"),""),"")</f>
        <v/>
      </c>
      <c r="Q1399" t="str">
        <f>IF(Q167*(ComCalc!Q$37&gt;1),IF(ABS(Q884)&gt;=Q987,IF(Q884&lt;0,"Weakness","Strength"),""),"")</f>
        <v/>
      </c>
      <c r="R1399" t="str">
        <f>IF(R167*(ComCalc!R$37&gt;1),IF(ABS(R884)&gt;=R987,IF(R884&lt;0,"Weakness","Strength"),""),"")</f>
        <v/>
      </c>
      <c r="S1399" t="str">
        <f>IF(S167*(ComCalc!S$37&gt;1),IF(ABS(S884)&gt;=S987,IF(S884&lt;0,"Weakness","Strength"),""),"")</f>
        <v/>
      </c>
      <c r="T1399" t="str">
        <f>IF(T167*(ComCalc!T$37&gt;1),IF(ABS(T884)&gt;=T987,IF(T884&lt;0,"Weakness","Strength"),""),"")</f>
        <v/>
      </c>
      <c r="U1399" t="str">
        <f>IF(U167*(ComCalc!U$37&gt;1),IF(ABS(U884)&gt;=U987,IF(U884&lt;0,"Weakness","Strength"),""),"")</f>
        <v/>
      </c>
    </row>
    <row r="1400" spans="1:21" x14ac:dyDescent="0.15">
      <c r="A1400" t="str">
        <f t="shared" si="871"/>
        <v>WASI-2 Matrix Reasoning</v>
      </c>
      <c r="B1400" t="str">
        <f>IF(B168*(ComCalc!B$37&gt;1),IF(ABS(B885)&gt;=B988,IF(B885&lt;0,"Weakness","Strength"),""),"")</f>
        <v/>
      </c>
      <c r="C1400" t="str">
        <f>IF(C168*(ComCalc!C$37&gt;1),IF(ABS(C885)&gt;=C988,IF(C885&lt;0,"Weakness","Strength"),""),"")</f>
        <v/>
      </c>
      <c r="D1400" t="str">
        <f>IF(D168*(ComCalc!D$37&gt;1),IF(ABS(D885)&gt;=D988,IF(D885&lt;0,"Weakness","Strength"),""),"")</f>
        <v/>
      </c>
      <c r="E1400" t="str">
        <f>IF(E168*(ComCalc!E$37&gt;1),IF(ABS(E885)&gt;=E988,IF(E885&lt;0,"Weakness","Strength"),""),"")</f>
        <v/>
      </c>
      <c r="F1400" t="str">
        <f>IF(F168*(ComCalc!F$37&gt;1),IF(ABS(F885)&gt;=F988,IF(F885&lt;0,"Weakness","Strength"),""),"")</f>
        <v/>
      </c>
      <c r="G1400" t="str">
        <f>IF(G168*(ComCalc!G$37&gt;1),IF(ABS(G885)&gt;=G988,IF(G885&lt;0,"Weakness","Strength"),""),"")</f>
        <v/>
      </c>
      <c r="H1400" t="str">
        <f>IF(H168*(ComCalc!H$37&gt;1),IF(ABS(H885)&gt;=H988,IF(H885&lt;0,"Weakness","Strength"),""),"")</f>
        <v/>
      </c>
      <c r="I1400" t="str">
        <f>IF(I168*(ComCalc!I$37&gt;1),IF(ABS(I885)&gt;=I988,IF(I885&lt;0,"Weakness","Strength"),""),"")</f>
        <v/>
      </c>
      <c r="J1400" t="str">
        <f>IF(J168*(ComCalc!J$37&gt;1),IF(ABS(J885)&gt;=J988,IF(J885&lt;0,"Weakness","Strength"),""),"")</f>
        <v/>
      </c>
      <c r="K1400" t="str">
        <f>IF(K168*(ComCalc!K$37&gt;1),IF(ABS(K885)&gt;=K988,IF(K885&lt;0,"Weakness","Strength"),""),"")</f>
        <v/>
      </c>
      <c r="L1400" t="str">
        <f>IF(L168*(ComCalc!L$37&gt;1),IF(ABS(L885)&gt;=L988,IF(L885&lt;0,"Weakness","Strength"),""),"")</f>
        <v/>
      </c>
      <c r="M1400" t="str">
        <f>IF(M168*(ComCalc!M$37&gt;1),IF(ABS(M885)&gt;=M988,IF(M885&lt;0,"Weakness","Strength"),""),"")</f>
        <v/>
      </c>
      <c r="N1400" t="str">
        <f>IF(N168*(ComCalc!N$37&gt;1),IF(ABS(N885)&gt;=N988,IF(N885&lt;0,"Weakness","Strength"),""),"")</f>
        <v/>
      </c>
      <c r="O1400" t="str">
        <f>IF(O168*(ComCalc!O$37&gt;1),IF(ABS(O885)&gt;=O988,IF(O885&lt;0,"Weakness","Strength"),""),"")</f>
        <v/>
      </c>
      <c r="P1400" t="str">
        <f>IF(P168*(ComCalc!P$37&gt;1),IF(ABS(P885)&gt;=P988,IF(P885&lt;0,"Weakness","Strength"),""),"")</f>
        <v/>
      </c>
      <c r="Q1400" t="str">
        <f>IF(Q168*(ComCalc!Q$37&gt;1),IF(ABS(Q885)&gt;=Q988,IF(Q885&lt;0,"Weakness","Strength"),""),"")</f>
        <v/>
      </c>
      <c r="R1400" t="str">
        <f>IF(R168*(ComCalc!R$37&gt;1),IF(ABS(R885)&gt;=R988,IF(R885&lt;0,"Weakness","Strength"),""),"")</f>
        <v/>
      </c>
      <c r="S1400" t="str">
        <f>IF(S168*(ComCalc!S$37&gt;1),IF(ABS(S885)&gt;=S988,IF(S885&lt;0,"Weakness","Strength"),""),"")</f>
        <v/>
      </c>
      <c r="T1400" t="str">
        <f>IF(T168*(ComCalc!T$37&gt;1),IF(ABS(T885)&gt;=T988,IF(T885&lt;0,"Weakness","Strength"),""),"")</f>
        <v/>
      </c>
      <c r="U1400" t="str">
        <f>IF(U168*(ComCalc!U$37&gt;1),IF(ABS(U885)&gt;=U988,IF(U885&lt;0,"Weakness","Strength"),""),"")</f>
        <v/>
      </c>
    </row>
    <row r="1401" spans="1:21" x14ac:dyDescent="0.15">
      <c r="A1401" t="str">
        <f t="shared" ref="A1401:A1435" si="872">A1298</f>
        <v>WASI-2 Block Design</v>
      </c>
      <c r="B1401" t="str">
        <f>IF(B169*(ComCalc!B$37&gt;1),IF(ABS(B886)&gt;=B989,IF(B886&lt;0,"Weakness","Strength"),""),"")</f>
        <v/>
      </c>
      <c r="C1401" t="str">
        <f>IF(C169*(ComCalc!C$37&gt;1),IF(ABS(C886)&gt;=C989,IF(C886&lt;0,"Weakness","Strength"),""),"")</f>
        <v/>
      </c>
      <c r="D1401" t="str">
        <f>IF(D169*(ComCalc!D$37&gt;1),IF(ABS(D886)&gt;=D989,IF(D886&lt;0,"Weakness","Strength"),""),"")</f>
        <v/>
      </c>
      <c r="E1401" t="str">
        <f>IF(E169*(ComCalc!E$37&gt;1),IF(ABS(E886)&gt;=E989,IF(E886&lt;0,"Weakness","Strength"),""),"")</f>
        <v/>
      </c>
      <c r="F1401" t="str">
        <f>IF(F169*(ComCalc!F$37&gt;1),IF(ABS(F886)&gt;=F989,IF(F886&lt;0,"Weakness","Strength"),""),"")</f>
        <v/>
      </c>
      <c r="G1401" t="str">
        <f>IF(G169*(ComCalc!G$37&gt;1),IF(ABS(G886)&gt;=G989,IF(G886&lt;0,"Weakness","Strength"),""),"")</f>
        <v/>
      </c>
      <c r="H1401" t="str">
        <f>IF(H169*(ComCalc!H$37&gt;1),IF(ABS(H886)&gt;=H989,IF(H886&lt;0,"Weakness","Strength"),""),"")</f>
        <v/>
      </c>
      <c r="I1401" t="str">
        <f>IF(I169*(ComCalc!I$37&gt;1),IF(ABS(I886)&gt;=I989,IF(I886&lt;0,"Weakness","Strength"),""),"")</f>
        <v/>
      </c>
      <c r="J1401" t="str">
        <f>IF(J169*(ComCalc!J$37&gt;1),IF(ABS(J886)&gt;=J989,IF(J886&lt;0,"Weakness","Strength"),""),"")</f>
        <v/>
      </c>
      <c r="K1401" t="str">
        <f>IF(K169*(ComCalc!K$37&gt;1),IF(ABS(K886)&gt;=K989,IF(K886&lt;0,"Weakness","Strength"),""),"")</f>
        <v/>
      </c>
      <c r="L1401" t="str">
        <f>IF(L169*(ComCalc!L$37&gt;1),IF(ABS(L886)&gt;=L989,IF(L886&lt;0,"Weakness","Strength"),""),"")</f>
        <v/>
      </c>
      <c r="M1401" t="str">
        <f>IF(M169*(ComCalc!M$37&gt;1),IF(ABS(M886)&gt;=M989,IF(M886&lt;0,"Weakness","Strength"),""),"")</f>
        <v/>
      </c>
      <c r="N1401" t="str">
        <f>IF(N169*(ComCalc!N$37&gt;1),IF(ABS(N886)&gt;=N989,IF(N886&lt;0,"Weakness","Strength"),""),"")</f>
        <v/>
      </c>
      <c r="O1401" t="str">
        <f>IF(O169*(ComCalc!O$37&gt;1),IF(ABS(O886)&gt;=O989,IF(O886&lt;0,"Weakness","Strength"),""),"")</f>
        <v/>
      </c>
      <c r="P1401" t="str">
        <f>IF(P169*(ComCalc!P$37&gt;1),IF(ABS(P886)&gt;=P989,IF(P886&lt;0,"Weakness","Strength"),""),"")</f>
        <v/>
      </c>
      <c r="Q1401" t="str">
        <f>IF(Q169*(ComCalc!Q$37&gt;1),IF(ABS(Q886)&gt;=Q989,IF(Q886&lt;0,"Weakness","Strength"),""),"")</f>
        <v/>
      </c>
      <c r="R1401" t="str">
        <f>IF(R169*(ComCalc!R$37&gt;1),IF(ABS(R886)&gt;=R989,IF(R886&lt;0,"Weakness","Strength"),""),"")</f>
        <v/>
      </c>
      <c r="S1401" t="str">
        <f>IF(S169*(ComCalc!S$37&gt;1),IF(ABS(S886)&gt;=S989,IF(S886&lt;0,"Weakness","Strength"),""),"")</f>
        <v/>
      </c>
      <c r="T1401" t="str">
        <f>IF(T169*(ComCalc!T$37&gt;1),IF(ABS(T886)&gt;=T989,IF(T886&lt;0,"Weakness","Strength"),""),"")</f>
        <v/>
      </c>
      <c r="U1401" t="str">
        <f>IF(U169*(ComCalc!U$37&gt;1),IF(ABS(U886)&gt;=U989,IF(U886&lt;0,"Weakness","Strength"),""),"")</f>
        <v/>
      </c>
    </row>
    <row r="1402" spans="1:21" x14ac:dyDescent="0.15">
      <c r="A1402" t="str">
        <f t="shared" si="872"/>
        <v>WISC-V Digit Span</v>
      </c>
      <c r="B1402" t="str">
        <f>IF(B170*(ComCalc!B$37&gt;1),IF(ABS(B887)&gt;=B990,IF(B887&lt;0,"Weakness","Strength"),""),"")</f>
        <v/>
      </c>
      <c r="C1402" t="str">
        <f>IF(C170*(ComCalc!C$37&gt;1),IF(ABS(C887)&gt;=C990,IF(C887&lt;0,"Weakness","Strength"),""),"")</f>
        <v/>
      </c>
      <c r="D1402" t="str">
        <f>IF(D170*(ComCalc!D$37&gt;1),IF(ABS(D887)&gt;=D990,IF(D887&lt;0,"Weakness","Strength"),""),"")</f>
        <v/>
      </c>
      <c r="E1402" t="str">
        <f>IF(E170*(ComCalc!E$37&gt;1),IF(ABS(E887)&gt;=E990,IF(E887&lt;0,"Weakness","Strength"),""),"")</f>
        <v/>
      </c>
      <c r="F1402" t="str">
        <f>IF(F170*(ComCalc!F$37&gt;1),IF(ABS(F887)&gt;=F990,IF(F887&lt;0,"Weakness","Strength"),""),"")</f>
        <v/>
      </c>
      <c r="G1402" t="str">
        <f>IF(G170*(ComCalc!G$37&gt;1),IF(ABS(G887)&gt;=G990,IF(G887&lt;0,"Weakness","Strength"),""),"")</f>
        <v/>
      </c>
      <c r="H1402" t="str">
        <f>IF(H170*(ComCalc!H$37&gt;1),IF(ABS(H887)&gt;=H990,IF(H887&lt;0,"Weakness","Strength"),""),"")</f>
        <v/>
      </c>
      <c r="I1402" t="str">
        <f>IF(I170*(ComCalc!I$37&gt;1),IF(ABS(I887)&gt;=I990,IF(I887&lt;0,"Weakness","Strength"),""),"")</f>
        <v/>
      </c>
      <c r="J1402" t="str">
        <f>IF(J170*(ComCalc!J$37&gt;1),IF(ABS(J887)&gt;=J990,IF(J887&lt;0,"Weakness","Strength"),""),"")</f>
        <v/>
      </c>
      <c r="K1402" t="str">
        <f>IF(K170*(ComCalc!K$37&gt;1),IF(ABS(K887)&gt;=K990,IF(K887&lt;0,"Weakness","Strength"),""),"")</f>
        <v/>
      </c>
      <c r="L1402" t="str">
        <f>IF(L170*(ComCalc!L$37&gt;1),IF(ABS(L887)&gt;=L990,IF(L887&lt;0,"Weakness","Strength"),""),"")</f>
        <v/>
      </c>
      <c r="M1402" t="str">
        <f>IF(M170*(ComCalc!M$37&gt;1),IF(ABS(M887)&gt;=M990,IF(M887&lt;0,"Weakness","Strength"),""),"")</f>
        <v/>
      </c>
      <c r="N1402" t="str">
        <f>IF(N170*(ComCalc!N$37&gt;1),IF(ABS(N887)&gt;=N990,IF(N887&lt;0,"Weakness","Strength"),""),"")</f>
        <v/>
      </c>
      <c r="O1402" t="str">
        <f>IF(O170*(ComCalc!O$37&gt;1),IF(ABS(O887)&gt;=O990,IF(O887&lt;0,"Weakness","Strength"),""),"")</f>
        <v/>
      </c>
      <c r="P1402" t="str">
        <f>IF(P170*(ComCalc!P$37&gt;1),IF(ABS(P887)&gt;=P990,IF(P887&lt;0,"Weakness","Strength"),""),"")</f>
        <v/>
      </c>
      <c r="Q1402" t="str">
        <f>IF(Q170*(ComCalc!Q$37&gt;1),IF(ABS(Q887)&gt;=Q990,IF(Q887&lt;0,"Weakness","Strength"),""),"")</f>
        <v/>
      </c>
      <c r="R1402" t="str">
        <f>IF(R170*(ComCalc!R$37&gt;1),IF(ABS(R887)&gt;=R990,IF(R887&lt;0,"Weakness","Strength"),""),"")</f>
        <v/>
      </c>
      <c r="S1402" t="str">
        <f>IF(S170*(ComCalc!S$37&gt;1),IF(ABS(S887)&gt;=S990,IF(S887&lt;0,"Weakness","Strength"),""),"")</f>
        <v/>
      </c>
      <c r="T1402" t="str">
        <f>IF(T170*(ComCalc!T$37&gt;1),IF(ABS(T887)&gt;=T990,IF(T887&lt;0,"Weakness","Strength"),""),"")</f>
        <v/>
      </c>
      <c r="U1402" t="str">
        <f>IF(U170*(ComCalc!U$37&gt;1),IF(ABS(U887)&gt;=U990,IF(U887&lt;0,"Weakness","Strength"),""),"")</f>
        <v/>
      </c>
    </row>
    <row r="1403" spans="1:21" x14ac:dyDescent="0.15">
      <c r="A1403" t="str">
        <f t="shared" si="872"/>
        <v>WISC-V Picture Span</v>
      </c>
      <c r="B1403" t="str">
        <f>IF(B171*(ComCalc!B$37&gt;1),IF(ABS(B888)&gt;=B991,IF(B888&lt;0,"Weakness","Strength"),""),"")</f>
        <v/>
      </c>
      <c r="C1403" t="str">
        <f>IF(C171*(ComCalc!C$37&gt;1),IF(ABS(C888)&gt;=C991,IF(C888&lt;0,"Weakness","Strength"),""),"")</f>
        <v/>
      </c>
      <c r="D1403" t="str">
        <f>IF(D171*(ComCalc!D$37&gt;1),IF(ABS(D888)&gt;=D991,IF(D888&lt;0,"Weakness","Strength"),""),"")</f>
        <v/>
      </c>
      <c r="E1403" t="str">
        <f>IF(E171*(ComCalc!E$37&gt;1),IF(ABS(E888)&gt;=E991,IF(E888&lt;0,"Weakness","Strength"),""),"")</f>
        <v/>
      </c>
      <c r="F1403" t="str">
        <f>IF(F171*(ComCalc!F$37&gt;1),IF(ABS(F888)&gt;=F991,IF(F888&lt;0,"Weakness","Strength"),""),"")</f>
        <v/>
      </c>
      <c r="G1403" t="str">
        <f>IF(G171*(ComCalc!G$37&gt;1),IF(ABS(G888)&gt;=G991,IF(G888&lt;0,"Weakness","Strength"),""),"")</f>
        <v/>
      </c>
      <c r="H1403" t="str">
        <f>IF(H171*(ComCalc!H$37&gt;1),IF(ABS(H888)&gt;=H991,IF(H888&lt;0,"Weakness","Strength"),""),"")</f>
        <v/>
      </c>
      <c r="I1403" t="str">
        <f>IF(I171*(ComCalc!I$37&gt;1),IF(ABS(I888)&gt;=I991,IF(I888&lt;0,"Weakness","Strength"),""),"")</f>
        <v/>
      </c>
      <c r="J1403" t="str">
        <f>IF(J171*(ComCalc!J$37&gt;1),IF(ABS(J888)&gt;=J991,IF(J888&lt;0,"Weakness","Strength"),""),"")</f>
        <v/>
      </c>
      <c r="K1403" t="str">
        <f>IF(K171*(ComCalc!K$37&gt;1),IF(ABS(K888)&gt;=K991,IF(K888&lt;0,"Weakness","Strength"),""),"")</f>
        <v/>
      </c>
      <c r="L1403" t="str">
        <f>IF(L171*(ComCalc!L$37&gt;1),IF(ABS(L888)&gt;=L991,IF(L888&lt;0,"Weakness","Strength"),""),"")</f>
        <v/>
      </c>
      <c r="M1403" t="str">
        <f>IF(M171*(ComCalc!M$37&gt;1),IF(ABS(M888)&gt;=M991,IF(M888&lt;0,"Weakness","Strength"),""),"")</f>
        <v/>
      </c>
      <c r="N1403" t="str">
        <f>IF(N171*(ComCalc!N$37&gt;1),IF(ABS(N888)&gt;=N991,IF(N888&lt;0,"Weakness","Strength"),""),"")</f>
        <v/>
      </c>
      <c r="O1403" t="str">
        <f>IF(O171*(ComCalc!O$37&gt;1),IF(ABS(O888)&gt;=O991,IF(O888&lt;0,"Weakness","Strength"),""),"")</f>
        <v/>
      </c>
      <c r="P1403" t="str">
        <f>IF(P171*(ComCalc!P$37&gt;1),IF(ABS(P888)&gt;=P991,IF(P888&lt;0,"Weakness","Strength"),""),"")</f>
        <v/>
      </c>
      <c r="Q1403" t="str">
        <f>IF(Q171*(ComCalc!Q$37&gt;1),IF(ABS(Q888)&gt;=Q991,IF(Q888&lt;0,"Weakness","Strength"),""),"")</f>
        <v/>
      </c>
      <c r="R1403" t="str">
        <f>IF(R171*(ComCalc!R$37&gt;1),IF(ABS(R888)&gt;=R991,IF(R888&lt;0,"Weakness","Strength"),""),"")</f>
        <v/>
      </c>
      <c r="S1403" t="str">
        <f>IF(S171*(ComCalc!S$37&gt;1),IF(ABS(S888)&gt;=S991,IF(S888&lt;0,"Weakness","Strength"),""),"")</f>
        <v/>
      </c>
      <c r="T1403" t="str">
        <f>IF(T171*(ComCalc!T$37&gt;1),IF(ABS(T888)&gt;=T991,IF(T888&lt;0,"Weakness","Strength"),""),"")</f>
        <v/>
      </c>
      <c r="U1403" t="str">
        <f>IF(U171*(ComCalc!U$37&gt;1),IF(ABS(U888)&gt;=U991,IF(U888&lt;0,"Weakness","Strength"),""),"")</f>
        <v/>
      </c>
    </row>
    <row r="1404" spans="1:21" x14ac:dyDescent="0.15">
      <c r="A1404" t="str">
        <f t="shared" si="872"/>
        <v>WISC-V Coding</v>
      </c>
      <c r="B1404" t="str">
        <f>IF(B172*(ComCalc!B$37&gt;1),IF(ABS(B889)&gt;=B992,IF(B889&lt;0,"Weakness","Strength"),""),"")</f>
        <v/>
      </c>
      <c r="C1404" t="str">
        <f>IF(C172*(ComCalc!C$37&gt;1),IF(ABS(C889)&gt;=C992,IF(C889&lt;0,"Weakness","Strength"),""),"")</f>
        <v/>
      </c>
      <c r="D1404" t="str">
        <f>IF(D172*(ComCalc!D$37&gt;1),IF(ABS(D889)&gt;=D992,IF(D889&lt;0,"Weakness","Strength"),""),"")</f>
        <v/>
      </c>
      <c r="E1404" t="str">
        <f>IF(E172*(ComCalc!E$37&gt;1),IF(ABS(E889)&gt;=E992,IF(E889&lt;0,"Weakness","Strength"),""),"")</f>
        <v/>
      </c>
      <c r="F1404" t="str">
        <f>IF(F172*(ComCalc!F$37&gt;1),IF(ABS(F889)&gt;=F992,IF(F889&lt;0,"Weakness","Strength"),""),"")</f>
        <v/>
      </c>
      <c r="G1404" t="str">
        <f>IF(G172*(ComCalc!G$37&gt;1),IF(ABS(G889)&gt;=G992,IF(G889&lt;0,"Weakness","Strength"),""),"")</f>
        <v/>
      </c>
      <c r="H1404" t="str">
        <f>IF(H172*(ComCalc!H$37&gt;1),IF(ABS(H889)&gt;=H992,IF(H889&lt;0,"Weakness","Strength"),""),"")</f>
        <v/>
      </c>
      <c r="I1404" t="str">
        <f>IF(I172*(ComCalc!I$37&gt;1),IF(ABS(I889)&gt;=I992,IF(I889&lt;0,"Weakness","Strength"),""),"")</f>
        <v/>
      </c>
      <c r="J1404" t="str">
        <f>IF(J172*(ComCalc!J$37&gt;1),IF(ABS(J889)&gt;=J992,IF(J889&lt;0,"Weakness","Strength"),""),"")</f>
        <v/>
      </c>
      <c r="K1404" t="str">
        <f>IF(K172*(ComCalc!K$37&gt;1),IF(ABS(K889)&gt;=K992,IF(K889&lt;0,"Weakness","Strength"),""),"")</f>
        <v/>
      </c>
      <c r="L1404" t="str">
        <f>IF(L172*(ComCalc!L$37&gt;1),IF(ABS(L889)&gt;=L992,IF(L889&lt;0,"Weakness","Strength"),""),"")</f>
        <v/>
      </c>
      <c r="M1404" t="str">
        <f>IF(M172*(ComCalc!M$37&gt;1),IF(ABS(M889)&gt;=M992,IF(M889&lt;0,"Weakness","Strength"),""),"")</f>
        <v/>
      </c>
      <c r="N1404" t="str">
        <f>IF(N172*(ComCalc!N$37&gt;1),IF(ABS(N889)&gt;=N992,IF(N889&lt;0,"Weakness","Strength"),""),"")</f>
        <v/>
      </c>
      <c r="O1404" t="str">
        <f>IF(O172*(ComCalc!O$37&gt;1),IF(ABS(O889)&gt;=O992,IF(O889&lt;0,"Weakness","Strength"),""),"")</f>
        <v/>
      </c>
      <c r="P1404" t="str">
        <f>IF(P172*(ComCalc!P$37&gt;1),IF(ABS(P889)&gt;=P992,IF(P889&lt;0,"Weakness","Strength"),""),"")</f>
        <v/>
      </c>
      <c r="Q1404" t="str">
        <f>IF(Q172*(ComCalc!Q$37&gt;1),IF(ABS(Q889)&gt;=Q992,IF(Q889&lt;0,"Weakness","Strength"),""),"")</f>
        <v/>
      </c>
      <c r="R1404" t="str">
        <f>IF(R172*(ComCalc!R$37&gt;1),IF(ABS(R889)&gt;=R992,IF(R889&lt;0,"Weakness","Strength"),""),"")</f>
        <v/>
      </c>
      <c r="S1404" t="str">
        <f>IF(S172*(ComCalc!S$37&gt;1),IF(ABS(S889)&gt;=S992,IF(S889&lt;0,"Weakness","Strength"),""),"")</f>
        <v/>
      </c>
      <c r="T1404" t="str">
        <f>IF(T172*(ComCalc!T$37&gt;1),IF(ABS(T889)&gt;=T992,IF(T889&lt;0,"Weakness","Strength"),""),"")</f>
        <v/>
      </c>
      <c r="U1404" t="str">
        <f>IF(U172*(ComCalc!U$37&gt;1),IF(ABS(U889)&gt;=U992,IF(U889&lt;0,"Weakness","Strength"),""),"")</f>
        <v/>
      </c>
    </row>
    <row r="1405" spans="1:21" x14ac:dyDescent="0.15">
      <c r="A1405" t="str">
        <f t="shared" si="872"/>
        <v>WISC-V Symbol Search</v>
      </c>
      <c r="B1405" t="str">
        <f>IF(B173*(ComCalc!B$37&gt;1),IF(ABS(B890)&gt;=B993,IF(B890&lt;0,"Weakness","Strength"),""),"")</f>
        <v/>
      </c>
      <c r="C1405" t="str">
        <f>IF(C173*(ComCalc!C$37&gt;1),IF(ABS(C890)&gt;=C993,IF(C890&lt;0,"Weakness","Strength"),""),"")</f>
        <v/>
      </c>
      <c r="D1405" t="str">
        <f>IF(D173*(ComCalc!D$37&gt;1),IF(ABS(D890)&gt;=D993,IF(D890&lt;0,"Weakness","Strength"),""),"")</f>
        <v/>
      </c>
      <c r="E1405" t="str">
        <f>IF(E173*(ComCalc!E$37&gt;1),IF(ABS(E890)&gt;=E993,IF(E890&lt;0,"Weakness","Strength"),""),"")</f>
        <v/>
      </c>
      <c r="F1405" t="str">
        <f>IF(F173*(ComCalc!F$37&gt;1),IF(ABS(F890)&gt;=F993,IF(F890&lt;0,"Weakness","Strength"),""),"")</f>
        <v/>
      </c>
      <c r="G1405" t="str">
        <f>IF(G173*(ComCalc!G$37&gt;1),IF(ABS(G890)&gt;=G993,IF(G890&lt;0,"Weakness","Strength"),""),"")</f>
        <v/>
      </c>
      <c r="H1405" t="str">
        <f>IF(H173*(ComCalc!H$37&gt;1),IF(ABS(H890)&gt;=H993,IF(H890&lt;0,"Weakness","Strength"),""),"")</f>
        <v/>
      </c>
      <c r="I1405" t="str">
        <f>IF(I173*(ComCalc!I$37&gt;1),IF(ABS(I890)&gt;=I993,IF(I890&lt;0,"Weakness","Strength"),""),"")</f>
        <v/>
      </c>
      <c r="J1405" t="str">
        <f>IF(J173*(ComCalc!J$37&gt;1),IF(ABS(J890)&gt;=J993,IF(J890&lt;0,"Weakness","Strength"),""),"")</f>
        <v/>
      </c>
      <c r="K1405" t="str">
        <f>IF(K173*(ComCalc!K$37&gt;1),IF(ABS(K890)&gt;=K993,IF(K890&lt;0,"Weakness","Strength"),""),"")</f>
        <v/>
      </c>
      <c r="L1405" t="str">
        <f>IF(L173*(ComCalc!L$37&gt;1),IF(ABS(L890)&gt;=L993,IF(L890&lt;0,"Weakness","Strength"),""),"")</f>
        <v/>
      </c>
      <c r="M1405" t="str">
        <f>IF(M173*(ComCalc!M$37&gt;1),IF(ABS(M890)&gt;=M993,IF(M890&lt;0,"Weakness","Strength"),""),"")</f>
        <v/>
      </c>
      <c r="N1405" t="str">
        <f>IF(N173*(ComCalc!N$37&gt;1),IF(ABS(N890)&gt;=N993,IF(N890&lt;0,"Weakness","Strength"),""),"")</f>
        <v/>
      </c>
      <c r="O1405" t="str">
        <f>IF(O173*(ComCalc!O$37&gt;1),IF(ABS(O890)&gt;=O993,IF(O890&lt;0,"Weakness","Strength"),""),"")</f>
        <v/>
      </c>
      <c r="P1405" t="str">
        <f>IF(P173*(ComCalc!P$37&gt;1),IF(ABS(P890)&gt;=P993,IF(P890&lt;0,"Weakness","Strength"),""),"")</f>
        <v/>
      </c>
      <c r="Q1405" t="str">
        <f>IF(Q173*(ComCalc!Q$37&gt;1),IF(ABS(Q890)&gt;=Q993,IF(Q890&lt;0,"Weakness","Strength"),""),"")</f>
        <v/>
      </c>
      <c r="R1405" t="str">
        <f>IF(R173*(ComCalc!R$37&gt;1),IF(ABS(R890)&gt;=R993,IF(R890&lt;0,"Weakness","Strength"),""),"")</f>
        <v/>
      </c>
      <c r="S1405" t="str">
        <f>IF(S173*(ComCalc!S$37&gt;1),IF(ABS(S890)&gt;=S993,IF(S890&lt;0,"Weakness","Strength"),""),"")</f>
        <v/>
      </c>
      <c r="T1405" t="str">
        <f>IF(T173*(ComCalc!T$37&gt;1),IF(ABS(T890)&gt;=T993,IF(T890&lt;0,"Weakness","Strength"),""),"")</f>
        <v/>
      </c>
      <c r="U1405" t="str">
        <f>IF(U173*(ComCalc!U$37&gt;1),IF(ABS(U890)&gt;=U993,IF(U890&lt;0,"Weakness","Strength"),""),"")</f>
        <v/>
      </c>
    </row>
    <row r="1406" spans="1:21" x14ac:dyDescent="0.15">
      <c r="A1406" t="str">
        <f t="shared" si="872"/>
        <v>LWR</v>
      </c>
      <c r="B1406" t="str">
        <f>IF(B174*(ComCalc!B$37&gt;1),IF(ABS(B891)&gt;=B994,IF(B891&lt;0,"Weakness","Strength"),""),"")</f>
        <v/>
      </c>
      <c r="C1406" t="str">
        <f>IF(C174*(ComCalc!C$37&gt;1),IF(ABS(C891)&gt;=C994,IF(C891&lt;0,"Weakness","Strength"),""),"")</f>
        <v/>
      </c>
      <c r="D1406" t="str">
        <f>IF(D174*(ComCalc!D$37&gt;1),IF(ABS(D891)&gt;=D994,IF(D891&lt;0,"Weakness","Strength"),""),"")</f>
        <v/>
      </c>
      <c r="E1406" t="str">
        <f>IF(E174*(ComCalc!E$37&gt;1),IF(ABS(E891)&gt;=E994,IF(E891&lt;0,"Weakness","Strength"),""),"")</f>
        <v/>
      </c>
      <c r="F1406" t="str">
        <f>IF(F174*(ComCalc!F$37&gt;1),IF(ABS(F891)&gt;=F994,IF(F891&lt;0,"Weakness","Strength"),""),"")</f>
        <v/>
      </c>
      <c r="G1406" t="str">
        <f>IF(G174*(ComCalc!G$37&gt;1),IF(ABS(G891)&gt;=G994,IF(G891&lt;0,"Weakness","Strength"),""),"")</f>
        <v/>
      </c>
      <c r="H1406" t="str">
        <f>IF(H174*(ComCalc!H$37&gt;1),IF(ABS(H891)&gt;=H994,IF(H891&lt;0,"Weakness","Strength"),""),"")</f>
        <v/>
      </c>
      <c r="I1406" t="str">
        <f>IF(I174*(ComCalc!I$37&gt;1),IF(ABS(I891)&gt;=I994,IF(I891&lt;0,"Weakness","Strength"),""),"")</f>
        <v/>
      </c>
      <c r="J1406" t="str">
        <f>IF(J174*(ComCalc!J$37&gt;1),IF(ABS(J891)&gt;=J994,IF(J891&lt;0,"Weakness","Strength"),""),"")</f>
        <v/>
      </c>
      <c r="K1406" t="str">
        <f>IF(K174*(ComCalc!K$37&gt;1),IF(ABS(K891)&gt;=K994,IF(K891&lt;0,"Weakness","Strength"),""),"")</f>
        <v/>
      </c>
      <c r="L1406" t="str">
        <f>IF(L174*(ComCalc!L$37&gt;1),IF(ABS(L891)&gt;=L994,IF(L891&lt;0,"Weakness","Strength"),""),"")</f>
        <v/>
      </c>
      <c r="M1406" t="str">
        <f>IF(M174*(ComCalc!M$37&gt;1),IF(ABS(M891)&gt;=M994,IF(M891&lt;0,"Weakness","Strength"),""),"")</f>
        <v/>
      </c>
      <c r="N1406" t="str">
        <f>IF(N174*(ComCalc!N$37&gt;1),IF(ABS(N891)&gt;=N994,IF(N891&lt;0,"Weakness","Strength"),""),"")</f>
        <v/>
      </c>
      <c r="O1406" t="str">
        <f>IF(O174*(ComCalc!O$37&gt;1),IF(ABS(O891)&gt;=O994,IF(O891&lt;0,"Weakness","Strength"),""),"")</f>
        <v/>
      </c>
      <c r="P1406" t="str">
        <f>IF(P174*(ComCalc!P$37&gt;1),IF(ABS(P891)&gt;=P994,IF(P891&lt;0,"Weakness","Strength"),""),"")</f>
        <v/>
      </c>
      <c r="Q1406" t="str">
        <f>IF(Q174*(ComCalc!Q$37&gt;1),IF(ABS(Q891)&gt;=Q994,IF(Q891&lt;0,"Weakness","Strength"),""),"")</f>
        <v/>
      </c>
      <c r="R1406" t="str">
        <f>IF(R174*(ComCalc!R$37&gt;1),IF(ABS(R891)&gt;=R994,IF(R891&lt;0,"Weakness","Strength"),""),"")</f>
        <v/>
      </c>
      <c r="S1406" t="str">
        <f>IF(S174*(ComCalc!S$37&gt;1),IF(ABS(S891)&gt;=S994,IF(S891&lt;0,"Weakness","Strength"),""),"")</f>
        <v/>
      </c>
      <c r="T1406" t="str">
        <f>IF(T174*(ComCalc!T$37&gt;1),IF(ABS(T891)&gt;=T994,IF(T891&lt;0,"Weakness","Strength"),""),"")</f>
        <v/>
      </c>
      <c r="U1406" t="str">
        <f>IF(U174*(ComCalc!U$37&gt;1),IF(ABS(U891)&gt;=U994,IF(U891&lt;0,"Weakness","Strength"),""),"")</f>
        <v/>
      </c>
    </row>
    <row r="1407" spans="1:21" x14ac:dyDescent="0.15">
      <c r="A1407" t="str">
        <f t="shared" si="872"/>
        <v>RC</v>
      </c>
      <c r="B1407" t="str">
        <f>IF(B175*(ComCalc!B$37&gt;1),IF(ABS(B892)&gt;=B995,IF(B892&lt;0,"Weakness","Strength"),""),"")</f>
        <v/>
      </c>
      <c r="C1407" t="str">
        <f>IF(C175*(ComCalc!C$37&gt;1),IF(ABS(C892)&gt;=C995,IF(C892&lt;0,"Weakness","Strength"),""),"")</f>
        <v/>
      </c>
      <c r="D1407" t="str">
        <f>IF(D175*(ComCalc!D$37&gt;1),IF(ABS(D892)&gt;=D995,IF(D892&lt;0,"Weakness","Strength"),""),"")</f>
        <v/>
      </c>
      <c r="E1407" t="str">
        <f>IF(E175*(ComCalc!E$37&gt;1),IF(ABS(E892)&gt;=E995,IF(E892&lt;0,"Weakness","Strength"),""),"")</f>
        <v/>
      </c>
      <c r="F1407" t="str">
        <f>IF(F175*(ComCalc!F$37&gt;1),IF(ABS(F892)&gt;=F995,IF(F892&lt;0,"Weakness","Strength"),""),"")</f>
        <v/>
      </c>
      <c r="G1407" t="str">
        <f>IF(G175*(ComCalc!G$37&gt;1),IF(ABS(G892)&gt;=G995,IF(G892&lt;0,"Weakness","Strength"),""),"")</f>
        <v/>
      </c>
      <c r="H1407" t="str">
        <f>IF(H175*(ComCalc!H$37&gt;1),IF(ABS(H892)&gt;=H995,IF(H892&lt;0,"Weakness","Strength"),""),"")</f>
        <v/>
      </c>
      <c r="I1407" t="str">
        <f>IF(I175*(ComCalc!I$37&gt;1),IF(ABS(I892)&gt;=I995,IF(I892&lt;0,"Weakness","Strength"),""),"")</f>
        <v/>
      </c>
      <c r="J1407" t="str">
        <f>IF(J175*(ComCalc!J$37&gt;1),IF(ABS(J892)&gt;=J995,IF(J892&lt;0,"Weakness","Strength"),""),"")</f>
        <v/>
      </c>
      <c r="K1407" t="str">
        <f>IF(K175*(ComCalc!K$37&gt;1),IF(ABS(K892)&gt;=K995,IF(K892&lt;0,"Weakness","Strength"),""),"")</f>
        <v/>
      </c>
      <c r="L1407" t="str">
        <f>IF(L175*(ComCalc!L$37&gt;1),IF(ABS(L892)&gt;=L995,IF(L892&lt;0,"Weakness","Strength"),""),"")</f>
        <v/>
      </c>
      <c r="M1407" t="str">
        <f>IF(M175*(ComCalc!M$37&gt;1),IF(ABS(M892)&gt;=M995,IF(M892&lt;0,"Weakness","Strength"),""),"")</f>
        <v/>
      </c>
      <c r="N1407" t="str">
        <f>IF(N175*(ComCalc!N$37&gt;1),IF(ABS(N892)&gt;=N995,IF(N892&lt;0,"Weakness","Strength"),""),"")</f>
        <v/>
      </c>
      <c r="O1407" t="str">
        <f>IF(O175*(ComCalc!O$37&gt;1),IF(ABS(O892)&gt;=O995,IF(O892&lt;0,"Weakness","Strength"),""),"")</f>
        <v/>
      </c>
      <c r="P1407" t="str">
        <f>IF(P175*(ComCalc!P$37&gt;1),IF(ABS(P892)&gt;=P995,IF(P892&lt;0,"Weakness","Strength"),""),"")</f>
        <v/>
      </c>
      <c r="Q1407" t="str">
        <f>IF(Q175*(ComCalc!Q$37&gt;1),IF(ABS(Q892)&gt;=Q995,IF(Q892&lt;0,"Weakness","Strength"),""),"")</f>
        <v/>
      </c>
      <c r="R1407" t="str">
        <f>IF(R175*(ComCalc!R$37&gt;1),IF(ABS(R892)&gt;=R995,IF(R892&lt;0,"Weakness","Strength"),""),"")</f>
        <v/>
      </c>
      <c r="S1407" t="str">
        <f>IF(S175*(ComCalc!S$37&gt;1),IF(ABS(S892)&gt;=S995,IF(S892&lt;0,"Weakness","Strength"),""),"")</f>
        <v/>
      </c>
      <c r="T1407" t="str">
        <f>IF(T175*(ComCalc!T$37&gt;1),IF(ABS(T892)&gt;=T995,IF(T892&lt;0,"Weakness","Strength"),""),"")</f>
        <v/>
      </c>
      <c r="U1407" t="str">
        <f>IF(U175*(ComCalc!U$37&gt;1),IF(ABS(U892)&gt;=U995,IF(U892&lt;0,"Weakness","Strength"),""),"")</f>
        <v/>
      </c>
    </row>
    <row r="1408" spans="1:21" x14ac:dyDescent="0.15">
      <c r="A1408" t="str">
        <f t="shared" si="872"/>
        <v>NWD</v>
      </c>
      <c r="B1408" t="str">
        <f>IF(B176*(ComCalc!B$37&gt;1),IF(ABS(B893)&gt;=B996,IF(B893&lt;0,"Weakness","Strength"),""),"")</f>
        <v/>
      </c>
      <c r="C1408" t="str">
        <f>IF(C176*(ComCalc!C$37&gt;1),IF(ABS(C893)&gt;=C996,IF(C893&lt;0,"Weakness","Strength"),""),"")</f>
        <v/>
      </c>
      <c r="D1408" t="str">
        <f>IF(D176*(ComCalc!D$37&gt;1),IF(ABS(D893)&gt;=D996,IF(D893&lt;0,"Weakness","Strength"),""),"")</f>
        <v/>
      </c>
      <c r="E1408" t="str">
        <f>IF(E176*(ComCalc!E$37&gt;1),IF(ABS(E893)&gt;=E996,IF(E893&lt;0,"Weakness","Strength"),""),"")</f>
        <v/>
      </c>
      <c r="F1408" t="str">
        <f>IF(F176*(ComCalc!F$37&gt;1),IF(ABS(F893)&gt;=F996,IF(F893&lt;0,"Weakness","Strength"),""),"")</f>
        <v/>
      </c>
      <c r="G1408" t="str">
        <f>IF(G176*(ComCalc!G$37&gt;1),IF(ABS(G893)&gt;=G996,IF(G893&lt;0,"Weakness","Strength"),""),"")</f>
        <v/>
      </c>
      <c r="H1408" t="str">
        <f>IF(H176*(ComCalc!H$37&gt;1),IF(ABS(H893)&gt;=H996,IF(H893&lt;0,"Weakness","Strength"),""),"")</f>
        <v/>
      </c>
      <c r="I1408" t="str">
        <f>IF(I176*(ComCalc!I$37&gt;1),IF(ABS(I893)&gt;=I996,IF(I893&lt;0,"Weakness","Strength"),""),"")</f>
        <v/>
      </c>
      <c r="J1408" t="str">
        <f>IF(J176*(ComCalc!J$37&gt;1),IF(ABS(J893)&gt;=J996,IF(J893&lt;0,"Weakness","Strength"),""),"")</f>
        <v/>
      </c>
      <c r="K1408" t="str">
        <f>IF(K176*(ComCalc!K$37&gt;1),IF(ABS(K893)&gt;=K996,IF(K893&lt;0,"Weakness","Strength"),""),"")</f>
        <v/>
      </c>
      <c r="L1408" t="str">
        <f>IF(L176*(ComCalc!L$37&gt;1),IF(ABS(L893)&gt;=L996,IF(L893&lt;0,"Weakness","Strength"),""),"")</f>
        <v/>
      </c>
      <c r="M1408" t="str">
        <f>IF(M176*(ComCalc!M$37&gt;1),IF(ABS(M893)&gt;=M996,IF(M893&lt;0,"Weakness","Strength"),""),"")</f>
        <v/>
      </c>
      <c r="N1408" t="str">
        <f>IF(N176*(ComCalc!N$37&gt;1),IF(ABS(N893)&gt;=N996,IF(N893&lt;0,"Weakness","Strength"),""),"")</f>
        <v/>
      </c>
      <c r="O1408" t="str">
        <f>IF(O176*(ComCalc!O$37&gt;1),IF(ABS(O893)&gt;=O996,IF(O893&lt;0,"Weakness","Strength"),""),"")</f>
        <v/>
      </c>
      <c r="P1408" t="str">
        <f>IF(P176*(ComCalc!P$37&gt;1),IF(ABS(P893)&gt;=P996,IF(P893&lt;0,"Weakness","Strength"),""),"")</f>
        <v/>
      </c>
      <c r="Q1408" t="str">
        <f>IF(Q176*(ComCalc!Q$37&gt;1),IF(ABS(Q893)&gt;=Q996,IF(Q893&lt;0,"Weakness","Strength"),""),"")</f>
        <v/>
      </c>
      <c r="R1408" t="str">
        <f>IF(R176*(ComCalc!R$37&gt;1),IF(ABS(R893)&gt;=R996,IF(R893&lt;0,"Weakness","Strength"),""),"")</f>
        <v/>
      </c>
      <c r="S1408" t="str">
        <f>IF(S176*(ComCalc!S$37&gt;1),IF(ABS(S893)&gt;=S996,IF(S893&lt;0,"Weakness","Strength"),""),"")</f>
        <v/>
      </c>
      <c r="T1408" t="str">
        <f>IF(T176*(ComCalc!T$37&gt;1),IF(ABS(T893)&gt;=T996,IF(T893&lt;0,"Weakness","Strength"),""),"")</f>
        <v/>
      </c>
      <c r="U1408" t="str">
        <f>IF(U176*(ComCalc!U$37&gt;1),IF(ABS(U893)&gt;=U996,IF(U893&lt;0,"Weakness","Strength"),""),"")</f>
        <v/>
      </c>
    </row>
    <row r="1409" spans="1:21" x14ac:dyDescent="0.15">
      <c r="A1409" t="str">
        <f t="shared" si="872"/>
        <v>PP</v>
      </c>
      <c r="B1409" t="str">
        <f>IF(B177*(ComCalc!B$37&gt;1),IF(ABS(B894)&gt;=B997,IF(B894&lt;0,"Weakness","Strength"),""),"")</f>
        <v/>
      </c>
      <c r="C1409" t="str">
        <f>IF(C177*(ComCalc!C$37&gt;1),IF(ABS(C894)&gt;=C997,IF(C894&lt;0,"Weakness","Strength"),""),"")</f>
        <v/>
      </c>
      <c r="D1409" t="str">
        <f>IF(D177*(ComCalc!D$37&gt;1),IF(ABS(D894)&gt;=D997,IF(D894&lt;0,"Weakness","Strength"),""),"")</f>
        <v/>
      </c>
      <c r="E1409" t="str">
        <f>IF(E177*(ComCalc!E$37&gt;1),IF(ABS(E894)&gt;=E997,IF(E894&lt;0,"Weakness","Strength"),""),"")</f>
        <v/>
      </c>
      <c r="F1409" t="str">
        <f>IF(F177*(ComCalc!F$37&gt;1),IF(ABS(F894)&gt;=F997,IF(F894&lt;0,"Weakness","Strength"),""),"")</f>
        <v/>
      </c>
      <c r="G1409" t="str">
        <f>IF(G177*(ComCalc!G$37&gt;1),IF(ABS(G894)&gt;=G997,IF(G894&lt;0,"Weakness","Strength"),""),"")</f>
        <v/>
      </c>
      <c r="H1409" t="str">
        <f>IF(H177*(ComCalc!H$37&gt;1),IF(ABS(H894)&gt;=H997,IF(H894&lt;0,"Weakness","Strength"),""),"")</f>
        <v/>
      </c>
      <c r="I1409" t="str">
        <f>IF(I177*(ComCalc!I$37&gt;1),IF(ABS(I894)&gt;=I997,IF(I894&lt;0,"Weakness","Strength"),""),"")</f>
        <v/>
      </c>
      <c r="J1409" t="str">
        <f>IF(J177*(ComCalc!J$37&gt;1),IF(ABS(J894)&gt;=J997,IF(J894&lt;0,"Weakness","Strength"),""),"")</f>
        <v/>
      </c>
      <c r="K1409" t="str">
        <f>IF(K177*(ComCalc!K$37&gt;1),IF(ABS(K894)&gt;=K997,IF(K894&lt;0,"Weakness","Strength"),""),"")</f>
        <v/>
      </c>
      <c r="L1409" t="str">
        <f>IF(L177*(ComCalc!L$37&gt;1),IF(ABS(L894)&gt;=L997,IF(L894&lt;0,"Weakness","Strength"),""),"")</f>
        <v/>
      </c>
      <c r="M1409" t="str">
        <f>IF(M177*(ComCalc!M$37&gt;1),IF(ABS(M894)&gt;=M997,IF(M894&lt;0,"Weakness","Strength"),""),"")</f>
        <v/>
      </c>
      <c r="N1409" t="str">
        <f>IF(N177*(ComCalc!N$37&gt;1),IF(ABS(N894)&gt;=N997,IF(N894&lt;0,"Weakness","Strength"),""),"")</f>
        <v/>
      </c>
      <c r="O1409" t="str">
        <f>IF(O177*(ComCalc!O$37&gt;1),IF(ABS(O894)&gt;=O997,IF(O894&lt;0,"Weakness","Strength"),""),"")</f>
        <v/>
      </c>
      <c r="P1409" t="str">
        <f>IF(P177*(ComCalc!P$37&gt;1),IF(ABS(P894)&gt;=P997,IF(P894&lt;0,"Weakness","Strength"),""),"")</f>
        <v/>
      </c>
      <c r="Q1409" t="str">
        <f>IF(Q177*(ComCalc!Q$37&gt;1),IF(ABS(Q894)&gt;=Q997,IF(Q894&lt;0,"Weakness","Strength"),""),"")</f>
        <v/>
      </c>
      <c r="R1409" t="str">
        <f>IF(R177*(ComCalc!R$37&gt;1),IF(ABS(R894)&gt;=R997,IF(R894&lt;0,"Weakness","Strength"),""),"")</f>
        <v/>
      </c>
      <c r="S1409" t="str">
        <f>IF(S177*(ComCalc!S$37&gt;1),IF(ABS(S894)&gt;=S997,IF(S894&lt;0,"Weakness","Strength"),""),"")</f>
        <v/>
      </c>
      <c r="T1409" t="str">
        <f>IF(T177*(ComCalc!T$37&gt;1),IF(ABS(T894)&gt;=T997,IF(T894&lt;0,"Weakness","Strength"),""),"")</f>
        <v/>
      </c>
      <c r="U1409" t="str">
        <f>IF(U177*(ComCalc!U$37&gt;1),IF(ABS(U894)&gt;=U997,IF(U894&lt;0,"Weakness","Strength"),""),"")</f>
        <v/>
      </c>
    </row>
    <row r="1410" spans="1:21" x14ac:dyDescent="0.15">
      <c r="A1410" t="str">
        <f t="shared" si="872"/>
        <v>WRF</v>
      </c>
      <c r="B1410" t="str">
        <f>IF(B178*(ComCalc!B$37&gt;1),IF(ABS(B895)&gt;=B998,IF(B895&lt;0,"Weakness","Strength"),""),"")</f>
        <v/>
      </c>
      <c r="C1410" t="str">
        <f>IF(C178*(ComCalc!C$37&gt;1),IF(ABS(C895)&gt;=C998,IF(C895&lt;0,"Weakness","Strength"),""),"")</f>
        <v/>
      </c>
      <c r="D1410" t="str">
        <f>IF(D178*(ComCalc!D$37&gt;1),IF(ABS(D895)&gt;=D998,IF(D895&lt;0,"Weakness","Strength"),""),"")</f>
        <v/>
      </c>
      <c r="E1410" t="str">
        <f>IF(E178*(ComCalc!E$37&gt;1),IF(ABS(E895)&gt;=E998,IF(E895&lt;0,"Weakness","Strength"),""),"")</f>
        <v/>
      </c>
      <c r="F1410" t="str">
        <f>IF(F178*(ComCalc!F$37&gt;1),IF(ABS(F895)&gt;=F998,IF(F895&lt;0,"Weakness","Strength"),""),"")</f>
        <v/>
      </c>
      <c r="G1410" t="str">
        <f>IF(G178*(ComCalc!G$37&gt;1),IF(ABS(G895)&gt;=G998,IF(G895&lt;0,"Weakness","Strength"),""),"")</f>
        <v/>
      </c>
      <c r="H1410" t="str">
        <f>IF(H178*(ComCalc!H$37&gt;1),IF(ABS(H895)&gt;=H998,IF(H895&lt;0,"Weakness","Strength"),""),"")</f>
        <v/>
      </c>
      <c r="I1410" t="str">
        <f>IF(I178*(ComCalc!I$37&gt;1),IF(ABS(I895)&gt;=I998,IF(I895&lt;0,"Weakness","Strength"),""),"")</f>
        <v/>
      </c>
      <c r="J1410" t="str">
        <f>IF(J178*(ComCalc!J$37&gt;1),IF(ABS(J895)&gt;=J998,IF(J895&lt;0,"Weakness","Strength"),""),"")</f>
        <v/>
      </c>
      <c r="K1410" t="str">
        <f>IF(K178*(ComCalc!K$37&gt;1),IF(ABS(K895)&gt;=K998,IF(K895&lt;0,"Weakness","Strength"),""),"")</f>
        <v/>
      </c>
      <c r="L1410" t="str">
        <f>IF(L178*(ComCalc!L$37&gt;1),IF(ABS(L895)&gt;=L998,IF(L895&lt;0,"Weakness","Strength"),""),"")</f>
        <v/>
      </c>
      <c r="M1410" t="str">
        <f>IF(M178*(ComCalc!M$37&gt;1),IF(ABS(M895)&gt;=M998,IF(M895&lt;0,"Weakness","Strength"),""),"")</f>
        <v/>
      </c>
      <c r="N1410" t="str">
        <f>IF(N178*(ComCalc!N$37&gt;1),IF(ABS(N895)&gt;=N998,IF(N895&lt;0,"Weakness","Strength"),""),"")</f>
        <v/>
      </c>
      <c r="O1410" t="str">
        <f>IF(O178*(ComCalc!O$37&gt;1),IF(ABS(O895)&gt;=O998,IF(O895&lt;0,"Weakness","Strength"),""),"")</f>
        <v/>
      </c>
      <c r="P1410" t="str">
        <f>IF(P178*(ComCalc!P$37&gt;1),IF(ABS(P895)&gt;=P998,IF(P895&lt;0,"Weakness","Strength"),""),"")</f>
        <v/>
      </c>
      <c r="Q1410" t="str">
        <f>IF(Q178*(ComCalc!Q$37&gt;1),IF(ABS(Q895)&gt;=Q998,IF(Q895&lt;0,"Weakness","Strength"),""),"")</f>
        <v/>
      </c>
      <c r="R1410" t="str">
        <f>IF(R178*(ComCalc!R$37&gt;1),IF(ABS(R895)&gt;=R998,IF(R895&lt;0,"Weakness","Strength"),""),"")</f>
        <v/>
      </c>
      <c r="S1410" t="str">
        <f>IF(S178*(ComCalc!S$37&gt;1),IF(ABS(S895)&gt;=S998,IF(S895&lt;0,"Weakness","Strength"),""),"")</f>
        <v/>
      </c>
      <c r="T1410" t="str">
        <f>IF(T178*(ComCalc!T$37&gt;1),IF(ABS(T895)&gt;=T998,IF(T895&lt;0,"Weakness","Strength"),""),"")</f>
        <v/>
      </c>
      <c r="U1410" t="str">
        <f>IF(U178*(ComCalc!U$37&gt;1),IF(ABS(U895)&gt;=U998,IF(U895&lt;0,"Weakness","Strength"),""),"")</f>
        <v/>
      </c>
    </row>
    <row r="1411" spans="1:21" x14ac:dyDescent="0.15">
      <c r="A1411" t="str">
        <f t="shared" si="872"/>
        <v>DF</v>
      </c>
      <c r="B1411" t="str">
        <f>IF(B179*(ComCalc!B$37&gt;1),IF(ABS(B896)&gt;=B999,IF(B896&lt;0,"Weakness","Strength"),""),"")</f>
        <v/>
      </c>
      <c r="C1411" t="str">
        <f>IF(C179*(ComCalc!C$37&gt;1),IF(ABS(C896)&gt;=C999,IF(C896&lt;0,"Weakness","Strength"),""),"")</f>
        <v/>
      </c>
      <c r="D1411" t="str">
        <f>IF(D179*(ComCalc!D$37&gt;1),IF(ABS(D896)&gt;=D999,IF(D896&lt;0,"Weakness","Strength"),""),"")</f>
        <v/>
      </c>
      <c r="E1411" t="str">
        <f>IF(E179*(ComCalc!E$37&gt;1),IF(ABS(E896)&gt;=E999,IF(E896&lt;0,"Weakness","Strength"),""),"")</f>
        <v/>
      </c>
      <c r="F1411" t="str">
        <f>IF(F179*(ComCalc!F$37&gt;1),IF(ABS(F896)&gt;=F999,IF(F896&lt;0,"Weakness","Strength"),""),"")</f>
        <v/>
      </c>
      <c r="G1411" t="str">
        <f>IF(G179*(ComCalc!G$37&gt;1),IF(ABS(G896)&gt;=G999,IF(G896&lt;0,"Weakness","Strength"),""),"")</f>
        <v/>
      </c>
      <c r="H1411" t="str">
        <f>IF(H179*(ComCalc!H$37&gt;1),IF(ABS(H896)&gt;=H999,IF(H896&lt;0,"Weakness","Strength"),""),"")</f>
        <v/>
      </c>
      <c r="I1411" t="str">
        <f>IF(I179*(ComCalc!I$37&gt;1),IF(ABS(I896)&gt;=I999,IF(I896&lt;0,"Weakness","Strength"),""),"")</f>
        <v/>
      </c>
      <c r="J1411" t="str">
        <f>IF(J179*(ComCalc!J$37&gt;1),IF(ABS(J896)&gt;=J999,IF(J896&lt;0,"Weakness","Strength"),""),"")</f>
        <v/>
      </c>
      <c r="K1411" t="str">
        <f>IF(K179*(ComCalc!K$37&gt;1),IF(ABS(K896)&gt;=K999,IF(K896&lt;0,"Weakness","Strength"),""),"")</f>
        <v/>
      </c>
      <c r="L1411" t="str">
        <f>IF(L179*(ComCalc!L$37&gt;1),IF(ABS(L896)&gt;=L999,IF(L896&lt;0,"Weakness","Strength"),""),"")</f>
        <v/>
      </c>
      <c r="M1411" t="str">
        <f>IF(M179*(ComCalc!M$37&gt;1),IF(ABS(M896)&gt;=M999,IF(M896&lt;0,"Weakness","Strength"),""),"")</f>
        <v/>
      </c>
      <c r="N1411" t="str">
        <f>IF(N179*(ComCalc!N$37&gt;1),IF(ABS(N896)&gt;=N999,IF(N896&lt;0,"Weakness","Strength"),""),"")</f>
        <v/>
      </c>
      <c r="O1411" t="str">
        <f>IF(O179*(ComCalc!O$37&gt;1),IF(ABS(O896)&gt;=O999,IF(O896&lt;0,"Weakness","Strength"),""),"")</f>
        <v/>
      </c>
      <c r="P1411" t="str">
        <f>IF(P179*(ComCalc!P$37&gt;1),IF(ABS(P896)&gt;=P999,IF(P896&lt;0,"Weakness","Strength"),""),"")</f>
        <v/>
      </c>
      <c r="Q1411" t="str">
        <f>IF(Q179*(ComCalc!Q$37&gt;1),IF(ABS(Q896)&gt;=Q999,IF(Q896&lt;0,"Weakness","Strength"),""),"")</f>
        <v/>
      </c>
      <c r="R1411" t="str">
        <f>IF(R179*(ComCalc!R$37&gt;1),IF(ABS(R896)&gt;=R999,IF(R896&lt;0,"Weakness","Strength"),""),"")</f>
        <v/>
      </c>
      <c r="S1411" t="str">
        <f>IF(S179*(ComCalc!S$37&gt;1),IF(ABS(S896)&gt;=S999,IF(S896&lt;0,"Weakness","Strength"),""),"")</f>
        <v/>
      </c>
      <c r="T1411" t="str">
        <f>IF(T179*(ComCalc!T$37&gt;1),IF(ABS(T896)&gt;=T999,IF(T896&lt;0,"Weakness","Strength"),""),"")</f>
        <v/>
      </c>
      <c r="U1411" t="str">
        <f>IF(U179*(ComCalc!U$37&gt;1),IF(ABS(U896)&gt;=U999,IF(U896&lt;0,"Weakness","Strength"),""),"")</f>
        <v/>
      </c>
    </row>
    <row r="1412" spans="1:21" x14ac:dyDescent="0.15">
      <c r="A1412" t="str">
        <f t="shared" si="872"/>
        <v>SRF</v>
      </c>
      <c r="B1412" t="str">
        <f>IF(B180*(ComCalc!B$37&gt;1),IF(ABS(B897)&gt;=B1000,IF(B897&lt;0,"Weakness","Strength"),""),"")</f>
        <v/>
      </c>
      <c r="C1412" t="str">
        <f>IF(C180*(ComCalc!C$37&gt;1),IF(ABS(C897)&gt;=C1000,IF(C897&lt;0,"Weakness","Strength"),""),"")</f>
        <v/>
      </c>
      <c r="D1412" t="str">
        <f>IF(D180*(ComCalc!D$37&gt;1),IF(ABS(D897)&gt;=D1000,IF(D897&lt;0,"Weakness","Strength"),""),"")</f>
        <v/>
      </c>
      <c r="E1412" t="str">
        <f>IF(E180*(ComCalc!E$37&gt;1),IF(ABS(E897)&gt;=E1000,IF(E897&lt;0,"Weakness","Strength"),""),"")</f>
        <v/>
      </c>
      <c r="F1412" t="str">
        <f>IF(F180*(ComCalc!F$37&gt;1),IF(ABS(F897)&gt;=F1000,IF(F897&lt;0,"Weakness","Strength"),""),"")</f>
        <v/>
      </c>
      <c r="G1412" t="str">
        <f>IF(G180*(ComCalc!G$37&gt;1),IF(ABS(G897)&gt;=G1000,IF(G897&lt;0,"Weakness","Strength"),""),"")</f>
        <v/>
      </c>
      <c r="H1412" t="str">
        <f>IF(H180*(ComCalc!H$37&gt;1),IF(ABS(H897)&gt;=H1000,IF(H897&lt;0,"Weakness","Strength"),""),"")</f>
        <v/>
      </c>
      <c r="I1412" t="str">
        <f>IF(I180*(ComCalc!I$37&gt;1),IF(ABS(I897)&gt;=I1000,IF(I897&lt;0,"Weakness","Strength"),""),"")</f>
        <v/>
      </c>
      <c r="J1412" t="str">
        <f>IF(J180*(ComCalc!J$37&gt;1),IF(ABS(J897)&gt;=J1000,IF(J897&lt;0,"Weakness","Strength"),""),"")</f>
        <v/>
      </c>
      <c r="K1412" t="str">
        <f>IF(K180*(ComCalc!K$37&gt;1),IF(ABS(K897)&gt;=K1000,IF(K897&lt;0,"Weakness","Strength"),""),"")</f>
        <v/>
      </c>
      <c r="L1412" t="str">
        <f>IF(L180*(ComCalc!L$37&gt;1),IF(ABS(L897)&gt;=L1000,IF(L897&lt;0,"Weakness","Strength"),""),"")</f>
        <v/>
      </c>
      <c r="M1412" t="str">
        <f>IF(M180*(ComCalc!M$37&gt;1),IF(ABS(M897)&gt;=M1000,IF(M897&lt;0,"Weakness","Strength"),""),"")</f>
        <v/>
      </c>
      <c r="N1412" t="str">
        <f>IF(N180*(ComCalc!N$37&gt;1),IF(ABS(N897)&gt;=N1000,IF(N897&lt;0,"Weakness","Strength"),""),"")</f>
        <v/>
      </c>
      <c r="O1412" t="str">
        <f>IF(O180*(ComCalc!O$37&gt;1),IF(ABS(O897)&gt;=O1000,IF(O897&lt;0,"Weakness","Strength"),""),"")</f>
        <v/>
      </c>
      <c r="P1412" t="str">
        <f>IF(P180*(ComCalc!P$37&gt;1),IF(ABS(P897)&gt;=P1000,IF(P897&lt;0,"Weakness","Strength"),""),"")</f>
        <v/>
      </c>
      <c r="Q1412" t="str">
        <f>IF(Q180*(ComCalc!Q$37&gt;1),IF(ABS(Q897)&gt;=Q1000,IF(Q897&lt;0,"Weakness","Strength"),""),"")</f>
        <v/>
      </c>
      <c r="R1412" t="str">
        <f>IF(R180*(ComCalc!R$37&gt;1),IF(ABS(R897)&gt;=R1000,IF(R897&lt;0,"Weakness","Strength"),""),"")</f>
        <v/>
      </c>
      <c r="S1412" t="str">
        <f>IF(S180*(ComCalc!S$37&gt;1),IF(ABS(S897)&gt;=S1000,IF(S897&lt;0,"Weakness","Strength"),""),"")</f>
        <v/>
      </c>
      <c r="T1412" t="str">
        <f>IF(T180*(ComCalc!T$37&gt;1),IF(ABS(T897)&gt;=T1000,IF(T897&lt;0,"Weakness","Strength"),""),"")</f>
        <v/>
      </c>
      <c r="U1412" t="str">
        <f>IF(U180*(ComCalc!U$37&gt;1),IF(ABS(U897)&gt;=U1000,IF(U897&lt;0,"Weakness","Strength"),""),"")</f>
        <v/>
      </c>
    </row>
    <row r="1413" spans="1:21" x14ac:dyDescent="0.15">
      <c r="A1413" t="str">
        <f t="shared" si="872"/>
        <v>RV</v>
      </c>
      <c r="B1413" t="str">
        <f>IF(B181*(ComCalc!B$37&gt;1),IF(ABS(B898)&gt;=B1001,IF(B898&lt;0,"Weakness","Strength"),""),"")</f>
        <v/>
      </c>
      <c r="C1413" t="str">
        <f>IF(C181*(ComCalc!C$37&gt;1),IF(ABS(C898)&gt;=C1001,IF(C898&lt;0,"Weakness","Strength"),""),"")</f>
        <v/>
      </c>
      <c r="D1413" t="str">
        <f>IF(D181*(ComCalc!D$37&gt;1),IF(ABS(D898)&gt;=D1001,IF(D898&lt;0,"Weakness","Strength"),""),"")</f>
        <v/>
      </c>
      <c r="E1413" t="str">
        <f>IF(E181*(ComCalc!E$37&gt;1),IF(ABS(E898)&gt;=E1001,IF(E898&lt;0,"Weakness","Strength"),""),"")</f>
        <v/>
      </c>
      <c r="F1413" t="str">
        <f>IF(F181*(ComCalc!F$37&gt;1),IF(ABS(F898)&gt;=F1001,IF(F898&lt;0,"Weakness","Strength"),""),"")</f>
        <v/>
      </c>
      <c r="G1413" t="str">
        <f>IF(G181*(ComCalc!G$37&gt;1),IF(ABS(G898)&gt;=G1001,IF(G898&lt;0,"Weakness","Strength"),""),"")</f>
        <v/>
      </c>
      <c r="H1413" t="str">
        <f>IF(H181*(ComCalc!H$37&gt;1),IF(ABS(H898)&gt;=H1001,IF(H898&lt;0,"Weakness","Strength"),""),"")</f>
        <v/>
      </c>
      <c r="I1413" t="str">
        <f>IF(I181*(ComCalc!I$37&gt;1),IF(ABS(I898)&gt;=I1001,IF(I898&lt;0,"Weakness","Strength"),""),"")</f>
        <v/>
      </c>
      <c r="J1413" t="str">
        <f>IF(J181*(ComCalc!J$37&gt;1),IF(ABS(J898)&gt;=J1001,IF(J898&lt;0,"Weakness","Strength"),""),"")</f>
        <v/>
      </c>
      <c r="K1413" t="str">
        <f>IF(K181*(ComCalc!K$37&gt;1),IF(ABS(K898)&gt;=K1001,IF(K898&lt;0,"Weakness","Strength"),""),"")</f>
        <v/>
      </c>
      <c r="L1413" t="str">
        <f>IF(L181*(ComCalc!L$37&gt;1),IF(ABS(L898)&gt;=L1001,IF(L898&lt;0,"Weakness","Strength"),""),"")</f>
        <v/>
      </c>
      <c r="M1413" t="str">
        <f>IF(M181*(ComCalc!M$37&gt;1),IF(ABS(M898)&gt;=M1001,IF(M898&lt;0,"Weakness","Strength"),""),"")</f>
        <v/>
      </c>
      <c r="N1413" t="str">
        <f>IF(N181*(ComCalc!N$37&gt;1),IF(ABS(N898)&gt;=N1001,IF(N898&lt;0,"Weakness","Strength"),""),"")</f>
        <v/>
      </c>
      <c r="O1413" t="str">
        <f>IF(O181*(ComCalc!O$37&gt;1),IF(ABS(O898)&gt;=O1001,IF(O898&lt;0,"Weakness","Strength"),""),"")</f>
        <v/>
      </c>
      <c r="P1413" t="str">
        <f>IF(P181*(ComCalc!P$37&gt;1),IF(ABS(P898)&gt;=P1001,IF(P898&lt;0,"Weakness","Strength"),""),"")</f>
        <v/>
      </c>
      <c r="Q1413" t="str">
        <f>IF(Q181*(ComCalc!Q$37&gt;1),IF(ABS(Q898)&gt;=Q1001,IF(Q898&lt;0,"Weakness","Strength"),""),"")</f>
        <v/>
      </c>
      <c r="R1413" t="str">
        <f>IF(R181*(ComCalc!R$37&gt;1),IF(ABS(R898)&gt;=R1001,IF(R898&lt;0,"Weakness","Strength"),""),"")</f>
        <v/>
      </c>
      <c r="S1413" t="str">
        <f>IF(S181*(ComCalc!S$37&gt;1),IF(ABS(S898)&gt;=S1001,IF(S898&lt;0,"Weakness","Strength"),""),"")</f>
        <v/>
      </c>
      <c r="T1413" t="str">
        <f>IF(T181*(ComCalc!T$37&gt;1),IF(ABS(T898)&gt;=T1001,IF(T898&lt;0,"Weakness","Strength"),""),"")</f>
        <v/>
      </c>
      <c r="U1413" t="str">
        <f>IF(U181*(ComCalc!U$37&gt;1),IF(ABS(U898)&gt;=U1001,IF(U898&lt;0,"Weakness","Strength"),""),"")</f>
        <v/>
      </c>
    </row>
    <row r="1414" spans="1:21" x14ac:dyDescent="0.15">
      <c r="A1414" t="str">
        <f t="shared" si="872"/>
        <v>MCA</v>
      </c>
      <c r="B1414" t="str">
        <f>IF(B182*(ComCalc!B$37&gt;1),IF(ABS(B899)&gt;=B1002,IF(B899&lt;0,"Weakness","Strength"),""),"")</f>
        <v/>
      </c>
      <c r="C1414" t="str">
        <f>IF(C182*(ComCalc!C$37&gt;1),IF(ABS(C899)&gt;=C1002,IF(C899&lt;0,"Weakness","Strength"),""),"")</f>
        <v/>
      </c>
      <c r="D1414" t="str">
        <f>IF(D182*(ComCalc!D$37&gt;1),IF(ABS(D899)&gt;=D1002,IF(D899&lt;0,"Weakness","Strength"),""),"")</f>
        <v/>
      </c>
      <c r="E1414" t="str">
        <f>IF(E182*(ComCalc!E$37&gt;1),IF(ABS(E899)&gt;=E1002,IF(E899&lt;0,"Weakness","Strength"),""),"")</f>
        <v/>
      </c>
      <c r="F1414" t="str">
        <f>IF(F182*(ComCalc!F$37&gt;1),IF(ABS(F899)&gt;=F1002,IF(F899&lt;0,"Weakness","Strength"),""),"")</f>
        <v/>
      </c>
      <c r="G1414" t="str">
        <f>IF(G182*(ComCalc!G$37&gt;1),IF(ABS(G899)&gt;=G1002,IF(G899&lt;0,"Weakness","Strength"),""),"")</f>
        <v/>
      </c>
      <c r="H1414" t="str">
        <f>IF(H182*(ComCalc!H$37&gt;1),IF(ABS(H899)&gt;=H1002,IF(H899&lt;0,"Weakness","Strength"),""),"")</f>
        <v/>
      </c>
      <c r="I1414" t="str">
        <f>IF(I182*(ComCalc!I$37&gt;1),IF(ABS(I899)&gt;=I1002,IF(I899&lt;0,"Weakness","Strength"),""),"")</f>
        <v/>
      </c>
      <c r="J1414" t="str">
        <f>IF(J182*(ComCalc!J$37&gt;1),IF(ABS(J899)&gt;=J1002,IF(J899&lt;0,"Weakness","Strength"),""),"")</f>
        <v/>
      </c>
      <c r="K1414" t="str">
        <f>IF(K182*(ComCalc!K$37&gt;1),IF(ABS(K899)&gt;=K1002,IF(K899&lt;0,"Weakness","Strength"),""),"")</f>
        <v/>
      </c>
      <c r="L1414" t="str">
        <f>IF(L182*(ComCalc!L$37&gt;1),IF(ABS(L899)&gt;=L1002,IF(L899&lt;0,"Weakness","Strength"),""),"")</f>
        <v/>
      </c>
      <c r="M1414" t="str">
        <f>IF(M182*(ComCalc!M$37&gt;1),IF(ABS(M899)&gt;=M1002,IF(M899&lt;0,"Weakness","Strength"),""),"")</f>
        <v/>
      </c>
      <c r="N1414" t="str">
        <f>IF(N182*(ComCalc!N$37&gt;1),IF(ABS(N899)&gt;=N1002,IF(N899&lt;0,"Weakness","Strength"),""),"")</f>
        <v/>
      </c>
      <c r="O1414" t="str">
        <f>IF(O182*(ComCalc!O$37&gt;1),IF(ABS(O899)&gt;=O1002,IF(O899&lt;0,"Weakness","Strength"),""),"")</f>
        <v/>
      </c>
      <c r="P1414" t="str">
        <f>IF(P182*(ComCalc!P$37&gt;1),IF(ABS(P899)&gt;=P1002,IF(P899&lt;0,"Weakness","Strength"),""),"")</f>
        <v/>
      </c>
      <c r="Q1414" t="str">
        <f>IF(Q182*(ComCalc!Q$37&gt;1),IF(ABS(Q899)&gt;=Q1002,IF(Q899&lt;0,"Weakness","Strength"),""),"")</f>
        <v/>
      </c>
      <c r="R1414" t="str">
        <f>IF(R182*(ComCalc!R$37&gt;1),IF(ABS(R899)&gt;=R1002,IF(R899&lt;0,"Weakness","Strength"),""),"")</f>
        <v/>
      </c>
      <c r="S1414" t="str">
        <f>IF(S182*(ComCalc!S$37&gt;1),IF(ABS(S899)&gt;=S1002,IF(S899&lt;0,"Weakness","Strength"),""),"")</f>
        <v/>
      </c>
      <c r="T1414" t="str">
        <f>IF(T182*(ComCalc!T$37&gt;1),IF(ABS(T899)&gt;=T1002,IF(T899&lt;0,"Weakness","Strength"),""),"")</f>
        <v/>
      </c>
      <c r="U1414" t="str">
        <f>IF(U182*(ComCalc!U$37&gt;1),IF(ABS(U899)&gt;=U1002,IF(U899&lt;0,"Weakness","Strength"),""),"")</f>
        <v/>
      </c>
    </row>
    <row r="1415" spans="1:21" x14ac:dyDescent="0.15">
      <c r="A1415" t="str">
        <f t="shared" si="872"/>
        <v>MC</v>
      </c>
      <c r="B1415" t="str">
        <f>IF(B183*(ComCalc!B$37&gt;1),IF(ABS(B900)&gt;=B1003,IF(B900&lt;0,"Weakness","Strength"),""),"")</f>
        <v/>
      </c>
      <c r="C1415" t="str">
        <f>IF(C183*(ComCalc!C$37&gt;1),IF(ABS(C900)&gt;=C1003,IF(C900&lt;0,"Weakness","Strength"),""),"")</f>
        <v/>
      </c>
      <c r="D1415" t="str">
        <f>IF(D183*(ComCalc!D$37&gt;1),IF(ABS(D900)&gt;=D1003,IF(D900&lt;0,"Weakness","Strength"),""),"")</f>
        <v/>
      </c>
      <c r="E1415" t="str">
        <f>IF(E183*(ComCalc!E$37&gt;1),IF(ABS(E900)&gt;=E1003,IF(E900&lt;0,"Weakness","Strength"),""),"")</f>
        <v/>
      </c>
      <c r="F1415" t="str">
        <f>IF(F183*(ComCalc!F$37&gt;1),IF(ABS(F900)&gt;=F1003,IF(F900&lt;0,"Weakness","Strength"),""),"")</f>
        <v/>
      </c>
      <c r="G1415" t="str">
        <f>IF(G183*(ComCalc!G$37&gt;1),IF(ABS(G900)&gt;=G1003,IF(G900&lt;0,"Weakness","Strength"),""),"")</f>
        <v/>
      </c>
      <c r="H1415" t="str">
        <f>IF(H183*(ComCalc!H$37&gt;1),IF(ABS(H900)&gt;=H1003,IF(H900&lt;0,"Weakness","Strength"),""),"")</f>
        <v/>
      </c>
      <c r="I1415" t="str">
        <f>IF(I183*(ComCalc!I$37&gt;1),IF(ABS(I900)&gt;=I1003,IF(I900&lt;0,"Weakness","Strength"),""),"")</f>
        <v/>
      </c>
      <c r="J1415" t="str">
        <f>IF(J183*(ComCalc!J$37&gt;1),IF(ABS(J900)&gt;=J1003,IF(J900&lt;0,"Weakness","Strength"),""),"")</f>
        <v/>
      </c>
      <c r="K1415" t="str">
        <f>IF(K183*(ComCalc!K$37&gt;1),IF(ABS(K900)&gt;=K1003,IF(K900&lt;0,"Weakness","Strength"),""),"")</f>
        <v/>
      </c>
      <c r="L1415" t="str">
        <f>IF(L183*(ComCalc!L$37&gt;1),IF(ABS(L900)&gt;=L1003,IF(L900&lt;0,"Weakness","Strength"),""),"")</f>
        <v/>
      </c>
      <c r="M1415" t="str">
        <f>IF(M183*(ComCalc!M$37&gt;1),IF(ABS(M900)&gt;=M1003,IF(M900&lt;0,"Weakness","Strength"),""),"")</f>
        <v/>
      </c>
      <c r="N1415" t="str">
        <f>IF(N183*(ComCalc!N$37&gt;1),IF(ABS(N900)&gt;=N1003,IF(N900&lt;0,"Weakness","Strength"),""),"")</f>
        <v/>
      </c>
      <c r="O1415" t="str">
        <f>IF(O183*(ComCalc!O$37&gt;1),IF(ABS(O900)&gt;=O1003,IF(O900&lt;0,"Weakness","Strength"),""),"")</f>
        <v/>
      </c>
      <c r="P1415" t="str">
        <f>IF(P183*(ComCalc!P$37&gt;1),IF(ABS(P900)&gt;=P1003,IF(P900&lt;0,"Weakness","Strength"),""),"")</f>
        <v/>
      </c>
      <c r="Q1415" t="str">
        <f>IF(Q183*(ComCalc!Q$37&gt;1),IF(ABS(Q900)&gt;=Q1003,IF(Q900&lt;0,"Weakness","Strength"),""),"")</f>
        <v/>
      </c>
      <c r="R1415" t="str">
        <f>IF(R183*(ComCalc!R$37&gt;1),IF(ABS(R900)&gt;=R1003,IF(R900&lt;0,"Weakness","Strength"),""),"")</f>
        <v/>
      </c>
      <c r="S1415" t="str">
        <f>IF(S183*(ComCalc!S$37&gt;1),IF(ABS(S900)&gt;=S1003,IF(S900&lt;0,"Weakness","Strength"),""),"")</f>
        <v/>
      </c>
      <c r="T1415" t="str">
        <f>IF(T183*(ComCalc!T$37&gt;1),IF(ABS(T900)&gt;=T1003,IF(T900&lt;0,"Weakness","Strength"),""),"")</f>
        <v/>
      </c>
      <c r="U1415" t="str">
        <f>IF(U183*(ComCalc!U$37&gt;1),IF(ABS(U900)&gt;=U1003,IF(U900&lt;0,"Weakness","Strength"),""),"")</f>
        <v/>
      </c>
    </row>
    <row r="1416" spans="1:21" x14ac:dyDescent="0.15">
      <c r="A1416" t="str">
        <f t="shared" si="872"/>
        <v>MF</v>
      </c>
      <c r="B1416" t="str">
        <f>IF(B184*(ComCalc!B$37&gt;1),IF(ABS(B901)&gt;=B1004,IF(B901&lt;0,"Weakness","Strength"),""),"")</f>
        <v/>
      </c>
      <c r="C1416" t="str">
        <f>IF(C184*(ComCalc!C$37&gt;1),IF(ABS(C901)&gt;=C1004,IF(C901&lt;0,"Weakness","Strength"),""),"")</f>
        <v/>
      </c>
      <c r="D1416" t="str">
        <f>IF(D184*(ComCalc!D$37&gt;1),IF(ABS(D901)&gt;=D1004,IF(D901&lt;0,"Weakness","Strength"),""),"")</f>
        <v/>
      </c>
      <c r="E1416" t="str">
        <f>IF(E184*(ComCalc!E$37&gt;1),IF(ABS(E901)&gt;=E1004,IF(E901&lt;0,"Weakness","Strength"),""),"")</f>
        <v/>
      </c>
      <c r="F1416" t="str">
        <f>IF(F184*(ComCalc!F$37&gt;1),IF(ABS(F901)&gt;=F1004,IF(F901&lt;0,"Weakness","Strength"),""),"")</f>
        <v/>
      </c>
      <c r="G1416" t="str">
        <f>IF(G184*(ComCalc!G$37&gt;1),IF(ABS(G901)&gt;=G1004,IF(G901&lt;0,"Weakness","Strength"),""),"")</f>
        <v/>
      </c>
      <c r="H1416" t="str">
        <f>IF(H184*(ComCalc!H$37&gt;1),IF(ABS(H901)&gt;=H1004,IF(H901&lt;0,"Weakness","Strength"),""),"")</f>
        <v/>
      </c>
      <c r="I1416" t="str">
        <f>IF(I184*(ComCalc!I$37&gt;1),IF(ABS(I901)&gt;=I1004,IF(I901&lt;0,"Weakness","Strength"),""),"")</f>
        <v/>
      </c>
      <c r="J1416" t="str">
        <f>IF(J184*(ComCalc!J$37&gt;1),IF(ABS(J901)&gt;=J1004,IF(J901&lt;0,"Weakness","Strength"),""),"")</f>
        <v/>
      </c>
      <c r="K1416" t="str">
        <f>IF(K184*(ComCalc!K$37&gt;1),IF(ABS(K901)&gt;=K1004,IF(K901&lt;0,"Weakness","Strength"),""),"")</f>
        <v/>
      </c>
      <c r="L1416" t="str">
        <f>IF(L184*(ComCalc!L$37&gt;1),IF(ABS(L901)&gt;=L1004,IF(L901&lt;0,"Weakness","Strength"),""),"")</f>
        <v/>
      </c>
      <c r="M1416" t="str">
        <f>IF(M184*(ComCalc!M$37&gt;1),IF(ABS(M901)&gt;=M1004,IF(M901&lt;0,"Weakness","Strength"),""),"")</f>
        <v/>
      </c>
      <c r="N1416" t="str">
        <f>IF(N184*(ComCalc!N$37&gt;1),IF(ABS(N901)&gt;=N1004,IF(N901&lt;0,"Weakness","Strength"),""),"")</f>
        <v/>
      </c>
      <c r="O1416" t="str">
        <f>IF(O184*(ComCalc!O$37&gt;1),IF(ABS(O901)&gt;=O1004,IF(O901&lt;0,"Weakness","Strength"),""),"")</f>
        <v/>
      </c>
      <c r="P1416" t="str">
        <f>IF(P184*(ComCalc!P$37&gt;1),IF(ABS(P901)&gt;=P1004,IF(P901&lt;0,"Weakness","Strength"),""),"")</f>
        <v/>
      </c>
      <c r="Q1416" t="str">
        <f>IF(Q184*(ComCalc!Q$37&gt;1),IF(ABS(Q901)&gt;=Q1004,IF(Q901&lt;0,"Weakness","Strength"),""),"")</f>
        <v/>
      </c>
      <c r="R1416" t="str">
        <f>IF(R184*(ComCalc!R$37&gt;1),IF(ABS(R901)&gt;=R1004,IF(R901&lt;0,"Weakness","Strength"),""),"")</f>
        <v/>
      </c>
      <c r="S1416" t="str">
        <f>IF(S184*(ComCalc!S$37&gt;1),IF(ABS(S901)&gt;=S1004,IF(S901&lt;0,"Weakness","Strength"),""),"")</f>
        <v/>
      </c>
      <c r="T1416" t="str">
        <f>IF(T184*(ComCalc!T$37&gt;1),IF(ABS(T901)&gt;=T1004,IF(T901&lt;0,"Weakness","Strength"),""),"")</f>
        <v/>
      </c>
      <c r="U1416" t="str">
        <f>IF(U184*(ComCalc!U$37&gt;1),IF(ABS(U901)&gt;=U1004,IF(U901&lt;0,"Weakness","Strength"),""),"")</f>
        <v/>
      </c>
    </row>
    <row r="1417" spans="1:21" x14ac:dyDescent="0.15">
      <c r="A1417" t="str">
        <f t="shared" si="872"/>
        <v>WE</v>
      </c>
      <c r="B1417" t="str">
        <f>IF(B185*(ComCalc!B$37&gt;1),IF(ABS(B902)&gt;=B1005,IF(B902&lt;0,"Weakness","Strength"),""),"")</f>
        <v/>
      </c>
      <c r="C1417" t="str">
        <f>IF(C185*(ComCalc!C$37&gt;1),IF(ABS(C902)&gt;=C1005,IF(C902&lt;0,"Weakness","Strength"),""),"")</f>
        <v/>
      </c>
      <c r="D1417" t="str">
        <f>IF(D185*(ComCalc!D$37&gt;1),IF(ABS(D902)&gt;=D1005,IF(D902&lt;0,"Weakness","Strength"),""),"")</f>
        <v/>
      </c>
      <c r="E1417" t="str">
        <f>IF(E185*(ComCalc!E$37&gt;1),IF(ABS(E902)&gt;=E1005,IF(E902&lt;0,"Weakness","Strength"),""),"")</f>
        <v/>
      </c>
      <c r="F1417" t="str">
        <f>IF(F185*(ComCalc!F$37&gt;1),IF(ABS(F902)&gt;=F1005,IF(F902&lt;0,"Weakness","Strength"),""),"")</f>
        <v/>
      </c>
      <c r="G1417" t="str">
        <f>IF(G185*(ComCalc!G$37&gt;1),IF(ABS(G902)&gt;=G1005,IF(G902&lt;0,"Weakness","Strength"),""),"")</f>
        <v/>
      </c>
      <c r="H1417" t="str">
        <f>IF(H185*(ComCalc!H$37&gt;1),IF(ABS(H902)&gt;=H1005,IF(H902&lt;0,"Weakness","Strength"),""),"")</f>
        <v/>
      </c>
      <c r="I1417" t="str">
        <f>IF(I185*(ComCalc!I$37&gt;1),IF(ABS(I902)&gt;=I1005,IF(I902&lt;0,"Weakness","Strength"),""),"")</f>
        <v/>
      </c>
      <c r="J1417" t="str">
        <f>IF(J185*(ComCalc!J$37&gt;1),IF(ABS(J902)&gt;=J1005,IF(J902&lt;0,"Weakness","Strength"),""),"")</f>
        <v/>
      </c>
      <c r="K1417" t="str">
        <f>IF(K185*(ComCalc!K$37&gt;1),IF(ABS(K902)&gt;=K1005,IF(K902&lt;0,"Weakness","Strength"),""),"")</f>
        <v/>
      </c>
      <c r="L1417" t="str">
        <f>IF(L185*(ComCalc!L$37&gt;1),IF(ABS(L902)&gt;=L1005,IF(L902&lt;0,"Weakness","Strength"),""),"")</f>
        <v/>
      </c>
      <c r="M1417" t="str">
        <f>IF(M185*(ComCalc!M$37&gt;1),IF(ABS(M902)&gt;=M1005,IF(M902&lt;0,"Weakness","Strength"),""),"")</f>
        <v/>
      </c>
      <c r="N1417" t="str">
        <f>IF(N185*(ComCalc!N$37&gt;1),IF(ABS(N902)&gt;=N1005,IF(N902&lt;0,"Weakness","Strength"),""),"")</f>
        <v/>
      </c>
      <c r="O1417" t="str">
        <f>IF(O185*(ComCalc!O$37&gt;1),IF(ABS(O902)&gt;=O1005,IF(O902&lt;0,"Weakness","Strength"),""),"")</f>
        <v/>
      </c>
      <c r="P1417" t="str">
        <f>IF(P185*(ComCalc!P$37&gt;1),IF(ABS(P902)&gt;=P1005,IF(P902&lt;0,"Weakness","Strength"),""),"")</f>
        <v/>
      </c>
      <c r="Q1417" t="str">
        <f>IF(Q185*(ComCalc!Q$37&gt;1),IF(ABS(Q902)&gt;=Q1005,IF(Q902&lt;0,"Weakness","Strength"),""),"")</f>
        <v/>
      </c>
      <c r="R1417" t="str">
        <f>IF(R185*(ComCalc!R$37&gt;1),IF(ABS(R902)&gt;=R1005,IF(R902&lt;0,"Weakness","Strength"),""),"")</f>
        <v/>
      </c>
      <c r="S1417" t="str">
        <f>IF(S185*(ComCalc!S$37&gt;1),IF(ABS(S902)&gt;=S1005,IF(S902&lt;0,"Weakness","Strength"),""),"")</f>
        <v/>
      </c>
      <c r="T1417" t="str">
        <f>IF(T185*(ComCalc!T$37&gt;1),IF(ABS(T902)&gt;=T1005,IF(T902&lt;0,"Weakness","Strength"),""),"")</f>
        <v/>
      </c>
      <c r="U1417" t="str">
        <f>IF(U185*(ComCalc!U$37&gt;1),IF(ABS(U902)&gt;=U1005,IF(U902&lt;0,"Weakness","Strength"),""),"")</f>
        <v/>
      </c>
    </row>
    <row r="1418" spans="1:21" x14ac:dyDescent="0.15">
      <c r="A1418" t="str">
        <f t="shared" si="872"/>
        <v>SP</v>
      </c>
      <c r="B1418" t="str">
        <f>IF(B186*(ComCalc!B$37&gt;1),IF(ABS(B903)&gt;=B1006,IF(B903&lt;0,"Weakness","Strength"),""),"")</f>
        <v/>
      </c>
      <c r="C1418" t="str">
        <f>IF(C186*(ComCalc!C$37&gt;1),IF(ABS(C903)&gt;=C1006,IF(C903&lt;0,"Weakness","Strength"),""),"")</f>
        <v/>
      </c>
      <c r="D1418" t="str">
        <f>IF(D186*(ComCalc!D$37&gt;1),IF(ABS(D903)&gt;=D1006,IF(D903&lt;0,"Weakness","Strength"),""),"")</f>
        <v/>
      </c>
      <c r="E1418" t="str">
        <f>IF(E186*(ComCalc!E$37&gt;1),IF(ABS(E903)&gt;=E1006,IF(E903&lt;0,"Weakness","Strength"),""),"")</f>
        <v/>
      </c>
      <c r="F1418" t="str">
        <f>IF(F186*(ComCalc!F$37&gt;1),IF(ABS(F903)&gt;=F1006,IF(F903&lt;0,"Weakness","Strength"),""),"")</f>
        <v/>
      </c>
      <c r="G1418" t="str">
        <f>IF(G186*(ComCalc!G$37&gt;1),IF(ABS(G903)&gt;=G1006,IF(G903&lt;0,"Weakness","Strength"),""),"")</f>
        <v/>
      </c>
      <c r="H1418" t="str">
        <f>IF(H186*(ComCalc!H$37&gt;1),IF(ABS(H903)&gt;=H1006,IF(H903&lt;0,"Weakness","Strength"),""),"")</f>
        <v/>
      </c>
      <c r="I1418" t="str">
        <f>IF(I186*(ComCalc!I$37&gt;1),IF(ABS(I903)&gt;=I1006,IF(I903&lt;0,"Weakness","Strength"),""),"")</f>
        <v/>
      </c>
      <c r="J1418" t="str">
        <f>IF(J186*(ComCalc!J$37&gt;1),IF(ABS(J903)&gt;=J1006,IF(J903&lt;0,"Weakness","Strength"),""),"")</f>
        <v/>
      </c>
      <c r="K1418" t="str">
        <f>IF(K186*(ComCalc!K$37&gt;1),IF(ABS(K903)&gt;=K1006,IF(K903&lt;0,"Weakness","Strength"),""),"")</f>
        <v/>
      </c>
      <c r="L1418" t="str">
        <f>IF(L186*(ComCalc!L$37&gt;1),IF(ABS(L903)&gt;=L1006,IF(L903&lt;0,"Weakness","Strength"),""),"")</f>
        <v/>
      </c>
      <c r="M1418" t="str">
        <f>IF(M186*(ComCalc!M$37&gt;1),IF(ABS(M903)&gt;=M1006,IF(M903&lt;0,"Weakness","Strength"),""),"")</f>
        <v/>
      </c>
      <c r="N1418" t="str">
        <f>IF(N186*(ComCalc!N$37&gt;1),IF(ABS(N903)&gt;=N1006,IF(N903&lt;0,"Weakness","Strength"),""),"")</f>
        <v/>
      </c>
      <c r="O1418" t="str">
        <f>IF(O186*(ComCalc!O$37&gt;1),IF(ABS(O903)&gt;=O1006,IF(O903&lt;0,"Weakness","Strength"),""),"")</f>
        <v/>
      </c>
      <c r="P1418" t="str">
        <f>IF(P186*(ComCalc!P$37&gt;1),IF(ABS(P903)&gt;=P1006,IF(P903&lt;0,"Weakness","Strength"),""),"")</f>
        <v/>
      </c>
      <c r="Q1418" t="str">
        <f>IF(Q186*(ComCalc!Q$37&gt;1),IF(ABS(Q903)&gt;=Q1006,IF(Q903&lt;0,"Weakness","Strength"),""),"")</f>
        <v/>
      </c>
      <c r="R1418" t="str">
        <f>IF(R186*(ComCalc!R$37&gt;1),IF(ABS(R903)&gt;=R1006,IF(R903&lt;0,"Weakness","Strength"),""),"")</f>
        <v/>
      </c>
      <c r="S1418" t="str">
        <f>IF(S186*(ComCalc!S$37&gt;1),IF(ABS(S903)&gt;=S1006,IF(S903&lt;0,"Weakness","Strength"),""),"")</f>
        <v/>
      </c>
      <c r="T1418" t="str">
        <f>IF(T186*(ComCalc!T$37&gt;1),IF(ABS(T903)&gt;=T1006,IF(T903&lt;0,"Weakness","Strength"),""),"")</f>
        <v/>
      </c>
      <c r="U1418" t="str">
        <f>IF(U186*(ComCalc!U$37&gt;1),IF(ABS(U903)&gt;=U1006,IF(U903&lt;0,"Weakness","Strength"),""),"")</f>
        <v/>
      </c>
    </row>
    <row r="1419" spans="1:21" x14ac:dyDescent="0.15">
      <c r="A1419" t="str">
        <f t="shared" si="872"/>
        <v>WF</v>
      </c>
      <c r="B1419" t="str">
        <f>IF(B187*(ComCalc!B$37&gt;1),IF(ABS(B904)&gt;=B1007,IF(B904&lt;0,"Weakness","Strength"),""),"")</f>
        <v/>
      </c>
      <c r="C1419" t="str">
        <f>IF(C187*(ComCalc!C$37&gt;1),IF(ABS(C904)&gt;=C1007,IF(C904&lt;0,"Weakness","Strength"),""),"")</f>
        <v/>
      </c>
      <c r="D1419" t="str">
        <f>IF(D187*(ComCalc!D$37&gt;1),IF(ABS(D904)&gt;=D1007,IF(D904&lt;0,"Weakness","Strength"),""),"")</f>
        <v/>
      </c>
      <c r="E1419" t="str">
        <f>IF(E187*(ComCalc!E$37&gt;1),IF(ABS(E904)&gt;=E1007,IF(E904&lt;0,"Weakness","Strength"),""),"")</f>
        <v/>
      </c>
      <c r="F1419" t="str">
        <f>IF(F187*(ComCalc!F$37&gt;1),IF(ABS(F904)&gt;=F1007,IF(F904&lt;0,"Weakness","Strength"),""),"")</f>
        <v/>
      </c>
      <c r="G1419" t="str">
        <f>IF(G187*(ComCalc!G$37&gt;1),IF(ABS(G904)&gt;=G1007,IF(G904&lt;0,"Weakness","Strength"),""),"")</f>
        <v/>
      </c>
      <c r="H1419" t="str">
        <f>IF(H187*(ComCalc!H$37&gt;1),IF(ABS(H904)&gt;=H1007,IF(H904&lt;0,"Weakness","Strength"),""),"")</f>
        <v/>
      </c>
      <c r="I1419" t="str">
        <f>IF(I187*(ComCalc!I$37&gt;1),IF(ABS(I904)&gt;=I1007,IF(I904&lt;0,"Weakness","Strength"),""),"")</f>
        <v/>
      </c>
      <c r="J1419" t="str">
        <f>IF(J187*(ComCalc!J$37&gt;1),IF(ABS(J904)&gt;=J1007,IF(J904&lt;0,"Weakness","Strength"),""),"")</f>
        <v/>
      </c>
      <c r="K1419" t="str">
        <f>IF(K187*(ComCalc!K$37&gt;1),IF(ABS(K904)&gt;=K1007,IF(K904&lt;0,"Weakness","Strength"),""),"")</f>
        <v/>
      </c>
      <c r="L1419" t="str">
        <f>IF(L187*(ComCalc!L$37&gt;1),IF(ABS(L904)&gt;=L1007,IF(L904&lt;0,"Weakness","Strength"),""),"")</f>
        <v/>
      </c>
      <c r="M1419" t="str">
        <f>IF(M187*(ComCalc!M$37&gt;1),IF(ABS(M904)&gt;=M1007,IF(M904&lt;0,"Weakness","Strength"),""),"")</f>
        <v/>
      </c>
      <c r="N1419" t="str">
        <f>IF(N187*(ComCalc!N$37&gt;1),IF(ABS(N904)&gt;=N1007,IF(N904&lt;0,"Weakness","Strength"),""),"")</f>
        <v/>
      </c>
      <c r="O1419" t="str">
        <f>IF(O187*(ComCalc!O$37&gt;1),IF(ABS(O904)&gt;=O1007,IF(O904&lt;0,"Weakness","Strength"),""),"")</f>
        <v/>
      </c>
      <c r="P1419" t="str">
        <f>IF(P187*(ComCalc!P$37&gt;1),IF(ABS(P904)&gt;=P1007,IF(P904&lt;0,"Weakness","Strength"),""),"")</f>
        <v/>
      </c>
      <c r="Q1419" t="str">
        <f>IF(Q187*(ComCalc!Q$37&gt;1),IF(ABS(Q904)&gt;=Q1007,IF(Q904&lt;0,"Weakness","Strength"),""),"")</f>
        <v/>
      </c>
      <c r="R1419" t="str">
        <f>IF(R187*(ComCalc!R$37&gt;1),IF(ABS(R904)&gt;=R1007,IF(R904&lt;0,"Weakness","Strength"),""),"")</f>
        <v/>
      </c>
      <c r="S1419" t="str">
        <f>IF(S187*(ComCalc!S$37&gt;1),IF(ABS(S904)&gt;=S1007,IF(S904&lt;0,"Weakness","Strength"),""),"")</f>
        <v/>
      </c>
      <c r="T1419" t="str">
        <f>IF(T187*(ComCalc!T$37&gt;1),IF(ABS(T904)&gt;=T1007,IF(T904&lt;0,"Weakness","Strength"),""),"")</f>
        <v/>
      </c>
      <c r="U1419" t="str">
        <f>IF(U187*(ComCalc!U$37&gt;1),IF(ABS(U904)&gt;=U1007,IF(U904&lt;0,"Weakness","Strength"),""),"")</f>
        <v/>
      </c>
    </row>
    <row r="1420" spans="1:21" x14ac:dyDescent="0.15">
      <c r="A1420" t="str">
        <f t="shared" si="872"/>
        <v>LC</v>
      </c>
      <c r="B1420" t="str">
        <f>IF(B188*(ComCalc!B$37&gt;1),IF(ABS(B905)&gt;=B1008,IF(B905&lt;0,"Weakness","Strength"),""),"")</f>
        <v/>
      </c>
      <c r="C1420" t="str">
        <f>IF(C188*(ComCalc!C$37&gt;1),IF(ABS(C905)&gt;=C1008,IF(C905&lt;0,"Weakness","Strength"),""),"")</f>
        <v/>
      </c>
      <c r="D1420" t="str">
        <f>IF(D188*(ComCalc!D$37&gt;1),IF(ABS(D905)&gt;=D1008,IF(D905&lt;0,"Weakness","Strength"),""),"")</f>
        <v/>
      </c>
      <c r="E1420" t="str">
        <f>IF(E188*(ComCalc!E$37&gt;1),IF(ABS(E905)&gt;=E1008,IF(E905&lt;0,"Weakness","Strength"),""),"")</f>
        <v/>
      </c>
      <c r="F1420" t="str">
        <f>IF(F188*(ComCalc!F$37&gt;1),IF(ABS(F905)&gt;=F1008,IF(F905&lt;0,"Weakness","Strength"),""),"")</f>
        <v/>
      </c>
      <c r="G1420" t="str">
        <f>IF(G188*(ComCalc!G$37&gt;1),IF(ABS(G905)&gt;=G1008,IF(G905&lt;0,"Weakness","Strength"),""),"")</f>
        <v/>
      </c>
      <c r="H1420" t="str">
        <f>IF(H188*(ComCalc!H$37&gt;1),IF(ABS(H905)&gt;=H1008,IF(H905&lt;0,"Weakness","Strength"),""),"")</f>
        <v/>
      </c>
      <c r="I1420" t="str">
        <f>IF(I188*(ComCalc!I$37&gt;1),IF(ABS(I905)&gt;=I1008,IF(I905&lt;0,"Weakness","Strength"),""),"")</f>
        <v/>
      </c>
      <c r="J1420" t="str">
        <f>IF(J188*(ComCalc!J$37&gt;1),IF(ABS(J905)&gt;=J1008,IF(J905&lt;0,"Weakness","Strength"),""),"")</f>
        <v/>
      </c>
      <c r="K1420" t="str">
        <f>IF(K188*(ComCalc!K$37&gt;1),IF(ABS(K905)&gt;=K1008,IF(K905&lt;0,"Weakness","Strength"),""),"")</f>
        <v/>
      </c>
      <c r="L1420" t="str">
        <f>IF(L188*(ComCalc!L$37&gt;1),IF(ABS(L905)&gt;=L1008,IF(L905&lt;0,"Weakness","Strength"),""),"")</f>
        <v/>
      </c>
      <c r="M1420" t="str">
        <f>IF(M188*(ComCalc!M$37&gt;1),IF(ABS(M905)&gt;=M1008,IF(M905&lt;0,"Weakness","Strength"),""),"")</f>
        <v/>
      </c>
      <c r="N1420" t="str">
        <f>IF(N188*(ComCalc!N$37&gt;1),IF(ABS(N905)&gt;=N1008,IF(N905&lt;0,"Weakness","Strength"),""),"")</f>
        <v/>
      </c>
      <c r="O1420" t="str">
        <f>IF(O188*(ComCalc!O$37&gt;1),IF(ABS(O905)&gt;=O1008,IF(O905&lt;0,"Weakness","Strength"),""),"")</f>
        <v/>
      </c>
      <c r="P1420" t="str">
        <f>IF(P188*(ComCalc!P$37&gt;1),IF(ABS(P905)&gt;=P1008,IF(P905&lt;0,"Weakness","Strength"),""),"")</f>
        <v/>
      </c>
      <c r="Q1420" t="str">
        <f>IF(Q188*(ComCalc!Q$37&gt;1),IF(ABS(Q905)&gt;=Q1008,IF(Q905&lt;0,"Weakness","Strength"),""),"")</f>
        <v/>
      </c>
      <c r="R1420" t="str">
        <f>IF(R188*(ComCalc!R$37&gt;1),IF(ABS(R905)&gt;=R1008,IF(R905&lt;0,"Weakness","Strength"),""),"")</f>
        <v/>
      </c>
      <c r="S1420" t="str">
        <f>IF(S188*(ComCalc!S$37&gt;1),IF(ABS(S905)&gt;=S1008,IF(S905&lt;0,"Weakness","Strength"),""),"")</f>
        <v/>
      </c>
      <c r="T1420" t="str">
        <f>IF(T188*(ComCalc!T$37&gt;1),IF(ABS(T905)&gt;=T1008,IF(T905&lt;0,"Weakness","Strength"),""),"")</f>
        <v/>
      </c>
      <c r="U1420" t="str">
        <f>IF(U188*(ComCalc!U$37&gt;1),IF(ABS(U905)&gt;=U1008,IF(U905&lt;0,"Weakness","Strength"),""),"")</f>
        <v/>
      </c>
    </row>
    <row r="1421" spans="1:21" x14ac:dyDescent="0.15">
      <c r="A1421" t="str">
        <f t="shared" si="872"/>
        <v>OE</v>
      </c>
      <c r="B1421" t="str">
        <f>IF(B189*(ComCalc!B$37&gt;1),IF(ABS(B906)&gt;=B1009,IF(B906&lt;0,"Weakness","Strength"),""),"")</f>
        <v/>
      </c>
      <c r="C1421" t="str">
        <f>IF(C189*(ComCalc!C$37&gt;1),IF(ABS(C906)&gt;=C1009,IF(C906&lt;0,"Weakness","Strength"),""),"")</f>
        <v/>
      </c>
      <c r="D1421" t="str">
        <f>IF(D189*(ComCalc!D$37&gt;1),IF(ABS(D906)&gt;=D1009,IF(D906&lt;0,"Weakness","Strength"),""),"")</f>
        <v/>
      </c>
      <c r="E1421" t="str">
        <f>IF(E189*(ComCalc!E$37&gt;1),IF(ABS(E906)&gt;=E1009,IF(E906&lt;0,"Weakness","Strength"),""),"")</f>
        <v/>
      </c>
      <c r="F1421" t="str">
        <f>IF(F189*(ComCalc!F$37&gt;1),IF(ABS(F906)&gt;=F1009,IF(F906&lt;0,"Weakness","Strength"),""),"")</f>
        <v/>
      </c>
      <c r="G1421" t="str">
        <f>IF(G189*(ComCalc!G$37&gt;1),IF(ABS(G906)&gt;=G1009,IF(G906&lt;0,"Weakness","Strength"),""),"")</f>
        <v/>
      </c>
      <c r="H1421" t="str">
        <f>IF(H189*(ComCalc!H$37&gt;1),IF(ABS(H906)&gt;=H1009,IF(H906&lt;0,"Weakness","Strength"),""),"")</f>
        <v/>
      </c>
      <c r="I1421" t="str">
        <f>IF(I189*(ComCalc!I$37&gt;1),IF(ABS(I906)&gt;=I1009,IF(I906&lt;0,"Weakness","Strength"),""),"")</f>
        <v/>
      </c>
      <c r="J1421" t="str">
        <f>IF(J189*(ComCalc!J$37&gt;1),IF(ABS(J906)&gt;=J1009,IF(J906&lt;0,"Weakness","Strength"),""),"")</f>
        <v/>
      </c>
      <c r="K1421" t="str">
        <f>IF(K189*(ComCalc!K$37&gt;1),IF(ABS(K906)&gt;=K1009,IF(K906&lt;0,"Weakness","Strength"),""),"")</f>
        <v/>
      </c>
      <c r="L1421" t="str">
        <f>IF(L189*(ComCalc!L$37&gt;1),IF(ABS(L906)&gt;=L1009,IF(L906&lt;0,"Weakness","Strength"),""),"")</f>
        <v/>
      </c>
      <c r="M1421" t="str">
        <f>IF(M189*(ComCalc!M$37&gt;1),IF(ABS(M906)&gt;=M1009,IF(M906&lt;0,"Weakness","Strength"),""),"")</f>
        <v/>
      </c>
      <c r="N1421" t="str">
        <f>IF(N189*(ComCalc!N$37&gt;1),IF(ABS(N906)&gt;=N1009,IF(N906&lt;0,"Weakness","Strength"),""),"")</f>
        <v/>
      </c>
      <c r="O1421" t="str">
        <f>IF(O189*(ComCalc!O$37&gt;1),IF(ABS(O906)&gt;=O1009,IF(O906&lt;0,"Weakness","Strength"),""),"")</f>
        <v/>
      </c>
      <c r="P1421" t="str">
        <f>IF(P189*(ComCalc!P$37&gt;1),IF(ABS(P906)&gt;=P1009,IF(P906&lt;0,"Weakness","Strength"),""),"")</f>
        <v/>
      </c>
      <c r="Q1421" t="str">
        <f>IF(Q189*(ComCalc!Q$37&gt;1),IF(ABS(Q906)&gt;=Q1009,IF(Q906&lt;0,"Weakness","Strength"),""),"")</f>
        <v/>
      </c>
      <c r="R1421" t="str">
        <f>IF(R189*(ComCalc!R$37&gt;1),IF(ABS(R906)&gt;=R1009,IF(R906&lt;0,"Weakness","Strength"),""),"")</f>
        <v/>
      </c>
      <c r="S1421" t="str">
        <f>IF(S189*(ComCalc!S$37&gt;1),IF(ABS(S906)&gt;=S1009,IF(S906&lt;0,"Weakness","Strength"),""),"")</f>
        <v/>
      </c>
      <c r="T1421" t="str">
        <f>IF(T189*(ComCalc!T$37&gt;1),IF(ABS(T906)&gt;=T1009,IF(T906&lt;0,"Weakness","Strength"),""),"")</f>
        <v/>
      </c>
      <c r="U1421" t="str">
        <f>IF(U189*(ComCalc!U$37&gt;1),IF(ABS(U906)&gt;=U1009,IF(U906&lt;0,"Weakness","Strength"),""),"")</f>
        <v/>
      </c>
    </row>
    <row r="1422" spans="1:21" x14ac:dyDescent="0.15">
      <c r="A1422" t="str">
        <f t="shared" si="872"/>
        <v>AF</v>
      </c>
      <c r="B1422" t="str">
        <f>IF(B190*(ComCalc!B$37&gt;1),IF(ABS(B907)&gt;=B1010,IF(B907&lt;0,"Weakness","Strength"),""),"")</f>
        <v/>
      </c>
      <c r="C1422" t="str">
        <f>IF(C190*(ComCalc!C$37&gt;1),IF(ABS(C907)&gt;=C1010,IF(C907&lt;0,"Weakness","Strength"),""),"")</f>
        <v/>
      </c>
      <c r="D1422" t="str">
        <f>IF(D190*(ComCalc!D$37&gt;1),IF(ABS(D907)&gt;=D1010,IF(D907&lt;0,"Weakness","Strength"),""),"")</f>
        <v/>
      </c>
      <c r="E1422" t="str">
        <f>IF(E190*(ComCalc!E$37&gt;1),IF(ABS(E907)&gt;=E1010,IF(E907&lt;0,"Weakness","Strength"),""),"")</f>
        <v/>
      </c>
      <c r="F1422" t="str">
        <f>IF(F190*(ComCalc!F$37&gt;1),IF(ABS(F907)&gt;=F1010,IF(F907&lt;0,"Weakness","Strength"),""),"")</f>
        <v/>
      </c>
      <c r="G1422" t="str">
        <f>IF(G190*(ComCalc!G$37&gt;1),IF(ABS(G907)&gt;=G1010,IF(G907&lt;0,"Weakness","Strength"),""),"")</f>
        <v/>
      </c>
      <c r="H1422" t="str">
        <f>IF(H190*(ComCalc!H$37&gt;1),IF(ABS(H907)&gt;=H1010,IF(H907&lt;0,"Weakness","Strength"),""),"")</f>
        <v/>
      </c>
      <c r="I1422" t="str">
        <f>IF(I190*(ComCalc!I$37&gt;1),IF(ABS(I907)&gt;=I1010,IF(I907&lt;0,"Weakness","Strength"),""),"")</f>
        <v/>
      </c>
      <c r="J1422" t="str">
        <f>IF(J190*(ComCalc!J$37&gt;1),IF(ABS(J907)&gt;=J1010,IF(J907&lt;0,"Weakness","Strength"),""),"")</f>
        <v/>
      </c>
      <c r="K1422" t="str">
        <f>IF(K190*(ComCalc!K$37&gt;1),IF(ABS(K907)&gt;=K1010,IF(K907&lt;0,"Weakness","Strength"),""),"")</f>
        <v/>
      </c>
      <c r="L1422" t="str">
        <f>IF(L190*(ComCalc!L$37&gt;1),IF(ABS(L907)&gt;=L1010,IF(L907&lt;0,"Weakness","Strength"),""),"")</f>
        <v/>
      </c>
      <c r="M1422" t="str">
        <f>IF(M190*(ComCalc!M$37&gt;1),IF(ABS(M907)&gt;=M1010,IF(M907&lt;0,"Weakness","Strength"),""),"")</f>
        <v/>
      </c>
      <c r="N1422" t="str">
        <f>IF(N190*(ComCalc!N$37&gt;1),IF(ABS(N907)&gt;=N1010,IF(N907&lt;0,"Weakness","Strength"),""),"")</f>
        <v/>
      </c>
      <c r="O1422" t="str">
        <f>IF(O190*(ComCalc!O$37&gt;1),IF(ABS(O907)&gt;=O1010,IF(O907&lt;0,"Weakness","Strength"),""),"")</f>
        <v/>
      </c>
      <c r="P1422" t="str">
        <f>IF(P190*(ComCalc!P$37&gt;1),IF(ABS(P907)&gt;=P1010,IF(P907&lt;0,"Weakness","Strength"),""),"")</f>
        <v/>
      </c>
      <c r="Q1422" t="str">
        <f>IF(Q190*(ComCalc!Q$37&gt;1),IF(ABS(Q907)&gt;=Q1010,IF(Q907&lt;0,"Weakness","Strength"),""),"")</f>
        <v/>
      </c>
      <c r="R1422" t="str">
        <f>IF(R190*(ComCalc!R$37&gt;1),IF(ABS(R907)&gt;=R1010,IF(R907&lt;0,"Weakness","Strength"),""),"")</f>
        <v/>
      </c>
      <c r="S1422" t="str">
        <f>IF(S190*(ComCalc!S$37&gt;1),IF(ABS(S907)&gt;=S1010,IF(S907&lt;0,"Weakness","Strength"),""),"")</f>
        <v/>
      </c>
      <c r="T1422" t="str">
        <f>IF(T190*(ComCalc!T$37&gt;1),IF(ABS(T907)&gt;=T1010,IF(T907&lt;0,"Weakness","Strength"),""),"")</f>
        <v/>
      </c>
      <c r="U1422" t="str">
        <f>IF(U190*(ComCalc!U$37&gt;1),IF(ABS(U907)&gt;=U1010,IF(U907&lt;0,"Weakness","Strength"),""),"")</f>
        <v/>
      </c>
    </row>
    <row r="1423" spans="1:21" x14ac:dyDescent="0.15">
      <c r="A1423" t="str">
        <f t="shared" si="872"/>
        <v>ONF</v>
      </c>
      <c r="B1423" t="str">
        <f>IF(B191*(ComCalc!B$37&gt;1),IF(ABS(B908)&gt;=B1011,IF(B908&lt;0,"Weakness","Strength"),""),"")</f>
        <v/>
      </c>
      <c r="C1423" t="str">
        <f>IF(C191*(ComCalc!C$37&gt;1),IF(ABS(C908)&gt;=C1011,IF(C908&lt;0,"Weakness","Strength"),""),"")</f>
        <v/>
      </c>
      <c r="D1423" t="str">
        <f>IF(D191*(ComCalc!D$37&gt;1),IF(ABS(D908)&gt;=D1011,IF(D908&lt;0,"Weakness","Strength"),""),"")</f>
        <v/>
      </c>
      <c r="E1423" t="str">
        <f>IF(E191*(ComCalc!E$37&gt;1),IF(ABS(E908)&gt;=E1011,IF(E908&lt;0,"Weakness","Strength"),""),"")</f>
        <v/>
      </c>
      <c r="F1423" t="str">
        <f>IF(F191*(ComCalc!F$37&gt;1),IF(ABS(F908)&gt;=F1011,IF(F908&lt;0,"Weakness","Strength"),""),"")</f>
        <v/>
      </c>
      <c r="G1423" t="str">
        <f>IF(G191*(ComCalc!G$37&gt;1),IF(ABS(G908)&gt;=G1011,IF(G908&lt;0,"Weakness","Strength"),""),"")</f>
        <v/>
      </c>
      <c r="H1423" t="str">
        <f>IF(H191*(ComCalc!H$37&gt;1),IF(ABS(H908)&gt;=H1011,IF(H908&lt;0,"Weakness","Strength"),""),"")</f>
        <v/>
      </c>
      <c r="I1423" t="str">
        <f>IF(I191*(ComCalc!I$37&gt;1),IF(ABS(I908)&gt;=I1011,IF(I908&lt;0,"Weakness","Strength"),""),"")</f>
        <v/>
      </c>
      <c r="J1423" t="str">
        <f>IF(J191*(ComCalc!J$37&gt;1),IF(ABS(J908)&gt;=J1011,IF(J908&lt;0,"Weakness","Strength"),""),"")</f>
        <v/>
      </c>
      <c r="K1423" t="str">
        <f>IF(K191*(ComCalc!K$37&gt;1),IF(ABS(K908)&gt;=K1011,IF(K908&lt;0,"Weakness","Strength"),""),"")</f>
        <v/>
      </c>
      <c r="L1423" t="str">
        <f>IF(L191*(ComCalc!L$37&gt;1),IF(ABS(L908)&gt;=L1011,IF(L908&lt;0,"Weakness","Strength"),""),"")</f>
        <v/>
      </c>
      <c r="M1423" t="str">
        <f>IF(M191*(ComCalc!M$37&gt;1),IF(ABS(M908)&gt;=M1011,IF(M908&lt;0,"Weakness","Strength"),""),"")</f>
        <v/>
      </c>
      <c r="N1423" t="str">
        <f>IF(N191*(ComCalc!N$37&gt;1),IF(ABS(N908)&gt;=N1011,IF(N908&lt;0,"Weakness","Strength"),""),"")</f>
        <v/>
      </c>
      <c r="O1423" t="str">
        <f>IF(O191*(ComCalc!O$37&gt;1),IF(ABS(O908)&gt;=O1011,IF(O908&lt;0,"Weakness","Strength"),""),"")</f>
        <v/>
      </c>
      <c r="P1423" t="str">
        <f>IF(P191*(ComCalc!P$37&gt;1),IF(ABS(P908)&gt;=P1011,IF(P908&lt;0,"Weakness","Strength"),""),"")</f>
        <v/>
      </c>
      <c r="Q1423" t="str">
        <f>IF(Q191*(ComCalc!Q$37&gt;1),IF(ABS(Q908)&gt;=Q1011,IF(Q908&lt;0,"Weakness","Strength"),""),"")</f>
        <v/>
      </c>
      <c r="R1423" t="str">
        <f>IF(R191*(ComCalc!R$37&gt;1),IF(ABS(R908)&gt;=R1011,IF(R908&lt;0,"Weakness","Strength"),""),"")</f>
        <v/>
      </c>
      <c r="S1423" t="str">
        <f>IF(S191*(ComCalc!S$37&gt;1),IF(ABS(S908)&gt;=S1011,IF(S908&lt;0,"Weakness","Strength"),""),"")</f>
        <v/>
      </c>
      <c r="T1423" t="str">
        <f>IF(T191*(ComCalc!T$37&gt;1),IF(ABS(T908)&gt;=T1011,IF(T908&lt;0,"Weakness","Strength"),""),"")</f>
        <v/>
      </c>
      <c r="U1423" t="str">
        <f>IF(U191*(ComCalc!U$37&gt;1),IF(ABS(U908)&gt;=U1011,IF(U908&lt;0,"Weakness","Strength"),""),"")</f>
        <v/>
      </c>
    </row>
    <row r="1424" spans="1:21" x14ac:dyDescent="0.15">
      <c r="A1424" t="str">
        <f t="shared" si="872"/>
        <v>LNF</v>
      </c>
      <c r="B1424" t="str">
        <f>IF(B192*(ComCalc!B$37&gt;1),IF(ABS(B909)&gt;=B1012,IF(B909&lt;0,"Weakness","Strength"),""),"")</f>
        <v/>
      </c>
      <c r="C1424" t="str">
        <f>IF(C192*(ComCalc!C$37&gt;1),IF(ABS(C909)&gt;=C1012,IF(C909&lt;0,"Weakness","Strength"),""),"")</f>
        <v/>
      </c>
      <c r="D1424" t="str">
        <f>IF(D192*(ComCalc!D$37&gt;1),IF(ABS(D909)&gt;=D1012,IF(D909&lt;0,"Weakness","Strength"),""),"")</f>
        <v/>
      </c>
      <c r="E1424" t="str">
        <f>IF(E192*(ComCalc!E$37&gt;1),IF(ABS(E909)&gt;=E1012,IF(E909&lt;0,"Weakness","Strength"),""),"")</f>
        <v/>
      </c>
      <c r="F1424" t="str">
        <f>IF(F192*(ComCalc!F$37&gt;1),IF(ABS(F909)&gt;=F1012,IF(F909&lt;0,"Weakness","Strength"),""),"")</f>
        <v/>
      </c>
      <c r="G1424" t="str">
        <f>IF(G192*(ComCalc!G$37&gt;1),IF(ABS(G909)&gt;=G1012,IF(G909&lt;0,"Weakness","Strength"),""),"")</f>
        <v/>
      </c>
      <c r="H1424" t="str">
        <f>IF(H192*(ComCalc!H$37&gt;1),IF(ABS(H909)&gt;=H1012,IF(H909&lt;0,"Weakness","Strength"),""),"")</f>
        <v/>
      </c>
      <c r="I1424" t="str">
        <f>IF(I192*(ComCalc!I$37&gt;1),IF(ABS(I909)&gt;=I1012,IF(I909&lt;0,"Weakness","Strength"),""),"")</f>
        <v/>
      </c>
      <c r="J1424" t="str">
        <f>IF(J192*(ComCalc!J$37&gt;1),IF(ABS(J909)&gt;=J1012,IF(J909&lt;0,"Weakness","Strength"),""),"")</f>
        <v/>
      </c>
      <c r="K1424" t="str">
        <f>IF(K192*(ComCalc!K$37&gt;1),IF(ABS(K909)&gt;=K1012,IF(K909&lt;0,"Weakness","Strength"),""),"")</f>
        <v/>
      </c>
      <c r="L1424" t="str">
        <f>IF(L192*(ComCalc!L$37&gt;1),IF(ABS(L909)&gt;=L1012,IF(L909&lt;0,"Weakness","Strength"),""),"")</f>
        <v/>
      </c>
      <c r="M1424" t="str">
        <f>IF(M192*(ComCalc!M$37&gt;1),IF(ABS(M909)&gt;=M1012,IF(M909&lt;0,"Weakness","Strength"),""),"")</f>
        <v/>
      </c>
      <c r="N1424" t="str">
        <f>IF(N192*(ComCalc!N$37&gt;1),IF(ABS(N909)&gt;=N1012,IF(N909&lt;0,"Weakness","Strength"),""),"")</f>
        <v/>
      </c>
      <c r="O1424" t="str">
        <f>IF(O192*(ComCalc!O$37&gt;1),IF(ABS(O909)&gt;=O1012,IF(O909&lt;0,"Weakness","Strength"),""),"")</f>
        <v/>
      </c>
      <c r="P1424" t="str">
        <f>IF(P192*(ComCalc!P$37&gt;1),IF(ABS(P909)&gt;=P1012,IF(P909&lt;0,"Weakness","Strength"),""),"")</f>
        <v/>
      </c>
      <c r="Q1424" t="str">
        <f>IF(Q192*(ComCalc!Q$37&gt;1),IF(ABS(Q909)&gt;=Q1012,IF(Q909&lt;0,"Weakness","Strength"),""),"")</f>
        <v/>
      </c>
      <c r="R1424" t="str">
        <f>IF(R192*(ComCalc!R$37&gt;1),IF(ABS(R909)&gt;=R1012,IF(R909&lt;0,"Weakness","Strength"),""),"")</f>
        <v/>
      </c>
      <c r="S1424" t="str">
        <f>IF(S192*(ComCalc!S$37&gt;1),IF(ABS(S909)&gt;=S1012,IF(S909&lt;0,"Weakness","Strength"),""),"")</f>
        <v/>
      </c>
      <c r="T1424" t="str">
        <f>IF(T192*(ComCalc!T$37&gt;1),IF(ABS(T909)&gt;=T1012,IF(T909&lt;0,"Weakness","Strength"),""),"")</f>
        <v/>
      </c>
      <c r="U1424" t="str">
        <f>IF(U192*(ComCalc!U$37&gt;1),IF(ABS(U909)&gt;=U1012,IF(U909&lt;0,"Weakness","Strength"),""),"")</f>
        <v/>
      </c>
    </row>
    <row r="1425" spans="1:21" x14ac:dyDescent="0.15">
      <c r="A1425" t="str">
        <f t="shared" si="872"/>
        <v>RD</v>
      </c>
      <c r="B1425" t="str">
        <f>IF(B193*(ComCalc!B$37&gt;1),IF(ABS(B910)&gt;=B1013,IF(B910&lt;0,"Weakness","Strength"),""),"")</f>
        <v/>
      </c>
      <c r="C1425" t="str">
        <f>IF(C193*(ComCalc!C$37&gt;1),IF(ABS(C910)&gt;=C1013,IF(C910&lt;0,"Weakness","Strength"),""),"")</f>
        <v/>
      </c>
      <c r="D1425" t="str">
        <f>IF(D193*(ComCalc!D$37&gt;1),IF(ABS(D910)&gt;=D1013,IF(D910&lt;0,"Weakness","Strength"),""),"")</f>
        <v/>
      </c>
      <c r="E1425" t="str">
        <f>IF(E193*(ComCalc!E$37&gt;1),IF(ABS(E910)&gt;=E1013,IF(E910&lt;0,"Weakness","Strength"),""),"")</f>
        <v/>
      </c>
      <c r="F1425" t="str">
        <f>IF(F193*(ComCalc!F$37&gt;1),IF(ABS(F910)&gt;=F1013,IF(F910&lt;0,"Weakness","Strength"),""),"")</f>
        <v/>
      </c>
      <c r="G1425" t="str">
        <f>IF(G193*(ComCalc!G$37&gt;1),IF(ABS(G910)&gt;=G1013,IF(G910&lt;0,"Weakness","Strength"),""),"")</f>
        <v/>
      </c>
      <c r="H1425" t="str">
        <f>IF(H193*(ComCalc!H$37&gt;1),IF(ABS(H910)&gt;=H1013,IF(H910&lt;0,"Weakness","Strength"),""),"")</f>
        <v/>
      </c>
      <c r="I1425" t="str">
        <f>IF(I193*(ComCalc!I$37&gt;1),IF(ABS(I910)&gt;=I1013,IF(I910&lt;0,"Weakness","Strength"),""),"")</f>
        <v/>
      </c>
      <c r="J1425" t="str">
        <f>IF(J193*(ComCalc!J$37&gt;1),IF(ABS(J910)&gt;=J1013,IF(J910&lt;0,"Weakness","Strength"),""),"")</f>
        <v/>
      </c>
      <c r="K1425" t="str">
        <f>IF(K193*(ComCalc!K$37&gt;1),IF(ABS(K910)&gt;=K1013,IF(K910&lt;0,"Weakness","Strength"),""),"")</f>
        <v/>
      </c>
      <c r="L1425" t="str">
        <f>IF(L193*(ComCalc!L$37&gt;1),IF(ABS(L910)&gt;=L1013,IF(L910&lt;0,"Weakness","Strength"),""),"")</f>
        <v/>
      </c>
      <c r="M1425" t="str">
        <f>IF(M193*(ComCalc!M$37&gt;1),IF(ABS(M910)&gt;=M1013,IF(M910&lt;0,"Weakness","Strength"),""),"")</f>
        <v/>
      </c>
      <c r="N1425" t="str">
        <f>IF(N193*(ComCalc!N$37&gt;1),IF(ABS(N910)&gt;=N1013,IF(N910&lt;0,"Weakness","Strength"),""),"")</f>
        <v/>
      </c>
      <c r="O1425" t="str">
        <f>IF(O193*(ComCalc!O$37&gt;1),IF(ABS(O910)&gt;=O1013,IF(O910&lt;0,"Weakness","Strength"),""),"")</f>
        <v/>
      </c>
      <c r="P1425" t="str">
        <f>IF(P193*(ComCalc!P$37&gt;1),IF(ABS(P910)&gt;=P1013,IF(P910&lt;0,"Weakness","Strength"),""),"")</f>
        <v/>
      </c>
      <c r="Q1425" t="str">
        <f>IF(Q193*(ComCalc!Q$37&gt;1),IF(ABS(Q910)&gt;=Q1013,IF(Q910&lt;0,"Weakness","Strength"),""),"")</f>
        <v/>
      </c>
      <c r="R1425" t="str">
        <f>IF(R193*(ComCalc!R$37&gt;1),IF(ABS(R910)&gt;=R1013,IF(R910&lt;0,"Weakness","Strength"),""),"")</f>
        <v/>
      </c>
      <c r="S1425" t="str">
        <f>IF(S193*(ComCalc!S$37&gt;1),IF(ABS(S910)&gt;=S1013,IF(S910&lt;0,"Weakness","Strength"),""),"")</f>
        <v/>
      </c>
      <c r="T1425" t="str">
        <f>IF(T193*(ComCalc!T$37&gt;1),IF(ABS(T910)&gt;=T1013,IF(T910&lt;0,"Weakness","Strength"),""),"")</f>
        <v/>
      </c>
      <c r="U1425" t="str">
        <f>IF(U193*(ComCalc!U$37&gt;1),IF(ABS(U910)&gt;=U1013,IF(U910&lt;0,"Weakness","Strength"),""),"")</f>
        <v/>
      </c>
    </row>
    <row r="1426" spans="1:21" x14ac:dyDescent="0.15">
      <c r="A1426" t="str">
        <f t="shared" si="872"/>
        <v>MA</v>
      </c>
      <c r="B1426" t="str">
        <f>IF(B194*(ComCalc!B$37&gt;1),IF(ABS(B911)&gt;=B1014,IF(B911&lt;0,"Weakness","Strength"),""),"")</f>
        <v/>
      </c>
      <c r="C1426" t="str">
        <f>IF(C194*(ComCalc!C$37&gt;1),IF(ABS(C911)&gt;=C1014,IF(C911&lt;0,"Weakness","Strength"),""),"")</f>
        <v/>
      </c>
      <c r="D1426" t="str">
        <f>IF(D194*(ComCalc!D$37&gt;1),IF(ABS(D911)&gt;=D1014,IF(D911&lt;0,"Weakness","Strength"),""),"")</f>
        <v/>
      </c>
      <c r="E1426" t="str">
        <f>IF(E194*(ComCalc!E$37&gt;1),IF(ABS(E911)&gt;=E1014,IF(E911&lt;0,"Weakness","Strength"),""),"")</f>
        <v/>
      </c>
      <c r="F1426" t="str">
        <f>IF(F194*(ComCalc!F$37&gt;1),IF(ABS(F911)&gt;=F1014,IF(F911&lt;0,"Weakness","Strength"),""),"")</f>
        <v/>
      </c>
      <c r="G1426" t="str">
        <f>IF(G194*(ComCalc!G$37&gt;1),IF(ABS(G911)&gt;=G1014,IF(G911&lt;0,"Weakness","Strength"),""),"")</f>
        <v/>
      </c>
      <c r="H1426" t="str">
        <f>IF(H194*(ComCalc!H$37&gt;1),IF(ABS(H911)&gt;=H1014,IF(H911&lt;0,"Weakness","Strength"),""),"")</f>
        <v/>
      </c>
      <c r="I1426" t="str">
        <f>IF(I194*(ComCalc!I$37&gt;1),IF(ABS(I911)&gt;=I1014,IF(I911&lt;0,"Weakness","Strength"),""),"")</f>
        <v/>
      </c>
      <c r="J1426" t="str">
        <f>IF(J194*(ComCalc!J$37&gt;1),IF(ABS(J911)&gt;=J1014,IF(J911&lt;0,"Weakness","Strength"),""),"")</f>
        <v/>
      </c>
      <c r="K1426" t="str">
        <f>IF(K194*(ComCalc!K$37&gt;1),IF(ABS(K911)&gt;=K1014,IF(K911&lt;0,"Weakness","Strength"),""),"")</f>
        <v/>
      </c>
      <c r="L1426" t="str">
        <f>IF(L194*(ComCalc!L$37&gt;1),IF(ABS(L911)&gt;=L1014,IF(L911&lt;0,"Weakness","Strength"),""),"")</f>
        <v/>
      </c>
      <c r="M1426" t="str">
        <f>IF(M194*(ComCalc!M$37&gt;1),IF(ABS(M911)&gt;=M1014,IF(M911&lt;0,"Weakness","Strength"),""),"")</f>
        <v/>
      </c>
      <c r="N1426" t="str">
        <f>IF(N194*(ComCalc!N$37&gt;1),IF(ABS(N911)&gt;=N1014,IF(N911&lt;0,"Weakness","Strength"),""),"")</f>
        <v/>
      </c>
      <c r="O1426" t="str">
        <f>IF(O194*(ComCalc!O$37&gt;1),IF(ABS(O911)&gt;=O1014,IF(O911&lt;0,"Weakness","Strength"),""),"")</f>
        <v/>
      </c>
      <c r="P1426" t="str">
        <f>IF(P194*(ComCalc!P$37&gt;1),IF(ABS(P911)&gt;=P1014,IF(P911&lt;0,"Weakness","Strength"),""),"")</f>
        <v/>
      </c>
      <c r="Q1426" t="str">
        <f>IF(Q194*(ComCalc!Q$37&gt;1),IF(ABS(Q911)&gt;=Q1014,IF(Q911&lt;0,"Weakness","Strength"),""),"")</f>
        <v/>
      </c>
      <c r="R1426" t="str">
        <f>IF(R194*(ComCalc!R$37&gt;1),IF(ABS(R911)&gt;=R1014,IF(R911&lt;0,"Weakness","Strength"),""),"")</f>
        <v/>
      </c>
      <c r="S1426" t="str">
        <f>IF(S194*(ComCalc!S$37&gt;1),IF(ABS(S911)&gt;=S1014,IF(S911&lt;0,"Weakness","Strength"),""),"")</f>
        <v/>
      </c>
      <c r="T1426" t="str">
        <f>IF(T194*(ComCalc!T$37&gt;1),IF(ABS(T911)&gt;=T1014,IF(T911&lt;0,"Weakness","Strength"),""),"")</f>
        <v/>
      </c>
      <c r="U1426" t="str">
        <f>IF(U194*(ComCalc!U$37&gt;1),IF(ABS(U911)&gt;=U1014,IF(U911&lt;0,"Weakness","Strength"),""),"")</f>
        <v/>
      </c>
    </row>
    <row r="1427" spans="1:21" x14ac:dyDescent="0.15">
      <c r="A1427" t="str">
        <f t="shared" si="872"/>
        <v>WL</v>
      </c>
      <c r="B1427" t="str">
        <f>IF(B195*(ComCalc!B$37&gt;1),IF(ABS(B912)&gt;=B1015,IF(B912&lt;0,"Weakness","Strength"),""),"")</f>
        <v/>
      </c>
      <c r="C1427" t="str">
        <f>IF(C195*(ComCalc!C$37&gt;1),IF(ABS(C912)&gt;=C1015,IF(C912&lt;0,"Weakness","Strength"),""),"")</f>
        <v/>
      </c>
      <c r="D1427" t="str">
        <f>IF(D195*(ComCalc!D$37&gt;1),IF(ABS(D912)&gt;=D1015,IF(D912&lt;0,"Weakness","Strength"),""),"")</f>
        <v/>
      </c>
      <c r="E1427" t="str">
        <f>IF(E195*(ComCalc!E$37&gt;1),IF(ABS(E912)&gt;=E1015,IF(E912&lt;0,"Weakness","Strength"),""),"")</f>
        <v/>
      </c>
      <c r="F1427" t="str">
        <f>IF(F195*(ComCalc!F$37&gt;1),IF(ABS(F912)&gt;=F1015,IF(F912&lt;0,"Weakness","Strength"),""),"")</f>
        <v/>
      </c>
      <c r="G1427" t="str">
        <f>IF(G195*(ComCalc!G$37&gt;1),IF(ABS(G912)&gt;=G1015,IF(G912&lt;0,"Weakness","Strength"),""),"")</f>
        <v/>
      </c>
      <c r="H1427" t="str">
        <f>IF(H195*(ComCalc!H$37&gt;1),IF(ABS(H912)&gt;=H1015,IF(H912&lt;0,"Weakness","Strength"),""),"")</f>
        <v/>
      </c>
      <c r="I1427" t="str">
        <f>IF(I195*(ComCalc!I$37&gt;1),IF(ABS(I912)&gt;=I1015,IF(I912&lt;0,"Weakness","Strength"),""),"")</f>
        <v/>
      </c>
      <c r="J1427" t="str">
        <f>IF(J195*(ComCalc!J$37&gt;1),IF(ABS(J912)&gt;=J1015,IF(J912&lt;0,"Weakness","Strength"),""),"")</f>
        <v/>
      </c>
      <c r="K1427" t="str">
        <f>IF(K195*(ComCalc!K$37&gt;1),IF(ABS(K912)&gt;=K1015,IF(K912&lt;0,"Weakness","Strength"),""),"")</f>
        <v/>
      </c>
      <c r="L1427" t="str">
        <f>IF(L195*(ComCalc!L$37&gt;1),IF(ABS(L912)&gt;=L1015,IF(L912&lt;0,"Weakness","Strength"),""),"")</f>
        <v/>
      </c>
      <c r="M1427" t="str">
        <f>IF(M195*(ComCalc!M$37&gt;1),IF(ABS(M912)&gt;=M1015,IF(M912&lt;0,"Weakness","Strength"),""),"")</f>
        <v/>
      </c>
      <c r="N1427" t="str">
        <f>IF(N195*(ComCalc!N$37&gt;1),IF(ABS(N912)&gt;=N1015,IF(N912&lt;0,"Weakness","Strength"),""),"")</f>
        <v/>
      </c>
      <c r="O1427" t="str">
        <f>IF(O195*(ComCalc!O$37&gt;1),IF(ABS(O912)&gt;=O1015,IF(O912&lt;0,"Weakness","Strength"),""),"")</f>
        <v/>
      </c>
      <c r="P1427" t="str">
        <f>IF(P195*(ComCalc!P$37&gt;1),IF(ABS(P912)&gt;=P1015,IF(P912&lt;0,"Weakness","Strength"),""),"")</f>
        <v/>
      </c>
      <c r="Q1427" t="str">
        <f>IF(Q195*(ComCalc!Q$37&gt;1),IF(ABS(Q912)&gt;=Q1015,IF(Q912&lt;0,"Weakness","Strength"),""),"")</f>
        <v/>
      </c>
      <c r="R1427" t="str">
        <f>IF(R195*(ComCalc!R$37&gt;1),IF(ABS(R912)&gt;=R1015,IF(R912&lt;0,"Weakness","Strength"),""),"")</f>
        <v/>
      </c>
      <c r="S1427" t="str">
        <f>IF(S195*(ComCalc!S$37&gt;1),IF(ABS(S912)&gt;=S1015,IF(S912&lt;0,"Weakness","Strength"),""),"")</f>
        <v/>
      </c>
      <c r="T1427" t="str">
        <f>IF(T195*(ComCalc!T$37&gt;1),IF(ABS(T912)&gt;=T1015,IF(T912&lt;0,"Weakness","Strength"),""),"")</f>
        <v/>
      </c>
      <c r="U1427" t="str">
        <f>IF(U195*(ComCalc!U$37&gt;1),IF(ABS(U912)&gt;=U1015,IF(U912&lt;0,"Weakness","Strength"),""),"")</f>
        <v/>
      </c>
    </row>
    <row r="1428" spans="1:21" x14ac:dyDescent="0.15">
      <c r="A1428" t="str">
        <f t="shared" si="872"/>
        <v>ASB</v>
      </c>
      <c r="B1428" t="str">
        <f>IF(B196*(ComCalc!B$37&gt;1),IF(ABS(B913)&gt;=B1016,IF(B913&lt;0,"Weakness","Strength"),""),"")</f>
        <v/>
      </c>
      <c r="C1428" t="str">
        <f>IF(C196*(ComCalc!C$37&gt;1),IF(ABS(C913)&gt;=C1016,IF(C913&lt;0,"Weakness","Strength"),""),"")</f>
        <v/>
      </c>
      <c r="D1428" t="str">
        <f>IF(D196*(ComCalc!D$37&gt;1),IF(ABS(D913)&gt;=D1016,IF(D913&lt;0,"Weakness","Strength"),""),"")</f>
        <v/>
      </c>
      <c r="E1428" t="str">
        <f>IF(E196*(ComCalc!E$37&gt;1),IF(ABS(E913)&gt;=E1016,IF(E913&lt;0,"Weakness","Strength"),""),"")</f>
        <v/>
      </c>
      <c r="F1428" t="str">
        <f>IF(F196*(ComCalc!F$37&gt;1),IF(ABS(F913)&gt;=F1016,IF(F913&lt;0,"Weakness","Strength"),""),"")</f>
        <v/>
      </c>
      <c r="G1428" t="str">
        <f>IF(G196*(ComCalc!G$37&gt;1),IF(ABS(G913)&gt;=G1016,IF(G913&lt;0,"Weakness","Strength"),""),"")</f>
        <v/>
      </c>
      <c r="H1428" t="str">
        <f>IF(H196*(ComCalc!H$37&gt;1),IF(ABS(H913)&gt;=H1016,IF(H913&lt;0,"Weakness","Strength"),""),"")</f>
        <v/>
      </c>
      <c r="I1428" t="str">
        <f>IF(I196*(ComCalc!I$37&gt;1),IF(ABS(I913)&gt;=I1016,IF(I913&lt;0,"Weakness","Strength"),""),"")</f>
        <v/>
      </c>
      <c r="J1428" t="str">
        <f>IF(J196*(ComCalc!J$37&gt;1),IF(ABS(J913)&gt;=J1016,IF(J913&lt;0,"Weakness","Strength"),""),"")</f>
        <v/>
      </c>
      <c r="K1428" t="str">
        <f>IF(K196*(ComCalc!K$37&gt;1),IF(ABS(K913)&gt;=K1016,IF(K913&lt;0,"Weakness","Strength"),""),"")</f>
        <v/>
      </c>
      <c r="L1428" t="str">
        <f>IF(L196*(ComCalc!L$37&gt;1),IF(ABS(L913)&gt;=L1016,IF(L913&lt;0,"Weakness","Strength"),""),"")</f>
        <v/>
      </c>
      <c r="M1428" t="str">
        <f>IF(M196*(ComCalc!M$37&gt;1),IF(ABS(M913)&gt;=M1016,IF(M913&lt;0,"Weakness","Strength"),""),"")</f>
        <v/>
      </c>
      <c r="N1428" t="str">
        <f>IF(N196*(ComCalc!N$37&gt;1),IF(ABS(N913)&gt;=N1016,IF(N913&lt;0,"Weakness","Strength"),""),"")</f>
        <v/>
      </c>
      <c r="O1428" t="str">
        <f>IF(O196*(ComCalc!O$37&gt;1),IF(ABS(O913)&gt;=O1016,IF(O913&lt;0,"Weakness","Strength"),""),"")</f>
        <v/>
      </c>
      <c r="P1428" t="str">
        <f>IF(P196*(ComCalc!P$37&gt;1),IF(ABS(P913)&gt;=P1016,IF(P913&lt;0,"Weakness","Strength"),""),"")</f>
        <v/>
      </c>
      <c r="Q1428" t="str">
        <f>IF(Q196*(ComCalc!Q$37&gt;1),IF(ABS(Q913)&gt;=Q1016,IF(Q913&lt;0,"Weakness","Strength"),""),"")</f>
        <v/>
      </c>
      <c r="R1428" t="str">
        <f>IF(R196*(ComCalc!R$37&gt;1),IF(ABS(R913)&gt;=R1016,IF(R913&lt;0,"Weakness","Strength"),""),"")</f>
        <v/>
      </c>
      <c r="S1428" t="str">
        <f>IF(S196*(ComCalc!S$37&gt;1),IF(ABS(S913)&gt;=S1016,IF(S913&lt;0,"Weakness","Strength"),""),"")</f>
        <v/>
      </c>
      <c r="T1428" t="str">
        <f>IF(T196*(ComCalc!T$37&gt;1),IF(ABS(T913)&gt;=T1016,IF(T913&lt;0,"Weakness","Strength"),""),"")</f>
        <v/>
      </c>
      <c r="U1428" t="str">
        <f>IF(U196*(ComCalc!U$37&gt;1),IF(ABS(U913)&gt;=U1016,IF(U913&lt;0,"Weakness","Strength"),""),"")</f>
        <v/>
      </c>
    </row>
    <row r="1429" spans="1:21" x14ac:dyDescent="0.15">
      <c r="A1429" t="str">
        <f t="shared" si="872"/>
        <v>SY</v>
      </c>
      <c r="B1429" t="str">
        <f>IF(B197*(ComCalc!B$37&gt;1),IF(ABS(B914)&gt;=B1017,IF(B914&lt;0,"Weakness","Strength"),""),"")</f>
        <v/>
      </c>
      <c r="C1429" t="str">
        <f>IF(C197*(ComCalc!C$37&gt;1),IF(ABS(C914)&gt;=C1017,IF(C914&lt;0,"Weakness","Strength"),""),"")</f>
        <v/>
      </c>
      <c r="D1429" t="str">
        <f>IF(D197*(ComCalc!D$37&gt;1),IF(ABS(D914)&gt;=D1017,IF(D914&lt;0,"Weakness","Strength"),""),"")</f>
        <v/>
      </c>
      <c r="E1429" t="str">
        <f>IF(E197*(ComCalc!E$37&gt;1),IF(ABS(E914)&gt;=E1017,IF(E914&lt;0,"Weakness","Strength"),""),"")</f>
        <v/>
      </c>
      <c r="F1429" t="str">
        <f>IF(F197*(ComCalc!F$37&gt;1),IF(ABS(F914)&gt;=F1017,IF(F914&lt;0,"Weakness","Strength"),""),"")</f>
        <v/>
      </c>
      <c r="G1429" t="str">
        <f>IF(G197*(ComCalc!G$37&gt;1),IF(ABS(G914)&gt;=G1017,IF(G914&lt;0,"Weakness","Strength"),""),"")</f>
        <v/>
      </c>
      <c r="H1429" t="str">
        <f>IF(H197*(ComCalc!H$37&gt;1),IF(ABS(H914)&gt;=H1017,IF(H914&lt;0,"Weakness","Strength"),""),"")</f>
        <v/>
      </c>
      <c r="I1429" t="str">
        <f>IF(I197*(ComCalc!I$37&gt;1),IF(ABS(I914)&gt;=I1017,IF(I914&lt;0,"Weakness","Strength"),""),"")</f>
        <v/>
      </c>
      <c r="J1429" t="str">
        <f>IF(J197*(ComCalc!J$37&gt;1),IF(ABS(J914)&gt;=J1017,IF(J914&lt;0,"Weakness","Strength"),""),"")</f>
        <v/>
      </c>
      <c r="K1429" t="str">
        <f>IF(K197*(ComCalc!K$37&gt;1),IF(ABS(K914)&gt;=K1017,IF(K914&lt;0,"Weakness","Strength"),""),"")</f>
        <v/>
      </c>
      <c r="L1429" t="str">
        <f>IF(L197*(ComCalc!L$37&gt;1),IF(ABS(L914)&gt;=L1017,IF(L914&lt;0,"Weakness","Strength"),""),"")</f>
        <v/>
      </c>
      <c r="M1429" t="str">
        <f>IF(M197*(ComCalc!M$37&gt;1),IF(ABS(M914)&gt;=M1017,IF(M914&lt;0,"Weakness","Strength"),""),"")</f>
        <v/>
      </c>
      <c r="N1429" t="str">
        <f>IF(N197*(ComCalc!N$37&gt;1),IF(ABS(N914)&gt;=N1017,IF(N914&lt;0,"Weakness","Strength"),""),"")</f>
        <v/>
      </c>
      <c r="O1429" t="str">
        <f>IF(O197*(ComCalc!O$37&gt;1),IF(ABS(O914)&gt;=O1017,IF(O914&lt;0,"Weakness","Strength"),""),"")</f>
        <v/>
      </c>
      <c r="P1429" t="str">
        <f>IF(P197*(ComCalc!P$37&gt;1),IF(ABS(P914)&gt;=P1017,IF(P914&lt;0,"Weakness","Strength"),""),"")</f>
        <v/>
      </c>
      <c r="Q1429" t="str">
        <f>IF(Q197*(ComCalc!Q$37&gt;1),IF(ABS(Q914)&gt;=Q1017,IF(Q914&lt;0,"Weakness","Strength"),""),"")</f>
        <v/>
      </c>
      <c r="R1429" t="str">
        <f>IF(R197*(ComCalc!R$37&gt;1),IF(ABS(R914)&gt;=R1017,IF(R914&lt;0,"Weakness","Strength"),""),"")</f>
        <v/>
      </c>
      <c r="S1429" t="str">
        <f>IF(S197*(ComCalc!S$37&gt;1),IF(ABS(S914)&gt;=S1017,IF(S914&lt;0,"Weakness","Strength"),""),"")</f>
        <v/>
      </c>
      <c r="T1429" t="str">
        <f>IF(T197*(ComCalc!T$37&gt;1),IF(ABS(T914)&gt;=T1017,IF(T914&lt;0,"Weakness","Strength"),""),"")</f>
        <v/>
      </c>
      <c r="U1429" t="str">
        <f>IF(U197*(ComCalc!U$37&gt;1),IF(ABS(U914)&gt;=U1017,IF(U914&lt;0,"Weakness","Strength"),""),"")</f>
        <v/>
      </c>
    </row>
    <row r="1430" spans="1:21" x14ac:dyDescent="0.15">
      <c r="A1430" t="str">
        <f t="shared" si="872"/>
        <v>DC</v>
      </c>
      <c r="B1430" t="str">
        <f>IF(B198*(ComCalc!B$37&gt;1),IF(ABS(B915)&gt;=B1018,IF(B915&lt;0,"Weakness","Strength"),""),"")</f>
        <v/>
      </c>
      <c r="C1430" t="str">
        <f>IF(C198*(ComCalc!C$37&gt;1),IF(ABS(C915)&gt;=C1018,IF(C915&lt;0,"Weakness","Strength"),""),"")</f>
        <v/>
      </c>
      <c r="D1430" t="str">
        <f>IF(D198*(ComCalc!D$37&gt;1),IF(ABS(D915)&gt;=D1018,IF(D915&lt;0,"Weakness","Strength"),""),"")</f>
        <v/>
      </c>
      <c r="E1430" t="str">
        <f>IF(E198*(ComCalc!E$37&gt;1),IF(ABS(E915)&gt;=E1018,IF(E915&lt;0,"Weakness","Strength"),""),"")</f>
        <v/>
      </c>
      <c r="F1430" t="str">
        <f>IF(F198*(ComCalc!F$37&gt;1),IF(ABS(F915)&gt;=F1018,IF(F915&lt;0,"Weakness","Strength"),""),"")</f>
        <v/>
      </c>
      <c r="G1430" t="str">
        <f>IF(G198*(ComCalc!G$37&gt;1),IF(ABS(G915)&gt;=G1018,IF(G915&lt;0,"Weakness","Strength"),""),"")</f>
        <v/>
      </c>
      <c r="H1430" t="str">
        <f>IF(H198*(ComCalc!H$37&gt;1),IF(ABS(H915)&gt;=H1018,IF(H915&lt;0,"Weakness","Strength"),""),"")</f>
        <v/>
      </c>
      <c r="I1430" t="str">
        <f>IF(I198*(ComCalc!I$37&gt;1),IF(ABS(I915)&gt;=I1018,IF(I915&lt;0,"Weakness","Strength"),""),"")</f>
        <v/>
      </c>
      <c r="J1430" t="str">
        <f>IF(J198*(ComCalc!J$37&gt;1),IF(ABS(J915)&gt;=J1018,IF(J915&lt;0,"Weakness","Strength"),""),"")</f>
        <v/>
      </c>
      <c r="K1430" t="str">
        <f>IF(K198*(ComCalc!K$37&gt;1),IF(ABS(K915)&gt;=K1018,IF(K915&lt;0,"Weakness","Strength"),""),"")</f>
        <v/>
      </c>
      <c r="L1430" t="str">
        <f>IF(L198*(ComCalc!L$37&gt;1),IF(ABS(L915)&gt;=L1018,IF(L915&lt;0,"Weakness","Strength"),""),"")</f>
        <v/>
      </c>
      <c r="M1430" t="str">
        <f>IF(M198*(ComCalc!M$37&gt;1),IF(ABS(M915)&gt;=M1018,IF(M915&lt;0,"Weakness","Strength"),""),"")</f>
        <v/>
      </c>
      <c r="N1430" t="str">
        <f>IF(N198*(ComCalc!N$37&gt;1),IF(ABS(N915)&gt;=N1018,IF(N915&lt;0,"Weakness","Strength"),""),"")</f>
        <v/>
      </c>
      <c r="O1430" t="str">
        <f>IF(O198*(ComCalc!O$37&gt;1),IF(ABS(O915)&gt;=O1018,IF(O915&lt;0,"Weakness","Strength"),""),"")</f>
        <v/>
      </c>
      <c r="P1430" t="str">
        <f>IF(P198*(ComCalc!P$37&gt;1),IF(ABS(P915)&gt;=P1018,IF(P915&lt;0,"Weakness","Strength"),""),"")</f>
        <v/>
      </c>
      <c r="Q1430" t="str">
        <f>IF(Q198*(ComCalc!Q$37&gt;1),IF(ABS(Q915)&gt;=Q1018,IF(Q915&lt;0,"Weakness","Strength"),""),"")</f>
        <v/>
      </c>
      <c r="R1430" t="str">
        <f>IF(R198*(ComCalc!R$37&gt;1),IF(ABS(R915)&gt;=R1018,IF(R915&lt;0,"Weakness","Strength"),""),"")</f>
        <v/>
      </c>
      <c r="S1430" t="str">
        <f>IF(S198*(ComCalc!S$37&gt;1),IF(ABS(S915)&gt;=S1018,IF(S915&lt;0,"Weakness","Strength"),""),"")</f>
        <v/>
      </c>
      <c r="T1430" t="str">
        <f>IF(T198*(ComCalc!T$37&gt;1),IF(ABS(T915)&gt;=T1018,IF(T915&lt;0,"Weakness","Strength"),""),"")</f>
        <v/>
      </c>
      <c r="U1430" t="str">
        <f>IF(U198*(ComCalc!U$37&gt;1),IF(ABS(U915)&gt;=U1018,IF(U915&lt;0,"Weakness","Strength"),""),"")</f>
        <v/>
      </c>
    </row>
    <row r="1431" spans="1:21" x14ac:dyDescent="0.15">
      <c r="A1431" t="str">
        <f t="shared" si="872"/>
        <v>RF</v>
      </c>
      <c r="B1431" t="str">
        <f>IF(B199*(ComCalc!B$37&gt;1),IF(ABS(B916)&gt;=B1019,IF(B916&lt;0,"Weakness","Strength"),""),"")</f>
        <v/>
      </c>
      <c r="C1431" t="str">
        <f>IF(C199*(ComCalc!C$37&gt;1),IF(ABS(C916)&gt;=C1019,IF(C916&lt;0,"Weakness","Strength"),""),"")</f>
        <v/>
      </c>
      <c r="D1431" t="str">
        <f>IF(D199*(ComCalc!D$37&gt;1),IF(ABS(D916)&gt;=D1019,IF(D916&lt;0,"Weakness","Strength"),""),"")</f>
        <v/>
      </c>
      <c r="E1431" t="str">
        <f>IF(E199*(ComCalc!E$37&gt;1),IF(ABS(E916)&gt;=E1019,IF(E916&lt;0,"Weakness","Strength"),""),"")</f>
        <v/>
      </c>
      <c r="F1431" t="str">
        <f>IF(F199*(ComCalc!F$37&gt;1),IF(ABS(F916)&gt;=F1019,IF(F916&lt;0,"Weakness","Strength"),""),"")</f>
        <v/>
      </c>
      <c r="G1431" t="str">
        <f>IF(G199*(ComCalc!G$37&gt;1),IF(ABS(G916)&gt;=G1019,IF(G916&lt;0,"Weakness","Strength"),""),"")</f>
        <v/>
      </c>
      <c r="H1431" t="str">
        <f>IF(H199*(ComCalc!H$37&gt;1),IF(ABS(H916)&gt;=H1019,IF(H916&lt;0,"Weakness","Strength"),""),"")</f>
        <v/>
      </c>
      <c r="I1431" t="str">
        <f>IF(I199*(ComCalc!I$37&gt;1),IF(ABS(I916)&gt;=I1019,IF(I916&lt;0,"Weakness","Strength"),""),"")</f>
        <v/>
      </c>
      <c r="J1431" t="str">
        <f>IF(J199*(ComCalc!J$37&gt;1),IF(ABS(J916)&gt;=J1019,IF(J916&lt;0,"Weakness","Strength"),""),"")</f>
        <v/>
      </c>
      <c r="K1431" t="str">
        <f>IF(K199*(ComCalc!K$37&gt;1),IF(ABS(K916)&gt;=K1019,IF(K916&lt;0,"Weakness","Strength"),""),"")</f>
        <v/>
      </c>
      <c r="L1431" t="str">
        <f>IF(L199*(ComCalc!L$37&gt;1),IF(ABS(L916)&gt;=L1019,IF(L916&lt;0,"Weakness","Strength"),""),"")</f>
        <v/>
      </c>
      <c r="M1431" t="str">
        <f>IF(M199*(ComCalc!M$37&gt;1),IF(ABS(M916)&gt;=M1019,IF(M916&lt;0,"Weakness","Strength"),""),"")</f>
        <v/>
      </c>
      <c r="N1431" t="str">
        <f>IF(N199*(ComCalc!N$37&gt;1),IF(ABS(N916)&gt;=N1019,IF(N916&lt;0,"Weakness","Strength"),""),"")</f>
        <v/>
      </c>
      <c r="O1431" t="str">
        <f>IF(O199*(ComCalc!O$37&gt;1),IF(ABS(O916)&gt;=O1019,IF(O916&lt;0,"Weakness","Strength"),""),"")</f>
        <v/>
      </c>
      <c r="P1431" t="str">
        <f>IF(P199*(ComCalc!P$37&gt;1),IF(ABS(P916)&gt;=P1019,IF(P916&lt;0,"Weakness","Strength"),""),"")</f>
        <v/>
      </c>
      <c r="Q1431" t="str">
        <f>IF(Q199*(ComCalc!Q$37&gt;1),IF(ABS(Q916)&gt;=Q1019,IF(Q916&lt;0,"Weakness","Strength"),""),"")</f>
        <v/>
      </c>
      <c r="R1431" t="str">
        <f>IF(R199*(ComCalc!R$37&gt;1),IF(ABS(R916)&gt;=R1019,IF(R916&lt;0,"Weakness","Strength"),""),"")</f>
        <v/>
      </c>
      <c r="S1431" t="str">
        <f>IF(S199*(ComCalc!S$37&gt;1),IF(ABS(S916)&gt;=S1019,IF(S916&lt;0,"Weakness","Strength"),""),"")</f>
        <v/>
      </c>
      <c r="T1431" t="str">
        <f>IF(T199*(ComCalc!T$37&gt;1),IF(ABS(T916)&gt;=T1019,IF(T916&lt;0,"Weakness","Strength"),""),"")</f>
        <v/>
      </c>
      <c r="U1431" t="str">
        <f>IF(U199*(ComCalc!U$37&gt;1),IF(ABS(U916)&gt;=U1019,IF(U916&lt;0,"Weakness","Strength"),""),"")</f>
        <v/>
      </c>
    </row>
    <row r="1432" spans="1:21" x14ac:dyDescent="0.15">
      <c r="A1432" t="str">
        <f t="shared" si="872"/>
        <v>RU</v>
      </c>
      <c r="B1432" t="str">
        <f>IF(B200*(ComCalc!B$37&gt;1),IF(ABS(B917)&gt;=B1020,IF(B917&lt;0,"Weakness","Strength"),""),"")</f>
        <v/>
      </c>
      <c r="C1432" t="str">
        <f>IF(C200*(ComCalc!C$37&gt;1),IF(ABS(C917)&gt;=C1020,IF(C917&lt;0,"Weakness","Strength"),""),"")</f>
        <v/>
      </c>
      <c r="D1432" t="str">
        <f>IF(D200*(ComCalc!D$37&gt;1),IF(ABS(D917)&gt;=D1020,IF(D917&lt;0,"Weakness","Strength"),""),"")</f>
        <v/>
      </c>
      <c r="E1432" t="str">
        <f>IF(E200*(ComCalc!E$37&gt;1),IF(ABS(E917)&gt;=E1020,IF(E917&lt;0,"Weakness","Strength"),""),"")</f>
        <v/>
      </c>
      <c r="F1432" t="str">
        <f>IF(F200*(ComCalc!F$37&gt;1),IF(ABS(F917)&gt;=F1020,IF(F917&lt;0,"Weakness","Strength"),""),"")</f>
        <v/>
      </c>
      <c r="G1432" t="str">
        <f>IF(G200*(ComCalc!G$37&gt;1),IF(ABS(G917)&gt;=G1020,IF(G917&lt;0,"Weakness","Strength"),""),"")</f>
        <v/>
      </c>
      <c r="H1432" t="str">
        <f>IF(H200*(ComCalc!H$37&gt;1),IF(ABS(H917)&gt;=H1020,IF(H917&lt;0,"Weakness","Strength"),""),"")</f>
        <v/>
      </c>
      <c r="I1432" t="str">
        <f>IF(I200*(ComCalc!I$37&gt;1),IF(ABS(I917)&gt;=I1020,IF(I917&lt;0,"Weakness","Strength"),""),"")</f>
        <v/>
      </c>
      <c r="J1432" t="str">
        <f>IF(J200*(ComCalc!J$37&gt;1),IF(ABS(J917)&gt;=J1020,IF(J917&lt;0,"Weakness","Strength"),""),"")</f>
        <v/>
      </c>
      <c r="K1432" t="str">
        <f>IF(K200*(ComCalc!K$37&gt;1),IF(ABS(K917)&gt;=K1020,IF(K917&lt;0,"Weakness","Strength"),""),"")</f>
        <v/>
      </c>
      <c r="L1432" t="str">
        <f>IF(L200*(ComCalc!L$37&gt;1),IF(ABS(L917)&gt;=L1020,IF(L917&lt;0,"Weakness","Strength"),""),"")</f>
        <v/>
      </c>
      <c r="M1432" t="str">
        <f>IF(M200*(ComCalc!M$37&gt;1),IF(ABS(M917)&gt;=M1020,IF(M917&lt;0,"Weakness","Strength"),""),"")</f>
        <v/>
      </c>
      <c r="N1432" t="str">
        <f>IF(N200*(ComCalc!N$37&gt;1),IF(ABS(N917)&gt;=N1020,IF(N917&lt;0,"Weakness","Strength"),""),"")</f>
        <v/>
      </c>
      <c r="O1432" t="str">
        <f>IF(O200*(ComCalc!O$37&gt;1),IF(ABS(O917)&gt;=O1020,IF(O917&lt;0,"Weakness","Strength"),""),"")</f>
        <v/>
      </c>
      <c r="P1432" t="str">
        <f>IF(P200*(ComCalc!P$37&gt;1),IF(ABS(P917)&gt;=P1020,IF(P917&lt;0,"Weakness","Strength"),""),"")</f>
        <v/>
      </c>
      <c r="Q1432" t="str">
        <f>IF(Q200*(ComCalc!Q$37&gt;1),IF(ABS(Q917)&gt;=Q1020,IF(Q917&lt;0,"Weakness","Strength"),""),"")</f>
        <v/>
      </c>
      <c r="R1432" t="str">
        <f>IF(R200*(ComCalc!R$37&gt;1),IF(ABS(R917)&gt;=R1020,IF(R917&lt;0,"Weakness","Strength"),""),"")</f>
        <v/>
      </c>
      <c r="S1432" t="str">
        <f>IF(S200*(ComCalc!S$37&gt;1),IF(ABS(S917)&gt;=S1020,IF(S917&lt;0,"Weakness","Strength"),""),"")</f>
        <v/>
      </c>
      <c r="T1432" t="str">
        <f>IF(T200*(ComCalc!T$37&gt;1),IF(ABS(T917)&gt;=T1020,IF(T917&lt;0,"Weakness","Strength"),""),"")</f>
        <v/>
      </c>
      <c r="U1432" t="str">
        <f>IF(U200*(ComCalc!U$37&gt;1),IF(ABS(U917)&gt;=U1020,IF(U917&lt;0,"Weakness","Strength"),""),"")</f>
        <v/>
      </c>
    </row>
    <row r="1433" spans="1:21" x14ac:dyDescent="0.15">
      <c r="A1433" t="str">
        <f t="shared" si="872"/>
        <v>OL</v>
      </c>
      <c r="B1433" t="str">
        <f>IF(B201*(ComCalc!B$37&gt;1),IF(ABS(B918)&gt;=B1021,IF(B918&lt;0,"Weakness","Strength"),""),"")</f>
        <v/>
      </c>
      <c r="C1433" t="str">
        <f>IF(C201*(ComCalc!C$37&gt;1),IF(ABS(C918)&gt;=C1021,IF(C918&lt;0,"Weakness","Strength"),""),"")</f>
        <v/>
      </c>
      <c r="D1433" t="str">
        <f>IF(D201*(ComCalc!D$37&gt;1),IF(ABS(D918)&gt;=D1021,IF(D918&lt;0,"Weakness","Strength"),""),"")</f>
        <v/>
      </c>
      <c r="E1433" t="str">
        <f>IF(E201*(ComCalc!E$37&gt;1),IF(ABS(E918)&gt;=E1021,IF(E918&lt;0,"Weakness","Strength"),""),"")</f>
        <v/>
      </c>
      <c r="F1433" t="str">
        <f>IF(F201*(ComCalc!F$37&gt;1),IF(ABS(F918)&gt;=F1021,IF(F918&lt;0,"Weakness","Strength"),""),"")</f>
        <v/>
      </c>
      <c r="G1433" t="str">
        <f>IF(G201*(ComCalc!G$37&gt;1),IF(ABS(G918)&gt;=G1021,IF(G918&lt;0,"Weakness","Strength"),""),"")</f>
        <v/>
      </c>
      <c r="H1433" t="str">
        <f>IF(H201*(ComCalc!H$37&gt;1),IF(ABS(H918)&gt;=H1021,IF(H918&lt;0,"Weakness","Strength"),""),"")</f>
        <v/>
      </c>
      <c r="I1433" t="str">
        <f>IF(I201*(ComCalc!I$37&gt;1),IF(ABS(I918)&gt;=I1021,IF(I918&lt;0,"Weakness","Strength"),""),"")</f>
        <v/>
      </c>
      <c r="J1433" t="str">
        <f>IF(J201*(ComCalc!J$37&gt;1),IF(ABS(J918)&gt;=J1021,IF(J918&lt;0,"Weakness","Strength"),""),"")</f>
        <v/>
      </c>
      <c r="K1433" t="str">
        <f>IF(K201*(ComCalc!K$37&gt;1),IF(ABS(K918)&gt;=K1021,IF(K918&lt;0,"Weakness","Strength"),""),"")</f>
        <v/>
      </c>
      <c r="L1433" t="str">
        <f>IF(L201*(ComCalc!L$37&gt;1),IF(ABS(L918)&gt;=L1021,IF(L918&lt;0,"Weakness","Strength"),""),"")</f>
        <v/>
      </c>
      <c r="M1433" t="str">
        <f>IF(M201*(ComCalc!M$37&gt;1),IF(ABS(M918)&gt;=M1021,IF(M918&lt;0,"Weakness","Strength"),""),"")</f>
        <v/>
      </c>
      <c r="N1433" t="str">
        <f>IF(N201*(ComCalc!N$37&gt;1),IF(ABS(N918)&gt;=N1021,IF(N918&lt;0,"Weakness","Strength"),""),"")</f>
        <v/>
      </c>
      <c r="O1433" t="str">
        <f>IF(O201*(ComCalc!O$37&gt;1),IF(ABS(O918)&gt;=O1021,IF(O918&lt;0,"Weakness","Strength"),""),"")</f>
        <v/>
      </c>
      <c r="P1433" t="str">
        <f>IF(P201*(ComCalc!P$37&gt;1),IF(ABS(P918)&gt;=P1021,IF(P918&lt;0,"Weakness","Strength"),""),"")</f>
        <v/>
      </c>
      <c r="Q1433" t="str">
        <f>IF(Q201*(ComCalc!Q$37&gt;1),IF(ABS(Q918)&gt;=Q1021,IF(Q918&lt;0,"Weakness","Strength"),""),"")</f>
        <v/>
      </c>
      <c r="R1433" t="str">
        <f>IF(R201*(ComCalc!R$37&gt;1),IF(ABS(R918)&gt;=R1021,IF(R918&lt;0,"Weakness","Strength"),""),"")</f>
        <v/>
      </c>
      <c r="S1433" t="str">
        <f>IF(S201*(ComCalc!S$37&gt;1),IF(ABS(S918)&gt;=S1021,IF(S918&lt;0,"Weakness","Strength"),""),"")</f>
        <v/>
      </c>
      <c r="T1433" t="str">
        <f>IF(T201*(ComCalc!T$37&gt;1),IF(ABS(T918)&gt;=T1021,IF(T918&lt;0,"Weakness","Strength"),""),"")</f>
        <v/>
      </c>
      <c r="U1433" t="str">
        <f>IF(U201*(ComCalc!U$37&gt;1),IF(ABS(U918)&gt;=U1021,IF(U918&lt;0,"Weakness","Strength"),""),"")</f>
        <v/>
      </c>
    </row>
    <row r="1434" spans="1:21" x14ac:dyDescent="0.15">
      <c r="A1434" t="str">
        <f t="shared" si="872"/>
        <v>OF</v>
      </c>
      <c r="B1434" t="str">
        <f>IF(B202*(ComCalc!B$37&gt;1),IF(ABS(B919)&gt;=B1022,IF(B919&lt;0,"Weakness","Strength"),""),"")</f>
        <v/>
      </c>
      <c r="C1434" t="str">
        <f>IF(C202*(ComCalc!C$37&gt;1),IF(ABS(C919)&gt;=C1022,IF(C919&lt;0,"Weakness","Strength"),""),"")</f>
        <v/>
      </c>
      <c r="D1434" t="str">
        <f>IF(D202*(ComCalc!D$37&gt;1),IF(ABS(D919)&gt;=D1022,IF(D919&lt;0,"Weakness","Strength"),""),"")</f>
        <v/>
      </c>
      <c r="E1434" t="str">
        <f>IF(E202*(ComCalc!E$37&gt;1),IF(ABS(E919)&gt;=E1022,IF(E919&lt;0,"Weakness","Strength"),""),"")</f>
        <v/>
      </c>
      <c r="F1434" t="str">
        <f>IF(F202*(ComCalc!F$37&gt;1),IF(ABS(F919)&gt;=F1022,IF(F919&lt;0,"Weakness","Strength"),""),"")</f>
        <v/>
      </c>
      <c r="G1434" t="str">
        <f>IF(G202*(ComCalc!G$37&gt;1),IF(ABS(G919)&gt;=G1022,IF(G919&lt;0,"Weakness","Strength"),""),"")</f>
        <v/>
      </c>
      <c r="H1434" t="str">
        <f>IF(H202*(ComCalc!H$37&gt;1),IF(ABS(H919)&gt;=H1022,IF(H919&lt;0,"Weakness","Strength"),""),"")</f>
        <v/>
      </c>
      <c r="I1434" t="str">
        <f>IF(I202*(ComCalc!I$37&gt;1),IF(ABS(I919)&gt;=I1022,IF(I919&lt;0,"Weakness","Strength"),""),"")</f>
        <v/>
      </c>
      <c r="J1434" t="str">
        <f>IF(J202*(ComCalc!J$37&gt;1),IF(ABS(J919)&gt;=J1022,IF(J919&lt;0,"Weakness","Strength"),""),"")</f>
        <v/>
      </c>
      <c r="K1434" t="str">
        <f>IF(K202*(ComCalc!K$37&gt;1),IF(ABS(K919)&gt;=K1022,IF(K919&lt;0,"Weakness","Strength"),""),"")</f>
        <v/>
      </c>
      <c r="L1434" t="str">
        <f>IF(L202*(ComCalc!L$37&gt;1),IF(ABS(L919)&gt;=L1022,IF(L919&lt;0,"Weakness","Strength"),""),"")</f>
        <v/>
      </c>
      <c r="M1434" t="str">
        <f>IF(M202*(ComCalc!M$37&gt;1),IF(ABS(M919)&gt;=M1022,IF(M919&lt;0,"Weakness","Strength"),""),"")</f>
        <v/>
      </c>
      <c r="N1434" t="str">
        <f>IF(N202*(ComCalc!N$37&gt;1),IF(ABS(N919)&gt;=N1022,IF(N919&lt;0,"Weakness","Strength"),""),"")</f>
        <v/>
      </c>
      <c r="O1434" t="str">
        <f>IF(O202*(ComCalc!O$37&gt;1),IF(ABS(O919)&gt;=O1022,IF(O919&lt;0,"Weakness","Strength"),""),"")</f>
        <v/>
      </c>
      <c r="P1434" t="str">
        <f>IF(P202*(ComCalc!P$37&gt;1),IF(ABS(P919)&gt;=P1022,IF(P919&lt;0,"Weakness","Strength"),""),"")</f>
        <v/>
      </c>
      <c r="Q1434" t="str">
        <f>IF(Q202*(ComCalc!Q$37&gt;1),IF(ABS(Q919)&gt;=Q1022,IF(Q919&lt;0,"Weakness","Strength"),""),"")</f>
        <v/>
      </c>
      <c r="R1434" t="str">
        <f>IF(R202*(ComCalc!R$37&gt;1),IF(ABS(R919)&gt;=R1022,IF(R919&lt;0,"Weakness","Strength"),""),"")</f>
        <v/>
      </c>
      <c r="S1434" t="str">
        <f>IF(S202*(ComCalc!S$37&gt;1),IF(ABS(S919)&gt;=S1022,IF(S919&lt;0,"Weakness","Strength"),""),"")</f>
        <v/>
      </c>
      <c r="T1434" t="str">
        <f>IF(T202*(ComCalc!T$37&gt;1),IF(ABS(T919)&gt;=T1022,IF(T919&lt;0,"Weakness","Strength"),""),"")</f>
        <v/>
      </c>
      <c r="U1434" t="str">
        <f>IF(U202*(ComCalc!U$37&gt;1),IF(ABS(U919)&gt;=U1022,IF(U919&lt;0,"Weakness","Strength"),""),"")</f>
        <v/>
      </c>
    </row>
    <row r="1435" spans="1:21" x14ac:dyDescent="0.15">
      <c r="A1435" t="str">
        <f t="shared" si="872"/>
        <v>CM</v>
      </c>
      <c r="B1435" t="str">
        <f>IF(B203*(ComCalc!B$37&gt;1),IF(ABS(B920)&gt;=B1023,IF(B920&lt;0,"Weakness","Strength"),""),"")</f>
        <v/>
      </c>
      <c r="C1435" t="str">
        <f>IF(C203*(ComCalc!C$37&gt;1),IF(ABS(C920)&gt;=C1023,IF(C920&lt;0,"Weakness","Strength"),""),"")</f>
        <v/>
      </c>
      <c r="D1435" t="str">
        <f>IF(D203*(ComCalc!D$37&gt;1),IF(ABS(D920)&gt;=D1023,IF(D920&lt;0,"Weakness","Strength"),""),"")</f>
        <v/>
      </c>
      <c r="E1435" t="str">
        <f>IF(E203*(ComCalc!E$37&gt;1),IF(ABS(E920)&gt;=E1023,IF(E920&lt;0,"Weakness","Strength"),""),"")</f>
        <v/>
      </c>
      <c r="F1435" t="str">
        <f>IF(F203*(ComCalc!F$37&gt;1),IF(ABS(F920)&gt;=F1023,IF(F920&lt;0,"Weakness","Strength"),""),"")</f>
        <v/>
      </c>
      <c r="G1435" t="str">
        <f>IF(G203*(ComCalc!G$37&gt;1),IF(ABS(G920)&gt;=G1023,IF(G920&lt;0,"Weakness","Strength"),""),"")</f>
        <v/>
      </c>
      <c r="H1435" t="str">
        <f>IF(H203*(ComCalc!H$37&gt;1),IF(ABS(H920)&gt;=H1023,IF(H920&lt;0,"Weakness","Strength"),""),"")</f>
        <v/>
      </c>
      <c r="I1435" t="str">
        <f>IF(I203*(ComCalc!I$37&gt;1),IF(ABS(I920)&gt;=I1023,IF(I920&lt;0,"Weakness","Strength"),""),"")</f>
        <v/>
      </c>
      <c r="J1435" t="str">
        <f>IF(J203*(ComCalc!J$37&gt;1),IF(ABS(J920)&gt;=J1023,IF(J920&lt;0,"Weakness","Strength"),""),"")</f>
        <v/>
      </c>
      <c r="K1435" t="str">
        <f>IF(K203*(ComCalc!K$37&gt;1),IF(ABS(K920)&gt;=K1023,IF(K920&lt;0,"Weakness","Strength"),""),"")</f>
        <v/>
      </c>
      <c r="L1435" t="str">
        <f>IF(L203*(ComCalc!L$37&gt;1),IF(ABS(L920)&gt;=L1023,IF(L920&lt;0,"Weakness","Strength"),""),"")</f>
        <v/>
      </c>
      <c r="M1435" t="str">
        <f>IF(M203*(ComCalc!M$37&gt;1),IF(ABS(M920)&gt;=M1023,IF(M920&lt;0,"Weakness","Strength"),""),"")</f>
        <v/>
      </c>
      <c r="N1435" t="str">
        <f>IF(N203*(ComCalc!N$37&gt;1),IF(ABS(N920)&gt;=N1023,IF(N920&lt;0,"Weakness","Strength"),""),"")</f>
        <v/>
      </c>
      <c r="O1435" t="str">
        <f>IF(O203*(ComCalc!O$37&gt;1),IF(ABS(O920)&gt;=O1023,IF(O920&lt;0,"Weakness","Strength"),""),"")</f>
        <v/>
      </c>
      <c r="P1435" t="str">
        <f>IF(P203*(ComCalc!P$37&gt;1),IF(ABS(P920)&gt;=P1023,IF(P920&lt;0,"Weakness","Strength"),""),"")</f>
        <v/>
      </c>
      <c r="Q1435" t="str">
        <f>IF(Q203*(ComCalc!Q$37&gt;1),IF(ABS(Q920)&gt;=Q1023,IF(Q920&lt;0,"Weakness","Strength"),""),"")</f>
        <v/>
      </c>
      <c r="R1435" t="str">
        <f>IF(R203*(ComCalc!R$37&gt;1),IF(ABS(R920)&gt;=R1023,IF(R920&lt;0,"Weakness","Strength"),""),"")</f>
        <v/>
      </c>
      <c r="S1435" t="str">
        <f>IF(S203*(ComCalc!S$37&gt;1),IF(ABS(S920)&gt;=S1023,IF(S920&lt;0,"Weakness","Strength"),""),"")</f>
        <v/>
      </c>
      <c r="T1435" t="str">
        <f>IF(T203*(ComCalc!T$37&gt;1),IF(ABS(T920)&gt;=T1023,IF(T920&lt;0,"Weakness","Strength"),""),"")</f>
        <v/>
      </c>
      <c r="U1435" t="str">
        <f>IF(U203*(ComCalc!U$37&gt;1),IF(ABS(U920)&gt;=U1023,IF(U920&lt;0,"Weakness","Strength"),""),"")</f>
        <v/>
      </c>
    </row>
    <row r="1436" spans="1:21" x14ac:dyDescent="0.15">
      <c r="B1436">
        <f>IF(B104*(ComCalc!B$37&gt;1),0.5*ComCalc!B$37*NORMSDIST(-1*ABS(B821/SQRT(ComCalc!B$45/(ComCalc!B$37*ComCalc!B$37)+B715*(ComCalc!B$37-2)/ComCalc!B$37))),0)</f>
        <v>0.16893967977048982</v>
      </c>
    </row>
    <row r="1437" spans="1:21" x14ac:dyDescent="0.15">
      <c r="B1437" t="s">
        <v>254</v>
      </c>
    </row>
    <row r="1438" spans="1:21" x14ac:dyDescent="0.15">
      <c r="B1438" t="s">
        <v>134</v>
      </c>
      <c r="C1438" t="s">
        <v>135</v>
      </c>
      <c r="D1438" t="s">
        <v>136</v>
      </c>
      <c r="E1438" t="s">
        <v>137</v>
      </c>
      <c r="F1438" t="s">
        <v>138</v>
      </c>
      <c r="G1438" t="s">
        <v>139</v>
      </c>
      <c r="H1438" t="s">
        <v>140</v>
      </c>
      <c r="I1438" t="s">
        <v>141</v>
      </c>
      <c r="J1438" t="s">
        <v>142</v>
      </c>
      <c r="K1438" t="s">
        <v>143</v>
      </c>
      <c r="L1438" t="s">
        <v>279</v>
      </c>
      <c r="M1438" t="s">
        <v>280</v>
      </c>
      <c r="N1438" t="s">
        <v>281</v>
      </c>
      <c r="O1438" t="s">
        <v>282</v>
      </c>
      <c r="P1438" t="s">
        <v>283</v>
      </c>
      <c r="Q1438" t="s">
        <v>284</v>
      </c>
      <c r="R1438" t="s">
        <v>285</v>
      </c>
      <c r="S1438" t="s">
        <v>286</v>
      </c>
      <c r="T1438" t="s">
        <v>287</v>
      </c>
      <c r="U1438" t="s">
        <v>288</v>
      </c>
    </row>
    <row r="1439" spans="1:21" x14ac:dyDescent="0.15">
      <c r="A1439" t="str">
        <f>A1336</f>
        <v>Similarities</v>
      </c>
      <c r="B1439">
        <f>IF(B104*(ComCalc!B$37&gt;1),2*ComCalc!B$37*NORMSDIST(-1*ABS(B821/SQRT(ComCalc!B$45/(ComCalc!B$37*ComCalc!B$37)+B715*(ComCalc!B$37-2)/ComCalc!B$37))),0)</f>
        <v>0.67575871908195928</v>
      </c>
      <c r="C1439">
        <f>IF(C104*(ComCalc!C$37&gt;1),2*ComCalc!C$37*NORMSDIST(-1*ABS(C821/SQRT(ComCalc!C$45/(ComCalc!C$37*ComCalc!C$37)+C715*(ComCalc!C$37-2)/ComCalc!C$37))),0)</f>
        <v>0.50632435457206348</v>
      </c>
      <c r="D1439">
        <f>IF(D104*(ComCalc!D$37&gt;1),2*ComCalc!D$37*NORMSDIST(-1*ABS(D821/SQRT(ComCalc!D$45/(ComCalc!D$37*ComCalc!D$37)+D715*(ComCalc!D$37-2)/ComCalc!D$37))),0)</f>
        <v>0</v>
      </c>
      <c r="E1439">
        <f>IF(E104*(ComCalc!E$37&gt;1),2*ComCalc!E$37*NORMSDIST(-1*ABS(E821/SQRT(ComCalc!E$45/(ComCalc!E$37*ComCalc!E$37)+E715*(ComCalc!E$37-2)/ComCalc!E$37))),0)</f>
        <v>9.0720961077222547E-3</v>
      </c>
      <c r="F1439">
        <f>IF(F104*(ComCalc!F$37&gt;1),2*ComCalc!F$37*NORMSDIST(-1*ABS(F821/SQRT(ComCalc!F$45/(ComCalc!F$37*ComCalc!F$37)+F715*(ComCalc!F$37-2)/ComCalc!F$37))),0)</f>
        <v>0</v>
      </c>
      <c r="G1439">
        <f>IF(G104*(ComCalc!G$37&gt;1),2*ComCalc!G$37*NORMSDIST(-1*ABS(G821/SQRT(ComCalc!G$45/(ComCalc!G$37*ComCalc!G$37)+G715*(ComCalc!G$37-2)/ComCalc!G$37))),0)</f>
        <v>0</v>
      </c>
      <c r="H1439">
        <f>IF(H104*(ComCalc!H$37&gt;1),2*ComCalc!H$37*NORMSDIST(-1*ABS(H821/SQRT(ComCalc!H$45/(ComCalc!H$37*ComCalc!H$37)+H715*(ComCalc!H$37-2)/ComCalc!H$37))),0)</f>
        <v>0</v>
      </c>
      <c r="I1439">
        <f>IF(I104*(ComCalc!I$37&gt;1),2*ComCalc!I$37*NORMSDIST(-1*ABS(I821/SQRT(ComCalc!I$45/(ComCalc!I$37*ComCalc!I$37)+I715*(ComCalc!I$37-2)/ComCalc!I$37))),0)</f>
        <v>0</v>
      </c>
      <c r="J1439">
        <f>IF(J104*(ComCalc!J$37&gt;1),2*ComCalc!J$37*NORMSDIST(-1*ABS(J821/SQRT(ComCalc!J$45/(ComCalc!J$37*ComCalc!J$37)+J715*(ComCalc!J$37-2)/ComCalc!J$37))),0)</f>
        <v>0</v>
      </c>
      <c r="K1439">
        <f>IF(K104*(ComCalc!K$37&gt;1),2*ComCalc!K$37*NORMSDIST(-1*ABS(K821/SQRT(ComCalc!K$45/(ComCalc!K$37*ComCalc!K$37)+K715*(ComCalc!K$37-2)/ComCalc!K$37))),0)</f>
        <v>0</v>
      </c>
      <c r="L1439">
        <f>IF(L104*(ComCalc!L$37&gt;1),2*ComCalc!L$37*NORMSDIST(-1*ABS(L821/SQRT(ComCalc!L$45/(ComCalc!L$37*ComCalc!L$37)+L715*(ComCalc!L$37-2)/ComCalc!L$37))),0)</f>
        <v>0</v>
      </c>
      <c r="M1439">
        <f>IF(M104*(ComCalc!M$37&gt;1),2*ComCalc!M$37*NORMSDIST(-1*ABS(M821/SQRT(ComCalc!M$45/(ComCalc!M$37*ComCalc!M$37)+M715*(ComCalc!M$37-2)/ComCalc!M$37))),0)</f>
        <v>0</v>
      </c>
      <c r="N1439">
        <f>IF(N104*(ComCalc!N$37&gt;1),2*ComCalc!N$37*NORMSDIST(-1*ABS(N821/SQRT(ComCalc!N$45/(ComCalc!N$37*ComCalc!N$37)+N715*(ComCalc!N$37-2)/ComCalc!N$37))),0)</f>
        <v>0</v>
      </c>
      <c r="O1439">
        <f>IF(O104*(ComCalc!O$37&gt;1),2*ComCalc!O$37*NORMSDIST(-1*ABS(O821/SQRT(ComCalc!O$45/(ComCalc!O$37*ComCalc!O$37)+O715*(ComCalc!O$37-2)/ComCalc!O$37))),0)</f>
        <v>0</v>
      </c>
      <c r="P1439">
        <f>IF(P104*(ComCalc!P$37&gt;1),2*ComCalc!P$37*NORMSDIST(-1*ABS(P821/SQRT(ComCalc!P$45/(ComCalc!P$37*ComCalc!P$37)+P715*(ComCalc!P$37-2)/ComCalc!P$37))),0)</f>
        <v>0</v>
      </c>
      <c r="Q1439">
        <f>IF(Q104*(ComCalc!Q$37&gt;1),2*ComCalc!Q$37*NORMSDIST(-1*ABS(Q821/SQRT(ComCalc!Q$45/(ComCalc!Q$37*ComCalc!Q$37)+Q715*(ComCalc!Q$37-2)/ComCalc!Q$37))),0)</f>
        <v>0</v>
      </c>
      <c r="R1439">
        <f>IF(R104*(ComCalc!R$37&gt;1),2*ComCalc!R$37*NORMSDIST(-1*ABS(R821/SQRT(ComCalc!R$45/(ComCalc!R$37*ComCalc!R$37)+R715*(ComCalc!R$37-2)/ComCalc!R$37))),0)</f>
        <v>3.252876603281081E-2</v>
      </c>
      <c r="S1439">
        <f>IF(S104*(ComCalc!S$37&gt;1),2*ComCalc!S$37*NORMSDIST(-1*ABS(S821/SQRT(ComCalc!S$45/(ComCalc!S$37*ComCalc!S$37)+S715*(ComCalc!S$37-2)/ComCalc!S$37))),0)</f>
        <v>0</v>
      </c>
      <c r="T1439">
        <f>IF(T104*(ComCalc!T$37&gt;1),2*ComCalc!T$37*NORMSDIST(-1*ABS(T821/SQRT(ComCalc!T$45/(ComCalc!T$37*ComCalc!T$37)+T715*(ComCalc!T$37-2)/ComCalc!T$37))),0)</f>
        <v>0</v>
      </c>
      <c r="U1439">
        <f>IF(U104*(ComCalc!U$37&gt;1),2*ComCalc!U$37*NORMSDIST(-1*ABS(U821/SQRT(ComCalc!U$45/(ComCalc!U$37*ComCalc!U$37)+U715*(ComCalc!U$37-2)/ComCalc!U$37))),0)</f>
        <v>0</v>
      </c>
    </row>
    <row r="1440" spans="1:21" x14ac:dyDescent="0.15">
      <c r="A1440" t="str">
        <f t="shared" ref="A1440:A1503" si="873">A1337</f>
        <v>Vocabulary</v>
      </c>
      <c r="B1440">
        <f>IF(B105*(ComCalc!B$37&gt;1),2*ComCalc!B$37*NORMSDIST(-1*ABS(B822/SQRT(ComCalc!B$45/(ComCalc!B$37*ComCalc!B$37)+B716*(ComCalc!B$37-2)/ComCalc!B$37))),0)</f>
        <v>1.0592285753493535E-2</v>
      </c>
      <c r="C1440">
        <f>IF(C105*(ComCalc!C$37&gt;1),2*ComCalc!C$37*NORMSDIST(-1*ABS(C822/SQRT(ComCalc!C$45/(ComCalc!C$37*ComCalc!C$37)+C716*(ComCalc!C$37-2)/ComCalc!C$37))),0)</f>
        <v>0.34497341014786831</v>
      </c>
      <c r="D1440">
        <f>IF(D105*(ComCalc!D$37&gt;1),2*ComCalc!D$37*NORMSDIST(-1*ABS(D822/SQRT(ComCalc!D$45/(ComCalc!D$37*ComCalc!D$37)+D716*(ComCalc!D$37-2)/ComCalc!D$37))),0)</f>
        <v>0</v>
      </c>
      <c r="E1440">
        <f>IF(E105*(ComCalc!E$37&gt;1),2*ComCalc!E$37*NORMSDIST(-1*ABS(E822/SQRT(ComCalc!E$45/(ComCalc!E$37*ComCalc!E$37)+E716*(ComCalc!E$37-2)/ComCalc!E$37))),0)</f>
        <v>4.3630912557391284</v>
      </c>
      <c r="F1440">
        <f>IF(F105*(ComCalc!F$37&gt;1),2*ComCalc!F$37*NORMSDIST(-1*ABS(F822/SQRT(ComCalc!F$45/(ComCalc!F$37*ComCalc!F$37)+F716*(ComCalc!F$37-2)/ComCalc!F$37))),0)</f>
        <v>0</v>
      </c>
      <c r="G1440">
        <f>IF(G105*(ComCalc!G$37&gt;1),2*ComCalc!G$37*NORMSDIST(-1*ABS(G822/SQRT(ComCalc!G$45/(ComCalc!G$37*ComCalc!G$37)+G716*(ComCalc!G$37-2)/ComCalc!G$37))),0)</f>
        <v>0</v>
      </c>
      <c r="H1440">
        <f>IF(H105*(ComCalc!H$37&gt;1),2*ComCalc!H$37*NORMSDIST(-1*ABS(H822/SQRT(ComCalc!H$45/(ComCalc!H$37*ComCalc!H$37)+H716*(ComCalc!H$37-2)/ComCalc!H$37))),0)</f>
        <v>0</v>
      </c>
      <c r="I1440">
        <f>IF(I105*(ComCalc!I$37&gt;1),2*ComCalc!I$37*NORMSDIST(-1*ABS(I822/SQRT(ComCalc!I$45/(ComCalc!I$37*ComCalc!I$37)+I716*(ComCalc!I$37-2)/ComCalc!I$37))),0)</f>
        <v>0</v>
      </c>
      <c r="J1440">
        <f>IF(J105*(ComCalc!J$37&gt;1),2*ComCalc!J$37*NORMSDIST(-1*ABS(J822/SQRT(ComCalc!J$45/(ComCalc!J$37*ComCalc!J$37)+J716*(ComCalc!J$37-2)/ComCalc!J$37))),0)</f>
        <v>0</v>
      </c>
      <c r="K1440">
        <f>IF(K105*(ComCalc!K$37&gt;1),2*ComCalc!K$37*NORMSDIST(-1*ABS(K822/SQRT(ComCalc!K$45/(ComCalc!K$37*ComCalc!K$37)+K716*(ComCalc!K$37-2)/ComCalc!K$37))),0)</f>
        <v>0</v>
      </c>
      <c r="L1440">
        <f>IF(L105*(ComCalc!L$37&gt;1),2*ComCalc!L$37*NORMSDIST(-1*ABS(L822/SQRT(ComCalc!L$45/(ComCalc!L$37*ComCalc!L$37)+L716*(ComCalc!L$37-2)/ComCalc!L$37))),0)</f>
        <v>0</v>
      </c>
      <c r="M1440">
        <f>IF(M105*(ComCalc!M$37&gt;1),2*ComCalc!M$37*NORMSDIST(-1*ABS(M822/SQRT(ComCalc!M$45/(ComCalc!M$37*ComCalc!M$37)+M716*(ComCalc!M$37-2)/ComCalc!M$37))),0)</f>
        <v>0</v>
      </c>
      <c r="N1440">
        <f>IF(N105*(ComCalc!N$37&gt;1),2*ComCalc!N$37*NORMSDIST(-1*ABS(N822/SQRT(ComCalc!N$45/(ComCalc!N$37*ComCalc!N$37)+N716*(ComCalc!N$37-2)/ComCalc!N$37))),0)</f>
        <v>0</v>
      </c>
      <c r="O1440">
        <f>IF(O105*(ComCalc!O$37&gt;1),2*ComCalc!O$37*NORMSDIST(-1*ABS(O822/SQRT(ComCalc!O$45/(ComCalc!O$37*ComCalc!O$37)+O716*(ComCalc!O$37-2)/ComCalc!O$37))),0)</f>
        <v>0</v>
      </c>
      <c r="P1440">
        <f>IF(P105*(ComCalc!P$37&gt;1),2*ComCalc!P$37*NORMSDIST(-1*ABS(P822/SQRT(ComCalc!P$45/(ComCalc!P$37*ComCalc!P$37)+P716*(ComCalc!P$37-2)/ComCalc!P$37))),0)</f>
        <v>0</v>
      </c>
      <c r="Q1440">
        <f>IF(Q105*(ComCalc!Q$37&gt;1),2*ComCalc!Q$37*NORMSDIST(-1*ABS(Q822/SQRT(ComCalc!Q$45/(ComCalc!Q$37*ComCalc!Q$37)+Q716*(ComCalc!Q$37-2)/ComCalc!Q$37))),0)</f>
        <v>0</v>
      </c>
      <c r="R1440">
        <f>IF(R105*(ComCalc!R$37&gt;1),2*ComCalc!R$37*NORMSDIST(-1*ABS(R822/SQRT(ComCalc!R$45/(ComCalc!R$37*ComCalc!R$37)+R716*(ComCalc!R$37-2)/ComCalc!R$37))),0)</f>
        <v>16.566054926728356</v>
      </c>
      <c r="S1440">
        <f>IF(S105*(ComCalc!S$37&gt;1),2*ComCalc!S$37*NORMSDIST(-1*ABS(S822/SQRT(ComCalc!S$45/(ComCalc!S$37*ComCalc!S$37)+S716*(ComCalc!S$37-2)/ComCalc!S$37))),0)</f>
        <v>0</v>
      </c>
      <c r="T1440">
        <f>IF(T105*(ComCalc!T$37&gt;1),2*ComCalc!T$37*NORMSDIST(-1*ABS(T822/SQRT(ComCalc!T$45/(ComCalc!T$37*ComCalc!T$37)+T716*(ComCalc!T$37-2)/ComCalc!T$37))),0)</f>
        <v>0</v>
      </c>
      <c r="U1440">
        <f>IF(U105*(ComCalc!U$37&gt;1),2*ComCalc!U$37*NORMSDIST(-1*ABS(U822/SQRT(ComCalc!U$45/(ComCalc!U$37*ComCalc!U$37)+U716*(ComCalc!U$37-2)/ComCalc!U$37))),0)</f>
        <v>0</v>
      </c>
    </row>
    <row r="1441" spans="1:21" x14ac:dyDescent="0.15">
      <c r="A1441" t="str">
        <f t="shared" si="873"/>
        <v>Information</v>
      </c>
      <c r="B1441">
        <f>IF(B106*(ComCalc!B$37&gt;1),2*ComCalc!B$37*NORMSDIST(-1*ABS(B823/SQRT(ComCalc!B$45/(ComCalc!B$37*ComCalc!B$37)+B717*(ComCalc!B$37-2)/ComCalc!B$37))),0)</f>
        <v>0</v>
      </c>
      <c r="C1441">
        <f>IF(C106*(ComCalc!C$37&gt;1),2*ComCalc!C$37*NORMSDIST(-1*ABS(C823/SQRT(ComCalc!C$45/(ComCalc!C$37*ComCalc!C$37)+C717*(ComCalc!C$37-2)/ComCalc!C$37))),0)</f>
        <v>0</v>
      </c>
      <c r="D1441">
        <f>IF(D106*(ComCalc!D$37&gt;1),2*ComCalc!D$37*NORMSDIST(-1*ABS(D823/SQRT(ComCalc!D$45/(ComCalc!D$37*ComCalc!D$37)+D717*(ComCalc!D$37-2)/ComCalc!D$37))),0)</f>
        <v>0</v>
      </c>
      <c r="E1441">
        <f>IF(E106*(ComCalc!E$37&gt;1),2*ComCalc!E$37*NORMSDIST(-1*ABS(E823/SQRT(ComCalc!E$45/(ComCalc!E$37*ComCalc!E$37)+E717*(ComCalc!E$37-2)/ComCalc!E$37))),0)</f>
        <v>0</v>
      </c>
      <c r="F1441">
        <f>IF(F106*(ComCalc!F$37&gt;1),2*ComCalc!F$37*NORMSDIST(-1*ABS(F823/SQRT(ComCalc!F$45/(ComCalc!F$37*ComCalc!F$37)+F717*(ComCalc!F$37-2)/ComCalc!F$37))),0)</f>
        <v>0</v>
      </c>
      <c r="G1441">
        <f>IF(G106*(ComCalc!G$37&gt;1),2*ComCalc!G$37*NORMSDIST(-1*ABS(G823/SQRT(ComCalc!G$45/(ComCalc!G$37*ComCalc!G$37)+G717*(ComCalc!G$37-2)/ComCalc!G$37))),0)</f>
        <v>0</v>
      </c>
      <c r="H1441">
        <f>IF(H106*(ComCalc!H$37&gt;1),2*ComCalc!H$37*NORMSDIST(-1*ABS(H823/SQRT(ComCalc!H$45/(ComCalc!H$37*ComCalc!H$37)+H717*(ComCalc!H$37-2)/ComCalc!H$37))),0)</f>
        <v>0</v>
      </c>
      <c r="I1441">
        <f>IF(I106*(ComCalc!I$37&gt;1),2*ComCalc!I$37*NORMSDIST(-1*ABS(I823/SQRT(ComCalc!I$45/(ComCalc!I$37*ComCalc!I$37)+I717*(ComCalc!I$37-2)/ComCalc!I$37))),0)</f>
        <v>0</v>
      </c>
      <c r="J1441">
        <f>IF(J106*(ComCalc!J$37&gt;1),2*ComCalc!J$37*NORMSDIST(-1*ABS(J823/SQRT(ComCalc!J$45/(ComCalc!J$37*ComCalc!J$37)+J717*(ComCalc!J$37-2)/ComCalc!J$37))),0)</f>
        <v>0</v>
      </c>
      <c r="K1441">
        <f>IF(K106*(ComCalc!K$37&gt;1),2*ComCalc!K$37*NORMSDIST(-1*ABS(K823/SQRT(ComCalc!K$45/(ComCalc!K$37*ComCalc!K$37)+K717*(ComCalc!K$37-2)/ComCalc!K$37))),0)</f>
        <v>0</v>
      </c>
      <c r="L1441">
        <f>IF(L106*(ComCalc!L$37&gt;1),2*ComCalc!L$37*NORMSDIST(-1*ABS(L823/SQRT(ComCalc!L$45/(ComCalc!L$37*ComCalc!L$37)+L717*(ComCalc!L$37-2)/ComCalc!L$37))),0)</f>
        <v>0</v>
      </c>
      <c r="M1441">
        <f>IF(M106*(ComCalc!M$37&gt;1),2*ComCalc!M$37*NORMSDIST(-1*ABS(M823/SQRT(ComCalc!M$45/(ComCalc!M$37*ComCalc!M$37)+M717*(ComCalc!M$37-2)/ComCalc!M$37))),0)</f>
        <v>0</v>
      </c>
      <c r="N1441">
        <f>IF(N106*(ComCalc!N$37&gt;1),2*ComCalc!N$37*NORMSDIST(-1*ABS(N823/SQRT(ComCalc!N$45/(ComCalc!N$37*ComCalc!N$37)+N717*(ComCalc!N$37-2)/ComCalc!N$37))),0)</f>
        <v>0</v>
      </c>
      <c r="O1441">
        <f>IF(O106*(ComCalc!O$37&gt;1),2*ComCalc!O$37*NORMSDIST(-1*ABS(O823/SQRT(ComCalc!O$45/(ComCalc!O$37*ComCalc!O$37)+O717*(ComCalc!O$37-2)/ComCalc!O$37))),0)</f>
        <v>0</v>
      </c>
      <c r="P1441">
        <f>IF(P106*(ComCalc!P$37&gt;1),2*ComCalc!P$37*NORMSDIST(-1*ABS(P823/SQRT(ComCalc!P$45/(ComCalc!P$37*ComCalc!P$37)+P717*(ComCalc!P$37-2)/ComCalc!P$37))),0)</f>
        <v>0</v>
      </c>
      <c r="Q1441">
        <f>IF(Q106*(ComCalc!Q$37&gt;1),2*ComCalc!Q$37*NORMSDIST(-1*ABS(Q823/SQRT(ComCalc!Q$45/(ComCalc!Q$37*ComCalc!Q$37)+Q717*(ComCalc!Q$37-2)/ComCalc!Q$37))),0)</f>
        <v>0</v>
      </c>
      <c r="R1441">
        <f>IF(R106*(ComCalc!R$37&gt;1),2*ComCalc!R$37*NORMSDIST(-1*ABS(R823/SQRT(ComCalc!R$45/(ComCalc!R$37*ComCalc!R$37)+R717*(ComCalc!R$37-2)/ComCalc!R$37))),0)</f>
        <v>0</v>
      </c>
      <c r="S1441">
        <f>IF(S106*(ComCalc!S$37&gt;1),2*ComCalc!S$37*NORMSDIST(-1*ABS(S823/SQRT(ComCalc!S$45/(ComCalc!S$37*ComCalc!S$37)+S717*(ComCalc!S$37-2)/ComCalc!S$37))),0)</f>
        <v>0</v>
      </c>
      <c r="T1441">
        <f>IF(T106*(ComCalc!T$37&gt;1),2*ComCalc!T$37*NORMSDIST(-1*ABS(T823/SQRT(ComCalc!T$45/(ComCalc!T$37*ComCalc!T$37)+T717*(ComCalc!T$37-2)/ComCalc!T$37))),0)</f>
        <v>0</v>
      </c>
      <c r="U1441">
        <f>IF(U106*(ComCalc!U$37&gt;1),2*ComCalc!U$37*NORMSDIST(-1*ABS(U823/SQRT(ComCalc!U$45/(ComCalc!U$37*ComCalc!U$37)+U717*(ComCalc!U$37-2)/ComCalc!U$37))),0)</f>
        <v>0</v>
      </c>
    </row>
    <row r="1442" spans="1:21" x14ac:dyDescent="0.15">
      <c r="A1442" t="str">
        <f t="shared" si="873"/>
        <v>Matrix Reasoning</v>
      </c>
      <c r="B1442">
        <f>IF(B107*(ComCalc!B$37&gt;1),2*ComCalc!B$37*NORMSDIST(-1*ABS(B824/SQRT(ComCalc!B$45/(ComCalc!B$37*ComCalc!B$37)+B718*(ComCalc!B$37-2)/ComCalc!B$37))),0)</f>
        <v>0.57886288730723223</v>
      </c>
      <c r="C1442">
        <f>IF(C107*(ComCalc!C$37&gt;1),2*ComCalc!C$37*NORMSDIST(-1*ABS(C824/SQRT(ComCalc!C$45/(ComCalc!C$37*ComCalc!C$37)+C718*(ComCalc!C$37-2)/ComCalc!C$37))),0)</f>
        <v>0</v>
      </c>
      <c r="D1442">
        <f>IF(D107*(ComCalc!D$37&gt;1),2*ComCalc!D$37*NORMSDIST(-1*ABS(D824/SQRT(ComCalc!D$45/(ComCalc!D$37*ComCalc!D$37)+D718*(ComCalc!D$37-2)/ComCalc!D$37))),0)</f>
        <v>9.7039476560501423E-2</v>
      </c>
      <c r="E1442">
        <f>IF(E107*(ComCalc!E$37&gt;1),2*ComCalc!E$37*NORMSDIST(-1*ABS(E824/SQRT(ComCalc!E$45/(ComCalc!E$37*ComCalc!E$37)+E718*(ComCalc!E$37-2)/ComCalc!E$37))),0)</f>
        <v>0</v>
      </c>
      <c r="F1442">
        <f>IF(F107*(ComCalc!F$37&gt;1),2*ComCalc!F$37*NORMSDIST(-1*ABS(F824/SQRT(ComCalc!F$45/(ComCalc!F$37*ComCalc!F$37)+F718*(ComCalc!F$37-2)/ComCalc!F$37))),0)</f>
        <v>0.74463923696977075</v>
      </c>
      <c r="G1442">
        <f>IF(G107*(ComCalc!G$37&gt;1),2*ComCalc!G$37*NORMSDIST(-1*ABS(G824/SQRT(ComCalc!G$45/(ComCalc!G$37*ComCalc!G$37)+G718*(ComCalc!G$37-2)/ComCalc!G$37))),0)</f>
        <v>0</v>
      </c>
      <c r="H1442">
        <f>IF(H107*(ComCalc!H$37&gt;1),2*ComCalc!H$37*NORMSDIST(-1*ABS(H824/SQRT(ComCalc!H$45/(ComCalc!H$37*ComCalc!H$37)+H718*(ComCalc!H$37-2)/ComCalc!H$37))),0)</f>
        <v>0</v>
      </c>
      <c r="I1442">
        <f>IF(I107*(ComCalc!I$37&gt;1),2*ComCalc!I$37*NORMSDIST(-1*ABS(I824/SQRT(ComCalc!I$45/(ComCalc!I$37*ComCalc!I$37)+I718*(ComCalc!I$37-2)/ComCalc!I$37))),0)</f>
        <v>0</v>
      </c>
      <c r="J1442">
        <f>IF(J107*(ComCalc!J$37&gt;1),2*ComCalc!J$37*NORMSDIST(-1*ABS(J824/SQRT(ComCalc!J$45/(ComCalc!J$37*ComCalc!J$37)+J718*(ComCalc!J$37-2)/ComCalc!J$37))),0)</f>
        <v>0</v>
      </c>
      <c r="K1442">
        <f>IF(K107*(ComCalc!K$37&gt;1),2*ComCalc!K$37*NORMSDIST(-1*ABS(K824/SQRT(ComCalc!K$45/(ComCalc!K$37*ComCalc!K$37)+K718*(ComCalc!K$37-2)/ComCalc!K$37))),0)</f>
        <v>0</v>
      </c>
      <c r="L1442">
        <f>IF(L107*(ComCalc!L$37&gt;1),2*ComCalc!L$37*NORMSDIST(-1*ABS(L824/SQRT(ComCalc!L$45/(ComCalc!L$37*ComCalc!L$37)+L718*(ComCalc!L$37-2)/ComCalc!L$37))),0)</f>
        <v>0</v>
      </c>
      <c r="M1442">
        <f>IF(M107*(ComCalc!M$37&gt;1),2*ComCalc!M$37*NORMSDIST(-1*ABS(M824/SQRT(ComCalc!M$45/(ComCalc!M$37*ComCalc!M$37)+M718*(ComCalc!M$37-2)/ComCalc!M$37))),0)</f>
        <v>0</v>
      </c>
      <c r="N1442">
        <f>IF(N107*(ComCalc!N$37&gt;1),2*ComCalc!N$37*NORMSDIST(-1*ABS(N824/SQRT(ComCalc!N$45/(ComCalc!N$37*ComCalc!N$37)+N718*(ComCalc!N$37-2)/ComCalc!N$37))),0)</f>
        <v>0</v>
      </c>
      <c r="O1442">
        <f>IF(O107*(ComCalc!O$37&gt;1),2*ComCalc!O$37*NORMSDIST(-1*ABS(O824/SQRT(ComCalc!O$45/(ComCalc!O$37*ComCalc!O$37)+O718*(ComCalc!O$37-2)/ComCalc!O$37))),0)</f>
        <v>0</v>
      </c>
      <c r="P1442">
        <f>IF(P107*(ComCalc!P$37&gt;1),2*ComCalc!P$37*NORMSDIST(-1*ABS(P824/SQRT(ComCalc!P$45/(ComCalc!P$37*ComCalc!P$37)+P718*(ComCalc!P$37-2)/ComCalc!P$37))),0)</f>
        <v>0</v>
      </c>
      <c r="Q1442">
        <f>IF(Q107*(ComCalc!Q$37&gt;1),2*ComCalc!Q$37*NORMSDIST(-1*ABS(Q824/SQRT(ComCalc!Q$45/(ComCalc!Q$37*ComCalc!Q$37)+Q718*(ComCalc!Q$37-2)/ComCalc!Q$37))),0)</f>
        <v>0</v>
      </c>
      <c r="R1442">
        <f>IF(R107*(ComCalc!R$37&gt;1),2*ComCalc!R$37*NORMSDIST(-1*ABS(R824/SQRT(ComCalc!R$45/(ComCalc!R$37*ComCalc!R$37)+R718*(ComCalc!R$37-2)/ComCalc!R$37))),0)</f>
        <v>5.9954407508126337E-3</v>
      </c>
      <c r="S1442">
        <f>IF(S107*(ComCalc!S$37&gt;1),2*ComCalc!S$37*NORMSDIST(-1*ABS(S824/SQRT(ComCalc!S$45/(ComCalc!S$37*ComCalc!S$37)+S718*(ComCalc!S$37-2)/ComCalc!S$37))),0)</f>
        <v>0</v>
      </c>
      <c r="T1442">
        <f>IF(T107*(ComCalc!T$37&gt;1),2*ComCalc!T$37*NORMSDIST(-1*ABS(T824/SQRT(ComCalc!T$45/(ComCalc!T$37*ComCalc!T$37)+T718*(ComCalc!T$37-2)/ComCalc!T$37))),0)</f>
        <v>0</v>
      </c>
      <c r="U1442">
        <f>IF(U107*(ComCalc!U$37&gt;1),2*ComCalc!U$37*NORMSDIST(-1*ABS(U824/SQRT(ComCalc!U$45/(ComCalc!U$37*ComCalc!U$37)+U718*(ComCalc!U$37-2)/ComCalc!U$37))),0)</f>
        <v>0</v>
      </c>
    </row>
    <row r="1443" spans="1:21" x14ac:dyDescent="0.15">
      <c r="A1443" t="str">
        <f t="shared" si="873"/>
        <v>Digit Span</v>
      </c>
      <c r="B1443">
        <f>IF(B108*(ComCalc!B$37&gt;1),2*ComCalc!B$37*NORMSDIST(-1*ABS(B825/SQRT(ComCalc!B$45/(ComCalc!B$37*ComCalc!B$37)+B719*(ComCalc!B$37-2)/ComCalc!B$37))),0)</f>
        <v>0</v>
      </c>
      <c r="C1443">
        <f>IF(C108*(ComCalc!C$37&gt;1),2*ComCalc!C$37*NORMSDIST(-1*ABS(C825/SQRT(ComCalc!C$45/(ComCalc!C$37*ComCalc!C$37)+C719*(ComCalc!C$37-2)/ComCalc!C$37))),0)</f>
        <v>0</v>
      </c>
      <c r="D1443">
        <f>IF(D108*(ComCalc!D$37&gt;1),2*ComCalc!D$37*NORMSDIST(-1*ABS(D825/SQRT(ComCalc!D$45/(ComCalc!D$37*ComCalc!D$37)+D719*(ComCalc!D$37-2)/ComCalc!D$37))),0)</f>
        <v>0</v>
      </c>
      <c r="E1443">
        <f>IF(E108*(ComCalc!E$37&gt;1),2*ComCalc!E$37*NORMSDIST(-1*ABS(E825/SQRT(ComCalc!E$45/(ComCalc!E$37*ComCalc!E$37)+E719*(ComCalc!E$37-2)/ComCalc!E$37))),0)</f>
        <v>0</v>
      </c>
      <c r="F1443">
        <f>IF(F108*(ComCalc!F$37&gt;1),2*ComCalc!F$37*NORMSDIST(-1*ABS(F825/SQRT(ComCalc!F$45/(ComCalc!F$37*ComCalc!F$37)+F719*(ComCalc!F$37-2)/ComCalc!F$37))),0)</f>
        <v>0</v>
      </c>
      <c r="G1443">
        <f>IF(G108*(ComCalc!G$37&gt;1),2*ComCalc!G$37*NORMSDIST(-1*ABS(G825/SQRT(ComCalc!G$45/(ComCalc!G$37*ComCalc!G$37)+G719*(ComCalc!G$37-2)/ComCalc!G$37))),0)</f>
        <v>0</v>
      </c>
      <c r="H1443">
        <f>IF(H108*(ComCalc!H$37&gt;1),2*ComCalc!H$37*NORMSDIST(-1*ABS(H825/SQRT(ComCalc!H$45/(ComCalc!H$37*ComCalc!H$37)+H719*(ComCalc!H$37-2)/ComCalc!H$37))),0)</f>
        <v>0</v>
      </c>
      <c r="I1443">
        <f>IF(I108*(ComCalc!I$37&gt;1),2*ComCalc!I$37*NORMSDIST(-1*ABS(I825/SQRT(ComCalc!I$45/(ComCalc!I$37*ComCalc!I$37)+I719*(ComCalc!I$37-2)/ComCalc!I$37))),0)</f>
        <v>0</v>
      </c>
      <c r="J1443">
        <f>IF(J108*(ComCalc!J$37&gt;1),2*ComCalc!J$37*NORMSDIST(-1*ABS(J825/SQRT(ComCalc!J$45/(ComCalc!J$37*ComCalc!J$37)+J719*(ComCalc!J$37-2)/ComCalc!J$37))),0)</f>
        <v>0</v>
      </c>
      <c r="K1443">
        <f>IF(K108*(ComCalc!K$37&gt;1),2*ComCalc!K$37*NORMSDIST(-1*ABS(K825/SQRT(ComCalc!K$45/(ComCalc!K$37*ComCalc!K$37)+K719*(ComCalc!K$37-2)/ComCalc!K$37))),0)</f>
        <v>0</v>
      </c>
      <c r="L1443">
        <f>IF(L108*(ComCalc!L$37&gt;1),2*ComCalc!L$37*NORMSDIST(-1*ABS(L825/SQRT(ComCalc!L$45/(ComCalc!L$37*ComCalc!L$37)+L719*(ComCalc!L$37-2)/ComCalc!L$37))),0)</f>
        <v>0</v>
      </c>
      <c r="M1443">
        <f>IF(M108*(ComCalc!M$37&gt;1),2*ComCalc!M$37*NORMSDIST(-1*ABS(M825/SQRT(ComCalc!M$45/(ComCalc!M$37*ComCalc!M$37)+M719*(ComCalc!M$37-2)/ComCalc!M$37))),0)</f>
        <v>0</v>
      </c>
      <c r="N1443">
        <f>IF(N108*(ComCalc!N$37&gt;1),2*ComCalc!N$37*NORMSDIST(-1*ABS(N825/SQRT(ComCalc!N$45/(ComCalc!N$37*ComCalc!N$37)+N719*(ComCalc!N$37-2)/ComCalc!N$37))),0)</f>
        <v>0</v>
      </c>
      <c r="O1443">
        <f>IF(O108*(ComCalc!O$37&gt;1),2*ComCalc!O$37*NORMSDIST(-1*ABS(O825/SQRT(ComCalc!O$45/(ComCalc!O$37*ComCalc!O$37)+O719*(ComCalc!O$37-2)/ComCalc!O$37))),0)</f>
        <v>0</v>
      </c>
      <c r="P1443">
        <f>IF(P108*(ComCalc!P$37&gt;1),2*ComCalc!P$37*NORMSDIST(-1*ABS(P825/SQRT(ComCalc!P$45/(ComCalc!P$37*ComCalc!P$37)+P719*(ComCalc!P$37-2)/ComCalc!P$37))),0)</f>
        <v>0</v>
      </c>
      <c r="Q1443">
        <f>IF(Q108*(ComCalc!Q$37&gt;1),2*ComCalc!Q$37*NORMSDIST(-1*ABS(Q825/SQRT(ComCalc!Q$45/(ComCalc!Q$37*ComCalc!Q$37)+Q719*(ComCalc!Q$37-2)/ComCalc!Q$37))),0)</f>
        <v>0</v>
      </c>
      <c r="R1443">
        <f>IF(R108*(ComCalc!R$37&gt;1),2*ComCalc!R$37*NORMSDIST(-1*ABS(R825/SQRT(ComCalc!R$45/(ComCalc!R$37*ComCalc!R$37)+R719*(ComCalc!R$37-2)/ComCalc!R$37))),0)</f>
        <v>0</v>
      </c>
      <c r="S1443">
        <f>IF(S108*(ComCalc!S$37&gt;1),2*ComCalc!S$37*NORMSDIST(-1*ABS(S825/SQRT(ComCalc!S$45/(ComCalc!S$37*ComCalc!S$37)+S719*(ComCalc!S$37-2)/ComCalc!S$37))),0)</f>
        <v>0</v>
      </c>
      <c r="T1443">
        <f>IF(T108*(ComCalc!T$37&gt;1),2*ComCalc!T$37*NORMSDIST(-1*ABS(T825/SQRT(ComCalc!T$45/(ComCalc!T$37*ComCalc!T$37)+T719*(ComCalc!T$37-2)/ComCalc!T$37))),0)</f>
        <v>0</v>
      </c>
      <c r="U1443">
        <f>IF(U108*(ComCalc!U$37&gt;1),2*ComCalc!U$37*NORMSDIST(-1*ABS(U825/SQRT(ComCalc!U$45/(ComCalc!U$37*ComCalc!U$37)+U719*(ComCalc!U$37-2)/ComCalc!U$37))),0)</f>
        <v>0</v>
      </c>
    </row>
    <row r="1444" spans="1:21" x14ac:dyDescent="0.15">
      <c r="A1444" t="str">
        <f t="shared" si="873"/>
        <v>Arithmetic</v>
      </c>
      <c r="B1444">
        <f>IF(B109*(ComCalc!B$37&gt;1),2*ComCalc!B$37*NORMSDIST(-1*ABS(B826/SQRT(ComCalc!B$45/(ComCalc!B$37*ComCalc!B$37)+B720*(ComCalc!B$37-2)/ComCalc!B$37))),0)</f>
        <v>0</v>
      </c>
      <c r="C1444">
        <f>IF(C109*(ComCalc!C$37&gt;1),2*ComCalc!C$37*NORMSDIST(-1*ABS(C826/SQRT(ComCalc!C$45/(ComCalc!C$37*ComCalc!C$37)+C720*(ComCalc!C$37-2)/ComCalc!C$37))),0)</f>
        <v>0</v>
      </c>
      <c r="D1444">
        <f>IF(D109*(ComCalc!D$37&gt;1),2*ComCalc!D$37*NORMSDIST(-1*ABS(D826/SQRT(ComCalc!D$45/(ComCalc!D$37*ComCalc!D$37)+D720*(ComCalc!D$37-2)/ComCalc!D$37))),0)</f>
        <v>0</v>
      </c>
      <c r="E1444">
        <f>IF(E109*(ComCalc!E$37&gt;1),2*ComCalc!E$37*NORMSDIST(-1*ABS(E826/SQRT(ComCalc!E$45/(ComCalc!E$37*ComCalc!E$37)+E720*(ComCalc!E$37-2)/ComCalc!E$37))),0)</f>
        <v>0</v>
      </c>
      <c r="F1444">
        <f>IF(F109*(ComCalc!F$37&gt;1),2*ComCalc!F$37*NORMSDIST(-1*ABS(F826/SQRT(ComCalc!F$45/(ComCalc!F$37*ComCalc!F$37)+F720*(ComCalc!F$37-2)/ComCalc!F$37))),0)</f>
        <v>0</v>
      </c>
      <c r="G1444">
        <f>IF(G109*(ComCalc!G$37&gt;1),2*ComCalc!G$37*NORMSDIST(-1*ABS(G826/SQRT(ComCalc!G$45/(ComCalc!G$37*ComCalc!G$37)+G720*(ComCalc!G$37-2)/ComCalc!G$37))),0)</f>
        <v>5.264812662497306</v>
      </c>
      <c r="H1444">
        <f>IF(H109*(ComCalc!H$37&gt;1),2*ComCalc!H$37*NORMSDIST(-1*ABS(H826/SQRT(ComCalc!H$45/(ComCalc!H$37*ComCalc!H$37)+H720*(ComCalc!H$37-2)/ComCalc!H$37))),0)</f>
        <v>0</v>
      </c>
      <c r="I1444">
        <f>IF(I109*(ComCalc!I$37&gt;1),2*ComCalc!I$37*NORMSDIST(-1*ABS(I826/SQRT(ComCalc!I$45/(ComCalc!I$37*ComCalc!I$37)+I720*(ComCalc!I$37-2)/ComCalc!I$37))),0)</f>
        <v>2.0374545942641369</v>
      </c>
      <c r="J1444">
        <f>IF(J109*(ComCalc!J$37&gt;1),2*ComCalc!J$37*NORMSDIST(-1*ABS(J826/SQRT(ComCalc!J$45/(ComCalc!J$37*ComCalc!J$37)+J720*(ComCalc!J$37-2)/ComCalc!J$37))),0)</f>
        <v>0</v>
      </c>
      <c r="K1444">
        <f>IF(K109*(ComCalc!K$37&gt;1),2*ComCalc!K$37*NORMSDIST(-1*ABS(K826/SQRT(ComCalc!K$45/(ComCalc!K$37*ComCalc!K$37)+K720*(ComCalc!K$37-2)/ComCalc!K$37))),0)</f>
        <v>0.10542019973727836</v>
      </c>
      <c r="L1444">
        <f>IF(L109*(ComCalc!L$37&gt;1),2*ComCalc!L$37*NORMSDIST(-1*ABS(L826/SQRT(ComCalc!L$45/(ComCalc!L$37*ComCalc!L$37)+L720*(ComCalc!L$37-2)/ComCalc!L$37))),0)</f>
        <v>0</v>
      </c>
      <c r="M1444">
        <f>IF(M109*(ComCalc!M$37&gt;1),2*ComCalc!M$37*NORMSDIST(-1*ABS(M826/SQRT(ComCalc!M$45/(ComCalc!M$37*ComCalc!M$37)+M720*(ComCalc!M$37-2)/ComCalc!M$37))),0)</f>
        <v>4.2120606338579778</v>
      </c>
      <c r="N1444">
        <f>IF(N109*(ComCalc!N$37&gt;1),2*ComCalc!N$37*NORMSDIST(-1*ABS(N826/SQRT(ComCalc!N$45/(ComCalc!N$37*ComCalc!N$37)+N720*(ComCalc!N$37-2)/ComCalc!N$37))),0)</f>
        <v>0</v>
      </c>
      <c r="O1444">
        <f>IF(O109*(ComCalc!O$37&gt;1),2*ComCalc!O$37*NORMSDIST(-1*ABS(O826/SQRT(ComCalc!O$45/(ComCalc!O$37*ComCalc!O$37)+O720*(ComCalc!O$37-2)/ComCalc!O$37))),0)</f>
        <v>0</v>
      </c>
      <c r="P1444">
        <f>IF(P109*(ComCalc!P$37&gt;1),2*ComCalc!P$37*NORMSDIST(-1*ABS(P826/SQRT(ComCalc!P$45/(ComCalc!P$37*ComCalc!P$37)+P720*(ComCalc!P$37-2)/ComCalc!P$37))),0)</f>
        <v>0</v>
      </c>
      <c r="Q1444">
        <f>IF(Q109*(ComCalc!Q$37&gt;1),2*ComCalc!Q$37*NORMSDIST(-1*ABS(Q826/SQRT(ComCalc!Q$45/(ComCalc!Q$37*ComCalc!Q$37)+Q720*(ComCalc!Q$37-2)/ComCalc!Q$37))),0)</f>
        <v>0</v>
      </c>
      <c r="R1444">
        <f>IF(R109*(ComCalc!R$37&gt;1),2*ComCalc!R$37*NORMSDIST(-1*ABS(R826/SQRT(ComCalc!R$45/(ComCalc!R$37*ComCalc!R$37)+R720*(ComCalc!R$37-2)/ComCalc!R$37))),0)</f>
        <v>28.442319457927123</v>
      </c>
      <c r="S1444">
        <f>IF(S109*(ComCalc!S$37&gt;1),2*ComCalc!S$37*NORMSDIST(-1*ABS(S826/SQRT(ComCalc!S$45/(ComCalc!S$37*ComCalc!S$37)+S720*(ComCalc!S$37-2)/ComCalc!S$37))),0)</f>
        <v>0</v>
      </c>
      <c r="T1444">
        <f>IF(T109*(ComCalc!T$37&gt;1),2*ComCalc!T$37*NORMSDIST(-1*ABS(T826/SQRT(ComCalc!T$45/(ComCalc!T$37*ComCalc!T$37)+T720*(ComCalc!T$37-2)/ComCalc!T$37))),0)</f>
        <v>0</v>
      </c>
      <c r="U1444">
        <f>IF(U109*(ComCalc!U$37&gt;1),2*ComCalc!U$37*NORMSDIST(-1*ABS(U826/SQRT(ComCalc!U$45/(ComCalc!U$37*ComCalc!U$37)+U720*(ComCalc!U$37-2)/ComCalc!U$37))),0)</f>
        <v>0</v>
      </c>
    </row>
    <row r="1445" spans="1:21" x14ac:dyDescent="0.15">
      <c r="A1445" t="str">
        <f t="shared" si="873"/>
        <v>Block Design</v>
      </c>
      <c r="B1445">
        <f>IF(B110*(ComCalc!B$37&gt;1),2*ComCalc!B$37*NORMSDIST(-1*ABS(B827/SQRT(ComCalc!B$45/(ComCalc!B$37*ComCalc!B$37)+B721*(ComCalc!B$37-2)/ComCalc!B$37))),0)</f>
        <v>0</v>
      </c>
      <c r="C1445">
        <f>IF(C110*(ComCalc!C$37&gt;1),2*ComCalc!C$37*NORMSDIST(-1*ABS(C827/SQRT(ComCalc!C$45/(ComCalc!C$37*ComCalc!C$37)+C721*(ComCalc!C$37-2)/ComCalc!C$37))),0)</f>
        <v>0</v>
      </c>
      <c r="D1445">
        <f>IF(D110*(ComCalc!D$37&gt;1),2*ComCalc!D$37*NORMSDIST(-1*ABS(D827/SQRT(ComCalc!D$45/(ComCalc!D$37*ComCalc!D$37)+D721*(ComCalc!D$37-2)/ComCalc!D$37))),0)</f>
        <v>0</v>
      </c>
      <c r="E1445">
        <f>IF(E110*(ComCalc!E$37&gt;1),2*ComCalc!E$37*NORMSDIST(-1*ABS(E827/SQRT(ComCalc!E$45/(ComCalc!E$37*ComCalc!E$37)+E721*(ComCalc!E$37-2)/ComCalc!E$37))),0)</f>
        <v>0</v>
      </c>
      <c r="F1445">
        <f>IF(F110*(ComCalc!F$37&gt;1),2*ComCalc!F$37*NORMSDIST(-1*ABS(F827/SQRT(ComCalc!F$45/(ComCalc!F$37*ComCalc!F$37)+F721*(ComCalc!F$37-2)/ComCalc!F$37))),0)</f>
        <v>0</v>
      </c>
      <c r="G1445">
        <f>IF(G110*(ComCalc!G$37&gt;1),2*ComCalc!G$37*NORMSDIST(-1*ABS(G827/SQRT(ComCalc!G$45/(ComCalc!G$37*ComCalc!G$37)+G721*(ComCalc!G$37-2)/ComCalc!G$37))),0)</f>
        <v>0</v>
      </c>
      <c r="H1445">
        <f>IF(H110*(ComCalc!H$37&gt;1),2*ComCalc!H$37*NORMSDIST(-1*ABS(H827/SQRT(ComCalc!H$45/(ComCalc!H$37*ComCalc!H$37)+H721*(ComCalc!H$37-2)/ComCalc!H$37))),0)</f>
        <v>0</v>
      </c>
      <c r="I1445">
        <f>IF(I110*(ComCalc!I$37&gt;1),2*ComCalc!I$37*NORMSDIST(-1*ABS(I827/SQRT(ComCalc!I$45/(ComCalc!I$37*ComCalc!I$37)+I721*(ComCalc!I$37-2)/ComCalc!I$37))),0)</f>
        <v>0</v>
      </c>
      <c r="J1445">
        <f>IF(J110*(ComCalc!J$37&gt;1),2*ComCalc!J$37*NORMSDIST(-1*ABS(J827/SQRT(ComCalc!J$45/(ComCalc!J$37*ComCalc!J$37)+J721*(ComCalc!J$37-2)/ComCalc!J$37))),0)</f>
        <v>0</v>
      </c>
      <c r="K1445">
        <f>IF(K110*(ComCalc!K$37&gt;1),2*ComCalc!K$37*NORMSDIST(-1*ABS(K827/SQRT(ComCalc!K$45/(ComCalc!K$37*ComCalc!K$37)+K721*(ComCalc!K$37-2)/ComCalc!K$37))),0)</f>
        <v>0</v>
      </c>
      <c r="L1445">
        <f>IF(L110*(ComCalc!L$37&gt;1),2*ComCalc!L$37*NORMSDIST(-1*ABS(L827/SQRT(ComCalc!L$45/(ComCalc!L$37*ComCalc!L$37)+L721*(ComCalc!L$37-2)/ComCalc!L$37))),0)</f>
        <v>0</v>
      </c>
      <c r="M1445">
        <f>IF(M110*(ComCalc!M$37&gt;1),2*ComCalc!M$37*NORMSDIST(-1*ABS(M827/SQRT(ComCalc!M$45/(ComCalc!M$37*ComCalc!M$37)+M721*(ComCalc!M$37-2)/ComCalc!M$37))),0)</f>
        <v>0</v>
      </c>
      <c r="N1445">
        <f>IF(N110*(ComCalc!N$37&gt;1),2*ComCalc!N$37*NORMSDIST(-1*ABS(N827/SQRT(ComCalc!N$45/(ComCalc!N$37*ComCalc!N$37)+N721*(ComCalc!N$37-2)/ComCalc!N$37))),0)</f>
        <v>0</v>
      </c>
      <c r="O1445">
        <f>IF(O110*(ComCalc!O$37&gt;1),2*ComCalc!O$37*NORMSDIST(-1*ABS(O827/SQRT(ComCalc!O$45/(ComCalc!O$37*ComCalc!O$37)+O721*(ComCalc!O$37-2)/ComCalc!O$37))),0)</f>
        <v>0</v>
      </c>
      <c r="P1445">
        <f>IF(P110*(ComCalc!P$37&gt;1),2*ComCalc!P$37*NORMSDIST(-1*ABS(P827/SQRT(ComCalc!P$45/(ComCalc!P$37*ComCalc!P$37)+P721*(ComCalc!P$37-2)/ComCalc!P$37))),0)</f>
        <v>0</v>
      </c>
      <c r="Q1445">
        <f>IF(Q110*(ComCalc!Q$37&gt;1),2*ComCalc!Q$37*NORMSDIST(-1*ABS(Q827/SQRT(ComCalc!Q$45/(ComCalc!Q$37*ComCalc!Q$37)+Q721*(ComCalc!Q$37-2)/ComCalc!Q$37))),0)</f>
        <v>0</v>
      </c>
      <c r="R1445">
        <f>IF(R110*(ComCalc!R$37&gt;1),2*ComCalc!R$37*NORMSDIST(-1*ABS(R827/SQRT(ComCalc!R$45/(ComCalc!R$37*ComCalc!R$37)+R721*(ComCalc!R$37-2)/ComCalc!R$37))),0)</f>
        <v>0</v>
      </c>
      <c r="S1445">
        <f>IF(S110*(ComCalc!S$37&gt;1),2*ComCalc!S$37*NORMSDIST(-1*ABS(S827/SQRT(ComCalc!S$45/(ComCalc!S$37*ComCalc!S$37)+S721*(ComCalc!S$37-2)/ComCalc!S$37))),0)</f>
        <v>0</v>
      </c>
      <c r="T1445">
        <f>IF(T110*(ComCalc!T$37&gt;1),2*ComCalc!T$37*NORMSDIST(-1*ABS(T827/SQRT(ComCalc!T$45/(ComCalc!T$37*ComCalc!T$37)+T721*(ComCalc!T$37-2)/ComCalc!T$37))),0)</f>
        <v>0</v>
      </c>
      <c r="U1445">
        <f>IF(U110*(ComCalc!U$37&gt;1),2*ComCalc!U$37*NORMSDIST(-1*ABS(U827/SQRT(ComCalc!U$45/(ComCalc!U$37*ComCalc!U$37)+U721*(ComCalc!U$37-2)/ComCalc!U$37))),0)</f>
        <v>0</v>
      </c>
    </row>
    <row r="1446" spans="1:21" x14ac:dyDescent="0.15">
      <c r="A1446" t="str">
        <f t="shared" si="873"/>
        <v>Visual Puzzles</v>
      </c>
      <c r="B1446">
        <f>IF(B111*(ComCalc!B$37&gt;1),2*ComCalc!B$37*NORMSDIST(-1*ABS(B828/SQRT(ComCalc!B$45/(ComCalc!B$37*ComCalc!B$37)+B722*(ComCalc!B$37-2)/ComCalc!B$37))),0)</f>
        <v>0</v>
      </c>
      <c r="C1446">
        <f>IF(C111*(ComCalc!C$37&gt;1),2*ComCalc!C$37*NORMSDIST(-1*ABS(C828/SQRT(ComCalc!C$45/(ComCalc!C$37*ComCalc!C$37)+C722*(ComCalc!C$37-2)/ComCalc!C$37))),0)</f>
        <v>0</v>
      </c>
      <c r="D1446">
        <f>IF(D111*(ComCalc!D$37&gt;1),2*ComCalc!D$37*NORMSDIST(-1*ABS(D828/SQRT(ComCalc!D$45/(ComCalc!D$37*ComCalc!D$37)+D722*(ComCalc!D$37-2)/ComCalc!D$37))),0)</f>
        <v>0</v>
      </c>
      <c r="E1446">
        <f>IF(E111*(ComCalc!E$37&gt;1),2*ComCalc!E$37*NORMSDIST(-1*ABS(E828/SQRT(ComCalc!E$45/(ComCalc!E$37*ComCalc!E$37)+E722*(ComCalc!E$37-2)/ComCalc!E$37))),0)</f>
        <v>0</v>
      </c>
      <c r="F1446">
        <f>IF(F111*(ComCalc!F$37&gt;1),2*ComCalc!F$37*NORMSDIST(-1*ABS(F828/SQRT(ComCalc!F$45/(ComCalc!F$37*ComCalc!F$37)+F722*(ComCalc!F$37-2)/ComCalc!F$37))),0)</f>
        <v>0</v>
      </c>
      <c r="G1446">
        <f>IF(G111*(ComCalc!G$37&gt;1),2*ComCalc!G$37*NORMSDIST(-1*ABS(G828/SQRT(ComCalc!G$45/(ComCalc!G$37*ComCalc!G$37)+G722*(ComCalc!G$37-2)/ComCalc!G$37))),0)</f>
        <v>0</v>
      </c>
      <c r="H1446">
        <f>IF(H111*(ComCalc!H$37&gt;1),2*ComCalc!H$37*NORMSDIST(-1*ABS(H828/SQRT(ComCalc!H$45/(ComCalc!H$37*ComCalc!H$37)+H722*(ComCalc!H$37-2)/ComCalc!H$37))),0)</f>
        <v>0</v>
      </c>
      <c r="I1446">
        <f>IF(I111*(ComCalc!I$37&gt;1),2*ComCalc!I$37*NORMSDIST(-1*ABS(I828/SQRT(ComCalc!I$45/(ComCalc!I$37*ComCalc!I$37)+I722*(ComCalc!I$37-2)/ComCalc!I$37))),0)</f>
        <v>0</v>
      </c>
      <c r="J1446">
        <f>IF(J111*(ComCalc!J$37&gt;1),2*ComCalc!J$37*NORMSDIST(-1*ABS(J828/SQRT(ComCalc!J$45/(ComCalc!J$37*ComCalc!J$37)+J722*(ComCalc!J$37-2)/ComCalc!J$37))),0)</f>
        <v>0</v>
      </c>
      <c r="K1446">
        <f>IF(K111*(ComCalc!K$37&gt;1),2*ComCalc!K$37*NORMSDIST(-1*ABS(K828/SQRT(ComCalc!K$45/(ComCalc!K$37*ComCalc!K$37)+K722*(ComCalc!K$37-2)/ComCalc!K$37))),0)</f>
        <v>0</v>
      </c>
      <c r="L1446">
        <f>IF(L111*(ComCalc!L$37&gt;1),2*ComCalc!L$37*NORMSDIST(-1*ABS(L828/SQRT(ComCalc!L$45/(ComCalc!L$37*ComCalc!L$37)+L722*(ComCalc!L$37-2)/ComCalc!L$37))),0)</f>
        <v>0</v>
      </c>
      <c r="M1446">
        <f>IF(M111*(ComCalc!M$37&gt;1),2*ComCalc!M$37*NORMSDIST(-1*ABS(M828/SQRT(ComCalc!M$45/(ComCalc!M$37*ComCalc!M$37)+M722*(ComCalc!M$37-2)/ComCalc!M$37))),0)</f>
        <v>0</v>
      </c>
      <c r="N1446">
        <f>IF(N111*(ComCalc!N$37&gt;1),2*ComCalc!N$37*NORMSDIST(-1*ABS(N828/SQRT(ComCalc!N$45/(ComCalc!N$37*ComCalc!N$37)+N722*(ComCalc!N$37-2)/ComCalc!N$37))),0)</f>
        <v>0</v>
      </c>
      <c r="O1446">
        <f>IF(O111*(ComCalc!O$37&gt;1),2*ComCalc!O$37*NORMSDIST(-1*ABS(O828/SQRT(ComCalc!O$45/(ComCalc!O$37*ComCalc!O$37)+O722*(ComCalc!O$37-2)/ComCalc!O$37))),0)</f>
        <v>0</v>
      </c>
      <c r="P1446">
        <f>IF(P111*(ComCalc!P$37&gt;1),2*ComCalc!P$37*NORMSDIST(-1*ABS(P828/SQRT(ComCalc!P$45/(ComCalc!P$37*ComCalc!P$37)+P722*(ComCalc!P$37-2)/ComCalc!P$37))),0)</f>
        <v>0</v>
      </c>
      <c r="Q1446">
        <f>IF(Q111*(ComCalc!Q$37&gt;1),2*ComCalc!Q$37*NORMSDIST(-1*ABS(Q828/SQRT(ComCalc!Q$45/(ComCalc!Q$37*ComCalc!Q$37)+Q722*(ComCalc!Q$37-2)/ComCalc!Q$37))),0)</f>
        <v>0</v>
      </c>
      <c r="R1446">
        <f>IF(R111*(ComCalc!R$37&gt;1),2*ComCalc!R$37*NORMSDIST(-1*ABS(R828/SQRT(ComCalc!R$45/(ComCalc!R$37*ComCalc!R$37)+R722*(ComCalc!R$37-2)/ComCalc!R$37))),0)</f>
        <v>0</v>
      </c>
      <c r="S1446">
        <f>IF(S111*(ComCalc!S$37&gt;1),2*ComCalc!S$37*NORMSDIST(-1*ABS(S828/SQRT(ComCalc!S$45/(ComCalc!S$37*ComCalc!S$37)+S722*(ComCalc!S$37-2)/ComCalc!S$37))),0)</f>
        <v>0</v>
      </c>
      <c r="T1446">
        <f>IF(T111*(ComCalc!T$37&gt;1),2*ComCalc!T$37*NORMSDIST(-1*ABS(T828/SQRT(ComCalc!T$45/(ComCalc!T$37*ComCalc!T$37)+T722*(ComCalc!T$37-2)/ComCalc!T$37))),0)</f>
        <v>0</v>
      </c>
      <c r="U1446">
        <f>IF(U111*(ComCalc!U$37&gt;1),2*ComCalc!U$37*NORMSDIST(-1*ABS(U828/SQRT(ComCalc!U$45/(ComCalc!U$37*ComCalc!U$37)+U722*(ComCalc!U$37-2)/ComCalc!U$37))),0)</f>
        <v>0</v>
      </c>
    </row>
    <row r="1447" spans="1:21" x14ac:dyDescent="0.15">
      <c r="A1447" t="str">
        <f t="shared" si="873"/>
        <v>Symbol Search</v>
      </c>
      <c r="B1447">
        <f>IF(B112*(ComCalc!B$37&gt;1),2*ComCalc!B$37*NORMSDIST(-1*ABS(B829/SQRT(ComCalc!B$45/(ComCalc!B$37*ComCalc!B$37)+B723*(ComCalc!B$37-2)/ComCalc!B$37))),0)</f>
        <v>0</v>
      </c>
      <c r="C1447">
        <f>IF(C112*(ComCalc!C$37&gt;1),2*ComCalc!C$37*NORMSDIST(-1*ABS(C829/SQRT(ComCalc!C$45/(ComCalc!C$37*ComCalc!C$37)+C723*(ComCalc!C$37-2)/ComCalc!C$37))),0)</f>
        <v>0</v>
      </c>
      <c r="D1447">
        <f>IF(D112*(ComCalc!D$37&gt;1),2*ComCalc!D$37*NORMSDIST(-1*ABS(D829/SQRT(ComCalc!D$45/(ComCalc!D$37*ComCalc!D$37)+D723*(ComCalc!D$37-2)/ComCalc!D$37))),0)</f>
        <v>0</v>
      </c>
      <c r="E1447">
        <f>IF(E112*(ComCalc!E$37&gt;1),2*ComCalc!E$37*NORMSDIST(-1*ABS(E829/SQRT(ComCalc!E$45/(ComCalc!E$37*ComCalc!E$37)+E723*(ComCalc!E$37-2)/ComCalc!E$37))),0)</f>
        <v>0</v>
      </c>
      <c r="F1447">
        <f>IF(F112*(ComCalc!F$37&gt;1),2*ComCalc!F$37*NORMSDIST(-1*ABS(F829/SQRT(ComCalc!F$45/(ComCalc!F$37*ComCalc!F$37)+F723*(ComCalc!F$37-2)/ComCalc!F$37))),0)</f>
        <v>0</v>
      </c>
      <c r="G1447">
        <f>IF(G112*(ComCalc!G$37&gt;1),2*ComCalc!G$37*NORMSDIST(-1*ABS(G829/SQRT(ComCalc!G$45/(ComCalc!G$37*ComCalc!G$37)+G723*(ComCalc!G$37-2)/ComCalc!G$37))),0)</f>
        <v>0</v>
      </c>
      <c r="H1447">
        <f>IF(H112*(ComCalc!H$37&gt;1),2*ComCalc!H$37*NORMSDIST(-1*ABS(H829/SQRT(ComCalc!H$45/(ComCalc!H$37*ComCalc!H$37)+H723*(ComCalc!H$37-2)/ComCalc!H$37))),0)</f>
        <v>0</v>
      </c>
      <c r="I1447">
        <f>IF(I112*(ComCalc!I$37&gt;1),2*ComCalc!I$37*NORMSDIST(-1*ABS(I829/SQRT(ComCalc!I$45/(ComCalc!I$37*ComCalc!I$37)+I723*(ComCalc!I$37-2)/ComCalc!I$37))),0)</f>
        <v>0</v>
      </c>
      <c r="J1447">
        <f>IF(J112*(ComCalc!J$37&gt;1),2*ComCalc!J$37*NORMSDIST(-1*ABS(J829/SQRT(ComCalc!J$45/(ComCalc!J$37*ComCalc!J$37)+J723*(ComCalc!J$37-2)/ComCalc!J$37))),0)</f>
        <v>0</v>
      </c>
      <c r="K1447">
        <f>IF(K112*(ComCalc!K$37&gt;1),2*ComCalc!K$37*NORMSDIST(-1*ABS(K829/SQRT(ComCalc!K$45/(ComCalc!K$37*ComCalc!K$37)+K723*(ComCalc!K$37-2)/ComCalc!K$37))),0)</f>
        <v>0</v>
      </c>
      <c r="L1447">
        <f>IF(L112*(ComCalc!L$37&gt;1),2*ComCalc!L$37*NORMSDIST(-1*ABS(L829/SQRT(ComCalc!L$45/(ComCalc!L$37*ComCalc!L$37)+L723*(ComCalc!L$37-2)/ComCalc!L$37))),0)</f>
        <v>0</v>
      </c>
      <c r="M1447">
        <f>IF(M112*(ComCalc!M$37&gt;1),2*ComCalc!M$37*NORMSDIST(-1*ABS(M829/SQRT(ComCalc!M$45/(ComCalc!M$37*ComCalc!M$37)+M723*(ComCalc!M$37-2)/ComCalc!M$37))),0)</f>
        <v>0</v>
      </c>
      <c r="N1447">
        <f>IF(N112*(ComCalc!N$37&gt;1),2*ComCalc!N$37*NORMSDIST(-1*ABS(N829/SQRT(ComCalc!N$45/(ComCalc!N$37*ComCalc!N$37)+N723*(ComCalc!N$37-2)/ComCalc!N$37))),0)</f>
        <v>0</v>
      </c>
      <c r="O1447">
        <f>IF(O112*(ComCalc!O$37&gt;1),2*ComCalc!O$37*NORMSDIST(-1*ABS(O829/SQRT(ComCalc!O$45/(ComCalc!O$37*ComCalc!O$37)+O723*(ComCalc!O$37-2)/ComCalc!O$37))),0)</f>
        <v>0</v>
      </c>
      <c r="P1447">
        <f>IF(P112*(ComCalc!P$37&gt;1),2*ComCalc!P$37*NORMSDIST(-1*ABS(P829/SQRT(ComCalc!P$45/(ComCalc!P$37*ComCalc!P$37)+P723*(ComCalc!P$37-2)/ComCalc!P$37))),0)</f>
        <v>0</v>
      </c>
      <c r="Q1447">
        <f>IF(Q112*(ComCalc!Q$37&gt;1),2*ComCalc!Q$37*NORMSDIST(-1*ABS(Q829/SQRT(ComCalc!Q$45/(ComCalc!Q$37*ComCalc!Q$37)+Q723*(ComCalc!Q$37-2)/ComCalc!Q$37))),0)</f>
        <v>0</v>
      </c>
      <c r="R1447">
        <f>IF(R112*(ComCalc!R$37&gt;1),2*ComCalc!R$37*NORMSDIST(-1*ABS(R829/SQRT(ComCalc!R$45/(ComCalc!R$37*ComCalc!R$37)+R723*(ComCalc!R$37-2)/ComCalc!R$37))),0)</f>
        <v>0</v>
      </c>
      <c r="S1447">
        <f>IF(S112*(ComCalc!S$37&gt;1),2*ComCalc!S$37*NORMSDIST(-1*ABS(S829/SQRT(ComCalc!S$45/(ComCalc!S$37*ComCalc!S$37)+S723*(ComCalc!S$37-2)/ComCalc!S$37))),0)</f>
        <v>0</v>
      </c>
      <c r="T1447">
        <f>IF(T112*(ComCalc!T$37&gt;1),2*ComCalc!T$37*NORMSDIST(-1*ABS(T829/SQRT(ComCalc!T$45/(ComCalc!T$37*ComCalc!T$37)+T723*(ComCalc!T$37-2)/ComCalc!T$37))),0)</f>
        <v>0</v>
      </c>
      <c r="U1447">
        <f>IF(U112*(ComCalc!U$37&gt;1),2*ComCalc!U$37*NORMSDIST(-1*ABS(U829/SQRT(ComCalc!U$45/(ComCalc!U$37*ComCalc!U$37)+U723*(ComCalc!U$37-2)/ComCalc!U$37))),0)</f>
        <v>0</v>
      </c>
    </row>
    <row r="1448" spans="1:21" x14ac:dyDescent="0.15">
      <c r="A1448" t="str">
        <f t="shared" si="873"/>
        <v>Coding</v>
      </c>
      <c r="B1448">
        <f>IF(B113*(ComCalc!B$37&gt;1),2*ComCalc!B$37*NORMSDIST(-1*ABS(B830/SQRT(ComCalc!B$45/(ComCalc!B$37*ComCalc!B$37)+B724*(ComCalc!B$37-2)/ComCalc!B$37))),0)</f>
        <v>0</v>
      </c>
      <c r="C1448">
        <f>IF(C113*(ComCalc!C$37&gt;1),2*ComCalc!C$37*NORMSDIST(-1*ABS(C830/SQRT(ComCalc!C$45/(ComCalc!C$37*ComCalc!C$37)+C724*(ComCalc!C$37-2)/ComCalc!C$37))),0)</f>
        <v>0</v>
      </c>
      <c r="D1448">
        <f>IF(D113*(ComCalc!D$37&gt;1),2*ComCalc!D$37*NORMSDIST(-1*ABS(D830/SQRT(ComCalc!D$45/(ComCalc!D$37*ComCalc!D$37)+D724*(ComCalc!D$37-2)/ComCalc!D$37))),0)</f>
        <v>0</v>
      </c>
      <c r="E1448">
        <f>IF(E113*(ComCalc!E$37&gt;1),2*ComCalc!E$37*NORMSDIST(-1*ABS(E830/SQRT(ComCalc!E$45/(ComCalc!E$37*ComCalc!E$37)+E724*(ComCalc!E$37-2)/ComCalc!E$37))),0)</f>
        <v>0</v>
      </c>
      <c r="F1448">
        <f>IF(F113*(ComCalc!F$37&gt;1),2*ComCalc!F$37*NORMSDIST(-1*ABS(F830/SQRT(ComCalc!F$45/(ComCalc!F$37*ComCalc!F$37)+F724*(ComCalc!F$37-2)/ComCalc!F$37))),0)</f>
        <v>0</v>
      </c>
      <c r="G1448">
        <f>IF(G113*(ComCalc!G$37&gt;1),2*ComCalc!G$37*NORMSDIST(-1*ABS(G830/SQRT(ComCalc!G$45/(ComCalc!G$37*ComCalc!G$37)+G724*(ComCalc!G$37-2)/ComCalc!G$37))),0)</f>
        <v>1.176735117270757</v>
      </c>
      <c r="H1448">
        <f>IF(H113*(ComCalc!H$37&gt;1),2*ComCalc!H$37*NORMSDIST(-1*ABS(H830/SQRT(ComCalc!H$45/(ComCalc!H$37*ComCalc!H$37)+H724*(ComCalc!H$37-2)/ComCalc!H$37))),0)</f>
        <v>0</v>
      </c>
      <c r="I1448">
        <f>IF(I113*(ComCalc!I$37&gt;1),2*ComCalc!I$37*NORMSDIST(-1*ABS(I830/SQRT(ComCalc!I$45/(ComCalc!I$37*ComCalc!I$37)+I724*(ComCalc!I$37-2)/ComCalc!I$37))),0)</f>
        <v>6.8060450221076182E-4</v>
      </c>
      <c r="J1448">
        <f>IF(J113*(ComCalc!J$37&gt;1),2*ComCalc!J$37*NORMSDIST(-1*ABS(J830/SQRT(ComCalc!J$45/(ComCalc!J$37*ComCalc!J$37)+J724*(ComCalc!J$37-2)/ComCalc!J$37))),0)</f>
        <v>1.4181579190940055</v>
      </c>
      <c r="K1448">
        <f>IF(K113*(ComCalc!K$37&gt;1),2*ComCalc!K$37*NORMSDIST(-1*ABS(K830/SQRT(ComCalc!K$45/(ComCalc!K$37*ComCalc!K$37)+K724*(ComCalc!K$37-2)/ComCalc!K$37))),0)</f>
        <v>0</v>
      </c>
      <c r="L1448">
        <f>IF(L113*(ComCalc!L$37&gt;1),2*ComCalc!L$37*NORMSDIST(-1*ABS(L830/SQRT(ComCalc!L$45/(ComCalc!L$37*ComCalc!L$37)+L724*(ComCalc!L$37-2)/ComCalc!L$37))),0)</f>
        <v>0</v>
      </c>
      <c r="M1448">
        <f>IF(M113*(ComCalc!M$37&gt;1),2*ComCalc!M$37*NORMSDIST(-1*ABS(M830/SQRT(ComCalc!M$45/(ComCalc!M$37*ComCalc!M$37)+M724*(ComCalc!M$37-2)/ComCalc!M$37))),0)</f>
        <v>0</v>
      </c>
      <c r="N1448">
        <f>IF(N113*(ComCalc!N$37&gt;1),2*ComCalc!N$37*NORMSDIST(-1*ABS(N830/SQRT(ComCalc!N$45/(ComCalc!N$37*ComCalc!N$37)+N724*(ComCalc!N$37-2)/ComCalc!N$37))),0)</f>
        <v>3.0219874997155314</v>
      </c>
      <c r="O1448">
        <f>IF(O113*(ComCalc!O$37&gt;1),2*ComCalc!O$37*NORMSDIST(-1*ABS(O830/SQRT(ComCalc!O$45/(ComCalc!O$37*ComCalc!O$37)+O724*(ComCalc!O$37-2)/ComCalc!O$37))),0)</f>
        <v>0</v>
      </c>
      <c r="P1448">
        <f>IF(P113*(ComCalc!P$37&gt;1),2*ComCalc!P$37*NORMSDIST(-1*ABS(P830/SQRT(ComCalc!P$45/(ComCalc!P$37*ComCalc!P$37)+P724*(ComCalc!P$37-2)/ComCalc!P$37))),0)</f>
        <v>0</v>
      </c>
      <c r="Q1448">
        <f>IF(Q113*(ComCalc!Q$37&gt;1),2*ComCalc!Q$37*NORMSDIST(-1*ABS(Q830/SQRT(ComCalc!Q$45/(ComCalc!Q$37*ComCalc!Q$37)+Q724*(ComCalc!Q$37-2)/ComCalc!Q$37))),0)</f>
        <v>0</v>
      </c>
      <c r="R1448">
        <f>IF(R113*(ComCalc!R$37&gt;1),2*ComCalc!R$37*NORMSDIST(-1*ABS(R830/SQRT(ComCalc!R$45/(ComCalc!R$37*ComCalc!R$37)+R724*(ComCalc!R$37-2)/ComCalc!R$37))),0)</f>
        <v>9.9056750533671772E-2</v>
      </c>
      <c r="S1448">
        <f>IF(S113*(ComCalc!S$37&gt;1),2*ComCalc!S$37*NORMSDIST(-1*ABS(S830/SQRT(ComCalc!S$45/(ComCalc!S$37*ComCalc!S$37)+S724*(ComCalc!S$37-2)/ComCalc!S$37))),0)</f>
        <v>0</v>
      </c>
      <c r="T1448">
        <f>IF(T113*(ComCalc!T$37&gt;1),2*ComCalc!T$37*NORMSDIST(-1*ABS(T830/SQRT(ComCalc!T$45/(ComCalc!T$37*ComCalc!T$37)+T724*(ComCalc!T$37-2)/ComCalc!T$37))),0)</f>
        <v>0</v>
      </c>
      <c r="U1448">
        <f>IF(U113*(ComCalc!U$37&gt;1),2*ComCalc!U$37*NORMSDIST(-1*ABS(U830/SQRT(ComCalc!U$45/(ComCalc!U$37*ComCalc!U$37)+U724*(ComCalc!U$37-2)/ComCalc!U$37))),0)</f>
        <v>0</v>
      </c>
    </row>
    <row r="1449" spans="1:21" x14ac:dyDescent="0.15">
      <c r="A1449" t="str">
        <f t="shared" si="873"/>
        <v>NAB Categories</v>
      </c>
      <c r="B1449">
        <f>IF(B114*(ComCalc!B$37&gt;1),2*ComCalc!B$37*NORMSDIST(-1*ABS(B831/SQRT(ComCalc!B$45/(ComCalc!B$37*ComCalc!B$37)+B725*(ComCalc!B$37-2)/ComCalc!B$37))),0)</f>
        <v>0</v>
      </c>
      <c r="C1449">
        <f>IF(C114*(ComCalc!C$37&gt;1),2*ComCalc!C$37*NORMSDIST(-1*ABS(C831/SQRT(ComCalc!C$45/(ComCalc!C$37*ComCalc!C$37)+C725*(ComCalc!C$37-2)/ComCalc!C$37))),0)</f>
        <v>0</v>
      </c>
      <c r="D1449">
        <f>IF(D114*(ComCalc!D$37&gt;1),2*ComCalc!D$37*NORMSDIST(-1*ABS(D831/SQRT(ComCalc!D$45/(ComCalc!D$37*ComCalc!D$37)+D725*(ComCalc!D$37-2)/ComCalc!D$37))),0)</f>
        <v>0</v>
      </c>
      <c r="E1449">
        <f>IF(E114*(ComCalc!E$37&gt;1),2*ComCalc!E$37*NORMSDIST(-1*ABS(E831/SQRT(ComCalc!E$45/(ComCalc!E$37*ComCalc!E$37)+E725*(ComCalc!E$37-2)/ComCalc!E$37))),0)</f>
        <v>0</v>
      </c>
      <c r="F1449">
        <f>IF(F114*(ComCalc!F$37&gt;1),2*ComCalc!F$37*NORMSDIST(-1*ABS(F831/SQRT(ComCalc!F$45/(ComCalc!F$37*ComCalc!F$37)+F725*(ComCalc!F$37-2)/ComCalc!F$37))),0)</f>
        <v>0</v>
      </c>
      <c r="G1449">
        <f>IF(G114*(ComCalc!G$37&gt;1),2*ComCalc!G$37*NORMSDIST(-1*ABS(G831/SQRT(ComCalc!G$45/(ComCalc!G$37*ComCalc!G$37)+G725*(ComCalc!G$37-2)/ComCalc!G$37))),0)</f>
        <v>0</v>
      </c>
      <c r="H1449">
        <f>IF(H114*(ComCalc!H$37&gt;1),2*ComCalc!H$37*NORMSDIST(-1*ABS(H831/SQRT(ComCalc!H$45/(ComCalc!H$37*ComCalc!H$37)+H725*(ComCalc!H$37-2)/ComCalc!H$37))),0)</f>
        <v>0</v>
      </c>
      <c r="I1449">
        <f>IF(I114*(ComCalc!I$37&gt;1),2*ComCalc!I$37*NORMSDIST(-1*ABS(I831/SQRT(ComCalc!I$45/(ComCalc!I$37*ComCalc!I$37)+I725*(ComCalc!I$37-2)/ComCalc!I$37))),0)</f>
        <v>0</v>
      </c>
      <c r="J1449">
        <f>IF(J114*(ComCalc!J$37&gt;1),2*ComCalc!J$37*NORMSDIST(-1*ABS(J831/SQRT(ComCalc!J$45/(ComCalc!J$37*ComCalc!J$37)+J725*(ComCalc!J$37-2)/ComCalc!J$37))),0)</f>
        <v>0</v>
      </c>
      <c r="K1449">
        <f>IF(K114*(ComCalc!K$37&gt;1),2*ComCalc!K$37*NORMSDIST(-1*ABS(K831/SQRT(ComCalc!K$45/(ComCalc!K$37*ComCalc!K$37)+K725*(ComCalc!K$37-2)/ComCalc!K$37))),0)</f>
        <v>0</v>
      </c>
      <c r="L1449">
        <f>IF(L114*(ComCalc!L$37&gt;1),2*ComCalc!L$37*NORMSDIST(-1*ABS(L831/SQRT(ComCalc!L$45/(ComCalc!L$37*ComCalc!L$37)+L725*(ComCalc!L$37-2)/ComCalc!L$37))),0)</f>
        <v>0</v>
      </c>
      <c r="M1449">
        <f>IF(M114*(ComCalc!M$37&gt;1),2*ComCalc!M$37*NORMSDIST(-1*ABS(M831/SQRT(ComCalc!M$45/(ComCalc!M$37*ComCalc!M$37)+M725*(ComCalc!M$37-2)/ComCalc!M$37))),0)</f>
        <v>0</v>
      </c>
      <c r="N1449">
        <f>IF(N114*(ComCalc!N$37&gt;1),2*ComCalc!N$37*NORMSDIST(-1*ABS(N831/SQRT(ComCalc!N$45/(ComCalc!N$37*ComCalc!N$37)+N725*(ComCalc!N$37-2)/ComCalc!N$37))),0)</f>
        <v>0</v>
      </c>
      <c r="O1449">
        <f>IF(O114*(ComCalc!O$37&gt;1),2*ComCalc!O$37*NORMSDIST(-1*ABS(O831/SQRT(ComCalc!O$45/(ComCalc!O$37*ComCalc!O$37)+O725*(ComCalc!O$37-2)/ComCalc!O$37))),0)</f>
        <v>0</v>
      </c>
      <c r="P1449">
        <f>IF(P114*(ComCalc!P$37&gt;1),2*ComCalc!P$37*NORMSDIST(-1*ABS(P831/SQRT(ComCalc!P$45/(ComCalc!P$37*ComCalc!P$37)+P725*(ComCalc!P$37-2)/ComCalc!P$37))),0)</f>
        <v>0</v>
      </c>
      <c r="Q1449">
        <f>IF(Q114*(ComCalc!Q$37&gt;1),2*ComCalc!Q$37*NORMSDIST(-1*ABS(Q831/SQRT(ComCalc!Q$45/(ComCalc!Q$37*ComCalc!Q$37)+Q725*(ComCalc!Q$37-2)/ComCalc!Q$37))),0)</f>
        <v>0</v>
      </c>
      <c r="R1449">
        <f>IF(R114*(ComCalc!R$37&gt;1),2*ComCalc!R$37*NORMSDIST(-1*ABS(R831/SQRT(ComCalc!R$45/(ComCalc!R$37*ComCalc!R$37)+R725*(ComCalc!R$37-2)/ComCalc!R$37))),0)</f>
        <v>0</v>
      </c>
      <c r="S1449">
        <f>IF(S114*(ComCalc!S$37&gt;1),2*ComCalc!S$37*NORMSDIST(-1*ABS(S831/SQRT(ComCalc!S$45/(ComCalc!S$37*ComCalc!S$37)+S725*(ComCalc!S$37-2)/ComCalc!S$37))),0)</f>
        <v>0</v>
      </c>
      <c r="T1449">
        <f>IF(T114*(ComCalc!T$37&gt;1),2*ComCalc!T$37*NORMSDIST(-1*ABS(T831/SQRT(ComCalc!T$45/(ComCalc!T$37*ComCalc!T$37)+T725*(ComCalc!T$37-2)/ComCalc!T$37))),0)</f>
        <v>0</v>
      </c>
      <c r="U1449">
        <f>IF(U114*(ComCalc!U$37&gt;1),2*ComCalc!U$37*NORMSDIST(-1*ABS(U831/SQRT(ComCalc!U$45/(ComCalc!U$37*ComCalc!U$37)+U725*(ComCalc!U$37-2)/ComCalc!U$37))),0)</f>
        <v>0</v>
      </c>
    </row>
    <row r="1450" spans="1:21" x14ac:dyDescent="0.15">
      <c r="A1450" t="str">
        <f t="shared" si="873"/>
        <v>NAB Judgment</v>
      </c>
      <c r="B1450">
        <f>IF(B115*(ComCalc!B$37&gt;1),2*ComCalc!B$37*NORMSDIST(-1*ABS(B832/SQRT(ComCalc!B$45/(ComCalc!B$37*ComCalc!B$37)+B726*(ComCalc!B$37-2)/ComCalc!B$37))),0)</f>
        <v>0</v>
      </c>
      <c r="C1450">
        <f>IF(C115*(ComCalc!C$37&gt;1),2*ComCalc!C$37*NORMSDIST(-1*ABS(C832/SQRT(ComCalc!C$45/(ComCalc!C$37*ComCalc!C$37)+C726*(ComCalc!C$37-2)/ComCalc!C$37))),0)</f>
        <v>0</v>
      </c>
      <c r="D1450">
        <f>IF(D115*(ComCalc!D$37&gt;1),2*ComCalc!D$37*NORMSDIST(-1*ABS(D832/SQRT(ComCalc!D$45/(ComCalc!D$37*ComCalc!D$37)+D726*(ComCalc!D$37-2)/ComCalc!D$37))),0)</f>
        <v>0</v>
      </c>
      <c r="E1450">
        <f>IF(E115*(ComCalc!E$37&gt;1),2*ComCalc!E$37*NORMSDIST(-1*ABS(E832/SQRT(ComCalc!E$45/(ComCalc!E$37*ComCalc!E$37)+E726*(ComCalc!E$37-2)/ComCalc!E$37))),0)</f>
        <v>0</v>
      </c>
      <c r="F1450">
        <f>IF(F115*(ComCalc!F$37&gt;1),2*ComCalc!F$37*NORMSDIST(-1*ABS(F832/SQRT(ComCalc!F$45/(ComCalc!F$37*ComCalc!F$37)+F726*(ComCalc!F$37-2)/ComCalc!F$37))),0)</f>
        <v>0</v>
      </c>
      <c r="G1450">
        <f>IF(G115*(ComCalc!G$37&gt;1),2*ComCalc!G$37*NORMSDIST(-1*ABS(G832/SQRT(ComCalc!G$45/(ComCalc!G$37*ComCalc!G$37)+G726*(ComCalc!G$37-2)/ComCalc!G$37))),0)</f>
        <v>3.112575931039983E-2</v>
      </c>
      <c r="H1450">
        <f>IF(H115*(ComCalc!H$37&gt;1),2*ComCalc!H$37*NORMSDIST(-1*ABS(H832/SQRT(ComCalc!H$45/(ComCalc!H$37*ComCalc!H$37)+H726*(ComCalc!H$37-2)/ComCalc!H$37))),0)</f>
        <v>0</v>
      </c>
      <c r="I1450">
        <f>IF(I115*(ComCalc!I$37&gt;1),2*ComCalc!I$37*NORMSDIST(-1*ABS(I832/SQRT(ComCalc!I$45/(ComCalc!I$37*ComCalc!I$37)+I726*(ComCalc!I$37-2)/ComCalc!I$37))),0)</f>
        <v>0</v>
      </c>
      <c r="J1450">
        <f>IF(J115*(ComCalc!J$37&gt;1),2*ComCalc!J$37*NORMSDIST(-1*ABS(J832/SQRT(ComCalc!J$45/(ComCalc!J$37*ComCalc!J$37)+J726*(ComCalc!J$37-2)/ComCalc!J$37))),0)</f>
        <v>0</v>
      </c>
      <c r="K1450">
        <f>IF(K115*(ComCalc!K$37&gt;1),2*ComCalc!K$37*NORMSDIST(-1*ABS(K832/SQRT(ComCalc!K$45/(ComCalc!K$37*ComCalc!K$37)+K726*(ComCalc!K$37-2)/ComCalc!K$37))),0)</f>
        <v>0</v>
      </c>
      <c r="L1450">
        <f>IF(L115*(ComCalc!L$37&gt;1),2*ComCalc!L$37*NORMSDIST(-1*ABS(L832/SQRT(ComCalc!L$45/(ComCalc!L$37*ComCalc!L$37)+L726*(ComCalc!L$37-2)/ComCalc!L$37))),0)</f>
        <v>0</v>
      </c>
      <c r="M1450">
        <f>IF(M115*(ComCalc!M$37&gt;1),2*ComCalc!M$37*NORMSDIST(-1*ABS(M832/SQRT(ComCalc!M$45/(ComCalc!M$37*ComCalc!M$37)+M726*(ComCalc!M$37-2)/ComCalc!M$37))),0)</f>
        <v>0</v>
      </c>
      <c r="N1450">
        <f>IF(N115*(ComCalc!N$37&gt;1),2*ComCalc!N$37*NORMSDIST(-1*ABS(N832/SQRT(ComCalc!N$45/(ComCalc!N$37*ComCalc!N$37)+N726*(ComCalc!N$37-2)/ComCalc!N$37))),0)</f>
        <v>0</v>
      </c>
      <c r="O1450">
        <f>IF(O115*(ComCalc!O$37&gt;1),2*ComCalc!O$37*NORMSDIST(-1*ABS(O832/SQRT(ComCalc!O$45/(ComCalc!O$37*ComCalc!O$37)+O726*(ComCalc!O$37-2)/ComCalc!O$37))),0)</f>
        <v>0</v>
      </c>
      <c r="P1450">
        <f>IF(P115*(ComCalc!P$37&gt;1),2*ComCalc!P$37*NORMSDIST(-1*ABS(P832/SQRT(ComCalc!P$45/(ComCalc!P$37*ComCalc!P$37)+P726*(ComCalc!P$37-2)/ComCalc!P$37))),0)</f>
        <v>0</v>
      </c>
      <c r="Q1450">
        <f>IF(Q115*(ComCalc!Q$37&gt;1),2*ComCalc!Q$37*NORMSDIST(-1*ABS(Q832/SQRT(ComCalc!Q$45/(ComCalc!Q$37*ComCalc!Q$37)+Q726*(ComCalc!Q$37-2)/ComCalc!Q$37))),0)</f>
        <v>0</v>
      </c>
      <c r="R1450">
        <f>IF(R115*(ComCalc!R$37&gt;1),2*ComCalc!R$37*NORMSDIST(-1*ABS(R832/SQRT(ComCalc!R$45/(ComCalc!R$37*ComCalc!R$37)+R726*(ComCalc!R$37-2)/ComCalc!R$37))),0)</f>
        <v>0.94945684085314797</v>
      </c>
      <c r="S1450">
        <f>IF(S115*(ComCalc!S$37&gt;1),2*ComCalc!S$37*NORMSDIST(-1*ABS(S832/SQRT(ComCalc!S$45/(ComCalc!S$37*ComCalc!S$37)+S726*(ComCalc!S$37-2)/ComCalc!S$37))),0)</f>
        <v>0</v>
      </c>
      <c r="T1450">
        <f>IF(T115*(ComCalc!T$37&gt;1),2*ComCalc!T$37*NORMSDIST(-1*ABS(T832/SQRT(ComCalc!T$45/(ComCalc!T$37*ComCalc!T$37)+T726*(ComCalc!T$37-2)/ComCalc!T$37))),0)</f>
        <v>0</v>
      </c>
      <c r="U1450">
        <f>IF(U115*(ComCalc!U$37&gt;1),2*ComCalc!U$37*NORMSDIST(-1*ABS(U832/SQRT(ComCalc!U$45/(ComCalc!U$37*ComCalc!U$37)+U726*(ComCalc!U$37-2)/ComCalc!U$37))),0)</f>
        <v>0</v>
      </c>
    </row>
    <row r="1451" spans="1:21" x14ac:dyDescent="0.15">
      <c r="A1451" t="str">
        <f t="shared" si="873"/>
        <v>NAB Mazes</v>
      </c>
      <c r="B1451">
        <f>IF(B116*(ComCalc!B$37&gt;1),2*ComCalc!B$37*NORMSDIST(-1*ABS(B833/SQRT(ComCalc!B$45/(ComCalc!B$37*ComCalc!B$37)+B727*(ComCalc!B$37-2)/ComCalc!B$37))),0)</f>
        <v>0</v>
      </c>
      <c r="C1451">
        <f>IF(C116*(ComCalc!C$37&gt;1),2*ComCalc!C$37*NORMSDIST(-1*ABS(C833/SQRT(ComCalc!C$45/(ComCalc!C$37*ComCalc!C$37)+C727*(ComCalc!C$37-2)/ComCalc!C$37))),0)</f>
        <v>0</v>
      </c>
      <c r="D1451">
        <f>IF(D116*(ComCalc!D$37&gt;1),2*ComCalc!D$37*NORMSDIST(-1*ABS(D833/SQRT(ComCalc!D$45/(ComCalc!D$37*ComCalc!D$37)+D727*(ComCalc!D$37-2)/ComCalc!D$37))),0)</f>
        <v>0</v>
      </c>
      <c r="E1451">
        <f>IF(E116*(ComCalc!E$37&gt;1),2*ComCalc!E$37*NORMSDIST(-1*ABS(E833/SQRT(ComCalc!E$45/(ComCalc!E$37*ComCalc!E$37)+E727*(ComCalc!E$37-2)/ComCalc!E$37))),0)</f>
        <v>0</v>
      </c>
      <c r="F1451">
        <f>IF(F116*(ComCalc!F$37&gt;1),2*ComCalc!F$37*NORMSDIST(-1*ABS(F833/SQRT(ComCalc!F$45/(ComCalc!F$37*ComCalc!F$37)+F727*(ComCalc!F$37-2)/ComCalc!F$37))),0)</f>
        <v>0</v>
      </c>
      <c r="G1451">
        <f>IF(G116*(ComCalc!G$37&gt;1),2*ComCalc!G$37*NORMSDIST(-1*ABS(G833/SQRT(ComCalc!G$45/(ComCalc!G$37*ComCalc!G$37)+G727*(ComCalc!G$37-2)/ComCalc!G$37))),0)</f>
        <v>0</v>
      </c>
      <c r="H1451">
        <f>IF(H116*(ComCalc!H$37&gt;1),2*ComCalc!H$37*NORMSDIST(-1*ABS(H833/SQRT(ComCalc!H$45/(ComCalc!H$37*ComCalc!H$37)+H727*(ComCalc!H$37-2)/ComCalc!H$37))),0)</f>
        <v>0</v>
      </c>
      <c r="I1451">
        <f>IF(I116*(ComCalc!I$37&gt;1),2*ComCalc!I$37*NORMSDIST(-1*ABS(I833/SQRT(ComCalc!I$45/(ComCalc!I$37*ComCalc!I$37)+I727*(ComCalc!I$37-2)/ComCalc!I$37))),0)</f>
        <v>0</v>
      </c>
      <c r="J1451">
        <f>IF(J116*(ComCalc!J$37&gt;1),2*ComCalc!J$37*NORMSDIST(-1*ABS(J833/SQRT(ComCalc!J$45/(ComCalc!J$37*ComCalc!J$37)+J727*(ComCalc!J$37-2)/ComCalc!J$37))),0)</f>
        <v>0</v>
      </c>
      <c r="K1451">
        <f>IF(K116*(ComCalc!K$37&gt;1),2*ComCalc!K$37*NORMSDIST(-1*ABS(K833/SQRT(ComCalc!K$45/(ComCalc!K$37*ComCalc!K$37)+K727*(ComCalc!K$37-2)/ComCalc!K$37))),0)</f>
        <v>0</v>
      </c>
      <c r="L1451">
        <f>IF(L116*(ComCalc!L$37&gt;1),2*ComCalc!L$37*NORMSDIST(-1*ABS(L833/SQRT(ComCalc!L$45/(ComCalc!L$37*ComCalc!L$37)+L727*(ComCalc!L$37-2)/ComCalc!L$37))),0)</f>
        <v>0</v>
      </c>
      <c r="M1451">
        <f>IF(M116*(ComCalc!M$37&gt;1),2*ComCalc!M$37*NORMSDIST(-1*ABS(M833/SQRT(ComCalc!M$45/(ComCalc!M$37*ComCalc!M$37)+M727*(ComCalc!M$37-2)/ComCalc!M$37))),0)</f>
        <v>0</v>
      </c>
      <c r="N1451">
        <f>IF(N116*(ComCalc!N$37&gt;1),2*ComCalc!N$37*NORMSDIST(-1*ABS(N833/SQRT(ComCalc!N$45/(ComCalc!N$37*ComCalc!N$37)+N727*(ComCalc!N$37-2)/ComCalc!N$37))),0)</f>
        <v>0</v>
      </c>
      <c r="O1451">
        <f>IF(O116*(ComCalc!O$37&gt;1),2*ComCalc!O$37*NORMSDIST(-1*ABS(O833/SQRT(ComCalc!O$45/(ComCalc!O$37*ComCalc!O$37)+O727*(ComCalc!O$37-2)/ComCalc!O$37))),0)</f>
        <v>0</v>
      </c>
      <c r="P1451">
        <f>IF(P116*(ComCalc!P$37&gt;1),2*ComCalc!P$37*NORMSDIST(-1*ABS(P833/SQRT(ComCalc!P$45/(ComCalc!P$37*ComCalc!P$37)+P727*(ComCalc!P$37-2)/ComCalc!P$37))),0)</f>
        <v>0</v>
      </c>
      <c r="Q1451">
        <f>IF(Q116*(ComCalc!Q$37&gt;1),2*ComCalc!Q$37*NORMSDIST(-1*ABS(Q833/SQRT(ComCalc!Q$45/(ComCalc!Q$37*ComCalc!Q$37)+Q727*(ComCalc!Q$37-2)/ComCalc!Q$37))),0)</f>
        <v>0</v>
      </c>
      <c r="R1451">
        <f>IF(R116*(ComCalc!R$37&gt;1),2*ComCalc!R$37*NORMSDIST(-1*ABS(R833/SQRT(ComCalc!R$45/(ComCalc!R$37*ComCalc!R$37)+R727*(ComCalc!R$37-2)/ComCalc!R$37))),0)</f>
        <v>0</v>
      </c>
      <c r="S1451">
        <f>IF(S116*(ComCalc!S$37&gt;1),2*ComCalc!S$37*NORMSDIST(-1*ABS(S833/SQRT(ComCalc!S$45/(ComCalc!S$37*ComCalc!S$37)+S727*(ComCalc!S$37-2)/ComCalc!S$37))),0)</f>
        <v>0</v>
      </c>
      <c r="T1451">
        <f>IF(T116*(ComCalc!T$37&gt;1),2*ComCalc!T$37*NORMSDIST(-1*ABS(T833/SQRT(ComCalc!T$45/(ComCalc!T$37*ComCalc!T$37)+T727*(ComCalc!T$37-2)/ComCalc!T$37))),0)</f>
        <v>0</v>
      </c>
      <c r="U1451">
        <f>IF(U116*(ComCalc!U$37&gt;1),2*ComCalc!U$37*NORMSDIST(-1*ABS(U833/SQRT(ComCalc!U$45/(ComCalc!U$37*ComCalc!U$37)+U727*(ComCalc!U$37-2)/ComCalc!U$37))),0)</f>
        <v>0</v>
      </c>
    </row>
    <row r="1452" spans="1:21" x14ac:dyDescent="0.15">
      <c r="A1452" t="str">
        <f t="shared" si="873"/>
        <v>NAB Word Generation</v>
      </c>
      <c r="B1452">
        <f>IF(B117*(ComCalc!B$37&gt;1),2*ComCalc!B$37*NORMSDIST(-1*ABS(B834/SQRT(ComCalc!B$45/(ComCalc!B$37*ComCalc!B$37)+B728*(ComCalc!B$37-2)/ComCalc!B$37))),0)</f>
        <v>0</v>
      </c>
      <c r="C1452">
        <f>IF(C117*(ComCalc!C$37&gt;1),2*ComCalc!C$37*NORMSDIST(-1*ABS(C834/SQRT(ComCalc!C$45/(ComCalc!C$37*ComCalc!C$37)+C728*(ComCalc!C$37-2)/ComCalc!C$37))),0)</f>
        <v>0</v>
      </c>
      <c r="D1452">
        <f>IF(D117*(ComCalc!D$37&gt;1),2*ComCalc!D$37*NORMSDIST(-1*ABS(D834/SQRT(ComCalc!D$45/(ComCalc!D$37*ComCalc!D$37)+D728*(ComCalc!D$37-2)/ComCalc!D$37))),0)</f>
        <v>0</v>
      </c>
      <c r="E1452">
        <f>IF(E117*(ComCalc!E$37&gt;1),2*ComCalc!E$37*NORMSDIST(-1*ABS(E834/SQRT(ComCalc!E$45/(ComCalc!E$37*ComCalc!E$37)+E728*(ComCalc!E$37-2)/ComCalc!E$37))),0)</f>
        <v>0</v>
      </c>
      <c r="F1452">
        <f>IF(F117*(ComCalc!F$37&gt;1),2*ComCalc!F$37*NORMSDIST(-1*ABS(F834/SQRT(ComCalc!F$45/(ComCalc!F$37*ComCalc!F$37)+F728*(ComCalc!F$37-2)/ComCalc!F$37))),0)</f>
        <v>0</v>
      </c>
      <c r="G1452">
        <f>IF(G117*(ComCalc!G$37&gt;1),2*ComCalc!G$37*NORMSDIST(-1*ABS(G834/SQRT(ComCalc!G$45/(ComCalc!G$37*ComCalc!G$37)+G728*(ComCalc!G$37-2)/ComCalc!G$37))),0)</f>
        <v>0</v>
      </c>
      <c r="H1452">
        <f>IF(H117*(ComCalc!H$37&gt;1),2*ComCalc!H$37*NORMSDIST(-1*ABS(H834/SQRT(ComCalc!H$45/(ComCalc!H$37*ComCalc!H$37)+H728*(ComCalc!H$37-2)/ComCalc!H$37))),0)</f>
        <v>0</v>
      </c>
      <c r="I1452">
        <f>IF(I117*(ComCalc!I$37&gt;1),2*ComCalc!I$37*NORMSDIST(-1*ABS(I834/SQRT(ComCalc!I$45/(ComCalc!I$37*ComCalc!I$37)+I728*(ComCalc!I$37-2)/ComCalc!I$37))),0)</f>
        <v>0</v>
      </c>
      <c r="J1452">
        <f>IF(J117*(ComCalc!J$37&gt;1),2*ComCalc!J$37*NORMSDIST(-1*ABS(J834/SQRT(ComCalc!J$45/(ComCalc!J$37*ComCalc!J$37)+J728*(ComCalc!J$37-2)/ComCalc!J$37))),0)</f>
        <v>0</v>
      </c>
      <c r="K1452">
        <f>IF(K117*(ComCalc!K$37&gt;1),2*ComCalc!K$37*NORMSDIST(-1*ABS(K834/SQRT(ComCalc!K$45/(ComCalc!K$37*ComCalc!K$37)+K728*(ComCalc!K$37-2)/ComCalc!K$37))),0)</f>
        <v>0</v>
      </c>
      <c r="L1452">
        <f>IF(L117*(ComCalc!L$37&gt;1),2*ComCalc!L$37*NORMSDIST(-1*ABS(L834/SQRT(ComCalc!L$45/(ComCalc!L$37*ComCalc!L$37)+L728*(ComCalc!L$37-2)/ComCalc!L$37))),0)</f>
        <v>0</v>
      </c>
      <c r="M1452">
        <f>IF(M117*(ComCalc!M$37&gt;1),2*ComCalc!M$37*NORMSDIST(-1*ABS(M834/SQRT(ComCalc!M$45/(ComCalc!M$37*ComCalc!M$37)+M728*(ComCalc!M$37-2)/ComCalc!M$37))),0)</f>
        <v>0</v>
      </c>
      <c r="N1452">
        <f>IF(N117*(ComCalc!N$37&gt;1),2*ComCalc!N$37*NORMSDIST(-1*ABS(N834/SQRT(ComCalc!N$45/(ComCalc!N$37*ComCalc!N$37)+N728*(ComCalc!N$37-2)/ComCalc!N$37))),0)</f>
        <v>0</v>
      </c>
      <c r="O1452">
        <f>IF(O117*(ComCalc!O$37&gt;1),2*ComCalc!O$37*NORMSDIST(-1*ABS(O834/SQRT(ComCalc!O$45/(ComCalc!O$37*ComCalc!O$37)+O728*(ComCalc!O$37-2)/ComCalc!O$37))),0)</f>
        <v>0</v>
      </c>
      <c r="P1452">
        <f>IF(P117*(ComCalc!P$37&gt;1),2*ComCalc!P$37*NORMSDIST(-1*ABS(P834/SQRT(ComCalc!P$45/(ComCalc!P$37*ComCalc!P$37)+P728*(ComCalc!P$37-2)/ComCalc!P$37))),0)</f>
        <v>0</v>
      </c>
      <c r="Q1452">
        <f>IF(Q117*(ComCalc!Q$37&gt;1),2*ComCalc!Q$37*NORMSDIST(-1*ABS(Q834/SQRT(ComCalc!Q$45/(ComCalc!Q$37*ComCalc!Q$37)+Q728*(ComCalc!Q$37-2)/ComCalc!Q$37))),0)</f>
        <v>0</v>
      </c>
      <c r="R1452">
        <f>IF(R117*(ComCalc!R$37&gt;1),2*ComCalc!R$37*NORMSDIST(-1*ABS(R834/SQRT(ComCalc!R$45/(ComCalc!R$37*ComCalc!R$37)+R728*(ComCalc!R$37-2)/ComCalc!R$37))),0)</f>
        <v>0</v>
      </c>
      <c r="S1452">
        <f>IF(S117*(ComCalc!S$37&gt;1),2*ComCalc!S$37*NORMSDIST(-1*ABS(S834/SQRT(ComCalc!S$45/(ComCalc!S$37*ComCalc!S$37)+S728*(ComCalc!S$37-2)/ComCalc!S$37))),0)</f>
        <v>0</v>
      </c>
      <c r="T1452">
        <f>IF(T117*(ComCalc!T$37&gt;1),2*ComCalc!T$37*NORMSDIST(-1*ABS(T834/SQRT(ComCalc!T$45/(ComCalc!T$37*ComCalc!T$37)+T728*(ComCalc!T$37-2)/ComCalc!T$37))),0)</f>
        <v>0</v>
      </c>
      <c r="U1452">
        <f>IF(U117*(ComCalc!U$37&gt;1),2*ComCalc!U$37*NORMSDIST(-1*ABS(U834/SQRT(ComCalc!U$45/(ComCalc!U$37*ComCalc!U$37)+U728*(ComCalc!U$37-2)/ComCalc!U$37))),0)</f>
        <v>0</v>
      </c>
    </row>
    <row r="1453" spans="1:21" x14ac:dyDescent="0.15">
      <c r="A1453" t="str">
        <f t="shared" si="873"/>
        <v>Digits Forward</v>
      </c>
      <c r="B1453">
        <f>IF(B118*(ComCalc!B$37&gt;1),2*ComCalc!B$37*NORMSDIST(-1*ABS(B835/SQRT(ComCalc!B$45/(ComCalc!B$37*ComCalc!B$37)+B729*(ComCalc!B$37-2)/ComCalc!B$37))),0)</f>
        <v>0</v>
      </c>
      <c r="C1453">
        <f>IF(C118*(ComCalc!C$37&gt;1),2*ComCalc!C$37*NORMSDIST(-1*ABS(C835/SQRT(ComCalc!C$45/(ComCalc!C$37*ComCalc!C$37)+C729*(ComCalc!C$37-2)/ComCalc!C$37))),0)</f>
        <v>0</v>
      </c>
      <c r="D1453">
        <f>IF(D118*(ComCalc!D$37&gt;1),2*ComCalc!D$37*NORMSDIST(-1*ABS(D835/SQRT(ComCalc!D$45/(ComCalc!D$37*ComCalc!D$37)+D729*(ComCalc!D$37-2)/ComCalc!D$37))),0)</f>
        <v>0</v>
      </c>
      <c r="E1453">
        <f>IF(E118*(ComCalc!E$37&gt;1),2*ComCalc!E$37*NORMSDIST(-1*ABS(E835/SQRT(ComCalc!E$45/(ComCalc!E$37*ComCalc!E$37)+E729*(ComCalc!E$37-2)/ComCalc!E$37))),0)</f>
        <v>0</v>
      </c>
      <c r="F1453">
        <f>IF(F118*(ComCalc!F$37&gt;1),2*ComCalc!F$37*NORMSDIST(-1*ABS(F835/SQRT(ComCalc!F$45/(ComCalc!F$37*ComCalc!F$37)+F729*(ComCalc!F$37-2)/ComCalc!F$37))),0)</f>
        <v>0</v>
      </c>
      <c r="G1453">
        <f>IF(G118*(ComCalc!G$37&gt;1),2*ComCalc!G$37*NORMSDIST(-1*ABS(G835/SQRT(ComCalc!G$45/(ComCalc!G$37*ComCalc!G$37)+G729*(ComCalc!G$37-2)/ComCalc!G$37))),0)</f>
        <v>0.9777693800464754</v>
      </c>
      <c r="H1453">
        <f>IF(H118*(ComCalc!H$37&gt;1),2*ComCalc!H$37*NORMSDIST(-1*ABS(H835/SQRT(ComCalc!H$45/(ComCalc!H$37*ComCalc!H$37)+H729*(ComCalc!H$37-2)/ComCalc!H$37))),0)</f>
        <v>0</v>
      </c>
      <c r="I1453">
        <f>IF(I118*(ComCalc!I$37&gt;1),2*ComCalc!I$37*NORMSDIST(-1*ABS(I835/SQRT(ComCalc!I$45/(ComCalc!I$37*ComCalc!I$37)+I729*(ComCalc!I$37-2)/ComCalc!I$37))),0)</f>
        <v>2.6734873283758418</v>
      </c>
      <c r="J1453">
        <f>IF(J118*(ComCalc!J$37&gt;1),2*ComCalc!J$37*NORMSDIST(-1*ABS(J835/SQRT(ComCalc!J$45/(ComCalc!J$37*ComCalc!J$37)+J729*(ComCalc!J$37-2)/ComCalc!J$37))),0)</f>
        <v>0</v>
      </c>
      <c r="K1453">
        <f>IF(K118*(ComCalc!K$37&gt;1),2*ComCalc!K$37*NORMSDIST(-1*ABS(K835/SQRT(ComCalc!K$45/(ComCalc!K$37*ComCalc!K$37)+K729*(ComCalc!K$37-2)/ComCalc!K$37))),0)</f>
        <v>1.0763860736608253</v>
      </c>
      <c r="L1453">
        <f>IF(L118*(ComCalc!L$37&gt;1),2*ComCalc!L$37*NORMSDIST(-1*ABS(L835/SQRT(ComCalc!L$45/(ComCalc!L$37*ComCalc!L$37)+L729*(ComCalc!L$37-2)/ComCalc!L$37))),0)</f>
        <v>0.49510265702889483</v>
      </c>
      <c r="M1453">
        <f>IF(M118*(ComCalc!M$37&gt;1),2*ComCalc!M$37*NORMSDIST(-1*ABS(M835/SQRT(ComCalc!M$45/(ComCalc!M$37*ComCalc!M$37)+M729*(ComCalc!M$37-2)/ComCalc!M$37))),0)</f>
        <v>5.9275512399377908</v>
      </c>
      <c r="N1453">
        <f>IF(N118*(ComCalc!N$37&gt;1),2*ComCalc!N$37*NORMSDIST(-1*ABS(N835/SQRT(ComCalc!N$45/(ComCalc!N$37*ComCalc!N$37)+N729*(ComCalc!N$37-2)/ComCalc!N$37))),0)</f>
        <v>0</v>
      </c>
      <c r="O1453">
        <f>IF(O118*(ComCalc!O$37&gt;1),2*ComCalc!O$37*NORMSDIST(-1*ABS(O835/SQRT(ComCalc!O$45/(ComCalc!O$37*ComCalc!O$37)+O729*(ComCalc!O$37-2)/ComCalc!O$37))),0)</f>
        <v>0</v>
      </c>
      <c r="P1453">
        <f>IF(P118*(ComCalc!P$37&gt;1),2*ComCalc!P$37*NORMSDIST(-1*ABS(P835/SQRT(ComCalc!P$45/(ComCalc!P$37*ComCalc!P$37)+P729*(ComCalc!P$37-2)/ComCalc!P$37))),0)</f>
        <v>0</v>
      </c>
      <c r="Q1453">
        <f>IF(Q118*(ComCalc!Q$37&gt;1),2*ComCalc!Q$37*NORMSDIST(-1*ABS(Q835/SQRT(ComCalc!Q$45/(ComCalc!Q$37*ComCalc!Q$37)+Q729*(ComCalc!Q$37-2)/ComCalc!Q$37))),0)</f>
        <v>0</v>
      </c>
      <c r="R1453">
        <f>IF(R118*(ComCalc!R$37&gt;1),2*ComCalc!R$37*NORMSDIST(-1*ABS(R835/SQRT(ComCalc!R$45/(ComCalc!R$37*ComCalc!R$37)+R729*(ComCalc!R$37-2)/ComCalc!R$37))),0)</f>
        <v>22.757410812662297</v>
      </c>
      <c r="S1453">
        <f>IF(S118*(ComCalc!S$37&gt;1),2*ComCalc!S$37*NORMSDIST(-1*ABS(S835/SQRT(ComCalc!S$45/(ComCalc!S$37*ComCalc!S$37)+S729*(ComCalc!S$37-2)/ComCalc!S$37))),0)</f>
        <v>0</v>
      </c>
      <c r="T1453">
        <f>IF(T118*(ComCalc!T$37&gt;1),2*ComCalc!T$37*NORMSDIST(-1*ABS(T835/SQRT(ComCalc!T$45/(ComCalc!T$37*ComCalc!T$37)+T729*(ComCalc!T$37-2)/ComCalc!T$37))),0)</f>
        <v>0</v>
      </c>
      <c r="U1453">
        <f>IF(U118*(ComCalc!U$37&gt;1),2*ComCalc!U$37*NORMSDIST(-1*ABS(U835/SQRT(ComCalc!U$45/(ComCalc!U$37*ComCalc!U$37)+U729*(ComCalc!U$37-2)/ComCalc!U$37))),0)</f>
        <v>0</v>
      </c>
    </row>
    <row r="1454" spans="1:21" x14ac:dyDescent="0.15">
      <c r="A1454" t="str">
        <f t="shared" si="873"/>
        <v>Digits Backward</v>
      </c>
      <c r="B1454">
        <f>IF(B119*(ComCalc!B$37&gt;1),2*ComCalc!B$37*NORMSDIST(-1*ABS(B836/SQRT(ComCalc!B$45/(ComCalc!B$37*ComCalc!B$37)+B730*(ComCalc!B$37-2)/ComCalc!B$37))),0)</f>
        <v>0</v>
      </c>
      <c r="C1454">
        <f>IF(C119*(ComCalc!C$37&gt;1),2*ComCalc!C$37*NORMSDIST(-1*ABS(C836/SQRT(ComCalc!C$45/(ComCalc!C$37*ComCalc!C$37)+C730*(ComCalc!C$37-2)/ComCalc!C$37))),0)</f>
        <v>0</v>
      </c>
      <c r="D1454">
        <f>IF(D119*(ComCalc!D$37&gt;1),2*ComCalc!D$37*NORMSDIST(-1*ABS(D836/SQRT(ComCalc!D$45/(ComCalc!D$37*ComCalc!D$37)+D730*(ComCalc!D$37-2)/ComCalc!D$37))),0)</f>
        <v>0</v>
      </c>
      <c r="E1454">
        <f>IF(E119*(ComCalc!E$37&gt;1),2*ComCalc!E$37*NORMSDIST(-1*ABS(E836/SQRT(ComCalc!E$45/(ComCalc!E$37*ComCalc!E$37)+E730*(ComCalc!E$37-2)/ComCalc!E$37))),0)</f>
        <v>0</v>
      </c>
      <c r="F1454">
        <f>IF(F119*(ComCalc!F$37&gt;1),2*ComCalc!F$37*NORMSDIST(-1*ABS(F836/SQRT(ComCalc!F$45/(ComCalc!F$37*ComCalc!F$37)+F730*(ComCalc!F$37-2)/ComCalc!F$37))),0)</f>
        <v>0</v>
      </c>
      <c r="G1454">
        <f>IF(G119*(ComCalc!G$37&gt;1),2*ComCalc!G$37*NORMSDIST(-1*ABS(G836/SQRT(ComCalc!G$45/(ComCalc!G$37*ComCalc!G$37)+G730*(ComCalc!G$37-2)/ComCalc!G$37))),0)</f>
        <v>2.9011944806568289E-6</v>
      </c>
      <c r="H1454">
        <f>IF(H119*(ComCalc!H$37&gt;1),2*ComCalc!H$37*NORMSDIST(-1*ABS(H836/SQRT(ComCalc!H$45/(ComCalc!H$37*ComCalc!H$37)+H730*(ComCalc!H$37-2)/ComCalc!H$37))),0)</f>
        <v>0</v>
      </c>
      <c r="I1454">
        <f>IF(I119*(ComCalc!I$37&gt;1),2*ComCalc!I$37*NORMSDIST(-1*ABS(I836/SQRT(ComCalc!I$45/(ComCalc!I$37*ComCalc!I$37)+I730*(ComCalc!I$37-2)/ComCalc!I$37))),0)</f>
        <v>1.1716061378872732E-4</v>
      </c>
      <c r="J1454">
        <f>IF(J119*(ComCalc!J$37&gt;1),2*ComCalc!J$37*NORMSDIST(-1*ABS(J836/SQRT(ComCalc!J$45/(ComCalc!J$37*ComCalc!J$37)+J730*(ComCalc!J$37-2)/ComCalc!J$37))),0)</f>
        <v>0</v>
      </c>
      <c r="K1454">
        <f>IF(K119*(ComCalc!K$37&gt;1),2*ComCalc!K$37*NORMSDIST(-1*ABS(K836/SQRT(ComCalc!K$45/(ComCalc!K$37*ComCalc!K$37)+K730*(ComCalc!K$37-2)/ComCalc!K$37))),0)</f>
        <v>7.0253396156554279E-3</v>
      </c>
      <c r="L1454">
        <f>IF(L119*(ComCalc!L$37&gt;1),2*ComCalc!L$37*NORMSDIST(-1*ABS(L836/SQRT(ComCalc!L$45/(ComCalc!L$37*ComCalc!L$37)+L730*(ComCalc!L$37-2)/ComCalc!L$37))),0)</f>
        <v>0</v>
      </c>
      <c r="M1454">
        <f>IF(M119*(ComCalc!M$37&gt;1),2*ComCalc!M$37*NORMSDIST(-1*ABS(M836/SQRT(ComCalc!M$45/(ComCalc!M$37*ComCalc!M$37)+M730*(ComCalc!M$37-2)/ComCalc!M$37))),0)</f>
        <v>2.0661303110993787E-3</v>
      </c>
      <c r="N1454">
        <f>IF(N119*(ComCalc!N$37&gt;1),2*ComCalc!N$37*NORMSDIST(-1*ABS(N836/SQRT(ComCalc!N$45/(ComCalc!N$37*ComCalc!N$37)+N730*(ComCalc!N$37-2)/ComCalc!N$37))),0)</f>
        <v>0</v>
      </c>
      <c r="O1454">
        <f>IF(O119*(ComCalc!O$37&gt;1),2*ComCalc!O$37*NORMSDIST(-1*ABS(O836/SQRT(ComCalc!O$45/(ComCalc!O$37*ComCalc!O$37)+O730*(ComCalc!O$37-2)/ComCalc!O$37))),0)</f>
        <v>0</v>
      </c>
      <c r="P1454">
        <f>IF(P119*(ComCalc!P$37&gt;1),2*ComCalc!P$37*NORMSDIST(-1*ABS(P836/SQRT(ComCalc!P$45/(ComCalc!P$37*ComCalc!P$37)+P730*(ComCalc!P$37-2)/ComCalc!P$37))),0)</f>
        <v>0</v>
      </c>
      <c r="Q1454">
        <f>IF(Q119*(ComCalc!Q$37&gt;1),2*ComCalc!Q$37*NORMSDIST(-1*ABS(Q836/SQRT(ComCalc!Q$45/(ComCalc!Q$37*ComCalc!Q$37)+Q730*(ComCalc!Q$37-2)/ComCalc!Q$37))),0)</f>
        <v>0</v>
      </c>
      <c r="R1454">
        <f>IF(R119*(ComCalc!R$37&gt;1),2*ComCalc!R$37*NORMSDIST(-1*ABS(R836/SQRT(ComCalc!R$45/(ComCalc!R$37*ComCalc!R$37)+R730*(ComCalc!R$37-2)/ComCalc!R$37))),0)</f>
        <v>4.4780358586377061E-3</v>
      </c>
      <c r="S1454">
        <f>IF(S119*(ComCalc!S$37&gt;1),2*ComCalc!S$37*NORMSDIST(-1*ABS(S836/SQRT(ComCalc!S$45/(ComCalc!S$37*ComCalc!S$37)+S730*(ComCalc!S$37-2)/ComCalc!S$37))),0)</f>
        <v>0</v>
      </c>
      <c r="T1454">
        <f>IF(T119*(ComCalc!T$37&gt;1),2*ComCalc!T$37*NORMSDIST(-1*ABS(T836/SQRT(ComCalc!T$45/(ComCalc!T$37*ComCalc!T$37)+T730*(ComCalc!T$37-2)/ComCalc!T$37))),0)</f>
        <v>0</v>
      </c>
      <c r="U1454">
        <f>IF(U119*(ComCalc!U$37&gt;1),2*ComCalc!U$37*NORMSDIST(-1*ABS(U836/SQRT(ComCalc!U$45/(ComCalc!U$37*ComCalc!U$37)+U730*(ComCalc!U$37-2)/ComCalc!U$37))),0)</f>
        <v>0</v>
      </c>
    </row>
    <row r="1455" spans="1:21" x14ac:dyDescent="0.15">
      <c r="A1455" t="str">
        <f t="shared" si="873"/>
        <v>Numbers &amp; Letters Speed A</v>
      </c>
      <c r="B1455">
        <f>IF(B120*(ComCalc!B$37&gt;1),2*ComCalc!B$37*NORMSDIST(-1*ABS(B837/SQRT(ComCalc!B$45/(ComCalc!B$37*ComCalc!B$37)+B731*(ComCalc!B$37-2)/ComCalc!B$37))),0)</f>
        <v>0</v>
      </c>
      <c r="C1455">
        <f>IF(C120*(ComCalc!C$37&gt;1),2*ComCalc!C$37*NORMSDIST(-1*ABS(C837/SQRT(ComCalc!C$45/(ComCalc!C$37*ComCalc!C$37)+C731*(ComCalc!C$37-2)/ComCalc!C$37))),0)</f>
        <v>0</v>
      </c>
      <c r="D1455">
        <f>IF(D120*(ComCalc!D$37&gt;1),2*ComCalc!D$37*NORMSDIST(-1*ABS(D837/SQRT(ComCalc!D$45/(ComCalc!D$37*ComCalc!D$37)+D731*(ComCalc!D$37-2)/ComCalc!D$37))),0)</f>
        <v>0</v>
      </c>
      <c r="E1455">
        <f>IF(E120*(ComCalc!E$37&gt;1),2*ComCalc!E$37*NORMSDIST(-1*ABS(E837/SQRT(ComCalc!E$45/(ComCalc!E$37*ComCalc!E$37)+E731*(ComCalc!E$37-2)/ComCalc!E$37))),0)</f>
        <v>0</v>
      </c>
      <c r="F1455">
        <f>IF(F120*(ComCalc!F$37&gt;1),2*ComCalc!F$37*NORMSDIST(-1*ABS(F837/SQRT(ComCalc!F$45/(ComCalc!F$37*ComCalc!F$37)+F731*(ComCalc!F$37-2)/ComCalc!F$37))),0)</f>
        <v>0</v>
      </c>
      <c r="G1455">
        <f>IF(G120*(ComCalc!G$37&gt;1),2*ComCalc!G$37*NORMSDIST(-1*ABS(G837/SQRT(ComCalc!G$45/(ComCalc!G$37*ComCalc!G$37)+G731*(ComCalc!G$37-2)/ComCalc!G$37))),0)</f>
        <v>3.8699963708123027E-7</v>
      </c>
      <c r="H1455">
        <f>IF(H120*(ComCalc!H$37&gt;1),2*ComCalc!H$37*NORMSDIST(-1*ABS(H837/SQRT(ComCalc!H$45/(ComCalc!H$37*ComCalc!H$37)+H731*(ComCalc!H$37-2)/ComCalc!H$37))),0)</f>
        <v>0</v>
      </c>
      <c r="I1455">
        <f>IF(I120*(ComCalc!I$37&gt;1),2*ComCalc!I$37*NORMSDIST(-1*ABS(I837/SQRT(ComCalc!I$45/(ComCalc!I$37*ComCalc!I$37)+I731*(ComCalc!I$37-2)/ComCalc!I$37))),0)</f>
        <v>0</v>
      </c>
      <c r="J1455">
        <f>IF(J120*(ComCalc!J$37&gt;1),2*ComCalc!J$37*NORMSDIST(-1*ABS(J837/SQRT(ComCalc!J$45/(ComCalc!J$37*ComCalc!J$37)+J731*(ComCalc!J$37-2)/ComCalc!J$37))),0)</f>
        <v>6.8442114449763069E-3</v>
      </c>
      <c r="K1455">
        <f>IF(K120*(ComCalc!K$37&gt;1),2*ComCalc!K$37*NORMSDIST(-1*ABS(K837/SQRT(ComCalc!K$45/(ComCalc!K$37*ComCalc!K$37)+K731*(ComCalc!K$37-2)/ComCalc!K$37))),0)</f>
        <v>0</v>
      </c>
      <c r="L1455">
        <f>IF(L120*(ComCalc!L$37&gt;1),2*ComCalc!L$37*NORMSDIST(-1*ABS(L837/SQRT(ComCalc!L$45/(ComCalc!L$37*ComCalc!L$37)+L731*(ComCalc!L$37-2)/ComCalc!L$37))),0)</f>
        <v>0</v>
      </c>
      <c r="M1455">
        <f>IF(M120*(ComCalc!M$37&gt;1),2*ComCalc!M$37*NORMSDIST(-1*ABS(M837/SQRT(ComCalc!M$45/(ComCalc!M$37*ComCalc!M$37)+M731*(ComCalc!M$37-2)/ComCalc!M$37))),0)</f>
        <v>0</v>
      </c>
      <c r="N1455">
        <f>IF(N120*(ComCalc!N$37&gt;1),2*ComCalc!N$37*NORMSDIST(-1*ABS(N837/SQRT(ComCalc!N$45/(ComCalc!N$37*ComCalc!N$37)+N731*(ComCalc!N$37-2)/ComCalc!N$37))),0)</f>
        <v>0</v>
      </c>
      <c r="O1455">
        <f>IF(O120*(ComCalc!O$37&gt;1),2*ComCalc!O$37*NORMSDIST(-1*ABS(O837/SQRT(ComCalc!O$45/(ComCalc!O$37*ComCalc!O$37)+O731*(ComCalc!O$37-2)/ComCalc!O$37))),0)</f>
        <v>0</v>
      </c>
      <c r="P1455">
        <f>IF(P120*(ComCalc!P$37&gt;1),2*ComCalc!P$37*NORMSDIST(-1*ABS(P837/SQRT(ComCalc!P$45/(ComCalc!P$37*ComCalc!P$37)+P731*(ComCalc!P$37-2)/ComCalc!P$37))),0)</f>
        <v>0</v>
      </c>
      <c r="Q1455">
        <f>IF(Q120*(ComCalc!Q$37&gt;1),2*ComCalc!Q$37*NORMSDIST(-1*ABS(Q837/SQRT(ComCalc!Q$45/(ComCalc!Q$37*ComCalc!Q$37)+Q731*(ComCalc!Q$37-2)/ComCalc!Q$37))),0)</f>
        <v>0</v>
      </c>
      <c r="R1455">
        <f>IF(R120*(ComCalc!R$37&gt;1),2*ComCalc!R$37*NORMSDIST(-1*ABS(R837/SQRT(ComCalc!R$45/(ComCalc!R$37*ComCalc!R$37)+R731*(ComCalc!R$37-2)/ComCalc!R$37))),0)</f>
        <v>1.8954528366775533E-10</v>
      </c>
      <c r="S1455">
        <f>IF(S120*(ComCalc!S$37&gt;1),2*ComCalc!S$37*NORMSDIST(-1*ABS(S837/SQRT(ComCalc!S$45/(ComCalc!S$37*ComCalc!S$37)+S731*(ComCalc!S$37-2)/ComCalc!S$37))),0)</f>
        <v>0</v>
      </c>
      <c r="T1455">
        <f>IF(T120*(ComCalc!T$37&gt;1),2*ComCalc!T$37*NORMSDIST(-1*ABS(T837/SQRT(ComCalc!T$45/(ComCalc!T$37*ComCalc!T$37)+T731*(ComCalc!T$37-2)/ComCalc!T$37))),0)</f>
        <v>8.6055589273501948E-6</v>
      </c>
      <c r="U1455">
        <f>IF(U120*(ComCalc!U$37&gt;1),2*ComCalc!U$37*NORMSDIST(-1*ABS(U837/SQRT(ComCalc!U$45/(ComCalc!U$37*ComCalc!U$37)+U731*(ComCalc!U$37-2)/ComCalc!U$37))),0)</f>
        <v>0</v>
      </c>
    </row>
    <row r="1456" spans="1:21" x14ac:dyDescent="0.15">
      <c r="A1456" t="str">
        <f t="shared" si="873"/>
        <v>Numbers &amp; Letters Accuracy A</v>
      </c>
      <c r="B1456">
        <f>IF(B121*(ComCalc!B$37&gt;1),2*ComCalc!B$37*NORMSDIST(-1*ABS(B838/SQRT(ComCalc!B$45/(ComCalc!B$37*ComCalc!B$37)+B732*(ComCalc!B$37-2)/ComCalc!B$37))),0)</f>
        <v>0</v>
      </c>
      <c r="C1456">
        <f>IF(C121*(ComCalc!C$37&gt;1),2*ComCalc!C$37*NORMSDIST(-1*ABS(C838/SQRT(ComCalc!C$45/(ComCalc!C$37*ComCalc!C$37)+C732*(ComCalc!C$37-2)/ComCalc!C$37))),0)</f>
        <v>0</v>
      </c>
      <c r="D1456">
        <f>IF(D121*(ComCalc!D$37&gt;1),2*ComCalc!D$37*NORMSDIST(-1*ABS(D838/SQRT(ComCalc!D$45/(ComCalc!D$37*ComCalc!D$37)+D732*(ComCalc!D$37-2)/ComCalc!D$37))),0)</f>
        <v>0</v>
      </c>
      <c r="E1456">
        <f>IF(E121*(ComCalc!E$37&gt;1),2*ComCalc!E$37*NORMSDIST(-1*ABS(E838/SQRT(ComCalc!E$45/(ComCalc!E$37*ComCalc!E$37)+E732*(ComCalc!E$37-2)/ComCalc!E$37))),0)</f>
        <v>0</v>
      </c>
      <c r="F1456">
        <f>IF(F121*(ComCalc!F$37&gt;1),2*ComCalc!F$37*NORMSDIST(-1*ABS(F838/SQRT(ComCalc!F$45/(ComCalc!F$37*ComCalc!F$37)+F732*(ComCalc!F$37-2)/ComCalc!F$37))),0)</f>
        <v>0</v>
      </c>
      <c r="G1456">
        <f>IF(G121*(ComCalc!G$37&gt;1),2*ComCalc!G$37*NORMSDIST(-1*ABS(G838/SQRT(ComCalc!G$45/(ComCalc!G$37*ComCalc!G$37)+G732*(ComCalc!G$37-2)/ComCalc!G$37))),0)</f>
        <v>3.7117864627246342</v>
      </c>
      <c r="H1456">
        <f>IF(H121*(ComCalc!H$37&gt;1),2*ComCalc!H$37*NORMSDIST(-1*ABS(H838/SQRT(ComCalc!H$45/(ComCalc!H$37*ComCalc!H$37)+H732*(ComCalc!H$37-2)/ComCalc!H$37))),0)</f>
        <v>0</v>
      </c>
      <c r="I1456">
        <f>IF(I121*(ComCalc!I$37&gt;1),2*ComCalc!I$37*NORMSDIST(-1*ABS(I838/SQRT(ComCalc!I$45/(ComCalc!I$37*ComCalc!I$37)+I732*(ComCalc!I$37-2)/ComCalc!I$37))),0)</f>
        <v>0</v>
      </c>
      <c r="J1456">
        <f>IF(J121*(ComCalc!J$37&gt;1),2*ComCalc!J$37*NORMSDIST(-1*ABS(J838/SQRT(ComCalc!J$45/(ComCalc!J$37*ComCalc!J$37)+J732*(ComCalc!J$37-2)/ComCalc!J$37))),0)</f>
        <v>0</v>
      </c>
      <c r="K1456">
        <f>IF(K121*(ComCalc!K$37&gt;1),2*ComCalc!K$37*NORMSDIST(-1*ABS(K838/SQRT(ComCalc!K$45/(ComCalc!K$37*ComCalc!K$37)+K732*(ComCalc!K$37-2)/ComCalc!K$37))),0)</f>
        <v>0</v>
      </c>
      <c r="L1456">
        <f>IF(L121*(ComCalc!L$37&gt;1),2*ComCalc!L$37*NORMSDIST(-1*ABS(L838/SQRT(ComCalc!L$45/(ComCalc!L$37*ComCalc!L$37)+L732*(ComCalc!L$37-2)/ComCalc!L$37))),0)</f>
        <v>1.2531867360882269</v>
      </c>
      <c r="M1456">
        <f>IF(M121*(ComCalc!M$37&gt;1),2*ComCalc!M$37*NORMSDIST(-1*ABS(M838/SQRT(ComCalc!M$45/(ComCalc!M$37*ComCalc!M$37)+M732*(ComCalc!M$37-2)/ComCalc!M$37))),0)</f>
        <v>0</v>
      </c>
      <c r="N1456">
        <f>IF(N121*(ComCalc!N$37&gt;1),2*ComCalc!N$37*NORMSDIST(-1*ABS(N838/SQRT(ComCalc!N$45/(ComCalc!N$37*ComCalc!N$37)+N732*(ComCalc!N$37-2)/ComCalc!N$37))),0)</f>
        <v>0</v>
      </c>
      <c r="O1456">
        <f>IF(O121*(ComCalc!O$37&gt;1),2*ComCalc!O$37*NORMSDIST(-1*ABS(O838/SQRT(ComCalc!O$45/(ComCalc!O$37*ComCalc!O$37)+O732*(ComCalc!O$37-2)/ComCalc!O$37))),0)</f>
        <v>0</v>
      </c>
      <c r="P1456">
        <f>IF(P121*(ComCalc!P$37&gt;1),2*ComCalc!P$37*NORMSDIST(-1*ABS(P838/SQRT(ComCalc!P$45/(ComCalc!P$37*ComCalc!P$37)+P732*(ComCalc!P$37-2)/ComCalc!P$37))),0)</f>
        <v>0</v>
      </c>
      <c r="Q1456">
        <f>IF(Q121*(ComCalc!Q$37&gt;1),2*ComCalc!Q$37*NORMSDIST(-1*ABS(Q838/SQRT(ComCalc!Q$45/(ComCalc!Q$37*ComCalc!Q$37)+Q732*(ComCalc!Q$37-2)/ComCalc!Q$37))),0)</f>
        <v>0</v>
      </c>
      <c r="R1456">
        <f>IF(R121*(ComCalc!R$37&gt;1),2*ComCalc!R$37*NORMSDIST(-1*ABS(R838/SQRT(ComCalc!R$45/(ComCalc!R$37*ComCalc!R$37)+R732*(ComCalc!R$37-2)/ComCalc!R$37))),0)</f>
        <v>23.620853958411153</v>
      </c>
      <c r="S1456">
        <f>IF(S121*(ComCalc!S$37&gt;1),2*ComCalc!S$37*NORMSDIST(-1*ABS(S838/SQRT(ComCalc!S$45/(ComCalc!S$37*ComCalc!S$37)+S732*(ComCalc!S$37-2)/ComCalc!S$37))),0)</f>
        <v>0</v>
      </c>
      <c r="T1456">
        <f>IF(T121*(ComCalc!T$37&gt;1),2*ComCalc!T$37*NORMSDIST(-1*ABS(T838/SQRT(ComCalc!T$45/(ComCalc!T$37*ComCalc!T$37)+T732*(ComCalc!T$37-2)/ComCalc!T$37))),0)</f>
        <v>0</v>
      </c>
      <c r="U1456">
        <f>IF(U121*(ComCalc!U$37&gt;1),2*ComCalc!U$37*NORMSDIST(-1*ABS(U838/SQRT(ComCalc!U$45/(ComCalc!U$37*ComCalc!U$37)+U732*(ComCalc!U$37-2)/ComCalc!U$37))),0)</f>
        <v>0</v>
      </c>
    </row>
    <row r="1457" spans="1:21" x14ac:dyDescent="0.15">
      <c r="A1457" t="str">
        <f t="shared" si="873"/>
        <v>Numbers &amp; Letters Efficiency A</v>
      </c>
      <c r="B1457">
        <f>IF(B122*(ComCalc!B$37&gt;1),2*ComCalc!B$37*NORMSDIST(-1*ABS(B839/SQRT(ComCalc!B$45/(ComCalc!B$37*ComCalc!B$37)+B733*(ComCalc!B$37-2)/ComCalc!B$37))),0)</f>
        <v>0</v>
      </c>
      <c r="C1457">
        <f>IF(C122*(ComCalc!C$37&gt;1),2*ComCalc!C$37*NORMSDIST(-1*ABS(C839/SQRT(ComCalc!C$45/(ComCalc!C$37*ComCalc!C$37)+C733*(ComCalc!C$37-2)/ComCalc!C$37))),0)</f>
        <v>0</v>
      </c>
      <c r="D1457">
        <f>IF(D122*(ComCalc!D$37&gt;1),2*ComCalc!D$37*NORMSDIST(-1*ABS(D839/SQRT(ComCalc!D$45/(ComCalc!D$37*ComCalc!D$37)+D733*(ComCalc!D$37-2)/ComCalc!D$37))),0)</f>
        <v>0</v>
      </c>
      <c r="E1457">
        <f>IF(E122*(ComCalc!E$37&gt;1),2*ComCalc!E$37*NORMSDIST(-1*ABS(E839/SQRT(ComCalc!E$45/(ComCalc!E$37*ComCalc!E$37)+E733*(ComCalc!E$37-2)/ComCalc!E$37))),0)</f>
        <v>0</v>
      </c>
      <c r="F1457">
        <f>IF(F122*(ComCalc!F$37&gt;1),2*ComCalc!F$37*NORMSDIST(-1*ABS(F839/SQRT(ComCalc!F$45/(ComCalc!F$37*ComCalc!F$37)+F733*(ComCalc!F$37-2)/ComCalc!F$37))),0)</f>
        <v>0</v>
      </c>
      <c r="G1457">
        <f>IF(G122*(ComCalc!G$37&gt;1),2*ComCalc!G$37*NORMSDIST(-1*ABS(G839/SQRT(ComCalc!G$45/(ComCalc!G$37*ComCalc!G$37)+G733*(ComCalc!G$37-2)/ComCalc!G$37))),0)</f>
        <v>2.490794654936888E-8</v>
      </c>
      <c r="H1457">
        <f>IF(H122*(ComCalc!H$37&gt;1),2*ComCalc!H$37*NORMSDIST(-1*ABS(H839/SQRT(ComCalc!H$45/(ComCalc!H$37*ComCalc!H$37)+H733*(ComCalc!H$37-2)/ComCalc!H$37))),0)</f>
        <v>0</v>
      </c>
      <c r="I1457">
        <f>IF(I122*(ComCalc!I$37&gt;1),2*ComCalc!I$37*NORMSDIST(-1*ABS(I839/SQRT(ComCalc!I$45/(ComCalc!I$37*ComCalc!I$37)+I733*(ComCalc!I$37-2)/ComCalc!I$37))),0)</f>
        <v>0</v>
      </c>
      <c r="J1457">
        <f>IF(J122*(ComCalc!J$37&gt;1),2*ComCalc!J$37*NORMSDIST(-1*ABS(J839/SQRT(ComCalc!J$45/(ComCalc!J$37*ComCalc!J$37)+J733*(ComCalc!J$37-2)/ComCalc!J$37))),0)</f>
        <v>3.6573502056922841E-3</v>
      </c>
      <c r="K1457">
        <f>IF(K122*(ComCalc!K$37&gt;1),2*ComCalc!K$37*NORMSDIST(-1*ABS(K839/SQRT(ComCalc!K$45/(ComCalc!K$37*ComCalc!K$37)+K733*(ComCalc!K$37-2)/ComCalc!K$37))),0)</f>
        <v>0</v>
      </c>
      <c r="L1457">
        <f>IF(L122*(ComCalc!L$37&gt;1),2*ComCalc!L$37*NORMSDIST(-1*ABS(L839/SQRT(ComCalc!L$45/(ComCalc!L$37*ComCalc!L$37)+L733*(ComCalc!L$37-2)/ComCalc!L$37))),0)</f>
        <v>0</v>
      </c>
      <c r="M1457">
        <f>IF(M122*(ComCalc!M$37&gt;1),2*ComCalc!M$37*NORMSDIST(-1*ABS(M839/SQRT(ComCalc!M$45/(ComCalc!M$37*ComCalc!M$37)+M733*(ComCalc!M$37-2)/ComCalc!M$37))),0)</f>
        <v>0</v>
      </c>
      <c r="N1457">
        <f>IF(N122*(ComCalc!N$37&gt;1),2*ComCalc!N$37*NORMSDIST(-1*ABS(N839/SQRT(ComCalc!N$45/(ComCalc!N$37*ComCalc!N$37)+N733*(ComCalc!N$37-2)/ComCalc!N$37))),0)</f>
        <v>8.5402453197485643E-6</v>
      </c>
      <c r="O1457">
        <f>IF(O122*(ComCalc!O$37&gt;1),2*ComCalc!O$37*NORMSDIST(-1*ABS(O839/SQRT(ComCalc!O$45/(ComCalc!O$37*ComCalc!O$37)+O733*(ComCalc!O$37-2)/ComCalc!O$37))),0)</f>
        <v>0</v>
      </c>
      <c r="P1457">
        <f>IF(P122*(ComCalc!P$37&gt;1),2*ComCalc!P$37*NORMSDIST(-1*ABS(P839/SQRT(ComCalc!P$45/(ComCalc!P$37*ComCalc!P$37)+P733*(ComCalc!P$37-2)/ComCalc!P$37))),0)</f>
        <v>0</v>
      </c>
      <c r="Q1457">
        <f>IF(Q122*(ComCalc!Q$37&gt;1),2*ComCalc!Q$37*NORMSDIST(-1*ABS(Q839/SQRT(ComCalc!Q$45/(ComCalc!Q$37*ComCalc!Q$37)+Q733*(ComCalc!Q$37-2)/ComCalc!Q$37))),0)</f>
        <v>0</v>
      </c>
      <c r="R1457">
        <f>IF(R122*(ComCalc!R$37&gt;1),2*ComCalc!R$37*NORMSDIST(-1*ABS(R839/SQRT(ComCalc!R$45/(ComCalc!R$37*ComCalc!R$37)+R733*(ComCalc!R$37-2)/ComCalc!R$37))),0)</f>
        <v>1.9485197892275289E-12</v>
      </c>
      <c r="S1457">
        <f>IF(S122*(ComCalc!S$37&gt;1),2*ComCalc!S$37*NORMSDIST(-1*ABS(S839/SQRT(ComCalc!S$45/(ComCalc!S$37*ComCalc!S$37)+S733*(ComCalc!S$37-2)/ComCalc!S$37))),0)</f>
        <v>0</v>
      </c>
      <c r="T1457">
        <f>IF(T122*(ComCalc!T$37&gt;1),2*ComCalc!T$37*NORMSDIST(-1*ABS(T839/SQRT(ComCalc!T$45/(ComCalc!T$37*ComCalc!T$37)+T733*(ComCalc!T$37-2)/ComCalc!T$37))),0)</f>
        <v>0</v>
      </c>
      <c r="U1457">
        <f>IF(U122*(ComCalc!U$37&gt;1),2*ComCalc!U$37*NORMSDIST(-1*ABS(U839/SQRT(ComCalc!U$45/(ComCalc!U$37*ComCalc!U$37)+U733*(ComCalc!U$37-2)/ComCalc!U$37))),0)</f>
        <v>0</v>
      </c>
    </row>
    <row r="1458" spans="1:21" x14ac:dyDescent="0.15">
      <c r="A1458" t="str">
        <f t="shared" si="873"/>
        <v>Numbers &amp; Letters Efficiency B</v>
      </c>
      <c r="B1458">
        <f>IF(B123*(ComCalc!B$37&gt;1),2*ComCalc!B$37*NORMSDIST(-1*ABS(B840/SQRT(ComCalc!B$45/(ComCalc!B$37*ComCalc!B$37)+B734*(ComCalc!B$37-2)/ComCalc!B$37))),0)</f>
        <v>0</v>
      </c>
      <c r="C1458">
        <f>IF(C123*(ComCalc!C$37&gt;1),2*ComCalc!C$37*NORMSDIST(-1*ABS(C840/SQRT(ComCalc!C$45/(ComCalc!C$37*ComCalc!C$37)+C734*(ComCalc!C$37-2)/ComCalc!C$37))),0)</f>
        <v>0</v>
      </c>
      <c r="D1458">
        <f>IF(D123*(ComCalc!D$37&gt;1),2*ComCalc!D$37*NORMSDIST(-1*ABS(D840/SQRT(ComCalc!D$45/(ComCalc!D$37*ComCalc!D$37)+D734*(ComCalc!D$37-2)/ComCalc!D$37))),0)</f>
        <v>0</v>
      </c>
      <c r="E1458">
        <f>IF(E123*(ComCalc!E$37&gt;1),2*ComCalc!E$37*NORMSDIST(-1*ABS(E840/SQRT(ComCalc!E$45/(ComCalc!E$37*ComCalc!E$37)+E734*(ComCalc!E$37-2)/ComCalc!E$37))),0)</f>
        <v>0</v>
      </c>
      <c r="F1458">
        <f>IF(F123*(ComCalc!F$37&gt;1),2*ComCalc!F$37*NORMSDIST(-1*ABS(F840/SQRT(ComCalc!F$45/(ComCalc!F$37*ComCalc!F$37)+F734*(ComCalc!F$37-2)/ComCalc!F$37))),0)</f>
        <v>0</v>
      </c>
      <c r="G1458">
        <f>IF(G123*(ComCalc!G$37&gt;1),2*ComCalc!G$37*NORMSDIST(-1*ABS(G840/SQRT(ComCalc!G$45/(ComCalc!G$37*ComCalc!G$37)+G734*(ComCalc!G$37-2)/ComCalc!G$37))),0)</f>
        <v>8.7507597403035597E-5</v>
      </c>
      <c r="H1458">
        <f>IF(H123*(ComCalc!H$37&gt;1),2*ComCalc!H$37*NORMSDIST(-1*ABS(H840/SQRT(ComCalc!H$45/(ComCalc!H$37*ComCalc!H$37)+H734*(ComCalc!H$37-2)/ComCalc!H$37))),0)</f>
        <v>0</v>
      </c>
      <c r="I1458">
        <f>IF(I123*(ComCalc!I$37&gt;1),2*ComCalc!I$37*NORMSDIST(-1*ABS(I840/SQRT(ComCalc!I$45/(ComCalc!I$37*ComCalc!I$37)+I734*(ComCalc!I$37-2)/ComCalc!I$37))),0)</f>
        <v>0</v>
      </c>
      <c r="J1458">
        <f>IF(J123*(ComCalc!J$37&gt;1),2*ComCalc!J$37*NORMSDIST(-1*ABS(J840/SQRT(ComCalc!J$45/(ComCalc!J$37*ComCalc!J$37)+J734*(ComCalc!J$37-2)/ComCalc!J$37))),0)</f>
        <v>0</v>
      </c>
      <c r="K1458">
        <f>IF(K123*(ComCalc!K$37&gt;1),2*ComCalc!K$37*NORMSDIST(-1*ABS(K840/SQRT(ComCalc!K$45/(ComCalc!K$37*ComCalc!K$37)+K734*(ComCalc!K$37-2)/ComCalc!K$37))),0)</f>
        <v>0</v>
      </c>
      <c r="L1458">
        <f>IF(L123*(ComCalc!L$37&gt;1),2*ComCalc!L$37*NORMSDIST(-1*ABS(L840/SQRT(ComCalc!L$45/(ComCalc!L$37*ComCalc!L$37)+L734*(ComCalc!L$37-2)/ComCalc!L$37))),0)</f>
        <v>7.8509583557520455E-6</v>
      </c>
      <c r="M1458">
        <f>IF(M123*(ComCalc!M$37&gt;1),2*ComCalc!M$37*NORMSDIST(-1*ABS(M840/SQRT(ComCalc!M$45/(ComCalc!M$37*ComCalc!M$37)+M734*(ComCalc!M$37-2)/ComCalc!M$37))),0)</f>
        <v>0</v>
      </c>
      <c r="N1458">
        <f>IF(N123*(ComCalc!N$37&gt;1),2*ComCalc!N$37*NORMSDIST(-1*ABS(N840/SQRT(ComCalc!N$45/(ComCalc!N$37*ComCalc!N$37)+N734*(ComCalc!N$37-2)/ComCalc!N$37))),0)</f>
        <v>0</v>
      </c>
      <c r="O1458">
        <f>IF(O123*(ComCalc!O$37&gt;1),2*ComCalc!O$37*NORMSDIST(-1*ABS(O840/SQRT(ComCalc!O$45/(ComCalc!O$37*ComCalc!O$37)+O734*(ComCalc!O$37-2)/ComCalc!O$37))),0)</f>
        <v>0</v>
      </c>
      <c r="P1458">
        <f>IF(P123*(ComCalc!P$37&gt;1),2*ComCalc!P$37*NORMSDIST(-1*ABS(P840/SQRT(ComCalc!P$45/(ComCalc!P$37*ComCalc!P$37)+P734*(ComCalc!P$37-2)/ComCalc!P$37))),0)</f>
        <v>0</v>
      </c>
      <c r="Q1458">
        <f>IF(Q123*(ComCalc!Q$37&gt;1),2*ComCalc!Q$37*NORMSDIST(-1*ABS(Q840/SQRT(ComCalc!Q$45/(ComCalc!Q$37*ComCalc!Q$37)+Q734*(ComCalc!Q$37-2)/ComCalc!Q$37))),0)</f>
        <v>0</v>
      </c>
      <c r="R1458">
        <f>IF(R123*(ComCalc!R$37&gt;1),2*ComCalc!R$37*NORMSDIST(-1*ABS(R840/SQRT(ComCalc!R$45/(ComCalc!R$37*ComCalc!R$37)+R734*(ComCalc!R$37-2)/ComCalc!R$37))),0)</f>
        <v>2.7609406175482979E-6</v>
      </c>
      <c r="S1458">
        <f>IF(S123*(ComCalc!S$37&gt;1),2*ComCalc!S$37*NORMSDIST(-1*ABS(S840/SQRT(ComCalc!S$45/(ComCalc!S$37*ComCalc!S$37)+S734*(ComCalc!S$37-2)/ComCalc!S$37))),0)</f>
        <v>0</v>
      </c>
      <c r="T1458">
        <f>IF(T123*(ComCalc!T$37&gt;1),2*ComCalc!T$37*NORMSDIST(-1*ABS(T840/SQRT(ComCalc!T$45/(ComCalc!T$37*ComCalc!T$37)+T734*(ComCalc!T$37-2)/ComCalc!T$37))),0)</f>
        <v>0</v>
      </c>
      <c r="U1458">
        <f>IF(U123*(ComCalc!U$37&gt;1),2*ComCalc!U$37*NORMSDIST(-1*ABS(U840/SQRT(ComCalc!U$45/(ComCalc!U$37*ComCalc!U$37)+U734*(ComCalc!U$37-2)/ComCalc!U$37))),0)</f>
        <v>0.22362778457485558</v>
      </c>
    </row>
    <row r="1459" spans="1:21" x14ac:dyDescent="0.15">
      <c r="A1459" t="str">
        <f t="shared" si="873"/>
        <v>Auditory Comprehension</v>
      </c>
      <c r="B1459">
        <f>IF(B124*(ComCalc!B$37&gt;1),2*ComCalc!B$37*NORMSDIST(-1*ABS(B841/SQRT(ComCalc!B$45/(ComCalc!B$37*ComCalc!B$37)+B735*(ComCalc!B$37-2)/ComCalc!B$37))),0)</f>
        <v>0</v>
      </c>
      <c r="C1459">
        <f>IF(C124*(ComCalc!C$37&gt;1),2*ComCalc!C$37*NORMSDIST(-1*ABS(C841/SQRT(ComCalc!C$45/(ComCalc!C$37*ComCalc!C$37)+C735*(ComCalc!C$37-2)/ComCalc!C$37))),0)</f>
        <v>0</v>
      </c>
      <c r="D1459">
        <f>IF(D124*(ComCalc!D$37&gt;1),2*ComCalc!D$37*NORMSDIST(-1*ABS(D841/SQRT(ComCalc!D$45/(ComCalc!D$37*ComCalc!D$37)+D735*(ComCalc!D$37-2)/ComCalc!D$37))),0)</f>
        <v>0</v>
      </c>
      <c r="E1459">
        <f>IF(E124*(ComCalc!E$37&gt;1),2*ComCalc!E$37*NORMSDIST(-1*ABS(E841/SQRT(ComCalc!E$45/(ComCalc!E$37*ComCalc!E$37)+E735*(ComCalc!E$37-2)/ComCalc!E$37))),0)</f>
        <v>1.0655919527056935E-4</v>
      </c>
      <c r="F1459">
        <f>IF(F124*(ComCalc!F$37&gt;1),2*ComCalc!F$37*NORMSDIST(-1*ABS(F841/SQRT(ComCalc!F$45/(ComCalc!F$37*ComCalc!F$37)+F735*(ComCalc!F$37-2)/ComCalc!F$37))),0)</f>
        <v>0</v>
      </c>
      <c r="G1459">
        <f>IF(G124*(ComCalc!G$37&gt;1),2*ComCalc!G$37*NORMSDIST(-1*ABS(G841/SQRT(ComCalc!G$45/(ComCalc!G$37*ComCalc!G$37)+G735*(ComCalc!G$37-2)/ComCalc!G$37))),0)</f>
        <v>0</v>
      </c>
      <c r="H1459">
        <f>IF(H124*(ComCalc!H$37&gt;1),2*ComCalc!H$37*NORMSDIST(-1*ABS(H841/SQRT(ComCalc!H$45/(ComCalc!H$37*ComCalc!H$37)+H735*(ComCalc!H$37-2)/ComCalc!H$37))),0)</f>
        <v>0</v>
      </c>
      <c r="I1459">
        <f>IF(I124*(ComCalc!I$37&gt;1),2*ComCalc!I$37*NORMSDIST(-1*ABS(I841/SQRT(ComCalc!I$45/(ComCalc!I$37*ComCalc!I$37)+I735*(ComCalc!I$37-2)/ComCalc!I$37))),0)</f>
        <v>0</v>
      </c>
      <c r="J1459">
        <f>IF(J124*(ComCalc!J$37&gt;1),2*ComCalc!J$37*NORMSDIST(-1*ABS(J841/SQRT(ComCalc!J$45/(ComCalc!J$37*ComCalc!J$37)+J735*(ComCalc!J$37-2)/ComCalc!J$37))),0)</f>
        <v>0</v>
      </c>
      <c r="K1459">
        <f>IF(K124*(ComCalc!K$37&gt;1),2*ComCalc!K$37*NORMSDIST(-1*ABS(K841/SQRT(ComCalc!K$45/(ComCalc!K$37*ComCalc!K$37)+K735*(ComCalc!K$37-2)/ComCalc!K$37))),0)</f>
        <v>0</v>
      </c>
      <c r="L1459">
        <f>IF(L124*(ComCalc!L$37&gt;1),2*ComCalc!L$37*NORMSDIST(-1*ABS(L841/SQRT(ComCalc!L$45/(ComCalc!L$37*ComCalc!L$37)+L735*(ComCalc!L$37-2)/ComCalc!L$37))),0)</f>
        <v>0</v>
      </c>
      <c r="M1459">
        <f>IF(M124*(ComCalc!M$37&gt;1),2*ComCalc!M$37*NORMSDIST(-1*ABS(M841/SQRT(ComCalc!M$45/(ComCalc!M$37*ComCalc!M$37)+M735*(ComCalc!M$37-2)/ComCalc!M$37))),0)</f>
        <v>0</v>
      </c>
      <c r="N1459">
        <f>IF(N124*(ComCalc!N$37&gt;1),2*ComCalc!N$37*NORMSDIST(-1*ABS(N841/SQRT(ComCalc!N$45/(ComCalc!N$37*ComCalc!N$37)+N735*(ComCalc!N$37-2)/ComCalc!N$37))),0)</f>
        <v>0</v>
      </c>
      <c r="O1459">
        <f>IF(O124*(ComCalc!O$37&gt;1),2*ComCalc!O$37*NORMSDIST(-1*ABS(O841/SQRT(ComCalc!O$45/(ComCalc!O$37*ComCalc!O$37)+O735*(ComCalc!O$37-2)/ComCalc!O$37))),0)</f>
        <v>0</v>
      </c>
      <c r="P1459">
        <f>IF(P124*(ComCalc!P$37&gt;1),2*ComCalc!P$37*NORMSDIST(-1*ABS(P841/SQRT(ComCalc!P$45/(ComCalc!P$37*ComCalc!P$37)+P735*(ComCalc!P$37-2)/ComCalc!P$37))),0)</f>
        <v>0</v>
      </c>
      <c r="Q1459">
        <f>IF(Q124*(ComCalc!Q$37&gt;1),2*ComCalc!Q$37*NORMSDIST(-1*ABS(Q841/SQRT(ComCalc!Q$45/(ComCalc!Q$37*ComCalc!Q$37)+Q735*(ComCalc!Q$37-2)/ComCalc!Q$37))),0)</f>
        <v>0</v>
      </c>
      <c r="R1459">
        <f>IF(R124*(ComCalc!R$37&gt;1),2*ComCalc!R$37*NORMSDIST(-1*ABS(R841/SQRT(ComCalc!R$45/(ComCalc!R$37*ComCalc!R$37)+R735*(ComCalc!R$37-2)/ComCalc!R$37))),0)</f>
        <v>3.3098831510412715E-3</v>
      </c>
      <c r="S1459">
        <f>IF(S124*(ComCalc!S$37&gt;1),2*ComCalc!S$37*NORMSDIST(-1*ABS(S841/SQRT(ComCalc!S$45/(ComCalc!S$37*ComCalc!S$37)+S735*(ComCalc!S$37-2)/ComCalc!S$37))),0)</f>
        <v>0</v>
      </c>
      <c r="T1459">
        <f>IF(T124*(ComCalc!T$37&gt;1),2*ComCalc!T$37*NORMSDIST(-1*ABS(T841/SQRT(ComCalc!T$45/(ComCalc!T$37*ComCalc!T$37)+T735*(ComCalc!T$37-2)/ComCalc!T$37))),0)</f>
        <v>0</v>
      </c>
      <c r="U1459">
        <f>IF(U124*(ComCalc!U$37&gt;1),2*ComCalc!U$37*NORMSDIST(-1*ABS(U841/SQRT(ComCalc!U$45/(ComCalc!U$37*ComCalc!U$37)+U735*(ComCalc!U$37-2)/ComCalc!U$37))),0)</f>
        <v>0</v>
      </c>
    </row>
    <row r="1460" spans="1:21" x14ac:dyDescent="0.15">
      <c r="A1460" t="str">
        <f t="shared" si="873"/>
        <v>Naming</v>
      </c>
      <c r="B1460">
        <f>IF(B125*(ComCalc!B$37&gt;1),2*ComCalc!B$37*NORMSDIST(-1*ABS(B842/SQRT(ComCalc!B$45/(ComCalc!B$37*ComCalc!B$37)+B736*(ComCalc!B$37-2)/ComCalc!B$37))),0)</f>
        <v>0</v>
      </c>
      <c r="C1460">
        <f>IF(C125*(ComCalc!C$37&gt;1),2*ComCalc!C$37*NORMSDIST(-1*ABS(C842/SQRT(ComCalc!C$45/(ComCalc!C$37*ComCalc!C$37)+C736*(ComCalc!C$37-2)/ComCalc!C$37))),0)</f>
        <v>2.6328744905122785</v>
      </c>
      <c r="D1460">
        <f>IF(D125*(ComCalc!D$37&gt;1),2*ComCalc!D$37*NORMSDIST(-1*ABS(D842/SQRT(ComCalc!D$45/(ComCalc!D$37*ComCalc!D$37)+D736*(ComCalc!D$37-2)/ComCalc!D$37))),0)</f>
        <v>0</v>
      </c>
      <c r="E1460">
        <f>IF(E125*(ComCalc!E$37&gt;1),2*ComCalc!E$37*NORMSDIST(-1*ABS(E842/SQRT(ComCalc!E$45/(ComCalc!E$37*ComCalc!E$37)+E736*(ComCalc!E$37-2)/ComCalc!E$37))),0)</f>
        <v>1.3829099542429237</v>
      </c>
      <c r="F1460">
        <f>IF(F125*(ComCalc!F$37&gt;1),2*ComCalc!F$37*NORMSDIST(-1*ABS(F842/SQRT(ComCalc!F$45/(ComCalc!F$37*ComCalc!F$37)+F736*(ComCalc!F$37-2)/ComCalc!F$37))),0)</f>
        <v>0</v>
      </c>
      <c r="G1460">
        <f>IF(G125*(ComCalc!G$37&gt;1),2*ComCalc!G$37*NORMSDIST(-1*ABS(G842/SQRT(ComCalc!G$45/(ComCalc!G$37*ComCalc!G$37)+G736*(ComCalc!G$37-2)/ComCalc!G$37))),0)</f>
        <v>0</v>
      </c>
      <c r="H1460">
        <f>IF(H125*(ComCalc!H$37&gt;1),2*ComCalc!H$37*NORMSDIST(-1*ABS(H842/SQRT(ComCalc!H$45/(ComCalc!H$37*ComCalc!H$37)+H736*(ComCalc!H$37-2)/ComCalc!H$37))),0)</f>
        <v>0</v>
      </c>
      <c r="I1460">
        <f>IF(I125*(ComCalc!I$37&gt;1),2*ComCalc!I$37*NORMSDIST(-1*ABS(I842/SQRT(ComCalc!I$45/(ComCalc!I$37*ComCalc!I$37)+I736*(ComCalc!I$37-2)/ComCalc!I$37))),0)</f>
        <v>0</v>
      </c>
      <c r="J1460">
        <f>IF(J125*(ComCalc!J$37&gt;1),2*ComCalc!J$37*NORMSDIST(-1*ABS(J842/SQRT(ComCalc!J$45/(ComCalc!J$37*ComCalc!J$37)+J736*(ComCalc!J$37-2)/ComCalc!J$37))),0)</f>
        <v>0</v>
      </c>
      <c r="K1460">
        <f>IF(K125*(ComCalc!K$37&gt;1),2*ComCalc!K$37*NORMSDIST(-1*ABS(K842/SQRT(ComCalc!K$45/(ComCalc!K$37*ComCalc!K$37)+K736*(ComCalc!K$37-2)/ComCalc!K$37))),0)</f>
        <v>0</v>
      </c>
      <c r="L1460">
        <f>IF(L125*(ComCalc!L$37&gt;1),2*ComCalc!L$37*NORMSDIST(-1*ABS(L842/SQRT(ComCalc!L$45/(ComCalc!L$37*ComCalc!L$37)+L736*(ComCalc!L$37-2)/ComCalc!L$37))),0)</f>
        <v>0</v>
      </c>
      <c r="M1460">
        <f>IF(M125*(ComCalc!M$37&gt;1),2*ComCalc!M$37*NORMSDIST(-1*ABS(M842/SQRT(ComCalc!M$45/(ComCalc!M$37*ComCalc!M$37)+M736*(ComCalc!M$37-2)/ComCalc!M$37))),0)</f>
        <v>0</v>
      </c>
      <c r="N1460">
        <f>IF(N125*(ComCalc!N$37&gt;1),2*ComCalc!N$37*NORMSDIST(-1*ABS(N842/SQRT(ComCalc!N$45/(ComCalc!N$37*ComCalc!N$37)+N736*(ComCalc!N$37-2)/ComCalc!N$37))),0)</f>
        <v>0</v>
      </c>
      <c r="O1460">
        <f>IF(O125*(ComCalc!O$37&gt;1),2*ComCalc!O$37*NORMSDIST(-1*ABS(O842/SQRT(ComCalc!O$45/(ComCalc!O$37*ComCalc!O$37)+O736*(ComCalc!O$37-2)/ComCalc!O$37))),0)</f>
        <v>0</v>
      </c>
      <c r="P1460">
        <f>IF(P125*(ComCalc!P$37&gt;1),2*ComCalc!P$37*NORMSDIST(-1*ABS(P842/SQRT(ComCalc!P$45/(ComCalc!P$37*ComCalc!P$37)+P736*(ComCalc!P$37-2)/ComCalc!P$37))),0)</f>
        <v>0</v>
      </c>
      <c r="Q1460">
        <f>IF(Q125*(ComCalc!Q$37&gt;1),2*ComCalc!Q$37*NORMSDIST(-1*ABS(Q842/SQRT(ComCalc!Q$45/(ComCalc!Q$37*ComCalc!Q$37)+Q736*(ComCalc!Q$37-2)/ComCalc!Q$37))),0)</f>
        <v>0</v>
      </c>
      <c r="R1460">
        <f>IF(R125*(ComCalc!R$37&gt;1),2*ComCalc!R$37*NORMSDIST(-1*ABS(R842/SQRT(ComCalc!R$45/(ComCalc!R$37*ComCalc!R$37)+R736*(ComCalc!R$37-2)/ComCalc!R$37))),0)</f>
        <v>7.7103385079442255</v>
      </c>
      <c r="S1460">
        <f>IF(S125*(ComCalc!S$37&gt;1),2*ComCalc!S$37*NORMSDIST(-1*ABS(S842/SQRT(ComCalc!S$45/(ComCalc!S$37*ComCalc!S$37)+S736*(ComCalc!S$37-2)/ComCalc!S$37))),0)</f>
        <v>0</v>
      </c>
      <c r="T1460">
        <f>IF(T125*(ComCalc!T$37&gt;1),2*ComCalc!T$37*NORMSDIST(-1*ABS(T842/SQRT(ComCalc!T$45/(ComCalc!T$37*ComCalc!T$37)+T736*(ComCalc!T$37-2)/ComCalc!T$37))),0)</f>
        <v>0</v>
      </c>
      <c r="U1460">
        <f>IF(U125*(ComCalc!U$37&gt;1),2*ComCalc!U$37*NORMSDIST(-1*ABS(U842/SQRT(ComCalc!U$45/(ComCalc!U$37*ComCalc!U$37)+U736*(ComCalc!U$37-2)/ComCalc!U$37))),0)</f>
        <v>0</v>
      </c>
    </row>
    <row r="1461" spans="1:21" x14ac:dyDescent="0.15">
      <c r="A1461" t="str">
        <f t="shared" si="873"/>
        <v>Shape Learning Immediate-Recognition</v>
      </c>
      <c r="B1461">
        <f>IF(B126*(ComCalc!B$37&gt;1),2*ComCalc!B$37*NORMSDIST(-1*ABS(B843/SQRT(ComCalc!B$45/(ComCalc!B$37*ComCalc!B$37)+B737*(ComCalc!B$37-2)/ComCalc!B$37))),0)</f>
        <v>0</v>
      </c>
      <c r="C1461">
        <f>IF(C126*(ComCalc!C$37&gt;1),2*ComCalc!C$37*NORMSDIST(-1*ABS(C843/SQRT(ComCalc!C$45/(ComCalc!C$37*ComCalc!C$37)+C737*(ComCalc!C$37-2)/ComCalc!C$37))),0)</f>
        <v>0</v>
      </c>
      <c r="D1461">
        <f>IF(D126*(ComCalc!D$37&gt;1),2*ComCalc!D$37*NORMSDIST(-1*ABS(D843/SQRT(ComCalc!D$45/(ComCalc!D$37*ComCalc!D$37)+D737*(ComCalc!D$37-2)/ComCalc!D$37))),0)</f>
        <v>0</v>
      </c>
      <c r="E1461">
        <f>IF(E126*(ComCalc!E$37&gt;1),2*ComCalc!E$37*NORMSDIST(-1*ABS(E843/SQRT(ComCalc!E$45/(ComCalc!E$37*ComCalc!E$37)+E737*(ComCalc!E$37-2)/ComCalc!E$37))),0)</f>
        <v>0</v>
      </c>
      <c r="F1461">
        <f>IF(F126*(ComCalc!F$37&gt;1),2*ComCalc!F$37*NORMSDIST(-1*ABS(F843/SQRT(ComCalc!F$45/(ComCalc!F$37*ComCalc!F$37)+F737*(ComCalc!F$37-2)/ComCalc!F$37))),0)</f>
        <v>0</v>
      </c>
      <c r="G1461">
        <f>IF(G126*(ComCalc!G$37&gt;1),2*ComCalc!G$37*NORMSDIST(-1*ABS(G843/SQRT(ComCalc!G$45/(ComCalc!G$37*ComCalc!G$37)+G737*(ComCalc!G$37-2)/ComCalc!G$37))),0)</f>
        <v>0</v>
      </c>
      <c r="H1461">
        <f>IF(H126*(ComCalc!H$37&gt;1),2*ComCalc!H$37*NORMSDIST(-1*ABS(H843/SQRT(ComCalc!H$45/(ComCalc!H$37*ComCalc!H$37)+H737*(ComCalc!H$37-2)/ComCalc!H$37))),0)</f>
        <v>0.82820405737061265</v>
      </c>
      <c r="I1461">
        <f>IF(I126*(ComCalc!I$37&gt;1),2*ComCalc!I$37*NORMSDIST(-1*ABS(I843/SQRT(ComCalc!I$45/(ComCalc!I$37*ComCalc!I$37)+I737*(ComCalc!I$37-2)/ComCalc!I$37))),0)</f>
        <v>0</v>
      </c>
      <c r="J1461">
        <f>IF(J126*(ComCalc!J$37&gt;1),2*ComCalc!J$37*NORMSDIST(-1*ABS(J843/SQRT(ComCalc!J$45/(ComCalc!J$37*ComCalc!J$37)+J737*(ComCalc!J$37-2)/ComCalc!J$37))),0)</f>
        <v>0</v>
      </c>
      <c r="K1461">
        <f>IF(K126*(ComCalc!K$37&gt;1),2*ComCalc!K$37*NORMSDIST(-1*ABS(K843/SQRT(ComCalc!K$45/(ComCalc!K$37*ComCalc!K$37)+K737*(ComCalc!K$37-2)/ComCalc!K$37))),0)</f>
        <v>0</v>
      </c>
      <c r="L1461">
        <f>IF(L126*(ComCalc!L$37&gt;1),2*ComCalc!L$37*NORMSDIST(-1*ABS(L843/SQRT(ComCalc!L$45/(ComCalc!L$37*ComCalc!L$37)+L737*(ComCalc!L$37-2)/ComCalc!L$37))),0)</f>
        <v>0</v>
      </c>
      <c r="M1461">
        <f>IF(M126*(ComCalc!M$37&gt;1),2*ComCalc!M$37*NORMSDIST(-1*ABS(M843/SQRT(ComCalc!M$45/(ComCalc!M$37*ComCalc!M$37)+M737*(ComCalc!M$37-2)/ComCalc!M$37))),0)</f>
        <v>0</v>
      </c>
      <c r="N1461">
        <f>IF(N126*(ComCalc!N$37&gt;1),2*ComCalc!N$37*NORMSDIST(-1*ABS(N843/SQRT(ComCalc!N$45/(ComCalc!N$37*ComCalc!N$37)+N737*(ComCalc!N$37-2)/ComCalc!N$37))),0)</f>
        <v>0</v>
      </c>
      <c r="O1461">
        <f>IF(O126*(ComCalc!O$37&gt;1),2*ComCalc!O$37*NORMSDIST(-1*ABS(O843/SQRT(ComCalc!O$45/(ComCalc!O$37*ComCalc!O$37)+O737*(ComCalc!O$37-2)/ComCalc!O$37))),0)</f>
        <v>0.43778290819809279</v>
      </c>
      <c r="P1461">
        <f>IF(P126*(ComCalc!P$37&gt;1),2*ComCalc!P$37*NORMSDIST(-1*ABS(P843/SQRT(ComCalc!P$45/(ComCalc!P$37*ComCalc!P$37)+P737*(ComCalc!P$37-2)/ComCalc!P$37))),0)</f>
        <v>0</v>
      </c>
      <c r="Q1461">
        <f>IF(Q126*(ComCalc!Q$37&gt;1),2*ComCalc!Q$37*NORMSDIST(-1*ABS(Q843/SQRT(ComCalc!Q$45/(ComCalc!Q$37*ComCalc!Q$37)+Q737*(ComCalc!Q$37-2)/ComCalc!Q$37))),0)</f>
        <v>0</v>
      </c>
      <c r="R1461">
        <f>IF(R126*(ComCalc!R$37&gt;1),2*ComCalc!R$37*NORMSDIST(-1*ABS(R843/SQRT(ComCalc!R$45/(ComCalc!R$37*ComCalc!R$37)+R737*(ComCalc!R$37-2)/ComCalc!R$37))),0)</f>
        <v>1.4697123500132201</v>
      </c>
      <c r="S1461">
        <f>IF(S126*(ComCalc!S$37&gt;1),2*ComCalc!S$37*NORMSDIST(-1*ABS(S843/SQRT(ComCalc!S$45/(ComCalc!S$37*ComCalc!S$37)+S737*(ComCalc!S$37-2)/ComCalc!S$37))),0)</f>
        <v>0</v>
      </c>
      <c r="T1461">
        <f>IF(T126*(ComCalc!T$37&gt;1),2*ComCalc!T$37*NORMSDIST(-1*ABS(T843/SQRT(ComCalc!T$45/(ComCalc!T$37*ComCalc!T$37)+T737*(ComCalc!T$37-2)/ComCalc!T$37))),0)</f>
        <v>0</v>
      </c>
      <c r="U1461">
        <f>IF(U126*(ComCalc!U$37&gt;1),2*ComCalc!U$37*NORMSDIST(-1*ABS(U843/SQRT(ComCalc!U$45/(ComCalc!U$37*ComCalc!U$37)+U737*(ComCalc!U$37-2)/ComCalc!U$37))),0)</f>
        <v>0</v>
      </c>
    </row>
    <row r="1462" spans="1:21" x14ac:dyDescent="0.15">
      <c r="A1462" t="str">
        <f t="shared" si="873"/>
        <v>Shape Learning Delayed-Recognition</v>
      </c>
      <c r="B1462">
        <f>IF(B127*(ComCalc!B$37&gt;1),2*ComCalc!B$37*NORMSDIST(-1*ABS(B844/SQRT(ComCalc!B$45/(ComCalc!B$37*ComCalc!B$37)+B738*(ComCalc!B$37-2)/ComCalc!B$37))),0)</f>
        <v>0</v>
      </c>
      <c r="C1462">
        <f>IF(C127*(ComCalc!C$37&gt;1),2*ComCalc!C$37*NORMSDIST(-1*ABS(C844/SQRT(ComCalc!C$45/(ComCalc!C$37*ComCalc!C$37)+C738*(ComCalc!C$37-2)/ComCalc!C$37))),0)</f>
        <v>0</v>
      </c>
      <c r="D1462">
        <f>IF(D127*(ComCalc!D$37&gt;1),2*ComCalc!D$37*NORMSDIST(-1*ABS(D844/SQRT(ComCalc!D$45/(ComCalc!D$37*ComCalc!D$37)+D738*(ComCalc!D$37-2)/ComCalc!D$37))),0)</f>
        <v>0</v>
      </c>
      <c r="E1462">
        <f>IF(E127*(ComCalc!E$37&gt;1),2*ComCalc!E$37*NORMSDIST(-1*ABS(E844/SQRT(ComCalc!E$45/(ComCalc!E$37*ComCalc!E$37)+E738*(ComCalc!E$37-2)/ComCalc!E$37))),0)</f>
        <v>0</v>
      </c>
      <c r="F1462">
        <f>IF(F127*(ComCalc!F$37&gt;1),2*ComCalc!F$37*NORMSDIST(-1*ABS(F844/SQRT(ComCalc!F$45/(ComCalc!F$37*ComCalc!F$37)+F738*(ComCalc!F$37-2)/ComCalc!F$37))),0)</f>
        <v>0</v>
      </c>
      <c r="G1462">
        <f>IF(G127*(ComCalc!G$37&gt;1),2*ComCalc!G$37*NORMSDIST(-1*ABS(G844/SQRT(ComCalc!G$45/(ComCalc!G$37*ComCalc!G$37)+G738*(ComCalc!G$37-2)/ComCalc!G$37))),0)</f>
        <v>0</v>
      </c>
      <c r="H1462">
        <f>IF(H127*(ComCalc!H$37&gt;1),2*ComCalc!H$37*NORMSDIST(-1*ABS(H844/SQRT(ComCalc!H$45/(ComCalc!H$37*ComCalc!H$37)+H738*(ComCalc!H$37-2)/ComCalc!H$37))),0)</f>
        <v>1.3243944995918155</v>
      </c>
      <c r="I1462">
        <f>IF(I127*(ComCalc!I$37&gt;1),2*ComCalc!I$37*NORMSDIST(-1*ABS(I844/SQRT(ComCalc!I$45/(ComCalc!I$37*ComCalc!I$37)+I738*(ComCalc!I$37-2)/ComCalc!I$37))),0)</f>
        <v>0</v>
      </c>
      <c r="J1462">
        <f>IF(J127*(ComCalc!J$37&gt;1),2*ComCalc!J$37*NORMSDIST(-1*ABS(J844/SQRT(ComCalc!J$45/(ComCalc!J$37*ComCalc!J$37)+J738*(ComCalc!J$37-2)/ComCalc!J$37))),0)</f>
        <v>0</v>
      </c>
      <c r="K1462">
        <f>IF(K127*(ComCalc!K$37&gt;1),2*ComCalc!K$37*NORMSDIST(-1*ABS(K844/SQRT(ComCalc!K$45/(ComCalc!K$37*ComCalc!K$37)+K738*(ComCalc!K$37-2)/ComCalc!K$37))),0)</f>
        <v>0</v>
      </c>
      <c r="L1462">
        <f>IF(L127*(ComCalc!L$37&gt;1),2*ComCalc!L$37*NORMSDIST(-1*ABS(L844/SQRT(ComCalc!L$45/(ComCalc!L$37*ComCalc!L$37)+L738*(ComCalc!L$37-2)/ComCalc!L$37))),0)</f>
        <v>0</v>
      </c>
      <c r="M1462">
        <f>IF(M127*(ComCalc!M$37&gt;1),2*ComCalc!M$37*NORMSDIST(-1*ABS(M844/SQRT(ComCalc!M$45/(ComCalc!M$37*ComCalc!M$37)+M738*(ComCalc!M$37-2)/ComCalc!M$37))),0)</f>
        <v>0</v>
      </c>
      <c r="N1462">
        <f>IF(N127*(ComCalc!N$37&gt;1),2*ComCalc!N$37*NORMSDIST(-1*ABS(N844/SQRT(ComCalc!N$45/(ComCalc!N$37*ComCalc!N$37)+N738*(ComCalc!N$37-2)/ComCalc!N$37))),0)</f>
        <v>0</v>
      </c>
      <c r="O1462">
        <f>IF(O127*(ComCalc!O$37&gt;1),2*ComCalc!O$37*NORMSDIST(-1*ABS(O844/SQRT(ComCalc!O$45/(ComCalc!O$37*ComCalc!O$37)+O738*(ComCalc!O$37-2)/ComCalc!O$37))),0)</f>
        <v>0</v>
      </c>
      <c r="P1462">
        <f>IF(P127*(ComCalc!P$37&gt;1),2*ComCalc!P$37*NORMSDIST(-1*ABS(P844/SQRT(ComCalc!P$45/(ComCalc!P$37*ComCalc!P$37)+P738*(ComCalc!P$37-2)/ComCalc!P$37))),0)</f>
        <v>0.28239411973098488</v>
      </c>
      <c r="Q1462">
        <f>IF(Q127*(ComCalc!Q$37&gt;1),2*ComCalc!Q$37*NORMSDIST(-1*ABS(Q844/SQRT(ComCalc!Q$45/(ComCalc!Q$37*ComCalc!Q$37)+Q738*(ComCalc!Q$37-2)/ComCalc!Q$37))),0)</f>
        <v>0</v>
      </c>
      <c r="R1462">
        <f>IF(R127*(ComCalc!R$37&gt;1),2*ComCalc!R$37*NORMSDIST(-1*ABS(R844/SQRT(ComCalc!R$45/(ComCalc!R$37*ComCalc!R$37)+R738*(ComCalc!R$37-2)/ComCalc!R$37))),0)</f>
        <v>3.185436142113613</v>
      </c>
      <c r="S1462">
        <f>IF(S127*(ComCalc!S$37&gt;1),2*ComCalc!S$37*NORMSDIST(-1*ABS(S844/SQRT(ComCalc!S$45/(ComCalc!S$37*ComCalc!S$37)+S738*(ComCalc!S$37-2)/ComCalc!S$37))),0)</f>
        <v>0</v>
      </c>
      <c r="T1462">
        <f>IF(T127*(ComCalc!T$37&gt;1),2*ComCalc!T$37*NORMSDIST(-1*ABS(T844/SQRT(ComCalc!T$45/(ComCalc!T$37*ComCalc!T$37)+T738*(ComCalc!T$37-2)/ComCalc!T$37))),0)</f>
        <v>0</v>
      </c>
      <c r="U1462">
        <f>IF(U127*(ComCalc!U$37&gt;1),2*ComCalc!U$37*NORMSDIST(-1*ABS(U844/SQRT(ComCalc!U$45/(ComCalc!U$37*ComCalc!U$37)+U738*(ComCalc!U$37-2)/ComCalc!U$37))),0)</f>
        <v>0</v>
      </c>
    </row>
    <row r="1463" spans="1:21" x14ac:dyDescent="0.15">
      <c r="A1463" t="str">
        <f t="shared" si="873"/>
        <v>Story Learning Immediate-Recall</v>
      </c>
      <c r="B1463">
        <f>IF(B128*(ComCalc!B$37&gt;1),2*ComCalc!B$37*NORMSDIST(-1*ABS(B845/SQRT(ComCalc!B$45/(ComCalc!B$37*ComCalc!B$37)+B739*(ComCalc!B$37-2)/ComCalc!B$37))),0)</f>
        <v>0</v>
      </c>
      <c r="C1463">
        <f>IF(C128*(ComCalc!C$37&gt;1),2*ComCalc!C$37*NORMSDIST(-1*ABS(C845/SQRT(ComCalc!C$45/(ComCalc!C$37*ComCalc!C$37)+C739*(ComCalc!C$37-2)/ComCalc!C$37))),0)</f>
        <v>0</v>
      </c>
      <c r="D1463">
        <f>IF(D128*(ComCalc!D$37&gt;1),2*ComCalc!D$37*NORMSDIST(-1*ABS(D845/SQRT(ComCalc!D$45/(ComCalc!D$37*ComCalc!D$37)+D739*(ComCalc!D$37-2)/ComCalc!D$37))),0)</f>
        <v>0</v>
      </c>
      <c r="E1463">
        <f>IF(E128*(ComCalc!E$37&gt;1),2*ComCalc!E$37*NORMSDIST(-1*ABS(E845/SQRT(ComCalc!E$45/(ComCalc!E$37*ComCalc!E$37)+E739*(ComCalc!E$37-2)/ComCalc!E$37))),0)</f>
        <v>0</v>
      </c>
      <c r="F1463">
        <f>IF(F128*(ComCalc!F$37&gt;1),2*ComCalc!F$37*NORMSDIST(-1*ABS(F845/SQRT(ComCalc!F$45/(ComCalc!F$37*ComCalc!F$37)+F739*(ComCalc!F$37-2)/ComCalc!F$37))),0)</f>
        <v>0</v>
      </c>
      <c r="G1463">
        <f>IF(G128*(ComCalc!G$37&gt;1),2*ComCalc!G$37*NORMSDIST(-1*ABS(G845/SQRT(ComCalc!G$45/(ComCalc!G$37*ComCalc!G$37)+G739*(ComCalc!G$37-2)/ComCalc!G$37))),0)</f>
        <v>0</v>
      </c>
      <c r="H1463">
        <f>IF(H128*(ComCalc!H$37&gt;1),2*ComCalc!H$37*NORMSDIST(-1*ABS(H845/SQRT(ComCalc!H$45/(ComCalc!H$37*ComCalc!H$37)+H739*(ComCalc!H$37-2)/ComCalc!H$37))),0)</f>
        <v>0.68059507915650574</v>
      </c>
      <c r="I1463">
        <f>IF(I128*(ComCalc!I$37&gt;1),2*ComCalc!I$37*NORMSDIST(-1*ABS(I845/SQRT(ComCalc!I$45/(ComCalc!I$37*ComCalc!I$37)+I739*(ComCalc!I$37-2)/ComCalc!I$37))),0)</f>
        <v>0</v>
      </c>
      <c r="J1463">
        <f>IF(J128*(ComCalc!J$37&gt;1),2*ComCalc!J$37*NORMSDIST(-1*ABS(J845/SQRT(ComCalc!J$45/(ComCalc!J$37*ComCalc!J$37)+J739*(ComCalc!J$37-2)/ComCalc!J$37))),0)</f>
        <v>0</v>
      </c>
      <c r="K1463">
        <f>IF(K128*(ComCalc!K$37&gt;1),2*ComCalc!K$37*NORMSDIST(-1*ABS(K845/SQRT(ComCalc!K$45/(ComCalc!K$37*ComCalc!K$37)+K739*(ComCalc!K$37-2)/ComCalc!K$37))),0)</f>
        <v>0</v>
      </c>
      <c r="L1463">
        <f>IF(L128*(ComCalc!L$37&gt;1),2*ComCalc!L$37*NORMSDIST(-1*ABS(L845/SQRT(ComCalc!L$45/(ComCalc!L$37*ComCalc!L$37)+L739*(ComCalc!L$37-2)/ComCalc!L$37))),0)</f>
        <v>0</v>
      </c>
      <c r="M1463">
        <f>IF(M128*(ComCalc!M$37&gt;1),2*ComCalc!M$37*NORMSDIST(-1*ABS(M845/SQRT(ComCalc!M$45/(ComCalc!M$37*ComCalc!M$37)+M739*(ComCalc!M$37-2)/ComCalc!M$37))),0)</f>
        <v>0</v>
      </c>
      <c r="N1463">
        <f>IF(N128*(ComCalc!N$37&gt;1),2*ComCalc!N$37*NORMSDIST(-1*ABS(N845/SQRT(ComCalc!N$45/(ComCalc!N$37*ComCalc!N$37)+N739*(ComCalc!N$37-2)/ComCalc!N$37))),0)</f>
        <v>0</v>
      </c>
      <c r="O1463">
        <f>IF(O128*(ComCalc!O$37&gt;1),2*ComCalc!O$37*NORMSDIST(-1*ABS(O845/SQRT(ComCalc!O$45/(ComCalc!O$37*ComCalc!O$37)+O739*(ComCalc!O$37-2)/ComCalc!O$37))),0)</f>
        <v>3.8917868997130692E-2</v>
      </c>
      <c r="P1463">
        <f>IF(P128*(ComCalc!P$37&gt;1),2*ComCalc!P$37*NORMSDIST(-1*ABS(P845/SQRT(ComCalc!P$45/(ComCalc!P$37*ComCalc!P$37)+P739*(ComCalc!P$37-2)/ComCalc!P$37))),0)</f>
        <v>0</v>
      </c>
      <c r="Q1463">
        <f>IF(Q128*(ComCalc!Q$37&gt;1),2*ComCalc!Q$37*NORMSDIST(-1*ABS(Q845/SQRT(ComCalc!Q$45/(ComCalc!Q$37*ComCalc!Q$37)+Q739*(ComCalc!Q$37-2)/ComCalc!Q$37))),0)</f>
        <v>0</v>
      </c>
      <c r="R1463">
        <f>IF(R128*(ComCalc!R$37&gt;1),2*ComCalc!R$37*NORMSDIST(-1*ABS(R845/SQRT(ComCalc!R$45/(ComCalc!R$37*ComCalc!R$37)+R739*(ComCalc!R$37-2)/ComCalc!R$37))),0)</f>
        <v>14.348808745434887</v>
      </c>
      <c r="S1463">
        <f>IF(S128*(ComCalc!S$37&gt;1),2*ComCalc!S$37*NORMSDIST(-1*ABS(S845/SQRT(ComCalc!S$45/(ComCalc!S$37*ComCalc!S$37)+S739*(ComCalc!S$37-2)/ComCalc!S$37))),0)</f>
        <v>0</v>
      </c>
      <c r="T1463">
        <f>IF(T128*(ComCalc!T$37&gt;1),2*ComCalc!T$37*NORMSDIST(-1*ABS(T845/SQRT(ComCalc!T$45/(ComCalc!T$37*ComCalc!T$37)+T739*(ComCalc!T$37-2)/ComCalc!T$37))),0)</f>
        <v>0</v>
      </c>
      <c r="U1463">
        <f>IF(U128*(ComCalc!U$37&gt;1),2*ComCalc!U$37*NORMSDIST(-1*ABS(U845/SQRT(ComCalc!U$45/(ComCalc!U$37*ComCalc!U$37)+U739*(ComCalc!U$37-2)/ComCalc!U$37))),0)</f>
        <v>0</v>
      </c>
    </row>
    <row r="1464" spans="1:21" x14ac:dyDescent="0.15">
      <c r="A1464" t="str">
        <f t="shared" si="873"/>
        <v>Story Learning Delayed-Recall</v>
      </c>
      <c r="B1464">
        <f>IF(B129*(ComCalc!B$37&gt;1),2*ComCalc!B$37*NORMSDIST(-1*ABS(B846/SQRT(ComCalc!B$45/(ComCalc!B$37*ComCalc!B$37)+B740*(ComCalc!B$37-2)/ComCalc!B$37))),0)</f>
        <v>0</v>
      </c>
      <c r="C1464">
        <f>IF(C129*(ComCalc!C$37&gt;1),2*ComCalc!C$37*NORMSDIST(-1*ABS(C846/SQRT(ComCalc!C$45/(ComCalc!C$37*ComCalc!C$37)+C740*(ComCalc!C$37-2)/ComCalc!C$37))),0)</f>
        <v>0</v>
      </c>
      <c r="D1464">
        <f>IF(D129*(ComCalc!D$37&gt;1),2*ComCalc!D$37*NORMSDIST(-1*ABS(D846/SQRT(ComCalc!D$45/(ComCalc!D$37*ComCalc!D$37)+D740*(ComCalc!D$37-2)/ComCalc!D$37))),0)</f>
        <v>0</v>
      </c>
      <c r="E1464">
        <f>IF(E129*(ComCalc!E$37&gt;1),2*ComCalc!E$37*NORMSDIST(-1*ABS(E846/SQRT(ComCalc!E$45/(ComCalc!E$37*ComCalc!E$37)+E740*(ComCalc!E$37-2)/ComCalc!E$37))),0)</f>
        <v>0</v>
      </c>
      <c r="F1464">
        <f>IF(F129*(ComCalc!F$37&gt;1),2*ComCalc!F$37*NORMSDIST(-1*ABS(F846/SQRT(ComCalc!F$45/(ComCalc!F$37*ComCalc!F$37)+F740*(ComCalc!F$37-2)/ComCalc!F$37))),0)</f>
        <v>0</v>
      </c>
      <c r="G1464">
        <f>IF(G129*(ComCalc!G$37&gt;1),2*ComCalc!G$37*NORMSDIST(-1*ABS(G846/SQRT(ComCalc!G$45/(ComCalc!G$37*ComCalc!G$37)+G740*(ComCalc!G$37-2)/ComCalc!G$37))),0)</f>
        <v>0</v>
      </c>
      <c r="H1464">
        <f>IF(H129*(ComCalc!H$37&gt;1),2*ComCalc!H$37*NORMSDIST(-1*ABS(H846/SQRT(ComCalc!H$45/(ComCalc!H$37*ComCalc!H$37)+H740*(ComCalc!H$37-2)/ComCalc!H$37))),0)</f>
        <v>3.2229505336216817E-2</v>
      </c>
      <c r="I1464">
        <f>IF(I129*(ComCalc!I$37&gt;1),2*ComCalc!I$37*NORMSDIST(-1*ABS(I846/SQRT(ComCalc!I$45/(ComCalc!I$37*ComCalc!I$37)+I740*(ComCalc!I$37-2)/ComCalc!I$37))),0)</f>
        <v>0</v>
      </c>
      <c r="J1464">
        <f>IF(J129*(ComCalc!J$37&gt;1),2*ComCalc!J$37*NORMSDIST(-1*ABS(J846/SQRT(ComCalc!J$45/(ComCalc!J$37*ComCalc!J$37)+J740*(ComCalc!J$37-2)/ComCalc!J$37))),0)</f>
        <v>0</v>
      </c>
      <c r="K1464">
        <f>IF(K129*(ComCalc!K$37&gt;1),2*ComCalc!K$37*NORMSDIST(-1*ABS(K846/SQRT(ComCalc!K$45/(ComCalc!K$37*ComCalc!K$37)+K740*(ComCalc!K$37-2)/ComCalc!K$37))),0)</f>
        <v>0</v>
      </c>
      <c r="L1464">
        <f>IF(L129*(ComCalc!L$37&gt;1),2*ComCalc!L$37*NORMSDIST(-1*ABS(L846/SQRT(ComCalc!L$45/(ComCalc!L$37*ComCalc!L$37)+L740*(ComCalc!L$37-2)/ComCalc!L$37))),0)</f>
        <v>0</v>
      </c>
      <c r="M1464">
        <f>IF(M129*(ComCalc!M$37&gt;1),2*ComCalc!M$37*NORMSDIST(-1*ABS(M846/SQRT(ComCalc!M$45/(ComCalc!M$37*ComCalc!M$37)+M740*(ComCalc!M$37-2)/ComCalc!M$37))),0)</f>
        <v>0</v>
      </c>
      <c r="N1464">
        <f>IF(N129*(ComCalc!N$37&gt;1),2*ComCalc!N$37*NORMSDIST(-1*ABS(N846/SQRT(ComCalc!N$45/(ComCalc!N$37*ComCalc!N$37)+N740*(ComCalc!N$37-2)/ComCalc!N$37))),0)</f>
        <v>0</v>
      </c>
      <c r="O1464">
        <f>IF(O129*(ComCalc!O$37&gt;1),2*ComCalc!O$37*NORMSDIST(-1*ABS(O846/SQRT(ComCalc!O$45/(ComCalc!O$37*ComCalc!O$37)+O740*(ComCalc!O$37-2)/ComCalc!O$37))),0)</f>
        <v>0</v>
      </c>
      <c r="P1464">
        <f>IF(P129*(ComCalc!P$37&gt;1),2*ComCalc!P$37*NORMSDIST(-1*ABS(P846/SQRT(ComCalc!P$45/(ComCalc!P$37*ComCalc!P$37)+P740*(ComCalc!P$37-2)/ComCalc!P$37))),0)</f>
        <v>0.28012360900710165</v>
      </c>
      <c r="Q1464">
        <f>IF(Q129*(ComCalc!Q$37&gt;1),2*ComCalc!Q$37*NORMSDIST(-1*ABS(Q846/SQRT(ComCalc!Q$45/(ComCalc!Q$37*ComCalc!Q$37)+Q740*(ComCalc!Q$37-2)/ComCalc!Q$37))),0)</f>
        <v>0</v>
      </c>
      <c r="R1464">
        <f>IF(R129*(ComCalc!R$37&gt;1),2*ComCalc!R$37*NORMSDIST(-1*ABS(R846/SQRT(ComCalc!R$45/(ComCalc!R$37*ComCalc!R$37)+R740*(ComCalc!R$37-2)/ComCalc!R$37))),0)</f>
        <v>1.8410401243774612</v>
      </c>
      <c r="S1464">
        <f>IF(S129*(ComCalc!S$37&gt;1),2*ComCalc!S$37*NORMSDIST(-1*ABS(S846/SQRT(ComCalc!S$45/(ComCalc!S$37*ComCalc!S$37)+S740*(ComCalc!S$37-2)/ComCalc!S$37))),0)</f>
        <v>0</v>
      </c>
      <c r="T1464">
        <f>IF(T129*(ComCalc!T$37&gt;1),2*ComCalc!T$37*NORMSDIST(-1*ABS(T846/SQRT(ComCalc!T$45/(ComCalc!T$37*ComCalc!T$37)+T740*(ComCalc!T$37-2)/ComCalc!T$37))),0)</f>
        <v>0</v>
      </c>
      <c r="U1464">
        <f>IF(U129*(ComCalc!U$37&gt;1),2*ComCalc!U$37*NORMSDIST(-1*ABS(U846/SQRT(ComCalc!U$45/(ComCalc!U$37*ComCalc!U$37)+U740*(ComCalc!U$37-2)/ComCalc!U$37))),0)</f>
        <v>0</v>
      </c>
    </row>
    <row r="1465" spans="1:21" x14ac:dyDescent="0.15">
      <c r="A1465" t="str">
        <f t="shared" si="873"/>
        <v>Visual Discrimination</v>
      </c>
      <c r="B1465">
        <f>IF(B130*(ComCalc!B$37&gt;1),2*ComCalc!B$37*NORMSDIST(-1*ABS(B847/SQRT(ComCalc!B$45/(ComCalc!B$37*ComCalc!B$37)+B741*(ComCalc!B$37-2)/ComCalc!B$37))),0)</f>
        <v>0</v>
      </c>
      <c r="C1465">
        <f>IF(C130*(ComCalc!C$37&gt;1),2*ComCalc!C$37*NORMSDIST(-1*ABS(C847/SQRT(ComCalc!C$45/(ComCalc!C$37*ComCalc!C$37)+C741*(ComCalc!C$37-2)/ComCalc!C$37))),0)</f>
        <v>0</v>
      </c>
      <c r="D1465">
        <f>IF(D130*(ComCalc!D$37&gt;1),2*ComCalc!D$37*NORMSDIST(-1*ABS(D847/SQRT(ComCalc!D$45/(ComCalc!D$37*ComCalc!D$37)+D741*(ComCalc!D$37-2)/ComCalc!D$37))),0)</f>
        <v>0</v>
      </c>
      <c r="E1465">
        <f>IF(E130*(ComCalc!E$37&gt;1),2*ComCalc!E$37*NORMSDIST(-1*ABS(E847/SQRT(ComCalc!E$45/(ComCalc!E$37*ComCalc!E$37)+E741*(ComCalc!E$37-2)/ComCalc!E$37))),0)</f>
        <v>0</v>
      </c>
      <c r="F1465">
        <f>IF(F130*(ComCalc!F$37&gt;1),2*ComCalc!F$37*NORMSDIST(-1*ABS(F847/SQRT(ComCalc!F$45/(ComCalc!F$37*ComCalc!F$37)+F741*(ComCalc!F$37-2)/ComCalc!F$37))),0)</f>
        <v>1.1919642571067133</v>
      </c>
      <c r="G1465">
        <f>IF(G130*(ComCalc!G$37&gt;1),2*ComCalc!G$37*NORMSDIST(-1*ABS(G847/SQRT(ComCalc!G$45/(ComCalc!G$37*ComCalc!G$37)+G741*(ComCalc!G$37-2)/ComCalc!G$37))),0)</f>
        <v>0</v>
      </c>
      <c r="H1465">
        <f>IF(H130*(ComCalc!H$37&gt;1),2*ComCalc!H$37*NORMSDIST(-1*ABS(H847/SQRT(ComCalc!H$45/(ComCalc!H$37*ComCalc!H$37)+H741*(ComCalc!H$37-2)/ComCalc!H$37))),0)</f>
        <v>0</v>
      </c>
      <c r="I1465">
        <f>IF(I130*(ComCalc!I$37&gt;1),2*ComCalc!I$37*NORMSDIST(-1*ABS(I847/SQRT(ComCalc!I$45/(ComCalc!I$37*ComCalc!I$37)+I741*(ComCalc!I$37-2)/ComCalc!I$37))),0)</f>
        <v>0</v>
      </c>
      <c r="J1465">
        <f>IF(J130*(ComCalc!J$37&gt;1),2*ComCalc!J$37*NORMSDIST(-1*ABS(J847/SQRT(ComCalc!J$45/(ComCalc!J$37*ComCalc!J$37)+J741*(ComCalc!J$37-2)/ComCalc!J$37))),0)</f>
        <v>0</v>
      </c>
      <c r="K1465">
        <f>IF(K130*(ComCalc!K$37&gt;1),2*ComCalc!K$37*NORMSDIST(-1*ABS(K847/SQRT(ComCalc!K$45/(ComCalc!K$37*ComCalc!K$37)+K741*(ComCalc!K$37-2)/ComCalc!K$37))),0)</f>
        <v>0</v>
      </c>
      <c r="L1465">
        <f>IF(L130*(ComCalc!L$37&gt;1),2*ComCalc!L$37*NORMSDIST(-1*ABS(L847/SQRT(ComCalc!L$45/(ComCalc!L$37*ComCalc!L$37)+L741*(ComCalc!L$37-2)/ComCalc!L$37))),0)</f>
        <v>0</v>
      </c>
      <c r="M1465">
        <f>IF(M130*(ComCalc!M$37&gt;1),2*ComCalc!M$37*NORMSDIST(-1*ABS(M847/SQRT(ComCalc!M$45/(ComCalc!M$37*ComCalc!M$37)+M741*(ComCalc!M$37-2)/ComCalc!M$37))),0)</f>
        <v>0</v>
      </c>
      <c r="N1465">
        <f>IF(N130*(ComCalc!N$37&gt;1),2*ComCalc!N$37*NORMSDIST(-1*ABS(N847/SQRT(ComCalc!N$45/(ComCalc!N$37*ComCalc!N$37)+N741*(ComCalc!N$37-2)/ComCalc!N$37))),0)</f>
        <v>0</v>
      </c>
      <c r="O1465">
        <f>IF(O130*(ComCalc!O$37&gt;1),2*ComCalc!O$37*NORMSDIST(-1*ABS(O847/SQRT(ComCalc!O$45/(ComCalc!O$37*ComCalc!O$37)+O741*(ComCalc!O$37-2)/ComCalc!O$37))),0)</f>
        <v>0</v>
      </c>
      <c r="P1465">
        <f>IF(P130*(ComCalc!P$37&gt;1),2*ComCalc!P$37*NORMSDIST(-1*ABS(P847/SQRT(ComCalc!P$45/(ComCalc!P$37*ComCalc!P$37)+P741*(ComCalc!P$37-2)/ComCalc!P$37))),0)</f>
        <v>0</v>
      </c>
      <c r="Q1465">
        <f>IF(Q130*(ComCalc!Q$37&gt;1),2*ComCalc!Q$37*NORMSDIST(-1*ABS(Q847/SQRT(ComCalc!Q$45/(ComCalc!Q$37*ComCalc!Q$37)+Q741*(ComCalc!Q$37-2)/ComCalc!Q$37))),0)</f>
        <v>0</v>
      </c>
      <c r="R1465">
        <f>IF(R130*(ComCalc!R$37&gt;1),2*ComCalc!R$37*NORMSDIST(-1*ABS(R847/SQRT(ComCalc!R$45/(ComCalc!R$37*ComCalc!R$37)+R741*(ComCalc!R$37-2)/ComCalc!R$37))),0)</f>
        <v>2.2144394614590448</v>
      </c>
      <c r="S1465">
        <f>IF(S130*(ComCalc!S$37&gt;1),2*ComCalc!S$37*NORMSDIST(-1*ABS(S847/SQRT(ComCalc!S$45/(ComCalc!S$37*ComCalc!S$37)+S741*(ComCalc!S$37-2)/ComCalc!S$37))),0)</f>
        <v>0</v>
      </c>
      <c r="T1465">
        <f>IF(T130*(ComCalc!T$37&gt;1),2*ComCalc!T$37*NORMSDIST(-1*ABS(T847/SQRT(ComCalc!T$45/(ComCalc!T$37*ComCalc!T$37)+T741*(ComCalc!T$37-2)/ComCalc!T$37))),0)</f>
        <v>0</v>
      </c>
      <c r="U1465">
        <f>IF(U130*(ComCalc!U$37&gt;1),2*ComCalc!U$37*NORMSDIST(-1*ABS(U847/SQRT(ComCalc!U$45/(ComCalc!U$37*ComCalc!U$37)+U741*(ComCalc!U$37-2)/ComCalc!U$37))),0)</f>
        <v>0</v>
      </c>
    </row>
    <row r="1466" spans="1:21" x14ac:dyDescent="0.15">
      <c r="A1466" t="str">
        <f t="shared" si="873"/>
        <v>Design Construction</v>
      </c>
      <c r="B1466">
        <f>IF(B131*(ComCalc!B$37&gt;1),2*ComCalc!B$37*NORMSDIST(-1*ABS(B848/SQRT(ComCalc!B$45/(ComCalc!B$37*ComCalc!B$37)+B742*(ComCalc!B$37-2)/ComCalc!B$37))),0)</f>
        <v>0</v>
      </c>
      <c r="C1466">
        <f>IF(C131*(ComCalc!C$37&gt;1),2*ComCalc!C$37*NORMSDIST(-1*ABS(C848/SQRT(ComCalc!C$45/(ComCalc!C$37*ComCalc!C$37)+C742*(ComCalc!C$37-2)/ComCalc!C$37))),0)</f>
        <v>0</v>
      </c>
      <c r="D1466">
        <f>IF(D131*(ComCalc!D$37&gt;1),2*ComCalc!D$37*NORMSDIST(-1*ABS(D848/SQRT(ComCalc!D$45/(ComCalc!D$37*ComCalc!D$37)+D742*(ComCalc!D$37-2)/ComCalc!D$37))),0)</f>
        <v>9.7039476560501423E-2</v>
      </c>
      <c r="E1466">
        <f>IF(E131*(ComCalc!E$37&gt;1),2*ComCalc!E$37*NORMSDIST(-1*ABS(E848/SQRT(ComCalc!E$45/(ComCalc!E$37*ComCalc!E$37)+E742*(ComCalc!E$37-2)/ComCalc!E$37))),0)</f>
        <v>0</v>
      </c>
      <c r="F1466">
        <f>IF(F131*(ComCalc!F$37&gt;1),2*ComCalc!F$37*NORMSDIST(-1*ABS(F848/SQRT(ComCalc!F$45/(ComCalc!F$37*ComCalc!F$37)+F742*(ComCalc!F$37-2)/ComCalc!F$37))),0)</f>
        <v>0.17099491923155971</v>
      </c>
      <c r="G1466">
        <f>IF(G131*(ComCalc!G$37&gt;1),2*ComCalc!G$37*NORMSDIST(-1*ABS(G848/SQRT(ComCalc!G$45/(ComCalc!G$37*ComCalc!G$37)+G742*(ComCalc!G$37-2)/ComCalc!G$37))),0)</f>
        <v>0</v>
      </c>
      <c r="H1466">
        <f>IF(H131*(ComCalc!H$37&gt;1),2*ComCalc!H$37*NORMSDIST(-1*ABS(H848/SQRT(ComCalc!H$45/(ComCalc!H$37*ComCalc!H$37)+H742*(ComCalc!H$37-2)/ComCalc!H$37))),0)</f>
        <v>0</v>
      </c>
      <c r="I1466">
        <f>IF(I131*(ComCalc!I$37&gt;1),2*ComCalc!I$37*NORMSDIST(-1*ABS(I848/SQRT(ComCalc!I$45/(ComCalc!I$37*ComCalc!I$37)+I742*(ComCalc!I$37-2)/ComCalc!I$37))),0)</f>
        <v>0</v>
      </c>
      <c r="J1466">
        <f>IF(J131*(ComCalc!J$37&gt;1),2*ComCalc!J$37*NORMSDIST(-1*ABS(J848/SQRT(ComCalc!J$45/(ComCalc!J$37*ComCalc!J$37)+J742*(ComCalc!J$37-2)/ComCalc!J$37))),0)</f>
        <v>0</v>
      </c>
      <c r="K1466">
        <f>IF(K131*(ComCalc!K$37&gt;1),2*ComCalc!K$37*NORMSDIST(-1*ABS(K848/SQRT(ComCalc!K$45/(ComCalc!K$37*ComCalc!K$37)+K742*(ComCalc!K$37-2)/ComCalc!K$37))),0)</f>
        <v>0</v>
      </c>
      <c r="L1466">
        <f>IF(L131*(ComCalc!L$37&gt;1),2*ComCalc!L$37*NORMSDIST(-1*ABS(L848/SQRT(ComCalc!L$45/(ComCalc!L$37*ComCalc!L$37)+L742*(ComCalc!L$37-2)/ComCalc!L$37))),0)</f>
        <v>0</v>
      </c>
      <c r="M1466">
        <f>IF(M131*(ComCalc!M$37&gt;1),2*ComCalc!M$37*NORMSDIST(-1*ABS(M848/SQRT(ComCalc!M$45/(ComCalc!M$37*ComCalc!M$37)+M742*(ComCalc!M$37-2)/ComCalc!M$37))),0)</f>
        <v>0</v>
      </c>
      <c r="N1466">
        <f>IF(N131*(ComCalc!N$37&gt;1),2*ComCalc!N$37*NORMSDIST(-1*ABS(N848/SQRT(ComCalc!N$45/(ComCalc!N$37*ComCalc!N$37)+N742*(ComCalc!N$37-2)/ComCalc!N$37))),0)</f>
        <v>0</v>
      </c>
      <c r="O1466">
        <f>IF(O131*(ComCalc!O$37&gt;1),2*ComCalc!O$37*NORMSDIST(-1*ABS(O848/SQRT(ComCalc!O$45/(ComCalc!O$37*ComCalc!O$37)+O742*(ComCalc!O$37-2)/ComCalc!O$37))),0)</f>
        <v>0</v>
      </c>
      <c r="P1466">
        <f>IF(P131*(ComCalc!P$37&gt;1),2*ComCalc!P$37*NORMSDIST(-1*ABS(P848/SQRT(ComCalc!P$45/(ComCalc!P$37*ComCalc!P$37)+P742*(ComCalc!P$37-2)/ComCalc!P$37))),0)</f>
        <v>0</v>
      </c>
      <c r="Q1466">
        <f>IF(Q131*(ComCalc!Q$37&gt;1),2*ComCalc!Q$37*NORMSDIST(-1*ABS(Q848/SQRT(ComCalc!Q$45/(ComCalc!Q$37*ComCalc!Q$37)+Q742*(ComCalc!Q$37-2)/ComCalc!Q$37))),0)</f>
        <v>0</v>
      </c>
      <c r="R1466">
        <f>IF(R131*(ComCalc!R$37&gt;1),2*ComCalc!R$37*NORMSDIST(-1*ABS(R848/SQRT(ComCalc!R$45/(ComCalc!R$37*ComCalc!R$37)+R742*(ComCalc!R$37-2)/ComCalc!R$37))),0)</f>
        <v>39.688554567322932</v>
      </c>
      <c r="S1466">
        <f>IF(S131*(ComCalc!S$37&gt;1),2*ComCalc!S$37*NORMSDIST(-1*ABS(S848/SQRT(ComCalc!S$45/(ComCalc!S$37*ComCalc!S$37)+S742*(ComCalc!S$37-2)/ComCalc!S$37))),0)</f>
        <v>0</v>
      </c>
      <c r="T1466">
        <f>IF(T131*(ComCalc!T$37&gt;1),2*ComCalc!T$37*NORMSDIST(-1*ABS(T848/SQRT(ComCalc!T$45/(ComCalc!T$37*ComCalc!T$37)+T742*(ComCalc!T$37-2)/ComCalc!T$37))),0)</f>
        <v>0</v>
      </c>
      <c r="U1466">
        <f>IF(U131*(ComCalc!U$37&gt;1),2*ComCalc!U$37*NORMSDIST(-1*ABS(U848/SQRT(ComCalc!U$45/(ComCalc!U$37*ComCalc!U$37)+U742*(ComCalc!U$37-2)/ComCalc!U$37))),0)</f>
        <v>0</v>
      </c>
    </row>
    <row r="1467" spans="1:21" x14ac:dyDescent="0.15">
      <c r="A1467" t="str">
        <f t="shared" si="873"/>
        <v>Mazes</v>
      </c>
      <c r="B1467">
        <f>IF(B132*(ComCalc!B$37&gt;1),2*ComCalc!B$37*NORMSDIST(-1*ABS(B849/SQRT(ComCalc!B$45/(ComCalc!B$37*ComCalc!B$37)+B743*(ComCalc!B$37-2)/ComCalc!B$37))),0)</f>
        <v>0</v>
      </c>
      <c r="C1467">
        <f>IF(C132*(ComCalc!C$37&gt;1),2*ComCalc!C$37*NORMSDIST(-1*ABS(C849/SQRT(ComCalc!C$45/(ComCalc!C$37*ComCalc!C$37)+C743*(ComCalc!C$37-2)/ComCalc!C$37))),0)</f>
        <v>0</v>
      </c>
      <c r="D1467">
        <f>IF(D132*(ComCalc!D$37&gt;1),2*ComCalc!D$37*NORMSDIST(-1*ABS(D849/SQRT(ComCalc!D$45/(ComCalc!D$37*ComCalc!D$37)+D743*(ComCalc!D$37-2)/ComCalc!D$37))),0)</f>
        <v>0</v>
      </c>
      <c r="E1467">
        <f>IF(E132*(ComCalc!E$37&gt;1),2*ComCalc!E$37*NORMSDIST(-1*ABS(E849/SQRT(ComCalc!E$45/(ComCalc!E$37*ComCalc!E$37)+E743*(ComCalc!E$37-2)/ComCalc!E$37))),0)</f>
        <v>0</v>
      </c>
      <c r="F1467">
        <f>IF(F132*(ComCalc!F$37&gt;1),2*ComCalc!F$37*NORMSDIST(-1*ABS(F849/SQRT(ComCalc!F$45/(ComCalc!F$37*ComCalc!F$37)+F743*(ComCalc!F$37-2)/ComCalc!F$37))),0)</f>
        <v>0</v>
      </c>
      <c r="G1467">
        <f>IF(G132*(ComCalc!G$37&gt;1),2*ComCalc!G$37*NORMSDIST(-1*ABS(G849/SQRT(ComCalc!G$45/(ComCalc!G$37*ComCalc!G$37)+G743*(ComCalc!G$37-2)/ComCalc!G$37))),0)</f>
        <v>4.4999254819364882</v>
      </c>
      <c r="H1467">
        <f>IF(H132*(ComCalc!H$37&gt;1),2*ComCalc!H$37*NORMSDIST(-1*ABS(H849/SQRT(ComCalc!H$45/(ComCalc!H$37*ComCalc!H$37)+H743*(ComCalc!H$37-2)/ComCalc!H$37))),0)</f>
        <v>0</v>
      </c>
      <c r="I1467">
        <f>IF(I132*(ComCalc!I$37&gt;1),2*ComCalc!I$37*NORMSDIST(-1*ABS(I849/SQRT(ComCalc!I$45/(ComCalc!I$37*ComCalc!I$37)+I743*(ComCalc!I$37-2)/ComCalc!I$37))),0)</f>
        <v>0</v>
      </c>
      <c r="J1467">
        <f>IF(J132*(ComCalc!J$37&gt;1),2*ComCalc!J$37*NORMSDIST(-1*ABS(J849/SQRT(ComCalc!J$45/(ComCalc!J$37*ComCalc!J$37)+J743*(ComCalc!J$37-2)/ComCalc!J$37))),0)</f>
        <v>0</v>
      </c>
      <c r="K1467">
        <f>IF(K132*(ComCalc!K$37&gt;1),2*ComCalc!K$37*NORMSDIST(-1*ABS(K849/SQRT(ComCalc!K$45/(ComCalc!K$37*ComCalc!K$37)+K743*(ComCalc!K$37-2)/ComCalc!K$37))),0)</f>
        <v>0</v>
      </c>
      <c r="L1467">
        <f>IF(L132*(ComCalc!L$37&gt;1),2*ComCalc!L$37*NORMSDIST(-1*ABS(L849/SQRT(ComCalc!L$45/(ComCalc!L$37*ComCalc!L$37)+L743*(ComCalc!L$37-2)/ComCalc!L$37))),0)</f>
        <v>0</v>
      </c>
      <c r="M1467">
        <f>IF(M132*(ComCalc!M$37&gt;1),2*ComCalc!M$37*NORMSDIST(-1*ABS(M849/SQRT(ComCalc!M$45/(ComCalc!M$37*ComCalc!M$37)+M743*(ComCalc!M$37-2)/ComCalc!M$37))),0)</f>
        <v>3.2526648711860777E-2</v>
      </c>
      <c r="N1467">
        <f>IF(N132*(ComCalc!N$37&gt;1),2*ComCalc!N$37*NORMSDIST(-1*ABS(N849/SQRT(ComCalc!N$45/(ComCalc!N$37*ComCalc!N$37)+N743*(ComCalc!N$37-2)/ComCalc!N$37))),0)</f>
        <v>1.6153242056498394</v>
      </c>
      <c r="O1467">
        <f>IF(O132*(ComCalc!O$37&gt;1),2*ComCalc!O$37*NORMSDIST(-1*ABS(O849/SQRT(ComCalc!O$45/(ComCalc!O$37*ComCalc!O$37)+O743*(ComCalc!O$37-2)/ComCalc!O$37))),0)</f>
        <v>0</v>
      </c>
      <c r="P1467">
        <f>IF(P132*(ComCalc!P$37&gt;1),2*ComCalc!P$37*NORMSDIST(-1*ABS(P849/SQRT(ComCalc!P$45/(ComCalc!P$37*ComCalc!P$37)+P743*(ComCalc!P$37-2)/ComCalc!P$37))),0)</f>
        <v>0</v>
      </c>
      <c r="Q1467">
        <f>IF(Q132*(ComCalc!Q$37&gt;1),2*ComCalc!Q$37*NORMSDIST(-1*ABS(Q849/SQRT(ComCalc!Q$45/(ComCalc!Q$37*ComCalc!Q$37)+Q743*(ComCalc!Q$37-2)/ComCalc!Q$37))),0)</f>
        <v>2.4709170035743879E-2</v>
      </c>
      <c r="R1467">
        <f>IF(R132*(ComCalc!R$37&gt;1),2*ComCalc!R$37*NORMSDIST(-1*ABS(R849/SQRT(ComCalc!R$45/(ComCalc!R$37*ComCalc!R$37)+R743*(ComCalc!R$37-2)/ComCalc!R$37))),0)</f>
        <v>0.34365331004191696</v>
      </c>
      <c r="S1467">
        <f>IF(S132*(ComCalc!S$37&gt;1),2*ComCalc!S$37*NORMSDIST(-1*ABS(S849/SQRT(ComCalc!S$45/(ComCalc!S$37*ComCalc!S$37)+S743*(ComCalc!S$37-2)/ComCalc!S$37))),0)</f>
        <v>0</v>
      </c>
      <c r="T1467">
        <f>IF(T132*(ComCalc!T$37&gt;1),2*ComCalc!T$37*NORMSDIST(-1*ABS(T849/SQRT(ComCalc!T$45/(ComCalc!T$37*ComCalc!T$37)+T743*(ComCalc!T$37-2)/ComCalc!T$37))),0)</f>
        <v>0</v>
      </c>
      <c r="U1467">
        <f>IF(U132*(ComCalc!U$37&gt;1),2*ComCalc!U$37*NORMSDIST(-1*ABS(U849/SQRT(ComCalc!U$45/(ComCalc!U$37*ComCalc!U$37)+U743*(ComCalc!U$37-2)/ComCalc!U$37))),0)</f>
        <v>0</v>
      </c>
    </row>
    <row r="1468" spans="1:21" x14ac:dyDescent="0.15">
      <c r="A1468" t="str">
        <f t="shared" si="873"/>
        <v>Word Generation</v>
      </c>
      <c r="B1468">
        <f>IF(B133*(ComCalc!B$37&gt;1),2*ComCalc!B$37*NORMSDIST(-1*ABS(B850/SQRT(ComCalc!B$45/(ComCalc!B$37*ComCalc!B$37)+B744*(ComCalc!B$37-2)/ComCalc!B$37))),0)</f>
        <v>0</v>
      </c>
      <c r="C1468">
        <f>IF(C133*(ComCalc!C$37&gt;1),2*ComCalc!C$37*NORMSDIST(-1*ABS(C850/SQRT(ComCalc!C$45/(ComCalc!C$37*ComCalc!C$37)+C744*(ComCalc!C$37-2)/ComCalc!C$37))),0)</f>
        <v>0</v>
      </c>
      <c r="D1468">
        <f>IF(D133*(ComCalc!D$37&gt;1),2*ComCalc!D$37*NORMSDIST(-1*ABS(D850/SQRT(ComCalc!D$45/(ComCalc!D$37*ComCalc!D$37)+D744*(ComCalc!D$37-2)/ComCalc!D$37))),0)</f>
        <v>0</v>
      </c>
      <c r="E1468">
        <f>IF(E133*(ComCalc!E$37&gt;1),2*ComCalc!E$37*NORMSDIST(-1*ABS(E850/SQRT(ComCalc!E$45/(ComCalc!E$37*ComCalc!E$37)+E744*(ComCalc!E$37-2)/ComCalc!E$37))),0)</f>
        <v>0</v>
      </c>
      <c r="F1468">
        <f>IF(F133*(ComCalc!F$37&gt;1),2*ComCalc!F$37*NORMSDIST(-1*ABS(F850/SQRT(ComCalc!F$45/(ComCalc!F$37*ComCalc!F$37)+F744*(ComCalc!F$37-2)/ComCalc!F$37))),0)</f>
        <v>0</v>
      </c>
      <c r="G1468">
        <f>IF(G133*(ComCalc!G$37&gt;1),2*ComCalc!G$37*NORMSDIST(-1*ABS(G850/SQRT(ComCalc!G$45/(ComCalc!G$37*ComCalc!G$37)+G744*(ComCalc!G$37-2)/ComCalc!G$37))),0)</f>
        <v>0.17684041187015104</v>
      </c>
      <c r="H1468">
        <f>IF(H133*(ComCalc!H$37&gt;1),2*ComCalc!H$37*NORMSDIST(-1*ABS(H850/SQRT(ComCalc!H$45/(ComCalc!H$37*ComCalc!H$37)+H744*(ComCalc!H$37-2)/ComCalc!H$37))),0)</f>
        <v>0</v>
      </c>
      <c r="I1468">
        <f>IF(I133*(ComCalc!I$37&gt;1),2*ComCalc!I$37*NORMSDIST(-1*ABS(I850/SQRT(ComCalc!I$45/(ComCalc!I$37*ComCalc!I$37)+I744*(ComCalc!I$37-2)/ComCalc!I$37))),0)</f>
        <v>0</v>
      </c>
      <c r="J1468">
        <f>IF(J133*(ComCalc!J$37&gt;1),2*ComCalc!J$37*NORMSDIST(-1*ABS(J850/SQRT(ComCalc!J$45/(ComCalc!J$37*ComCalc!J$37)+J744*(ComCalc!J$37-2)/ComCalc!J$37))),0)</f>
        <v>0</v>
      </c>
      <c r="K1468">
        <f>IF(K133*(ComCalc!K$37&gt;1),2*ComCalc!K$37*NORMSDIST(-1*ABS(K850/SQRT(ComCalc!K$45/(ComCalc!K$37*ComCalc!K$37)+K744*(ComCalc!K$37-2)/ComCalc!K$37))),0)</f>
        <v>0</v>
      </c>
      <c r="L1468">
        <f>IF(L133*(ComCalc!L$37&gt;1),2*ComCalc!L$37*NORMSDIST(-1*ABS(L850/SQRT(ComCalc!L$45/(ComCalc!L$37*ComCalc!L$37)+L744*(ComCalc!L$37-2)/ComCalc!L$37))),0)</f>
        <v>0</v>
      </c>
      <c r="M1468">
        <f>IF(M133*(ComCalc!M$37&gt;1),2*ComCalc!M$37*NORMSDIST(-1*ABS(M850/SQRT(ComCalc!M$45/(ComCalc!M$37*ComCalc!M$37)+M744*(ComCalc!M$37-2)/ComCalc!M$37))),0)</f>
        <v>1.2250692214965806</v>
      </c>
      <c r="N1468">
        <f>IF(N133*(ComCalc!N$37&gt;1),2*ComCalc!N$37*NORMSDIST(-1*ABS(N850/SQRT(ComCalc!N$45/(ComCalc!N$37*ComCalc!N$37)+N744*(ComCalc!N$37-2)/ComCalc!N$37))),0)</f>
        <v>0</v>
      </c>
      <c r="O1468">
        <f>IF(O133*(ComCalc!O$37&gt;1),2*ComCalc!O$37*NORMSDIST(-1*ABS(O850/SQRT(ComCalc!O$45/(ComCalc!O$37*ComCalc!O$37)+O744*(ComCalc!O$37-2)/ComCalc!O$37))),0)</f>
        <v>0</v>
      </c>
      <c r="P1468">
        <f>IF(P133*(ComCalc!P$37&gt;1),2*ComCalc!P$37*NORMSDIST(-1*ABS(P850/SQRT(ComCalc!P$45/(ComCalc!P$37*ComCalc!P$37)+P744*(ComCalc!P$37-2)/ComCalc!P$37))),0)</f>
        <v>0</v>
      </c>
      <c r="Q1468">
        <f>IF(Q133*(ComCalc!Q$37&gt;1),2*ComCalc!Q$37*NORMSDIST(-1*ABS(Q850/SQRT(ComCalc!Q$45/(ComCalc!Q$37*ComCalc!Q$37)+Q744*(ComCalc!Q$37-2)/ComCalc!Q$37))),0)</f>
        <v>0</v>
      </c>
      <c r="R1468">
        <f>IF(R133*(ComCalc!R$37&gt;1),2*ComCalc!R$37*NORMSDIST(-1*ABS(R850/SQRT(ComCalc!R$45/(ComCalc!R$37*ComCalc!R$37)+R744*(ComCalc!R$37-2)/ComCalc!R$37))),0)</f>
        <v>5.0778937270422499</v>
      </c>
      <c r="S1468">
        <f>IF(S133*(ComCalc!S$37&gt;1),2*ComCalc!S$37*NORMSDIST(-1*ABS(S850/SQRT(ComCalc!S$45/(ComCalc!S$37*ComCalc!S$37)+S744*(ComCalc!S$37-2)/ComCalc!S$37))),0)</f>
        <v>0</v>
      </c>
      <c r="T1468">
        <f>IF(T133*(ComCalc!T$37&gt;1),2*ComCalc!T$37*NORMSDIST(-1*ABS(T850/SQRT(ComCalc!T$45/(ComCalc!T$37*ComCalc!T$37)+T744*(ComCalc!T$37-2)/ComCalc!T$37))),0)</f>
        <v>0</v>
      </c>
      <c r="U1468">
        <f>IF(U133*(ComCalc!U$37&gt;1),2*ComCalc!U$37*NORMSDIST(-1*ABS(U850/SQRT(ComCalc!U$45/(ComCalc!U$37*ComCalc!U$37)+U744*(ComCalc!U$37-2)/ComCalc!U$37))),0)</f>
        <v>0</v>
      </c>
    </row>
    <row r="1469" spans="1:21" x14ac:dyDescent="0.15">
      <c r="A1469" t="str">
        <f t="shared" si="873"/>
        <v>Letter Fluency</v>
      </c>
      <c r="B1469">
        <f>IF(B134*(ComCalc!B$37&gt;1),2*ComCalc!B$37*NORMSDIST(-1*ABS(B851/SQRT(ComCalc!B$45/(ComCalc!B$37*ComCalc!B$37)+B745*(ComCalc!B$37-2)/ComCalc!B$37))),0)</f>
        <v>0</v>
      </c>
      <c r="C1469">
        <f>IF(C134*(ComCalc!C$37&gt;1),2*ComCalc!C$37*NORMSDIST(-1*ABS(C851/SQRT(ComCalc!C$45/(ComCalc!C$37*ComCalc!C$37)+C745*(ComCalc!C$37-2)/ComCalc!C$37))),0)</f>
        <v>0</v>
      </c>
      <c r="D1469">
        <f>IF(D134*(ComCalc!D$37&gt;1),2*ComCalc!D$37*NORMSDIST(-1*ABS(D851/SQRT(ComCalc!D$45/(ComCalc!D$37*ComCalc!D$37)+D745*(ComCalc!D$37-2)/ComCalc!D$37))),0)</f>
        <v>0</v>
      </c>
      <c r="E1469">
        <f>IF(E134*(ComCalc!E$37&gt;1),2*ComCalc!E$37*NORMSDIST(-1*ABS(E851/SQRT(ComCalc!E$45/(ComCalc!E$37*ComCalc!E$37)+E745*(ComCalc!E$37-2)/ComCalc!E$37))),0)</f>
        <v>0.50662410365831967</v>
      </c>
      <c r="F1469">
        <f>IF(F134*(ComCalc!F$37&gt;1),2*ComCalc!F$37*NORMSDIST(-1*ABS(F851/SQRT(ComCalc!F$45/(ComCalc!F$37*ComCalc!F$37)+F745*(ComCalc!F$37-2)/ComCalc!F$37))),0)</f>
        <v>0</v>
      </c>
      <c r="G1469">
        <f>IF(G134*(ComCalc!G$37&gt;1),2*ComCalc!G$37*NORMSDIST(-1*ABS(G851/SQRT(ComCalc!G$45/(ComCalc!G$37*ComCalc!G$37)+G745*(ComCalc!G$37-2)/ComCalc!G$37))),0)</f>
        <v>0</v>
      </c>
      <c r="H1469">
        <f>IF(H134*(ComCalc!H$37&gt;1),2*ComCalc!H$37*NORMSDIST(-1*ABS(H851/SQRT(ComCalc!H$45/(ComCalc!H$37*ComCalc!H$37)+H745*(ComCalc!H$37-2)/ComCalc!H$37))),0)</f>
        <v>0</v>
      </c>
      <c r="I1469">
        <f>IF(I134*(ComCalc!I$37&gt;1),2*ComCalc!I$37*NORMSDIST(-1*ABS(I851/SQRT(ComCalc!I$45/(ComCalc!I$37*ComCalc!I$37)+I745*(ComCalc!I$37-2)/ComCalc!I$37))),0)</f>
        <v>0</v>
      </c>
      <c r="J1469">
        <f>IF(J134*(ComCalc!J$37&gt;1),2*ComCalc!J$37*NORMSDIST(-1*ABS(J851/SQRT(ComCalc!J$45/(ComCalc!J$37*ComCalc!J$37)+J745*(ComCalc!J$37-2)/ComCalc!J$37))),0)</f>
        <v>0</v>
      </c>
      <c r="K1469">
        <f>IF(K134*(ComCalc!K$37&gt;1),2*ComCalc!K$37*NORMSDIST(-1*ABS(K851/SQRT(ComCalc!K$45/(ComCalc!K$37*ComCalc!K$37)+K745*(ComCalc!K$37-2)/ComCalc!K$37))),0)</f>
        <v>0</v>
      </c>
      <c r="L1469">
        <f>IF(L134*(ComCalc!L$37&gt;1),2*ComCalc!L$37*NORMSDIST(-1*ABS(L851/SQRT(ComCalc!L$45/(ComCalc!L$37*ComCalc!L$37)+L745*(ComCalc!L$37-2)/ComCalc!L$37))),0)</f>
        <v>0</v>
      </c>
      <c r="M1469">
        <f>IF(M134*(ComCalc!M$37&gt;1),2*ComCalc!M$37*NORMSDIST(-1*ABS(M851/SQRT(ComCalc!M$45/(ComCalc!M$37*ComCalc!M$37)+M745*(ComCalc!M$37-2)/ComCalc!M$37))),0)</f>
        <v>0</v>
      </c>
      <c r="N1469">
        <f>IF(N134*(ComCalc!N$37&gt;1),2*ComCalc!N$37*NORMSDIST(-1*ABS(N851/SQRT(ComCalc!N$45/(ComCalc!N$37*ComCalc!N$37)+N745*(ComCalc!N$37-2)/ComCalc!N$37))),0)</f>
        <v>0</v>
      </c>
      <c r="O1469">
        <f>IF(O134*(ComCalc!O$37&gt;1),2*ComCalc!O$37*NORMSDIST(-1*ABS(O851/SQRT(ComCalc!O$45/(ComCalc!O$37*ComCalc!O$37)+O745*(ComCalc!O$37-2)/ComCalc!O$37))),0)</f>
        <v>0</v>
      </c>
      <c r="P1469">
        <f>IF(P134*(ComCalc!P$37&gt;1),2*ComCalc!P$37*NORMSDIST(-1*ABS(P851/SQRT(ComCalc!P$45/(ComCalc!P$37*ComCalc!P$37)+P745*(ComCalc!P$37-2)/ComCalc!P$37))),0)</f>
        <v>0</v>
      </c>
      <c r="Q1469">
        <f>IF(Q134*(ComCalc!Q$37&gt;1),2*ComCalc!Q$37*NORMSDIST(-1*ABS(Q851/SQRT(ComCalc!Q$45/(ComCalc!Q$37*ComCalc!Q$37)+Q745*(ComCalc!Q$37-2)/ComCalc!Q$37))),0)</f>
        <v>0</v>
      </c>
      <c r="R1469">
        <f>IF(R134*(ComCalc!R$37&gt;1),2*ComCalc!R$37*NORMSDIST(-1*ABS(R851/SQRT(ComCalc!R$45/(ComCalc!R$37*ComCalc!R$37)+R745*(ComCalc!R$37-2)/ComCalc!R$37))),0)</f>
        <v>2.3867805822169088</v>
      </c>
      <c r="S1469">
        <f>IF(S134*(ComCalc!S$37&gt;1),2*ComCalc!S$37*NORMSDIST(-1*ABS(S851/SQRT(ComCalc!S$45/(ComCalc!S$37*ComCalc!S$37)+S745*(ComCalc!S$37-2)/ComCalc!S$37))),0)</f>
        <v>0</v>
      </c>
      <c r="T1469">
        <f>IF(T134*(ComCalc!T$37&gt;1),2*ComCalc!T$37*NORMSDIST(-1*ABS(T851/SQRT(ComCalc!T$45/(ComCalc!T$37*ComCalc!T$37)+T745*(ComCalc!T$37-2)/ComCalc!T$37))),0)</f>
        <v>0</v>
      </c>
      <c r="U1469">
        <f>IF(U134*(ComCalc!U$37&gt;1),2*ComCalc!U$37*NORMSDIST(-1*ABS(U851/SQRT(ComCalc!U$45/(ComCalc!U$37*ComCalc!U$37)+U745*(ComCalc!U$37-2)/ComCalc!U$37))),0)</f>
        <v>0</v>
      </c>
    </row>
    <row r="1470" spans="1:21" x14ac:dyDescent="0.15">
      <c r="A1470" t="str">
        <f t="shared" si="873"/>
        <v>Category Fluency</v>
      </c>
      <c r="B1470">
        <f>IF(B135*(ComCalc!B$37&gt;1),2*ComCalc!B$37*NORMSDIST(-1*ABS(B852/SQRT(ComCalc!B$45/(ComCalc!B$37*ComCalc!B$37)+B746*(ComCalc!B$37-2)/ComCalc!B$37))),0)</f>
        <v>0</v>
      </c>
      <c r="C1470">
        <f>IF(C135*(ComCalc!C$37&gt;1),2*ComCalc!C$37*NORMSDIST(-1*ABS(C852/SQRT(ComCalc!C$45/(ComCalc!C$37*ComCalc!C$37)+C746*(ComCalc!C$37-2)/ComCalc!C$37))),0)</f>
        <v>0</v>
      </c>
      <c r="D1470">
        <f>IF(D135*(ComCalc!D$37&gt;1),2*ComCalc!D$37*NORMSDIST(-1*ABS(D852/SQRT(ComCalc!D$45/(ComCalc!D$37*ComCalc!D$37)+D746*(ComCalc!D$37-2)/ComCalc!D$37))),0)</f>
        <v>0</v>
      </c>
      <c r="E1470">
        <f>IF(E135*(ComCalc!E$37&gt;1),2*ComCalc!E$37*NORMSDIST(-1*ABS(E852/SQRT(ComCalc!E$45/(ComCalc!E$37*ComCalc!E$37)+E746*(ComCalc!E$37-2)/ComCalc!E$37))),0)</f>
        <v>8.9351283913069696E-7</v>
      </c>
      <c r="F1470">
        <f>IF(F135*(ComCalc!F$37&gt;1),2*ComCalc!F$37*NORMSDIST(-1*ABS(F852/SQRT(ComCalc!F$45/(ComCalc!F$37*ComCalc!F$37)+F746*(ComCalc!F$37-2)/ComCalc!F$37))),0)</f>
        <v>0</v>
      </c>
      <c r="G1470">
        <f>IF(G135*(ComCalc!G$37&gt;1),2*ComCalc!G$37*NORMSDIST(-1*ABS(G852/SQRT(ComCalc!G$45/(ComCalc!G$37*ComCalc!G$37)+G746*(ComCalc!G$37-2)/ComCalc!G$37))),0)</f>
        <v>0</v>
      </c>
      <c r="H1470">
        <f>IF(H135*(ComCalc!H$37&gt;1),2*ComCalc!H$37*NORMSDIST(-1*ABS(H852/SQRT(ComCalc!H$45/(ComCalc!H$37*ComCalc!H$37)+H746*(ComCalc!H$37-2)/ComCalc!H$37))),0)</f>
        <v>0</v>
      </c>
      <c r="I1470">
        <f>IF(I135*(ComCalc!I$37&gt;1),2*ComCalc!I$37*NORMSDIST(-1*ABS(I852/SQRT(ComCalc!I$45/(ComCalc!I$37*ComCalc!I$37)+I746*(ComCalc!I$37-2)/ComCalc!I$37))),0)</f>
        <v>0</v>
      </c>
      <c r="J1470">
        <f>IF(J135*(ComCalc!J$37&gt;1),2*ComCalc!J$37*NORMSDIST(-1*ABS(J852/SQRT(ComCalc!J$45/(ComCalc!J$37*ComCalc!J$37)+J746*(ComCalc!J$37-2)/ComCalc!J$37))),0)</f>
        <v>0</v>
      </c>
      <c r="K1470">
        <f>IF(K135*(ComCalc!K$37&gt;1),2*ComCalc!K$37*NORMSDIST(-1*ABS(K852/SQRT(ComCalc!K$45/(ComCalc!K$37*ComCalc!K$37)+K746*(ComCalc!K$37-2)/ComCalc!K$37))),0)</f>
        <v>0</v>
      </c>
      <c r="L1470">
        <f>IF(L135*(ComCalc!L$37&gt;1),2*ComCalc!L$37*NORMSDIST(-1*ABS(L852/SQRT(ComCalc!L$45/(ComCalc!L$37*ComCalc!L$37)+L746*(ComCalc!L$37-2)/ComCalc!L$37))),0)</f>
        <v>0</v>
      </c>
      <c r="M1470">
        <f>IF(M135*(ComCalc!M$37&gt;1),2*ComCalc!M$37*NORMSDIST(-1*ABS(M852/SQRT(ComCalc!M$45/(ComCalc!M$37*ComCalc!M$37)+M746*(ComCalc!M$37-2)/ComCalc!M$37))),0)</f>
        <v>0</v>
      </c>
      <c r="N1470">
        <f>IF(N135*(ComCalc!N$37&gt;1),2*ComCalc!N$37*NORMSDIST(-1*ABS(N852/SQRT(ComCalc!N$45/(ComCalc!N$37*ComCalc!N$37)+N746*(ComCalc!N$37-2)/ComCalc!N$37))),0)</f>
        <v>0</v>
      </c>
      <c r="O1470">
        <f>IF(O135*(ComCalc!O$37&gt;1),2*ComCalc!O$37*NORMSDIST(-1*ABS(O852/SQRT(ComCalc!O$45/(ComCalc!O$37*ComCalc!O$37)+O746*(ComCalc!O$37-2)/ComCalc!O$37))),0)</f>
        <v>0</v>
      </c>
      <c r="P1470">
        <f>IF(P135*(ComCalc!P$37&gt;1),2*ComCalc!P$37*NORMSDIST(-1*ABS(P852/SQRT(ComCalc!P$45/(ComCalc!P$37*ComCalc!P$37)+P746*(ComCalc!P$37-2)/ComCalc!P$37))),0)</f>
        <v>0</v>
      </c>
      <c r="Q1470">
        <f>IF(Q135*(ComCalc!Q$37&gt;1),2*ComCalc!Q$37*NORMSDIST(-1*ABS(Q852/SQRT(ComCalc!Q$45/(ComCalc!Q$37*ComCalc!Q$37)+Q746*(ComCalc!Q$37-2)/ComCalc!Q$37))),0)</f>
        <v>0</v>
      </c>
      <c r="R1470">
        <f>IF(R135*(ComCalc!R$37&gt;1),2*ComCalc!R$37*NORMSDIST(-1*ABS(R852/SQRT(ComCalc!R$45/(ComCalc!R$37*ComCalc!R$37)+R746*(ComCalc!R$37-2)/ComCalc!R$37))),0)</f>
        <v>1.2572434029278985E-11</v>
      </c>
      <c r="S1470">
        <f>IF(S135*(ComCalc!S$37&gt;1),2*ComCalc!S$37*NORMSDIST(-1*ABS(S852/SQRT(ComCalc!S$45/(ComCalc!S$37*ComCalc!S$37)+S746*(ComCalc!S$37-2)/ComCalc!S$37))),0)</f>
        <v>0</v>
      </c>
      <c r="T1470">
        <f>IF(T135*(ComCalc!T$37&gt;1),2*ComCalc!T$37*NORMSDIST(-1*ABS(T852/SQRT(ComCalc!T$45/(ComCalc!T$37*ComCalc!T$37)+T746*(ComCalc!T$37-2)/ComCalc!T$37))),0)</f>
        <v>0</v>
      </c>
      <c r="U1470">
        <f>IF(U135*(ComCalc!U$37&gt;1),2*ComCalc!U$37*NORMSDIST(-1*ABS(U852/SQRT(ComCalc!U$45/(ComCalc!U$37*ComCalc!U$37)+U746*(ComCalc!U$37-2)/ComCalc!U$37))),0)</f>
        <v>0</v>
      </c>
    </row>
    <row r="1471" spans="1:21" x14ac:dyDescent="0.15">
      <c r="A1471" t="str">
        <f t="shared" si="873"/>
        <v>TOPF</v>
      </c>
      <c r="B1471">
        <f>IF(B136*(ComCalc!B$37&gt;1),2*ComCalc!B$37*NORMSDIST(-1*ABS(B853/SQRT(ComCalc!B$45/(ComCalc!B$37*ComCalc!B$37)+B747*(ComCalc!B$37-2)/ComCalc!B$37))),0)</f>
        <v>0</v>
      </c>
      <c r="C1471">
        <f>IF(C136*(ComCalc!C$37&gt;1),2*ComCalc!C$37*NORMSDIST(-1*ABS(C853/SQRT(ComCalc!C$45/(ComCalc!C$37*ComCalc!C$37)+C747*(ComCalc!C$37-2)/ComCalc!C$37))),0)</f>
        <v>0</v>
      </c>
      <c r="D1471">
        <f>IF(D136*(ComCalc!D$37&gt;1),2*ComCalc!D$37*NORMSDIST(-1*ABS(D853/SQRT(ComCalc!D$45/(ComCalc!D$37*ComCalc!D$37)+D747*(ComCalc!D$37-2)/ComCalc!D$37))),0)</f>
        <v>0</v>
      </c>
      <c r="E1471">
        <f>IF(E136*(ComCalc!E$37&gt;1),2*ComCalc!E$37*NORMSDIST(-1*ABS(E853/SQRT(ComCalc!E$45/(ComCalc!E$37*ComCalc!E$37)+E747*(ComCalc!E$37-2)/ComCalc!E$37))),0)</f>
        <v>0</v>
      </c>
      <c r="F1471">
        <f>IF(F136*(ComCalc!F$37&gt;1),2*ComCalc!F$37*NORMSDIST(-1*ABS(F853/SQRT(ComCalc!F$45/(ComCalc!F$37*ComCalc!F$37)+F747*(ComCalc!F$37-2)/ComCalc!F$37))),0)</f>
        <v>0</v>
      </c>
      <c r="G1471">
        <f>IF(G136*(ComCalc!G$37&gt;1),2*ComCalc!G$37*NORMSDIST(-1*ABS(G853/SQRT(ComCalc!G$45/(ComCalc!G$37*ComCalc!G$37)+G747*(ComCalc!G$37-2)/ComCalc!G$37))),0)</f>
        <v>0</v>
      </c>
      <c r="H1471">
        <f>IF(H136*(ComCalc!H$37&gt;1),2*ComCalc!H$37*NORMSDIST(-1*ABS(H853/SQRT(ComCalc!H$45/(ComCalc!H$37*ComCalc!H$37)+H747*(ComCalc!H$37-2)/ComCalc!H$37))),0)</f>
        <v>0</v>
      </c>
      <c r="I1471">
        <f>IF(I136*(ComCalc!I$37&gt;1),2*ComCalc!I$37*NORMSDIST(-1*ABS(I853/SQRT(ComCalc!I$45/(ComCalc!I$37*ComCalc!I$37)+I747*(ComCalc!I$37-2)/ComCalc!I$37))),0)</f>
        <v>0</v>
      </c>
      <c r="J1471">
        <f>IF(J136*(ComCalc!J$37&gt;1),2*ComCalc!J$37*NORMSDIST(-1*ABS(J853/SQRT(ComCalc!J$45/(ComCalc!J$37*ComCalc!J$37)+J747*(ComCalc!J$37-2)/ComCalc!J$37))),0)</f>
        <v>0</v>
      </c>
      <c r="K1471">
        <f>IF(K136*(ComCalc!K$37&gt;1),2*ComCalc!K$37*NORMSDIST(-1*ABS(K853/SQRT(ComCalc!K$45/(ComCalc!K$37*ComCalc!K$37)+K747*(ComCalc!K$37-2)/ComCalc!K$37))),0)</f>
        <v>0</v>
      </c>
      <c r="L1471">
        <f>IF(L136*(ComCalc!L$37&gt;1),2*ComCalc!L$37*NORMSDIST(-1*ABS(L853/SQRT(ComCalc!L$45/(ComCalc!L$37*ComCalc!L$37)+L747*(ComCalc!L$37-2)/ComCalc!L$37))),0)</f>
        <v>0</v>
      </c>
      <c r="M1471">
        <f>IF(M136*(ComCalc!M$37&gt;1),2*ComCalc!M$37*NORMSDIST(-1*ABS(M853/SQRT(ComCalc!M$45/(ComCalc!M$37*ComCalc!M$37)+M747*(ComCalc!M$37-2)/ComCalc!M$37))),0)</f>
        <v>0</v>
      </c>
      <c r="N1471">
        <f>IF(N136*(ComCalc!N$37&gt;1),2*ComCalc!N$37*NORMSDIST(-1*ABS(N853/SQRT(ComCalc!N$45/(ComCalc!N$37*ComCalc!N$37)+N747*(ComCalc!N$37-2)/ComCalc!N$37))),0)</f>
        <v>0</v>
      </c>
      <c r="O1471">
        <f>IF(O136*(ComCalc!O$37&gt;1),2*ComCalc!O$37*NORMSDIST(-1*ABS(O853/SQRT(ComCalc!O$45/(ComCalc!O$37*ComCalc!O$37)+O747*(ComCalc!O$37-2)/ComCalc!O$37))),0)</f>
        <v>0</v>
      </c>
      <c r="P1471">
        <f>IF(P136*(ComCalc!P$37&gt;1),2*ComCalc!P$37*NORMSDIST(-1*ABS(P853/SQRT(ComCalc!P$45/(ComCalc!P$37*ComCalc!P$37)+P747*(ComCalc!P$37-2)/ComCalc!P$37))),0)</f>
        <v>0</v>
      </c>
      <c r="Q1471">
        <f>IF(Q136*(ComCalc!Q$37&gt;1),2*ComCalc!Q$37*NORMSDIST(-1*ABS(Q853/SQRT(ComCalc!Q$45/(ComCalc!Q$37*ComCalc!Q$37)+Q747*(ComCalc!Q$37-2)/ComCalc!Q$37))),0)</f>
        <v>0</v>
      </c>
      <c r="R1471">
        <f>IF(R136*(ComCalc!R$37&gt;1),2*ComCalc!R$37*NORMSDIST(-1*ABS(R853/SQRT(ComCalc!R$45/(ComCalc!R$37*ComCalc!R$37)+R747*(ComCalc!R$37-2)/ComCalc!R$37))),0)</f>
        <v>0</v>
      </c>
      <c r="S1471">
        <f>IF(S136*(ComCalc!S$37&gt;1),2*ComCalc!S$37*NORMSDIST(-1*ABS(S853/SQRT(ComCalc!S$45/(ComCalc!S$37*ComCalc!S$37)+S747*(ComCalc!S$37-2)/ComCalc!S$37))),0)</f>
        <v>0</v>
      </c>
      <c r="T1471">
        <f>IF(T136*(ComCalc!T$37&gt;1),2*ComCalc!T$37*NORMSDIST(-1*ABS(T853/SQRT(ComCalc!T$45/(ComCalc!T$37*ComCalc!T$37)+T747*(ComCalc!T$37-2)/ComCalc!T$37))),0)</f>
        <v>0</v>
      </c>
      <c r="U1471">
        <f>IF(U136*(ComCalc!U$37&gt;1),2*ComCalc!U$37*NORMSDIST(-1*ABS(U853/SQRT(ComCalc!U$45/(ComCalc!U$37*ComCalc!U$37)+U747*(ComCalc!U$37-2)/ComCalc!U$37))),0)</f>
        <v>0</v>
      </c>
    </row>
    <row r="1472" spans="1:21" x14ac:dyDescent="0.15">
      <c r="A1472" t="str">
        <f t="shared" si="873"/>
        <v>Trails A</v>
      </c>
      <c r="B1472">
        <f>IF(B137*(ComCalc!B$37&gt;1),2*ComCalc!B$37*NORMSDIST(-1*ABS(B854/SQRT(ComCalc!B$45/(ComCalc!B$37*ComCalc!B$37)+B748*(ComCalc!B$37-2)/ComCalc!B$37))),0)</f>
        <v>0</v>
      </c>
      <c r="C1472">
        <f>IF(C137*(ComCalc!C$37&gt;1),2*ComCalc!C$37*NORMSDIST(-1*ABS(C854/SQRT(ComCalc!C$45/(ComCalc!C$37*ComCalc!C$37)+C748*(ComCalc!C$37-2)/ComCalc!C$37))),0)</f>
        <v>0</v>
      </c>
      <c r="D1472">
        <f>IF(D137*(ComCalc!D$37&gt;1),2*ComCalc!D$37*NORMSDIST(-1*ABS(D854/SQRT(ComCalc!D$45/(ComCalc!D$37*ComCalc!D$37)+D748*(ComCalc!D$37-2)/ComCalc!D$37))),0)</f>
        <v>0</v>
      </c>
      <c r="E1472">
        <f>IF(E137*(ComCalc!E$37&gt;1),2*ComCalc!E$37*NORMSDIST(-1*ABS(E854/SQRT(ComCalc!E$45/(ComCalc!E$37*ComCalc!E$37)+E748*(ComCalc!E$37-2)/ComCalc!E$37))),0)</f>
        <v>0</v>
      </c>
      <c r="F1472">
        <f>IF(F137*(ComCalc!F$37&gt;1),2*ComCalc!F$37*NORMSDIST(-1*ABS(F854/SQRT(ComCalc!F$45/(ComCalc!F$37*ComCalc!F$37)+F748*(ComCalc!F$37-2)/ComCalc!F$37))),0)</f>
        <v>0</v>
      </c>
      <c r="G1472">
        <f>IF(G137*(ComCalc!G$37&gt;1),2*ComCalc!G$37*NORMSDIST(-1*ABS(G854/SQRT(ComCalc!G$45/(ComCalc!G$37*ComCalc!G$37)+G748*(ComCalc!G$37-2)/ComCalc!G$37))),0)</f>
        <v>1.9740796681694872</v>
      </c>
      <c r="H1472">
        <f>IF(H137*(ComCalc!H$37&gt;1),2*ComCalc!H$37*NORMSDIST(-1*ABS(H854/SQRT(ComCalc!H$45/(ComCalc!H$37*ComCalc!H$37)+H748*(ComCalc!H$37-2)/ComCalc!H$37))),0)</f>
        <v>0</v>
      </c>
      <c r="I1472">
        <f>IF(I137*(ComCalc!I$37&gt;1),2*ComCalc!I$37*NORMSDIST(-1*ABS(I854/SQRT(ComCalc!I$45/(ComCalc!I$37*ComCalc!I$37)+I748*(ComCalc!I$37-2)/ComCalc!I$37))),0)</f>
        <v>0</v>
      </c>
      <c r="J1472">
        <f>IF(J137*(ComCalc!J$37&gt;1),2*ComCalc!J$37*NORMSDIST(-1*ABS(J854/SQRT(ComCalc!J$45/(ComCalc!J$37*ComCalc!J$37)+J748*(ComCalc!J$37-2)/ComCalc!J$37))),0)</f>
        <v>3.5096245566796563E-5</v>
      </c>
      <c r="K1472">
        <f>IF(K137*(ComCalc!K$37&gt;1),2*ComCalc!K$37*NORMSDIST(-1*ABS(K854/SQRT(ComCalc!K$45/(ComCalc!K$37*ComCalc!K$37)+K748*(ComCalc!K$37-2)/ComCalc!K$37))),0)</f>
        <v>0</v>
      </c>
      <c r="L1472">
        <f>IF(L137*(ComCalc!L$37&gt;1),2*ComCalc!L$37*NORMSDIST(-1*ABS(L854/SQRT(ComCalc!L$45/(ComCalc!L$37*ComCalc!L$37)+L748*(ComCalc!L$37-2)/ComCalc!L$37))),0)</f>
        <v>0</v>
      </c>
      <c r="M1472">
        <f>IF(M137*(ComCalc!M$37&gt;1),2*ComCalc!M$37*NORMSDIST(-1*ABS(M854/SQRT(ComCalc!M$45/(ComCalc!M$37*ComCalc!M$37)+M748*(ComCalc!M$37-2)/ComCalc!M$37))),0)</f>
        <v>0</v>
      </c>
      <c r="N1472">
        <f>IF(N137*(ComCalc!N$37&gt;1),2*ComCalc!N$37*NORMSDIST(-1*ABS(N854/SQRT(ComCalc!N$45/(ComCalc!N$37*ComCalc!N$37)+N748*(ComCalc!N$37-2)/ComCalc!N$37))),0)</f>
        <v>2.8966462415842904E-3</v>
      </c>
      <c r="O1472">
        <f>IF(O137*(ComCalc!O$37&gt;1),2*ComCalc!O$37*NORMSDIST(-1*ABS(O854/SQRT(ComCalc!O$45/(ComCalc!O$37*ComCalc!O$37)+O748*(ComCalc!O$37-2)/ComCalc!O$37))),0)</f>
        <v>0</v>
      </c>
      <c r="P1472">
        <f>IF(P137*(ComCalc!P$37&gt;1),2*ComCalc!P$37*NORMSDIST(-1*ABS(P854/SQRT(ComCalc!P$45/(ComCalc!P$37*ComCalc!P$37)+P748*(ComCalc!P$37-2)/ComCalc!P$37))),0)</f>
        <v>0</v>
      </c>
      <c r="Q1472">
        <f>IF(Q137*(ComCalc!Q$37&gt;1),2*ComCalc!Q$37*NORMSDIST(-1*ABS(Q854/SQRT(ComCalc!Q$45/(ComCalc!Q$37*ComCalc!Q$37)+Q748*(ComCalc!Q$37-2)/ComCalc!Q$37))),0)</f>
        <v>0</v>
      </c>
      <c r="R1472">
        <f>IF(R137*(ComCalc!R$37&gt;1),2*ComCalc!R$37*NORMSDIST(-1*ABS(R854/SQRT(ComCalc!R$45/(ComCalc!R$37*ComCalc!R$37)+R748*(ComCalc!R$37-2)/ComCalc!R$37))),0)</f>
        <v>25.733881492611093</v>
      </c>
      <c r="S1472">
        <f>IF(S137*(ComCalc!S$37&gt;1),2*ComCalc!S$37*NORMSDIST(-1*ABS(S854/SQRT(ComCalc!S$45/(ComCalc!S$37*ComCalc!S$37)+S748*(ComCalc!S$37-2)/ComCalc!S$37))),0)</f>
        <v>0</v>
      </c>
      <c r="T1472">
        <f>IF(T137*(ComCalc!T$37&gt;1),2*ComCalc!T$37*NORMSDIST(-1*ABS(T854/SQRT(ComCalc!T$45/(ComCalc!T$37*ComCalc!T$37)+T748*(ComCalc!T$37-2)/ComCalc!T$37))),0)</f>
        <v>8.6055589273501948E-6</v>
      </c>
      <c r="U1472">
        <f>IF(U137*(ComCalc!U$37&gt;1),2*ComCalc!U$37*NORMSDIST(-1*ABS(U854/SQRT(ComCalc!U$45/(ComCalc!U$37*ComCalc!U$37)+U748*(ComCalc!U$37-2)/ComCalc!U$37))),0)</f>
        <v>0</v>
      </c>
    </row>
    <row r="1473" spans="1:21" x14ac:dyDescent="0.15">
      <c r="A1473" t="str">
        <f t="shared" si="873"/>
        <v>Trails B</v>
      </c>
      <c r="B1473">
        <f>IF(B138*(ComCalc!B$37&gt;1),2*ComCalc!B$37*NORMSDIST(-1*ABS(B855/SQRT(ComCalc!B$45/(ComCalc!B$37*ComCalc!B$37)+B749*(ComCalc!B$37-2)/ComCalc!B$37))),0)</f>
        <v>0</v>
      </c>
      <c r="C1473">
        <f>IF(C138*(ComCalc!C$37&gt;1),2*ComCalc!C$37*NORMSDIST(-1*ABS(C855/SQRT(ComCalc!C$45/(ComCalc!C$37*ComCalc!C$37)+C749*(ComCalc!C$37-2)/ComCalc!C$37))),0)</f>
        <v>0</v>
      </c>
      <c r="D1473">
        <f>IF(D138*(ComCalc!D$37&gt;1),2*ComCalc!D$37*NORMSDIST(-1*ABS(D855/SQRT(ComCalc!D$45/(ComCalc!D$37*ComCalc!D$37)+D749*(ComCalc!D$37-2)/ComCalc!D$37))),0)</f>
        <v>0</v>
      </c>
      <c r="E1473">
        <f>IF(E138*(ComCalc!E$37&gt;1),2*ComCalc!E$37*NORMSDIST(-1*ABS(E855/SQRT(ComCalc!E$45/(ComCalc!E$37*ComCalc!E$37)+E749*(ComCalc!E$37-2)/ComCalc!E$37))),0)</f>
        <v>0</v>
      </c>
      <c r="F1473">
        <f>IF(F138*(ComCalc!F$37&gt;1),2*ComCalc!F$37*NORMSDIST(-1*ABS(F855/SQRT(ComCalc!F$45/(ComCalc!F$37*ComCalc!F$37)+F749*(ComCalc!F$37-2)/ComCalc!F$37))),0)</f>
        <v>0</v>
      </c>
      <c r="G1473">
        <f>IF(G138*(ComCalc!G$37&gt;1),2*ComCalc!G$37*NORMSDIST(-1*ABS(G855/SQRT(ComCalc!G$45/(ComCalc!G$37*ComCalc!G$37)+G749*(ComCalc!G$37-2)/ComCalc!G$37))),0)</f>
        <v>0.15204255030473518</v>
      </c>
      <c r="H1473">
        <f>IF(H138*(ComCalc!H$37&gt;1),2*ComCalc!H$37*NORMSDIST(-1*ABS(H855/SQRT(ComCalc!H$45/(ComCalc!H$37*ComCalc!H$37)+H749*(ComCalc!H$37-2)/ComCalc!H$37))),0)</f>
        <v>0</v>
      </c>
      <c r="I1473">
        <f>IF(I138*(ComCalc!I$37&gt;1),2*ComCalc!I$37*NORMSDIST(-1*ABS(I855/SQRT(ComCalc!I$45/(ComCalc!I$37*ComCalc!I$37)+I749*(ComCalc!I$37-2)/ComCalc!I$37))),0)</f>
        <v>0</v>
      </c>
      <c r="J1473">
        <f>IF(J138*(ComCalc!J$37&gt;1),2*ComCalc!J$37*NORMSDIST(-1*ABS(J855/SQRT(ComCalc!J$45/(ComCalc!J$37*ComCalc!J$37)+J749*(ComCalc!J$37-2)/ComCalc!J$37))),0)</f>
        <v>0</v>
      </c>
      <c r="K1473">
        <f>IF(K138*(ComCalc!K$37&gt;1),2*ComCalc!K$37*NORMSDIST(-1*ABS(K855/SQRT(ComCalc!K$45/(ComCalc!K$37*ComCalc!K$37)+K749*(ComCalc!K$37-2)/ComCalc!K$37))),0)</f>
        <v>0</v>
      </c>
      <c r="L1473">
        <f>IF(L138*(ComCalc!L$37&gt;1),2*ComCalc!L$37*NORMSDIST(-1*ABS(L855/SQRT(ComCalc!L$45/(ComCalc!L$37*ComCalc!L$37)+L749*(ComCalc!L$37-2)/ComCalc!L$37))),0)</f>
        <v>3.5541252339645973E-2</v>
      </c>
      <c r="M1473">
        <f>IF(M138*(ComCalc!M$37&gt;1),2*ComCalc!M$37*NORMSDIST(-1*ABS(M855/SQRT(ComCalc!M$45/(ComCalc!M$37*ComCalc!M$37)+M749*(ComCalc!M$37-2)/ComCalc!M$37))),0)</f>
        <v>0</v>
      </c>
      <c r="N1473">
        <f>IF(N138*(ComCalc!N$37&gt;1),2*ComCalc!N$37*NORMSDIST(-1*ABS(N855/SQRT(ComCalc!N$45/(ComCalc!N$37*ComCalc!N$37)+N749*(ComCalc!N$37-2)/ComCalc!N$37))),0)</f>
        <v>0</v>
      </c>
      <c r="O1473">
        <f>IF(O138*(ComCalc!O$37&gt;1),2*ComCalc!O$37*NORMSDIST(-1*ABS(O855/SQRT(ComCalc!O$45/(ComCalc!O$37*ComCalc!O$37)+O749*(ComCalc!O$37-2)/ComCalc!O$37))),0)</f>
        <v>0</v>
      </c>
      <c r="P1473">
        <f>IF(P138*(ComCalc!P$37&gt;1),2*ComCalc!P$37*NORMSDIST(-1*ABS(P855/SQRT(ComCalc!P$45/(ComCalc!P$37*ComCalc!P$37)+P749*(ComCalc!P$37-2)/ComCalc!P$37))),0)</f>
        <v>0</v>
      </c>
      <c r="Q1473">
        <f>IF(Q138*(ComCalc!Q$37&gt;1),2*ComCalc!Q$37*NORMSDIST(-1*ABS(Q855/SQRT(ComCalc!Q$45/(ComCalc!Q$37*ComCalc!Q$37)+Q749*(ComCalc!Q$37-2)/ComCalc!Q$37))),0)</f>
        <v>0</v>
      </c>
      <c r="R1473">
        <f>IF(R138*(ComCalc!R$37&gt;1),2*ComCalc!R$37*NORMSDIST(-1*ABS(R855/SQRT(ComCalc!R$45/(ComCalc!R$37*ComCalc!R$37)+R749*(ComCalc!R$37-2)/ComCalc!R$37))),0)</f>
        <v>1.2604238305456565E-2</v>
      </c>
      <c r="S1473">
        <f>IF(S138*(ComCalc!S$37&gt;1),2*ComCalc!S$37*NORMSDIST(-1*ABS(S855/SQRT(ComCalc!S$45/(ComCalc!S$37*ComCalc!S$37)+S749*(ComCalc!S$37-2)/ComCalc!S$37))),0)</f>
        <v>0</v>
      </c>
      <c r="T1473">
        <f>IF(T138*(ComCalc!T$37&gt;1),2*ComCalc!T$37*NORMSDIST(-1*ABS(T855/SQRT(ComCalc!T$45/(ComCalc!T$37*ComCalc!T$37)+T749*(ComCalc!T$37-2)/ComCalc!T$37))),0)</f>
        <v>0</v>
      </c>
      <c r="U1473">
        <f>IF(U138*(ComCalc!U$37&gt;1),2*ComCalc!U$37*NORMSDIST(-1*ABS(U855/SQRT(ComCalc!U$45/(ComCalc!U$37*ComCalc!U$37)+U749*(ComCalc!U$37-2)/ComCalc!U$37))),0)</f>
        <v>0.22362778457485558</v>
      </c>
    </row>
    <row r="1474" spans="1:21" x14ac:dyDescent="0.15">
      <c r="A1474" t="str">
        <f t="shared" si="873"/>
        <v>Unstructured Task (WT)</v>
      </c>
      <c r="B1474">
        <f>IF(B139*(ComCalc!B$37&gt;1),2*ComCalc!B$37*NORMSDIST(-1*ABS(B856/SQRT(ComCalc!B$45/(ComCalc!B$37*ComCalc!B$37)+B750*(ComCalc!B$37-2)/ComCalc!B$37))),0)</f>
        <v>0</v>
      </c>
      <c r="C1474">
        <f>IF(C139*(ComCalc!C$37&gt;1),2*ComCalc!C$37*NORMSDIST(-1*ABS(C856/SQRT(ComCalc!C$45/(ComCalc!C$37*ComCalc!C$37)+C750*(ComCalc!C$37-2)/ComCalc!C$37))),0)</f>
        <v>0</v>
      </c>
      <c r="D1474">
        <f>IF(D139*(ComCalc!D$37&gt;1),2*ComCalc!D$37*NORMSDIST(-1*ABS(D856/SQRT(ComCalc!D$45/(ComCalc!D$37*ComCalc!D$37)+D750*(ComCalc!D$37-2)/ComCalc!D$37))),0)</f>
        <v>0</v>
      </c>
      <c r="E1474">
        <f>IF(E139*(ComCalc!E$37&gt;1),2*ComCalc!E$37*NORMSDIST(-1*ABS(E856/SQRT(ComCalc!E$45/(ComCalc!E$37*ComCalc!E$37)+E750*(ComCalc!E$37-2)/ComCalc!E$37))),0)</f>
        <v>0</v>
      </c>
      <c r="F1474">
        <f>IF(F139*(ComCalc!F$37&gt;1),2*ComCalc!F$37*NORMSDIST(-1*ABS(F856/SQRT(ComCalc!F$45/(ComCalc!F$37*ComCalc!F$37)+F750*(ComCalc!F$37-2)/ComCalc!F$37))),0)</f>
        <v>0</v>
      </c>
      <c r="G1474">
        <f>IF(G139*(ComCalc!G$37&gt;1),2*ComCalc!G$37*NORMSDIST(-1*ABS(G856/SQRT(ComCalc!G$45/(ComCalc!G$37*ComCalc!G$37)+G750*(ComCalc!G$37-2)/ComCalc!G$37))),0)</f>
        <v>0</v>
      </c>
      <c r="H1474">
        <f>IF(H139*(ComCalc!H$37&gt;1),2*ComCalc!H$37*NORMSDIST(-1*ABS(H856/SQRT(ComCalc!H$45/(ComCalc!H$37*ComCalc!H$37)+H750*(ComCalc!H$37-2)/ComCalc!H$37))),0)</f>
        <v>0</v>
      </c>
      <c r="I1474">
        <f>IF(I139*(ComCalc!I$37&gt;1),2*ComCalc!I$37*NORMSDIST(-1*ABS(I856/SQRT(ComCalc!I$45/(ComCalc!I$37*ComCalc!I$37)+I750*(ComCalc!I$37-2)/ComCalc!I$37))),0)</f>
        <v>0</v>
      </c>
      <c r="J1474">
        <f>IF(J139*(ComCalc!J$37&gt;1),2*ComCalc!J$37*NORMSDIST(-1*ABS(J856/SQRT(ComCalc!J$45/(ComCalc!J$37*ComCalc!J$37)+J750*(ComCalc!J$37-2)/ComCalc!J$37))),0)</f>
        <v>0</v>
      </c>
      <c r="K1474">
        <f>IF(K139*(ComCalc!K$37&gt;1),2*ComCalc!K$37*NORMSDIST(-1*ABS(K856/SQRT(ComCalc!K$45/(ComCalc!K$37*ComCalc!K$37)+K750*(ComCalc!K$37-2)/ComCalc!K$37))),0)</f>
        <v>0</v>
      </c>
      <c r="L1474">
        <f>IF(L139*(ComCalc!L$37&gt;1),2*ComCalc!L$37*NORMSDIST(-1*ABS(L856/SQRT(ComCalc!L$45/(ComCalc!L$37*ComCalc!L$37)+L750*(ComCalc!L$37-2)/ComCalc!L$37))),0)</f>
        <v>0</v>
      </c>
      <c r="M1474">
        <f>IF(M139*(ComCalc!M$37&gt;1),2*ComCalc!M$37*NORMSDIST(-1*ABS(M856/SQRT(ComCalc!M$45/(ComCalc!M$37*ComCalc!M$37)+M750*(ComCalc!M$37-2)/ComCalc!M$37))),0)</f>
        <v>0</v>
      </c>
      <c r="N1474">
        <f>IF(N139*(ComCalc!N$37&gt;1),2*ComCalc!N$37*NORMSDIST(-1*ABS(N856/SQRT(ComCalc!N$45/(ComCalc!N$37*ComCalc!N$37)+N750*(ComCalc!N$37-2)/ComCalc!N$37))),0)</f>
        <v>0</v>
      </c>
      <c r="O1474">
        <f>IF(O139*(ComCalc!O$37&gt;1),2*ComCalc!O$37*NORMSDIST(-1*ABS(O856/SQRT(ComCalc!O$45/(ComCalc!O$37*ComCalc!O$37)+O750*(ComCalc!O$37-2)/ComCalc!O$37))),0)</f>
        <v>0</v>
      </c>
      <c r="P1474">
        <f>IF(P139*(ComCalc!P$37&gt;1),2*ComCalc!P$37*NORMSDIST(-1*ABS(P856/SQRT(ComCalc!P$45/(ComCalc!P$37*ComCalc!P$37)+P750*(ComCalc!P$37-2)/ComCalc!P$37))),0)</f>
        <v>0</v>
      </c>
      <c r="Q1474">
        <f>IF(Q139*(ComCalc!Q$37&gt;1),2*ComCalc!Q$37*NORMSDIST(-1*ABS(Q856/SQRT(ComCalc!Q$45/(ComCalc!Q$37*ComCalc!Q$37)+Q750*(ComCalc!Q$37-2)/ComCalc!Q$37))),0)</f>
        <v>0</v>
      </c>
      <c r="R1474">
        <f>IF(R139*(ComCalc!R$37&gt;1),2*ComCalc!R$37*NORMSDIST(-1*ABS(R856/SQRT(ComCalc!R$45/(ComCalc!R$37*ComCalc!R$37)+R750*(ComCalc!R$37-2)/ComCalc!R$37))),0)</f>
        <v>0</v>
      </c>
      <c r="S1474">
        <f>IF(S139*(ComCalc!S$37&gt;1),2*ComCalc!S$37*NORMSDIST(-1*ABS(S856/SQRT(ComCalc!S$45/(ComCalc!S$37*ComCalc!S$37)+S750*(ComCalc!S$37-2)/ComCalc!S$37))),0)</f>
        <v>0</v>
      </c>
      <c r="T1474">
        <f>IF(T139*(ComCalc!T$37&gt;1),2*ComCalc!T$37*NORMSDIST(-1*ABS(T856/SQRT(ComCalc!T$45/(ComCalc!T$37*ComCalc!T$37)+T750*(ComCalc!T$37-2)/ComCalc!T$37))),0)</f>
        <v>0</v>
      </c>
      <c r="U1474">
        <f>IF(U139*(ComCalc!U$37&gt;1),2*ComCalc!U$37*NORMSDIST(-1*ABS(U856/SQRT(ComCalc!U$45/(ComCalc!U$37*ComCalc!U$37)+U750*(ComCalc!U$37-2)/ComCalc!U$37))),0)</f>
        <v>0</v>
      </c>
    </row>
    <row r="1475" spans="1:21" x14ac:dyDescent="0.15">
      <c r="A1475" t="str">
        <f t="shared" si="873"/>
        <v>ROCFT Copy</v>
      </c>
      <c r="B1475">
        <f>IF(B140*(ComCalc!B$37&gt;1),2*ComCalc!B$37*NORMSDIST(-1*ABS(B857/SQRT(ComCalc!B$45/(ComCalc!B$37*ComCalc!B$37)+B751*(ComCalc!B$37-2)/ComCalc!B$37))),0)</f>
        <v>0</v>
      </c>
      <c r="C1475">
        <f>IF(C140*(ComCalc!C$37&gt;1),2*ComCalc!C$37*NORMSDIST(-1*ABS(C857/SQRT(ComCalc!C$45/(ComCalc!C$37*ComCalc!C$37)+C751*(ComCalc!C$37-2)/ComCalc!C$37))),0)</f>
        <v>0</v>
      </c>
      <c r="D1475">
        <f>IF(D140*(ComCalc!D$37&gt;1),2*ComCalc!D$37*NORMSDIST(-1*ABS(D857/SQRT(ComCalc!D$45/(ComCalc!D$37*ComCalc!D$37)+D751*(ComCalc!D$37-2)/ComCalc!D$37))),0)</f>
        <v>0</v>
      </c>
      <c r="E1475">
        <f>IF(E140*(ComCalc!E$37&gt;1),2*ComCalc!E$37*NORMSDIST(-1*ABS(E857/SQRT(ComCalc!E$45/(ComCalc!E$37*ComCalc!E$37)+E751*(ComCalc!E$37-2)/ComCalc!E$37))),0)</f>
        <v>0</v>
      </c>
      <c r="F1475">
        <f>IF(F140*(ComCalc!F$37&gt;1),2*ComCalc!F$37*NORMSDIST(-1*ABS(F857/SQRT(ComCalc!F$45/(ComCalc!F$37*ComCalc!F$37)+F751*(ComCalc!F$37-2)/ComCalc!F$37))),0)</f>
        <v>0</v>
      </c>
      <c r="G1475">
        <f>IF(G140*(ComCalc!G$37&gt;1),2*ComCalc!G$37*NORMSDIST(-1*ABS(G857/SQRT(ComCalc!G$45/(ComCalc!G$37*ComCalc!G$37)+G751*(ComCalc!G$37-2)/ComCalc!G$37))),0)</f>
        <v>0.29717550374734386</v>
      </c>
      <c r="H1475">
        <f>IF(H140*(ComCalc!H$37&gt;1),2*ComCalc!H$37*NORMSDIST(-1*ABS(H857/SQRT(ComCalc!H$45/(ComCalc!H$37*ComCalc!H$37)+H751*(ComCalc!H$37-2)/ComCalc!H$37))),0)</f>
        <v>0</v>
      </c>
      <c r="I1475">
        <f>IF(I140*(ComCalc!I$37&gt;1),2*ComCalc!I$37*NORMSDIST(-1*ABS(I857/SQRT(ComCalc!I$45/(ComCalc!I$37*ComCalc!I$37)+I751*(ComCalc!I$37-2)/ComCalc!I$37))),0)</f>
        <v>0</v>
      </c>
      <c r="J1475">
        <f>IF(J140*(ComCalc!J$37&gt;1),2*ComCalc!J$37*NORMSDIST(-1*ABS(J857/SQRT(ComCalc!J$45/(ComCalc!J$37*ComCalc!J$37)+J751*(ComCalc!J$37-2)/ComCalc!J$37))),0)</f>
        <v>0</v>
      </c>
      <c r="K1475">
        <f>IF(K140*(ComCalc!K$37&gt;1),2*ComCalc!K$37*NORMSDIST(-1*ABS(K857/SQRT(ComCalc!K$45/(ComCalc!K$37*ComCalc!K$37)+K751*(ComCalc!K$37-2)/ComCalc!K$37))),0)</f>
        <v>0</v>
      </c>
      <c r="L1475">
        <f>IF(L140*(ComCalc!L$37&gt;1),2*ComCalc!L$37*NORMSDIST(-1*ABS(L857/SQRT(ComCalc!L$45/(ComCalc!L$37*ComCalc!L$37)+L751*(ComCalc!L$37-2)/ComCalc!L$37))),0)</f>
        <v>0</v>
      </c>
      <c r="M1475">
        <f>IF(M140*(ComCalc!M$37&gt;1),2*ComCalc!M$37*NORMSDIST(-1*ABS(M857/SQRT(ComCalc!M$45/(ComCalc!M$37*ComCalc!M$37)+M751*(ComCalc!M$37-2)/ComCalc!M$37))),0)</f>
        <v>1.0612614932666813</v>
      </c>
      <c r="N1475">
        <f>IF(N140*(ComCalc!N$37&gt;1),2*ComCalc!N$37*NORMSDIST(-1*ABS(N857/SQRT(ComCalc!N$45/(ComCalc!N$37*ComCalc!N$37)+N751*(ComCalc!N$37-2)/ComCalc!N$37))),0)</f>
        <v>0</v>
      </c>
      <c r="O1475">
        <f>IF(O140*(ComCalc!O$37&gt;1),2*ComCalc!O$37*NORMSDIST(-1*ABS(O857/SQRT(ComCalc!O$45/(ComCalc!O$37*ComCalc!O$37)+O751*(ComCalc!O$37-2)/ComCalc!O$37))),0)</f>
        <v>0</v>
      </c>
      <c r="P1475">
        <f>IF(P140*(ComCalc!P$37&gt;1),2*ComCalc!P$37*NORMSDIST(-1*ABS(P857/SQRT(ComCalc!P$45/(ComCalc!P$37*ComCalc!P$37)+P751*(ComCalc!P$37-2)/ComCalc!P$37))),0)</f>
        <v>0</v>
      </c>
      <c r="Q1475">
        <f>IF(Q140*(ComCalc!Q$37&gt;1),2*ComCalc!Q$37*NORMSDIST(-1*ABS(Q857/SQRT(ComCalc!Q$45/(ComCalc!Q$37*ComCalc!Q$37)+Q751*(ComCalc!Q$37-2)/ComCalc!Q$37))),0)</f>
        <v>2.4709170035743879E-2</v>
      </c>
      <c r="R1475">
        <f>IF(R140*(ComCalc!R$37&gt;1),2*ComCalc!R$37*NORMSDIST(-1*ABS(R857/SQRT(ComCalc!R$45/(ComCalc!R$37*ComCalc!R$37)+R751*(ComCalc!R$37-2)/ComCalc!R$37))),0)</f>
        <v>5.0486356596725148</v>
      </c>
      <c r="S1475">
        <f>IF(S140*(ComCalc!S$37&gt;1),2*ComCalc!S$37*NORMSDIST(-1*ABS(S857/SQRT(ComCalc!S$45/(ComCalc!S$37*ComCalc!S$37)+S751*(ComCalc!S$37-2)/ComCalc!S$37))),0)</f>
        <v>0</v>
      </c>
      <c r="T1475">
        <f>IF(T140*(ComCalc!T$37&gt;1),2*ComCalc!T$37*NORMSDIST(-1*ABS(T857/SQRT(ComCalc!T$45/(ComCalc!T$37*ComCalc!T$37)+T751*(ComCalc!T$37-2)/ComCalc!T$37))),0)</f>
        <v>0</v>
      </c>
      <c r="U1475">
        <f>IF(U140*(ComCalc!U$37&gt;1),2*ComCalc!U$37*NORMSDIST(-1*ABS(U857/SQRT(ComCalc!U$45/(ComCalc!U$37*ComCalc!U$37)+U751*(ComCalc!U$37-2)/ComCalc!U$37))),0)</f>
        <v>0</v>
      </c>
    </row>
    <row r="1476" spans="1:21" x14ac:dyDescent="0.15">
      <c r="A1476" t="str">
        <f t="shared" si="873"/>
        <v>ROCFT Recall</v>
      </c>
      <c r="B1476">
        <f>IF(B141*(ComCalc!B$37&gt;1),2*ComCalc!B$37*NORMSDIST(-1*ABS(B858/SQRT(ComCalc!B$45/(ComCalc!B$37*ComCalc!B$37)+B752*(ComCalc!B$37-2)/ComCalc!B$37))),0)</f>
        <v>0</v>
      </c>
      <c r="C1476">
        <f>IF(C141*(ComCalc!C$37&gt;1),2*ComCalc!C$37*NORMSDIST(-1*ABS(C858/SQRT(ComCalc!C$45/(ComCalc!C$37*ComCalc!C$37)+C752*(ComCalc!C$37-2)/ComCalc!C$37))),0)</f>
        <v>0</v>
      </c>
      <c r="D1476">
        <f>IF(D141*(ComCalc!D$37&gt;1),2*ComCalc!D$37*NORMSDIST(-1*ABS(D858/SQRT(ComCalc!D$45/(ComCalc!D$37*ComCalc!D$37)+D752*(ComCalc!D$37-2)/ComCalc!D$37))),0)</f>
        <v>0</v>
      </c>
      <c r="E1476">
        <f>IF(E141*(ComCalc!E$37&gt;1),2*ComCalc!E$37*NORMSDIST(-1*ABS(E858/SQRT(ComCalc!E$45/(ComCalc!E$37*ComCalc!E$37)+E752*(ComCalc!E$37-2)/ComCalc!E$37))),0)</f>
        <v>0</v>
      </c>
      <c r="F1476">
        <f>IF(F141*(ComCalc!F$37&gt;1),2*ComCalc!F$37*NORMSDIST(-1*ABS(F858/SQRT(ComCalc!F$45/(ComCalc!F$37*ComCalc!F$37)+F752*(ComCalc!F$37-2)/ComCalc!F$37))),0)</f>
        <v>0</v>
      </c>
      <c r="G1476">
        <f>IF(G141*(ComCalc!G$37&gt;1),2*ComCalc!G$37*NORMSDIST(-1*ABS(G858/SQRT(ComCalc!G$45/(ComCalc!G$37*ComCalc!G$37)+G752*(ComCalc!G$37-2)/ComCalc!G$37))),0)</f>
        <v>0</v>
      </c>
      <c r="H1476">
        <f>IF(H141*(ComCalc!H$37&gt;1),2*ComCalc!H$37*NORMSDIST(-1*ABS(H858/SQRT(ComCalc!H$45/(ComCalc!H$37*ComCalc!H$37)+H752*(ComCalc!H$37-2)/ComCalc!H$37))),0)</f>
        <v>0.63212527366627125</v>
      </c>
      <c r="I1476">
        <f>IF(I141*(ComCalc!I$37&gt;1),2*ComCalc!I$37*NORMSDIST(-1*ABS(I858/SQRT(ComCalc!I$45/(ComCalc!I$37*ComCalc!I$37)+I752*(ComCalc!I$37-2)/ComCalc!I$37))),0)</f>
        <v>0</v>
      </c>
      <c r="J1476">
        <f>IF(J141*(ComCalc!J$37&gt;1),2*ComCalc!J$37*NORMSDIST(-1*ABS(J858/SQRT(ComCalc!J$45/(ComCalc!J$37*ComCalc!J$37)+J752*(ComCalc!J$37-2)/ComCalc!J$37))),0)</f>
        <v>0</v>
      </c>
      <c r="K1476">
        <f>IF(K141*(ComCalc!K$37&gt;1),2*ComCalc!K$37*NORMSDIST(-1*ABS(K858/SQRT(ComCalc!K$45/(ComCalc!K$37*ComCalc!K$37)+K752*(ComCalc!K$37-2)/ComCalc!K$37))),0)</f>
        <v>0</v>
      </c>
      <c r="L1476">
        <f>IF(L141*(ComCalc!L$37&gt;1),2*ComCalc!L$37*NORMSDIST(-1*ABS(L858/SQRT(ComCalc!L$45/(ComCalc!L$37*ComCalc!L$37)+L752*(ComCalc!L$37-2)/ComCalc!L$37))),0)</f>
        <v>0</v>
      </c>
      <c r="M1476">
        <f>IF(M141*(ComCalc!M$37&gt;1),2*ComCalc!M$37*NORMSDIST(-1*ABS(M858/SQRT(ComCalc!M$45/(ComCalc!M$37*ComCalc!M$37)+M752*(ComCalc!M$37-2)/ComCalc!M$37))),0)</f>
        <v>0</v>
      </c>
      <c r="N1476">
        <f>IF(N141*(ComCalc!N$37&gt;1),2*ComCalc!N$37*NORMSDIST(-1*ABS(N858/SQRT(ComCalc!N$45/(ComCalc!N$37*ComCalc!N$37)+N752*(ComCalc!N$37-2)/ComCalc!N$37))),0)</f>
        <v>0</v>
      </c>
      <c r="O1476">
        <f>IF(O141*(ComCalc!O$37&gt;1),2*ComCalc!O$37*NORMSDIST(-1*ABS(O858/SQRT(ComCalc!O$45/(ComCalc!O$37*ComCalc!O$37)+O752*(ComCalc!O$37-2)/ComCalc!O$37))),0)</f>
        <v>0</v>
      </c>
      <c r="P1476">
        <f>IF(P141*(ComCalc!P$37&gt;1),2*ComCalc!P$37*NORMSDIST(-1*ABS(P858/SQRT(ComCalc!P$45/(ComCalc!P$37*ComCalc!P$37)+P752*(ComCalc!P$37-2)/ComCalc!P$37))),0)</f>
        <v>4.677602527723311E-2</v>
      </c>
      <c r="Q1476">
        <f>IF(Q141*(ComCalc!Q$37&gt;1),2*ComCalc!Q$37*NORMSDIST(-1*ABS(Q858/SQRT(ComCalc!Q$45/(ComCalc!Q$37*ComCalc!Q$37)+Q752*(ComCalc!Q$37-2)/ComCalc!Q$37))),0)</f>
        <v>0</v>
      </c>
      <c r="R1476">
        <f>IF(R141*(ComCalc!R$37&gt;1),2*ComCalc!R$37*NORMSDIST(-1*ABS(R858/SQRT(ComCalc!R$45/(ComCalc!R$37*ComCalc!R$37)+R752*(ComCalc!R$37-2)/ComCalc!R$37))),0)</f>
        <v>0.33579101079611101</v>
      </c>
      <c r="S1476">
        <f>IF(S141*(ComCalc!S$37&gt;1),2*ComCalc!S$37*NORMSDIST(-1*ABS(S858/SQRT(ComCalc!S$45/(ComCalc!S$37*ComCalc!S$37)+S752*(ComCalc!S$37-2)/ComCalc!S$37))),0)</f>
        <v>0</v>
      </c>
      <c r="T1476">
        <f>IF(T141*(ComCalc!T$37&gt;1),2*ComCalc!T$37*NORMSDIST(-1*ABS(T858/SQRT(ComCalc!T$45/(ComCalc!T$37*ComCalc!T$37)+T752*(ComCalc!T$37-2)/ComCalc!T$37))),0)</f>
        <v>0</v>
      </c>
      <c r="U1476">
        <f>IF(U141*(ComCalc!U$37&gt;1),2*ComCalc!U$37*NORMSDIST(-1*ABS(U858/SQRT(ComCalc!U$45/(ComCalc!U$37*ComCalc!U$37)+U752*(ComCalc!U$37-2)/ComCalc!U$37))),0)</f>
        <v>0</v>
      </c>
    </row>
    <row r="1477" spans="1:21" x14ac:dyDescent="0.15">
      <c r="A1477" t="str">
        <f t="shared" si="873"/>
        <v>CVLT-3 Brief Trials 1-4</v>
      </c>
      <c r="B1477">
        <f>IF(B142*(ComCalc!B$37&gt;1),2*ComCalc!B$37*NORMSDIST(-1*ABS(B859/SQRT(ComCalc!B$45/(ComCalc!B$37*ComCalc!B$37)+B753*(ComCalc!B$37-2)/ComCalc!B$37))),0)</f>
        <v>0</v>
      </c>
      <c r="C1477">
        <f>IF(C142*(ComCalc!C$37&gt;1),2*ComCalc!C$37*NORMSDIST(-1*ABS(C859/SQRT(ComCalc!C$45/(ComCalc!C$37*ComCalc!C$37)+C753*(ComCalc!C$37-2)/ComCalc!C$37))),0)</f>
        <v>0</v>
      </c>
      <c r="D1477">
        <f>IF(D142*(ComCalc!D$37&gt;1),2*ComCalc!D$37*NORMSDIST(-1*ABS(D859/SQRT(ComCalc!D$45/(ComCalc!D$37*ComCalc!D$37)+D753*(ComCalc!D$37-2)/ComCalc!D$37))),0)</f>
        <v>0</v>
      </c>
      <c r="E1477">
        <f>IF(E142*(ComCalc!E$37&gt;1),2*ComCalc!E$37*NORMSDIST(-1*ABS(E859/SQRT(ComCalc!E$45/(ComCalc!E$37*ComCalc!E$37)+E753*(ComCalc!E$37-2)/ComCalc!E$37))),0)</f>
        <v>0</v>
      </c>
      <c r="F1477">
        <f>IF(F142*(ComCalc!F$37&gt;1),2*ComCalc!F$37*NORMSDIST(-1*ABS(F859/SQRT(ComCalc!F$45/(ComCalc!F$37*ComCalc!F$37)+F753*(ComCalc!F$37-2)/ComCalc!F$37))),0)</f>
        <v>0</v>
      </c>
      <c r="G1477">
        <f>IF(G142*(ComCalc!G$37&gt;1),2*ComCalc!G$37*NORMSDIST(-1*ABS(G859/SQRT(ComCalc!G$45/(ComCalc!G$37*ComCalc!G$37)+G753*(ComCalc!G$37-2)/ComCalc!G$37))),0)</f>
        <v>0</v>
      </c>
      <c r="H1477">
        <f>IF(H142*(ComCalc!H$37&gt;1),2*ComCalc!H$37*NORMSDIST(-1*ABS(H859/SQRT(ComCalc!H$45/(ComCalc!H$37*ComCalc!H$37)+H753*(ComCalc!H$37-2)/ComCalc!H$37))),0)</f>
        <v>1.7723772109605036</v>
      </c>
      <c r="I1477">
        <f>IF(I142*(ComCalc!I$37&gt;1),2*ComCalc!I$37*NORMSDIST(-1*ABS(I859/SQRT(ComCalc!I$45/(ComCalc!I$37*ComCalc!I$37)+I753*(ComCalc!I$37-2)/ComCalc!I$37))),0)</f>
        <v>0</v>
      </c>
      <c r="J1477">
        <f>IF(J142*(ComCalc!J$37&gt;1),2*ComCalc!J$37*NORMSDIST(-1*ABS(J859/SQRT(ComCalc!J$45/(ComCalc!J$37*ComCalc!J$37)+J753*(ComCalc!J$37-2)/ComCalc!J$37))),0)</f>
        <v>0</v>
      </c>
      <c r="K1477">
        <f>IF(K142*(ComCalc!K$37&gt;1),2*ComCalc!K$37*NORMSDIST(-1*ABS(K859/SQRT(ComCalc!K$45/(ComCalc!K$37*ComCalc!K$37)+K753*(ComCalc!K$37-2)/ComCalc!K$37))),0)</f>
        <v>0</v>
      </c>
      <c r="L1477">
        <f>IF(L142*(ComCalc!L$37&gt;1),2*ComCalc!L$37*NORMSDIST(-1*ABS(L859/SQRT(ComCalc!L$45/(ComCalc!L$37*ComCalc!L$37)+L753*(ComCalc!L$37-2)/ComCalc!L$37))),0)</f>
        <v>0</v>
      </c>
      <c r="M1477">
        <f>IF(M142*(ComCalc!M$37&gt;1),2*ComCalc!M$37*NORMSDIST(-1*ABS(M859/SQRT(ComCalc!M$45/(ComCalc!M$37*ComCalc!M$37)+M753*(ComCalc!M$37-2)/ComCalc!M$37))),0)</f>
        <v>0</v>
      </c>
      <c r="N1477">
        <f>IF(N142*(ComCalc!N$37&gt;1),2*ComCalc!N$37*NORMSDIST(-1*ABS(N859/SQRT(ComCalc!N$45/(ComCalc!N$37*ComCalc!N$37)+N753*(ComCalc!N$37-2)/ComCalc!N$37))),0)</f>
        <v>0</v>
      </c>
      <c r="O1477">
        <f>IF(O142*(ComCalc!O$37&gt;1),2*ComCalc!O$37*NORMSDIST(-1*ABS(O859/SQRT(ComCalc!O$45/(ComCalc!O$37*ComCalc!O$37)+O753*(ComCalc!O$37-2)/ComCalc!O$37))),0)</f>
        <v>1.3134491963050745</v>
      </c>
      <c r="P1477">
        <f>IF(P142*(ComCalc!P$37&gt;1),2*ComCalc!P$37*NORMSDIST(-1*ABS(P859/SQRT(ComCalc!P$45/(ComCalc!P$37*ComCalc!P$37)+P753*(ComCalc!P$37-2)/ComCalc!P$37))),0)</f>
        <v>0</v>
      </c>
      <c r="Q1477">
        <f>IF(Q142*(ComCalc!Q$37&gt;1),2*ComCalc!Q$37*NORMSDIST(-1*ABS(Q859/SQRT(ComCalc!Q$45/(ComCalc!Q$37*ComCalc!Q$37)+Q753*(ComCalc!Q$37-2)/ComCalc!Q$37))),0)</f>
        <v>0</v>
      </c>
      <c r="R1477">
        <f>IF(R142*(ComCalc!R$37&gt;1),2*ComCalc!R$37*NORMSDIST(-1*ABS(R859/SQRT(ComCalc!R$45/(ComCalc!R$37*ComCalc!R$37)+R753*(ComCalc!R$37-2)/ComCalc!R$37))),0)</f>
        <v>2.3282720152117373</v>
      </c>
      <c r="S1477">
        <f>IF(S142*(ComCalc!S$37&gt;1),2*ComCalc!S$37*NORMSDIST(-1*ABS(S859/SQRT(ComCalc!S$45/(ComCalc!S$37*ComCalc!S$37)+S753*(ComCalc!S$37-2)/ComCalc!S$37))),0)</f>
        <v>0</v>
      </c>
      <c r="T1477">
        <f>IF(T142*(ComCalc!T$37&gt;1),2*ComCalc!T$37*NORMSDIST(-1*ABS(T859/SQRT(ComCalc!T$45/(ComCalc!T$37*ComCalc!T$37)+T753*(ComCalc!T$37-2)/ComCalc!T$37))),0)</f>
        <v>0</v>
      </c>
      <c r="U1477">
        <f>IF(U142*(ComCalc!U$37&gt;1),2*ComCalc!U$37*NORMSDIST(-1*ABS(U859/SQRT(ComCalc!U$45/(ComCalc!U$37*ComCalc!U$37)+U753*(ComCalc!U$37-2)/ComCalc!U$37))),0)</f>
        <v>0</v>
      </c>
    </row>
    <row r="1478" spans="1:21" x14ac:dyDescent="0.15">
      <c r="A1478" t="str">
        <f t="shared" si="873"/>
        <v>CVLT-3 Brief SDFR</v>
      </c>
      <c r="B1478">
        <f>IF(B143*(ComCalc!B$37&gt;1),2*ComCalc!B$37*NORMSDIST(-1*ABS(B860/SQRT(ComCalc!B$45/(ComCalc!B$37*ComCalc!B$37)+B754*(ComCalc!B$37-2)/ComCalc!B$37))),0)</f>
        <v>0</v>
      </c>
      <c r="C1478">
        <f>IF(C143*(ComCalc!C$37&gt;1),2*ComCalc!C$37*NORMSDIST(-1*ABS(C860/SQRT(ComCalc!C$45/(ComCalc!C$37*ComCalc!C$37)+C754*(ComCalc!C$37-2)/ComCalc!C$37))),0)</f>
        <v>0</v>
      </c>
      <c r="D1478">
        <f>IF(D143*(ComCalc!D$37&gt;1),2*ComCalc!D$37*NORMSDIST(-1*ABS(D860/SQRT(ComCalc!D$45/(ComCalc!D$37*ComCalc!D$37)+D754*(ComCalc!D$37-2)/ComCalc!D$37))),0)</f>
        <v>0</v>
      </c>
      <c r="E1478">
        <f>IF(E143*(ComCalc!E$37&gt;1),2*ComCalc!E$37*NORMSDIST(-1*ABS(E860/SQRT(ComCalc!E$45/(ComCalc!E$37*ComCalc!E$37)+E754*(ComCalc!E$37-2)/ComCalc!E$37))),0)</f>
        <v>0</v>
      </c>
      <c r="F1478">
        <f>IF(F143*(ComCalc!F$37&gt;1),2*ComCalc!F$37*NORMSDIST(-1*ABS(F860/SQRT(ComCalc!F$45/(ComCalc!F$37*ComCalc!F$37)+F754*(ComCalc!F$37-2)/ComCalc!F$37))),0)</f>
        <v>0</v>
      </c>
      <c r="G1478">
        <f>IF(G143*(ComCalc!G$37&gt;1),2*ComCalc!G$37*NORMSDIST(-1*ABS(G860/SQRT(ComCalc!G$45/(ComCalc!G$37*ComCalc!G$37)+G754*(ComCalc!G$37-2)/ComCalc!G$37))),0)</f>
        <v>0</v>
      </c>
      <c r="H1478">
        <f>IF(H143*(ComCalc!H$37&gt;1),2*ComCalc!H$37*NORMSDIST(-1*ABS(H860/SQRT(ComCalc!H$45/(ComCalc!H$37*ComCalc!H$37)+H754*(ComCalc!H$37-2)/ComCalc!H$37))),0)</f>
        <v>0.95166804168719688</v>
      </c>
      <c r="I1478">
        <f>IF(I143*(ComCalc!I$37&gt;1),2*ComCalc!I$37*NORMSDIST(-1*ABS(I860/SQRT(ComCalc!I$45/(ComCalc!I$37*ComCalc!I$37)+I754*(ComCalc!I$37-2)/ComCalc!I$37))),0)</f>
        <v>0</v>
      </c>
      <c r="J1478">
        <f>IF(J143*(ComCalc!J$37&gt;1),2*ComCalc!J$37*NORMSDIST(-1*ABS(J860/SQRT(ComCalc!J$45/(ComCalc!J$37*ComCalc!J$37)+J754*(ComCalc!J$37-2)/ComCalc!J$37))),0)</f>
        <v>0</v>
      </c>
      <c r="K1478">
        <f>IF(K143*(ComCalc!K$37&gt;1),2*ComCalc!K$37*NORMSDIST(-1*ABS(K860/SQRT(ComCalc!K$45/(ComCalc!K$37*ComCalc!K$37)+K754*(ComCalc!K$37-2)/ComCalc!K$37))),0)</f>
        <v>0</v>
      </c>
      <c r="L1478">
        <f>IF(L143*(ComCalc!L$37&gt;1),2*ComCalc!L$37*NORMSDIST(-1*ABS(L860/SQRT(ComCalc!L$45/(ComCalc!L$37*ComCalc!L$37)+L754*(ComCalc!L$37-2)/ComCalc!L$37))),0)</f>
        <v>0</v>
      </c>
      <c r="M1478">
        <f>IF(M143*(ComCalc!M$37&gt;1),2*ComCalc!M$37*NORMSDIST(-1*ABS(M860/SQRT(ComCalc!M$45/(ComCalc!M$37*ComCalc!M$37)+M754*(ComCalc!M$37-2)/ComCalc!M$37))),0)</f>
        <v>0</v>
      </c>
      <c r="N1478">
        <f>IF(N143*(ComCalc!N$37&gt;1),2*ComCalc!N$37*NORMSDIST(-1*ABS(N860/SQRT(ComCalc!N$45/(ComCalc!N$37*ComCalc!N$37)+N754*(ComCalc!N$37-2)/ComCalc!N$37))),0)</f>
        <v>0</v>
      </c>
      <c r="O1478">
        <f>IF(O143*(ComCalc!O$37&gt;1),2*ComCalc!O$37*NORMSDIST(-1*ABS(O860/SQRT(ComCalc!O$45/(ComCalc!O$37*ComCalc!O$37)+O754*(ComCalc!O$37-2)/ComCalc!O$37))),0)</f>
        <v>0</v>
      </c>
      <c r="P1478">
        <f>IF(P143*(ComCalc!P$37&gt;1),2*ComCalc!P$37*NORMSDIST(-1*ABS(P860/SQRT(ComCalc!P$45/(ComCalc!P$37*ComCalc!P$37)+P754*(ComCalc!P$37-2)/ComCalc!P$37))),0)</f>
        <v>0</v>
      </c>
      <c r="Q1478">
        <f>IF(Q143*(ComCalc!Q$37&gt;1),2*ComCalc!Q$37*NORMSDIST(-1*ABS(Q860/SQRT(ComCalc!Q$45/(ComCalc!Q$37*ComCalc!Q$37)+Q754*(ComCalc!Q$37-2)/ComCalc!Q$37))),0)</f>
        <v>0</v>
      </c>
      <c r="R1478">
        <f>IF(R143*(ComCalc!R$37&gt;1),2*ComCalc!R$37*NORMSDIST(-1*ABS(R860/SQRT(ComCalc!R$45/(ComCalc!R$37*ComCalc!R$37)+R754*(ComCalc!R$37-2)/ComCalc!R$37))),0)</f>
        <v>16.56326730287449</v>
      </c>
      <c r="S1478">
        <f>IF(S143*(ComCalc!S$37&gt;1),2*ComCalc!S$37*NORMSDIST(-1*ABS(S860/SQRT(ComCalc!S$45/(ComCalc!S$37*ComCalc!S$37)+S754*(ComCalc!S$37-2)/ComCalc!S$37))),0)</f>
        <v>0</v>
      </c>
      <c r="T1478">
        <f>IF(T143*(ComCalc!T$37&gt;1),2*ComCalc!T$37*NORMSDIST(-1*ABS(T860/SQRT(ComCalc!T$45/(ComCalc!T$37*ComCalc!T$37)+T754*(ComCalc!T$37-2)/ComCalc!T$37))),0)</f>
        <v>0</v>
      </c>
      <c r="U1478">
        <f>IF(U143*(ComCalc!U$37&gt;1),2*ComCalc!U$37*NORMSDIST(-1*ABS(U860/SQRT(ComCalc!U$45/(ComCalc!U$37*ComCalc!U$37)+U754*(ComCalc!U$37-2)/ComCalc!U$37))),0)</f>
        <v>0</v>
      </c>
    </row>
    <row r="1479" spans="1:21" x14ac:dyDescent="0.15">
      <c r="A1479" t="str">
        <f t="shared" si="873"/>
        <v>CVLT-3 Brief LDFR</v>
      </c>
      <c r="B1479">
        <f>IF(B144*(ComCalc!B$37&gt;1),2*ComCalc!B$37*NORMSDIST(-1*ABS(B861/SQRT(ComCalc!B$45/(ComCalc!B$37*ComCalc!B$37)+B755*(ComCalc!B$37-2)/ComCalc!B$37))),0)</f>
        <v>0</v>
      </c>
      <c r="C1479">
        <f>IF(C144*(ComCalc!C$37&gt;1),2*ComCalc!C$37*NORMSDIST(-1*ABS(C861/SQRT(ComCalc!C$45/(ComCalc!C$37*ComCalc!C$37)+C755*(ComCalc!C$37-2)/ComCalc!C$37))),0)</f>
        <v>0</v>
      </c>
      <c r="D1479">
        <f>IF(D144*(ComCalc!D$37&gt;1),2*ComCalc!D$37*NORMSDIST(-1*ABS(D861/SQRT(ComCalc!D$45/(ComCalc!D$37*ComCalc!D$37)+D755*(ComCalc!D$37-2)/ComCalc!D$37))),0)</f>
        <v>0</v>
      </c>
      <c r="E1479">
        <f>IF(E144*(ComCalc!E$37&gt;1),2*ComCalc!E$37*NORMSDIST(-1*ABS(E861/SQRT(ComCalc!E$45/(ComCalc!E$37*ComCalc!E$37)+E755*(ComCalc!E$37-2)/ComCalc!E$37))),0)</f>
        <v>0</v>
      </c>
      <c r="F1479">
        <f>IF(F144*(ComCalc!F$37&gt;1),2*ComCalc!F$37*NORMSDIST(-1*ABS(F861/SQRT(ComCalc!F$45/(ComCalc!F$37*ComCalc!F$37)+F755*(ComCalc!F$37-2)/ComCalc!F$37))),0)</f>
        <v>0</v>
      </c>
      <c r="G1479">
        <f>IF(G144*(ComCalc!G$37&gt;1),2*ComCalc!G$37*NORMSDIST(-1*ABS(G861/SQRT(ComCalc!G$45/(ComCalc!G$37*ComCalc!G$37)+G755*(ComCalc!G$37-2)/ComCalc!G$37))),0)</f>
        <v>0</v>
      </c>
      <c r="H1479">
        <f>IF(H144*(ComCalc!H$37&gt;1),2*ComCalc!H$37*NORMSDIST(-1*ABS(H861/SQRT(ComCalc!H$45/(ComCalc!H$37*ComCalc!H$37)+H755*(ComCalc!H$37-2)/ComCalc!H$37))),0)</f>
        <v>3.1292641066804525</v>
      </c>
      <c r="I1479">
        <f>IF(I144*(ComCalc!I$37&gt;1),2*ComCalc!I$37*NORMSDIST(-1*ABS(I861/SQRT(ComCalc!I$45/(ComCalc!I$37*ComCalc!I$37)+I755*(ComCalc!I$37-2)/ComCalc!I$37))),0)</f>
        <v>0</v>
      </c>
      <c r="J1479">
        <f>IF(J144*(ComCalc!J$37&gt;1),2*ComCalc!J$37*NORMSDIST(-1*ABS(J861/SQRT(ComCalc!J$45/(ComCalc!J$37*ComCalc!J$37)+J755*(ComCalc!J$37-2)/ComCalc!J$37))),0)</f>
        <v>0</v>
      </c>
      <c r="K1479">
        <f>IF(K144*(ComCalc!K$37&gt;1),2*ComCalc!K$37*NORMSDIST(-1*ABS(K861/SQRT(ComCalc!K$45/(ComCalc!K$37*ComCalc!K$37)+K755*(ComCalc!K$37-2)/ComCalc!K$37))),0)</f>
        <v>0</v>
      </c>
      <c r="L1479">
        <f>IF(L144*(ComCalc!L$37&gt;1),2*ComCalc!L$37*NORMSDIST(-1*ABS(L861/SQRT(ComCalc!L$45/(ComCalc!L$37*ComCalc!L$37)+L755*(ComCalc!L$37-2)/ComCalc!L$37))),0)</f>
        <v>0</v>
      </c>
      <c r="M1479">
        <f>IF(M144*(ComCalc!M$37&gt;1),2*ComCalc!M$37*NORMSDIST(-1*ABS(M861/SQRT(ComCalc!M$45/(ComCalc!M$37*ComCalc!M$37)+M755*(ComCalc!M$37-2)/ComCalc!M$37))),0)</f>
        <v>0</v>
      </c>
      <c r="N1479">
        <f>IF(N144*(ComCalc!N$37&gt;1),2*ComCalc!N$37*NORMSDIST(-1*ABS(N861/SQRT(ComCalc!N$45/(ComCalc!N$37*ComCalc!N$37)+N755*(ComCalc!N$37-2)/ComCalc!N$37))),0)</f>
        <v>0</v>
      </c>
      <c r="O1479">
        <f>IF(O144*(ComCalc!O$37&gt;1),2*ComCalc!O$37*NORMSDIST(-1*ABS(O861/SQRT(ComCalc!O$45/(ComCalc!O$37*ComCalc!O$37)+O755*(ComCalc!O$37-2)/ComCalc!O$37))),0)</f>
        <v>0</v>
      </c>
      <c r="P1479">
        <f>IF(P144*(ComCalc!P$37&gt;1),2*ComCalc!P$37*NORMSDIST(-1*ABS(P861/SQRT(ComCalc!P$45/(ComCalc!P$37*ComCalc!P$37)+P755*(ComCalc!P$37-2)/ComCalc!P$37))),0)</f>
        <v>4.9915828000290627</v>
      </c>
      <c r="Q1479">
        <f>IF(Q144*(ComCalc!Q$37&gt;1),2*ComCalc!Q$37*NORMSDIST(-1*ABS(Q861/SQRT(ComCalc!Q$45/(ComCalc!Q$37*ComCalc!Q$37)+Q755*(ComCalc!Q$37-2)/ComCalc!Q$37))),0)</f>
        <v>0</v>
      </c>
      <c r="R1479">
        <f>IF(R144*(ComCalc!R$37&gt;1),2*ComCalc!R$37*NORMSDIST(-1*ABS(R861/SQRT(ComCalc!R$45/(ComCalc!R$37*ComCalc!R$37)+R755*(ComCalc!R$37-2)/ComCalc!R$37))),0)</f>
        <v>33.532303135832422</v>
      </c>
      <c r="S1479">
        <f>IF(S144*(ComCalc!S$37&gt;1),2*ComCalc!S$37*NORMSDIST(-1*ABS(S861/SQRT(ComCalc!S$45/(ComCalc!S$37*ComCalc!S$37)+S755*(ComCalc!S$37-2)/ComCalc!S$37))),0)</f>
        <v>0</v>
      </c>
      <c r="T1479">
        <f>IF(T144*(ComCalc!T$37&gt;1),2*ComCalc!T$37*NORMSDIST(-1*ABS(T861/SQRT(ComCalc!T$45/(ComCalc!T$37*ComCalc!T$37)+T755*(ComCalc!T$37-2)/ComCalc!T$37))),0)</f>
        <v>0</v>
      </c>
      <c r="U1479">
        <f>IF(U144*(ComCalc!U$37&gt;1),2*ComCalc!U$37*NORMSDIST(-1*ABS(U861/SQRT(ComCalc!U$45/(ComCalc!U$37*ComCalc!U$37)+U755*(ComCalc!U$37-2)/ComCalc!U$37))),0)</f>
        <v>0</v>
      </c>
    </row>
    <row r="1480" spans="1:21" x14ac:dyDescent="0.15">
      <c r="A1480" t="str">
        <f t="shared" si="873"/>
        <v>Figure Weights</v>
      </c>
      <c r="B1480">
        <f>IF(B145*(ComCalc!B$37&gt;1),2*ComCalc!B$37*NORMSDIST(-1*ABS(B862/SQRT(ComCalc!B$45/(ComCalc!B$37*ComCalc!B$37)+B756*(ComCalc!B$37-2)/ComCalc!B$37))),0)</f>
        <v>0</v>
      </c>
      <c r="C1480">
        <f>IF(C145*(ComCalc!C$37&gt;1),2*ComCalc!C$37*NORMSDIST(-1*ABS(C862/SQRT(ComCalc!C$45/(ComCalc!C$37*ComCalc!C$37)+C756*(ComCalc!C$37-2)/ComCalc!C$37))),0)</f>
        <v>0</v>
      </c>
      <c r="D1480">
        <f>IF(D145*(ComCalc!D$37&gt;1),2*ComCalc!D$37*NORMSDIST(-1*ABS(D862/SQRT(ComCalc!D$45/(ComCalc!D$37*ComCalc!D$37)+D756*(ComCalc!D$37-2)/ComCalc!D$37))),0)</f>
        <v>0</v>
      </c>
      <c r="E1480">
        <f>IF(E145*(ComCalc!E$37&gt;1),2*ComCalc!E$37*NORMSDIST(-1*ABS(E862/SQRT(ComCalc!E$45/(ComCalc!E$37*ComCalc!E$37)+E756*(ComCalc!E$37-2)/ComCalc!E$37))),0)</f>
        <v>0</v>
      </c>
      <c r="F1480">
        <f>IF(F145*(ComCalc!F$37&gt;1),2*ComCalc!F$37*NORMSDIST(-1*ABS(F862/SQRT(ComCalc!F$45/(ComCalc!F$37*ComCalc!F$37)+F756*(ComCalc!F$37-2)/ComCalc!F$37))),0)</f>
        <v>0</v>
      </c>
      <c r="G1480">
        <f>IF(G145*(ComCalc!G$37&gt;1),2*ComCalc!G$37*NORMSDIST(-1*ABS(G862/SQRT(ComCalc!G$45/(ComCalc!G$37*ComCalc!G$37)+G756*(ComCalc!G$37-2)/ComCalc!G$37))),0)</f>
        <v>0</v>
      </c>
      <c r="H1480">
        <f>IF(H145*(ComCalc!H$37&gt;1),2*ComCalc!H$37*NORMSDIST(-1*ABS(H862/SQRT(ComCalc!H$45/(ComCalc!H$37*ComCalc!H$37)+H756*(ComCalc!H$37-2)/ComCalc!H$37))),0)</f>
        <v>0</v>
      </c>
      <c r="I1480">
        <f>IF(I145*(ComCalc!I$37&gt;1),2*ComCalc!I$37*NORMSDIST(-1*ABS(I862/SQRT(ComCalc!I$45/(ComCalc!I$37*ComCalc!I$37)+I756*(ComCalc!I$37-2)/ComCalc!I$37))),0)</f>
        <v>0</v>
      </c>
      <c r="J1480">
        <f>IF(J145*(ComCalc!J$37&gt;1),2*ComCalc!J$37*NORMSDIST(-1*ABS(J862/SQRT(ComCalc!J$45/(ComCalc!J$37*ComCalc!J$37)+J756*(ComCalc!J$37-2)/ComCalc!J$37))),0)</f>
        <v>0</v>
      </c>
      <c r="K1480">
        <f>IF(K145*(ComCalc!K$37&gt;1),2*ComCalc!K$37*NORMSDIST(-1*ABS(K862/SQRT(ComCalc!K$45/(ComCalc!K$37*ComCalc!K$37)+K756*(ComCalc!K$37-2)/ComCalc!K$37))),0)</f>
        <v>0</v>
      </c>
      <c r="L1480">
        <f>IF(L145*(ComCalc!L$37&gt;1),2*ComCalc!L$37*NORMSDIST(-1*ABS(L862/SQRT(ComCalc!L$45/(ComCalc!L$37*ComCalc!L$37)+L756*(ComCalc!L$37-2)/ComCalc!L$37))),0)</f>
        <v>0</v>
      </c>
      <c r="M1480">
        <f>IF(M145*(ComCalc!M$37&gt;1),2*ComCalc!M$37*NORMSDIST(-1*ABS(M862/SQRT(ComCalc!M$45/(ComCalc!M$37*ComCalc!M$37)+M756*(ComCalc!M$37-2)/ComCalc!M$37))),0)</f>
        <v>0</v>
      </c>
      <c r="N1480">
        <f>IF(N145*(ComCalc!N$37&gt;1),2*ComCalc!N$37*NORMSDIST(-1*ABS(N862/SQRT(ComCalc!N$45/(ComCalc!N$37*ComCalc!N$37)+N756*(ComCalc!N$37-2)/ComCalc!N$37))),0)</f>
        <v>0</v>
      </c>
      <c r="O1480">
        <f>IF(O145*(ComCalc!O$37&gt;1),2*ComCalc!O$37*NORMSDIST(-1*ABS(O862/SQRT(ComCalc!O$45/(ComCalc!O$37*ComCalc!O$37)+O756*(ComCalc!O$37-2)/ComCalc!O$37))),0)</f>
        <v>0</v>
      </c>
      <c r="P1480">
        <f>IF(P145*(ComCalc!P$37&gt;1),2*ComCalc!P$37*NORMSDIST(-1*ABS(P862/SQRT(ComCalc!P$45/(ComCalc!P$37*ComCalc!P$37)+P756*(ComCalc!P$37-2)/ComCalc!P$37))),0)</f>
        <v>0</v>
      </c>
      <c r="Q1480">
        <f>IF(Q145*(ComCalc!Q$37&gt;1),2*ComCalc!Q$37*NORMSDIST(-1*ABS(Q862/SQRT(ComCalc!Q$45/(ComCalc!Q$37*ComCalc!Q$37)+Q756*(ComCalc!Q$37-2)/ComCalc!Q$37))),0)</f>
        <v>0</v>
      </c>
      <c r="R1480">
        <f>IF(R145*(ComCalc!R$37&gt;1),2*ComCalc!R$37*NORMSDIST(-1*ABS(R862/SQRT(ComCalc!R$45/(ComCalc!R$37*ComCalc!R$37)+R756*(ComCalc!R$37-2)/ComCalc!R$37))),0)</f>
        <v>0</v>
      </c>
      <c r="S1480">
        <f>IF(S145*(ComCalc!S$37&gt;1),2*ComCalc!S$37*NORMSDIST(-1*ABS(S862/SQRT(ComCalc!S$45/(ComCalc!S$37*ComCalc!S$37)+S756*(ComCalc!S$37-2)/ComCalc!S$37))),0)</f>
        <v>0</v>
      </c>
      <c r="T1480">
        <f>IF(T145*(ComCalc!T$37&gt;1),2*ComCalc!T$37*NORMSDIST(-1*ABS(T862/SQRT(ComCalc!T$45/(ComCalc!T$37*ComCalc!T$37)+T756*(ComCalc!T$37-2)/ComCalc!T$37))),0)</f>
        <v>0</v>
      </c>
      <c r="U1480">
        <f>IF(U145*(ComCalc!U$37&gt;1),2*ComCalc!U$37*NORMSDIST(-1*ABS(U862/SQRT(ComCalc!U$45/(ComCalc!U$37*ComCalc!U$37)+U756*(ComCalc!U$37-2)/ComCalc!U$37))),0)</f>
        <v>0</v>
      </c>
    </row>
    <row r="1481" spans="1:21" x14ac:dyDescent="0.15">
      <c r="A1481" t="str">
        <f t="shared" si="873"/>
        <v>Letter-Number Sequencing</v>
      </c>
      <c r="B1481">
        <f>IF(B146*(ComCalc!B$37&gt;1),2*ComCalc!B$37*NORMSDIST(-1*ABS(B863/SQRT(ComCalc!B$45/(ComCalc!B$37*ComCalc!B$37)+B757*(ComCalc!B$37-2)/ComCalc!B$37))),0)</f>
        <v>0</v>
      </c>
      <c r="C1481">
        <f>IF(C146*(ComCalc!C$37&gt;1),2*ComCalc!C$37*NORMSDIST(-1*ABS(C863/SQRT(ComCalc!C$45/(ComCalc!C$37*ComCalc!C$37)+C757*(ComCalc!C$37-2)/ComCalc!C$37))),0)</f>
        <v>0</v>
      </c>
      <c r="D1481">
        <f>IF(D146*(ComCalc!D$37&gt;1),2*ComCalc!D$37*NORMSDIST(-1*ABS(D863/SQRT(ComCalc!D$45/(ComCalc!D$37*ComCalc!D$37)+D757*(ComCalc!D$37-2)/ComCalc!D$37))),0)</f>
        <v>0</v>
      </c>
      <c r="E1481">
        <f>IF(E146*(ComCalc!E$37&gt;1),2*ComCalc!E$37*NORMSDIST(-1*ABS(E863/SQRT(ComCalc!E$45/(ComCalc!E$37*ComCalc!E$37)+E757*(ComCalc!E$37-2)/ComCalc!E$37))),0)</f>
        <v>0</v>
      </c>
      <c r="F1481">
        <f>IF(F146*(ComCalc!F$37&gt;1),2*ComCalc!F$37*NORMSDIST(-1*ABS(F863/SQRT(ComCalc!F$45/(ComCalc!F$37*ComCalc!F$37)+F757*(ComCalc!F$37-2)/ComCalc!F$37))),0)</f>
        <v>0</v>
      </c>
      <c r="G1481">
        <f>IF(G146*(ComCalc!G$37&gt;1),2*ComCalc!G$37*NORMSDIST(-1*ABS(G863/SQRT(ComCalc!G$45/(ComCalc!G$37*ComCalc!G$37)+G757*(ComCalc!G$37-2)/ComCalc!G$37))),0)</f>
        <v>0</v>
      </c>
      <c r="H1481">
        <f>IF(H146*(ComCalc!H$37&gt;1),2*ComCalc!H$37*NORMSDIST(-1*ABS(H863/SQRT(ComCalc!H$45/(ComCalc!H$37*ComCalc!H$37)+H757*(ComCalc!H$37-2)/ComCalc!H$37))),0)</f>
        <v>0</v>
      </c>
      <c r="I1481">
        <f>IF(I146*(ComCalc!I$37&gt;1),2*ComCalc!I$37*NORMSDIST(-1*ABS(I863/SQRT(ComCalc!I$45/(ComCalc!I$37*ComCalc!I$37)+I757*(ComCalc!I$37-2)/ComCalc!I$37))),0)</f>
        <v>0</v>
      </c>
      <c r="J1481">
        <f>IF(J146*(ComCalc!J$37&gt;1),2*ComCalc!J$37*NORMSDIST(-1*ABS(J863/SQRT(ComCalc!J$45/(ComCalc!J$37*ComCalc!J$37)+J757*(ComCalc!J$37-2)/ComCalc!J$37))),0)</f>
        <v>0</v>
      </c>
      <c r="K1481">
        <f>IF(K146*(ComCalc!K$37&gt;1),2*ComCalc!K$37*NORMSDIST(-1*ABS(K863/SQRT(ComCalc!K$45/(ComCalc!K$37*ComCalc!K$37)+K757*(ComCalc!K$37-2)/ComCalc!K$37))),0)</f>
        <v>0</v>
      </c>
      <c r="L1481">
        <f>IF(L146*(ComCalc!L$37&gt;1),2*ComCalc!L$37*NORMSDIST(-1*ABS(L863/SQRT(ComCalc!L$45/(ComCalc!L$37*ComCalc!L$37)+L757*(ComCalc!L$37-2)/ComCalc!L$37))),0)</f>
        <v>0</v>
      </c>
      <c r="M1481">
        <f>IF(M146*(ComCalc!M$37&gt;1),2*ComCalc!M$37*NORMSDIST(-1*ABS(M863/SQRT(ComCalc!M$45/(ComCalc!M$37*ComCalc!M$37)+M757*(ComCalc!M$37-2)/ComCalc!M$37))),0)</f>
        <v>0</v>
      </c>
      <c r="N1481">
        <f>IF(N146*(ComCalc!N$37&gt;1),2*ComCalc!N$37*NORMSDIST(-1*ABS(N863/SQRT(ComCalc!N$45/(ComCalc!N$37*ComCalc!N$37)+N757*(ComCalc!N$37-2)/ComCalc!N$37))),0)</f>
        <v>0</v>
      </c>
      <c r="O1481">
        <f>IF(O146*(ComCalc!O$37&gt;1),2*ComCalc!O$37*NORMSDIST(-1*ABS(O863/SQRT(ComCalc!O$45/(ComCalc!O$37*ComCalc!O$37)+O757*(ComCalc!O$37-2)/ComCalc!O$37))),0)</f>
        <v>0</v>
      </c>
      <c r="P1481">
        <f>IF(P146*(ComCalc!P$37&gt;1),2*ComCalc!P$37*NORMSDIST(-1*ABS(P863/SQRT(ComCalc!P$45/(ComCalc!P$37*ComCalc!P$37)+P757*(ComCalc!P$37-2)/ComCalc!P$37))),0)</f>
        <v>0</v>
      </c>
      <c r="Q1481">
        <f>IF(Q146*(ComCalc!Q$37&gt;1),2*ComCalc!Q$37*NORMSDIST(-1*ABS(Q863/SQRT(ComCalc!Q$45/(ComCalc!Q$37*ComCalc!Q$37)+Q757*(ComCalc!Q$37-2)/ComCalc!Q$37))),0)</f>
        <v>0</v>
      </c>
      <c r="R1481">
        <f>IF(R146*(ComCalc!R$37&gt;1),2*ComCalc!R$37*NORMSDIST(-1*ABS(R863/SQRT(ComCalc!R$45/(ComCalc!R$37*ComCalc!R$37)+R757*(ComCalc!R$37-2)/ComCalc!R$37))),0)</f>
        <v>0</v>
      </c>
      <c r="S1481">
        <f>IF(S146*(ComCalc!S$37&gt;1),2*ComCalc!S$37*NORMSDIST(-1*ABS(S863/SQRT(ComCalc!S$45/(ComCalc!S$37*ComCalc!S$37)+S757*(ComCalc!S$37-2)/ComCalc!S$37))),0)</f>
        <v>0</v>
      </c>
      <c r="T1481">
        <f>IF(T146*(ComCalc!T$37&gt;1),2*ComCalc!T$37*NORMSDIST(-1*ABS(T863/SQRT(ComCalc!T$45/(ComCalc!T$37*ComCalc!T$37)+T757*(ComCalc!T$37-2)/ComCalc!T$37))),0)</f>
        <v>0</v>
      </c>
      <c r="U1481">
        <f>IF(U146*(ComCalc!U$37&gt;1),2*ComCalc!U$37*NORMSDIST(-1*ABS(U863/SQRT(ComCalc!U$45/(ComCalc!U$37*ComCalc!U$37)+U757*(ComCalc!U$37-2)/ComCalc!U$37))),0)</f>
        <v>0</v>
      </c>
    </row>
    <row r="1482" spans="1:21" x14ac:dyDescent="0.15">
      <c r="A1482" t="str">
        <f t="shared" si="873"/>
        <v>Cancellation</v>
      </c>
      <c r="B1482">
        <f>IF(B147*(ComCalc!B$37&gt;1),2*ComCalc!B$37*NORMSDIST(-1*ABS(B864/SQRT(ComCalc!B$45/(ComCalc!B$37*ComCalc!B$37)+B758*(ComCalc!B$37-2)/ComCalc!B$37))),0)</f>
        <v>0</v>
      </c>
      <c r="C1482">
        <f>IF(C147*(ComCalc!C$37&gt;1),2*ComCalc!C$37*NORMSDIST(-1*ABS(C864/SQRT(ComCalc!C$45/(ComCalc!C$37*ComCalc!C$37)+C758*(ComCalc!C$37-2)/ComCalc!C$37))),0)</f>
        <v>0</v>
      </c>
      <c r="D1482">
        <f>IF(D147*(ComCalc!D$37&gt;1),2*ComCalc!D$37*NORMSDIST(-1*ABS(D864/SQRT(ComCalc!D$45/(ComCalc!D$37*ComCalc!D$37)+D758*(ComCalc!D$37-2)/ComCalc!D$37))),0)</f>
        <v>0</v>
      </c>
      <c r="E1482">
        <f>IF(E147*(ComCalc!E$37&gt;1),2*ComCalc!E$37*NORMSDIST(-1*ABS(E864/SQRT(ComCalc!E$45/(ComCalc!E$37*ComCalc!E$37)+E758*(ComCalc!E$37-2)/ComCalc!E$37))),0)</f>
        <v>0</v>
      </c>
      <c r="F1482">
        <f>IF(F147*(ComCalc!F$37&gt;1),2*ComCalc!F$37*NORMSDIST(-1*ABS(F864/SQRT(ComCalc!F$45/(ComCalc!F$37*ComCalc!F$37)+F758*(ComCalc!F$37-2)/ComCalc!F$37))),0)</f>
        <v>0</v>
      </c>
      <c r="G1482">
        <f>IF(G147*(ComCalc!G$37&gt;1),2*ComCalc!G$37*NORMSDIST(-1*ABS(G864/SQRT(ComCalc!G$45/(ComCalc!G$37*ComCalc!G$37)+G758*(ComCalc!G$37-2)/ComCalc!G$37))),0)</f>
        <v>0</v>
      </c>
      <c r="H1482">
        <f>IF(H147*(ComCalc!H$37&gt;1),2*ComCalc!H$37*NORMSDIST(-1*ABS(H864/SQRT(ComCalc!H$45/(ComCalc!H$37*ComCalc!H$37)+H758*(ComCalc!H$37-2)/ComCalc!H$37))),0)</f>
        <v>0</v>
      </c>
      <c r="I1482">
        <f>IF(I147*(ComCalc!I$37&gt;1),2*ComCalc!I$37*NORMSDIST(-1*ABS(I864/SQRT(ComCalc!I$45/(ComCalc!I$37*ComCalc!I$37)+I758*(ComCalc!I$37-2)/ComCalc!I$37))),0)</f>
        <v>0</v>
      </c>
      <c r="J1482">
        <f>IF(J147*(ComCalc!J$37&gt;1),2*ComCalc!J$37*NORMSDIST(-1*ABS(J864/SQRT(ComCalc!J$45/(ComCalc!J$37*ComCalc!J$37)+J758*(ComCalc!J$37-2)/ComCalc!J$37))),0)</f>
        <v>0</v>
      </c>
      <c r="K1482">
        <f>IF(K147*(ComCalc!K$37&gt;1),2*ComCalc!K$37*NORMSDIST(-1*ABS(K864/SQRT(ComCalc!K$45/(ComCalc!K$37*ComCalc!K$37)+K758*(ComCalc!K$37-2)/ComCalc!K$37))),0)</f>
        <v>0</v>
      </c>
      <c r="L1482">
        <f>IF(L147*(ComCalc!L$37&gt;1),2*ComCalc!L$37*NORMSDIST(-1*ABS(L864/SQRT(ComCalc!L$45/(ComCalc!L$37*ComCalc!L$37)+L758*(ComCalc!L$37-2)/ComCalc!L$37))),0)</f>
        <v>0</v>
      </c>
      <c r="M1482">
        <f>IF(M147*(ComCalc!M$37&gt;1),2*ComCalc!M$37*NORMSDIST(-1*ABS(M864/SQRT(ComCalc!M$45/(ComCalc!M$37*ComCalc!M$37)+M758*(ComCalc!M$37-2)/ComCalc!M$37))),0)</f>
        <v>0</v>
      </c>
      <c r="N1482">
        <f>IF(N147*(ComCalc!N$37&gt;1),2*ComCalc!N$37*NORMSDIST(-1*ABS(N864/SQRT(ComCalc!N$45/(ComCalc!N$37*ComCalc!N$37)+N758*(ComCalc!N$37-2)/ComCalc!N$37))),0)</f>
        <v>0</v>
      </c>
      <c r="O1482">
        <f>IF(O147*(ComCalc!O$37&gt;1),2*ComCalc!O$37*NORMSDIST(-1*ABS(O864/SQRT(ComCalc!O$45/(ComCalc!O$37*ComCalc!O$37)+O758*(ComCalc!O$37-2)/ComCalc!O$37))),0)</f>
        <v>0</v>
      </c>
      <c r="P1482">
        <f>IF(P147*(ComCalc!P$37&gt;1),2*ComCalc!P$37*NORMSDIST(-1*ABS(P864/SQRT(ComCalc!P$45/(ComCalc!P$37*ComCalc!P$37)+P758*(ComCalc!P$37-2)/ComCalc!P$37))),0)</f>
        <v>0</v>
      </c>
      <c r="Q1482">
        <f>IF(Q147*(ComCalc!Q$37&gt;1),2*ComCalc!Q$37*NORMSDIST(-1*ABS(Q864/SQRT(ComCalc!Q$45/(ComCalc!Q$37*ComCalc!Q$37)+Q758*(ComCalc!Q$37-2)/ComCalc!Q$37))),0)</f>
        <v>0</v>
      </c>
      <c r="R1482">
        <f>IF(R147*(ComCalc!R$37&gt;1),2*ComCalc!R$37*NORMSDIST(-1*ABS(R864/SQRT(ComCalc!R$45/(ComCalc!R$37*ComCalc!R$37)+R758*(ComCalc!R$37-2)/ComCalc!R$37))),0)</f>
        <v>0</v>
      </c>
      <c r="S1482">
        <f>IF(S147*(ComCalc!S$37&gt;1),2*ComCalc!S$37*NORMSDIST(-1*ABS(S864/SQRT(ComCalc!S$45/(ComCalc!S$37*ComCalc!S$37)+S758*(ComCalc!S$37-2)/ComCalc!S$37))),0)</f>
        <v>0</v>
      </c>
      <c r="T1482">
        <f>IF(T147*(ComCalc!T$37&gt;1),2*ComCalc!T$37*NORMSDIST(-1*ABS(T864/SQRT(ComCalc!T$45/(ComCalc!T$37*ComCalc!T$37)+T758*(ComCalc!T$37-2)/ComCalc!T$37))),0)</f>
        <v>0</v>
      </c>
      <c r="U1482">
        <f>IF(U147*(ComCalc!U$37&gt;1),2*ComCalc!U$37*NORMSDIST(-1*ABS(U864/SQRT(ComCalc!U$45/(ComCalc!U$37*ComCalc!U$37)+U758*(ComCalc!U$37-2)/ComCalc!U$37))),0)</f>
        <v>0</v>
      </c>
    </row>
    <row r="1483" spans="1:21" x14ac:dyDescent="0.15">
      <c r="A1483" t="str">
        <f t="shared" si="873"/>
        <v>Grooved Pegboard-Dominant</v>
      </c>
      <c r="B1483">
        <f>IF(B148*(ComCalc!B$37&gt;1),2*ComCalc!B$37*NORMSDIST(-1*ABS(B865/SQRT(ComCalc!B$45/(ComCalc!B$37*ComCalc!B$37)+B759*(ComCalc!B$37-2)/ComCalc!B$37))),0)</f>
        <v>0</v>
      </c>
      <c r="C1483">
        <f>IF(C148*(ComCalc!C$37&gt;1),2*ComCalc!C$37*NORMSDIST(-1*ABS(C865/SQRT(ComCalc!C$45/(ComCalc!C$37*ComCalc!C$37)+C759*(ComCalc!C$37-2)/ComCalc!C$37))),0)</f>
        <v>0</v>
      </c>
      <c r="D1483">
        <f>IF(D148*(ComCalc!D$37&gt;1),2*ComCalc!D$37*NORMSDIST(-1*ABS(D865/SQRT(ComCalc!D$45/(ComCalc!D$37*ComCalc!D$37)+D759*(ComCalc!D$37-2)/ComCalc!D$37))),0)</f>
        <v>0</v>
      </c>
      <c r="E1483">
        <f>IF(E148*(ComCalc!E$37&gt;1),2*ComCalc!E$37*NORMSDIST(-1*ABS(E865/SQRT(ComCalc!E$45/(ComCalc!E$37*ComCalc!E$37)+E759*(ComCalc!E$37-2)/ComCalc!E$37))),0)</f>
        <v>0</v>
      </c>
      <c r="F1483">
        <f>IF(F148*(ComCalc!F$37&gt;1),2*ComCalc!F$37*NORMSDIST(-1*ABS(F865/SQRT(ComCalc!F$45/(ComCalc!F$37*ComCalc!F$37)+F759*(ComCalc!F$37-2)/ComCalc!F$37))),0)</f>
        <v>0</v>
      </c>
      <c r="G1483">
        <f>IF(G148*(ComCalc!G$37&gt;1),2*ComCalc!G$37*NORMSDIST(-1*ABS(G865/SQRT(ComCalc!G$45/(ComCalc!G$37*ComCalc!G$37)+G759*(ComCalc!G$37-2)/ComCalc!G$37))),0)</f>
        <v>0</v>
      </c>
      <c r="H1483">
        <f>IF(H148*(ComCalc!H$37&gt;1),2*ComCalc!H$37*NORMSDIST(-1*ABS(H865/SQRT(ComCalc!H$45/(ComCalc!H$37*ComCalc!H$37)+H759*(ComCalc!H$37-2)/ComCalc!H$37))),0)</f>
        <v>0</v>
      </c>
      <c r="I1483">
        <f>IF(I148*(ComCalc!I$37&gt;1),2*ComCalc!I$37*NORMSDIST(-1*ABS(I865/SQRT(ComCalc!I$45/(ComCalc!I$37*ComCalc!I$37)+I759*(ComCalc!I$37-2)/ComCalc!I$37))),0)</f>
        <v>0</v>
      </c>
      <c r="J1483">
        <f>IF(J148*(ComCalc!J$37&gt;1),2*ComCalc!J$37*NORMSDIST(-1*ABS(J865/SQRT(ComCalc!J$45/(ComCalc!J$37*ComCalc!J$37)+J759*(ComCalc!J$37-2)/ComCalc!J$37))),0)</f>
        <v>0</v>
      </c>
      <c r="K1483">
        <f>IF(K148*(ComCalc!K$37&gt;1),2*ComCalc!K$37*NORMSDIST(-1*ABS(K865/SQRT(ComCalc!K$45/(ComCalc!K$37*ComCalc!K$37)+K759*(ComCalc!K$37-2)/ComCalc!K$37))),0)</f>
        <v>0</v>
      </c>
      <c r="L1483">
        <f>IF(L148*(ComCalc!L$37&gt;1),2*ComCalc!L$37*NORMSDIST(-1*ABS(L865/SQRT(ComCalc!L$45/(ComCalc!L$37*ComCalc!L$37)+L759*(ComCalc!L$37-2)/ComCalc!L$37))),0)</f>
        <v>0</v>
      </c>
      <c r="M1483">
        <f>IF(M148*(ComCalc!M$37&gt;1),2*ComCalc!M$37*NORMSDIST(-1*ABS(M865/SQRT(ComCalc!M$45/(ComCalc!M$37*ComCalc!M$37)+M759*(ComCalc!M$37-2)/ComCalc!M$37))),0)</f>
        <v>0</v>
      </c>
      <c r="N1483">
        <f>IF(N148*(ComCalc!N$37&gt;1),2*ComCalc!N$37*NORMSDIST(-1*ABS(N865/SQRT(ComCalc!N$45/(ComCalc!N$37*ComCalc!N$37)+N759*(ComCalc!N$37-2)/ComCalc!N$37))),0)</f>
        <v>0</v>
      </c>
      <c r="O1483">
        <f>IF(O148*(ComCalc!O$37&gt;1),2*ComCalc!O$37*NORMSDIST(-1*ABS(O865/SQRT(ComCalc!O$45/(ComCalc!O$37*ComCalc!O$37)+O759*(ComCalc!O$37-2)/ComCalc!O$37))),0)</f>
        <v>0</v>
      </c>
      <c r="P1483">
        <f>IF(P148*(ComCalc!P$37&gt;1),2*ComCalc!P$37*NORMSDIST(-1*ABS(P865/SQRT(ComCalc!P$45/(ComCalc!P$37*ComCalc!P$37)+P759*(ComCalc!P$37-2)/ComCalc!P$37))),0)</f>
        <v>0</v>
      </c>
      <c r="Q1483">
        <f>IF(Q148*(ComCalc!Q$37&gt;1),2*ComCalc!Q$37*NORMSDIST(-1*ABS(Q865/SQRT(ComCalc!Q$45/(ComCalc!Q$37*ComCalc!Q$37)+Q759*(ComCalc!Q$37-2)/ComCalc!Q$37))),0)</f>
        <v>0</v>
      </c>
      <c r="R1483">
        <f>IF(R148*(ComCalc!R$37&gt;1),2*ComCalc!R$37*NORMSDIST(-1*ABS(R865/SQRT(ComCalc!R$45/(ComCalc!R$37*ComCalc!R$37)+R759*(ComCalc!R$37-2)/ComCalc!R$37))),0)</f>
        <v>0</v>
      </c>
      <c r="S1483">
        <f>IF(S148*(ComCalc!S$37&gt;1),2*ComCalc!S$37*NORMSDIST(-1*ABS(S865/SQRT(ComCalc!S$45/(ComCalc!S$37*ComCalc!S$37)+S759*(ComCalc!S$37-2)/ComCalc!S$37))),0)</f>
        <v>0</v>
      </c>
      <c r="T1483">
        <f>IF(T148*(ComCalc!T$37&gt;1),2*ComCalc!T$37*NORMSDIST(-1*ABS(T865/SQRT(ComCalc!T$45/(ComCalc!T$37*ComCalc!T$37)+T759*(ComCalc!T$37-2)/ComCalc!T$37))),0)</f>
        <v>0</v>
      </c>
      <c r="U1483">
        <f>IF(U148*(ComCalc!U$37&gt;1),2*ComCalc!U$37*NORMSDIST(-1*ABS(U865/SQRT(ComCalc!U$45/(ComCalc!U$37*ComCalc!U$37)+U759*(ComCalc!U$37-2)/ComCalc!U$37))),0)</f>
        <v>0</v>
      </c>
    </row>
    <row r="1484" spans="1:21" x14ac:dyDescent="0.15">
      <c r="A1484" t="str">
        <f t="shared" si="873"/>
        <v>Grooved Pegboard-Nondominant</v>
      </c>
      <c r="B1484">
        <f>IF(B149*(ComCalc!B$37&gt;1),2*ComCalc!B$37*NORMSDIST(-1*ABS(B866/SQRT(ComCalc!B$45/(ComCalc!B$37*ComCalc!B$37)+B760*(ComCalc!B$37-2)/ComCalc!B$37))),0)</f>
        <v>0</v>
      </c>
      <c r="C1484">
        <f>IF(C149*(ComCalc!C$37&gt;1),2*ComCalc!C$37*NORMSDIST(-1*ABS(C866/SQRT(ComCalc!C$45/(ComCalc!C$37*ComCalc!C$37)+C760*(ComCalc!C$37-2)/ComCalc!C$37))),0)</f>
        <v>0</v>
      </c>
      <c r="D1484">
        <f>IF(D149*(ComCalc!D$37&gt;1),2*ComCalc!D$37*NORMSDIST(-1*ABS(D866/SQRT(ComCalc!D$45/(ComCalc!D$37*ComCalc!D$37)+D760*(ComCalc!D$37-2)/ComCalc!D$37))),0)</f>
        <v>0</v>
      </c>
      <c r="E1484">
        <f>IF(E149*(ComCalc!E$37&gt;1),2*ComCalc!E$37*NORMSDIST(-1*ABS(E866/SQRT(ComCalc!E$45/(ComCalc!E$37*ComCalc!E$37)+E760*(ComCalc!E$37-2)/ComCalc!E$37))),0)</f>
        <v>0</v>
      </c>
      <c r="F1484">
        <f>IF(F149*(ComCalc!F$37&gt;1),2*ComCalc!F$37*NORMSDIST(-1*ABS(F866/SQRT(ComCalc!F$45/(ComCalc!F$37*ComCalc!F$37)+F760*(ComCalc!F$37-2)/ComCalc!F$37))),0)</f>
        <v>0</v>
      </c>
      <c r="G1484">
        <f>IF(G149*(ComCalc!G$37&gt;1),2*ComCalc!G$37*NORMSDIST(-1*ABS(G866/SQRT(ComCalc!G$45/(ComCalc!G$37*ComCalc!G$37)+G760*(ComCalc!G$37-2)/ComCalc!G$37))),0)</f>
        <v>0</v>
      </c>
      <c r="H1484">
        <f>IF(H149*(ComCalc!H$37&gt;1),2*ComCalc!H$37*NORMSDIST(-1*ABS(H866/SQRT(ComCalc!H$45/(ComCalc!H$37*ComCalc!H$37)+H760*(ComCalc!H$37-2)/ComCalc!H$37))),0)</f>
        <v>0</v>
      </c>
      <c r="I1484">
        <f>IF(I149*(ComCalc!I$37&gt;1),2*ComCalc!I$37*NORMSDIST(-1*ABS(I866/SQRT(ComCalc!I$45/(ComCalc!I$37*ComCalc!I$37)+I760*(ComCalc!I$37-2)/ComCalc!I$37))),0)</f>
        <v>0</v>
      </c>
      <c r="J1484">
        <f>IF(J149*(ComCalc!J$37&gt;1),2*ComCalc!J$37*NORMSDIST(-1*ABS(J866/SQRT(ComCalc!J$45/(ComCalc!J$37*ComCalc!J$37)+J760*(ComCalc!J$37-2)/ComCalc!J$37))),0)</f>
        <v>0</v>
      </c>
      <c r="K1484">
        <f>IF(K149*(ComCalc!K$37&gt;1),2*ComCalc!K$37*NORMSDIST(-1*ABS(K866/SQRT(ComCalc!K$45/(ComCalc!K$37*ComCalc!K$37)+K760*(ComCalc!K$37-2)/ComCalc!K$37))),0)</f>
        <v>0</v>
      </c>
      <c r="L1484">
        <f>IF(L149*(ComCalc!L$37&gt;1),2*ComCalc!L$37*NORMSDIST(-1*ABS(L866/SQRT(ComCalc!L$45/(ComCalc!L$37*ComCalc!L$37)+L760*(ComCalc!L$37-2)/ComCalc!L$37))),0)</f>
        <v>0</v>
      </c>
      <c r="M1484">
        <f>IF(M149*(ComCalc!M$37&gt;1),2*ComCalc!M$37*NORMSDIST(-1*ABS(M866/SQRT(ComCalc!M$45/(ComCalc!M$37*ComCalc!M$37)+M760*(ComCalc!M$37-2)/ComCalc!M$37))),0)</f>
        <v>0</v>
      </c>
      <c r="N1484">
        <f>IF(N149*(ComCalc!N$37&gt;1),2*ComCalc!N$37*NORMSDIST(-1*ABS(N866/SQRT(ComCalc!N$45/(ComCalc!N$37*ComCalc!N$37)+N760*(ComCalc!N$37-2)/ComCalc!N$37))),0)</f>
        <v>0</v>
      </c>
      <c r="O1484">
        <f>IF(O149*(ComCalc!O$37&gt;1),2*ComCalc!O$37*NORMSDIST(-1*ABS(O866/SQRT(ComCalc!O$45/(ComCalc!O$37*ComCalc!O$37)+O760*(ComCalc!O$37-2)/ComCalc!O$37))),0)</f>
        <v>0</v>
      </c>
      <c r="P1484">
        <f>IF(P149*(ComCalc!P$37&gt;1),2*ComCalc!P$37*NORMSDIST(-1*ABS(P866/SQRT(ComCalc!P$45/(ComCalc!P$37*ComCalc!P$37)+P760*(ComCalc!P$37-2)/ComCalc!P$37))),0)</f>
        <v>0</v>
      </c>
      <c r="Q1484">
        <f>IF(Q149*(ComCalc!Q$37&gt;1),2*ComCalc!Q$37*NORMSDIST(-1*ABS(Q866/SQRT(ComCalc!Q$45/(ComCalc!Q$37*ComCalc!Q$37)+Q760*(ComCalc!Q$37-2)/ComCalc!Q$37))),0)</f>
        <v>0</v>
      </c>
      <c r="R1484">
        <f>IF(R149*(ComCalc!R$37&gt;1),2*ComCalc!R$37*NORMSDIST(-1*ABS(R866/SQRT(ComCalc!R$45/(ComCalc!R$37*ComCalc!R$37)+R760*(ComCalc!R$37-2)/ComCalc!R$37))),0)</f>
        <v>0</v>
      </c>
      <c r="S1484">
        <f>IF(S149*(ComCalc!S$37&gt;1),2*ComCalc!S$37*NORMSDIST(-1*ABS(S866/SQRT(ComCalc!S$45/(ComCalc!S$37*ComCalc!S$37)+S760*(ComCalc!S$37-2)/ComCalc!S$37))),0)</f>
        <v>0</v>
      </c>
      <c r="T1484">
        <f>IF(T149*(ComCalc!T$37&gt;1),2*ComCalc!T$37*NORMSDIST(-1*ABS(T866/SQRT(ComCalc!T$45/(ComCalc!T$37*ComCalc!T$37)+T760*(ComCalc!T$37-2)/ComCalc!T$37))),0)</f>
        <v>0</v>
      </c>
      <c r="U1484">
        <f>IF(U149*(ComCalc!U$37&gt;1),2*ComCalc!U$37*NORMSDIST(-1*ABS(U866/SQRT(ComCalc!U$45/(ComCalc!U$37*ComCalc!U$37)+U760*(ComCalc!U$37-2)/ComCalc!U$37))),0)</f>
        <v>0</v>
      </c>
    </row>
    <row r="1485" spans="1:21" x14ac:dyDescent="0.15">
      <c r="A1485" t="str">
        <f t="shared" si="873"/>
        <v>Behavior Rating Scale</v>
      </c>
      <c r="B1485">
        <f>IF(B150*(ComCalc!B$37&gt;1),2*ComCalc!B$37*NORMSDIST(-1*ABS(B867/SQRT(ComCalc!B$45/(ComCalc!B$37*ComCalc!B$37)+B761*(ComCalc!B$37-2)/ComCalc!B$37))),0)</f>
        <v>0</v>
      </c>
      <c r="C1485">
        <f>IF(C150*(ComCalc!C$37&gt;1),2*ComCalc!C$37*NORMSDIST(-1*ABS(C867/SQRT(ComCalc!C$45/(ComCalc!C$37*ComCalc!C$37)+C761*(ComCalc!C$37-2)/ComCalc!C$37))),0)</f>
        <v>0</v>
      </c>
      <c r="D1485">
        <f>IF(D150*(ComCalc!D$37&gt;1),2*ComCalc!D$37*NORMSDIST(-1*ABS(D867/SQRT(ComCalc!D$45/(ComCalc!D$37*ComCalc!D$37)+D761*(ComCalc!D$37-2)/ComCalc!D$37))),0)</f>
        <v>0</v>
      </c>
      <c r="E1485">
        <f>IF(E150*(ComCalc!E$37&gt;1),2*ComCalc!E$37*NORMSDIST(-1*ABS(E867/SQRT(ComCalc!E$45/(ComCalc!E$37*ComCalc!E$37)+E761*(ComCalc!E$37-2)/ComCalc!E$37))),0)</f>
        <v>0</v>
      </c>
      <c r="F1485">
        <f>IF(F150*(ComCalc!F$37&gt;1),2*ComCalc!F$37*NORMSDIST(-1*ABS(F867/SQRT(ComCalc!F$45/(ComCalc!F$37*ComCalc!F$37)+F761*(ComCalc!F$37-2)/ComCalc!F$37))),0)</f>
        <v>0</v>
      </c>
      <c r="G1485">
        <f>IF(G150*(ComCalc!G$37&gt;1),2*ComCalc!G$37*NORMSDIST(-1*ABS(G867/SQRT(ComCalc!G$45/(ComCalc!G$37*ComCalc!G$37)+G761*(ComCalc!G$37-2)/ComCalc!G$37))),0)</f>
        <v>0</v>
      </c>
      <c r="H1485">
        <f>IF(H150*(ComCalc!H$37&gt;1),2*ComCalc!H$37*NORMSDIST(-1*ABS(H867/SQRT(ComCalc!H$45/(ComCalc!H$37*ComCalc!H$37)+H761*(ComCalc!H$37-2)/ComCalc!H$37))),0)</f>
        <v>0</v>
      </c>
      <c r="I1485">
        <f>IF(I150*(ComCalc!I$37&gt;1),2*ComCalc!I$37*NORMSDIST(-1*ABS(I867/SQRT(ComCalc!I$45/(ComCalc!I$37*ComCalc!I$37)+I761*(ComCalc!I$37-2)/ComCalc!I$37))),0)</f>
        <v>0</v>
      </c>
      <c r="J1485">
        <f>IF(J150*(ComCalc!J$37&gt;1),2*ComCalc!J$37*NORMSDIST(-1*ABS(J867/SQRT(ComCalc!J$45/(ComCalc!J$37*ComCalc!J$37)+J761*(ComCalc!J$37-2)/ComCalc!J$37))),0)</f>
        <v>0</v>
      </c>
      <c r="K1485">
        <f>IF(K150*(ComCalc!K$37&gt;1),2*ComCalc!K$37*NORMSDIST(-1*ABS(K867/SQRT(ComCalc!K$45/(ComCalc!K$37*ComCalc!K$37)+K761*(ComCalc!K$37-2)/ComCalc!K$37))),0)</f>
        <v>0</v>
      </c>
      <c r="L1485">
        <f>IF(L150*(ComCalc!L$37&gt;1),2*ComCalc!L$37*NORMSDIST(-1*ABS(L867/SQRT(ComCalc!L$45/(ComCalc!L$37*ComCalc!L$37)+L761*(ComCalc!L$37-2)/ComCalc!L$37))),0)</f>
        <v>0</v>
      </c>
      <c r="M1485">
        <f>IF(M150*(ComCalc!M$37&gt;1),2*ComCalc!M$37*NORMSDIST(-1*ABS(M867/SQRT(ComCalc!M$45/(ComCalc!M$37*ComCalc!M$37)+M761*(ComCalc!M$37-2)/ComCalc!M$37))),0)</f>
        <v>0</v>
      </c>
      <c r="N1485">
        <f>IF(N150*(ComCalc!N$37&gt;1),2*ComCalc!N$37*NORMSDIST(-1*ABS(N867/SQRT(ComCalc!N$45/(ComCalc!N$37*ComCalc!N$37)+N761*(ComCalc!N$37-2)/ComCalc!N$37))),0)</f>
        <v>0</v>
      </c>
      <c r="O1485">
        <f>IF(O150*(ComCalc!O$37&gt;1),2*ComCalc!O$37*NORMSDIST(-1*ABS(O867/SQRT(ComCalc!O$45/(ComCalc!O$37*ComCalc!O$37)+O761*(ComCalc!O$37-2)/ComCalc!O$37))),0)</f>
        <v>0</v>
      </c>
      <c r="P1485">
        <f>IF(P150*(ComCalc!P$37&gt;1),2*ComCalc!P$37*NORMSDIST(-1*ABS(P867/SQRT(ComCalc!P$45/(ComCalc!P$37*ComCalc!P$37)+P761*(ComCalc!P$37-2)/ComCalc!P$37))),0)</f>
        <v>0</v>
      </c>
      <c r="Q1485">
        <f>IF(Q150*(ComCalc!Q$37&gt;1),2*ComCalc!Q$37*NORMSDIST(-1*ABS(Q867/SQRT(ComCalc!Q$45/(ComCalc!Q$37*ComCalc!Q$37)+Q761*(ComCalc!Q$37-2)/ComCalc!Q$37))),0)</f>
        <v>0</v>
      </c>
      <c r="R1485">
        <f>IF(R150*(ComCalc!R$37&gt;1),2*ComCalc!R$37*NORMSDIST(-1*ABS(R867/SQRT(ComCalc!R$45/(ComCalc!R$37*ComCalc!R$37)+R761*(ComCalc!R$37-2)/ComCalc!R$37))),0)</f>
        <v>0</v>
      </c>
      <c r="S1485">
        <f>IF(S150*(ComCalc!S$37&gt;1),2*ComCalc!S$37*NORMSDIST(-1*ABS(S867/SQRT(ComCalc!S$45/(ComCalc!S$37*ComCalc!S$37)+S761*(ComCalc!S$37-2)/ComCalc!S$37))),0)</f>
        <v>0</v>
      </c>
      <c r="T1485">
        <f>IF(T150*(ComCalc!T$37&gt;1),2*ComCalc!T$37*NORMSDIST(-1*ABS(T867/SQRT(ComCalc!T$45/(ComCalc!T$37*ComCalc!T$37)+T761*(ComCalc!T$37-2)/ComCalc!T$37))),0)</f>
        <v>0</v>
      </c>
      <c r="U1485">
        <f>IF(U150*(ComCalc!U$37&gt;1),2*ComCalc!U$37*NORMSDIST(-1*ABS(U867/SQRT(ComCalc!U$45/(ComCalc!U$37*ComCalc!U$37)+U761*(ComCalc!U$37-2)/ComCalc!U$37))),0)</f>
        <v>0</v>
      </c>
    </row>
    <row r="1486" spans="1:21" x14ac:dyDescent="0.15">
      <c r="A1486" t="str">
        <f t="shared" si="873"/>
        <v>KTEA-3 Nonsense Word Decoding</v>
      </c>
      <c r="B1486">
        <f>IF(B151*(ComCalc!B$37&gt;1),2*ComCalc!B$37*NORMSDIST(-1*ABS(B868/SQRT(ComCalc!B$45/(ComCalc!B$37*ComCalc!B$37)+B762*(ComCalc!B$37-2)/ComCalc!B$37))),0)</f>
        <v>0</v>
      </c>
      <c r="C1486">
        <f>IF(C151*(ComCalc!C$37&gt;1),2*ComCalc!C$37*NORMSDIST(-1*ABS(C868/SQRT(ComCalc!C$45/(ComCalc!C$37*ComCalc!C$37)+C762*(ComCalc!C$37-2)/ComCalc!C$37))),0)</f>
        <v>0</v>
      </c>
      <c r="D1486">
        <f>IF(D151*(ComCalc!D$37&gt;1),2*ComCalc!D$37*NORMSDIST(-1*ABS(D868/SQRT(ComCalc!D$45/(ComCalc!D$37*ComCalc!D$37)+D762*(ComCalc!D$37-2)/ComCalc!D$37))),0)</f>
        <v>0</v>
      </c>
      <c r="E1486">
        <f>IF(E151*(ComCalc!E$37&gt;1),2*ComCalc!E$37*NORMSDIST(-1*ABS(E868/SQRT(ComCalc!E$45/(ComCalc!E$37*ComCalc!E$37)+E762*(ComCalc!E$37-2)/ComCalc!E$37))),0)</f>
        <v>0</v>
      </c>
      <c r="F1486">
        <f>IF(F151*(ComCalc!F$37&gt;1),2*ComCalc!F$37*NORMSDIST(-1*ABS(F868/SQRT(ComCalc!F$45/(ComCalc!F$37*ComCalc!F$37)+F762*(ComCalc!F$37-2)/ComCalc!F$37))),0)</f>
        <v>0</v>
      </c>
      <c r="G1486">
        <f>IF(G151*(ComCalc!G$37&gt;1),2*ComCalc!G$37*NORMSDIST(-1*ABS(G868/SQRT(ComCalc!G$45/(ComCalc!G$37*ComCalc!G$37)+G762*(ComCalc!G$37-2)/ComCalc!G$37))),0)</f>
        <v>0</v>
      </c>
      <c r="H1486">
        <f>IF(H151*(ComCalc!H$37&gt;1),2*ComCalc!H$37*NORMSDIST(-1*ABS(H868/SQRT(ComCalc!H$45/(ComCalc!H$37*ComCalc!H$37)+H762*(ComCalc!H$37-2)/ComCalc!H$37))),0)</f>
        <v>0</v>
      </c>
      <c r="I1486">
        <f>IF(I151*(ComCalc!I$37&gt;1),2*ComCalc!I$37*NORMSDIST(-1*ABS(I868/SQRT(ComCalc!I$45/(ComCalc!I$37*ComCalc!I$37)+I762*(ComCalc!I$37-2)/ComCalc!I$37))),0)</f>
        <v>0</v>
      </c>
      <c r="J1486">
        <f>IF(J151*(ComCalc!J$37&gt;1),2*ComCalc!J$37*NORMSDIST(-1*ABS(J868/SQRT(ComCalc!J$45/(ComCalc!J$37*ComCalc!J$37)+J762*(ComCalc!J$37-2)/ComCalc!J$37))),0)</f>
        <v>0</v>
      </c>
      <c r="K1486">
        <f>IF(K151*(ComCalc!K$37&gt;1),2*ComCalc!K$37*NORMSDIST(-1*ABS(K868/SQRT(ComCalc!K$45/(ComCalc!K$37*ComCalc!K$37)+K762*(ComCalc!K$37-2)/ComCalc!K$37))),0)</f>
        <v>0</v>
      </c>
      <c r="L1486">
        <f>IF(L151*(ComCalc!L$37&gt;1),2*ComCalc!L$37*NORMSDIST(-1*ABS(L868/SQRT(ComCalc!L$45/(ComCalc!L$37*ComCalc!L$37)+L762*(ComCalc!L$37-2)/ComCalc!L$37))),0)</f>
        <v>0</v>
      </c>
      <c r="M1486">
        <f>IF(M151*(ComCalc!M$37&gt;1),2*ComCalc!M$37*NORMSDIST(-1*ABS(M868/SQRT(ComCalc!M$45/(ComCalc!M$37*ComCalc!M$37)+M762*(ComCalc!M$37-2)/ComCalc!M$37))),0)</f>
        <v>0</v>
      </c>
      <c r="N1486">
        <f>IF(N151*(ComCalc!N$37&gt;1),2*ComCalc!N$37*NORMSDIST(-1*ABS(N868/SQRT(ComCalc!N$45/(ComCalc!N$37*ComCalc!N$37)+N762*(ComCalc!N$37-2)/ComCalc!N$37))),0)</f>
        <v>0</v>
      </c>
      <c r="O1486">
        <f>IF(O151*(ComCalc!O$37&gt;1),2*ComCalc!O$37*NORMSDIST(-1*ABS(O868/SQRT(ComCalc!O$45/(ComCalc!O$37*ComCalc!O$37)+O762*(ComCalc!O$37-2)/ComCalc!O$37))),0)</f>
        <v>0</v>
      </c>
      <c r="P1486">
        <f>IF(P151*(ComCalc!P$37&gt;1),2*ComCalc!P$37*NORMSDIST(-1*ABS(P868/SQRT(ComCalc!P$45/(ComCalc!P$37*ComCalc!P$37)+P762*(ComCalc!P$37-2)/ComCalc!P$37))),0)</f>
        <v>0</v>
      </c>
      <c r="Q1486">
        <f>IF(Q151*(ComCalc!Q$37&gt;1),2*ComCalc!Q$37*NORMSDIST(-1*ABS(Q868/SQRT(ComCalc!Q$45/(ComCalc!Q$37*ComCalc!Q$37)+Q762*(ComCalc!Q$37-2)/ComCalc!Q$37))),0)</f>
        <v>0</v>
      </c>
      <c r="R1486">
        <f>IF(R151*(ComCalc!R$37&gt;1),2*ComCalc!R$37*NORMSDIST(-1*ABS(R868/SQRT(ComCalc!R$45/(ComCalc!R$37*ComCalc!R$37)+R762*(ComCalc!R$37-2)/ComCalc!R$37))),0)</f>
        <v>0</v>
      </c>
      <c r="S1486">
        <f>IF(S151*(ComCalc!S$37&gt;1),2*ComCalc!S$37*NORMSDIST(-1*ABS(S868/SQRT(ComCalc!S$45/(ComCalc!S$37*ComCalc!S$37)+S762*(ComCalc!S$37-2)/ComCalc!S$37))),0)</f>
        <v>0</v>
      </c>
      <c r="T1486">
        <f>IF(T151*(ComCalc!T$37&gt;1),2*ComCalc!T$37*NORMSDIST(-1*ABS(T868/SQRT(ComCalc!T$45/(ComCalc!T$37*ComCalc!T$37)+T762*(ComCalc!T$37-2)/ComCalc!T$37))),0)</f>
        <v>0</v>
      </c>
      <c r="U1486">
        <f>IF(U151*(ComCalc!U$37&gt;1),2*ComCalc!U$37*NORMSDIST(-1*ABS(U868/SQRT(ComCalc!U$45/(ComCalc!U$37*ComCalc!U$37)+U762*(ComCalc!U$37-2)/ComCalc!U$37))),0)</f>
        <v>0</v>
      </c>
    </row>
    <row r="1487" spans="1:21" x14ac:dyDescent="0.15">
      <c r="A1487" t="str">
        <f t="shared" si="873"/>
        <v>KTEA-3 Decoding Fluency</v>
      </c>
      <c r="B1487">
        <f>IF(B152*(ComCalc!B$37&gt;1),2*ComCalc!B$37*NORMSDIST(-1*ABS(B869/SQRT(ComCalc!B$45/(ComCalc!B$37*ComCalc!B$37)+B763*(ComCalc!B$37-2)/ComCalc!B$37))),0)</f>
        <v>0</v>
      </c>
      <c r="C1487">
        <f>IF(C152*(ComCalc!C$37&gt;1),2*ComCalc!C$37*NORMSDIST(-1*ABS(C869/SQRT(ComCalc!C$45/(ComCalc!C$37*ComCalc!C$37)+C763*(ComCalc!C$37-2)/ComCalc!C$37))),0)</f>
        <v>0</v>
      </c>
      <c r="D1487">
        <f>IF(D152*(ComCalc!D$37&gt;1),2*ComCalc!D$37*NORMSDIST(-1*ABS(D869/SQRT(ComCalc!D$45/(ComCalc!D$37*ComCalc!D$37)+D763*(ComCalc!D$37-2)/ComCalc!D$37))),0)</f>
        <v>0</v>
      </c>
      <c r="E1487">
        <f>IF(E152*(ComCalc!E$37&gt;1),2*ComCalc!E$37*NORMSDIST(-1*ABS(E869/SQRT(ComCalc!E$45/(ComCalc!E$37*ComCalc!E$37)+E763*(ComCalc!E$37-2)/ComCalc!E$37))),0)</f>
        <v>0</v>
      </c>
      <c r="F1487">
        <f>IF(F152*(ComCalc!F$37&gt;1),2*ComCalc!F$37*NORMSDIST(-1*ABS(F869/SQRT(ComCalc!F$45/(ComCalc!F$37*ComCalc!F$37)+F763*(ComCalc!F$37-2)/ComCalc!F$37))),0)</f>
        <v>0</v>
      </c>
      <c r="G1487">
        <f>IF(G152*(ComCalc!G$37&gt;1),2*ComCalc!G$37*NORMSDIST(-1*ABS(G869/SQRT(ComCalc!G$45/(ComCalc!G$37*ComCalc!G$37)+G763*(ComCalc!G$37-2)/ComCalc!G$37))),0)</f>
        <v>0</v>
      </c>
      <c r="H1487">
        <f>IF(H152*(ComCalc!H$37&gt;1),2*ComCalc!H$37*NORMSDIST(-1*ABS(H869/SQRT(ComCalc!H$45/(ComCalc!H$37*ComCalc!H$37)+H763*(ComCalc!H$37-2)/ComCalc!H$37))),0)</f>
        <v>0</v>
      </c>
      <c r="I1487">
        <f>IF(I152*(ComCalc!I$37&gt;1),2*ComCalc!I$37*NORMSDIST(-1*ABS(I869/SQRT(ComCalc!I$45/(ComCalc!I$37*ComCalc!I$37)+I763*(ComCalc!I$37-2)/ComCalc!I$37))),0)</f>
        <v>0</v>
      </c>
      <c r="J1487">
        <f>IF(J152*(ComCalc!J$37&gt;1),2*ComCalc!J$37*NORMSDIST(-1*ABS(J869/SQRT(ComCalc!J$45/(ComCalc!J$37*ComCalc!J$37)+J763*(ComCalc!J$37-2)/ComCalc!J$37))),0)</f>
        <v>0</v>
      </c>
      <c r="K1487">
        <f>IF(K152*(ComCalc!K$37&gt;1),2*ComCalc!K$37*NORMSDIST(-1*ABS(K869/SQRT(ComCalc!K$45/(ComCalc!K$37*ComCalc!K$37)+K763*(ComCalc!K$37-2)/ComCalc!K$37))),0)</f>
        <v>0</v>
      </c>
      <c r="L1487">
        <f>IF(L152*(ComCalc!L$37&gt;1),2*ComCalc!L$37*NORMSDIST(-1*ABS(L869/SQRT(ComCalc!L$45/(ComCalc!L$37*ComCalc!L$37)+L763*(ComCalc!L$37-2)/ComCalc!L$37))),0)</f>
        <v>0</v>
      </c>
      <c r="M1487">
        <f>IF(M152*(ComCalc!M$37&gt;1),2*ComCalc!M$37*NORMSDIST(-1*ABS(M869/SQRT(ComCalc!M$45/(ComCalc!M$37*ComCalc!M$37)+M763*(ComCalc!M$37-2)/ComCalc!M$37))),0)</f>
        <v>0</v>
      </c>
      <c r="N1487">
        <f>IF(N152*(ComCalc!N$37&gt;1),2*ComCalc!N$37*NORMSDIST(-1*ABS(N869/SQRT(ComCalc!N$45/(ComCalc!N$37*ComCalc!N$37)+N763*(ComCalc!N$37-2)/ComCalc!N$37))),0)</f>
        <v>0</v>
      </c>
      <c r="O1487">
        <f>IF(O152*(ComCalc!O$37&gt;1),2*ComCalc!O$37*NORMSDIST(-1*ABS(O869/SQRT(ComCalc!O$45/(ComCalc!O$37*ComCalc!O$37)+O763*(ComCalc!O$37-2)/ComCalc!O$37))),0)</f>
        <v>0</v>
      </c>
      <c r="P1487">
        <f>IF(P152*(ComCalc!P$37&gt;1),2*ComCalc!P$37*NORMSDIST(-1*ABS(P869/SQRT(ComCalc!P$45/(ComCalc!P$37*ComCalc!P$37)+P763*(ComCalc!P$37-2)/ComCalc!P$37))),0)</f>
        <v>0</v>
      </c>
      <c r="Q1487">
        <f>IF(Q152*(ComCalc!Q$37&gt;1),2*ComCalc!Q$37*NORMSDIST(-1*ABS(Q869/SQRT(ComCalc!Q$45/(ComCalc!Q$37*ComCalc!Q$37)+Q763*(ComCalc!Q$37-2)/ComCalc!Q$37))),0)</f>
        <v>0</v>
      </c>
      <c r="R1487">
        <f>IF(R152*(ComCalc!R$37&gt;1),2*ComCalc!R$37*NORMSDIST(-1*ABS(R869/SQRT(ComCalc!R$45/(ComCalc!R$37*ComCalc!R$37)+R763*(ComCalc!R$37-2)/ComCalc!R$37))),0)</f>
        <v>0</v>
      </c>
      <c r="S1487">
        <f>IF(S152*(ComCalc!S$37&gt;1),2*ComCalc!S$37*NORMSDIST(-1*ABS(S869/SQRT(ComCalc!S$45/(ComCalc!S$37*ComCalc!S$37)+S763*(ComCalc!S$37-2)/ComCalc!S$37))),0)</f>
        <v>0</v>
      </c>
      <c r="T1487">
        <f>IF(T152*(ComCalc!T$37&gt;1),2*ComCalc!T$37*NORMSDIST(-1*ABS(T869/SQRT(ComCalc!T$45/(ComCalc!T$37*ComCalc!T$37)+T763*(ComCalc!T$37-2)/ComCalc!T$37))),0)</f>
        <v>0</v>
      </c>
      <c r="U1487">
        <f>IF(U152*(ComCalc!U$37&gt;1),2*ComCalc!U$37*NORMSDIST(-1*ABS(U869/SQRT(ComCalc!U$45/(ComCalc!U$37*ComCalc!U$37)+U763*(ComCalc!U$37-2)/ComCalc!U$37))),0)</f>
        <v>0</v>
      </c>
    </row>
    <row r="1488" spans="1:21" x14ac:dyDescent="0.15">
      <c r="A1488" t="str">
        <f t="shared" si="873"/>
        <v>KTEA-3 Reading Comprehension</v>
      </c>
      <c r="B1488">
        <f>IF(B153*(ComCalc!B$37&gt;1),2*ComCalc!B$37*NORMSDIST(-1*ABS(B870/SQRT(ComCalc!B$45/(ComCalc!B$37*ComCalc!B$37)+B764*(ComCalc!B$37-2)/ComCalc!B$37))),0)</f>
        <v>0</v>
      </c>
      <c r="C1488">
        <f>IF(C153*(ComCalc!C$37&gt;1),2*ComCalc!C$37*NORMSDIST(-1*ABS(C870/SQRT(ComCalc!C$45/(ComCalc!C$37*ComCalc!C$37)+C764*(ComCalc!C$37-2)/ComCalc!C$37))),0)</f>
        <v>0</v>
      </c>
      <c r="D1488">
        <f>IF(D153*(ComCalc!D$37&gt;1),2*ComCalc!D$37*NORMSDIST(-1*ABS(D870/SQRT(ComCalc!D$45/(ComCalc!D$37*ComCalc!D$37)+D764*(ComCalc!D$37-2)/ComCalc!D$37))),0)</f>
        <v>0</v>
      </c>
      <c r="E1488">
        <f>IF(E153*(ComCalc!E$37&gt;1),2*ComCalc!E$37*NORMSDIST(-1*ABS(E870/SQRT(ComCalc!E$45/(ComCalc!E$37*ComCalc!E$37)+E764*(ComCalc!E$37-2)/ComCalc!E$37))),0)</f>
        <v>0</v>
      </c>
      <c r="F1488">
        <f>IF(F153*(ComCalc!F$37&gt;1),2*ComCalc!F$37*NORMSDIST(-1*ABS(F870/SQRT(ComCalc!F$45/(ComCalc!F$37*ComCalc!F$37)+F764*(ComCalc!F$37-2)/ComCalc!F$37))),0)</f>
        <v>0</v>
      </c>
      <c r="G1488">
        <f>IF(G153*(ComCalc!G$37&gt;1),2*ComCalc!G$37*NORMSDIST(-1*ABS(G870/SQRT(ComCalc!G$45/(ComCalc!G$37*ComCalc!G$37)+G764*(ComCalc!G$37-2)/ComCalc!G$37))),0)</f>
        <v>0</v>
      </c>
      <c r="H1488">
        <f>IF(H153*(ComCalc!H$37&gt;1),2*ComCalc!H$37*NORMSDIST(-1*ABS(H870/SQRT(ComCalc!H$45/(ComCalc!H$37*ComCalc!H$37)+H764*(ComCalc!H$37-2)/ComCalc!H$37))),0)</f>
        <v>0</v>
      </c>
      <c r="I1488">
        <f>IF(I153*(ComCalc!I$37&gt;1),2*ComCalc!I$37*NORMSDIST(-1*ABS(I870/SQRT(ComCalc!I$45/(ComCalc!I$37*ComCalc!I$37)+I764*(ComCalc!I$37-2)/ComCalc!I$37))),0)</f>
        <v>0</v>
      </c>
      <c r="J1488">
        <f>IF(J153*(ComCalc!J$37&gt;1),2*ComCalc!J$37*NORMSDIST(-1*ABS(J870/SQRT(ComCalc!J$45/(ComCalc!J$37*ComCalc!J$37)+J764*(ComCalc!J$37-2)/ComCalc!J$37))),0)</f>
        <v>0</v>
      </c>
      <c r="K1488">
        <f>IF(K153*(ComCalc!K$37&gt;1),2*ComCalc!K$37*NORMSDIST(-1*ABS(K870/SQRT(ComCalc!K$45/(ComCalc!K$37*ComCalc!K$37)+K764*(ComCalc!K$37-2)/ComCalc!K$37))),0)</f>
        <v>0</v>
      </c>
      <c r="L1488">
        <f>IF(L153*(ComCalc!L$37&gt;1),2*ComCalc!L$37*NORMSDIST(-1*ABS(L870/SQRT(ComCalc!L$45/(ComCalc!L$37*ComCalc!L$37)+L764*(ComCalc!L$37-2)/ComCalc!L$37))),0)</f>
        <v>0</v>
      </c>
      <c r="M1488">
        <f>IF(M153*(ComCalc!M$37&gt;1),2*ComCalc!M$37*NORMSDIST(-1*ABS(M870/SQRT(ComCalc!M$45/(ComCalc!M$37*ComCalc!M$37)+M764*(ComCalc!M$37-2)/ComCalc!M$37))),0)</f>
        <v>0</v>
      </c>
      <c r="N1488">
        <f>IF(N153*(ComCalc!N$37&gt;1),2*ComCalc!N$37*NORMSDIST(-1*ABS(N870/SQRT(ComCalc!N$45/(ComCalc!N$37*ComCalc!N$37)+N764*(ComCalc!N$37-2)/ComCalc!N$37))),0)</f>
        <v>0</v>
      </c>
      <c r="O1488">
        <f>IF(O153*(ComCalc!O$37&gt;1),2*ComCalc!O$37*NORMSDIST(-1*ABS(O870/SQRT(ComCalc!O$45/(ComCalc!O$37*ComCalc!O$37)+O764*(ComCalc!O$37-2)/ComCalc!O$37))),0)</f>
        <v>0</v>
      </c>
      <c r="P1488">
        <f>IF(P153*(ComCalc!P$37&gt;1),2*ComCalc!P$37*NORMSDIST(-1*ABS(P870/SQRT(ComCalc!P$45/(ComCalc!P$37*ComCalc!P$37)+P764*(ComCalc!P$37-2)/ComCalc!P$37))),0)</f>
        <v>0</v>
      </c>
      <c r="Q1488">
        <f>IF(Q153*(ComCalc!Q$37&gt;1),2*ComCalc!Q$37*NORMSDIST(-1*ABS(Q870/SQRT(ComCalc!Q$45/(ComCalc!Q$37*ComCalc!Q$37)+Q764*(ComCalc!Q$37-2)/ComCalc!Q$37))),0)</f>
        <v>0</v>
      </c>
      <c r="R1488">
        <f>IF(R153*(ComCalc!R$37&gt;1),2*ComCalc!R$37*NORMSDIST(-1*ABS(R870/SQRT(ComCalc!R$45/(ComCalc!R$37*ComCalc!R$37)+R764*(ComCalc!R$37-2)/ComCalc!R$37))),0)</f>
        <v>0</v>
      </c>
      <c r="S1488">
        <f>IF(S153*(ComCalc!S$37&gt;1),2*ComCalc!S$37*NORMSDIST(-1*ABS(S870/SQRT(ComCalc!S$45/(ComCalc!S$37*ComCalc!S$37)+S764*(ComCalc!S$37-2)/ComCalc!S$37))),0)</f>
        <v>0</v>
      </c>
      <c r="T1488">
        <f>IF(T153*(ComCalc!T$37&gt;1),2*ComCalc!T$37*NORMSDIST(-1*ABS(T870/SQRT(ComCalc!T$45/(ComCalc!T$37*ComCalc!T$37)+T764*(ComCalc!T$37-2)/ComCalc!T$37))),0)</f>
        <v>0</v>
      </c>
      <c r="U1488">
        <f>IF(U153*(ComCalc!U$37&gt;1),2*ComCalc!U$37*NORMSDIST(-1*ABS(U870/SQRT(ComCalc!U$45/(ComCalc!U$37*ComCalc!U$37)+U764*(ComCalc!U$37-2)/ComCalc!U$37))),0)</f>
        <v>0</v>
      </c>
    </row>
    <row r="1489" spans="1:21" x14ac:dyDescent="0.15">
      <c r="A1489" t="str">
        <f t="shared" si="873"/>
        <v>WMS-IV Symbol Span</v>
      </c>
      <c r="B1489">
        <f>IF(B154*(ComCalc!B$37&gt;1),2*ComCalc!B$37*NORMSDIST(-1*ABS(B871/SQRT(ComCalc!B$45/(ComCalc!B$37*ComCalc!B$37)+B765*(ComCalc!B$37-2)/ComCalc!B$37))),0)</f>
        <v>0</v>
      </c>
      <c r="C1489">
        <f>IF(C154*(ComCalc!C$37&gt;1),2*ComCalc!C$37*NORMSDIST(-1*ABS(C871/SQRT(ComCalc!C$45/(ComCalc!C$37*ComCalc!C$37)+C765*(ComCalc!C$37-2)/ComCalc!C$37))),0)</f>
        <v>0</v>
      </c>
      <c r="D1489">
        <f>IF(D154*(ComCalc!D$37&gt;1),2*ComCalc!D$37*NORMSDIST(-1*ABS(D871/SQRT(ComCalc!D$45/(ComCalc!D$37*ComCalc!D$37)+D765*(ComCalc!D$37-2)/ComCalc!D$37))),0)</f>
        <v>0</v>
      </c>
      <c r="E1489">
        <f>IF(E154*(ComCalc!E$37&gt;1),2*ComCalc!E$37*NORMSDIST(-1*ABS(E871/SQRT(ComCalc!E$45/(ComCalc!E$37*ComCalc!E$37)+E765*(ComCalc!E$37-2)/ComCalc!E$37))),0)</f>
        <v>0</v>
      </c>
      <c r="F1489">
        <f>IF(F154*(ComCalc!F$37&gt;1),2*ComCalc!F$37*NORMSDIST(-1*ABS(F871/SQRT(ComCalc!F$45/(ComCalc!F$37*ComCalc!F$37)+F765*(ComCalc!F$37-2)/ComCalc!F$37))),0)</f>
        <v>0</v>
      </c>
      <c r="G1489">
        <f>IF(G154*(ComCalc!G$37&gt;1),2*ComCalc!G$37*NORMSDIST(-1*ABS(G871/SQRT(ComCalc!G$45/(ComCalc!G$37*ComCalc!G$37)+G765*(ComCalc!G$37-2)/ComCalc!G$37))),0)</f>
        <v>0</v>
      </c>
      <c r="H1489">
        <f>IF(H154*(ComCalc!H$37&gt;1),2*ComCalc!H$37*NORMSDIST(-1*ABS(H871/SQRT(ComCalc!H$45/(ComCalc!H$37*ComCalc!H$37)+H765*(ComCalc!H$37-2)/ComCalc!H$37))),0)</f>
        <v>0</v>
      </c>
      <c r="I1489">
        <f>IF(I154*(ComCalc!I$37&gt;1),2*ComCalc!I$37*NORMSDIST(-1*ABS(I871/SQRT(ComCalc!I$45/(ComCalc!I$37*ComCalc!I$37)+I765*(ComCalc!I$37-2)/ComCalc!I$37))),0)</f>
        <v>0</v>
      </c>
      <c r="J1489">
        <f>IF(J154*(ComCalc!J$37&gt;1),2*ComCalc!J$37*NORMSDIST(-1*ABS(J871/SQRT(ComCalc!J$45/(ComCalc!J$37*ComCalc!J$37)+J765*(ComCalc!J$37-2)/ComCalc!J$37))),0)</f>
        <v>0</v>
      </c>
      <c r="K1489">
        <f>IF(K154*(ComCalc!K$37&gt;1),2*ComCalc!K$37*NORMSDIST(-1*ABS(K871/SQRT(ComCalc!K$45/(ComCalc!K$37*ComCalc!K$37)+K765*(ComCalc!K$37-2)/ComCalc!K$37))),0)</f>
        <v>0</v>
      </c>
      <c r="L1489">
        <f>IF(L154*(ComCalc!L$37&gt;1),2*ComCalc!L$37*NORMSDIST(-1*ABS(L871/SQRT(ComCalc!L$45/(ComCalc!L$37*ComCalc!L$37)+L765*(ComCalc!L$37-2)/ComCalc!L$37))),0)</f>
        <v>0</v>
      </c>
      <c r="M1489">
        <f>IF(M154*(ComCalc!M$37&gt;1),2*ComCalc!M$37*NORMSDIST(-1*ABS(M871/SQRT(ComCalc!M$45/(ComCalc!M$37*ComCalc!M$37)+M765*(ComCalc!M$37-2)/ComCalc!M$37))),0)</f>
        <v>0</v>
      </c>
      <c r="N1489">
        <f>IF(N154*(ComCalc!N$37&gt;1),2*ComCalc!N$37*NORMSDIST(-1*ABS(N871/SQRT(ComCalc!N$45/(ComCalc!N$37*ComCalc!N$37)+N765*(ComCalc!N$37-2)/ComCalc!N$37))),0)</f>
        <v>0</v>
      </c>
      <c r="O1489">
        <f>IF(O154*(ComCalc!O$37&gt;1),2*ComCalc!O$37*NORMSDIST(-1*ABS(O871/SQRT(ComCalc!O$45/(ComCalc!O$37*ComCalc!O$37)+O765*(ComCalc!O$37-2)/ComCalc!O$37))),0)</f>
        <v>0</v>
      </c>
      <c r="P1489">
        <f>IF(P154*(ComCalc!P$37&gt;1),2*ComCalc!P$37*NORMSDIST(-1*ABS(P871/SQRT(ComCalc!P$45/(ComCalc!P$37*ComCalc!P$37)+P765*(ComCalc!P$37-2)/ComCalc!P$37))),0)</f>
        <v>0</v>
      </c>
      <c r="Q1489">
        <f>IF(Q154*(ComCalc!Q$37&gt;1),2*ComCalc!Q$37*NORMSDIST(-1*ABS(Q871/SQRT(ComCalc!Q$45/(ComCalc!Q$37*ComCalc!Q$37)+Q765*(ComCalc!Q$37-2)/ComCalc!Q$37))),0)</f>
        <v>0</v>
      </c>
      <c r="R1489">
        <f>IF(R154*(ComCalc!R$37&gt;1),2*ComCalc!R$37*NORMSDIST(-1*ABS(R871/SQRT(ComCalc!R$45/(ComCalc!R$37*ComCalc!R$37)+R765*(ComCalc!R$37-2)/ComCalc!R$37))),0)</f>
        <v>0</v>
      </c>
      <c r="S1489">
        <f>IF(S154*(ComCalc!S$37&gt;1),2*ComCalc!S$37*NORMSDIST(-1*ABS(S871/SQRT(ComCalc!S$45/(ComCalc!S$37*ComCalc!S$37)+S765*(ComCalc!S$37-2)/ComCalc!S$37))),0)</f>
        <v>0</v>
      </c>
      <c r="T1489">
        <f>IF(T154*(ComCalc!T$37&gt;1),2*ComCalc!T$37*NORMSDIST(-1*ABS(T871/SQRT(ComCalc!T$45/(ComCalc!T$37*ComCalc!T$37)+T765*(ComCalc!T$37-2)/ComCalc!T$37))),0)</f>
        <v>0</v>
      </c>
      <c r="U1489">
        <f>IF(U154*(ComCalc!U$37&gt;1),2*ComCalc!U$37*NORMSDIST(-1*ABS(U871/SQRT(ComCalc!U$45/(ComCalc!U$37*ComCalc!U$37)+U765*(ComCalc!U$37-2)/ComCalc!U$37))),0)</f>
        <v>0</v>
      </c>
    </row>
    <row r="1490" spans="1:21" x14ac:dyDescent="0.15">
      <c r="A1490" t="str">
        <f t="shared" si="873"/>
        <v>WRAT5 Word Reading</v>
      </c>
      <c r="B1490">
        <f>IF(B155*(ComCalc!B$37&gt;1),2*ComCalc!B$37*NORMSDIST(-1*ABS(B872/SQRT(ComCalc!B$45/(ComCalc!B$37*ComCalc!B$37)+B766*(ComCalc!B$37-2)/ComCalc!B$37))),0)</f>
        <v>0</v>
      </c>
      <c r="C1490">
        <f>IF(C155*(ComCalc!C$37&gt;1),2*ComCalc!C$37*NORMSDIST(-1*ABS(C872/SQRT(ComCalc!C$45/(ComCalc!C$37*ComCalc!C$37)+C766*(ComCalc!C$37-2)/ComCalc!C$37))),0)</f>
        <v>1.2582959876982553</v>
      </c>
      <c r="D1490">
        <f>IF(D155*(ComCalc!D$37&gt;1),2*ComCalc!D$37*NORMSDIST(-1*ABS(D872/SQRT(ComCalc!D$45/(ComCalc!D$37*ComCalc!D$37)+D766*(ComCalc!D$37-2)/ComCalc!D$37))),0)</f>
        <v>0</v>
      </c>
      <c r="E1490">
        <f>IF(E155*(ComCalc!E$37&gt;1),2*ComCalc!E$37*NORMSDIST(-1*ABS(E872/SQRT(ComCalc!E$45/(ComCalc!E$37*ComCalc!E$37)+E766*(ComCalc!E$37-2)/ComCalc!E$37))),0)</f>
        <v>0</v>
      </c>
      <c r="F1490">
        <f>IF(F155*(ComCalc!F$37&gt;1),2*ComCalc!F$37*NORMSDIST(-1*ABS(F872/SQRT(ComCalc!F$45/(ComCalc!F$37*ComCalc!F$37)+F766*(ComCalc!F$37-2)/ComCalc!F$37))),0)</f>
        <v>0</v>
      </c>
      <c r="G1490">
        <f>IF(G155*(ComCalc!G$37&gt;1),2*ComCalc!G$37*NORMSDIST(-1*ABS(G872/SQRT(ComCalc!G$45/(ComCalc!G$37*ComCalc!G$37)+G766*(ComCalc!G$37-2)/ComCalc!G$37))),0)</f>
        <v>0</v>
      </c>
      <c r="H1490">
        <f>IF(H155*(ComCalc!H$37&gt;1),2*ComCalc!H$37*NORMSDIST(-1*ABS(H872/SQRT(ComCalc!H$45/(ComCalc!H$37*ComCalc!H$37)+H766*(ComCalc!H$37-2)/ComCalc!H$37))),0)</f>
        <v>0</v>
      </c>
      <c r="I1490">
        <f>IF(I155*(ComCalc!I$37&gt;1),2*ComCalc!I$37*NORMSDIST(-1*ABS(I872/SQRT(ComCalc!I$45/(ComCalc!I$37*ComCalc!I$37)+I766*(ComCalc!I$37-2)/ComCalc!I$37))),0)</f>
        <v>0</v>
      </c>
      <c r="J1490">
        <f>IF(J155*(ComCalc!J$37&gt;1),2*ComCalc!J$37*NORMSDIST(-1*ABS(J872/SQRT(ComCalc!J$45/(ComCalc!J$37*ComCalc!J$37)+J766*(ComCalc!J$37-2)/ComCalc!J$37))),0)</f>
        <v>0</v>
      </c>
      <c r="K1490">
        <f>IF(K155*(ComCalc!K$37&gt;1),2*ComCalc!K$37*NORMSDIST(-1*ABS(K872/SQRT(ComCalc!K$45/(ComCalc!K$37*ComCalc!K$37)+K766*(ComCalc!K$37-2)/ComCalc!K$37))),0)</f>
        <v>0</v>
      </c>
      <c r="L1490">
        <f>IF(L155*(ComCalc!L$37&gt;1),2*ComCalc!L$37*NORMSDIST(-1*ABS(L872/SQRT(ComCalc!L$45/(ComCalc!L$37*ComCalc!L$37)+L766*(ComCalc!L$37-2)/ComCalc!L$37))),0)</f>
        <v>0</v>
      </c>
      <c r="M1490">
        <f>IF(M155*(ComCalc!M$37&gt;1),2*ComCalc!M$37*NORMSDIST(-1*ABS(M872/SQRT(ComCalc!M$45/(ComCalc!M$37*ComCalc!M$37)+M766*(ComCalc!M$37-2)/ComCalc!M$37))),0)</f>
        <v>0</v>
      </c>
      <c r="N1490">
        <f>IF(N155*(ComCalc!N$37&gt;1),2*ComCalc!N$37*NORMSDIST(-1*ABS(N872/SQRT(ComCalc!N$45/(ComCalc!N$37*ComCalc!N$37)+N766*(ComCalc!N$37-2)/ComCalc!N$37))),0)</f>
        <v>0</v>
      </c>
      <c r="O1490">
        <f>IF(O155*(ComCalc!O$37&gt;1),2*ComCalc!O$37*NORMSDIST(-1*ABS(O872/SQRT(ComCalc!O$45/(ComCalc!O$37*ComCalc!O$37)+O766*(ComCalc!O$37-2)/ComCalc!O$37))),0)</f>
        <v>0</v>
      </c>
      <c r="P1490">
        <f>IF(P155*(ComCalc!P$37&gt;1),2*ComCalc!P$37*NORMSDIST(-1*ABS(P872/SQRT(ComCalc!P$45/(ComCalc!P$37*ComCalc!P$37)+P766*(ComCalc!P$37-2)/ComCalc!P$37))),0)</f>
        <v>0</v>
      </c>
      <c r="Q1490">
        <f>IF(Q155*(ComCalc!Q$37&gt;1),2*ComCalc!Q$37*NORMSDIST(-1*ABS(Q872/SQRT(ComCalc!Q$45/(ComCalc!Q$37*ComCalc!Q$37)+Q766*(ComCalc!Q$37-2)/ComCalc!Q$37))),0)</f>
        <v>0</v>
      </c>
      <c r="R1490">
        <f>IF(R155*(ComCalc!R$37&gt;1),2*ComCalc!R$37*NORMSDIST(-1*ABS(R872/SQRT(ComCalc!R$45/(ComCalc!R$37*ComCalc!R$37)+R766*(ComCalc!R$37-2)/ComCalc!R$37))),0)</f>
        <v>4.2671515987034851</v>
      </c>
      <c r="S1490">
        <f>IF(S155*(ComCalc!S$37&gt;1),2*ComCalc!S$37*NORMSDIST(-1*ABS(S872/SQRT(ComCalc!S$45/(ComCalc!S$37*ComCalc!S$37)+S766*(ComCalc!S$37-2)/ComCalc!S$37))),0)</f>
        <v>3.8187633610132705</v>
      </c>
      <c r="T1490">
        <f>IF(T155*(ComCalc!T$37&gt;1),2*ComCalc!T$37*NORMSDIST(-1*ABS(T872/SQRT(ComCalc!T$45/(ComCalc!T$37*ComCalc!T$37)+T766*(ComCalc!T$37-2)/ComCalc!T$37))),0)</f>
        <v>0</v>
      </c>
      <c r="U1490">
        <f>IF(U155*(ComCalc!U$37&gt;1),2*ComCalc!U$37*NORMSDIST(-1*ABS(U872/SQRT(ComCalc!U$45/(ComCalc!U$37*ComCalc!U$37)+U766*(ComCalc!U$37-2)/ComCalc!U$37))),0)</f>
        <v>0</v>
      </c>
    </row>
    <row r="1491" spans="1:21" x14ac:dyDescent="0.15">
      <c r="A1491" t="str">
        <f t="shared" si="873"/>
        <v>WRAT5 Spelling</v>
      </c>
      <c r="B1491">
        <f>IF(B156*(ComCalc!B$37&gt;1),2*ComCalc!B$37*NORMSDIST(-1*ABS(B873/SQRT(ComCalc!B$45/(ComCalc!B$37*ComCalc!B$37)+B767*(ComCalc!B$37-2)/ComCalc!B$37))),0)</f>
        <v>0</v>
      </c>
      <c r="C1491">
        <f>IF(C156*(ComCalc!C$37&gt;1),2*ComCalc!C$37*NORMSDIST(-1*ABS(C873/SQRT(ComCalc!C$45/(ComCalc!C$37*ComCalc!C$37)+C767*(ComCalc!C$37-2)/ComCalc!C$37))),0)</f>
        <v>0</v>
      </c>
      <c r="D1491">
        <f>IF(D156*(ComCalc!D$37&gt;1),2*ComCalc!D$37*NORMSDIST(-1*ABS(D873/SQRT(ComCalc!D$45/(ComCalc!D$37*ComCalc!D$37)+D767*(ComCalc!D$37-2)/ComCalc!D$37))),0)</f>
        <v>0</v>
      </c>
      <c r="E1491">
        <f>IF(E156*(ComCalc!E$37&gt;1),2*ComCalc!E$37*NORMSDIST(-1*ABS(E873/SQRT(ComCalc!E$45/(ComCalc!E$37*ComCalc!E$37)+E767*(ComCalc!E$37-2)/ComCalc!E$37))),0)</f>
        <v>0</v>
      </c>
      <c r="F1491">
        <f>IF(F156*(ComCalc!F$37&gt;1),2*ComCalc!F$37*NORMSDIST(-1*ABS(F873/SQRT(ComCalc!F$45/(ComCalc!F$37*ComCalc!F$37)+F767*(ComCalc!F$37-2)/ComCalc!F$37))),0)</f>
        <v>0</v>
      </c>
      <c r="G1491">
        <f>IF(G156*(ComCalc!G$37&gt;1),2*ComCalc!G$37*NORMSDIST(-1*ABS(G873/SQRT(ComCalc!G$45/(ComCalc!G$37*ComCalc!G$37)+G767*(ComCalc!G$37-2)/ComCalc!G$37))),0)</f>
        <v>0</v>
      </c>
      <c r="H1491">
        <f>IF(H156*(ComCalc!H$37&gt;1),2*ComCalc!H$37*NORMSDIST(-1*ABS(H873/SQRT(ComCalc!H$45/(ComCalc!H$37*ComCalc!H$37)+H767*(ComCalc!H$37-2)/ComCalc!H$37))),0)</f>
        <v>0</v>
      </c>
      <c r="I1491">
        <f>IF(I156*(ComCalc!I$37&gt;1),2*ComCalc!I$37*NORMSDIST(-1*ABS(I873/SQRT(ComCalc!I$45/(ComCalc!I$37*ComCalc!I$37)+I767*(ComCalc!I$37-2)/ComCalc!I$37))),0)</f>
        <v>0</v>
      </c>
      <c r="J1491">
        <f>IF(J156*(ComCalc!J$37&gt;1),2*ComCalc!J$37*NORMSDIST(-1*ABS(J873/SQRT(ComCalc!J$45/(ComCalc!J$37*ComCalc!J$37)+J767*(ComCalc!J$37-2)/ComCalc!J$37))),0)</f>
        <v>0</v>
      </c>
      <c r="K1491">
        <f>IF(K156*(ComCalc!K$37&gt;1),2*ComCalc!K$37*NORMSDIST(-1*ABS(K873/SQRT(ComCalc!K$45/(ComCalc!K$37*ComCalc!K$37)+K767*(ComCalc!K$37-2)/ComCalc!K$37))),0)</f>
        <v>0</v>
      </c>
      <c r="L1491">
        <f>IF(L156*(ComCalc!L$37&gt;1),2*ComCalc!L$37*NORMSDIST(-1*ABS(L873/SQRT(ComCalc!L$45/(ComCalc!L$37*ComCalc!L$37)+L767*(ComCalc!L$37-2)/ComCalc!L$37))),0)</f>
        <v>0</v>
      </c>
      <c r="M1491">
        <f>IF(M156*(ComCalc!M$37&gt;1),2*ComCalc!M$37*NORMSDIST(-1*ABS(M873/SQRT(ComCalc!M$45/(ComCalc!M$37*ComCalc!M$37)+M767*(ComCalc!M$37-2)/ComCalc!M$37))),0)</f>
        <v>0</v>
      </c>
      <c r="N1491">
        <f>IF(N156*(ComCalc!N$37&gt;1),2*ComCalc!N$37*NORMSDIST(-1*ABS(N873/SQRT(ComCalc!N$45/(ComCalc!N$37*ComCalc!N$37)+N767*(ComCalc!N$37-2)/ComCalc!N$37))),0)</f>
        <v>0</v>
      </c>
      <c r="O1491">
        <f>IF(O156*(ComCalc!O$37&gt;1),2*ComCalc!O$37*NORMSDIST(-1*ABS(O873/SQRT(ComCalc!O$45/(ComCalc!O$37*ComCalc!O$37)+O767*(ComCalc!O$37-2)/ComCalc!O$37))),0)</f>
        <v>0</v>
      </c>
      <c r="P1491">
        <f>IF(P156*(ComCalc!P$37&gt;1),2*ComCalc!P$37*NORMSDIST(-1*ABS(P873/SQRT(ComCalc!P$45/(ComCalc!P$37*ComCalc!P$37)+P767*(ComCalc!P$37-2)/ComCalc!P$37))),0)</f>
        <v>0</v>
      </c>
      <c r="Q1491">
        <f>IF(Q156*(ComCalc!Q$37&gt;1),2*ComCalc!Q$37*NORMSDIST(-1*ABS(Q873/SQRT(ComCalc!Q$45/(ComCalc!Q$37*ComCalc!Q$37)+Q767*(ComCalc!Q$37-2)/ComCalc!Q$37))),0)</f>
        <v>0</v>
      </c>
      <c r="R1491">
        <f>IF(R156*(ComCalc!R$37&gt;1),2*ComCalc!R$37*NORMSDIST(-1*ABS(R873/SQRT(ComCalc!R$45/(ComCalc!R$37*ComCalc!R$37)+R767*(ComCalc!R$37-2)/ComCalc!R$37))),0)</f>
        <v>25.347238049096205</v>
      </c>
      <c r="S1491">
        <f>IF(S156*(ComCalc!S$37&gt;1),2*ComCalc!S$37*NORMSDIST(-1*ABS(S873/SQRT(ComCalc!S$45/(ComCalc!S$37*ComCalc!S$37)+S767*(ComCalc!S$37-2)/ComCalc!S$37))),0)</f>
        <v>0.23501940157789583</v>
      </c>
      <c r="T1491">
        <f>IF(T156*(ComCalc!T$37&gt;1),2*ComCalc!T$37*NORMSDIST(-1*ABS(T873/SQRT(ComCalc!T$45/(ComCalc!T$37*ComCalc!T$37)+T767*(ComCalc!T$37-2)/ComCalc!T$37))),0)</f>
        <v>0</v>
      </c>
      <c r="U1491">
        <f>IF(U156*(ComCalc!U$37&gt;1),2*ComCalc!U$37*NORMSDIST(-1*ABS(U873/SQRT(ComCalc!U$45/(ComCalc!U$37*ComCalc!U$37)+U767*(ComCalc!U$37-2)/ComCalc!U$37))),0)</f>
        <v>0</v>
      </c>
    </row>
    <row r="1492" spans="1:21" x14ac:dyDescent="0.15">
      <c r="A1492" t="str">
        <f t="shared" si="873"/>
        <v>WRAT5 Math Computation</v>
      </c>
      <c r="B1492">
        <f>IF(B157*(ComCalc!B$37&gt;1),2*ComCalc!B$37*NORMSDIST(-1*ABS(B874/SQRT(ComCalc!B$45/(ComCalc!B$37*ComCalc!B$37)+B768*(ComCalc!B$37-2)/ComCalc!B$37))),0)</f>
        <v>0</v>
      </c>
      <c r="C1492">
        <f>IF(C157*(ComCalc!C$37&gt;1),2*ComCalc!C$37*NORMSDIST(-1*ABS(C874/SQRT(ComCalc!C$45/(ComCalc!C$37*ComCalc!C$37)+C768*(ComCalc!C$37-2)/ComCalc!C$37))),0)</f>
        <v>0</v>
      </c>
      <c r="D1492">
        <f>IF(D157*(ComCalc!D$37&gt;1),2*ComCalc!D$37*NORMSDIST(-1*ABS(D874/SQRT(ComCalc!D$45/(ComCalc!D$37*ComCalc!D$37)+D768*(ComCalc!D$37-2)/ComCalc!D$37))),0)</f>
        <v>0</v>
      </c>
      <c r="E1492">
        <f>IF(E157*(ComCalc!E$37&gt;1),2*ComCalc!E$37*NORMSDIST(-1*ABS(E874/SQRT(ComCalc!E$45/(ComCalc!E$37*ComCalc!E$37)+E768*(ComCalc!E$37-2)/ComCalc!E$37))),0)</f>
        <v>0</v>
      </c>
      <c r="F1492">
        <f>IF(F157*(ComCalc!F$37&gt;1),2*ComCalc!F$37*NORMSDIST(-1*ABS(F874/SQRT(ComCalc!F$45/(ComCalc!F$37*ComCalc!F$37)+F768*(ComCalc!F$37-2)/ComCalc!F$37))),0)</f>
        <v>0</v>
      </c>
      <c r="G1492">
        <f>IF(G157*(ComCalc!G$37&gt;1),2*ComCalc!G$37*NORMSDIST(-1*ABS(G874/SQRT(ComCalc!G$45/(ComCalc!G$37*ComCalc!G$37)+G768*(ComCalc!G$37-2)/ComCalc!G$37))),0)</f>
        <v>0</v>
      </c>
      <c r="H1492">
        <f>IF(H157*(ComCalc!H$37&gt;1),2*ComCalc!H$37*NORMSDIST(-1*ABS(H874/SQRT(ComCalc!H$45/(ComCalc!H$37*ComCalc!H$37)+H768*(ComCalc!H$37-2)/ComCalc!H$37))),0)</f>
        <v>0</v>
      </c>
      <c r="I1492">
        <f>IF(I157*(ComCalc!I$37&gt;1),2*ComCalc!I$37*NORMSDIST(-1*ABS(I874/SQRT(ComCalc!I$45/(ComCalc!I$37*ComCalc!I$37)+I768*(ComCalc!I$37-2)/ComCalc!I$37))),0)</f>
        <v>0</v>
      </c>
      <c r="J1492">
        <f>IF(J157*(ComCalc!J$37&gt;1),2*ComCalc!J$37*NORMSDIST(-1*ABS(J874/SQRT(ComCalc!J$45/(ComCalc!J$37*ComCalc!J$37)+J768*(ComCalc!J$37-2)/ComCalc!J$37))),0)</f>
        <v>0</v>
      </c>
      <c r="K1492">
        <f>IF(K157*(ComCalc!K$37&gt;1),2*ComCalc!K$37*NORMSDIST(-1*ABS(K874/SQRT(ComCalc!K$45/(ComCalc!K$37*ComCalc!K$37)+K768*(ComCalc!K$37-2)/ComCalc!K$37))),0)</f>
        <v>0</v>
      </c>
      <c r="L1492">
        <f>IF(L157*(ComCalc!L$37&gt;1),2*ComCalc!L$37*NORMSDIST(-1*ABS(L874/SQRT(ComCalc!L$45/(ComCalc!L$37*ComCalc!L$37)+L768*(ComCalc!L$37-2)/ComCalc!L$37))),0)</f>
        <v>0</v>
      </c>
      <c r="M1492">
        <f>IF(M157*(ComCalc!M$37&gt;1),2*ComCalc!M$37*NORMSDIST(-1*ABS(M874/SQRT(ComCalc!M$45/(ComCalc!M$37*ComCalc!M$37)+M768*(ComCalc!M$37-2)/ComCalc!M$37))),0)</f>
        <v>0</v>
      </c>
      <c r="N1492">
        <f>IF(N157*(ComCalc!N$37&gt;1),2*ComCalc!N$37*NORMSDIST(-1*ABS(N874/SQRT(ComCalc!N$45/(ComCalc!N$37*ComCalc!N$37)+N768*(ComCalc!N$37-2)/ComCalc!N$37))),0)</f>
        <v>0</v>
      </c>
      <c r="O1492">
        <f>IF(O157*(ComCalc!O$37&gt;1),2*ComCalc!O$37*NORMSDIST(-1*ABS(O874/SQRT(ComCalc!O$45/(ComCalc!O$37*ComCalc!O$37)+O768*(ComCalc!O$37-2)/ComCalc!O$37))),0)</f>
        <v>0</v>
      </c>
      <c r="P1492">
        <f>IF(P157*(ComCalc!P$37&gt;1),2*ComCalc!P$37*NORMSDIST(-1*ABS(P874/SQRT(ComCalc!P$45/(ComCalc!P$37*ComCalc!P$37)+P768*(ComCalc!P$37-2)/ComCalc!P$37))),0)</f>
        <v>0</v>
      </c>
      <c r="Q1492">
        <f>IF(Q157*(ComCalc!Q$37&gt;1),2*ComCalc!Q$37*NORMSDIST(-1*ABS(Q874/SQRT(ComCalc!Q$45/(ComCalc!Q$37*ComCalc!Q$37)+Q768*(ComCalc!Q$37-2)/ComCalc!Q$37))),0)</f>
        <v>0</v>
      </c>
      <c r="R1492">
        <f>IF(R157*(ComCalc!R$37&gt;1),2*ComCalc!R$37*NORMSDIST(-1*ABS(R874/SQRT(ComCalc!R$45/(ComCalc!R$37*ComCalc!R$37)+R768*(ComCalc!R$37-2)/ComCalc!R$37))),0)</f>
        <v>32.509474015506214</v>
      </c>
      <c r="S1492">
        <f>IF(S157*(ComCalc!S$37&gt;1),2*ComCalc!S$37*NORMSDIST(-1*ABS(S874/SQRT(ComCalc!S$45/(ComCalc!S$37*ComCalc!S$37)+S768*(ComCalc!S$37-2)/ComCalc!S$37))),0)</f>
        <v>1.5181292035236966</v>
      </c>
      <c r="T1492">
        <f>IF(T157*(ComCalc!T$37&gt;1),2*ComCalc!T$37*NORMSDIST(-1*ABS(T874/SQRT(ComCalc!T$45/(ComCalc!T$37*ComCalc!T$37)+T768*(ComCalc!T$37-2)/ComCalc!T$37))),0)</f>
        <v>0</v>
      </c>
      <c r="U1492">
        <f>IF(U157*(ComCalc!U$37&gt;1),2*ComCalc!U$37*NORMSDIST(-1*ABS(U874/SQRT(ComCalc!U$45/(ComCalc!U$37*ComCalc!U$37)+U768*(ComCalc!U$37-2)/ComCalc!U$37))),0)</f>
        <v>0</v>
      </c>
    </row>
    <row r="1493" spans="1:21" x14ac:dyDescent="0.15">
      <c r="A1493" t="str">
        <f t="shared" si="873"/>
        <v>WRAT5 Sentence Comprehension</v>
      </c>
      <c r="B1493">
        <f>IF(B158*(ComCalc!B$37&gt;1),2*ComCalc!B$37*NORMSDIST(-1*ABS(B875/SQRT(ComCalc!B$45/(ComCalc!B$37*ComCalc!B$37)+B769*(ComCalc!B$37-2)/ComCalc!B$37))),0)</f>
        <v>0</v>
      </c>
      <c r="C1493">
        <f>IF(C158*(ComCalc!C$37&gt;1),2*ComCalc!C$37*NORMSDIST(-1*ABS(C875/SQRT(ComCalc!C$45/(ComCalc!C$37*ComCalc!C$37)+C769*(ComCalc!C$37-2)/ComCalc!C$37))),0)</f>
        <v>0</v>
      </c>
      <c r="D1493">
        <f>IF(D158*(ComCalc!D$37&gt;1),2*ComCalc!D$37*NORMSDIST(-1*ABS(D875/SQRT(ComCalc!D$45/(ComCalc!D$37*ComCalc!D$37)+D769*(ComCalc!D$37-2)/ComCalc!D$37))),0)</f>
        <v>0</v>
      </c>
      <c r="E1493">
        <f>IF(E158*(ComCalc!E$37&gt;1),2*ComCalc!E$37*NORMSDIST(-1*ABS(E875/SQRT(ComCalc!E$45/(ComCalc!E$37*ComCalc!E$37)+E769*(ComCalc!E$37-2)/ComCalc!E$37))),0)</f>
        <v>0</v>
      </c>
      <c r="F1493">
        <f>IF(F158*(ComCalc!F$37&gt;1),2*ComCalc!F$37*NORMSDIST(-1*ABS(F875/SQRT(ComCalc!F$45/(ComCalc!F$37*ComCalc!F$37)+F769*(ComCalc!F$37-2)/ComCalc!F$37))),0)</f>
        <v>0</v>
      </c>
      <c r="G1493">
        <f>IF(G158*(ComCalc!G$37&gt;1),2*ComCalc!G$37*NORMSDIST(-1*ABS(G875/SQRT(ComCalc!G$45/(ComCalc!G$37*ComCalc!G$37)+G769*(ComCalc!G$37-2)/ComCalc!G$37))),0)</f>
        <v>0</v>
      </c>
      <c r="H1493">
        <f>IF(H158*(ComCalc!H$37&gt;1),2*ComCalc!H$37*NORMSDIST(-1*ABS(H875/SQRT(ComCalc!H$45/(ComCalc!H$37*ComCalc!H$37)+H769*(ComCalc!H$37-2)/ComCalc!H$37))),0)</f>
        <v>0</v>
      </c>
      <c r="I1493">
        <f>IF(I158*(ComCalc!I$37&gt;1),2*ComCalc!I$37*NORMSDIST(-1*ABS(I875/SQRT(ComCalc!I$45/(ComCalc!I$37*ComCalc!I$37)+I769*(ComCalc!I$37-2)/ComCalc!I$37))),0)</f>
        <v>0</v>
      </c>
      <c r="J1493">
        <f>IF(J158*(ComCalc!J$37&gt;1),2*ComCalc!J$37*NORMSDIST(-1*ABS(J875/SQRT(ComCalc!J$45/(ComCalc!J$37*ComCalc!J$37)+J769*(ComCalc!J$37-2)/ComCalc!J$37))),0)</f>
        <v>0</v>
      </c>
      <c r="K1493">
        <f>IF(K158*(ComCalc!K$37&gt;1),2*ComCalc!K$37*NORMSDIST(-1*ABS(K875/SQRT(ComCalc!K$45/(ComCalc!K$37*ComCalc!K$37)+K769*(ComCalc!K$37-2)/ComCalc!K$37))),0)</f>
        <v>0</v>
      </c>
      <c r="L1493">
        <f>IF(L158*(ComCalc!L$37&gt;1),2*ComCalc!L$37*NORMSDIST(-1*ABS(L875/SQRT(ComCalc!L$45/(ComCalc!L$37*ComCalc!L$37)+L769*(ComCalc!L$37-2)/ComCalc!L$37))),0)</f>
        <v>0</v>
      </c>
      <c r="M1493">
        <f>IF(M158*(ComCalc!M$37&gt;1),2*ComCalc!M$37*NORMSDIST(-1*ABS(M875/SQRT(ComCalc!M$45/(ComCalc!M$37*ComCalc!M$37)+M769*(ComCalc!M$37-2)/ComCalc!M$37))),0)</f>
        <v>0</v>
      </c>
      <c r="N1493">
        <f>IF(N158*(ComCalc!N$37&gt;1),2*ComCalc!N$37*NORMSDIST(-1*ABS(N875/SQRT(ComCalc!N$45/(ComCalc!N$37*ComCalc!N$37)+N769*(ComCalc!N$37-2)/ComCalc!N$37))),0)</f>
        <v>0</v>
      </c>
      <c r="O1493">
        <f>IF(O158*(ComCalc!O$37&gt;1),2*ComCalc!O$37*NORMSDIST(-1*ABS(O875/SQRT(ComCalc!O$45/(ComCalc!O$37*ComCalc!O$37)+O769*(ComCalc!O$37-2)/ComCalc!O$37))),0)</f>
        <v>0</v>
      </c>
      <c r="P1493">
        <f>IF(P158*(ComCalc!P$37&gt;1),2*ComCalc!P$37*NORMSDIST(-1*ABS(P875/SQRT(ComCalc!P$45/(ComCalc!P$37*ComCalc!P$37)+P769*(ComCalc!P$37-2)/ComCalc!P$37))),0)</f>
        <v>0</v>
      </c>
      <c r="Q1493">
        <f>IF(Q158*(ComCalc!Q$37&gt;1),2*ComCalc!Q$37*NORMSDIST(-1*ABS(Q875/SQRT(ComCalc!Q$45/(ComCalc!Q$37*ComCalc!Q$37)+Q769*(ComCalc!Q$37-2)/ComCalc!Q$37))),0)</f>
        <v>0</v>
      </c>
      <c r="R1493">
        <f>IF(R158*(ComCalc!R$37&gt;1),2*ComCalc!R$37*NORMSDIST(-1*ABS(R875/SQRT(ComCalc!R$45/(ComCalc!R$37*ComCalc!R$37)+R769*(ComCalc!R$37-2)/ComCalc!R$37))),0)</f>
        <v>0.24447142060904756</v>
      </c>
      <c r="S1493">
        <f>IF(S158*(ComCalc!S$37&gt;1),2*ComCalc!S$37*NORMSDIST(-1*ABS(S875/SQRT(ComCalc!S$45/(ComCalc!S$37*ComCalc!S$37)+S769*(ComCalc!S$37-2)/ComCalc!S$37))),0)</f>
        <v>0.44329616041373587</v>
      </c>
      <c r="T1493">
        <f>IF(T158*(ComCalc!T$37&gt;1),2*ComCalc!T$37*NORMSDIST(-1*ABS(T875/SQRT(ComCalc!T$45/(ComCalc!T$37*ComCalc!T$37)+T769*(ComCalc!T$37-2)/ComCalc!T$37))),0)</f>
        <v>0</v>
      </c>
      <c r="U1493">
        <f>IF(U158*(ComCalc!U$37&gt;1),2*ComCalc!U$37*NORMSDIST(-1*ABS(U875/SQRT(ComCalc!U$45/(ComCalc!U$37*ComCalc!U$37)+U769*(ComCalc!U$37-2)/ComCalc!U$37))),0)</f>
        <v>0</v>
      </c>
    </row>
    <row r="1494" spans="1:21" x14ac:dyDescent="0.15">
      <c r="A1494" t="str">
        <f t="shared" si="873"/>
        <v>WRAT5 Reading Composite</v>
      </c>
      <c r="B1494">
        <f>IF(B159*(ComCalc!B$37&gt;1),2*ComCalc!B$37*NORMSDIST(-1*ABS(B876/SQRT(ComCalc!B$45/(ComCalc!B$37*ComCalc!B$37)+B770*(ComCalc!B$37-2)/ComCalc!B$37))),0)</f>
        <v>0</v>
      </c>
      <c r="C1494">
        <f>IF(C159*(ComCalc!C$37&gt;1),2*ComCalc!C$37*NORMSDIST(-1*ABS(C876/SQRT(ComCalc!C$45/(ComCalc!C$37*ComCalc!C$37)+C770*(ComCalc!C$37-2)/ComCalc!C$37))),0)</f>
        <v>0</v>
      </c>
      <c r="D1494">
        <f>IF(D159*(ComCalc!D$37&gt;1),2*ComCalc!D$37*NORMSDIST(-1*ABS(D876/SQRT(ComCalc!D$45/(ComCalc!D$37*ComCalc!D$37)+D770*(ComCalc!D$37-2)/ComCalc!D$37))),0)</f>
        <v>0</v>
      </c>
      <c r="E1494">
        <f>IF(E159*(ComCalc!E$37&gt;1),2*ComCalc!E$37*NORMSDIST(-1*ABS(E876/SQRT(ComCalc!E$45/(ComCalc!E$37*ComCalc!E$37)+E770*(ComCalc!E$37-2)/ComCalc!E$37))),0)</f>
        <v>0</v>
      </c>
      <c r="F1494">
        <f>IF(F159*(ComCalc!F$37&gt;1),2*ComCalc!F$37*NORMSDIST(-1*ABS(F876/SQRT(ComCalc!F$45/(ComCalc!F$37*ComCalc!F$37)+F770*(ComCalc!F$37-2)/ComCalc!F$37))),0)</f>
        <v>0</v>
      </c>
      <c r="G1494">
        <f>IF(G159*(ComCalc!G$37&gt;1),2*ComCalc!G$37*NORMSDIST(-1*ABS(G876/SQRT(ComCalc!G$45/(ComCalc!G$37*ComCalc!G$37)+G770*(ComCalc!G$37-2)/ComCalc!G$37))),0)</f>
        <v>0</v>
      </c>
      <c r="H1494">
        <f>IF(H159*(ComCalc!H$37&gt;1),2*ComCalc!H$37*NORMSDIST(-1*ABS(H876/SQRT(ComCalc!H$45/(ComCalc!H$37*ComCalc!H$37)+H770*(ComCalc!H$37-2)/ComCalc!H$37))),0)</f>
        <v>0</v>
      </c>
      <c r="I1494">
        <f>IF(I159*(ComCalc!I$37&gt;1),2*ComCalc!I$37*NORMSDIST(-1*ABS(I876/SQRT(ComCalc!I$45/(ComCalc!I$37*ComCalc!I$37)+I770*(ComCalc!I$37-2)/ComCalc!I$37))),0)</f>
        <v>0</v>
      </c>
      <c r="J1494">
        <f>IF(J159*(ComCalc!J$37&gt;1),2*ComCalc!J$37*NORMSDIST(-1*ABS(J876/SQRT(ComCalc!J$45/(ComCalc!J$37*ComCalc!J$37)+J770*(ComCalc!J$37-2)/ComCalc!J$37))),0)</f>
        <v>0</v>
      </c>
      <c r="K1494">
        <f>IF(K159*(ComCalc!K$37&gt;1),2*ComCalc!K$37*NORMSDIST(-1*ABS(K876/SQRT(ComCalc!K$45/(ComCalc!K$37*ComCalc!K$37)+K770*(ComCalc!K$37-2)/ComCalc!K$37))),0)</f>
        <v>0</v>
      </c>
      <c r="L1494">
        <f>IF(L159*(ComCalc!L$37&gt;1),2*ComCalc!L$37*NORMSDIST(-1*ABS(L876/SQRT(ComCalc!L$45/(ComCalc!L$37*ComCalc!L$37)+L770*(ComCalc!L$37-2)/ComCalc!L$37))),0)</f>
        <v>0</v>
      </c>
      <c r="M1494">
        <f>IF(M159*(ComCalc!M$37&gt;1),2*ComCalc!M$37*NORMSDIST(-1*ABS(M876/SQRT(ComCalc!M$45/(ComCalc!M$37*ComCalc!M$37)+M770*(ComCalc!M$37-2)/ComCalc!M$37))),0)</f>
        <v>0</v>
      </c>
      <c r="N1494">
        <f>IF(N159*(ComCalc!N$37&gt;1),2*ComCalc!N$37*NORMSDIST(-1*ABS(N876/SQRT(ComCalc!N$45/(ComCalc!N$37*ComCalc!N$37)+N770*(ComCalc!N$37-2)/ComCalc!N$37))),0)</f>
        <v>0</v>
      </c>
      <c r="O1494">
        <f>IF(O159*(ComCalc!O$37&gt;1),2*ComCalc!O$37*NORMSDIST(-1*ABS(O876/SQRT(ComCalc!O$45/(ComCalc!O$37*ComCalc!O$37)+O770*(ComCalc!O$37-2)/ComCalc!O$37))),0)</f>
        <v>0</v>
      </c>
      <c r="P1494">
        <f>IF(P159*(ComCalc!P$37&gt;1),2*ComCalc!P$37*NORMSDIST(-1*ABS(P876/SQRT(ComCalc!P$45/(ComCalc!P$37*ComCalc!P$37)+P770*(ComCalc!P$37-2)/ComCalc!P$37))),0)</f>
        <v>0</v>
      </c>
      <c r="Q1494">
        <f>IF(Q159*(ComCalc!Q$37&gt;1),2*ComCalc!Q$37*NORMSDIST(-1*ABS(Q876/SQRT(ComCalc!Q$45/(ComCalc!Q$37*ComCalc!Q$37)+Q770*(ComCalc!Q$37-2)/ComCalc!Q$37))),0)</f>
        <v>0</v>
      </c>
      <c r="R1494">
        <f>IF(R159*(ComCalc!R$37&gt;1),2*ComCalc!R$37*NORMSDIST(-1*ABS(R876/SQRT(ComCalc!R$45/(ComCalc!R$37*ComCalc!R$37)+R770*(ComCalc!R$37-2)/ComCalc!R$37))),0)</f>
        <v>0.15727857333635883</v>
      </c>
      <c r="S1494">
        <f>IF(S159*(ComCalc!S$37&gt;1),2*ComCalc!S$37*NORMSDIST(-1*ABS(S876/SQRT(ComCalc!S$45/(ComCalc!S$37*ComCalc!S$37)+S770*(ComCalc!S$37-2)/ComCalc!S$37))),0)</f>
        <v>0.83393427917356477</v>
      </c>
      <c r="T1494">
        <f>IF(T159*(ComCalc!T$37&gt;1),2*ComCalc!T$37*NORMSDIST(-1*ABS(T876/SQRT(ComCalc!T$45/(ComCalc!T$37*ComCalc!T$37)+T770*(ComCalc!T$37-2)/ComCalc!T$37))),0)</f>
        <v>0</v>
      </c>
      <c r="U1494">
        <f>IF(U159*(ComCalc!U$37&gt;1),2*ComCalc!U$37*NORMSDIST(-1*ABS(U876/SQRT(ComCalc!U$45/(ComCalc!U$37*ComCalc!U$37)+U770*(ComCalc!U$37-2)/ComCalc!U$37))),0)</f>
        <v>0</v>
      </c>
    </row>
    <row r="1495" spans="1:21" x14ac:dyDescent="0.15">
      <c r="A1495" t="str">
        <f t="shared" si="873"/>
        <v>DKEFS CWI Color Naming</v>
      </c>
      <c r="B1495">
        <f>IF(B160*(ComCalc!B$37&gt;1),2*ComCalc!B$37*NORMSDIST(-1*ABS(B877/SQRT(ComCalc!B$45/(ComCalc!B$37*ComCalc!B$37)+B771*(ComCalc!B$37-2)/ComCalc!B$37))),0)</f>
        <v>0</v>
      </c>
      <c r="C1495">
        <f>IF(C160*(ComCalc!C$37&gt;1),2*ComCalc!C$37*NORMSDIST(-1*ABS(C877/SQRT(ComCalc!C$45/(ComCalc!C$37*ComCalc!C$37)+C771*(ComCalc!C$37-2)/ComCalc!C$37))),0)</f>
        <v>0</v>
      </c>
      <c r="D1495">
        <f>IF(D160*(ComCalc!D$37&gt;1),2*ComCalc!D$37*NORMSDIST(-1*ABS(D877/SQRT(ComCalc!D$45/(ComCalc!D$37*ComCalc!D$37)+D771*(ComCalc!D$37-2)/ComCalc!D$37))),0)</f>
        <v>0</v>
      </c>
      <c r="E1495">
        <f>IF(E160*(ComCalc!E$37&gt;1),2*ComCalc!E$37*NORMSDIST(-1*ABS(E877/SQRT(ComCalc!E$45/(ComCalc!E$37*ComCalc!E$37)+E771*(ComCalc!E$37-2)/ComCalc!E$37))),0)</f>
        <v>0.5968361337449275</v>
      </c>
      <c r="F1495">
        <f>IF(F160*(ComCalc!F$37&gt;1),2*ComCalc!F$37*NORMSDIST(-1*ABS(F877/SQRT(ComCalc!F$45/(ComCalc!F$37*ComCalc!F$37)+F771*(ComCalc!F$37-2)/ComCalc!F$37))),0)</f>
        <v>0</v>
      </c>
      <c r="G1495">
        <f>IF(G160*(ComCalc!G$37&gt;1),2*ComCalc!G$37*NORMSDIST(-1*ABS(G877/SQRT(ComCalc!G$45/(ComCalc!G$37*ComCalc!G$37)+G771*(ComCalc!G$37-2)/ComCalc!G$37))),0)</f>
        <v>0</v>
      </c>
      <c r="H1495">
        <f>IF(H160*(ComCalc!H$37&gt;1),2*ComCalc!H$37*NORMSDIST(-1*ABS(H877/SQRT(ComCalc!H$45/(ComCalc!H$37*ComCalc!H$37)+H771*(ComCalc!H$37-2)/ComCalc!H$37))),0)</f>
        <v>0</v>
      </c>
      <c r="I1495">
        <f>IF(I160*(ComCalc!I$37&gt;1),2*ComCalc!I$37*NORMSDIST(-1*ABS(I877/SQRT(ComCalc!I$45/(ComCalc!I$37*ComCalc!I$37)+I771*(ComCalc!I$37-2)/ComCalc!I$37))),0)</f>
        <v>0</v>
      </c>
      <c r="J1495">
        <f>IF(J160*(ComCalc!J$37&gt;1),2*ComCalc!J$37*NORMSDIST(-1*ABS(J877/SQRT(ComCalc!J$45/(ComCalc!J$37*ComCalc!J$37)+J771*(ComCalc!J$37-2)/ComCalc!J$37))),0)</f>
        <v>0</v>
      </c>
      <c r="K1495">
        <f>IF(K160*(ComCalc!K$37&gt;1),2*ComCalc!K$37*NORMSDIST(-1*ABS(K877/SQRT(ComCalc!K$45/(ComCalc!K$37*ComCalc!K$37)+K771*(ComCalc!K$37-2)/ComCalc!K$37))),0)</f>
        <v>0</v>
      </c>
      <c r="L1495">
        <f>IF(L160*(ComCalc!L$37&gt;1),2*ComCalc!L$37*NORMSDIST(-1*ABS(L877/SQRT(ComCalc!L$45/(ComCalc!L$37*ComCalc!L$37)+L771*(ComCalc!L$37-2)/ComCalc!L$37))),0)</f>
        <v>2.9137574865545426E-2</v>
      </c>
      <c r="M1495">
        <f>IF(M160*(ComCalc!M$37&gt;1),2*ComCalc!M$37*NORMSDIST(-1*ABS(M877/SQRT(ComCalc!M$45/(ComCalc!M$37*ComCalc!M$37)+M771*(ComCalc!M$37-2)/ComCalc!M$37))),0)</f>
        <v>0</v>
      </c>
      <c r="N1495">
        <f>IF(N160*(ComCalc!N$37&gt;1),2*ComCalc!N$37*NORMSDIST(-1*ABS(N877/SQRT(ComCalc!N$45/(ComCalc!N$37*ComCalc!N$37)+N771*(ComCalc!N$37-2)/ComCalc!N$37))),0)</f>
        <v>0</v>
      </c>
      <c r="O1495">
        <f>IF(O160*(ComCalc!O$37&gt;1),2*ComCalc!O$37*NORMSDIST(-1*ABS(O877/SQRT(ComCalc!O$45/(ComCalc!O$37*ComCalc!O$37)+O771*(ComCalc!O$37-2)/ComCalc!O$37))),0)</f>
        <v>0</v>
      </c>
      <c r="P1495">
        <f>IF(P160*(ComCalc!P$37&gt;1),2*ComCalc!P$37*NORMSDIST(-1*ABS(P877/SQRT(ComCalc!P$45/(ComCalc!P$37*ComCalc!P$37)+P771*(ComCalc!P$37-2)/ComCalc!P$37))),0)</f>
        <v>0</v>
      </c>
      <c r="Q1495">
        <f>IF(Q160*(ComCalc!Q$37&gt;1),2*ComCalc!Q$37*NORMSDIST(-1*ABS(Q877/SQRT(ComCalc!Q$45/(ComCalc!Q$37*ComCalc!Q$37)+Q771*(ComCalc!Q$37-2)/ComCalc!Q$37))),0)</f>
        <v>0</v>
      </c>
      <c r="R1495">
        <f>IF(R160*(ComCalc!R$37&gt;1),2*ComCalc!R$37*NORMSDIST(-1*ABS(R877/SQRT(ComCalc!R$45/(ComCalc!R$37*ComCalc!R$37)+R771*(ComCalc!R$37-2)/ComCalc!R$37))),0)</f>
        <v>3.0933124882679621</v>
      </c>
      <c r="S1495">
        <f>IF(S160*(ComCalc!S$37&gt;1),2*ComCalc!S$37*NORMSDIST(-1*ABS(S877/SQRT(ComCalc!S$45/(ComCalc!S$37*ComCalc!S$37)+S771*(ComCalc!S$37-2)/ComCalc!S$37))),0)</f>
        <v>0</v>
      </c>
      <c r="T1495">
        <f>IF(T160*(ComCalc!T$37&gt;1),2*ComCalc!T$37*NORMSDIST(-1*ABS(T877/SQRT(ComCalc!T$45/(ComCalc!T$37*ComCalc!T$37)+T771*(ComCalc!T$37-2)/ComCalc!T$37))),0)</f>
        <v>0</v>
      </c>
      <c r="U1495">
        <f>IF(U160*(ComCalc!U$37&gt;1),2*ComCalc!U$37*NORMSDIST(-1*ABS(U877/SQRT(ComCalc!U$45/(ComCalc!U$37*ComCalc!U$37)+U771*(ComCalc!U$37-2)/ComCalc!U$37))),0)</f>
        <v>0</v>
      </c>
    </row>
    <row r="1496" spans="1:21" x14ac:dyDescent="0.15">
      <c r="A1496" t="str">
        <f t="shared" si="873"/>
        <v>DKEFS CWI Word Reading</v>
      </c>
      <c r="B1496">
        <f>IF(B161*(ComCalc!B$37&gt;1),2*ComCalc!B$37*NORMSDIST(-1*ABS(B878/SQRT(ComCalc!B$45/(ComCalc!B$37*ComCalc!B$37)+B772*(ComCalc!B$37-2)/ComCalc!B$37))),0)</f>
        <v>0</v>
      </c>
      <c r="C1496">
        <f>IF(C161*(ComCalc!C$37&gt;1),2*ComCalc!C$37*NORMSDIST(-1*ABS(C878/SQRT(ComCalc!C$45/(ComCalc!C$37*ComCalc!C$37)+C772*(ComCalc!C$37-2)/ComCalc!C$37))),0)</f>
        <v>0</v>
      </c>
      <c r="D1496">
        <f>IF(D161*(ComCalc!D$37&gt;1),2*ComCalc!D$37*NORMSDIST(-1*ABS(D878/SQRT(ComCalc!D$45/(ComCalc!D$37*ComCalc!D$37)+D772*(ComCalc!D$37-2)/ComCalc!D$37))),0)</f>
        <v>0</v>
      </c>
      <c r="E1496">
        <f>IF(E161*(ComCalc!E$37&gt;1),2*ComCalc!E$37*NORMSDIST(-1*ABS(E878/SQRT(ComCalc!E$45/(ComCalc!E$37*ComCalc!E$37)+E772*(ComCalc!E$37-2)/ComCalc!E$37))),0)</f>
        <v>5.7712642450237954</v>
      </c>
      <c r="F1496">
        <f>IF(F161*(ComCalc!F$37&gt;1),2*ComCalc!F$37*NORMSDIST(-1*ABS(F878/SQRT(ComCalc!F$45/(ComCalc!F$37*ComCalc!F$37)+F772*(ComCalc!F$37-2)/ComCalc!F$37))),0)</f>
        <v>0</v>
      </c>
      <c r="G1496">
        <f>IF(G161*(ComCalc!G$37&gt;1),2*ComCalc!G$37*NORMSDIST(-1*ABS(G878/SQRT(ComCalc!G$45/(ComCalc!G$37*ComCalc!G$37)+G772*(ComCalc!G$37-2)/ComCalc!G$37))),0)</f>
        <v>0</v>
      </c>
      <c r="H1496">
        <f>IF(H161*(ComCalc!H$37&gt;1),2*ComCalc!H$37*NORMSDIST(-1*ABS(H878/SQRT(ComCalc!H$45/(ComCalc!H$37*ComCalc!H$37)+H772*(ComCalc!H$37-2)/ComCalc!H$37))),0)</f>
        <v>0</v>
      </c>
      <c r="I1496">
        <f>IF(I161*(ComCalc!I$37&gt;1),2*ComCalc!I$37*NORMSDIST(-1*ABS(I878/SQRT(ComCalc!I$45/(ComCalc!I$37*ComCalc!I$37)+I772*(ComCalc!I$37-2)/ComCalc!I$37))),0)</f>
        <v>0</v>
      </c>
      <c r="J1496">
        <f>IF(J161*(ComCalc!J$37&gt;1),2*ComCalc!J$37*NORMSDIST(-1*ABS(J878/SQRT(ComCalc!J$45/(ComCalc!J$37*ComCalc!J$37)+J772*(ComCalc!J$37-2)/ComCalc!J$37))),0)</f>
        <v>0</v>
      </c>
      <c r="K1496">
        <f>IF(K161*(ComCalc!K$37&gt;1),2*ComCalc!K$37*NORMSDIST(-1*ABS(K878/SQRT(ComCalc!K$45/(ComCalc!K$37*ComCalc!K$37)+K772*(ComCalc!K$37-2)/ComCalc!K$37))),0)</f>
        <v>0</v>
      </c>
      <c r="L1496">
        <f>IF(L161*(ComCalc!L$37&gt;1),2*ComCalc!L$37*NORMSDIST(-1*ABS(L878/SQRT(ComCalc!L$45/(ComCalc!L$37*ComCalc!L$37)+L772*(ComCalc!L$37-2)/ComCalc!L$37))),0)</f>
        <v>1.0201929700446948</v>
      </c>
      <c r="M1496">
        <f>IF(M161*(ComCalc!M$37&gt;1),2*ComCalc!M$37*NORMSDIST(-1*ABS(M878/SQRT(ComCalc!M$45/(ComCalc!M$37*ComCalc!M$37)+M772*(ComCalc!M$37-2)/ComCalc!M$37))),0)</f>
        <v>0</v>
      </c>
      <c r="N1496">
        <f>IF(N161*(ComCalc!N$37&gt;1),2*ComCalc!N$37*NORMSDIST(-1*ABS(N878/SQRT(ComCalc!N$45/(ComCalc!N$37*ComCalc!N$37)+N772*(ComCalc!N$37-2)/ComCalc!N$37))),0)</f>
        <v>0</v>
      </c>
      <c r="O1496">
        <f>IF(O161*(ComCalc!O$37&gt;1),2*ComCalc!O$37*NORMSDIST(-1*ABS(O878/SQRT(ComCalc!O$45/(ComCalc!O$37*ComCalc!O$37)+O772*(ComCalc!O$37-2)/ComCalc!O$37))),0)</f>
        <v>0</v>
      </c>
      <c r="P1496">
        <f>IF(P161*(ComCalc!P$37&gt;1),2*ComCalc!P$37*NORMSDIST(-1*ABS(P878/SQRT(ComCalc!P$45/(ComCalc!P$37*ComCalc!P$37)+P772*(ComCalc!P$37-2)/ComCalc!P$37))),0)</f>
        <v>0</v>
      </c>
      <c r="Q1496">
        <f>IF(Q161*(ComCalc!Q$37&gt;1),2*ComCalc!Q$37*NORMSDIST(-1*ABS(Q878/SQRT(ComCalc!Q$45/(ComCalc!Q$37*ComCalc!Q$37)+Q772*(ComCalc!Q$37-2)/ComCalc!Q$37))),0)</f>
        <v>0</v>
      </c>
      <c r="R1496">
        <f>IF(R161*(ComCalc!R$37&gt;1),2*ComCalc!R$37*NORMSDIST(-1*ABS(R878/SQRT(ComCalc!R$45/(ComCalc!R$37*ComCalc!R$37)+R772*(ComCalc!R$37-2)/ComCalc!R$37))),0)</f>
        <v>27.113402749696469</v>
      </c>
      <c r="S1496">
        <f>IF(S161*(ComCalc!S$37&gt;1),2*ComCalc!S$37*NORMSDIST(-1*ABS(S878/SQRT(ComCalc!S$45/(ComCalc!S$37*ComCalc!S$37)+S772*(ComCalc!S$37-2)/ComCalc!S$37))),0)</f>
        <v>0</v>
      </c>
      <c r="T1496">
        <f>IF(T161*(ComCalc!T$37&gt;1),2*ComCalc!T$37*NORMSDIST(-1*ABS(T878/SQRT(ComCalc!T$45/(ComCalc!T$37*ComCalc!T$37)+T772*(ComCalc!T$37-2)/ComCalc!T$37))),0)</f>
        <v>0</v>
      </c>
      <c r="U1496">
        <f>IF(U161*(ComCalc!U$37&gt;1),2*ComCalc!U$37*NORMSDIST(-1*ABS(U878/SQRT(ComCalc!U$45/(ComCalc!U$37*ComCalc!U$37)+U772*(ComCalc!U$37-2)/ComCalc!U$37))),0)</f>
        <v>0</v>
      </c>
    </row>
    <row r="1497" spans="1:21" x14ac:dyDescent="0.15">
      <c r="A1497" t="str">
        <f t="shared" si="873"/>
        <v>DKEFS CWI Inhibition</v>
      </c>
      <c r="B1497">
        <f>IF(B162*(ComCalc!B$37&gt;1),2*ComCalc!B$37*NORMSDIST(-1*ABS(B879/SQRT(ComCalc!B$45/(ComCalc!B$37*ComCalc!B$37)+B773*(ComCalc!B$37-2)/ComCalc!B$37))),0)</f>
        <v>0</v>
      </c>
      <c r="C1497">
        <f>IF(C162*(ComCalc!C$37&gt;1),2*ComCalc!C$37*NORMSDIST(-1*ABS(C879/SQRT(ComCalc!C$45/(ComCalc!C$37*ComCalc!C$37)+C773*(ComCalc!C$37-2)/ComCalc!C$37))),0)</f>
        <v>0</v>
      </c>
      <c r="D1497">
        <f>IF(D162*(ComCalc!D$37&gt;1),2*ComCalc!D$37*NORMSDIST(-1*ABS(D879/SQRT(ComCalc!D$45/(ComCalc!D$37*ComCalc!D$37)+D773*(ComCalc!D$37-2)/ComCalc!D$37))),0)</f>
        <v>0</v>
      </c>
      <c r="E1497">
        <f>IF(E162*(ComCalc!E$37&gt;1),2*ComCalc!E$37*NORMSDIST(-1*ABS(E879/SQRT(ComCalc!E$45/(ComCalc!E$37*ComCalc!E$37)+E773*(ComCalc!E$37-2)/ComCalc!E$37))),0)</f>
        <v>0</v>
      </c>
      <c r="F1497">
        <f>IF(F162*(ComCalc!F$37&gt;1),2*ComCalc!F$37*NORMSDIST(-1*ABS(F879/SQRT(ComCalc!F$45/(ComCalc!F$37*ComCalc!F$37)+F773*(ComCalc!F$37-2)/ComCalc!F$37))),0)</f>
        <v>0</v>
      </c>
      <c r="G1497">
        <f>IF(G162*(ComCalc!G$37&gt;1),2*ComCalc!G$37*NORMSDIST(-1*ABS(G879/SQRT(ComCalc!G$45/(ComCalc!G$37*ComCalc!G$37)+G773*(ComCalc!G$37-2)/ComCalc!G$37))),0)</f>
        <v>15.897312556089027</v>
      </c>
      <c r="H1497">
        <f>IF(H162*(ComCalc!H$37&gt;1),2*ComCalc!H$37*NORMSDIST(-1*ABS(H879/SQRT(ComCalc!H$45/(ComCalc!H$37*ComCalc!H$37)+H773*(ComCalc!H$37-2)/ComCalc!H$37))),0)</f>
        <v>0</v>
      </c>
      <c r="I1497">
        <f>IF(I162*(ComCalc!I$37&gt;1),2*ComCalc!I$37*NORMSDIST(-1*ABS(I879/SQRT(ComCalc!I$45/(ComCalc!I$37*ComCalc!I$37)+I773*(ComCalc!I$37-2)/ComCalc!I$37))),0)</f>
        <v>0</v>
      </c>
      <c r="J1497">
        <f>IF(J162*(ComCalc!J$37&gt;1),2*ComCalc!J$37*NORMSDIST(-1*ABS(J879/SQRT(ComCalc!J$45/(ComCalc!J$37*ComCalc!J$37)+J773*(ComCalc!J$37-2)/ComCalc!J$37))),0)</f>
        <v>0</v>
      </c>
      <c r="K1497">
        <f>IF(K162*(ComCalc!K$37&gt;1),2*ComCalc!K$37*NORMSDIST(-1*ABS(K879/SQRT(ComCalc!K$45/(ComCalc!K$37*ComCalc!K$37)+K773*(ComCalc!K$37-2)/ComCalc!K$37))),0)</f>
        <v>0</v>
      </c>
      <c r="L1497">
        <f>IF(L162*(ComCalc!L$37&gt;1),2*ComCalc!L$37*NORMSDIST(-1*ABS(L879/SQRT(ComCalc!L$45/(ComCalc!L$37*ComCalc!L$37)+L773*(ComCalc!L$37-2)/ComCalc!L$37))),0)</f>
        <v>0</v>
      </c>
      <c r="M1497">
        <f>IF(M162*(ComCalc!M$37&gt;1),2*ComCalc!M$37*NORMSDIST(-1*ABS(M879/SQRT(ComCalc!M$45/(ComCalc!M$37*ComCalc!M$37)+M773*(ComCalc!M$37-2)/ComCalc!M$37))),0)</f>
        <v>2.128306247252969</v>
      </c>
      <c r="N1497">
        <f>IF(N162*(ComCalc!N$37&gt;1),2*ComCalc!N$37*NORMSDIST(-1*ABS(N879/SQRT(ComCalc!N$45/(ComCalc!N$37*ComCalc!N$37)+N773*(ComCalc!N$37-2)/ComCalc!N$37))),0)</f>
        <v>0</v>
      </c>
      <c r="O1497">
        <f>IF(O162*(ComCalc!O$37&gt;1),2*ComCalc!O$37*NORMSDIST(-1*ABS(O879/SQRT(ComCalc!O$45/(ComCalc!O$37*ComCalc!O$37)+O773*(ComCalc!O$37-2)/ComCalc!O$37))),0)</f>
        <v>0</v>
      </c>
      <c r="P1497">
        <f>IF(P162*(ComCalc!P$37&gt;1),2*ComCalc!P$37*NORMSDIST(-1*ABS(P879/SQRT(ComCalc!P$45/(ComCalc!P$37*ComCalc!P$37)+P773*(ComCalc!P$37-2)/ComCalc!P$37))),0)</f>
        <v>2.1829866541197958</v>
      </c>
      <c r="Q1497">
        <f>IF(Q162*(ComCalc!Q$37&gt;1),2*ComCalc!Q$37*NORMSDIST(-1*ABS(Q879/SQRT(ComCalc!Q$45/(ComCalc!Q$37*ComCalc!Q$37)+Q773*(ComCalc!Q$37-2)/ComCalc!Q$37))),0)</f>
        <v>0</v>
      </c>
      <c r="R1497">
        <f>IF(R162*(ComCalc!R$37&gt;1),2*ComCalc!R$37*NORMSDIST(-1*ABS(R879/SQRT(ComCalc!R$45/(ComCalc!R$37*ComCalc!R$37)+R773*(ComCalc!R$37-2)/ComCalc!R$37))),0)</f>
        <v>15.369623476222982</v>
      </c>
      <c r="S1497">
        <f>IF(S162*(ComCalc!S$37&gt;1),2*ComCalc!S$37*NORMSDIST(-1*ABS(S879/SQRT(ComCalc!S$45/(ComCalc!S$37*ComCalc!S$37)+S773*(ComCalc!S$37-2)/ComCalc!S$37))),0)</f>
        <v>0</v>
      </c>
      <c r="T1497">
        <f>IF(T162*(ComCalc!T$37&gt;1),2*ComCalc!T$37*NORMSDIST(-1*ABS(T879/SQRT(ComCalc!T$45/(ComCalc!T$37*ComCalc!T$37)+T773*(ComCalc!T$37-2)/ComCalc!T$37))),0)</f>
        <v>0</v>
      </c>
      <c r="U1497">
        <f>IF(U162*(ComCalc!U$37&gt;1),2*ComCalc!U$37*NORMSDIST(-1*ABS(U879/SQRT(ComCalc!U$45/(ComCalc!U$37*ComCalc!U$37)+U773*(ComCalc!U$37-2)/ComCalc!U$37))),0)</f>
        <v>0</v>
      </c>
    </row>
    <row r="1498" spans="1:21" x14ac:dyDescent="0.15">
      <c r="A1498" t="str">
        <f t="shared" si="873"/>
        <v>DKEFS CWI Switching</v>
      </c>
      <c r="B1498">
        <f>IF(B163*(ComCalc!B$37&gt;1),2*ComCalc!B$37*NORMSDIST(-1*ABS(B880/SQRT(ComCalc!B$45/(ComCalc!B$37*ComCalc!B$37)+B774*(ComCalc!B$37-2)/ComCalc!B$37))),0)</f>
        <v>0</v>
      </c>
      <c r="C1498">
        <f>IF(C163*(ComCalc!C$37&gt;1),2*ComCalc!C$37*NORMSDIST(-1*ABS(C880/SQRT(ComCalc!C$45/(ComCalc!C$37*ComCalc!C$37)+C774*(ComCalc!C$37-2)/ComCalc!C$37))),0)</f>
        <v>0</v>
      </c>
      <c r="D1498">
        <f>IF(D163*(ComCalc!D$37&gt;1),2*ComCalc!D$37*NORMSDIST(-1*ABS(D880/SQRT(ComCalc!D$45/(ComCalc!D$37*ComCalc!D$37)+D774*(ComCalc!D$37-2)/ComCalc!D$37))),0)</f>
        <v>0</v>
      </c>
      <c r="E1498">
        <f>IF(E163*(ComCalc!E$37&gt;1),2*ComCalc!E$37*NORMSDIST(-1*ABS(E880/SQRT(ComCalc!E$45/(ComCalc!E$37*ComCalc!E$37)+E774*(ComCalc!E$37-2)/ComCalc!E$37))),0)</f>
        <v>0</v>
      </c>
      <c r="F1498">
        <f>IF(F163*(ComCalc!F$37&gt;1),2*ComCalc!F$37*NORMSDIST(-1*ABS(F880/SQRT(ComCalc!F$45/(ComCalc!F$37*ComCalc!F$37)+F774*(ComCalc!F$37-2)/ComCalc!F$37))),0)</f>
        <v>0</v>
      </c>
      <c r="G1498">
        <f>IF(G163*(ComCalc!G$37&gt;1),2*ComCalc!G$37*NORMSDIST(-1*ABS(G880/SQRT(ComCalc!G$45/(ComCalc!G$37*ComCalc!G$37)+G774*(ComCalc!G$37-2)/ComCalc!G$37))),0)</f>
        <v>3.8742864051011603</v>
      </c>
      <c r="H1498">
        <f>IF(H163*(ComCalc!H$37&gt;1),2*ComCalc!H$37*NORMSDIST(-1*ABS(H880/SQRT(ComCalc!H$45/(ComCalc!H$37*ComCalc!H$37)+H774*(ComCalc!H$37-2)/ComCalc!H$37))),0)</f>
        <v>0</v>
      </c>
      <c r="I1498">
        <f>IF(I163*(ComCalc!I$37&gt;1),2*ComCalc!I$37*NORMSDIST(-1*ABS(I880/SQRT(ComCalc!I$45/(ComCalc!I$37*ComCalc!I$37)+I774*(ComCalc!I$37-2)/ComCalc!I$37))),0)</f>
        <v>0</v>
      </c>
      <c r="J1498">
        <f>IF(J163*(ComCalc!J$37&gt;1),2*ComCalc!J$37*NORMSDIST(-1*ABS(J880/SQRT(ComCalc!J$45/(ComCalc!J$37*ComCalc!J$37)+J774*(ComCalc!J$37-2)/ComCalc!J$37))),0)</f>
        <v>0</v>
      </c>
      <c r="K1498">
        <f>IF(K163*(ComCalc!K$37&gt;1),2*ComCalc!K$37*NORMSDIST(-1*ABS(K880/SQRT(ComCalc!K$45/(ComCalc!K$37*ComCalc!K$37)+K774*(ComCalc!K$37-2)/ComCalc!K$37))),0)</f>
        <v>0</v>
      </c>
      <c r="L1498">
        <f>IF(L163*(ComCalc!L$37&gt;1),2*ComCalc!L$37*NORMSDIST(-1*ABS(L880/SQRT(ComCalc!L$45/(ComCalc!L$37*ComCalc!L$37)+L774*(ComCalc!L$37-2)/ComCalc!L$37))),0)</f>
        <v>0</v>
      </c>
      <c r="M1498">
        <f>IF(M163*(ComCalc!M$37&gt;1),2*ComCalc!M$37*NORMSDIST(-1*ABS(M880/SQRT(ComCalc!M$45/(ComCalc!M$37*ComCalc!M$37)+M774*(ComCalc!M$37-2)/ComCalc!M$37))),0)</f>
        <v>0.19001390701800405</v>
      </c>
      <c r="N1498">
        <f>IF(N163*(ComCalc!N$37&gt;1),2*ComCalc!N$37*NORMSDIST(-1*ABS(N880/SQRT(ComCalc!N$45/(ComCalc!N$37*ComCalc!N$37)+N774*(ComCalc!N$37-2)/ComCalc!N$37))),0)</f>
        <v>0</v>
      </c>
      <c r="O1498">
        <f>IF(O163*(ComCalc!O$37&gt;1),2*ComCalc!O$37*NORMSDIST(-1*ABS(O880/SQRT(ComCalc!O$45/(ComCalc!O$37*ComCalc!O$37)+O774*(ComCalc!O$37-2)/ComCalc!O$37))),0)</f>
        <v>0</v>
      </c>
      <c r="P1498">
        <f>IF(P163*(ComCalc!P$37&gt;1),2*ComCalc!P$37*NORMSDIST(-1*ABS(P880/SQRT(ComCalc!P$45/(ComCalc!P$37*ComCalc!P$37)+P774*(ComCalc!P$37-2)/ComCalc!P$37))),0)</f>
        <v>0.22628280411772903</v>
      </c>
      <c r="Q1498">
        <f>IF(Q163*(ComCalc!Q$37&gt;1),2*ComCalc!Q$37*NORMSDIST(-1*ABS(Q880/SQRT(ComCalc!Q$45/(ComCalc!Q$37*ComCalc!Q$37)+Q774*(ComCalc!Q$37-2)/ComCalc!Q$37))),0)</f>
        <v>0</v>
      </c>
      <c r="R1498">
        <f>IF(R163*(ComCalc!R$37&gt;1),2*ComCalc!R$37*NORMSDIST(-1*ABS(R880/SQRT(ComCalc!R$45/(ComCalc!R$37*ComCalc!R$37)+R774*(ComCalc!R$37-2)/ComCalc!R$37))),0)</f>
        <v>2.0985872187263053</v>
      </c>
      <c r="S1498">
        <f>IF(S163*(ComCalc!S$37&gt;1),2*ComCalc!S$37*NORMSDIST(-1*ABS(S880/SQRT(ComCalc!S$45/(ComCalc!S$37*ComCalc!S$37)+S774*(ComCalc!S$37-2)/ComCalc!S$37))),0)</f>
        <v>0</v>
      </c>
      <c r="T1498">
        <f>IF(T163*(ComCalc!T$37&gt;1),2*ComCalc!T$37*NORMSDIST(-1*ABS(T880/SQRT(ComCalc!T$45/(ComCalc!T$37*ComCalc!T$37)+T774*(ComCalc!T$37-2)/ComCalc!T$37))),0)</f>
        <v>0</v>
      </c>
      <c r="U1498">
        <f>IF(U163*(ComCalc!U$37&gt;1),2*ComCalc!U$37*NORMSDIST(-1*ABS(U880/SQRT(ComCalc!U$45/(ComCalc!U$37*ComCalc!U$37)+U774*(ComCalc!U$37-2)/ComCalc!U$37))),0)</f>
        <v>0</v>
      </c>
    </row>
    <row r="1499" spans="1:21" x14ac:dyDescent="0.15">
      <c r="A1499" t="str">
        <f t="shared" si="873"/>
        <v>Unstructured Task (Total)</v>
      </c>
      <c r="B1499">
        <f>IF(B164*(ComCalc!B$37&gt;1),2*ComCalc!B$37*NORMSDIST(-1*ABS(B881/SQRT(ComCalc!B$45/(ComCalc!B$37*ComCalc!B$37)+B775*(ComCalc!B$37-2)/ComCalc!B$37))),0)</f>
        <v>0</v>
      </c>
      <c r="C1499">
        <f>IF(C164*(ComCalc!C$37&gt;1),2*ComCalc!C$37*NORMSDIST(-1*ABS(C881/SQRT(ComCalc!C$45/(ComCalc!C$37*ComCalc!C$37)+C775*(ComCalc!C$37-2)/ComCalc!C$37))),0)</f>
        <v>0</v>
      </c>
      <c r="D1499">
        <f>IF(D164*(ComCalc!D$37&gt;1),2*ComCalc!D$37*NORMSDIST(-1*ABS(D881/SQRT(ComCalc!D$45/(ComCalc!D$37*ComCalc!D$37)+D775*(ComCalc!D$37-2)/ComCalc!D$37))),0)</f>
        <v>0</v>
      </c>
      <c r="E1499">
        <f>IF(E164*(ComCalc!E$37&gt;1),2*ComCalc!E$37*NORMSDIST(-1*ABS(E881/SQRT(ComCalc!E$45/(ComCalc!E$37*ComCalc!E$37)+E775*(ComCalc!E$37-2)/ComCalc!E$37))),0)</f>
        <v>0</v>
      </c>
      <c r="F1499">
        <f>IF(F164*(ComCalc!F$37&gt;1),2*ComCalc!F$37*NORMSDIST(-1*ABS(F881/SQRT(ComCalc!F$45/(ComCalc!F$37*ComCalc!F$37)+F775*(ComCalc!F$37-2)/ComCalc!F$37))),0)</f>
        <v>0</v>
      </c>
      <c r="G1499">
        <f>IF(G164*(ComCalc!G$37&gt;1),2*ComCalc!G$37*NORMSDIST(-1*ABS(G881/SQRT(ComCalc!G$45/(ComCalc!G$37*ComCalc!G$37)+G775*(ComCalc!G$37-2)/ComCalc!G$37))),0)</f>
        <v>0</v>
      </c>
      <c r="H1499">
        <f>IF(H164*(ComCalc!H$37&gt;1),2*ComCalc!H$37*NORMSDIST(-1*ABS(H881/SQRT(ComCalc!H$45/(ComCalc!H$37*ComCalc!H$37)+H775*(ComCalc!H$37-2)/ComCalc!H$37))),0)</f>
        <v>0</v>
      </c>
      <c r="I1499">
        <f>IF(I164*(ComCalc!I$37&gt;1),2*ComCalc!I$37*NORMSDIST(-1*ABS(I881/SQRT(ComCalc!I$45/(ComCalc!I$37*ComCalc!I$37)+I775*(ComCalc!I$37-2)/ComCalc!I$37))),0)</f>
        <v>0</v>
      </c>
      <c r="J1499">
        <f>IF(J164*(ComCalc!J$37&gt;1),2*ComCalc!J$37*NORMSDIST(-1*ABS(J881/SQRT(ComCalc!J$45/(ComCalc!J$37*ComCalc!J$37)+J775*(ComCalc!J$37-2)/ComCalc!J$37))),0)</f>
        <v>0</v>
      </c>
      <c r="K1499">
        <f>IF(K164*(ComCalc!K$37&gt;1),2*ComCalc!K$37*NORMSDIST(-1*ABS(K881/SQRT(ComCalc!K$45/(ComCalc!K$37*ComCalc!K$37)+K775*(ComCalc!K$37-2)/ComCalc!K$37))),0)</f>
        <v>0</v>
      </c>
      <c r="L1499">
        <f>IF(L164*(ComCalc!L$37&gt;1),2*ComCalc!L$37*NORMSDIST(-1*ABS(L881/SQRT(ComCalc!L$45/(ComCalc!L$37*ComCalc!L$37)+L775*(ComCalc!L$37-2)/ComCalc!L$37))),0)</f>
        <v>0</v>
      </c>
      <c r="M1499">
        <f>IF(M164*(ComCalc!M$37&gt;1),2*ComCalc!M$37*NORMSDIST(-1*ABS(M881/SQRT(ComCalc!M$45/(ComCalc!M$37*ComCalc!M$37)+M775*(ComCalc!M$37-2)/ComCalc!M$37))),0)</f>
        <v>0</v>
      </c>
      <c r="N1499">
        <f>IF(N164*(ComCalc!N$37&gt;1),2*ComCalc!N$37*NORMSDIST(-1*ABS(N881/SQRT(ComCalc!N$45/(ComCalc!N$37*ComCalc!N$37)+N775*(ComCalc!N$37-2)/ComCalc!N$37))),0)</f>
        <v>0</v>
      </c>
      <c r="O1499">
        <f>IF(O164*(ComCalc!O$37&gt;1),2*ComCalc!O$37*NORMSDIST(-1*ABS(O881/SQRT(ComCalc!O$45/(ComCalc!O$37*ComCalc!O$37)+O775*(ComCalc!O$37-2)/ComCalc!O$37))),0)</f>
        <v>0</v>
      </c>
      <c r="P1499">
        <f>IF(P164*(ComCalc!P$37&gt;1),2*ComCalc!P$37*NORMSDIST(-1*ABS(P881/SQRT(ComCalc!P$45/(ComCalc!P$37*ComCalc!P$37)+P775*(ComCalc!P$37-2)/ComCalc!P$37))),0)</f>
        <v>0</v>
      </c>
      <c r="Q1499">
        <f>IF(Q164*(ComCalc!Q$37&gt;1),2*ComCalc!Q$37*NORMSDIST(-1*ABS(Q881/SQRT(ComCalc!Q$45/(ComCalc!Q$37*ComCalc!Q$37)+Q775*(ComCalc!Q$37-2)/ComCalc!Q$37))),0)</f>
        <v>0</v>
      </c>
      <c r="R1499">
        <f>IF(R164*(ComCalc!R$37&gt;1),2*ComCalc!R$37*NORMSDIST(-1*ABS(R881/SQRT(ComCalc!R$45/(ComCalc!R$37*ComCalc!R$37)+R775*(ComCalc!R$37-2)/ComCalc!R$37))),0)</f>
        <v>0</v>
      </c>
      <c r="S1499">
        <f>IF(S164*(ComCalc!S$37&gt;1),2*ComCalc!S$37*NORMSDIST(-1*ABS(S881/SQRT(ComCalc!S$45/(ComCalc!S$37*ComCalc!S$37)+S775*(ComCalc!S$37-2)/ComCalc!S$37))),0)</f>
        <v>0</v>
      </c>
      <c r="T1499">
        <f>IF(T164*(ComCalc!T$37&gt;1),2*ComCalc!T$37*NORMSDIST(-1*ABS(T881/SQRT(ComCalc!T$45/(ComCalc!T$37*ComCalc!T$37)+T775*(ComCalc!T$37-2)/ComCalc!T$37))),0)</f>
        <v>0</v>
      </c>
      <c r="U1499">
        <f>IF(U164*(ComCalc!U$37&gt;1),2*ComCalc!U$37*NORMSDIST(-1*ABS(U881/SQRT(ComCalc!U$45/(ComCalc!U$37*ComCalc!U$37)+U775*(ComCalc!U$37-2)/ComCalc!U$37))),0)</f>
        <v>0</v>
      </c>
    </row>
    <row r="1500" spans="1:21" x14ac:dyDescent="0.15">
      <c r="A1500" t="str">
        <f t="shared" si="873"/>
        <v>Unstructured Task (HVC)</v>
      </c>
      <c r="B1500">
        <f>IF(B165*(ComCalc!B$37&gt;1),2*ComCalc!B$37*NORMSDIST(-1*ABS(B882/SQRT(ComCalc!B$45/(ComCalc!B$37*ComCalc!B$37)+B776*(ComCalc!B$37-2)/ComCalc!B$37))),0)</f>
        <v>0</v>
      </c>
      <c r="C1500">
        <f>IF(C165*(ComCalc!C$37&gt;1),2*ComCalc!C$37*NORMSDIST(-1*ABS(C882/SQRT(ComCalc!C$45/(ComCalc!C$37*ComCalc!C$37)+C776*(ComCalc!C$37-2)/ComCalc!C$37))),0)</f>
        <v>0</v>
      </c>
      <c r="D1500">
        <f>IF(D165*(ComCalc!D$37&gt;1),2*ComCalc!D$37*NORMSDIST(-1*ABS(D882/SQRT(ComCalc!D$45/(ComCalc!D$37*ComCalc!D$37)+D776*(ComCalc!D$37-2)/ComCalc!D$37))),0)</f>
        <v>0</v>
      </c>
      <c r="E1500">
        <f>IF(E165*(ComCalc!E$37&gt;1),2*ComCalc!E$37*NORMSDIST(-1*ABS(E882/SQRT(ComCalc!E$45/(ComCalc!E$37*ComCalc!E$37)+E776*(ComCalc!E$37-2)/ComCalc!E$37))),0)</f>
        <v>0</v>
      </c>
      <c r="F1500">
        <f>IF(F165*(ComCalc!F$37&gt;1),2*ComCalc!F$37*NORMSDIST(-1*ABS(F882/SQRT(ComCalc!F$45/(ComCalc!F$37*ComCalc!F$37)+F776*(ComCalc!F$37-2)/ComCalc!F$37))),0)</f>
        <v>0</v>
      </c>
      <c r="G1500">
        <f>IF(G165*(ComCalc!G$37&gt;1),2*ComCalc!G$37*NORMSDIST(-1*ABS(G882/SQRT(ComCalc!G$45/(ComCalc!G$37*ComCalc!G$37)+G776*(ComCalc!G$37-2)/ComCalc!G$37))),0)</f>
        <v>0</v>
      </c>
      <c r="H1500">
        <f>IF(H165*(ComCalc!H$37&gt;1),2*ComCalc!H$37*NORMSDIST(-1*ABS(H882/SQRT(ComCalc!H$45/(ComCalc!H$37*ComCalc!H$37)+H776*(ComCalc!H$37-2)/ComCalc!H$37))),0)</f>
        <v>0</v>
      </c>
      <c r="I1500">
        <f>IF(I165*(ComCalc!I$37&gt;1),2*ComCalc!I$37*NORMSDIST(-1*ABS(I882/SQRT(ComCalc!I$45/(ComCalc!I$37*ComCalc!I$37)+I776*(ComCalc!I$37-2)/ComCalc!I$37))),0)</f>
        <v>0</v>
      </c>
      <c r="J1500">
        <f>IF(J165*(ComCalc!J$37&gt;1),2*ComCalc!J$37*NORMSDIST(-1*ABS(J882/SQRT(ComCalc!J$45/(ComCalc!J$37*ComCalc!J$37)+J776*(ComCalc!J$37-2)/ComCalc!J$37))),0)</f>
        <v>0</v>
      </c>
      <c r="K1500">
        <f>IF(K165*(ComCalc!K$37&gt;1),2*ComCalc!K$37*NORMSDIST(-1*ABS(K882/SQRT(ComCalc!K$45/(ComCalc!K$37*ComCalc!K$37)+K776*(ComCalc!K$37-2)/ComCalc!K$37))),0)</f>
        <v>0</v>
      </c>
      <c r="L1500">
        <f>IF(L165*(ComCalc!L$37&gt;1),2*ComCalc!L$37*NORMSDIST(-1*ABS(L882/SQRT(ComCalc!L$45/(ComCalc!L$37*ComCalc!L$37)+L776*(ComCalc!L$37-2)/ComCalc!L$37))),0)</f>
        <v>0</v>
      </c>
      <c r="M1500">
        <f>IF(M165*(ComCalc!M$37&gt;1),2*ComCalc!M$37*NORMSDIST(-1*ABS(M882/SQRT(ComCalc!M$45/(ComCalc!M$37*ComCalc!M$37)+M776*(ComCalc!M$37-2)/ComCalc!M$37))),0)</f>
        <v>0</v>
      </c>
      <c r="N1500">
        <f>IF(N165*(ComCalc!N$37&gt;1),2*ComCalc!N$37*NORMSDIST(-1*ABS(N882/SQRT(ComCalc!N$45/(ComCalc!N$37*ComCalc!N$37)+N776*(ComCalc!N$37-2)/ComCalc!N$37))),0)</f>
        <v>0</v>
      </c>
      <c r="O1500">
        <f>IF(O165*(ComCalc!O$37&gt;1),2*ComCalc!O$37*NORMSDIST(-1*ABS(O882/SQRT(ComCalc!O$45/(ComCalc!O$37*ComCalc!O$37)+O776*(ComCalc!O$37-2)/ComCalc!O$37))),0)</f>
        <v>0</v>
      </c>
      <c r="P1500">
        <f>IF(P165*(ComCalc!P$37&gt;1),2*ComCalc!P$37*NORMSDIST(-1*ABS(P882/SQRT(ComCalc!P$45/(ComCalc!P$37*ComCalc!P$37)+P776*(ComCalc!P$37-2)/ComCalc!P$37))),0)</f>
        <v>0</v>
      </c>
      <c r="Q1500">
        <f>IF(Q165*(ComCalc!Q$37&gt;1),2*ComCalc!Q$37*NORMSDIST(-1*ABS(Q882/SQRT(ComCalc!Q$45/(ComCalc!Q$37*ComCalc!Q$37)+Q776*(ComCalc!Q$37-2)/ComCalc!Q$37))),0)</f>
        <v>0</v>
      </c>
      <c r="R1500">
        <f>IF(R165*(ComCalc!R$37&gt;1),2*ComCalc!R$37*NORMSDIST(-1*ABS(R882/SQRT(ComCalc!R$45/(ComCalc!R$37*ComCalc!R$37)+R776*(ComCalc!R$37-2)/ComCalc!R$37))),0)</f>
        <v>0</v>
      </c>
      <c r="S1500">
        <f>IF(S165*(ComCalc!S$37&gt;1),2*ComCalc!S$37*NORMSDIST(-1*ABS(S882/SQRT(ComCalc!S$45/(ComCalc!S$37*ComCalc!S$37)+S776*(ComCalc!S$37-2)/ComCalc!S$37))),0)</f>
        <v>0</v>
      </c>
      <c r="T1500">
        <f>IF(T165*(ComCalc!T$37&gt;1),2*ComCalc!T$37*NORMSDIST(-1*ABS(T882/SQRT(ComCalc!T$45/(ComCalc!T$37*ComCalc!T$37)+T776*(ComCalc!T$37-2)/ComCalc!T$37))),0)</f>
        <v>0</v>
      </c>
      <c r="U1500">
        <f>IF(U165*(ComCalc!U$37&gt;1),2*ComCalc!U$37*NORMSDIST(-1*ABS(U882/SQRT(ComCalc!U$45/(ComCalc!U$37*ComCalc!U$37)+U776*(ComCalc!U$37-2)/ComCalc!U$37))),0)</f>
        <v>0</v>
      </c>
    </row>
    <row r="1501" spans="1:21" x14ac:dyDescent="0.15">
      <c r="A1501" t="str">
        <f t="shared" si="873"/>
        <v>WASI-2 Similarities</v>
      </c>
      <c r="B1501">
        <f>IF(B166*(ComCalc!B$37&gt;1),2*ComCalc!B$37*NORMSDIST(-1*ABS(B883/SQRT(ComCalc!B$45/(ComCalc!B$37*ComCalc!B$37)+B777*(ComCalc!B$37-2)/ComCalc!B$37))),0)</f>
        <v>0</v>
      </c>
      <c r="C1501">
        <f>IF(C166*(ComCalc!C$37&gt;1),2*ComCalc!C$37*NORMSDIST(-1*ABS(C883/SQRT(ComCalc!C$45/(ComCalc!C$37*ComCalc!C$37)+C777*(ComCalc!C$37-2)/ComCalc!C$37))),0)</f>
        <v>0</v>
      </c>
      <c r="D1501">
        <f>IF(D166*(ComCalc!D$37&gt;1),2*ComCalc!D$37*NORMSDIST(-1*ABS(D883/SQRT(ComCalc!D$45/(ComCalc!D$37*ComCalc!D$37)+D777*(ComCalc!D$37-2)/ComCalc!D$37))),0)</f>
        <v>0</v>
      </c>
      <c r="E1501">
        <f>IF(E166*(ComCalc!E$37&gt;1),2*ComCalc!E$37*NORMSDIST(-1*ABS(E883/SQRT(ComCalc!E$45/(ComCalc!E$37*ComCalc!E$37)+E777*(ComCalc!E$37-2)/ComCalc!E$37))),0)</f>
        <v>0</v>
      </c>
      <c r="F1501">
        <f>IF(F166*(ComCalc!F$37&gt;1),2*ComCalc!F$37*NORMSDIST(-1*ABS(F883/SQRT(ComCalc!F$45/(ComCalc!F$37*ComCalc!F$37)+F777*(ComCalc!F$37-2)/ComCalc!F$37))),0)</f>
        <v>0</v>
      </c>
      <c r="G1501">
        <f>IF(G166*(ComCalc!G$37&gt;1),2*ComCalc!G$37*NORMSDIST(-1*ABS(G883/SQRT(ComCalc!G$45/(ComCalc!G$37*ComCalc!G$37)+G777*(ComCalc!G$37-2)/ComCalc!G$37))),0)</f>
        <v>0</v>
      </c>
      <c r="H1501">
        <f>IF(H166*(ComCalc!H$37&gt;1),2*ComCalc!H$37*NORMSDIST(-1*ABS(H883/SQRT(ComCalc!H$45/(ComCalc!H$37*ComCalc!H$37)+H777*(ComCalc!H$37-2)/ComCalc!H$37))),0)</f>
        <v>0</v>
      </c>
      <c r="I1501">
        <f>IF(I166*(ComCalc!I$37&gt;1),2*ComCalc!I$37*NORMSDIST(-1*ABS(I883/SQRT(ComCalc!I$45/(ComCalc!I$37*ComCalc!I$37)+I777*(ComCalc!I$37-2)/ComCalc!I$37))),0)</f>
        <v>0</v>
      </c>
      <c r="J1501">
        <f>IF(J166*(ComCalc!J$37&gt;1),2*ComCalc!J$37*NORMSDIST(-1*ABS(J883/SQRT(ComCalc!J$45/(ComCalc!J$37*ComCalc!J$37)+J777*(ComCalc!J$37-2)/ComCalc!J$37))),0)</f>
        <v>0</v>
      </c>
      <c r="K1501">
        <f>IF(K166*(ComCalc!K$37&gt;1),2*ComCalc!K$37*NORMSDIST(-1*ABS(K883/SQRT(ComCalc!K$45/(ComCalc!K$37*ComCalc!K$37)+K777*(ComCalc!K$37-2)/ComCalc!K$37))),0)</f>
        <v>0</v>
      </c>
      <c r="L1501">
        <f>IF(L166*(ComCalc!L$37&gt;1),2*ComCalc!L$37*NORMSDIST(-1*ABS(L883/SQRT(ComCalc!L$45/(ComCalc!L$37*ComCalc!L$37)+L777*(ComCalc!L$37-2)/ComCalc!L$37))),0)</f>
        <v>0</v>
      </c>
      <c r="M1501">
        <f>IF(M166*(ComCalc!M$37&gt;1),2*ComCalc!M$37*NORMSDIST(-1*ABS(M883/SQRT(ComCalc!M$45/(ComCalc!M$37*ComCalc!M$37)+M777*(ComCalc!M$37-2)/ComCalc!M$37))),0)</f>
        <v>0</v>
      </c>
      <c r="N1501">
        <f>IF(N166*(ComCalc!N$37&gt;1),2*ComCalc!N$37*NORMSDIST(-1*ABS(N883/SQRT(ComCalc!N$45/(ComCalc!N$37*ComCalc!N$37)+N777*(ComCalc!N$37-2)/ComCalc!N$37))),0)</f>
        <v>0</v>
      </c>
      <c r="O1501">
        <f>IF(O166*(ComCalc!O$37&gt;1),2*ComCalc!O$37*NORMSDIST(-1*ABS(O883/SQRT(ComCalc!O$45/(ComCalc!O$37*ComCalc!O$37)+O777*(ComCalc!O$37-2)/ComCalc!O$37))),0)</f>
        <v>0</v>
      </c>
      <c r="P1501">
        <f>IF(P166*(ComCalc!P$37&gt;1),2*ComCalc!P$37*NORMSDIST(-1*ABS(P883/SQRT(ComCalc!P$45/(ComCalc!P$37*ComCalc!P$37)+P777*(ComCalc!P$37-2)/ComCalc!P$37))),0)</f>
        <v>0</v>
      </c>
      <c r="Q1501">
        <f>IF(Q166*(ComCalc!Q$37&gt;1),2*ComCalc!Q$37*NORMSDIST(-1*ABS(Q883/SQRT(ComCalc!Q$45/(ComCalc!Q$37*ComCalc!Q$37)+Q777*(ComCalc!Q$37-2)/ComCalc!Q$37))),0)</f>
        <v>0</v>
      </c>
      <c r="R1501">
        <f>IF(R166*(ComCalc!R$37&gt;1),2*ComCalc!R$37*NORMSDIST(-1*ABS(R883/SQRT(ComCalc!R$45/(ComCalc!R$37*ComCalc!R$37)+R777*(ComCalc!R$37-2)/ComCalc!R$37))),0)</f>
        <v>0</v>
      </c>
      <c r="S1501">
        <f>IF(S166*(ComCalc!S$37&gt;1),2*ComCalc!S$37*NORMSDIST(-1*ABS(S883/SQRT(ComCalc!S$45/(ComCalc!S$37*ComCalc!S$37)+S777*(ComCalc!S$37-2)/ComCalc!S$37))),0)</f>
        <v>0</v>
      </c>
      <c r="T1501">
        <f>IF(T166*(ComCalc!T$37&gt;1),2*ComCalc!T$37*NORMSDIST(-1*ABS(T883/SQRT(ComCalc!T$45/(ComCalc!T$37*ComCalc!T$37)+T777*(ComCalc!T$37-2)/ComCalc!T$37))),0)</f>
        <v>0</v>
      </c>
      <c r="U1501">
        <f>IF(U166*(ComCalc!U$37&gt;1),2*ComCalc!U$37*NORMSDIST(-1*ABS(U883/SQRT(ComCalc!U$45/(ComCalc!U$37*ComCalc!U$37)+U777*(ComCalc!U$37-2)/ComCalc!U$37))),0)</f>
        <v>0</v>
      </c>
    </row>
    <row r="1502" spans="1:21" x14ac:dyDescent="0.15">
      <c r="A1502" t="str">
        <f t="shared" si="873"/>
        <v>WASI-2 Vocabulary</v>
      </c>
      <c r="B1502">
        <f>IF(B167*(ComCalc!B$37&gt;1),2*ComCalc!B$37*NORMSDIST(-1*ABS(B884/SQRT(ComCalc!B$45/(ComCalc!B$37*ComCalc!B$37)+B778*(ComCalc!B$37-2)/ComCalc!B$37))),0)</f>
        <v>0</v>
      </c>
      <c r="C1502">
        <f>IF(C167*(ComCalc!C$37&gt;1),2*ComCalc!C$37*NORMSDIST(-1*ABS(C884/SQRT(ComCalc!C$45/(ComCalc!C$37*ComCalc!C$37)+C778*(ComCalc!C$37-2)/ComCalc!C$37))),0)</f>
        <v>0</v>
      </c>
      <c r="D1502">
        <f>IF(D167*(ComCalc!D$37&gt;1),2*ComCalc!D$37*NORMSDIST(-1*ABS(D884/SQRT(ComCalc!D$45/(ComCalc!D$37*ComCalc!D$37)+D778*(ComCalc!D$37-2)/ComCalc!D$37))),0)</f>
        <v>0</v>
      </c>
      <c r="E1502">
        <f>IF(E167*(ComCalc!E$37&gt;1),2*ComCalc!E$37*NORMSDIST(-1*ABS(E884/SQRT(ComCalc!E$45/(ComCalc!E$37*ComCalc!E$37)+E778*(ComCalc!E$37-2)/ComCalc!E$37))),0)</f>
        <v>0</v>
      </c>
      <c r="F1502">
        <f>IF(F167*(ComCalc!F$37&gt;1),2*ComCalc!F$37*NORMSDIST(-1*ABS(F884/SQRT(ComCalc!F$45/(ComCalc!F$37*ComCalc!F$37)+F778*(ComCalc!F$37-2)/ComCalc!F$37))),0)</f>
        <v>0</v>
      </c>
      <c r="G1502">
        <f>IF(G167*(ComCalc!G$37&gt;1),2*ComCalc!G$37*NORMSDIST(-1*ABS(G884/SQRT(ComCalc!G$45/(ComCalc!G$37*ComCalc!G$37)+G778*(ComCalc!G$37-2)/ComCalc!G$37))),0)</f>
        <v>0</v>
      </c>
      <c r="H1502">
        <f>IF(H167*(ComCalc!H$37&gt;1),2*ComCalc!H$37*NORMSDIST(-1*ABS(H884/SQRT(ComCalc!H$45/(ComCalc!H$37*ComCalc!H$37)+H778*(ComCalc!H$37-2)/ComCalc!H$37))),0)</f>
        <v>0</v>
      </c>
      <c r="I1502">
        <f>IF(I167*(ComCalc!I$37&gt;1),2*ComCalc!I$37*NORMSDIST(-1*ABS(I884/SQRT(ComCalc!I$45/(ComCalc!I$37*ComCalc!I$37)+I778*(ComCalc!I$37-2)/ComCalc!I$37))),0)</f>
        <v>0</v>
      </c>
      <c r="J1502">
        <f>IF(J167*(ComCalc!J$37&gt;1),2*ComCalc!J$37*NORMSDIST(-1*ABS(J884/SQRT(ComCalc!J$45/(ComCalc!J$37*ComCalc!J$37)+J778*(ComCalc!J$37-2)/ComCalc!J$37))),0)</f>
        <v>0</v>
      </c>
      <c r="K1502">
        <f>IF(K167*(ComCalc!K$37&gt;1),2*ComCalc!K$37*NORMSDIST(-1*ABS(K884/SQRT(ComCalc!K$45/(ComCalc!K$37*ComCalc!K$37)+K778*(ComCalc!K$37-2)/ComCalc!K$37))),0)</f>
        <v>0</v>
      </c>
      <c r="L1502">
        <f>IF(L167*(ComCalc!L$37&gt;1),2*ComCalc!L$37*NORMSDIST(-1*ABS(L884/SQRT(ComCalc!L$45/(ComCalc!L$37*ComCalc!L$37)+L778*(ComCalc!L$37-2)/ComCalc!L$37))),0)</f>
        <v>0</v>
      </c>
      <c r="M1502">
        <f>IF(M167*(ComCalc!M$37&gt;1),2*ComCalc!M$37*NORMSDIST(-1*ABS(M884/SQRT(ComCalc!M$45/(ComCalc!M$37*ComCalc!M$37)+M778*(ComCalc!M$37-2)/ComCalc!M$37))),0)</f>
        <v>0</v>
      </c>
      <c r="N1502">
        <f>IF(N167*(ComCalc!N$37&gt;1),2*ComCalc!N$37*NORMSDIST(-1*ABS(N884/SQRT(ComCalc!N$45/(ComCalc!N$37*ComCalc!N$37)+N778*(ComCalc!N$37-2)/ComCalc!N$37))),0)</f>
        <v>0</v>
      </c>
      <c r="O1502">
        <f>IF(O167*(ComCalc!O$37&gt;1),2*ComCalc!O$37*NORMSDIST(-1*ABS(O884/SQRT(ComCalc!O$45/(ComCalc!O$37*ComCalc!O$37)+O778*(ComCalc!O$37-2)/ComCalc!O$37))),0)</f>
        <v>0</v>
      </c>
      <c r="P1502">
        <f>IF(P167*(ComCalc!P$37&gt;1),2*ComCalc!P$37*NORMSDIST(-1*ABS(P884/SQRT(ComCalc!P$45/(ComCalc!P$37*ComCalc!P$37)+P778*(ComCalc!P$37-2)/ComCalc!P$37))),0)</f>
        <v>0</v>
      </c>
      <c r="Q1502">
        <f>IF(Q167*(ComCalc!Q$37&gt;1),2*ComCalc!Q$37*NORMSDIST(-1*ABS(Q884/SQRT(ComCalc!Q$45/(ComCalc!Q$37*ComCalc!Q$37)+Q778*(ComCalc!Q$37-2)/ComCalc!Q$37))),0)</f>
        <v>0</v>
      </c>
      <c r="R1502">
        <f>IF(R167*(ComCalc!R$37&gt;1),2*ComCalc!R$37*NORMSDIST(-1*ABS(R884/SQRT(ComCalc!R$45/(ComCalc!R$37*ComCalc!R$37)+R778*(ComCalc!R$37-2)/ComCalc!R$37))),0)</f>
        <v>0</v>
      </c>
      <c r="S1502">
        <f>IF(S167*(ComCalc!S$37&gt;1),2*ComCalc!S$37*NORMSDIST(-1*ABS(S884/SQRT(ComCalc!S$45/(ComCalc!S$37*ComCalc!S$37)+S778*(ComCalc!S$37-2)/ComCalc!S$37))),0)</f>
        <v>0</v>
      </c>
      <c r="T1502">
        <f>IF(T167*(ComCalc!T$37&gt;1),2*ComCalc!T$37*NORMSDIST(-1*ABS(T884/SQRT(ComCalc!T$45/(ComCalc!T$37*ComCalc!T$37)+T778*(ComCalc!T$37-2)/ComCalc!T$37))),0)</f>
        <v>0</v>
      </c>
      <c r="U1502">
        <f>IF(U167*(ComCalc!U$37&gt;1),2*ComCalc!U$37*NORMSDIST(-1*ABS(U884/SQRT(ComCalc!U$45/(ComCalc!U$37*ComCalc!U$37)+U778*(ComCalc!U$37-2)/ComCalc!U$37))),0)</f>
        <v>0</v>
      </c>
    </row>
    <row r="1503" spans="1:21" x14ac:dyDescent="0.15">
      <c r="A1503" t="str">
        <f t="shared" si="873"/>
        <v>WASI-2 Matrix Reasoning</v>
      </c>
      <c r="B1503">
        <f>IF(B168*(ComCalc!B$37&gt;1),2*ComCalc!B$37*NORMSDIST(-1*ABS(B885/SQRT(ComCalc!B$45/(ComCalc!B$37*ComCalc!B$37)+B779*(ComCalc!B$37-2)/ComCalc!B$37))),0)</f>
        <v>0</v>
      </c>
      <c r="C1503">
        <f>IF(C168*(ComCalc!C$37&gt;1),2*ComCalc!C$37*NORMSDIST(-1*ABS(C885/SQRT(ComCalc!C$45/(ComCalc!C$37*ComCalc!C$37)+C779*(ComCalc!C$37-2)/ComCalc!C$37))),0)</f>
        <v>0</v>
      </c>
      <c r="D1503">
        <f>IF(D168*(ComCalc!D$37&gt;1),2*ComCalc!D$37*NORMSDIST(-1*ABS(D885/SQRT(ComCalc!D$45/(ComCalc!D$37*ComCalc!D$37)+D779*(ComCalc!D$37-2)/ComCalc!D$37))),0)</f>
        <v>0</v>
      </c>
      <c r="E1503">
        <f>IF(E168*(ComCalc!E$37&gt;1),2*ComCalc!E$37*NORMSDIST(-1*ABS(E885/SQRT(ComCalc!E$45/(ComCalc!E$37*ComCalc!E$37)+E779*(ComCalc!E$37-2)/ComCalc!E$37))),0)</f>
        <v>0</v>
      </c>
      <c r="F1503">
        <f>IF(F168*(ComCalc!F$37&gt;1),2*ComCalc!F$37*NORMSDIST(-1*ABS(F885/SQRT(ComCalc!F$45/(ComCalc!F$37*ComCalc!F$37)+F779*(ComCalc!F$37-2)/ComCalc!F$37))),0)</f>
        <v>0</v>
      </c>
      <c r="G1503">
        <f>IF(G168*(ComCalc!G$37&gt;1),2*ComCalc!G$37*NORMSDIST(-1*ABS(G885/SQRT(ComCalc!G$45/(ComCalc!G$37*ComCalc!G$37)+G779*(ComCalc!G$37-2)/ComCalc!G$37))),0)</f>
        <v>0</v>
      </c>
      <c r="H1503">
        <f>IF(H168*(ComCalc!H$37&gt;1),2*ComCalc!H$37*NORMSDIST(-1*ABS(H885/SQRT(ComCalc!H$45/(ComCalc!H$37*ComCalc!H$37)+H779*(ComCalc!H$37-2)/ComCalc!H$37))),0)</f>
        <v>0</v>
      </c>
      <c r="I1503">
        <f>IF(I168*(ComCalc!I$37&gt;1),2*ComCalc!I$37*NORMSDIST(-1*ABS(I885/SQRT(ComCalc!I$45/(ComCalc!I$37*ComCalc!I$37)+I779*(ComCalc!I$37-2)/ComCalc!I$37))),0)</f>
        <v>0</v>
      </c>
      <c r="J1503">
        <f>IF(J168*(ComCalc!J$37&gt;1),2*ComCalc!J$37*NORMSDIST(-1*ABS(J885/SQRT(ComCalc!J$45/(ComCalc!J$37*ComCalc!J$37)+J779*(ComCalc!J$37-2)/ComCalc!J$37))),0)</f>
        <v>0</v>
      </c>
      <c r="K1503">
        <f>IF(K168*(ComCalc!K$37&gt;1),2*ComCalc!K$37*NORMSDIST(-1*ABS(K885/SQRT(ComCalc!K$45/(ComCalc!K$37*ComCalc!K$37)+K779*(ComCalc!K$37-2)/ComCalc!K$37))),0)</f>
        <v>0</v>
      </c>
      <c r="L1503">
        <f>IF(L168*(ComCalc!L$37&gt;1),2*ComCalc!L$37*NORMSDIST(-1*ABS(L885/SQRT(ComCalc!L$45/(ComCalc!L$37*ComCalc!L$37)+L779*(ComCalc!L$37-2)/ComCalc!L$37))),0)</f>
        <v>0</v>
      </c>
      <c r="M1503">
        <f>IF(M168*(ComCalc!M$37&gt;1),2*ComCalc!M$37*NORMSDIST(-1*ABS(M885/SQRT(ComCalc!M$45/(ComCalc!M$37*ComCalc!M$37)+M779*(ComCalc!M$37-2)/ComCalc!M$37))),0)</f>
        <v>0</v>
      </c>
      <c r="N1503">
        <f>IF(N168*(ComCalc!N$37&gt;1),2*ComCalc!N$37*NORMSDIST(-1*ABS(N885/SQRT(ComCalc!N$45/(ComCalc!N$37*ComCalc!N$37)+N779*(ComCalc!N$37-2)/ComCalc!N$37))),0)</f>
        <v>0</v>
      </c>
      <c r="O1503">
        <f>IF(O168*(ComCalc!O$37&gt;1),2*ComCalc!O$37*NORMSDIST(-1*ABS(O885/SQRT(ComCalc!O$45/(ComCalc!O$37*ComCalc!O$37)+O779*(ComCalc!O$37-2)/ComCalc!O$37))),0)</f>
        <v>0</v>
      </c>
      <c r="P1503">
        <f>IF(P168*(ComCalc!P$37&gt;1),2*ComCalc!P$37*NORMSDIST(-1*ABS(P885/SQRT(ComCalc!P$45/(ComCalc!P$37*ComCalc!P$37)+P779*(ComCalc!P$37-2)/ComCalc!P$37))),0)</f>
        <v>0</v>
      </c>
      <c r="Q1503">
        <f>IF(Q168*(ComCalc!Q$37&gt;1),2*ComCalc!Q$37*NORMSDIST(-1*ABS(Q885/SQRT(ComCalc!Q$45/(ComCalc!Q$37*ComCalc!Q$37)+Q779*(ComCalc!Q$37-2)/ComCalc!Q$37))),0)</f>
        <v>0</v>
      </c>
      <c r="R1503">
        <f>IF(R168*(ComCalc!R$37&gt;1),2*ComCalc!R$37*NORMSDIST(-1*ABS(R885/SQRT(ComCalc!R$45/(ComCalc!R$37*ComCalc!R$37)+R779*(ComCalc!R$37-2)/ComCalc!R$37))),0)</f>
        <v>0</v>
      </c>
      <c r="S1503">
        <f>IF(S168*(ComCalc!S$37&gt;1),2*ComCalc!S$37*NORMSDIST(-1*ABS(S885/SQRT(ComCalc!S$45/(ComCalc!S$37*ComCalc!S$37)+S779*(ComCalc!S$37-2)/ComCalc!S$37))),0)</f>
        <v>0</v>
      </c>
      <c r="T1503">
        <f>IF(T168*(ComCalc!T$37&gt;1),2*ComCalc!T$37*NORMSDIST(-1*ABS(T885/SQRT(ComCalc!T$45/(ComCalc!T$37*ComCalc!T$37)+T779*(ComCalc!T$37-2)/ComCalc!T$37))),0)</f>
        <v>0</v>
      </c>
      <c r="U1503">
        <f>IF(U168*(ComCalc!U$37&gt;1),2*ComCalc!U$37*NORMSDIST(-1*ABS(U885/SQRT(ComCalc!U$45/(ComCalc!U$37*ComCalc!U$37)+U779*(ComCalc!U$37-2)/ComCalc!U$37))),0)</f>
        <v>0</v>
      </c>
    </row>
    <row r="1504" spans="1:21" x14ac:dyDescent="0.15">
      <c r="A1504" t="str">
        <f t="shared" ref="A1504:A1538" si="874">A1401</f>
        <v>WASI-2 Block Design</v>
      </c>
      <c r="B1504">
        <f>IF(B169*(ComCalc!B$37&gt;1),2*ComCalc!B$37*NORMSDIST(-1*ABS(B886/SQRT(ComCalc!B$45/(ComCalc!B$37*ComCalc!B$37)+B780*(ComCalc!B$37-2)/ComCalc!B$37))),0)</f>
        <v>0</v>
      </c>
      <c r="C1504">
        <f>IF(C169*(ComCalc!C$37&gt;1),2*ComCalc!C$37*NORMSDIST(-1*ABS(C886/SQRT(ComCalc!C$45/(ComCalc!C$37*ComCalc!C$37)+C780*(ComCalc!C$37-2)/ComCalc!C$37))),0)</f>
        <v>0</v>
      </c>
      <c r="D1504">
        <f>IF(D169*(ComCalc!D$37&gt;1),2*ComCalc!D$37*NORMSDIST(-1*ABS(D886/SQRT(ComCalc!D$45/(ComCalc!D$37*ComCalc!D$37)+D780*(ComCalc!D$37-2)/ComCalc!D$37))),0)</f>
        <v>0</v>
      </c>
      <c r="E1504">
        <f>IF(E169*(ComCalc!E$37&gt;1),2*ComCalc!E$37*NORMSDIST(-1*ABS(E886/SQRT(ComCalc!E$45/(ComCalc!E$37*ComCalc!E$37)+E780*(ComCalc!E$37-2)/ComCalc!E$37))),0)</f>
        <v>0</v>
      </c>
      <c r="F1504">
        <f>IF(F169*(ComCalc!F$37&gt;1),2*ComCalc!F$37*NORMSDIST(-1*ABS(F886/SQRT(ComCalc!F$45/(ComCalc!F$37*ComCalc!F$37)+F780*(ComCalc!F$37-2)/ComCalc!F$37))),0)</f>
        <v>0</v>
      </c>
      <c r="G1504">
        <f>IF(G169*(ComCalc!G$37&gt;1),2*ComCalc!G$37*NORMSDIST(-1*ABS(G886/SQRT(ComCalc!G$45/(ComCalc!G$37*ComCalc!G$37)+G780*(ComCalc!G$37-2)/ComCalc!G$37))),0)</f>
        <v>0</v>
      </c>
      <c r="H1504">
        <f>IF(H169*(ComCalc!H$37&gt;1),2*ComCalc!H$37*NORMSDIST(-1*ABS(H886/SQRT(ComCalc!H$45/(ComCalc!H$37*ComCalc!H$37)+H780*(ComCalc!H$37-2)/ComCalc!H$37))),0)</f>
        <v>0</v>
      </c>
      <c r="I1504">
        <f>IF(I169*(ComCalc!I$37&gt;1),2*ComCalc!I$37*NORMSDIST(-1*ABS(I886/SQRT(ComCalc!I$45/(ComCalc!I$37*ComCalc!I$37)+I780*(ComCalc!I$37-2)/ComCalc!I$37))),0)</f>
        <v>0</v>
      </c>
      <c r="J1504">
        <f>IF(J169*(ComCalc!J$37&gt;1),2*ComCalc!J$37*NORMSDIST(-1*ABS(J886/SQRT(ComCalc!J$45/(ComCalc!J$37*ComCalc!J$37)+J780*(ComCalc!J$37-2)/ComCalc!J$37))),0)</f>
        <v>0</v>
      </c>
      <c r="K1504">
        <f>IF(K169*(ComCalc!K$37&gt;1),2*ComCalc!K$37*NORMSDIST(-1*ABS(K886/SQRT(ComCalc!K$45/(ComCalc!K$37*ComCalc!K$37)+K780*(ComCalc!K$37-2)/ComCalc!K$37))),0)</f>
        <v>0</v>
      </c>
      <c r="L1504">
        <f>IF(L169*(ComCalc!L$37&gt;1),2*ComCalc!L$37*NORMSDIST(-1*ABS(L886/SQRT(ComCalc!L$45/(ComCalc!L$37*ComCalc!L$37)+L780*(ComCalc!L$37-2)/ComCalc!L$37))),0)</f>
        <v>0</v>
      </c>
      <c r="M1504">
        <f>IF(M169*(ComCalc!M$37&gt;1),2*ComCalc!M$37*NORMSDIST(-1*ABS(M886/SQRT(ComCalc!M$45/(ComCalc!M$37*ComCalc!M$37)+M780*(ComCalc!M$37-2)/ComCalc!M$37))),0)</f>
        <v>0</v>
      </c>
      <c r="N1504">
        <f>IF(N169*(ComCalc!N$37&gt;1),2*ComCalc!N$37*NORMSDIST(-1*ABS(N886/SQRT(ComCalc!N$45/(ComCalc!N$37*ComCalc!N$37)+N780*(ComCalc!N$37-2)/ComCalc!N$37))),0)</f>
        <v>0</v>
      </c>
      <c r="O1504">
        <f>IF(O169*(ComCalc!O$37&gt;1),2*ComCalc!O$37*NORMSDIST(-1*ABS(O886/SQRT(ComCalc!O$45/(ComCalc!O$37*ComCalc!O$37)+O780*(ComCalc!O$37-2)/ComCalc!O$37))),0)</f>
        <v>0</v>
      </c>
      <c r="P1504">
        <f>IF(P169*(ComCalc!P$37&gt;1),2*ComCalc!P$37*NORMSDIST(-1*ABS(P886/SQRT(ComCalc!P$45/(ComCalc!P$37*ComCalc!P$37)+P780*(ComCalc!P$37-2)/ComCalc!P$37))),0)</f>
        <v>0</v>
      </c>
      <c r="Q1504">
        <f>IF(Q169*(ComCalc!Q$37&gt;1),2*ComCalc!Q$37*NORMSDIST(-1*ABS(Q886/SQRT(ComCalc!Q$45/(ComCalc!Q$37*ComCalc!Q$37)+Q780*(ComCalc!Q$37-2)/ComCalc!Q$37))),0)</f>
        <v>0</v>
      </c>
      <c r="R1504">
        <f>IF(R169*(ComCalc!R$37&gt;1),2*ComCalc!R$37*NORMSDIST(-1*ABS(R886/SQRT(ComCalc!R$45/(ComCalc!R$37*ComCalc!R$37)+R780*(ComCalc!R$37-2)/ComCalc!R$37))),0)</f>
        <v>0</v>
      </c>
      <c r="S1504">
        <f>IF(S169*(ComCalc!S$37&gt;1),2*ComCalc!S$37*NORMSDIST(-1*ABS(S886/SQRT(ComCalc!S$45/(ComCalc!S$37*ComCalc!S$37)+S780*(ComCalc!S$37-2)/ComCalc!S$37))),0)</f>
        <v>0</v>
      </c>
      <c r="T1504">
        <f>IF(T169*(ComCalc!T$37&gt;1),2*ComCalc!T$37*NORMSDIST(-1*ABS(T886/SQRT(ComCalc!T$45/(ComCalc!T$37*ComCalc!T$37)+T780*(ComCalc!T$37-2)/ComCalc!T$37))),0)</f>
        <v>0</v>
      </c>
      <c r="U1504">
        <f>IF(U169*(ComCalc!U$37&gt;1),2*ComCalc!U$37*NORMSDIST(-1*ABS(U886/SQRT(ComCalc!U$45/(ComCalc!U$37*ComCalc!U$37)+U780*(ComCalc!U$37-2)/ComCalc!U$37))),0)</f>
        <v>0</v>
      </c>
    </row>
    <row r="1505" spans="1:21" x14ac:dyDescent="0.15">
      <c r="A1505" t="str">
        <f t="shared" si="874"/>
        <v>WISC-V Digit Span</v>
      </c>
      <c r="B1505">
        <f>IF(B170*(ComCalc!B$37&gt;1),2*ComCalc!B$37*NORMSDIST(-1*ABS(B887/SQRT(ComCalc!B$45/(ComCalc!B$37*ComCalc!B$37)+B781*(ComCalc!B$37-2)/ComCalc!B$37))),0)</f>
        <v>0</v>
      </c>
      <c r="C1505">
        <f>IF(C170*(ComCalc!C$37&gt;1),2*ComCalc!C$37*NORMSDIST(-1*ABS(C887/SQRT(ComCalc!C$45/(ComCalc!C$37*ComCalc!C$37)+C781*(ComCalc!C$37-2)/ComCalc!C$37))),0)</f>
        <v>0</v>
      </c>
      <c r="D1505">
        <f>IF(D170*(ComCalc!D$37&gt;1),2*ComCalc!D$37*NORMSDIST(-1*ABS(D887/SQRT(ComCalc!D$45/(ComCalc!D$37*ComCalc!D$37)+D781*(ComCalc!D$37-2)/ComCalc!D$37))),0)</f>
        <v>0</v>
      </c>
      <c r="E1505">
        <f>IF(E170*(ComCalc!E$37&gt;1),2*ComCalc!E$37*NORMSDIST(-1*ABS(E887/SQRT(ComCalc!E$45/(ComCalc!E$37*ComCalc!E$37)+E781*(ComCalc!E$37-2)/ComCalc!E$37))),0)</f>
        <v>0</v>
      </c>
      <c r="F1505">
        <f>IF(F170*(ComCalc!F$37&gt;1),2*ComCalc!F$37*NORMSDIST(-1*ABS(F887/SQRT(ComCalc!F$45/(ComCalc!F$37*ComCalc!F$37)+F781*(ComCalc!F$37-2)/ComCalc!F$37))),0)</f>
        <v>0</v>
      </c>
      <c r="G1505">
        <f>IF(G170*(ComCalc!G$37&gt;1),2*ComCalc!G$37*NORMSDIST(-1*ABS(G887/SQRT(ComCalc!G$45/(ComCalc!G$37*ComCalc!G$37)+G781*(ComCalc!G$37-2)/ComCalc!G$37))),0)</f>
        <v>0</v>
      </c>
      <c r="H1505">
        <f>IF(H170*(ComCalc!H$37&gt;1),2*ComCalc!H$37*NORMSDIST(-1*ABS(H887/SQRT(ComCalc!H$45/(ComCalc!H$37*ComCalc!H$37)+H781*(ComCalc!H$37-2)/ComCalc!H$37))),0)</f>
        <v>0</v>
      </c>
      <c r="I1505">
        <f>IF(I170*(ComCalc!I$37&gt;1),2*ComCalc!I$37*NORMSDIST(-1*ABS(I887/SQRT(ComCalc!I$45/(ComCalc!I$37*ComCalc!I$37)+I781*(ComCalc!I$37-2)/ComCalc!I$37))),0)</f>
        <v>0</v>
      </c>
      <c r="J1505">
        <f>IF(J170*(ComCalc!J$37&gt;1),2*ComCalc!J$37*NORMSDIST(-1*ABS(J887/SQRT(ComCalc!J$45/(ComCalc!J$37*ComCalc!J$37)+J781*(ComCalc!J$37-2)/ComCalc!J$37))),0)</f>
        <v>0</v>
      </c>
      <c r="K1505">
        <f>IF(K170*(ComCalc!K$37&gt;1),2*ComCalc!K$37*NORMSDIST(-1*ABS(K887/SQRT(ComCalc!K$45/(ComCalc!K$37*ComCalc!K$37)+K781*(ComCalc!K$37-2)/ComCalc!K$37))),0)</f>
        <v>0</v>
      </c>
      <c r="L1505">
        <f>IF(L170*(ComCalc!L$37&gt;1),2*ComCalc!L$37*NORMSDIST(-1*ABS(L887/SQRT(ComCalc!L$45/(ComCalc!L$37*ComCalc!L$37)+L781*(ComCalc!L$37-2)/ComCalc!L$37))),0)</f>
        <v>0</v>
      </c>
      <c r="M1505">
        <f>IF(M170*(ComCalc!M$37&gt;1),2*ComCalc!M$37*NORMSDIST(-1*ABS(M887/SQRT(ComCalc!M$45/(ComCalc!M$37*ComCalc!M$37)+M781*(ComCalc!M$37-2)/ComCalc!M$37))),0)</f>
        <v>0</v>
      </c>
      <c r="N1505">
        <f>IF(N170*(ComCalc!N$37&gt;1),2*ComCalc!N$37*NORMSDIST(-1*ABS(N887/SQRT(ComCalc!N$45/(ComCalc!N$37*ComCalc!N$37)+N781*(ComCalc!N$37-2)/ComCalc!N$37))),0)</f>
        <v>0</v>
      </c>
      <c r="O1505">
        <f>IF(O170*(ComCalc!O$37&gt;1),2*ComCalc!O$37*NORMSDIST(-1*ABS(O887/SQRT(ComCalc!O$45/(ComCalc!O$37*ComCalc!O$37)+O781*(ComCalc!O$37-2)/ComCalc!O$37))),0)</f>
        <v>0</v>
      </c>
      <c r="P1505">
        <f>IF(P170*(ComCalc!P$37&gt;1),2*ComCalc!P$37*NORMSDIST(-1*ABS(P887/SQRT(ComCalc!P$45/(ComCalc!P$37*ComCalc!P$37)+P781*(ComCalc!P$37-2)/ComCalc!P$37))),0)</f>
        <v>0</v>
      </c>
      <c r="Q1505">
        <f>IF(Q170*(ComCalc!Q$37&gt;1),2*ComCalc!Q$37*NORMSDIST(-1*ABS(Q887/SQRT(ComCalc!Q$45/(ComCalc!Q$37*ComCalc!Q$37)+Q781*(ComCalc!Q$37-2)/ComCalc!Q$37))),0)</f>
        <v>0</v>
      </c>
      <c r="R1505">
        <f>IF(R170*(ComCalc!R$37&gt;1),2*ComCalc!R$37*NORMSDIST(-1*ABS(R887/SQRT(ComCalc!R$45/(ComCalc!R$37*ComCalc!R$37)+R781*(ComCalc!R$37-2)/ComCalc!R$37))),0)</f>
        <v>0</v>
      </c>
      <c r="S1505">
        <f>IF(S170*(ComCalc!S$37&gt;1),2*ComCalc!S$37*NORMSDIST(-1*ABS(S887/SQRT(ComCalc!S$45/(ComCalc!S$37*ComCalc!S$37)+S781*(ComCalc!S$37-2)/ComCalc!S$37))),0)</f>
        <v>0</v>
      </c>
      <c r="T1505">
        <f>IF(T170*(ComCalc!T$37&gt;1),2*ComCalc!T$37*NORMSDIST(-1*ABS(T887/SQRT(ComCalc!T$45/(ComCalc!T$37*ComCalc!T$37)+T781*(ComCalc!T$37-2)/ComCalc!T$37))),0)</f>
        <v>0</v>
      </c>
      <c r="U1505">
        <f>IF(U170*(ComCalc!U$37&gt;1),2*ComCalc!U$37*NORMSDIST(-1*ABS(U887/SQRT(ComCalc!U$45/(ComCalc!U$37*ComCalc!U$37)+U781*(ComCalc!U$37-2)/ComCalc!U$37))),0)</f>
        <v>0</v>
      </c>
    </row>
    <row r="1506" spans="1:21" x14ac:dyDescent="0.15">
      <c r="A1506" t="str">
        <f t="shared" si="874"/>
        <v>WISC-V Picture Span</v>
      </c>
      <c r="B1506">
        <f>IF(B171*(ComCalc!B$37&gt;1),2*ComCalc!B$37*NORMSDIST(-1*ABS(B888/SQRT(ComCalc!B$45/(ComCalc!B$37*ComCalc!B$37)+B782*(ComCalc!B$37-2)/ComCalc!B$37))),0)</f>
        <v>0</v>
      </c>
      <c r="C1506">
        <f>IF(C171*(ComCalc!C$37&gt;1),2*ComCalc!C$37*NORMSDIST(-1*ABS(C888/SQRT(ComCalc!C$45/(ComCalc!C$37*ComCalc!C$37)+C782*(ComCalc!C$37-2)/ComCalc!C$37))),0)</f>
        <v>0</v>
      </c>
      <c r="D1506">
        <f>IF(D171*(ComCalc!D$37&gt;1),2*ComCalc!D$37*NORMSDIST(-1*ABS(D888/SQRT(ComCalc!D$45/(ComCalc!D$37*ComCalc!D$37)+D782*(ComCalc!D$37-2)/ComCalc!D$37))),0)</f>
        <v>0</v>
      </c>
      <c r="E1506">
        <f>IF(E171*(ComCalc!E$37&gt;1),2*ComCalc!E$37*NORMSDIST(-1*ABS(E888/SQRT(ComCalc!E$45/(ComCalc!E$37*ComCalc!E$37)+E782*(ComCalc!E$37-2)/ComCalc!E$37))),0)</f>
        <v>0</v>
      </c>
      <c r="F1506">
        <f>IF(F171*(ComCalc!F$37&gt;1),2*ComCalc!F$37*NORMSDIST(-1*ABS(F888/SQRT(ComCalc!F$45/(ComCalc!F$37*ComCalc!F$37)+F782*(ComCalc!F$37-2)/ComCalc!F$37))),0)</f>
        <v>0</v>
      </c>
      <c r="G1506">
        <f>IF(G171*(ComCalc!G$37&gt;1),2*ComCalc!G$37*NORMSDIST(-1*ABS(G888/SQRT(ComCalc!G$45/(ComCalc!G$37*ComCalc!G$37)+G782*(ComCalc!G$37-2)/ComCalc!G$37))),0)</f>
        <v>0</v>
      </c>
      <c r="H1506">
        <f>IF(H171*(ComCalc!H$37&gt;1),2*ComCalc!H$37*NORMSDIST(-1*ABS(H888/SQRT(ComCalc!H$45/(ComCalc!H$37*ComCalc!H$37)+H782*(ComCalc!H$37-2)/ComCalc!H$37))),0)</f>
        <v>0</v>
      </c>
      <c r="I1506">
        <f>IF(I171*(ComCalc!I$37&gt;1),2*ComCalc!I$37*NORMSDIST(-1*ABS(I888/SQRT(ComCalc!I$45/(ComCalc!I$37*ComCalc!I$37)+I782*(ComCalc!I$37-2)/ComCalc!I$37))),0)</f>
        <v>0</v>
      </c>
      <c r="J1506">
        <f>IF(J171*(ComCalc!J$37&gt;1),2*ComCalc!J$37*NORMSDIST(-1*ABS(J888/SQRT(ComCalc!J$45/(ComCalc!J$37*ComCalc!J$37)+J782*(ComCalc!J$37-2)/ComCalc!J$37))),0)</f>
        <v>0</v>
      </c>
      <c r="K1506">
        <f>IF(K171*(ComCalc!K$37&gt;1),2*ComCalc!K$37*NORMSDIST(-1*ABS(K888/SQRT(ComCalc!K$45/(ComCalc!K$37*ComCalc!K$37)+K782*(ComCalc!K$37-2)/ComCalc!K$37))),0)</f>
        <v>0</v>
      </c>
      <c r="L1506">
        <f>IF(L171*(ComCalc!L$37&gt;1),2*ComCalc!L$37*NORMSDIST(-1*ABS(L888/SQRT(ComCalc!L$45/(ComCalc!L$37*ComCalc!L$37)+L782*(ComCalc!L$37-2)/ComCalc!L$37))),0)</f>
        <v>0</v>
      </c>
      <c r="M1506">
        <f>IF(M171*(ComCalc!M$37&gt;1),2*ComCalc!M$37*NORMSDIST(-1*ABS(M888/SQRT(ComCalc!M$45/(ComCalc!M$37*ComCalc!M$37)+M782*(ComCalc!M$37-2)/ComCalc!M$37))),0)</f>
        <v>0</v>
      </c>
      <c r="N1506">
        <f>IF(N171*(ComCalc!N$37&gt;1),2*ComCalc!N$37*NORMSDIST(-1*ABS(N888/SQRT(ComCalc!N$45/(ComCalc!N$37*ComCalc!N$37)+N782*(ComCalc!N$37-2)/ComCalc!N$37))),0)</f>
        <v>0</v>
      </c>
      <c r="O1506">
        <f>IF(O171*(ComCalc!O$37&gt;1),2*ComCalc!O$37*NORMSDIST(-1*ABS(O888/SQRT(ComCalc!O$45/(ComCalc!O$37*ComCalc!O$37)+O782*(ComCalc!O$37-2)/ComCalc!O$37))),0)</f>
        <v>0</v>
      </c>
      <c r="P1506">
        <f>IF(P171*(ComCalc!P$37&gt;1),2*ComCalc!P$37*NORMSDIST(-1*ABS(P888/SQRT(ComCalc!P$45/(ComCalc!P$37*ComCalc!P$37)+P782*(ComCalc!P$37-2)/ComCalc!P$37))),0)</f>
        <v>0</v>
      </c>
      <c r="Q1506">
        <f>IF(Q171*(ComCalc!Q$37&gt;1),2*ComCalc!Q$37*NORMSDIST(-1*ABS(Q888/SQRT(ComCalc!Q$45/(ComCalc!Q$37*ComCalc!Q$37)+Q782*(ComCalc!Q$37-2)/ComCalc!Q$37))),0)</f>
        <v>0</v>
      </c>
      <c r="R1506">
        <f>IF(R171*(ComCalc!R$37&gt;1),2*ComCalc!R$37*NORMSDIST(-1*ABS(R888/SQRT(ComCalc!R$45/(ComCalc!R$37*ComCalc!R$37)+R782*(ComCalc!R$37-2)/ComCalc!R$37))),0)</f>
        <v>0</v>
      </c>
      <c r="S1506">
        <f>IF(S171*(ComCalc!S$37&gt;1),2*ComCalc!S$37*NORMSDIST(-1*ABS(S888/SQRT(ComCalc!S$45/(ComCalc!S$37*ComCalc!S$37)+S782*(ComCalc!S$37-2)/ComCalc!S$37))),0)</f>
        <v>0</v>
      </c>
      <c r="T1506">
        <f>IF(T171*(ComCalc!T$37&gt;1),2*ComCalc!T$37*NORMSDIST(-1*ABS(T888/SQRT(ComCalc!T$45/(ComCalc!T$37*ComCalc!T$37)+T782*(ComCalc!T$37-2)/ComCalc!T$37))),0)</f>
        <v>0</v>
      </c>
      <c r="U1506">
        <f>IF(U171*(ComCalc!U$37&gt;1),2*ComCalc!U$37*NORMSDIST(-1*ABS(U888/SQRT(ComCalc!U$45/(ComCalc!U$37*ComCalc!U$37)+U782*(ComCalc!U$37-2)/ComCalc!U$37))),0)</f>
        <v>0</v>
      </c>
    </row>
    <row r="1507" spans="1:21" x14ac:dyDescent="0.15">
      <c r="A1507" t="str">
        <f t="shared" si="874"/>
        <v>WISC-V Coding</v>
      </c>
      <c r="B1507">
        <f>IF(B172*(ComCalc!B$37&gt;1),2*ComCalc!B$37*NORMSDIST(-1*ABS(B889/SQRT(ComCalc!B$45/(ComCalc!B$37*ComCalc!B$37)+B783*(ComCalc!B$37-2)/ComCalc!B$37))),0)</f>
        <v>0</v>
      </c>
      <c r="C1507">
        <f>IF(C172*(ComCalc!C$37&gt;1),2*ComCalc!C$37*NORMSDIST(-1*ABS(C889/SQRT(ComCalc!C$45/(ComCalc!C$37*ComCalc!C$37)+C783*(ComCalc!C$37-2)/ComCalc!C$37))),0)</f>
        <v>0</v>
      </c>
      <c r="D1507">
        <f>IF(D172*(ComCalc!D$37&gt;1),2*ComCalc!D$37*NORMSDIST(-1*ABS(D889/SQRT(ComCalc!D$45/(ComCalc!D$37*ComCalc!D$37)+D783*(ComCalc!D$37-2)/ComCalc!D$37))),0)</f>
        <v>0</v>
      </c>
      <c r="E1507">
        <f>IF(E172*(ComCalc!E$37&gt;1),2*ComCalc!E$37*NORMSDIST(-1*ABS(E889/SQRT(ComCalc!E$45/(ComCalc!E$37*ComCalc!E$37)+E783*(ComCalc!E$37-2)/ComCalc!E$37))),0)</f>
        <v>0</v>
      </c>
      <c r="F1507">
        <f>IF(F172*(ComCalc!F$37&gt;1),2*ComCalc!F$37*NORMSDIST(-1*ABS(F889/SQRT(ComCalc!F$45/(ComCalc!F$37*ComCalc!F$37)+F783*(ComCalc!F$37-2)/ComCalc!F$37))),0)</f>
        <v>0</v>
      </c>
      <c r="G1507">
        <f>IF(G172*(ComCalc!G$37&gt;1),2*ComCalc!G$37*NORMSDIST(-1*ABS(G889/SQRT(ComCalc!G$45/(ComCalc!G$37*ComCalc!G$37)+G783*(ComCalc!G$37-2)/ComCalc!G$37))),0)</f>
        <v>0</v>
      </c>
      <c r="H1507">
        <f>IF(H172*(ComCalc!H$37&gt;1),2*ComCalc!H$37*NORMSDIST(-1*ABS(H889/SQRT(ComCalc!H$45/(ComCalc!H$37*ComCalc!H$37)+H783*(ComCalc!H$37-2)/ComCalc!H$37))),0)</f>
        <v>0</v>
      </c>
      <c r="I1507">
        <f>IF(I172*(ComCalc!I$37&gt;1),2*ComCalc!I$37*NORMSDIST(-1*ABS(I889/SQRT(ComCalc!I$45/(ComCalc!I$37*ComCalc!I$37)+I783*(ComCalc!I$37-2)/ComCalc!I$37))),0)</f>
        <v>0</v>
      </c>
      <c r="J1507">
        <f>IF(J172*(ComCalc!J$37&gt;1),2*ComCalc!J$37*NORMSDIST(-1*ABS(J889/SQRT(ComCalc!J$45/(ComCalc!J$37*ComCalc!J$37)+J783*(ComCalc!J$37-2)/ComCalc!J$37))),0)</f>
        <v>0</v>
      </c>
      <c r="K1507">
        <f>IF(K172*(ComCalc!K$37&gt;1),2*ComCalc!K$37*NORMSDIST(-1*ABS(K889/SQRT(ComCalc!K$45/(ComCalc!K$37*ComCalc!K$37)+K783*(ComCalc!K$37-2)/ComCalc!K$37))),0)</f>
        <v>0</v>
      </c>
      <c r="L1507">
        <f>IF(L172*(ComCalc!L$37&gt;1),2*ComCalc!L$37*NORMSDIST(-1*ABS(L889/SQRT(ComCalc!L$45/(ComCalc!L$37*ComCalc!L$37)+L783*(ComCalc!L$37-2)/ComCalc!L$37))),0)</f>
        <v>0</v>
      </c>
      <c r="M1507">
        <f>IF(M172*(ComCalc!M$37&gt;1),2*ComCalc!M$37*NORMSDIST(-1*ABS(M889/SQRT(ComCalc!M$45/(ComCalc!M$37*ComCalc!M$37)+M783*(ComCalc!M$37-2)/ComCalc!M$37))),0)</f>
        <v>0</v>
      </c>
      <c r="N1507">
        <f>IF(N172*(ComCalc!N$37&gt;1),2*ComCalc!N$37*NORMSDIST(-1*ABS(N889/SQRT(ComCalc!N$45/(ComCalc!N$37*ComCalc!N$37)+N783*(ComCalc!N$37-2)/ComCalc!N$37))),0)</f>
        <v>0</v>
      </c>
      <c r="O1507">
        <f>IF(O172*(ComCalc!O$37&gt;1),2*ComCalc!O$37*NORMSDIST(-1*ABS(O889/SQRT(ComCalc!O$45/(ComCalc!O$37*ComCalc!O$37)+O783*(ComCalc!O$37-2)/ComCalc!O$37))),0)</f>
        <v>0</v>
      </c>
      <c r="P1507">
        <f>IF(P172*(ComCalc!P$37&gt;1),2*ComCalc!P$37*NORMSDIST(-1*ABS(P889/SQRT(ComCalc!P$45/(ComCalc!P$37*ComCalc!P$37)+P783*(ComCalc!P$37-2)/ComCalc!P$37))),0)</f>
        <v>0</v>
      </c>
      <c r="Q1507">
        <f>IF(Q172*(ComCalc!Q$37&gt;1),2*ComCalc!Q$37*NORMSDIST(-1*ABS(Q889/SQRT(ComCalc!Q$45/(ComCalc!Q$37*ComCalc!Q$37)+Q783*(ComCalc!Q$37-2)/ComCalc!Q$37))),0)</f>
        <v>0</v>
      </c>
      <c r="R1507">
        <f>IF(R172*(ComCalc!R$37&gt;1),2*ComCalc!R$37*NORMSDIST(-1*ABS(R889/SQRT(ComCalc!R$45/(ComCalc!R$37*ComCalc!R$37)+R783*(ComCalc!R$37-2)/ComCalc!R$37))),0)</f>
        <v>0</v>
      </c>
      <c r="S1507">
        <f>IF(S172*(ComCalc!S$37&gt;1),2*ComCalc!S$37*NORMSDIST(-1*ABS(S889/SQRT(ComCalc!S$45/(ComCalc!S$37*ComCalc!S$37)+S783*(ComCalc!S$37-2)/ComCalc!S$37))),0)</f>
        <v>0</v>
      </c>
      <c r="T1507">
        <f>IF(T172*(ComCalc!T$37&gt;1),2*ComCalc!T$37*NORMSDIST(-1*ABS(T889/SQRT(ComCalc!T$45/(ComCalc!T$37*ComCalc!T$37)+T783*(ComCalc!T$37-2)/ComCalc!T$37))),0)</f>
        <v>0</v>
      </c>
      <c r="U1507">
        <f>IF(U172*(ComCalc!U$37&gt;1),2*ComCalc!U$37*NORMSDIST(-1*ABS(U889/SQRT(ComCalc!U$45/(ComCalc!U$37*ComCalc!U$37)+U783*(ComCalc!U$37-2)/ComCalc!U$37))),0)</f>
        <v>0</v>
      </c>
    </row>
    <row r="1508" spans="1:21" x14ac:dyDescent="0.15">
      <c r="A1508" t="str">
        <f t="shared" si="874"/>
        <v>WISC-V Symbol Search</v>
      </c>
      <c r="B1508">
        <f>IF(B173*(ComCalc!B$37&gt;1),2*ComCalc!B$37*NORMSDIST(-1*ABS(B890/SQRT(ComCalc!B$45/(ComCalc!B$37*ComCalc!B$37)+B784*(ComCalc!B$37-2)/ComCalc!B$37))),0)</f>
        <v>0</v>
      </c>
      <c r="C1508">
        <f>IF(C173*(ComCalc!C$37&gt;1),2*ComCalc!C$37*NORMSDIST(-1*ABS(C890/SQRT(ComCalc!C$45/(ComCalc!C$37*ComCalc!C$37)+C784*(ComCalc!C$37-2)/ComCalc!C$37))),0)</f>
        <v>0</v>
      </c>
      <c r="D1508">
        <f>IF(D173*(ComCalc!D$37&gt;1),2*ComCalc!D$37*NORMSDIST(-1*ABS(D890/SQRT(ComCalc!D$45/(ComCalc!D$37*ComCalc!D$37)+D784*(ComCalc!D$37-2)/ComCalc!D$37))),0)</f>
        <v>0</v>
      </c>
      <c r="E1508">
        <f>IF(E173*(ComCalc!E$37&gt;1),2*ComCalc!E$37*NORMSDIST(-1*ABS(E890/SQRT(ComCalc!E$45/(ComCalc!E$37*ComCalc!E$37)+E784*(ComCalc!E$37-2)/ComCalc!E$37))),0)</f>
        <v>0</v>
      </c>
      <c r="F1508">
        <f>IF(F173*(ComCalc!F$37&gt;1),2*ComCalc!F$37*NORMSDIST(-1*ABS(F890/SQRT(ComCalc!F$45/(ComCalc!F$37*ComCalc!F$37)+F784*(ComCalc!F$37-2)/ComCalc!F$37))),0)</f>
        <v>0</v>
      </c>
      <c r="G1508">
        <f>IF(G173*(ComCalc!G$37&gt;1),2*ComCalc!G$37*NORMSDIST(-1*ABS(G890/SQRT(ComCalc!G$45/(ComCalc!G$37*ComCalc!G$37)+G784*(ComCalc!G$37-2)/ComCalc!G$37))),0)</f>
        <v>0</v>
      </c>
      <c r="H1508">
        <f>IF(H173*(ComCalc!H$37&gt;1),2*ComCalc!H$37*NORMSDIST(-1*ABS(H890/SQRT(ComCalc!H$45/(ComCalc!H$37*ComCalc!H$37)+H784*(ComCalc!H$37-2)/ComCalc!H$37))),0)</f>
        <v>0</v>
      </c>
      <c r="I1508">
        <f>IF(I173*(ComCalc!I$37&gt;1),2*ComCalc!I$37*NORMSDIST(-1*ABS(I890/SQRT(ComCalc!I$45/(ComCalc!I$37*ComCalc!I$37)+I784*(ComCalc!I$37-2)/ComCalc!I$37))),0)</f>
        <v>0</v>
      </c>
      <c r="J1508">
        <f>IF(J173*(ComCalc!J$37&gt;1),2*ComCalc!J$37*NORMSDIST(-1*ABS(J890/SQRT(ComCalc!J$45/(ComCalc!J$37*ComCalc!J$37)+J784*(ComCalc!J$37-2)/ComCalc!J$37))),0)</f>
        <v>0</v>
      </c>
      <c r="K1508">
        <f>IF(K173*(ComCalc!K$37&gt;1),2*ComCalc!K$37*NORMSDIST(-1*ABS(K890/SQRT(ComCalc!K$45/(ComCalc!K$37*ComCalc!K$37)+K784*(ComCalc!K$37-2)/ComCalc!K$37))),0)</f>
        <v>0</v>
      </c>
      <c r="L1508">
        <f>IF(L173*(ComCalc!L$37&gt;1),2*ComCalc!L$37*NORMSDIST(-1*ABS(L890/SQRT(ComCalc!L$45/(ComCalc!L$37*ComCalc!L$37)+L784*(ComCalc!L$37-2)/ComCalc!L$37))),0)</f>
        <v>0</v>
      </c>
      <c r="M1508">
        <f>IF(M173*(ComCalc!M$37&gt;1),2*ComCalc!M$37*NORMSDIST(-1*ABS(M890/SQRT(ComCalc!M$45/(ComCalc!M$37*ComCalc!M$37)+M784*(ComCalc!M$37-2)/ComCalc!M$37))),0)</f>
        <v>0</v>
      </c>
      <c r="N1508">
        <f>IF(N173*(ComCalc!N$37&gt;1),2*ComCalc!N$37*NORMSDIST(-1*ABS(N890/SQRT(ComCalc!N$45/(ComCalc!N$37*ComCalc!N$37)+N784*(ComCalc!N$37-2)/ComCalc!N$37))),0)</f>
        <v>0</v>
      </c>
      <c r="O1508">
        <f>IF(O173*(ComCalc!O$37&gt;1),2*ComCalc!O$37*NORMSDIST(-1*ABS(O890/SQRT(ComCalc!O$45/(ComCalc!O$37*ComCalc!O$37)+O784*(ComCalc!O$37-2)/ComCalc!O$37))),0)</f>
        <v>0</v>
      </c>
      <c r="P1508">
        <f>IF(P173*(ComCalc!P$37&gt;1),2*ComCalc!P$37*NORMSDIST(-1*ABS(P890/SQRT(ComCalc!P$45/(ComCalc!P$37*ComCalc!P$37)+P784*(ComCalc!P$37-2)/ComCalc!P$37))),0)</f>
        <v>0</v>
      </c>
      <c r="Q1508">
        <f>IF(Q173*(ComCalc!Q$37&gt;1),2*ComCalc!Q$37*NORMSDIST(-1*ABS(Q890/SQRT(ComCalc!Q$45/(ComCalc!Q$37*ComCalc!Q$37)+Q784*(ComCalc!Q$37-2)/ComCalc!Q$37))),0)</f>
        <v>0</v>
      </c>
      <c r="R1508">
        <f>IF(R173*(ComCalc!R$37&gt;1),2*ComCalc!R$37*NORMSDIST(-1*ABS(R890/SQRT(ComCalc!R$45/(ComCalc!R$37*ComCalc!R$37)+R784*(ComCalc!R$37-2)/ComCalc!R$37))),0)</f>
        <v>0</v>
      </c>
      <c r="S1508">
        <f>IF(S173*(ComCalc!S$37&gt;1),2*ComCalc!S$37*NORMSDIST(-1*ABS(S890/SQRT(ComCalc!S$45/(ComCalc!S$37*ComCalc!S$37)+S784*(ComCalc!S$37-2)/ComCalc!S$37))),0)</f>
        <v>0</v>
      </c>
      <c r="T1508">
        <f>IF(T173*(ComCalc!T$37&gt;1),2*ComCalc!T$37*NORMSDIST(-1*ABS(T890/SQRT(ComCalc!T$45/(ComCalc!T$37*ComCalc!T$37)+T784*(ComCalc!T$37-2)/ComCalc!T$37))),0)</f>
        <v>0</v>
      </c>
      <c r="U1508">
        <f>IF(U173*(ComCalc!U$37&gt;1),2*ComCalc!U$37*NORMSDIST(-1*ABS(U890/SQRT(ComCalc!U$45/(ComCalc!U$37*ComCalc!U$37)+U784*(ComCalc!U$37-2)/ComCalc!U$37))),0)</f>
        <v>0</v>
      </c>
    </row>
    <row r="1509" spans="1:21" x14ac:dyDescent="0.15">
      <c r="A1509" t="str">
        <f t="shared" si="874"/>
        <v>LWR</v>
      </c>
      <c r="B1509">
        <f>IF(B174*(ComCalc!B$37&gt;1),2*ComCalc!B$37*NORMSDIST(-1*ABS(B891/SQRT(ComCalc!B$45/(ComCalc!B$37*ComCalc!B$37)+B785*(ComCalc!B$37-2)/ComCalc!B$37))),0)</f>
        <v>0</v>
      </c>
      <c r="C1509">
        <f>IF(C174*(ComCalc!C$37&gt;1),2*ComCalc!C$37*NORMSDIST(-1*ABS(C891/SQRT(ComCalc!C$45/(ComCalc!C$37*ComCalc!C$37)+C785*(ComCalc!C$37-2)/ComCalc!C$37))),0)</f>
        <v>0</v>
      </c>
      <c r="D1509">
        <f>IF(D174*(ComCalc!D$37&gt;1),2*ComCalc!D$37*NORMSDIST(-1*ABS(D891/SQRT(ComCalc!D$45/(ComCalc!D$37*ComCalc!D$37)+D785*(ComCalc!D$37-2)/ComCalc!D$37))),0)</f>
        <v>0</v>
      </c>
      <c r="E1509">
        <f>IF(E174*(ComCalc!E$37&gt;1),2*ComCalc!E$37*NORMSDIST(-1*ABS(E891/SQRT(ComCalc!E$45/(ComCalc!E$37*ComCalc!E$37)+E785*(ComCalc!E$37-2)/ComCalc!E$37))),0)</f>
        <v>0</v>
      </c>
      <c r="F1509">
        <f>IF(F174*(ComCalc!F$37&gt;1),2*ComCalc!F$37*NORMSDIST(-1*ABS(F891/SQRT(ComCalc!F$45/(ComCalc!F$37*ComCalc!F$37)+F785*(ComCalc!F$37-2)/ComCalc!F$37))),0)</f>
        <v>0</v>
      </c>
      <c r="G1509">
        <f>IF(G174*(ComCalc!G$37&gt;1),2*ComCalc!G$37*NORMSDIST(-1*ABS(G891/SQRT(ComCalc!G$45/(ComCalc!G$37*ComCalc!G$37)+G785*(ComCalc!G$37-2)/ComCalc!G$37))),0)</f>
        <v>0</v>
      </c>
      <c r="H1509">
        <f>IF(H174*(ComCalc!H$37&gt;1),2*ComCalc!H$37*NORMSDIST(-1*ABS(H891/SQRT(ComCalc!H$45/(ComCalc!H$37*ComCalc!H$37)+H785*(ComCalc!H$37-2)/ComCalc!H$37))),0)</f>
        <v>0</v>
      </c>
      <c r="I1509">
        <f>IF(I174*(ComCalc!I$37&gt;1),2*ComCalc!I$37*NORMSDIST(-1*ABS(I891/SQRT(ComCalc!I$45/(ComCalc!I$37*ComCalc!I$37)+I785*(ComCalc!I$37-2)/ComCalc!I$37))),0)</f>
        <v>0</v>
      </c>
      <c r="J1509">
        <f>IF(J174*(ComCalc!J$37&gt;1),2*ComCalc!J$37*NORMSDIST(-1*ABS(J891/SQRT(ComCalc!J$45/(ComCalc!J$37*ComCalc!J$37)+J785*(ComCalc!J$37-2)/ComCalc!J$37))),0)</f>
        <v>0</v>
      </c>
      <c r="K1509">
        <f>IF(K174*(ComCalc!K$37&gt;1),2*ComCalc!K$37*NORMSDIST(-1*ABS(K891/SQRT(ComCalc!K$45/(ComCalc!K$37*ComCalc!K$37)+K785*(ComCalc!K$37-2)/ComCalc!K$37))),0)</f>
        <v>0</v>
      </c>
      <c r="L1509">
        <f>IF(L174*(ComCalc!L$37&gt;1),2*ComCalc!L$37*NORMSDIST(-1*ABS(L891/SQRT(ComCalc!L$45/(ComCalc!L$37*ComCalc!L$37)+L785*(ComCalc!L$37-2)/ComCalc!L$37))),0)</f>
        <v>0</v>
      </c>
      <c r="M1509">
        <f>IF(M174*(ComCalc!M$37&gt;1),2*ComCalc!M$37*NORMSDIST(-1*ABS(M891/SQRT(ComCalc!M$45/(ComCalc!M$37*ComCalc!M$37)+M785*(ComCalc!M$37-2)/ComCalc!M$37))),0)</f>
        <v>0</v>
      </c>
      <c r="N1509">
        <f>IF(N174*(ComCalc!N$37&gt;1),2*ComCalc!N$37*NORMSDIST(-1*ABS(N891/SQRT(ComCalc!N$45/(ComCalc!N$37*ComCalc!N$37)+N785*(ComCalc!N$37-2)/ComCalc!N$37))),0)</f>
        <v>0</v>
      </c>
      <c r="O1509">
        <f>IF(O174*(ComCalc!O$37&gt;1),2*ComCalc!O$37*NORMSDIST(-1*ABS(O891/SQRT(ComCalc!O$45/(ComCalc!O$37*ComCalc!O$37)+O785*(ComCalc!O$37-2)/ComCalc!O$37))),0)</f>
        <v>0</v>
      </c>
      <c r="P1509">
        <f>IF(P174*(ComCalc!P$37&gt;1),2*ComCalc!P$37*NORMSDIST(-1*ABS(P891/SQRT(ComCalc!P$45/(ComCalc!P$37*ComCalc!P$37)+P785*(ComCalc!P$37-2)/ComCalc!P$37))),0)</f>
        <v>0</v>
      </c>
      <c r="Q1509">
        <f>IF(Q174*(ComCalc!Q$37&gt;1),2*ComCalc!Q$37*NORMSDIST(-1*ABS(Q891/SQRT(ComCalc!Q$45/(ComCalc!Q$37*ComCalc!Q$37)+Q785*(ComCalc!Q$37-2)/ComCalc!Q$37))),0)</f>
        <v>0</v>
      </c>
      <c r="R1509">
        <f>IF(R174*(ComCalc!R$37&gt;1),2*ComCalc!R$37*NORMSDIST(-1*ABS(R891/SQRT(ComCalc!R$45/(ComCalc!R$37*ComCalc!R$37)+R785*(ComCalc!R$37-2)/ComCalc!R$37))),0)</f>
        <v>0</v>
      </c>
      <c r="S1509">
        <f>IF(S174*(ComCalc!S$37&gt;1),2*ComCalc!S$37*NORMSDIST(-1*ABS(S891/SQRT(ComCalc!S$45/(ComCalc!S$37*ComCalc!S$37)+S785*(ComCalc!S$37-2)/ComCalc!S$37))),0)</f>
        <v>0</v>
      </c>
      <c r="T1509">
        <f>IF(T174*(ComCalc!T$37&gt;1),2*ComCalc!T$37*NORMSDIST(-1*ABS(T891/SQRT(ComCalc!T$45/(ComCalc!T$37*ComCalc!T$37)+T785*(ComCalc!T$37-2)/ComCalc!T$37))),0)</f>
        <v>0</v>
      </c>
      <c r="U1509">
        <f>IF(U174*(ComCalc!U$37&gt;1),2*ComCalc!U$37*NORMSDIST(-1*ABS(U891/SQRT(ComCalc!U$45/(ComCalc!U$37*ComCalc!U$37)+U785*(ComCalc!U$37-2)/ComCalc!U$37))),0)</f>
        <v>0</v>
      </c>
    </row>
    <row r="1510" spans="1:21" x14ac:dyDescent="0.15">
      <c r="A1510" t="str">
        <f t="shared" si="874"/>
        <v>RC</v>
      </c>
      <c r="B1510">
        <f>IF(B175*(ComCalc!B$37&gt;1),2*ComCalc!B$37*NORMSDIST(-1*ABS(B892/SQRT(ComCalc!B$45/(ComCalc!B$37*ComCalc!B$37)+B786*(ComCalc!B$37-2)/ComCalc!B$37))),0)</f>
        <v>0</v>
      </c>
      <c r="C1510">
        <f>IF(C175*(ComCalc!C$37&gt;1),2*ComCalc!C$37*NORMSDIST(-1*ABS(C892/SQRT(ComCalc!C$45/(ComCalc!C$37*ComCalc!C$37)+C786*(ComCalc!C$37-2)/ComCalc!C$37))),0)</f>
        <v>0</v>
      </c>
      <c r="D1510">
        <f>IF(D175*(ComCalc!D$37&gt;1),2*ComCalc!D$37*NORMSDIST(-1*ABS(D892/SQRT(ComCalc!D$45/(ComCalc!D$37*ComCalc!D$37)+D786*(ComCalc!D$37-2)/ComCalc!D$37))),0)</f>
        <v>0</v>
      </c>
      <c r="E1510">
        <f>IF(E175*(ComCalc!E$37&gt;1),2*ComCalc!E$37*NORMSDIST(-1*ABS(E892/SQRT(ComCalc!E$45/(ComCalc!E$37*ComCalc!E$37)+E786*(ComCalc!E$37-2)/ComCalc!E$37))),0)</f>
        <v>0</v>
      </c>
      <c r="F1510">
        <f>IF(F175*(ComCalc!F$37&gt;1),2*ComCalc!F$37*NORMSDIST(-1*ABS(F892/SQRT(ComCalc!F$45/(ComCalc!F$37*ComCalc!F$37)+F786*(ComCalc!F$37-2)/ComCalc!F$37))),0)</f>
        <v>0</v>
      </c>
      <c r="G1510">
        <f>IF(G175*(ComCalc!G$37&gt;1),2*ComCalc!G$37*NORMSDIST(-1*ABS(G892/SQRT(ComCalc!G$45/(ComCalc!G$37*ComCalc!G$37)+G786*(ComCalc!G$37-2)/ComCalc!G$37))),0)</f>
        <v>0</v>
      </c>
      <c r="H1510">
        <f>IF(H175*(ComCalc!H$37&gt;1),2*ComCalc!H$37*NORMSDIST(-1*ABS(H892/SQRT(ComCalc!H$45/(ComCalc!H$37*ComCalc!H$37)+H786*(ComCalc!H$37-2)/ComCalc!H$37))),0)</f>
        <v>0</v>
      </c>
      <c r="I1510">
        <f>IF(I175*(ComCalc!I$37&gt;1),2*ComCalc!I$37*NORMSDIST(-1*ABS(I892/SQRT(ComCalc!I$45/(ComCalc!I$37*ComCalc!I$37)+I786*(ComCalc!I$37-2)/ComCalc!I$37))),0)</f>
        <v>0</v>
      </c>
      <c r="J1510">
        <f>IF(J175*(ComCalc!J$37&gt;1),2*ComCalc!J$37*NORMSDIST(-1*ABS(J892/SQRT(ComCalc!J$45/(ComCalc!J$37*ComCalc!J$37)+J786*(ComCalc!J$37-2)/ComCalc!J$37))),0)</f>
        <v>0</v>
      </c>
      <c r="K1510">
        <f>IF(K175*(ComCalc!K$37&gt;1),2*ComCalc!K$37*NORMSDIST(-1*ABS(K892/SQRT(ComCalc!K$45/(ComCalc!K$37*ComCalc!K$37)+K786*(ComCalc!K$37-2)/ComCalc!K$37))),0)</f>
        <v>0</v>
      </c>
      <c r="L1510">
        <f>IF(L175*(ComCalc!L$37&gt;1),2*ComCalc!L$37*NORMSDIST(-1*ABS(L892/SQRT(ComCalc!L$45/(ComCalc!L$37*ComCalc!L$37)+L786*(ComCalc!L$37-2)/ComCalc!L$37))),0)</f>
        <v>0</v>
      </c>
      <c r="M1510">
        <f>IF(M175*(ComCalc!M$37&gt;1),2*ComCalc!M$37*NORMSDIST(-1*ABS(M892/SQRT(ComCalc!M$45/(ComCalc!M$37*ComCalc!M$37)+M786*(ComCalc!M$37-2)/ComCalc!M$37))),0)</f>
        <v>0</v>
      </c>
      <c r="N1510">
        <f>IF(N175*(ComCalc!N$37&gt;1),2*ComCalc!N$37*NORMSDIST(-1*ABS(N892/SQRT(ComCalc!N$45/(ComCalc!N$37*ComCalc!N$37)+N786*(ComCalc!N$37-2)/ComCalc!N$37))),0)</f>
        <v>0</v>
      </c>
      <c r="O1510">
        <f>IF(O175*(ComCalc!O$37&gt;1),2*ComCalc!O$37*NORMSDIST(-1*ABS(O892/SQRT(ComCalc!O$45/(ComCalc!O$37*ComCalc!O$37)+O786*(ComCalc!O$37-2)/ComCalc!O$37))),0)</f>
        <v>0</v>
      </c>
      <c r="P1510">
        <f>IF(P175*(ComCalc!P$37&gt;1),2*ComCalc!P$37*NORMSDIST(-1*ABS(P892/SQRT(ComCalc!P$45/(ComCalc!P$37*ComCalc!P$37)+P786*(ComCalc!P$37-2)/ComCalc!P$37))),0)</f>
        <v>0</v>
      </c>
      <c r="Q1510">
        <f>IF(Q175*(ComCalc!Q$37&gt;1),2*ComCalc!Q$37*NORMSDIST(-1*ABS(Q892/SQRT(ComCalc!Q$45/(ComCalc!Q$37*ComCalc!Q$37)+Q786*(ComCalc!Q$37-2)/ComCalc!Q$37))),0)</f>
        <v>0</v>
      </c>
      <c r="R1510">
        <f>IF(R175*(ComCalc!R$37&gt;1),2*ComCalc!R$37*NORMSDIST(-1*ABS(R892/SQRT(ComCalc!R$45/(ComCalc!R$37*ComCalc!R$37)+R786*(ComCalc!R$37-2)/ComCalc!R$37))),0)</f>
        <v>0</v>
      </c>
      <c r="S1510">
        <f>IF(S175*(ComCalc!S$37&gt;1),2*ComCalc!S$37*NORMSDIST(-1*ABS(S892/SQRT(ComCalc!S$45/(ComCalc!S$37*ComCalc!S$37)+S786*(ComCalc!S$37-2)/ComCalc!S$37))),0)</f>
        <v>0</v>
      </c>
      <c r="T1510">
        <f>IF(T175*(ComCalc!T$37&gt;1),2*ComCalc!T$37*NORMSDIST(-1*ABS(T892/SQRT(ComCalc!T$45/(ComCalc!T$37*ComCalc!T$37)+T786*(ComCalc!T$37-2)/ComCalc!T$37))),0)</f>
        <v>0</v>
      </c>
      <c r="U1510">
        <f>IF(U175*(ComCalc!U$37&gt;1),2*ComCalc!U$37*NORMSDIST(-1*ABS(U892/SQRT(ComCalc!U$45/(ComCalc!U$37*ComCalc!U$37)+U786*(ComCalc!U$37-2)/ComCalc!U$37))),0)</f>
        <v>0</v>
      </c>
    </row>
    <row r="1511" spans="1:21" x14ac:dyDescent="0.15">
      <c r="A1511" t="str">
        <f t="shared" si="874"/>
        <v>NWD</v>
      </c>
      <c r="B1511">
        <f>IF(B176*(ComCalc!B$37&gt;1),2*ComCalc!B$37*NORMSDIST(-1*ABS(B893/SQRT(ComCalc!B$45/(ComCalc!B$37*ComCalc!B$37)+B787*(ComCalc!B$37-2)/ComCalc!B$37))),0)</f>
        <v>0</v>
      </c>
      <c r="C1511">
        <f>IF(C176*(ComCalc!C$37&gt;1),2*ComCalc!C$37*NORMSDIST(-1*ABS(C893/SQRT(ComCalc!C$45/(ComCalc!C$37*ComCalc!C$37)+C787*(ComCalc!C$37-2)/ComCalc!C$37))),0)</f>
        <v>0</v>
      </c>
      <c r="D1511">
        <f>IF(D176*(ComCalc!D$37&gt;1),2*ComCalc!D$37*NORMSDIST(-1*ABS(D893/SQRT(ComCalc!D$45/(ComCalc!D$37*ComCalc!D$37)+D787*(ComCalc!D$37-2)/ComCalc!D$37))),0)</f>
        <v>0</v>
      </c>
      <c r="E1511">
        <f>IF(E176*(ComCalc!E$37&gt;1),2*ComCalc!E$37*NORMSDIST(-1*ABS(E893/SQRT(ComCalc!E$45/(ComCalc!E$37*ComCalc!E$37)+E787*(ComCalc!E$37-2)/ComCalc!E$37))),0)</f>
        <v>0</v>
      </c>
      <c r="F1511">
        <f>IF(F176*(ComCalc!F$37&gt;1),2*ComCalc!F$37*NORMSDIST(-1*ABS(F893/SQRT(ComCalc!F$45/(ComCalc!F$37*ComCalc!F$37)+F787*(ComCalc!F$37-2)/ComCalc!F$37))),0)</f>
        <v>0</v>
      </c>
      <c r="G1511">
        <f>IF(G176*(ComCalc!G$37&gt;1),2*ComCalc!G$37*NORMSDIST(-1*ABS(G893/SQRT(ComCalc!G$45/(ComCalc!G$37*ComCalc!G$37)+G787*(ComCalc!G$37-2)/ComCalc!G$37))),0)</f>
        <v>0</v>
      </c>
      <c r="H1511">
        <f>IF(H176*(ComCalc!H$37&gt;1),2*ComCalc!H$37*NORMSDIST(-1*ABS(H893/SQRT(ComCalc!H$45/(ComCalc!H$37*ComCalc!H$37)+H787*(ComCalc!H$37-2)/ComCalc!H$37))),0)</f>
        <v>0</v>
      </c>
      <c r="I1511">
        <f>IF(I176*(ComCalc!I$37&gt;1),2*ComCalc!I$37*NORMSDIST(-1*ABS(I893/SQRT(ComCalc!I$45/(ComCalc!I$37*ComCalc!I$37)+I787*(ComCalc!I$37-2)/ComCalc!I$37))),0)</f>
        <v>0</v>
      </c>
      <c r="J1511">
        <f>IF(J176*(ComCalc!J$37&gt;1),2*ComCalc!J$37*NORMSDIST(-1*ABS(J893/SQRT(ComCalc!J$45/(ComCalc!J$37*ComCalc!J$37)+J787*(ComCalc!J$37-2)/ComCalc!J$37))),0)</f>
        <v>0</v>
      </c>
      <c r="K1511">
        <f>IF(K176*(ComCalc!K$37&gt;1),2*ComCalc!K$37*NORMSDIST(-1*ABS(K893/SQRT(ComCalc!K$45/(ComCalc!K$37*ComCalc!K$37)+K787*(ComCalc!K$37-2)/ComCalc!K$37))),0)</f>
        <v>0</v>
      </c>
      <c r="L1511">
        <f>IF(L176*(ComCalc!L$37&gt;1),2*ComCalc!L$37*NORMSDIST(-1*ABS(L893/SQRT(ComCalc!L$45/(ComCalc!L$37*ComCalc!L$37)+L787*(ComCalc!L$37-2)/ComCalc!L$37))),0)</f>
        <v>0</v>
      </c>
      <c r="M1511">
        <f>IF(M176*(ComCalc!M$37&gt;1),2*ComCalc!M$37*NORMSDIST(-1*ABS(M893/SQRT(ComCalc!M$45/(ComCalc!M$37*ComCalc!M$37)+M787*(ComCalc!M$37-2)/ComCalc!M$37))),0)</f>
        <v>0</v>
      </c>
      <c r="N1511">
        <f>IF(N176*(ComCalc!N$37&gt;1),2*ComCalc!N$37*NORMSDIST(-1*ABS(N893/SQRT(ComCalc!N$45/(ComCalc!N$37*ComCalc!N$37)+N787*(ComCalc!N$37-2)/ComCalc!N$37))),0)</f>
        <v>0</v>
      </c>
      <c r="O1511">
        <f>IF(O176*(ComCalc!O$37&gt;1),2*ComCalc!O$37*NORMSDIST(-1*ABS(O893/SQRT(ComCalc!O$45/(ComCalc!O$37*ComCalc!O$37)+O787*(ComCalc!O$37-2)/ComCalc!O$37))),0)</f>
        <v>0</v>
      </c>
      <c r="P1511">
        <f>IF(P176*(ComCalc!P$37&gt;1),2*ComCalc!P$37*NORMSDIST(-1*ABS(P893/SQRT(ComCalc!P$45/(ComCalc!P$37*ComCalc!P$37)+P787*(ComCalc!P$37-2)/ComCalc!P$37))),0)</f>
        <v>0</v>
      </c>
      <c r="Q1511">
        <f>IF(Q176*(ComCalc!Q$37&gt;1),2*ComCalc!Q$37*NORMSDIST(-1*ABS(Q893/SQRT(ComCalc!Q$45/(ComCalc!Q$37*ComCalc!Q$37)+Q787*(ComCalc!Q$37-2)/ComCalc!Q$37))),0)</f>
        <v>0</v>
      </c>
      <c r="R1511">
        <f>IF(R176*(ComCalc!R$37&gt;1),2*ComCalc!R$37*NORMSDIST(-1*ABS(R893/SQRT(ComCalc!R$45/(ComCalc!R$37*ComCalc!R$37)+R787*(ComCalc!R$37-2)/ComCalc!R$37))),0)</f>
        <v>0</v>
      </c>
      <c r="S1511">
        <f>IF(S176*(ComCalc!S$37&gt;1),2*ComCalc!S$37*NORMSDIST(-1*ABS(S893/SQRT(ComCalc!S$45/(ComCalc!S$37*ComCalc!S$37)+S787*(ComCalc!S$37-2)/ComCalc!S$37))),0)</f>
        <v>0</v>
      </c>
      <c r="T1511">
        <f>IF(T176*(ComCalc!T$37&gt;1),2*ComCalc!T$37*NORMSDIST(-1*ABS(T893/SQRT(ComCalc!T$45/(ComCalc!T$37*ComCalc!T$37)+T787*(ComCalc!T$37-2)/ComCalc!T$37))),0)</f>
        <v>0</v>
      </c>
      <c r="U1511">
        <f>IF(U176*(ComCalc!U$37&gt;1),2*ComCalc!U$37*NORMSDIST(-1*ABS(U893/SQRT(ComCalc!U$45/(ComCalc!U$37*ComCalc!U$37)+U787*(ComCalc!U$37-2)/ComCalc!U$37))),0)</f>
        <v>0</v>
      </c>
    </row>
    <row r="1512" spans="1:21" x14ac:dyDescent="0.15">
      <c r="A1512" t="str">
        <f t="shared" si="874"/>
        <v>PP</v>
      </c>
      <c r="B1512">
        <f>IF(B177*(ComCalc!B$37&gt;1),2*ComCalc!B$37*NORMSDIST(-1*ABS(B894/SQRT(ComCalc!B$45/(ComCalc!B$37*ComCalc!B$37)+B788*(ComCalc!B$37-2)/ComCalc!B$37))),0)</f>
        <v>0</v>
      </c>
      <c r="C1512">
        <f>IF(C177*(ComCalc!C$37&gt;1),2*ComCalc!C$37*NORMSDIST(-1*ABS(C894/SQRT(ComCalc!C$45/(ComCalc!C$37*ComCalc!C$37)+C788*(ComCalc!C$37-2)/ComCalc!C$37))),0)</f>
        <v>0</v>
      </c>
      <c r="D1512">
        <f>IF(D177*(ComCalc!D$37&gt;1),2*ComCalc!D$37*NORMSDIST(-1*ABS(D894/SQRT(ComCalc!D$45/(ComCalc!D$37*ComCalc!D$37)+D788*(ComCalc!D$37-2)/ComCalc!D$37))),0)</f>
        <v>0</v>
      </c>
      <c r="E1512">
        <f>IF(E177*(ComCalc!E$37&gt;1),2*ComCalc!E$37*NORMSDIST(-1*ABS(E894/SQRT(ComCalc!E$45/(ComCalc!E$37*ComCalc!E$37)+E788*(ComCalc!E$37-2)/ComCalc!E$37))),0)</f>
        <v>0</v>
      </c>
      <c r="F1512">
        <f>IF(F177*(ComCalc!F$37&gt;1),2*ComCalc!F$37*NORMSDIST(-1*ABS(F894/SQRT(ComCalc!F$45/(ComCalc!F$37*ComCalc!F$37)+F788*(ComCalc!F$37-2)/ComCalc!F$37))),0)</f>
        <v>0</v>
      </c>
      <c r="G1512">
        <f>IF(G177*(ComCalc!G$37&gt;1),2*ComCalc!G$37*NORMSDIST(-1*ABS(G894/SQRT(ComCalc!G$45/(ComCalc!G$37*ComCalc!G$37)+G788*(ComCalc!G$37-2)/ComCalc!G$37))),0)</f>
        <v>0</v>
      </c>
      <c r="H1512">
        <f>IF(H177*(ComCalc!H$37&gt;1),2*ComCalc!H$37*NORMSDIST(-1*ABS(H894/SQRT(ComCalc!H$45/(ComCalc!H$37*ComCalc!H$37)+H788*(ComCalc!H$37-2)/ComCalc!H$37))),0)</f>
        <v>0</v>
      </c>
      <c r="I1512">
        <f>IF(I177*(ComCalc!I$37&gt;1),2*ComCalc!I$37*NORMSDIST(-1*ABS(I894/SQRT(ComCalc!I$45/(ComCalc!I$37*ComCalc!I$37)+I788*(ComCalc!I$37-2)/ComCalc!I$37))),0)</f>
        <v>0</v>
      </c>
      <c r="J1512">
        <f>IF(J177*(ComCalc!J$37&gt;1),2*ComCalc!J$37*NORMSDIST(-1*ABS(J894/SQRT(ComCalc!J$45/(ComCalc!J$37*ComCalc!J$37)+J788*(ComCalc!J$37-2)/ComCalc!J$37))),0)</f>
        <v>0</v>
      </c>
      <c r="K1512">
        <f>IF(K177*(ComCalc!K$37&gt;1),2*ComCalc!K$37*NORMSDIST(-1*ABS(K894/SQRT(ComCalc!K$45/(ComCalc!K$37*ComCalc!K$37)+K788*(ComCalc!K$37-2)/ComCalc!K$37))),0)</f>
        <v>0</v>
      </c>
      <c r="L1512">
        <f>IF(L177*(ComCalc!L$37&gt;1),2*ComCalc!L$37*NORMSDIST(-1*ABS(L894/SQRT(ComCalc!L$45/(ComCalc!L$37*ComCalc!L$37)+L788*(ComCalc!L$37-2)/ComCalc!L$37))),0)</f>
        <v>0</v>
      </c>
      <c r="M1512">
        <f>IF(M177*(ComCalc!M$37&gt;1),2*ComCalc!M$37*NORMSDIST(-1*ABS(M894/SQRT(ComCalc!M$45/(ComCalc!M$37*ComCalc!M$37)+M788*(ComCalc!M$37-2)/ComCalc!M$37))),0)</f>
        <v>0</v>
      </c>
      <c r="N1512">
        <f>IF(N177*(ComCalc!N$37&gt;1),2*ComCalc!N$37*NORMSDIST(-1*ABS(N894/SQRT(ComCalc!N$45/(ComCalc!N$37*ComCalc!N$37)+N788*(ComCalc!N$37-2)/ComCalc!N$37))),0)</f>
        <v>0</v>
      </c>
      <c r="O1512">
        <f>IF(O177*(ComCalc!O$37&gt;1),2*ComCalc!O$37*NORMSDIST(-1*ABS(O894/SQRT(ComCalc!O$45/(ComCalc!O$37*ComCalc!O$37)+O788*(ComCalc!O$37-2)/ComCalc!O$37))),0)</f>
        <v>0</v>
      </c>
      <c r="P1512">
        <f>IF(P177*(ComCalc!P$37&gt;1),2*ComCalc!P$37*NORMSDIST(-1*ABS(P894/SQRT(ComCalc!P$45/(ComCalc!P$37*ComCalc!P$37)+P788*(ComCalc!P$37-2)/ComCalc!P$37))),0)</f>
        <v>0</v>
      </c>
      <c r="Q1512">
        <f>IF(Q177*(ComCalc!Q$37&gt;1),2*ComCalc!Q$37*NORMSDIST(-1*ABS(Q894/SQRT(ComCalc!Q$45/(ComCalc!Q$37*ComCalc!Q$37)+Q788*(ComCalc!Q$37-2)/ComCalc!Q$37))),0)</f>
        <v>0</v>
      </c>
      <c r="R1512">
        <f>IF(R177*(ComCalc!R$37&gt;1),2*ComCalc!R$37*NORMSDIST(-1*ABS(R894/SQRT(ComCalc!R$45/(ComCalc!R$37*ComCalc!R$37)+R788*(ComCalc!R$37-2)/ComCalc!R$37))),0)</f>
        <v>0</v>
      </c>
      <c r="S1512">
        <f>IF(S177*(ComCalc!S$37&gt;1),2*ComCalc!S$37*NORMSDIST(-1*ABS(S894/SQRT(ComCalc!S$45/(ComCalc!S$37*ComCalc!S$37)+S788*(ComCalc!S$37-2)/ComCalc!S$37))),0)</f>
        <v>0</v>
      </c>
      <c r="T1512">
        <f>IF(T177*(ComCalc!T$37&gt;1),2*ComCalc!T$37*NORMSDIST(-1*ABS(T894/SQRT(ComCalc!T$45/(ComCalc!T$37*ComCalc!T$37)+T788*(ComCalc!T$37-2)/ComCalc!T$37))),0)</f>
        <v>0</v>
      </c>
      <c r="U1512">
        <f>IF(U177*(ComCalc!U$37&gt;1),2*ComCalc!U$37*NORMSDIST(-1*ABS(U894/SQRT(ComCalc!U$45/(ComCalc!U$37*ComCalc!U$37)+U788*(ComCalc!U$37-2)/ComCalc!U$37))),0)</f>
        <v>0</v>
      </c>
    </row>
    <row r="1513" spans="1:21" x14ac:dyDescent="0.15">
      <c r="A1513" t="str">
        <f t="shared" si="874"/>
        <v>WRF</v>
      </c>
      <c r="B1513">
        <f>IF(B178*(ComCalc!B$37&gt;1),2*ComCalc!B$37*NORMSDIST(-1*ABS(B895/SQRT(ComCalc!B$45/(ComCalc!B$37*ComCalc!B$37)+B789*(ComCalc!B$37-2)/ComCalc!B$37))),0)</f>
        <v>0</v>
      </c>
      <c r="C1513">
        <f>IF(C178*(ComCalc!C$37&gt;1),2*ComCalc!C$37*NORMSDIST(-1*ABS(C895/SQRT(ComCalc!C$45/(ComCalc!C$37*ComCalc!C$37)+C789*(ComCalc!C$37-2)/ComCalc!C$37))),0)</f>
        <v>0</v>
      </c>
      <c r="D1513">
        <f>IF(D178*(ComCalc!D$37&gt;1),2*ComCalc!D$37*NORMSDIST(-1*ABS(D895/SQRT(ComCalc!D$45/(ComCalc!D$37*ComCalc!D$37)+D789*(ComCalc!D$37-2)/ComCalc!D$37))),0)</f>
        <v>0</v>
      </c>
      <c r="E1513">
        <f>IF(E178*(ComCalc!E$37&gt;1),2*ComCalc!E$37*NORMSDIST(-1*ABS(E895/SQRT(ComCalc!E$45/(ComCalc!E$37*ComCalc!E$37)+E789*(ComCalc!E$37-2)/ComCalc!E$37))),0)</f>
        <v>0</v>
      </c>
      <c r="F1513">
        <f>IF(F178*(ComCalc!F$37&gt;1),2*ComCalc!F$37*NORMSDIST(-1*ABS(F895/SQRT(ComCalc!F$45/(ComCalc!F$37*ComCalc!F$37)+F789*(ComCalc!F$37-2)/ComCalc!F$37))),0)</f>
        <v>0</v>
      </c>
      <c r="G1513">
        <f>IF(G178*(ComCalc!G$37&gt;1),2*ComCalc!G$37*NORMSDIST(-1*ABS(G895/SQRT(ComCalc!G$45/(ComCalc!G$37*ComCalc!G$37)+G789*(ComCalc!G$37-2)/ComCalc!G$37))),0)</f>
        <v>0</v>
      </c>
      <c r="H1513">
        <f>IF(H178*(ComCalc!H$37&gt;1),2*ComCalc!H$37*NORMSDIST(-1*ABS(H895/SQRT(ComCalc!H$45/(ComCalc!H$37*ComCalc!H$37)+H789*(ComCalc!H$37-2)/ComCalc!H$37))),0)</f>
        <v>0</v>
      </c>
      <c r="I1513">
        <f>IF(I178*(ComCalc!I$37&gt;1),2*ComCalc!I$37*NORMSDIST(-1*ABS(I895/SQRT(ComCalc!I$45/(ComCalc!I$37*ComCalc!I$37)+I789*(ComCalc!I$37-2)/ComCalc!I$37))),0)</f>
        <v>0</v>
      </c>
      <c r="J1513">
        <f>IF(J178*(ComCalc!J$37&gt;1),2*ComCalc!J$37*NORMSDIST(-1*ABS(J895/SQRT(ComCalc!J$45/(ComCalc!J$37*ComCalc!J$37)+J789*(ComCalc!J$37-2)/ComCalc!J$37))),0)</f>
        <v>0</v>
      </c>
      <c r="K1513">
        <f>IF(K178*(ComCalc!K$37&gt;1),2*ComCalc!K$37*NORMSDIST(-1*ABS(K895/SQRT(ComCalc!K$45/(ComCalc!K$37*ComCalc!K$37)+K789*(ComCalc!K$37-2)/ComCalc!K$37))),0)</f>
        <v>0</v>
      </c>
      <c r="L1513">
        <f>IF(L178*(ComCalc!L$37&gt;1),2*ComCalc!L$37*NORMSDIST(-1*ABS(L895/SQRT(ComCalc!L$45/(ComCalc!L$37*ComCalc!L$37)+L789*(ComCalc!L$37-2)/ComCalc!L$37))),0)</f>
        <v>0</v>
      </c>
      <c r="M1513">
        <f>IF(M178*(ComCalc!M$37&gt;1),2*ComCalc!M$37*NORMSDIST(-1*ABS(M895/SQRT(ComCalc!M$45/(ComCalc!M$37*ComCalc!M$37)+M789*(ComCalc!M$37-2)/ComCalc!M$37))),0)</f>
        <v>0</v>
      </c>
      <c r="N1513">
        <f>IF(N178*(ComCalc!N$37&gt;1),2*ComCalc!N$37*NORMSDIST(-1*ABS(N895/SQRT(ComCalc!N$45/(ComCalc!N$37*ComCalc!N$37)+N789*(ComCalc!N$37-2)/ComCalc!N$37))),0)</f>
        <v>0</v>
      </c>
      <c r="O1513">
        <f>IF(O178*(ComCalc!O$37&gt;1),2*ComCalc!O$37*NORMSDIST(-1*ABS(O895/SQRT(ComCalc!O$45/(ComCalc!O$37*ComCalc!O$37)+O789*(ComCalc!O$37-2)/ComCalc!O$37))),0)</f>
        <v>0</v>
      </c>
      <c r="P1513">
        <f>IF(P178*(ComCalc!P$37&gt;1),2*ComCalc!P$37*NORMSDIST(-1*ABS(P895/SQRT(ComCalc!P$45/(ComCalc!P$37*ComCalc!P$37)+P789*(ComCalc!P$37-2)/ComCalc!P$37))),0)</f>
        <v>0</v>
      </c>
      <c r="Q1513">
        <f>IF(Q178*(ComCalc!Q$37&gt;1),2*ComCalc!Q$37*NORMSDIST(-1*ABS(Q895/SQRT(ComCalc!Q$45/(ComCalc!Q$37*ComCalc!Q$37)+Q789*(ComCalc!Q$37-2)/ComCalc!Q$37))),0)</f>
        <v>0</v>
      </c>
      <c r="R1513">
        <f>IF(R178*(ComCalc!R$37&gt;1),2*ComCalc!R$37*NORMSDIST(-1*ABS(R895/SQRT(ComCalc!R$45/(ComCalc!R$37*ComCalc!R$37)+R789*(ComCalc!R$37-2)/ComCalc!R$37))),0)</f>
        <v>0</v>
      </c>
      <c r="S1513">
        <f>IF(S178*(ComCalc!S$37&gt;1),2*ComCalc!S$37*NORMSDIST(-1*ABS(S895/SQRT(ComCalc!S$45/(ComCalc!S$37*ComCalc!S$37)+S789*(ComCalc!S$37-2)/ComCalc!S$37))),0)</f>
        <v>0</v>
      </c>
      <c r="T1513">
        <f>IF(T178*(ComCalc!T$37&gt;1),2*ComCalc!T$37*NORMSDIST(-1*ABS(T895/SQRT(ComCalc!T$45/(ComCalc!T$37*ComCalc!T$37)+T789*(ComCalc!T$37-2)/ComCalc!T$37))),0)</f>
        <v>0</v>
      </c>
      <c r="U1513">
        <f>IF(U178*(ComCalc!U$37&gt;1),2*ComCalc!U$37*NORMSDIST(-1*ABS(U895/SQRT(ComCalc!U$45/(ComCalc!U$37*ComCalc!U$37)+U789*(ComCalc!U$37-2)/ComCalc!U$37))),0)</f>
        <v>0</v>
      </c>
    </row>
    <row r="1514" spans="1:21" x14ac:dyDescent="0.15">
      <c r="A1514" t="str">
        <f t="shared" si="874"/>
        <v>DF</v>
      </c>
      <c r="B1514">
        <f>IF(B179*(ComCalc!B$37&gt;1),2*ComCalc!B$37*NORMSDIST(-1*ABS(B896/SQRT(ComCalc!B$45/(ComCalc!B$37*ComCalc!B$37)+B790*(ComCalc!B$37-2)/ComCalc!B$37))),0)</f>
        <v>0</v>
      </c>
      <c r="C1514">
        <f>IF(C179*(ComCalc!C$37&gt;1),2*ComCalc!C$37*NORMSDIST(-1*ABS(C896/SQRT(ComCalc!C$45/(ComCalc!C$37*ComCalc!C$37)+C790*(ComCalc!C$37-2)/ComCalc!C$37))),0)</f>
        <v>0</v>
      </c>
      <c r="D1514">
        <f>IF(D179*(ComCalc!D$37&gt;1),2*ComCalc!D$37*NORMSDIST(-1*ABS(D896/SQRT(ComCalc!D$45/(ComCalc!D$37*ComCalc!D$37)+D790*(ComCalc!D$37-2)/ComCalc!D$37))),0)</f>
        <v>0</v>
      </c>
      <c r="E1514">
        <f>IF(E179*(ComCalc!E$37&gt;1),2*ComCalc!E$37*NORMSDIST(-1*ABS(E896/SQRT(ComCalc!E$45/(ComCalc!E$37*ComCalc!E$37)+E790*(ComCalc!E$37-2)/ComCalc!E$37))),0)</f>
        <v>0</v>
      </c>
      <c r="F1514">
        <f>IF(F179*(ComCalc!F$37&gt;1),2*ComCalc!F$37*NORMSDIST(-1*ABS(F896/SQRT(ComCalc!F$45/(ComCalc!F$37*ComCalc!F$37)+F790*(ComCalc!F$37-2)/ComCalc!F$37))),0)</f>
        <v>0</v>
      </c>
      <c r="G1514">
        <f>IF(G179*(ComCalc!G$37&gt;1),2*ComCalc!G$37*NORMSDIST(-1*ABS(G896/SQRT(ComCalc!G$45/(ComCalc!G$37*ComCalc!G$37)+G790*(ComCalc!G$37-2)/ComCalc!G$37))),0)</f>
        <v>0</v>
      </c>
      <c r="H1514">
        <f>IF(H179*(ComCalc!H$37&gt;1),2*ComCalc!H$37*NORMSDIST(-1*ABS(H896/SQRT(ComCalc!H$45/(ComCalc!H$37*ComCalc!H$37)+H790*(ComCalc!H$37-2)/ComCalc!H$37))),0)</f>
        <v>0</v>
      </c>
      <c r="I1514">
        <f>IF(I179*(ComCalc!I$37&gt;1),2*ComCalc!I$37*NORMSDIST(-1*ABS(I896/SQRT(ComCalc!I$45/(ComCalc!I$37*ComCalc!I$37)+I790*(ComCalc!I$37-2)/ComCalc!I$37))),0)</f>
        <v>0</v>
      </c>
      <c r="J1514">
        <f>IF(J179*(ComCalc!J$37&gt;1),2*ComCalc!J$37*NORMSDIST(-1*ABS(J896/SQRT(ComCalc!J$45/(ComCalc!J$37*ComCalc!J$37)+J790*(ComCalc!J$37-2)/ComCalc!J$37))),0)</f>
        <v>0</v>
      </c>
      <c r="K1514">
        <f>IF(K179*(ComCalc!K$37&gt;1),2*ComCalc!K$37*NORMSDIST(-1*ABS(K896/SQRT(ComCalc!K$45/(ComCalc!K$37*ComCalc!K$37)+K790*(ComCalc!K$37-2)/ComCalc!K$37))),0)</f>
        <v>0</v>
      </c>
      <c r="L1514">
        <f>IF(L179*(ComCalc!L$37&gt;1),2*ComCalc!L$37*NORMSDIST(-1*ABS(L896/SQRT(ComCalc!L$45/(ComCalc!L$37*ComCalc!L$37)+L790*(ComCalc!L$37-2)/ComCalc!L$37))),0)</f>
        <v>0</v>
      </c>
      <c r="M1514">
        <f>IF(M179*(ComCalc!M$37&gt;1),2*ComCalc!M$37*NORMSDIST(-1*ABS(M896/SQRT(ComCalc!M$45/(ComCalc!M$37*ComCalc!M$37)+M790*(ComCalc!M$37-2)/ComCalc!M$37))),0)</f>
        <v>0</v>
      </c>
      <c r="N1514">
        <f>IF(N179*(ComCalc!N$37&gt;1),2*ComCalc!N$37*NORMSDIST(-1*ABS(N896/SQRT(ComCalc!N$45/(ComCalc!N$37*ComCalc!N$37)+N790*(ComCalc!N$37-2)/ComCalc!N$37))),0)</f>
        <v>0</v>
      </c>
      <c r="O1514">
        <f>IF(O179*(ComCalc!O$37&gt;1),2*ComCalc!O$37*NORMSDIST(-1*ABS(O896/SQRT(ComCalc!O$45/(ComCalc!O$37*ComCalc!O$37)+O790*(ComCalc!O$37-2)/ComCalc!O$37))),0)</f>
        <v>0</v>
      </c>
      <c r="P1514">
        <f>IF(P179*(ComCalc!P$37&gt;1),2*ComCalc!P$37*NORMSDIST(-1*ABS(P896/SQRT(ComCalc!P$45/(ComCalc!P$37*ComCalc!P$37)+P790*(ComCalc!P$37-2)/ComCalc!P$37))),0)</f>
        <v>0</v>
      </c>
      <c r="Q1514">
        <f>IF(Q179*(ComCalc!Q$37&gt;1),2*ComCalc!Q$37*NORMSDIST(-1*ABS(Q896/SQRT(ComCalc!Q$45/(ComCalc!Q$37*ComCalc!Q$37)+Q790*(ComCalc!Q$37-2)/ComCalc!Q$37))),0)</f>
        <v>0</v>
      </c>
      <c r="R1514">
        <f>IF(R179*(ComCalc!R$37&gt;1),2*ComCalc!R$37*NORMSDIST(-1*ABS(R896/SQRT(ComCalc!R$45/(ComCalc!R$37*ComCalc!R$37)+R790*(ComCalc!R$37-2)/ComCalc!R$37))),0)</f>
        <v>0</v>
      </c>
      <c r="S1514">
        <f>IF(S179*(ComCalc!S$37&gt;1),2*ComCalc!S$37*NORMSDIST(-1*ABS(S896/SQRT(ComCalc!S$45/(ComCalc!S$37*ComCalc!S$37)+S790*(ComCalc!S$37-2)/ComCalc!S$37))),0)</f>
        <v>0</v>
      </c>
      <c r="T1514">
        <f>IF(T179*(ComCalc!T$37&gt;1),2*ComCalc!T$37*NORMSDIST(-1*ABS(T896/SQRT(ComCalc!T$45/(ComCalc!T$37*ComCalc!T$37)+T790*(ComCalc!T$37-2)/ComCalc!T$37))),0)</f>
        <v>0</v>
      </c>
      <c r="U1514">
        <f>IF(U179*(ComCalc!U$37&gt;1),2*ComCalc!U$37*NORMSDIST(-1*ABS(U896/SQRT(ComCalc!U$45/(ComCalc!U$37*ComCalc!U$37)+U790*(ComCalc!U$37-2)/ComCalc!U$37))),0)</f>
        <v>0</v>
      </c>
    </row>
    <row r="1515" spans="1:21" x14ac:dyDescent="0.15">
      <c r="A1515" t="str">
        <f t="shared" si="874"/>
        <v>SRF</v>
      </c>
      <c r="B1515">
        <f>IF(B180*(ComCalc!B$37&gt;1),2*ComCalc!B$37*NORMSDIST(-1*ABS(B897/SQRT(ComCalc!B$45/(ComCalc!B$37*ComCalc!B$37)+B791*(ComCalc!B$37-2)/ComCalc!B$37))),0)</f>
        <v>0</v>
      </c>
      <c r="C1515">
        <f>IF(C180*(ComCalc!C$37&gt;1),2*ComCalc!C$37*NORMSDIST(-1*ABS(C897/SQRT(ComCalc!C$45/(ComCalc!C$37*ComCalc!C$37)+C791*(ComCalc!C$37-2)/ComCalc!C$37))),0)</f>
        <v>0</v>
      </c>
      <c r="D1515">
        <f>IF(D180*(ComCalc!D$37&gt;1),2*ComCalc!D$37*NORMSDIST(-1*ABS(D897/SQRT(ComCalc!D$45/(ComCalc!D$37*ComCalc!D$37)+D791*(ComCalc!D$37-2)/ComCalc!D$37))),0)</f>
        <v>0</v>
      </c>
      <c r="E1515">
        <f>IF(E180*(ComCalc!E$37&gt;1),2*ComCalc!E$37*NORMSDIST(-1*ABS(E897/SQRT(ComCalc!E$45/(ComCalc!E$37*ComCalc!E$37)+E791*(ComCalc!E$37-2)/ComCalc!E$37))),0)</f>
        <v>0</v>
      </c>
      <c r="F1515">
        <f>IF(F180*(ComCalc!F$37&gt;1),2*ComCalc!F$37*NORMSDIST(-1*ABS(F897/SQRT(ComCalc!F$45/(ComCalc!F$37*ComCalc!F$37)+F791*(ComCalc!F$37-2)/ComCalc!F$37))),0)</f>
        <v>0</v>
      </c>
      <c r="G1515">
        <f>IF(G180*(ComCalc!G$37&gt;1),2*ComCalc!G$37*NORMSDIST(-1*ABS(G897/SQRT(ComCalc!G$45/(ComCalc!G$37*ComCalc!G$37)+G791*(ComCalc!G$37-2)/ComCalc!G$37))),0)</f>
        <v>0</v>
      </c>
      <c r="H1515">
        <f>IF(H180*(ComCalc!H$37&gt;1),2*ComCalc!H$37*NORMSDIST(-1*ABS(H897/SQRT(ComCalc!H$45/(ComCalc!H$37*ComCalc!H$37)+H791*(ComCalc!H$37-2)/ComCalc!H$37))),0)</f>
        <v>0</v>
      </c>
      <c r="I1515">
        <f>IF(I180*(ComCalc!I$37&gt;1),2*ComCalc!I$37*NORMSDIST(-1*ABS(I897/SQRT(ComCalc!I$45/(ComCalc!I$37*ComCalc!I$37)+I791*(ComCalc!I$37-2)/ComCalc!I$37))),0)</f>
        <v>0</v>
      </c>
      <c r="J1515">
        <f>IF(J180*(ComCalc!J$37&gt;1),2*ComCalc!J$37*NORMSDIST(-1*ABS(J897/SQRT(ComCalc!J$45/(ComCalc!J$37*ComCalc!J$37)+J791*(ComCalc!J$37-2)/ComCalc!J$37))),0)</f>
        <v>0</v>
      </c>
      <c r="K1515">
        <f>IF(K180*(ComCalc!K$37&gt;1),2*ComCalc!K$37*NORMSDIST(-1*ABS(K897/SQRT(ComCalc!K$45/(ComCalc!K$37*ComCalc!K$37)+K791*(ComCalc!K$37-2)/ComCalc!K$37))),0)</f>
        <v>0</v>
      </c>
      <c r="L1515">
        <f>IF(L180*(ComCalc!L$37&gt;1),2*ComCalc!L$37*NORMSDIST(-1*ABS(L897/SQRT(ComCalc!L$45/(ComCalc!L$37*ComCalc!L$37)+L791*(ComCalc!L$37-2)/ComCalc!L$37))),0)</f>
        <v>0</v>
      </c>
      <c r="M1515">
        <f>IF(M180*(ComCalc!M$37&gt;1),2*ComCalc!M$37*NORMSDIST(-1*ABS(M897/SQRT(ComCalc!M$45/(ComCalc!M$37*ComCalc!M$37)+M791*(ComCalc!M$37-2)/ComCalc!M$37))),0)</f>
        <v>0</v>
      </c>
      <c r="N1515">
        <f>IF(N180*(ComCalc!N$37&gt;1),2*ComCalc!N$37*NORMSDIST(-1*ABS(N897/SQRT(ComCalc!N$45/(ComCalc!N$37*ComCalc!N$37)+N791*(ComCalc!N$37-2)/ComCalc!N$37))),0)</f>
        <v>0</v>
      </c>
      <c r="O1515">
        <f>IF(O180*(ComCalc!O$37&gt;1),2*ComCalc!O$37*NORMSDIST(-1*ABS(O897/SQRT(ComCalc!O$45/(ComCalc!O$37*ComCalc!O$37)+O791*(ComCalc!O$37-2)/ComCalc!O$37))),0)</f>
        <v>0</v>
      </c>
      <c r="P1515">
        <f>IF(P180*(ComCalc!P$37&gt;1),2*ComCalc!P$37*NORMSDIST(-1*ABS(P897/SQRT(ComCalc!P$45/(ComCalc!P$37*ComCalc!P$37)+P791*(ComCalc!P$37-2)/ComCalc!P$37))),0)</f>
        <v>0</v>
      </c>
      <c r="Q1515">
        <f>IF(Q180*(ComCalc!Q$37&gt;1),2*ComCalc!Q$37*NORMSDIST(-1*ABS(Q897/SQRT(ComCalc!Q$45/(ComCalc!Q$37*ComCalc!Q$37)+Q791*(ComCalc!Q$37-2)/ComCalc!Q$37))),0)</f>
        <v>0</v>
      </c>
      <c r="R1515">
        <f>IF(R180*(ComCalc!R$37&gt;1),2*ComCalc!R$37*NORMSDIST(-1*ABS(R897/SQRT(ComCalc!R$45/(ComCalc!R$37*ComCalc!R$37)+R791*(ComCalc!R$37-2)/ComCalc!R$37))),0)</f>
        <v>0</v>
      </c>
      <c r="S1515">
        <f>IF(S180*(ComCalc!S$37&gt;1),2*ComCalc!S$37*NORMSDIST(-1*ABS(S897/SQRT(ComCalc!S$45/(ComCalc!S$37*ComCalc!S$37)+S791*(ComCalc!S$37-2)/ComCalc!S$37))),0)</f>
        <v>0</v>
      </c>
      <c r="T1515">
        <f>IF(T180*(ComCalc!T$37&gt;1),2*ComCalc!T$37*NORMSDIST(-1*ABS(T897/SQRT(ComCalc!T$45/(ComCalc!T$37*ComCalc!T$37)+T791*(ComCalc!T$37-2)/ComCalc!T$37))),0)</f>
        <v>0</v>
      </c>
      <c r="U1515">
        <f>IF(U180*(ComCalc!U$37&gt;1),2*ComCalc!U$37*NORMSDIST(-1*ABS(U897/SQRT(ComCalc!U$45/(ComCalc!U$37*ComCalc!U$37)+U791*(ComCalc!U$37-2)/ComCalc!U$37))),0)</f>
        <v>0</v>
      </c>
    </row>
    <row r="1516" spans="1:21" x14ac:dyDescent="0.15">
      <c r="A1516" t="str">
        <f t="shared" si="874"/>
        <v>RV</v>
      </c>
      <c r="B1516">
        <f>IF(B181*(ComCalc!B$37&gt;1),2*ComCalc!B$37*NORMSDIST(-1*ABS(B898/SQRT(ComCalc!B$45/(ComCalc!B$37*ComCalc!B$37)+B792*(ComCalc!B$37-2)/ComCalc!B$37))),0)</f>
        <v>0</v>
      </c>
      <c r="C1516">
        <f>IF(C181*(ComCalc!C$37&gt;1),2*ComCalc!C$37*NORMSDIST(-1*ABS(C898/SQRT(ComCalc!C$45/(ComCalc!C$37*ComCalc!C$37)+C792*(ComCalc!C$37-2)/ComCalc!C$37))),0)</f>
        <v>0</v>
      </c>
      <c r="D1516">
        <f>IF(D181*(ComCalc!D$37&gt;1),2*ComCalc!D$37*NORMSDIST(-1*ABS(D898/SQRT(ComCalc!D$45/(ComCalc!D$37*ComCalc!D$37)+D792*(ComCalc!D$37-2)/ComCalc!D$37))),0)</f>
        <v>0</v>
      </c>
      <c r="E1516">
        <f>IF(E181*(ComCalc!E$37&gt;1),2*ComCalc!E$37*NORMSDIST(-1*ABS(E898/SQRT(ComCalc!E$45/(ComCalc!E$37*ComCalc!E$37)+E792*(ComCalc!E$37-2)/ComCalc!E$37))),0)</f>
        <v>0</v>
      </c>
      <c r="F1516">
        <f>IF(F181*(ComCalc!F$37&gt;1),2*ComCalc!F$37*NORMSDIST(-1*ABS(F898/SQRT(ComCalc!F$45/(ComCalc!F$37*ComCalc!F$37)+F792*(ComCalc!F$37-2)/ComCalc!F$37))),0)</f>
        <v>0</v>
      </c>
      <c r="G1516">
        <f>IF(G181*(ComCalc!G$37&gt;1),2*ComCalc!G$37*NORMSDIST(-1*ABS(G898/SQRT(ComCalc!G$45/(ComCalc!G$37*ComCalc!G$37)+G792*(ComCalc!G$37-2)/ComCalc!G$37))),0)</f>
        <v>0</v>
      </c>
      <c r="H1516">
        <f>IF(H181*(ComCalc!H$37&gt;1),2*ComCalc!H$37*NORMSDIST(-1*ABS(H898/SQRT(ComCalc!H$45/(ComCalc!H$37*ComCalc!H$37)+H792*(ComCalc!H$37-2)/ComCalc!H$37))),0)</f>
        <v>0</v>
      </c>
      <c r="I1516">
        <f>IF(I181*(ComCalc!I$37&gt;1),2*ComCalc!I$37*NORMSDIST(-1*ABS(I898/SQRT(ComCalc!I$45/(ComCalc!I$37*ComCalc!I$37)+I792*(ComCalc!I$37-2)/ComCalc!I$37))),0)</f>
        <v>0</v>
      </c>
      <c r="J1516">
        <f>IF(J181*(ComCalc!J$37&gt;1),2*ComCalc!J$37*NORMSDIST(-1*ABS(J898/SQRT(ComCalc!J$45/(ComCalc!J$37*ComCalc!J$37)+J792*(ComCalc!J$37-2)/ComCalc!J$37))),0)</f>
        <v>0</v>
      </c>
      <c r="K1516">
        <f>IF(K181*(ComCalc!K$37&gt;1),2*ComCalc!K$37*NORMSDIST(-1*ABS(K898/SQRT(ComCalc!K$45/(ComCalc!K$37*ComCalc!K$37)+K792*(ComCalc!K$37-2)/ComCalc!K$37))),0)</f>
        <v>0</v>
      </c>
      <c r="L1516">
        <f>IF(L181*(ComCalc!L$37&gt;1),2*ComCalc!L$37*NORMSDIST(-1*ABS(L898/SQRT(ComCalc!L$45/(ComCalc!L$37*ComCalc!L$37)+L792*(ComCalc!L$37-2)/ComCalc!L$37))),0)</f>
        <v>0</v>
      </c>
      <c r="M1516">
        <f>IF(M181*(ComCalc!M$37&gt;1),2*ComCalc!M$37*NORMSDIST(-1*ABS(M898/SQRT(ComCalc!M$45/(ComCalc!M$37*ComCalc!M$37)+M792*(ComCalc!M$37-2)/ComCalc!M$37))),0)</f>
        <v>0</v>
      </c>
      <c r="N1516">
        <f>IF(N181*(ComCalc!N$37&gt;1),2*ComCalc!N$37*NORMSDIST(-1*ABS(N898/SQRT(ComCalc!N$45/(ComCalc!N$37*ComCalc!N$37)+N792*(ComCalc!N$37-2)/ComCalc!N$37))),0)</f>
        <v>0</v>
      </c>
      <c r="O1516">
        <f>IF(O181*(ComCalc!O$37&gt;1),2*ComCalc!O$37*NORMSDIST(-1*ABS(O898/SQRT(ComCalc!O$45/(ComCalc!O$37*ComCalc!O$37)+O792*(ComCalc!O$37-2)/ComCalc!O$37))),0)</f>
        <v>0</v>
      </c>
      <c r="P1516">
        <f>IF(P181*(ComCalc!P$37&gt;1),2*ComCalc!P$37*NORMSDIST(-1*ABS(P898/SQRT(ComCalc!P$45/(ComCalc!P$37*ComCalc!P$37)+P792*(ComCalc!P$37-2)/ComCalc!P$37))),0)</f>
        <v>0</v>
      </c>
      <c r="Q1516">
        <f>IF(Q181*(ComCalc!Q$37&gt;1),2*ComCalc!Q$37*NORMSDIST(-1*ABS(Q898/SQRT(ComCalc!Q$45/(ComCalc!Q$37*ComCalc!Q$37)+Q792*(ComCalc!Q$37-2)/ComCalc!Q$37))),0)</f>
        <v>0</v>
      </c>
      <c r="R1516">
        <f>IF(R181*(ComCalc!R$37&gt;1),2*ComCalc!R$37*NORMSDIST(-1*ABS(R898/SQRT(ComCalc!R$45/(ComCalc!R$37*ComCalc!R$37)+R792*(ComCalc!R$37-2)/ComCalc!R$37))),0)</f>
        <v>0</v>
      </c>
      <c r="S1516">
        <f>IF(S181*(ComCalc!S$37&gt;1),2*ComCalc!S$37*NORMSDIST(-1*ABS(S898/SQRT(ComCalc!S$45/(ComCalc!S$37*ComCalc!S$37)+S792*(ComCalc!S$37-2)/ComCalc!S$37))),0)</f>
        <v>0</v>
      </c>
      <c r="T1516">
        <f>IF(T181*(ComCalc!T$37&gt;1),2*ComCalc!T$37*NORMSDIST(-1*ABS(T898/SQRT(ComCalc!T$45/(ComCalc!T$37*ComCalc!T$37)+T792*(ComCalc!T$37-2)/ComCalc!T$37))),0)</f>
        <v>0</v>
      </c>
      <c r="U1516">
        <f>IF(U181*(ComCalc!U$37&gt;1),2*ComCalc!U$37*NORMSDIST(-1*ABS(U898/SQRT(ComCalc!U$45/(ComCalc!U$37*ComCalc!U$37)+U792*(ComCalc!U$37-2)/ComCalc!U$37))),0)</f>
        <v>0</v>
      </c>
    </row>
    <row r="1517" spans="1:21" x14ac:dyDescent="0.15">
      <c r="A1517" t="str">
        <f t="shared" si="874"/>
        <v>MCA</v>
      </c>
      <c r="B1517">
        <f>IF(B182*(ComCalc!B$37&gt;1),2*ComCalc!B$37*NORMSDIST(-1*ABS(B899/SQRT(ComCalc!B$45/(ComCalc!B$37*ComCalc!B$37)+B793*(ComCalc!B$37-2)/ComCalc!B$37))),0)</f>
        <v>0</v>
      </c>
      <c r="C1517">
        <f>IF(C182*(ComCalc!C$37&gt;1),2*ComCalc!C$37*NORMSDIST(-1*ABS(C899/SQRT(ComCalc!C$45/(ComCalc!C$37*ComCalc!C$37)+C793*(ComCalc!C$37-2)/ComCalc!C$37))),0)</f>
        <v>0</v>
      </c>
      <c r="D1517">
        <f>IF(D182*(ComCalc!D$37&gt;1),2*ComCalc!D$37*NORMSDIST(-1*ABS(D899/SQRT(ComCalc!D$45/(ComCalc!D$37*ComCalc!D$37)+D793*(ComCalc!D$37-2)/ComCalc!D$37))),0)</f>
        <v>0</v>
      </c>
      <c r="E1517">
        <f>IF(E182*(ComCalc!E$37&gt;1),2*ComCalc!E$37*NORMSDIST(-1*ABS(E899/SQRT(ComCalc!E$45/(ComCalc!E$37*ComCalc!E$37)+E793*(ComCalc!E$37-2)/ComCalc!E$37))),0)</f>
        <v>0</v>
      </c>
      <c r="F1517">
        <f>IF(F182*(ComCalc!F$37&gt;1),2*ComCalc!F$37*NORMSDIST(-1*ABS(F899/SQRT(ComCalc!F$45/(ComCalc!F$37*ComCalc!F$37)+F793*(ComCalc!F$37-2)/ComCalc!F$37))),0)</f>
        <v>0</v>
      </c>
      <c r="G1517">
        <f>IF(G182*(ComCalc!G$37&gt;1),2*ComCalc!G$37*NORMSDIST(-1*ABS(G899/SQRT(ComCalc!G$45/(ComCalc!G$37*ComCalc!G$37)+G793*(ComCalc!G$37-2)/ComCalc!G$37))),0)</f>
        <v>0</v>
      </c>
      <c r="H1517">
        <f>IF(H182*(ComCalc!H$37&gt;1),2*ComCalc!H$37*NORMSDIST(-1*ABS(H899/SQRT(ComCalc!H$45/(ComCalc!H$37*ComCalc!H$37)+H793*(ComCalc!H$37-2)/ComCalc!H$37))),0)</f>
        <v>0</v>
      </c>
      <c r="I1517">
        <f>IF(I182*(ComCalc!I$37&gt;1),2*ComCalc!I$37*NORMSDIST(-1*ABS(I899/SQRT(ComCalc!I$45/(ComCalc!I$37*ComCalc!I$37)+I793*(ComCalc!I$37-2)/ComCalc!I$37))),0)</f>
        <v>0</v>
      </c>
      <c r="J1517">
        <f>IF(J182*(ComCalc!J$37&gt;1),2*ComCalc!J$37*NORMSDIST(-1*ABS(J899/SQRT(ComCalc!J$45/(ComCalc!J$37*ComCalc!J$37)+J793*(ComCalc!J$37-2)/ComCalc!J$37))),0)</f>
        <v>0</v>
      </c>
      <c r="K1517">
        <f>IF(K182*(ComCalc!K$37&gt;1),2*ComCalc!K$37*NORMSDIST(-1*ABS(K899/SQRT(ComCalc!K$45/(ComCalc!K$37*ComCalc!K$37)+K793*(ComCalc!K$37-2)/ComCalc!K$37))),0)</f>
        <v>0</v>
      </c>
      <c r="L1517">
        <f>IF(L182*(ComCalc!L$37&gt;1),2*ComCalc!L$37*NORMSDIST(-1*ABS(L899/SQRT(ComCalc!L$45/(ComCalc!L$37*ComCalc!L$37)+L793*(ComCalc!L$37-2)/ComCalc!L$37))),0)</f>
        <v>0</v>
      </c>
      <c r="M1517">
        <f>IF(M182*(ComCalc!M$37&gt;1),2*ComCalc!M$37*NORMSDIST(-1*ABS(M899/SQRT(ComCalc!M$45/(ComCalc!M$37*ComCalc!M$37)+M793*(ComCalc!M$37-2)/ComCalc!M$37))),0)</f>
        <v>0</v>
      </c>
      <c r="N1517">
        <f>IF(N182*(ComCalc!N$37&gt;1),2*ComCalc!N$37*NORMSDIST(-1*ABS(N899/SQRT(ComCalc!N$45/(ComCalc!N$37*ComCalc!N$37)+N793*(ComCalc!N$37-2)/ComCalc!N$37))),0)</f>
        <v>0</v>
      </c>
      <c r="O1517">
        <f>IF(O182*(ComCalc!O$37&gt;1),2*ComCalc!O$37*NORMSDIST(-1*ABS(O899/SQRT(ComCalc!O$45/(ComCalc!O$37*ComCalc!O$37)+O793*(ComCalc!O$37-2)/ComCalc!O$37))),0)</f>
        <v>0</v>
      </c>
      <c r="P1517">
        <f>IF(P182*(ComCalc!P$37&gt;1),2*ComCalc!P$37*NORMSDIST(-1*ABS(P899/SQRT(ComCalc!P$45/(ComCalc!P$37*ComCalc!P$37)+P793*(ComCalc!P$37-2)/ComCalc!P$37))),0)</f>
        <v>0</v>
      </c>
      <c r="Q1517">
        <f>IF(Q182*(ComCalc!Q$37&gt;1),2*ComCalc!Q$37*NORMSDIST(-1*ABS(Q899/SQRT(ComCalc!Q$45/(ComCalc!Q$37*ComCalc!Q$37)+Q793*(ComCalc!Q$37-2)/ComCalc!Q$37))),0)</f>
        <v>0</v>
      </c>
      <c r="R1517">
        <f>IF(R182*(ComCalc!R$37&gt;1),2*ComCalc!R$37*NORMSDIST(-1*ABS(R899/SQRT(ComCalc!R$45/(ComCalc!R$37*ComCalc!R$37)+R793*(ComCalc!R$37-2)/ComCalc!R$37))),0)</f>
        <v>0</v>
      </c>
      <c r="S1517">
        <f>IF(S182*(ComCalc!S$37&gt;1),2*ComCalc!S$37*NORMSDIST(-1*ABS(S899/SQRT(ComCalc!S$45/(ComCalc!S$37*ComCalc!S$37)+S793*(ComCalc!S$37-2)/ComCalc!S$37))),0)</f>
        <v>0</v>
      </c>
      <c r="T1517">
        <f>IF(T182*(ComCalc!T$37&gt;1),2*ComCalc!T$37*NORMSDIST(-1*ABS(T899/SQRT(ComCalc!T$45/(ComCalc!T$37*ComCalc!T$37)+T793*(ComCalc!T$37-2)/ComCalc!T$37))),0)</f>
        <v>0</v>
      </c>
      <c r="U1517">
        <f>IF(U182*(ComCalc!U$37&gt;1),2*ComCalc!U$37*NORMSDIST(-1*ABS(U899/SQRT(ComCalc!U$45/(ComCalc!U$37*ComCalc!U$37)+U793*(ComCalc!U$37-2)/ComCalc!U$37))),0)</f>
        <v>0</v>
      </c>
    </row>
    <row r="1518" spans="1:21" x14ac:dyDescent="0.15">
      <c r="A1518" t="str">
        <f t="shared" si="874"/>
        <v>MC</v>
      </c>
      <c r="B1518">
        <f>IF(B183*(ComCalc!B$37&gt;1),2*ComCalc!B$37*NORMSDIST(-1*ABS(B900/SQRT(ComCalc!B$45/(ComCalc!B$37*ComCalc!B$37)+B794*(ComCalc!B$37-2)/ComCalc!B$37))),0)</f>
        <v>0</v>
      </c>
      <c r="C1518">
        <f>IF(C183*(ComCalc!C$37&gt;1),2*ComCalc!C$37*NORMSDIST(-1*ABS(C900/SQRT(ComCalc!C$45/(ComCalc!C$37*ComCalc!C$37)+C794*(ComCalc!C$37-2)/ComCalc!C$37))),0)</f>
        <v>0</v>
      </c>
      <c r="D1518">
        <f>IF(D183*(ComCalc!D$37&gt;1),2*ComCalc!D$37*NORMSDIST(-1*ABS(D900/SQRT(ComCalc!D$45/(ComCalc!D$37*ComCalc!D$37)+D794*(ComCalc!D$37-2)/ComCalc!D$37))),0)</f>
        <v>0</v>
      </c>
      <c r="E1518">
        <f>IF(E183*(ComCalc!E$37&gt;1),2*ComCalc!E$37*NORMSDIST(-1*ABS(E900/SQRT(ComCalc!E$45/(ComCalc!E$37*ComCalc!E$37)+E794*(ComCalc!E$37-2)/ComCalc!E$37))),0)</f>
        <v>0</v>
      </c>
      <c r="F1518">
        <f>IF(F183*(ComCalc!F$37&gt;1),2*ComCalc!F$37*NORMSDIST(-1*ABS(F900/SQRT(ComCalc!F$45/(ComCalc!F$37*ComCalc!F$37)+F794*(ComCalc!F$37-2)/ComCalc!F$37))),0)</f>
        <v>0</v>
      </c>
      <c r="G1518">
        <f>IF(G183*(ComCalc!G$37&gt;1),2*ComCalc!G$37*NORMSDIST(-1*ABS(G900/SQRT(ComCalc!G$45/(ComCalc!G$37*ComCalc!G$37)+G794*(ComCalc!G$37-2)/ComCalc!G$37))),0)</f>
        <v>0</v>
      </c>
      <c r="H1518">
        <f>IF(H183*(ComCalc!H$37&gt;1),2*ComCalc!H$37*NORMSDIST(-1*ABS(H900/SQRT(ComCalc!H$45/(ComCalc!H$37*ComCalc!H$37)+H794*(ComCalc!H$37-2)/ComCalc!H$37))),0)</f>
        <v>0</v>
      </c>
      <c r="I1518">
        <f>IF(I183*(ComCalc!I$37&gt;1),2*ComCalc!I$37*NORMSDIST(-1*ABS(I900/SQRT(ComCalc!I$45/(ComCalc!I$37*ComCalc!I$37)+I794*(ComCalc!I$37-2)/ComCalc!I$37))),0)</f>
        <v>0</v>
      </c>
      <c r="J1518">
        <f>IF(J183*(ComCalc!J$37&gt;1),2*ComCalc!J$37*NORMSDIST(-1*ABS(J900/SQRT(ComCalc!J$45/(ComCalc!J$37*ComCalc!J$37)+J794*(ComCalc!J$37-2)/ComCalc!J$37))),0)</f>
        <v>0</v>
      </c>
      <c r="K1518">
        <f>IF(K183*(ComCalc!K$37&gt;1),2*ComCalc!K$37*NORMSDIST(-1*ABS(K900/SQRT(ComCalc!K$45/(ComCalc!K$37*ComCalc!K$37)+K794*(ComCalc!K$37-2)/ComCalc!K$37))),0)</f>
        <v>0</v>
      </c>
      <c r="L1518">
        <f>IF(L183*(ComCalc!L$37&gt;1),2*ComCalc!L$37*NORMSDIST(-1*ABS(L900/SQRT(ComCalc!L$45/(ComCalc!L$37*ComCalc!L$37)+L794*(ComCalc!L$37-2)/ComCalc!L$37))),0)</f>
        <v>0</v>
      </c>
      <c r="M1518">
        <f>IF(M183*(ComCalc!M$37&gt;1),2*ComCalc!M$37*NORMSDIST(-1*ABS(M900/SQRT(ComCalc!M$45/(ComCalc!M$37*ComCalc!M$37)+M794*(ComCalc!M$37-2)/ComCalc!M$37))),0)</f>
        <v>0</v>
      </c>
      <c r="N1518">
        <f>IF(N183*(ComCalc!N$37&gt;1),2*ComCalc!N$37*NORMSDIST(-1*ABS(N900/SQRT(ComCalc!N$45/(ComCalc!N$37*ComCalc!N$37)+N794*(ComCalc!N$37-2)/ComCalc!N$37))),0)</f>
        <v>0</v>
      </c>
      <c r="O1518">
        <f>IF(O183*(ComCalc!O$37&gt;1),2*ComCalc!O$37*NORMSDIST(-1*ABS(O900/SQRT(ComCalc!O$45/(ComCalc!O$37*ComCalc!O$37)+O794*(ComCalc!O$37-2)/ComCalc!O$37))),0)</f>
        <v>0</v>
      </c>
      <c r="P1518">
        <f>IF(P183*(ComCalc!P$37&gt;1),2*ComCalc!P$37*NORMSDIST(-1*ABS(P900/SQRT(ComCalc!P$45/(ComCalc!P$37*ComCalc!P$37)+P794*(ComCalc!P$37-2)/ComCalc!P$37))),0)</f>
        <v>0</v>
      </c>
      <c r="Q1518">
        <f>IF(Q183*(ComCalc!Q$37&gt;1),2*ComCalc!Q$37*NORMSDIST(-1*ABS(Q900/SQRT(ComCalc!Q$45/(ComCalc!Q$37*ComCalc!Q$37)+Q794*(ComCalc!Q$37-2)/ComCalc!Q$37))),0)</f>
        <v>0</v>
      </c>
      <c r="R1518">
        <f>IF(R183*(ComCalc!R$37&gt;1),2*ComCalc!R$37*NORMSDIST(-1*ABS(R900/SQRT(ComCalc!R$45/(ComCalc!R$37*ComCalc!R$37)+R794*(ComCalc!R$37-2)/ComCalc!R$37))),0)</f>
        <v>0</v>
      </c>
      <c r="S1518">
        <f>IF(S183*(ComCalc!S$37&gt;1),2*ComCalc!S$37*NORMSDIST(-1*ABS(S900/SQRT(ComCalc!S$45/(ComCalc!S$37*ComCalc!S$37)+S794*(ComCalc!S$37-2)/ComCalc!S$37))),0)</f>
        <v>0</v>
      </c>
      <c r="T1518">
        <f>IF(T183*(ComCalc!T$37&gt;1),2*ComCalc!T$37*NORMSDIST(-1*ABS(T900/SQRT(ComCalc!T$45/(ComCalc!T$37*ComCalc!T$37)+T794*(ComCalc!T$37-2)/ComCalc!T$37))),0)</f>
        <v>0</v>
      </c>
      <c r="U1518">
        <f>IF(U183*(ComCalc!U$37&gt;1),2*ComCalc!U$37*NORMSDIST(-1*ABS(U900/SQRT(ComCalc!U$45/(ComCalc!U$37*ComCalc!U$37)+U794*(ComCalc!U$37-2)/ComCalc!U$37))),0)</f>
        <v>0</v>
      </c>
    </row>
    <row r="1519" spans="1:21" x14ac:dyDescent="0.15">
      <c r="A1519" t="str">
        <f t="shared" si="874"/>
        <v>MF</v>
      </c>
      <c r="B1519">
        <f>IF(B184*(ComCalc!B$37&gt;1),2*ComCalc!B$37*NORMSDIST(-1*ABS(B901/SQRT(ComCalc!B$45/(ComCalc!B$37*ComCalc!B$37)+B795*(ComCalc!B$37-2)/ComCalc!B$37))),0)</f>
        <v>0</v>
      </c>
      <c r="C1519">
        <f>IF(C184*(ComCalc!C$37&gt;1),2*ComCalc!C$37*NORMSDIST(-1*ABS(C901/SQRT(ComCalc!C$45/(ComCalc!C$37*ComCalc!C$37)+C795*(ComCalc!C$37-2)/ComCalc!C$37))),0)</f>
        <v>0</v>
      </c>
      <c r="D1519">
        <f>IF(D184*(ComCalc!D$37&gt;1),2*ComCalc!D$37*NORMSDIST(-1*ABS(D901/SQRT(ComCalc!D$45/(ComCalc!D$37*ComCalc!D$37)+D795*(ComCalc!D$37-2)/ComCalc!D$37))),0)</f>
        <v>0</v>
      </c>
      <c r="E1519">
        <f>IF(E184*(ComCalc!E$37&gt;1),2*ComCalc!E$37*NORMSDIST(-1*ABS(E901/SQRT(ComCalc!E$45/(ComCalc!E$37*ComCalc!E$37)+E795*(ComCalc!E$37-2)/ComCalc!E$37))),0)</f>
        <v>0</v>
      </c>
      <c r="F1519">
        <f>IF(F184*(ComCalc!F$37&gt;1),2*ComCalc!F$37*NORMSDIST(-1*ABS(F901/SQRT(ComCalc!F$45/(ComCalc!F$37*ComCalc!F$37)+F795*(ComCalc!F$37-2)/ComCalc!F$37))),0)</f>
        <v>0</v>
      </c>
      <c r="G1519">
        <f>IF(G184*(ComCalc!G$37&gt;1),2*ComCalc!G$37*NORMSDIST(-1*ABS(G901/SQRT(ComCalc!G$45/(ComCalc!G$37*ComCalc!G$37)+G795*(ComCalc!G$37-2)/ComCalc!G$37))),0)</f>
        <v>0</v>
      </c>
      <c r="H1519">
        <f>IF(H184*(ComCalc!H$37&gt;1),2*ComCalc!H$37*NORMSDIST(-1*ABS(H901/SQRT(ComCalc!H$45/(ComCalc!H$37*ComCalc!H$37)+H795*(ComCalc!H$37-2)/ComCalc!H$37))),0)</f>
        <v>0</v>
      </c>
      <c r="I1519">
        <f>IF(I184*(ComCalc!I$37&gt;1),2*ComCalc!I$37*NORMSDIST(-1*ABS(I901/SQRT(ComCalc!I$45/(ComCalc!I$37*ComCalc!I$37)+I795*(ComCalc!I$37-2)/ComCalc!I$37))),0)</f>
        <v>0</v>
      </c>
      <c r="J1519">
        <f>IF(J184*(ComCalc!J$37&gt;1),2*ComCalc!J$37*NORMSDIST(-1*ABS(J901/SQRT(ComCalc!J$45/(ComCalc!J$37*ComCalc!J$37)+J795*(ComCalc!J$37-2)/ComCalc!J$37))),0)</f>
        <v>0</v>
      </c>
      <c r="K1519">
        <f>IF(K184*(ComCalc!K$37&gt;1),2*ComCalc!K$37*NORMSDIST(-1*ABS(K901/SQRT(ComCalc!K$45/(ComCalc!K$37*ComCalc!K$37)+K795*(ComCalc!K$37-2)/ComCalc!K$37))),0)</f>
        <v>0</v>
      </c>
      <c r="L1519">
        <f>IF(L184*(ComCalc!L$37&gt;1),2*ComCalc!L$37*NORMSDIST(-1*ABS(L901/SQRT(ComCalc!L$45/(ComCalc!L$37*ComCalc!L$37)+L795*(ComCalc!L$37-2)/ComCalc!L$37))),0)</f>
        <v>0</v>
      </c>
      <c r="M1519">
        <f>IF(M184*(ComCalc!M$37&gt;1),2*ComCalc!M$37*NORMSDIST(-1*ABS(M901/SQRT(ComCalc!M$45/(ComCalc!M$37*ComCalc!M$37)+M795*(ComCalc!M$37-2)/ComCalc!M$37))),0)</f>
        <v>0</v>
      </c>
      <c r="N1519">
        <f>IF(N184*(ComCalc!N$37&gt;1),2*ComCalc!N$37*NORMSDIST(-1*ABS(N901/SQRT(ComCalc!N$45/(ComCalc!N$37*ComCalc!N$37)+N795*(ComCalc!N$37-2)/ComCalc!N$37))),0)</f>
        <v>0</v>
      </c>
      <c r="O1519">
        <f>IF(O184*(ComCalc!O$37&gt;1),2*ComCalc!O$37*NORMSDIST(-1*ABS(O901/SQRT(ComCalc!O$45/(ComCalc!O$37*ComCalc!O$37)+O795*(ComCalc!O$37-2)/ComCalc!O$37))),0)</f>
        <v>0</v>
      </c>
      <c r="P1519">
        <f>IF(P184*(ComCalc!P$37&gt;1),2*ComCalc!P$37*NORMSDIST(-1*ABS(P901/SQRT(ComCalc!P$45/(ComCalc!P$37*ComCalc!P$37)+P795*(ComCalc!P$37-2)/ComCalc!P$37))),0)</f>
        <v>0</v>
      </c>
      <c r="Q1519">
        <f>IF(Q184*(ComCalc!Q$37&gt;1),2*ComCalc!Q$37*NORMSDIST(-1*ABS(Q901/SQRT(ComCalc!Q$45/(ComCalc!Q$37*ComCalc!Q$37)+Q795*(ComCalc!Q$37-2)/ComCalc!Q$37))),0)</f>
        <v>0</v>
      </c>
      <c r="R1519">
        <f>IF(R184*(ComCalc!R$37&gt;1),2*ComCalc!R$37*NORMSDIST(-1*ABS(R901/SQRT(ComCalc!R$45/(ComCalc!R$37*ComCalc!R$37)+R795*(ComCalc!R$37-2)/ComCalc!R$37))),0)</f>
        <v>0</v>
      </c>
      <c r="S1519">
        <f>IF(S184*(ComCalc!S$37&gt;1),2*ComCalc!S$37*NORMSDIST(-1*ABS(S901/SQRT(ComCalc!S$45/(ComCalc!S$37*ComCalc!S$37)+S795*(ComCalc!S$37-2)/ComCalc!S$37))),0)</f>
        <v>0</v>
      </c>
      <c r="T1519">
        <f>IF(T184*(ComCalc!T$37&gt;1),2*ComCalc!T$37*NORMSDIST(-1*ABS(T901/SQRT(ComCalc!T$45/(ComCalc!T$37*ComCalc!T$37)+T795*(ComCalc!T$37-2)/ComCalc!T$37))),0)</f>
        <v>0</v>
      </c>
      <c r="U1519">
        <f>IF(U184*(ComCalc!U$37&gt;1),2*ComCalc!U$37*NORMSDIST(-1*ABS(U901/SQRT(ComCalc!U$45/(ComCalc!U$37*ComCalc!U$37)+U795*(ComCalc!U$37-2)/ComCalc!U$37))),0)</f>
        <v>0</v>
      </c>
    </row>
    <row r="1520" spans="1:21" x14ac:dyDescent="0.15">
      <c r="A1520" t="str">
        <f t="shared" si="874"/>
        <v>WE</v>
      </c>
      <c r="B1520">
        <f>IF(B185*(ComCalc!B$37&gt;1),2*ComCalc!B$37*NORMSDIST(-1*ABS(B902/SQRT(ComCalc!B$45/(ComCalc!B$37*ComCalc!B$37)+B796*(ComCalc!B$37-2)/ComCalc!B$37))),0)</f>
        <v>0</v>
      </c>
      <c r="C1520">
        <f>IF(C185*(ComCalc!C$37&gt;1),2*ComCalc!C$37*NORMSDIST(-1*ABS(C902/SQRT(ComCalc!C$45/(ComCalc!C$37*ComCalc!C$37)+C796*(ComCalc!C$37-2)/ComCalc!C$37))),0)</f>
        <v>0</v>
      </c>
      <c r="D1520">
        <f>IF(D185*(ComCalc!D$37&gt;1),2*ComCalc!D$37*NORMSDIST(-1*ABS(D902/SQRT(ComCalc!D$45/(ComCalc!D$37*ComCalc!D$37)+D796*(ComCalc!D$37-2)/ComCalc!D$37))),0)</f>
        <v>0</v>
      </c>
      <c r="E1520">
        <f>IF(E185*(ComCalc!E$37&gt;1),2*ComCalc!E$37*NORMSDIST(-1*ABS(E902/SQRT(ComCalc!E$45/(ComCalc!E$37*ComCalc!E$37)+E796*(ComCalc!E$37-2)/ComCalc!E$37))),0)</f>
        <v>0</v>
      </c>
      <c r="F1520">
        <f>IF(F185*(ComCalc!F$37&gt;1),2*ComCalc!F$37*NORMSDIST(-1*ABS(F902/SQRT(ComCalc!F$45/(ComCalc!F$37*ComCalc!F$37)+F796*(ComCalc!F$37-2)/ComCalc!F$37))),0)</f>
        <v>0</v>
      </c>
      <c r="G1520">
        <f>IF(G185*(ComCalc!G$37&gt;1),2*ComCalc!G$37*NORMSDIST(-1*ABS(G902/SQRT(ComCalc!G$45/(ComCalc!G$37*ComCalc!G$37)+G796*(ComCalc!G$37-2)/ComCalc!G$37))),0)</f>
        <v>0</v>
      </c>
      <c r="H1520">
        <f>IF(H185*(ComCalc!H$37&gt;1),2*ComCalc!H$37*NORMSDIST(-1*ABS(H902/SQRT(ComCalc!H$45/(ComCalc!H$37*ComCalc!H$37)+H796*(ComCalc!H$37-2)/ComCalc!H$37))),0)</f>
        <v>0</v>
      </c>
      <c r="I1520">
        <f>IF(I185*(ComCalc!I$37&gt;1),2*ComCalc!I$37*NORMSDIST(-1*ABS(I902/SQRT(ComCalc!I$45/(ComCalc!I$37*ComCalc!I$37)+I796*(ComCalc!I$37-2)/ComCalc!I$37))),0)</f>
        <v>0</v>
      </c>
      <c r="J1520">
        <f>IF(J185*(ComCalc!J$37&gt;1),2*ComCalc!J$37*NORMSDIST(-1*ABS(J902/SQRT(ComCalc!J$45/(ComCalc!J$37*ComCalc!J$37)+J796*(ComCalc!J$37-2)/ComCalc!J$37))),0)</f>
        <v>0</v>
      </c>
      <c r="K1520">
        <f>IF(K185*(ComCalc!K$37&gt;1),2*ComCalc!K$37*NORMSDIST(-1*ABS(K902/SQRT(ComCalc!K$45/(ComCalc!K$37*ComCalc!K$37)+K796*(ComCalc!K$37-2)/ComCalc!K$37))),0)</f>
        <v>0</v>
      </c>
      <c r="L1520">
        <f>IF(L185*(ComCalc!L$37&gt;1),2*ComCalc!L$37*NORMSDIST(-1*ABS(L902/SQRT(ComCalc!L$45/(ComCalc!L$37*ComCalc!L$37)+L796*(ComCalc!L$37-2)/ComCalc!L$37))),0)</f>
        <v>0</v>
      </c>
      <c r="M1520">
        <f>IF(M185*(ComCalc!M$37&gt;1),2*ComCalc!M$37*NORMSDIST(-1*ABS(M902/SQRT(ComCalc!M$45/(ComCalc!M$37*ComCalc!M$37)+M796*(ComCalc!M$37-2)/ComCalc!M$37))),0)</f>
        <v>0</v>
      </c>
      <c r="N1520">
        <f>IF(N185*(ComCalc!N$37&gt;1),2*ComCalc!N$37*NORMSDIST(-1*ABS(N902/SQRT(ComCalc!N$45/(ComCalc!N$37*ComCalc!N$37)+N796*(ComCalc!N$37-2)/ComCalc!N$37))),0)</f>
        <v>0</v>
      </c>
      <c r="O1520">
        <f>IF(O185*(ComCalc!O$37&gt;1),2*ComCalc!O$37*NORMSDIST(-1*ABS(O902/SQRT(ComCalc!O$45/(ComCalc!O$37*ComCalc!O$37)+O796*(ComCalc!O$37-2)/ComCalc!O$37))),0)</f>
        <v>0</v>
      </c>
      <c r="P1520">
        <f>IF(P185*(ComCalc!P$37&gt;1),2*ComCalc!P$37*NORMSDIST(-1*ABS(P902/SQRT(ComCalc!P$45/(ComCalc!P$37*ComCalc!P$37)+P796*(ComCalc!P$37-2)/ComCalc!P$37))),0)</f>
        <v>0</v>
      </c>
      <c r="Q1520">
        <f>IF(Q185*(ComCalc!Q$37&gt;1),2*ComCalc!Q$37*NORMSDIST(-1*ABS(Q902/SQRT(ComCalc!Q$45/(ComCalc!Q$37*ComCalc!Q$37)+Q796*(ComCalc!Q$37-2)/ComCalc!Q$37))),0)</f>
        <v>0</v>
      </c>
      <c r="R1520">
        <f>IF(R185*(ComCalc!R$37&gt;1),2*ComCalc!R$37*NORMSDIST(-1*ABS(R902/SQRT(ComCalc!R$45/(ComCalc!R$37*ComCalc!R$37)+R796*(ComCalc!R$37-2)/ComCalc!R$37))),0)</f>
        <v>0</v>
      </c>
      <c r="S1520">
        <f>IF(S185*(ComCalc!S$37&gt;1),2*ComCalc!S$37*NORMSDIST(-1*ABS(S902/SQRT(ComCalc!S$45/(ComCalc!S$37*ComCalc!S$37)+S796*(ComCalc!S$37-2)/ComCalc!S$37))),0)</f>
        <v>0</v>
      </c>
      <c r="T1520">
        <f>IF(T185*(ComCalc!T$37&gt;1),2*ComCalc!T$37*NORMSDIST(-1*ABS(T902/SQRT(ComCalc!T$45/(ComCalc!T$37*ComCalc!T$37)+T796*(ComCalc!T$37-2)/ComCalc!T$37))),0)</f>
        <v>0</v>
      </c>
      <c r="U1520">
        <f>IF(U185*(ComCalc!U$37&gt;1),2*ComCalc!U$37*NORMSDIST(-1*ABS(U902/SQRT(ComCalc!U$45/(ComCalc!U$37*ComCalc!U$37)+U796*(ComCalc!U$37-2)/ComCalc!U$37))),0)</f>
        <v>0</v>
      </c>
    </row>
    <row r="1521" spans="1:21" x14ac:dyDescent="0.15">
      <c r="A1521" t="str">
        <f t="shared" si="874"/>
        <v>SP</v>
      </c>
      <c r="B1521">
        <f>IF(B186*(ComCalc!B$37&gt;1),2*ComCalc!B$37*NORMSDIST(-1*ABS(B903/SQRT(ComCalc!B$45/(ComCalc!B$37*ComCalc!B$37)+B797*(ComCalc!B$37-2)/ComCalc!B$37))),0)</f>
        <v>0</v>
      </c>
      <c r="C1521">
        <f>IF(C186*(ComCalc!C$37&gt;1),2*ComCalc!C$37*NORMSDIST(-1*ABS(C903/SQRT(ComCalc!C$45/(ComCalc!C$37*ComCalc!C$37)+C797*(ComCalc!C$37-2)/ComCalc!C$37))),0)</f>
        <v>0</v>
      </c>
      <c r="D1521">
        <f>IF(D186*(ComCalc!D$37&gt;1),2*ComCalc!D$37*NORMSDIST(-1*ABS(D903/SQRT(ComCalc!D$45/(ComCalc!D$37*ComCalc!D$37)+D797*(ComCalc!D$37-2)/ComCalc!D$37))),0)</f>
        <v>0</v>
      </c>
      <c r="E1521">
        <f>IF(E186*(ComCalc!E$37&gt;1),2*ComCalc!E$37*NORMSDIST(-1*ABS(E903/SQRT(ComCalc!E$45/(ComCalc!E$37*ComCalc!E$37)+E797*(ComCalc!E$37-2)/ComCalc!E$37))),0)</f>
        <v>0</v>
      </c>
      <c r="F1521">
        <f>IF(F186*(ComCalc!F$37&gt;1),2*ComCalc!F$37*NORMSDIST(-1*ABS(F903/SQRT(ComCalc!F$45/(ComCalc!F$37*ComCalc!F$37)+F797*(ComCalc!F$37-2)/ComCalc!F$37))),0)</f>
        <v>0</v>
      </c>
      <c r="G1521">
        <f>IF(G186*(ComCalc!G$37&gt;1),2*ComCalc!G$37*NORMSDIST(-1*ABS(G903/SQRT(ComCalc!G$45/(ComCalc!G$37*ComCalc!G$37)+G797*(ComCalc!G$37-2)/ComCalc!G$37))),0)</f>
        <v>0</v>
      </c>
      <c r="H1521">
        <f>IF(H186*(ComCalc!H$37&gt;1),2*ComCalc!H$37*NORMSDIST(-1*ABS(H903/SQRT(ComCalc!H$45/(ComCalc!H$37*ComCalc!H$37)+H797*(ComCalc!H$37-2)/ComCalc!H$37))),0)</f>
        <v>0</v>
      </c>
      <c r="I1521">
        <f>IF(I186*(ComCalc!I$37&gt;1),2*ComCalc!I$37*NORMSDIST(-1*ABS(I903/SQRT(ComCalc!I$45/(ComCalc!I$37*ComCalc!I$37)+I797*(ComCalc!I$37-2)/ComCalc!I$37))),0)</f>
        <v>0</v>
      </c>
      <c r="J1521">
        <f>IF(J186*(ComCalc!J$37&gt;1),2*ComCalc!J$37*NORMSDIST(-1*ABS(J903/SQRT(ComCalc!J$45/(ComCalc!J$37*ComCalc!J$37)+J797*(ComCalc!J$37-2)/ComCalc!J$37))),0)</f>
        <v>0</v>
      </c>
      <c r="K1521">
        <f>IF(K186*(ComCalc!K$37&gt;1),2*ComCalc!K$37*NORMSDIST(-1*ABS(K903/SQRT(ComCalc!K$45/(ComCalc!K$37*ComCalc!K$37)+K797*(ComCalc!K$37-2)/ComCalc!K$37))),0)</f>
        <v>0</v>
      </c>
      <c r="L1521">
        <f>IF(L186*(ComCalc!L$37&gt;1),2*ComCalc!L$37*NORMSDIST(-1*ABS(L903/SQRT(ComCalc!L$45/(ComCalc!L$37*ComCalc!L$37)+L797*(ComCalc!L$37-2)/ComCalc!L$37))),0)</f>
        <v>0</v>
      </c>
      <c r="M1521">
        <f>IF(M186*(ComCalc!M$37&gt;1),2*ComCalc!M$37*NORMSDIST(-1*ABS(M903/SQRT(ComCalc!M$45/(ComCalc!M$37*ComCalc!M$37)+M797*(ComCalc!M$37-2)/ComCalc!M$37))),0)</f>
        <v>0</v>
      </c>
      <c r="N1521">
        <f>IF(N186*(ComCalc!N$37&gt;1),2*ComCalc!N$37*NORMSDIST(-1*ABS(N903/SQRT(ComCalc!N$45/(ComCalc!N$37*ComCalc!N$37)+N797*(ComCalc!N$37-2)/ComCalc!N$37))),0)</f>
        <v>0</v>
      </c>
      <c r="O1521">
        <f>IF(O186*(ComCalc!O$37&gt;1),2*ComCalc!O$37*NORMSDIST(-1*ABS(O903/SQRT(ComCalc!O$45/(ComCalc!O$37*ComCalc!O$37)+O797*(ComCalc!O$37-2)/ComCalc!O$37))),0)</f>
        <v>0</v>
      </c>
      <c r="P1521">
        <f>IF(P186*(ComCalc!P$37&gt;1),2*ComCalc!P$37*NORMSDIST(-1*ABS(P903/SQRT(ComCalc!P$45/(ComCalc!P$37*ComCalc!P$37)+P797*(ComCalc!P$37-2)/ComCalc!P$37))),0)</f>
        <v>0</v>
      </c>
      <c r="Q1521">
        <f>IF(Q186*(ComCalc!Q$37&gt;1),2*ComCalc!Q$37*NORMSDIST(-1*ABS(Q903/SQRT(ComCalc!Q$45/(ComCalc!Q$37*ComCalc!Q$37)+Q797*(ComCalc!Q$37-2)/ComCalc!Q$37))),0)</f>
        <v>0</v>
      </c>
      <c r="R1521">
        <f>IF(R186*(ComCalc!R$37&gt;1),2*ComCalc!R$37*NORMSDIST(-1*ABS(R903/SQRT(ComCalc!R$45/(ComCalc!R$37*ComCalc!R$37)+R797*(ComCalc!R$37-2)/ComCalc!R$37))),0)</f>
        <v>0</v>
      </c>
      <c r="S1521">
        <f>IF(S186*(ComCalc!S$37&gt;1),2*ComCalc!S$37*NORMSDIST(-1*ABS(S903/SQRT(ComCalc!S$45/(ComCalc!S$37*ComCalc!S$37)+S797*(ComCalc!S$37-2)/ComCalc!S$37))),0)</f>
        <v>0</v>
      </c>
      <c r="T1521">
        <f>IF(T186*(ComCalc!T$37&gt;1),2*ComCalc!T$37*NORMSDIST(-1*ABS(T903/SQRT(ComCalc!T$45/(ComCalc!T$37*ComCalc!T$37)+T797*(ComCalc!T$37-2)/ComCalc!T$37))),0)</f>
        <v>0</v>
      </c>
      <c r="U1521">
        <f>IF(U186*(ComCalc!U$37&gt;1),2*ComCalc!U$37*NORMSDIST(-1*ABS(U903/SQRT(ComCalc!U$45/(ComCalc!U$37*ComCalc!U$37)+U797*(ComCalc!U$37-2)/ComCalc!U$37))),0)</f>
        <v>0</v>
      </c>
    </row>
    <row r="1522" spans="1:21" x14ac:dyDescent="0.15">
      <c r="A1522" t="str">
        <f t="shared" si="874"/>
        <v>WF</v>
      </c>
      <c r="B1522">
        <f>IF(B187*(ComCalc!B$37&gt;1),2*ComCalc!B$37*NORMSDIST(-1*ABS(B904/SQRT(ComCalc!B$45/(ComCalc!B$37*ComCalc!B$37)+B798*(ComCalc!B$37-2)/ComCalc!B$37))),0)</f>
        <v>0</v>
      </c>
      <c r="C1522">
        <f>IF(C187*(ComCalc!C$37&gt;1),2*ComCalc!C$37*NORMSDIST(-1*ABS(C904/SQRT(ComCalc!C$45/(ComCalc!C$37*ComCalc!C$37)+C798*(ComCalc!C$37-2)/ComCalc!C$37))),0)</f>
        <v>0</v>
      </c>
      <c r="D1522">
        <f>IF(D187*(ComCalc!D$37&gt;1),2*ComCalc!D$37*NORMSDIST(-1*ABS(D904/SQRT(ComCalc!D$45/(ComCalc!D$37*ComCalc!D$37)+D798*(ComCalc!D$37-2)/ComCalc!D$37))),0)</f>
        <v>0</v>
      </c>
      <c r="E1522">
        <f>IF(E187*(ComCalc!E$37&gt;1),2*ComCalc!E$37*NORMSDIST(-1*ABS(E904/SQRT(ComCalc!E$45/(ComCalc!E$37*ComCalc!E$37)+E798*(ComCalc!E$37-2)/ComCalc!E$37))),0)</f>
        <v>0</v>
      </c>
      <c r="F1522">
        <f>IF(F187*(ComCalc!F$37&gt;1),2*ComCalc!F$37*NORMSDIST(-1*ABS(F904/SQRT(ComCalc!F$45/(ComCalc!F$37*ComCalc!F$37)+F798*(ComCalc!F$37-2)/ComCalc!F$37))),0)</f>
        <v>0</v>
      </c>
      <c r="G1522">
        <f>IF(G187*(ComCalc!G$37&gt;1),2*ComCalc!G$37*NORMSDIST(-1*ABS(G904/SQRT(ComCalc!G$45/(ComCalc!G$37*ComCalc!G$37)+G798*(ComCalc!G$37-2)/ComCalc!G$37))),0)</f>
        <v>0</v>
      </c>
      <c r="H1522">
        <f>IF(H187*(ComCalc!H$37&gt;1),2*ComCalc!H$37*NORMSDIST(-1*ABS(H904/SQRT(ComCalc!H$45/(ComCalc!H$37*ComCalc!H$37)+H798*(ComCalc!H$37-2)/ComCalc!H$37))),0)</f>
        <v>0</v>
      </c>
      <c r="I1522">
        <f>IF(I187*(ComCalc!I$37&gt;1),2*ComCalc!I$37*NORMSDIST(-1*ABS(I904/SQRT(ComCalc!I$45/(ComCalc!I$37*ComCalc!I$37)+I798*(ComCalc!I$37-2)/ComCalc!I$37))),0)</f>
        <v>0</v>
      </c>
      <c r="J1522">
        <f>IF(J187*(ComCalc!J$37&gt;1),2*ComCalc!J$37*NORMSDIST(-1*ABS(J904/SQRT(ComCalc!J$45/(ComCalc!J$37*ComCalc!J$37)+J798*(ComCalc!J$37-2)/ComCalc!J$37))),0)</f>
        <v>0</v>
      </c>
      <c r="K1522">
        <f>IF(K187*(ComCalc!K$37&gt;1),2*ComCalc!K$37*NORMSDIST(-1*ABS(K904/SQRT(ComCalc!K$45/(ComCalc!K$37*ComCalc!K$37)+K798*(ComCalc!K$37-2)/ComCalc!K$37))),0)</f>
        <v>0</v>
      </c>
      <c r="L1522">
        <f>IF(L187*(ComCalc!L$37&gt;1),2*ComCalc!L$37*NORMSDIST(-1*ABS(L904/SQRT(ComCalc!L$45/(ComCalc!L$37*ComCalc!L$37)+L798*(ComCalc!L$37-2)/ComCalc!L$37))),0)</f>
        <v>0</v>
      </c>
      <c r="M1522">
        <f>IF(M187*(ComCalc!M$37&gt;1),2*ComCalc!M$37*NORMSDIST(-1*ABS(M904/SQRT(ComCalc!M$45/(ComCalc!M$37*ComCalc!M$37)+M798*(ComCalc!M$37-2)/ComCalc!M$37))),0)</f>
        <v>0</v>
      </c>
      <c r="N1522">
        <f>IF(N187*(ComCalc!N$37&gt;1),2*ComCalc!N$37*NORMSDIST(-1*ABS(N904/SQRT(ComCalc!N$45/(ComCalc!N$37*ComCalc!N$37)+N798*(ComCalc!N$37-2)/ComCalc!N$37))),0)</f>
        <v>0</v>
      </c>
      <c r="O1522">
        <f>IF(O187*(ComCalc!O$37&gt;1),2*ComCalc!O$37*NORMSDIST(-1*ABS(O904/SQRT(ComCalc!O$45/(ComCalc!O$37*ComCalc!O$37)+O798*(ComCalc!O$37-2)/ComCalc!O$37))),0)</f>
        <v>0</v>
      </c>
      <c r="P1522">
        <f>IF(P187*(ComCalc!P$37&gt;1),2*ComCalc!P$37*NORMSDIST(-1*ABS(P904/SQRT(ComCalc!P$45/(ComCalc!P$37*ComCalc!P$37)+P798*(ComCalc!P$37-2)/ComCalc!P$37))),0)</f>
        <v>0</v>
      </c>
      <c r="Q1522">
        <f>IF(Q187*(ComCalc!Q$37&gt;1),2*ComCalc!Q$37*NORMSDIST(-1*ABS(Q904/SQRT(ComCalc!Q$45/(ComCalc!Q$37*ComCalc!Q$37)+Q798*(ComCalc!Q$37-2)/ComCalc!Q$37))),0)</f>
        <v>0</v>
      </c>
      <c r="R1522">
        <f>IF(R187*(ComCalc!R$37&gt;1),2*ComCalc!R$37*NORMSDIST(-1*ABS(R904/SQRT(ComCalc!R$45/(ComCalc!R$37*ComCalc!R$37)+R798*(ComCalc!R$37-2)/ComCalc!R$37))),0)</f>
        <v>0</v>
      </c>
      <c r="S1522">
        <f>IF(S187*(ComCalc!S$37&gt;1),2*ComCalc!S$37*NORMSDIST(-1*ABS(S904/SQRT(ComCalc!S$45/(ComCalc!S$37*ComCalc!S$37)+S798*(ComCalc!S$37-2)/ComCalc!S$37))),0)</f>
        <v>0</v>
      </c>
      <c r="T1522">
        <f>IF(T187*(ComCalc!T$37&gt;1),2*ComCalc!T$37*NORMSDIST(-1*ABS(T904/SQRT(ComCalc!T$45/(ComCalc!T$37*ComCalc!T$37)+T798*(ComCalc!T$37-2)/ComCalc!T$37))),0)</f>
        <v>0</v>
      </c>
      <c r="U1522">
        <f>IF(U187*(ComCalc!U$37&gt;1),2*ComCalc!U$37*NORMSDIST(-1*ABS(U904/SQRT(ComCalc!U$45/(ComCalc!U$37*ComCalc!U$37)+U798*(ComCalc!U$37-2)/ComCalc!U$37))),0)</f>
        <v>0</v>
      </c>
    </row>
    <row r="1523" spans="1:21" x14ac:dyDescent="0.15">
      <c r="A1523" t="str">
        <f t="shared" si="874"/>
        <v>LC</v>
      </c>
      <c r="B1523">
        <f>IF(B188*(ComCalc!B$37&gt;1),2*ComCalc!B$37*NORMSDIST(-1*ABS(B905/SQRT(ComCalc!B$45/(ComCalc!B$37*ComCalc!B$37)+B799*(ComCalc!B$37-2)/ComCalc!B$37))),0)</f>
        <v>0</v>
      </c>
      <c r="C1523">
        <f>IF(C188*(ComCalc!C$37&gt;1),2*ComCalc!C$37*NORMSDIST(-1*ABS(C905/SQRT(ComCalc!C$45/(ComCalc!C$37*ComCalc!C$37)+C799*(ComCalc!C$37-2)/ComCalc!C$37))),0)</f>
        <v>0</v>
      </c>
      <c r="D1523">
        <f>IF(D188*(ComCalc!D$37&gt;1),2*ComCalc!D$37*NORMSDIST(-1*ABS(D905/SQRT(ComCalc!D$45/(ComCalc!D$37*ComCalc!D$37)+D799*(ComCalc!D$37-2)/ComCalc!D$37))),0)</f>
        <v>0</v>
      </c>
      <c r="E1523">
        <f>IF(E188*(ComCalc!E$37&gt;1),2*ComCalc!E$37*NORMSDIST(-1*ABS(E905/SQRT(ComCalc!E$45/(ComCalc!E$37*ComCalc!E$37)+E799*(ComCalc!E$37-2)/ComCalc!E$37))),0)</f>
        <v>0</v>
      </c>
      <c r="F1523">
        <f>IF(F188*(ComCalc!F$37&gt;1),2*ComCalc!F$37*NORMSDIST(-1*ABS(F905/SQRT(ComCalc!F$45/(ComCalc!F$37*ComCalc!F$37)+F799*(ComCalc!F$37-2)/ComCalc!F$37))),0)</f>
        <v>0</v>
      </c>
      <c r="G1523">
        <f>IF(G188*(ComCalc!G$37&gt;1),2*ComCalc!G$37*NORMSDIST(-1*ABS(G905/SQRT(ComCalc!G$45/(ComCalc!G$37*ComCalc!G$37)+G799*(ComCalc!G$37-2)/ComCalc!G$37))),0)</f>
        <v>0</v>
      </c>
      <c r="H1523">
        <f>IF(H188*(ComCalc!H$37&gt;1),2*ComCalc!H$37*NORMSDIST(-1*ABS(H905/SQRT(ComCalc!H$45/(ComCalc!H$37*ComCalc!H$37)+H799*(ComCalc!H$37-2)/ComCalc!H$37))),0)</f>
        <v>0</v>
      </c>
      <c r="I1523">
        <f>IF(I188*(ComCalc!I$37&gt;1),2*ComCalc!I$37*NORMSDIST(-1*ABS(I905/SQRT(ComCalc!I$45/(ComCalc!I$37*ComCalc!I$37)+I799*(ComCalc!I$37-2)/ComCalc!I$37))),0)</f>
        <v>0</v>
      </c>
      <c r="J1523">
        <f>IF(J188*(ComCalc!J$37&gt;1),2*ComCalc!J$37*NORMSDIST(-1*ABS(J905/SQRT(ComCalc!J$45/(ComCalc!J$37*ComCalc!J$37)+J799*(ComCalc!J$37-2)/ComCalc!J$37))),0)</f>
        <v>0</v>
      </c>
      <c r="K1523">
        <f>IF(K188*(ComCalc!K$37&gt;1),2*ComCalc!K$37*NORMSDIST(-1*ABS(K905/SQRT(ComCalc!K$45/(ComCalc!K$37*ComCalc!K$37)+K799*(ComCalc!K$37-2)/ComCalc!K$37))),0)</f>
        <v>0</v>
      </c>
      <c r="L1523">
        <f>IF(L188*(ComCalc!L$37&gt;1),2*ComCalc!L$37*NORMSDIST(-1*ABS(L905/SQRT(ComCalc!L$45/(ComCalc!L$37*ComCalc!L$37)+L799*(ComCalc!L$37-2)/ComCalc!L$37))),0)</f>
        <v>0</v>
      </c>
      <c r="M1523">
        <f>IF(M188*(ComCalc!M$37&gt;1),2*ComCalc!M$37*NORMSDIST(-1*ABS(M905/SQRT(ComCalc!M$45/(ComCalc!M$37*ComCalc!M$37)+M799*(ComCalc!M$37-2)/ComCalc!M$37))),0)</f>
        <v>0</v>
      </c>
      <c r="N1523">
        <f>IF(N188*(ComCalc!N$37&gt;1),2*ComCalc!N$37*NORMSDIST(-1*ABS(N905/SQRT(ComCalc!N$45/(ComCalc!N$37*ComCalc!N$37)+N799*(ComCalc!N$37-2)/ComCalc!N$37))),0)</f>
        <v>0</v>
      </c>
      <c r="O1523">
        <f>IF(O188*(ComCalc!O$37&gt;1),2*ComCalc!O$37*NORMSDIST(-1*ABS(O905/SQRT(ComCalc!O$45/(ComCalc!O$37*ComCalc!O$37)+O799*(ComCalc!O$37-2)/ComCalc!O$37))),0)</f>
        <v>0</v>
      </c>
      <c r="P1523">
        <f>IF(P188*(ComCalc!P$37&gt;1),2*ComCalc!P$37*NORMSDIST(-1*ABS(P905/SQRT(ComCalc!P$45/(ComCalc!P$37*ComCalc!P$37)+P799*(ComCalc!P$37-2)/ComCalc!P$37))),0)</f>
        <v>0</v>
      </c>
      <c r="Q1523">
        <f>IF(Q188*(ComCalc!Q$37&gt;1),2*ComCalc!Q$37*NORMSDIST(-1*ABS(Q905/SQRT(ComCalc!Q$45/(ComCalc!Q$37*ComCalc!Q$37)+Q799*(ComCalc!Q$37-2)/ComCalc!Q$37))),0)</f>
        <v>0</v>
      </c>
      <c r="R1523">
        <f>IF(R188*(ComCalc!R$37&gt;1),2*ComCalc!R$37*NORMSDIST(-1*ABS(R905/SQRT(ComCalc!R$45/(ComCalc!R$37*ComCalc!R$37)+R799*(ComCalc!R$37-2)/ComCalc!R$37))),0)</f>
        <v>0</v>
      </c>
      <c r="S1523">
        <f>IF(S188*(ComCalc!S$37&gt;1),2*ComCalc!S$37*NORMSDIST(-1*ABS(S905/SQRT(ComCalc!S$45/(ComCalc!S$37*ComCalc!S$37)+S799*(ComCalc!S$37-2)/ComCalc!S$37))),0)</f>
        <v>0</v>
      </c>
      <c r="T1523">
        <f>IF(T188*(ComCalc!T$37&gt;1),2*ComCalc!T$37*NORMSDIST(-1*ABS(T905/SQRT(ComCalc!T$45/(ComCalc!T$37*ComCalc!T$37)+T799*(ComCalc!T$37-2)/ComCalc!T$37))),0)</f>
        <v>0</v>
      </c>
      <c r="U1523">
        <f>IF(U188*(ComCalc!U$37&gt;1),2*ComCalc!U$37*NORMSDIST(-1*ABS(U905/SQRT(ComCalc!U$45/(ComCalc!U$37*ComCalc!U$37)+U799*(ComCalc!U$37-2)/ComCalc!U$37))),0)</f>
        <v>0</v>
      </c>
    </row>
    <row r="1524" spans="1:21" x14ac:dyDescent="0.15">
      <c r="A1524" t="str">
        <f t="shared" si="874"/>
        <v>OE</v>
      </c>
      <c r="B1524">
        <f>IF(B189*(ComCalc!B$37&gt;1),2*ComCalc!B$37*NORMSDIST(-1*ABS(B906/SQRT(ComCalc!B$45/(ComCalc!B$37*ComCalc!B$37)+B800*(ComCalc!B$37-2)/ComCalc!B$37))),0)</f>
        <v>0</v>
      </c>
      <c r="C1524">
        <f>IF(C189*(ComCalc!C$37&gt;1),2*ComCalc!C$37*NORMSDIST(-1*ABS(C906/SQRT(ComCalc!C$45/(ComCalc!C$37*ComCalc!C$37)+C800*(ComCalc!C$37-2)/ComCalc!C$37))),0)</f>
        <v>0</v>
      </c>
      <c r="D1524">
        <f>IF(D189*(ComCalc!D$37&gt;1),2*ComCalc!D$37*NORMSDIST(-1*ABS(D906/SQRT(ComCalc!D$45/(ComCalc!D$37*ComCalc!D$37)+D800*(ComCalc!D$37-2)/ComCalc!D$37))),0)</f>
        <v>0</v>
      </c>
      <c r="E1524">
        <f>IF(E189*(ComCalc!E$37&gt;1),2*ComCalc!E$37*NORMSDIST(-1*ABS(E906/SQRT(ComCalc!E$45/(ComCalc!E$37*ComCalc!E$37)+E800*(ComCalc!E$37-2)/ComCalc!E$37))),0)</f>
        <v>0</v>
      </c>
      <c r="F1524">
        <f>IF(F189*(ComCalc!F$37&gt;1),2*ComCalc!F$37*NORMSDIST(-1*ABS(F906/SQRT(ComCalc!F$45/(ComCalc!F$37*ComCalc!F$37)+F800*(ComCalc!F$37-2)/ComCalc!F$37))),0)</f>
        <v>0</v>
      </c>
      <c r="G1524">
        <f>IF(G189*(ComCalc!G$37&gt;1),2*ComCalc!G$37*NORMSDIST(-1*ABS(G906/SQRT(ComCalc!G$45/(ComCalc!G$37*ComCalc!G$37)+G800*(ComCalc!G$37-2)/ComCalc!G$37))),0)</f>
        <v>0</v>
      </c>
      <c r="H1524">
        <f>IF(H189*(ComCalc!H$37&gt;1),2*ComCalc!H$37*NORMSDIST(-1*ABS(H906/SQRT(ComCalc!H$45/(ComCalc!H$37*ComCalc!H$37)+H800*(ComCalc!H$37-2)/ComCalc!H$37))),0)</f>
        <v>0</v>
      </c>
      <c r="I1524">
        <f>IF(I189*(ComCalc!I$37&gt;1),2*ComCalc!I$37*NORMSDIST(-1*ABS(I906/SQRT(ComCalc!I$45/(ComCalc!I$37*ComCalc!I$37)+I800*(ComCalc!I$37-2)/ComCalc!I$37))),0)</f>
        <v>0</v>
      </c>
      <c r="J1524">
        <f>IF(J189*(ComCalc!J$37&gt;1),2*ComCalc!J$37*NORMSDIST(-1*ABS(J906/SQRT(ComCalc!J$45/(ComCalc!J$37*ComCalc!J$37)+J800*(ComCalc!J$37-2)/ComCalc!J$37))),0)</f>
        <v>0</v>
      </c>
      <c r="K1524">
        <f>IF(K189*(ComCalc!K$37&gt;1),2*ComCalc!K$37*NORMSDIST(-1*ABS(K906/SQRT(ComCalc!K$45/(ComCalc!K$37*ComCalc!K$37)+K800*(ComCalc!K$37-2)/ComCalc!K$37))),0)</f>
        <v>0</v>
      </c>
      <c r="L1524">
        <f>IF(L189*(ComCalc!L$37&gt;1),2*ComCalc!L$37*NORMSDIST(-1*ABS(L906/SQRT(ComCalc!L$45/(ComCalc!L$37*ComCalc!L$37)+L800*(ComCalc!L$37-2)/ComCalc!L$37))),0)</f>
        <v>0</v>
      </c>
      <c r="M1524">
        <f>IF(M189*(ComCalc!M$37&gt;1),2*ComCalc!M$37*NORMSDIST(-1*ABS(M906/SQRT(ComCalc!M$45/(ComCalc!M$37*ComCalc!M$37)+M800*(ComCalc!M$37-2)/ComCalc!M$37))),0)</f>
        <v>0</v>
      </c>
      <c r="N1524">
        <f>IF(N189*(ComCalc!N$37&gt;1),2*ComCalc!N$37*NORMSDIST(-1*ABS(N906/SQRT(ComCalc!N$45/(ComCalc!N$37*ComCalc!N$37)+N800*(ComCalc!N$37-2)/ComCalc!N$37))),0)</f>
        <v>0</v>
      </c>
      <c r="O1524">
        <f>IF(O189*(ComCalc!O$37&gt;1),2*ComCalc!O$37*NORMSDIST(-1*ABS(O906/SQRT(ComCalc!O$45/(ComCalc!O$37*ComCalc!O$37)+O800*(ComCalc!O$37-2)/ComCalc!O$37))),0)</f>
        <v>0</v>
      </c>
      <c r="P1524">
        <f>IF(P189*(ComCalc!P$37&gt;1),2*ComCalc!P$37*NORMSDIST(-1*ABS(P906/SQRT(ComCalc!P$45/(ComCalc!P$37*ComCalc!P$37)+P800*(ComCalc!P$37-2)/ComCalc!P$37))),0)</f>
        <v>0</v>
      </c>
      <c r="Q1524">
        <f>IF(Q189*(ComCalc!Q$37&gt;1),2*ComCalc!Q$37*NORMSDIST(-1*ABS(Q906/SQRT(ComCalc!Q$45/(ComCalc!Q$37*ComCalc!Q$37)+Q800*(ComCalc!Q$37-2)/ComCalc!Q$37))),0)</f>
        <v>0</v>
      </c>
      <c r="R1524">
        <f>IF(R189*(ComCalc!R$37&gt;1),2*ComCalc!R$37*NORMSDIST(-1*ABS(R906/SQRT(ComCalc!R$45/(ComCalc!R$37*ComCalc!R$37)+R800*(ComCalc!R$37-2)/ComCalc!R$37))),0)</f>
        <v>0</v>
      </c>
      <c r="S1524">
        <f>IF(S189*(ComCalc!S$37&gt;1),2*ComCalc!S$37*NORMSDIST(-1*ABS(S906/SQRT(ComCalc!S$45/(ComCalc!S$37*ComCalc!S$37)+S800*(ComCalc!S$37-2)/ComCalc!S$37))),0)</f>
        <v>0</v>
      </c>
      <c r="T1524">
        <f>IF(T189*(ComCalc!T$37&gt;1),2*ComCalc!T$37*NORMSDIST(-1*ABS(T906/SQRT(ComCalc!T$45/(ComCalc!T$37*ComCalc!T$37)+T800*(ComCalc!T$37-2)/ComCalc!T$37))),0)</f>
        <v>0</v>
      </c>
      <c r="U1524">
        <f>IF(U189*(ComCalc!U$37&gt;1),2*ComCalc!U$37*NORMSDIST(-1*ABS(U906/SQRT(ComCalc!U$45/(ComCalc!U$37*ComCalc!U$37)+U800*(ComCalc!U$37-2)/ComCalc!U$37))),0)</f>
        <v>0</v>
      </c>
    </row>
    <row r="1525" spans="1:21" x14ac:dyDescent="0.15">
      <c r="A1525" t="str">
        <f t="shared" si="874"/>
        <v>AF</v>
      </c>
      <c r="B1525">
        <f>IF(B190*(ComCalc!B$37&gt;1),2*ComCalc!B$37*NORMSDIST(-1*ABS(B907/SQRT(ComCalc!B$45/(ComCalc!B$37*ComCalc!B$37)+B801*(ComCalc!B$37-2)/ComCalc!B$37))),0)</f>
        <v>0</v>
      </c>
      <c r="C1525">
        <f>IF(C190*(ComCalc!C$37&gt;1),2*ComCalc!C$37*NORMSDIST(-1*ABS(C907/SQRT(ComCalc!C$45/(ComCalc!C$37*ComCalc!C$37)+C801*(ComCalc!C$37-2)/ComCalc!C$37))),0)</f>
        <v>0</v>
      </c>
      <c r="D1525">
        <f>IF(D190*(ComCalc!D$37&gt;1),2*ComCalc!D$37*NORMSDIST(-1*ABS(D907/SQRT(ComCalc!D$45/(ComCalc!D$37*ComCalc!D$37)+D801*(ComCalc!D$37-2)/ComCalc!D$37))),0)</f>
        <v>0</v>
      </c>
      <c r="E1525">
        <f>IF(E190*(ComCalc!E$37&gt;1),2*ComCalc!E$37*NORMSDIST(-1*ABS(E907/SQRT(ComCalc!E$45/(ComCalc!E$37*ComCalc!E$37)+E801*(ComCalc!E$37-2)/ComCalc!E$37))),0)</f>
        <v>0</v>
      </c>
      <c r="F1525">
        <f>IF(F190*(ComCalc!F$37&gt;1),2*ComCalc!F$37*NORMSDIST(-1*ABS(F907/SQRT(ComCalc!F$45/(ComCalc!F$37*ComCalc!F$37)+F801*(ComCalc!F$37-2)/ComCalc!F$37))),0)</f>
        <v>0</v>
      </c>
      <c r="G1525">
        <f>IF(G190*(ComCalc!G$37&gt;1),2*ComCalc!G$37*NORMSDIST(-1*ABS(G907/SQRT(ComCalc!G$45/(ComCalc!G$37*ComCalc!G$37)+G801*(ComCalc!G$37-2)/ComCalc!G$37))),0)</f>
        <v>0</v>
      </c>
      <c r="H1525">
        <f>IF(H190*(ComCalc!H$37&gt;1),2*ComCalc!H$37*NORMSDIST(-1*ABS(H907/SQRT(ComCalc!H$45/(ComCalc!H$37*ComCalc!H$37)+H801*(ComCalc!H$37-2)/ComCalc!H$37))),0)</f>
        <v>0</v>
      </c>
      <c r="I1525">
        <f>IF(I190*(ComCalc!I$37&gt;1),2*ComCalc!I$37*NORMSDIST(-1*ABS(I907/SQRT(ComCalc!I$45/(ComCalc!I$37*ComCalc!I$37)+I801*(ComCalc!I$37-2)/ComCalc!I$37))),0)</f>
        <v>0</v>
      </c>
      <c r="J1525">
        <f>IF(J190*(ComCalc!J$37&gt;1),2*ComCalc!J$37*NORMSDIST(-1*ABS(J907/SQRT(ComCalc!J$45/(ComCalc!J$37*ComCalc!J$37)+J801*(ComCalc!J$37-2)/ComCalc!J$37))),0)</f>
        <v>0</v>
      </c>
      <c r="K1525">
        <f>IF(K190*(ComCalc!K$37&gt;1),2*ComCalc!K$37*NORMSDIST(-1*ABS(K907/SQRT(ComCalc!K$45/(ComCalc!K$37*ComCalc!K$37)+K801*(ComCalc!K$37-2)/ComCalc!K$37))),0)</f>
        <v>0</v>
      </c>
      <c r="L1525">
        <f>IF(L190*(ComCalc!L$37&gt;1),2*ComCalc!L$37*NORMSDIST(-1*ABS(L907/SQRT(ComCalc!L$45/(ComCalc!L$37*ComCalc!L$37)+L801*(ComCalc!L$37-2)/ComCalc!L$37))),0)</f>
        <v>0</v>
      </c>
      <c r="M1525">
        <f>IF(M190*(ComCalc!M$37&gt;1),2*ComCalc!M$37*NORMSDIST(-1*ABS(M907/SQRT(ComCalc!M$45/(ComCalc!M$37*ComCalc!M$37)+M801*(ComCalc!M$37-2)/ComCalc!M$37))),0)</f>
        <v>0</v>
      </c>
      <c r="N1525">
        <f>IF(N190*(ComCalc!N$37&gt;1),2*ComCalc!N$37*NORMSDIST(-1*ABS(N907/SQRT(ComCalc!N$45/(ComCalc!N$37*ComCalc!N$37)+N801*(ComCalc!N$37-2)/ComCalc!N$37))),0)</f>
        <v>0</v>
      </c>
      <c r="O1525">
        <f>IF(O190*(ComCalc!O$37&gt;1),2*ComCalc!O$37*NORMSDIST(-1*ABS(O907/SQRT(ComCalc!O$45/(ComCalc!O$37*ComCalc!O$37)+O801*(ComCalc!O$37-2)/ComCalc!O$37))),0)</f>
        <v>0</v>
      </c>
      <c r="P1525">
        <f>IF(P190*(ComCalc!P$37&gt;1),2*ComCalc!P$37*NORMSDIST(-1*ABS(P907/SQRT(ComCalc!P$45/(ComCalc!P$37*ComCalc!P$37)+P801*(ComCalc!P$37-2)/ComCalc!P$37))),0)</f>
        <v>0</v>
      </c>
      <c r="Q1525">
        <f>IF(Q190*(ComCalc!Q$37&gt;1),2*ComCalc!Q$37*NORMSDIST(-1*ABS(Q907/SQRT(ComCalc!Q$45/(ComCalc!Q$37*ComCalc!Q$37)+Q801*(ComCalc!Q$37-2)/ComCalc!Q$37))),0)</f>
        <v>0</v>
      </c>
      <c r="R1525">
        <f>IF(R190*(ComCalc!R$37&gt;1),2*ComCalc!R$37*NORMSDIST(-1*ABS(R907/SQRT(ComCalc!R$45/(ComCalc!R$37*ComCalc!R$37)+R801*(ComCalc!R$37-2)/ComCalc!R$37))),0)</f>
        <v>0</v>
      </c>
      <c r="S1525">
        <f>IF(S190*(ComCalc!S$37&gt;1),2*ComCalc!S$37*NORMSDIST(-1*ABS(S907/SQRT(ComCalc!S$45/(ComCalc!S$37*ComCalc!S$37)+S801*(ComCalc!S$37-2)/ComCalc!S$37))),0)</f>
        <v>0</v>
      </c>
      <c r="T1525">
        <f>IF(T190*(ComCalc!T$37&gt;1),2*ComCalc!T$37*NORMSDIST(-1*ABS(T907/SQRT(ComCalc!T$45/(ComCalc!T$37*ComCalc!T$37)+T801*(ComCalc!T$37-2)/ComCalc!T$37))),0)</f>
        <v>0</v>
      </c>
      <c r="U1525">
        <f>IF(U190*(ComCalc!U$37&gt;1),2*ComCalc!U$37*NORMSDIST(-1*ABS(U907/SQRT(ComCalc!U$45/(ComCalc!U$37*ComCalc!U$37)+U801*(ComCalc!U$37-2)/ComCalc!U$37))),0)</f>
        <v>0</v>
      </c>
    </row>
    <row r="1526" spans="1:21" x14ac:dyDescent="0.15">
      <c r="A1526" t="str">
        <f t="shared" si="874"/>
        <v>ONF</v>
      </c>
      <c r="B1526">
        <f>IF(B191*(ComCalc!B$37&gt;1),2*ComCalc!B$37*NORMSDIST(-1*ABS(B908/SQRT(ComCalc!B$45/(ComCalc!B$37*ComCalc!B$37)+B802*(ComCalc!B$37-2)/ComCalc!B$37))),0)</f>
        <v>0</v>
      </c>
      <c r="C1526">
        <f>IF(C191*(ComCalc!C$37&gt;1),2*ComCalc!C$37*NORMSDIST(-1*ABS(C908/SQRT(ComCalc!C$45/(ComCalc!C$37*ComCalc!C$37)+C802*(ComCalc!C$37-2)/ComCalc!C$37))),0)</f>
        <v>0</v>
      </c>
      <c r="D1526">
        <f>IF(D191*(ComCalc!D$37&gt;1),2*ComCalc!D$37*NORMSDIST(-1*ABS(D908/SQRT(ComCalc!D$45/(ComCalc!D$37*ComCalc!D$37)+D802*(ComCalc!D$37-2)/ComCalc!D$37))),0)</f>
        <v>0</v>
      </c>
      <c r="E1526">
        <f>IF(E191*(ComCalc!E$37&gt;1),2*ComCalc!E$37*NORMSDIST(-1*ABS(E908/SQRT(ComCalc!E$45/(ComCalc!E$37*ComCalc!E$37)+E802*(ComCalc!E$37-2)/ComCalc!E$37))),0)</f>
        <v>0</v>
      </c>
      <c r="F1526">
        <f>IF(F191*(ComCalc!F$37&gt;1),2*ComCalc!F$37*NORMSDIST(-1*ABS(F908/SQRT(ComCalc!F$45/(ComCalc!F$37*ComCalc!F$37)+F802*(ComCalc!F$37-2)/ComCalc!F$37))),0)</f>
        <v>0</v>
      </c>
      <c r="G1526">
        <f>IF(G191*(ComCalc!G$37&gt;1),2*ComCalc!G$37*NORMSDIST(-1*ABS(G908/SQRT(ComCalc!G$45/(ComCalc!G$37*ComCalc!G$37)+G802*(ComCalc!G$37-2)/ComCalc!G$37))),0)</f>
        <v>0</v>
      </c>
      <c r="H1526">
        <f>IF(H191*(ComCalc!H$37&gt;1),2*ComCalc!H$37*NORMSDIST(-1*ABS(H908/SQRT(ComCalc!H$45/(ComCalc!H$37*ComCalc!H$37)+H802*(ComCalc!H$37-2)/ComCalc!H$37))),0)</f>
        <v>0</v>
      </c>
      <c r="I1526">
        <f>IF(I191*(ComCalc!I$37&gt;1),2*ComCalc!I$37*NORMSDIST(-1*ABS(I908/SQRT(ComCalc!I$45/(ComCalc!I$37*ComCalc!I$37)+I802*(ComCalc!I$37-2)/ComCalc!I$37))),0)</f>
        <v>0</v>
      </c>
      <c r="J1526">
        <f>IF(J191*(ComCalc!J$37&gt;1),2*ComCalc!J$37*NORMSDIST(-1*ABS(J908/SQRT(ComCalc!J$45/(ComCalc!J$37*ComCalc!J$37)+J802*(ComCalc!J$37-2)/ComCalc!J$37))),0)</f>
        <v>0</v>
      </c>
      <c r="K1526">
        <f>IF(K191*(ComCalc!K$37&gt;1),2*ComCalc!K$37*NORMSDIST(-1*ABS(K908/SQRT(ComCalc!K$45/(ComCalc!K$37*ComCalc!K$37)+K802*(ComCalc!K$37-2)/ComCalc!K$37))),0)</f>
        <v>0</v>
      </c>
      <c r="L1526">
        <f>IF(L191*(ComCalc!L$37&gt;1),2*ComCalc!L$37*NORMSDIST(-1*ABS(L908/SQRT(ComCalc!L$45/(ComCalc!L$37*ComCalc!L$37)+L802*(ComCalc!L$37-2)/ComCalc!L$37))),0)</f>
        <v>0</v>
      </c>
      <c r="M1526">
        <f>IF(M191*(ComCalc!M$37&gt;1),2*ComCalc!M$37*NORMSDIST(-1*ABS(M908/SQRT(ComCalc!M$45/(ComCalc!M$37*ComCalc!M$37)+M802*(ComCalc!M$37-2)/ComCalc!M$37))),0)</f>
        <v>0</v>
      </c>
      <c r="N1526">
        <f>IF(N191*(ComCalc!N$37&gt;1),2*ComCalc!N$37*NORMSDIST(-1*ABS(N908/SQRT(ComCalc!N$45/(ComCalc!N$37*ComCalc!N$37)+N802*(ComCalc!N$37-2)/ComCalc!N$37))),0)</f>
        <v>0</v>
      </c>
      <c r="O1526">
        <f>IF(O191*(ComCalc!O$37&gt;1),2*ComCalc!O$37*NORMSDIST(-1*ABS(O908/SQRT(ComCalc!O$45/(ComCalc!O$37*ComCalc!O$37)+O802*(ComCalc!O$37-2)/ComCalc!O$37))),0)</f>
        <v>0</v>
      </c>
      <c r="P1526">
        <f>IF(P191*(ComCalc!P$37&gt;1),2*ComCalc!P$37*NORMSDIST(-1*ABS(P908/SQRT(ComCalc!P$45/(ComCalc!P$37*ComCalc!P$37)+P802*(ComCalc!P$37-2)/ComCalc!P$37))),0)</f>
        <v>0</v>
      </c>
      <c r="Q1526">
        <f>IF(Q191*(ComCalc!Q$37&gt;1),2*ComCalc!Q$37*NORMSDIST(-1*ABS(Q908/SQRT(ComCalc!Q$45/(ComCalc!Q$37*ComCalc!Q$37)+Q802*(ComCalc!Q$37-2)/ComCalc!Q$37))),0)</f>
        <v>0</v>
      </c>
      <c r="R1526">
        <f>IF(R191*(ComCalc!R$37&gt;1),2*ComCalc!R$37*NORMSDIST(-1*ABS(R908/SQRT(ComCalc!R$45/(ComCalc!R$37*ComCalc!R$37)+R802*(ComCalc!R$37-2)/ComCalc!R$37))),0)</f>
        <v>0</v>
      </c>
      <c r="S1526">
        <f>IF(S191*(ComCalc!S$37&gt;1),2*ComCalc!S$37*NORMSDIST(-1*ABS(S908/SQRT(ComCalc!S$45/(ComCalc!S$37*ComCalc!S$37)+S802*(ComCalc!S$37-2)/ComCalc!S$37))),0)</f>
        <v>0</v>
      </c>
      <c r="T1526">
        <f>IF(T191*(ComCalc!T$37&gt;1),2*ComCalc!T$37*NORMSDIST(-1*ABS(T908/SQRT(ComCalc!T$45/(ComCalc!T$37*ComCalc!T$37)+T802*(ComCalc!T$37-2)/ComCalc!T$37))),0)</f>
        <v>0</v>
      </c>
      <c r="U1526">
        <f>IF(U191*(ComCalc!U$37&gt;1),2*ComCalc!U$37*NORMSDIST(-1*ABS(U908/SQRT(ComCalc!U$45/(ComCalc!U$37*ComCalc!U$37)+U802*(ComCalc!U$37-2)/ComCalc!U$37))),0)</f>
        <v>0</v>
      </c>
    </row>
    <row r="1527" spans="1:21" x14ac:dyDescent="0.15">
      <c r="A1527" t="str">
        <f t="shared" si="874"/>
        <v>LNF</v>
      </c>
      <c r="B1527">
        <f>IF(B192*(ComCalc!B$37&gt;1),2*ComCalc!B$37*NORMSDIST(-1*ABS(B909/SQRT(ComCalc!B$45/(ComCalc!B$37*ComCalc!B$37)+B803*(ComCalc!B$37-2)/ComCalc!B$37))),0)</f>
        <v>0</v>
      </c>
      <c r="C1527">
        <f>IF(C192*(ComCalc!C$37&gt;1),2*ComCalc!C$37*NORMSDIST(-1*ABS(C909/SQRT(ComCalc!C$45/(ComCalc!C$37*ComCalc!C$37)+C803*(ComCalc!C$37-2)/ComCalc!C$37))),0)</f>
        <v>0</v>
      </c>
      <c r="D1527">
        <f>IF(D192*(ComCalc!D$37&gt;1),2*ComCalc!D$37*NORMSDIST(-1*ABS(D909/SQRT(ComCalc!D$45/(ComCalc!D$37*ComCalc!D$37)+D803*(ComCalc!D$37-2)/ComCalc!D$37))),0)</f>
        <v>0</v>
      </c>
      <c r="E1527">
        <f>IF(E192*(ComCalc!E$37&gt;1),2*ComCalc!E$37*NORMSDIST(-1*ABS(E909/SQRT(ComCalc!E$45/(ComCalc!E$37*ComCalc!E$37)+E803*(ComCalc!E$37-2)/ComCalc!E$37))),0)</f>
        <v>0</v>
      </c>
      <c r="F1527">
        <f>IF(F192*(ComCalc!F$37&gt;1),2*ComCalc!F$37*NORMSDIST(-1*ABS(F909/SQRT(ComCalc!F$45/(ComCalc!F$37*ComCalc!F$37)+F803*(ComCalc!F$37-2)/ComCalc!F$37))),0)</f>
        <v>0</v>
      </c>
      <c r="G1527">
        <f>IF(G192*(ComCalc!G$37&gt;1),2*ComCalc!G$37*NORMSDIST(-1*ABS(G909/SQRT(ComCalc!G$45/(ComCalc!G$37*ComCalc!G$37)+G803*(ComCalc!G$37-2)/ComCalc!G$37))),0)</f>
        <v>0</v>
      </c>
      <c r="H1527">
        <f>IF(H192*(ComCalc!H$37&gt;1),2*ComCalc!H$37*NORMSDIST(-1*ABS(H909/SQRT(ComCalc!H$45/(ComCalc!H$37*ComCalc!H$37)+H803*(ComCalc!H$37-2)/ComCalc!H$37))),0)</f>
        <v>0</v>
      </c>
      <c r="I1527">
        <f>IF(I192*(ComCalc!I$37&gt;1),2*ComCalc!I$37*NORMSDIST(-1*ABS(I909/SQRT(ComCalc!I$45/(ComCalc!I$37*ComCalc!I$37)+I803*(ComCalc!I$37-2)/ComCalc!I$37))),0)</f>
        <v>0</v>
      </c>
      <c r="J1527">
        <f>IF(J192*(ComCalc!J$37&gt;1),2*ComCalc!J$37*NORMSDIST(-1*ABS(J909/SQRT(ComCalc!J$45/(ComCalc!J$37*ComCalc!J$37)+J803*(ComCalc!J$37-2)/ComCalc!J$37))),0)</f>
        <v>0</v>
      </c>
      <c r="K1527">
        <f>IF(K192*(ComCalc!K$37&gt;1),2*ComCalc!K$37*NORMSDIST(-1*ABS(K909/SQRT(ComCalc!K$45/(ComCalc!K$37*ComCalc!K$37)+K803*(ComCalc!K$37-2)/ComCalc!K$37))),0)</f>
        <v>0</v>
      </c>
      <c r="L1527">
        <f>IF(L192*(ComCalc!L$37&gt;1),2*ComCalc!L$37*NORMSDIST(-1*ABS(L909/SQRT(ComCalc!L$45/(ComCalc!L$37*ComCalc!L$37)+L803*(ComCalc!L$37-2)/ComCalc!L$37))),0)</f>
        <v>0</v>
      </c>
      <c r="M1527">
        <f>IF(M192*(ComCalc!M$37&gt;1),2*ComCalc!M$37*NORMSDIST(-1*ABS(M909/SQRT(ComCalc!M$45/(ComCalc!M$37*ComCalc!M$37)+M803*(ComCalc!M$37-2)/ComCalc!M$37))),0)</f>
        <v>0</v>
      </c>
      <c r="N1527">
        <f>IF(N192*(ComCalc!N$37&gt;1),2*ComCalc!N$37*NORMSDIST(-1*ABS(N909/SQRT(ComCalc!N$45/(ComCalc!N$37*ComCalc!N$37)+N803*(ComCalc!N$37-2)/ComCalc!N$37))),0)</f>
        <v>0</v>
      </c>
      <c r="O1527">
        <f>IF(O192*(ComCalc!O$37&gt;1),2*ComCalc!O$37*NORMSDIST(-1*ABS(O909/SQRT(ComCalc!O$45/(ComCalc!O$37*ComCalc!O$37)+O803*(ComCalc!O$37-2)/ComCalc!O$37))),0)</f>
        <v>0</v>
      </c>
      <c r="P1527">
        <f>IF(P192*(ComCalc!P$37&gt;1),2*ComCalc!P$37*NORMSDIST(-1*ABS(P909/SQRT(ComCalc!P$45/(ComCalc!P$37*ComCalc!P$37)+P803*(ComCalc!P$37-2)/ComCalc!P$37))),0)</f>
        <v>0</v>
      </c>
      <c r="Q1527">
        <f>IF(Q192*(ComCalc!Q$37&gt;1),2*ComCalc!Q$37*NORMSDIST(-1*ABS(Q909/SQRT(ComCalc!Q$45/(ComCalc!Q$37*ComCalc!Q$37)+Q803*(ComCalc!Q$37-2)/ComCalc!Q$37))),0)</f>
        <v>0</v>
      </c>
      <c r="R1527">
        <f>IF(R192*(ComCalc!R$37&gt;1),2*ComCalc!R$37*NORMSDIST(-1*ABS(R909/SQRT(ComCalc!R$45/(ComCalc!R$37*ComCalc!R$37)+R803*(ComCalc!R$37-2)/ComCalc!R$37))),0)</f>
        <v>0</v>
      </c>
      <c r="S1527">
        <f>IF(S192*(ComCalc!S$37&gt;1),2*ComCalc!S$37*NORMSDIST(-1*ABS(S909/SQRT(ComCalc!S$45/(ComCalc!S$37*ComCalc!S$37)+S803*(ComCalc!S$37-2)/ComCalc!S$37))),0)</f>
        <v>0</v>
      </c>
      <c r="T1527">
        <f>IF(T192*(ComCalc!T$37&gt;1),2*ComCalc!T$37*NORMSDIST(-1*ABS(T909/SQRT(ComCalc!T$45/(ComCalc!T$37*ComCalc!T$37)+T803*(ComCalc!T$37-2)/ComCalc!T$37))),0)</f>
        <v>0</v>
      </c>
      <c r="U1527">
        <f>IF(U192*(ComCalc!U$37&gt;1),2*ComCalc!U$37*NORMSDIST(-1*ABS(U909/SQRT(ComCalc!U$45/(ComCalc!U$37*ComCalc!U$37)+U803*(ComCalc!U$37-2)/ComCalc!U$37))),0)</f>
        <v>0</v>
      </c>
    </row>
    <row r="1528" spans="1:21" x14ac:dyDescent="0.15">
      <c r="A1528" t="str">
        <f t="shared" si="874"/>
        <v>RD</v>
      </c>
      <c r="B1528">
        <f>IF(B193*(ComCalc!B$37&gt;1),2*ComCalc!B$37*NORMSDIST(-1*ABS(B910/SQRT(ComCalc!B$45/(ComCalc!B$37*ComCalc!B$37)+B804*(ComCalc!B$37-2)/ComCalc!B$37))),0)</f>
        <v>0</v>
      </c>
      <c r="C1528">
        <f>IF(C193*(ComCalc!C$37&gt;1),2*ComCalc!C$37*NORMSDIST(-1*ABS(C910/SQRT(ComCalc!C$45/(ComCalc!C$37*ComCalc!C$37)+C804*(ComCalc!C$37-2)/ComCalc!C$37))),0)</f>
        <v>0</v>
      </c>
      <c r="D1528">
        <f>IF(D193*(ComCalc!D$37&gt;1),2*ComCalc!D$37*NORMSDIST(-1*ABS(D910/SQRT(ComCalc!D$45/(ComCalc!D$37*ComCalc!D$37)+D804*(ComCalc!D$37-2)/ComCalc!D$37))),0)</f>
        <v>0</v>
      </c>
      <c r="E1528">
        <f>IF(E193*(ComCalc!E$37&gt;1),2*ComCalc!E$37*NORMSDIST(-1*ABS(E910/SQRT(ComCalc!E$45/(ComCalc!E$37*ComCalc!E$37)+E804*(ComCalc!E$37-2)/ComCalc!E$37))),0)</f>
        <v>0</v>
      </c>
      <c r="F1528">
        <f>IF(F193*(ComCalc!F$37&gt;1),2*ComCalc!F$37*NORMSDIST(-1*ABS(F910/SQRT(ComCalc!F$45/(ComCalc!F$37*ComCalc!F$37)+F804*(ComCalc!F$37-2)/ComCalc!F$37))),0)</f>
        <v>0</v>
      </c>
      <c r="G1528">
        <f>IF(G193*(ComCalc!G$37&gt;1),2*ComCalc!G$37*NORMSDIST(-1*ABS(G910/SQRT(ComCalc!G$45/(ComCalc!G$37*ComCalc!G$37)+G804*(ComCalc!G$37-2)/ComCalc!G$37))),0)</f>
        <v>0</v>
      </c>
      <c r="H1528">
        <f>IF(H193*(ComCalc!H$37&gt;1),2*ComCalc!H$37*NORMSDIST(-1*ABS(H910/SQRT(ComCalc!H$45/(ComCalc!H$37*ComCalc!H$37)+H804*(ComCalc!H$37-2)/ComCalc!H$37))),0)</f>
        <v>0</v>
      </c>
      <c r="I1528">
        <f>IF(I193*(ComCalc!I$37&gt;1),2*ComCalc!I$37*NORMSDIST(-1*ABS(I910/SQRT(ComCalc!I$45/(ComCalc!I$37*ComCalc!I$37)+I804*(ComCalc!I$37-2)/ComCalc!I$37))),0)</f>
        <v>0</v>
      </c>
      <c r="J1528">
        <f>IF(J193*(ComCalc!J$37&gt;1),2*ComCalc!J$37*NORMSDIST(-1*ABS(J910/SQRT(ComCalc!J$45/(ComCalc!J$37*ComCalc!J$37)+J804*(ComCalc!J$37-2)/ComCalc!J$37))),0)</f>
        <v>0</v>
      </c>
      <c r="K1528">
        <f>IF(K193*(ComCalc!K$37&gt;1),2*ComCalc!K$37*NORMSDIST(-1*ABS(K910/SQRT(ComCalc!K$45/(ComCalc!K$37*ComCalc!K$37)+K804*(ComCalc!K$37-2)/ComCalc!K$37))),0)</f>
        <v>0</v>
      </c>
      <c r="L1528">
        <f>IF(L193*(ComCalc!L$37&gt;1),2*ComCalc!L$37*NORMSDIST(-1*ABS(L910/SQRT(ComCalc!L$45/(ComCalc!L$37*ComCalc!L$37)+L804*(ComCalc!L$37-2)/ComCalc!L$37))),0)</f>
        <v>0</v>
      </c>
      <c r="M1528">
        <f>IF(M193*(ComCalc!M$37&gt;1),2*ComCalc!M$37*NORMSDIST(-1*ABS(M910/SQRT(ComCalc!M$45/(ComCalc!M$37*ComCalc!M$37)+M804*(ComCalc!M$37-2)/ComCalc!M$37))),0)</f>
        <v>0</v>
      </c>
      <c r="N1528">
        <f>IF(N193*(ComCalc!N$37&gt;1),2*ComCalc!N$37*NORMSDIST(-1*ABS(N910/SQRT(ComCalc!N$45/(ComCalc!N$37*ComCalc!N$37)+N804*(ComCalc!N$37-2)/ComCalc!N$37))),0)</f>
        <v>0</v>
      </c>
      <c r="O1528">
        <f>IF(O193*(ComCalc!O$37&gt;1),2*ComCalc!O$37*NORMSDIST(-1*ABS(O910/SQRT(ComCalc!O$45/(ComCalc!O$37*ComCalc!O$37)+O804*(ComCalc!O$37-2)/ComCalc!O$37))),0)</f>
        <v>0</v>
      </c>
      <c r="P1528">
        <f>IF(P193*(ComCalc!P$37&gt;1),2*ComCalc!P$37*NORMSDIST(-1*ABS(P910/SQRT(ComCalc!P$45/(ComCalc!P$37*ComCalc!P$37)+P804*(ComCalc!P$37-2)/ComCalc!P$37))),0)</f>
        <v>0</v>
      </c>
      <c r="Q1528">
        <f>IF(Q193*(ComCalc!Q$37&gt;1),2*ComCalc!Q$37*NORMSDIST(-1*ABS(Q910/SQRT(ComCalc!Q$45/(ComCalc!Q$37*ComCalc!Q$37)+Q804*(ComCalc!Q$37-2)/ComCalc!Q$37))),0)</f>
        <v>0</v>
      </c>
      <c r="R1528">
        <f>IF(R193*(ComCalc!R$37&gt;1),2*ComCalc!R$37*NORMSDIST(-1*ABS(R910/SQRT(ComCalc!R$45/(ComCalc!R$37*ComCalc!R$37)+R804*(ComCalc!R$37-2)/ComCalc!R$37))),0)</f>
        <v>0</v>
      </c>
      <c r="S1528">
        <f>IF(S193*(ComCalc!S$37&gt;1),2*ComCalc!S$37*NORMSDIST(-1*ABS(S910/SQRT(ComCalc!S$45/(ComCalc!S$37*ComCalc!S$37)+S804*(ComCalc!S$37-2)/ComCalc!S$37))),0)</f>
        <v>0</v>
      </c>
      <c r="T1528">
        <f>IF(T193*(ComCalc!T$37&gt;1),2*ComCalc!T$37*NORMSDIST(-1*ABS(T910/SQRT(ComCalc!T$45/(ComCalc!T$37*ComCalc!T$37)+T804*(ComCalc!T$37-2)/ComCalc!T$37))),0)</f>
        <v>0</v>
      </c>
      <c r="U1528">
        <f>IF(U193*(ComCalc!U$37&gt;1),2*ComCalc!U$37*NORMSDIST(-1*ABS(U910/SQRT(ComCalc!U$45/(ComCalc!U$37*ComCalc!U$37)+U804*(ComCalc!U$37-2)/ComCalc!U$37))),0)</f>
        <v>0</v>
      </c>
    </row>
    <row r="1529" spans="1:21" x14ac:dyDescent="0.15">
      <c r="A1529" t="str">
        <f t="shared" si="874"/>
        <v>MA</v>
      </c>
      <c r="B1529">
        <f>IF(B194*(ComCalc!B$37&gt;1),2*ComCalc!B$37*NORMSDIST(-1*ABS(B911/SQRT(ComCalc!B$45/(ComCalc!B$37*ComCalc!B$37)+B805*(ComCalc!B$37-2)/ComCalc!B$37))),0)</f>
        <v>0</v>
      </c>
      <c r="C1529">
        <f>IF(C194*(ComCalc!C$37&gt;1),2*ComCalc!C$37*NORMSDIST(-1*ABS(C911/SQRT(ComCalc!C$45/(ComCalc!C$37*ComCalc!C$37)+C805*(ComCalc!C$37-2)/ComCalc!C$37))),0)</f>
        <v>0</v>
      </c>
      <c r="D1529">
        <f>IF(D194*(ComCalc!D$37&gt;1),2*ComCalc!D$37*NORMSDIST(-1*ABS(D911/SQRT(ComCalc!D$45/(ComCalc!D$37*ComCalc!D$37)+D805*(ComCalc!D$37-2)/ComCalc!D$37))),0)</f>
        <v>0</v>
      </c>
      <c r="E1529">
        <f>IF(E194*(ComCalc!E$37&gt;1),2*ComCalc!E$37*NORMSDIST(-1*ABS(E911/SQRT(ComCalc!E$45/(ComCalc!E$37*ComCalc!E$37)+E805*(ComCalc!E$37-2)/ComCalc!E$37))),0)</f>
        <v>0</v>
      </c>
      <c r="F1529">
        <f>IF(F194*(ComCalc!F$37&gt;1),2*ComCalc!F$37*NORMSDIST(-1*ABS(F911/SQRT(ComCalc!F$45/(ComCalc!F$37*ComCalc!F$37)+F805*(ComCalc!F$37-2)/ComCalc!F$37))),0)</f>
        <v>0</v>
      </c>
      <c r="G1529">
        <f>IF(G194*(ComCalc!G$37&gt;1),2*ComCalc!G$37*NORMSDIST(-1*ABS(G911/SQRT(ComCalc!G$45/(ComCalc!G$37*ComCalc!G$37)+G805*(ComCalc!G$37-2)/ComCalc!G$37))),0)</f>
        <v>0</v>
      </c>
      <c r="H1529">
        <f>IF(H194*(ComCalc!H$37&gt;1),2*ComCalc!H$37*NORMSDIST(-1*ABS(H911/SQRT(ComCalc!H$45/(ComCalc!H$37*ComCalc!H$37)+H805*(ComCalc!H$37-2)/ComCalc!H$37))),0)</f>
        <v>0</v>
      </c>
      <c r="I1529">
        <f>IF(I194*(ComCalc!I$37&gt;1),2*ComCalc!I$37*NORMSDIST(-1*ABS(I911/SQRT(ComCalc!I$45/(ComCalc!I$37*ComCalc!I$37)+I805*(ComCalc!I$37-2)/ComCalc!I$37))),0)</f>
        <v>0</v>
      </c>
      <c r="J1529">
        <f>IF(J194*(ComCalc!J$37&gt;1),2*ComCalc!J$37*NORMSDIST(-1*ABS(J911/SQRT(ComCalc!J$45/(ComCalc!J$37*ComCalc!J$37)+J805*(ComCalc!J$37-2)/ComCalc!J$37))),0)</f>
        <v>0</v>
      </c>
      <c r="K1529">
        <f>IF(K194*(ComCalc!K$37&gt;1),2*ComCalc!K$37*NORMSDIST(-1*ABS(K911/SQRT(ComCalc!K$45/(ComCalc!K$37*ComCalc!K$37)+K805*(ComCalc!K$37-2)/ComCalc!K$37))),0)</f>
        <v>0</v>
      </c>
      <c r="L1529">
        <f>IF(L194*(ComCalc!L$37&gt;1),2*ComCalc!L$37*NORMSDIST(-1*ABS(L911/SQRT(ComCalc!L$45/(ComCalc!L$37*ComCalc!L$37)+L805*(ComCalc!L$37-2)/ComCalc!L$37))),0)</f>
        <v>0</v>
      </c>
      <c r="M1529">
        <f>IF(M194*(ComCalc!M$37&gt;1),2*ComCalc!M$37*NORMSDIST(-1*ABS(M911/SQRT(ComCalc!M$45/(ComCalc!M$37*ComCalc!M$37)+M805*(ComCalc!M$37-2)/ComCalc!M$37))),0)</f>
        <v>0</v>
      </c>
      <c r="N1529">
        <f>IF(N194*(ComCalc!N$37&gt;1),2*ComCalc!N$37*NORMSDIST(-1*ABS(N911/SQRT(ComCalc!N$45/(ComCalc!N$37*ComCalc!N$37)+N805*(ComCalc!N$37-2)/ComCalc!N$37))),0)</f>
        <v>0</v>
      </c>
      <c r="O1529">
        <f>IF(O194*(ComCalc!O$37&gt;1),2*ComCalc!O$37*NORMSDIST(-1*ABS(O911/SQRT(ComCalc!O$45/(ComCalc!O$37*ComCalc!O$37)+O805*(ComCalc!O$37-2)/ComCalc!O$37))),0)</f>
        <v>0</v>
      </c>
      <c r="P1529">
        <f>IF(P194*(ComCalc!P$37&gt;1),2*ComCalc!P$37*NORMSDIST(-1*ABS(P911/SQRT(ComCalc!P$45/(ComCalc!P$37*ComCalc!P$37)+P805*(ComCalc!P$37-2)/ComCalc!P$37))),0)</f>
        <v>0</v>
      </c>
      <c r="Q1529">
        <f>IF(Q194*(ComCalc!Q$37&gt;1),2*ComCalc!Q$37*NORMSDIST(-1*ABS(Q911/SQRT(ComCalc!Q$45/(ComCalc!Q$37*ComCalc!Q$37)+Q805*(ComCalc!Q$37-2)/ComCalc!Q$37))),0)</f>
        <v>0</v>
      </c>
      <c r="R1529">
        <f>IF(R194*(ComCalc!R$37&gt;1),2*ComCalc!R$37*NORMSDIST(-1*ABS(R911/SQRT(ComCalc!R$45/(ComCalc!R$37*ComCalc!R$37)+R805*(ComCalc!R$37-2)/ComCalc!R$37))),0)</f>
        <v>0</v>
      </c>
      <c r="S1529">
        <f>IF(S194*(ComCalc!S$37&gt;1),2*ComCalc!S$37*NORMSDIST(-1*ABS(S911/SQRT(ComCalc!S$45/(ComCalc!S$37*ComCalc!S$37)+S805*(ComCalc!S$37-2)/ComCalc!S$37))),0)</f>
        <v>0</v>
      </c>
      <c r="T1529">
        <f>IF(T194*(ComCalc!T$37&gt;1),2*ComCalc!T$37*NORMSDIST(-1*ABS(T911/SQRT(ComCalc!T$45/(ComCalc!T$37*ComCalc!T$37)+T805*(ComCalc!T$37-2)/ComCalc!T$37))),0)</f>
        <v>0</v>
      </c>
      <c r="U1529">
        <f>IF(U194*(ComCalc!U$37&gt;1),2*ComCalc!U$37*NORMSDIST(-1*ABS(U911/SQRT(ComCalc!U$45/(ComCalc!U$37*ComCalc!U$37)+U805*(ComCalc!U$37-2)/ComCalc!U$37))),0)</f>
        <v>0</v>
      </c>
    </row>
    <row r="1530" spans="1:21" x14ac:dyDescent="0.15">
      <c r="A1530" t="str">
        <f t="shared" si="874"/>
        <v>WL</v>
      </c>
      <c r="B1530">
        <f>IF(B195*(ComCalc!B$37&gt;1),2*ComCalc!B$37*NORMSDIST(-1*ABS(B912/SQRT(ComCalc!B$45/(ComCalc!B$37*ComCalc!B$37)+B806*(ComCalc!B$37-2)/ComCalc!B$37))),0)</f>
        <v>0</v>
      </c>
      <c r="C1530">
        <f>IF(C195*(ComCalc!C$37&gt;1),2*ComCalc!C$37*NORMSDIST(-1*ABS(C912/SQRT(ComCalc!C$45/(ComCalc!C$37*ComCalc!C$37)+C806*(ComCalc!C$37-2)/ComCalc!C$37))),0)</f>
        <v>0</v>
      </c>
      <c r="D1530">
        <f>IF(D195*(ComCalc!D$37&gt;1),2*ComCalc!D$37*NORMSDIST(-1*ABS(D912/SQRT(ComCalc!D$45/(ComCalc!D$37*ComCalc!D$37)+D806*(ComCalc!D$37-2)/ComCalc!D$37))),0)</f>
        <v>0</v>
      </c>
      <c r="E1530">
        <f>IF(E195*(ComCalc!E$37&gt;1),2*ComCalc!E$37*NORMSDIST(-1*ABS(E912/SQRT(ComCalc!E$45/(ComCalc!E$37*ComCalc!E$37)+E806*(ComCalc!E$37-2)/ComCalc!E$37))),0)</f>
        <v>0</v>
      </c>
      <c r="F1530">
        <f>IF(F195*(ComCalc!F$37&gt;1),2*ComCalc!F$37*NORMSDIST(-1*ABS(F912/SQRT(ComCalc!F$45/(ComCalc!F$37*ComCalc!F$37)+F806*(ComCalc!F$37-2)/ComCalc!F$37))),0)</f>
        <v>0</v>
      </c>
      <c r="G1530">
        <f>IF(G195*(ComCalc!G$37&gt;1),2*ComCalc!G$37*NORMSDIST(-1*ABS(G912/SQRT(ComCalc!G$45/(ComCalc!G$37*ComCalc!G$37)+G806*(ComCalc!G$37-2)/ComCalc!G$37))),0)</f>
        <v>0</v>
      </c>
      <c r="H1530">
        <f>IF(H195*(ComCalc!H$37&gt;1),2*ComCalc!H$37*NORMSDIST(-1*ABS(H912/SQRT(ComCalc!H$45/(ComCalc!H$37*ComCalc!H$37)+H806*(ComCalc!H$37-2)/ComCalc!H$37))),0)</f>
        <v>0</v>
      </c>
      <c r="I1530">
        <f>IF(I195*(ComCalc!I$37&gt;1),2*ComCalc!I$37*NORMSDIST(-1*ABS(I912/SQRT(ComCalc!I$45/(ComCalc!I$37*ComCalc!I$37)+I806*(ComCalc!I$37-2)/ComCalc!I$37))),0)</f>
        <v>0</v>
      </c>
      <c r="J1530">
        <f>IF(J195*(ComCalc!J$37&gt;1),2*ComCalc!J$37*NORMSDIST(-1*ABS(J912/SQRT(ComCalc!J$45/(ComCalc!J$37*ComCalc!J$37)+J806*(ComCalc!J$37-2)/ComCalc!J$37))),0)</f>
        <v>0</v>
      </c>
      <c r="K1530">
        <f>IF(K195*(ComCalc!K$37&gt;1),2*ComCalc!K$37*NORMSDIST(-1*ABS(K912/SQRT(ComCalc!K$45/(ComCalc!K$37*ComCalc!K$37)+K806*(ComCalc!K$37-2)/ComCalc!K$37))),0)</f>
        <v>0</v>
      </c>
      <c r="L1530">
        <f>IF(L195*(ComCalc!L$37&gt;1),2*ComCalc!L$37*NORMSDIST(-1*ABS(L912/SQRT(ComCalc!L$45/(ComCalc!L$37*ComCalc!L$37)+L806*(ComCalc!L$37-2)/ComCalc!L$37))),0)</f>
        <v>0</v>
      </c>
      <c r="M1530">
        <f>IF(M195*(ComCalc!M$37&gt;1),2*ComCalc!M$37*NORMSDIST(-1*ABS(M912/SQRT(ComCalc!M$45/(ComCalc!M$37*ComCalc!M$37)+M806*(ComCalc!M$37-2)/ComCalc!M$37))),0)</f>
        <v>0</v>
      </c>
      <c r="N1530">
        <f>IF(N195*(ComCalc!N$37&gt;1),2*ComCalc!N$37*NORMSDIST(-1*ABS(N912/SQRT(ComCalc!N$45/(ComCalc!N$37*ComCalc!N$37)+N806*(ComCalc!N$37-2)/ComCalc!N$37))),0)</f>
        <v>0</v>
      </c>
      <c r="O1530">
        <f>IF(O195*(ComCalc!O$37&gt;1),2*ComCalc!O$37*NORMSDIST(-1*ABS(O912/SQRT(ComCalc!O$45/(ComCalc!O$37*ComCalc!O$37)+O806*(ComCalc!O$37-2)/ComCalc!O$37))),0)</f>
        <v>0</v>
      </c>
      <c r="P1530">
        <f>IF(P195*(ComCalc!P$37&gt;1),2*ComCalc!P$37*NORMSDIST(-1*ABS(P912/SQRT(ComCalc!P$45/(ComCalc!P$37*ComCalc!P$37)+P806*(ComCalc!P$37-2)/ComCalc!P$37))),0)</f>
        <v>0</v>
      </c>
      <c r="Q1530">
        <f>IF(Q195*(ComCalc!Q$37&gt;1),2*ComCalc!Q$37*NORMSDIST(-1*ABS(Q912/SQRT(ComCalc!Q$45/(ComCalc!Q$37*ComCalc!Q$37)+Q806*(ComCalc!Q$37-2)/ComCalc!Q$37))),0)</f>
        <v>0</v>
      </c>
      <c r="R1530">
        <f>IF(R195*(ComCalc!R$37&gt;1),2*ComCalc!R$37*NORMSDIST(-1*ABS(R912/SQRT(ComCalc!R$45/(ComCalc!R$37*ComCalc!R$37)+R806*(ComCalc!R$37-2)/ComCalc!R$37))),0)</f>
        <v>0</v>
      </c>
      <c r="S1530">
        <f>IF(S195*(ComCalc!S$37&gt;1),2*ComCalc!S$37*NORMSDIST(-1*ABS(S912/SQRT(ComCalc!S$45/(ComCalc!S$37*ComCalc!S$37)+S806*(ComCalc!S$37-2)/ComCalc!S$37))),0)</f>
        <v>0</v>
      </c>
      <c r="T1530">
        <f>IF(T195*(ComCalc!T$37&gt;1),2*ComCalc!T$37*NORMSDIST(-1*ABS(T912/SQRT(ComCalc!T$45/(ComCalc!T$37*ComCalc!T$37)+T806*(ComCalc!T$37-2)/ComCalc!T$37))),0)</f>
        <v>0</v>
      </c>
      <c r="U1530">
        <f>IF(U195*(ComCalc!U$37&gt;1),2*ComCalc!U$37*NORMSDIST(-1*ABS(U912/SQRT(ComCalc!U$45/(ComCalc!U$37*ComCalc!U$37)+U806*(ComCalc!U$37-2)/ComCalc!U$37))),0)</f>
        <v>0</v>
      </c>
    </row>
    <row r="1531" spans="1:21" x14ac:dyDescent="0.15">
      <c r="A1531" t="str">
        <f t="shared" si="874"/>
        <v>ASB</v>
      </c>
      <c r="B1531">
        <f>IF(B196*(ComCalc!B$37&gt;1),2*ComCalc!B$37*NORMSDIST(-1*ABS(B913/SQRT(ComCalc!B$45/(ComCalc!B$37*ComCalc!B$37)+B807*(ComCalc!B$37-2)/ComCalc!B$37))),0)</f>
        <v>0</v>
      </c>
      <c r="C1531">
        <f>IF(C196*(ComCalc!C$37&gt;1),2*ComCalc!C$37*NORMSDIST(-1*ABS(C913/SQRT(ComCalc!C$45/(ComCalc!C$37*ComCalc!C$37)+C807*(ComCalc!C$37-2)/ComCalc!C$37))),0)</f>
        <v>0</v>
      </c>
      <c r="D1531">
        <f>IF(D196*(ComCalc!D$37&gt;1),2*ComCalc!D$37*NORMSDIST(-1*ABS(D913/SQRT(ComCalc!D$45/(ComCalc!D$37*ComCalc!D$37)+D807*(ComCalc!D$37-2)/ComCalc!D$37))),0)</f>
        <v>0</v>
      </c>
      <c r="E1531">
        <f>IF(E196*(ComCalc!E$37&gt;1),2*ComCalc!E$37*NORMSDIST(-1*ABS(E913/SQRT(ComCalc!E$45/(ComCalc!E$37*ComCalc!E$37)+E807*(ComCalc!E$37-2)/ComCalc!E$37))),0)</f>
        <v>0</v>
      </c>
      <c r="F1531">
        <f>IF(F196*(ComCalc!F$37&gt;1),2*ComCalc!F$37*NORMSDIST(-1*ABS(F913/SQRT(ComCalc!F$45/(ComCalc!F$37*ComCalc!F$37)+F807*(ComCalc!F$37-2)/ComCalc!F$37))),0)</f>
        <v>0</v>
      </c>
      <c r="G1531">
        <f>IF(G196*(ComCalc!G$37&gt;1),2*ComCalc!G$37*NORMSDIST(-1*ABS(G913/SQRT(ComCalc!G$45/(ComCalc!G$37*ComCalc!G$37)+G807*(ComCalc!G$37-2)/ComCalc!G$37))),0)</f>
        <v>0</v>
      </c>
      <c r="H1531">
        <f>IF(H196*(ComCalc!H$37&gt;1),2*ComCalc!H$37*NORMSDIST(-1*ABS(H913/SQRT(ComCalc!H$45/(ComCalc!H$37*ComCalc!H$37)+H807*(ComCalc!H$37-2)/ComCalc!H$37))),0)</f>
        <v>0</v>
      </c>
      <c r="I1531">
        <f>IF(I196*(ComCalc!I$37&gt;1),2*ComCalc!I$37*NORMSDIST(-1*ABS(I913/SQRT(ComCalc!I$45/(ComCalc!I$37*ComCalc!I$37)+I807*(ComCalc!I$37-2)/ComCalc!I$37))),0)</f>
        <v>0</v>
      </c>
      <c r="J1531">
        <f>IF(J196*(ComCalc!J$37&gt;1),2*ComCalc!J$37*NORMSDIST(-1*ABS(J913/SQRT(ComCalc!J$45/(ComCalc!J$37*ComCalc!J$37)+J807*(ComCalc!J$37-2)/ComCalc!J$37))),0)</f>
        <v>0</v>
      </c>
      <c r="K1531">
        <f>IF(K196*(ComCalc!K$37&gt;1),2*ComCalc!K$37*NORMSDIST(-1*ABS(K913/SQRT(ComCalc!K$45/(ComCalc!K$37*ComCalc!K$37)+K807*(ComCalc!K$37-2)/ComCalc!K$37))),0)</f>
        <v>0</v>
      </c>
      <c r="L1531">
        <f>IF(L196*(ComCalc!L$37&gt;1),2*ComCalc!L$37*NORMSDIST(-1*ABS(L913/SQRT(ComCalc!L$45/(ComCalc!L$37*ComCalc!L$37)+L807*(ComCalc!L$37-2)/ComCalc!L$37))),0)</f>
        <v>0</v>
      </c>
      <c r="M1531">
        <f>IF(M196*(ComCalc!M$37&gt;1),2*ComCalc!M$37*NORMSDIST(-1*ABS(M913/SQRT(ComCalc!M$45/(ComCalc!M$37*ComCalc!M$37)+M807*(ComCalc!M$37-2)/ComCalc!M$37))),0)</f>
        <v>0</v>
      </c>
      <c r="N1531">
        <f>IF(N196*(ComCalc!N$37&gt;1),2*ComCalc!N$37*NORMSDIST(-1*ABS(N913/SQRT(ComCalc!N$45/(ComCalc!N$37*ComCalc!N$37)+N807*(ComCalc!N$37-2)/ComCalc!N$37))),0)</f>
        <v>0</v>
      </c>
      <c r="O1531">
        <f>IF(O196*(ComCalc!O$37&gt;1),2*ComCalc!O$37*NORMSDIST(-1*ABS(O913/SQRT(ComCalc!O$45/(ComCalc!O$37*ComCalc!O$37)+O807*(ComCalc!O$37-2)/ComCalc!O$37))),0)</f>
        <v>0</v>
      </c>
      <c r="P1531">
        <f>IF(P196*(ComCalc!P$37&gt;1),2*ComCalc!P$37*NORMSDIST(-1*ABS(P913/SQRT(ComCalc!P$45/(ComCalc!P$37*ComCalc!P$37)+P807*(ComCalc!P$37-2)/ComCalc!P$37))),0)</f>
        <v>0</v>
      </c>
      <c r="Q1531">
        <f>IF(Q196*(ComCalc!Q$37&gt;1),2*ComCalc!Q$37*NORMSDIST(-1*ABS(Q913/SQRT(ComCalc!Q$45/(ComCalc!Q$37*ComCalc!Q$37)+Q807*(ComCalc!Q$37-2)/ComCalc!Q$37))),0)</f>
        <v>0</v>
      </c>
      <c r="R1531">
        <f>IF(R196*(ComCalc!R$37&gt;1),2*ComCalc!R$37*NORMSDIST(-1*ABS(R913/SQRT(ComCalc!R$45/(ComCalc!R$37*ComCalc!R$37)+R807*(ComCalc!R$37-2)/ComCalc!R$37))),0)</f>
        <v>0</v>
      </c>
      <c r="S1531">
        <f>IF(S196*(ComCalc!S$37&gt;1),2*ComCalc!S$37*NORMSDIST(-1*ABS(S913/SQRT(ComCalc!S$45/(ComCalc!S$37*ComCalc!S$37)+S807*(ComCalc!S$37-2)/ComCalc!S$37))),0)</f>
        <v>0</v>
      </c>
      <c r="T1531">
        <f>IF(T196*(ComCalc!T$37&gt;1),2*ComCalc!T$37*NORMSDIST(-1*ABS(T913/SQRT(ComCalc!T$45/(ComCalc!T$37*ComCalc!T$37)+T807*(ComCalc!T$37-2)/ComCalc!T$37))),0)</f>
        <v>0</v>
      </c>
      <c r="U1531">
        <f>IF(U196*(ComCalc!U$37&gt;1),2*ComCalc!U$37*NORMSDIST(-1*ABS(U913/SQRT(ComCalc!U$45/(ComCalc!U$37*ComCalc!U$37)+U807*(ComCalc!U$37-2)/ComCalc!U$37))),0)</f>
        <v>0</v>
      </c>
    </row>
    <row r="1532" spans="1:21" x14ac:dyDescent="0.15">
      <c r="A1532" t="str">
        <f t="shared" si="874"/>
        <v>SY</v>
      </c>
      <c r="B1532">
        <f>IF(B197*(ComCalc!B$37&gt;1),2*ComCalc!B$37*NORMSDIST(-1*ABS(B914/SQRT(ComCalc!B$45/(ComCalc!B$37*ComCalc!B$37)+B808*(ComCalc!B$37-2)/ComCalc!B$37))),0)</f>
        <v>0</v>
      </c>
      <c r="C1532">
        <f>IF(C197*(ComCalc!C$37&gt;1),2*ComCalc!C$37*NORMSDIST(-1*ABS(C914/SQRT(ComCalc!C$45/(ComCalc!C$37*ComCalc!C$37)+C808*(ComCalc!C$37-2)/ComCalc!C$37))),0)</f>
        <v>0</v>
      </c>
      <c r="D1532">
        <f>IF(D197*(ComCalc!D$37&gt;1),2*ComCalc!D$37*NORMSDIST(-1*ABS(D914/SQRT(ComCalc!D$45/(ComCalc!D$37*ComCalc!D$37)+D808*(ComCalc!D$37-2)/ComCalc!D$37))),0)</f>
        <v>0</v>
      </c>
      <c r="E1532">
        <f>IF(E197*(ComCalc!E$37&gt;1),2*ComCalc!E$37*NORMSDIST(-1*ABS(E914/SQRT(ComCalc!E$45/(ComCalc!E$37*ComCalc!E$37)+E808*(ComCalc!E$37-2)/ComCalc!E$37))),0)</f>
        <v>0</v>
      </c>
      <c r="F1532">
        <f>IF(F197*(ComCalc!F$37&gt;1),2*ComCalc!F$37*NORMSDIST(-1*ABS(F914/SQRT(ComCalc!F$45/(ComCalc!F$37*ComCalc!F$37)+F808*(ComCalc!F$37-2)/ComCalc!F$37))),0)</f>
        <v>0</v>
      </c>
      <c r="G1532">
        <f>IF(G197*(ComCalc!G$37&gt;1),2*ComCalc!G$37*NORMSDIST(-1*ABS(G914/SQRT(ComCalc!G$45/(ComCalc!G$37*ComCalc!G$37)+G808*(ComCalc!G$37-2)/ComCalc!G$37))),0)</f>
        <v>0</v>
      </c>
      <c r="H1532">
        <f>IF(H197*(ComCalc!H$37&gt;1),2*ComCalc!H$37*NORMSDIST(-1*ABS(H914/SQRT(ComCalc!H$45/(ComCalc!H$37*ComCalc!H$37)+H808*(ComCalc!H$37-2)/ComCalc!H$37))),0)</f>
        <v>0</v>
      </c>
      <c r="I1532">
        <f>IF(I197*(ComCalc!I$37&gt;1),2*ComCalc!I$37*NORMSDIST(-1*ABS(I914/SQRT(ComCalc!I$45/(ComCalc!I$37*ComCalc!I$37)+I808*(ComCalc!I$37-2)/ComCalc!I$37))),0)</f>
        <v>0</v>
      </c>
      <c r="J1532">
        <f>IF(J197*(ComCalc!J$37&gt;1),2*ComCalc!J$37*NORMSDIST(-1*ABS(J914/SQRT(ComCalc!J$45/(ComCalc!J$37*ComCalc!J$37)+J808*(ComCalc!J$37-2)/ComCalc!J$37))),0)</f>
        <v>0</v>
      </c>
      <c r="K1532">
        <f>IF(K197*(ComCalc!K$37&gt;1),2*ComCalc!K$37*NORMSDIST(-1*ABS(K914/SQRT(ComCalc!K$45/(ComCalc!K$37*ComCalc!K$37)+K808*(ComCalc!K$37-2)/ComCalc!K$37))),0)</f>
        <v>0</v>
      </c>
      <c r="L1532">
        <f>IF(L197*(ComCalc!L$37&gt;1),2*ComCalc!L$37*NORMSDIST(-1*ABS(L914/SQRT(ComCalc!L$45/(ComCalc!L$37*ComCalc!L$37)+L808*(ComCalc!L$37-2)/ComCalc!L$37))),0)</f>
        <v>0</v>
      </c>
      <c r="M1532">
        <f>IF(M197*(ComCalc!M$37&gt;1),2*ComCalc!M$37*NORMSDIST(-1*ABS(M914/SQRT(ComCalc!M$45/(ComCalc!M$37*ComCalc!M$37)+M808*(ComCalc!M$37-2)/ComCalc!M$37))),0)</f>
        <v>0</v>
      </c>
      <c r="N1532">
        <f>IF(N197*(ComCalc!N$37&gt;1),2*ComCalc!N$37*NORMSDIST(-1*ABS(N914/SQRT(ComCalc!N$45/(ComCalc!N$37*ComCalc!N$37)+N808*(ComCalc!N$37-2)/ComCalc!N$37))),0)</f>
        <v>0</v>
      </c>
      <c r="O1532">
        <f>IF(O197*(ComCalc!O$37&gt;1),2*ComCalc!O$37*NORMSDIST(-1*ABS(O914/SQRT(ComCalc!O$45/(ComCalc!O$37*ComCalc!O$37)+O808*(ComCalc!O$37-2)/ComCalc!O$37))),0)</f>
        <v>0</v>
      </c>
      <c r="P1532">
        <f>IF(P197*(ComCalc!P$37&gt;1),2*ComCalc!P$37*NORMSDIST(-1*ABS(P914/SQRT(ComCalc!P$45/(ComCalc!P$37*ComCalc!P$37)+P808*(ComCalc!P$37-2)/ComCalc!P$37))),0)</f>
        <v>0</v>
      </c>
      <c r="Q1532">
        <f>IF(Q197*(ComCalc!Q$37&gt;1),2*ComCalc!Q$37*NORMSDIST(-1*ABS(Q914/SQRT(ComCalc!Q$45/(ComCalc!Q$37*ComCalc!Q$37)+Q808*(ComCalc!Q$37-2)/ComCalc!Q$37))),0)</f>
        <v>0</v>
      </c>
      <c r="R1532">
        <f>IF(R197*(ComCalc!R$37&gt;1),2*ComCalc!R$37*NORMSDIST(-1*ABS(R914/SQRT(ComCalc!R$45/(ComCalc!R$37*ComCalc!R$37)+R808*(ComCalc!R$37-2)/ComCalc!R$37))),0)</f>
        <v>0</v>
      </c>
      <c r="S1532">
        <f>IF(S197*(ComCalc!S$37&gt;1),2*ComCalc!S$37*NORMSDIST(-1*ABS(S914/SQRT(ComCalc!S$45/(ComCalc!S$37*ComCalc!S$37)+S808*(ComCalc!S$37-2)/ComCalc!S$37))),0)</f>
        <v>0</v>
      </c>
      <c r="T1532">
        <f>IF(T197*(ComCalc!T$37&gt;1),2*ComCalc!T$37*NORMSDIST(-1*ABS(T914/SQRT(ComCalc!T$45/(ComCalc!T$37*ComCalc!T$37)+T808*(ComCalc!T$37-2)/ComCalc!T$37))),0)</f>
        <v>0</v>
      </c>
      <c r="U1532">
        <f>IF(U197*(ComCalc!U$37&gt;1),2*ComCalc!U$37*NORMSDIST(-1*ABS(U914/SQRT(ComCalc!U$45/(ComCalc!U$37*ComCalc!U$37)+U808*(ComCalc!U$37-2)/ComCalc!U$37))),0)</f>
        <v>0</v>
      </c>
    </row>
    <row r="1533" spans="1:21" x14ac:dyDescent="0.15">
      <c r="A1533" t="str">
        <f t="shared" si="874"/>
        <v>DC</v>
      </c>
      <c r="B1533">
        <f>IF(B198*(ComCalc!B$37&gt;1),2*ComCalc!B$37*NORMSDIST(-1*ABS(B915/SQRT(ComCalc!B$45/(ComCalc!B$37*ComCalc!B$37)+B809*(ComCalc!B$37-2)/ComCalc!B$37))),0)</f>
        <v>0</v>
      </c>
      <c r="C1533">
        <f>IF(C198*(ComCalc!C$37&gt;1),2*ComCalc!C$37*NORMSDIST(-1*ABS(C915/SQRT(ComCalc!C$45/(ComCalc!C$37*ComCalc!C$37)+C809*(ComCalc!C$37-2)/ComCalc!C$37))),0)</f>
        <v>0</v>
      </c>
      <c r="D1533">
        <f>IF(D198*(ComCalc!D$37&gt;1),2*ComCalc!D$37*NORMSDIST(-1*ABS(D915/SQRT(ComCalc!D$45/(ComCalc!D$37*ComCalc!D$37)+D809*(ComCalc!D$37-2)/ComCalc!D$37))),0)</f>
        <v>0</v>
      </c>
      <c r="E1533">
        <f>IF(E198*(ComCalc!E$37&gt;1),2*ComCalc!E$37*NORMSDIST(-1*ABS(E915/SQRT(ComCalc!E$45/(ComCalc!E$37*ComCalc!E$37)+E809*(ComCalc!E$37-2)/ComCalc!E$37))),0)</f>
        <v>0</v>
      </c>
      <c r="F1533">
        <f>IF(F198*(ComCalc!F$37&gt;1),2*ComCalc!F$37*NORMSDIST(-1*ABS(F915/SQRT(ComCalc!F$45/(ComCalc!F$37*ComCalc!F$37)+F809*(ComCalc!F$37-2)/ComCalc!F$37))),0)</f>
        <v>0</v>
      </c>
      <c r="G1533">
        <f>IF(G198*(ComCalc!G$37&gt;1),2*ComCalc!G$37*NORMSDIST(-1*ABS(G915/SQRT(ComCalc!G$45/(ComCalc!G$37*ComCalc!G$37)+G809*(ComCalc!G$37-2)/ComCalc!G$37))),0)</f>
        <v>0</v>
      </c>
      <c r="H1533">
        <f>IF(H198*(ComCalc!H$37&gt;1),2*ComCalc!H$37*NORMSDIST(-1*ABS(H915/SQRT(ComCalc!H$45/(ComCalc!H$37*ComCalc!H$37)+H809*(ComCalc!H$37-2)/ComCalc!H$37))),0)</f>
        <v>0</v>
      </c>
      <c r="I1533">
        <f>IF(I198*(ComCalc!I$37&gt;1),2*ComCalc!I$37*NORMSDIST(-1*ABS(I915/SQRT(ComCalc!I$45/(ComCalc!I$37*ComCalc!I$37)+I809*(ComCalc!I$37-2)/ComCalc!I$37))),0)</f>
        <v>0</v>
      </c>
      <c r="J1533">
        <f>IF(J198*(ComCalc!J$37&gt;1),2*ComCalc!J$37*NORMSDIST(-1*ABS(J915/SQRT(ComCalc!J$45/(ComCalc!J$37*ComCalc!J$37)+J809*(ComCalc!J$37-2)/ComCalc!J$37))),0)</f>
        <v>0</v>
      </c>
      <c r="K1533">
        <f>IF(K198*(ComCalc!K$37&gt;1),2*ComCalc!K$37*NORMSDIST(-1*ABS(K915/SQRT(ComCalc!K$45/(ComCalc!K$37*ComCalc!K$37)+K809*(ComCalc!K$37-2)/ComCalc!K$37))),0)</f>
        <v>0</v>
      </c>
      <c r="L1533">
        <f>IF(L198*(ComCalc!L$37&gt;1),2*ComCalc!L$37*NORMSDIST(-1*ABS(L915/SQRT(ComCalc!L$45/(ComCalc!L$37*ComCalc!L$37)+L809*(ComCalc!L$37-2)/ComCalc!L$37))),0)</f>
        <v>0</v>
      </c>
      <c r="M1533">
        <f>IF(M198*(ComCalc!M$37&gt;1),2*ComCalc!M$37*NORMSDIST(-1*ABS(M915/SQRT(ComCalc!M$45/(ComCalc!M$37*ComCalc!M$37)+M809*(ComCalc!M$37-2)/ComCalc!M$37))),0)</f>
        <v>0</v>
      </c>
      <c r="N1533">
        <f>IF(N198*(ComCalc!N$37&gt;1),2*ComCalc!N$37*NORMSDIST(-1*ABS(N915/SQRT(ComCalc!N$45/(ComCalc!N$37*ComCalc!N$37)+N809*(ComCalc!N$37-2)/ComCalc!N$37))),0)</f>
        <v>0</v>
      </c>
      <c r="O1533">
        <f>IF(O198*(ComCalc!O$37&gt;1),2*ComCalc!O$37*NORMSDIST(-1*ABS(O915/SQRT(ComCalc!O$45/(ComCalc!O$37*ComCalc!O$37)+O809*(ComCalc!O$37-2)/ComCalc!O$37))),0)</f>
        <v>0</v>
      </c>
      <c r="P1533">
        <f>IF(P198*(ComCalc!P$37&gt;1),2*ComCalc!P$37*NORMSDIST(-1*ABS(P915/SQRT(ComCalc!P$45/(ComCalc!P$37*ComCalc!P$37)+P809*(ComCalc!P$37-2)/ComCalc!P$37))),0)</f>
        <v>0</v>
      </c>
      <c r="Q1533">
        <f>IF(Q198*(ComCalc!Q$37&gt;1),2*ComCalc!Q$37*NORMSDIST(-1*ABS(Q915/SQRT(ComCalc!Q$45/(ComCalc!Q$37*ComCalc!Q$37)+Q809*(ComCalc!Q$37-2)/ComCalc!Q$37))),0)</f>
        <v>0</v>
      </c>
      <c r="R1533">
        <f>IF(R198*(ComCalc!R$37&gt;1),2*ComCalc!R$37*NORMSDIST(-1*ABS(R915/SQRT(ComCalc!R$45/(ComCalc!R$37*ComCalc!R$37)+R809*(ComCalc!R$37-2)/ComCalc!R$37))),0)</f>
        <v>0</v>
      </c>
      <c r="S1533">
        <f>IF(S198*(ComCalc!S$37&gt;1),2*ComCalc!S$37*NORMSDIST(-1*ABS(S915/SQRT(ComCalc!S$45/(ComCalc!S$37*ComCalc!S$37)+S809*(ComCalc!S$37-2)/ComCalc!S$37))),0)</f>
        <v>0</v>
      </c>
      <c r="T1533">
        <f>IF(T198*(ComCalc!T$37&gt;1),2*ComCalc!T$37*NORMSDIST(-1*ABS(T915/SQRT(ComCalc!T$45/(ComCalc!T$37*ComCalc!T$37)+T809*(ComCalc!T$37-2)/ComCalc!T$37))),0)</f>
        <v>0</v>
      </c>
      <c r="U1533">
        <f>IF(U198*(ComCalc!U$37&gt;1),2*ComCalc!U$37*NORMSDIST(-1*ABS(U915/SQRT(ComCalc!U$45/(ComCalc!U$37*ComCalc!U$37)+U809*(ComCalc!U$37-2)/ComCalc!U$37))),0)</f>
        <v>0</v>
      </c>
    </row>
    <row r="1534" spans="1:21" x14ac:dyDescent="0.15">
      <c r="A1534" t="str">
        <f t="shared" si="874"/>
        <v>RF</v>
      </c>
      <c r="B1534">
        <f>IF(B199*(ComCalc!B$37&gt;1),2*ComCalc!B$37*NORMSDIST(-1*ABS(B916/SQRT(ComCalc!B$45/(ComCalc!B$37*ComCalc!B$37)+B810*(ComCalc!B$37-2)/ComCalc!B$37))),0)</f>
        <v>0</v>
      </c>
      <c r="C1534">
        <f>IF(C199*(ComCalc!C$37&gt;1),2*ComCalc!C$37*NORMSDIST(-1*ABS(C916/SQRT(ComCalc!C$45/(ComCalc!C$37*ComCalc!C$37)+C810*(ComCalc!C$37-2)/ComCalc!C$37))),0)</f>
        <v>0</v>
      </c>
      <c r="D1534">
        <f>IF(D199*(ComCalc!D$37&gt;1),2*ComCalc!D$37*NORMSDIST(-1*ABS(D916/SQRT(ComCalc!D$45/(ComCalc!D$37*ComCalc!D$37)+D810*(ComCalc!D$37-2)/ComCalc!D$37))),0)</f>
        <v>0</v>
      </c>
      <c r="E1534">
        <f>IF(E199*(ComCalc!E$37&gt;1),2*ComCalc!E$37*NORMSDIST(-1*ABS(E916/SQRT(ComCalc!E$45/(ComCalc!E$37*ComCalc!E$37)+E810*(ComCalc!E$37-2)/ComCalc!E$37))),0)</f>
        <v>0</v>
      </c>
      <c r="F1534">
        <f>IF(F199*(ComCalc!F$37&gt;1),2*ComCalc!F$37*NORMSDIST(-1*ABS(F916/SQRT(ComCalc!F$45/(ComCalc!F$37*ComCalc!F$37)+F810*(ComCalc!F$37-2)/ComCalc!F$37))),0)</f>
        <v>0</v>
      </c>
      <c r="G1534">
        <f>IF(G199*(ComCalc!G$37&gt;1),2*ComCalc!G$37*NORMSDIST(-1*ABS(G916/SQRT(ComCalc!G$45/(ComCalc!G$37*ComCalc!G$37)+G810*(ComCalc!G$37-2)/ComCalc!G$37))),0)</f>
        <v>0</v>
      </c>
      <c r="H1534">
        <f>IF(H199*(ComCalc!H$37&gt;1),2*ComCalc!H$37*NORMSDIST(-1*ABS(H916/SQRT(ComCalc!H$45/(ComCalc!H$37*ComCalc!H$37)+H810*(ComCalc!H$37-2)/ComCalc!H$37))),0)</f>
        <v>0</v>
      </c>
      <c r="I1534">
        <f>IF(I199*(ComCalc!I$37&gt;1),2*ComCalc!I$37*NORMSDIST(-1*ABS(I916/SQRT(ComCalc!I$45/(ComCalc!I$37*ComCalc!I$37)+I810*(ComCalc!I$37-2)/ComCalc!I$37))),0)</f>
        <v>0</v>
      </c>
      <c r="J1534">
        <f>IF(J199*(ComCalc!J$37&gt;1),2*ComCalc!J$37*NORMSDIST(-1*ABS(J916/SQRT(ComCalc!J$45/(ComCalc!J$37*ComCalc!J$37)+J810*(ComCalc!J$37-2)/ComCalc!J$37))),0)</f>
        <v>0</v>
      </c>
      <c r="K1534">
        <f>IF(K199*(ComCalc!K$37&gt;1),2*ComCalc!K$37*NORMSDIST(-1*ABS(K916/SQRT(ComCalc!K$45/(ComCalc!K$37*ComCalc!K$37)+K810*(ComCalc!K$37-2)/ComCalc!K$37))),0)</f>
        <v>0</v>
      </c>
      <c r="L1534">
        <f>IF(L199*(ComCalc!L$37&gt;1),2*ComCalc!L$37*NORMSDIST(-1*ABS(L916/SQRT(ComCalc!L$45/(ComCalc!L$37*ComCalc!L$37)+L810*(ComCalc!L$37-2)/ComCalc!L$37))),0)</f>
        <v>0</v>
      </c>
      <c r="M1534">
        <f>IF(M199*(ComCalc!M$37&gt;1),2*ComCalc!M$37*NORMSDIST(-1*ABS(M916/SQRT(ComCalc!M$45/(ComCalc!M$37*ComCalc!M$37)+M810*(ComCalc!M$37-2)/ComCalc!M$37))),0)</f>
        <v>0</v>
      </c>
      <c r="N1534">
        <f>IF(N199*(ComCalc!N$37&gt;1),2*ComCalc!N$37*NORMSDIST(-1*ABS(N916/SQRT(ComCalc!N$45/(ComCalc!N$37*ComCalc!N$37)+N810*(ComCalc!N$37-2)/ComCalc!N$37))),0)</f>
        <v>0</v>
      </c>
      <c r="O1534">
        <f>IF(O199*(ComCalc!O$37&gt;1),2*ComCalc!O$37*NORMSDIST(-1*ABS(O916/SQRT(ComCalc!O$45/(ComCalc!O$37*ComCalc!O$37)+O810*(ComCalc!O$37-2)/ComCalc!O$37))),0)</f>
        <v>0</v>
      </c>
      <c r="P1534">
        <f>IF(P199*(ComCalc!P$37&gt;1),2*ComCalc!P$37*NORMSDIST(-1*ABS(P916/SQRT(ComCalc!P$45/(ComCalc!P$37*ComCalc!P$37)+P810*(ComCalc!P$37-2)/ComCalc!P$37))),0)</f>
        <v>0</v>
      </c>
      <c r="Q1534">
        <f>IF(Q199*(ComCalc!Q$37&gt;1),2*ComCalc!Q$37*NORMSDIST(-1*ABS(Q916/SQRT(ComCalc!Q$45/(ComCalc!Q$37*ComCalc!Q$37)+Q810*(ComCalc!Q$37-2)/ComCalc!Q$37))),0)</f>
        <v>0</v>
      </c>
      <c r="R1534">
        <f>IF(R199*(ComCalc!R$37&gt;1),2*ComCalc!R$37*NORMSDIST(-1*ABS(R916/SQRT(ComCalc!R$45/(ComCalc!R$37*ComCalc!R$37)+R810*(ComCalc!R$37-2)/ComCalc!R$37))),0)</f>
        <v>0</v>
      </c>
      <c r="S1534">
        <f>IF(S199*(ComCalc!S$37&gt;1),2*ComCalc!S$37*NORMSDIST(-1*ABS(S916/SQRT(ComCalc!S$45/(ComCalc!S$37*ComCalc!S$37)+S810*(ComCalc!S$37-2)/ComCalc!S$37))),0)</f>
        <v>0</v>
      </c>
      <c r="T1534">
        <f>IF(T199*(ComCalc!T$37&gt;1),2*ComCalc!T$37*NORMSDIST(-1*ABS(T916/SQRT(ComCalc!T$45/(ComCalc!T$37*ComCalc!T$37)+T810*(ComCalc!T$37-2)/ComCalc!T$37))),0)</f>
        <v>0</v>
      </c>
      <c r="U1534">
        <f>IF(U199*(ComCalc!U$37&gt;1),2*ComCalc!U$37*NORMSDIST(-1*ABS(U916/SQRT(ComCalc!U$45/(ComCalc!U$37*ComCalc!U$37)+U810*(ComCalc!U$37-2)/ComCalc!U$37))),0)</f>
        <v>0</v>
      </c>
    </row>
    <row r="1535" spans="1:21" x14ac:dyDescent="0.15">
      <c r="A1535" t="str">
        <f t="shared" si="874"/>
        <v>RU</v>
      </c>
      <c r="B1535">
        <f>IF(B200*(ComCalc!B$37&gt;1),2*ComCalc!B$37*NORMSDIST(-1*ABS(B917/SQRT(ComCalc!B$45/(ComCalc!B$37*ComCalc!B$37)+B811*(ComCalc!B$37-2)/ComCalc!B$37))),0)</f>
        <v>0</v>
      </c>
      <c r="C1535">
        <f>IF(C200*(ComCalc!C$37&gt;1),2*ComCalc!C$37*NORMSDIST(-1*ABS(C917/SQRT(ComCalc!C$45/(ComCalc!C$37*ComCalc!C$37)+C811*(ComCalc!C$37-2)/ComCalc!C$37))),0)</f>
        <v>0</v>
      </c>
      <c r="D1535">
        <f>IF(D200*(ComCalc!D$37&gt;1),2*ComCalc!D$37*NORMSDIST(-1*ABS(D917/SQRT(ComCalc!D$45/(ComCalc!D$37*ComCalc!D$37)+D811*(ComCalc!D$37-2)/ComCalc!D$37))),0)</f>
        <v>0</v>
      </c>
      <c r="E1535">
        <f>IF(E200*(ComCalc!E$37&gt;1),2*ComCalc!E$37*NORMSDIST(-1*ABS(E917/SQRT(ComCalc!E$45/(ComCalc!E$37*ComCalc!E$37)+E811*(ComCalc!E$37-2)/ComCalc!E$37))),0)</f>
        <v>0</v>
      </c>
      <c r="F1535">
        <f>IF(F200*(ComCalc!F$37&gt;1),2*ComCalc!F$37*NORMSDIST(-1*ABS(F917/SQRT(ComCalc!F$45/(ComCalc!F$37*ComCalc!F$37)+F811*(ComCalc!F$37-2)/ComCalc!F$37))),0)</f>
        <v>0</v>
      </c>
      <c r="G1535">
        <f>IF(G200*(ComCalc!G$37&gt;1),2*ComCalc!G$37*NORMSDIST(-1*ABS(G917/SQRT(ComCalc!G$45/(ComCalc!G$37*ComCalc!G$37)+G811*(ComCalc!G$37-2)/ComCalc!G$37))),0)</f>
        <v>0</v>
      </c>
      <c r="H1535">
        <f>IF(H200*(ComCalc!H$37&gt;1),2*ComCalc!H$37*NORMSDIST(-1*ABS(H917/SQRT(ComCalc!H$45/(ComCalc!H$37*ComCalc!H$37)+H811*(ComCalc!H$37-2)/ComCalc!H$37))),0)</f>
        <v>0</v>
      </c>
      <c r="I1535">
        <f>IF(I200*(ComCalc!I$37&gt;1),2*ComCalc!I$37*NORMSDIST(-1*ABS(I917/SQRT(ComCalc!I$45/(ComCalc!I$37*ComCalc!I$37)+I811*(ComCalc!I$37-2)/ComCalc!I$37))),0)</f>
        <v>0</v>
      </c>
      <c r="J1535">
        <f>IF(J200*(ComCalc!J$37&gt;1),2*ComCalc!J$37*NORMSDIST(-1*ABS(J917/SQRT(ComCalc!J$45/(ComCalc!J$37*ComCalc!J$37)+J811*(ComCalc!J$37-2)/ComCalc!J$37))),0)</f>
        <v>0</v>
      </c>
      <c r="K1535">
        <f>IF(K200*(ComCalc!K$37&gt;1),2*ComCalc!K$37*NORMSDIST(-1*ABS(K917/SQRT(ComCalc!K$45/(ComCalc!K$37*ComCalc!K$37)+K811*(ComCalc!K$37-2)/ComCalc!K$37))),0)</f>
        <v>0</v>
      </c>
      <c r="L1535">
        <f>IF(L200*(ComCalc!L$37&gt;1),2*ComCalc!L$37*NORMSDIST(-1*ABS(L917/SQRT(ComCalc!L$45/(ComCalc!L$37*ComCalc!L$37)+L811*(ComCalc!L$37-2)/ComCalc!L$37))),0)</f>
        <v>0</v>
      </c>
      <c r="M1535">
        <f>IF(M200*(ComCalc!M$37&gt;1),2*ComCalc!M$37*NORMSDIST(-1*ABS(M917/SQRT(ComCalc!M$45/(ComCalc!M$37*ComCalc!M$37)+M811*(ComCalc!M$37-2)/ComCalc!M$37))),0)</f>
        <v>0</v>
      </c>
      <c r="N1535">
        <f>IF(N200*(ComCalc!N$37&gt;1),2*ComCalc!N$37*NORMSDIST(-1*ABS(N917/SQRT(ComCalc!N$45/(ComCalc!N$37*ComCalc!N$37)+N811*(ComCalc!N$37-2)/ComCalc!N$37))),0)</f>
        <v>0</v>
      </c>
      <c r="O1535">
        <f>IF(O200*(ComCalc!O$37&gt;1),2*ComCalc!O$37*NORMSDIST(-1*ABS(O917/SQRT(ComCalc!O$45/(ComCalc!O$37*ComCalc!O$37)+O811*(ComCalc!O$37-2)/ComCalc!O$37))),0)</f>
        <v>0</v>
      </c>
      <c r="P1535">
        <f>IF(P200*(ComCalc!P$37&gt;1),2*ComCalc!P$37*NORMSDIST(-1*ABS(P917/SQRT(ComCalc!P$45/(ComCalc!P$37*ComCalc!P$37)+P811*(ComCalc!P$37-2)/ComCalc!P$37))),0)</f>
        <v>0</v>
      </c>
      <c r="Q1535">
        <f>IF(Q200*(ComCalc!Q$37&gt;1),2*ComCalc!Q$37*NORMSDIST(-1*ABS(Q917/SQRT(ComCalc!Q$45/(ComCalc!Q$37*ComCalc!Q$37)+Q811*(ComCalc!Q$37-2)/ComCalc!Q$37))),0)</f>
        <v>0</v>
      </c>
      <c r="R1535">
        <f>IF(R200*(ComCalc!R$37&gt;1),2*ComCalc!R$37*NORMSDIST(-1*ABS(R917/SQRT(ComCalc!R$45/(ComCalc!R$37*ComCalc!R$37)+R811*(ComCalc!R$37-2)/ComCalc!R$37))),0)</f>
        <v>0</v>
      </c>
      <c r="S1535">
        <f>IF(S200*(ComCalc!S$37&gt;1),2*ComCalc!S$37*NORMSDIST(-1*ABS(S917/SQRT(ComCalc!S$45/(ComCalc!S$37*ComCalc!S$37)+S811*(ComCalc!S$37-2)/ComCalc!S$37))),0)</f>
        <v>0</v>
      </c>
      <c r="T1535">
        <f>IF(T200*(ComCalc!T$37&gt;1),2*ComCalc!T$37*NORMSDIST(-1*ABS(T917/SQRT(ComCalc!T$45/(ComCalc!T$37*ComCalc!T$37)+T811*(ComCalc!T$37-2)/ComCalc!T$37))),0)</f>
        <v>0</v>
      </c>
      <c r="U1535">
        <f>IF(U200*(ComCalc!U$37&gt;1),2*ComCalc!U$37*NORMSDIST(-1*ABS(U917/SQRT(ComCalc!U$45/(ComCalc!U$37*ComCalc!U$37)+U811*(ComCalc!U$37-2)/ComCalc!U$37))),0)</f>
        <v>0</v>
      </c>
    </row>
    <row r="1536" spans="1:21" x14ac:dyDescent="0.15">
      <c r="A1536" t="str">
        <f t="shared" si="874"/>
        <v>OL</v>
      </c>
      <c r="B1536">
        <f>IF(B201*(ComCalc!B$37&gt;1),2*ComCalc!B$37*NORMSDIST(-1*ABS(B918/SQRT(ComCalc!B$45/(ComCalc!B$37*ComCalc!B$37)+B812*(ComCalc!B$37-2)/ComCalc!B$37))),0)</f>
        <v>0</v>
      </c>
      <c r="C1536">
        <f>IF(C201*(ComCalc!C$37&gt;1),2*ComCalc!C$37*NORMSDIST(-1*ABS(C918/SQRT(ComCalc!C$45/(ComCalc!C$37*ComCalc!C$37)+C812*(ComCalc!C$37-2)/ComCalc!C$37))),0)</f>
        <v>0</v>
      </c>
      <c r="D1536">
        <f>IF(D201*(ComCalc!D$37&gt;1),2*ComCalc!D$37*NORMSDIST(-1*ABS(D918/SQRT(ComCalc!D$45/(ComCalc!D$37*ComCalc!D$37)+D812*(ComCalc!D$37-2)/ComCalc!D$37))),0)</f>
        <v>0</v>
      </c>
      <c r="E1536">
        <f>IF(E201*(ComCalc!E$37&gt;1),2*ComCalc!E$37*NORMSDIST(-1*ABS(E918/SQRT(ComCalc!E$45/(ComCalc!E$37*ComCalc!E$37)+E812*(ComCalc!E$37-2)/ComCalc!E$37))),0)</f>
        <v>0</v>
      </c>
      <c r="F1536">
        <f>IF(F201*(ComCalc!F$37&gt;1),2*ComCalc!F$37*NORMSDIST(-1*ABS(F918/SQRT(ComCalc!F$45/(ComCalc!F$37*ComCalc!F$37)+F812*(ComCalc!F$37-2)/ComCalc!F$37))),0)</f>
        <v>0</v>
      </c>
      <c r="G1536">
        <f>IF(G201*(ComCalc!G$37&gt;1),2*ComCalc!G$37*NORMSDIST(-1*ABS(G918/SQRT(ComCalc!G$45/(ComCalc!G$37*ComCalc!G$37)+G812*(ComCalc!G$37-2)/ComCalc!G$37))),0)</f>
        <v>0</v>
      </c>
      <c r="H1536">
        <f>IF(H201*(ComCalc!H$37&gt;1),2*ComCalc!H$37*NORMSDIST(-1*ABS(H918/SQRT(ComCalc!H$45/(ComCalc!H$37*ComCalc!H$37)+H812*(ComCalc!H$37-2)/ComCalc!H$37))),0)</f>
        <v>0</v>
      </c>
      <c r="I1536">
        <f>IF(I201*(ComCalc!I$37&gt;1),2*ComCalc!I$37*NORMSDIST(-1*ABS(I918/SQRT(ComCalc!I$45/(ComCalc!I$37*ComCalc!I$37)+I812*(ComCalc!I$37-2)/ComCalc!I$37))),0)</f>
        <v>0</v>
      </c>
      <c r="J1536">
        <f>IF(J201*(ComCalc!J$37&gt;1),2*ComCalc!J$37*NORMSDIST(-1*ABS(J918/SQRT(ComCalc!J$45/(ComCalc!J$37*ComCalc!J$37)+J812*(ComCalc!J$37-2)/ComCalc!J$37))),0)</f>
        <v>0</v>
      </c>
      <c r="K1536">
        <f>IF(K201*(ComCalc!K$37&gt;1),2*ComCalc!K$37*NORMSDIST(-1*ABS(K918/SQRT(ComCalc!K$45/(ComCalc!K$37*ComCalc!K$37)+K812*(ComCalc!K$37-2)/ComCalc!K$37))),0)</f>
        <v>0</v>
      </c>
      <c r="L1536">
        <f>IF(L201*(ComCalc!L$37&gt;1),2*ComCalc!L$37*NORMSDIST(-1*ABS(L918/SQRT(ComCalc!L$45/(ComCalc!L$37*ComCalc!L$37)+L812*(ComCalc!L$37-2)/ComCalc!L$37))),0)</f>
        <v>0</v>
      </c>
      <c r="M1536">
        <f>IF(M201*(ComCalc!M$37&gt;1),2*ComCalc!M$37*NORMSDIST(-1*ABS(M918/SQRT(ComCalc!M$45/(ComCalc!M$37*ComCalc!M$37)+M812*(ComCalc!M$37-2)/ComCalc!M$37))),0)</f>
        <v>0</v>
      </c>
      <c r="N1536">
        <f>IF(N201*(ComCalc!N$37&gt;1),2*ComCalc!N$37*NORMSDIST(-1*ABS(N918/SQRT(ComCalc!N$45/(ComCalc!N$37*ComCalc!N$37)+N812*(ComCalc!N$37-2)/ComCalc!N$37))),0)</f>
        <v>0</v>
      </c>
      <c r="O1536">
        <f>IF(O201*(ComCalc!O$37&gt;1),2*ComCalc!O$37*NORMSDIST(-1*ABS(O918/SQRT(ComCalc!O$45/(ComCalc!O$37*ComCalc!O$37)+O812*(ComCalc!O$37-2)/ComCalc!O$37))),0)</f>
        <v>0</v>
      </c>
      <c r="P1536">
        <f>IF(P201*(ComCalc!P$37&gt;1),2*ComCalc!P$37*NORMSDIST(-1*ABS(P918/SQRT(ComCalc!P$45/(ComCalc!P$37*ComCalc!P$37)+P812*(ComCalc!P$37-2)/ComCalc!P$37))),0)</f>
        <v>0</v>
      </c>
      <c r="Q1536">
        <f>IF(Q201*(ComCalc!Q$37&gt;1),2*ComCalc!Q$37*NORMSDIST(-1*ABS(Q918/SQRT(ComCalc!Q$45/(ComCalc!Q$37*ComCalc!Q$37)+Q812*(ComCalc!Q$37-2)/ComCalc!Q$37))),0)</f>
        <v>0</v>
      </c>
      <c r="R1536">
        <f>IF(R201*(ComCalc!R$37&gt;1),2*ComCalc!R$37*NORMSDIST(-1*ABS(R918/SQRT(ComCalc!R$45/(ComCalc!R$37*ComCalc!R$37)+R812*(ComCalc!R$37-2)/ComCalc!R$37))),0)</f>
        <v>0</v>
      </c>
      <c r="S1536">
        <f>IF(S201*(ComCalc!S$37&gt;1),2*ComCalc!S$37*NORMSDIST(-1*ABS(S918/SQRT(ComCalc!S$45/(ComCalc!S$37*ComCalc!S$37)+S812*(ComCalc!S$37-2)/ComCalc!S$37))),0)</f>
        <v>0</v>
      </c>
      <c r="T1536">
        <f>IF(T201*(ComCalc!T$37&gt;1),2*ComCalc!T$37*NORMSDIST(-1*ABS(T918/SQRT(ComCalc!T$45/(ComCalc!T$37*ComCalc!T$37)+T812*(ComCalc!T$37-2)/ComCalc!T$37))),0)</f>
        <v>0</v>
      </c>
      <c r="U1536">
        <f>IF(U201*(ComCalc!U$37&gt;1),2*ComCalc!U$37*NORMSDIST(-1*ABS(U918/SQRT(ComCalc!U$45/(ComCalc!U$37*ComCalc!U$37)+U812*(ComCalc!U$37-2)/ComCalc!U$37))),0)</f>
        <v>0</v>
      </c>
    </row>
    <row r="1537" spans="1:21" x14ac:dyDescent="0.15">
      <c r="A1537" t="str">
        <f t="shared" si="874"/>
        <v>OF</v>
      </c>
      <c r="B1537">
        <f>IF(B202*(ComCalc!B$37&gt;1),2*ComCalc!B$37*NORMSDIST(-1*ABS(B919/SQRT(ComCalc!B$45/(ComCalc!B$37*ComCalc!B$37)+B813*(ComCalc!B$37-2)/ComCalc!B$37))),0)</f>
        <v>0</v>
      </c>
      <c r="C1537">
        <f>IF(C202*(ComCalc!C$37&gt;1),2*ComCalc!C$37*NORMSDIST(-1*ABS(C919/SQRT(ComCalc!C$45/(ComCalc!C$37*ComCalc!C$37)+C813*(ComCalc!C$37-2)/ComCalc!C$37))),0)</f>
        <v>0</v>
      </c>
      <c r="D1537">
        <f>IF(D202*(ComCalc!D$37&gt;1),2*ComCalc!D$37*NORMSDIST(-1*ABS(D919/SQRT(ComCalc!D$45/(ComCalc!D$37*ComCalc!D$37)+D813*(ComCalc!D$37-2)/ComCalc!D$37))),0)</f>
        <v>0</v>
      </c>
      <c r="E1537">
        <f>IF(E202*(ComCalc!E$37&gt;1),2*ComCalc!E$37*NORMSDIST(-1*ABS(E919/SQRT(ComCalc!E$45/(ComCalc!E$37*ComCalc!E$37)+E813*(ComCalc!E$37-2)/ComCalc!E$37))),0)</f>
        <v>0</v>
      </c>
      <c r="F1537">
        <f>IF(F202*(ComCalc!F$37&gt;1),2*ComCalc!F$37*NORMSDIST(-1*ABS(F919/SQRT(ComCalc!F$45/(ComCalc!F$37*ComCalc!F$37)+F813*(ComCalc!F$37-2)/ComCalc!F$37))),0)</f>
        <v>0</v>
      </c>
      <c r="G1537">
        <f>IF(G202*(ComCalc!G$37&gt;1),2*ComCalc!G$37*NORMSDIST(-1*ABS(G919/SQRT(ComCalc!G$45/(ComCalc!G$37*ComCalc!G$37)+G813*(ComCalc!G$37-2)/ComCalc!G$37))),0)</f>
        <v>0</v>
      </c>
      <c r="H1537">
        <f>IF(H202*(ComCalc!H$37&gt;1),2*ComCalc!H$37*NORMSDIST(-1*ABS(H919/SQRT(ComCalc!H$45/(ComCalc!H$37*ComCalc!H$37)+H813*(ComCalc!H$37-2)/ComCalc!H$37))),0)</f>
        <v>0</v>
      </c>
      <c r="I1537">
        <f>IF(I202*(ComCalc!I$37&gt;1),2*ComCalc!I$37*NORMSDIST(-1*ABS(I919/SQRT(ComCalc!I$45/(ComCalc!I$37*ComCalc!I$37)+I813*(ComCalc!I$37-2)/ComCalc!I$37))),0)</f>
        <v>0</v>
      </c>
      <c r="J1537">
        <f>IF(J202*(ComCalc!J$37&gt;1),2*ComCalc!J$37*NORMSDIST(-1*ABS(J919/SQRT(ComCalc!J$45/(ComCalc!J$37*ComCalc!J$37)+J813*(ComCalc!J$37-2)/ComCalc!J$37))),0)</f>
        <v>0</v>
      </c>
      <c r="K1537">
        <f>IF(K202*(ComCalc!K$37&gt;1),2*ComCalc!K$37*NORMSDIST(-1*ABS(K919/SQRT(ComCalc!K$45/(ComCalc!K$37*ComCalc!K$37)+K813*(ComCalc!K$37-2)/ComCalc!K$37))),0)</f>
        <v>0</v>
      </c>
      <c r="L1537">
        <f>IF(L202*(ComCalc!L$37&gt;1),2*ComCalc!L$37*NORMSDIST(-1*ABS(L919/SQRT(ComCalc!L$45/(ComCalc!L$37*ComCalc!L$37)+L813*(ComCalc!L$37-2)/ComCalc!L$37))),0)</f>
        <v>0</v>
      </c>
      <c r="M1537">
        <f>IF(M202*(ComCalc!M$37&gt;1),2*ComCalc!M$37*NORMSDIST(-1*ABS(M919/SQRT(ComCalc!M$45/(ComCalc!M$37*ComCalc!M$37)+M813*(ComCalc!M$37-2)/ComCalc!M$37))),0)</f>
        <v>0</v>
      </c>
      <c r="N1537">
        <f>IF(N202*(ComCalc!N$37&gt;1),2*ComCalc!N$37*NORMSDIST(-1*ABS(N919/SQRT(ComCalc!N$45/(ComCalc!N$37*ComCalc!N$37)+N813*(ComCalc!N$37-2)/ComCalc!N$37))),0)</f>
        <v>0</v>
      </c>
      <c r="O1537">
        <f>IF(O202*(ComCalc!O$37&gt;1),2*ComCalc!O$37*NORMSDIST(-1*ABS(O919/SQRT(ComCalc!O$45/(ComCalc!O$37*ComCalc!O$37)+O813*(ComCalc!O$37-2)/ComCalc!O$37))),0)</f>
        <v>0</v>
      </c>
      <c r="P1537">
        <f>IF(P202*(ComCalc!P$37&gt;1),2*ComCalc!P$37*NORMSDIST(-1*ABS(P919/SQRT(ComCalc!P$45/(ComCalc!P$37*ComCalc!P$37)+P813*(ComCalc!P$37-2)/ComCalc!P$37))),0)</f>
        <v>0</v>
      </c>
      <c r="Q1537">
        <f>IF(Q202*(ComCalc!Q$37&gt;1),2*ComCalc!Q$37*NORMSDIST(-1*ABS(Q919/SQRT(ComCalc!Q$45/(ComCalc!Q$37*ComCalc!Q$37)+Q813*(ComCalc!Q$37-2)/ComCalc!Q$37))),0)</f>
        <v>0</v>
      </c>
      <c r="R1537">
        <f>IF(R202*(ComCalc!R$37&gt;1),2*ComCalc!R$37*NORMSDIST(-1*ABS(R919/SQRT(ComCalc!R$45/(ComCalc!R$37*ComCalc!R$37)+R813*(ComCalc!R$37-2)/ComCalc!R$37))),0)</f>
        <v>0</v>
      </c>
      <c r="S1537">
        <f>IF(S202*(ComCalc!S$37&gt;1),2*ComCalc!S$37*NORMSDIST(-1*ABS(S919/SQRT(ComCalc!S$45/(ComCalc!S$37*ComCalc!S$37)+S813*(ComCalc!S$37-2)/ComCalc!S$37))),0)</f>
        <v>0</v>
      </c>
      <c r="T1537">
        <f>IF(T202*(ComCalc!T$37&gt;1),2*ComCalc!T$37*NORMSDIST(-1*ABS(T919/SQRT(ComCalc!T$45/(ComCalc!T$37*ComCalc!T$37)+T813*(ComCalc!T$37-2)/ComCalc!T$37))),0)</f>
        <v>0</v>
      </c>
      <c r="U1537">
        <f>IF(U202*(ComCalc!U$37&gt;1),2*ComCalc!U$37*NORMSDIST(-1*ABS(U919/SQRT(ComCalc!U$45/(ComCalc!U$37*ComCalc!U$37)+U813*(ComCalc!U$37-2)/ComCalc!U$37))),0)</f>
        <v>0</v>
      </c>
    </row>
    <row r="1538" spans="1:21" x14ac:dyDescent="0.15">
      <c r="A1538" t="str">
        <f t="shared" si="874"/>
        <v>CM</v>
      </c>
      <c r="B1538">
        <f>IF(B203*(ComCalc!B$37&gt;1),2*ComCalc!B$37*NORMSDIST(-1*ABS(B920/SQRT(ComCalc!B$45/(ComCalc!B$37*ComCalc!B$37)+B814*(ComCalc!B$37-2)/ComCalc!B$37))),0)</f>
        <v>0</v>
      </c>
      <c r="C1538">
        <f>IF(C203*(ComCalc!C$37&gt;1),2*ComCalc!C$37*NORMSDIST(-1*ABS(C920/SQRT(ComCalc!C$45/(ComCalc!C$37*ComCalc!C$37)+C814*(ComCalc!C$37-2)/ComCalc!C$37))),0)</f>
        <v>0</v>
      </c>
      <c r="D1538">
        <f>IF(D203*(ComCalc!D$37&gt;1),2*ComCalc!D$37*NORMSDIST(-1*ABS(D920/SQRT(ComCalc!D$45/(ComCalc!D$37*ComCalc!D$37)+D814*(ComCalc!D$37-2)/ComCalc!D$37))),0)</f>
        <v>0</v>
      </c>
      <c r="E1538">
        <f>IF(E203*(ComCalc!E$37&gt;1),2*ComCalc!E$37*NORMSDIST(-1*ABS(E920/SQRT(ComCalc!E$45/(ComCalc!E$37*ComCalc!E$37)+E814*(ComCalc!E$37-2)/ComCalc!E$37))),0)</f>
        <v>0</v>
      </c>
      <c r="F1538">
        <f>IF(F203*(ComCalc!F$37&gt;1),2*ComCalc!F$37*NORMSDIST(-1*ABS(F920/SQRT(ComCalc!F$45/(ComCalc!F$37*ComCalc!F$37)+F814*(ComCalc!F$37-2)/ComCalc!F$37))),0)</f>
        <v>0</v>
      </c>
      <c r="G1538">
        <f>IF(G203*(ComCalc!G$37&gt;1),2*ComCalc!G$37*NORMSDIST(-1*ABS(G920/SQRT(ComCalc!G$45/(ComCalc!G$37*ComCalc!G$37)+G814*(ComCalc!G$37-2)/ComCalc!G$37))),0)</f>
        <v>0</v>
      </c>
      <c r="H1538">
        <f>IF(H203*(ComCalc!H$37&gt;1),2*ComCalc!H$37*NORMSDIST(-1*ABS(H920/SQRT(ComCalc!H$45/(ComCalc!H$37*ComCalc!H$37)+H814*(ComCalc!H$37-2)/ComCalc!H$37))),0)</f>
        <v>0</v>
      </c>
      <c r="I1538">
        <f>IF(I203*(ComCalc!I$37&gt;1),2*ComCalc!I$37*NORMSDIST(-1*ABS(I920/SQRT(ComCalc!I$45/(ComCalc!I$37*ComCalc!I$37)+I814*(ComCalc!I$37-2)/ComCalc!I$37))),0)</f>
        <v>0</v>
      </c>
      <c r="J1538">
        <f>IF(J203*(ComCalc!J$37&gt;1),2*ComCalc!J$37*NORMSDIST(-1*ABS(J920/SQRT(ComCalc!J$45/(ComCalc!J$37*ComCalc!J$37)+J814*(ComCalc!J$37-2)/ComCalc!J$37))),0)</f>
        <v>0</v>
      </c>
      <c r="K1538">
        <f>IF(K203*(ComCalc!K$37&gt;1),2*ComCalc!K$37*NORMSDIST(-1*ABS(K920/SQRT(ComCalc!K$45/(ComCalc!K$37*ComCalc!K$37)+K814*(ComCalc!K$37-2)/ComCalc!K$37))),0)</f>
        <v>0</v>
      </c>
      <c r="L1538">
        <f>IF(L203*(ComCalc!L$37&gt;1),2*ComCalc!L$37*NORMSDIST(-1*ABS(L920/SQRT(ComCalc!L$45/(ComCalc!L$37*ComCalc!L$37)+L814*(ComCalc!L$37-2)/ComCalc!L$37))),0)</f>
        <v>0</v>
      </c>
      <c r="M1538">
        <f>IF(M203*(ComCalc!M$37&gt;1),2*ComCalc!M$37*NORMSDIST(-1*ABS(M920/SQRT(ComCalc!M$45/(ComCalc!M$37*ComCalc!M$37)+M814*(ComCalc!M$37-2)/ComCalc!M$37))),0)</f>
        <v>0</v>
      </c>
      <c r="N1538">
        <f>IF(N203*(ComCalc!N$37&gt;1),2*ComCalc!N$37*NORMSDIST(-1*ABS(N920/SQRT(ComCalc!N$45/(ComCalc!N$37*ComCalc!N$37)+N814*(ComCalc!N$37-2)/ComCalc!N$37))),0)</f>
        <v>0</v>
      </c>
      <c r="O1538">
        <f>IF(O203*(ComCalc!O$37&gt;1),2*ComCalc!O$37*NORMSDIST(-1*ABS(O920/SQRT(ComCalc!O$45/(ComCalc!O$37*ComCalc!O$37)+O814*(ComCalc!O$37-2)/ComCalc!O$37))),0)</f>
        <v>0</v>
      </c>
      <c r="P1538">
        <f>IF(P203*(ComCalc!P$37&gt;1),2*ComCalc!P$37*NORMSDIST(-1*ABS(P920/SQRT(ComCalc!P$45/(ComCalc!P$37*ComCalc!P$37)+P814*(ComCalc!P$37-2)/ComCalc!P$37))),0)</f>
        <v>0</v>
      </c>
      <c r="Q1538">
        <f>IF(Q203*(ComCalc!Q$37&gt;1),2*ComCalc!Q$37*NORMSDIST(-1*ABS(Q920/SQRT(ComCalc!Q$45/(ComCalc!Q$37*ComCalc!Q$37)+Q814*(ComCalc!Q$37-2)/ComCalc!Q$37))),0)</f>
        <v>0</v>
      </c>
      <c r="R1538">
        <f>IF(R203*(ComCalc!R$37&gt;1),2*ComCalc!R$37*NORMSDIST(-1*ABS(R920/SQRT(ComCalc!R$45/(ComCalc!R$37*ComCalc!R$37)+R814*(ComCalc!R$37-2)/ComCalc!R$37))),0)</f>
        <v>0</v>
      </c>
      <c r="S1538">
        <f>IF(S203*(ComCalc!S$37&gt;1),2*ComCalc!S$37*NORMSDIST(-1*ABS(S920/SQRT(ComCalc!S$45/(ComCalc!S$37*ComCalc!S$37)+S814*(ComCalc!S$37-2)/ComCalc!S$37))),0)</f>
        <v>0</v>
      </c>
      <c r="T1538">
        <f>IF(T203*(ComCalc!T$37&gt;1),2*ComCalc!T$37*NORMSDIST(-1*ABS(T920/SQRT(ComCalc!T$45/(ComCalc!T$37*ComCalc!T$37)+T814*(ComCalc!T$37-2)/ComCalc!T$37))),0)</f>
        <v>0</v>
      </c>
      <c r="U1538">
        <f>IF(U203*(ComCalc!U$37&gt;1),2*ComCalc!U$37*NORMSDIST(-1*ABS(U920/SQRT(ComCalc!U$45/(ComCalc!U$37*ComCalc!U$37)+U814*(ComCalc!U$37-2)/ComCalc!U$37))),0)</f>
        <v>0</v>
      </c>
    </row>
    <row r="1540" spans="1:21" x14ac:dyDescent="0.15">
      <c r="B1540" t="s">
        <v>250</v>
      </c>
    </row>
    <row r="1541" spans="1:21" x14ac:dyDescent="0.15">
      <c r="B1541" t="s">
        <v>134</v>
      </c>
      <c r="C1541" t="s">
        <v>135</v>
      </c>
      <c r="D1541" t="s">
        <v>136</v>
      </c>
      <c r="E1541" t="s">
        <v>137</v>
      </c>
      <c r="F1541" t="s">
        <v>138</v>
      </c>
      <c r="G1541" t="s">
        <v>139</v>
      </c>
      <c r="H1541" t="s">
        <v>140</v>
      </c>
      <c r="I1541" t="s">
        <v>141</v>
      </c>
      <c r="J1541" t="s">
        <v>142</v>
      </c>
      <c r="K1541" t="s">
        <v>143</v>
      </c>
      <c r="L1541" t="s">
        <v>279</v>
      </c>
      <c r="M1541" t="s">
        <v>280</v>
      </c>
      <c r="N1541" t="s">
        <v>281</v>
      </c>
      <c r="O1541" t="s">
        <v>282</v>
      </c>
      <c r="P1541" t="s">
        <v>283</v>
      </c>
      <c r="Q1541" t="s">
        <v>284</v>
      </c>
      <c r="R1541" t="s">
        <v>285</v>
      </c>
      <c r="S1541" t="s">
        <v>286</v>
      </c>
      <c r="T1541" t="s">
        <v>287</v>
      </c>
      <c r="U1541" t="s">
        <v>288</v>
      </c>
    </row>
    <row r="1542" spans="1:21" x14ac:dyDescent="0.15">
      <c r="A1542" t="str">
        <f>A1439</f>
        <v>Similarities</v>
      </c>
      <c r="B1542">
        <f t="shared" ref="B1542:K1542" si="875">IF(B1439=0,0,IF(B1439&lt;0.000001,7,IF(B1439&lt;0.00001,6,IF(B1439&lt;0.0001,5,IF(B1439&lt;0.001,4,IF(B1439&lt;0.01,3,2))))))</f>
        <v>2</v>
      </c>
      <c r="C1542">
        <f t="shared" si="875"/>
        <v>2</v>
      </c>
      <c r="D1542">
        <f t="shared" si="875"/>
        <v>0</v>
      </c>
      <c r="E1542">
        <f t="shared" si="875"/>
        <v>3</v>
      </c>
      <c r="F1542">
        <f t="shared" si="875"/>
        <v>0</v>
      </c>
      <c r="G1542">
        <f t="shared" si="875"/>
        <v>0</v>
      </c>
      <c r="H1542">
        <f t="shared" si="875"/>
        <v>0</v>
      </c>
      <c r="I1542">
        <f t="shared" si="875"/>
        <v>0</v>
      </c>
      <c r="J1542">
        <f t="shared" si="875"/>
        <v>0</v>
      </c>
      <c r="K1542">
        <f t="shared" si="875"/>
        <v>0</v>
      </c>
      <c r="L1542">
        <f t="shared" ref="L1542:U1542" si="876">IF(L1439=0,0,IF(L1439&lt;0.000001,7,IF(L1439&lt;0.00001,6,IF(L1439&lt;0.0001,5,IF(L1439&lt;0.001,4,IF(L1439&lt;0.01,3,2))))))</f>
        <v>0</v>
      </c>
      <c r="M1542">
        <f t="shared" si="876"/>
        <v>0</v>
      </c>
      <c r="N1542">
        <f t="shared" si="876"/>
        <v>0</v>
      </c>
      <c r="O1542">
        <f t="shared" si="876"/>
        <v>0</v>
      </c>
      <c r="P1542">
        <f t="shared" si="876"/>
        <v>0</v>
      </c>
      <c r="Q1542">
        <f t="shared" si="876"/>
        <v>0</v>
      </c>
      <c r="R1542">
        <f t="shared" si="876"/>
        <v>2</v>
      </c>
      <c r="S1542">
        <f t="shared" si="876"/>
        <v>0</v>
      </c>
      <c r="T1542">
        <f t="shared" si="876"/>
        <v>0</v>
      </c>
      <c r="U1542">
        <f t="shared" si="876"/>
        <v>0</v>
      </c>
    </row>
    <row r="1543" spans="1:21" x14ac:dyDescent="0.15">
      <c r="A1543" t="str">
        <f t="shared" ref="A1543:A1606" si="877">A1440</f>
        <v>Vocabulary</v>
      </c>
      <c r="B1543">
        <f t="shared" ref="B1543:K1543" si="878">IF(B1440=0,0,IF(B1440&lt;0.000001,7,IF(B1440&lt;0.00001,6,IF(B1440&lt;0.0001,5,IF(B1440&lt;0.001,4,IF(B1440&lt;0.01,3,2))))))</f>
        <v>2</v>
      </c>
      <c r="C1543">
        <f t="shared" si="878"/>
        <v>2</v>
      </c>
      <c r="D1543">
        <f t="shared" si="878"/>
        <v>0</v>
      </c>
      <c r="E1543">
        <f t="shared" si="878"/>
        <v>2</v>
      </c>
      <c r="F1543">
        <f t="shared" si="878"/>
        <v>0</v>
      </c>
      <c r="G1543">
        <f t="shared" si="878"/>
        <v>0</v>
      </c>
      <c r="H1543">
        <f t="shared" si="878"/>
        <v>0</v>
      </c>
      <c r="I1543">
        <f t="shared" si="878"/>
        <v>0</v>
      </c>
      <c r="J1543">
        <f t="shared" si="878"/>
        <v>0</v>
      </c>
      <c r="K1543">
        <f t="shared" si="878"/>
        <v>0</v>
      </c>
      <c r="L1543">
        <f t="shared" ref="L1543:U1543" si="879">IF(L1440=0,0,IF(L1440&lt;0.000001,7,IF(L1440&lt;0.00001,6,IF(L1440&lt;0.0001,5,IF(L1440&lt;0.001,4,IF(L1440&lt;0.01,3,2))))))</f>
        <v>0</v>
      </c>
      <c r="M1543">
        <f t="shared" si="879"/>
        <v>0</v>
      </c>
      <c r="N1543">
        <f t="shared" si="879"/>
        <v>0</v>
      </c>
      <c r="O1543">
        <f t="shared" si="879"/>
        <v>0</v>
      </c>
      <c r="P1543">
        <f t="shared" si="879"/>
        <v>0</v>
      </c>
      <c r="Q1543">
        <f t="shared" si="879"/>
        <v>0</v>
      </c>
      <c r="R1543">
        <f t="shared" si="879"/>
        <v>2</v>
      </c>
      <c r="S1543">
        <f t="shared" si="879"/>
        <v>0</v>
      </c>
      <c r="T1543">
        <f t="shared" si="879"/>
        <v>0</v>
      </c>
      <c r="U1543">
        <f t="shared" si="879"/>
        <v>0</v>
      </c>
    </row>
    <row r="1544" spans="1:21" x14ac:dyDescent="0.15">
      <c r="A1544" t="str">
        <f t="shared" si="877"/>
        <v>Information</v>
      </c>
      <c r="B1544">
        <f t="shared" ref="B1544:K1544" si="880">IF(B1441=0,0,IF(B1441&lt;0.000001,7,IF(B1441&lt;0.00001,6,IF(B1441&lt;0.0001,5,IF(B1441&lt;0.001,4,IF(B1441&lt;0.01,3,2))))))</f>
        <v>0</v>
      </c>
      <c r="C1544">
        <f t="shared" si="880"/>
        <v>0</v>
      </c>
      <c r="D1544">
        <f t="shared" si="880"/>
        <v>0</v>
      </c>
      <c r="E1544">
        <f t="shared" si="880"/>
        <v>0</v>
      </c>
      <c r="F1544">
        <f t="shared" si="880"/>
        <v>0</v>
      </c>
      <c r="G1544">
        <f t="shared" si="880"/>
        <v>0</v>
      </c>
      <c r="H1544">
        <f t="shared" si="880"/>
        <v>0</v>
      </c>
      <c r="I1544">
        <f t="shared" si="880"/>
        <v>0</v>
      </c>
      <c r="J1544">
        <f t="shared" si="880"/>
        <v>0</v>
      </c>
      <c r="K1544">
        <f t="shared" si="880"/>
        <v>0</v>
      </c>
      <c r="L1544">
        <f t="shared" ref="L1544:U1544" si="881">IF(L1441=0,0,IF(L1441&lt;0.000001,7,IF(L1441&lt;0.00001,6,IF(L1441&lt;0.0001,5,IF(L1441&lt;0.001,4,IF(L1441&lt;0.01,3,2))))))</f>
        <v>0</v>
      </c>
      <c r="M1544">
        <f t="shared" si="881"/>
        <v>0</v>
      </c>
      <c r="N1544">
        <f t="shared" si="881"/>
        <v>0</v>
      </c>
      <c r="O1544">
        <f t="shared" si="881"/>
        <v>0</v>
      </c>
      <c r="P1544">
        <f t="shared" si="881"/>
        <v>0</v>
      </c>
      <c r="Q1544">
        <f t="shared" si="881"/>
        <v>0</v>
      </c>
      <c r="R1544">
        <f t="shared" si="881"/>
        <v>0</v>
      </c>
      <c r="S1544">
        <f t="shared" si="881"/>
        <v>0</v>
      </c>
      <c r="T1544">
        <f t="shared" si="881"/>
        <v>0</v>
      </c>
      <c r="U1544">
        <f t="shared" si="881"/>
        <v>0</v>
      </c>
    </row>
    <row r="1545" spans="1:21" x14ac:dyDescent="0.15">
      <c r="A1545" t="str">
        <f t="shared" si="877"/>
        <v>Matrix Reasoning</v>
      </c>
      <c r="B1545">
        <f t="shared" ref="B1545:K1545" si="882">IF(B1442=0,0,IF(B1442&lt;0.000001,7,IF(B1442&lt;0.00001,6,IF(B1442&lt;0.0001,5,IF(B1442&lt;0.001,4,IF(B1442&lt;0.01,3,2))))))</f>
        <v>2</v>
      </c>
      <c r="C1545">
        <f t="shared" si="882"/>
        <v>0</v>
      </c>
      <c r="D1545">
        <f t="shared" si="882"/>
        <v>2</v>
      </c>
      <c r="E1545">
        <f t="shared" si="882"/>
        <v>0</v>
      </c>
      <c r="F1545">
        <f t="shared" si="882"/>
        <v>2</v>
      </c>
      <c r="G1545">
        <f t="shared" si="882"/>
        <v>0</v>
      </c>
      <c r="H1545">
        <f t="shared" si="882"/>
        <v>0</v>
      </c>
      <c r="I1545">
        <f t="shared" si="882"/>
        <v>0</v>
      </c>
      <c r="J1545">
        <f t="shared" si="882"/>
        <v>0</v>
      </c>
      <c r="K1545">
        <f t="shared" si="882"/>
        <v>0</v>
      </c>
      <c r="L1545">
        <f t="shared" ref="L1545:U1545" si="883">IF(L1442=0,0,IF(L1442&lt;0.000001,7,IF(L1442&lt;0.00001,6,IF(L1442&lt;0.0001,5,IF(L1442&lt;0.001,4,IF(L1442&lt;0.01,3,2))))))</f>
        <v>0</v>
      </c>
      <c r="M1545">
        <f t="shared" si="883"/>
        <v>0</v>
      </c>
      <c r="N1545">
        <f t="shared" si="883"/>
        <v>0</v>
      </c>
      <c r="O1545">
        <f t="shared" si="883"/>
        <v>0</v>
      </c>
      <c r="P1545">
        <f t="shared" si="883"/>
        <v>0</v>
      </c>
      <c r="Q1545">
        <f t="shared" si="883"/>
        <v>0</v>
      </c>
      <c r="R1545">
        <f t="shared" si="883"/>
        <v>3</v>
      </c>
      <c r="S1545">
        <f t="shared" si="883"/>
        <v>0</v>
      </c>
      <c r="T1545">
        <f t="shared" si="883"/>
        <v>0</v>
      </c>
      <c r="U1545">
        <f t="shared" si="883"/>
        <v>0</v>
      </c>
    </row>
    <row r="1546" spans="1:21" x14ac:dyDescent="0.15">
      <c r="A1546" t="str">
        <f t="shared" si="877"/>
        <v>Digit Span</v>
      </c>
      <c r="B1546">
        <f t="shared" ref="B1546:K1546" si="884">IF(B1443=0,0,IF(B1443&lt;0.000001,7,IF(B1443&lt;0.00001,6,IF(B1443&lt;0.0001,5,IF(B1443&lt;0.001,4,IF(B1443&lt;0.01,3,2))))))</f>
        <v>0</v>
      </c>
      <c r="C1546">
        <f t="shared" si="884"/>
        <v>0</v>
      </c>
      <c r="D1546">
        <f t="shared" si="884"/>
        <v>0</v>
      </c>
      <c r="E1546">
        <f t="shared" si="884"/>
        <v>0</v>
      </c>
      <c r="F1546">
        <f t="shared" si="884"/>
        <v>0</v>
      </c>
      <c r="G1546">
        <f t="shared" si="884"/>
        <v>0</v>
      </c>
      <c r="H1546">
        <f t="shared" si="884"/>
        <v>0</v>
      </c>
      <c r="I1546">
        <f t="shared" si="884"/>
        <v>0</v>
      </c>
      <c r="J1546">
        <f t="shared" si="884"/>
        <v>0</v>
      </c>
      <c r="K1546">
        <f t="shared" si="884"/>
        <v>0</v>
      </c>
      <c r="L1546">
        <f t="shared" ref="L1546:U1546" si="885">IF(L1443=0,0,IF(L1443&lt;0.000001,7,IF(L1443&lt;0.00001,6,IF(L1443&lt;0.0001,5,IF(L1443&lt;0.001,4,IF(L1443&lt;0.01,3,2))))))</f>
        <v>0</v>
      </c>
      <c r="M1546">
        <f t="shared" si="885"/>
        <v>0</v>
      </c>
      <c r="N1546">
        <f t="shared" si="885"/>
        <v>0</v>
      </c>
      <c r="O1546">
        <f t="shared" si="885"/>
        <v>0</v>
      </c>
      <c r="P1546">
        <f t="shared" si="885"/>
        <v>0</v>
      </c>
      <c r="Q1546">
        <f t="shared" si="885"/>
        <v>0</v>
      </c>
      <c r="R1546">
        <f t="shared" si="885"/>
        <v>0</v>
      </c>
      <c r="S1546">
        <f t="shared" si="885"/>
        <v>0</v>
      </c>
      <c r="T1546">
        <f t="shared" si="885"/>
        <v>0</v>
      </c>
      <c r="U1546">
        <f t="shared" si="885"/>
        <v>0</v>
      </c>
    </row>
    <row r="1547" spans="1:21" x14ac:dyDescent="0.15">
      <c r="A1547" t="str">
        <f t="shared" si="877"/>
        <v>Arithmetic</v>
      </c>
      <c r="B1547">
        <f t="shared" ref="B1547:K1547" si="886">IF(B1444=0,0,IF(B1444&lt;0.000001,7,IF(B1444&lt;0.00001,6,IF(B1444&lt;0.0001,5,IF(B1444&lt;0.001,4,IF(B1444&lt;0.01,3,2))))))</f>
        <v>0</v>
      </c>
      <c r="C1547">
        <f t="shared" si="886"/>
        <v>0</v>
      </c>
      <c r="D1547">
        <f t="shared" si="886"/>
        <v>0</v>
      </c>
      <c r="E1547">
        <f t="shared" si="886"/>
        <v>0</v>
      </c>
      <c r="F1547">
        <f t="shared" si="886"/>
        <v>0</v>
      </c>
      <c r="G1547">
        <f t="shared" si="886"/>
        <v>2</v>
      </c>
      <c r="H1547">
        <f t="shared" si="886"/>
        <v>0</v>
      </c>
      <c r="I1547">
        <f t="shared" si="886"/>
        <v>2</v>
      </c>
      <c r="J1547">
        <f t="shared" si="886"/>
        <v>0</v>
      </c>
      <c r="K1547">
        <f t="shared" si="886"/>
        <v>2</v>
      </c>
      <c r="L1547">
        <f t="shared" ref="L1547:U1547" si="887">IF(L1444=0,0,IF(L1444&lt;0.000001,7,IF(L1444&lt;0.00001,6,IF(L1444&lt;0.0001,5,IF(L1444&lt;0.001,4,IF(L1444&lt;0.01,3,2))))))</f>
        <v>0</v>
      </c>
      <c r="M1547">
        <f t="shared" si="887"/>
        <v>2</v>
      </c>
      <c r="N1547">
        <f t="shared" si="887"/>
        <v>0</v>
      </c>
      <c r="O1547">
        <f t="shared" si="887"/>
        <v>0</v>
      </c>
      <c r="P1547">
        <f t="shared" si="887"/>
        <v>0</v>
      </c>
      <c r="Q1547">
        <f t="shared" si="887"/>
        <v>0</v>
      </c>
      <c r="R1547">
        <f t="shared" si="887"/>
        <v>2</v>
      </c>
      <c r="S1547">
        <f t="shared" si="887"/>
        <v>0</v>
      </c>
      <c r="T1547">
        <f t="shared" si="887"/>
        <v>0</v>
      </c>
      <c r="U1547">
        <f t="shared" si="887"/>
        <v>0</v>
      </c>
    </row>
    <row r="1548" spans="1:21" x14ac:dyDescent="0.15">
      <c r="A1548" t="str">
        <f t="shared" si="877"/>
        <v>Block Design</v>
      </c>
      <c r="B1548">
        <f t="shared" ref="B1548:K1548" si="888">IF(B1445=0,0,IF(B1445&lt;0.000001,7,IF(B1445&lt;0.00001,6,IF(B1445&lt;0.0001,5,IF(B1445&lt;0.001,4,IF(B1445&lt;0.01,3,2))))))</f>
        <v>0</v>
      </c>
      <c r="C1548">
        <f t="shared" si="888"/>
        <v>0</v>
      </c>
      <c r="D1548">
        <f t="shared" si="888"/>
        <v>0</v>
      </c>
      <c r="E1548">
        <f t="shared" si="888"/>
        <v>0</v>
      </c>
      <c r="F1548">
        <f t="shared" si="888"/>
        <v>0</v>
      </c>
      <c r="G1548">
        <f t="shared" si="888"/>
        <v>0</v>
      </c>
      <c r="H1548">
        <f t="shared" si="888"/>
        <v>0</v>
      </c>
      <c r="I1548">
        <f t="shared" si="888"/>
        <v>0</v>
      </c>
      <c r="J1548">
        <f t="shared" si="888"/>
        <v>0</v>
      </c>
      <c r="K1548">
        <f t="shared" si="888"/>
        <v>0</v>
      </c>
      <c r="L1548">
        <f t="shared" ref="L1548:U1548" si="889">IF(L1445=0,0,IF(L1445&lt;0.000001,7,IF(L1445&lt;0.00001,6,IF(L1445&lt;0.0001,5,IF(L1445&lt;0.001,4,IF(L1445&lt;0.01,3,2))))))</f>
        <v>0</v>
      </c>
      <c r="M1548">
        <f t="shared" si="889"/>
        <v>0</v>
      </c>
      <c r="N1548">
        <f t="shared" si="889"/>
        <v>0</v>
      </c>
      <c r="O1548">
        <f t="shared" si="889"/>
        <v>0</v>
      </c>
      <c r="P1548">
        <f t="shared" si="889"/>
        <v>0</v>
      </c>
      <c r="Q1548">
        <f t="shared" si="889"/>
        <v>0</v>
      </c>
      <c r="R1548">
        <f t="shared" si="889"/>
        <v>0</v>
      </c>
      <c r="S1548">
        <f t="shared" si="889"/>
        <v>0</v>
      </c>
      <c r="T1548">
        <f t="shared" si="889"/>
        <v>0</v>
      </c>
      <c r="U1548">
        <f t="shared" si="889"/>
        <v>0</v>
      </c>
    </row>
    <row r="1549" spans="1:21" x14ac:dyDescent="0.15">
      <c r="A1549" t="str">
        <f t="shared" si="877"/>
        <v>Visual Puzzles</v>
      </c>
      <c r="B1549">
        <f t="shared" ref="B1549:K1549" si="890">IF(B1446=0,0,IF(B1446&lt;0.000001,7,IF(B1446&lt;0.00001,6,IF(B1446&lt;0.0001,5,IF(B1446&lt;0.001,4,IF(B1446&lt;0.01,3,2))))))</f>
        <v>0</v>
      </c>
      <c r="C1549">
        <f t="shared" si="890"/>
        <v>0</v>
      </c>
      <c r="D1549">
        <f t="shared" si="890"/>
        <v>0</v>
      </c>
      <c r="E1549">
        <f t="shared" si="890"/>
        <v>0</v>
      </c>
      <c r="F1549">
        <f t="shared" si="890"/>
        <v>0</v>
      </c>
      <c r="G1549">
        <f t="shared" si="890"/>
        <v>0</v>
      </c>
      <c r="H1549">
        <f t="shared" si="890"/>
        <v>0</v>
      </c>
      <c r="I1549">
        <f t="shared" si="890"/>
        <v>0</v>
      </c>
      <c r="J1549">
        <f t="shared" si="890"/>
        <v>0</v>
      </c>
      <c r="K1549">
        <f t="shared" si="890"/>
        <v>0</v>
      </c>
      <c r="L1549">
        <f t="shared" ref="L1549:U1549" si="891">IF(L1446=0,0,IF(L1446&lt;0.000001,7,IF(L1446&lt;0.00001,6,IF(L1446&lt;0.0001,5,IF(L1446&lt;0.001,4,IF(L1446&lt;0.01,3,2))))))</f>
        <v>0</v>
      </c>
      <c r="M1549">
        <f t="shared" si="891"/>
        <v>0</v>
      </c>
      <c r="N1549">
        <f t="shared" si="891"/>
        <v>0</v>
      </c>
      <c r="O1549">
        <f t="shared" si="891"/>
        <v>0</v>
      </c>
      <c r="P1549">
        <f t="shared" si="891"/>
        <v>0</v>
      </c>
      <c r="Q1549">
        <f t="shared" si="891"/>
        <v>0</v>
      </c>
      <c r="R1549">
        <f t="shared" si="891"/>
        <v>0</v>
      </c>
      <c r="S1549">
        <f t="shared" si="891"/>
        <v>0</v>
      </c>
      <c r="T1549">
        <f t="shared" si="891"/>
        <v>0</v>
      </c>
      <c r="U1549">
        <f t="shared" si="891"/>
        <v>0</v>
      </c>
    </row>
    <row r="1550" spans="1:21" x14ac:dyDescent="0.15">
      <c r="A1550" t="str">
        <f t="shared" si="877"/>
        <v>Symbol Search</v>
      </c>
      <c r="B1550">
        <f t="shared" ref="B1550:K1550" si="892">IF(B1447=0,0,IF(B1447&lt;0.000001,7,IF(B1447&lt;0.00001,6,IF(B1447&lt;0.0001,5,IF(B1447&lt;0.001,4,IF(B1447&lt;0.01,3,2))))))</f>
        <v>0</v>
      </c>
      <c r="C1550">
        <f t="shared" si="892"/>
        <v>0</v>
      </c>
      <c r="D1550">
        <f t="shared" si="892"/>
        <v>0</v>
      </c>
      <c r="E1550">
        <f t="shared" si="892"/>
        <v>0</v>
      </c>
      <c r="F1550">
        <f t="shared" si="892"/>
        <v>0</v>
      </c>
      <c r="G1550">
        <f t="shared" si="892"/>
        <v>0</v>
      </c>
      <c r="H1550">
        <f t="shared" si="892"/>
        <v>0</v>
      </c>
      <c r="I1550">
        <f t="shared" si="892"/>
        <v>0</v>
      </c>
      <c r="J1550">
        <f t="shared" si="892"/>
        <v>0</v>
      </c>
      <c r="K1550">
        <f t="shared" si="892"/>
        <v>0</v>
      </c>
      <c r="L1550">
        <f t="shared" ref="L1550:U1550" si="893">IF(L1447=0,0,IF(L1447&lt;0.000001,7,IF(L1447&lt;0.00001,6,IF(L1447&lt;0.0001,5,IF(L1447&lt;0.001,4,IF(L1447&lt;0.01,3,2))))))</f>
        <v>0</v>
      </c>
      <c r="M1550">
        <f t="shared" si="893"/>
        <v>0</v>
      </c>
      <c r="N1550">
        <f t="shared" si="893"/>
        <v>0</v>
      </c>
      <c r="O1550">
        <f t="shared" si="893"/>
        <v>0</v>
      </c>
      <c r="P1550">
        <f t="shared" si="893"/>
        <v>0</v>
      </c>
      <c r="Q1550">
        <f t="shared" si="893"/>
        <v>0</v>
      </c>
      <c r="R1550">
        <f t="shared" si="893"/>
        <v>0</v>
      </c>
      <c r="S1550">
        <f t="shared" si="893"/>
        <v>0</v>
      </c>
      <c r="T1550">
        <f t="shared" si="893"/>
        <v>0</v>
      </c>
      <c r="U1550">
        <f t="shared" si="893"/>
        <v>0</v>
      </c>
    </row>
    <row r="1551" spans="1:21" x14ac:dyDescent="0.15">
      <c r="A1551" t="str">
        <f t="shared" si="877"/>
        <v>Coding</v>
      </c>
      <c r="B1551">
        <f t="shared" ref="B1551:K1551" si="894">IF(B1448=0,0,IF(B1448&lt;0.000001,7,IF(B1448&lt;0.00001,6,IF(B1448&lt;0.0001,5,IF(B1448&lt;0.001,4,IF(B1448&lt;0.01,3,2))))))</f>
        <v>0</v>
      </c>
      <c r="C1551">
        <f t="shared" si="894"/>
        <v>0</v>
      </c>
      <c r="D1551">
        <f t="shared" si="894"/>
        <v>0</v>
      </c>
      <c r="E1551">
        <f t="shared" si="894"/>
        <v>0</v>
      </c>
      <c r="F1551">
        <f t="shared" si="894"/>
        <v>0</v>
      </c>
      <c r="G1551">
        <f t="shared" si="894"/>
        <v>2</v>
      </c>
      <c r="H1551">
        <f t="shared" si="894"/>
        <v>0</v>
      </c>
      <c r="I1551">
        <f t="shared" si="894"/>
        <v>4</v>
      </c>
      <c r="J1551">
        <f t="shared" si="894"/>
        <v>2</v>
      </c>
      <c r="K1551">
        <f t="shared" si="894"/>
        <v>0</v>
      </c>
      <c r="L1551">
        <f t="shared" ref="L1551:U1551" si="895">IF(L1448=0,0,IF(L1448&lt;0.000001,7,IF(L1448&lt;0.00001,6,IF(L1448&lt;0.0001,5,IF(L1448&lt;0.001,4,IF(L1448&lt;0.01,3,2))))))</f>
        <v>0</v>
      </c>
      <c r="M1551">
        <f t="shared" si="895"/>
        <v>0</v>
      </c>
      <c r="N1551">
        <f t="shared" si="895"/>
        <v>2</v>
      </c>
      <c r="O1551">
        <f t="shared" si="895"/>
        <v>0</v>
      </c>
      <c r="P1551">
        <f t="shared" si="895"/>
        <v>0</v>
      </c>
      <c r="Q1551">
        <f t="shared" si="895"/>
        <v>0</v>
      </c>
      <c r="R1551">
        <f t="shared" si="895"/>
        <v>2</v>
      </c>
      <c r="S1551">
        <f t="shared" si="895"/>
        <v>0</v>
      </c>
      <c r="T1551">
        <f t="shared" si="895"/>
        <v>0</v>
      </c>
      <c r="U1551">
        <f t="shared" si="895"/>
        <v>0</v>
      </c>
    </row>
    <row r="1552" spans="1:21" x14ac:dyDescent="0.15">
      <c r="A1552" t="str">
        <f t="shared" si="877"/>
        <v>NAB Categories</v>
      </c>
      <c r="B1552">
        <f t="shared" ref="B1552:K1552" si="896">IF(B1449=0,0,IF(B1449&lt;0.000001,7,IF(B1449&lt;0.00001,6,IF(B1449&lt;0.0001,5,IF(B1449&lt;0.001,4,IF(B1449&lt;0.01,3,2))))))</f>
        <v>0</v>
      </c>
      <c r="C1552">
        <f t="shared" si="896"/>
        <v>0</v>
      </c>
      <c r="D1552">
        <f t="shared" si="896"/>
        <v>0</v>
      </c>
      <c r="E1552">
        <f t="shared" si="896"/>
        <v>0</v>
      </c>
      <c r="F1552">
        <f t="shared" si="896"/>
        <v>0</v>
      </c>
      <c r="G1552">
        <f t="shared" si="896"/>
        <v>0</v>
      </c>
      <c r="H1552">
        <f t="shared" si="896"/>
        <v>0</v>
      </c>
      <c r="I1552">
        <f t="shared" si="896"/>
        <v>0</v>
      </c>
      <c r="J1552">
        <f t="shared" si="896"/>
        <v>0</v>
      </c>
      <c r="K1552">
        <f t="shared" si="896"/>
        <v>0</v>
      </c>
      <c r="L1552">
        <f t="shared" ref="L1552:U1552" si="897">IF(L1449=0,0,IF(L1449&lt;0.000001,7,IF(L1449&lt;0.00001,6,IF(L1449&lt;0.0001,5,IF(L1449&lt;0.001,4,IF(L1449&lt;0.01,3,2))))))</f>
        <v>0</v>
      </c>
      <c r="M1552">
        <f t="shared" si="897"/>
        <v>0</v>
      </c>
      <c r="N1552">
        <f t="shared" si="897"/>
        <v>0</v>
      </c>
      <c r="O1552">
        <f t="shared" si="897"/>
        <v>0</v>
      </c>
      <c r="P1552">
        <f t="shared" si="897"/>
        <v>0</v>
      </c>
      <c r="Q1552">
        <f t="shared" si="897"/>
        <v>0</v>
      </c>
      <c r="R1552">
        <f t="shared" si="897"/>
        <v>0</v>
      </c>
      <c r="S1552">
        <f t="shared" si="897"/>
        <v>0</v>
      </c>
      <c r="T1552">
        <f t="shared" si="897"/>
        <v>0</v>
      </c>
      <c r="U1552">
        <f t="shared" si="897"/>
        <v>0</v>
      </c>
    </row>
    <row r="1553" spans="1:21" x14ac:dyDescent="0.15">
      <c r="A1553" t="str">
        <f t="shared" si="877"/>
        <v>NAB Judgment</v>
      </c>
      <c r="B1553">
        <f t="shared" ref="B1553:K1553" si="898">IF(B1450=0,0,IF(B1450&lt;0.000001,7,IF(B1450&lt;0.00001,6,IF(B1450&lt;0.0001,5,IF(B1450&lt;0.001,4,IF(B1450&lt;0.01,3,2))))))</f>
        <v>0</v>
      </c>
      <c r="C1553">
        <f t="shared" si="898"/>
        <v>0</v>
      </c>
      <c r="D1553">
        <f t="shared" si="898"/>
        <v>0</v>
      </c>
      <c r="E1553">
        <f t="shared" si="898"/>
        <v>0</v>
      </c>
      <c r="F1553">
        <f t="shared" si="898"/>
        <v>0</v>
      </c>
      <c r="G1553">
        <f t="shared" si="898"/>
        <v>2</v>
      </c>
      <c r="H1553">
        <f t="shared" si="898"/>
        <v>0</v>
      </c>
      <c r="I1553">
        <f t="shared" si="898"/>
        <v>0</v>
      </c>
      <c r="J1553">
        <f t="shared" si="898"/>
        <v>0</v>
      </c>
      <c r="K1553">
        <f t="shared" si="898"/>
        <v>0</v>
      </c>
      <c r="L1553">
        <f t="shared" ref="L1553:U1553" si="899">IF(L1450=0,0,IF(L1450&lt;0.000001,7,IF(L1450&lt;0.00001,6,IF(L1450&lt;0.0001,5,IF(L1450&lt;0.001,4,IF(L1450&lt;0.01,3,2))))))</f>
        <v>0</v>
      </c>
      <c r="M1553">
        <f t="shared" si="899"/>
        <v>0</v>
      </c>
      <c r="N1553">
        <f t="shared" si="899"/>
        <v>0</v>
      </c>
      <c r="O1553">
        <f t="shared" si="899"/>
        <v>0</v>
      </c>
      <c r="P1553">
        <f t="shared" si="899"/>
        <v>0</v>
      </c>
      <c r="Q1553">
        <f t="shared" si="899"/>
        <v>0</v>
      </c>
      <c r="R1553">
        <f t="shared" si="899"/>
        <v>2</v>
      </c>
      <c r="S1553">
        <f t="shared" si="899"/>
        <v>0</v>
      </c>
      <c r="T1553">
        <f t="shared" si="899"/>
        <v>0</v>
      </c>
      <c r="U1553">
        <f t="shared" si="899"/>
        <v>0</v>
      </c>
    </row>
    <row r="1554" spans="1:21" x14ac:dyDescent="0.15">
      <c r="A1554" t="str">
        <f t="shared" si="877"/>
        <v>NAB Mazes</v>
      </c>
      <c r="B1554">
        <f t="shared" ref="B1554:K1554" si="900">IF(B1451=0,0,IF(B1451&lt;0.000001,7,IF(B1451&lt;0.00001,6,IF(B1451&lt;0.0001,5,IF(B1451&lt;0.001,4,IF(B1451&lt;0.01,3,2))))))</f>
        <v>0</v>
      </c>
      <c r="C1554">
        <f t="shared" si="900"/>
        <v>0</v>
      </c>
      <c r="D1554">
        <f t="shared" si="900"/>
        <v>0</v>
      </c>
      <c r="E1554">
        <f t="shared" si="900"/>
        <v>0</v>
      </c>
      <c r="F1554">
        <f t="shared" si="900"/>
        <v>0</v>
      </c>
      <c r="G1554">
        <f t="shared" si="900"/>
        <v>0</v>
      </c>
      <c r="H1554">
        <f t="shared" si="900"/>
        <v>0</v>
      </c>
      <c r="I1554">
        <f t="shared" si="900"/>
        <v>0</v>
      </c>
      <c r="J1554">
        <f t="shared" si="900"/>
        <v>0</v>
      </c>
      <c r="K1554">
        <f t="shared" si="900"/>
        <v>0</v>
      </c>
      <c r="L1554">
        <f t="shared" ref="L1554:U1554" si="901">IF(L1451=0,0,IF(L1451&lt;0.000001,7,IF(L1451&lt;0.00001,6,IF(L1451&lt;0.0001,5,IF(L1451&lt;0.001,4,IF(L1451&lt;0.01,3,2))))))</f>
        <v>0</v>
      </c>
      <c r="M1554">
        <f t="shared" si="901"/>
        <v>0</v>
      </c>
      <c r="N1554">
        <f t="shared" si="901"/>
        <v>0</v>
      </c>
      <c r="O1554">
        <f t="shared" si="901"/>
        <v>0</v>
      </c>
      <c r="P1554">
        <f t="shared" si="901"/>
        <v>0</v>
      </c>
      <c r="Q1554">
        <f t="shared" si="901"/>
        <v>0</v>
      </c>
      <c r="R1554">
        <f t="shared" si="901"/>
        <v>0</v>
      </c>
      <c r="S1554">
        <f t="shared" si="901"/>
        <v>0</v>
      </c>
      <c r="T1554">
        <f t="shared" si="901"/>
        <v>0</v>
      </c>
      <c r="U1554">
        <f t="shared" si="901"/>
        <v>0</v>
      </c>
    </row>
    <row r="1555" spans="1:21" x14ac:dyDescent="0.15">
      <c r="A1555" t="str">
        <f t="shared" si="877"/>
        <v>NAB Word Generation</v>
      </c>
      <c r="B1555">
        <f t="shared" ref="B1555:K1555" si="902">IF(B1452=0,0,IF(B1452&lt;0.000001,7,IF(B1452&lt;0.00001,6,IF(B1452&lt;0.0001,5,IF(B1452&lt;0.001,4,IF(B1452&lt;0.01,3,2))))))</f>
        <v>0</v>
      </c>
      <c r="C1555">
        <f t="shared" si="902"/>
        <v>0</v>
      </c>
      <c r="D1555">
        <f t="shared" si="902"/>
        <v>0</v>
      </c>
      <c r="E1555">
        <f t="shared" si="902"/>
        <v>0</v>
      </c>
      <c r="F1555">
        <f t="shared" si="902"/>
        <v>0</v>
      </c>
      <c r="G1555">
        <f t="shared" si="902"/>
        <v>0</v>
      </c>
      <c r="H1555">
        <f t="shared" si="902"/>
        <v>0</v>
      </c>
      <c r="I1555">
        <f t="shared" si="902"/>
        <v>0</v>
      </c>
      <c r="J1555">
        <f t="shared" si="902"/>
        <v>0</v>
      </c>
      <c r="K1555">
        <f t="shared" si="902"/>
        <v>0</v>
      </c>
      <c r="L1555">
        <f t="shared" ref="L1555:U1555" si="903">IF(L1452=0,0,IF(L1452&lt;0.000001,7,IF(L1452&lt;0.00001,6,IF(L1452&lt;0.0001,5,IF(L1452&lt;0.001,4,IF(L1452&lt;0.01,3,2))))))</f>
        <v>0</v>
      </c>
      <c r="M1555">
        <f t="shared" si="903"/>
        <v>0</v>
      </c>
      <c r="N1555">
        <f t="shared" si="903"/>
        <v>0</v>
      </c>
      <c r="O1555">
        <f t="shared" si="903"/>
        <v>0</v>
      </c>
      <c r="P1555">
        <f t="shared" si="903"/>
        <v>0</v>
      </c>
      <c r="Q1555">
        <f t="shared" si="903"/>
        <v>0</v>
      </c>
      <c r="R1555">
        <f t="shared" si="903"/>
        <v>0</v>
      </c>
      <c r="S1555">
        <f t="shared" si="903"/>
        <v>0</v>
      </c>
      <c r="T1555">
        <f t="shared" si="903"/>
        <v>0</v>
      </c>
      <c r="U1555">
        <f t="shared" si="903"/>
        <v>0</v>
      </c>
    </row>
    <row r="1556" spans="1:21" x14ac:dyDescent="0.15">
      <c r="A1556" t="str">
        <f t="shared" si="877"/>
        <v>Digits Forward</v>
      </c>
      <c r="B1556">
        <f t="shared" ref="B1556:K1556" si="904">IF(B1453=0,0,IF(B1453&lt;0.000001,7,IF(B1453&lt;0.00001,6,IF(B1453&lt;0.0001,5,IF(B1453&lt;0.001,4,IF(B1453&lt;0.01,3,2))))))</f>
        <v>0</v>
      </c>
      <c r="C1556">
        <f t="shared" si="904"/>
        <v>0</v>
      </c>
      <c r="D1556">
        <f t="shared" si="904"/>
        <v>0</v>
      </c>
      <c r="E1556">
        <f t="shared" si="904"/>
        <v>0</v>
      </c>
      <c r="F1556">
        <f t="shared" si="904"/>
        <v>0</v>
      </c>
      <c r="G1556">
        <f t="shared" si="904"/>
        <v>2</v>
      </c>
      <c r="H1556">
        <f t="shared" si="904"/>
        <v>0</v>
      </c>
      <c r="I1556">
        <f t="shared" si="904"/>
        <v>2</v>
      </c>
      <c r="J1556">
        <f t="shared" si="904"/>
        <v>0</v>
      </c>
      <c r="K1556">
        <f t="shared" si="904"/>
        <v>2</v>
      </c>
      <c r="L1556">
        <f t="shared" ref="L1556:U1556" si="905">IF(L1453=0,0,IF(L1453&lt;0.000001,7,IF(L1453&lt;0.00001,6,IF(L1453&lt;0.0001,5,IF(L1453&lt;0.001,4,IF(L1453&lt;0.01,3,2))))))</f>
        <v>2</v>
      </c>
      <c r="M1556">
        <f t="shared" si="905"/>
        <v>2</v>
      </c>
      <c r="N1556">
        <f t="shared" si="905"/>
        <v>0</v>
      </c>
      <c r="O1556">
        <f t="shared" si="905"/>
        <v>0</v>
      </c>
      <c r="P1556">
        <f t="shared" si="905"/>
        <v>0</v>
      </c>
      <c r="Q1556">
        <f t="shared" si="905"/>
        <v>0</v>
      </c>
      <c r="R1556">
        <f t="shared" si="905"/>
        <v>2</v>
      </c>
      <c r="S1556">
        <f t="shared" si="905"/>
        <v>0</v>
      </c>
      <c r="T1556">
        <f t="shared" si="905"/>
        <v>0</v>
      </c>
      <c r="U1556">
        <f t="shared" si="905"/>
        <v>0</v>
      </c>
    </row>
    <row r="1557" spans="1:21" x14ac:dyDescent="0.15">
      <c r="A1557" t="str">
        <f t="shared" si="877"/>
        <v>Digits Backward</v>
      </c>
      <c r="B1557">
        <f t="shared" ref="B1557:K1557" si="906">IF(B1454=0,0,IF(B1454&lt;0.000001,7,IF(B1454&lt;0.00001,6,IF(B1454&lt;0.0001,5,IF(B1454&lt;0.001,4,IF(B1454&lt;0.01,3,2))))))</f>
        <v>0</v>
      </c>
      <c r="C1557">
        <f t="shared" si="906"/>
        <v>0</v>
      </c>
      <c r="D1557">
        <f t="shared" si="906"/>
        <v>0</v>
      </c>
      <c r="E1557">
        <f t="shared" si="906"/>
        <v>0</v>
      </c>
      <c r="F1557">
        <f t="shared" si="906"/>
        <v>0</v>
      </c>
      <c r="G1557">
        <f t="shared" si="906"/>
        <v>6</v>
      </c>
      <c r="H1557">
        <f t="shared" si="906"/>
        <v>0</v>
      </c>
      <c r="I1557">
        <f t="shared" si="906"/>
        <v>4</v>
      </c>
      <c r="J1557">
        <f t="shared" si="906"/>
        <v>0</v>
      </c>
      <c r="K1557">
        <f t="shared" si="906"/>
        <v>3</v>
      </c>
      <c r="L1557">
        <f t="shared" ref="L1557:U1557" si="907">IF(L1454=0,0,IF(L1454&lt;0.000001,7,IF(L1454&lt;0.00001,6,IF(L1454&lt;0.0001,5,IF(L1454&lt;0.001,4,IF(L1454&lt;0.01,3,2))))))</f>
        <v>0</v>
      </c>
      <c r="M1557">
        <f t="shared" si="907"/>
        <v>3</v>
      </c>
      <c r="N1557">
        <f t="shared" si="907"/>
        <v>0</v>
      </c>
      <c r="O1557">
        <f t="shared" si="907"/>
        <v>0</v>
      </c>
      <c r="P1557">
        <f t="shared" si="907"/>
        <v>0</v>
      </c>
      <c r="Q1557">
        <f t="shared" si="907"/>
        <v>0</v>
      </c>
      <c r="R1557">
        <f t="shared" si="907"/>
        <v>3</v>
      </c>
      <c r="S1557">
        <f t="shared" si="907"/>
        <v>0</v>
      </c>
      <c r="T1557">
        <f t="shared" si="907"/>
        <v>0</v>
      </c>
      <c r="U1557">
        <f t="shared" si="907"/>
        <v>0</v>
      </c>
    </row>
    <row r="1558" spans="1:21" x14ac:dyDescent="0.15">
      <c r="A1558" t="str">
        <f t="shared" si="877"/>
        <v>Numbers &amp; Letters Speed A</v>
      </c>
      <c r="B1558">
        <f t="shared" ref="B1558:K1558" si="908">IF(B1455=0,0,IF(B1455&lt;0.000001,7,IF(B1455&lt;0.00001,6,IF(B1455&lt;0.0001,5,IF(B1455&lt;0.001,4,IF(B1455&lt;0.01,3,2))))))</f>
        <v>0</v>
      </c>
      <c r="C1558">
        <f t="shared" si="908"/>
        <v>0</v>
      </c>
      <c r="D1558">
        <f t="shared" si="908"/>
        <v>0</v>
      </c>
      <c r="E1558">
        <f t="shared" si="908"/>
        <v>0</v>
      </c>
      <c r="F1558">
        <f t="shared" si="908"/>
        <v>0</v>
      </c>
      <c r="G1558">
        <f t="shared" si="908"/>
        <v>7</v>
      </c>
      <c r="H1558">
        <f t="shared" si="908"/>
        <v>0</v>
      </c>
      <c r="I1558">
        <f t="shared" si="908"/>
        <v>0</v>
      </c>
      <c r="J1558">
        <f t="shared" si="908"/>
        <v>3</v>
      </c>
      <c r="K1558">
        <f t="shared" si="908"/>
        <v>0</v>
      </c>
      <c r="L1558">
        <f t="shared" ref="L1558:U1558" si="909">IF(L1455=0,0,IF(L1455&lt;0.000001,7,IF(L1455&lt;0.00001,6,IF(L1455&lt;0.0001,5,IF(L1455&lt;0.001,4,IF(L1455&lt;0.01,3,2))))))</f>
        <v>0</v>
      </c>
      <c r="M1558">
        <f t="shared" si="909"/>
        <v>0</v>
      </c>
      <c r="N1558">
        <f t="shared" si="909"/>
        <v>0</v>
      </c>
      <c r="O1558">
        <f t="shared" si="909"/>
        <v>0</v>
      </c>
      <c r="P1558">
        <f t="shared" si="909"/>
        <v>0</v>
      </c>
      <c r="Q1558">
        <f t="shared" si="909"/>
        <v>0</v>
      </c>
      <c r="R1558">
        <f t="shared" si="909"/>
        <v>7</v>
      </c>
      <c r="S1558">
        <f t="shared" si="909"/>
        <v>0</v>
      </c>
      <c r="T1558">
        <f t="shared" si="909"/>
        <v>6</v>
      </c>
      <c r="U1558">
        <f t="shared" si="909"/>
        <v>0</v>
      </c>
    </row>
    <row r="1559" spans="1:21" x14ac:dyDescent="0.15">
      <c r="A1559" t="str">
        <f t="shared" si="877"/>
        <v>Numbers &amp; Letters Accuracy A</v>
      </c>
      <c r="B1559">
        <f t="shared" ref="B1559:K1559" si="910">IF(B1456=0,0,IF(B1456&lt;0.000001,7,IF(B1456&lt;0.00001,6,IF(B1456&lt;0.0001,5,IF(B1456&lt;0.001,4,IF(B1456&lt;0.01,3,2))))))</f>
        <v>0</v>
      </c>
      <c r="C1559">
        <f t="shared" si="910"/>
        <v>0</v>
      </c>
      <c r="D1559">
        <f t="shared" si="910"/>
        <v>0</v>
      </c>
      <c r="E1559">
        <f t="shared" si="910"/>
        <v>0</v>
      </c>
      <c r="F1559">
        <f t="shared" si="910"/>
        <v>0</v>
      </c>
      <c r="G1559">
        <f t="shared" si="910"/>
        <v>2</v>
      </c>
      <c r="H1559">
        <f t="shared" si="910"/>
        <v>0</v>
      </c>
      <c r="I1559">
        <f t="shared" si="910"/>
        <v>0</v>
      </c>
      <c r="J1559">
        <f t="shared" si="910"/>
        <v>0</v>
      </c>
      <c r="K1559">
        <f t="shared" si="910"/>
        <v>0</v>
      </c>
      <c r="L1559">
        <f t="shared" ref="L1559:U1559" si="911">IF(L1456=0,0,IF(L1456&lt;0.000001,7,IF(L1456&lt;0.00001,6,IF(L1456&lt;0.0001,5,IF(L1456&lt;0.001,4,IF(L1456&lt;0.01,3,2))))))</f>
        <v>2</v>
      </c>
      <c r="M1559">
        <f t="shared" si="911"/>
        <v>0</v>
      </c>
      <c r="N1559">
        <f t="shared" si="911"/>
        <v>0</v>
      </c>
      <c r="O1559">
        <f t="shared" si="911"/>
        <v>0</v>
      </c>
      <c r="P1559">
        <f t="shared" si="911"/>
        <v>0</v>
      </c>
      <c r="Q1559">
        <f t="shared" si="911"/>
        <v>0</v>
      </c>
      <c r="R1559">
        <f t="shared" si="911"/>
        <v>2</v>
      </c>
      <c r="S1559">
        <f t="shared" si="911"/>
        <v>0</v>
      </c>
      <c r="T1559">
        <f t="shared" si="911"/>
        <v>0</v>
      </c>
      <c r="U1559">
        <f t="shared" si="911"/>
        <v>0</v>
      </c>
    </row>
    <row r="1560" spans="1:21" x14ac:dyDescent="0.15">
      <c r="A1560" t="str">
        <f t="shared" si="877"/>
        <v>Numbers &amp; Letters Efficiency A</v>
      </c>
      <c r="B1560">
        <f t="shared" ref="B1560:K1560" si="912">IF(B1457=0,0,IF(B1457&lt;0.000001,7,IF(B1457&lt;0.00001,6,IF(B1457&lt;0.0001,5,IF(B1457&lt;0.001,4,IF(B1457&lt;0.01,3,2))))))</f>
        <v>0</v>
      </c>
      <c r="C1560">
        <f t="shared" si="912"/>
        <v>0</v>
      </c>
      <c r="D1560">
        <f t="shared" si="912"/>
        <v>0</v>
      </c>
      <c r="E1560">
        <f t="shared" si="912"/>
        <v>0</v>
      </c>
      <c r="F1560">
        <f t="shared" si="912"/>
        <v>0</v>
      </c>
      <c r="G1560">
        <f t="shared" si="912"/>
        <v>7</v>
      </c>
      <c r="H1560">
        <f t="shared" si="912"/>
        <v>0</v>
      </c>
      <c r="I1560">
        <f t="shared" si="912"/>
        <v>0</v>
      </c>
      <c r="J1560">
        <f t="shared" si="912"/>
        <v>3</v>
      </c>
      <c r="K1560">
        <f t="shared" si="912"/>
        <v>0</v>
      </c>
      <c r="L1560">
        <f t="shared" ref="L1560:U1560" si="913">IF(L1457=0,0,IF(L1457&lt;0.000001,7,IF(L1457&lt;0.00001,6,IF(L1457&lt;0.0001,5,IF(L1457&lt;0.001,4,IF(L1457&lt;0.01,3,2))))))</f>
        <v>0</v>
      </c>
      <c r="M1560">
        <f t="shared" si="913"/>
        <v>0</v>
      </c>
      <c r="N1560">
        <f t="shared" si="913"/>
        <v>6</v>
      </c>
      <c r="O1560">
        <f t="shared" si="913"/>
        <v>0</v>
      </c>
      <c r="P1560">
        <f t="shared" si="913"/>
        <v>0</v>
      </c>
      <c r="Q1560">
        <f t="shared" si="913"/>
        <v>0</v>
      </c>
      <c r="R1560">
        <f t="shared" si="913"/>
        <v>7</v>
      </c>
      <c r="S1560">
        <f t="shared" si="913"/>
        <v>0</v>
      </c>
      <c r="T1560">
        <f t="shared" si="913"/>
        <v>0</v>
      </c>
      <c r="U1560">
        <f t="shared" si="913"/>
        <v>0</v>
      </c>
    </row>
    <row r="1561" spans="1:21" x14ac:dyDescent="0.15">
      <c r="A1561" t="str">
        <f t="shared" si="877"/>
        <v>Numbers &amp; Letters Efficiency B</v>
      </c>
      <c r="B1561">
        <f t="shared" ref="B1561:K1561" si="914">IF(B1458=0,0,IF(B1458&lt;0.000001,7,IF(B1458&lt;0.00001,6,IF(B1458&lt;0.0001,5,IF(B1458&lt;0.001,4,IF(B1458&lt;0.01,3,2))))))</f>
        <v>0</v>
      </c>
      <c r="C1561">
        <f t="shared" si="914"/>
        <v>0</v>
      </c>
      <c r="D1561">
        <f t="shared" si="914"/>
        <v>0</v>
      </c>
      <c r="E1561">
        <f t="shared" si="914"/>
        <v>0</v>
      </c>
      <c r="F1561">
        <f t="shared" si="914"/>
        <v>0</v>
      </c>
      <c r="G1561">
        <f t="shared" si="914"/>
        <v>5</v>
      </c>
      <c r="H1561">
        <f t="shared" si="914"/>
        <v>0</v>
      </c>
      <c r="I1561">
        <f t="shared" si="914"/>
        <v>0</v>
      </c>
      <c r="J1561">
        <f t="shared" si="914"/>
        <v>0</v>
      </c>
      <c r="K1561">
        <f t="shared" si="914"/>
        <v>0</v>
      </c>
      <c r="L1561">
        <f t="shared" ref="L1561:U1561" si="915">IF(L1458=0,0,IF(L1458&lt;0.000001,7,IF(L1458&lt;0.00001,6,IF(L1458&lt;0.0001,5,IF(L1458&lt;0.001,4,IF(L1458&lt;0.01,3,2))))))</f>
        <v>6</v>
      </c>
      <c r="M1561">
        <f t="shared" si="915"/>
        <v>0</v>
      </c>
      <c r="N1561">
        <f t="shared" si="915"/>
        <v>0</v>
      </c>
      <c r="O1561">
        <f t="shared" si="915"/>
        <v>0</v>
      </c>
      <c r="P1561">
        <f t="shared" si="915"/>
        <v>0</v>
      </c>
      <c r="Q1561">
        <f t="shared" si="915"/>
        <v>0</v>
      </c>
      <c r="R1561">
        <f t="shared" si="915"/>
        <v>6</v>
      </c>
      <c r="S1561">
        <f t="shared" si="915"/>
        <v>0</v>
      </c>
      <c r="T1561">
        <f t="shared" si="915"/>
        <v>0</v>
      </c>
      <c r="U1561">
        <f t="shared" si="915"/>
        <v>2</v>
      </c>
    </row>
    <row r="1562" spans="1:21" x14ac:dyDescent="0.15">
      <c r="A1562" t="str">
        <f t="shared" si="877"/>
        <v>Auditory Comprehension</v>
      </c>
      <c r="B1562">
        <f t="shared" ref="B1562:K1562" si="916">IF(B1459=0,0,IF(B1459&lt;0.000001,7,IF(B1459&lt;0.00001,6,IF(B1459&lt;0.0001,5,IF(B1459&lt;0.001,4,IF(B1459&lt;0.01,3,2))))))</f>
        <v>0</v>
      </c>
      <c r="C1562">
        <f t="shared" si="916"/>
        <v>0</v>
      </c>
      <c r="D1562">
        <f t="shared" si="916"/>
        <v>0</v>
      </c>
      <c r="E1562">
        <f t="shared" si="916"/>
        <v>4</v>
      </c>
      <c r="F1562">
        <f t="shared" si="916"/>
        <v>0</v>
      </c>
      <c r="G1562">
        <f t="shared" si="916"/>
        <v>0</v>
      </c>
      <c r="H1562">
        <f t="shared" si="916"/>
        <v>0</v>
      </c>
      <c r="I1562">
        <f t="shared" si="916"/>
        <v>0</v>
      </c>
      <c r="J1562">
        <f t="shared" si="916"/>
        <v>0</v>
      </c>
      <c r="K1562">
        <f t="shared" si="916"/>
        <v>0</v>
      </c>
      <c r="L1562">
        <f t="shared" ref="L1562:U1562" si="917">IF(L1459=0,0,IF(L1459&lt;0.000001,7,IF(L1459&lt;0.00001,6,IF(L1459&lt;0.0001,5,IF(L1459&lt;0.001,4,IF(L1459&lt;0.01,3,2))))))</f>
        <v>0</v>
      </c>
      <c r="M1562">
        <f t="shared" si="917"/>
        <v>0</v>
      </c>
      <c r="N1562">
        <f t="shared" si="917"/>
        <v>0</v>
      </c>
      <c r="O1562">
        <f t="shared" si="917"/>
        <v>0</v>
      </c>
      <c r="P1562">
        <f t="shared" si="917"/>
        <v>0</v>
      </c>
      <c r="Q1562">
        <f t="shared" si="917"/>
        <v>0</v>
      </c>
      <c r="R1562">
        <f t="shared" si="917"/>
        <v>3</v>
      </c>
      <c r="S1562">
        <f t="shared" si="917"/>
        <v>0</v>
      </c>
      <c r="T1562">
        <f t="shared" si="917"/>
        <v>0</v>
      </c>
      <c r="U1562">
        <f t="shared" si="917"/>
        <v>0</v>
      </c>
    </row>
    <row r="1563" spans="1:21" x14ac:dyDescent="0.15">
      <c r="A1563" t="str">
        <f t="shared" si="877"/>
        <v>Naming</v>
      </c>
      <c r="B1563">
        <f t="shared" ref="B1563:K1563" si="918">IF(B1460=0,0,IF(B1460&lt;0.000001,7,IF(B1460&lt;0.00001,6,IF(B1460&lt;0.0001,5,IF(B1460&lt;0.001,4,IF(B1460&lt;0.01,3,2))))))</f>
        <v>0</v>
      </c>
      <c r="C1563">
        <f t="shared" si="918"/>
        <v>2</v>
      </c>
      <c r="D1563">
        <f t="shared" si="918"/>
        <v>0</v>
      </c>
      <c r="E1563">
        <f t="shared" si="918"/>
        <v>2</v>
      </c>
      <c r="F1563">
        <f t="shared" si="918"/>
        <v>0</v>
      </c>
      <c r="G1563">
        <f t="shared" si="918"/>
        <v>0</v>
      </c>
      <c r="H1563">
        <f t="shared" si="918"/>
        <v>0</v>
      </c>
      <c r="I1563">
        <f t="shared" si="918"/>
        <v>0</v>
      </c>
      <c r="J1563">
        <f t="shared" si="918"/>
        <v>0</v>
      </c>
      <c r="K1563">
        <f t="shared" si="918"/>
        <v>0</v>
      </c>
      <c r="L1563">
        <f t="shared" ref="L1563:U1563" si="919">IF(L1460=0,0,IF(L1460&lt;0.000001,7,IF(L1460&lt;0.00001,6,IF(L1460&lt;0.0001,5,IF(L1460&lt;0.001,4,IF(L1460&lt;0.01,3,2))))))</f>
        <v>0</v>
      </c>
      <c r="M1563">
        <f t="shared" si="919"/>
        <v>0</v>
      </c>
      <c r="N1563">
        <f t="shared" si="919"/>
        <v>0</v>
      </c>
      <c r="O1563">
        <f t="shared" si="919"/>
        <v>0</v>
      </c>
      <c r="P1563">
        <f t="shared" si="919"/>
        <v>0</v>
      </c>
      <c r="Q1563">
        <f t="shared" si="919"/>
        <v>0</v>
      </c>
      <c r="R1563">
        <f t="shared" si="919"/>
        <v>2</v>
      </c>
      <c r="S1563">
        <f t="shared" si="919"/>
        <v>0</v>
      </c>
      <c r="T1563">
        <f t="shared" si="919"/>
        <v>0</v>
      </c>
      <c r="U1563">
        <f t="shared" si="919"/>
        <v>0</v>
      </c>
    </row>
    <row r="1564" spans="1:21" x14ac:dyDescent="0.15">
      <c r="A1564" t="str">
        <f t="shared" si="877"/>
        <v>Shape Learning Immediate-Recognition</v>
      </c>
      <c r="B1564">
        <f t="shared" ref="B1564:K1564" si="920">IF(B1461=0,0,IF(B1461&lt;0.000001,7,IF(B1461&lt;0.00001,6,IF(B1461&lt;0.0001,5,IF(B1461&lt;0.001,4,IF(B1461&lt;0.01,3,2))))))</f>
        <v>0</v>
      </c>
      <c r="C1564">
        <f t="shared" si="920"/>
        <v>0</v>
      </c>
      <c r="D1564">
        <f t="shared" si="920"/>
        <v>0</v>
      </c>
      <c r="E1564">
        <f t="shared" si="920"/>
        <v>0</v>
      </c>
      <c r="F1564">
        <f t="shared" si="920"/>
        <v>0</v>
      </c>
      <c r="G1564">
        <f t="shared" si="920"/>
        <v>0</v>
      </c>
      <c r="H1564">
        <f t="shared" si="920"/>
        <v>2</v>
      </c>
      <c r="I1564">
        <f t="shared" si="920"/>
        <v>0</v>
      </c>
      <c r="J1564">
        <f t="shared" si="920"/>
        <v>0</v>
      </c>
      <c r="K1564">
        <f t="shared" si="920"/>
        <v>0</v>
      </c>
      <c r="L1564">
        <f t="shared" ref="L1564:U1564" si="921">IF(L1461=0,0,IF(L1461&lt;0.000001,7,IF(L1461&lt;0.00001,6,IF(L1461&lt;0.0001,5,IF(L1461&lt;0.001,4,IF(L1461&lt;0.01,3,2))))))</f>
        <v>0</v>
      </c>
      <c r="M1564">
        <f t="shared" si="921"/>
        <v>0</v>
      </c>
      <c r="N1564">
        <f t="shared" si="921"/>
        <v>0</v>
      </c>
      <c r="O1564">
        <f t="shared" si="921"/>
        <v>2</v>
      </c>
      <c r="P1564">
        <f t="shared" si="921"/>
        <v>0</v>
      </c>
      <c r="Q1564">
        <f t="shared" si="921"/>
        <v>0</v>
      </c>
      <c r="R1564">
        <f t="shared" si="921"/>
        <v>2</v>
      </c>
      <c r="S1564">
        <f t="shared" si="921"/>
        <v>0</v>
      </c>
      <c r="T1564">
        <f t="shared" si="921"/>
        <v>0</v>
      </c>
      <c r="U1564">
        <f t="shared" si="921"/>
        <v>0</v>
      </c>
    </row>
    <row r="1565" spans="1:21" x14ac:dyDescent="0.15">
      <c r="A1565" t="str">
        <f t="shared" si="877"/>
        <v>Shape Learning Delayed-Recognition</v>
      </c>
      <c r="B1565">
        <f t="shared" ref="B1565:K1565" si="922">IF(B1462=0,0,IF(B1462&lt;0.000001,7,IF(B1462&lt;0.00001,6,IF(B1462&lt;0.0001,5,IF(B1462&lt;0.001,4,IF(B1462&lt;0.01,3,2))))))</f>
        <v>0</v>
      </c>
      <c r="C1565">
        <f t="shared" si="922"/>
        <v>0</v>
      </c>
      <c r="D1565">
        <f t="shared" si="922"/>
        <v>0</v>
      </c>
      <c r="E1565">
        <f t="shared" si="922"/>
        <v>0</v>
      </c>
      <c r="F1565">
        <f t="shared" si="922"/>
        <v>0</v>
      </c>
      <c r="G1565">
        <f t="shared" si="922"/>
        <v>0</v>
      </c>
      <c r="H1565">
        <f t="shared" si="922"/>
        <v>2</v>
      </c>
      <c r="I1565">
        <f t="shared" si="922"/>
        <v>0</v>
      </c>
      <c r="J1565">
        <f t="shared" si="922"/>
        <v>0</v>
      </c>
      <c r="K1565">
        <f t="shared" si="922"/>
        <v>0</v>
      </c>
      <c r="L1565">
        <f t="shared" ref="L1565:U1565" si="923">IF(L1462=0,0,IF(L1462&lt;0.000001,7,IF(L1462&lt;0.00001,6,IF(L1462&lt;0.0001,5,IF(L1462&lt;0.001,4,IF(L1462&lt;0.01,3,2))))))</f>
        <v>0</v>
      </c>
      <c r="M1565">
        <f t="shared" si="923"/>
        <v>0</v>
      </c>
      <c r="N1565">
        <f t="shared" si="923"/>
        <v>0</v>
      </c>
      <c r="O1565">
        <f t="shared" si="923"/>
        <v>0</v>
      </c>
      <c r="P1565">
        <f t="shared" si="923"/>
        <v>2</v>
      </c>
      <c r="Q1565">
        <f t="shared" si="923"/>
        <v>0</v>
      </c>
      <c r="R1565">
        <f t="shared" si="923"/>
        <v>2</v>
      </c>
      <c r="S1565">
        <f t="shared" si="923"/>
        <v>0</v>
      </c>
      <c r="T1565">
        <f t="shared" si="923"/>
        <v>0</v>
      </c>
      <c r="U1565">
        <f t="shared" si="923"/>
        <v>0</v>
      </c>
    </row>
    <row r="1566" spans="1:21" x14ac:dyDescent="0.15">
      <c r="A1566" t="str">
        <f t="shared" si="877"/>
        <v>Story Learning Immediate-Recall</v>
      </c>
      <c r="B1566">
        <f t="shared" ref="B1566:K1566" si="924">IF(B1463=0,0,IF(B1463&lt;0.000001,7,IF(B1463&lt;0.00001,6,IF(B1463&lt;0.0001,5,IF(B1463&lt;0.001,4,IF(B1463&lt;0.01,3,2))))))</f>
        <v>0</v>
      </c>
      <c r="C1566">
        <f t="shared" si="924"/>
        <v>0</v>
      </c>
      <c r="D1566">
        <f t="shared" si="924"/>
        <v>0</v>
      </c>
      <c r="E1566">
        <f t="shared" si="924"/>
        <v>0</v>
      </c>
      <c r="F1566">
        <f t="shared" si="924"/>
        <v>0</v>
      </c>
      <c r="G1566">
        <f t="shared" si="924"/>
        <v>0</v>
      </c>
      <c r="H1566">
        <f t="shared" si="924"/>
        <v>2</v>
      </c>
      <c r="I1566">
        <f t="shared" si="924"/>
        <v>0</v>
      </c>
      <c r="J1566">
        <f t="shared" si="924"/>
        <v>0</v>
      </c>
      <c r="K1566">
        <f t="shared" si="924"/>
        <v>0</v>
      </c>
      <c r="L1566">
        <f t="shared" ref="L1566:U1566" si="925">IF(L1463=0,0,IF(L1463&lt;0.000001,7,IF(L1463&lt;0.00001,6,IF(L1463&lt;0.0001,5,IF(L1463&lt;0.001,4,IF(L1463&lt;0.01,3,2))))))</f>
        <v>0</v>
      </c>
      <c r="M1566">
        <f t="shared" si="925"/>
        <v>0</v>
      </c>
      <c r="N1566">
        <f t="shared" si="925"/>
        <v>0</v>
      </c>
      <c r="O1566">
        <f t="shared" si="925"/>
        <v>2</v>
      </c>
      <c r="P1566">
        <f t="shared" si="925"/>
        <v>0</v>
      </c>
      <c r="Q1566">
        <f t="shared" si="925"/>
        <v>0</v>
      </c>
      <c r="R1566">
        <f t="shared" si="925"/>
        <v>2</v>
      </c>
      <c r="S1566">
        <f t="shared" si="925"/>
        <v>0</v>
      </c>
      <c r="T1566">
        <f t="shared" si="925"/>
        <v>0</v>
      </c>
      <c r="U1566">
        <f t="shared" si="925"/>
        <v>0</v>
      </c>
    </row>
    <row r="1567" spans="1:21" x14ac:dyDescent="0.15">
      <c r="A1567" t="str">
        <f t="shared" si="877"/>
        <v>Story Learning Delayed-Recall</v>
      </c>
      <c r="B1567">
        <f t="shared" ref="B1567:K1567" si="926">IF(B1464=0,0,IF(B1464&lt;0.000001,7,IF(B1464&lt;0.00001,6,IF(B1464&lt;0.0001,5,IF(B1464&lt;0.001,4,IF(B1464&lt;0.01,3,2))))))</f>
        <v>0</v>
      </c>
      <c r="C1567">
        <f t="shared" si="926"/>
        <v>0</v>
      </c>
      <c r="D1567">
        <f t="shared" si="926"/>
        <v>0</v>
      </c>
      <c r="E1567">
        <f t="shared" si="926"/>
        <v>0</v>
      </c>
      <c r="F1567">
        <f t="shared" si="926"/>
        <v>0</v>
      </c>
      <c r="G1567">
        <f t="shared" si="926"/>
        <v>0</v>
      </c>
      <c r="H1567">
        <f t="shared" si="926"/>
        <v>2</v>
      </c>
      <c r="I1567">
        <f t="shared" si="926"/>
        <v>0</v>
      </c>
      <c r="J1567">
        <f t="shared" si="926"/>
        <v>0</v>
      </c>
      <c r="K1567">
        <f t="shared" si="926"/>
        <v>0</v>
      </c>
      <c r="L1567">
        <f t="shared" ref="L1567:U1567" si="927">IF(L1464=0,0,IF(L1464&lt;0.000001,7,IF(L1464&lt;0.00001,6,IF(L1464&lt;0.0001,5,IF(L1464&lt;0.001,4,IF(L1464&lt;0.01,3,2))))))</f>
        <v>0</v>
      </c>
      <c r="M1567">
        <f t="shared" si="927"/>
        <v>0</v>
      </c>
      <c r="N1567">
        <f t="shared" si="927"/>
        <v>0</v>
      </c>
      <c r="O1567">
        <f t="shared" si="927"/>
        <v>0</v>
      </c>
      <c r="P1567">
        <f t="shared" si="927"/>
        <v>2</v>
      </c>
      <c r="Q1567">
        <f t="shared" si="927"/>
        <v>0</v>
      </c>
      <c r="R1567">
        <f t="shared" si="927"/>
        <v>2</v>
      </c>
      <c r="S1567">
        <f t="shared" si="927"/>
        <v>0</v>
      </c>
      <c r="T1567">
        <f t="shared" si="927"/>
        <v>0</v>
      </c>
      <c r="U1567">
        <f t="shared" si="927"/>
        <v>0</v>
      </c>
    </row>
    <row r="1568" spans="1:21" x14ac:dyDescent="0.15">
      <c r="A1568" t="str">
        <f t="shared" si="877"/>
        <v>Visual Discrimination</v>
      </c>
      <c r="B1568">
        <f t="shared" ref="B1568:K1568" si="928">IF(B1465=0,0,IF(B1465&lt;0.000001,7,IF(B1465&lt;0.00001,6,IF(B1465&lt;0.0001,5,IF(B1465&lt;0.001,4,IF(B1465&lt;0.01,3,2))))))</f>
        <v>0</v>
      </c>
      <c r="C1568">
        <f t="shared" si="928"/>
        <v>0</v>
      </c>
      <c r="D1568">
        <f t="shared" si="928"/>
        <v>0</v>
      </c>
      <c r="E1568">
        <f t="shared" si="928"/>
        <v>0</v>
      </c>
      <c r="F1568">
        <f t="shared" si="928"/>
        <v>2</v>
      </c>
      <c r="G1568">
        <f t="shared" si="928"/>
        <v>0</v>
      </c>
      <c r="H1568">
        <f t="shared" si="928"/>
        <v>0</v>
      </c>
      <c r="I1568">
        <f t="shared" si="928"/>
        <v>0</v>
      </c>
      <c r="J1568">
        <f t="shared" si="928"/>
        <v>0</v>
      </c>
      <c r="K1568">
        <f t="shared" si="928"/>
        <v>0</v>
      </c>
      <c r="L1568">
        <f t="shared" ref="L1568:U1568" si="929">IF(L1465=0,0,IF(L1465&lt;0.000001,7,IF(L1465&lt;0.00001,6,IF(L1465&lt;0.0001,5,IF(L1465&lt;0.001,4,IF(L1465&lt;0.01,3,2))))))</f>
        <v>0</v>
      </c>
      <c r="M1568">
        <f t="shared" si="929"/>
        <v>0</v>
      </c>
      <c r="N1568">
        <f t="shared" si="929"/>
        <v>0</v>
      </c>
      <c r="O1568">
        <f t="shared" si="929"/>
        <v>0</v>
      </c>
      <c r="P1568">
        <f t="shared" si="929"/>
        <v>0</v>
      </c>
      <c r="Q1568">
        <f t="shared" si="929"/>
        <v>0</v>
      </c>
      <c r="R1568">
        <f t="shared" si="929"/>
        <v>2</v>
      </c>
      <c r="S1568">
        <f t="shared" si="929"/>
        <v>0</v>
      </c>
      <c r="T1568">
        <f t="shared" si="929"/>
        <v>0</v>
      </c>
      <c r="U1568">
        <f t="shared" si="929"/>
        <v>0</v>
      </c>
    </row>
    <row r="1569" spans="1:21" x14ac:dyDescent="0.15">
      <c r="A1569" t="str">
        <f t="shared" si="877"/>
        <v>Design Construction</v>
      </c>
      <c r="B1569">
        <f t="shared" ref="B1569:K1569" si="930">IF(B1466=0,0,IF(B1466&lt;0.000001,7,IF(B1466&lt;0.00001,6,IF(B1466&lt;0.0001,5,IF(B1466&lt;0.001,4,IF(B1466&lt;0.01,3,2))))))</f>
        <v>0</v>
      </c>
      <c r="C1569">
        <f t="shared" si="930"/>
        <v>0</v>
      </c>
      <c r="D1569">
        <f t="shared" si="930"/>
        <v>2</v>
      </c>
      <c r="E1569">
        <f t="shared" si="930"/>
        <v>0</v>
      </c>
      <c r="F1569">
        <f t="shared" si="930"/>
        <v>2</v>
      </c>
      <c r="G1569">
        <f t="shared" si="930"/>
        <v>0</v>
      </c>
      <c r="H1569">
        <f t="shared" si="930"/>
        <v>0</v>
      </c>
      <c r="I1569">
        <f t="shared" si="930"/>
        <v>0</v>
      </c>
      <c r="J1569">
        <f t="shared" si="930"/>
        <v>0</v>
      </c>
      <c r="K1569">
        <f t="shared" si="930"/>
        <v>0</v>
      </c>
      <c r="L1569">
        <f t="shared" ref="L1569:U1569" si="931">IF(L1466=0,0,IF(L1466&lt;0.000001,7,IF(L1466&lt;0.00001,6,IF(L1466&lt;0.0001,5,IF(L1466&lt;0.001,4,IF(L1466&lt;0.01,3,2))))))</f>
        <v>0</v>
      </c>
      <c r="M1569">
        <f t="shared" si="931"/>
        <v>0</v>
      </c>
      <c r="N1569">
        <f t="shared" si="931"/>
        <v>0</v>
      </c>
      <c r="O1569">
        <f t="shared" si="931"/>
        <v>0</v>
      </c>
      <c r="P1569">
        <f t="shared" si="931"/>
        <v>0</v>
      </c>
      <c r="Q1569">
        <f t="shared" si="931"/>
        <v>0</v>
      </c>
      <c r="R1569">
        <f t="shared" si="931"/>
        <v>2</v>
      </c>
      <c r="S1569">
        <f t="shared" si="931"/>
        <v>0</v>
      </c>
      <c r="T1569">
        <f t="shared" si="931"/>
        <v>0</v>
      </c>
      <c r="U1569">
        <f t="shared" si="931"/>
        <v>0</v>
      </c>
    </row>
    <row r="1570" spans="1:21" x14ac:dyDescent="0.15">
      <c r="A1570" t="str">
        <f t="shared" si="877"/>
        <v>Mazes</v>
      </c>
      <c r="B1570">
        <f t="shared" ref="B1570:K1570" si="932">IF(B1467=0,0,IF(B1467&lt;0.000001,7,IF(B1467&lt;0.00001,6,IF(B1467&lt;0.0001,5,IF(B1467&lt;0.001,4,IF(B1467&lt;0.01,3,2))))))</f>
        <v>0</v>
      </c>
      <c r="C1570">
        <f t="shared" si="932"/>
        <v>0</v>
      </c>
      <c r="D1570">
        <f t="shared" si="932"/>
        <v>0</v>
      </c>
      <c r="E1570">
        <f t="shared" si="932"/>
        <v>0</v>
      </c>
      <c r="F1570">
        <f t="shared" si="932"/>
        <v>0</v>
      </c>
      <c r="G1570">
        <f t="shared" si="932"/>
        <v>2</v>
      </c>
      <c r="H1570">
        <f t="shared" si="932"/>
        <v>0</v>
      </c>
      <c r="I1570">
        <f t="shared" si="932"/>
        <v>0</v>
      </c>
      <c r="J1570">
        <f t="shared" si="932"/>
        <v>0</v>
      </c>
      <c r="K1570">
        <f t="shared" si="932"/>
        <v>0</v>
      </c>
      <c r="L1570">
        <f t="shared" ref="L1570:U1570" si="933">IF(L1467=0,0,IF(L1467&lt;0.000001,7,IF(L1467&lt;0.00001,6,IF(L1467&lt;0.0001,5,IF(L1467&lt;0.001,4,IF(L1467&lt;0.01,3,2))))))</f>
        <v>0</v>
      </c>
      <c r="M1570">
        <f t="shared" si="933"/>
        <v>2</v>
      </c>
      <c r="N1570">
        <f t="shared" si="933"/>
        <v>2</v>
      </c>
      <c r="O1570">
        <f t="shared" si="933"/>
        <v>0</v>
      </c>
      <c r="P1570">
        <f t="shared" si="933"/>
        <v>0</v>
      </c>
      <c r="Q1570">
        <f t="shared" si="933"/>
        <v>2</v>
      </c>
      <c r="R1570">
        <f t="shared" si="933"/>
        <v>2</v>
      </c>
      <c r="S1570">
        <f t="shared" si="933"/>
        <v>0</v>
      </c>
      <c r="T1570">
        <f t="shared" si="933"/>
        <v>0</v>
      </c>
      <c r="U1570">
        <f t="shared" si="933"/>
        <v>0</v>
      </c>
    </row>
    <row r="1571" spans="1:21" x14ac:dyDescent="0.15">
      <c r="A1571" t="str">
        <f t="shared" si="877"/>
        <v>Word Generation</v>
      </c>
      <c r="B1571">
        <f t="shared" ref="B1571:K1571" si="934">IF(B1468=0,0,IF(B1468&lt;0.000001,7,IF(B1468&lt;0.00001,6,IF(B1468&lt;0.0001,5,IF(B1468&lt;0.001,4,IF(B1468&lt;0.01,3,2))))))</f>
        <v>0</v>
      </c>
      <c r="C1571">
        <f t="shared" si="934"/>
        <v>0</v>
      </c>
      <c r="D1571">
        <f t="shared" si="934"/>
        <v>0</v>
      </c>
      <c r="E1571">
        <f t="shared" si="934"/>
        <v>0</v>
      </c>
      <c r="F1571">
        <f t="shared" si="934"/>
        <v>0</v>
      </c>
      <c r="G1571">
        <f t="shared" si="934"/>
        <v>2</v>
      </c>
      <c r="H1571">
        <f t="shared" si="934"/>
        <v>0</v>
      </c>
      <c r="I1571">
        <f t="shared" si="934"/>
        <v>0</v>
      </c>
      <c r="J1571">
        <f t="shared" si="934"/>
        <v>0</v>
      </c>
      <c r="K1571">
        <f t="shared" si="934"/>
        <v>0</v>
      </c>
      <c r="L1571">
        <f t="shared" ref="L1571:U1571" si="935">IF(L1468=0,0,IF(L1468&lt;0.000001,7,IF(L1468&lt;0.00001,6,IF(L1468&lt;0.0001,5,IF(L1468&lt;0.001,4,IF(L1468&lt;0.01,3,2))))))</f>
        <v>0</v>
      </c>
      <c r="M1571">
        <f t="shared" si="935"/>
        <v>2</v>
      </c>
      <c r="N1571">
        <f t="shared" si="935"/>
        <v>0</v>
      </c>
      <c r="O1571">
        <f t="shared" si="935"/>
        <v>0</v>
      </c>
      <c r="P1571">
        <f t="shared" si="935"/>
        <v>0</v>
      </c>
      <c r="Q1571">
        <f t="shared" si="935"/>
        <v>0</v>
      </c>
      <c r="R1571">
        <f t="shared" si="935"/>
        <v>2</v>
      </c>
      <c r="S1571">
        <f t="shared" si="935"/>
        <v>0</v>
      </c>
      <c r="T1571">
        <f t="shared" si="935"/>
        <v>0</v>
      </c>
      <c r="U1571">
        <f t="shared" si="935"/>
        <v>0</v>
      </c>
    </row>
    <row r="1572" spans="1:21" x14ac:dyDescent="0.15">
      <c r="A1572" t="str">
        <f t="shared" si="877"/>
        <v>Letter Fluency</v>
      </c>
      <c r="B1572">
        <f t="shared" ref="B1572:K1572" si="936">IF(B1469=0,0,IF(B1469&lt;0.000001,7,IF(B1469&lt;0.00001,6,IF(B1469&lt;0.0001,5,IF(B1469&lt;0.001,4,IF(B1469&lt;0.01,3,2))))))</f>
        <v>0</v>
      </c>
      <c r="C1572">
        <f t="shared" si="936"/>
        <v>0</v>
      </c>
      <c r="D1572">
        <f t="shared" si="936"/>
        <v>0</v>
      </c>
      <c r="E1572">
        <f t="shared" si="936"/>
        <v>2</v>
      </c>
      <c r="F1572">
        <f t="shared" si="936"/>
        <v>0</v>
      </c>
      <c r="G1572">
        <f t="shared" si="936"/>
        <v>0</v>
      </c>
      <c r="H1572">
        <f t="shared" si="936"/>
        <v>0</v>
      </c>
      <c r="I1572">
        <f t="shared" si="936"/>
        <v>0</v>
      </c>
      <c r="J1572">
        <f t="shared" si="936"/>
        <v>0</v>
      </c>
      <c r="K1572">
        <f t="shared" si="936"/>
        <v>0</v>
      </c>
      <c r="L1572">
        <f t="shared" ref="L1572:U1572" si="937">IF(L1469=0,0,IF(L1469&lt;0.000001,7,IF(L1469&lt;0.00001,6,IF(L1469&lt;0.0001,5,IF(L1469&lt;0.001,4,IF(L1469&lt;0.01,3,2))))))</f>
        <v>0</v>
      </c>
      <c r="M1572">
        <f t="shared" si="937"/>
        <v>0</v>
      </c>
      <c r="N1572">
        <f t="shared" si="937"/>
        <v>0</v>
      </c>
      <c r="O1572">
        <f t="shared" si="937"/>
        <v>0</v>
      </c>
      <c r="P1572">
        <f t="shared" si="937"/>
        <v>0</v>
      </c>
      <c r="Q1572">
        <f t="shared" si="937"/>
        <v>0</v>
      </c>
      <c r="R1572">
        <f t="shared" si="937"/>
        <v>2</v>
      </c>
      <c r="S1572">
        <f t="shared" si="937"/>
        <v>0</v>
      </c>
      <c r="T1572">
        <f t="shared" si="937"/>
        <v>0</v>
      </c>
      <c r="U1572">
        <f t="shared" si="937"/>
        <v>0</v>
      </c>
    </row>
    <row r="1573" spans="1:21" x14ac:dyDescent="0.15">
      <c r="A1573" t="str">
        <f t="shared" si="877"/>
        <v>Category Fluency</v>
      </c>
      <c r="B1573">
        <f t="shared" ref="B1573:K1573" si="938">IF(B1470=0,0,IF(B1470&lt;0.000001,7,IF(B1470&lt;0.00001,6,IF(B1470&lt;0.0001,5,IF(B1470&lt;0.001,4,IF(B1470&lt;0.01,3,2))))))</f>
        <v>0</v>
      </c>
      <c r="C1573">
        <f t="shared" si="938"/>
        <v>0</v>
      </c>
      <c r="D1573">
        <f t="shared" si="938"/>
        <v>0</v>
      </c>
      <c r="E1573">
        <f t="shared" si="938"/>
        <v>7</v>
      </c>
      <c r="F1573">
        <f t="shared" si="938"/>
        <v>0</v>
      </c>
      <c r="G1573">
        <f t="shared" si="938"/>
        <v>0</v>
      </c>
      <c r="H1573">
        <f t="shared" si="938"/>
        <v>0</v>
      </c>
      <c r="I1573">
        <f t="shared" si="938"/>
        <v>0</v>
      </c>
      <c r="J1573">
        <f t="shared" si="938"/>
        <v>0</v>
      </c>
      <c r="K1573">
        <f t="shared" si="938"/>
        <v>0</v>
      </c>
      <c r="L1573">
        <f t="shared" ref="L1573:U1573" si="939">IF(L1470=0,0,IF(L1470&lt;0.000001,7,IF(L1470&lt;0.00001,6,IF(L1470&lt;0.0001,5,IF(L1470&lt;0.001,4,IF(L1470&lt;0.01,3,2))))))</f>
        <v>0</v>
      </c>
      <c r="M1573">
        <f t="shared" si="939"/>
        <v>0</v>
      </c>
      <c r="N1573">
        <f t="shared" si="939"/>
        <v>0</v>
      </c>
      <c r="O1573">
        <f t="shared" si="939"/>
        <v>0</v>
      </c>
      <c r="P1573">
        <f t="shared" si="939"/>
        <v>0</v>
      </c>
      <c r="Q1573">
        <f t="shared" si="939"/>
        <v>0</v>
      </c>
      <c r="R1573">
        <f t="shared" si="939"/>
        <v>7</v>
      </c>
      <c r="S1573">
        <f t="shared" si="939"/>
        <v>0</v>
      </c>
      <c r="T1573">
        <f t="shared" si="939"/>
        <v>0</v>
      </c>
      <c r="U1573">
        <f t="shared" si="939"/>
        <v>0</v>
      </c>
    </row>
    <row r="1574" spans="1:21" x14ac:dyDescent="0.15">
      <c r="A1574" t="str">
        <f t="shared" si="877"/>
        <v>TOPF</v>
      </c>
      <c r="B1574">
        <f t="shared" ref="B1574:K1574" si="940">IF(B1471=0,0,IF(B1471&lt;0.000001,7,IF(B1471&lt;0.00001,6,IF(B1471&lt;0.0001,5,IF(B1471&lt;0.001,4,IF(B1471&lt;0.01,3,2))))))</f>
        <v>0</v>
      </c>
      <c r="C1574">
        <f t="shared" si="940"/>
        <v>0</v>
      </c>
      <c r="D1574">
        <f t="shared" si="940"/>
        <v>0</v>
      </c>
      <c r="E1574">
        <f t="shared" si="940"/>
        <v>0</v>
      </c>
      <c r="F1574">
        <f t="shared" si="940"/>
        <v>0</v>
      </c>
      <c r="G1574">
        <f t="shared" si="940"/>
        <v>0</v>
      </c>
      <c r="H1574">
        <f t="shared" si="940"/>
        <v>0</v>
      </c>
      <c r="I1574">
        <f t="shared" si="940"/>
        <v>0</v>
      </c>
      <c r="J1574">
        <f t="shared" si="940"/>
        <v>0</v>
      </c>
      <c r="K1574">
        <f t="shared" si="940"/>
        <v>0</v>
      </c>
      <c r="L1574">
        <f t="shared" ref="L1574:U1574" si="941">IF(L1471=0,0,IF(L1471&lt;0.000001,7,IF(L1471&lt;0.00001,6,IF(L1471&lt;0.0001,5,IF(L1471&lt;0.001,4,IF(L1471&lt;0.01,3,2))))))</f>
        <v>0</v>
      </c>
      <c r="M1574">
        <f t="shared" si="941"/>
        <v>0</v>
      </c>
      <c r="N1574">
        <f t="shared" si="941"/>
        <v>0</v>
      </c>
      <c r="O1574">
        <f t="shared" si="941"/>
        <v>0</v>
      </c>
      <c r="P1574">
        <f t="shared" si="941"/>
        <v>0</v>
      </c>
      <c r="Q1574">
        <f t="shared" si="941"/>
        <v>0</v>
      </c>
      <c r="R1574">
        <f t="shared" si="941"/>
        <v>0</v>
      </c>
      <c r="S1574">
        <f t="shared" si="941"/>
        <v>0</v>
      </c>
      <c r="T1574">
        <f t="shared" si="941"/>
        <v>0</v>
      </c>
      <c r="U1574">
        <f t="shared" si="941"/>
        <v>0</v>
      </c>
    </row>
    <row r="1575" spans="1:21" x14ac:dyDescent="0.15">
      <c r="A1575" t="str">
        <f t="shared" si="877"/>
        <v>Trails A</v>
      </c>
      <c r="B1575">
        <f t="shared" ref="B1575:K1575" si="942">IF(B1472=0,0,IF(B1472&lt;0.000001,7,IF(B1472&lt;0.00001,6,IF(B1472&lt;0.0001,5,IF(B1472&lt;0.001,4,IF(B1472&lt;0.01,3,2))))))</f>
        <v>0</v>
      </c>
      <c r="C1575">
        <f t="shared" si="942"/>
        <v>0</v>
      </c>
      <c r="D1575">
        <f t="shared" si="942"/>
        <v>0</v>
      </c>
      <c r="E1575">
        <f t="shared" si="942"/>
        <v>0</v>
      </c>
      <c r="F1575">
        <f t="shared" si="942"/>
        <v>0</v>
      </c>
      <c r="G1575">
        <f t="shared" si="942"/>
        <v>2</v>
      </c>
      <c r="H1575">
        <f t="shared" si="942"/>
        <v>0</v>
      </c>
      <c r="I1575">
        <f t="shared" si="942"/>
        <v>0</v>
      </c>
      <c r="J1575">
        <f t="shared" si="942"/>
        <v>5</v>
      </c>
      <c r="K1575">
        <f t="shared" si="942"/>
        <v>0</v>
      </c>
      <c r="L1575">
        <f t="shared" ref="L1575:U1575" si="943">IF(L1472=0,0,IF(L1472&lt;0.000001,7,IF(L1472&lt;0.00001,6,IF(L1472&lt;0.0001,5,IF(L1472&lt;0.001,4,IF(L1472&lt;0.01,3,2))))))</f>
        <v>0</v>
      </c>
      <c r="M1575">
        <f t="shared" si="943"/>
        <v>0</v>
      </c>
      <c r="N1575">
        <f t="shared" si="943"/>
        <v>3</v>
      </c>
      <c r="O1575">
        <f t="shared" si="943"/>
        <v>0</v>
      </c>
      <c r="P1575">
        <f t="shared" si="943"/>
        <v>0</v>
      </c>
      <c r="Q1575">
        <f t="shared" si="943"/>
        <v>0</v>
      </c>
      <c r="R1575">
        <f t="shared" si="943"/>
        <v>2</v>
      </c>
      <c r="S1575">
        <f t="shared" si="943"/>
        <v>0</v>
      </c>
      <c r="T1575">
        <f t="shared" si="943"/>
        <v>6</v>
      </c>
      <c r="U1575">
        <f t="shared" si="943"/>
        <v>0</v>
      </c>
    </row>
    <row r="1576" spans="1:21" x14ac:dyDescent="0.15">
      <c r="A1576" t="str">
        <f t="shared" si="877"/>
        <v>Trails B</v>
      </c>
      <c r="B1576">
        <f t="shared" ref="B1576:K1576" si="944">IF(B1473=0,0,IF(B1473&lt;0.000001,7,IF(B1473&lt;0.00001,6,IF(B1473&lt;0.0001,5,IF(B1473&lt;0.001,4,IF(B1473&lt;0.01,3,2))))))</f>
        <v>0</v>
      </c>
      <c r="C1576">
        <f t="shared" si="944"/>
        <v>0</v>
      </c>
      <c r="D1576">
        <f t="shared" si="944"/>
        <v>0</v>
      </c>
      <c r="E1576">
        <f t="shared" si="944"/>
        <v>0</v>
      </c>
      <c r="F1576">
        <f t="shared" si="944"/>
        <v>0</v>
      </c>
      <c r="G1576">
        <f t="shared" si="944"/>
        <v>2</v>
      </c>
      <c r="H1576">
        <f t="shared" si="944"/>
        <v>0</v>
      </c>
      <c r="I1576">
        <f t="shared" si="944"/>
        <v>0</v>
      </c>
      <c r="J1576">
        <f t="shared" si="944"/>
        <v>0</v>
      </c>
      <c r="K1576">
        <f t="shared" si="944"/>
        <v>0</v>
      </c>
      <c r="L1576">
        <f t="shared" ref="L1576:U1576" si="945">IF(L1473=0,0,IF(L1473&lt;0.000001,7,IF(L1473&lt;0.00001,6,IF(L1473&lt;0.0001,5,IF(L1473&lt;0.001,4,IF(L1473&lt;0.01,3,2))))))</f>
        <v>2</v>
      </c>
      <c r="M1576">
        <f t="shared" si="945"/>
        <v>0</v>
      </c>
      <c r="N1576">
        <f t="shared" si="945"/>
        <v>0</v>
      </c>
      <c r="O1576">
        <f t="shared" si="945"/>
        <v>0</v>
      </c>
      <c r="P1576">
        <f t="shared" si="945"/>
        <v>0</v>
      </c>
      <c r="Q1576">
        <f t="shared" si="945"/>
        <v>0</v>
      </c>
      <c r="R1576">
        <f t="shared" si="945"/>
        <v>2</v>
      </c>
      <c r="S1576">
        <f t="shared" si="945"/>
        <v>0</v>
      </c>
      <c r="T1576">
        <f t="shared" si="945"/>
        <v>0</v>
      </c>
      <c r="U1576">
        <f t="shared" si="945"/>
        <v>2</v>
      </c>
    </row>
    <row r="1577" spans="1:21" x14ac:dyDescent="0.15">
      <c r="A1577" t="str">
        <f t="shared" si="877"/>
        <v>Unstructured Task (WT)</v>
      </c>
      <c r="B1577">
        <f t="shared" ref="B1577:K1577" si="946">IF(B1474=0,0,IF(B1474&lt;0.000001,7,IF(B1474&lt;0.00001,6,IF(B1474&lt;0.0001,5,IF(B1474&lt;0.001,4,IF(B1474&lt;0.01,3,2))))))</f>
        <v>0</v>
      </c>
      <c r="C1577">
        <f t="shared" si="946"/>
        <v>0</v>
      </c>
      <c r="D1577">
        <f t="shared" si="946"/>
        <v>0</v>
      </c>
      <c r="E1577">
        <f t="shared" si="946"/>
        <v>0</v>
      </c>
      <c r="F1577">
        <f t="shared" si="946"/>
        <v>0</v>
      </c>
      <c r="G1577">
        <f t="shared" si="946"/>
        <v>0</v>
      </c>
      <c r="H1577">
        <f t="shared" si="946"/>
        <v>0</v>
      </c>
      <c r="I1577">
        <f t="shared" si="946"/>
        <v>0</v>
      </c>
      <c r="J1577">
        <f t="shared" si="946"/>
        <v>0</v>
      </c>
      <c r="K1577">
        <f t="shared" si="946"/>
        <v>0</v>
      </c>
      <c r="L1577">
        <f t="shared" ref="L1577:U1577" si="947">IF(L1474=0,0,IF(L1474&lt;0.000001,7,IF(L1474&lt;0.00001,6,IF(L1474&lt;0.0001,5,IF(L1474&lt;0.001,4,IF(L1474&lt;0.01,3,2))))))</f>
        <v>0</v>
      </c>
      <c r="M1577">
        <f t="shared" si="947"/>
        <v>0</v>
      </c>
      <c r="N1577">
        <f t="shared" si="947"/>
        <v>0</v>
      </c>
      <c r="O1577">
        <f t="shared" si="947"/>
        <v>0</v>
      </c>
      <c r="P1577">
        <f t="shared" si="947"/>
        <v>0</v>
      </c>
      <c r="Q1577">
        <f t="shared" si="947"/>
        <v>0</v>
      </c>
      <c r="R1577">
        <f t="shared" si="947"/>
        <v>0</v>
      </c>
      <c r="S1577">
        <f t="shared" si="947"/>
        <v>0</v>
      </c>
      <c r="T1577">
        <f t="shared" si="947"/>
        <v>0</v>
      </c>
      <c r="U1577">
        <f t="shared" si="947"/>
        <v>0</v>
      </c>
    </row>
    <row r="1578" spans="1:21" x14ac:dyDescent="0.15">
      <c r="A1578" t="str">
        <f t="shared" si="877"/>
        <v>ROCFT Copy</v>
      </c>
      <c r="B1578">
        <f t="shared" ref="B1578:K1578" si="948">IF(B1475=0,0,IF(B1475&lt;0.000001,7,IF(B1475&lt;0.00001,6,IF(B1475&lt;0.0001,5,IF(B1475&lt;0.001,4,IF(B1475&lt;0.01,3,2))))))</f>
        <v>0</v>
      </c>
      <c r="C1578">
        <f t="shared" si="948"/>
        <v>0</v>
      </c>
      <c r="D1578">
        <f t="shared" si="948"/>
        <v>0</v>
      </c>
      <c r="E1578">
        <f t="shared" si="948"/>
        <v>0</v>
      </c>
      <c r="F1578">
        <f t="shared" si="948"/>
        <v>0</v>
      </c>
      <c r="G1578">
        <f t="shared" si="948"/>
        <v>2</v>
      </c>
      <c r="H1578">
        <f t="shared" si="948"/>
        <v>0</v>
      </c>
      <c r="I1578">
        <f t="shared" si="948"/>
        <v>0</v>
      </c>
      <c r="J1578">
        <f t="shared" si="948"/>
        <v>0</v>
      </c>
      <c r="K1578">
        <f t="shared" si="948"/>
        <v>0</v>
      </c>
      <c r="L1578">
        <f t="shared" ref="L1578:U1578" si="949">IF(L1475=0,0,IF(L1475&lt;0.000001,7,IF(L1475&lt;0.00001,6,IF(L1475&lt;0.0001,5,IF(L1475&lt;0.001,4,IF(L1475&lt;0.01,3,2))))))</f>
        <v>0</v>
      </c>
      <c r="M1578">
        <f t="shared" si="949"/>
        <v>2</v>
      </c>
      <c r="N1578">
        <f t="shared" si="949"/>
        <v>0</v>
      </c>
      <c r="O1578">
        <f t="shared" si="949"/>
        <v>0</v>
      </c>
      <c r="P1578">
        <f t="shared" si="949"/>
        <v>0</v>
      </c>
      <c r="Q1578">
        <f t="shared" si="949"/>
        <v>2</v>
      </c>
      <c r="R1578">
        <f t="shared" si="949"/>
        <v>2</v>
      </c>
      <c r="S1578">
        <f t="shared" si="949"/>
        <v>0</v>
      </c>
      <c r="T1578">
        <f t="shared" si="949"/>
        <v>0</v>
      </c>
      <c r="U1578">
        <f t="shared" si="949"/>
        <v>0</v>
      </c>
    </row>
    <row r="1579" spans="1:21" x14ac:dyDescent="0.15">
      <c r="A1579" t="str">
        <f t="shared" si="877"/>
        <v>ROCFT Recall</v>
      </c>
      <c r="B1579">
        <f t="shared" ref="B1579:K1579" si="950">IF(B1476=0,0,IF(B1476&lt;0.000001,7,IF(B1476&lt;0.00001,6,IF(B1476&lt;0.0001,5,IF(B1476&lt;0.001,4,IF(B1476&lt;0.01,3,2))))))</f>
        <v>0</v>
      </c>
      <c r="C1579">
        <f t="shared" si="950"/>
        <v>0</v>
      </c>
      <c r="D1579">
        <f t="shared" si="950"/>
        <v>0</v>
      </c>
      <c r="E1579">
        <f t="shared" si="950"/>
        <v>0</v>
      </c>
      <c r="F1579">
        <f t="shared" si="950"/>
        <v>0</v>
      </c>
      <c r="G1579">
        <f t="shared" si="950"/>
        <v>0</v>
      </c>
      <c r="H1579">
        <f t="shared" si="950"/>
        <v>2</v>
      </c>
      <c r="I1579">
        <f t="shared" si="950"/>
        <v>0</v>
      </c>
      <c r="J1579">
        <f t="shared" si="950"/>
        <v>0</v>
      </c>
      <c r="K1579">
        <f t="shared" si="950"/>
        <v>0</v>
      </c>
      <c r="L1579">
        <f t="shared" ref="L1579:U1579" si="951">IF(L1476=0,0,IF(L1476&lt;0.000001,7,IF(L1476&lt;0.00001,6,IF(L1476&lt;0.0001,5,IF(L1476&lt;0.001,4,IF(L1476&lt;0.01,3,2))))))</f>
        <v>0</v>
      </c>
      <c r="M1579">
        <f t="shared" si="951"/>
        <v>0</v>
      </c>
      <c r="N1579">
        <f t="shared" si="951"/>
        <v>0</v>
      </c>
      <c r="O1579">
        <f t="shared" si="951"/>
        <v>0</v>
      </c>
      <c r="P1579">
        <f t="shared" si="951"/>
        <v>2</v>
      </c>
      <c r="Q1579">
        <f t="shared" si="951"/>
        <v>0</v>
      </c>
      <c r="R1579">
        <f t="shared" si="951"/>
        <v>2</v>
      </c>
      <c r="S1579">
        <f t="shared" si="951"/>
        <v>0</v>
      </c>
      <c r="T1579">
        <f t="shared" si="951"/>
        <v>0</v>
      </c>
      <c r="U1579">
        <f t="shared" si="951"/>
        <v>0</v>
      </c>
    </row>
    <row r="1580" spans="1:21" x14ac:dyDescent="0.15">
      <c r="A1580" t="str">
        <f t="shared" si="877"/>
        <v>CVLT-3 Brief Trials 1-4</v>
      </c>
      <c r="B1580">
        <f t="shared" ref="B1580:K1580" si="952">IF(B1477=0,0,IF(B1477&lt;0.000001,7,IF(B1477&lt;0.00001,6,IF(B1477&lt;0.0001,5,IF(B1477&lt;0.001,4,IF(B1477&lt;0.01,3,2))))))</f>
        <v>0</v>
      </c>
      <c r="C1580">
        <f t="shared" si="952"/>
        <v>0</v>
      </c>
      <c r="D1580">
        <f t="shared" si="952"/>
        <v>0</v>
      </c>
      <c r="E1580">
        <f t="shared" si="952"/>
        <v>0</v>
      </c>
      <c r="F1580">
        <f t="shared" si="952"/>
        <v>0</v>
      </c>
      <c r="G1580">
        <f t="shared" si="952"/>
        <v>0</v>
      </c>
      <c r="H1580">
        <f t="shared" si="952"/>
        <v>2</v>
      </c>
      <c r="I1580">
        <f t="shared" si="952"/>
        <v>0</v>
      </c>
      <c r="J1580">
        <f t="shared" si="952"/>
        <v>0</v>
      </c>
      <c r="K1580">
        <f t="shared" si="952"/>
        <v>0</v>
      </c>
      <c r="L1580">
        <f t="shared" ref="L1580:U1580" si="953">IF(L1477=0,0,IF(L1477&lt;0.000001,7,IF(L1477&lt;0.00001,6,IF(L1477&lt;0.0001,5,IF(L1477&lt;0.001,4,IF(L1477&lt;0.01,3,2))))))</f>
        <v>0</v>
      </c>
      <c r="M1580">
        <f t="shared" si="953"/>
        <v>0</v>
      </c>
      <c r="N1580">
        <f t="shared" si="953"/>
        <v>0</v>
      </c>
      <c r="O1580">
        <f t="shared" si="953"/>
        <v>2</v>
      </c>
      <c r="P1580">
        <f t="shared" si="953"/>
        <v>0</v>
      </c>
      <c r="Q1580">
        <f t="shared" si="953"/>
        <v>0</v>
      </c>
      <c r="R1580">
        <f t="shared" si="953"/>
        <v>2</v>
      </c>
      <c r="S1580">
        <f t="shared" si="953"/>
        <v>0</v>
      </c>
      <c r="T1580">
        <f t="shared" si="953"/>
        <v>0</v>
      </c>
      <c r="U1580">
        <f t="shared" si="953"/>
        <v>0</v>
      </c>
    </row>
    <row r="1581" spans="1:21" x14ac:dyDescent="0.15">
      <c r="A1581" t="str">
        <f t="shared" si="877"/>
        <v>CVLT-3 Brief SDFR</v>
      </c>
      <c r="B1581">
        <f t="shared" ref="B1581:K1581" si="954">IF(B1478=0,0,IF(B1478&lt;0.000001,7,IF(B1478&lt;0.00001,6,IF(B1478&lt;0.0001,5,IF(B1478&lt;0.001,4,IF(B1478&lt;0.01,3,2))))))</f>
        <v>0</v>
      </c>
      <c r="C1581">
        <f t="shared" si="954"/>
        <v>0</v>
      </c>
      <c r="D1581">
        <f t="shared" si="954"/>
        <v>0</v>
      </c>
      <c r="E1581">
        <f t="shared" si="954"/>
        <v>0</v>
      </c>
      <c r="F1581">
        <f t="shared" si="954"/>
        <v>0</v>
      </c>
      <c r="G1581">
        <f t="shared" si="954"/>
        <v>0</v>
      </c>
      <c r="H1581">
        <f t="shared" si="954"/>
        <v>2</v>
      </c>
      <c r="I1581">
        <f t="shared" si="954"/>
        <v>0</v>
      </c>
      <c r="J1581">
        <f t="shared" si="954"/>
        <v>0</v>
      </c>
      <c r="K1581">
        <f t="shared" si="954"/>
        <v>0</v>
      </c>
      <c r="L1581">
        <f t="shared" ref="L1581:U1581" si="955">IF(L1478=0,0,IF(L1478&lt;0.000001,7,IF(L1478&lt;0.00001,6,IF(L1478&lt;0.0001,5,IF(L1478&lt;0.001,4,IF(L1478&lt;0.01,3,2))))))</f>
        <v>0</v>
      </c>
      <c r="M1581">
        <f t="shared" si="955"/>
        <v>0</v>
      </c>
      <c r="N1581">
        <f t="shared" si="955"/>
        <v>0</v>
      </c>
      <c r="O1581">
        <f t="shared" si="955"/>
        <v>0</v>
      </c>
      <c r="P1581">
        <f t="shared" si="955"/>
        <v>0</v>
      </c>
      <c r="Q1581">
        <f t="shared" si="955"/>
        <v>0</v>
      </c>
      <c r="R1581">
        <f t="shared" si="955"/>
        <v>2</v>
      </c>
      <c r="S1581">
        <f t="shared" si="955"/>
        <v>0</v>
      </c>
      <c r="T1581">
        <f t="shared" si="955"/>
        <v>0</v>
      </c>
      <c r="U1581">
        <f t="shared" si="955"/>
        <v>0</v>
      </c>
    </row>
    <row r="1582" spans="1:21" x14ac:dyDescent="0.15">
      <c r="A1582" t="str">
        <f t="shared" si="877"/>
        <v>CVLT-3 Brief LDFR</v>
      </c>
      <c r="B1582">
        <f t="shared" ref="B1582:K1582" si="956">IF(B1479=0,0,IF(B1479&lt;0.000001,7,IF(B1479&lt;0.00001,6,IF(B1479&lt;0.0001,5,IF(B1479&lt;0.001,4,IF(B1479&lt;0.01,3,2))))))</f>
        <v>0</v>
      </c>
      <c r="C1582">
        <f t="shared" si="956"/>
        <v>0</v>
      </c>
      <c r="D1582">
        <f t="shared" si="956"/>
        <v>0</v>
      </c>
      <c r="E1582">
        <f t="shared" si="956"/>
        <v>0</v>
      </c>
      <c r="F1582">
        <f t="shared" si="956"/>
        <v>0</v>
      </c>
      <c r="G1582">
        <f t="shared" si="956"/>
        <v>0</v>
      </c>
      <c r="H1582">
        <f t="shared" si="956"/>
        <v>2</v>
      </c>
      <c r="I1582">
        <f t="shared" si="956"/>
        <v>0</v>
      </c>
      <c r="J1582">
        <f t="shared" si="956"/>
        <v>0</v>
      </c>
      <c r="K1582">
        <f t="shared" si="956"/>
        <v>0</v>
      </c>
      <c r="L1582">
        <f t="shared" ref="L1582:U1582" si="957">IF(L1479=0,0,IF(L1479&lt;0.000001,7,IF(L1479&lt;0.00001,6,IF(L1479&lt;0.0001,5,IF(L1479&lt;0.001,4,IF(L1479&lt;0.01,3,2))))))</f>
        <v>0</v>
      </c>
      <c r="M1582">
        <f t="shared" si="957"/>
        <v>0</v>
      </c>
      <c r="N1582">
        <f t="shared" si="957"/>
        <v>0</v>
      </c>
      <c r="O1582">
        <f t="shared" si="957"/>
        <v>0</v>
      </c>
      <c r="P1582">
        <f t="shared" si="957"/>
        <v>2</v>
      </c>
      <c r="Q1582">
        <f t="shared" si="957"/>
        <v>0</v>
      </c>
      <c r="R1582">
        <f t="shared" si="957"/>
        <v>2</v>
      </c>
      <c r="S1582">
        <f t="shared" si="957"/>
        <v>0</v>
      </c>
      <c r="T1582">
        <f t="shared" si="957"/>
        <v>0</v>
      </c>
      <c r="U1582">
        <f t="shared" si="957"/>
        <v>0</v>
      </c>
    </row>
    <row r="1583" spans="1:21" x14ac:dyDescent="0.15">
      <c r="A1583" t="str">
        <f t="shared" si="877"/>
        <v>Figure Weights</v>
      </c>
      <c r="B1583">
        <f t="shared" ref="B1583:K1583" si="958">IF(B1480=0,0,IF(B1480&lt;0.000001,7,IF(B1480&lt;0.00001,6,IF(B1480&lt;0.0001,5,IF(B1480&lt;0.001,4,IF(B1480&lt;0.01,3,2))))))</f>
        <v>0</v>
      </c>
      <c r="C1583">
        <f t="shared" si="958"/>
        <v>0</v>
      </c>
      <c r="D1583">
        <f t="shared" si="958"/>
        <v>0</v>
      </c>
      <c r="E1583">
        <f t="shared" si="958"/>
        <v>0</v>
      </c>
      <c r="F1583">
        <f t="shared" si="958"/>
        <v>0</v>
      </c>
      <c r="G1583">
        <f t="shared" si="958"/>
        <v>0</v>
      </c>
      <c r="H1583">
        <f t="shared" si="958"/>
        <v>0</v>
      </c>
      <c r="I1583">
        <f t="shared" si="958"/>
        <v>0</v>
      </c>
      <c r="J1583">
        <f t="shared" si="958"/>
        <v>0</v>
      </c>
      <c r="K1583">
        <f t="shared" si="958"/>
        <v>0</v>
      </c>
      <c r="L1583">
        <f t="shared" ref="L1583:U1583" si="959">IF(L1480=0,0,IF(L1480&lt;0.000001,7,IF(L1480&lt;0.00001,6,IF(L1480&lt;0.0001,5,IF(L1480&lt;0.001,4,IF(L1480&lt;0.01,3,2))))))</f>
        <v>0</v>
      </c>
      <c r="M1583">
        <f t="shared" si="959"/>
        <v>0</v>
      </c>
      <c r="N1583">
        <f t="shared" si="959"/>
        <v>0</v>
      </c>
      <c r="O1583">
        <f t="shared" si="959"/>
        <v>0</v>
      </c>
      <c r="P1583">
        <f t="shared" si="959"/>
        <v>0</v>
      </c>
      <c r="Q1583">
        <f t="shared" si="959"/>
        <v>0</v>
      </c>
      <c r="R1583">
        <f t="shared" si="959"/>
        <v>0</v>
      </c>
      <c r="S1583">
        <f t="shared" si="959"/>
        <v>0</v>
      </c>
      <c r="T1583">
        <f t="shared" si="959"/>
        <v>0</v>
      </c>
      <c r="U1583">
        <f t="shared" si="959"/>
        <v>0</v>
      </c>
    </row>
    <row r="1584" spans="1:21" x14ac:dyDescent="0.15">
      <c r="A1584" t="str">
        <f t="shared" si="877"/>
        <v>Letter-Number Sequencing</v>
      </c>
      <c r="B1584">
        <f t="shared" ref="B1584:K1584" si="960">IF(B1481=0,0,IF(B1481&lt;0.000001,7,IF(B1481&lt;0.00001,6,IF(B1481&lt;0.0001,5,IF(B1481&lt;0.001,4,IF(B1481&lt;0.01,3,2))))))</f>
        <v>0</v>
      </c>
      <c r="C1584">
        <f t="shared" si="960"/>
        <v>0</v>
      </c>
      <c r="D1584">
        <f t="shared" si="960"/>
        <v>0</v>
      </c>
      <c r="E1584">
        <f t="shared" si="960"/>
        <v>0</v>
      </c>
      <c r="F1584">
        <f t="shared" si="960"/>
        <v>0</v>
      </c>
      <c r="G1584">
        <f t="shared" si="960"/>
        <v>0</v>
      </c>
      <c r="H1584">
        <f t="shared" si="960"/>
        <v>0</v>
      </c>
      <c r="I1584">
        <f t="shared" si="960"/>
        <v>0</v>
      </c>
      <c r="J1584">
        <f t="shared" si="960"/>
        <v>0</v>
      </c>
      <c r="K1584">
        <f t="shared" si="960"/>
        <v>0</v>
      </c>
      <c r="L1584">
        <f t="shared" ref="L1584:U1584" si="961">IF(L1481=0,0,IF(L1481&lt;0.000001,7,IF(L1481&lt;0.00001,6,IF(L1481&lt;0.0001,5,IF(L1481&lt;0.001,4,IF(L1481&lt;0.01,3,2))))))</f>
        <v>0</v>
      </c>
      <c r="M1584">
        <f t="shared" si="961"/>
        <v>0</v>
      </c>
      <c r="N1584">
        <f t="shared" si="961"/>
        <v>0</v>
      </c>
      <c r="O1584">
        <f t="shared" si="961"/>
        <v>0</v>
      </c>
      <c r="P1584">
        <f t="shared" si="961"/>
        <v>0</v>
      </c>
      <c r="Q1584">
        <f t="shared" si="961"/>
        <v>0</v>
      </c>
      <c r="R1584">
        <f t="shared" si="961"/>
        <v>0</v>
      </c>
      <c r="S1584">
        <f t="shared" si="961"/>
        <v>0</v>
      </c>
      <c r="T1584">
        <f t="shared" si="961"/>
        <v>0</v>
      </c>
      <c r="U1584">
        <f t="shared" si="961"/>
        <v>0</v>
      </c>
    </row>
    <row r="1585" spans="1:21" x14ac:dyDescent="0.15">
      <c r="A1585" t="str">
        <f t="shared" si="877"/>
        <v>Cancellation</v>
      </c>
      <c r="B1585">
        <f t="shared" ref="B1585:K1585" si="962">IF(B1482=0,0,IF(B1482&lt;0.000001,7,IF(B1482&lt;0.00001,6,IF(B1482&lt;0.0001,5,IF(B1482&lt;0.001,4,IF(B1482&lt;0.01,3,2))))))</f>
        <v>0</v>
      </c>
      <c r="C1585">
        <f t="shared" si="962"/>
        <v>0</v>
      </c>
      <c r="D1585">
        <f t="shared" si="962"/>
        <v>0</v>
      </c>
      <c r="E1585">
        <f t="shared" si="962"/>
        <v>0</v>
      </c>
      <c r="F1585">
        <f t="shared" si="962"/>
        <v>0</v>
      </c>
      <c r="G1585">
        <f t="shared" si="962"/>
        <v>0</v>
      </c>
      <c r="H1585">
        <f t="shared" si="962"/>
        <v>0</v>
      </c>
      <c r="I1585">
        <f t="shared" si="962"/>
        <v>0</v>
      </c>
      <c r="J1585">
        <f t="shared" si="962"/>
        <v>0</v>
      </c>
      <c r="K1585">
        <f t="shared" si="962"/>
        <v>0</v>
      </c>
      <c r="L1585">
        <f t="shared" ref="L1585:U1585" si="963">IF(L1482=0,0,IF(L1482&lt;0.000001,7,IF(L1482&lt;0.00001,6,IF(L1482&lt;0.0001,5,IF(L1482&lt;0.001,4,IF(L1482&lt;0.01,3,2))))))</f>
        <v>0</v>
      </c>
      <c r="M1585">
        <f t="shared" si="963"/>
        <v>0</v>
      </c>
      <c r="N1585">
        <f t="shared" si="963"/>
        <v>0</v>
      </c>
      <c r="O1585">
        <f t="shared" si="963"/>
        <v>0</v>
      </c>
      <c r="P1585">
        <f t="shared" si="963"/>
        <v>0</v>
      </c>
      <c r="Q1585">
        <f t="shared" si="963"/>
        <v>0</v>
      </c>
      <c r="R1585">
        <f t="shared" si="963"/>
        <v>0</v>
      </c>
      <c r="S1585">
        <f t="shared" si="963"/>
        <v>0</v>
      </c>
      <c r="T1585">
        <f t="shared" si="963"/>
        <v>0</v>
      </c>
      <c r="U1585">
        <f t="shared" si="963"/>
        <v>0</v>
      </c>
    </row>
    <row r="1586" spans="1:21" x14ac:dyDescent="0.15">
      <c r="A1586" t="str">
        <f t="shared" si="877"/>
        <v>Grooved Pegboard-Dominant</v>
      </c>
      <c r="B1586">
        <f t="shared" ref="B1586:K1586" si="964">IF(B1483=0,0,IF(B1483&lt;0.000001,7,IF(B1483&lt;0.00001,6,IF(B1483&lt;0.0001,5,IF(B1483&lt;0.001,4,IF(B1483&lt;0.01,3,2))))))</f>
        <v>0</v>
      </c>
      <c r="C1586">
        <f t="shared" si="964"/>
        <v>0</v>
      </c>
      <c r="D1586">
        <f t="shared" si="964"/>
        <v>0</v>
      </c>
      <c r="E1586">
        <f t="shared" si="964"/>
        <v>0</v>
      </c>
      <c r="F1586">
        <f t="shared" si="964"/>
        <v>0</v>
      </c>
      <c r="G1586">
        <f t="shared" si="964"/>
        <v>0</v>
      </c>
      <c r="H1586">
        <f t="shared" si="964"/>
        <v>0</v>
      </c>
      <c r="I1586">
        <f t="shared" si="964"/>
        <v>0</v>
      </c>
      <c r="J1586">
        <f t="shared" si="964"/>
        <v>0</v>
      </c>
      <c r="K1586">
        <f t="shared" si="964"/>
        <v>0</v>
      </c>
      <c r="L1586">
        <f t="shared" ref="L1586:U1586" si="965">IF(L1483=0,0,IF(L1483&lt;0.000001,7,IF(L1483&lt;0.00001,6,IF(L1483&lt;0.0001,5,IF(L1483&lt;0.001,4,IF(L1483&lt;0.01,3,2))))))</f>
        <v>0</v>
      </c>
      <c r="M1586">
        <f t="shared" si="965"/>
        <v>0</v>
      </c>
      <c r="N1586">
        <f t="shared" si="965"/>
        <v>0</v>
      </c>
      <c r="O1586">
        <f t="shared" si="965"/>
        <v>0</v>
      </c>
      <c r="P1586">
        <f t="shared" si="965"/>
        <v>0</v>
      </c>
      <c r="Q1586">
        <f t="shared" si="965"/>
        <v>0</v>
      </c>
      <c r="R1586">
        <f t="shared" si="965"/>
        <v>0</v>
      </c>
      <c r="S1586">
        <f t="shared" si="965"/>
        <v>0</v>
      </c>
      <c r="T1586">
        <f t="shared" si="965"/>
        <v>0</v>
      </c>
      <c r="U1586">
        <f t="shared" si="965"/>
        <v>0</v>
      </c>
    </row>
    <row r="1587" spans="1:21" x14ac:dyDescent="0.15">
      <c r="A1587" t="str">
        <f t="shared" si="877"/>
        <v>Grooved Pegboard-Nondominant</v>
      </c>
      <c r="B1587">
        <f t="shared" ref="B1587:K1587" si="966">IF(B1484=0,0,IF(B1484&lt;0.000001,7,IF(B1484&lt;0.00001,6,IF(B1484&lt;0.0001,5,IF(B1484&lt;0.001,4,IF(B1484&lt;0.01,3,2))))))</f>
        <v>0</v>
      </c>
      <c r="C1587">
        <f t="shared" si="966"/>
        <v>0</v>
      </c>
      <c r="D1587">
        <f t="shared" si="966"/>
        <v>0</v>
      </c>
      <c r="E1587">
        <f t="shared" si="966"/>
        <v>0</v>
      </c>
      <c r="F1587">
        <f t="shared" si="966"/>
        <v>0</v>
      </c>
      <c r="G1587">
        <f t="shared" si="966"/>
        <v>0</v>
      </c>
      <c r="H1587">
        <f t="shared" si="966"/>
        <v>0</v>
      </c>
      <c r="I1587">
        <f t="shared" si="966"/>
        <v>0</v>
      </c>
      <c r="J1587">
        <f t="shared" si="966"/>
        <v>0</v>
      </c>
      <c r="K1587">
        <f t="shared" si="966"/>
        <v>0</v>
      </c>
      <c r="L1587">
        <f t="shared" ref="L1587:U1587" si="967">IF(L1484=0,0,IF(L1484&lt;0.000001,7,IF(L1484&lt;0.00001,6,IF(L1484&lt;0.0001,5,IF(L1484&lt;0.001,4,IF(L1484&lt;0.01,3,2))))))</f>
        <v>0</v>
      </c>
      <c r="M1587">
        <f t="shared" si="967"/>
        <v>0</v>
      </c>
      <c r="N1587">
        <f t="shared" si="967"/>
        <v>0</v>
      </c>
      <c r="O1587">
        <f t="shared" si="967"/>
        <v>0</v>
      </c>
      <c r="P1587">
        <f t="shared" si="967"/>
        <v>0</v>
      </c>
      <c r="Q1587">
        <f t="shared" si="967"/>
        <v>0</v>
      </c>
      <c r="R1587">
        <f t="shared" si="967"/>
        <v>0</v>
      </c>
      <c r="S1587">
        <f t="shared" si="967"/>
        <v>0</v>
      </c>
      <c r="T1587">
        <f t="shared" si="967"/>
        <v>0</v>
      </c>
      <c r="U1587">
        <f t="shared" si="967"/>
        <v>0</v>
      </c>
    </row>
    <row r="1588" spans="1:21" x14ac:dyDescent="0.15">
      <c r="A1588" t="str">
        <f t="shared" si="877"/>
        <v>Behavior Rating Scale</v>
      </c>
      <c r="B1588">
        <f t="shared" ref="B1588:K1588" si="968">IF(B1485=0,0,IF(B1485&lt;0.000001,7,IF(B1485&lt;0.00001,6,IF(B1485&lt;0.0001,5,IF(B1485&lt;0.001,4,IF(B1485&lt;0.01,3,2))))))</f>
        <v>0</v>
      </c>
      <c r="C1588">
        <f t="shared" si="968"/>
        <v>0</v>
      </c>
      <c r="D1588">
        <f t="shared" si="968"/>
        <v>0</v>
      </c>
      <c r="E1588">
        <f t="shared" si="968"/>
        <v>0</v>
      </c>
      <c r="F1588">
        <f t="shared" si="968"/>
        <v>0</v>
      </c>
      <c r="G1588">
        <f t="shared" si="968"/>
        <v>0</v>
      </c>
      <c r="H1588">
        <f t="shared" si="968"/>
        <v>0</v>
      </c>
      <c r="I1588">
        <f t="shared" si="968"/>
        <v>0</v>
      </c>
      <c r="J1588">
        <f t="shared" si="968"/>
        <v>0</v>
      </c>
      <c r="K1588">
        <f t="shared" si="968"/>
        <v>0</v>
      </c>
      <c r="L1588">
        <f t="shared" ref="L1588:U1588" si="969">IF(L1485=0,0,IF(L1485&lt;0.000001,7,IF(L1485&lt;0.00001,6,IF(L1485&lt;0.0001,5,IF(L1485&lt;0.001,4,IF(L1485&lt;0.01,3,2))))))</f>
        <v>0</v>
      </c>
      <c r="M1588">
        <f t="shared" si="969"/>
        <v>0</v>
      </c>
      <c r="N1588">
        <f t="shared" si="969"/>
        <v>0</v>
      </c>
      <c r="O1588">
        <f t="shared" si="969"/>
        <v>0</v>
      </c>
      <c r="P1588">
        <f t="shared" si="969"/>
        <v>0</v>
      </c>
      <c r="Q1588">
        <f t="shared" si="969"/>
        <v>0</v>
      </c>
      <c r="R1588">
        <f t="shared" si="969"/>
        <v>0</v>
      </c>
      <c r="S1588">
        <f t="shared" si="969"/>
        <v>0</v>
      </c>
      <c r="T1588">
        <f t="shared" si="969"/>
        <v>0</v>
      </c>
      <c r="U1588">
        <f t="shared" si="969"/>
        <v>0</v>
      </c>
    </row>
    <row r="1589" spans="1:21" x14ac:dyDescent="0.15">
      <c r="A1589" t="str">
        <f t="shared" si="877"/>
        <v>KTEA-3 Nonsense Word Decoding</v>
      </c>
      <c r="B1589">
        <f t="shared" ref="B1589:K1589" si="970">IF(B1486=0,0,IF(B1486&lt;0.000001,7,IF(B1486&lt;0.00001,6,IF(B1486&lt;0.0001,5,IF(B1486&lt;0.001,4,IF(B1486&lt;0.01,3,2))))))</f>
        <v>0</v>
      </c>
      <c r="C1589">
        <f t="shared" si="970"/>
        <v>0</v>
      </c>
      <c r="D1589">
        <f t="shared" si="970"/>
        <v>0</v>
      </c>
      <c r="E1589">
        <f t="shared" si="970"/>
        <v>0</v>
      </c>
      <c r="F1589">
        <f t="shared" si="970"/>
        <v>0</v>
      </c>
      <c r="G1589">
        <f t="shared" si="970"/>
        <v>0</v>
      </c>
      <c r="H1589">
        <f t="shared" si="970"/>
        <v>0</v>
      </c>
      <c r="I1589">
        <f t="shared" si="970"/>
        <v>0</v>
      </c>
      <c r="J1589">
        <f t="shared" si="970"/>
        <v>0</v>
      </c>
      <c r="K1589">
        <f t="shared" si="970"/>
        <v>0</v>
      </c>
      <c r="L1589">
        <f t="shared" ref="L1589:U1589" si="971">IF(L1486=0,0,IF(L1486&lt;0.000001,7,IF(L1486&lt;0.00001,6,IF(L1486&lt;0.0001,5,IF(L1486&lt;0.001,4,IF(L1486&lt;0.01,3,2))))))</f>
        <v>0</v>
      </c>
      <c r="M1589">
        <f t="shared" si="971"/>
        <v>0</v>
      </c>
      <c r="N1589">
        <f t="shared" si="971"/>
        <v>0</v>
      </c>
      <c r="O1589">
        <f t="shared" si="971"/>
        <v>0</v>
      </c>
      <c r="P1589">
        <f t="shared" si="971"/>
        <v>0</v>
      </c>
      <c r="Q1589">
        <f t="shared" si="971"/>
        <v>0</v>
      </c>
      <c r="R1589">
        <f t="shared" si="971"/>
        <v>0</v>
      </c>
      <c r="S1589">
        <f t="shared" si="971"/>
        <v>0</v>
      </c>
      <c r="T1589">
        <f t="shared" si="971"/>
        <v>0</v>
      </c>
      <c r="U1589">
        <f t="shared" si="971"/>
        <v>0</v>
      </c>
    </row>
    <row r="1590" spans="1:21" x14ac:dyDescent="0.15">
      <c r="A1590" t="str">
        <f t="shared" si="877"/>
        <v>KTEA-3 Decoding Fluency</v>
      </c>
      <c r="B1590">
        <f t="shared" ref="B1590:K1590" si="972">IF(B1487=0,0,IF(B1487&lt;0.000001,7,IF(B1487&lt;0.00001,6,IF(B1487&lt;0.0001,5,IF(B1487&lt;0.001,4,IF(B1487&lt;0.01,3,2))))))</f>
        <v>0</v>
      </c>
      <c r="C1590">
        <f t="shared" si="972"/>
        <v>0</v>
      </c>
      <c r="D1590">
        <f t="shared" si="972"/>
        <v>0</v>
      </c>
      <c r="E1590">
        <f t="shared" si="972"/>
        <v>0</v>
      </c>
      <c r="F1590">
        <f t="shared" si="972"/>
        <v>0</v>
      </c>
      <c r="G1590">
        <f t="shared" si="972"/>
        <v>0</v>
      </c>
      <c r="H1590">
        <f t="shared" si="972"/>
        <v>0</v>
      </c>
      <c r="I1590">
        <f t="shared" si="972"/>
        <v>0</v>
      </c>
      <c r="J1590">
        <f t="shared" si="972"/>
        <v>0</v>
      </c>
      <c r="K1590">
        <f t="shared" si="972"/>
        <v>0</v>
      </c>
      <c r="L1590">
        <f t="shared" ref="L1590:U1590" si="973">IF(L1487=0,0,IF(L1487&lt;0.000001,7,IF(L1487&lt;0.00001,6,IF(L1487&lt;0.0001,5,IF(L1487&lt;0.001,4,IF(L1487&lt;0.01,3,2))))))</f>
        <v>0</v>
      </c>
      <c r="M1590">
        <f t="shared" si="973"/>
        <v>0</v>
      </c>
      <c r="N1590">
        <f t="shared" si="973"/>
        <v>0</v>
      </c>
      <c r="O1590">
        <f t="shared" si="973"/>
        <v>0</v>
      </c>
      <c r="P1590">
        <f t="shared" si="973"/>
        <v>0</v>
      </c>
      <c r="Q1590">
        <f t="shared" si="973"/>
        <v>0</v>
      </c>
      <c r="R1590">
        <f t="shared" si="973"/>
        <v>0</v>
      </c>
      <c r="S1590">
        <f t="shared" si="973"/>
        <v>0</v>
      </c>
      <c r="T1590">
        <f t="shared" si="973"/>
        <v>0</v>
      </c>
      <c r="U1590">
        <f t="shared" si="973"/>
        <v>0</v>
      </c>
    </row>
    <row r="1591" spans="1:21" x14ac:dyDescent="0.15">
      <c r="A1591" t="str">
        <f t="shared" si="877"/>
        <v>KTEA-3 Reading Comprehension</v>
      </c>
      <c r="B1591">
        <f t="shared" ref="B1591:K1591" si="974">IF(B1488=0,0,IF(B1488&lt;0.000001,7,IF(B1488&lt;0.00001,6,IF(B1488&lt;0.0001,5,IF(B1488&lt;0.001,4,IF(B1488&lt;0.01,3,2))))))</f>
        <v>0</v>
      </c>
      <c r="C1591">
        <f t="shared" si="974"/>
        <v>0</v>
      </c>
      <c r="D1591">
        <f t="shared" si="974"/>
        <v>0</v>
      </c>
      <c r="E1591">
        <f t="shared" si="974"/>
        <v>0</v>
      </c>
      <c r="F1591">
        <f t="shared" si="974"/>
        <v>0</v>
      </c>
      <c r="G1591">
        <f t="shared" si="974"/>
        <v>0</v>
      </c>
      <c r="H1591">
        <f t="shared" si="974"/>
        <v>0</v>
      </c>
      <c r="I1591">
        <f t="shared" si="974"/>
        <v>0</v>
      </c>
      <c r="J1591">
        <f t="shared" si="974"/>
        <v>0</v>
      </c>
      <c r="K1591">
        <f t="shared" si="974"/>
        <v>0</v>
      </c>
      <c r="L1591">
        <f t="shared" ref="L1591:U1591" si="975">IF(L1488=0,0,IF(L1488&lt;0.000001,7,IF(L1488&lt;0.00001,6,IF(L1488&lt;0.0001,5,IF(L1488&lt;0.001,4,IF(L1488&lt;0.01,3,2))))))</f>
        <v>0</v>
      </c>
      <c r="M1591">
        <f t="shared" si="975"/>
        <v>0</v>
      </c>
      <c r="N1591">
        <f t="shared" si="975"/>
        <v>0</v>
      </c>
      <c r="O1591">
        <f t="shared" si="975"/>
        <v>0</v>
      </c>
      <c r="P1591">
        <f t="shared" si="975"/>
        <v>0</v>
      </c>
      <c r="Q1591">
        <f t="shared" si="975"/>
        <v>0</v>
      </c>
      <c r="R1591">
        <f t="shared" si="975"/>
        <v>0</v>
      </c>
      <c r="S1591">
        <f t="shared" si="975"/>
        <v>0</v>
      </c>
      <c r="T1591">
        <f t="shared" si="975"/>
        <v>0</v>
      </c>
      <c r="U1591">
        <f t="shared" si="975"/>
        <v>0</v>
      </c>
    </row>
    <row r="1592" spans="1:21" x14ac:dyDescent="0.15">
      <c r="A1592" t="str">
        <f t="shared" si="877"/>
        <v>WMS-IV Symbol Span</v>
      </c>
      <c r="B1592">
        <f t="shared" ref="B1592:K1592" si="976">IF(B1489=0,0,IF(B1489&lt;0.000001,7,IF(B1489&lt;0.00001,6,IF(B1489&lt;0.0001,5,IF(B1489&lt;0.001,4,IF(B1489&lt;0.01,3,2))))))</f>
        <v>0</v>
      </c>
      <c r="C1592">
        <f t="shared" si="976"/>
        <v>0</v>
      </c>
      <c r="D1592">
        <f t="shared" si="976"/>
        <v>0</v>
      </c>
      <c r="E1592">
        <f t="shared" si="976"/>
        <v>0</v>
      </c>
      <c r="F1592">
        <f t="shared" si="976"/>
        <v>0</v>
      </c>
      <c r="G1592">
        <f t="shared" si="976"/>
        <v>0</v>
      </c>
      <c r="H1592">
        <f t="shared" si="976"/>
        <v>0</v>
      </c>
      <c r="I1592">
        <f t="shared" si="976"/>
        <v>0</v>
      </c>
      <c r="J1592">
        <f t="shared" si="976"/>
        <v>0</v>
      </c>
      <c r="K1592">
        <f t="shared" si="976"/>
        <v>0</v>
      </c>
      <c r="L1592">
        <f t="shared" ref="L1592:U1592" si="977">IF(L1489=0,0,IF(L1489&lt;0.000001,7,IF(L1489&lt;0.00001,6,IF(L1489&lt;0.0001,5,IF(L1489&lt;0.001,4,IF(L1489&lt;0.01,3,2))))))</f>
        <v>0</v>
      </c>
      <c r="M1592">
        <f t="shared" si="977"/>
        <v>0</v>
      </c>
      <c r="N1592">
        <f t="shared" si="977"/>
        <v>0</v>
      </c>
      <c r="O1592">
        <f t="shared" si="977"/>
        <v>0</v>
      </c>
      <c r="P1592">
        <f t="shared" si="977"/>
        <v>0</v>
      </c>
      <c r="Q1592">
        <f t="shared" si="977"/>
        <v>0</v>
      </c>
      <c r="R1592">
        <f t="shared" si="977"/>
        <v>0</v>
      </c>
      <c r="S1592">
        <f t="shared" si="977"/>
        <v>0</v>
      </c>
      <c r="T1592">
        <f t="shared" si="977"/>
        <v>0</v>
      </c>
      <c r="U1592">
        <f t="shared" si="977"/>
        <v>0</v>
      </c>
    </row>
    <row r="1593" spans="1:21" x14ac:dyDescent="0.15">
      <c r="A1593" t="str">
        <f t="shared" si="877"/>
        <v>WRAT5 Word Reading</v>
      </c>
      <c r="B1593">
        <f t="shared" ref="B1593:K1593" si="978">IF(B1490=0,0,IF(B1490&lt;0.000001,7,IF(B1490&lt;0.00001,6,IF(B1490&lt;0.0001,5,IF(B1490&lt;0.001,4,IF(B1490&lt;0.01,3,2))))))</f>
        <v>0</v>
      </c>
      <c r="C1593">
        <f t="shared" si="978"/>
        <v>2</v>
      </c>
      <c r="D1593">
        <f t="shared" si="978"/>
        <v>0</v>
      </c>
      <c r="E1593">
        <f t="shared" si="978"/>
        <v>0</v>
      </c>
      <c r="F1593">
        <f t="shared" si="978"/>
        <v>0</v>
      </c>
      <c r="G1593">
        <f t="shared" si="978"/>
        <v>0</v>
      </c>
      <c r="H1593">
        <f t="shared" si="978"/>
        <v>0</v>
      </c>
      <c r="I1593">
        <f t="shared" si="978"/>
        <v>0</v>
      </c>
      <c r="J1593">
        <f t="shared" si="978"/>
        <v>0</v>
      </c>
      <c r="K1593">
        <f t="shared" si="978"/>
        <v>0</v>
      </c>
      <c r="L1593">
        <f t="shared" ref="L1593:U1593" si="979">IF(L1490=0,0,IF(L1490&lt;0.000001,7,IF(L1490&lt;0.00001,6,IF(L1490&lt;0.0001,5,IF(L1490&lt;0.001,4,IF(L1490&lt;0.01,3,2))))))</f>
        <v>0</v>
      </c>
      <c r="M1593">
        <f t="shared" si="979"/>
        <v>0</v>
      </c>
      <c r="N1593">
        <f t="shared" si="979"/>
        <v>0</v>
      </c>
      <c r="O1593">
        <f t="shared" si="979"/>
        <v>0</v>
      </c>
      <c r="P1593">
        <f t="shared" si="979"/>
        <v>0</v>
      </c>
      <c r="Q1593">
        <f t="shared" si="979"/>
        <v>0</v>
      </c>
      <c r="R1593">
        <f t="shared" si="979"/>
        <v>2</v>
      </c>
      <c r="S1593">
        <f t="shared" si="979"/>
        <v>2</v>
      </c>
      <c r="T1593">
        <f t="shared" si="979"/>
        <v>0</v>
      </c>
      <c r="U1593">
        <f t="shared" si="979"/>
        <v>0</v>
      </c>
    </row>
    <row r="1594" spans="1:21" x14ac:dyDescent="0.15">
      <c r="A1594" t="str">
        <f t="shared" si="877"/>
        <v>WRAT5 Spelling</v>
      </c>
      <c r="B1594">
        <f t="shared" ref="B1594:K1594" si="980">IF(B1491=0,0,IF(B1491&lt;0.000001,7,IF(B1491&lt;0.00001,6,IF(B1491&lt;0.0001,5,IF(B1491&lt;0.001,4,IF(B1491&lt;0.01,3,2))))))</f>
        <v>0</v>
      </c>
      <c r="C1594">
        <f t="shared" si="980"/>
        <v>0</v>
      </c>
      <c r="D1594">
        <f t="shared" si="980"/>
        <v>0</v>
      </c>
      <c r="E1594">
        <f t="shared" si="980"/>
        <v>0</v>
      </c>
      <c r="F1594">
        <f t="shared" si="980"/>
        <v>0</v>
      </c>
      <c r="G1594">
        <f t="shared" si="980"/>
        <v>0</v>
      </c>
      <c r="H1594">
        <f t="shared" si="980"/>
        <v>0</v>
      </c>
      <c r="I1594">
        <f t="shared" si="980"/>
        <v>0</v>
      </c>
      <c r="J1594">
        <f t="shared" si="980"/>
        <v>0</v>
      </c>
      <c r="K1594">
        <f t="shared" si="980"/>
        <v>0</v>
      </c>
      <c r="L1594">
        <f t="shared" ref="L1594:U1594" si="981">IF(L1491=0,0,IF(L1491&lt;0.000001,7,IF(L1491&lt;0.00001,6,IF(L1491&lt;0.0001,5,IF(L1491&lt;0.001,4,IF(L1491&lt;0.01,3,2))))))</f>
        <v>0</v>
      </c>
      <c r="M1594">
        <f t="shared" si="981"/>
        <v>0</v>
      </c>
      <c r="N1594">
        <f t="shared" si="981"/>
        <v>0</v>
      </c>
      <c r="O1594">
        <f t="shared" si="981"/>
        <v>0</v>
      </c>
      <c r="P1594">
        <f t="shared" si="981"/>
        <v>0</v>
      </c>
      <c r="Q1594">
        <f t="shared" si="981"/>
        <v>0</v>
      </c>
      <c r="R1594">
        <f t="shared" si="981"/>
        <v>2</v>
      </c>
      <c r="S1594">
        <f t="shared" si="981"/>
        <v>2</v>
      </c>
      <c r="T1594">
        <f t="shared" si="981"/>
        <v>0</v>
      </c>
      <c r="U1594">
        <f t="shared" si="981"/>
        <v>0</v>
      </c>
    </row>
    <row r="1595" spans="1:21" x14ac:dyDescent="0.15">
      <c r="A1595" t="str">
        <f t="shared" si="877"/>
        <v>WRAT5 Math Computation</v>
      </c>
      <c r="B1595">
        <f t="shared" ref="B1595:K1595" si="982">IF(B1492=0,0,IF(B1492&lt;0.000001,7,IF(B1492&lt;0.00001,6,IF(B1492&lt;0.0001,5,IF(B1492&lt;0.001,4,IF(B1492&lt;0.01,3,2))))))</f>
        <v>0</v>
      </c>
      <c r="C1595">
        <f t="shared" si="982"/>
        <v>0</v>
      </c>
      <c r="D1595">
        <f t="shared" si="982"/>
        <v>0</v>
      </c>
      <c r="E1595">
        <f t="shared" si="982"/>
        <v>0</v>
      </c>
      <c r="F1595">
        <f t="shared" si="982"/>
        <v>0</v>
      </c>
      <c r="G1595">
        <f t="shared" si="982"/>
        <v>0</v>
      </c>
      <c r="H1595">
        <f t="shared" si="982"/>
        <v>0</v>
      </c>
      <c r="I1595">
        <f t="shared" si="982"/>
        <v>0</v>
      </c>
      <c r="J1595">
        <f t="shared" si="982"/>
        <v>0</v>
      </c>
      <c r="K1595">
        <f t="shared" si="982"/>
        <v>0</v>
      </c>
      <c r="L1595">
        <f t="shared" ref="L1595:U1595" si="983">IF(L1492=0,0,IF(L1492&lt;0.000001,7,IF(L1492&lt;0.00001,6,IF(L1492&lt;0.0001,5,IF(L1492&lt;0.001,4,IF(L1492&lt;0.01,3,2))))))</f>
        <v>0</v>
      </c>
      <c r="M1595">
        <f t="shared" si="983"/>
        <v>0</v>
      </c>
      <c r="N1595">
        <f t="shared" si="983"/>
        <v>0</v>
      </c>
      <c r="O1595">
        <f t="shared" si="983"/>
        <v>0</v>
      </c>
      <c r="P1595">
        <f t="shared" si="983"/>
        <v>0</v>
      </c>
      <c r="Q1595">
        <f t="shared" si="983"/>
        <v>0</v>
      </c>
      <c r="R1595">
        <f t="shared" si="983"/>
        <v>2</v>
      </c>
      <c r="S1595">
        <f t="shared" si="983"/>
        <v>2</v>
      </c>
      <c r="T1595">
        <f t="shared" si="983"/>
        <v>0</v>
      </c>
      <c r="U1595">
        <f t="shared" si="983"/>
        <v>0</v>
      </c>
    </row>
    <row r="1596" spans="1:21" x14ac:dyDescent="0.15">
      <c r="A1596" t="str">
        <f t="shared" si="877"/>
        <v>WRAT5 Sentence Comprehension</v>
      </c>
      <c r="B1596">
        <f t="shared" ref="B1596:K1596" si="984">IF(B1493=0,0,IF(B1493&lt;0.000001,7,IF(B1493&lt;0.00001,6,IF(B1493&lt;0.0001,5,IF(B1493&lt;0.001,4,IF(B1493&lt;0.01,3,2))))))</f>
        <v>0</v>
      </c>
      <c r="C1596">
        <f t="shared" si="984"/>
        <v>0</v>
      </c>
      <c r="D1596">
        <f t="shared" si="984"/>
        <v>0</v>
      </c>
      <c r="E1596">
        <f t="shared" si="984"/>
        <v>0</v>
      </c>
      <c r="F1596">
        <f t="shared" si="984"/>
        <v>0</v>
      </c>
      <c r="G1596">
        <f t="shared" si="984"/>
        <v>0</v>
      </c>
      <c r="H1596">
        <f t="shared" si="984"/>
        <v>0</v>
      </c>
      <c r="I1596">
        <f t="shared" si="984"/>
        <v>0</v>
      </c>
      <c r="J1596">
        <f t="shared" si="984"/>
        <v>0</v>
      </c>
      <c r="K1596">
        <f t="shared" si="984"/>
        <v>0</v>
      </c>
      <c r="L1596">
        <f t="shared" ref="L1596:U1596" si="985">IF(L1493=0,0,IF(L1493&lt;0.000001,7,IF(L1493&lt;0.00001,6,IF(L1493&lt;0.0001,5,IF(L1493&lt;0.001,4,IF(L1493&lt;0.01,3,2))))))</f>
        <v>0</v>
      </c>
      <c r="M1596">
        <f t="shared" si="985"/>
        <v>0</v>
      </c>
      <c r="N1596">
        <f t="shared" si="985"/>
        <v>0</v>
      </c>
      <c r="O1596">
        <f t="shared" si="985"/>
        <v>0</v>
      </c>
      <c r="P1596">
        <f t="shared" si="985"/>
        <v>0</v>
      </c>
      <c r="Q1596">
        <f t="shared" si="985"/>
        <v>0</v>
      </c>
      <c r="R1596">
        <f t="shared" si="985"/>
        <v>2</v>
      </c>
      <c r="S1596">
        <f t="shared" si="985"/>
        <v>2</v>
      </c>
      <c r="T1596">
        <f t="shared" si="985"/>
        <v>0</v>
      </c>
      <c r="U1596">
        <f t="shared" si="985"/>
        <v>0</v>
      </c>
    </row>
    <row r="1597" spans="1:21" x14ac:dyDescent="0.15">
      <c r="A1597" t="str">
        <f t="shared" si="877"/>
        <v>WRAT5 Reading Composite</v>
      </c>
      <c r="B1597">
        <f t="shared" ref="B1597:K1597" si="986">IF(B1494=0,0,IF(B1494&lt;0.000001,7,IF(B1494&lt;0.00001,6,IF(B1494&lt;0.0001,5,IF(B1494&lt;0.001,4,IF(B1494&lt;0.01,3,2))))))</f>
        <v>0</v>
      </c>
      <c r="C1597">
        <f t="shared" si="986"/>
        <v>0</v>
      </c>
      <c r="D1597">
        <f t="shared" si="986"/>
        <v>0</v>
      </c>
      <c r="E1597">
        <f t="shared" si="986"/>
        <v>0</v>
      </c>
      <c r="F1597">
        <f t="shared" si="986"/>
        <v>0</v>
      </c>
      <c r="G1597">
        <f t="shared" si="986"/>
        <v>0</v>
      </c>
      <c r="H1597">
        <f t="shared" si="986"/>
        <v>0</v>
      </c>
      <c r="I1597">
        <f t="shared" si="986"/>
        <v>0</v>
      </c>
      <c r="J1597">
        <f t="shared" si="986"/>
        <v>0</v>
      </c>
      <c r="K1597">
        <f t="shared" si="986"/>
        <v>0</v>
      </c>
      <c r="L1597">
        <f t="shared" ref="L1597:U1597" si="987">IF(L1494=0,0,IF(L1494&lt;0.000001,7,IF(L1494&lt;0.00001,6,IF(L1494&lt;0.0001,5,IF(L1494&lt;0.001,4,IF(L1494&lt;0.01,3,2))))))</f>
        <v>0</v>
      </c>
      <c r="M1597">
        <f t="shared" si="987"/>
        <v>0</v>
      </c>
      <c r="N1597">
        <f t="shared" si="987"/>
        <v>0</v>
      </c>
      <c r="O1597">
        <f t="shared" si="987"/>
        <v>0</v>
      </c>
      <c r="P1597">
        <f t="shared" si="987"/>
        <v>0</v>
      </c>
      <c r="Q1597">
        <f t="shared" si="987"/>
        <v>0</v>
      </c>
      <c r="R1597">
        <f t="shared" si="987"/>
        <v>2</v>
      </c>
      <c r="S1597">
        <f t="shared" si="987"/>
        <v>2</v>
      </c>
      <c r="T1597">
        <f t="shared" si="987"/>
        <v>0</v>
      </c>
      <c r="U1597">
        <f t="shared" si="987"/>
        <v>0</v>
      </c>
    </row>
    <row r="1598" spans="1:21" x14ac:dyDescent="0.15">
      <c r="A1598" t="str">
        <f t="shared" si="877"/>
        <v>DKEFS CWI Color Naming</v>
      </c>
      <c r="B1598">
        <f t="shared" ref="B1598:K1598" si="988">IF(B1495=0,0,IF(B1495&lt;0.000001,7,IF(B1495&lt;0.00001,6,IF(B1495&lt;0.0001,5,IF(B1495&lt;0.001,4,IF(B1495&lt;0.01,3,2))))))</f>
        <v>0</v>
      </c>
      <c r="C1598">
        <f t="shared" si="988"/>
        <v>0</v>
      </c>
      <c r="D1598">
        <f t="shared" si="988"/>
        <v>0</v>
      </c>
      <c r="E1598">
        <f t="shared" si="988"/>
        <v>2</v>
      </c>
      <c r="F1598">
        <f t="shared" si="988"/>
        <v>0</v>
      </c>
      <c r="G1598">
        <f t="shared" si="988"/>
        <v>0</v>
      </c>
      <c r="H1598">
        <f t="shared" si="988"/>
        <v>0</v>
      </c>
      <c r="I1598">
        <f t="shared" si="988"/>
        <v>0</v>
      </c>
      <c r="J1598">
        <f t="shared" si="988"/>
        <v>0</v>
      </c>
      <c r="K1598">
        <f t="shared" si="988"/>
        <v>0</v>
      </c>
      <c r="L1598">
        <f t="shared" ref="L1598:U1598" si="989">IF(L1495=0,0,IF(L1495&lt;0.000001,7,IF(L1495&lt;0.00001,6,IF(L1495&lt;0.0001,5,IF(L1495&lt;0.001,4,IF(L1495&lt;0.01,3,2))))))</f>
        <v>2</v>
      </c>
      <c r="M1598">
        <f t="shared" si="989"/>
        <v>0</v>
      </c>
      <c r="N1598">
        <f t="shared" si="989"/>
        <v>0</v>
      </c>
      <c r="O1598">
        <f t="shared" si="989"/>
        <v>0</v>
      </c>
      <c r="P1598">
        <f t="shared" si="989"/>
        <v>0</v>
      </c>
      <c r="Q1598">
        <f t="shared" si="989"/>
        <v>0</v>
      </c>
      <c r="R1598">
        <f t="shared" si="989"/>
        <v>2</v>
      </c>
      <c r="S1598">
        <f t="shared" si="989"/>
        <v>0</v>
      </c>
      <c r="T1598">
        <f t="shared" si="989"/>
        <v>0</v>
      </c>
      <c r="U1598">
        <f t="shared" si="989"/>
        <v>0</v>
      </c>
    </row>
    <row r="1599" spans="1:21" x14ac:dyDescent="0.15">
      <c r="A1599" t="str">
        <f t="shared" si="877"/>
        <v>DKEFS CWI Word Reading</v>
      </c>
      <c r="B1599">
        <f t="shared" ref="B1599:K1599" si="990">IF(B1496=0,0,IF(B1496&lt;0.000001,7,IF(B1496&lt;0.00001,6,IF(B1496&lt;0.0001,5,IF(B1496&lt;0.001,4,IF(B1496&lt;0.01,3,2))))))</f>
        <v>0</v>
      </c>
      <c r="C1599">
        <f t="shared" si="990"/>
        <v>0</v>
      </c>
      <c r="D1599">
        <f t="shared" si="990"/>
        <v>0</v>
      </c>
      <c r="E1599">
        <f t="shared" si="990"/>
        <v>2</v>
      </c>
      <c r="F1599">
        <f t="shared" si="990"/>
        <v>0</v>
      </c>
      <c r="G1599">
        <f t="shared" si="990"/>
        <v>0</v>
      </c>
      <c r="H1599">
        <f t="shared" si="990"/>
        <v>0</v>
      </c>
      <c r="I1599">
        <f t="shared" si="990"/>
        <v>0</v>
      </c>
      <c r="J1599">
        <f t="shared" si="990"/>
        <v>0</v>
      </c>
      <c r="K1599">
        <f t="shared" si="990"/>
        <v>0</v>
      </c>
      <c r="L1599">
        <f t="shared" ref="L1599:U1599" si="991">IF(L1496=0,0,IF(L1496&lt;0.000001,7,IF(L1496&lt;0.00001,6,IF(L1496&lt;0.0001,5,IF(L1496&lt;0.001,4,IF(L1496&lt;0.01,3,2))))))</f>
        <v>2</v>
      </c>
      <c r="M1599">
        <f t="shared" si="991"/>
        <v>0</v>
      </c>
      <c r="N1599">
        <f t="shared" si="991"/>
        <v>0</v>
      </c>
      <c r="O1599">
        <f t="shared" si="991"/>
        <v>0</v>
      </c>
      <c r="P1599">
        <f t="shared" si="991"/>
        <v>0</v>
      </c>
      <c r="Q1599">
        <f t="shared" si="991"/>
        <v>0</v>
      </c>
      <c r="R1599">
        <f t="shared" si="991"/>
        <v>2</v>
      </c>
      <c r="S1599">
        <f t="shared" si="991"/>
        <v>0</v>
      </c>
      <c r="T1599">
        <f t="shared" si="991"/>
        <v>0</v>
      </c>
      <c r="U1599">
        <f t="shared" si="991"/>
        <v>0</v>
      </c>
    </row>
    <row r="1600" spans="1:21" x14ac:dyDescent="0.15">
      <c r="A1600" t="str">
        <f t="shared" si="877"/>
        <v>DKEFS CWI Inhibition</v>
      </c>
      <c r="B1600">
        <f t="shared" ref="B1600:K1600" si="992">IF(B1497=0,0,IF(B1497&lt;0.000001,7,IF(B1497&lt;0.00001,6,IF(B1497&lt;0.0001,5,IF(B1497&lt;0.001,4,IF(B1497&lt;0.01,3,2))))))</f>
        <v>0</v>
      </c>
      <c r="C1600">
        <f t="shared" si="992"/>
        <v>0</v>
      </c>
      <c r="D1600">
        <f t="shared" si="992"/>
        <v>0</v>
      </c>
      <c r="E1600">
        <f t="shared" si="992"/>
        <v>0</v>
      </c>
      <c r="F1600">
        <f t="shared" si="992"/>
        <v>0</v>
      </c>
      <c r="G1600">
        <f t="shared" si="992"/>
        <v>2</v>
      </c>
      <c r="H1600">
        <f t="shared" si="992"/>
        <v>0</v>
      </c>
      <c r="I1600">
        <f t="shared" si="992"/>
        <v>0</v>
      </c>
      <c r="J1600">
        <f t="shared" si="992"/>
        <v>0</v>
      </c>
      <c r="K1600">
        <f t="shared" si="992"/>
        <v>0</v>
      </c>
      <c r="L1600">
        <f t="shared" ref="L1600:U1600" si="993">IF(L1497=0,0,IF(L1497&lt;0.000001,7,IF(L1497&lt;0.00001,6,IF(L1497&lt;0.0001,5,IF(L1497&lt;0.001,4,IF(L1497&lt;0.01,3,2))))))</f>
        <v>0</v>
      </c>
      <c r="M1600">
        <f t="shared" si="993"/>
        <v>2</v>
      </c>
      <c r="N1600">
        <f t="shared" si="993"/>
        <v>0</v>
      </c>
      <c r="O1600">
        <f t="shared" si="993"/>
        <v>0</v>
      </c>
      <c r="P1600">
        <f t="shared" si="993"/>
        <v>2</v>
      </c>
      <c r="Q1600">
        <f t="shared" si="993"/>
        <v>0</v>
      </c>
      <c r="R1600">
        <f t="shared" si="993"/>
        <v>2</v>
      </c>
      <c r="S1600">
        <f t="shared" si="993"/>
        <v>0</v>
      </c>
      <c r="T1600">
        <f t="shared" si="993"/>
        <v>0</v>
      </c>
      <c r="U1600">
        <f t="shared" si="993"/>
        <v>0</v>
      </c>
    </row>
    <row r="1601" spans="1:21" x14ac:dyDescent="0.15">
      <c r="A1601" t="str">
        <f t="shared" si="877"/>
        <v>DKEFS CWI Switching</v>
      </c>
      <c r="B1601">
        <f t="shared" ref="B1601:K1601" si="994">IF(B1498=0,0,IF(B1498&lt;0.000001,7,IF(B1498&lt;0.00001,6,IF(B1498&lt;0.0001,5,IF(B1498&lt;0.001,4,IF(B1498&lt;0.01,3,2))))))</f>
        <v>0</v>
      </c>
      <c r="C1601">
        <f t="shared" si="994"/>
        <v>0</v>
      </c>
      <c r="D1601">
        <f t="shared" si="994"/>
        <v>0</v>
      </c>
      <c r="E1601">
        <f t="shared" si="994"/>
        <v>0</v>
      </c>
      <c r="F1601">
        <f t="shared" si="994"/>
        <v>0</v>
      </c>
      <c r="G1601">
        <f t="shared" si="994"/>
        <v>2</v>
      </c>
      <c r="H1601">
        <f t="shared" si="994"/>
        <v>0</v>
      </c>
      <c r="I1601">
        <f t="shared" si="994"/>
        <v>0</v>
      </c>
      <c r="J1601">
        <f t="shared" si="994"/>
        <v>0</v>
      </c>
      <c r="K1601">
        <f t="shared" si="994"/>
        <v>0</v>
      </c>
      <c r="L1601">
        <f t="shared" ref="L1601:U1601" si="995">IF(L1498=0,0,IF(L1498&lt;0.000001,7,IF(L1498&lt;0.00001,6,IF(L1498&lt;0.0001,5,IF(L1498&lt;0.001,4,IF(L1498&lt;0.01,3,2))))))</f>
        <v>0</v>
      </c>
      <c r="M1601">
        <f t="shared" si="995"/>
        <v>2</v>
      </c>
      <c r="N1601">
        <f t="shared" si="995"/>
        <v>0</v>
      </c>
      <c r="O1601">
        <f t="shared" si="995"/>
        <v>0</v>
      </c>
      <c r="P1601">
        <f t="shared" si="995"/>
        <v>2</v>
      </c>
      <c r="Q1601">
        <f t="shared" si="995"/>
        <v>0</v>
      </c>
      <c r="R1601">
        <f t="shared" si="995"/>
        <v>2</v>
      </c>
      <c r="S1601">
        <f t="shared" si="995"/>
        <v>0</v>
      </c>
      <c r="T1601">
        <f t="shared" si="995"/>
        <v>0</v>
      </c>
      <c r="U1601">
        <f t="shared" si="995"/>
        <v>0</v>
      </c>
    </row>
    <row r="1602" spans="1:21" x14ac:dyDescent="0.15">
      <c r="A1602" t="str">
        <f t="shared" si="877"/>
        <v>Unstructured Task (Total)</v>
      </c>
      <c r="B1602">
        <f t="shared" ref="B1602:K1602" si="996">IF(B1499=0,0,IF(B1499&lt;0.000001,7,IF(B1499&lt;0.00001,6,IF(B1499&lt;0.0001,5,IF(B1499&lt;0.001,4,IF(B1499&lt;0.01,3,2))))))</f>
        <v>0</v>
      </c>
      <c r="C1602">
        <f t="shared" si="996"/>
        <v>0</v>
      </c>
      <c r="D1602">
        <f t="shared" si="996"/>
        <v>0</v>
      </c>
      <c r="E1602">
        <f t="shared" si="996"/>
        <v>0</v>
      </c>
      <c r="F1602">
        <f t="shared" si="996"/>
        <v>0</v>
      </c>
      <c r="G1602">
        <f t="shared" si="996"/>
        <v>0</v>
      </c>
      <c r="H1602">
        <f t="shared" si="996"/>
        <v>0</v>
      </c>
      <c r="I1602">
        <f t="shared" si="996"/>
        <v>0</v>
      </c>
      <c r="J1602">
        <f t="shared" si="996"/>
        <v>0</v>
      </c>
      <c r="K1602">
        <f t="shared" si="996"/>
        <v>0</v>
      </c>
      <c r="L1602">
        <f t="shared" ref="L1602:U1602" si="997">IF(L1499=0,0,IF(L1499&lt;0.000001,7,IF(L1499&lt;0.00001,6,IF(L1499&lt;0.0001,5,IF(L1499&lt;0.001,4,IF(L1499&lt;0.01,3,2))))))</f>
        <v>0</v>
      </c>
      <c r="M1602">
        <f t="shared" si="997"/>
        <v>0</v>
      </c>
      <c r="N1602">
        <f t="shared" si="997"/>
        <v>0</v>
      </c>
      <c r="O1602">
        <f t="shared" si="997"/>
        <v>0</v>
      </c>
      <c r="P1602">
        <f t="shared" si="997"/>
        <v>0</v>
      </c>
      <c r="Q1602">
        <f t="shared" si="997"/>
        <v>0</v>
      </c>
      <c r="R1602">
        <f t="shared" si="997"/>
        <v>0</v>
      </c>
      <c r="S1602">
        <f t="shared" si="997"/>
        <v>0</v>
      </c>
      <c r="T1602">
        <f t="shared" si="997"/>
        <v>0</v>
      </c>
      <c r="U1602">
        <f t="shared" si="997"/>
        <v>0</v>
      </c>
    </row>
    <row r="1603" spans="1:21" x14ac:dyDescent="0.15">
      <c r="A1603" t="str">
        <f t="shared" si="877"/>
        <v>Unstructured Task (HVC)</v>
      </c>
      <c r="B1603">
        <f t="shared" ref="B1603:K1603" si="998">IF(B1500=0,0,IF(B1500&lt;0.000001,7,IF(B1500&lt;0.00001,6,IF(B1500&lt;0.0001,5,IF(B1500&lt;0.001,4,IF(B1500&lt;0.01,3,2))))))</f>
        <v>0</v>
      </c>
      <c r="C1603">
        <f t="shared" si="998"/>
        <v>0</v>
      </c>
      <c r="D1603">
        <f t="shared" si="998"/>
        <v>0</v>
      </c>
      <c r="E1603">
        <f t="shared" si="998"/>
        <v>0</v>
      </c>
      <c r="F1603">
        <f t="shared" si="998"/>
        <v>0</v>
      </c>
      <c r="G1603">
        <f t="shared" si="998"/>
        <v>0</v>
      </c>
      <c r="H1603">
        <f t="shared" si="998"/>
        <v>0</v>
      </c>
      <c r="I1603">
        <f t="shared" si="998"/>
        <v>0</v>
      </c>
      <c r="J1603">
        <f t="shared" si="998"/>
        <v>0</v>
      </c>
      <c r="K1603">
        <f t="shared" si="998"/>
        <v>0</v>
      </c>
      <c r="L1603">
        <f t="shared" ref="L1603:U1603" si="999">IF(L1500=0,0,IF(L1500&lt;0.000001,7,IF(L1500&lt;0.00001,6,IF(L1500&lt;0.0001,5,IF(L1500&lt;0.001,4,IF(L1500&lt;0.01,3,2))))))</f>
        <v>0</v>
      </c>
      <c r="M1603">
        <f t="shared" si="999"/>
        <v>0</v>
      </c>
      <c r="N1603">
        <f t="shared" si="999"/>
        <v>0</v>
      </c>
      <c r="O1603">
        <f t="shared" si="999"/>
        <v>0</v>
      </c>
      <c r="P1603">
        <f t="shared" si="999"/>
        <v>0</v>
      </c>
      <c r="Q1603">
        <f t="shared" si="999"/>
        <v>0</v>
      </c>
      <c r="R1603">
        <f t="shared" si="999"/>
        <v>0</v>
      </c>
      <c r="S1603">
        <f t="shared" si="999"/>
        <v>0</v>
      </c>
      <c r="T1603">
        <f t="shared" si="999"/>
        <v>0</v>
      </c>
      <c r="U1603">
        <f t="shared" si="999"/>
        <v>0</v>
      </c>
    </row>
    <row r="1604" spans="1:21" x14ac:dyDescent="0.15">
      <c r="A1604" t="str">
        <f t="shared" si="877"/>
        <v>WASI-2 Similarities</v>
      </c>
      <c r="B1604">
        <f t="shared" ref="B1604:K1604" si="1000">IF(B1501=0,0,IF(B1501&lt;0.000001,7,IF(B1501&lt;0.00001,6,IF(B1501&lt;0.0001,5,IF(B1501&lt;0.001,4,IF(B1501&lt;0.01,3,2))))))</f>
        <v>0</v>
      </c>
      <c r="C1604">
        <f t="shared" si="1000"/>
        <v>0</v>
      </c>
      <c r="D1604">
        <f t="shared" si="1000"/>
        <v>0</v>
      </c>
      <c r="E1604">
        <f t="shared" si="1000"/>
        <v>0</v>
      </c>
      <c r="F1604">
        <f t="shared" si="1000"/>
        <v>0</v>
      </c>
      <c r="G1604">
        <f t="shared" si="1000"/>
        <v>0</v>
      </c>
      <c r="H1604">
        <f t="shared" si="1000"/>
        <v>0</v>
      </c>
      <c r="I1604">
        <f t="shared" si="1000"/>
        <v>0</v>
      </c>
      <c r="J1604">
        <f t="shared" si="1000"/>
        <v>0</v>
      </c>
      <c r="K1604">
        <f t="shared" si="1000"/>
        <v>0</v>
      </c>
      <c r="L1604">
        <f t="shared" ref="L1604:U1604" si="1001">IF(L1501=0,0,IF(L1501&lt;0.000001,7,IF(L1501&lt;0.00001,6,IF(L1501&lt;0.0001,5,IF(L1501&lt;0.001,4,IF(L1501&lt;0.01,3,2))))))</f>
        <v>0</v>
      </c>
      <c r="M1604">
        <f t="shared" si="1001"/>
        <v>0</v>
      </c>
      <c r="N1604">
        <f t="shared" si="1001"/>
        <v>0</v>
      </c>
      <c r="O1604">
        <f t="shared" si="1001"/>
        <v>0</v>
      </c>
      <c r="P1604">
        <f t="shared" si="1001"/>
        <v>0</v>
      </c>
      <c r="Q1604">
        <f t="shared" si="1001"/>
        <v>0</v>
      </c>
      <c r="R1604">
        <f t="shared" si="1001"/>
        <v>0</v>
      </c>
      <c r="S1604">
        <f t="shared" si="1001"/>
        <v>0</v>
      </c>
      <c r="T1604">
        <f t="shared" si="1001"/>
        <v>0</v>
      </c>
      <c r="U1604">
        <f t="shared" si="1001"/>
        <v>0</v>
      </c>
    </row>
    <row r="1605" spans="1:21" x14ac:dyDescent="0.15">
      <c r="A1605" t="str">
        <f t="shared" si="877"/>
        <v>WASI-2 Vocabulary</v>
      </c>
      <c r="B1605">
        <f t="shared" ref="B1605:K1605" si="1002">IF(B1502=0,0,IF(B1502&lt;0.000001,7,IF(B1502&lt;0.00001,6,IF(B1502&lt;0.0001,5,IF(B1502&lt;0.001,4,IF(B1502&lt;0.01,3,2))))))</f>
        <v>0</v>
      </c>
      <c r="C1605">
        <f t="shared" si="1002"/>
        <v>0</v>
      </c>
      <c r="D1605">
        <f t="shared" si="1002"/>
        <v>0</v>
      </c>
      <c r="E1605">
        <f t="shared" si="1002"/>
        <v>0</v>
      </c>
      <c r="F1605">
        <f t="shared" si="1002"/>
        <v>0</v>
      </c>
      <c r="G1605">
        <f t="shared" si="1002"/>
        <v>0</v>
      </c>
      <c r="H1605">
        <f t="shared" si="1002"/>
        <v>0</v>
      </c>
      <c r="I1605">
        <f t="shared" si="1002"/>
        <v>0</v>
      </c>
      <c r="J1605">
        <f t="shared" si="1002"/>
        <v>0</v>
      </c>
      <c r="K1605">
        <f t="shared" si="1002"/>
        <v>0</v>
      </c>
      <c r="L1605">
        <f t="shared" ref="L1605:U1605" si="1003">IF(L1502=0,0,IF(L1502&lt;0.000001,7,IF(L1502&lt;0.00001,6,IF(L1502&lt;0.0001,5,IF(L1502&lt;0.001,4,IF(L1502&lt;0.01,3,2))))))</f>
        <v>0</v>
      </c>
      <c r="M1605">
        <f t="shared" si="1003"/>
        <v>0</v>
      </c>
      <c r="N1605">
        <f t="shared" si="1003"/>
        <v>0</v>
      </c>
      <c r="O1605">
        <f t="shared" si="1003"/>
        <v>0</v>
      </c>
      <c r="P1605">
        <f t="shared" si="1003"/>
        <v>0</v>
      </c>
      <c r="Q1605">
        <f t="shared" si="1003"/>
        <v>0</v>
      </c>
      <c r="R1605">
        <f t="shared" si="1003"/>
        <v>0</v>
      </c>
      <c r="S1605">
        <f t="shared" si="1003"/>
        <v>0</v>
      </c>
      <c r="T1605">
        <f t="shared" si="1003"/>
        <v>0</v>
      </c>
      <c r="U1605">
        <f t="shared" si="1003"/>
        <v>0</v>
      </c>
    </row>
    <row r="1606" spans="1:21" x14ac:dyDescent="0.15">
      <c r="A1606" t="str">
        <f t="shared" si="877"/>
        <v>WASI-2 Matrix Reasoning</v>
      </c>
      <c r="B1606">
        <f t="shared" ref="B1606:K1606" si="1004">IF(B1503=0,0,IF(B1503&lt;0.000001,7,IF(B1503&lt;0.00001,6,IF(B1503&lt;0.0001,5,IF(B1503&lt;0.001,4,IF(B1503&lt;0.01,3,2))))))</f>
        <v>0</v>
      </c>
      <c r="C1606">
        <f t="shared" si="1004"/>
        <v>0</v>
      </c>
      <c r="D1606">
        <f t="shared" si="1004"/>
        <v>0</v>
      </c>
      <c r="E1606">
        <f t="shared" si="1004"/>
        <v>0</v>
      </c>
      <c r="F1606">
        <f t="shared" si="1004"/>
        <v>0</v>
      </c>
      <c r="G1606">
        <f t="shared" si="1004"/>
        <v>0</v>
      </c>
      <c r="H1606">
        <f t="shared" si="1004"/>
        <v>0</v>
      </c>
      <c r="I1606">
        <f t="shared" si="1004"/>
        <v>0</v>
      </c>
      <c r="J1606">
        <f t="shared" si="1004"/>
        <v>0</v>
      </c>
      <c r="K1606">
        <f t="shared" si="1004"/>
        <v>0</v>
      </c>
      <c r="L1606">
        <f t="shared" ref="L1606:U1606" si="1005">IF(L1503=0,0,IF(L1503&lt;0.000001,7,IF(L1503&lt;0.00001,6,IF(L1503&lt;0.0001,5,IF(L1503&lt;0.001,4,IF(L1503&lt;0.01,3,2))))))</f>
        <v>0</v>
      </c>
      <c r="M1606">
        <f t="shared" si="1005"/>
        <v>0</v>
      </c>
      <c r="N1606">
        <f t="shared" si="1005"/>
        <v>0</v>
      </c>
      <c r="O1606">
        <f t="shared" si="1005"/>
        <v>0</v>
      </c>
      <c r="P1606">
        <f t="shared" si="1005"/>
        <v>0</v>
      </c>
      <c r="Q1606">
        <f t="shared" si="1005"/>
        <v>0</v>
      </c>
      <c r="R1606">
        <f t="shared" si="1005"/>
        <v>0</v>
      </c>
      <c r="S1606">
        <f t="shared" si="1005"/>
        <v>0</v>
      </c>
      <c r="T1606">
        <f t="shared" si="1005"/>
        <v>0</v>
      </c>
      <c r="U1606">
        <f t="shared" si="1005"/>
        <v>0</v>
      </c>
    </row>
    <row r="1607" spans="1:21" x14ac:dyDescent="0.15">
      <c r="A1607" t="str">
        <f t="shared" ref="A1607:A1641" si="1006">A1504</f>
        <v>WASI-2 Block Design</v>
      </c>
      <c r="B1607">
        <f t="shared" ref="B1607:K1607" si="1007">IF(B1504=0,0,IF(B1504&lt;0.000001,7,IF(B1504&lt;0.00001,6,IF(B1504&lt;0.0001,5,IF(B1504&lt;0.001,4,IF(B1504&lt;0.01,3,2))))))</f>
        <v>0</v>
      </c>
      <c r="C1607">
        <f t="shared" si="1007"/>
        <v>0</v>
      </c>
      <c r="D1607">
        <f t="shared" si="1007"/>
        <v>0</v>
      </c>
      <c r="E1607">
        <f t="shared" si="1007"/>
        <v>0</v>
      </c>
      <c r="F1607">
        <f t="shared" si="1007"/>
        <v>0</v>
      </c>
      <c r="G1607">
        <f t="shared" si="1007"/>
        <v>0</v>
      </c>
      <c r="H1607">
        <f t="shared" si="1007"/>
        <v>0</v>
      </c>
      <c r="I1607">
        <f t="shared" si="1007"/>
        <v>0</v>
      </c>
      <c r="J1607">
        <f t="shared" si="1007"/>
        <v>0</v>
      </c>
      <c r="K1607">
        <f t="shared" si="1007"/>
        <v>0</v>
      </c>
      <c r="L1607">
        <f t="shared" ref="L1607:U1607" si="1008">IF(L1504=0,0,IF(L1504&lt;0.000001,7,IF(L1504&lt;0.00001,6,IF(L1504&lt;0.0001,5,IF(L1504&lt;0.001,4,IF(L1504&lt;0.01,3,2))))))</f>
        <v>0</v>
      </c>
      <c r="M1607">
        <f t="shared" si="1008"/>
        <v>0</v>
      </c>
      <c r="N1607">
        <f t="shared" si="1008"/>
        <v>0</v>
      </c>
      <c r="O1607">
        <f t="shared" si="1008"/>
        <v>0</v>
      </c>
      <c r="P1607">
        <f t="shared" si="1008"/>
        <v>0</v>
      </c>
      <c r="Q1607">
        <f t="shared" si="1008"/>
        <v>0</v>
      </c>
      <c r="R1607">
        <f t="shared" si="1008"/>
        <v>0</v>
      </c>
      <c r="S1607">
        <f t="shared" si="1008"/>
        <v>0</v>
      </c>
      <c r="T1607">
        <f t="shared" si="1008"/>
        <v>0</v>
      </c>
      <c r="U1607">
        <f t="shared" si="1008"/>
        <v>0</v>
      </c>
    </row>
    <row r="1608" spans="1:21" x14ac:dyDescent="0.15">
      <c r="A1608" t="str">
        <f t="shared" si="1006"/>
        <v>WISC-V Digit Span</v>
      </c>
      <c r="B1608">
        <f t="shared" ref="B1608:K1608" si="1009">IF(B1505=0,0,IF(B1505&lt;0.000001,7,IF(B1505&lt;0.00001,6,IF(B1505&lt;0.0001,5,IF(B1505&lt;0.001,4,IF(B1505&lt;0.01,3,2))))))</f>
        <v>0</v>
      </c>
      <c r="C1608">
        <f t="shared" si="1009"/>
        <v>0</v>
      </c>
      <c r="D1608">
        <f t="shared" si="1009"/>
        <v>0</v>
      </c>
      <c r="E1608">
        <f t="shared" si="1009"/>
        <v>0</v>
      </c>
      <c r="F1608">
        <f t="shared" si="1009"/>
        <v>0</v>
      </c>
      <c r="G1608">
        <f t="shared" si="1009"/>
        <v>0</v>
      </c>
      <c r="H1608">
        <f t="shared" si="1009"/>
        <v>0</v>
      </c>
      <c r="I1608">
        <f t="shared" si="1009"/>
        <v>0</v>
      </c>
      <c r="J1608">
        <f t="shared" si="1009"/>
        <v>0</v>
      </c>
      <c r="K1608">
        <f t="shared" si="1009"/>
        <v>0</v>
      </c>
      <c r="L1608">
        <f t="shared" ref="L1608:U1608" si="1010">IF(L1505=0,0,IF(L1505&lt;0.000001,7,IF(L1505&lt;0.00001,6,IF(L1505&lt;0.0001,5,IF(L1505&lt;0.001,4,IF(L1505&lt;0.01,3,2))))))</f>
        <v>0</v>
      </c>
      <c r="M1608">
        <f t="shared" si="1010"/>
        <v>0</v>
      </c>
      <c r="N1608">
        <f t="shared" si="1010"/>
        <v>0</v>
      </c>
      <c r="O1608">
        <f t="shared" si="1010"/>
        <v>0</v>
      </c>
      <c r="P1608">
        <f t="shared" si="1010"/>
        <v>0</v>
      </c>
      <c r="Q1608">
        <f t="shared" si="1010"/>
        <v>0</v>
      </c>
      <c r="R1608">
        <f t="shared" si="1010"/>
        <v>0</v>
      </c>
      <c r="S1608">
        <f t="shared" si="1010"/>
        <v>0</v>
      </c>
      <c r="T1608">
        <f t="shared" si="1010"/>
        <v>0</v>
      </c>
      <c r="U1608">
        <f t="shared" si="1010"/>
        <v>0</v>
      </c>
    </row>
    <row r="1609" spans="1:21" x14ac:dyDescent="0.15">
      <c r="A1609" t="str">
        <f t="shared" si="1006"/>
        <v>WISC-V Picture Span</v>
      </c>
      <c r="B1609">
        <f t="shared" ref="B1609:K1609" si="1011">IF(B1506=0,0,IF(B1506&lt;0.000001,7,IF(B1506&lt;0.00001,6,IF(B1506&lt;0.0001,5,IF(B1506&lt;0.001,4,IF(B1506&lt;0.01,3,2))))))</f>
        <v>0</v>
      </c>
      <c r="C1609">
        <f t="shared" si="1011"/>
        <v>0</v>
      </c>
      <c r="D1609">
        <f t="shared" si="1011"/>
        <v>0</v>
      </c>
      <c r="E1609">
        <f t="shared" si="1011"/>
        <v>0</v>
      </c>
      <c r="F1609">
        <f t="shared" si="1011"/>
        <v>0</v>
      </c>
      <c r="G1609">
        <f t="shared" si="1011"/>
        <v>0</v>
      </c>
      <c r="H1609">
        <f t="shared" si="1011"/>
        <v>0</v>
      </c>
      <c r="I1609">
        <f t="shared" si="1011"/>
        <v>0</v>
      </c>
      <c r="J1609">
        <f t="shared" si="1011"/>
        <v>0</v>
      </c>
      <c r="K1609">
        <f t="shared" si="1011"/>
        <v>0</v>
      </c>
      <c r="L1609">
        <f t="shared" ref="L1609:U1609" si="1012">IF(L1506=0,0,IF(L1506&lt;0.000001,7,IF(L1506&lt;0.00001,6,IF(L1506&lt;0.0001,5,IF(L1506&lt;0.001,4,IF(L1506&lt;0.01,3,2))))))</f>
        <v>0</v>
      </c>
      <c r="M1609">
        <f t="shared" si="1012"/>
        <v>0</v>
      </c>
      <c r="N1609">
        <f t="shared" si="1012"/>
        <v>0</v>
      </c>
      <c r="O1609">
        <f t="shared" si="1012"/>
        <v>0</v>
      </c>
      <c r="P1609">
        <f t="shared" si="1012"/>
        <v>0</v>
      </c>
      <c r="Q1609">
        <f t="shared" si="1012"/>
        <v>0</v>
      </c>
      <c r="R1609">
        <f t="shared" si="1012"/>
        <v>0</v>
      </c>
      <c r="S1609">
        <f t="shared" si="1012"/>
        <v>0</v>
      </c>
      <c r="T1609">
        <f t="shared" si="1012"/>
        <v>0</v>
      </c>
      <c r="U1609">
        <f t="shared" si="1012"/>
        <v>0</v>
      </c>
    </row>
    <row r="1610" spans="1:21" x14ac:dyDescent="0.15">
      <c r="A1610" t="str">
        <f t="shared" si="1006"/>
        <v>WISC-V Coding</v>
      </c>
      <c r="B1610">
        <f t="shared" ref="B1610:K1610" si="1013">IF(B1507=0,0,IF(B1507&lt;0.000001,7,IF(B1507&lt;0.00001,6,IF(B1507&lt;0.0001,5,IF(B1507&lt;0.001,4,IF(B1507&lt;0.01,3,2))))))</f>
        <v>0</v>
      </c>
      <c r="C1610">
        <f t="shared" si="1013"/>
        <v>0</v>
      </c>
      <c r="D1610">
        <f t="shared" si="1013"/>
        <v>0</v>
      </c>
      <c r="E1610">
        <f t="shared" si="1013"/>
        <v>0</v>
      </c>
      <c r="F1610">
        <f t="shared" si="1013"/>
        <v>0</v>
      </c>
      <c r="G1610">
        <f t="shared" si="1013"/>
        <v>0</v>
      </c>
      <c r="H1610">
        <f t="shared" si="1013"/>
        <v>0</v>
      </c>
      <c r="I1610">
        <f t="shared" si="1013"/>
        <v>0</v>
      </c>
      <c r="J1610">
        <f t="shared" si="1013"/>
        <v>0</v>
      </c>
      <c r="K1610">
        <f t="shared" si="1013"/>
        <v>0</v>
      </c>
      <c r="L1610">
        <f t="shared" ref="L1610:U1610" si="1014">IF(L1507=0,0,IF(L1507&lt;0.000001,7,IF(L1507&lt;0.00001,6,IF(L1507&lt;0.0001,5,IF(L1507&lt;0.001,4,IF(L1507&lt;0.01,3,2))))))</f>
        <v>0</v>
      </c>
      <c r="M1610">
        <f t="shared" si="1014"/>
        <v>0</v>
      </c>
      <c r="N1610">
        <f t="shared" si="1014"/>
        <v>0</v>
      </c>
      <c r="O1610">
        <f t="shared" si="1014"/>
        <v>0</v>
      </c>
      <c r="P1610">
        <f t="shared" si="1014"/>
        <v>0</v>
      </c>
      <c r="Q1610">
        <f t="shared" si="1014"/>
        <v>0</v>
      </c>
      <c r="R1610">
        <f t="shared" si="1014"/>
        <v>0</v>
      </c>
      <c r="S1610">
        <f t="shared" si="1014"/>
        <v>0</v>
      </c>
      <c r="T1610">
        <f t="shared" si="1014"/>
        <v>0</v>
      </c>
      <c r="U1610">
        <f t="shared" si="1014"/>
        <v>0</v>
      </c>
    </row>
    <row r="1611" spans="1:21" x14ac:dyDescent="0.15">
      <c r="A1611" t="str">
        <f t="shared" si="1006"/>
        <v>WISC-V Symbol Search</v>
      </c>
      <c r="B1611">
        <f t="shared" ref="B1611:K1611" si="1015">IF(B1508=0,0,IF(B1508&lt;0.000001,7,IF(B1508&lt;0.00001,6,IF(B1508&lt;0.0001,5,IF(B1508&lt;0.001,4,IF(B1508&lt;0.01,3,2))))))</f>
        <v>0</v>
      </c>
      <c r="C1611">
        <f t="shared" si="1015"/>
        <v>0</v>
      </c>
      <c r="D1611">
        <f t="shared" si="1015"/>
        <v>0</v>
      </c>
      <c r="E1611">
        <f t="shared" si="1015"/>
        <v>0</v>
      </c>
      <c r="F1611">
        <f t="shared" si="1015"/>
        <v>0</v>
      </c>
      <c r="G1611">
        <f t="shared" si="1015"/>
        <v>0</v>
      </c>
      <c r="H1611">
        <f t="shared" si="1015"/>
        <v>0</v>
      </c>
      <c r="I1611">
        <f t="shared" si="1015"/>
        <v>0</v>
      </c>
      <c r="J1611">
        <f t="shared" si="1015"/>
        <v>0</v>
      </c>
      <c r="K1611">
        <f t="shared" si="1015"/>
        <v>0</v>
      </c>
      <c r="L1611">
        <f t="shared" ref="L1611:U1611" si="1016">IF(L1508=0,0,IF(L1508&lt;0.000001,7,IF(L1508&lt;0.00001,6,IF(L1508&lt;0.0001,5,IF(L1508&lt;0.001,4,IF(L1508&lt;0.01,3,2))))))</f>
        <v>0</v>
      </c>
      <c r="M1611">
        <f t="shared" si="1016"/>
        <v>0</v>
      </c>
      <c r="N1611">
        <f t="shared" si="1016"/>
        <v>0</v>
      </c>
      <c r="O1611">
        <f t="shared" si="1016"/>
        <v>0</v>
      </c>
      <c r="P1611">
        <f t="shared" si="1016"/>
        <v>0</v>
      </c>
      <c r="Q1611">
        <f t="shared" si="1016"/>
        <v>0</v>
      </c>
      <c r="R1611">
        <f t="shared" si="1016"/>
        <v>0</v>
      </c>
      <c r="S1611">
        <f t="shared" si="1016"/>
        <v>0</v>
      </c>
      <c r="T1611">
        <f t="shared" si="1016"/>
        <v>0</v>
      </c>
      <c r="U1611">
        <f t="shared" si="1016"/>
        <v>0</v>
      </c>
    </row>
    <row r="1612" spans="1:21" x14ac:dyDescent="0.15">
      <c r="A1612" t="str">
        <f t="shared" si="1006"/>
        <v>LWR</v>
      </c>
      <c r="B1612">
        <f t="shared" ref="B1612:K1612" si="1017">IF(B1509=0,0,IF(B1509&lt;0.000001,7,IF(B1509&lt;0.00001,6,IF(B1509&lt;0.0001,5,IF(B1509&lt;0.001,4,IF(B1509&lt;0.01,3,2))))))</f>
        <v>0</v>
      </c>
      <c r="C1612">
        <f t="shared" si="1017"/>
        <v>0</v>
      </c>
      <c r="D1612">
        <f t="shared" si="1017"/>
        <v>0</v>
      </c>
      <c r="E1612">
        <f t="shared" si="1017"/>
        <v>0</v>
      </c>
      <c r="F1612">
        <f t="shared" si="1017"/>
        <v>0</v>
      </c>
      <c r="G1612">
        <f t="shared" si="1017"/>
        <v>0</v>
      </c>
      <c r="H1612">
        <f t="shared" si="1017"/>
        <v>0</v>
      </c>
      <c r="I1612">
        <f t="shared" si="1017"/>
        <v>0</v>
      </c>
      <c r="J1612">
        <f t="shared" si="1017"/>
        <v>0</v>
      </c>
      <c r="K1612">
        <f t="shared" si="1017"/>
        <v>0</v>
      </c>
      <c r="L1612">
        <f t="shared" ref="L1612:U1612" si="1018">IF(L1509=0,0,IF(L1509&lt;0.000001,7,IF(L1509&lt;0.00001,6,IF(L1509&lt;0.0001,5,IF(L1509&lt;0.001,4,IF(L1509&lt;0.01,3,2))))))</f>
        <v>0</v>
      </c>
      <c r="M1612">
        <f t="shared" si="1018"/>
        <v>0</v>
      </c>
      <c r="N1612">
        <f t="shared" si="1018"/>
        <v>0</v>
      </c>
      <c r="O1612">
        <f t="shared" si="1018"/>
        <v>0</v>
      </c>
      <c r="P1612">
        <f t="shared" si="1018"/>
        <v>0</v>
      </c>
      <c r="Q1612">
        <f t="shared" si="1018"/>
        <v>0</v>
      </c>
      <c r="R1612">
        <f t="shared" si="1018"/>
        <v>0</v>
      </c>
      <c r="S1612">
        <f t="shared" si="1018"/>
        <v>0</v>
      </c>
      <c r="T1612">
        <f t="shared" si="1018"/>
        <v>0</v>
      </c>
      <c r="U1612">
        <f t="shared" si="1018"/>
        <v>0</v>
      </c>
    </row>
    <row r="1613" spans="1:21" x14ac:dyDescent="0.15">
      <c r="A1613" t="str">
        <f t="shared" si="1006"/>
        <v>RC</v>
      </c>
      <c r="B1613">
        <f t="shared" ref="B1613:K1613" si="1019">IF(B1510=0,0,IF(B1510&lt;0.000001,7,IF(B1510&lt;0.00001,6,IF(B1510&lt;0.0001,5,IF(B1510&lt;0.001,4,IF(B1510&lt;0.01,3,2))))))</f>
        <v>0</v>
      </c>
      <c r="C1613">
        <f t="shared" si="1019"/>
        <v>0</v>
      </c>
      <c r="D1613">
        <f t="shared" si="1019"/>
        <v>0</v>
      </c>
      <c r="E1613">
        <f t="shared" si="1019"/>
        <v>0</v>
      </c>
      <c r="F1613">
        <f t="shared" si="1019"/>
        <v>0</v>
      </c>
      <c r="G1613">
        <f t="shared" si="1019"/>
        <v>0</v>
      </c>
      <c r="H1613">
        <f t="shared" si="1019"/>
        <v>0</v>
      </c>
      <c r="I1613">
        <f t="shared" si="1019"/>
        <v>0</v>
      </c>
      <c r="J1613">
        <f t="shared" si="1019"/>
        <v>0</v>
      </c>
      <c r="K1613">
        <f t="shared" si="1019"/>
        <v>0</v>
      </c>
      <c r="L1613">
        <f t="shared" ref="L1613:U1613" si="1020">IF(L1510=0,0,IF(L1510&lt;0.000001,7,IF(L1510&lt;0.00001,6,IF(L1510&lt;0.0001,5,IF(L1510&lt;0.001,4,IF(L1510&lt;0.01,3,2))))))</f>
        <v>0</v>
      </c>
      <c r="M1613">
        <f t="shared" si="1020"/>
        <v>0</v>
      </c>
      <c r="N1613">
        <f t="shared" si="1020"/>
        <v>0</v>
      </c>
      <c r="O1613">
        <f t="shared" si="1020"/>
        <v>0</v>
      </c>
      <c r="P1613">
        <f t="shared" si="1020"/>
        <v>0</v>
      </c>
      <c r="Q1613">
        <f t="shared" si="1020"/>
        <v>0</v>
      </c>
      <c r="R1613">
        <f t="shared" si="1020"/>
        <v>0</v>
      </c>
      <c r="S1613">
        <f t="shared" si="1020"/>
        <v>0</v>
      </c>
      <c r="T1613">
        <f t="shared" si="1020"/>
        <v>0</v>
      </c>
      <c r="U1613">
        <f t="shared" si="1020"/>
        <v>0</v>
      </c>
    </row>
    <row r="1614" spans="1:21" x14ac:dyDescent="0.15">
      <c r="A1614" t="str">
        <f t="shared" si="1006"/>
        <v>NWD</v>
      </c>
      <c r="B1614">
        <f t="shared" ref="B1614:K1614" si="1021">IF(B1511=0,0,IF(B1511&lt;0.000001,7,IF(B1511&lt;0.00001,6,IF(B1511&lt;0.0001,5,IF(B1511&lt;0.001,4,IF(B1511&lt;0.01,3,2))))))</f>
        <v>0</v>
      </c>
      <c r="C1614">
        <f t="shared" si="1021"/>
        <v>0</v>
      </c>
      <c r="D1614">
        <f t="shared" si="1021"/>
        <v>0</v>
      </c>
      <c r="E1614">
        <f t="shared" si="1021"/>
        <v>0</v>
      </c>
      <c r="F1614">
        <f t="shared" si="1021"/>
        <v>0</v>
      </c>
      <c r="G1614">
        <f t="shared" si="1021"/>
        <v>0</v>
      </c>
      <c r="H1614">
        <f t="shared" si="1021"/>
        <v>0</v>
      </c>
      <c r="I1614">
        <f t="shared" si="1021"/>
        <v>0</v>
      </c>
      <c r="J1614">
        <f t="shared" si="1021"/>
        <v>0</v>
      </c>
      <c r="K1614">
        <f t="shared" si="1021"/>
        <v>0</v>
      </c>
      <c r="L1614">
        <f t="shared" ref="L1614:U1614" si="1022">IF(L1511=0,0,IF(L1511&lt;0.000001,7,IF(L1511&lt;0.00001,6,IF(L1511&lt;0.0001,5,IF(L1511&lt;0.001,4,IF(L1511&lt;0.01,3,2))))))</f>
        <v>0</v>
      </c>
      <c r="M1614">
        <f t="shared" si="1022"/>
        <v>0</v>
      </c>
      <c r="N1614">
        <f t="shared" si="1022"/>
        <v>0</v>
      </c>
      <c r="O1614">
        <f t="shared" si="1022"/>
        <v>0</v>
      </c>
      <c r="P1614">
        <f t="shared" si="1022"/>
        <v>0</v>
      </c>
      <c r="Q1614">
        <f t="shared" si="1022"/>
        <v>0</v>
      </c>
      <c r="R1614">
        <f t="shared" si="1022"/>
        <v>0</v>
      </c>
      <c r="S1614">
        <f t="shared" si="1022"/>
        <v>0</v>
      </c>
      <c r="T1614">
        <f t="shared" si="1022"/>
        <v>0</v>
      </c>
      <c r="U1614">
        <f t="shared" si="1022"/>
        <v>0</v>
      </c>
    </row>
    <row r="1615" spans="1:21" x14ac:dyDescent="0.15">
      <c r="A1615" t="str">
        <f t="shared" si="1006"/>
        <v>PP</v>
      </c>
      <c r="B1615">
        <f t="shared" ref="B1615:K1615" si="1023">IF(B1512=0,0,IF(B1512&lt;0.000001,7,IF(B1512&lt;0.00001,6,IF(B1512&lt;0.0001,5,IF(B1512&lt;0.001,4,IF(B1512&lt;0.01,3,2))))))</f>
        <v>0</v>
      </c>
      <c r="C1615">
        <f t="shared" si="1023"/>
        <v>0</v>
      </c>
      <c r="D1615">
        <f t="shared" si="1023"/>
        <v>0</v>
      </c>
      <c r="E1615">
        <f t="shared" si="1023"/>
        <v>0</v>
      </c>
      <c r="F1615">
        <f t="shared" si="1023"/>
        <v>0</v>
      </c>
      <c r="G1615">
        <f t="shared" si="1023"/>
        <v>0</v>
      </c>
      <c r="H1615">
        <f t="shared" si="1023"/>
        <v>0</v>
      </c>
      <c r="I1615">
        <f t="shared" si="1023"/>
        <v>0</v>
      </c>
      <c r="J1615">
        <f t="shared" si="1023"/>
        <v>0</v>
      </c>
      <c r="K1615">
        <f t="shared" si="1023"/>
        <v>0</v>
      </c>
      <c r="L1615">
        <f t="shared" ref="L1615:U1615" si="1024">IF(L1512=0,0,IF(L1512&lt;0.000001,7,IF(L1512&lt;0.00001,6,IF(L1512&lt;0.0001,5,IF(L1512&lt;0.001,4,IF(L1512&lt;0.01,3,2))))))</f>
        <v>0</v>
      </c>
      <c r="M1615">
        <f t="shared" si="1024"/>
        <v>0</v>
      </c>
      <c r="N1615">
        <f t="shared" si="1024"/>
        <v>0</v>
      </c>
      <c r="O1615">
        <f t="shared" si="1024"/>
        <v>0</v>
      </c>
      <c r="P1615">
        <f t="shared" si="1024"/>
        <v>0</v>
      </c>
      <c r="Q1615">
        <f t="shared" si="1024"/>
        <v>0</v>
      </c>
      <c r="R1615">
        <f t="shared" si="1024"/>
        <v>0</v>
      </c>
      <c r="S1615">
        <f t="shared" si="1024"/>
        <v>0</v>
      </c>
      <c r="T1615">
        <f t="shared" si="1024"/>
        <v>0</v>
      </c>
      <c r="U1615">
        <f t="shared" si="1024"/>
        <v>0</v>
      </c>
    </row>
    <row r="1616" spans="1:21" x14ac:dyDescent="0.15">
      <c r="A1616" t="str">
        <f t="shared" si="1006"/>
        <v>WRF</v>
      </c>
      <c r="B1616">
        <f t="shared" ref="B1616:K1616" si="1025">IF(B1513=0,0,IF(B1513&lt;0.000001,7,IF(B1513&lt;0.00001,6,IF(B1513&lt;0.0001,5,IF(B1513&lt;0.001,4,IF(B1513&lt;0.01,3,2))))))</f>
        <v>0</v>
      </c>
      <c r="C1616">
        <f t="shared" si="1025"/>
        <v>0</v>
      </c>
      <c r="D1616">
        <f t="shared" si="1025"/>
        <v>0</v>
      </c>
      <c r="E1616">
        <f t="shared" si="1025"/>
        <v>0</v>
      </c>
      <c r="F1616">
        <f t="shared" si="1025"/>
        <v>0</v>
      </c>
      <c r="G1616">
        <f t="shared" si="1025"/>
        <v>0</v>
      </c>
      <c r="H1616">
        <f t="shared" si="1025"/>
        <v>0</v>
      </c>
      <c r="I1616">
        <f t="shared" si="1025"/>
        <v>0</v>
      </c>
      <c r="J1616">
        <f t="shared" si="1025"/>
        <v>0</v>
      </c>
      <c r="K1616">
        <f t="shared" si="1025"/>
        <v>0</v>
      </c>
      <c r="L1616">
        <f t="shared" ref="L1616:U1616" si="1026">IF(L1513=0,0,IF(L1513&lt;0.000001,7,IF(L1513&lt;0.00001,6,IF(L1513&lt;0.0001,5,IF(L1513&lt;0.001,4,IF(L1513&lt;0.01,3,2))))))</f>
        <v>0</v>
      </c>
      <c r="M1616">
        <f t="shared" si="1026"/>
        <v>0</v>
      </c>
      <c r="N1616">
        <f t="shared" si="1026"/>
        <v>0</v>
      </c>
      <c r="O1616">
        <f t="shared" si="1026"/>
        <v>0</v>
      </c>
      <c r="P1616">
        <f t="shared" si="1026"/>
        <v>0</v>
      </c>
      <c r="Q1616">
        <f t="shared" si="1026"/>
        <v>0</v>
      </c>
      <c r="R1616">
        <f t="shared" si="1026"/>
        <v>0</v>
      </c>
      <c r="S1616">
        <f t="shared" si="1026"/>
        <v>0</v>
      </c>
      <c r="T1616">
        <f t="shared" si="1026"/>
        <v>0</v>
      </c>
      <c r="U1616">
        <f t="shared" si="1026"/>
        <v>0</v>
      </c>
    </row>
    <row r="1617" spans="1:21" x14ac:dyDescent="0.15">
      <c r="A1617" t="str">
        <f t="shared" si="1006"/>
        <v>DF</v>
      </c>
      <c r="B1617">
        <f t="shared" ref="B1617:K1617" si="1027">IF(B1514=0,0,IF(B1514&lt;0.000001,7,IF(B1514&lt;0.00001,6,IF(B1514&lt;0.0001,5,IF(B1514&lt;0.001,4,IF(B1514&lt;0.01,3,2))))))</f>
        <v>0</v>
      </c>
      <c r="C1617">
        <f t="shared" si="1027"/>
        <v>0</v>
      </c>
      <c r="D1617">
        <f t="shared" si="1027"/>
        <v>0</v>
      </c>
      <c r="E1617">
        <f t="shared" si="1027"/>
        <v>0</v>
      </c>
      <c r="F1617">
        <f t="shared" si="1027"/>
        <v>0</v>
      </c>
      <c r="G1617">
        <f t="shared" si="1027"/>
        <v>0</v>
      </c>
      <c r="H1617">
        <f t="shared" si="1027"/>
        <v>0</v>
      </c>
      <c r="I1617">
        <f t="shared" si="1027"/>
        <v>0</v>
      </c>
      <c r="J1617">
        <f t="shared" si="1027"/>
        <v>0</v>
      </c>
      <c r="K1617">
        <f t="shared" si="1027"/>
        <v>0</v>
      </c>
      <c r="L1617">
        <f t="shared" ref="L1617:U1617" si="1028">IF(L1514=0,0,IF(L1514&lt;0.000001,7,IF(L1514&lt;0.00001,6,IF(L1514&lt;0.0001,5,IF(L1514&lt;0.001,4,IF(L1514&lt;0.01,3,2))))))</f>
        <v>0</v>
      </c>
      <c r="M1617">
        <f t="shared" si="1028"/>
        <v>0</v>
      </c>
      <c r="N1617">
        <f t="shared" si="1028"/>
        <v>0</v>
      </c>
      <c r="O1617">
        <f t="shared" si="1028"/>
        <v>0</v>
      </c>
      <c r="P1617">
        <f t="shared" si="1028"/>
        <v>0</v>
      </c>
      <c r="Q1617">
        <f t="shared" si="1028"/>
        <v>0</v>
      </c>
      <c r="R1617">
        <f t="shared" si="1028"/>
        <v>0</v>
      </c>
      <c r="S1617">
        <f t="shared" si="1028"/>
        <v>0</v>
      </c>
      <c r="T1617">
        <f t="shared" si="1028"/>
        <v>0</v>
      </c>
      <c r="U1617">
        <f t="shared" si="1028"/>
        <v>0</v>
      </c>
    </row>
    <row r="1618" spans="1:21" x14ac:dyDescent="0.15">
      <c r="A1618" t="str">
        <f t="shared" si="1006"/>
        <v>SRF</v>
      </c>
      <c r="B1618">
        <f t="shared" ref="B1618:K1618" si="1029">IF(B1515=0,0,IF(B1515&lt;0.000001,7,IF(B1515&lt;0.00001,6,IF(B1515&lt;0.0001,5,IF(B1515&lt;0.001,4,IF(B1515&lt;0.01,3,2))))))</f>
        <v>0</v>
      </c>
      <c r="C1618">
        <f t="shared" si="1029"/>
        <v>0</v>
      </c>
      <c r="D1618">
        <f t="shared" si="1029"/>
        <v>0</v>
      </c>
      <c r="E1618">
        <f t="shared" si="1029"/>
        <v>0</v>
      </c>
      <c r="F1618">
        <f t="shared" si="1029"/>
        <v>0</v>
      </c>
      <c r="G1618">
        <f t="shared" si="1029"/>
        <v>0</v>
      </c>
      <c r="H1618">
        <f t="shared" si="1029"/>
        <v>0</v>
      </c>
      <c r="I1618">
        <f t="shared" si="1029"/>
        <v>0</v>
      </c>
      <c r="J1618">
        <f t="shared" si="1029"/>
        <v>0</v>
      </c>
      <c r="K1618">
        <f t="shared" si="1029"/>
        <v>0</v>
      </c>
      <c r="L1618">
        <f t="shared" ref="L1618:U1618" si="1030">IF(L1515=0,0,IF(L1515&lt;0.000001,7,IF(L1515&lt;0.00001,6,IF(L1515&lt;0.0001,5,IF(L1515&lt;0.001,4,IF(L1515&lt;0.01,3,2))))))</f>
        <v>0</v>
      </c>
      <c r="M1618">
        <f t="shared" si="1030"/>
        <v>0</v>
      </c>
      <c r="N1618">
        <f t="shared" si="1030"/>
        <v>0</v>
      </c>
      <c r="O1618">
        <f t="shared" si="1030"/>
        <v>0</v>
      </c>
      <c r="P1618">
        <f t="shared" si="1030"/>
        <v>0</v>
      </c>
      <c r="Q1618">
        <f t="shared" si="1030"/>
        <v>0</v>
      </c>
      <c r="R1618">
        <f t="shared" si="1030"/>
        <v>0</v>
      </c>
      <c r="S1618">
        <f t="shared" si="1030"/>
        <v>0</v>
      </c>
      <c r="T1618">
        <f t="shared" si="1030"/>
        <v>0</v>
      </c>
      <c r="U1618">
        <f t="shared" si="1030"/>
        <v>0</v>
      </c>
    </row>
    <row r="1619" spans="1:21" x14ac:dyDescent="0.15">
      <c r="A1619" t="str">
        <f t="shared" si="1006"/>
        <v>RV</v>
      </c>
      <c r="B1619">
        <f t="shared" ref="B1619:K1619" si="1031">IF(B1516=0,0,IF(B1516&lt;0.000001,7,IF(B1516&lt;0.00001,6,IF(B1516&lt;0.0001,5,IF(B1516&lt;0.001,4,IF(B1516&lt;0.01,3,2))))))</f>
        <v>0</v>
      </c>
      <c r="C1619">
        <f t="shared" si="1031"/>
        <v>0</v>
      </c>
      <c r="D1619">
        <f t="shared" si="1031"/>
        <v>0</v>
      </c>
      <c r="E1619">
        <f t="shared" si="1031"/>
        <v>0</v>
      </c>
      <c r="F1619">
        <f t="shared" si="1031"/>
        <v>0</v>
      </c>
      <c r="G1619">
        <f t="shared" si="1031"/>
        <v>0</v>
      </c>
      <c r="H1619">
        <f t="shared" si="1031"/>
        <v>0</v>
      </c>
      <c r="I1619">
        <f t="shared" si="1031"/>
        <v>0</v>
      </c>
      <c r="J1619">
        <f t="shared" si="1031"/>
        <v>0</v>
      </c>
      <c r="K1619">
        <f t="shared" si="1031"/>
        <v>0</v>
      </c>
      <c r="L1619">
        <f t="shared" ref="L1619:U1619" si="1032">IF(L1516=0,0,IF(L1516&lt;0.000001,7,IF(L1516&lt;0.00001,6,IF(L1516&lt;0.0001,5,IF(L1516&lt;0.001,4,IF(L1516&lt;0.01,3,2))))))</f>
        <v>0</v>
      </c>
      <c r="M1619">
        <f t="shared" si="1032"/>
        <v>0</v>
      </c>
      <c r="N1619">
        <f t="shared" si="1032"/>
        <v>0</v>
      </c>
      <c r="O1619">
        <f t="shared" si="1032"/>
        <v>0</v>
      </c>
      <c r="P1619">
        <f t="shared" si="1032"/>
        <v>0</v>
      </c>
      <c r="Q1619">
        <f t="shared" si="1032"/>
        <v>0</v>
      </c>
      <c r="R1619">
        <f t="shared" si="1032"/>
        <v>0</v>
      </c>
      <c r="S1619">
        <f t="shared" si="1032"/>
        <v>0</v>
      </c>
      <c r="T1619">
        <f t="shared" si="1032"/>
        <v>0</v>
      </c>
      <c r="U1619">
        <f t="shared" si="1032"/>
        <v>0</v>
      </c>
    </row>
    <row r="1620" spans="1:21" x14ac:dyDescent="0.15">
      <c r="A1620" t="str">
        <f t="shared" si="1006"/>
        <v>MCA</v>
      </c>
      <c r="B1620">
        <f t="shared" ref="B1620:K1620" si="1033">IF(B1517=0,0,IF(B1517&lt;0.000001,7,IF(B1517&lt;0.00001,6,IF(B1517&lt;0.0001,5,IF(B1517&lt;0.001,4,IF(B1517&lt;0.01,3,2))))))</f>
        <v>0</v>
      </c>
      <c r="C1620">
        <f t="shared" si="1033"/>
        <v>0</v>
      </c>
      <c r="D1620">
        <f t="shared" si="1033"/>
        <v>0</v>
      </c>
      <c r="E1620">
        <f t="shared" si="1033"/>
        <v>0</v>
      </c>
      <c r="F1620">
        <f t="shared" si="1033"/>
        <v>0</v>
      </c>
      <c r="G1620">
        <f t="shared" si="1033"/>
        <v>0</v>
      </c>
      <c r="H1620">
        <f t="shared" si="1033"/>
        <v>0</v>
      </c>
      <c r="I1620">
        <f t="shared" si="1033"/>
        <v>0</v>
      </c>
      <c r="J1620">
        <f t="shared" si="1033"/>
        <v>0</v>
      </c>
      <c r="K1620">
        <f t="shared" si="1033"/>
        <v>0</v>
      </c>
      <c r="L1620">
        <f t="shared" ref="L1620:U1620" si="1034">IF(L1517=0,0,IF(L1517&lt;0.000001,7,IF(L1517&lt;0.00001,6,IF(L1517&lt;0.0001,5,IF(L1517&lt;0.001,4,IF(L1517&lt;0.01,3,2))))))</f>
        <v>0</v>
      </c>
      <c r="M1620">
        <f t="shared" si="1034"/>
        <v>0</v>
      </c>
      <c r="N1620">
        <f t="shared" si="1034"/>
        <v>0</v>
      </c>
      <c r="O1620">
        <f t="shared" si="1034"/>
        <v>0</v>
      </c>
      <c r="P1620">
        <f t="shared" si="1034"/>
        <v>0</v>
      </c>
      <c r="Q1620">
        <f t="shared" si="1034"/>
        <v>0</v>
      </c>
      <c r="R1620">
        <f t="shared" si="1034"/>
        <v>0</v>
      </c>
      <c r="S1620">
        <f t="shared" si="1034"/>
        <v>0</v>
      </c>
      <c r="T1620">
        <f t="shared" si="1034"/>
        <v>0</v>
      </c>
      <c r="U1620">
        <f t="shared" si="1034"/>
        <v>0</v>
      </c>
    </row>
    <row r="1621" spans="1:21" x14ac:dyDescent="0.15">
      <c r="A1621" t="str">
        <f t="shared" si="1006"/>
        <v>MC</v>
      </c>
      <c r="B1621">
        <f t="shared" ref="B1621:K1621" si="1035">IF(B1518=0,0,IF(B1518&lt;0.000001,7,IF(B1518&lt;0.00001,6,IF(B1518&lt;0.0001,5,IF(B1518&lt;0.001,4,IF(B1518&lt;0.01,3,2))))))</f>
        <v>0</v>
      </c>
      <c r="C1621">
        <f t="shared" si="1035"/>
        <v>0</v>
      </c>
      <c r="D1621">
        <f t="shared" si="1035"/>
        <v>0</v>
      </c>
      <c r="E1621">
        <f t="shared" si="1035"/>
        <v>0</v>
      </c>
      <c r="F1621">
        <f t="shared" si="1035"/>
        <v>0</v>
      </c>
      <c r="G1621">
        <f t="shared" si="1035"/>
        <v>0</v>
      </c>
      <c r="H1621">
        <f t="shared" si="1035"/>
        <v>0</v>
      </c>
      <c r="I1621">
        <f t="shared" si="1035"/>
        <v>0</v>
      </c>
      <c r="J1621">
        <f t="shared" si="1035"/>
        <v>0</v>
      </c>
      <c r="K1621">
        <f t="shared" si="1035"/>
        <v>0</v>
      </c>
      <c r="L1621">
        <f t="shared" ref="L1621:U1621" si="1036">IF(L1518=0,0,IF(L1518&lt;0.000001,7,IF(L1518&lt;0.00001,6,IF(L1518&lt;0.0001,5,IF(L1518&lt;0.001,4,IF(L1518&lt;0.01,3,2))))))</f>
        <v>0</v>
      </c>
      <c r="M1621">
        <f t="shared" si="1036"/>
        <v>0</v>
      </c>
      <c r="N1621">
        <f t="shared" si="1036"/>
        <v>0</v>
      </c>
      <c r="O1621">
        <f t="shared" si="1036"/>
        <v>0</v>
      </c>
      <c r="P1621">
        <f t="shared" si="1036"/>
        <v>0</v>
      </c>
      <c r="Q1621">
        <f t="shared" si="1036"/>
        <v>0</v>
      </c>
      <c r="R1621">
        <f t="shared" si="1036"/>
        <v>0</v>
      </c>
      <c r="S1621">
        <f t="shared" si="1036"/>
        <v>0</v>
      </c>
      <c r="T1621">
        <f t="shared" si="1036"/>
        <v>0</v>
      </c>
      <c r="U1621">
        <f t="shared" si="1036"/>
        <v>0</v>
      </c>
    </row>
    <row r="1622" spans="1:21" x14ac:dyDescent="0.15">
      <c r="A1622" t="str">
        <f t="shared" si="1006"/>
        <v>MF</v>
      </c>
      <c r="B1622">
        <f t="shared" ref="B1622:K1622" si="1037">IF(B1519=0,0,IF(B1519&lt;0.000001,7,IF(B1519&lt;0.00001,6,IF(B1519&lt;0.0001,5,IF(B1519&lt;0.001,4,IF(B1519&lt;0.01,3,2))))))</f>
        <v>0</v>
      </c>
      <c r="C1622">
        <f t="shared" si="1037"/>
        <v>0</v>
      </c>
      <c r="D1622">
        <f t="shared" si="1037"/>
        <v>0</v>
      </c>
      <c r="E1622">
        <f t="shared" si="1037"/>
        <v>0</v>
      </c>
      <c r="F1622">
        <f t="shared" si="1037"/>
        <v>0</v>
      </c>
      <c r="G1622">
        <f t="shared" si="1037"/>
        <v>0</v>
      </c>
      <c r="H1622">
        <f t="shared" si="1037"/>
        <v>0</v>
      </c>
      <c r="I1622">
        <f t="shared" si="1037"/>
        <v>0</v>
      </c>
      <c r="J1622">
        <f t="shared" si="1037"/>
        <v>0</v>
      </c>
      <c r="K1622">
        <f t="shared" si="1037"/>
        <v>0</v>
      </c>
      <c r="L1622">
        <f t="shared" ref="L1622:U1622" si="1038">IF(L1519=0,0,IF(L1519&lt;0.000001,7,IF(L1519&lt;0.00001,6,IF(L1519&lt;0.0001,5,IF(L1519&lt;0.001,4,IF(L1519&lt;0.01,3,2))))))</f>
        <v>0</v>
      </c>
      <c r="M1622">
        <f t="shared" si="1038"/>
        <v>0</v>
      </c>
      <c r="N1622">
        <f t="shared" si="1038"/>
        <v>0</v>
      </c>
      <c r="O1622">
        <f t="shared" si="1038"/>
        <v>0</v>
      </c>
      <c r="P1622">
        <f t="shared" si="1038"/>
        <v>0</v>
      </c>
      <c r="Q1622">
        <f t="shared" si="1038"/>
        <v>0</v>
      </c>
      <c r="R1622">
        <f t="shared" si="1038"/>
        <v>0</v>
      </c>
      <c r="S1622">
        <f t="shared" si="1038"/>
        <v>0</v>
      </c>
      <c r="T1622">
        <f t="shared" si="1038"/>
        <v>0</v>
      </c>
      <c r="U1622">
        <f t="shared" si="1038"/>
        <v>0</v>
      </c>
    </row>
    <row r="1623" spans="1:21" x14ac:dyDescent="0.15">
      <c r="A1623" t="str">
        <f t="shared" si="1006"/>
        <v>WE</v>
      </c>
      <c r="B1623">
        <f t="shared" ref="B1623:K1623" si="1039">IF(B1520=0,0,IF(B1520&lt;0.000001,7,IF(B1520&lt;0.00001,6,IF(B1520&lt;0.0001,5,IF(B1520&lt;0.001,4,IF(B1520&lt;0.01,3,2))))))</f>
        <v>0</v>
      </c>
      <c r="C1623">
        <f t="shared" si="1039"/>
        <v>0</v>
      </c>
      <c r="D1623">
        <f t="shared" si="1039"/>
        <v>0</v>
      </c>
      <c r="E1623">
        <f t="shared" si="1039"/>
        <v>0</v>
      </c>
      <c r="F1623">
        <f t="shared" si="1039"/>
        <v>0</v>
      </c>
      <c r="G1623">
        <f t="shared" si="1039"/>
        <v>0</v>
      </c>
      <c r="H1623">
        <f t="shared" si="1039"/>
        <v>0</v>
      </c>
      <c r="I1623">
        <f t="shared" si="1039"/>
        <v>0</v>
      </c>
      <c r="J1623">
        <f t="shared" si="1039"/>
        <v>0</v>
      </c>
      <c r="K1623">
        <f t="shared" si="1039"/>
        <v>0</v>
      </c>
      <c r="L1623">
        <f t="shared" ref="L1623:U1623" si="1040">IF(L1520=0,0,IF(L1520&lt;0.000001,7,IF(L1520&lt;0.00001,6,IF(L1520&lt;0.0001,5,IF(L1520&lt;0.001,4,IF(L1520&lt;0.01,3,2))))))</f>
        <v>0</v>
      </c>
      <c r="M1623">
        <f t="shared" si="1040"/>
        <v>0</v>
      </c>
      <c r="N1623">
        <f t="shared" si="1040"/>
        <v>0</v>
      </c>
      <c r="O1623">
        <f t="shared" si="1040"/>
        <v>0</v>
      </c>
      <c r="P1623">
        <f t="shared" si="1040"/>
        <v>0</v>
      </c>
      <c r="Q1623">
        <f t="shared" si="1040"/>
        <v>0</v>
      </c>
      <c r="R1623">
        <f t="shared" si="1040"/>
        <v>0</v>
      </c>
      <c r="S1623">
        <f t="shared" si="1040"/>
        <v>0</v>
      </c>
      <c r="T1623">
        <f t="shared" si="1040"/>
        <v>0</v>
      </c>
      <c r="U1623">
        <f t="shared" si="1040"/>
        <v>0</v>
      </c>
    </row>
    <row r="1624" spans="1:21" x14ac:dyDescent="0.15">
      <c r="A1624" t="str">
        <f t="shared" si="1006"/>
        <v>SP</v>
      </c>
      <c r="B1624">
        <f t="shared" ref="B1624:K1624" si="1041">IF(B1521=0,0,IF(B1521&lt;0.000001,7,IF(B1521&lt;0.00001,6,IF(B1521&lt;0.0001,5,IF(B1521&lt;0.001,4,IF(B1521&lt;0.01,3,2))))))</f>
        <v>0</v>
      </c>
      <c r="C1624">
        <f t="shared" si="1041"/>
        <v>0</v>
      </c>
      <c r="D1624">
        <f t="shared" si="1041"/>
        <v>0</v>
      </c>
      <c r="E1624">
        <f t="shared" si="1041"/>
        <v>0</v>
      </c>
      <c r="F1624">
        <f t="shared" si="1041"/>
        <v>0</v>
      </c>
      <c r="G1624">
        <f t="shared" si="1041"/>
        <v>0</v>
      </c>
      <c r="H1624">
        <f t="shared" si="1041"/>
        <v>0</v>
      </c>
      <c r="I1624">
        <f t="shared" si="1041"/>
        <v>0</v>
      </c>
      <c r="J1624">
        <f t="shared" si="1041"/>
        <v>0</v>
      </c>
      <c r="K1624">
        <f t="shared" si="1041"/>
        <v>0</v>
      </c>
      <c r="L1624">
        <f t="shared" ref="L1624:U1624" si="1042">IF(L1521=0,0,IF(L1521&lt;0.000001,7,IF(L1521&lt;0.00001,6,IF(L1521&lt;0.0001,5,IF(L1521&lt;0.001,4,IF(L1521&lt;0.01,3,2))))))</f>
        <v>0</v>
      </c>
      <c r="M1624">
        <f t="shared" si="1042"/>
        <v>0</v>
      </c>
      <c r="N1624">
        <f t="shared" si="1042"/>
        <v>0</v>
      </c>
      <c r="O1624">
        <f t="shared" si="1042"/>
        <v>0</v>
      </c>
      <c r="P1624">
        <f t="shared" si="1042"/>
        <v>0</v>
      </c>
      <c r="Q1624">
        <f t="shared" si="1042"/>
        <v>0</v>
      </c>
      <c r="R1624">
        <f t="shared" si="1042"/>
        <v>0</v>
      </c>
      <c r="S1624">
        <f t="shared" si="1042"/>
        <v>0</v>
      </c>
      <c r="T1624">
        <f t="shared" si="1042"/>
        <v>0</v>
      </c>
      <c r="U1624">
        <f t="shared" si="1042"/>
        <v>0</v>
      </c>
    </row>
    <row r="1625" spans="1:21" x14ac:dyDescent="0.15">
      <c r="A1625" t="str">
        <f t="shared" si="1006"/>
        <v>WF</v>
      </c>
      <c r="B1625">
        <f t="shared" ref="B1625:K1625" si="1043">IF(B1522=0,0,IF(B1522&lt;0.000001,7,IF(B1522&lt;0.00001,6,IF(B1522&lt;0.0001,5,IF(B1522&lt;0.001,4,IF(B1522&lt;0.01,3,2))))))</f>
        <v>0</v>
      </c>
      <c r="C1625">
        <f t="shared" si="1043"/>
        <v>0</v>
      </c>
      <c r="D1625">
        <f t="shared" si="1043"/>
        <v>0</v>
      </c>
      <c r="E1625">
        <f t="shared" si="1043"/>
        <v>0</v>
      </c>
      <c r="F1625">
        <f t="shared" si="1043"/>
        <v>0</v>
      </c>
      <c r="G1625">
        <f t="shared" si="1043"/>
        <v>0</v>
      </c>
      <c r="H1625">
        <f t="shared" si="1043"/>
        <v>0</v>
      </c>
      <c r="I1625">
        <f t="shared" si="1043"/>
        <v>0</v>
      </c>
      <c r="J1625">
        <f t="shared" si="1043"/>
        <v>0</v>
      </c>
      <c r="K1625">
        <f t="shared" si="1043"/>
        <v>0</v>
      </c>
      <c r="L1625">
        <f t="shared" ref="L1625:U1625" si="1044">IF(L1522=0,0,IF(L1522&lt;0.000001,7,IF(L1522&lt;0.00001,6,IF(L1522&lt;0.0001,5,IF(L1522&lt;0.001,4,IF(L1522&lt;0.01,3,2))))))</f>
        <v>0</v>
      </c>
      <c r="M1625">
        <f t="shared" si="1044"/>
        <v>0</v>
      </c>
      <c r="N1625">
        <f t="shared" si="1044"/>
        <v>0</v>
      </c>
      <c r="O1625">
        <f t="shared" si="1044"/>
        <v>0</v>
      </c>
      <c r="P1625">
        <f t="shared" si="1044"/>
        <v>0</v>
      </c>
      <c r="Q1625">
        <f t="shared" si="1044"/>
        <v>0</v>
      </c>
      <c r="R1625">
        <f t="shared" si="1044"/>
        <v>0</v>
      </c>
      <c r="S1625">
        <f t="shared" si="1044"/>
        <v>0</v>
      </c>
      <c r="T1625">
        <f t="shared" si="1044"/>
        <v>0</v>
      </c>
      <c r="U1625">
        <f t="shared" si="1044"/>
        <v>0</v>
      </c>
    </row>
    <row r="1626" spans="1:21" x14ac:dyDescent="0.15">
      <c r="A1626" t="str">
        <f t="shared" si="1006"/>
        <v>LC</v>
      </c>
      <c r="B1626">
        <f t="shared" ref="B1626:K1626" si="1045">IF(B1523=0,0,IF(B1523&lt;0.000001,7,IF(B1523&lt;0.00001,6,IF(B1523&lt;0.0001,5,IF(B1523&lt;0.001,4,IF(B1523&lt;0.01,3,2))))))</f>
        <v>0</v>
      </c>
      <c r="C1626">
        <f t="shared" si="1045"/>
        <v>0</v>
      </c>
      <c r="D1626">
        <f t="shared" si="1045"/>
        <v>0</v>
      </c>
      <c r="E1626">
        <f t="shared" si="1045"/>
        <v>0</v>
      </c>
      <c r="F1626">
        <f t="shared" si="1045"/>
        <v>0</v>
      </c>
      <c r="G1626">
        <f t="shared" si="1045"/>
        <v>0</v>
      </c>
      <c r="H1626">
        <f t="shared" si="1045"/>
        <v>0</v>
      </c>
      <c r="I1626">
        <f t="shared" si="1045"/>
        <v>0</v>
      </c>
      <c r="J1626">
        <f t="shared" si="1045"/>
        <v>0</v>
      </c>
      <c r="K1626">
        <f t="shared" si="1045"/>
        <v>0</v>
      </c>
      <c r="L1626">
        <f t="shared" ref="L1626:U1626" si="1046">IF(L1523=0,0,IF(L1523&lt;0.000001,7,IF(L1523&lt;0.00001,6,IF(L1523&lt;0.0001,5,IF(L1523&lt;0.001,4,IF(L1523&lt;0.01,3,2))))))</f>
        <v>0</v>
      </c>
      <c r="M1626">
        <f t="shared" si="1046"/>
        <v>0</v>
      </c>
      <c r="N1626">
        <f t="shared" si="1046"/>
        <v>0</v>
      </c>
      <c r="O1626">
        <f t="shared" si="1046"/>
        <v>0</v>
      </c>
      <c r="P1626">
        <f t="shared" si="1046"/>
        <v>0</v>
      </c>
      <c r="Q1626">
        <f t="shared" si="1046"/>
        <v>0</v>
      </c>
      <c r="R1626">
        <f t="shared" si="1046"/>
        <v>0</v>
      </c>
      <c r="S1626">
        <f t="shared" si="1046"/>
        <v>0</v>
      </c>
      <c r="T1626">
        <f t="shared" si="1046"/>
        <v>0</v>
      </c>
      <c r="U1626">
        <f t="shared" si="1046"/>
        <v>0</v>
      </c>
    </row>
    <row r="1627" spans="1:21" x14ac:dyDescent="0.15">
      <c r="A1627" t="str">
        <f t="shared" si="1006"/>
        <v>OE</v>
      </c>
      <c r="B1627">
        <f t="shared" ref="B1627:K1627" si="1047">IF(B1524=0,0,IF(B1524&lt;0.000001,7,IF(B1524&lt;0.00001,6,IF(B1524&lt;0.0001,5,IF(B1524&lt;0.001,4,IF(B1524&lt;0.01,3,2))))))</f>
        <v>0</v>
      </c>
      <c r="C1627">
        <f t="shared" si="1047"/>
        <v>0</v>
      </c>
      <c r="D1627">
        <f t="shared" si="1047"/>
        <v>0</v>
      </c>
      <c r="E1627">
        <f t="shared" si="1047"/>
        <v>0</v>
      </c>
      <c r="F1627">
        <f t="shared" si="1047"/>
        <v>0</v>
      </c>
      <c r="G1627">
        <f t="shared" si="1047"/>
        <v>0</v>
      </c>
      <c r="H1627">
        <f t="shared" si="1047"/>
        <v>0</v>
      </c>
      <c r="I1627">
        <f t="shared" si="1047"/>
        <v>0</v>
      </c>
      <c r="J1627">
        <f t="shared" si="1047"/>
        <v>0</v>
      </c>
      <c r="K1627">
        <f t="shared" si="1047"/>
        <v>0</v>
      </c>
      <c r="L1627">
        <f t="shared" ref="L1627:U1627" si="1048">IF(L1524=0,0,IF(L1524&lt;0.000001,7,IF(L1524&lt;0.00001,6,IF(L1524&lt;0.0001,5,IF(L1524&lt;0.001,4,IF(L1524&lt;0.01,3,2))))))</f>
        <v>0</v>
      </c>
      <c r="M1627">
        <f t="shared" si="1048"/>
        <v>0</v>
      </c>
      <c r="N1627">
        <f t="shared" si="1048"/>
        <v>0</v>
      </c>
      <c r="O1627">
        <f t="shared" si="1048"/>
        <v>0</v>
      </c>
      <c r="P1627">
        <f t="shared" si="1048"/>
        <v>0</v>
      </c>
      <c r="Q1627">
        <f t="shared" si="1048"/>
        <v>0</v>
      </c>
      <c r="R1627">
        <f t="shared" si="1048"/>
        <v>0</v>
      </c>
      <c r="S1627">
        <f t="shared" si="1048"/>
        <v>0</v>
      </c>
      <c r="T1627">
        <f t="shared" si="1048"/>
        <v>0</v>
      </c>
      <c r="U1627">
        <f t="shared" si="1048"/>
        <v>0</v>
      </c>
    </row>
    <row r="1628" spans="1:21" x14ac:dyDescent="0.15">
      <c r="A1628" t="str">
        <f t="shared" si="1006"/>
        <v>AF</v>
      </c>
      <c r="B1628">
        <f t="shared" ref="B1628:K1628" si="1049">IF(B1525=0,0,IF(B1525&lt;0.000001,7,IF(B1525&lt;0.00001,6,IF(B1525&lt;0.0001,5,IF(B1525&lt;0.001,4,IF(B1525&lt;0.01,3,2))))))</f>
        <v>0</v>
      </c>
      <c r="C1628">
        <f t="shared" si="1049"/>
        <v>0</v>
      </c>
      <c r="D1628">
        <f t="shared" si="1049"/>
        <v>0</v>
      </c>
      <c r="E1628">
        <f t="shared" si="1049"/>
        <v>0</v>
      </c>
      <c r="F1628">
        <f t="shared" si="1049"/>
        <v>0</v>
      </c>
      <c r="G1628">
        <f t="shared" si="1049"/>
        <v>0</v>
      </c>
      <c r="H1628">
        <f t="shared" si="1049"/>
        <v>0</v>
      </c>
      <c r="I1628">
        <f t="shared" si="1049"/>
        <v>0</v>
      </c>
      <c r="J1628">
        <f t="shared" si="1049"/>
        <v>0</v>
      </c>
      <c r="K1628">
        <f t="shared" si="1049"/>
        <v>0</v>
      </c>
      <c r="L1628">
        <f t="shared" ref="L1628:U1628" si="1050">IF(L1525=0,0,IF(L1525&lt;0.000001,7,IF(L1525&lt;0.00001,6,IF(L1525&lt;0.0001,5,IF(L1525&lt;0.001,4,IF(L1525&lt;0.01,3,2))))))</f>
        <v>0</v>
      </c>
      <c r="M1628">
        <f t="shared" si="1050"/>
        <v>0</v>
      </c>
      <c r="N1628">
        <f t="shared" si="1050"/>
        <v>0</v>
      </c>
      <c r="O1628">
        <f t="shared" si="1050"/>
        <v>0</v>
      </c>
      <c r="P1628">
        <f t="shared" si="1050"/>
        <v>0</v>
      </c>
      <c r="Q1628">
        <f t="shared" si="1050"/>
        <v>0</v>
      </c>
      <c r="R1628">
        <f t="shared" si="1050"/>
        <v>0</v>
      </c>
      <c r="S1628">
        <f t="shared" si="1050"/>
        <v>0</v>
      </c>
      <c r="T1628">
        <f t="shared" si="1050"/>
        <v>0</v>
      </c>
      <c r="U1628">
        <f t="shared" si="1050"/>
        <v>0</v>
      </c>
    </row>
    <row r="1629" spans="1:21" x14ac:dyDescent="0.15">
      <c r="A1629" t="str">
        <f t="shared" si="1006"/>
        <v>ONF</v>
      </c>
      <c r="B1629">
        <f t="shared" ref="B1629:K1629" si="1051">IF(B1526=0,0,IF(B1526&lt;0.000001,7,IF(B1526&lt;0.00001,6,IF(B1526&lt;0.0001,5,IF(B1526&lt;0.001,4,IF(B1526&lt;0.01,3,2))))))</f>
        <v>0</v>
      </c>
      <c r="C1629">
        <f t="shared" si="1051"/>
        <v>0</v>
      </c>
      <c r="D1629">
        <f t="shared" si="1051"/>
        <v>0</v>
      </c>
      <c r="E1629">
        <f t="shared" si="1051"/>
        <v>0</v>
      </c>
      <c r="F1629">
        <f t="shared" si="1051"/>
        <v>0</v>
      </c>
      <c r="G1629">
        <f t="shared" si="1051"/>
        <v>0</v>
      </c>
      <c r="H1629">
        <f t="shared" si="1051"/>
        <v>0</v>
      </c>
      <c r="I1629">
        <f t="shared" si="1051"/>
        <v>0</v>
      </c>
      <c r="J1629">
        <f t="shared" si="1051"/>
        <v>0</v>
      </c>
      <c r="K1629">
        <f t="shared" si="1051"/>
        <v>0</v>
      </c>
      <c r="L1629">
        <f t="shared" ref="L1629:U1629" si="1052">IF(L1526=0,0,IF(L1526&lt;0.000001,7,IF(L1526&lt;0.00001,6,IF(L1526&lt;0.0001,5,IF(L1526&lt;0.001,4,IF(L1526&lt;0.01,3,2))))))</f>
        <v>0</v>
      </c>
      <c r="M1629">
        <f t="shared" si="1052"/>
        <v>0</v>
      </c>
      <c r="N1629">
        <f t="shared" si="1052"/>
        <v>0</v>
      </c>
      <c r="O1629">
        <f t="shared" si="1052"/>
        <v>0</v>
      </c>
      <c r="P1629">
        <f t="shared" si="1052"/>
        <v>0</v>
      </c>
      <c r="Q1629">
        <f t="shared" si="1052"/>
        <v>0</v>
      </c>
      <c r="R1629">
        <f t="shared" si="1052"/>
        <v>0</v>
      </c>
      <c r="S1629">
        <f t="shared" si="1052"/>
        <v>0</v>
      </c>
      <c r="T1629">
        <f t="shared" si="1052"/>
        <v>0</v>
      </c>
      <c r="U1629">
        <f t="shared" si="1052"/>
        <v>0</v>
      </c>
    </row>
    <row r="1630" spans="1:21" x14ac:dyDescent="0.15">
      <c r="A1630" t="str">
        <f t="shared" si="1006"/>
        <v>LNF</v>
      </c>
      <c r="B1630">
        <f t="shared" ref="B1630:K1630" si="1053">IF(B1527=0,0,IF(B1527&lt;0.000001,7,IF(B1527&lt;0.00001,6,IF(B1527&lt;0.0001,5,IF(B1527&lt;0.001,4,IF(B1527&lt;0.01,3,2))))))</f>
        <v>0</v>
      </c>
      <c r="C1630">
        <f t="shared" si="1053"/>
        <v>0</v>
      </c>
      <c r="D1630">
        <f t="shared" si="1053"/>
        <v>0</v>
      </c>
      <c r="E1630">
        <f t="shared" si="1053"/>
        <v>0</v>
      </c>
      <c r="F1630">
        <f t="shared" si="1053"/>
        <v>0</v>
      </c>
      <c r="G1630">
        <f t="shared" si="1053"/>
        <v>0</v>
      </c>
      <c r="H1630">
        <f t="shared" si="1053"/>
        <v>0</v>
      </c>
      <c r="I1630">
        <f t="shared" si="1053"/>
        <v>0</v>
      </c>
      <c r="J1630">
        <f t="shared" si="1053"/>
        <v>0</v>
      </c>
      <c r="K1630">
        <f t="shared" si="1053"/>
        <v>0</v>
      </c>
      <c r="L1630">
        <f t="shared" ref="L1630:U1630" si="1054">IF(L1527=0,0,IF(L1527&lt;0.000001,7,IF(L1527&lt;0.00001,6,IF(L1527&lt;0.0001,5,IF(L1527&lt;0.001,4,IF(L1527&lt;0.01,3,2))))))</f>
        <v>0</v>
      </c>
      <c r="M1630">
        <f t="shared" si="1054"/>
        <v>0</v>
      </c>
      <c r="N1630">
        <f t="shared" si="1054"/>
        <v>0</v>
      </c>
      <c r="O1630">
        <f t="shared" si="1054"/>
        <v>0</v>
      </c>
      <c r="P1630">
        <f t="shared" si="1054"/>
        <v>0</v>
      </c>
      <c r="Q1630">
        <f t="shared" si="1054"/>
        <v>0</v>
      </c>
      <c r="R1630">
        <f t="shared" si="1054"/>
        <v>0</v>
      </c>
      <c r="S1630">
        <f t="shared" si="1054"/>
        <v>0</v>
      </c>
      <c r="T1630">
        <f t="shared" si="1054"/>
        <v>0</v>
      </c>
      <c r="U1630">
        <f t="shared" si="1054"/>
        <v>0</v>
      </c>
    </row>
    <row r="1631" spans="1:21" x14ac:dyDescent="0.15">
      <c r="A1631" t="str">
        <f t="shared" si="1006"/>
        <v>RD</v>
      </c>
      <c r="B1631">
        <f t="shared" ref="B1631:K1631" si="1055">IF(B1528=0,0,IF(B1528&lt;0.000001,7,IF(B1528&lt;0.00001,6,IF(B1528&lt;0.0001,5,IF(B1528&lt;0.001,4,IF(B1528&lt;0.01,3,2))))))</f>
        <v>0</v>
      </c>
      <c r="C1631">
        <f t="shared" si="1055"/>
        <v>0</v>
      </c>
      <c r="D1631">
        <f t="shared" si="1055"/>
        <v>0</v>
      </c>
      <c r="E1631">
        <f t="shared" si="1055"/>
        <v>0</v>
      </c>
      <c r="F1631">
        <f t="shared" si="1055"/>
        <v>0</v>
      </c>
      <c r="G1631">
        <f t="shared" si="1055"/>
        <v>0</v>
      </c>
      <c r="H1631">
        <f t="shared" si="1055"/>
        <v>0</v>
      </c>
      <c r="I1631">
        <f t="shared" si="1055"/>
        <v>0</v>
      </c>
      <c r="J1631">
        <f t="shared" si="1055"/>
        <v>0</v>
      </c>
      <c r="K1631">
        <f t="shared" si="1055"/>
        <v>0</v>
      </c>
      <c r="L1631">
        <f t="shared" ref="L1631:U1631" si="1056">IF(L1528=0,0,IF(L1528&lt;0.000001,7,IF(L1528&lt;0.00001,6,IF(L1528&lt;0.0001,5,IF(L1528&lt;0.001,4,IF(L1528&lt;0.01,3,2))))))</f>
        <v>0</v>
      </c>
      <c r="M1631">
        <f t="shared" si="1056"/>
        <v>0</v>
      </c>
      <c r="N1631">
        <f t="shared" si="1056"/>
        <v>0</v>
      </c>
      <c r="O1631">
        <f t="shared" si="1056"/>
        <v>0</v>
      </c>
      <c r="P1631">
        <f t="shared" si="1056"/>
        <v>0</v>
      </c>
      <c r="Q1631">
        <f t="shared" si="1056"/>
        <v>0</v>
      </c>
      <c r="R1631">
        <f t="shared" si="1056"/>
        <v>0</v>
      </c>
      <c r="S1631">
        <f t="shared" si="1056"/>
        <v>0</v>
      </c>
      <c r="T1631">
        <f t="shared" si="1056"/>
        <v>0</v>
      </c>
      <c r="U1631">
        <f t="shared" si="1056"/>
        <v>0</v>
      </c>
    </row>
    <row r="1632" spans="1:21" x14ac:dyDescent="0.15">
      <c r="A1632" t="str">
        <f t="shared" si="1006"/>
        <v>MA</v>
      </c>
      <c r="B1632">
        <f t="shared" ref="B1632:K1632" si="1057">IF(B1529=0,0,IF(B1529&lt;0.000001,7,IF(B1529&lt;0.00001,6,IF(B1529&lt;0.0001,5,IF(B1529&lt;0.001,4,IF(B1529&lt;0.01,3,2))))))</f>
        <v>0</v>
      </c>
      <c r="C1632">
        <f t="shared" si="1057"/>
        <v>0</v>
      </c>
      <c r="D1632">
        <f t="shared" si="1057"/>
        <v>0</v>
      </c>
      <c r="E1632">
        <f t="shared" si="1057"/>
        <v>0</v>
      </c>
      <c r="F1632">
        <f t="shared" si="1057"/>
        <v>0</v>
      </c>
      <c r="G1632">
        <f t="shared" si="1057"/>
        <v>0</v>
      </c>
      <c r="H1632">
        <f t="shared" si="1057"/>
        <v>0</v>
      </c>
      <c r="I1632">
        <f t="shared" si="1057"/>
        <v>0</v>
      </c>
      <c r="J1632">
        <f t="shared" si="1057"/>
        <v>0</v>
      </c>
      <c r="K1632">
        <f t="shared" si="1057"/>
        <v>0</v>
      </c>
      <c r="L1632">
        <f t="shared" ref="L1632:U1632" si="1058">IF(L1529=0,0,IF(L1529&lt;0.000001,7,IF(L1529&lt;0.00001,6,IF(L1529&lt;0.0001,5,IF(L1529&lt;0.001,4,IF(L1529&lt;0.01,3,2))))))</f>
        <v>0</v>
      </c>
      <c r="M1632">
        <f t="shared" si="1058"/>
        <v>0</v>
      </c>
      <c r="N1632">
        <f t="shared" si="1058"/>
        <v>0</v>
      </c>
      <c r="O1632">
        <f t="shared" si="1058"/>
        <v>0</v>
      </c>
      <c r="P1632">
        <f t="shared" si="1058"/>
        <v>0</v>
      </c>
      <c r="Q1632">
        <f t="shared" si="1058"/>
        <v>0</v>
      </c>
      <c r="R1632">
        <f t="shared" si="1058"/>
        <v>0</v>
      </c>
      <c r="S1632">
        <f t="shared" si="1058"/>
        <v>0</v>
      </c>
      <c r="T1632">
        <f t="shared" si="1058"/>
        <v>0</v>
      </c>
      <c r="U1632">
        <f t="shared" si="1058"/>
        <v>0</v>
      </c>
    </row>
    <row r="1633" spans="1:21" x14ac:dyDescent="0.15">
      <c r="A1633" t="str">
        <f t="shared" si="1006"/>
        <v>WL</v>
      </c>
      <c r="B1633">
        <f t="shared" ref="B1633:K1633" si="1059">IF(B1530=0,0,IF(B1530&lt;0.000001,7,IF(B1530&lt;0.00001,6,IF(B1530&lt;0.0001,5,IF(B1530&lt;0.001,4,IF(B1530&lt;0.01,3,2))))))</f>
        <v>0</v>
      </c>
      <c r="C1633">
        <f t="shared" si="1059"/>
        <v>0</v>
      </c>
      <c r="D1633">
        <f t="shared" si="1059"/>
        <v>0</v>
      </c>
      <c r="E1633">
        <f t="shared" si="1059"/>
        <v>0</v>
      </c>
      <c r="F1633">
        <f t="shared" si="1059"/>
        <v>0</v>
      </c>
      <c r="G1633">
        <f t="shared" si="1059"/>
        <v>0</v>
      </c>
      <c r="H1633">
        <f t="shared" si="1059"/>
        <v>0</v>
      </c>
      <c r="I1633">
        <f t="shared" si="1059"/>
        <v>0</v>
      </c>
      <c r="J1633">
        <f t="shared" si="1059"/>
        <v>0</v>
      </c>
      <c r="K1633">
        <f t="shared" si="1059"/>
        <v>0</v>
      </c>
      <c r="L1633">
        <f t="shared" ref="L1633:U1633" si="1060">IF(L1530=0,0,IF(L1530&lt;0.000001,7,IF(L1530&lt;0.00001,6,IF(L1530&lt;0.0001,5,IF(L1530&lt;0.001,4,IF(L1530&lt;0.01,3,2))))))</f>
        <v>0</v>
      </c>
      <c r="M1633">
        <f t="shared" si="1060"/>
        <v>0</v>
      </c>
      <c r="N1633">
        <f t="shared" si="1060"/>
        <v>0</v>
      </c>
      <c r="O1633">
        <f t="shared" si="1060"/>
        <v>0</v>
      </c>
      <c r="P1633">
        <f t="shared" si="1060"/>
        <v>0</v>
      </c>
      <c r="Q1633">
        <f t="shared" si="1060"/>
        <v>0</v>
      </c>
      <c r="R1633">
        <f t="shared" si="1060"/>
        <v>0</v>
      </c>
      <c r="S1633">
        <f t="shared" si="1060"/>
        <v>0</v>
      </c>
      <c r="T1633">
        <f t="shared" si="1060"/>
        <v>0</v>
      </c>
      <c r="U1633">
        <f t="shared" si="1060"/>
        <v>0</v>
      </c>
    </row>
    <row r="1634" spans="1:21" x14ac:dyDescent="0.15">
      <c r="A1634" t="str">
        <f t="shared" si="1006"/>
        <v>ASB</v>
      </c>
      <c r="B1634">
        <f t="shared" ref="B1634:K1634" si="1061">IF(B1531=0,0,IF(B1531&lt;0.000001,7,IF(B1531&lt;0.00001,6,IF(B1531&lt;0.0001,5,IF(B1531&lt;0.001,4,IF(B1531&lt;0.01,3,2))))))</f>
        <v>0</v>
      </c>
      <c r="C1634">
        <f t="shared" si="1061"/>
        <v>0</v>
      </c>
      <c r="D1634">
        <f t="shared" si="1061"/>
        <v>0</v>
      </c>
      <c r="E1634">
        <f t="shared" si="1061"/>
        <v>0</v>
      </c>
      <c r="F1634">
        <f t="shared" si="1061"/>
        <v>0</v>
      </c>
      <c r="G1634">
        <f t="shared" si="1061"/>
        <v>0</v>
      </c>
      <c r="H1634">
        <f t="shared" si="1061"/>
        <v>0</v>
      </c>
      <c r="I1634">
        <f t="shared" si="1061"/>
        <v>0</v>
      </c>
      <c r="J1634">
        <f t="shared" si="1061"/>
        <v>0</v>
      </c>
      <c r="K1634">
        <f t="shared" si="1061"/>
        <v>0</v>
      </c>
      <c r="L1634">
        <f t="shared" ref="L1634:U1634" si="1062">IF(L1531=0,0,IF(L1531&lt;0.000001,7,IF(L1531&lt;0.00001,6,IF(L1531&lt;0.0001,5,IF(L1531&lt;0.001,4,IF(L1531&lt;0.01,3,2))))))</f>
        <v>0</v>
      </c>
      <c r="M1634">
        <f t="shared" si="1062"/>
        <v>0</v>
      </c>
      <c r="N1634">
        <f t="shared" si="1062"/>
        <v>0</v>
      </c>
      <c r="O1634">
        <f t="shared" si="1062"/>
        <v>0</v>
      </c>
      <c r="P1634">
        <f t="shared" si="1062"/>
        <v>0</v>
      </c>
      <c r="Q1634">
        <f t="shared" si="1062"/>
        <v>0</v>
      </c>
      <c r="R1634">
        <f t="shared" si="1062"/>
        <v>0</v>
      </c>
      <c r="S1634">
        <f t="shared" si="1062"/>
        <v>0</v>
      </c>
      <c r="T1634">
        <f t="shared" si="1062"/>
        <v>0</v>
      </c>
      <c r="U1634">
        <f t="shared" si="1062"/>
        <v>0</v>
      </c>
    </row>
    <row r="1635" spans="1:21" x14ac:dyDescent="0.15">
      <c r="A1635" t="str">
        <f t="shared" si="1006"/>
        <v>SY</v>
      </c>
      <c r="B1635">
        <f t="shared" ref="B1635:K1635" si="1063">IF(B1532=0,0,IF(B1532&lt;0.000001,7,IF(B1532&lt;0.00001,6,IF(B1532&lt;0.0001,5,IF(B1532&lt;0.001,4,IF(B1532&lt;0.01,3,2))))))</f>
        <v>0</v>
      </c>
      <c r="C1635">
        <f t="shared" si="1063"/>
        <v>0</v>
      </c>
      <c r="D1635">
        <f t="shared" si="1063"/>
        <v>0</v>
      </c>
      <c r="E1635">
        <f t="shared" si="1063"/>
        <v>0</v>
      </c>
      <c r="F1635">
        <f t="shared" si="1063"/>
        <v>0</v>
      </c>
      <c r="G1635">
        <f t="shared" si="1063"/>
        <v>0</v>
      </c>
      <c r="H1635">
        <f t="shared" si="1063"/>
        <v>0</v>
      </c>
      <c r="I1635">
        <f t="shared" si="1063"/>
        <v>0</v>
      </c>
      <c r="J1635">
        <f t="shared" si="1063"/>
        <v>0</v>
      </c>
      <c r="K1635">
        <f t="shared" si="1063"/>
        <v>0</v>
      </c>
      <c r="L1635">
        <f t="shared" ref="L1635:U1635" si="1064">IF(L1532=0,0,IF(L1532&lt;0.000001,7,IF(L1532&lt;0.00001,6,IF(L1532&lt;0.0001,5,IF(L1532&lt;0.001,4,IF(L1532&lt;0.01,3,2))))))</f>
        <v>0</v>
      </c>
      <c r="M1635">
        <f t="shared" si="1064"/>
        <v>0</v>
      </c>
      <c r="N1635">
        <f t="shared" si="1064"/>
        <v>0</v>
      </c>
      <c r="O1635">
        <f t="shared" si="1064"/>
        <v>0</v>
      </c>
      <c r="P1635">
        <f t="shared" si="1064"/>
        <v>0</v>
      </c>
      <c r="Q1635">
        <f t="shared" si="1064"/>
        <v>0</v>
      </c>
      <c r="R1635">
        <f t="shared" si="1064"/>
        <v>0</v>
      </c>
      <c r="S1635">
        <f t="shared" si="1064"/>
        <v>0</v>
      </c>
      <c r="T1635">
        <f t="shared" si="1064"/>
        <v>0</v>
      </c>
      <c r="U1635">
        <f t="shared" si="1064"/>
        <v>0</v>
      </c>
    </row>
    <row r="1636" spans="1:21" x14ac:dyDescent="0.15">
      <c r="A1636" t="str">
        <f t="shared" si="1006"/>
        <v>DC</v>
      </c>
      <c r="B1636">
        <f t="shared" ref="B1636:K1636" si="1065">IF(B1533=0,0,IF(B1533&lt;0.000001,7,IF(B1533&lt;0.00001,6,IF(B1533&lt;0.0001,5,IF(B1533&lt;0.001,4,IF(B1533&lt;0.01,3,2))))))</f>
        <v>0</v>
      </c>
      <c r="C1636">
        <f t="shared" si="1065"/>
        <v>0</v>
      </c>
      <c r="D1636">
        <f t="shared" si="1065"/>
        <v>0</v>
      </c>
      <c r="E1636">
        <f t="shared" si="1065"/>
        <v>0</v>
      </c>
      <c r="F1636">
        <f t="shared" si="1065"/>
        <v>0</v>
      </c>
      <c r="G1636">
        <f t="shared" si="1065"/>
        <v>0</v>
      </c>
      <c r="H1636">
        <f t="shared" si="1065"/>
        <v>0</v>
      </c>
      <c r="I1636">
        <f t="shared" si="1065"/>
        <v>0</v>
      </c>
      <c r="J1636">
        <f t="shared" si="1065"/>
        <v>0</v>
      </c>
      <c r="K1636">
        <f t="shared" si="1065"/>
        <v>0</v>
      </c>
      <c r="L1636">
        <f t="shared" ref="L1636:U1636" si="1066">IF(L1533=0,0,IF(L1533&lt;0.000001,7,IF(L1533&lt;0.00001,6,IF(L1533&lt;0.0001,5,IF(L1533&lt;0.001,4,IF(L1533&lt;0.01,3,2))))))</f>
        <v>0</v>
      </c>
      <c r="M1636">
        <f t="shared" si="1066"/>
        <v>0</v>
      </c>
      <c r="N1636">
        <f t="shared" si="1066"/>
        <v>0</v>
      </c>
      <c r="O1636">
        <f t="shared" si="1066"/>
        <v>0</v>
      </c>
      <c r="P1636">
        <f t="shared" si="1066"/>
        <v>0</v>
      </c>
      <c r="Q1636">
        <f t="shared" si="1066"/>
        <v>0</v>
      </c>
      <c r="R1636">
        <f t="shared" si="1066"/>
        <v>0</v>
      </c>
      <c r="S1636">
        <f t="shared" si="1066"/>
        <v>0</v>
      </c>
      <c r="T1636">
        <f t="shared" si="1066"/>
        <v>0</v>
      </c>
      <c r="U1636">
        <f t="shared" si="1066"/>
        <v>0</v>
      </c>
    </row>
    <row r="1637" spans="1:21" x14ac:dyDescent="0.15">
      <c r="A1637" t="str">
        <f t="shared" si="1006"/>
        <v>RF</v>
      </c>
      <c r="B1637">
        <f t="shared" ref="B1637:K1637" si="1067">IF(B1534=0,0,IF(B1534&lt;0.000001,7,IF(B1534&lt;0.00001,6,IF(B1534&lt;0.0001,5,IF(B1534&lt;0.001,4,IF(B1534&lt;0.01,3,2))))))</f>
        <v>0</v>
      </c>
      <c r="C1637">
        <f t="shared" si="1067"/>
        <v>0</v>
      </c>
      <c r="D1637">
        <f t="shared" si="1067"/>
        <v>0</v>
      </c>
      <c r="E1637">
        <f t="shared" si="1067"/>
        <v>0</v>
      </c>
      <c r="F1637">
        <f t="shared" si="1067"/>
        <v>0</v>
      </c>
      <c r="G1637">
        <f t="shared" si="1067"/>
        <v>0</v>
      </c>
      <c r="H1637">
        <f t="shared" si="1067"/>
        <v>0</v>
      </c>
      <c r="I1637">
        <f t="shared" si="1067"/>
        <v>0</v>
      </c>
      <c r="J1637">
        <f t="shared" si="1067"/>
        <v>0</v>
      </c>
      <c r="K1637">
        <f t="shared" si="1067"/>
        <v>0</v>
      </c>
      <c r="L1637">
        <f t="shared" ref="L1637:U1637" si="1068">IF(L1534=0,0,IF(L1534&lt;0.000001,7,IF(L1534&lt;0.00001,6,IF(L1534&lt;0.0001,5,IF(L1534&lt;0.001,4,IF(L1534&lt;0.01,3,2))))))</f>
        <v>0</v>
      </c>
      <c r="M1637">
        <f t="shared" si="1068"/>
        <v>0</v>
      </c>
      <c r="N1637">
        <f t="shared" si="1068"/>
        <v>0</v>
      </c>
      <c r="O1637">
        <f t="shared" si="1068"/>
        <v>0</v>
      </c>
      <c r="P1637">
        <f t="shared" si="1068"/>
        <v>0</v>
      </c>
      <c r="Q1637">
        <f t="shared" si="1068"/>
        <v>0</v>
      </c>
      <c r="R1637">
        <f t="shared" si="1068"/>
        <v>0</v>
      </c>
      <c r="S1637">
        <f t="shared" si="1068"/>
        <v>0</v>
      </c>
      <c r="T1637">
        <f t="shared" si="1068"/>
        <v>0</v>
      </c>
      <c r="U1637">
        <f t="shared" si="1068"/>
        <v>0</v>
      </c>
    </row>
    <row r="1638" spans="1:21" x14ac:dyDescent="0.15">
      <c r="A1638" t="str">
        <f t="shared" si="1006"/>
        <v>RU</v>
      </c>
      <c r="B1638">
        <f t="shared" ref="B1638:K1638" si="1069">IF(B1535=0,0,IF(B1535&lt;0.000001,7,IF(B1535&lt;0.00001,6,IF(B1535&lt;0.0001,5,IF(B1535&lt;0.001,4,IF(B1535&lt;0.01,3,2))))))</f>
        <v>0</v>
      </c>
      <c r="C1638">
        <f t="shared" si="1069"/>
        <v>0</v>
      </c>
      <c r="D1638">
        <f t="shared" si="1069"/>
        <v>0</v>
      </c>
      <c r="E1638">
        <f t="shared" si="1069"/>
        <v>0</v>
      </c>
      <c r="F1638">
        <f t="shared" si="1069"/>
        <v>0</v>
      </c>
      <c r="G1638">
        <f t="shared" si="1069"/>
        <v>0</v>
      </c>
      <c r="H1638">
        <f t="shared" si="1069"/>
        <v>0</v>
      </c>
      <c r="I1638">
        <f t="shared" si="1069"/>
        <v>0</v>
      </c>
      <c r="J1638">
        <f t="shared" si="1069"/>
        <v>0</v>
      </c>
      <c r="K1638">
        <f t="shared" si="1069"/>
        <v>0</v>
      </c>
      <c r="L1638">
        <f t="shared" ref="L1638:U1638" si="1070">IF(L1535=0,0,IF(L1535&lt;0.000001,7,IF(L1535&lt;0.00001,6,IF(L1535&lt;0.0001,5,IF(L1535&lt;0.001,4,IF(L1535&lt;0.01,3,2))))))</f>
        <v>0</v>
      </c>
      <c r="M1638">
        <f t="shared" si="1070"/>
        <v>0</v>
      </c>
      <c r="N1638">
        <f t="shared" si="1070"/>
        <v>0</v>
      </c>
      <c r="O1638">
        <f t="shared" si="1070"/>
        <v>0</v>
      </c>
      <c r="P1638">
        <f t="shared" si="1070"/>
        <v>0</v>
      </c>
      <c r="Q1638">
        <f t="shared" si="1070"/>
        <v>0</v>
      </c>
      <c r="R1638">
        <f t="shared" si="1070"/>
        <v>0</v>
      </c>
      <c r="S1638">
        <f t="shared" si="1070"/>
        <v>0</v>
      </c>
      <c r="T1638">
        <f t="shared" si="1070"/>
        <v>0</v>
      </c>
      <c r="U1638">
        <f t="shared" si="1070"/>
        <v>0</v>
      </c>
    </row>
    <row r="1639" spans="1:21" x14ac:dyDescent="0.15">
      <c r="A1639" t="str">
        <f t="shared" si="1006"/>
        <v>OL</v>
      </c>
      <c r="B1639">
        <f t="shared" ref="B1639:K1639" si="1071">IF(B1536=0,0,IF(B1536&lt;0.000001,7,IF(B1536&lt;0.00001,6,IF(B1536&lt;0.0001,5,IF(B1536&lt;0.001,4,IF(B1536&lt;0.01,3,2))))))</f>
        <v>0</v>
      </c>
      <c r="C1639">
        <f t="shared" si="1071"/>
        <v>0</v>
      </c>
      <c r="D1639">
        <f t="shared" si="1071"/>
        <v>0</v>
      </c>
      <c r="E1639">
        <f t="shared" si="1071"/>
        <v>0</v>
      </c>
      <c r="F1639">
        <f t="shared" si="1071"/>
        <v>0</v>
      </c>
      <c r="G1639">
        <f t="shared" si="1071"/>
        <v>0</v>
      </c>
      <c r="H1639">
        <f t="shared" si="1071"/>
        <v>0</v>
      </c>
      <c r="I1639">
        <f t="shared" si="1071"/>
        <v>0</v>
      </c>
      <c r="J1639">
        <f t="shared" si="1071"/>
        <v>0</v>
      </c>
      <c r="K1639">
        <f t="shared" si="1071"/>
        <v>0</v>
      </c>
      <c r="L1639">
        <f t="shared" ref="L1639:U1639" si="1072">IF(L1536=0,0,IF(L1536&lt;0.000001,7,IF(L1536&lt;0.00001,6,IF(L1536&lt;0.0001,5,IF(L1536&lt;0.001,4,IF(L1536&lt;0.01,3,2))))))</f>
        <v>0</v>
      </c>
      <c r="M1639">
        <f t="shared" si="1072"/>
        <v>0</v>
      </c>
      <c r="N1639">
        <f t="shared" si="1072"/>
        <v>0</v>
      </c>
      <c r="O1639">
        <f t="shared" si="1072"/>
        <v>0</v>
      </c>
      <c r="P1639">
        <f t="shared" si="1072"/>
        <v>0</v>
      </c>
      <c r="Q1639">
        <f t="shared" si="1072"/>
        <v>0</v>
      </c>
      <c r="R1639">
        <f t="shared" si="1072"/>
        <v>0</v>
      </c>
      <c r="S1639">
        <f t="shared" si="1072"/>
        <v>0</v>
      </c>
      <c r="T1639">
        <f t="shared" si="1072"/>
        <v>0</v>
      </c>
      <c r="U1639">
        <f t="shared" si="1072"/>
        <v>0</v>
      </c>
    </row>
    <row r="1640" spans="1:21" x14ac:dyDescent="0.15">
      <c r="A1640" t="str">
        <f t="shared" si="1006"/>
        <v>OF</v>
      </c>
      <c r="B1640">
        <f t="shared" ref="B1640:K1640" si="1073">IF(B1537=0,0,IF(B1537&lt;0.000001,7,IF(B1537&lt;0.00001,6,IF(B1537&lt;0.0001,5,IF(B1537&lt;0.001,4,IF(B1537&lt;0.01,3,2))))))</f>
        <v>0</v>
      </c>
      <c r="C1640">
        <f t="shared" si="1073"/>
        <v>0</v>
      </c>
      <c r="D1640">
        <f t="shared" si="1073"/>
        <v>0</v>
      </c>
      <c r="E1640">
        <f t="shared" si="1073"/>
        <v>0</v>
      </c>
      <c r="F1640">
        <f t="shared" si="1073"/>
        <v>0</v>
      </c>
      <c r="G1640">
        <f t="shared" si="1073"/>
        <v>0</v>
      </c>
      <c r="H1640">
        <f t="shared" si="1073"/>
        <v>0</v>
      </c>
      <c r="I1640">
        <f t="shared" si="1073"/>
        <v>0</v>
      </c>
      <c r="J1640">
        <f t="shared" si="1073"/>
        <v>0</v>
      </c>
      <c r="K1640">
        <f t="shared" si="1073"/>
        <v>0</v>
      </c>
      <c r="L1640">
        <f t="shared" ref="L1640:U1640" si="1074">IF(L1537=0,0,IF(L1537&lt;0.000001,7,IF(L1537&lt;0.00001,6,IF(L1537&lt;0.0001,5,IF(L1537&lt;0.001,4,IF(L1537&lt;0.01,3,2))))))</f>
        <v>0</v>
      </c>
      <c r="M1640">
        <f t="shared" si="1074"/>
        <v>0</v>
      </c>
      <c r="N1640">
        <f t="shared" si="1074"/>
        <v>0</v>
      </c>
      <c r="O1640">
        <f t="shared" si="1074"/>
        <v>0</v>
      </c>
      <c r="P1640">
        <f t="shared" si="1074"/>
        <v>0</v>
      </c>
      <c r="Q1640">
        <f t="shared" si="1074"/>
        <v>0</v>
      </c>
      <c r="R1640">
        <f t="shared" si="1074"/>
        <v>0</v>
      </c>
      <c r="S1640">
        <f t="shared" si="1074"/>
        <v>0</v>
      </c>
      <c r="T1640">
        <f t="shared" si="1074"/>
        <v>0</v>
      </c>
      <c r="U1640">
        <f t="shared" si="1074"/>
        <v>0</v>
      </c>
    </row>
    <row r="1641" spans="1:21" x14ac:dyDescent="0.15">
      <c r="A1641" t="str">
        <f t="shared" si="1006"/>
        <v>CM</v>
      </c>
      <c r="B1641">
        <f t="shared" ref="B1641:K1641" si="1075">IF(B1538=0,0,IF(B1538&lt;0.000001,7,IF(B1538&lt;0.00001,6,IF(B1538&lt;0.0001,5,IF(B1538&lt;0.001,4,IF(B1538&lt;0.01,3,2))))))</f>
        <v>0</v>
      </c>
      <c r="C1641">
        <f t="shared" si="1075"/>
        <v>0</v>
      </c>
      <c r="D1641">
        <f t="shared" si="1075"/>
        <v>0</v>
      </c>
      <c r="E1641">
        <f t="shared" si="1075"/>
        <v>0</v>
      </c>
      <c r="F1641">
        <f t="shared" si="1075"/>
        <v>0</v>
      </c>
      <c r="G1641">
        <f t="shared" si="1075"/>
        <v>0</v>
      </c>
      <c r="H1641">
        <f t="shared" si="1075"/>
        <v>0</v>
      </c>
      <c r="I1641">
        <f t="shared" si="1075"/>
        <v>0</v>
      </c>
      <c r="J1641">
        <f t="shared" si="1075"/>
        <v>0</v>
      </c>
      <c r="K1641">
        <f t="shared" si="1075"/>
        <v>0</v>
      </c>
      <c r="L1641">
        <f t="shared" ref="L1641:U1641" si="1076">IF(L1538=0,0,IF(L1538&lt;0.000001,7,IF(L1538&lt;0.00001,6,IF(L1538&lt;0.0001,5,IF(L1538&lt;0.001,4,IF(L1538&lt;0.01,3,2))))))</f>
        <v>0</v>
      </c>
      <c r="M1641">
        <f t="shared" si="1076"/>
        <v>0</v>
      </c>
      <c r="N1641">
        <f t="shared" si="1076"/>
        <v>0</v>
      </c>
      <c r="O1641">
        <f t="shared" si="1076"/>
        <v>0</v>
      </c>
      <c r="P1641">
        <f t="shared" si="1076"/>
        <v>0</v>
      </c>
      <c r="Q1641">
        <f t="shared" si="1076"/>
        <v>0</v>
      </c>
      <c r="R1641">
        <f t="shared" si="1076"/>
        <v>0</v>
      </c>
      <c r="S1641">
        <f t="shared" si="1076"/>
        <v>0</v>
      </c>
      <c r="T1641">
        <f t="shared" si="1076"/>
        <v>0</v>
      </c>
      <c r="U1641">
        <f t="shared" si="1076"/>
        <v>0</v>
      </c>
    </row>
    <row r="1643" spans="1:21" x14ac:dyDescent="0.15">
      <c r="B1643" t="s">
        <v>256</v>
      </c>
    </row>
    <row r="1644" spans="1:21" x14ac:dyDescent="0.15">
      <c r="B1644" t="s">
        <v>134</v>
      </c>
      <c r="C1644" t="s">
        <v>135</v>
      </c>
      <c r="D1644" t="s">
        <v>136</v>
      </c>
      <c r="E1644" t="s">
        <v>137</v>
      </c>
      <c r="F1644" t="s">
        <v>138</v>
      </c>
      <c r="G1644" t="s">
        <v>139</v>
      </c>
      <c r="H1644" t="s">
        <v>140</v>
      </c>
      <c r="I1644" t="s">
        <v>141</v>
      </c>
      <c r="J1644" t="s">
        <v>142</v>
      </c>
      <c r="K1644" t="s">
        <v>143</v>
      </c>
    </row>
    <row r="1645" spans="1:21" x14ac:dyDescent="0.15">
      <c r="A1645" t="str">
        <f>A1542</f>
        <v>Similarities</v>
      </c>
      <c r="B1645">
        <f t="array" ref="B1645">IF(B104,SUM(TRANSPOSE(B$104:B$203)*SqCor!$B2:$CW2)/SQRT(ComCalc!B$113),"")</f>
        <v>0.87933967712760264</v>
      </c>
      <c r="C1645">
        <f t="array" ref="C1645">IF(C104,SUM(TRANSPOSE(C$104:C$203)*SqCor!$B2:$CW2)/SQRT(ComCalc!C$113),"")</f>
        <v>0.83151555255684828</v>
      </c>
      <c r="D1645" t="str">
        <f t="array" ref="D1645">IF(D104,SUM(TRANSPOSE(D$104:D$203)*SqCor!$B2:$CW2)/SQRT(ComCalc!D$113),"")</f>
        <v/>
      </c>
      <c r="E1645">
        <f t="array" ref="E1645">IF(E104,SUM(TRANSPOSE(E$104:E$203)*SqCor!$B2:$CW2)/SQRT(ComCalc!E$113),"")</f>
        <v>0.66047311744055848</v>
      </c>
      <c r="F1645" t="str">
        <f t="array" ref="F1645">IF(F104,SUM(TRANSPOSE(F$104:F$203)*SqCor!$B2:$CW2)/SQRT(ComCalc!F$113),"")</f>
        <v/>
      </c>
      <c r="G1645" t="str">
        <f t="array" ref="G1645">IF(G104,SUM(TRANSPOSE(G$104:G$203)*SqCor!$B2:$CW2)/SQRT(ComCalc!G$113),"")</f>
        <v/>
      </c>
      <c r="H1645" t="str">
        <f t="array" ref="H1645">IF(H104,SUM(TRANSPOSE(H$104:H$203)*SqCor!$B2:$CW2)/SQRT(ComCalc!H$113),"")</f>
        <v/>
      </c>
      <c r="I1645" t="str">
        <f t="array" ref="I1645">IF(I104,SUM(TRANSPOSE(I$104:I$203)*SqCor!$B2:$CW2)/SQRT(ComCalc!I$113),"")</f>
        <v/>
      </c>
      <c r="J1645" t="str">
        <f t="array" ref="J1645">IF(J104,SUM(TRANSPOSE(J$104:J$203)*SqCor!$B2:$CW2)/SQRT(ComCalc!J$113),"")</f>
        <v/>
      </c>
      <c r="K1645" t="str">
        <f t="array" ref="K1645">IF(K104,SUM(TRANSPOSE(K$104:K$203)*SqCor!$B2:$CW2)/SQRT(ComCalc!K$113),"")</f>
        <v/>
      </c>
      <c r="L1645" t="str">
        <f t="array" ref="L1645">IF(L104,SUM(TRANSPOSE(L$104:L$203)*SqCor!$B2:$CW2)/SQRT(ComCalc!L$113),"")</f>
        <v/>
      </c>
      <c r="M1645" t="str">
        <f t="array" ref="M1645">IF(M104,SUM(TRANSPOSE(M$104:M$203)*SqCor!$B2:$CW2)/SQRT(ComCalc!M$113),"")</f>
        <v/>
      </c>
      <c r="N1645" t="str">
        <f t="array" ref="N1645">IF(N104,SUM(TRANSPOSE(N$104:N$203)*SqCor!$B2:$CW2)/SQRT(ComCalc!N$113),"")</f>
        <v/>
      </c>
      <c r="O1645" t="str">
        <f t="array" ref="O1645">IF(O104,SUM(TRANSPOSE(O$104:O$203)*SqCor!$B2:$CW2)/SQRT(ComCalc!O$113),"")</f>
        <v/>
      </c>
      <c r="P1645" t="str">
        <f t="array" ref="P1645">IF(P104,SUM(TRANSPOSE(P$104:P$203)*SqCor!$B2:$CW2)/SQRT(ComCalc!P$113),"")</f>
        <v/>
      </c>
      <c r="Q1645" t="str">
        <f t="array" ref="Q1645">IF(Q104,SUM(TRANSPOSE(Q$104:Q$203)*SqCor!$B2:$CW2)/SQRT(ComCalc!Q$113),"")</f>
        <v/>
      </c>
      <c r="R1645">
        <f t="array" ref="R1645">IF(R104,SUM(TRANSPOSE(R$104:R$203)*SqCor!$B2:$CW2)/SQRT(ComCalc!R$113),"")</f>
        <v>0.81228902088620791</v>
      </c>
      <c r="S1645" t="str">
        <f t="array" ref="S1645">IF(S104,SUM(TRANSPOSE(S$104:S$203)*SqCor!$B2:$CW2)/SQRT(ComCalc!S$113),"")</f>
        <v/>
      </c>
      <c r="T1645" t="str">
        <f t="array" ref="T1645">IF(T104,SUM(TRANSPOSE(T$104:T$203)*SqCor!$B2:$CW2)/SQRT(ComCalc!T$113),"")</f>
        <v/>
      </c>
      <c r="U1645" t="str">
        <f t="array" ref="U1645">IF(U104,SUM(TRANSPOSE(U$104:U$203)*SqCor!$B2:$CW2)/SQRT(ComCalc!U$113),"")</f>
        <v/>
      </c>
    </row>
    <row r="1646" spans="1:21" x14ac:dyDescent="0.15">
      <c r="A1646" t="str">
        <f t="shared" ref="A1646:A1709" si="1077">A1543</f>
        <v>Vocabulary</v>
      </c>
      <c r="B1646">
        <f t="array" ref="B1646">IF(B105,SUM(TRANSPOSE(B$104:B$203)*SqCor!$B3:$CW3)/SQRT(ComCalc!B$113),"")</f>
        <v>0.78421979707931688</v>
      </c>
      <c r="C1646">
        <f t="array" ref="C1646">IF(C105,SUM(TRANSPOSE(C$104:C$203)*SqCor!$B3:$CW3)/SQRT(ComCalc!C$113),"")</f>
        <v>0.9186542666879024</v>
      </c>
      <c r="D1646" t="str">
        <f t="array" ref="D1646">IF(D105,SUM(TRANSPOSE(D$104:D$203)*SqCor!$B3:$CW3)/SQRT(ComCalc!D$113),"")</f>
        <v/>
      </c>
      <c r="E1646">
        <f t="array" ref="E1646">IF(E105,SUM(TRANSPOSE(E$104:E$203)*SqCor!$B3:$CW3)/SQRT(ComCalc!E$113),"")</f>
        <v>0.76158714241048664</v>
      </c>
      <c r="F1646" t="str">
        <f t="array" ref="F1646">IF(F105,SUM(TRANSPOSE(F$104:F$203)*SqCor!$B3:$CW3)/SQRT(ComCalc!F$113),"")</f>
        <v/>
      </c>
      <c r="G1646" t="str">
        <f t="array" ref="G1646">IF(G105,SUM(TRANSPOSE(G$104:G$203)*SqCor!$B3:$CW3)/SQRT(ComCalc!G$113),"")</f>
        <v/>
      </c>
      <c r="H1646" t="str">
        <f t="array" ref="H1646">IF(H105,SUM(TRANSPOSE(H$104:H$203)*SqCor!$B3:$CW3)/SQRT(ComCalc!H$113),"")</f>
        <v/>
      </c>
      <c r="I1646" t="str">
        <f t="array" ref="I1646">IF(I105,SUM(TRANSPOSE(I$104:I$203)*SqCor!$B3:$CW3)/SQRT(ComCalc!I$113),"")</f>
        <v/>
      </c>
      <c r="J1646" t="str">
        <f t="array" ref="J1646">IF(J105,SUM(TRANSPOSE(J$104:J$203)*SqCor!$B3:$CW3)/SQRT(ComCalc!J$113),"")</f>
        <v/>
      </c>
      <c r="K1646" t="str">
        <f t="array" ref="K1646">IF(K105,SUM(TRANSPOSE(K$104:K$203)*SqCor!$B3:$CW3)/SQRT(ComCalc!K$113),"")</f>
        <v/>
      </c>
      <c r="L1646" t="str">
        <f t="array" ref="L1646">IF(L105,SUM(TRANSPOSE(L$104:L$203)*SqCor!$B3:$CW3)/SQRT(ComCalc!L$113),"")</f>
        <v/>
      </c>
      <c r="M1646" t="str">
        <f t="array" ref="M1646">IF(M105,SUM(TRANSPOSE(M$104:M$203)*SqCor!$B3:$CW3)/SQRT(ComCalc!M$113),"")</f>
        <v/>
      </c>
      <c r="N1646" t="str">
        <f t="array" ref="N1646">IF(N105,SUM(TRANSPOSE(N$104:N$203)*SqCor!$B3:$CW3)/SQRT(ComCalc!N$113),"")</f>
        <v/>
      </c>
      <c r="O1646" t="str">
        <f t="array" ref="O1646">IF(O105,SUM(TRANSPOSE(O$104:O$203)*SqCor!$B3:$CW3)/SQRT(ComCalc!O$113),"")</f>
        <v/>
      </c>
      <c r="P1646" t="str">
        <f t="array" ref="P1646">IF(P105,SUM(TRANSPOSE(P$104:P$203)*SqCor!$B3:$CW3)/SQRT(ComCalc!P$113),"")</f>
        <v/>
      </c>
      <c r="Q1646" t="str">
        <f t="array" ref="Q1646">IF(Q105,SUM(TRANSPOSE(Q$104:Q$203)*SqCor!$B3:$CW3)/SQRT(ComCalc!Q$113),"")</f>
        <v/>
      </c>
      <c r="R1646">
        <f t="array" ref="R1646">IF(R105,SUM(TRANSPOSE(R$104:R$203)*SqCor!$B3:$CW3)/SQRT(ComCalc!R$113),"")</f>
        <v>0.74434675002704054</v>
      </c>
      <c r="S1646" t="str">
        <f t="array" ref="S1646">IF(S105,SUM(TRANSPOSE(S$104:S$203)*SqCor!$B3:$CW3)/SQRT(ComCalc!S$113),"")</f>
        <v/>
      </c>
      <c r="T1646" t="str">
        <f t="array" ref="T1646">IF(T105,SUM(TRANSPOSE(T$104:T$203)*SqCor!$B3:$CW3)/SQRT(ComCalc!T$113),"")</f>
        <v/>
      </c>
      <c r="U1646" t="str">
        <f t="array" ref="U1646">IF(U105,SUM(TRANSPOSE(U$104:U$203)*SqCor!$B3:$CW3)/SQRT(ComCalc!U$113),"")</f>
        <v/>
      </c>
    </row>
    <row r="1647" spans="1:21" x14ac:dyDescent="0.15">
      <c r="A1647" t="str">
        <f t="shared" si="1077"/>
        <v>Information</v>
      </c>
      <c r="B1647" t="str">
        <f t="array" ref="B1647">IF(B106,SUM(TRANSPOSE(B$104:B$203)*SqCor!$B4:$CW4)/SQRT(ComCalc!B$113),"")</f>
        <v/>
      </c>
      <c r="C1647" t="str">
        <f t="array" ref="C1647">IF(C106,SUM(TRANSPOSE(C$104:C$203)*SqCor!$B4:$CW4)/SQRT(ComCalc!C$113),"")</f>
        <v/>
      </c>
      <c r="D1647" t="str">
        <f t="array" ref="D1647">IF(D106,SUM(TRANSPOSE(D$104:D$203)*SqCor!$B4:$CW4)/SQRT(ComCalc!D$113),"")</f>
        <v/>
      </c>
      <c r="E1647" t="str">
        <f t="array" ref="E1647">IF(E106,SUM(TRANSPOSE(E$104:E$203)*SqCor!$B4:$CW4)/SQRT(ComCalc!E$113),"")</f>
        <v/>
      </c>
      <c r="F1647" t="str">
        <f t="array" ref="F1647">IF(F106,SUM(TRANSPOSE(F$104:F$203)*SqCor!$B4:$CW4)/SQRT(ComCalc!F$113),"")</f>
        <v/>
      </c>
      <c r="G1647" t="str">
        <f t="array" ref="G1647">IF(G106,SUM(TRANSPOSE(G$104:G$203)*SqCor!$B4:$CW4)/SQRT(ComCalc!G$113),"")</f>
        <v/>
      </c>
      <c r="H1647" t="str">
        <f t="array" ref="H1647">IF(H106,SUM(TRANSPOSE(H$104:H$203)*SqCor!$B4:$CW4)/SQRT(ComCalc!H$113),"")</f>
        <v/>
      </c>
      <c r="I1647" t="str">
        <f t="array" ref="I1647">IF(I106,SUM(TRANSPOSE(I$104:I$203)*SqCor!$B4:$CW4)/SQRT(ComCalc!I$113),"")</f>
        <v/>
      </c>
      <c r="J1647" t="str">
        <f t="array" ref="J1647">IF(J106,SUM(TRANSPOSE(J$104:J$203)*SqCor!$B4:$CW4)/SQRT(ComCalc!J$113),"")</f>
        <v/>
      </c>
      <c r="K1647" t="str">
        <f t="array" ref="K1647">IF(K106,SUM(TRANSPOSE(K$104:K$203)*SqCor!$B4:$CW4)/SQRT(ComCalc!K$113),"")</f>
        <v/>
      </c>
      <c r="L1647" t="str">
        <f t="array" ref="L1647">IF(L106,SUM(TRANSPOSE(L$104:L$203)*SqCor!$B4:$CW4)/SQRT(ComCalc!L$113),"")</f>
        <v/>
      </c>
      <c r="M1647" t="str">
        <f t="array" ref="M1647">IF(M106,SUM(TRANSPOSE(M$104:M$203)*SqCor!$B4:$CW4)/SQRT(ComCalc!M$113),"")</f>
        <v/>
      </c>
      <c r="N1647" t="str">
        <f t="array" ref="N1647">IF(N106,SUM(TRANSPOSE(N$104:N$203)*SqCor!$B4:$CW4)/SQRT(ComCalc!N$113),"")</f>
        <v/>
      </c>
      <c r="O1647" t="str">
        <f t="array" ref="O1647">IF(O106,SUM(TRANSPOSE(O$104:O$203)*SqCor!$B4:$CW4)/SQRT(ComCalc!O$113),"")</f>
        <v/>
      </c>
      <c r="P1647" t="str">
        <f t="array" ref="P1647">IF(P106,SUM(TRANSPOSE(P$104:P$203)*SqCor!$B4:$CW4)/SQRT(ComCalc!P$113),"")</f>
        <v/>
      </c>
      <c r="Q1647" t="str">
        <f t="array" ref="Q1647">IF(Q106,SUM(TRANSPOSE(Q$104:Q$203)*SqCor!$B4:$CW4)/SQRT(ComCalc!Q$113),"")</f>
        <v/>
      </c>
      <c r="R1647" t="str">
        <f t="array" ref="R1647">IF(R106,SUM(TRANSPOSE(R$104:R$203)*SqCor!$B4:$CW4)/SQRT(ComCalc!R$113),"")</f>
        <v/>
      </c>
      <c r="S1647" t="str">
        <f t="array" ref="S1647">IF(S106,SUM(TRANSPOSE(S$104:S$203)*SqCor!$B4:$CW4)/SQRT(ComCalc!S$113),"")</f>
        <v/>
      </c>
      <c r="T1647" t="str">
        <f t="array" ref="T1647">IF(T106,SUM(TRANSPOSE(T$104:T$203)*SqCor!$B4:$CW4)/SQRT(ComCalc!T$113),"")</f>
        <v/>
      </c>
      <c r="U1647" t="str">
        <f t="array" ref="U1647">IF(U106,SUM(TRANSPOSE(U$104:U$203)*SqCor!$B4:$CW4)/SQRT(ComCalc!U$113),"")</f>
        <v/>
      </c>
    </row>
    <row r="1648" spans="1:21" x14ac:dyDescent="0.15">
      <c r="A1648" t="str">
        <f t="shared" si="1077"/>
        <v>Matrix Reasoning</v>
      </c>
      <c r="B1648">
        <f t="array" ref="B1648">IF(B107,SUM(TRANSPOSE(B$104:B$203)*SqCor!$B5:$CW5)/SQRT(ComCalc!B$113),"")</f>
        <v>0.74392884352174604</v>
      </c>
      <c r="C1648" t="str">
        <f t="array" ref="C1648">IF(C107,SUM(TRANSPOSE(C$104:C$203)*SqCor!$B5:$CW5)/SQRT(ComCalc!C$113),"")</f>
        <v/>
      </c>
      <c r="D1648">
        <f t="array" ref="D1648">IF(D107,SUM(TRANSPOSE(D$104:D$203)*SqCor!$B5:$CW5)/SQRT(ComCalc!D$113),"")</f>
        <v>0.78740078740118102</v>
      </c>
      <c r="E1648" t="str">
        <f t="array" ref="E1648">IF(E107,SUM(TRANSPOSE(E$104:E$203)*SqCor!$B5:$CW5)/SQRT(ComCalc!E$113),"")</f>
        <v/>
      </c>
      <c r="F1648">
        <f t="array" ref="F1648">IF(F107,SUM(TRANSPOSE(F$104:F$203)*SqCor!$B5:$CW5)/SQRT(ComCalc!F$113),"")</f>
        <v>0.76629237689904006</v>
      </c>
      <c r="G1648" t="str">
        <f t="array" ref="G1648">IF(G107,SUM(TRANSPOSE(G$104:G$203)*SqCor!$B5:$CW5)/SQRT(ComCalc!G$113),"")</f>
        <v/>
      </c>
      <c r="H1648" t="str">
        <f t="array" ref="H1648">IF(H107,SUM(TRANSPOSE(H$104:H$203)*SqCor!$B5:$CW5)/SQRT(ComCalc!H$113),"")</f>
        <v/>
      </c>
      <c r="I1648" t="str">
        <f t="array" ref="I1648">IF(I107,SUM(TRANSPOSE(I$104:I$203)*SqCor!$B5:$CW5)/SQRT(ComCalc!I$113),"")</f>
        <v/>
      </c>
      <c r="J1648" t="str">
        <f t="array" ref="J1648">IF(J107,SUM(TRANSPOSE(J$104:J$203)*SqCor!$B5:$CW5)/SQRT(ComCalc!J$113),"")</f>
        <v/>
      </c>
      <c r="K1648" t="str">
        <f t="array" ref="K1648">IF(K107,SUM(TRANSPOSE(K$104:K$203)*SqCor!$B5:$CW5)/SQRT(ComCalc!K$113),"")</f>
        <v/>
      </c>
      <c r="L1648" t="str">
        <f t="array" ref="L1648">IF(L107,SUM(TRANSPOSE(L$104:L$203)*SqCor!$B5:$CW5)/SQRT(ComCalc!L$113),"")</f>
        <v/>
      </c>
      <c r="M1648" t="str">
        <f t="array" ref="M1648">IF(M107,SUM(TRANSPOSE(M$104:M$203)*SqCor!$B5:$CW5)/SQRT(ComCalc!M$113),"")</f>
        <v/>
      </c>
      <c r="N1648" t="str">
        <f t="array" ref="N1648">IF(N107,SUM(TRANSPOSE(N$104:N$203)*SqCor!$B5:$CW5)/SQRT(ComCalc!N$113),"")</f>
        <v/>
      </c>
      <c r="O1648" t="str">
        <f t="array" ref="O1648">IF(O107,SUM(TRANSPOSE(O$104:O$203)*SqCor!$B5:$CW5)/SQRT(ComCalc!O$113),"")</f>
        <v/>
      </c>
      <c r="P1648" t="str">
        <f t="array" ref="P1648">IF(P107,SUM(TRANSPOSE(P$104:P$203)*SqCor!$B5:$CW5)/SQRT(ComCalc!P$113),"")</f>
        <v/>
      </c>
      <c r="Q1648" t="str">
        <f t="array" ref="Q1648">IF(Q107,SUM(TRANSPOSE(Q$104:Q$203)*SqCor!$B5:$CW5)/SQRT(ComCalc!Q$113),"")</f>
        <v/>
      </c>
      <c r="R1648">
        <f t="array" ref="R1648">IF(R107,SUM(TRANSPOSE(R$104:R$203)*SqCor!$B5:$CW5)/SQRT(ComCalc!R$113),"")</f>
        <v>0.65097429083117142</v>
      </c>
      <c r="S1648" t="str">
        <f t="array" ref="S1648">IF(S107,SUM(TRANSPOSE(S$104:S$203)*SqCor!$B5:$CW5)/SQRT(ComCalc!S$113),"")</f>
        <v/>
      </c>
      <c r="T1648" t="str">
        <f t="array" ref="T1648">IF(T107,SUM(TRANSPOSE(T$104:T$203)*SqCor!$B5:$CW5)/SQRT(ComCalc!T$113),"")</f>
        <v/>
      </c>
      <c r="U1648" t="str">
        <f t="array" ref="U1648">IF(U107,SUM(TRANSPOSE(U$104:U$203)*SqCor!$B5:$CW5)/SQRT(ComCalc!U$113),"")</f>
        <v/>
      </c>
    </row>
    <row r="1649" spans="1:21" x14ac:dyDescent="0.15">
      <c r="A1649" t="str">
        <f t="shared" si="1077"/>
        <v>Digit Span</v>
      </c>
      <c r="B1649" t="str">
        <f t="array" ref="B1649">IF(B108,SUM(TRANSPOSE(B$104:B$203)*SqCor!$B6:$CW6)/SQRT(ComCalc!B$113),"")</f>
        <v/>
      </c>
      <c r="C1649" t="str">
        <f t="array" ref="C1649">IF(C108,SUM(TRANSPOSE(C$104:C$203)*SqCor!$B6:$CW6)/SQRT(ComCalc!C$113),"")</f>
        <v/>
      </c>
      <c r="D1649" t="str">
        <f t="array" ref="D1649">IF(D108,SUM(TRANSPOSE(D$104:D$203)*SqCor!$B6:$CW6)/SQRT(ComCalc!D$113),"")</f>
        <v/>
      </c>
      <c r="E1649" t="str">
        <f t="array" ref="E1649">IF(E108,SUM(TRANSPOSE(E$104:E$203)*SqCor!$B6:$CW6)/SQRT(ComCalc!E$113),"")</f>
        <v/>
      </c>
      <c r="F1649" t="str">
        <f t="array" ref="F1649">IF(F108,SUM(TRANSPOSE(F$104:F$203)*SqCor!$B6:$CW6)/SQRT(ComCalc!F$113),"")</f>
        <v/>
      </c>
      <c r="G1649" t="str">
        <f t="array" ref="G1649">IF(G108,SUM(TRANSPOSE(G$104:G$203)*SqCor!$B6:$CW6)/SQRT(ComCalc!G$113),"")</f>
        <v/>
      </c>
      <c r="H1649" t="str">
        <f t="array" ref="H1649">IF(H108,SUM(TRANSPOSE(H$104:H$203)*SqCor!$B6:$CW6)/SQRT(ComCalc!H$113),"")</f>
        <v/>
      </c>
      <c r="I1649" t="str">
        <f t="array" ref="I1649">IF(I108,SUM(TRANSPOSE(I$104:I$203)*SqCor!$B6:$CW6)/SQRT(ComCalc!I$113),"")</f>
        <v/>
      </c>
      <c r="J1649" t="str">
        <f t="array" ref="J1649">IF(J108,SUM(TRANSPOSE(J$104:J$203)*SqCor!$B6:$CW6)/SQRT(ComCalc!J$113),"")</f>
        <v/>
      </c>
      <c r="K1649" t="str">
        <f t="array" ref="K1649">IF(K108,SUM(TRANSPOSE(K$104:K$203)*SqCor!$B6:$CW6)/SQRT(ComCalc!K$113),"")</f>
        <v/>
      </c>
      <c r="L1649" t="str">
        <f t="array" ref="L1649">IF(L108,SUM(TRANSPOSE(L$104:L$203)*SqCor!$B6:$CW6)/SQRT(ComCalc!L$113),"")</f>
        <v/>
      </c>
      <c r="M1649" t="str">
        <f t="array" ref="M1649">IF(M108,SUM(TRANSPOSE(M$104:M$203)*SqCor!$B6:$CW6)/SQRT(ComCalc!M$113),"")</f>
        <v/>
      </c>
      <c r="N1649" t="str">
        <f t="array" ref="N1649">IF(N108,SUM(TRANSPOSE(N$104:N$203)*SqCor!$B6:$CW6)/SQRT(ComCalc!N$113),"")</f>
        <v/>
      </c>
      <c r="O1649" t="str">
        <f t="array" ref="O1649">IF(O108,SUM(TRANSPOSE(O$104:O$203)*SqCor!$B6:$CW6)/SQRT(ComCalc!O$113),"")</f>
        <v/>
      </c>
      <c r="P1649" t="str">
        <f t="array" ref="P1649">IF(P108,SUM(TRANSPOSE(P$104:P$203)*SqCor!$B6:$CW6)/SQRT(ComCalc!P$113),"")</f>
        <v/>
      </c>
      <c r="Q1649" t="str">
        <f t="array" ref="Q1649">IF(Q108,SUM(TRANSPOSE(Q$104:Q$203)*SqCor!$B6:$CW6)/SQRT(ComCalc!Q$113),"")</f>
        <v/>
      </c>
      <c r="R1649" t="str">
        <f t="array" ref="R1649">IF(R108,SUM(TRANSPOSE(R$104:R$203)*SqCor!$B6:$CW6)/SQRT(ComCalc!R$113),"")</f>
        <v/>
      </c>
      <c r="S1649" t="str">
        <f t="array" ref="S1649">IF(S108,SUM(TRANSPOSE(S$104:S$203)*SqCor!$B6:$CW6)/SQRT(ComCalc!S$113),"")</f>
        <v/>
      </c>
      <c r="T1649" t="str">
        <f t="array" ref="T1649">IF(T108,SUM(TRANSPOSE(T$104:T$203)*SqCor!$B6:$CW6)/SQRT(ComCalc!T$113),"")</f>
        <v/>
      </c>
      <c r="U1649" t="str">
        <f t="array" ref="U1649">IF(U108,SUM(TRANSPOSE(U$104:U$203)*SqCor!$B6:$CW6)/SQRT(ComCalc!U$113),"")</f>
        <v/>
      </c>
    </row>
    <row r="1650" spans="1:21" x14ac:dyDescent="0.15">
      <c r="A1650" t="str">
        <f t="shared" si="1077"/>
        <v>Arithmetic</v>
      </c>
      <c r="B1650" t="str">
        <f t="array" ref="B1650">IF(B109,SUM(TRANSPOSE(B$104:B$203)*SqCor!$B7:$CW7)/SQRT(ComCalc!B$113),"")</f>
        <v/>
      </c>
      <c r="C1650" t="str">
        <f t="array" ref="C1650">IF(C109,SUM(TRANSPOSE(C$104:C$203)*SqCor!$B7:$CW7)/SQRT(ComCalc!C$113),"")</f>
        <v/>
      </c>
      <c r="D1650" t="str">
        <f t="array" ref="D1650">IF(D109,SUM(TRANSPOSE(D$104:D$203)*SqCor!$B7:$CW7)/SQRT(ComCalc!D$113),"")</f>
        <v/>
      </c>
      <c r="E1650" t="str">
        <f t="array" ref="E1650">IF(E109,SUM(TRANSPOSE(E$104:E$203)*SqCor!$B7:$CW7)/SQRT(ComCalc!E$113),"")</f>
        <v/>
      </c>
      <c r="F1650" t="str">
        <f t="array" ref="F1650">IF(F109,SUM(TRANSPOSE(F$104:F$203)*SqCor!$B7:$CW7)/SQRT(ComCalc!F$113),"")</f>
        <v/>
      </c>
      <c r="G1650">
        <f t="array" ref="G1650">IF(G109,SUM(TRANSPOSE(G$104:G$203)*SqCor!$B7:$CW7)/SQRT(ComCalc!G$113),"")</f>
        <v>0.48275707053274258</v>
      </c>
      <c r="H1650" t="str">
        <f t="array" ref="H1650">IF(H109,SUM(TRANSPOSE(H$104:H$203)*SqCor!$B7:$CW7)/SQRT(ComCalc!H$113),"")</f>
        <v/>
      </c>
      <c r="I1650">
        <f t="array" ref="I1650">IF(I109,SUM(TRANSPOSE(I$104:I$203)*SqCor!$B7:$CW7)/SQRT(ComCalc!I$113),"")</f>
        <v>0.75661075032538605</v>
      </c>
      <c r="J1650" t="str">
        <f t="array" ref="J1650">IF(J109,SUM(TRANSPOSE(J$104:J$203)*SqCor!$B7:$CW7)/SQRT(ComCalc!J$113),"")</f>
        <v/>
      </c>
      <c r="K1650">
        <f t="array" ref="K1650">IF(K109,SUM(TRANSPOSE(K$104:K$203)*SqCor!$B7:$CW7)/SQRT(ComCalc!K$113),"")</f>
        <v>0.80004251587705277</v>
      </c>
      <c r="L1650" t="str">
        <f t="array" ref="L1650">IF(L109,SUM(TRANSPOSE(L$104:L$203)*SqCor!$B7:$CW7)/SQRT(ComCalc!L$113),"")</f>
        <v/>
      </c>
      <c r="M1650">
        <f t="array" ref="M1650">IF(M109,SUM(TRANSPOSE(M$104:M$203)*SqCor!$B7:$CW7)/SQRT(ComCalc!M$113),"")</f>
        <v>0.6370443449261961</v>
      </c>
      <c r="N1650" t="str">
        <f t="array" ref="N1650">IF(N109,SUM(TRANSPOSE(N$104:N$203)*SqCor!$B7:$CW7)/SQRT(ComCalc!N$113),"")</f>
        <v/>
      </c>
      <c r="O1650" t="str">
        <f t="array" ref="O1650">IF(O109,SUM(TRANSPOSE(O$104:O$203)*SqCor!$B7:$CW7)/SQRT(ComCalc!O$113),"")</f>
        <v/>
      </c>
      <c r="P1650" t="str">
        <f t="array" ref="P1650">IF(P109,SUM(TRANSPOSE(P$104:P$203)*SqCor!$B7:$CW7)/SQRT(ComCalc!P$113),"")</f>
        <v/>
      </c>
      <c r="Q1650" t="str">
        <f t="array" ref="Q1650">IF(Q109,SUM(TRANSPOSE(Q$104:Q$203)*SqCor!$B7:$CW7)/SQRT(ComCalc!Q$113),"")</f>
        <v/>
      </c>
      <c r="R1650">
        <f t="array" ref="R1650">IF(R109,SUM(TRANSPOSE(R$104:R$203)*SqCor!$B7:$CW7)/SQRT(ComCalc!R$113),"")</f>
        <v>0.3592335190795673</v>
      </c>
      <c r="S1650" t="str">
        <f t="array" ref="S1650">IF(S109,SUM(TRANSPOSE(S$104:S$203)*SqCor!$B7:$CW7)/SQRT(ComCalc!S$113),"")</f>
        <v/>
      </c>
      <c r="T1650" t="str">
        <f t="array" ref="T1650">IF(T109,SUM(TRANSPOSE(T$104:T$203)*SqCor!$B7:$CW7)/SQRT(ComCalc!T$113),"")</f>
        <v/>
      </c>
      <c r="U1650" t="str">
        <f t="array" ref="U1650">IF(U109,SUM(TRANSPOSE(U$104:U$203)*SqCor!$B7:$CW7)/SQRT(ComCalc!U$113),"")</f>
        <v/>
      </c>
    </row>
    <row r="1651" spans="1:21" x14ac:dyDescent="0.15">
      <c r="A1651" t="str">
        <f t="shared" si="1077"/>
        <v>Block Design</v>
      </c>
      <c r="B1651" t="str">
        <f t="array" ref="B1651">IF(B110,SUM(TRANSPOSE(B$104:B$203)*SqCor!$B8:$CW8)/SQRT(ComCalc!B$113),"")</f>
        <v/>
      </c>
      <c r="C1651" t="str">
        <f t="array" ref="C1651">IF(C110,SUM(TRANSPOSE(C$104:C$203)*SqCor!$B8:$CW8)/SQRT(ComCalc!C$113),"")</f>
        <v/>
      </c>
      <c r="D1651" t="str">
        <f t="array" ref="D1651">IF(D110,SUM(TRANSPOSE(D$104:D$203)*SqCor!$B8:$CW8)/SQRT(ComCalc!D$113),"")</f>
        <v/>
      </c>
      <c r="E1651" t="str">
        <f t="array" ref="E1651">IF(E110,SUM(TRANSPOSE(E$104:E$203)*SqCor!$B8:$CW8)/SQRT(ComCalc!E$113),"")</f>
        <v/>
      </c>
      <c r="F1651" t="str">
        <f t="array" ref="F1651">IF(F110,SUM(TRANSPOSE(F$104:F$203)*SqCor!$B8:$CW8)/SQRT(ComCalc!F$113),"")</f>
        <v/>
      </c>
      <c r="G1651" t="str">
        <f t="array" ref="G1651">IF(G110,SUM(TRANSPOSE(G$104:G$203)*SqCor!$B8:$CW8)/SQRT(ComCalc!G$113),"")</f>
        <v/>
      </c>
      <c r="H1651" t="str">
        <f t="array" ref="H1651">IF(H110,SUM(TRANSPOSE(H$104:H$203)*SqCor!$B8:$CW8)/SQRT(ComCalc!H$113),"")</f>
        <v/>
      </c>
      <c r="I1651" t="str">
        <f t="array" ref="I1651">IF(I110,SUM(TRANSPOSE(I$104:I$203)*SqCor!$B8:$CW8)/SQRT(ComCalc!I$113),"")</f>
        <v/>
      </c>
      <c r="J1651" t="str">
        <f t="array" ref="J1651">IF(J110,SUM(TRANSPOSE(J$104:J$203)*SqCor!$B8:$CW8)/SQRT(ComCalc!J$113),"")</f>
        <v/>
      </c>
      <c r="K1651" t="str">
        <f t="array" ref="K1651">IF(K110,SUM(TRANSPOSE(K$104:K$203)*SqCor!$B8:$CW8)/SQRT(ComCalc!K$113),"")</f>
        <v/>
      </c>
      <c r="L1651" t="str">
        <f t="array" ref="L1651">IF(L110,SUM(TRANSPOSE(L$104:L$203)*SqCor!$B8:$CW8)/SQRT(ComCalc!L$113),"")</f>
        <v/>
      </c>
      <c r="M1651" t="str">
        <f t="array" ref="M1651">IF(M110,SUM(TRANSPOSE(M$104:M$203)*SqCor!$B8:$CW8)/SQRT(ComCalc!M$113),"")</f>
        <v/>
      </c>
      <c r="N1651" t="str">
        <f t="array" ref="N1651">IF(N110,SUM(TRANSPOSE(N$104:N$203)*SqCor!$B8:$CW8)/SQRT(ComCalc!N$113),"")</f>
        <v/>
      </c>
      <c r="O1651" t="str">
        <f t="array" ref="O1651">IF(O110,SUM(TRANSPOSE(O$104:O$203)*SqCor!$B8:$CW8)/SQRT(ComCalc!O$113),"")</f>
        <v/>
      </c>
      <c r="P1651" t="str">
        <f t="array" ref="P1651">IF(P110,SUM(TRANSPOSE(P$104:P$203)*SqCor!$B8:$CW8)/SQRT(ComCalc!P$113),"")</f>
        <v/>
      </c>
      <c r="Q1651" t="str">
        <f t="array" ref="Q1651">IF(Q110,SUM(TRANSPOSE(Q$104:Q$203)*SqCor!$B8:$CW8)/SQRT(ComCalc!Q$113),"")</f>
        <v/>
      </c>
      <c r="R1651" t="str">
        <f t="array" ref="R1651">IF(R110,SUM(TRANSPOSE(R$104:R$203)*SqCor!$B8:$CW8)/SQRT(ComCalc!R$113),"")</f>
        <v/>
      </c>
      <c r="S1651" t="str">
        <f t="array" ref="S1651">IF(S110,SUM(TRANSPOSE(S$104:S$203)*SqCor!$B8:$CW8)/SQRT(ComCalc!S$113),"")</f>
        <v/>
      </c>
      <c r="T1651" t="str">
        <f t="array" ref="T1651">IF(T110,SUM(TRANSPOSE(T$104:T$203)*SqCor!$B8:$CW8)/SQRT(ComCalc!T$113),"")</f>
        <v/>
      </c>
      <c r="U1651" t="str">
        <f t="array" ref="U1651">IF(U110,SUM(TRANSPOSE(U$104:U$203)*SqCor!$B8:$CW8)/SQRT(ComCalc!U$113),"")</f>
        <v/>
      </c>
    </row>
    <row r="1652" spans="1:21" x14ac:dyDescent="0.15">
      <c r="A1652" t="str">
        <f t="shared" si="1077"/>
        <v>Visual Puzzles</v>
      </c>
      <c r="B1652" t="str">
        <f t="array" ref="B1652">IF(B111,SUM(TRANSPOSE(B$104:B$203)*SqCor!$B9:$CW9)/SQRT(ComCalc!B$113),"")</f>
        <v/>
      </c>
      <c r="C1652" t="str">
        <f t="array" ref="C1652">IF(C111,SUM(TRANSPOSE(C$104:C$203)*SqCor!$B9:$CW9)/SQRT(ComCalc!C$113),"")</f>
        <v/>
      </c>
      <c r="D1652" t="str">
        <f t="array" ref="D1652">IF(D111,SUM(TRANSPOSE(D$104:D$203)*SqCor!$B9:$CW9)/SQRT(ComCalc!D$113),"")</f>
        <v/>
      </c>
      <c r="E1652" t="str">
        <f t="array" ref="E1652">IF(E111,SUM(TRANSPOSE(E$104:E$203)*SqCor!$B9:$CW9)/SQRT(ComCalc!E$113),"")</f>
        <v/>
      </c>
      <c r="F1652" t="str">
        <f t="array" ref="F1652">IF(F111,SUM(TRANSPOSE(F$104:F$203)*SqCor!$B9:$CW9)/SQRT(ComCalc!F$113),"")</f>
        <v/>
      </c>
      <c r="G1652" t="str">
        <f t="array" ref="G1652">IF(G111,SUM(TRANSPOSE(G$104:G$203)*SqCor!$B9:$CW9)/SQRT(ComCalc!G$113),"")</f>
        <v/>
      </c>
      <c r="H1652" t="str">
        <f t="array" ref="H1652">IF(H111,SUM(TRANSPOSE(H$104:H$203)*SqCor!$B9:$CW9)/SQRT(ComCalc!H$113),"")</f>
        <v/>
      </c>
      <c r="I1652" t="str">
        <f t="array" ref="I1652">IF(I111,SUM(TRANSPOSE(I$104:I$203)*SqCor!$B9:$CW9)/SQRT(ComCalc!I$113),"")</f>
        <v/>
      </c>
      <c r="J1652" t="str">
        <f t="array" ref="J1652">IF(J111,SUM(TRANSPOSE(J$104:J$203)*SqCor!$B9:$CW9)/SQRT(ComCalc!J$113),"")</f>
        <v/>
      </c>
      <c r="K1652" t="str">
        <f t="array" ref="K1652">IF(K111,SUM(TRANSPOSE(K$104:K$203)*SqCor!$B9:$CW9)/SQRT(ComCalc!K$113),"")</f>
        <v/>
      </c>
      <c r="L1652" t="str">
        <f t="array" ref="L1652">IF(L111,SUM(TRANSPOSE(L$104:L$203)*SqCor!$B9:$CW9)/SQRT(ComCalc!L$113),"")</f>
        <v/>
      </c>
      <c r="M1652" t="str">
        <f t="array" ref="M1652">IF(M111,SUM(TRANSPOSE(M$104:M$203)*SqCor!$B9:$CW9)/SQRT(ComCalc!M$113),"")</f>
        <v/>
      </c>
      <c r="N1652" t="str">
        <f t="array" ref="N1652">IF(N111,SUM(TRANSPOSE(N$104:N$203)*SqCor!$B9:$CW9)/SQRT(ComCalc!N$113),"")</f>
        <v/>
      </c>
      <c r="O1652" t="str">
        <f t="array" ref="O1652">IF(O111,SUM(TRANSPOSE(O$104:O$203)*SqCor!$B9:$CW9)/SQRT(ComCalc!O$113),"")</f>
        <v/>
      </c>
      <c r="P1652" t="str">
        <f t="array" ref="P1652">IF(P111,SUM(TRANSPOSE(P$104:P$203)*SqCor!$B9:$CW9)/SQRT(ComCalc!P$113),"")</f>
        <v/>
      </c>
      <c r="Q1652" t="str">
        <f t="array" ref="Q1652">IF(Q111,SUM(TRANSPOSE(Q$104:Q$203)*SqCor!$B9:$CW9)/SQRT(ComCalc!Q$113),"")</f>
        <v/>
      </c>
      <c r="R1652" t="str">
        <f t="array" ref="R1652">IF(R111,SUM(TRANSPOSE(R$104:R$203)*SqCor!$B9:$CW9)/SQRT(ComCalc!R$113),"")</f>
        <v/>
      </c>
      <c r="S1652" t="str">
        <f t="array" ref="S1652">IF(S111,SUM(TRANSPOSE(S$104:S$203)*SqCor!$B9:$CW9)/SQRT(ComCalc!S$113),"")</f>
        <v/>
      </c>
      <c r="T1652" t="str">
        <f t="array" ref="T1652">IF(T111,SUM(TRANSPOSE(T$104:T$203)*SqCor!$B9:$CW9)/SQRT(ComCalc!T$113),"")</f>
        <v/>
      </c>
      <c r="U1652" t="str">
        <f t="array" ref="U1652">IF(U111,SUM(TRANSPOSE(U$104:U$203)*SqCor!$B9:$CW9)/SQRT(ComCalc!U$113),"")</f>
        <v/>
      </c>
    </row>
    <row r="1653" spans="1:21" x14ac:dyDescent="0.15">
      <c r="A1653" t="str">
        <f t="shared" si="1077"/>
        <v>Symbol Search</v>
      </c>
      <c r="B1653" t="str">
        <f t="array" ref="B1653">IF(B112,SUM(TRANSPOSE(B$104:B$203)*SqCor!$B10:$CW10)/SQRT(ComCalc!B$113),"")</f>
        <v/>
      </c>
      <c r="C1653" t="str">
        <f t="array" ref="C1653">IF(C112,SUM(TRANSPOSE(C$104:C$203)*SqCor!$B10:$CW10)/SQRT(ComCalc!C$113),"")</f>
        <v/>
      </c>
      <c r="D1653" t="str">
        <f t="array" ref="D1653">IF(D112,SUM(TRANSPOSE(D$104:D$203)*SqCor!$B10:$CW10)/SQRT(ComCalc!D$113),"")</f>
        <v/>
      </c>
      <c r="E1653" t="str">
        <f t="array" ref="E1653">IF(E112,SUM(TRANSPOSE(E$104:E$203)*SqCor!$B10:$CW10)/SQRT(ComCalc!E$113),"")</f>
        <v/>
      </c>
      <c r="F1653" t="str">
        <f t="array" ref="F1653">IF(F112,SUM(TRANSPOSE(F$104:F$203)*SqCor!$B10:$CW10)/SQRT(ComCalc!F$113),"")</f>
        <v/>
      </c>
      <c r="G1653" t="str">
        <f t="array" ref="G1653">IF(G112,SUM(TRANSPOSE(G$104:G$203)*SqCor!$B10:$CW10)/SQRT(ComCalc!G$113),"")</f>
        <v/>
      </c>
      <c r="H1653" t="str">
        <f t="array" ref="H1653">IF(H112,SUM(TRANSPOSE(H$104:H$203)*SqCor!$B10:$CW10)/SQRT(ComCalc!H$113),"")</f>
        <v/>
      </c>
      <c r="I1653" t="str">
        <f t="array" ref="I1653">IF(I112,SUM(TRANSPOSE(I$104:I$203)*SqCor!$B10:$CW10)/SQRT(ComCalc!I$113),"")</f>
        <v/>
      </c>
      <c r="J1653" t="str">
        <f t="array" ref="J1653">IF(J112,SUM(TRANSPOSE(J$104:J$203)*SqCor!$B10:$CW10)/SQRT(ComCalc!J$113),"")</f>
        <v/>
      </c>
      <c r="K1653" t="str">
        <f t="array" ref="K1653">IF(K112,SUM(TRANSPOSE(K$104:K$203)*SqCor!$B10:$CW10)/SQRT(ComCalc!K$113),"")</f>
        <v/>
      </c>
      <c r="L1653" t="str">
        <f t="array" ref="L1653">IF(L112,SUM(TRANSPOSE(L$104:L$203)*SqCor!$B10:$CW10)/SQRT(ComCalc!L$113),"")</f>
        <v/>
      </c>
      <c r="M1653" t="str">
        <f t="array" ref="M1653">IF(M112,SUM(TRANSPOSE(M$104:M$203)*SqCor!$B10:$CW10)/SQRT(ComCalc!M$113),"")</f>
        <v/>
      </c>
      <c r="N1653" t="str">
        <f t="array" ref="N1653">IF(N112,SUM(TRANSPOSE(N$104:N$203)*SqCor!$B10:$CW10)/SQRT(ComCalc!N$113),"")</f>
        <v/>
      </c>
      <c r="O1653" t="str">
        <f t="array" ref="O1653">IF(O112,SUM(TRANSPOSE(O$104:O$203)*SqCor!$B10:$CW10)/SQRT(ComCalc!O$113),"")</f>
        <v/>
      </c>
      <c r="P1653" t="str">
        <f t="array" ref="P1653">IF(P112,SUM(TRANSPOSE(P$104:P$203)*SqCor!$B10:$CW10)/SQRT(ComCalc!P$113),"")</f>
        <v/>
      </c>
      <c r="Q1653" t="str">
        <f t="array" ref="Q1653">IF(Q112,SUM(TRANSPOSE(Q$104:Q$203)*SqCor!$B10:$CW10)/SQRT(ComCalc!Q$113),"")</f>
        <v/>
      </c>
      <c r="R1653" t="str">
        <f t="array" ref="R1653">IF(R112,SUM(TRANSPOSE(R$104:R$203)*SqCor!$B10:$CW10)/SQRT(ComCalc!R$113),"")</f>
        <v/>
      </c>
      <c r="S1653" t="str">
        <f t="array" ref="S1653">IF(S112,SUM(TRANSPOSE(S$104:S$203)*SqCor!$B10:$CW10)/SQRT(ComCalc!S$113),"")</f>
        <v/>
      </c>
      <c r="T1653" t="str">
        <f t="array" ref="T1653">IF(T112,SUM(TRANSPOSE(T$104:T$203)*SqCor!$B10:$CW10)/SQRT(ComCalc!T$113),"")</f>
        <v/>
      </c>
      <c r="U1653" t="str">
        <f t="array" ref="U1653">IF(U112,SUM(TRANSPOSE(U$104:U$203)*SqCor!$B10:$CW10)/SQRT(ComCalc!U$113),"")</f>
        <v/>
      </c>
    </row>
    <row r="1654" spans="1:21" x14ac:dyDescent="0.15">
      <c r="A1654" t="str">
        <f t="shared" si="1077"/>
        <v>Coding</v>
      </c>
      <c r="B1654" t="str">
        <f t="array" ref="B1654">IF(B113,SUM(TRANSPOSE(B$104:B$203)*SqCor!$B11:$CW11)/SQRT(ComCalc!B$113),"")</f>
        <v/>
      </c>
      <c r="C1654" t="str">
        <f t="array" ref="C1654">IF(C113,SUM(TRANSPOSE(C$104:C$203)*SqCor!$B11:$CW11)/SQRT(ComCalc!C$113),"")</f>
        <v/>
      </c>
      <c r="D1654" t="str">
        <f t="array" ref="D1654">IF(D113,SUM(TRANSPOSE(D$104:D$203)*SqCor!$B11:$CW11)/SQRT(ComCalc!D$113),"")</f>
        <v/>
      </c>
      <c r="E1654" t="str">
        <f t="array" ref="E1654">IF(E113,SUM(TRANSPOSE(E$104:E$203)*SqCor!$B11:$CW11)/SQRT(ComCalc!E$113),"")</f>
        <v/>
      </c>
      <c r="F1654" t="str">
        <f t="array" ref="F1654">IF(F113,SUM(TRANSPOSE(F$104:F$203)*SqCor!$B11:$CW11)/SQRT(ComCalc!F$113),"")</f>
        <v/>
      </c>
      <c r="G1654">
        <f t="array" ref="G1654">IF(G113,SUM(TRANSPOSE(G$104:G$203)*SqCor!$B11:$CW11)/SQRT(ComCalc!G$113),"")</f>
        <v>0.74198322842312991</v>
      </c>
      <c r="H1654" t="str">
        <f t="array" ref="H1654">IF(H113,SUM(TRANSPOSE(H$104:H$203)*SqCor!$B11:$CW11)/SQRT(ComCalc!H$113),"")</f>
        <v/>
      </c>
      <c r="I1654">
        <f t="array" ref="I1654">IF(I113,SUM(TRANSPOSE(I$104:I$203)*SqCor!$B11:$CW11)/SQRT(ComCalc!I$113),"")</f>
        <v>0.66228705927858822</v>
      </c>
      <c r="J1654">
        <f t="array" ref="J1654">IF(J113,SUM(TRANSPOSE(J$104:J$203)*SqCor!$B11:$CW11)/SQRT(ComCalc!J$113),"")</f>
        <v>0.72049972906222259</v>
      </c>
      <c r="K1654" t="str">
        <f t="array" ref="K1654">IF(K113,SUM(TRANSPOSE(K$104:K$203)*SqCor!$B11:$CW11)/SQRT(ComCalc!K$113),"")</f>
        <v/>
      </c>
      <c r="L1654" t="str">
        <f t="array" ref="L1654">IF(L113,SUM(TRANSPOSE(L$104:L$203)*SqCor!$B11:$CW11)/SQRT(ComCalc!L$113),"")</f>
        <v/>
      </c>
      <c r="M1654" t="str">
        <f t="array" ref="M1654">IF(M113,SUM(TRANSPOSE(M$104:M$203)*SqCor!$B11:$CW11)/SQRT(ComCalc!M$113),"")</f>
        <v/>
      </c>
      <c r="N1654">
        <f t="array" ref="N1654">IF(N113,SUM(TRANSPOSE(N$104:N$203)*SqCor!$B11:$CW11)/SQRT(ComCalc!N$113),"")</f>
        <v>0.70833941770817521</v>
      </c>
      <c r="O1654" t="str">
        <f t="array" ref="O1654">IF(O113,SUM(TRANSPOSE(O$104:O$203)*SqCor!$B11:$CW11)/SQRT(ComCalc!O$113),"")</f>
        <v/>
      </c>
      <c r="P1654" t="str">
        <f t="array" ref="P1654">IF(P113,SUM(TRANSPOSE(P$104:P$203)*SqCor!$B11:$CW11)/SQRT(ComCalc!P$113),"")</f>
        <v/>
      </c>
      <c r="Q1654" t="str">
        <f t="array" ref="Q1654">IF(Q113,SUM(TRANSPOSE(Q$104:Q$203)*SqCor!$B11:$CW11)/SQRT(ComCalc!Q$113),"")</f>
        <v/>
      </c>
      <c r="R1654">
        <f t="array" ref="R1654">IF(R113,SUM(TRANSPOSE(R$104:R$203)*SqCor!$B11:$CW11)/SQRT(ComCalc!R$113),"")</f>
        <v>0.61214187949984966</v>
      </c>
      <c r="S1654" t="str">
        <f t="array" ref="S1654">IF(S113,SUM(TRANSPOSE(S$104:S$203)*SqCor!$B11:$CW11)/SQRT(ComCalc!S$113),"")</f>
        <v/>
      </c>
      <c r="T1654" t="str">
        <f t="array" ref="T1654">IF(T113,SUM(TRANSPOSE(T$104:T$203)*SqCor!$B11:$CW11)/SQRT(ComCalc!T$113),"")</f>
        <v/>
      </c>
      <c r="U1654" t="str">
        <f t="array" ref="U1654">IF(U113,SUM(TRANSPOSE(U$104:U$203)*SqCor!$B11:$CW11)/SQRT(ComCalc!U$113),"")</f>
        <v/>
      </c>
    </row>
    <row r="1655" spans="1:21" x14ac:dyDescent="0.15">
      <c r="A1655" t="str">
        <f t="shared" si="1077"/>
        <v>NAB Categories</v>
      </c>
      <c r="B1655" t="str">
        <f t="array" ref="B1655">IF(B114,SUM(TRANSPOSE(B$104:B$203)*SqCor!$B12:$CW12)/SQRT(ComCalc!B$113),"")</f>
        <v/>
      </c>
      <c r="C1655" t="str">
        <f t="array" ref="C1655">IF(C114,SUM(TRANSPOSE(C$104:C$203)*SqCor!$B12:$CW12)/SQRT(ComCalc!C$113),"")</f>
        <v/>
      </c>
      <c r="D1655" t="str">
        <f t="array" ref="D1655">IF(D114,SUM(TRANSPOSE(D$104:D$203)*SqCor!$B12:$CW12)/SQRT(ComCalc!D$113),"")</f>
        <v/>
      </c>
      <c r="E1655" t="str">
        <f t="array" ref="E1655">IF(E114,SUM(TRANSPOSE(E$104:E$203)*SqCor!$B12:$CW12)/SQRT(ComCalc!E$113),"")</f>
        <v/>
      </c>
      <c r="F1655" t="str">
        <f t="array" ref="F1655">IF(F114,SUM(TRANSPOSE(F$104:F$203)*SqCor!$B12:$CW12)/SQRT(ComCalc!F$113),"")</f>
        <v/>
      </c>
      <c r="G1655" t="str">
        <f t="array" ref="G1655">IF(G114,SUM(TRANSPOSE(G$104:G$203)*SqCor!$B12:$CW12)/SQRT(ComCalc!G$113),"")</f>
        <v/>
      </c>
      <c r="H1655" t="str">
        <f t="array" ref="H1655">IF(H114,SUM(TRANSPOSE(H$104:H$203)*SqCor!$B12:$CW12)/SQRT(ComCalc!H$113),"")</f>
        <v/>
      </c>
      <c r="I1655" t="str">
        <f t="array" ref="I1655">IF(I114,SUM(TRANSPOSE(I$104:I$203)*SqCor!$B12:$CW12)/SQRT(ComCalc!I$113),"")</f>
        <v/>
      </c>
      <c r="J1655" t="str">
        <f t="array" ref="J1655">IF(J114,SUM(TRANSPOSE(J$104:J$203)*SqCor!$B12:$CW12)/SQRT(ComCalc!J$113),"")</f>
        <v/>
      </c>
      <c r="K1655" t="str">
        <f t="array" ref="K1655">IF(K114,SUM(TRANSPOSE(K$104:K$203)*SqCor!$B12:$CW12)/SQRT(ComCalc!K$113),"")</f>
        <v/>
      </c>
      <c r="L1655" t="str">
        <f t="array" ref="L1655">IF(L114,SUM(TRANSPOSE(L$104:L$203)*SqCor!$B12:$CW12)/SQRT(ComCalc!L$113),"")</f>
        <v/>
      </c>
      <c r="M1655" t="str">
        <f t="array" ref="M1655">IF(M114,SUM(TRANSPOSE(M$104:M$203)*SqCor!$B12:$CW12)/SQRT(ComCalc!M$113),"")</f>
        <v/>
      </c>
      <c r="N1655" t="str">
        <f t="array" ref="N1655">IF(N114,SUM(TRANSPOSE(N$104:N$203)*SqCor!$B12:$CW12)/SQRT(ComCalc!N$113),"")</f>
        <v/>
      </c>
      <c r="O1655" t="str">
        <f t="array" ref="O1655">IF(O114,SUM(TRANSPOSE(O$104:O$203)*SqCor!$B12:$CW12)/SQRT(ComCalc!O$113),"")</f>
        <v/>
      </c>
      <c r="P1655" t="str">
        <f t="array" ref="P1655">IF(P114,SUM(TRANSPOSE(P$104:P$203)*SqCor!$B12:$CW12)/SQRT(ComCalc!P$113),"")</f>
        <v/>
      </c>
      <c r="Q1655" t="str">
        <f t="array" ref="Q1655">IF(Q114,SUM(TRANSPOSE(Q$104:Q$203)*SqCor!$B12:$CW12)/SQRT(ComCalc!Q$113),"")</f>
        <v/>
      </c>
      <c r="R1655" t="str">
        <f t="array" ref="R1655">IF(R114,SUM(TRANSPOSE(R$104:R$203)*SqCor!$B12:$CW12)/SQRT(ComCalc!R$113),"")</f>
        <v/>
      </c>
      <c r="S1655" t="str">
        <f t="array" ref="S1655">IF(S114,SUM(TRANSPOSE(S$104:S$203)*SqCor!$B12:$CW12)/SQRT(ComCalc!S$113),"")</f>
        <v/>
      </c>
      <c r="T1655" t="str">
        <f t="array" ref="T1655">IF(T114,SUM(TRANSPOSE(T$104:T$203)*SqCor!$B12:$CW12)/SQRT(ComCalc!T$113),"")</f>
        <v/>
      </c>
      <c r="U1655" t="str">
        <f t="array" ref="U1655">IF(U114,SUM(TRANSPOSE(U$104:U$203)*SqCor!$B12:$CW12)/SQRT(ComCalc!U$113),"")</f>
        <v/>
      </c>
    </row>
    <row r="1656" spans="1:21" x14ac:dyDescent="0.15">
      <c r="A1656" t="str">
        <f t="shared" si="1077"/>
        <v>NAB Judgment</v>
      </c>
      <c r="B1656" t="str">
        <f t="array" ref="B1656">IF(B115,SUM(TRANSPOSE(B$104:B$203)*SqCor!$B13:$CW13)/SQRT(ComCalc!B$113),"")</f>
        <v/>
      </c>
      <c r="C1656" t="str">
        <f t="array" ref="C1656">IF(C115,SUM(TRANSPOSE(C$104:C$203)*SqCor!$B13:$CW13)/SQRT(ComCalc!C$113),"")</f>
        <v/>
      </c>
      <c r="D1656" t="str">
        <f t="array" ref="D1656">IF(D115,SUM(TRANSPOSE(D$104:D$203)*SqCor!$B13:$CW13)/SQRT(ComCalc!D$113),"")</f>
        <v/>
      </c>
      <c r="E1656" t="str">
        <f t="array" ref="E1656">IF(E115,SUM(TRANSPOSE(E$104:E$203)*SqCor!$B13:$CW13)/SQRT(ComCalc!E$113),"")</f>
        <v/>
      </c>
      <c r="F1656" t="str">
        <f t="array" ref="F1656">IF(F115,SUM(TRANSPOSE(F$104:F$203)*SqCor!$B13:$CW13)/SQRT(ComCalc!F$113),"")</f>
        <v/>
      </c>
      <c r="G1656">
        <f t="array" ref="G1656">IF(G115,SUM(TRANSPOSE(G$104:G$203)*SqCor!$B13:$CW13)/SQRT(ComCalc!G$113),"")</f>
        <v>0.28975984955410716</v>
      </c>
      <c r="H1656" t="str">
        <f t="array" ref="H1656">IF(H115,SUM(TRANSPOSE(H$104:H$203)*SqCor!$B13:$CW13)/SQRT(ComCalc!H$113),"")</f>
        <v/>
      </c>
      <c r="I1656" t="str">
        <f t="array" ref="I1656">IF(I115,SUM(TRANSPOSE(I$104:I$203)*SqCor!$B13:$CW13)/SQRT(ComCalc!I$113),"")</f>
        <v/>
      </c>
      <c r="J1656" t="str">
        <f t="array" ref="J1656">IF(J115,SUM(TRANSPOSE(J$104:J$203)*SqCor!$B13:$CW13)/SQRT(ComCalc!J$113),"")</f>
        <v/>
      </c>
      <c r="K1656" t="str">
        <f t="array" ref="K1656">IF(K115,SUM(TRANSPOSE(K$104:K$203)*SqCor!$B13:$CW13)/SQRT(ComCalc!K$113),"")</f>
        <v/>
      </c>
      <c r="L1656" t="str">
        <f t="array" ref="L1656">IF(L115,SUM(TRANSPOSE(L$104:L$203)*SqCor!$B13:$CW13)/SQRT(ComCalc!L$113),"")</f>
        <v/>
      </c>
      <c r="M1656" t="str">
        <f t="array" ref="M1656">IF(M115,SUM(TRANSPOSE(M$104:M$203)*SqCor!$B13:$CW13)/SQRT(ComCalc!M$113),"")</f>
        <v/>
      </c>
      <c r="N1656" t="str">
        <f t="array" ref="N1656">IF(N115,SUM(TRANSPOSE(N$104:N$203)*SqCor!$B13:$CW13)/SQRT(ComCalc!N$113),"")</f>
        <v/>
      </c>
      <c r="O1656" t="str">
        <f t="array" ref="O1656">IF(O115,SUM(TRANSPOSE(O$104:O$203)*SqCor!$B13:$CW13)/SQRT(ComCalc!O$113),"")</f>
        <v/>
      </c>
      <c r="P1656" t="str">
        <f t="array" ref="P1656">IF(P115,SUM(TRANSPOSE(P$104:P$203)*SqCor!$B13:$CW13)/SQRT(ComCalc!P$113),"")</f>
        <v/>
      </c>
      <c r="Q1656" t="str">
        <f t="array" ref="Q1656">IF(Q115,SUM(TRANSPOSE(Q$104:Q$203)*SqCor!$B13:$CW13)/SQRT(ComCalc!Q$113),"")</f>
        <v/>
      </c>
      <c r="R1656">
        <f t="array" ref="R1656">IF(R115,SUM(TRANSPOSE(R$104:R$203)*SqCor!$B13:$CW13)/SQRT(ComCalc!R$113),"")</f>
        <v>0.22174353617836001</v>
      </c>
      <c r="S1656" t="str">
        <f t="array" ref="S1656">IF(S115,SUM(TRANSPOSE(S$104:S$203)*SqCor!$B13:$CW13)/SQRT(ComCalc!S$113),"")</f>
        <v/>
      </c>
      <c r="T1656" t="str">
        <f t="array" ref="T1656">IF(T115,SUM(TRANSPOSE(T$104:T$203)*SqCor!$B13:$CW13)/SQRT(ComCalc!T$113),"")</f>
        <v/>
      </c>
      <c r="U1656" t="str">
        <f t="array" ref="U1656">IF(U115,SUM(TRANSPOSE(U$104:U$203)*SqCor!$B13:$CW13)/SQRT(ComCalc!U$113),"")</f>
        <v/>
      </c>
    </row>
    <row r="1657" spans="1:21" x14ac:dyDescent="0.15">
      <c r="A1657" t="str">
        <f t="shared" si="1077"/>
        <v>NAB Mazes</v>
      </c>
      <c r="B1657" t="str">
        <f t="array" ref="B1657">IF(B116,SUM(TRANSPOSE(B$104:B$203)*SqCor!$B14:$CW14)/SQRT(ComCalc!B$113),"")</f>
        <v/>
      </c>
      <c r="C1657" t="str">
        <f t="array" ref="C1657">IF(C116,SUM(TRANSPOSE(C$104:C$203)*SqCor!$B14:$CW14)/SQRT(ComCalc!C$113),"")</f>
        <v/>
      </c>
      <c r="D1657" t="str">
        <f t="array" ref="D1657">IF(D116,SUM(TRANSPOSE(D$104:D$203)*SqCor!$B14:$CW14)/SQRT(ComCalc!D$113),"")</f>
        <v/>
      </c>
      <c r="E1657" t="str">
        <f t="array" ref="E1657">IF(E116,SUM(TRANSPOSE(E$104:E$203)*SqCor!$B14:$CW14)/SQRT(ComCalc!E$113),"")</f>
        <v/>
      </c>
      <c r="F1657" t="str">
        <f t="array" ref="F1657">IF(F116,SUM(TRANSPOSE(F$104:F$203)*SqCor!$B14:$CW14)/SQRT(ComCalc!F$113),"")</f>
        <v/>
      </c>
      <c r="G1657" t="str">
        <f t="array" ref="G1657">IF(G116,SUM(TRANSPOSE(G$104:G$203)*SqCor!$B14:$CW14)/SQRT(ComCalc!G$113),"")</f>
        <v/>
      </c>
      <c r="H1657" t="str">
        <f t="array" ref="H1657">IF(H116,SUM(TRANSPOSE(H$104:H$203)*SqCor!$B14:$CW14)/SQRT(ComCalc!H$113),"")</f>
        <v/>
      </c>
      <c r="I1657" t="str">
        <f t="array" ref="I1657">IF(I116,SUM(TRANSPOSE(I$104:I$203)*SqCor!$B14:$CW14)/SQRT(ComCalc!I$113),"")</f>
        <v/>
      </c>
      <c r="J1657" t="str">
        <f t="array" ref="J1657">IF(J116,SUM(TRANSPOSE(J$104:J$203)*SqCor!$B14:$CW14)/SQRT(ComCalc!J$113),"")</f>
        <v/>
      </c>
      <c r="K1657" t="str">
        <f t="array" ref="K1657">IF(K116,SUM(TRANSPOSE(K$104:K$203)*SqCor!$B14:$CW14)/SQRT(ComCalc!K$113),"")</f>
        <v/>
      </c>
      <c r="L1657" t="str">
        <f t="array" ref="L1657">IF(L116,SUM(TRANSPOSE(L$104:L$203)*SqCor!$B14:$CW14)/SQRT(ComCalc!L$113),"")</f>
        <v/>
      </c>
      <c r="M1657" t="str">
        <f t="array" ref="M1657">IF(M116,SUM(TRANSPOSE(M$104:M$203)*SqCor!$B14:$CW14)/SQRT(ComCalc!M$113),"")</f>
        <v/>
      </c>
      <c r="N1657" t="str">
        <f t="array" ref="N1657">IF(N116,SUM(TRANSPOSE(N$104:N$203)*SqCor!$B14:$CW14)/SQRT(ComCalc!N$113),"")</f>
        <v/>
      </c>
      <c r="O1657" t="str">
        <f t="array" ref="O1657">IF(O116,SUM(TRANSPOSE(O$104:O$203)*SqCor!$B14:$CW14)/SQRT(ComCalc!O$113),"")</f>
        <v/>
      </c>
      <c r="P1657" t="str">
        <f t="array" ref="P1657">IF(P116,SUM(TRANSPOSE(P$104:P$203)*SqCor!$B14:$CW14)/SQRT(ComCalc!P$113),"")</f>
        <v/>
      </c>
      <c r="Q1657" t="str">
        <f t="array" ref="Q1657">IF(Q116,SUM(TRANSPOSE(Q$104:Q$203)*SqCor!$B14:$CW14)/SQRT(ComCalc!Q$113),"")</f>
        <v/>
      </c>
      <c r="R1657" t="str">
        <f t="array" ref="R1657">IF(R116,SUM(TRANSPOSE(R$104:R$203)*SqCor!$B14:$CW14)/SQRT(ComCalc!R$113),"")</f>
        <v/>
      </c>
      <c r="S1657" t="str">
        <f t="array" ref="S1657">IF(S116,SUM(TRANSPOSE(S$104:S$203)*SqCor!$B14:$CW14)/SQRT(ComCalc!S$113),"")</f>
        <v/>
      </c>
      <c r="T1657" t="str">
        <f t="array" ref="T1657">IF(T116,SUM(TRANSPOSE(T$104:T$203)*SqCor!$B14:$CW14)/SQRT(ComCalc!T$113),"")</f>
        <v/>
      </c>
      <c r="U1657" t="str">
        <f t="array" ref="U1657">IF(U116,SUM(TRANSPOSE(U$104:U$203)*SqCor!$B14:$CW14)/SQRT(ComCalc!U$113),"")</f>
        <v/>
      </c>
    </row>
    <row r="1658" spans="1:21" x14ac:dyDescent="0.15">
      <c r="A1658" t="str">
        <f t="shared" si="1077"/>
        <v>NAB Word Generation</v>
      </c>
      <c r="B1658" t="str">
        <f t="array" ref="B1658">IF(B117,SUM(TRANSPOSE(B$104:B$203)*SqCor!$B15:$CW15)/SQRT(ComCalc!B$113),"")</f>
        <v/>
      </c>
      <c r="C1658" t="str">
        <f t="array" ref="C1658">IF(C117,SUM(TRANSPOSE(C$104:C$203)*SqCor!$B15:$CW15)/SQRT(ComCalc!C$113),"")</f>
        <v/>
      </c>
      <c r="D1658" t="str">
        <f t="array" ref="D1658">IF(D117,SUM(TRANSPOSE(D$104:D$203)*SqCor!$B15:$CW15)/SQRT(ComCalc!D$113),"")</f>
        <v/>
      </c>
      <c r="E1658" t="str">
        <f t="array" ref="E1658">IF(E117,SUM(TRANSPOSE(E$104:E$203)*SqCor!$B15:$CW15)/SQRT(ComCalc!E$113),"")</f>
        <v/>
      </c>
      <c r="F1658" t="str">
        <f t="array" ref="F1658">IF(F117,SUM(TRANSPOSE(F$104:F$203)*SqCor!$B15:$CW15)/SQRT(ComCalc!F$113),"")</f>
        <v/>
      </c>
      <c r="G1658" t="str">
        <f t="array" ref="G1658">IF(G117,SUM(TRANSPOSE(G$104:G$203)*SqCor!$B15:$CW15)/SQRT(ComCalc!G$113),"")</f>
        <v/>
      </c>
      <c r="H1658" t="str">
        <f t="array" ref="H1658">IF(H117,SUM(TRANSPOSE(H$104:H$203)*SqCor!$B15:$CW15)/SQRT(ComCalc!H$113),"")</f>
        <v/>
      </c>
      <c r="I1658" t="str">
        <f t="array" ref="I1658">IF(I117,SUM(TRANSPOSE(I$104:I$203)*SqCor!$B15:$CW15)/SQRT(ComCalc!I$113),"")</f>
        <v/>
      </c>
      <c r="J1658" t="str">
        <f t="array" ref="J1658">IF(J117,SUM(TRANSPOSE(J$104:J$203)*SqCor!$B15:$CW15)/SQRT(ComCalc!J$113),"")</f>
        <v/>
      </c>
      <c r="K1658" t="str">
        <f t="array" ref="K1658">IF(K117,SUM(TRANSPOSE(K$104:K$203)*SqCor!$B15:$CW15)/SQRT(ComCalc!K$113),"")</f>
        <v/>
      </c>
      <c r="L1658" t="str">
        <f t="array" ref="L1658">IF(L117,SUM(TRANSPOSE(L$104:L$203)*SqCor!$B15:$CW15)/SQRT(ComCalc!L$113),"")</f>
        <v/>
      </c>
      <c r="M1658" t="str">
        <f t="array" ref="M1658">IF(M117,SUM(TRANSPOSE(M$104:M$203)*SqCor!$B15:$CW15)/SQRT(ComCalc!M$113),"")</f>
        <v/>
      </c>
      <c r="N1658" t="str">
        <f t="array" ref="N1658">IF(N117,SUM(TRANSPOSE(N$104:N$203)*SqCor!$B15:$CW15)/SQRT(ComCalc!N$113),"")</f>
        <v/>
      </c>
      <c r="O1658" t="str">
        <f t="array" ref="O1658">IF(O117,SUM(TRANSPOSE(O$104:O$203)*SqCor!$B15:$CW15)/SQRT(ComCalc!O$113),"")</f>
        <v/>
      </c>
      <c r="P1658" t="str">
        <f t="array" ref="P1658">IF(P117,SUM(TRANSPOSE(P$104:P$203)*SqCor!$B15:$CW15)/SQRT(ComCalc!P$113),"")</f>
        <v/>
      </c>
      <c r="Q1658" t="str">
        <f t="array" ref="Q1658">IF(Q117,SUM(TRANSPOSE(Q$104:Q$203)*SqCor!$B15:$CW15)/SQRT(ComCalc!Q$113),"")</f>
        <v/>
      </c>
      <c r="R1658" t="str">
        <f t="array" ref="R1658">IF(R117,SUM(TRANSPOSE(R$104:R$203)*SqCor!$B15:$CW15)/SQRT(ComCalc!R$113),"")</f>
        <v/>
      </c>
      <c r="S1658" t="str">
        <f t="array" ref="S1658">IF(S117,SUM(TRANSPOSE(S$104:S$203)*SqCor!$B15:$CW15)/SQRT(ComCalc!S$113),"")</f>
        <v/>
      </c>
      <c r="T1658" t="str">
        <f t="array" ref="T1658">IF(T117,SUM(TRANSPOSE(T$104:T$203)*SqCor!$B15:$CW15)/SQRT(ComCalc!T$113),"")</f>
        <v/>
      </c>
      <c r="U1658" t="str">
        <f t="array" ref="U1658">IF(U117,SUM(TRANSPOSE(U$104:U$203)*SqCor!$B15:$CW15)/SQRT(ComCalc!U$113),"")</f>
        <v/>
      </c>
    </row>
    <row r="1659" spans="1:21" x14ac:dyDescent="0.15">
      <c r="A1659" t="str">
        <f t="shared" si="1077"/>
        <v>Digits Forward</v>
      </c>
      <c r="B1659" t="str">
        <f t="array" ref="B1659">IF(B118,SUM(TRANSPOSE(B$104:B$203)*SqCor!$B16:$CW16)/SQRT(ComCalc!B$113),"")</f>
        <v/>
      </c>
      <c r="C1659" t="str">
        <f t="array" ref="C1659">IF(C118,SUM(TRANSPOSE(C$104:C$203)*SqCor!$B16:$CW16)/SQRT(ComCalc!C$113),"")</f>
        <v/>
      </c>
      <c r="D1659" t="str">
        <f t="array" ref="D1659">IF(D118,SUM(TRANSPOSE(D$104:D$203)*SqCor!$B16:$CW16)/SQRT(ComCalc!D$113),"")</f>
        <v/>
      </c>
      <c r="E1659" t="str">
        <f t="array" ref="E1659">IF(E118,SUM(TRANSPOSE(E$104:E$203)*SqCor!$B16:$CW16)/SQRT(ComCalc!E$113),"")</f>
        <v/>
      </c>
      <c r="F1659" t="str">
        <f t="array" ref="F1659">IF(F118,SUM(TRANSPOSE(F$104:F$203)*SqCor!$B16:$CW16)/SQRT(ComCalc!F$113),"")</f>
        <v/>
      </c>
      <c r="G1659">
        <f t="array" ref="G1659">IF(G118,SUM(TRANSPOSE(G$104:G$203)*SqCor!$B16:$CW16)/SQRT(ComCalc!G$113),"")</f>
        <v>0.51625040494224961</v>
      </c>
      <c r="H1659" t="str">
        <f t="array" ref="H1659">IF(H118,SUM(TRANSPOSE(H$104:H$203)*SqCor!$B16:$CW16)/SQRT(ComCalc!H$113),"")</f>
        <v/>
      </c>
      <c r="I1659">
        <f t="array" ref="I1659">IF(I118,SUM(TRANSPOSE(I$104:I$203)*SqCor!$B16:$CW16)/SQRT(ComCalc!I$113),"")</f>
        <v>0.74785212187104044</v>
      </c>
      <c r="J1659" t="str">
        <f t="array" ref="J1659">IF(J118,SUM(TRANSPOSE(J$104:J$203)*SqCor!$B16:$CW16)/SQRT(ComCalc!J$113),"")</f>
        <v/>
      </c>
      <c r="K1659">
        <f t="array" ref="K1659">IF(K118,SUM(TRANSPOSE(K$104:K$203)*SqCor!$B16:$CW16)/SQRT(ComCalc!K$113),"")</f>
        <v>0.79591858538284121</v>
      </c>
      <c r="L1659">
        <f t="array" ref="L1659">IF(L118,SUM(TRANSPOSE(L$104:L$203)*SqCor!$B16:$CW16)/SQRT(ComCalc!L$113),"")</f>
        <v>0.57017444795334438</v>
      </c>
      <c r="M1659">
        <f t="array" ref="M1659">IF(M118,SUM(TRANSPOSE(M$104:M$203)*SqCor!$B16:$CW16)/SQRT(ComCalc!M$113),"")</f>
        <v>0.64503210095727059</v>
      </c>
      <c r="N1659" t="str">
        <f t="array" ref="N1659">IF(N118,SUM(TRANSPOSE(N$104:N$203)*SqCor!$B16:$CW16)/SQRT(ComCalc!N$113),"")</f>
        <v/>
      </c>
      <c r="O1659" t="str">
        <f t="array" ref="O1659">IF(O118,SUM(TRANSPOSE(O$104:O$203)*SqCor!$B16:$CW16)/SQRT(ComCalc!O$113),"")</f>
        <v/>
      </c>
      <c r="P1659" t="str">
        <f t="array" ref="P1659">IF(P118,SUM(TRANSPOSE(P$104:P$203)*SqCor!$B16:$CW16)/SQRT(ComCalc!P$113),"")</f>
        <v/>
      </c>
      <c r="Q1659" t="str">
        <f t="array" ref="Q1659">IF(Q118,SUM(TRANSPOSE(Q$104:Q$203)*SqCor!$B16:$CW16)/SQRT(ComCalc!Q$113),"")</f>
        <v/>
      </c>
      <c r="R1659">
        <f t="array" ref="R1659">IF(R118,SUM(TRANSPOSE(R$104:R$203)*SqCor!$B16:$CW16)/SQRT(ComCalc!R$113),"")</f>
        <v>0.50435512718767772</v>
      </c>
      <c r="S1659" t="str">
        <f t="array" ref="S1659">IF(S118,SUM(TRANSPOSE(S$104:S$203)*SqCor!$B16:$CW16)/SQRT(ComCalc!S$113),"")</f>
        <v/>
      </c>
      <c r="T1659" t="str">
        <f t="array" ref="T1659">IF(T118,SUM(TRANSPOSE(T$104:T$203)*SqCor!$B16:$CW16)/SQRT(ComCalc!T$113),"")</f>
        <v/>
      </c>
      <c r="U1659" t="str">
        <f t="array" ref="U1659">IF(U118,SUM(TRANSPOSE(U$104:U$203)*SqCor!$B16:$CW16)/SQRT(ComCalc!U$113),"")</f>
        <v/>
      </c>
    </row>
    <row r="1660" spans="1:21" x14ac:dyDescent="0.15">
      <c r="A1660" t="str">
        <f t="shared" si="1077"/>
        <v>Digits Backward</v>
      </c>
      <c r="B1660" t="str">
        <f t="array" ref="B1660">IF(B119,SUM(TRANSPOSE(B$104:B$203)*SqCor!$B17:$CW17)/SQRT(ComCalc!B$113),"")</f>
        <v/>
      </c>
      <c r="C1660" t="str">
        <f t="array" ref="C1660">IF(C119,SUM(TRANSPOSE(C$104:C$203)*SqCor!$B17:$CW17)/SQRT(ComCalc!C$113),"")</f>
        <v/>
      </c>
      <c r="D1660" t="str">
        <f t="array" ref="D1660">IF(D119,SUM(TRANSPOSE(D$104:D$203)*SqCor!$B17:$CW17)/SQRT(ComCalc!D$113),"")</f>
        <v/>
      </c>
      <c r="E1660" t="str">
        <f t="array" ref="E1660">IF(E119,SUM(TRANSPOSE(E$104:E$203)*SqCor!$B17:$CW17)/SQRT(ComCalc!E$113),"")</f>
        <v/>
      </c>
      <c r="F1660" t="str">
        <f t="array" ref="F1660">IF(F119,SUM(TRANSPOSE(F$104:F$203)*SqCor!$B17:$CW17)/SQRT(ComCalc!F$113),"")</f>
        <v/>
      </c>
      <c r="G1660">
        <f t="array" ref="G1660">IF(G119,SUM(TRANSPOSE(G$104:G$203)*SqCor!$B17:$CW17)/SQRT(ComCalc!G$113),"")</f>
        <v>0.61050222151839617</v>
      </c>
      <c r="H1660" t="str">
        <f t="array" ref="H1660">IF(H119,SUM(TRANSPOSE(H$104:H$203)*SqCor!$B17:$CW17)/SQRT(ComCalc!H$113),"")</f>
        <v/>
      </c>
      <c r="I1660">
        <f t="array" ref="I1660">IF(I119,SUM(TRANSPOSE(I$104:I$203)*SqCor!$B17:$CW17)/SQRT(ComCalc!I$113),"")</f>
        <v>0.80175137389778217</v>
      </c>
      <c r="J1660" t="str">
        <f t="array" ref="J1660">IF(J119,SUM(TRANSPOSE(J$104:J$203)*SqCor!$B17:$CW17)/SQRT(ComCalc!J$113),"")</f>
        <v/>
      </c>
      <c r="K1660">
        <f t="array" ref="K1660">IF(K119,SUM(TRANSPOSE(K$104:K$203)*SqCor!$B17:$CW17)/SQRT(ComCalc!K$113),"")</f>
        <v>0.82891002933653402</v>
      </c>
      <c r="L1660" t="str">
        <f t="array" ref="L1660">IF(L119,SUM(TRANSPOSE(L$104:L$203)*SqCor!$B17:$CW17)/SQRT(ComCalc!L$113),"")</f>
        <v/>
      </c>
      <c r="M1660">
        <f t="array" ref="M1660">IF(M119,SUM(TRANSPOSE(M$104:M$203)*SqCor!$B17:$CW17)/SQRT(ComCalc!M$113),"")</f>
        <v>0.7006707739888246</v>
      </c>
      <c r="N1660" t="str">
        <f t="array" ref="N1660">IF(N119,SUM(TRANSPOSE(N$104:N$203)*SqCor!$B17:$CW17)/SQRT(ComCalc!N$113),"")</f>
        <v/>
      </c>
      <c r="O1660" t="str">
        <f t="array" ref="O1660">IF(O119,SUM(TRANSPOSE(O$104:O$203)*SqCor!$B17:$CW17)/SQRT(ComCalc!O$113),"")</f>
        <v/>
      </c>
      <c r="P1660" t="str">
        <f t="array" ref="P1660">IF(P119,SUM(TRANSPOSE(P$104:P$203)*SqCor!$B17:$CW17)/SQRT(ComCalc!P$113),"")</f>
        <v/>
      </c>
      <c r="Q1660" t="str">
        <f t="array" ref="Q1660">IF(Q119,SUM(TRANSPOSE(Q$104:Q$203)*SqCor!$B17:$CW17)/SQRT(ComCalc!Q$113),"")</f>
        <v/>
      </c>
      <c r="R1660">
        <f t="array" ref="R1660">IF(R119,SUM(TRANSPOSE(R$104:R$203)*SqCor!$B17:$CW17)/SQRT(ComCalc!R$113),"")</f>
        <v>0.56812068226548362</v>
      </c>
      <c r="S1660" t="str">
        <f t="array" ref="S1660">IF(S119,SUM(TRANSPOSE(S$104:S$203)*SqCor!$B17:$CW17)/SQRT(ComCalc!S$113),"")</f>
        <v/>
      </c>
      <c r="T1660" t="str">
        <f t="array" ref="T1660">IF(T119,SUM(TRANSPOSE(T$104:T$203)*SqCor!$B17:$CW17)/SQRT(ComCalc!T$113),"")</f>
        <v/>
      </c>
      <c r="U1660" t="str">
        <f t="array" ref="U1660">IF(U119,SUM(TRANSPOSE(U$104:U$203)*SqCor!$B17:$CW17)/SQRT(ComCalc!U$113),"")</f>
        <v/>
      </c>
    </row>
    <row r="1661" spans="1:21" x14ac:dyDescent="0.15">
      <c r="A1661" t="str">
        <f t="shared" si="1077"/>
        <v>Numbers &amp; Letters Speed A</v>
      </c>
      <c r="B1661" t="str">
        <f t="array" ref="B1661">IF(B120,SUM(TRANSPOSE(B$104:B$203)*SqCor!$B18:$CW18)/SQRT(ComCalc!B$113),"")</f>
        <v/>
      </c>
      <c r="C1661" t="str">
        <f t="array" ref="C1661">IF(C120,SUM(TRANSPOSE(C$104:C$203)*SqCor!$B18:$CW18)/SQRT(ComCalc!C$113),"")</f>
        <v/>
      </c>
      <c r="D1661" t="str">
        <f t="array" ref="D1661">IF(D120,SUM(TRANSPOSE(D$104:D$203)*SqCor!$B18:$CW18)/SQRT(ComCalc!D$113),"")</f>
        <v/>
      </c>
      <c r="E1661" t="str">
        <f t="array" ref="E1661">IF(E120,SUM(TRANSPOSE(E$104:E$203)*SqCor!$B18:$CW18)/SQRT(ComCalc!E$113),"")</f>
        <v/>
      </c>
      <c r="F1661" t="str">
        <f t="array" ref="F1661">IF(F120,SUM(TRANSPOSE(F$104:F$203)*SqCor!$B18:$CW18)/SQRT(ComCalc!F$113),"")</f>
        <v/>
      </c>
      <c r="G1661">
        <f t="array" ref="G1661">IF(G120,SUM(TRANSPOSE(G$104:G$203)*SqCor!$B18:$CW18)/SQRT(ComCalc!G$113),"")</f>
        <v>0.543877257477413</v>
      </c>
      <c r="H1661" t="str">
        <f t="array" ref="H1661">IF(H120,SUM(TRANSPOSE(H$104:H$203)*SqCor!$B18:$CW18)/SQRT(ComCalc!H$113),"")</f>
        <v/>
      </c>
      <c r="I1661" t="str">
        <f t="array" ref="I1661">IF(I120,SUM(TRANSPOSE(I$104:I$203)*SqCor!$B18:$CW18)/SQRT(ComCalc!I$113),"")</f>
        <v/>
      </c>
      <c r="J1661">
        <f t="array" ref="J1661">IF(J120,SUM(TRANSPOSE(J$104:J$203)*SqCor!$B18:$CW18)/SQRT(ComCalc!J$113),"")</f>
        <v>0.88360186553125331</v>
      </c>
      <c r="K1661" t="str">
        <f t="array" ref="K1661">IF(K120,SUM(TRANSPOSE(K$104:K$203)*SqCor!$B18:$CW18)/SQRT(ComCalc!K$113),"")</f>
        <v/>
      </c>
      <c r="L1661" t="str">
        <f t="array" ref="L1661">IF(L120,SUM(TRANSPOSE(L$104:L$203)*SqCor!$B18:$CW18)/SQRT(ComCalc!L$113),"")</f>
        <v/>
      </c>
      <c r="M1661" t="str">
        <f t="array" ref="M1661">IF(M120,SUM(TRANSPOSE(M$104:M$203)*SqCor!$B18:$CW18)/SQRT(ComCalc!M$113),"")</f>
        <v/>
      </c>
      <c r="N1661" t="str">
        <f t="array" ref="N1661">IF(N120,SUM(TRANSPOSE(N$104:N$203)*SqCor!$B18:$CW18)/SQRT(ComCalc!N$113),"")</f>
        <v/>
      </c>
      <c r="O1661" t="str">
        <f t="array" ref="O1661">IF(O120,SUM(TRANSPOSE(O$104:O$203)*SqCor!$B18:$CW18)/SQRT(ComCalc!O$113),"")</f>
        <v/>
      </c>
      <c r="P1661" t="str">
        <f t="array" ref="P1661">IF(P120,SUM(TRANSPOSE(P$104:P$203)*SqCor!$B18:$CW18)/SQRT(ComCalc!P$113),"")</f>
        <v/>
      </c>
      <c r="Q1661" t="str">
        <f t="array" ref="Q1661">IF(Q120,SUM(TRANSPOSE(Q$104:Q$203)*SqCor!$B18:$CW18)/SQRT(ComCalc!Q$113),"")</f>
        <v/>
      </c>
      <c r="R1661">
        <f t="array" ref="R1661">IF(R120,SUM(TRANSPOSE(R$104:R$203)*SqCor!$B18:$CW18)/SQRT(ComCalc!R$113),"")</f>
        <v>0.36604058969494696</v>
      </c>
      <c r="S1661" t="str">
        <f t="array" ref="S1661">IF(S120,SUM(TRANSPOSE(S$104:S$203)*SqCor!$B18:$CW18)/SQRT(ComCalc!S$113),"")</f>
        <v/>
      </c>
      <c r="T1661">
        <f t="array" ref="T1661">IF(T120,SUM(TRANSPOSE(T$104:T$203)*SqCor!$B18:$CW18)/SQRT(ComCalc!T$113),"")</f>
        <v>0.81547532151500457</v>
      </c>
      <c r="U1661" t="str">
        <f t="array" ref="U1661">IF(U120,SUM(TRANSPOSE(U$104:U$203)*SqCor!$B18:$CW18)/SQRT(ComCalc!U$113),"")</f>
        <v/>
      </c>
    </row>
    <row r="1662" spans="1:21" x14ac:dyDescent="0.15">
      <c r="A1662" t="str">
        <f t="shared" si="1077"/>
        <v>Numbers &amp; Letters Accuracy A</v>
      </c>
      <c r="B1662" t="str">
        <f t="array" ref="B1662">IF(B121,SUM(TRANSPOSE(B$104:B$203)*SqCor!$B19:$CW19)/SQRT(ComCalc!B$113),"")</f>
        <v/>
      </c>
      <c r="C1662" t="str">
        <f t="array" ref="C1662">IF(C121,SUM(TRANSPOSE(C$104:C$203)*SqCor!$B19:$CW19)/SQRT(ComCalc!C$113),"")</f>
        <v/>
      </c>
      <c r="D1662" t="str">
        <f t="array" ref="D1662">IF(D121,SUM(TRANSPOSE(D$104:D$203)*SqCor!$B19:$CW19)/SQRT(ComCalc!D$113),"")</f>
        <v/>
      </c>
      <c r="E1662" t="str">
        <f t="array" ref="E1662">IF(E121,SUM(TRANSPOSE(E$104:E$203)*SqCor!$B19:$CW19)/SQRT(ComCalc!E$113),"")</f>
        <v/>
      </c>
      <c r="F1662" t="str">
        <f t="array" ref="F1662">IF(F121,SUM(TRANSPOSE(F$104:F$203)*SqCor!$B19:$CW19)/SQRT(ComCalc!F$113),"")</f>
        <v/>
      </c>
      <c r="G1662">
        <f t="array" ref="G1662">IF(G121,SUM(TRANSPOSE(G$104:G$203)*SqCor!$B19:$CW19)/SQRT(ComCalc!G$113),"")</f>
        <v>0.34586369286185004</v>
      </c>
      <c r="H1662" t="str">
        <f t="array" ref="H1662">IF(H121,SUM(TRANSPOSE(H$104:H$203)*SqCor!$B19:$CW19)/SQRT(ComCalc!H$113),"")</f>
        <v/>
      </c>
      <c r="I1662" t="str">
        <f t="array" ref="I1662">IF(I121,SUM(TRANSPOSE(I$104:I$203)*SqCor!$B19:$CW19)/SQRT(ComCalc!I$113),"")</f>
        <v/>
      </c>
      <c r="J1662" t="str">
        <f t="array" ref="J1662">IF(J121,SUM(TRANSPOSE(J$104:J$203)*SqCor!$B19:$CW19)/SQRT(ComCalc!J$113),"")</f>
        <v/>
      </c>
      <c r="K1662" t="str">
        <f t="array" ref="K1662">IF(K121,SUM(TRANSPOSE(K$104:K$203)*SqCor!$B19:$CW19)/SQRT(ComCalc!K$113),"")</f>
        <v/>
      </c>
      <c r="L1662">
        <f t="array" ref="L1662">IF(L121,SUM(TRANSPOSE(L$104:L$203)*SqCor!$B19:$CW19)/SQRT(ComCalc!L$113),"")</f>
        <v>0.50719006126082378</v>
      </c>
      <c r="M1662" t="str">
        <f t="array" ref="M1662">IF(M121,SUM(TRANSPOSE(M$104:M$203)*SqCor!$B19:$CW19)/SQRT(ComCalc!M$113),"")</f>
        <v/>
      </c>
      <c r="N1662" t="str">
        <f t="array" ref="N1662">IF(N121,SUM(TRANSPOSE(N$104:N$203)*SqCor!$B19:$CW19)/SQRT(ComCalc!N$113),"")</f>
        <v/>
      </c>
      <c r="O1662" t="str">
        <f t="array" ref="O1662">IF(O121,SUM(TRANSPOSE(O$104:O$203)*SqCor!$B19:$CW19)/SQRT(ComCalc!O$113),"")</f>
        <v/>
      </c>
      <c r="P1662" t="str">
        <f t="array" ref="P1662">IF(P121,SUM(TRANSPOSE(P$104:P$203)*SqCor!$B19:$CW19)/SQRT(ComCalc!P$113),"")</f>
        <v/>
      </c>
      <c r="Q1662" t="str">
        <f t="array" ref="Q1662">IF(Q121,SUM(TRANSPOSE(Q$104:Q$203)*SqCor!$B19:$CW19)/SQRT(ComCalc!Q$113),"")</f>
        <v/>
      </c>
      <c r="R1662">
        <f t="array" ref="R1662">IF(R121,SUM(TRANSPOSE(R$104:R$203)*SqCor!$B19:$CW19)/SQRT(ComCalc!R$113),"")</f>
        <v>0.22411958912901142</v>
      </c>
      <c r="S1662" t="str">
        <f t="array" ref="S1662">IF(S121,SUM(TRANSPOSE(S$104:S$203)*SqCor!$B19:$CW19)/SQRT(ComCalc!S$113),"")</f>
        <v/>
      </c>
      <c r="T1662" t="str">
        <f t="array" ref="T1662">IF(T121,SUM(TRANSPOSE(T$104:T$203)*SqCor!$B19:$CW19)/SQRT(ComCalc!T$113),"")</f>
        <v/>
      </c>
      <c r="U1662" t="str">
        <f t="array" ref="U1662">IF(U121,SUM(TRANSPOSE(U$104:U$203)*SqCor!$B19:$CW19)/SQRT(ComCalc!U$113),"")</f>
        <v/>
      </c>
    </row>
    <row r="1663" spans="1:21" x14ac:dyDescent="0.15">
      <c r="A1663" t="str">
        <f t="shared" si="1077"/>
        <v>Numbers &amp; Letters Efficiency A</v>
      </c>
      <c r="B1663" t="str">
        <f t="array" ref="B1663">IF(B122,SUM(TRANSPOSE(B$104:B$203)*SqCor!$B20:$CW20)/SQRT(ComCalc!B$113),"")</f>
        <v/>
      </c>
      <c r="C1663" t="str">
        <f t="array" ref="C1663">IF(C122,SUM(TRANSPOSE(C$104:C$203)*SqCor!$B20:$CW20)/SQRT(ComCalc!C$113),"")</f>
        <v/>
      </c>
      <c r="D1663" t="str">
        <f t="array" ref="D1663">IF(D122,SUM(TRANSPOSE(D$104:D$203)*SqCor!$B20:$CW20)/SQRT(ComCalc!D$113),"")</f>
        <v/>
      </c>
      <c r="E1663" t="str">
        <f t="array" ref="E1663">IF(E122,SUM(TRANSPOSE(E$104:E$203)*SqCor!$B20:$CW20)/SQRT(ComCalc!E$113),"")</f>
        <v/>
      </c>
      <c r="F1663" t="str">
        <f t="array" ref="F1663">IF(F122,SUM(TRANSPOSE(F$104:F$203)*SqCor!$B20:$CW20)/SQRT(ComCalc!F$113),"")</f>
        <v/>
      </c>
      <c r="G1663">
        <f t="array" ref="G1663">IF(G122,SUM(TRANSPOSE(G$104:G$203)*SqCor!$B20:$CW20)/SQRT(ComCalc!G$113),"")</f>
        <v>0.60064114600054119</v>
      </c>
      <c r="H1663" t="str">
        <f t="array" ref="H1663">IF(H122,SUM(TRANSPOSE(H$104:H$203)*SqCor!$B20:$CW20)/SQRT(ComCalc!H$113),"")</f>
        <v/>
      </c>
      <c r="I1663" t="str">
        <f t="array" ref="I1663">IF(I122,SUM(TRANSPOSE(I$104:I$203)*SqCor!$B20:$CW20)/SQRT(ComCalc!I$113),"")</f>
        <v/>
      </c>
      <c r="J1663">
        <f t="array" ref="J1663">IF(J122,SUM(TRANSPOSE(J$104:J$203)*SqCor!$B20:$CW20)/SQRT(ComCalc!J$113),"")</f>
        <v>0.88676889730735087</v>
      </c>
      <c r="K1663" t="str">
        <f t="array" ref="K1663">IF(K122,SUM(TRANSPOSE(K$104:K$203)*SqCor!$B20:$CW20)/SQRT(ComCalc!K$113),"")</f>
        <v/>
      </c>
      <c r="L1663" t="str">
        <f t="array" ref="L1663">IF(L122,SUM(TRANSPOSE(L$104:L$203)*SqCor!$B20:$CW20)/SQRT(ComCalc!L$113),"")</f>
        <v/>
      </c>
      <c r="M1663" t="str">
        <f t="array" ref="M1663">IF(M122,SUM(TRANSPOSE(M$104:M$203)*SqCor!$B20:$CW20)/SQRT(ComCalc!M$113),"")</f>
        <v/>
      </c>
      <c r="N1663">
        <f t="array" ref="N1663">IF(N122,SUM(TRANSPOSE(N$104:N$203)*SqCor!$B20:$CW20)/SQRT(ComCalc!N$113),"")</f>
        <v>0.75624643146621606</v>
      </c>
      <c r="O1663" t="str">
        <f t="array" ref="O1663">IF(O122,SUM(TRANSPOSE(O$104:O$203)*SqCor!$B20:$CW20)/SQRT(ComCalc!O$113),"")</f>
        <v/>
      </c>
      <c r="P1663" t="str">
        <f t="array" ref="P1663">IF(P122,SUM(TRANSPOSE(P$104:P$203)*SqCor!$B20:$CW20)/SQRT(ComCalc!P$113),"")</f>
        <v/>
      </c>
      <c r="Q1663" t="str">
        <f t="array" ref="Q1663">IF(Q122,SUM(TRANSPOSE(Q$104:Q$203)*SqCor!$B20:$CW20)/SQRT(ComCalc!Q$113),"")</f>
        <v/>
      </c>
      <c r="R1663">
        <f t="array" ref="R1663">IF(R122,SUM(TRANSPOSE(R$104:R$203)*SqCor!$B20:$CW20)/SQRT(ComCalc!R$113),"")</f>
        <v>0.49524649609253191</v>
      </c>
      <c r="S1663" t="str">
        <f t="array" ref="S1663">IF(S122,SUM(TRANSPOSE(S$104:S$203)*SqCor!$B20:$CW20)/SQRT(ComCalc!S$113),"")</f>
        <v/>
      </c>
      <c r="T1663" t="str">
        <f t="array" ref="T1663">IF(T122,SUM(TRANSPOSE(T$104:T$203)*SqCor!$B20:$CW20)/SQRT(ComCalc!T$113),"")</f>
        <v/>
      </c>
      <c r="U1663" t="str">
        <f t="array" ref="U1663">IF(U122,SUM(TRANSPOSE(U$104:U$203)*SqCor!$B20:$CW20)/SQRT(ComCalc!U$113),"")</f>
        <v/>
      </c>
    </row>
    <row r="1664" spans="1:21" x14ac:dyDescent="0.15">
      <c r="A1664" t="str">
        <f t="shared" si="1077"/>
        <v>Numbers &amp; Letters Efficiency B</v>
      </c>
      <c r="B1664" t="str">
        <f t="array" ref="B1664">IF(B123,SUM(TRANSPOSE(B$104:B$203)*SqCor!$B21:$CW21)/SQRT(ComCalc!B$113),"")</f>
        <v/>
      </c>
      <c r="C1664" t="str">
        <f t="array" ref="C1664">IF(C123,SUM(TRANSPOSE(C$104:C$203)*SqCor!$B21:$CW21)/SQRT(ComCalc!C$113),"")</f>
        <v/>
      </c>
      <c r="D1664" t="str">
        <f t="array" ref="D1664">IF(D123,SUM(TRANSPOSE(D$104:D$203)*SqCor!$B21:$CW21)/SQRT(ComCalc!D$113),"")</f>
        <v/>
      </c>
      <c r="E1664" t="str">
        <f t="array" ref="E1664">IF(E123,SUM(TRANSPOSE(E$104:E$203)*SqCor!$B21:$CW21)/SQRT(ComCalc!E$113),"")</f>
        <v/>
      </c>
      <c r="F1664" t="str">
        <f t="array" ref="F1664">IF(F123,SUM(TRANSPOSE(F$104:F$203)*SqCor!$B21:$CW21)/SQRT(ComCalc!F$113),"")</f>
        <v/>
      </c>
      <c r="G1664">
        <f t="array" ref="G1664">IF(G123,SUM(TRANSPOSE(G$104:G$203)*SqCor!$B21:$CW21)/SQRT(ComCalc!G$113),"")</f>
        <v>0.4765526455081216</v>
      </c>
      <c r="H1664" t="str">
        <f t="array" ref="H1664">IF(H123,SUM(TRANSPOSE(H$104:H$203)*SqCor!$B21:$CW21)/SQRT(ComCalc!H$113),"")</f>
        <v/>
      </c>
      <c r="I1664" t="str">
        <f t="array" ref="I1664">IF(I123,SUM(TRANSPOSE(I$104:I$203)*SqCor!$B21:$CW21)/SQRT(ComCalc!I$113),"")</f>
        <v/>
      </c>
      <c r="J1664" t="str">
        <f t="array" ref="J1664">IF(J123,SUM(TRANSPOSE(J$104:J$203)*SqCor!$B21:$CW21)/SQRT(ComCalc!J$113),"")</f>
        <v/>
      </c>
      <c r="K1664" t="str">
        <f t="array" ref="K1664">IF(K123,SUM(TRANSPOSE(K$104:K$203)*SqCor!$B21:$CW21)/SQRT(ComCalc!K$113),"")</f>
        <v/>
      </c>
      <c r="L1664">
        <f t="array" ref="L1664">IF(L123,SUM(TRANSPOSE(L$104:L$203)*SqCor!$B21:$CW21)/SQRT(ComCalc!L$113),"")</f>
        <v>0.50387509354016491</v>
      </c>
      <c r="M1664" t="str">
        <f t="array" ref="M1664">IF(M123,SUM(TRANSPOSE(M$104:M$203)*SqCor!$B21:$CW21)/SQRT(ComCalc!M$113),"")</f>
        <v/>
      </c>
      <c r="N1664" t="str">
        <f t="array" ref="N1664">IF(N123,SUM(TRANSPOSE(N$104:N$203)*SqCor!$B21:$CW21)/SQRT(ComCalc!N$113),"")</f>
        <v/>
      </c>
      <c r="O1664" t="str">
        <f t="array" ref="O1664">IF(O123,SUM(TRANSPOSE(O$104:O$203)*SqCor!$B21:$CW21)/SQRT(ComCalc!O$113),"")</f>
        <v/>
      </c>
      <c r="P1664" t="str">
        <f t="array" ref="P1664">IF(P123,SUM(TRANSPOSE(P$104:P$203)*SqCor!$B21:$CW21)/SQRT(ComCalc!P$113),"")</f>
        <v/>
      </c>
      <c r="Q1664" t="str">
        <f t="array" ref="Q1664">IF(Q123,SUM(TRANSPOSE(Q$104:Q$203)*SqCor!$B21:$CW21)/SQRT(ComCalc!Q$113),"")</f>
        <v/>
      </c>
      <c r="R1664">
        <f t="array" ref="R1664">IF(R123,SUM(TRANSPOSE(R$104:R$203)*SqCor!$B21:$CW21)/SQRT(ComCalc!R$113),"")</f>
        <v>0.41157090164121324</v>
      </c>
      <c r="S1664" t="str">
        <f t="array" ref="S1664">IF(S123,SUM(TRANSPOSE(S$104:S$203)*SqCor!$B21:$CW21)/SQRT(ComCalc!S$113),"")</f>
        <v/>
      </c>
      <c r="T1664" t="str">
        <f t="array" ref="T1664">IF(T123,SUM(TRANSPOSE(T$104:T$203)*SqCor!$B21:$CW21)/SQRT(ComCalc!T$113),"")</f>
        <v/>
      </c>
      <c r="U1664">
        <f t="array" ref="U1664">IF(U123,SUM(TRANSPOSE(U$104:U$203)*SqCor!$B21:$CW21)/SQRT(ComCalc!U$113),"")</f>
        <v>0.84557672626438807</v>
      </c>
    </row>
    <row r="1665" spans="1:21" x14ac:dyDescent="0.15">
      <c r="A1665" t="str">
        <f t="shared" si="1077"/>
        <v>Auditory Comprehension</v>
      </c>
      <c r="B1665" t="str">
        <f t="array" ref="B1665">IF(B124,SUM(TRANSPOSE(B$104:B$203)*SqCor!$B22:$CW22)/SQRT(ComCalc!B$113),"")</f>
        <v/>
      </c>
      <c r="C1665" t="str">
        <f t="array" ref="C1665">IF(C124,SUM(TRANSPOSE(C$104:C$203)*SqCor!$B22:$CW22)/SQRT(ComCalc!C$113),"")</f>
        <v/>
      </c>
      <c r="D1665" t="str">
        <f t="array" ref="D1665">IF(D124,SUM(TRANSPOSE(D$104:D$203)*SqCor!$B22:$CW22)/SQRT(ComCalc!D$113),"")</f>
        <v/>
      </c>
      <c r="E1665">
        <f t="array" ref="E1665">IF(E124,SUM(TRANSPOSE(E$104:E$203)*SqCor!$B22:$CW22)/SQRT(ComCalc!E$113),"")</f>
        <v>0.35597677283933632</v>
      </c>
      <c r="F1665" t="str">
        <f t="array" ref="F1665">IF(F124,SUM(TRANSPOSE(F$104:F$203)*SqCor!$B22:$CW22)/SQRT(ComCalc!F$113),"")</f>
        <v/>
      </c>
      <c r="G1665" t="str">
        <f t="array" ref="G1665">IF(G124,SUM(TRANSPOSE(G$104:G$203)*SqCor!$B22:$CW22)/SQRT(ComCalc!G$113),"")</f>
        <v/>
      </c>
      <c r="H1665" t="str">
        <f t="array" ref="H1665">IF(H124,SUM(TRANSPOSE(H$104:H$203)*SqCor!$B22:$CW22)/SQRT(ComCalc!H$113),"")</f>
        <v/>
      </c>
      <c r="I1665" t="str">
        <f t="array" ref="I1665">IF(I124,SUM(TRANSPOSE(I$104:I$203)*SqCor!$B22:$CW22)/SQRT(ComCalc!I$113),"")</f>
        <v/>
      </c>
      <c r="J1665" t="str">
        <f t="array" ref="J1665">IF(J124,SUM(TRANSPOSE(J$104:J$203)*SqCor!$B22:$CW22)/SQRT(ComCalc!J$113),"")</f>
        <v/>
      </c>
      <c r="K1665" t="str">
        <f t="array" ref="K1665">IF(K124,SUM(TRANSPOSE(K$104:K$203)*SqCor!$B22:$CW22)/SQRT(ComCalc!K$113),"")</f>
        <v/>
      </c>
      <c r="L1665" t="str">
        <f t="array" ref="L1665">IF(L124,SUM(TRANSPOSE(L$104:L$203)*SqCor!$B22:$CW22)/SQRT(ComCalc!L$113),"")</f>
        <v/>
      </c>
      <c r="M1665" t="str">
        <f t="array" ref="M1665">IF(M124,SUM(TRANSPOSE(M$104:M$203)*SqCor!$B22:$CW22)/SQRT(ComCalc!M$113),"")</f>
        <v/>
      </c>
      <c r="N1665" t="str">
        <f t="array" ref="N1665">IF(N124,SUM(TRANSPOSE(N$104:N$203)*SqCor!$B22:$CW22)/SQRT(ComCalc!N$113),"")</f>
        <v/>
      </c>
      <c r="O1665" t="str">
        <f t="array" ref="O1665">IF(O124,SUM(TRANSPOSE(O$104:O$203)*SqCor!$B22:$CW22)/SQRT(ComCalc!O$113),"")</f>
        <v/>
      </c>
      <c r="P1665" t="str">
        <f t="array" ref="P1665">IF(P124,SUM(TRANSPOSE(P$104:P$203)*SqCor!$B22:$CW22)/SQRT(ComCalc!P$113),"")</f>
        <v/>
      </c>
      <c r="Q1665" t="str">
        <f t="array" ref="Q1665">IF(Q124,SUM(TRANSPOSE(Q$104:Q$203)*SqCor!$B22:$CW22)/SQRT(ComCalc!Q$113),"")</f>
        <v/>
      </c>
      <c r="R1665">
        <f t="array" ref="R1665">IF(R124,SUM(TRANSPOSE(R$104:R$203)*SqCor!$B22:$CW22)/SQRT(ComCalc!R$113),"")</f>
        <v>0.24877916569793423</v>
      </c>
      <c r="S1665" t="str">
        <f t="array" ref="S1665">IF(S124,SUM(TRANSPOSE(S$104:S$203)*SqCor!$B22:$CW22)/SQRT(ComCalc!S$113),"")</f>
        <v/>
      </c>
      <c r="T1665" t="str">
        <f t="array" ref="T1665">IF(T124,SUM(TRANSPOSE(T$104:T$203)*SqCor!$B22:$CW22)/SQRT(ComCalc!T$113),"")</f>
        <v/>
      </c>
      <c r="U1665" t="str">
        <f t="array" ref="U1665">IF(U124,SUM(TRANSPOSE(U$104:U$203)*SqCor!$B22:$CW22)/SQRT(ComCalc!U$113),"")</f>
        <v/>
      </c>
    </row>
    <row r="1666" spans="1:21" x14ac:dyDescent="0.15">
      <c r="A1666" t="str">
        <f t="shared" si="1077"/>
        <v>Naming</v>
      </c>
      <c r="B1666" t="str">
        <f t="array" ref="B1666">IF(B125,SUM(TRANSPOSE(B$104:B$203)*SqCor!$B23:$CW23)/SQRT(ComCalc!B$113),"")</f>
        <v/>
      </c>
      <c r="C1666">
        <f t="array" ref="C1666">IF(C125,SUM(TRANSPOSE(C$104:C$203)*SqCor!$B23:$CW23)/SQRT(ComCalc!C$113),"")</f>
        <v>0.68778490600119824</v>
      </c>
      <c r="D1666" t="str">
        <f t="array" ref="D1666">IF(D125,SUM(TRANSPOSE(D$104:D$203)*SqCor!$B23:$CW23)/SQRT(ComCalc!D$113),"")</f>
        <v/>
      </c>
      <c r="E1666">
        <f t="array" ref="E1666">IF(E125,SUM(TRANSPOSE(E$104:E$203)*SqCor!$B23:$CW23)/SQRT(ComCalc!E$113),"")</f>
        <v>0.7869810756221125</v>
      </c>
      <c r="F1666" t="str">
        <f t="array" ref="F1666">IF(F125,SUM(TRANSPOSE(F$104:F$203)*SqCor!$B23:$CW23)/SQRT(ComCalc!F$113),"")</f>
        <v/>
      </c>
      <c r="G1666" t="str">
        <f t="array" ref="G1666">IF(G125,SUM(TRANSPOSE(G$104:G$203)*SqCor!$B23:$CW23)/SQRT(ComCalc!G$113),"")</f>
        <v/>
      </c>
      <c r="H1666" t="str">
        <f t="array" ref="H1666">IF(H125,SUM(TRANSPOSE(H$104:H$203)*SqCor!$B23:$CW23)/SQRT(ComCalc!H$113),"")</f>
        <v/>
      </c>
      <c r="I1666" t="str">
        <f t="array" ref="I1666">IF(I125,SUM(TRANSPOSE(I$104:I$203)*SqCor!$B23:$CW23)/SQRT(ComCalc!I$113),"")</f>
        <v/>
      </c>
      <c r="J1666" t="str">
        <f t="array" ref="J1666">IF(J125,SUM(TRANSPOSE(J$104:J$203)*SqCor!$B23:$CW23)/SQRT(ComCalc!J$113),"")</f>
        <v/>
      </c>
      <c r="K1666" t="str">
        <f t="array" ref="K1666">IF(K125,SUM(TRANSPOSE(K$104:K$203)*SqCor!$B23:$CW23)/SQRT(ComCalc!K$113),"")</f>
        <v/>
      </c>
      <c r="L1666" t="str">
        <f t="array" ref="L1666">IF(L125,SUM(TRANSPOSE(L$104:L$203)*SqCor!$B23:$CW23)/SQRT(ComCalc!L$113),"")</f>
        <v/>
      </c>
      <c r="M1666" t="str">
        <f t="array" ref="M1666">IF(M125,SUM(TRANSPOSE(M$104:M$203)*SqCor!$B23:$CW23)/SQRT(ComCalc!M$113),"")</f>
        <v/>
      </c>
      <c r="N1666" t="str">
        <f t="array" ref="N1666">IF(N125,SUM(TRANSPOSE(N$104:N$203)*SqCor!$B23:$CW23)/SQRT(ComCalc!N$113),"")</f>
        <v/>
      </c>
      <c r="O1666" t="str">
        <f t="array" ref="O1666">IF(O125,SUM(TRANSPOSE(O$104:O$203)*SqCor!$B23:$CW23)/SQRT(ComCalc!O$113),"")</f>
        <v/>
      </c>
      <c r="P1666" t="str">
        <f t="array" ref="P1666">IF(P125,SUM(TRANSPOSE(P$104:P$203)*SqCor!$B23:$CW23)/SQRT(ComCalc!P$113),"")</f>
        <v/>
      </c>
      <c r="Q1666" t="str">
        <f t="array" ref="Q1666">IF(Q125,SUM(TRANSPOSE(Q$104:Q$203)*SqCor!$B23:$CW23)/SQRT(ComCalc!Q$113),"")</f>
        <v/>
      </c>
      <c r="R1666">
        <f t="array" ref="R1666">IF(R125,SUM(TRANSPOSE(R$104:R$203)*SqCor!$B23:$CW23)/SQRT(ComCalc!R$113),"")</f>
        <v>0.42441443110419386</v>
      </c>
      <c r="S1666" t="str">
        <f t="array" ref="S1666">IF(S125,SUM(TRANSPOSE(S$104:S$203)*SqCor!$B23:$CW23)/SQRT(ComCalc!S$113),"")</f>
        <v/>
      </c>
      <c r="T1666" t="str">
        <f t="array" ref="T1666">IF(T125,SUM(TRANSPOSE(T$104:T$203)*SqCor!$B23:$CW23)/SQRT(ComCalc!T$113),"")</f>
        <v/>
      </c>
      <c r="U1666" t="str">
        <f t="array" ref="U1666">IF(U125,SUM(TRANSPOSE(U$104:U$203)*SqCor!$B23:$CW23)/SQRT(ComCalc!U$113),"")</f>
        <v/>
      </c>
    </row>
    <row r="1667" spans="1:21" x14ac:dyDescent="0.15">
      <c r="A1667" t="str">
        <f t="shared" si="1077"/>
        <v>Shape Learning Immediate-Recognition</v>
      </c>
      <c r="B1667" t="str">
        <f t="array" ref="B1667">IF(B126,SUM(TRANSPOSE(B$104:B$203)*SqCor!$B24:$CW24)/SQRT(ComCalc!B$113),"")</f>
        <v/>
      </c>
      <c r="C1667" t="str">
        <f t="array" ref="C1667">IF(C126,SUM(TRANSPOSE(C$104:C$203)*SqCor!$B24:$CW24)/SQRT(ComCalc!C$113),"")</f>
        <v/>
      </c>
      <c r="D1667" t="str">
        <f t="array" ref="D1667">IF(D126,SUM(TRANSPOSE(D$104:D$203)*SqCor!$B24:$CW24)/SQRT(ComCalc!D$113),"")</f>
        <v/>
      </c>
      <c r="E1667" t="str">
        <f t="array" ref="E1667">IF(E126,SUM(TRANSPOSE(E$104:E$203)*SqCor!$B24:$CW24)/SQRT(ComCalc!E$113),"")</f>
        <v/>
      </c>
      <c r="F1667" t="str">
        <f t="array" ref="F1667">IF(F126,SUM(TRANSPOSE(F$104:F$203)*SqCor!$B24:$CW24)/SQRT(ComCalc!F$113),"")</f>
        <v/>
      </c>
      <c r="G1667" t="str">
        <f t="array" ref="G1667">IF(G126,SUM(TRANSPOSE(G$104:G$203)*SqCor!$B24:$CW24)/SQRT(ComCalc!G$113),"")</f>
        <v/>
      </c>
      <c r="H1667">
        <f t="array" ref="H1667">IF(H126,SUM(TRANSPOSE(H$104:H$203)*SqCor!$B24:$CW24)/SQRT(ComCalc!H$113),"")</f>
        <v>0.5627585294061701</v>
      </c>
      <c r="I1667" t="str">
        <f t="array" ref="I1667">IF(I126,SUM(TRANSPOSE(I$104:I$203)*SqCor!$B24:$CW24)/SQRT(ComCalc!I$113),"")</f>
        <v/>
      </c>
      <c r="J1667" t="str">
        <f t="array" ref="J1667">IF(J126,SUM(TRANSPOSE(J$104:J$203)*SqCor!$B24:$CW24)/SQRT(ComCalc!J$113),"")</f>
        <v/>
      </c>
      <c r="K1667" t="str">
        <f t="array" ref="K1667">IF(K126,SUM(TRANSPOSE(K$104:K$203)*SqCor!$B24:$CW24)/SQRT(ComCalc!K$113),"")</f>
        <v/>
      </c>
      <c r="L1667" t="str">
        <f t="array" ref="L1667">IF(L126,SUM(TRANSPOSE(L$104:L$203)*SqCor!$B24:$CW24)/SQRT(ComCalc!L$113),"")</f>
        <v/>
      </c>
      <c r="M1667" t="str">
        <f t="array" ref="M1667">IF(M126,SUM(TRANSPOSE(M$104:M$203)*SqCor!$B24:$CW24)/SQRT(ComCalc!M$113),"")</f>
        <v/>
      </c>
      <c r="N1667" t="str">
        <f t="array" ref="N1667">IF(N126,SUM(TRANSPOSE(N$104:N$203)*SqCor!$B24:$CW24)/SQRT(ComCalc!N$113),"")</f>
        <v/>
      </c>
      <c r="O1667">
        <f t="array" ref="O1667">IF(O126,SUM(TRANSPOSE(O$104:O$203)*SqCor!$B24:$CW24)/SQRT(ComCalc!O$113),"")</f>
        <v>0.73786633024652604</v>
      </c>
      <c r="P1667" t="str">
        <f t="array" ref="P1667">IF(P126,SUM(TRANSPOSE(P$104:P$203)*SqCor!$B24:$CW24)/SQRT(ComCalc!P$113),"")</f>
        <v/>
      </c>
      <c r="Q1667" t="str">
        <f t="array" ref="Q1667">IF(Q126,SUM(TRANSPOSE(Q$104:Q$203)*SqCor!$B24:$CW24)/SQRT(ComCalc!Q$113),"")</f>
        <v/>
      </c>
      <c r="R1667">
        <f t="array" ref="R1667">IF(R126,SUM(TRANSPOSE(R$104:R$203)*SqCor!$B24:$CW24)/SQRT(ComCalc!R$113),"")</f>
        <v>0.38620493095182662</v>
      </c>
      <c r="S1667" t="str">
        <f t="array" ref="S1667">IF(S126,SUM(TRANSPOSE(S$104:S$203)*SqCor!$B24:$CW24)/SQRT(ComCalc!S$113),"")</f>
        <v/>
      </c>
      <c r="T1667" t="str">
        <f t="array" ref="T1667">IF(T126,SUM(TRANSPOSE(T$104:T$203)*SqCor!$B24:$CW24)/SQRT(ComCalc!T$113),"")</f>
        <v/>
      </c>
      <c r="U1667" t="str">
        <f t="array" ref="U1667">IF(U126,SUM(TRANSPOSE(U$104:U$203)*SqCor!$B24:$CW24)/SQRT(ComCalc!U$113),"")</f>
        <v/>
      </c>
    </row>
    <row r="1668" spans="1:21" x14ac:dyDescent="0.15">
      <c r="A1668" t="str">
        <f t="shared" si="1077"/>
        <v>Shape Learning Delayed-Recognition</v>
      </c>
      <c r="B1668" t="str">
        <f t="array" ref="B1668">IF(B127,SUM(TRANSPOSE(B$104:B$203)*SqCor!$B25:$CW25)/SQRT(ComCalc!B$113),"")</f>
        <v/>
      </c>
      <c r="C1668" t="str">
        <f t="array" ref="C1668">IF(C127,SUM(TRANSPOSE(C$104:C$203)*SqCor!$B25:$CW25)/SQRT(ComCalc!C$113),"")</f>
        <v/>
      </c>
      <c r="D1668" t="str">
        <f t="array" ref="D1668">IF(D127,SUM(TRANSPOSE(D$104:D$203)*SqCor!$B25:$CW25)/SQRT(ComCalc!D$113),"")</f>
        <v/>
      </c>
      <c r="E1668" t="str">
        <f t="array" ref="E1668">IF(E127,SUM(TRANSPOSE(E$104:E$203)*SqCor!$B25:$CW25)/SQRT(ComCalc!E$113),"")</f>
        <v/>
      </c>
      <c r="F1668" t="str">
        <f t="array" ref="F1668">IF(F127,SUM(TRANSPOSE(F$104:F$203)*SqCor!$B25:$CW25)/SQRT(ComCalc!F$113),"")</f>
        <v/>
      </c>
      <c r="G1668" t="str">
        <f t="array" ref="G1668">IF(G127,SUM(TRANSPOSE(G$104:G$203)*SqCor!$B25:$CW25)/SQRT(ComCalc!G$113),"")</f>
        <v/>
      </c>
      <c r="H1668">
        <f t="array" ref="H1668">IF(H127,SUM(TRANSPOSE(H$104:H$203)*SqCor!$B25:$CW25)/SQRT(ComCalc!H$113),"")</f>
        <v>0.41870771129878875</v>
      </c>
      <c r="I1668" t="str">
        <f t="array" ref="I1668">IF(I127,SUM(TRANSPOSE(I$104:I$203)*SqCor!$B25:$CW25)/SQRT(ComCalc!I$113),"")</f>
        <v/>
      </c>
      <c r="J1668" t="str">
        <f t="array" ref="J1668">IF(J127,SUM(TRANSPOSE(J$104:J$203)*SqCor!$B25:$CW25)/SQRT(ComCalc!J$113),"")</f>
        <v/>
      </c>
      <c r="K1668" t="str">
        <f t="array" ref="K1668">IF(K127,SUM(TRANSPOSE(K$104:K$203)*SqCor!$B25:$CW25)/SQRT(ComCalc!K$113),"")</f>
        <v/>
      </c>
      <c r="L1668" t="str">
        <f t="array" ref="L1668">IF(L127,SUM(TRANSPOSE(L$104:L$203)*SqCor!$B25:$CW25)/SQRT(ComCalc!L$113),"")</f>
        <v/>
      </c>
      <c r="M1668" t="str">
        <f t="array" ref="M1668">IF(M127,SUM(TRANSPOSE(M$104:M$203)*SqCor!$B25:$CW25)/SQRT(ComCalc!M$113),"")</f>
        <v/>
      </c>
      <c r="N1668" t="str">
        <f t="array" ref="N1668">IF(N127,SUM(TRANSPOSE(N$104:N$203)*SqCor!$B25:$CW25)/SQRT(ComCalc!N$113),"")</f>
        <v/>
      </c>
      <c r="O1668" t="str">
        <f t="array" ref="O1668">IF(O127,SUM(TRANSPOSE(O$104:O$203)*SqCor!$B25:$CW25)/SQRT(ComCalc!O$113),"")</f>
        <v/>
      </c>
      <c r="P1668">
        <f t="array" ref="P1668">IF(P127,SUM(TRANSPOSE(P$104:P$203)*SqCor!$B25:$CW25)/SQRT(ComCalc!P$113),"")</f>
        <v>0.47107349699646983</v>
      </c>
      <c r="Q1668" t="str">
        <f t="array" ref="Q1668">IF(Q127,SUM(TRANSPOSE(Q$104:Q$203)*SqCor!$B25:$CW25)/SQRT(ComCalc!Q$113),"")</f>
        <v/>
      </c>
      <c r="R1668">
        <f t="array" ref="R1668">IF(R127,SUM(TRANSPOSE(R$104:R$203)*SqCor!$B25:$CW25)/SQRT(ComCalc!R$113),"")</f>
        <v>0.23561454799837905</v>
      </c>
      <c r="S1668" t="str">
        <f t="array" ref="S1668">IF(S127,SUM(TRANSPOSE(S$104:S$203)*SqCor!$B25:$CW25)/SQRT(ComCalc!S$113),"")</f>
        <v/>
      </c>
      <c r="T1668" t="str">
        <f t="array" ref="T1668">IF(T127,SUM(TRANSPOSE(T$104:T$203)*SqCor!$B25:$CW25)/SQRT(ComCalc!T$113),"")</f>
        <v/>
      </c>
      <c r="U1668" t="str">
        <f t="array" ref="U1668">IF(U127,SUM(TRANSPOSE(U$104:U$203)*SqCor!$B25:$CW25)/SQRT(ComCalc!U$113),"")</f>
        <v/>
      </c>
    </row>
    <row r="1669" spans="1:21" x14ac:dyDescent="0.15">
      <c r="A1669" t="str">
        <f t="shared" si="1077"/>
        <v>Story Learning Immediate-Recall</v>
      </c>
      <c r="B1669" t="str">
        <f t="array" ref="B1669">IF(B128,SUM(TRANSPOSE(B$104:B$203)*SqCor!$B26:$CW26)/SQRT(ComCalc!B$113),"")</f>
        <v/>
      </c>
      <c r="C1669" t="str">
        <f t="array" ref="C1669">IF(C128,SUM(TRANSPOSE(C$104:C$203)*SqCor!$B26:$CW26)/SQRT(ComCalc!C$113),"")</f>
        <v/>
      </c>
      <c r="D1669" t="str">
        <f t="array" ref="D1669">IF(D128,SUM(TRANSPOSE(D$104:D$203)*SqCor!$B26:$CW26)/SQRT(ComCalc!D$113),"")</f>
        <v/>
      </c>
      <c r="E1669" t="str">
        <f t="array" ref="E1669">IF(E128,SUM(TRANSPOSE(E$104:E$203)*SqCor!$B26:$CW26)/SQRT(ComCalc!E$113),"")</f>
        <v/>
      </c>
      <c r="F1669" t="str">
        <f t="array" ref="F1669">IF(F128,SUM(TRANSPOSE(F$104:F$203)*SqCor!$B26:$CW26)/SQRT(ComCalc!F$113),"")</f>
        <v/>
      </c>
      <c r="G1669" t="str">
        <f t="array" ref="G1669">IF(G128,SUM(TRANSPOSE(G$104:G$203)*SqCor!$B26:$CW26)/SQRT(ComCalc!G$113),"")</f>
        <v/>
      </c>
      <c r="H1669">
        <f t="array" ref="H1669">IF(H128,SUM(TRANSPOSE(H$104:H$203)*SqCor!$B26:$CW26)/SQRT(ComCalc!H$113),"")</f>
        <v>0.57447466261223723</v>
      </c>
      <c r="I1669" t="str">
        <f t="array" ref="I1669">IF(I128,SUM(TRANSPOSE(I$104:I$203)*SqCor!$B26:$CW26)/SQRT(ComCalc!I$113),"")</f>
        <v/>
      </c>
      <c r="J1669" t="str">
        <f t="array" ref="J1669">IF(J128,SUM(TRANSPOSE(J$104:J$203)*SqCor!$B26:$CW26)/SQRT(ComCalc!J$113),"")</f>
        <v/>
      </c>
      <c r="K1669" t="str">
        <f t="array" ref="K1669">IF(K128,SUM(TRANSPOSE(K$104:K$203)*SqCor!$B26:$CW26)/SQRT(ComCalc!K$113),"")</f>
        <v/>
      </c>
      <c r="L1669" t="str">
        <f t="array" ref="L1669">IF(L128,SUM(TRANSPOSE(L$104:L$203)*SqCor!$B26:$CW26)/SQRT(ComCalc!L$113),"")</f>
        <v/>
      </c>
      <c r="M1669" t="str">
        <f t="array" ref="M1669">IF(M128,SUM(TRANSPOSE(M$104:M$203)*SqCor!$B26:$CW26)/SQRT(ComCalc!M$113),"")</f>
        <v/>
      </c>
      <c r="N1669" t="str">
        <f t="array" ref="N1669">IF(N128,SUM(TRANSPOSE(N$104:N$203)*SqCor!$B26:$CW26)/SQRT(ComCalc!N$113),"")</f>
        <v/>
      </c>
      <c r="O1669">
        <f t="array" ref="O1669">IF(O128,SUM(TRANSPOSE(O$104:O$203)*SqCor!$B26:$CW26)/SQRT(ComCalc!O$113),"")</f>
        <v>0.6563841588082594</v>
      </c>
      <c r="P1669" t="str">
        <f t="array" ref="P1669">IF(P128,SUM(TRANSPOSE(P$104:P$203)*SqCor!$B26:$CW26)/SQRT(ComCalc!P$113),"")</f>
        <v/>
      </c>
      <c r="Q1669" t="str">
        <f t="array" ref="Q1669">IF(Q128,SUM(TRANSPOSE(Q$104:Q$203)*SqCor!$B26:$CW26)/SQRT(ComCalc!Q$113),"")</f>
        <v/>
      </c>
      <c r="R1669">
        <f t="array" ref="R1669">IF(R128,SUM(TRANSPOSE(R$104:R$203)*SqCor!$B26:$CW26)/SQRT(ComCalc!R$113),"")</f>
        <v>0.41133971811087944</v>
      </c>
      <c r="S1669" t="str">
        <f t="array" ref="S1669">IF(S128,SUM(TRANSPOSE(S$104:S$203)*SqCor!$B26:$CW26)/SQRT(ComCalc!S$113),"")</f>
        <v/>
      </c>
      <c r="T1669" t="str">
        <f t="array" ref="T1669">IF(T128,SUM(TRANSPOSE(T$104:T$203)*SqCor!$B26:$CW26)/SQRT(ComCalc!T$113),"")</f>
        <v/>
      </c>
      <c r="U1669" t="str">
        <f t="array" ref="U1669">IF(U128,SUM(TRANSPOSE(U$104:U$203)*SqCor!$B26:$CW26)/SQRT(ComCalc!U$113),"")</f>
        <v/>
      </c>
    </row>
    <row r="1670" spans="1:21" x14ac:dyDescent="0.15">
      <c r="A1670" t="str">
        <f t="shared" si="1077"/>
        <v>Story Learning Delayed-Recall</v>
      </c>
      <c r="B1670" t="str">
        <f t="array" ref="B1670">IF(B129,SUM(TRANSPOSE(B$104:B$203)*SqCor!$B27:$CW27)/SQRT(ComCalc!B$113),"")</f>
        <v/>
      </c>
      <c r="C1670" t="str">
        <f t="array" ref="C1670">IF(C129,SUM(TRANSPOSE(C$104:C$203)*SqCor!$B27:$CW27)/SQRT(ComCalc!C$113),"")</f>
        <v/>
      </c>
      <c r="D1670" t="str">
        <f t="array" ref="D1670">IF(D129,SUM(TRANSPOSE(D$104:D$203)*SqCor!$B27:$CW27)/SQRT(ComCalc!D$113),"")</f>
        <v/>
      </c>
      <c r="E1670" t="str">
        <f t="array" ref="E1670">IF(E129,SUM(TRANSPOSE(E$104:E$203)*SqCor!$B27:$CW27)/SQRT(ComCalc!E$113),"")</f>
        <v/>
      </c>
      <c r="F1670" t="str">
        <f t="array" ref="F1670">IF(F129,SUM(TRANSPOSE(F$104:F$203)*SqCor!$B27:$CW27)/SQRT(ComCalc!F$113),"")</f>
        <v/>
      </c>
      <c r="G1670" t="str">
        <f t="array" ref="G1670">IF(G129,SUM(TRANSPOSE(G$104:G$203)*SqCor!$B27:$CW27)/SQRT(ComCalc!G$113),"")</f>
        <v/>
      </c>
      <c r="H1670">
        <f t="array" ref="H1670">IF(H129,SUM(TRANSPOSE(H$104:H$203)*SqCor!$B27:$CW27)/SQRT(ComCalc!H$113),"")</f>
        <v>0.64738358335031998</v>
      </c>
      <c r="I1670" t="str">
        <f t="array" ref="I1670">IF(I129,SUM(TRANSPOSE(I$104:I$203)*SqCor!$B27:$CW27)/SQRT(ComCalc!I$113),"")</f>
        <v/>
      </c>
      <c r="J1670" t="str">
        <f t="array" ref="J1670">IF(J129,SUM(TRANSPOSE(J$104:J$203)*SqCor!$B27:$CW27)/SQRT(ComCalc!J$113),"")</f>
        <v/>
      </c>
      <c r="K1670" t="str">
        <f t="array" ref="K1670">IF(K129,SUM(TRANSPOSE(K$104:K$203)*SqCor!$B27:$CW27)/SQRT(ComCalc!K$113),"")</f>
        <v/>
      </c>
      <c r="L1670" t="str">
        <f t="array" ref="L1670">IF(L129,SUM(TRANSPOSE(L$104:L$203)*SqCor!$B27:$CW27)/SQRT(ComCalc!L$113),"")</f>
        <v/>
      </c>
      <c r="M1670" t="str">
        <f t="array" ref="M1670">IF(M129,SUM(TRANSPOSE(M$104:M$203)*SqCor!$B27:$CW27)/SQRT(ComCalc!M$113),"")</f>
        <v/>
      </c>
      <c r="N1670" t="str">
        <f t="array" ref="N1670">IF(N129,SUM(TRANSPOSE(N$104:N$203)*SqCor!$B27:$CW27)/SQRT(ComCalc!N$113),"")</f>
        <v/>
      </c>
      <c r="O1670" t="str">
        <f t="array" ref="O1670">IF(O129,SUM(TRANSPOSE(O$104:O$203)*SqCor!$B27:$CW27)/SQRT(ComCalc!O$113),"")</f>
        <v/>
      </c>
      <c r="P1670">
        <f t="array" ref="P1670">IF(P129,SUM(TRANSPOSE(P$104:P$203)*SqCor!$B27:$CW27)/SQRT(ComCalc!P$113),"")</f>
        <v>0.59240857057998919</v>
      </c>
      <c r="Q1670" t="str">
        <f t="array" ref="Q1670">IF(Q129,SUM(TRANSPOSE(Q$104:Q$203)*SqCor!$B27:$CW27)/SQRT(ComCalc!Q$113),"")</f>
        <v/>
      </c>
      <c r="R1670">
        <f t="array" ref="R1670">IF(R129,SUM(TRANSPOSE(R$104:R$203)*SqCor!$B27:$CW27)/SQRT(ComCalc!R$113),"")</f>
        <v>0.45687003005714577</v>
      </c>
      <c r="S1670" t="str">
        <f t="array" ref="S1670">IF(S129,SUM(TRANSPOSE(S$104:S$203)*SqCor!$B27:$CW27)/SQRT(ComCalc!S$113),"")</f>
        <v/>
      </c>
      <c r="T1670" t="str">
        <f t="array" ref="T1670">IF(T129,SUM(TRANSPOSE(T$104:T$203)*SqCor!$B27:$CW27)/SQRT(ComCalc!T$113),"")</f>
        <v/>
      </c>
      <c r="U1670" t="str">
        <f t="array" ref="U1670">IF(U129,SUM(TRANSPOSE(U$104:U$203)*SqCor!$B27:$CW27)/SQRT(ComCalc!U$113),"")</f>
        <v/>
      </c>
    </row>
    <row r="1671" spans="1:21" x14ac:dyDescent="0.15">
      <c r="A1671" t="str">
        <f t="shared" si="1077"/>
        <v>Visual Discrimination</v>
      </c>
      <c r="B1671" t="str">
        <f t="array" ref="B1671">IF(B130,SUM(TRANSPOSE(B$104:B$203)*SqCor!$B28:$CW28)/SQRT(ComCalc!B$113),"")</f>
        <v/>
      </c>
      <c r="C1671" t="str">
        <f t="array" ref="C1671">IF(C130,SUM(TRANSPOSE(C$104:C$203)*SqCor!$B28:$CW28)/SQRT(ComCalc!C$113),"")</f>
        <v/>
      </c>
      <c r="D1671" t="str">
        <f t="array" ref="D1671">IF(D130,SUM(TRANSPOSE(D$104:D$203)*SqCor!$B28:$CW28)/SQRT(ComCalc!D$113),"")</f>
        <v/>
      </c>
      <c r="E1671" t="str">
        <f t="array" ref="E1671">IF(E130,SUM(TRANSPOSE(E$104:E$203)*SqCor!$B28:$CW28)/SQRT(ComCalc!E$113),"")</f>
        <v/>
      </c>
      <c r="F1671">
        <f t="array" ref="F1671">IF(F130,SUM(TRANSPOSE(F$104:F$203)*SqCor!$B28:$CW28)/SQRT(ComCalc!F$113),"")</f>
        <v>0.73380269405050402</v>
      </c>
      <c r="G1671" t="str">
        <f t="array" ref="G1671">IF(G130,SUM(TRANSPOSE(G$104:G$203)*SqCor!$B28:$CW28)/SQRT(ComCalc!G$113),"")</f>
        <v/>
      </c>
      <c r="H1671" t="str">
        <f t="array" ref="H1671">IF(H130,SUM(TRANSPOSE(H$104:H$203)*SqCor!$B28:$CW28)/SQRT(ComCalc!H$113),"")</f>
        <v/>
      </c>
      <c r="I1671" t="str">
        <f t="array" ref="I1671">IF(I130,SUM(TRANSPOSE(I$104:I$203)*SqCor!$B28:$CW28)/SQRT(ComCalc!I$113),"")</f>
        <v/>
      </c>
      <c r="J1671" t="str">
        <f t="array" ref="J1671">IF(J130,SUM(TRANSPOSE(J$104:J$203)*SqCor!$B28:$CW28)/SQRT(ComCalc!J$113),"")</f>
        <v/>
      </c>
      <c r="K1671" t="str">
        <f t="array" ref="K1671">IF(K130,SUM(TRANSPOSE(K$104:K$203)*SqCor!$B28:$CW28)/SQRT(ComCalc!K$113),"")</f>
        <v/>
      </c>
      <c r="L1671" t="str">
        <f t="array" ref="L1671">IF(L130,SUM(TRANSPOSE(L$104:L$203)*SqCor!$B28:$CW28)/SQRT(ComCalc!L$113),"")</f>
        <v/>
      </c>
      <c r="M1671" t="str">
        <f t="array" ref="M1671">IF(M130,SUM(TRANSPOSE(M$104:M$203)*SqCor!$B28:$CW28)/SQRT(ComCalc!M$113),"")</f>
        <v/>
      </c>
      <c r="N1671" t="str">
        <f t="array" ref="N1671">IF(N130,SUM(TRANSPOSE(N$104:N$203)*SqCor!$B28:$CW28)/SQRT(ComCalc!N$113),"")</f>
        <v/>
      </c>
      <c r="O1671" t="str">
        <f t="array" ref="O1671">IF(O130,SUM(TRANSPOSE(O$104:O$203)*SqCor!$B28:$CW28)/SQRT(ComCalc!O$113),"")</f>
        <v/>
      </c>
      <c r="P1671" t="str">
        <f t="array" ref="P1671">IF(P130,SUM(TRANSPOSE(P$104:P$203)*SqCor!$B28:$CW28)/SQRT(ComCalc!P$113),"")</f>
        <v/>
      </c>
      <c r="Q1671" t="str">
        <f t="array" ref="Q1671">IF(Q130,SUM(TRANSPOSE(Q$104:Q$203)*SqCor!$B28:$CW28)/SQRT(ComCalc!Q$113),"")</f>
        <v/>
      </c>
      <c r="R1671">
        <f t="array" ref="R1671">IF(R130,SUM(TRANSPOSE(R$104:R$203)*SqCor!$B28:$CW28)/SQRT(ComCalc!R$113),"")</f>
        <v>0.30618974239745739</v>
      </c>
      <c r="S1671" t="str">
        <f t="array" ref="S1671">IF(S130,SUM(TRANSPOSE(S$104:S$203)*SqCor!$B28:$CW28)/SQRT(ComCalc!S$113),"")</f>
        <v/>
      </c>
      <c r="T1671" t="str">
        <f t="array" ref="T1671">IF(T130,SUM(TRANSPOSE(T$104:T$203)*SqCor!$B28:$CW28)/SQRT(ComCalc!T$113),"")</f>
        <v/>
      </c>
      <c r="U1671" t="str">
        <f t="array" ref="U1671">IF(U130,SUM(TRANSPOSE(U$104:U$203)*SqCor!$B28:$CW28)/SQRT(ComCalc!U$113),"")</f>
        <v/>
      </c>
    </row>
    <row r="1672" spans="1:21" x14ac:dyDescent="0.15">
      <c r="A1672" t="str">
        <f t="shared" si="1077"/>
        <v>Design Construction</v>
      </c>
      <c r="B1672" t="str">
        <f t="array" ref="B1672">IF(B131,SUM(TRANSPOSE(B$104:B$203)*SqCor!$B29:$CW29)/SQRT(ComCalc!B$113),"")</f>
        <v/>
      </c>
      <c r="C1672" t="str">
        <f t="array" ref="C1672">IF(C131,SUM(TRANSPOSE(C$104:C$203)*SqCor!$B29:$CW29)/SQRT(ComCalc!C$113),"")</f>
        <v/>
      </c>
      <c r="D1672">
        <f t="array" ref="D1672">IF(D131,SUM(TRANSPOSE(D$104:D$203)*SqCor!$B29:$CW29)/SQRT(ComCalc!D$113),"")</f>
        <v>0.78740078740118102</v>
      </c>
      <c r="E1672" t="str">
        <f t="array" ref="E1672">IF(E131,SUM(TRANSPOSE(E$104:E$203)*SqCor!$B29:$CW29)/SQRT(ComCalc!E$113),"")</f>
        <v/>
      </c>
      <c r="F1672">
        <f t="array" ref="F1672">IF(F131,SUM(TRANSPOSE(F$104:F$203)*SqCor!$B29:$CW29)/SQRT(ComCalc!F$113),"")</f>
        <v>0.65443504023479504</v>
      </c>
      <c r="G1672" t="str">
        <f t="array" ref="G1672">IF(G131,SUM(TRANSPOSE(G$104:G$203)*SqCor!$B29:$CW29)/SQRT(ComCalc!G$113),"")</f>
        <v/>
      </c>
      <c r="H1672" t="str">
        <f t="array" ref="H1672">IF(H131,SUM(TRANSPOSE(H$104:H$203)*SqCor!$B29:$CW29)/SQRT(ComCalc!H$113),"")</f>
        <v/>
      </c>
      <c r="I1672" t="str">
        <f t="array" ref="I1672">IF(I131,SUM(TRANSPOSE(I$104:I$203)*SqCor!$B29:$CW29)/SQRT(ComCalc!I$113),"")</f>
        <v/>
      </c>
      <c r="J1672" t="str">
        <f t="array" ref="J1672">IF(J131,SUM(TRANSPOSE(J$104:J$203)*SqCor!$B29:$CW29)/SQRT(ComCalc!J$113),"")</f>
        <v/>
      </c>
      <c r="K1672" t="str">
        <f t="array" ref="K1672">IF(K131,SUM(TRANSPOSE(K$104:K$203)*SqCor!$B29:$CW29)/SQRT(ComCalc!K$113),"")</f>
        <v/>
      </c>
      <c r="L1672" t="str">
        <f t="array" ref="L1672">IF(L131,SUM(TRANSPOSE(L$104:L$203)*SqCor!$B29:$CW29)/SQRT(ComCalc!L$113),"")</f>
        <v/>
      </c>
      <c r="M1672" t="str">
        <f t="array" ref="M1672">IF(M131,SUM(TRANSPOSE(M$104:M$203)*SqCor!$B29:$CW29)/SQRT(ComCalc!M$113),"")</f>
        <v/>
      </c>
      <c r="N1672" t="str">
        <f t="array" ref="N1672">IF(N131,SUM(TRANSPOSE(N$104:N$203)*SqCor!$B29:$CW29)/SQRT(ComCalc!N$113),"")</f>
        <v/>
      </c>
      <c r="O1672" t="str">
        <f t="array" ref="O1672">IF(O131,SUM(TRANSPOSE(O$104:O$203)*SqCor!$B29:$CW29)/SQRT(ComCalc!O$113),"")</f>
        <v/>
      </c>
      <c r="P1672" t="str">
        <f t="array" ref="P1672">IF(P131,SUM(TRANSPOSE(P$104:P$203)*SqCor!$B29:$CW29)/SQRT(ComCalc!P$113),"")</f>
        <v/>
      </c>
      <c r="Q1672" t="str">
        <f t="array" ref="Q1672">IF(Q131,SUM(TRANSPOSE(Q$104:Q$203)*SqCor!$B29:$CW29)/SQRT(ComCalc!Q$113),"")</f>
        <v/>
      </c>
      <c r="R1672">
        <f t="array" ref="R1672">IF(R131,SUM(TRANSPOSE(R$104:R$203)*SqCor!$B29:$CW29)/SQRT(ComCalc!R$113),"")</f>
        <v>0.42518504287197267</v>
      </c>
      <c r="S1672" t="str">
        <f t="array" ref="S1672">IF(S131,SUM(TRANSPOSE(S$104:S$203)*SqCor!$B29:$CW29)/SQRT(ComCalc!S$113),"")</f>
        <v/>
      </c>
      <c r="T1672" t="str">
        <f t="array" ref="T1672">IF(T131,SUM(TRANSPOSE(T$104:T$203)*SqCor!$B29:$CW29)/SQRT(ComCalc!T$113),"")</f>
        <v/>
      </c>
      <c r="U1672" t="str">
        <f t="array" ref="U1672">IF(U131,SUM(TRANSPOSE(U$104:U$203)*SqCor!$B29:$CW29)/SQRT(ComCalc!U$113),"")</f>
        <v/>
      </c>
    </row>
    <row r="1673" spans="1:21" x14ac:dyDescent="0.15">
      <c r="A1673" t="str">
        <f t="shared" si="1077"/>
        <v>Mazes</v>
      </c>
      <c r="B1673" t="str">
        <f t="array" ref="B1673">IF(B132,SUM(TRANSPOSE(B$104:B$203)*SqCor!$B30:$CW30)/SQRT(ComCalc!B$113),"")</f>
        <v/>
      </c>
      <c r="C1673" t="str">
        <f t="array" ref="C1673">IF(C132,SUM(TRANSPOSE(C$104:C$203)*SqCor!$B30:$CW30)/SQRT(ComCalc!C$113),"")</f>
        <v/>
      </c>
      <c r="D1673" t="str">
        <f t="array" ref="D1673">IF(D132,SUM(TRANSPOSE(D$104:D$203)*SqCor!$B30:$CW30)/SQRT(ComCalc!D$113),"")</f>
        <v/>
      </c>
      <c r="E1673" t="str">
        <f t="array" ref="E1673">IF(E132,SUM(TRANSPOSE(E$104:E$203)*SqCor!$B30:$CW30)/SQRT(ComCalc!E$113),"")</f>
        <v/>
      </c>
      <c r="F1673" t="str">
        <f t="array" ref="F1673">IF(F132,SUM(TRANSPOSE(F$104:F$203)*SqCor!$B30:$CW30)/SQRT(ComCalc!F$113),"")</f>
        <v/>
      </c>
      <c r="G1673">
        <f t="array" ref="G1673">IF(G132,SUM(TRANSPOSE(G$104:G$203)*SqCor!$B30:$CW30)/SQRT(ComCalc!G$113),"")</f>
        <v>0.51905955737892906</v>
      </c>
      <c r="H1673" t="str">
        <f t="array" ref="H1673">IF(H132,SUM(TRANSPOSE(H$104:H$203)*SqCor!$B30:$CW30)/SQRT(ComCalc!H$113),"")</f>
        <v/>
      </c>
      <c r="I1673" t="str">
        <f t="array" ref="I1673">IF(I132,SUM(TRANSPOSE(I$104:I$203)*SqCor!$B30:$CW30)/SQRT(ComCalc!I$113),"")</f>
        <v/>
      </c>
      <c r="J1673" t="str">
        <f t="array" ref="J1673">IF(J132,SUM(TRANSPOSE(J$104:J$203)*SqCor!$B30:$CW30)/SQRT(ComCalc!J$113),"")</f>
        <v/>
      </c>
      <c r="K1673" t="str">
        <f t="array" ref="K1673">IF(K132,SUM(TRANSPOSE(K$104:K$203)*SqCor!$B30:$CW30)/SQRT(ComCalc!K$113),"")</f>
        <v/>
      </c>
      <c r="L1673" t="str">
        <f t="array" ref="L1673">IF(L132,SUM(TRANSPOSE(L$104:L$203)*SqCor!$B30:$CW30)/SQRT(ComCalc!L$113),"")</f>
        <v/>
      </c>
      <c r="M1673">
        <f t="array" ref="M1673">IF(M132,SUM(TRANSPOSE(M$104:M$203)*SqCor!$B30:$CW30)/SQRT(ComCalc!M$113),"")</f>
        <v>0.41784908665159065</v>
      </c>
      <c r="N1673">
        <f t="array" ref="N1673">IF(N132,SUM(TRANSPOSE(N$104:N$203)*SqCor!$B30:$CW30)/SQRT(ComCalc!N$113),"")</f>
        <v>0.71005038248524821</v>
      </c>
      <c r="O1673" t="str">
        <f t="array" ref="O1673">IF(O132,SUM(TRANSPOSE(O$104:O$203)*SqCor!$B30:$CW30)/SQRT(ComCalc!O$113),"")</f>
        <v/>
      </c>
      <c r="P1673" t="str">
        <f t="array" ref="P1673">IF(P132,SUM(TRANSPOSE(P$104:P$203)*SqCor!$B30:$CW30)/SQRT(ComCalc!P$113),"")</f>
        <v/>
      </c>
      <c r="Q1673">
        <f t="array" ref="Q1673">IF(Q132,SUM(TRANSPOSE(Q$104:Q$203)*SqCor!$B30:$CW30)/SQRT(ComCalc!Q$113),"")</f>
        <v>0.70710678118654746</v>
      </c>
      <c r="R1673">
        <f t="array" ref="R1673">IF(R132,SUM(TRANSPOSE(R$104:R$203)*SqCor!$B30:$CW30)/SQRT(ComCalc!R$113),"")</f>
        <v>0.43847809586615749</v>
      </c>
      <c r="S1673" t="str">
        <f t="array" ref="S1673">IF(S132,SUM(TRANSPOSE(S$104:S$203)*SqCor!$B30:$CW30)/SQRT(ComCalc!S$113),"")</f>
        <v/>
      </c>
      <c r="T1673" t="str">
        <f t="array" ref="T1673">IF(T132,SUM(TRANSPOSE(T$104:T$203)*SqCor!$B30:$CW30)/SQRT(ComCalc!T$113),"")</f>
        <v/>
      </c>
      <c r="U1673" t="str">
        <f t="array" ref="U1673">IF(U132,SUM(TRANSPOSE(U$104:U$203)*SqCor!$B30:$CW30)/SQRT(ComCalc!U$113),"")</f>
        <v/>
      </c>
    </row>
    <row r="1674" spans="1:21" x14ac:dyDescent="0.15">
      <c r="A1674" t="str">
        <f t="shared" si="1077"/>
        <v>Word Generation</v>
      </c>
      <c r="B1674" t="str">
        <f t="array" ref="B1674">IF(B133,SUM(TRANSPOSE(B$104:B$203)*SqCor!$B31:$CW31)/SQRT(ComCalc!B$113),"")</f>
        <v/>
      </c>
      <c r="C1674" t="str">
        <f t="array" ref="C1674">IF(C133,SUM(TRANSPOSE(C$104:C$203)*SqCor!$B31:$CW31)/SQRT(ComCalc!C$113),"")</f>
        <v/>
      </c>
      <c r="D1674" t="str">
        <f t="array" ref="D1674">IF(D133,SUM(TRANSPOSE(D$104:D$203)*SqCor!$B31:$CW31)/SQRT(ComCalc!D$113),"")</f>
        <v/>
      </c>
      <c r="E1674" t="str">
        <f t="array" ref="E1674">IF(E133,SUM(TRANSPOSE(E$104:E$203)*SqCor!$B31:$CW31)/SQRT(ComCalc!E$113),"")</f>
        <v/>
      </c>
      <c r="F1674" t="str">
        <f t="array" ref="F1674">IF(F133,SUM(TRANSPOSE(F$104:F$203)*SqCor!$B31:$CW31)/SQRT(ComCalc!F$113),"")</f>
        <v/>
      </c>
      <c r="G1674">
        <f t="array" ref="G1674">IF(G133,SUM(TRANSPOSE(G$104:G$203)*SqCor!$B31:$CW31)/SQRT(ComCalc!G$113),"")</f>
        <v>0.5338445702035578</v>
      </c>
      <c r="H1674" t="str">
        <f t="array" ref="H1674">IF(H133,SUM(TRANSPOSE(H$104:H$203)*SqCor!$B31:$CW31)/SQRT(ComCalc!H$113),"")</f>
        <v/>
      </c>
      <c r="I1674" t="str">
        <f t="array" ref="I1674">IF(I133,SUM(TRANSPOSE(I$104:I$203)*SqCor!$B31:$CW31)/SQRT(ComCalc!I$113),"")</f>
        <v/>
      </c>
      <c r="J1674" t="str">
        <f t="array" ref="J1674">IF(J133,SUM(TRANSPOSE(J$104:J$203)*SqCor!$B31:$CW31)/SQRT(ComCalc!J$113),"")</f>
        <v/>
      </c>
      <c r="K1674" t="str">
        <f t="array" ref="K1674">IF(K133,SUM(TRANSPOSE(K$104:K$203)*SqCor!$B31:$CW31)/SQRT(ComCalc!K$113),"")</f>
        <v/>
      </c>
      <c r="L1674" t="str">
        <f t="array" ref="L1674">IF(L133,SUM(TRANSPOSE(L$104:L$203)*SqCor!$B31:$CW31)/SQRT(ComCalc!L$113),"")</f>
        <v/>
      </c>
      <c r="M1674">
        <f t="array" ref="M1674">IF(M133,SUM(TRANSPOSE(M$104:M$203)*SqCor!$B31:$CW31)/SQRT(ComCalc!M$113),"")</f>
        <v>0.56761951223423912</v>
      </c>
      <c r="N1674" t="str">
        <f t="array" ref="N1674">IF(N133,SUM(TRANSPOSE(N$104:N$203)*SqCor!$B31:$CW31)/SQRT(ComCalc!N$113),"")</f>
        <v/>
      </c>
      <c r="O1674" t="str">
        <f t="array" ref="O1674">IF(O133,SUM(TRANSPOSE(O$104:O$203)*SqCor!$B31:$CW31)/SQRT(ComCalc!O$113),"")</f>
        <v/>
      </c>
      <c r="P1674" t="str">
        <f t="array" ref="P1674">IF(P133,SUM(TRANSPOSE(P$104:P$203)*SqCor!$B31:$CW31)/SQRT(ComCalc!P$113),"")</f>
        <v/>
      </c>
      <c r="Q1674" t="str">
        <f t="array" ref="Q1674">IF(Q133,SUM(TRANSPOSE(Q$104:Q$203)*SqCor!$B31:$CW31)/SQRT(ComCalc!Q$113),"")</f>
        <v/>
      </c>
      <c r="R1674">
        <f t="array" ref="R1674">IF(R133,SUM(TRANSPOSE(R$104:R$203)*SqCor!$B31:$CW31)/SQRT(ComCalc!R$113),"")</f>
        <v>0.53763014332036774</v>
      </c>
      <c r="S1674" t="str">
        <f t="array" ref="S1674">IF(S133,SUM(TRANSPOSE(S$104:S$203)*SqCor!$B31:$CW31)/SQRT(ComCalc!S$113),"")</f>
        <v/>
      </c>
      <c r="T1674" t="str">
        <f t="array" ref="T1674">IF(T133,SUM(TRANSPOSE(T$104:T$203)*SqCor!$B31:$CW31)/SQRT(ComCalc!T$113),"")</f>
        <v/>
      </c>
      <c r="U1674" t="str">
        <f t="array" ref="U1674">IF(U133,SUM(TRANSPOSE(U$104:U$203)*SqCor!$B31:$CW31)/SQRT(ComCalc!U$113),"")</f>
        <v/>
      </c>
    </row>
    <row r="1675" spans="1:21" x14ac:dyDescent="0.15">
      <c r="A1675" t="str">
        <f t="shared" si="1077"/>
        <v>Letter Fluency</v>
      </c>
      <c r="B1675" t="str">
        <f t="array" ref="B1675">IF(B134,SUM(TRANSPOSE(B$104:B$203)*SqCor!$B32:$CW32)/SQRT(ComCalc!B$113),"")</f>
        <v/>
      </c>
      <c r="C1675" t="str">
        <f t="array" ref="C1675">IF(C134,SUM(TRANSPOSE(C$104:C$203)*SqCor!$B32:$CW32)/SQRT(ComCalc!C$113),"")</f>
        <v/>
      </c>
      <c r="D1675" t="str">
        <f t="array" ref="D1675">IF(D134,SUM(TRANSPOSE(D$104:D$203)*SqCor!$B32:$CW32)/SQRT(ComCalc!D$113),"")</f>
        <v/>
      </c>
      <c r="E1675">
        <f t="array" ref="E1675">IF(E134,SUM(TRANSPOSE(E$104:E$203)*SqCor!$B32:$CW32)/SQRT(ComCalc!E$113),"")</f>
        <v>0.57644228390390584</v>
      </c>
      <c r="F1675" t="str">
        <f t="array" ref="F1675">IF(F134,SUM(TRANSPOSE(F$104:F$203)*SqCor!$B32:$CW32)/SQRT(ComCalc!F$113),"")</f>
        <v/>
      </c>
      <c r="G1675" t="str">
        <f t="array" ref="G1675">IF(G134,SUM(TRANSPOSE(G$104:G$203)*SqCor!$B32:$CW32)/SQRT(ComCalc!G$113),"")</f>
        <v/>
      </c>
      <c r="H1675" t="str">
        <f t="array" ref="H1675">IF(H134,SUM(TRANSPOSE(H$104:H$203)*SqCor!$B32:$CW32)/SQRT(ComCalc!H$113),"")</f>
        <v/>
      </c>
      <c r="I1675" t="str">
        <f t="array" ref="I1675">IF(I134,SUM(TRANSPOSE(I$104:I$203)*SqCor!$B32:$CW32)/SQRT(ComCalc!I$113),"")</f>
        <v/>
      </c>
      <c r="J1675" t="str">
        <f t="array" ref="J1675">IF(J134,SUM(TRANSPOSE(J$104:J$203)*SqCor!$B32:$CW32)/SQRT(ComCalc!J$113),"")</f>
        <v/>
      </c>
      <c r="K1675" t="str">
        <f t="array" ref="K1675">IF(K134,SUM(TRANSPOSE(K$104:K$203)*SqCor!$B32:$CW32)/SQRT(ComCalc!K$113),"")</f>
        <v/>
      </c>
      <c r="L1675" t="str">
        <f t="array" ref="L1675">IF(L134,SUM(TRANSPOSE(L$104:L$203)*SqCor!$B32:$CW32)/SQRT(ComCalc!L$113),"")</f>
        <v/>
      </c>
      <c r="M1675" t="str">
        <f t="array" ref="M1675">IF(M134,SUM(TRANSPOSE(M$104:M$203)*SqCor!$B32:$CW32)/SQRT(ComCalc!M$113),"")</f>
        <v/>
      </c>
      <c r="N1675" t="str">
        <f t="array" ref="N1675">IF(N134,SUM(TRANSPOSE(N$104:N$203)*SqCor!$B32:$CW32)/SQRT(ComCalc!N$113),"")</f>
        <v/>
      </c>
      <c r="O1675" t="str">
        <f t="array" ref="O1675">IF(O134,SUM(TRANSPOSE(O$104:O$203)*SqCor!$B32:$CW32)/SQRT(ComCalc!O$113),"")</f>
        <v/>
      </c>
      <c r="P1675" t="str">
        <f t="array" ref="P1675">IF(P134,SUM(TRANSPOSE(P$104:P$203)*SqCor!$B32:$CW32)/SQRT(ComCalc!P$113),"")</f>
        <v/>
      </c>
      <c r="Q1675" t="str">
        <f t="array" ref="Q1675">IF(Q134,SUM(TRANSPOSE(Q$104:Q$203)*SqCor!$B32:$CW32)/SQRT(ComCalc!Q$113),"")</f>
        <v/>
      </c>
      <c r="R1675">
        <f t="array" ref="R1675">IF(R134,SUM(TRANSPOSE(R$104:R$203)*SqCor!$B32:$CW32)/SQRT(ComCalc!R$113),"")</f>
        <v>0.55787154575402531</v>
      </c>
      <c r="S1675" t="str">
        <f t="array" ref="S1675">IF(S134,SUM(TRANSPOSE(S$104:S$203)*SqCor!$B32:$CW32)/SQRT(ComCalc!S$113),"")</f>
        <v/>
      </c>
      <c r="T1675" t="str">
        <f t="array" ref="T1675">IF(T134,SUM(TRANSPOSE(T$104:T$203)*SqCor!$B32:$CW32)/SQRT(ComCalc!T$113),"")</f>
        <v/>
      </c>
      <c r="U1675" t="str">
        <f t="array" ref="U1675">IF(U134,SUM(TRANSPOSE(U$104:U$203)*SqCor!$B32:$CW32)/SQRT(ComCalc!U$113),"")</f>
        <v/>
      </c>
    </row>
    <row r="1676" spans="1:21" x14ac:dyDescent="0.15">
      <c r="A1676" t="str">
        <f t="shared" si="1077"/>
        <v>Category Fluency</v>
      </c>
      <c r="B1676" t="str">
        <f t="array" ref="B1676">IF(B135,SUM(TRANSPOSE(B$104:B$203)*SqCor!$B33:$CW33)/SQRT(ComCalc!B$113),"")</f>
        <v/>
      </c>
      <c r="C1676" t="str">
        <f t="array" ref="C1676">IF(C135,SUM(TRANSPOSE(C$104:C$203)*SqCor!$B33:$CW33)/SQRT(ComCalc!C$113),"")</f>
        <v/>
      </c>
      <c r="D1676" t="str">
        <f t="array" ref="D1676">IF(D135,SUM(TRANSPOSE(D$104:D$203)*SqCor!$B33:$CW33)/SQRT(ComCalc!D$113),"")</f>
        <v/>
      </c>
      <c r="E1676">
        <f t="array" ref="E1676">IF(E135,SUM(TRANSPOSE(E$104:E$203)*SqCor!$B33:$CW33)/SQRT(ComCalc!E$113),"")</f>
        <v>0.72857502923537321</v>
      </c>
      <c r="F1676" t="str">
        <f t="array" ref="F1676">IF(F135,SUM(TRANSPOSE(F$104:F$203)*SqCor!$B33:$CW33)/SQRT(ComCalc!F$113),"")</f>
        <v/>
      </c>
      <c r="G1676" t="str">
        <f t="array" ref="G1676">IF(G135,SUM(TRANSPOSE(G$104:G$203)*SqCor!$B33:$CW33)/SQRT(ComCalc!G$113),"")</f>
        <v/>
      </c>
      <c r="H1676" t="str">
        <f t="array" ref="H1676">IF(H135,SUM(TRANSPOSE(H$104:H$203)*SqCor!$B33:$CW33)/SQRT(ComCalc!H$113),"")</f>
        <v/>
      </c>
      <c r="I1676" t="str">
        <f t="array" ref="I1676">IF(I135,SUM(TRANSPOSE(I$104:I$203)*SqCor!$B33:$CW33)/SQRT(ComCalc!I$113),"")</f>
        <v/>
      </c>
      <c r="J1676" t="str">
        <f t="array" ref="J1676">IF(J135,SUM(TRANSPOSE(J$104:J$203)*SqCor!$B33:$CW33)/SQRT(ComCalc!J$113),"")</f>
        <v/>
      </c>
      <c r="K1676" t="str">
        <f t="array" ref="K1676">IF(K135,SUM(TRANSPOSE(K$104:K$203)*SqCor!$B33:$CW33)/SQRT(ComCalc!K$113),"")</f>
        <v/>
      </c>
      <c r="L1676" t="str">
        <f t="array" ref="L1676">IF(L135,SUM(TRANSPOSE(L$104:L$203)*SqCor!$B33:$CW33)/SQRT(ComCalc!L$113),"")</f>
        <v/>
      </c>
      <c r="M1676" t="str">
        <f t="array" ref="M1676">IF(M135,SUM(TRANSPOSE(M$104:M$203)*SqCor!$B33:$CW33)/SQRT(ComCalc!M$113),"")</f>
        <v/>
      </c>
      <c r="N1676" t="str">
        <f t="array" ref="N1676">IF(N135,SUM(TRANSPOSE(N$104:N$203)*SqCor!$B33:$CW33)/SQRT(ComCalc!N$113),"")</f>
        <v/>
      </c>
      <c r="O1676" t="str">
        <f t="array" ref="O1676">IF(O135,SUM(TRANSPOSE(O$104:O$203)*SqCor!$B33:$CW33)/SQRT(ComCalc!O$113),"")</f>
        <v/>
      </c>
      <c r="P1676" t="str">
        <f t="array" ref="P1676">IF(P135,SUM(TRANSPOSE(P$104:P$203)*SqCor!$B33:$CW33)/SQRT(ComCalc!P$113),"")</f>
        <v/>
      </c>
      <c r="Q1676" t="str">
        <f t="array" ref="Q1676">IF(Q135,SUM(TRANSPOSE(Q$104:Q$203)*SqCor!$B33:$CW33)/SQRT(ComCalc!Q$113),"")</f>
        <v/>
      </c>
      <c r="R1676">
        <f t="array" ref="R1676">IF(R135,SUM(TRANSPOSE(R$104:R$203)*SqCor!$B33:$CW33)/SQRT(ComCalc!R$113),"")</f>
        <v>0.5464748398850493</v>
      </c>
      <c r="S1676" t="str">
        <f t="array" ref="S1676">IF(S135,SUM(TRANSPOSE(S$104:S$203)*SqCor!$B33:$CW33)/SQRT(ComCalc!S$113),"")</f>
        <v/>
      </c>
      <c r="T1676" t="str">
        <f t="array" ref="T1676">IF(T135,SUM(TRANSPOSE(T$104:T$203)*SqCor!$B33:$CW33)/SQRT(ComCalc!T$113),"")</f>
        <v/>
      </c>
      <c r="U1676" t="str">
        <f t="array" ref="U1676">IF(U135,SUM(TRANSPOSE(U$104:U$203)*SqCor!$B33:$CW33)/SQRT(ComCalc!U$113),"")</f>
        <v/>
      </c>
    </row>
    <row r="1677" spans="1:21" x14ac:dyDescent="0.15">
      <c r="A1677" t="str">
        <f t="shared" si="1077"/>
        <v>TOPF</v>
      </c>
      <c r="B1677" t="str">
        <f t="array" ref="B1677">IF(B136,SUM(TRANSPOSE(B$104:B$203)*SqCor!$B34:$CW34)/SQRT(ComCalc!B$113),"")</f>
        <v/>
      </c>
      <c r="C1677" t="str">
        <f t="array" ref="C1677">IF(C136,SUM(TRANSPOSE(C$104:C$203)*SqCor!$B34:$CW34)/SQRT(ComCalc!C$113),"")</f>
        <v/>
      </c>
      <c r="D1677" t="str">
        <f t="array" ref="D1677">IF(D136,SUM(TRANSPOSE(D$104:D$203)*SqCor!$B34:$CW34)/SQRT(ComCalc!D$113),"")</f>
        <v/>
      </c>
      <c r="E1677" t="str">
        <f t="array" ref="E1677">IF(E136,SUM(TRANSPOSE(E$104:E$203)*SqCor!$B34:$CW34)/SQRT(ComCalc!E$113),"")</f>
        <v/>
      </c>
      <c r="F1677" t="str">
        <f t="array" ref="F1677">IF(F136,SUM(TRANSPOSE(F$104:F$203)*SqCor!$B34:$CW34)/SQRT(ComCalc!F$113),"")</f>
        <v/>
      </c>
      <c r="G1677" t="str">
        <f t="array" ref="G1677">IF(G136,SUM(TRANSPOSE(G$104:G$203)*SqCor!$B34:$CW34)/SQRT(ComCalc!G$113),"")</f>
        <v/>
      </c>
      <c r="H1677" t="str">
        <f t="array" ref="H1677">IF(H136,SUM(TRANSPOSE(H$104:H$203)*SqCor!$B34:$CW34)/SQRT(ComCalc!H$113),"")</f>
        <v/>
      </c>
      <c r="I1677" t="str">
        <f t="array" ref="I1677">IF(I136,SUM(TRANSPOSE(I$104:I$203)*SqCor!$B34:$CW34)/SQRT(ComCalc!I$113),"")</f>
        <v/>
      </c>
      <c r="J1677" t="str">
        <f t="array" ref="J1677">IF(J136,SUM(TRANSPOSE(J$104:J$203)*SqCor!$B34:$CW34)/SQRT(ComCalc!J$113),"")</f>
        <v/>
      </c>
      <c r="K1677" t="str">
        <f t="array" ref="K1677">IF(K136,SUM(TRANSPOSE(K$104:K$203)*SqCor!$B34:$CW34)/SQRT(ComCalc!K$113),"")</f>
        <v/>
      </c>
      <c r="L1677" t="str">
        <f t="array" ref="L1677">IF(L136,SUM(TRANSPOSE(L$104:L$203)*SqCor!$B34:$CW34)/SQRT(ComCalc!L$113),"")</f>
        <v/>
      </c>
      <c r="M1677" t="str">
        <f t="array" ref="M1677">IF(M136,SUM(TRANSPOSE(M$104:M$203)*SqCor!$B34:$CW34)/SQRT(ComCalc!M$113),"")</f>
        <v/>
      </c>
      <c r="N1677" t="str">
        <f t="array" ref="N1677">IF(N136,SUM(TRANSPOSE(N$104:N$203)*SqCor!$B34:$CW34)/SQRT(ComCalc!N$113),"")</f>
        <v/>
      </c>
      <c r="O1677" t="str">
        <f t="array" ref="O1677">IF(O136,SUM(TRANSPOSE(O$104:O$203)*SqCor!$B34:$CW34)/SQRT(ComCalc!O$113),"")</f>
        <v/>
      </c>
      <c r="P1677" t="str">
        <f t="array" ref="P1677">IF(P136,SUM(TRANSPOSE(P$104:P$203)*SqCor!$B34:$CW34)/SQRT(ComCalc!P$113),"")</f>
        <v/>
      </c>
      <c r="Q1677" t="str">
        <f t="array" ref="Q1677">IF(Q136,SUM(TRANSPOSE(Q$104:Q$203)*SqCor!$B34:$CW34)/SQRT(ComCalc!Q$113),"")</f>
        <v/>
      </c>
      <c r="R1677" t="str">
        <f t="array" ref="R1677">IF(R136,SUM(TRANSPOSE(R$104:R$203)*SqCor!$B34:$CW34)/SQRT(ComCalc!R$113),"")</f>
        <v/>
      </c>
      <c r="S1677" t="str">
        <f t="array" ref="S1677">IF(S136,SUM(TRANSPOSE(S$104:S$203)*SqCor!$B34:$CW34)/SQRT(ComCalc!S$113),"")</f>
        <v/>
      </c>
      <c r="T1677" t="str">
        <f t="array" ref="T1677">IF(T136,SUM(TRANSPOSE(T$104:T$203)*SqCor!$B34:$CW34)/SQRT(ComCalc!T$113),"")</f>
        <v/>
      </c>
      <c r="U1677" t="str">
        <f t="array" ref="U1677">IF(U136,SUM(TRANSPOSE(U$104:U$203)*SqCor!$B34:$CW34)/SQRT(ComCalc!U$113),"")</f>
        <v/>
      </c>
    </row>
    <row r="1678" spans="1:21" x14ac:dyDescent="0.15">
      <c r="A1678" t="str">
        <f t="shared" si="1077"/>
        <v>Trails A</v>
      </c>
      <c r="B1678" t="str">
        <f t="array" ref="B1678">IF(B137,SUM(TRANSPOSE(B$104:B$203)*SqCor!$B35:$CW35)/SQRT(ComCalc!B$113),"")</f>
        <v/>
      </c>
      <c r="C1678" t="str">
        <f t="array" ref="C1678">IF(C137,SUM(TRANSPOSE(C$104:C$203)*SqCor!$B35:$CW35)/SQRT(ComCalc!C$113),"")</f>
        <v/>
      </c>
      <c r="D1678" t="str">
        <f t="array" ref="D1678">IF(D137,SUM(TRANSPOSE(D$104:D$203)*SqCor!$B35:$CW35)/SQRT(ComCalc!D$113),"")</f>
        <v/>
      </c>
      <c r="E1678" t="str">
        <f t="array" ref="E1678">IF(E137,SUM(TRANSPOSE(E$104:E$203)*SqCor!$B35:$CW35)/SQRT(ComCalc!E$113),"")</f>
        <v/>
      </c>
      <c r="F1678" t="str">
        <f t="array" ref="F1678">IF(F137,SUM(TRANSPOSE(F$104:F$203)*SqCor!$B35:$CW35)/SQRT(ComCalc!F$113),"")</f>
        <v/>
      </c>
      <c r="G1678">
        <f t="array" ref="G1678">IF(G137,SUM(TRANSPOSE(G$104:G$203)*SqCor!$B35:$CW35)/SQRT(ComCalc!G$113),"")</f>
        <v>0.62493080992671679</v>
      </c>
      <c r="H1678" t="str">
        <f t="array" ref="H1678">IF(H137,SUM(TRANSPOSE(H$104:H$203)*SqCor!$B35:$CW35)/SQRT(ComCalc!H$113),"")</f>
        <v/>
      </c>
      <c r="I1678" t="str">
        <f t="array" ref="I1678">IF(I137,SUM(TRANSPOSE(I$104:I$203)*SqCor!$B35:$CW35)/SQRT(ComCalc!I$113),"")</f>
        <v/>
      </c>
      <c r="J1678">
        <f t="array" ref="J1678">IF(J137,SUM(TRANSPOSE(J$104:J$203)*SqCor!$B35:$CW35)/SQRT(ComCalc!J$113),"")</f>
        <v>0.66666018886856204</v>
      </c>
      <c r="K1678" t="str">
        <f t="array" ref="K1678">IF(K137,SUM(TRANSPOSE(K$104:K$203)*SqCor!$B35:$CW35)/SQRT(ComCalc!K$113),"")</f>
        <v/>
      </c>
      <c r="L1678" t="str">
        <f t="array" ref="L1678">IF(L137,SUM(TRANSPOSE(L$104:L$203)*SqCor!$B35:$CW35)/SQRT(ComCalc!L$113),"")</f>
        <v/>
      </c>
      <c r="M1678" t="str">
        <f t="array" ref="M1678">IF(M137,SUM(TRANSPOSE(M$104:M$203)*SqCor!$B35:$CW35)/SQRT(ComCalc!M$113),"")</f>
        <v/>
      </c>
      <c r="N1678">
        <f t="array" ref="N1678">IF(N137,SUM(TRANSPOSE(N$104:N$203)*SqCor!$B35:$CW35)/SQRT(ComCalc!N$113),"")</f>
        <v>0.74769160758085151</v>
      </c>
      <c r="O1678" t="str">
        <f t="array" ref="O1678">IF(O137,SUM(TRANSPOSE(O$104:O$203)*SqCor!$B35:$CW35)/SQRT(ComCalc!O$113),"")</f>
        <v/>
      </c>
      <c r="P1678" t="str">
        <f t="array" ref="P1678">IF(P137,SUM(TRANSPOSE(P$104:P$203)*SqCor!$B35:$CW35)/SQRT(ComCalc!P$113),"")</f>
        <v/>
      </c>
      <c r="Q1678" t="str">
        <f t="array" ref="Q1678">IF(Q137,SUM(TRANSPOSE(Q$104:Q$203)*SqCor!$B35:$CW35)/SQRT(ComCalc!Q$113),"")</f>
        <v/>
      </c>
      <c r="R1678">
        <f t="array" ref="R1678">IF(R137,SUM(TRANSPOSE(R$104:R$203)*SqCor!$B35:$CW35)/SQRT(ComCalc!R$113),"")</f>
        <v>0.41510287224353287</v>
      </c>
      <c r="S1678" t="str">
        <f t="array" ref="S1678">IF(S137,SUM(TRANSPOSE(S$104:S$203)*SqCor!$B35:$CW35)/SQRT(ComCalc!S$113),"")</f>
        <v/>
      </c>
      <c r="T1678">
        <f t="array" ref="T1678">IF(T137,SUM(TRANSPOSE(T$104:T$203)*SqCor!$B35:$CW35)/SQRT(ComCalc!T$113),"")</f>
        <v>0.81547532151500457</v>
      </c>
      <c r="U1678" t="str">
        <f t="array" ref="U1678">IF(U137,SUM(TRANSPOSE(U$104:U$203)*SqCor!$B35:$CW35)/SQRT(ComCalc!U$113),"")</f>
        <v/>
      </c>
    </row>
    <row r="1679" spans="1:21" x14ac:dyDescent="0.15">
      <c r="A1679" t="str">
        <f t="shared" si="1077"/>
        <v>Trails B</v>
      </c>
      <c r="B1679" t="str">
        <f t="array" ref="B1679">IF(B138,SUM(TRANSPOSE(B$104:B$203)*SqCor!$B36:$CW36)/SQRT(ComCalc!B$113),"")</f>
        <v/>
      </c>
      <c r="C1679" t="str">
        <f t="array" ref="C1679">IF(C138,SUM(TRANSPOSE(C$104:C$203)*SqCor!$B36:$CW36)/SQRT(ComCalc!C$113),"")</f>
        <v/>
      </c>
      <c r="D1679" t="str">
        <f t="array" ref="D1679">IF(D138,SUM(TRANSPOSE(D$104:D$203)*SqCor!$B36:$CW36)/SQRT(ComCalc!D$113),"")</f>
        <v/>
      </c>
      <c r="E1679" t="str">
        <f t="array" ref="E1679">IF(E138,SUM(TRANSPOSE(E$104:E$203)*SqCor!$B36:$CW36)/SQRT(ComCalc!E$113),"")</f>
        <v/>
      </c>
      <c r="F1679" t="str">
        <f t="array" ref="F1679">IF(F138,SUM(TRANSPOSE(F$104:F$203)*SqCor!$B36:$CW36)/SQRT(ComCalc!F$113),"")</f>
        <v/>
      </c>
      <c r="G1679">
        <f t="array" ref="G1679">IF(G138,SUM(TRANSPOSE(G$104:G$203)*SqCor!$B36:$CW36)/SQRT(ComCalc!G$113),"")</f>
        <v>0.80142690052072185</v>
      </c>
      <c r="H1679" t="str">
        <f t="array" ref="H1679">IF(H138,SUM(TRANSPOSE(H$104:H$203)*SqCor!$B36:$CW36)/SQRT(ComCalc!H$113),"")</f>
        <v/>
      </c>
      <c r="I1679" t="str">
        <f t="array" ref="I1679">IF(I138,SUM(TRANSPOSE(I$104:I$203)*SqCor!$B36:$CW36)/SQRT(ComCalc!I$113),"")</f>
        <v/>
      </c>
      <c r="J1679" t="str">
        <f t="array" ref="J1679">IF(J138,SUM(TRANSPOSE(J$104:J$203)*SqCor!$B36:$CW36)/SQRT(ComCalc!J$113),"")</f>
        <v/>
      </c>
      <c r="K1679" t="str">
        <f t="array" ref="K1679">IF(K138,SUM(TRANSPOSE(K$104:K$203)*SqCor!$B36:$CW36)/SQRT(ComCalc!K$113),"")</f>
        <v/>
      </c>
      <c r="L1679">
        <f t="array" ref="L1679">IF(L138,SUM(TRANSPOSE(L$104:L$203)*SqCor!$B36:$CW36)/SQRT(ComCalc!L$113),"")</f>
        <v>0.7723874789135422</v>
      </c>
      <c r="M1679" t="str">
        <f t="array" ref="M1679">IF(M138,SUM(TRANSPOSE(M$104:M$203)*SqCor!$B36:$CW36)/SQRT(ComCalc!M$113),"")</f>
        <v/>
      </c>
      <c r="N1679" t="str">
        <f t="array" ref="N1679">IF(N138,SUM(TRANSPOSE(N$104:N$203)*SqCor!$B36:$CW36)/SQRT(ComCalc!N$113),"")</f>
        <v/>
      </c>
      <c r="O1679" t="str">
        <f t="array" ref="O1679">IF(O138,SUM(TRANSPOSE(O$104:O$203)*SqCor!$B36:$CW36)/SQRT(ComCalc!O$113),"")</f>
        <v/>
      </c>
      <c r="P1679" t="str">
        <f t="array" ref="P1679">IF(P138,SUM(TRANSPOSE(P$104:P$203)*SqCor!$B36:$CW36)/SQRT(ComCalc!P$113),"")</f>
        <v/>
      </c>
      <c r="Q1679" t="str">
        <f t="array" ref="Q1679">IF(Q138,SUM(TRANSPOSE(Q$104:Q$203)*SqCor!$B36:$CW36)/SQRT(ComCalc!Q$113),"")</f>
        <v/>
      </c>
      <c r="R1679">
        <f t="array" ref="R1679">IF(R138,SUM(TRANSPOSE(R$104:R$203)*SqCor!$B36:$CW36)/SQRT(ComCalc!R$113),"")</f>
        <v>0.57449107287912204</v>
      </c>
      <c r="S1679" t="str">
        <f t="array" ref="S1679">IF(S138,SUM(TRANSPOSE(S$104:S$203)*SqCor!$B36:$CW36)/SQRT(ComCalc!S$113),"")</f>
        <v/>
      </c>
      <c r="T1679" t="str">
        <f t="array" ref="T1679">IF(T138,SUM(TRANSPOSE(T$104:T$203)*SqCor!$B36:$CW36)/SQRT(ComCalc!T$113),"")</f>
        <v/>
      </c>
      <c r="U1679">
        <f t="array" ref="U1679">IF(U138,SUM(TRANSPOSE(U$104:U$203)*SqCor!$B36:$CW36)/SQRT(ComCalc!U$113),"")</f>
        <v>0.84557672626438807</v>
      </c>
    </row>
    <row r="1680" spans="1:21" x14ac:dyDescent="0.15">
      <c r="A1680" t="str">
        <f t="shared" si="1077"/>
        <v>Unstructured Task (WT)</v>
      </c>
      <c r="B1680" t="str">
        <f t="array" ref="B1680">IF(B139,SUM(TRANSPOSE(B$104:B$203)*SqCor!$B37:$CW37)/SQRT(ComCalc!B$113),"")</f>
        <v/>
      </c>
      <c r="C1680" t="str">
        <f t="array" ref="C1680">IF(C139,SUM(TRANSPOSE(C$104:C$203)*SqCor!$B37:$CW37)/SQRT(ComCalc!C$113),"")</f>
        <v/>
      </c>
      <c r="D1680" t="str">
        <f t="array" ref="D1680">IF(D139,SUM(TRANSPOSE(D$104:D$203)*SqCor!$B37:$CW37)/SQRT(ComCalc!D$113),"")</f>
        <v/>
      </c>
      <c r="E1680" t="str">
        <f t="array" ref="E1680">IF(E139,SUM(TRANSPOSE(E$104:E$203)*SqCor!$B37:$CW37)/SQRT(ComCalc!E$113),"")</f>
        <v/>
      </c>
      <c r="F1680" t="str">
        <f t="array" ref="F1680">IF(F139,SUM(TRANSPOSE(F$104:F$203)*SqCor!$B37:$CW37)/SQRT(ComCalc!F$113),"")</f>
        <v/>
      </c>
      <c r="G1680" t="str">
        <f t="array" ref="G1680">IF(G139,SUM(TRANSPOSE(G$104:G$203)*SqCor!$B37:$CW37)/SQRT(ComCalc!G$113),"")</f>
        <v/>
      </c>
      <c r="H1680" t="str">
        <f t="array" ref="H1680">IF(H139,SUM(TRANSPOSE(H$104:H$203)*SqCor!$B37:$CW37)/SQRT(ComCalc!H$113),"")</f>
        <v/>
      </c>
      <c r="I1680" t="str">
        <f t="array" ref="I1680">IF(I139,SUM(TRANSPOSE(I$104:I$203)*SqCor!$B37:$CW37)/SQRT(ComCalc!I$113),"")</f>
        <v/>
      </c>
      <c r="J1680" t="str">
        <f t="array" ref="J1680">IF(J139,SUM(TRANSPOSE(J$104:J$203)*SqCor!$B37:$CW37)/SQRT(ComCalc!J$113),"")</f>
        <v/>
      </c>
      <c r="K1680" t="str">
        <f t="array" ref="K1680">IF(K139,SUM(TRANSPOSE(K$104:K$203)*SqCor!$B37:$CW37)/SQRT(ComCalc!K$113),"")</f>
        <v/>
      </c>
      <c r="L1680" t="str">
        <f t="array" ref="L1680">IF(L139,SUM(TRANSPOSE(L$104:L$203)*SqCor!$B37:$CW37)/SQRT(ComCalc!L$113),"")</f>
        <v/>
      </c>
      <c r="M1680" t="str">
        <f t="array" ref="M1680">IF(M139,SUM(TRANSPOSE(M$104:M$203)*SqCor!$B37:$CW37)/SQRT(ComCalc!M$113),"")</f>
        <v/>
      </c>
      <c r="N1680" t="str">
        <f t="array" ref="N1680">IF(N139,SUM(TRANSPOSE(N$104:N$203)*SqCor!$B37:$CW37)/SQRT(ComCalc!N$113),"")</f>
        <v/>
      </c>
      <c r="O1680" t="str">
        <f t="array" ref="O1680">IF(O139,SUM(TRANSPOSE(O$104:O$203)*SqCor!$B37:$CW37)/SQRT(ComCalc!O$113),"")</f>
        <v/>
      </c>
      <c r="P1680" t="str">
        <f t="array" ref="P1680">IF(P139,SUM(TRANSPOSE(P$104:P$203)*SqCor!$B37:$CW37)/SQRT(ComCalc!P$113),"")</f>
        <v/>
      </c>
      <c r="Q1680" t="str">
        <f t="array" ref="Q1680">IF(Q139,SUM(TRANSPOSE(Q$104:Q$203)*SqCor!$B37:$CW37)/SQRT(ComCalc!Q$113),"")</f>
        <v/>
      </c>
      <c r="R1680" t="str">
        <f t="array" ref="R1680">IF(R139,SUM(TRANSPOSE(R$104:R$203)*SqCor!$B37:$CW37)/SQRT(ComCalc!R$113),"")</f>
        <v/>
      </c>
      <c r="S1680" t="str">
        <f t="array" ref="S1680">IF(S139,SUM(TRANSPOSE(S$104:S$203)*SqCor!$B37:$CW37)/SQRT(ComCalc!S$113),"")</f>
        <v/>
      </c>
      <c r="T1680" t="str">
        <f t="array" ref="T1680">IF(T139,SUM(TRANSPOSE(T$104:T$203)*SqCor!$B37:$CW37)/SQRT(ComCalc!T$113),"")</f>
        <v/>
      </c>
      <c r="U1680" t="str">
        <f t="array" ref="U1680">IF(U139,SUM(TRANSPOSE(U$104:U$203)*SqCor!$B37:$CW37)/SQRT(ComCalc!U$113),"")</f>
        <v/>
      </c>
    </row>
    <row r="1681" spans="1:21" x14ac:dyDescent="0.15">
      <c r="A1681" t="str">
        <f t="shared" si="1077"/>
        <v>ROCFT Copy</v>
      </c>
      <c r="B1681" t="str">
        <f t="array" ref="B1681">IF(B140,SUM(TRANSPOSE(B$104:B$203)*SqCor!$B38:$CW38)/SQRT(ComCalc!B$113),"")</f>
        <v/>
      </c>
      <c r="C1681" t="str">
        <f t="array" ref="C1681">IF(C140,SUM(TRANSPOSE(C$104:C$203)*SqCor!$B38:$CW38)/SQRT(ComCalc!C$113),"")</f>
        <v/>
      </c>
      <c r="D1681" t="str">
        <f t="array" ref="D1681">IF(D140,SUM(TRANSPOSE(D$104:D$203)*SqCor!$B38:$CW38)/SQRT(ComCalc!D$113),"")</f>
        <v/>
      </c>
      <c r="E1681" t="str">
        <f t="array" ref="E1681">IF(E140,SUM(TRANSPOSE(E$104:E$203)*SqCor!$B38:$CW38)/SQRT(ComCalc!E$113),"")</f>
        <v/>
      </c>
      <c r="F1681" t="str">
        <f t="array" ref="F1681">IF(F140,SUM(TRANSPOSE(F$104:F$203)*SqCor!$B38:$CW38)/SQRT(ComCalc!F$113),"")</f>
        <v/>
      </c>
      <c r="G1681">
        <f t="array" ref="G1681">IF(G140,SUM(TRANSPOSE(G$104:G$203)*SqCor!$B38:$CW38)/SQRT(ComCalc!G$113),"")</f>
        <v>0.22377116910075542</v>
      </c>
      <c r="H1681" t="str">
        <f t="array" ref="H1681">IF(H140,SUM(TRANSPOSE(H$104:H$203)*SqCor!$B38:$CW38)/SQRT(ComCalc!H$113),"")</f>
        <v/>
      </c>
      <c r="I1681" t="str">
        <f t="array" ref="I1681">IF(I140,SUM(TRANSPOSE(I$104:I$203)*SqCor!$B38:$CW38)/SQRT(ComCalc!I$113),"")</f>
        <v/>
      </c>
      <c r="J1681" t="str">
        <f t="array" ref="J1681">IF(J140,SUM(TRANSPOSE(J$104:J$203)*SqCor!$B38:$CW38)/SQRT(ComCalc!J$113),"")</f>
        <v/>
      </c>
      <c r="K1681" t="str">
        <f t="array" ref="K1681">IF(K140,SUM(TRANSPOSE(K$104:K$203)*SqCor!$B38:$CW38)/SQRT(ComCalc!K$113),"")</f>
        <v/>
      </c>
      <c r="L1681" t="str">
        <f t="array" ref="L1681">IF(L140,SUM(TRANSPOSE(L$104:L$203)*SqCor!$B38:$CW38)/SQRT(ComCalc!L$113),"")</f>
        <v/>
      </c>
      <c r="M1681">
        <f t="array" ref="M1681">IF(M140,SUM(TRANSPOSE(M$104:M$203)*SqCor!$B38:$CW38)/SQRT(ComCalc!M$113),"")</f>
        <v>0.35763409506056681</v>
      </c>
      <c r="N1681" t="str">
        <f t="array" ref="N1681">IF(N140,SUM(TRANSPOSE(N$104:N$203)*SqCor!$B38:$CW38)/SQRT(ComCalc!N$113),"")</f>
        <v/>
      </c>
      <c r="O1681" t="str">
        <f t="array" ref="O1681">IF(O140,SUM(TRANSPOSE(O$104:O$203)*SqCor!$B38:$CW38)/SQRT(ComCalc!O$113),"")</f>
        <v/>
      </c>
      <c r="P1681" t="str">
        <f t="array" ref="P1681">IF(P140,SUM(TRANSPOSE(P$104:P$203)*SqCor!$B38:$CW38)/SQRT(ComCalc!P$113),"")</f>
        <v/>
      </c>
      <c r="Q1681">
        <f t="array" ref="Q1681">IF(Q140,SUM(TRANSPOSE(Q$104:Q$203)*SqCor!$B38:$CW38)/SQRT(ComCalc!Q$113),"")</f>
        <v>0.70710678118654746</v>
      </c>
      <c r="R1681">
        <f t="array" ref="R1681">IF(R140,SUM(TRANSPOSE(R$104:R$203)*SqCor!$B38:$CW38)/SQRT(ComCalc!R$113),"")</f>
        <v>0.31949692327405166</v>
      </c>
      <c r="S1681" t="str">
        <f t="array" ref="S1681">IF(S140,SUM(TRANSPOSE(S$104:S$203)*SqCor!$B38:$CW38)/SQRT(ComCalc!S$113),"")</f>
        <v/>
      </c>
      <c r="T1681" t="str">
        <f t="array" ref="T1681">IF(T140,SUM(TRANSPOSE(T$104:T$203)*SqCor!$B38:$CW38)/SQRT(ComCalc!T$113),"")</f>
        <v/>
      </c>
      <c r="U1681" t="str">
        <f t="array" ref="U1681">IF(U140,SUM(TRANSPOSE(U$104:U$203)*SqCor!$B38:$CW38)/SQRT(ComCalc!U$113),"")</f>
        <v/>
      </c>
    </row>
    <row r="1682" spans="1:21" x14ac:dyDescent="0.15">
      <c r="A1682" t="str">
        <f t="shared" si="1077"/>
        <v>ROCFT Recall</v>
      </c>
      <c r="B1682" t="str">
        <f t="array" ref="B1682">IF(B141,SUM(TRANSPOSE(B$104:B$203)*SqCor!$B39:$CW39)/SQRT(ComCalc!B$113),"")</f>
        <v/>
      </c>
      <c r="C1682" t="str">
        <f t="array" ref="C1682">IF(C141,SUM(TRANSPOSE(C$104:C$203)*SqCor!$B39:$CW39)/SQRT(ComCalc!C$113),"")</f>
        <v/>
      </c>
      <c r="D1682" t="str">
        <f t="array" ref="D1682">IF(D141,SUM(TRANSPOSE(D$104:D$203)*SqCor!$B39:$CW39)/SQRT(ComCalc!D$113),"")</f>
        <v/>
      </c>
      <c r="E1682" t="str">
        <f t="array" ref="E1682">IF(E141,SUM(TRANSPOSE(E$104:E$203)*SqCor!$B39:$CW39)/SQRT(ComCalc!E$113),"")</f>
        <v/>
      </c>
      <c r="F1682" t="str">
        <f t="array" ref="F1682">IF(F141,SUM(TRANSPOSE(F$104:F$203)*SqCor!$B39:$CW39)/SQRT(ComCalc!F$113),"")</f>
        <v/>
      </c>
      <c r="G1682" t="str">
        <f t="array" ref="G1682">IF(G141,SUM(TRANSPOSE(G$104:G$203)*SqCor!$B39:$CW39)/SQRT(ComCalc!G$113),"")</f>
        <v/>
      </c>
      <c r="H1682">
        <f t="array" ref="H1682">IF(H141,SUM(TRANSPOSE(H$104:H$203)*SqCor!$B39:$CW39)/SQRT(ComCalc!H$113),"")</f>
        <v>0.56308504459388031</v>
      </c>
      <c r="I1682" t="str">
        <f t="array" ref="I1682">IF(I141,SUM(TRANSPOSE(I$104:I$203)*SqCor!$B39:$CW39)/SQRT(ComCalc!I$113),"")</f>
        <v/>
      </c>
      <c r="J1682" t="str">
        <f t="array" ref="J1682">IF(J141,SUM(TRANSPOSE(J$104:J$203)*SqCor!$B39:$CW39)/SQRT(ComCalc!J$113),"")</f>
        <v/>
      </c>
      <c r="K1682" t="str">
        <f t="array" ref="K1682">IF(K141,SUM(TRANSPOSE(K$104:K$203)*SqCor!$B39:$CW39)/SQRT(ComCalc!K$113),"")</f>
        <v/>
      </c>
      <c r="L1682" t="str">
        <f t="array" ref="L1682">IF(L141,SUM(TRANSPOSE(L$104:L$203)*SqCor!$B39:$CW39)/SQRT(ComCalc!L$113),"")</f>
        <v/>
      </c>
      <c r="M1682" t="str">
        <f t="array" ref="M1682">IF(M141,SUM(TRANSPOSE(M$104:M$203)*SqCor!$B39:$CW39)/SQRT(ComCalc!M$113),"")</f>
        <v/>
      </c>
      <c r="N1682" t="str">
        <f t="array" ref="N1682">IF(N141,SUM(TRANSPOSE(N$104:N$203)*SqCor!$B39:$CW39)/SQRT(ComCalc!N$113),"")</f>
        <v/>
      </c>
      <c r="O1682" t="str">
        <f t="array" ref="O1682">IF(O141,SUM(TRANSPOSE(O$104:O$203)*SqCor!$B39:$CW39)/SQRT(ComCalc!O$113),"")</f>
        <v/>
      </c>
      <c r="P1682">
        <f t="array" ref="P1682">IF(P141,SUM(TRANSPOSE(P$104:P$203)*SqCor!$B39:$CW39)/SQRT(ComCalc!P$113),"")</f>
        <v>0.59765767526080704</v>
      </c>
      <c r="Q1682" t="str">
        <f t="array" ref="Q1682">IF(Q141,SUM(TRANSPOSE(Q$104:Q$203)*SqCor!$B39:$CW39)/SQRT(ComCalc!Q$113),"")</f>
        <v/>
      </c>
      <c r="R1682">
        <f t="array" ref="R1682">IF(R141,SUM(TRANSPOSE(R$104:R$203)*SqCor!$B39:$CW39)/SQRT(ComCalc!R$113),"")</f>
        <v>0.37152606112858605</v>
      </c>
      <c r="S1682" t="str">
        <f t="array" ref="S1682">IF(S141,SUM(TRANSPOSE(S$104:S$203)*SqCor!$B39:$CW39)/SQRT(ComCalc!S$113),"")</f>
        <v/>
      </c>
      <c r="T1682" t="str">
        <f t="array" ref="T1682">IF(T141,SUM(TRANSPOSE(T$104:T$203)*SqCor!$B39:$CW39)/SQRT(ComCalc!T$113),"")</f>
        <v/>
      </c>
      <c r="U1682" t="str">
        <f t="array" ref="U1682">IF(U141,SUM(TRANSPOSE(U$104:U$203)*SqCor!$B39:$CW39)/SQRT(ComCalc!U$113),"")</f>
        <v/>
      </c>
    </row>
    <row r="1683" spans="1:21" x14ac:dyDescent="0.15">
      <c r="A1683" t="str">
        <f t="shared" si="1077"/>
        <v>CVLT-3 Brief Trials 1-4</v>
      </c>
      <c r="B1683" t="str">
        <f t="array" ref="B1683">IF(B142,SUM(TRANSPOSE(B$104:B$203)*SqCor!$B40:$CW40)/SQRT(ComCalc!B$113),"")</f>
        <v/>
      </c>
      <c r="C1683" t="str">
        <f t="array" ref="C1683">IF(C142,SUM(TRANSPOSE(C$104:C$203)*SqCor!$B40:$CW40)/SQRT(ComCalc!C$113),"")</f>
        <v/>
      </c>
      <c r="D1683" t="str">
        <f t="array" ref="D1683">IF(D142,SUM(TRANSPOSE(D$104:D$203)*SqCor!$B40:$CW40)/SQRT(ComCalc!D$113),"")</f>
        <v/>
      </c>
      <c r="E1683" t="str">
        <f t="array" ref="E1683">IF(E142,SUM(TRANSPOSE(E$104:E$203)*SqCor!$B40:$CW40)/SQRT(ComCalc!E$113),"")</f>
        <v/>
      </c>
      <c r="F1683" t="str">
        <f t="array" ref="F1683">IF(F142,SUM(TRANSPOSE(F$104:F$203)*SqCor!$B40:$CW40)/SQRT(ComCalc!F$113),"")</f>
        <v/>
      </c>
      <c r="G1683" t="str">
        <f t="array" ref="G1683">IF(G142,SUM(TRANSPOSE(G$104:G$203)*SqCor!$B40:$CW40)/SQRT(ComCalc!G$113),"")</f>
        <v/>
      </c>
      <c r="H1683">
        <f t="array" ref="H1683">IF(H142,SUM(TRANSPOSE(H$104:H$203)*SqCor!$B40:$CW40)/SQRT(ComCalc!H$113),"")</f>
        <v>0.85852366914424572</v>
      </c>
      <c r="I1683" t="str">
        <f t="array" ref="I1683">IF(I142,SUM(TRANSPOSE(I$104:I$203)*SqCor!$B40:$CW40)/SQRT(ComCalc!I$113),"")</f>
        <v/>
      </c>
      <c r="J1683" t="str">
        <f t="array" ref="J1683">IF(J142,SUM(TRANSPOSE(J$104:J$203)*SqCor!$B40:$CW40)/SQRT(ComCalc!J$113),"")</f>
        <v/>
      </c>
      <c r="K1683" t="str">
        <f t="array" ref="K1683">IF(K142,SUM(TRANSPOSE(K$104:K$203)*SqCor!$B40:$CW40)/SQRT(ComCalc!K$113),"")</f>
        <v/>
      </c>
      <c r="L1683" t="str">
        <f t="array" ref="L1683">IF(L142,SUM(TRANSPOSE(L$104:L$203)*SqCor!$B40:$CW40)/SQRT(ComCalc!L$113),"")</f>
        <v/>
      </c>
      <c r="M1683" t="str">
        <f t="array" ref="M1683">IF(M142,SUM(TRANSPOSE(M$104:M$203)*SqCor!$B40:$CW40)/SQRT(ComCalc!M$113),"")</f>
        <v/>
      </c>
      <c r="N1683" t="str">
        <f t="array" ref="N1683">IF(N142,SUM(TRANSPOSE(N$104:N$203)*SqCor!$B40:$CW40)/SQRT(ComCalc!N$113),"")</f>
        <v/>
      </c>
      <c r="O1683">
        <f t="array" ref="O1683">IF(O142,SUM(TRANSPOSE(O$104:O$203)*SqCor!$B40:$CW40)/SQRT(ComCalc!O$113),"")</f>
        <v>0.81482171438266682</v>
      </c>
      <c r="P1683" t="str">
        <f t="array" ref="P1683">IF(P142,SUM(TRANSPOSE(P$104:P$203)*SqCor!$B40:$CW40)/SQRT(ComCalc!P$113),"")</f>
        <v/>
      </c>
      <c r="Q1683" t="str">
        <f t="array" ref="Q1683">IF(Q142,SUM(TRANSPOSE(Q$104:Q$203)*SqCor!$B40:$CW40)/SQRT(ComCalc!Q$113),"")</f>
        <v/>
      </c>
      <c r="R1683">
        <f t="array" ref="R1683">IF(R142,SUM(TRANSPOSE(R$104:R$203)*SqCor!$B40:$CW40)/SQRT(ComCalc!R$113),"")</f>
        <v>0.71097283871748551</v>
      </c>
      <c r="S1683" t="str">
        <f t="array" ref="S1683">IF(S142,SUM(TRANSPOSE(S$104:S$203)*SqCor!$B40:$CW40)/SQRT(ComCalc!S$113),"")</f>
        <v/>
      </c>
      <c r="T1683" t="str">
        <f t="array" ref="T1683">IF(T142,SUM(TRANSPOSE(T$104:T$203)*SqCor!$B40:$CW40)/SQRT(ComCalc!T$113),"")</f>
        <v/>
      </c>
      <c r="U1683" t="str">
        <f t="array" ref="U1683">IF(U142,SUM(TRANSPOSE(U$104:U$203)*SqCor!$B40:$CW40)/SQRT(ComCalc!U$113),"")</f>
        <v/>
      </c>
    </row>
    <row r="1684" spans="1:21" x14ac:dyDescent="0.15">
      <c r="A1684" t="str">
        <f t="shared" si="1077"/>
        <v>CVLT-3 Brief SDFR</v>
      </c>
      <c r="B1684" t="str">
        <f t="array" ref="B1684">IF(B143,SUM(TRANSPOSE(B$104:B$203)*SqCor!$B41:$CW41)/SQRT(ComCalc!B$113),"")</f>
        <v/>
      </c>
      <c r="C1684" t="str">
        <f t="array" ref="C1684">IF(C143,SUM(TRANSPOSE(C$104:C$203)*SqCor!$B41:$CW41)/SQRT(ComCalc!C$113),"")</f>
        <v/>
      </c>
      <c r="D1684" t="str">
        <f t="array" ref="D1684">IF(D143,SUM(TRANSPOSE(D$104:D$203)*SqCor!$B41:$CW41)/SQRT(ComCalc!D$113),"")</f>
        <v/>
      </c>
      <c r="E1684" t="str">
        <f t="array" ref="E1684">IF(E143,SUM(TRANSPOSE(E$104:E$203)*SqCor!$B41:$CW41)/SQRT(ComCalc!E$113),"")</f>
        <v/>
      </c>
      <c r="F1684" t="str">
        <f t="array" ref="F1684">IF(F143,SUM(TRANSPOSE(F$104:F$203)*SqCor!$B41:$CW41)/SQRT(ComCalc!F$113),"")</f>
        <v/>
      </c>
      <c r="G1684" t="str">
        <f t="array" ref="G1684">IF(G143,SUM(TRANSPOSE(G$104:G$203)*SqCor!$B41:$CW41)/SQRT(ComCalc!G$113),"")</f>
        <v/>
      </c>
      <c r="H1684">
        <f t="array" ref="H1684">IF(H143,SUM(TRANSPOSE(H$104:H$203)*SqCor!$B41:$CW41)/SQRT(ComCalc!H$113),"")</f>
        <v>0.75932067240762913</v>
      </c>
      <c r="I1684" t="str">
        <f t="array" ref="I1684">IF(I143,SUM(TRANSPOSE(I$104:I$203)*SqCor!$B41:$CW41)/SQRT(ComCalc!I$113),"")</f>
        <v/>
      </c>
      <c r="J1684" t="str">
        <f t="array" ref="J1684">IF(J143,SUM(TRANSPOSE(J$104:J$203)*SqCor!$B41:$CW41)/SQRT(ComCalc!J$113),"")</f>
        <v/>
      </c>
      <c r="K1684" t="str">
        <f t="array" ref="K1684">IF(K143,SUM(TRANSPOSE(K$104:K$203)*SqCor!$B41:$CW41)/SQRT(ComCalc!K$113),"")</f>
        <v/>
      </c>
      <c r="L1684" t="str">
        <f t="array" ref="L1684">IF(L143,SUM(TRANSPOSE(L$104:L$203)*SqCor!$B41:$CW41)/SQRT(ComCalc!L$113),"")</f>
        <v/>
      </c>
      <c r="M1684" t="str">
        <f t="array" ref="M1684">IF(M143,SUM(TRANSPOSE(M$104:M$203)*SqCor!$B41:$CW41)/SQRT(ComCalc!M$113),"")</f>
        <v/>
      </c>
      <c r="N1684" t="str">
        <f t="array" ref="N1684">IF(N143,SUM(TRANSPOSE(N$104:N$203)*SqCor!$B41:$CW41)/SQRT(ComCalc!N$113),"")</f>
        <v/>
      </c>
      <c r="O1684" t="str">
        <f t="array" ref="O1684">IF(O143,SUM(TRANSPOSE(O$104:O$203)*SqCor!$B41:$CW41)/SQRT(ComCalc!O$113),"")</f>
        <v/>
      </c>
      <c r="P1684" t="str">
        <f t="array" ref="P1684">IF(P143,SUM(TRANSPOSE(P$104:P$203)*SqCor!$B41:$CW41)/SQRT(ComCalc!P$113),"")</f>
        <v/>
      </c>
      <c r="Q1684" t="str">
        <f t="array" ref="Q1684">IF(Q143,SUM(TRANSPOSE(Q$104:Q$203)*SqCor!$B41:$CW41)/SQRT(ComCalc!Q$113),"")</f>
        <v/>
      </c>
      <c r="R1684">
        <f t="array" ref="R1684">IF(R143,SUM(TRANSPOSE(R$104:R$203)*SqCor!$B41:$CW41)/SQRT(ComCalc!R$113),"")</f>
        <v>0.642561136856446</v>
      </c>
      <c r="S1684" t="str">
        <f t="array" ref="S1684">IF(S143,SUM(TRANSPOSE(S$104:S$203)*SqCor!$B41:$CW41)/SQRT(ComCalc!S$113),"")</f>
        <v/>
      </c>
      <c r="T1684" t="str">
        <f t="array" ref="T1684">IF(T143,SUM(TRANSPOSE(T$104:T$203)*SqCor!$B41:$CW41)/SQRT(ComCalc!T$113),"")</f>
        <v/>
      </c>
      <c r="U1684" t="str">
        <f t="array" ref="U1684">IF(U143,SUM(TRANSPOSE(U$104:U$203)*SqCor!$B41:$CW41)/SQRT(ComCalc!U$113),"")</f>
        <v/>
      </c>
    </row>
    <row r="1685" spans="1:21" x14ac:dyDescent="0.15">
      <c r="A1685" t="str">
        <f t="shared" si="1077"/>
        <v>CVLT-3 Brief LDFR</v>
      </c>
      <c r="B1685" t="str">
        <f t="array" ref="B1685">IF(B144,SUM(TRANSPOSE(B$104:B$203)*SqCor!$B42:$CW42)/SQRT(ComCalc!B$113),"")</f>
        <v/>
      </c>
      <c r="C1685" t="str">
        <f t="array" ref="C1685">IF(C144,SUM(TRANSPOSE(C$104:C$203)*SqCor!$B42:$CW42)/SQRT(ComCalc!C$113),"")</f>
        <v/>
      </c>
      <c r="D1685" t="str">
        <f t="array" ref="D1685">IF(D144,SUM(TRANSPOSE(D$104:D$203)*SqCor!$B42:$CW42)/SQRT(ComCalc!D$113),"")</f>
        <v/>
      </c>
      <c r="E1685" t="str">
        <f t="array" ref="E1685">IF(E144,SUM(TRANSPOSE(E$104:E$203)*SqCor!$B42:$CW42)/SQRT(ComCalc!E$113),"")</f>
        <v/>
      </c>
      <c r="F1685" t="str">
        <f t="array" ref="F1685">IF(F144,SUM(TRANSPOSE(F$104:F$203)*SqCor!$B42:$CW42)/SQRT(ComCalc!F$113),"")</f>
        <v/>
      </c>
      <c r="G1685" t="str">
        <f t="array" ref="G1685">IF(G144,SUM(TRANSPOSE(G$104:G$203)*SqCor!$B42:$CW42)/SQRT(ComCalc!G$113),"")</f>
        <v/>
      </c>
      <c r="H1685">
        <f t="array" ref="H1685">IF(H144,SUM(TRANSPOSE(H$104:H$203)*SqCor!$B42:$CW42)/SQRT(ComCalc!H$113),"")</f>
        <v>0.82224206975693315</v>
      </c>
      <c r="I1685" t="str">
        <f t="array" ref="I1685">IF(I144,SUM(TRANSPOSE(I$104:I$203)*SqCor!$B42:$CW42)/SQRT(ComCalc!I$113),"")</f>
        <v/>
      </c>
      <c r="J1685" t="str">
        <f t="array" ref="J1685">IF(J144,SUM(TRANSPOSE(J$104:J$203)*SqCor!$B42:$CW42)/SQRT(ComCalc!J$113),"")</f>
        <v/>
      </c>
      <c r="K1685" t="str">
        <f t="array" ref="K1685">IF(K144,SUM(TRANSPOSE(K$104:K$203)*SqCor!$B42:$CW42)/SQRT(ComCalc!K$113),"")</f>
        <v/>
      </c>
      <c r="L1685" t="str">
        <f t="array" ref="L1685">IF(L144,SUM(TRANSPOSE(L$104:L$203)*SqCor!$B42:$CW42)/SQRT(ComCalc!L$113),"")</f>
        <v/>
      </c>
      <c r="M1685" t="str">
        <f t="array" ref="M1685">IF(M144,SUM(TRANSPOSE(M$104:M$203)*SqCor!$B42:$CW42)/SQRT(ComCalc!M$113),"")</f>
        <v/>
      </c>
      <c r="N1685" t="str">
        <f t="array" ref="N1685">IF(N144,SUM(TRANSPOSE(N$104:N$203)*SqCor!$B42:$CW42)/SQRT(ComCalc!N$113),"")</f>
        <v/>
      </c>
      <c r="O1685" t="str">
        <f t="array" ref="O1685">IF(O144,SUM(TRANSPOSE(O$104:O$203)*SqCor!$B42:$CW42)/SQRT(ComCalc!O$113),"")</f>
        <v/>
      </c>
      <c r="P1685">
        <f t="array" ref="P1685">IF(P144,SUM(TRANSPOSE(P$104:P$203)*SqCor!$B42:$CW42)/SQRT(ComCalc!P$113),"")</f>
        <v>0.63783351493322016</v>
      </c>
      <c r="Q1685" t="str">
        <f t="array" ref="Q1685">IF(Q144,SUM(TRANSPOSE(Q$104:Q$203)*SqCor!$B42:$CW42)/SQRT(ComCalc!Q$113),"")</f>
        <v/>
      </c>
      <c r="R1685">
        <f t="array" ref="R1685">IF(R144,SUM(TRANSPOSE(R$104:R$203)*SqCor!$B42:$CW42)/SQRT(ComCalc!R$113),"")</f>
        <v>0.67241913197551029</v>
      </c>
      <c r="S1685" t="str">
        <f t="array" ref="S1685">IF(S144,SUM(TRANSPOSE(S$104:S$203)*SqCor!$B42:$CW42)/SQRT(ComCalc!S$113),"")</f>
        <v/>
      </c>
      <c r="T1685" t="str">
        <f t="array" ref="T1685">IF(T144,SUM(TRANSPOSE(T$104:T$203)*SqCor!$B42:$CW42)/SQRT(ComCalc!T$113),"")</f>
        <v/>
      </c>
      <c r="U1685" t="str">
        <f t="array" ref="U1685">IF(U144,SUM(TRANSPOSE(U$104:U$203)*SqCor!$B42:$CW42)/SQRT(ComCalc!U$113),"")</f>
        <v/>
      </c>
    </row>
    <row r="1686" spans="1:21" x14ac:dyDescent="0.15">
      <c r="A1686" t="str">
        <f t="shared" si="1077"/>
        <v>Figure Weights</v>
      </c>
      <c r="B1686" t="str">
        <f t="array" ref="B1686">IF(B145,SUM(TRANSPOSE(B$104:B$203)*SqCor!$B43:$CW43)/SQRT(ComCalc!B$113),"")</f>
        <v/>
      </c>
      <c r="C1686" t="str">
        <f t="array" ref="C1686">IF(C145,SUM(TRANSPOSE(C$104:C$203)*SqCor!$B43:$CW43)/SQRT(ComCalc!C$113),"")</f>
        <v/>
      </c>
      <c r="D1686" t="str">
        <f t="array" ref="D1686">IF(D145,SUM(TRANSPOSE(D$104:D$203)*SqCor!$B43:$CW43)/SQRT(ComCalc!D$113),"")</f>
        <v/>
      </c>
      <c r="E1686" t="str">
        <f t="array" ref="E1686">IF(E145,SUM(TRANSPOSE(E$104:E$203)*SqCor!$B43:$CW43)/SQRT(ComCalc!E$113),"")</f>
        <v/>
      </c>
      <c r="F1686" t="str">
        <f t="array" ref="F1686">IF(F145,SUM(TRANSPOSE(F$104:F$203)*SqCor!$B43:$CW43)/SQRT(ComCalc!F$113),"")</f>
        <v/>
      </c>
      <c r="G1686" t="str">
        <f t="array" ref="G1686">IF(G145,SUM(TRANSPOSE(G$104:G$203)*SqCor!$B43:$CW43)/SQRT(ComCalc!G$113),"")</f>
        <v/>
      </c>
      <c r="H1686" t="str">
        <f t="array" ref="H1686">IF(H145,SUM(TRANSPOSE(H$104:H$203)*SqCor!$B43:$CW43)/SQRT(ComCalc!H$113),"")</f>
        <v/>
      </c>
      <c r="I1686" t="str">
        <f t="array" ref="I1686">IF(I145,SUM(TRANSPOSE(I$104:I$203)*SqCor!$B43:$CW43)/SQRT(ComCalc!I$113),"")</f>
        <v/>
      </c>
      <c r="J1686" t="str">
        <f t="array" ref="J1686">IF(J145,SUM(TRANSPOSE(J$104:J$203)*SqCor!$B43:$CW43)/SQRT(ComCalc!J$113),"")</f>
        <v/>
      </c>
      <c r="K1686" t="str">
        <f t="array" ref="K1686">IF(K145,SUM(TRANSPOSE(K$104:K$203)*SqCor!$B43:$CW43)/SQRT(ComCalc!K$113),"")</f>
        <v/>
      </c>
      <c r="L1686" t="str">
        <f t="array" ref="L1686">IF(L145,SUM(TRANSPOSE(L$104:L$203)*SqCor!$B43:$CW43)/SQRT(ComCalc!L$113),"")</f>
        <v/>
      </c>
      <c r="M1686" t="str">
        <f t="array" ref="M1686">IF(M145,SUM(TRANSPOSE(M$104:M$203)*SqCor!$B43:$CW43)/SQRT(ComCalc!M$113),"")</f>
        <v/>
      </c>
      <c r="N1686" t="str">
        <f t="array" ref="N1686">IF(N145,SUM(TRANSPOSE(N$104:N$203)*SqCor!$B43:$CW43)/SQRT(ComCalc!N$113),"")</f>
        <v/>
      </c>
      <c r="O1686" t="str">
        <f t="array" ref="O1686">IF(O145,SUM(TRANSPOSE(O$104:O$203)*SqCor!$B43:$CW43)/SQRT(ComCalc!O$113),"")</f>
        <v/>
      </c>
      <c r="P1686" t="str">
        <f t="array" ref="P1686">IF(P145,SUM(TRANSPOSE(P$104:P$203)*SqCor!$B43:$CW43)/SQRT(ComCalc!P$113),"")</f>
        <v/>
      </c>
      <c r="Q1686" t="str">
        <f t="array" ref="Q1686">IF(Q145,SUM(TRANSPOSE(Q$104:Q$203)*SqCor!$B43:$CW43)/SQRT(ComCalc!Q$113),"")</f>
        <v/>
      </c>
      <c r="R1686" t="str">
        <f t="array" ref="R1686">IF(R145,SUM(TRANSPOSE(R$104:R$203)*SqCor!$B43:$CW43)/SQRT(ComCalc!R$113),"")</f>
        <v/>
      </c>
      <c r="S1686" t="str">
        <f t="array" ref="S1686">IF(S145,SUM(TRANSPOSE(S$104:S$203)*SqCor!$B43:$CW43)/SQRT(ComCalc!S$113),"")</f>
        <v/>
      </c>
      <c r="T1686" t="str">
        <f t="array" ref="T1686">IF(T145,SUM(TRANSPOSE(T$104:T$203)*SqCor!$B43:$CW43)/SQRT(ComCalc!T$113),"")</f>
        <v/>
      </c>
      <c r="U1686" t="str">
        <f t="array" ref="U1686">IF(U145,SUM(TRANSPOSE(U$104:U$203)*SqCor!$B43:$CW43)/SQRT(ComCalc!U$113),"")</f>
        <v/>
      </c>
    </row>
    <row r="1687" spans="1:21" x14ac:dyDescent="0.15">
      <c r="A1687" t="str">
        <f t="shared" si="1077"/>
        <v>Letter-Number Sequencing</v>
      </c>
      <c r="B1687" t="str">
        <f t="array" ref="B1687">IF(B146,SUM(TRANSPOSE(B$104:B$203)*SqCor!$B44:$CW44)/SQRT(ComCalc!B$113),"")</f>
        <v/>
      </c>
      <c r="C1687" t="str">
        <f t="array" ref="C1687">IF(C146,SUM(TRANSPOSE(C$104:C$203)*SqCor!$B44:$CW44)/SQRT(ComCalc!C$113),"")</f>
        <v/>
      </c>
      <c r="D1687" t="str">
        <f t="array" ref="D1687">IF(D146,SUM(TRANSPOSE(D$104:D$203)*SqCor!$B44:$CW44)/SQRT(ComCalc!D$113),"")</f>
        <v/>
      </c>
      <c r="E1687" t="str">
        <f t="array" ref="E1687">IF(E146,SUM(TRANSPOSE(E$104:E$203)*SqCor!$B44:$CW44)/SQRT(ComCalc!E$113),"")</f>
        <v/>
      </c>
      <c r="F1687" t="str">
        <f t="array" ref="F1687">IF(F146,SUM(TRANSPOSE(F$104:F$203)*SqCor!$B44:$CW44)/SQRT(ComCalc!F$113),"")</f>
        <v/>
      </c>
      <c r="G1687" t="str">
        <f t="array" ref="G1687">IF(G146,SUM(TRANSPOSE(G$104:G$203)*SqCor!$B44:$CW44)/SQRT(ComCalc!G$113),"")</f>
        <v/>
      </c>
      <c r="H1687" t="str">
        <f t="array" ref="H1687">IF(H146,SUM(TRANSPOSE(H$104:H$203)*SqCor!$B44:$CW44)/SQRT(ComCalc!H$113),"")</f>
        <v/>
      </c>
      <c r="I1687" t="str">
        <f t="array" ref="I1687">IF(I146,SUM(TRANSPOSE(I$104:I$203)*SqCor!$B44:$CW44)/SQRT(ComCalc!I$113),"")</f>
        <v/>
      </c>
      <c r="J1687" t="str">
        <f t="array" ref="J1687">IF(J146,SUM(TRANSPOSE(J$104:J$203)*SqCor!$B44:$CW44)/SQRT(ComCalc!J$113),"")</f>
        <v/>
      </c>
      <c r="K1687" t="str">
        <f t="array" ref="K1687">IF(K146,SUM(TRANSPOSE(K$104:K$203)*SqCor!$B44:$CW44)/SQRT(ComCalc!K$113),"")</f>
        <v/>
      </c>
      <c r="L1687" t="str">
        <f t="array" ref="L1687">IF(L146,SUM(TRANSPOSE(L$104:L$203)*SqCor!$B44:$CW44)/SQRT(ComCalc!L$113),"")</f>
        <v/>
      </c>
      <c r="M1687" t="str">
        <f t="array" ref="M1687">IF(M146,SUM(TRANSPOSE(M$104:M$203)*SqCor!$B44:$CW44)/SQRT(ComCalc!M$113),"")</f>
        <v/>
      </c>
      <c r="N1687" t="str">
        <f t="array" ref="N1687">IF(N146,SUM(TRANSPOSE(N$104:N$203)*SqCor!$B44:$CW44)/SQRT(ComCalc!N$113),"")</f>
        <v/>
      </c>
      <c r="O1687" t="str">
        <f t="array" ref="O1687">IF(O146,SUM(TRANSPOSE(O$104:O$203)*SqCor!$B44:$CW44)/SQRT(ComCalc!O$113),"")</f>
        <v/>
      </c>
      <c r="P1687" t="str">
        <f t="array" ref="P1687">IF(P146,SUM(TRANSPOSE(P$104:P$203)*SqCor!$B44:$CW44)/SQRT(ComCalc!P$113),"")</f>
        <v/>
      </c>
      <c r="Q1687" t="str">
        <f t="array" ref="Q1687">IF(Q146,SUM(TRANSPOSE(Q$104:Q$203)*SqCor!$B44:$CW44)/SQRT(ComCalc!Q$113),"")</f>
        <v/>
      </c>
      <c r="R1687" t="str">
        <f t="array" ref="R1687">IF(R146,SUM(TRANSPOSE(R$104:R$203)*SqCor!$B44:$CW44)/SQRT(ComCalc!R$113),"")</f>
        <v/>
      </c>
      <c r="S1687" t="str">
        <f t="array" ref="S1687">IF(S146,SUM(TRANSPOSE(S$104:S$203)*SqCor!$B44:$CW44)/SQRT(ComCalc!S$113),"")</f>
        <v/>
      </c>
      <c r="T1687" t="str">
        <f t="array" ref="T1687">IF(T146,SUM(TRANSPOSE(T$104:T$203)*SqCor!$B44:$CW44)/SQRT(ComCalc!T$113),"")</f>
        <v/>
      </c>
      <c r="U1687" t="str">
        <f t="array" ref="U1687">IF(U146,SUM(TRANSPOSE(U$104:U$203)*SqCor!$B44:$CW44)/SQRT(ComCalc!U$113),"")</f>
        <v/>
      </c>
    </row>
    <row r="1688" spans="1:21" x14ac:dyDescent="0.15">
      <c r="A1688" t="str">
        <f t="shared" si="1077"/>
        <v>Cancellation</v>
      </c>
      <c r="B1688" t="str">
        <f t="array" ref="B1688">IF(B147,SUM(TRANSPOSE(B$104:B$203)*SqCor!$B45:$CW45)/SQRT(ComCalc!B$113),"")</f>
        <v/>
      </c>
      <c r="C1688" t="str">
        <f t="array" ref="C1688">IF(C147,SUM(TRANSPOSE(C$104:C$203)*SqCor!$B45:$CW45)/SQRT(ComCalc!C$113),"")</f>
        <v/>
      </c>
      <c r="D1688" t="str">
        <f t="array" ref="D1688">IF(D147,SUM(TRANSPOSE(D$104:D$203)*SqCor!$B45:$CW45)/SQRT(ComCalc!D$113),"")</f>
        <v/>
      </c>
      <c r="E1688" t="str">
        <f t="array" ref="E1688">IF(E147,SUM(TRANSPOSE(E$104:E$203)*SqCor!$B45:$CW45)/SQRT(ComCalc!E$113),"")</f>
        <v/>
      </c>
      <c r="F1688" t="str">
        <f t="array" ref="F1688">IF(F147,SUM(TRANSPOSE(F$104:F$203)*SqCor!$B45:$CW45)/SQRT(ComCalc!F$113),"")</f>
        <v/>
      </c>
      <c r="G1688" t="str">
        <f t="array" ref="G1688">IF(G147,SUM(TRANSPOSE(G$104:G$203)*SqCor!$B45:$CW45)/SQRT(ComCalc!G$113),"")</f>
        <v/>
      </c>
      <c r="H1688" t="str">
        <f t="array" ref="H1688">IF(H147,SUM(TRANSPOSE(H$104:H$203)*SqCor!$B45:$CW45)/SQRT(ComCalc!H$113),"")</f>
        <v/>
      </c>
      <c r="I1688" t="str">
        <f t="array" ref="I1688">IF(I147,SUM(TRANSPOSE(I$104:I$203)*SqCor!$B45:$CW45)/SQRT(ComCalc!I$113),"")</f>
        <v/>
      </c>
      <c r="J1688" t="str">
        <f t="array" ref="J1688">IF(J147,SUM(TRANSPOSE(J$104:J$203)*SqCor!$B45:$CW45)/SQRT(ComCalc!J$113),"")</f>
        <v/>
      </c>
      <c r="K1688" t="str">
        <f t="array" ref="K1688">IF(K147,SUM(TRANSPOSE(K$104:K$203)*SqCor!$B45:$CW45)/SQRT(ComCalc!K$113),"")</f>
        <v/>
      </c>
      <c r="L1688" t="str">
        <f t="array" ref="L1688">IF(L147,SUM(TRANSPOSE(L$104:L$203)*SqCor!$B45:$CW45)/SQRT(ComCalc!L$113),"")</f>
        <v/>
      </c>
      <c r="M1688" t="str">
        <f t="array" ref="M1688">IF(M147,SUM(TRANSPOSE(M$104:M$203)*SqCor!$B45:$CW45)/SQRT(ComCalc!M$113),"")</f>
        <v/>
      </c>
      <c r="N1688" t="str">
        <f t="array" ref="N1688">IF(N147,SUM(TRANSPOSE(N$104:N$203)*SqCor!$B45:$CW45)/SQRT(ComCalc!N$113),"")</f>
        <v/>
      </c>
      <c r="O1688" t="str">
        <f t="array" ref="O1688">IF(O147,SUM(TRANSPOSE(O$104:O$203)*SqCor!$B45:$CW45)/SQRT(ComCalc!O$113),"")</f>
        <v/>
      </c>
      <c r="P1688" t="str">
        <f t="array" ref="P1688">IF(P147,SUM(TRANSPOSE(P$104:P$203)*SqCor!$B45:$CW45)/SQRT(ComCalc!P$113),"")</f>
        <v/>
      </c>
      <c r="Q1688" t="str">
        <f t="array" ref="Q1688">IF(Q147,SUM(TRANSPOSE(Q$104:Q$203)*SqCor!$B45:$CW45)/SQRT(ComCalc!Q$113),"")</f>
        <v/>
      </c>
      <c r="R1688" t="str">
        <f t="array" ref="R1688">IF(R147,SUM(TRANSPOSE(R$104:R$203)*SqCor!$B45:$CW45)/SQRT(ComCalc!R$113),"")</f>
        <v/>
      </c>
      <c r="S1688" t="str">
        <f t="array" ref="S1688">IF(S147,SUM(TRANSPOSE(S$104:S$203)*SqCor!$B45:$CW45)/SQRT(ComCalc!S$113),"")</f>
        <v/>
      </c>
      <c r="T1688" t="str">
        <f t="array" ref="T1688">IF(T147,SUM(TRANSPOSE(T$104:T$203)*SqCor!$B45:$CW45)/SQRT(ComCalc!T$113),"")</f>
        <v/>
      </c>
      <c r="U1688" t="str">
        <f t="array" ref="U1688">IF(U147,SUM(TRANSPOSE(U$104:U$203)*SqCor!$B45:$CW45)/SQRT(ComCalc!U$113),"")</f>
        <v/>
      </c>
    </row>
    <row r="1689" spans="1:21" x14ac:dyDescent="0.15">
      <c r="A1689" t="str">
        <f t="shared" si="1077"/>
        <v>Grooved Pegboard-Dominant</v>
      </c>
      <c r="B1689" t="str">
        <f t="array" ref="B1689">IF(B148,SUM(TRANSPOSE(B$104:B$203)*SqCor!$B46:$CW46)/SQRT(ComCalc!B$113),"")</f>
        <v/>
      </c>
      <c r="C1689" t="str">
        <f t="array" ref="C1689">IF(C148,SUM(TRANSPOSE(C$104:C$203)*SqCor!$B46:$CW46)/SQRT(ComCalc!C$113),"")</f>
        <v/>
      </c>
      <c r="D1689" t="str">
        <f t="array" ref="D1689">IF(D148,SUM(TRANSPOSE(D$104:D$203)*SqCor!$B46:$CW46)/SQRT(ComCalc!D$113),"")</f>
        <v/>
      </c>
      <c r="E1689" t="str">
        <f t="array" ref="E1689">IF(E148,SUM(TRANSPOSE(E$104:E$203)*SqCor!$B46:$CW46)/SQRT(ComCalc!E$113),"")</f>
        <v/>
      </c>
      <c r="F1689" t="str">
        <f t="array" ref="F1689">IF(F148,SUM(TRANSPOSE(F$104:F$203)*SqCor!$B46:$CW46)/SQRT(ComCalc!F$113),"")</f>
        <v/>
      </c>
      <c r="G1689" t="str">
        <f t="array" ref="G1689">IF(G148,SUM(TRANSPOSE(G$104:G$203)*SqCor!$B46:$CW46)/SQRT(ComCalc!G$113),"")</f>
        <v/>
      </c>
      <c r="H1689" t="str">
        <f t="array" ref="H1689">IF(H148,SUM(TRANSPOSE(H$104:H$203)*SqCor!$B46:$CW46)/SQRT(ComCalc!H$113),"")</f>
        <v/>
      </c>
      <c r="I1689" t="str">
        <f t="array" ref="I1689">IF(I148,SUM(TRANSPOSE(I$104:I$203)*SqCor!$B46:$CW46)/SQRT(ComCalc!I$113),"")</f>
        <v/>
      </c>
      <c r="J1689" t="str">
        <f t="array" ref="J1689">IF(J148,SUM(TRANSPOSE(J$104:J$203)*SqCor!$B46:$CW46)/SQRT(ComCalc!J$113),"")</f>
        <v/>
      </c>
      <c r="K1689" t="str">
        <f t="array" ref="K1689">IF(K148,SUM(TRANSPOSE(K$104:K$203)*SqCor!$B46:$CW46)/SQRT(ComCalc!K$113),"")</f>
        <v/>
      </c>
      <c r="L1689" t="str">
        <f t="array" ref="L1689">IF(L148,SUM(TRANSPOSE(L$104:L$203)*SqCor!$B46:$CW46)/SQRT(ComCalc!L$113),"")</f>
        <v/>
      </c>
      <c r="M1689" t="str">
        <f t="array" ref="M1689">IF(M148,SUM(TRANSPOSE(M$104:M$203)*SqCor!$B46:$CW46)/SQRT(ComCalc!M$113),"")</f>
        <v/>
      </c>
      <c r="N1689" t="str">
        <f t="array" ref="N1689">IF(N148,SUM(TRANSPOSE(N$104:N$203)*SqCor!$B46:$CW46)/SQRT(ComCalc!N$113),"")</f>
        <v/>
      </c>
      <c r="O1689" t="str">
        <f t="array" ref="O1689">IF(O148,SUM(TRANSPOSE(O$104:O$203)*SqCor!$B46:$CW46)/SQRT(ComCalc!O$113),"")</f>
        <v/>
      </c>
      <c r="P1689" t="str">
        <f t="array" ref="P1689">IF(P148,SUM(TRANSPOSE(P$104:P$203)*SqCor!$B46:$CW46)/SQRT(ComCalc!P$113),"")</f>
        <v/>
      </c>
      <c r="Q1689" t="str">
        <f t="array" ref="Q1689">IF(Q148,SUM(TRANSPOSE(Q$104:Q$203)*SqCor!$B46:$CW46)/SQRT(ComCalc!Q$113),"")</f>
        <v/>
      </c>
      <c r="R1689" t="str">
        <f t="array" ref="R1689">IF(R148,SUM(TRANSPOSE(R$104:R$203)*SqCor!$B46:$CW46)/SQRT(ComCalc!R$113),"")</f>
        <v/>
      </c>
      <c r="S1689" t="str">
        <f t="array" ref="S1689">IF(S148,SUM(TRANSPOSE(S$104:S$203)*SqCor!$B46:$CW46)/SQRT(ComCalc!S$113),"")</f>
        <v/>
      </c>
      <c r="T1689" t="str">
        <f t="array" ref="T1689">IF(T148,SUM(TRANSPOSE(T$104:T$203)*SqCor!$B46:$CW46)/SQRT(ComCalc!T$113),"")</f>
        <v/>
      </c>
      <c r="U1689" t="str">
        <f t="array" ref="U1689">IF(U148,SUM(TRANSPOSE(U$104:U$203)*SqCor!$B46:$CW46)/SQRT(ComCalc!U$113),"")</f>
        <v/>
      </c>
    </row>
    <row r="1690" spans="1:21" x14ac:dyDescent="0.15">
      <c r="A1690" t="str">
        <f t="shared" si="1077"/>
        <v>Grooved Pegboard-Nondominant</v>
      </c>
      <c r="B1690" t="str">
        <f t="array" ref="B1690">IF(B149,SUM(TRANSPOSE(B$104:B$203)*SqCor!$B47:$CW47)/SQRT(ComCalc!B$113),"")</f>
        <v/>
      </c>
      <c r="C1690" t="str">
        <f t="array" ref="C1690">IF(C149,SUM(TRANSPOSE(C$104:C$203)*SqCor!$B47:$CW47)/SQRT(ComCalc!C$113),"")</f>
        <v/>
      </c>
      <c r="D1690" t="str">
        <f t="array" ref="D1690">IF(D149,SUM(TRANSPOSE(D$104:D$203)*SqCor!$B47:$CW47)/SQRT(ComCalc!D$113),"")</f>
        <v/>
      </c>
      <c r="E1690" t="str">
        <f t="array" ref="E1690">IF(E149,SUM(TRANSPOSE(E$104:E$203)*SqCor!$B47:$CW47)/SQRT(ComCalc!E$113),"")</f>
        <v/>
      </c>
      <c r="F1690" t="str">
        <f t="array" ref="F1690">IF(F149,SUM(TRANSPOSE(F$104:F$203)*SqCor!$B47:$CW47)/SQRT(ComCalc!F$113),"")</f>
        <v/>
      </c>
      <c r="G1690" t="str">
        <f t="array" ref="G1690">IF(G149,SUM(TRANSPOSE(G$104:G$203)*SqCor!$B47:$CW47)/SQRT(ComCalc!G$113),"")</f>
        <v/>
      </c>
      <c r="H1690" t="str">
        <f t="array" ref="H1690">IF(H149,SUM(TRANSPOSE(H$104:H$203)*SqCor!$B47:$CW47)/SQRT(ComCalc!H$113),"")</f>
        <v/>
      </c>
      <c r="I1690" t="str">
        <f t="array" ref="I1690">IF(I149,SUM(TRANSPOSE(I$104:I$203)*SqCor!$B47:$CW47)/SQRT(ComCalc!I$113),"")</f>
        <v/>
      </c>
      <c r="J1690" t="str">
        <f t="array" ref="J1690">IF(J149,SUM(TRANSPOSE(J$104:J$203)*SqCor!$B47:$CW47)/SQRT(ComCalc!J$113),"")</f>
        <v/>
      </c>
      <c r="K1690" t="str">
        <f t="array" ref="K1690">IF(K149,SUM(TRANSPOSE(K$104:K$203)*SqCor!$B47:$CW47)/SQRT(ComCalc!K$113),"")</f>
        <v/>
      </c>
      <c r="L1690" t="str">
        <f t="array" ref="L1690">IF(L149,SUM(TRANSPOSE(L$104:L$203)*SqCor!$B47:$CW47)/SQRT(ComCalc!L$113),"")</f>
        <v/>
      </c>
      <c r="M1690" t="str">
        <f t="array" ref="M1690">IF(M149,SUM(TRANSPOSE(M$104:M$203)*SqCor!$B47:$CW47)/SQRT(ComCalc!M$113),"")</f>
        <v/>
      </c>
      <c r="N1690" t="str">
        <f t="array" ref="N1690">IF(N149,SUM(TRANSPOSE(N$104:N$203)*SqCor!$B47:$CW47)/SQRT(ComCalc!N$113),"")</f>
        <v/>
      </c>
      <c r="O1690" t="str">
        <f t="array" ref="O1690">IF(O149,SUM(TRANSPOSE(O$104:O$203)*SqCor!$B47:$CW47)/SQRT(ComCalc!O$113),"")</f>
        <v/>
      </c>
      <c r="P1690" t="str">
        <f t="array" ref="P1690">IF(P149,SUM(TRANSPOSE(P$104:P$203)*SqCor!$B47:$CW47)/SQRT(ComCalc!P$113),"")</f>
        <v/>
      </c>
      <c r="Q1690" t="str">
        <f t="array" ref="Q1690">IF(Q149,SUM(TRANSPOSE(Q$104:Q$203)*SqCor!$B47:$CW47)/SQRT(ComCalc!Q$113),"")</f>
        <v/>
      </c>
      <c r="R1690" t="str">
        <f t="array" ref="R1690">IF(R149,SUM(TRANSPOSE(R$104:R$203)*SqCor!$B47:$CW47)/SQRT(ComCalc!R$113),"")</f>
        <v/>
      </c>
      <c r="S1690" t="str">
        <f t="array" ref="S1690">IF(S149,SUM(TRANSPOSE(S$104:S$203)*SqCor!$B47:$CW47)/SQRT(ComCalc!S$113),"")</f>
        <v/>
      </c>
      <c r="T1690" t="str">
        <f t="array" ref="T1690">IF(T149,SUM(TRANSPOSE(T$104:T$203)*SqCor!$B47:$CW47)/SQRT(ComCalc!T$113),"")</f>
        <v/>
      </c>
      <c r="U1690" t="str">
        <f t="array" ref="U1690">IF(U149,SUM(TRANSPOSE(U$104:U$203)*SqCor!$B47:$CW47)/SQRT(ComCalc!U$113),"")</f>
        <v/>
      </c>
    </row>
    <row r="1691" spans="1:21" x14ac:dyDescent="0.15">
      <c r="A1691" t="str">
        <f t="shared" si="1077"/>
        <v>Behavior Rating Scale</v>
      </c>
      <c r="B1691" t="str">
        <f t="array" ref="B1691">IF(B150,SUM(TRANSPOSE(B$104:B$203)*SqCor!$B48:$CW48)/SQRT(ComCalc!B$113),"")</f>
        <v/>
      </c>
      <c r="C1691" t="str">
        <f t="array" ref="C1691">IF(C150,SUM(TRANSPOSE(C$104:C$203)*SqCor!$B48:$CW48)/SQRT(ComCalc!C$113),"")</f>
        <v/>
      </c>
      <c r="D1691" t="str">
        <f t="array" ref="D1691">IF(D150,SUM(TRANSPOSE(D$104:D$203)*SqCor!$B48:$CW48)/SQRT(ComCalc!D$113),"")</f>
        <v/>
      </c>
      <c r="E1691" t="str">
        <f t="array" ref="E1691">IF(E150,SUM(TRANSPOSE(E$104:E$203)*SqCor!$B48:$CW48)/SQRT(ComCalc!E$113),"")</f>
        <v/>
      </c>
      <c r="F1691" t="str">
        <f t="array" ref="F1691">IF(F150,SUM(TRANSPOSE(F$104:F$203)*SqCor!$B48:$CW48)/SQRT(ComCalc!F$113),"")</f>
        <v/>
      </c>
      <c r="G1691" t="str">
        <f t="array" ref="G1691">IF(G150,SUM(TRANSPOSE(G$104:G$203)*SqCor!$B48:$CW48)/SQRT(ComCalc!G$113),"")</f>
        <v/>
      </c>
      <c r="H1691" t="str">
        <f t="array" ref="H1691">IF(H150,SUM(TRANSPOSE(H$104:H$203)*SqCor!$B48:$CW48)/SQRT(ComCalc!H$113),"")</f>
        <v/>
      </c>
      <c r="I1691" t="str">
        <f t="array" ref="I1691">IF(I150,SUM(TRANSPOSE(I$104:I$203)*SqCor!$B48:$CW48)/SQRT(ComCalc!I$113),"")</f>
        <v/>
      </c>
      <c r="J1691" t="str">
        <f t="array" ref="J1691">IF(J150,SUM(TRANSPOSE(J$104:J$203)*SqCor!$B48:$CW48)/SQRT(ComCalc!J$113),"")</f>
        <v/>
      </c>
      <c r="K1691" t="str">
        <f t="array" ref="K1691">IF(K150,SUM(TRANSPOSE(K$104:K$203)*SqCor!$B48:$CW48)/SQRT(ComCalc!K$113),"")</f>
        <v/>
      </c>
      <c r="L1691" t="str">
        <f t="array" ref="L1691">IF(L150,SUM(TRANSPOSE(L$104:L$203)*SqCor!$B48:$CW48)/SQRT(ComCalc!L$113),"")</f>
        <v/>
      </c>
      <c r="M1691" t="str">
        <f t="array" ref="M1691">IF(M150,SUM(TRANSPOSE(M$104:M$203)*SqCor!$B48:$CW48)/SQRT(ComCalc!M$113),"")</f>
        <v/>
      </c>
      <c r="N1691" t="str">
        <f t="array" ref="N1691">IF(N150,SUM(TRANSPOSE(N$104:N$203)*SqCor!$B48:$CW48)/SQRT(ComCalc!N$113),"")</f>
        <v/>
      </c>
      <c r="O1691" t="str">
        <f t="array" ref="O1691">IF(O150,SUM(TRANSPOSE(O$104:O$203)*SqCor!$B48:$CW48)/SQRT(ComCalc!O$113),"")</f>
        <v/>
      </c>
      <c r="P1691" t="str">
        <f t="array" ref="P1691">IF(P150,SUM(TRANSPOSE(P$104:P$203)*SqCor!$B48:$CW48)/SQRT(ComCalc!P$113),"")</f>
        <v/>
      </c>
      <c r="Q1691" t="str">
        <f t="array" ref="Q1691">IF(Q150,SUM(TRANSPOSE(Q$104:Q$203)*SqCor!$B48:$CW48)/SQRT(ComCalc!Q$113),"")</f>
        <v/>
      </c>
      <c r="R1691" t="str">
        <f t="array" ref="R1691">IF(R150,SUM(TRANSPOSE(R$104:R$203)*SqCor!$B48:$CW48)/SQRT(ComCalc!R$113),"")</f>
        <v/>
      </c>
      <c r="S1691" t="str">
        <f t="array" ref="S1691">IF(S150,SUM(TRANSPOSE(S$104:S$203)*SqCor!$B48:$CW48)/SQRT(ComCalc!S$113),"")</f>
        <v/>
      </c>
      <c r="T1691" t="str">
        <f t="array" ref="T1691">IF(T150,SUM(TRANSPOSE(T$104:T$203)*SqCor!$B48:$CW48)/SQRT(ComCalc!T$113),"")</f>
        <v/>
      </c>
      <c r="U1691" t="str">
        <f t="array" ref="U1691">IF(U150,SUM(TRANSPOSE(U$104:U$203)*SqCor!$B48:$CW48)/SQRT(ComCalc!U$113),"")</f>
        <v/>
      </c>
    </row>
    <row r="1692" spans="1:21" x14ac:dyDescent="0.15">
      <c r="A1692" t="str">
        <f t="shared" si="1077"/>
        <v>KTEA-3 Nonsense Word Decoding</v>
      </c>
      <c r="B1692" t="str">
        <f t="array" ref="B1692">IF(B151,SUM(TRANSPOSE(B$104:B$203)*SqCor!$B49:$CW49)/SQRT(ComCalc!B$113),"")</f>
        <v/>
      </c>
      <c r="C1692" t="str">
        <f t="array" ref="C1692">IF(C151,SUM(TRANSPOSE(C$104:C$203)*SqCor!$B49:$CW49)/SQRT(ComCalc!C$113),"")</f>
        <v/>
      </c>
      <c r="D1692" t="str">
        <f t="array" ref="D1692">IF(D151,SUM(TRANSPOSE(D$104:D$203)*SqCor!$B49:$CW49)/SQRT(ComCalc!D$113),"")</f>
        <v/>
      </c>
      <c r="E1692" t="str">
        <f t="array" ref="E1692">IF(E151,SUM(TRANSPOSE(E$104:E$203)*SqCor!$B49:$CW49)/SQRT(ComCalc!E$113),"")</f>
        <v/>
      </c>
      <c r="F1692" t="str">
        <f t="array" ref="F1692">IF(F151,SUM(TRANSPOSE(F$104:F$203)*SqCor!$B49:$CW49)/SQRT(ComCalc!F$113),"")</f>
        <v/>
      </c>
      <c r="G1692" t="str">
        <f t="array" ref="G1692">IF(G151,SUM(TRANSPOSE(G$104:G$203)*SqCor!$B49:$CW49)/SQRT(ComCalc!G$113),"")</f>
        <v/>
      </c>
      <c r="H1692" t="str">
        <f t="array" ref="H1692">IF(H151,SUM(TRANSPOSE(H$104:H$203)*SqCor!$B49:$CW49)/SQRT(ComCalc!H$113),"")</f>
        <v/>
      </c>
      <c r="I1692" t="str">
        <f t="array" ref="I1692">IF(I151,SUM(TRANSPOSE(I$104:I$203)*SqCor!$B49:$CW49)/SQRT(ComCalc!I$113),"")</f>
        <v/>
      </c>
      <c r="J1692" t="str">
        <f t="array" ref="J1692">IF(J151,SUM(TRANSPOSE(J$104:J$203)*SqCor!$B49:$CW49)/SQRT(ComCalc!J$113),"")</f>
        <v/>
      </c>
      <c r="K1692" t="str">
        <f t="array" ref="K1692">IF(K151,SUM(TRANSPOSE(K$104:K$203)*SqCor!$B49:$CW49)/SQRT(ComCalc!K$113),"")</f>
        <v/>
      </c>
      <c r="L1692" t="str">
        <f t="array" ref="L1692">IF(L151,SUM(TRANSPOSE(L$104:L$203)*SqCor!$B49:$CW49)/SQRT(ComCalc!L$113),"")</f>
        <v/>
      </c>
      <c r="M1692" t="str">
        <f t="array" ref="M1692">IF(M151,SUM(TRANSPOSE(M$104:M$203)*SqCor!$B49:$CW49)/SQRT(ComCalc!M$113),"")</f>
        <v/>
      </c>
      <c r="N1692" t="str">
        <f t="array" ref="N1692">IF(N151,SUM(TRANSPOSE(N$104:N$203)*SqCor!$B49:$CW49)/SQRT(ComCalc!N$113),"")</f>
        <v/>
      </c>
      <c r="O1692" t="str">
        <f t="array" ref="O1692">IF(O151,SUM(TRANSPOSE(O$104:O$203)*SqCor!$B49:$CW49)/SQRT(ComCalc!O$113),"")</f>
        <v/>
      </c>
      <c r="P1692" t="str">
        <f t="array" ref="P1692">IF(P151,SUM(TRANSPOSE(P$104:P$203)*SqCor!$B49:$CW49)/SQRT(ComCalc!P$113),"")</f>
        <v/>
      </c>
      <c r="Q1692" t="str">
        <f t="array" ref="Q1692">IF(Q151,SUM(TRANSPOSE(Q$104:Q$203)*SqCor!$B49:$CW49)/SQRT(ComCalc!Q$113),"")</f>
        <v/>
      </c>
      <c r="R1692" t="str">
        <f t="array" ref="R1692">IF(R151,SUM(TRANSPOSE(R$104:R$203)*SqCor!$B49:$CW49)/SQRT(ComCalc!R$113),"")</f>
        <v/>
      </c>
      <c r="S1692" t="str">
        <f t="array" ref="S1692">IF(S151,SUM(TRANSPOSE(S$104:S$203)*SqCor!$B49:$CW49)/SQRT(ComCalc!S$113),"")</f>
        <v/>
      </c>
      <c r="T1692" t="str">
        <f t="array" ref="T1692">IF(T151,SUM(TRANSPOSE(T$104:T$203)*SqCor!$B49:$CW49)/SQRT(ComCalc!T$113),"")</f>
        <v/>
      </c>
      <c r="U1692" t="str">
        <f t="array" ref="U1692">IF(U151,SUM(TRANSPOSE(U$104:U$203)*SqCor!$B49:$CW49)/SQRT(ComCalc!U$113),"")</f>
        <v/>
      </c>
    </row>
    <row r="1693" spans="1:21" x14ac:dyDescent="0.15">
      <c r="A1693" t="str">
        <f t="shared" si="1077"/>
        <v>KTEA-3 Decoding Fluency</v>
      </c>
      <c r="B1693" t="str">
        <f t="array" ref="B1693">IF(B152,SUM(TRANSPOSE(B$104:B$203)*SqCor!$B50:$CW50)/SQRT(ComCalc!B$113),"")</f>
        <v/>
      </c>
      <c r="C1693" t="str">
        <f t="array" ref="C1693">IF(C152,SUM(TRANSPOSE(C$104:C$203)*SqCor!$B50:$CW50)/SQRT(ComCalc!C$113),"")</f>
        <v/>
      </c>
      <c r="D1693" t="str">
        <f t="array" ref="D1693">IF(D152,SUM(TRANSPOSE(D$104:D$203)*SqCor!$B50:$CW50)/SQRT(ComCalc!D$113),"")</f>
        <v/>
      </c>
      <c r="E1693" t="str">
        <f t="array" ref="E1693">IF(E152,SUM(TRANSPOSE(E$104:E$203)*SqCor!$B50:$CW50)/SQRT(ComCalc!E$113),"")</f>
        <v/>
      </c>
      <c r="F1693" t="str">
        <f t="array" ref="F1693">IF(F152,SUM(TRANSPOSE(F$104:F$203)*SqCor!$B50:$CW50)/SQRT(ComCalc!F$113),"")</f>
        <v/>
      </c>
      <c r="G1693" t="str">
        <f t="array" ref="G1693">IF(G152,SUM(TRANSPOSE(G$104:G$203)*SqCor!$B50:$CW50)/SQRT(ComCalc!G$113),"")</f>
        <v/>
      </c>
      <c r="H1693" t="str">
        <f t="array" ref="H1693">IF(H152,SUM(TRANSPOSE(H$104:H$203)*SqCor!$B50:$CW50)/SQRT(ComCalc!H$113),"")</f>
        <v/>
      </c>
      <c r="I1693" t="str">
        <f t="array" ref="I1693">IF(I152,SUM(TRANSPOSE(I$104:I$203)*SqCor!$B50:$CW50)/SQRT(ComCalc!I$113),"")</f>
        <v/>
      </c>
      <c r="J1693" t="str">
        <f t="array" ref="J1693">IF(J152,SUM(TRANSPOSE(J$104:J$203)*SqCor!$B50:$CW50)/SQRT(ComCalc!J$113),"")</f>
        <v/>
      </c>
      <c r="K1693" t="str">
        <f t="array" ref="K1693">IF(K152,SUM(TRANSPOSE(K$104:K$203)*SqCor!$B50:$CW50)/SQRT(ComCalc!K$113),"")</f>
        <v/>
      </c>
      <c r="L1693" t="str">
        <f t="array" ref="L1693">IF(L152,SUM(TRANSPOSE(L$104:L$203)*SqCor!$B50:$CW50)/SQRT(ComCalc!L$113),"")</f>
        <v/>
      </c>
      <c r="M1693" t="str">
        <f t="array" ref="M1693">IF(M152,SUM(TRANSPOSE(M$104:M$203)*SqCor!$B50:$CW50)/SQRT(ComCalc!M$113),"")</f>
        <v/>
      </c>
      <c r="N1693" t="str">
        <f t="array" ref="N1693">IF(N152,SUM(TRANSPOSE(N$104:N$203)*SqCor!$B50:$CW50)/SQRT(ComCalc!N$113),"")</f>
        <v/>
      </c>
      <c r="O1693" t="str">
        <f t="array" ref="O1693">IF(O152,SUM(TRANSPOSE(O$104:O$203)*SqCor!$B50:$CW50)/SQRT(ComCalc!O$113),"")</f>
        <v/>
      </c>
      <c r="P1693" t="str">
        <f t="array" ref="P1693">IF(P152,SUM(TRANSPOSE(P$104:P$203)*SqCor!$B50:$CW50)/SQRT(ComCalc!P$113),"")</f>
        <v/>
      </c>
      <c r="Q1693" t="str">
        <f t="array" ref="Q1693">IF(Q152,SUM(TRANSPOSE(Q$104:Q$203)*SqCor!$B50:$CW50)/SQRT(ComCalc!Q$113),"")</f>
        <v/>
      </c>
      <c r="R1693" t="str">
        <f t="array" ref="R1693">IF(R152,SUM(TRANSPOSE(R$104:R$203)*SqCor!$B50:$CW50)/SQRT(ComCalc!R$113),"")</f>
        <v/>
      </c>
      <c r="S1693" t="str">
        <f t="array" ref="S1693">IF(S152,SUM(TRANSPOSE(S$104:S$203)*SqCor!$B50:$CW50)/SQRT(ComCalc!S$113),"")</f>
        <v/>
      </c>
      <c r="T1693" t="str">
        <f t="array" ref="T1693">IF(T152,SUM(TRANSPOSE(T$104:T$203)*SqCor!$B50:$CW50)/SQRT(ComCalc!T$113),"")</f>
        <v/>
      </c>
      <c r="U1693" t="str">
        <f t="array" ref="U1693">IF(U152,SUM(TRANSPOSE(U$104:U$203)*SqCor!$B50:$CW50)/SQRT(ComCalc!U$113),"")</f>
        <v/>
      </c>
    </row>
    <row r="1694" spans="1:21" x14ac:dyDescent="0.15">
      <c r="A1694" t="str">
        <f t="shared" si="1077"/>
        <v>KTEA-3 Reading Comprehension</v>
      </c>
      <c r="B1694" t="str">
        <f t="array" ref="B1694">IF(B153,SUM(TRANSPOSE(B$104:B$203)*SqCor!$B51:$CW51)/SQRT(ComCalc!B$113),"")</f>
        <v/>
      </c>
      <c r="C1694" t="str">
        <f t="array" ref="C1694">IF(C153,SUM(TRANSPOSE(C$104:C$203)*SqCor!$B51:$CW51)/SQRT(ComCalc!C$113),"")</f>
        <v/>
      </c>
      <c r="D1694" t="str">
        <f t="array" ref="D1694">IF(D153,SUM(TRANSPOSE(D$104:D$203)*SqCor!$B51:$CW51)/SQRT(ComCalc!D$113),"")</f>
        <v/>
      </c>
      <c r="E1694" t="str">
        <f t="array" ref="E1694">IF(E153,SUM(TRANSPOSE(E$104:E$203)*SqCor!$B51:$CW51)/SQRT(ComCalc!E$113),"")</f>
        <v/>
      </c>
      <c r="F1694" t="str">
        <f t="array" ref="F1694">IF(F153,SUM(TRANSPOSE(F$104:F$203)*SqCor!$B51:$CW51)/SQRT(ComCalc!F$113),"")</f>
        <v/>
      </c>
      <c r="G1694" t="str">
        <f t="array" ref="G1694">IF(G153,SUM(TRANSPOSE(G$104:G$203)*SqCor!$B51:$CW51)/SQRT(ComCalc!G$113),"")</f>
        <v/>
      </c>
      <c r="H1694" t="str">
        <f t="array" ref="H1694">IF(H153,SUM(TRANSPOSE(H$104:H$203)*SqCor!$B51:$CW51)/SQRT(ComCalc!H$113),"")</f>
        <v/>
      </c>
      <c r="I1694" t="str">
        <f t="array" ref="I1694">IF(I153,SUM(TRANSPOSE(I$104:I$203)*SqCor!$B51:$CW51)/SQRT(ComCalc!I$113),"")</f>
        <v/>
      </c>
      <c r="J1694" t="str">
        <f t="array" ref="J1694">IF(J153,SUM(TRANSPOSE(J$104:J$203)*SqCor!$B51:$CW51)/SQRT(ComCalc!J$113),"")</f>
        <v/>
      </c>
      <c r="K1694" t="str">
        <f t="array" ref="K1694">IF(K153,SUM(TRANSPOSE(K$104:K$203)*SqCor!$B51:$CW51)/SQRT(ComCalc!K$113),"")</f>
        <v/>
      </c>
      <c r="L1694" t="str">
        <f t="array" ref="L1694">IF(L153,SUM(TRANSPOSE(L$104:L$203)*SqCor!$B51:$CW51)/SQRT(ComCalc!L$113),"")</f>
        <v/>
      </c>
      <c r="M1694" t="str">
        <f t="array" ref="M1694">IF(M153,SUM(TRANSPOSE(M$104:M$203)*SqCor!$B51:$CW51)/SQRT(ComCalc!M$113),"")</f>
        <v/>
      </c>
      <c r="N1694" t="str">
        <f t="array" ref="N1694">IF(N153,SUM(TRANSPOSE(N$104:N$203)*SqCor!$B51:$CW51)/SQRT(ComCalc!N$113),"")</f>
        <v/>
      </c>
      <c r="O1694" t="str">
        <f t="array" ref="O1694">IF(O153,SUM(TRANSPOSE(O$104:O$203)*SqCor!$B51:$CW51)/SQRT(ComCalc!O$113),"")</f>
        <v/>
      </c>
      <c r="P1694" t="str">
        <f t="array" ref="P1694">IF(P153,SUM(TRANSPOSE(P$104:P$203)*SqCor!$B51:$CW51)/SQRT(ComCalc!P$113),"")</f>
        <v/>
      </c>
      <c r="Q1694" t="str">
        <f t="array" ref="Q1694">IF(Q153,SUM(TRANSPOSE(Q$104:Q$203)*SqCor!$B51:$CW51)/SQRT(ComCalc!Q$113),"")</f>
        <v/>
      </c>
      <c r="R1694" t="str">
        <f t="array" ref="R1694">IF(R153,SUM(TRANSPOSE(R$104:R$203)*SqCor!$B51:$CW51)/SQRT(ComCalc!R$113),"")</f>
        <v/>
      </c>
      <c r="S1694" t="str">
        <f t="array" ref="S1694">IF(S153,SUM(TRANSPOSE(S$104:S$203)*SqCor!$B51:$CW51)/SQRT(ComCalc!S$113),"")</f>
        <v/>
      </c>
      <c r="T1694" t="str">
        <f t="array" ref="T1694">IF(T153,SUM(TRANSPOSE(T$104:T$203)*SqCor!$B51:$CW51)/SQRT(ComCalc!T$113),"")</f>
        <v/>
      </c>
      <c r="U1694" t="str">
        <f t="array" ref="U1694">IF(U153,SUM(TRANSPOSE(U$104:U$203)*SqCor!$B51:$CW51)/SQRT(ComCalc!U$113),"")</f>
        <v/>
      </c>
    </row>
    <row r="1695" spans="1:21" x14ac:dyDescent="0.15">
      <c r="A1695" t="str">
        <f t="shared" si="1077"/>
        <v>WMS-IV Symbol Span</v>
      </c>
      <c r="B1695" t="str">
        <f t="array" ref="B1695">IF(B154,SUM(TRANSPOSE(B$104:B$203)*SqCor!$B52:$CW52)/SQRT(ComCalc!B$113),"")</f>
        <v/>
      </c>
      <c r="C1695" t="str">
        <f t="array" ref="C1695">IF(C154,SUM(TRANSPOSE(C$104:C$203)*SqCor!$B52:$CW52)/SQRT(ComCalc!C$113),"")</f>
        <v/>
      </c>
      <c r="D1695" t="str">
        <f t="array" ref="D1695">IF(D154,SUM(TRANSPOSE(D$104:D$203)*SqCor!$B52:$CW52)/SQRT(ComCalc!D$113),"")</f>
        <v/>
      </c>
      <c r="E1695" t="str">
        <f t="array" ref="E1695">IF(E154,SUM(TRANSPOSE(E$104:E$203)*SqCor!$B52:$CW52)/SQRT(ComCalc!E$113),"")</f>
        <v/>
      </c>
      <c r="F1695" t="str">
        <f t="array" ref="F1695">IF(F154,SUM(TRANSPOSE(F$104:F$203)*SqCor!$B52:$CW52)/SQRT(ComCalc!F$113),"")</f>
        <v/>
      </c>
      <c r="G1695" t="str">
        <f t="array" ref="G1695">IF(G154,SUM(TRANSPOSE(G$104:G$203)*SqCor!$B52:$CW52)/SQRT(ComCalc!G$113),"")</f>
        <v/>
      </c>
      <c r="H1695" t="str">
        <f t="array" ref="H1695">IF(H154,SUM(TRANSPOSE(H$104:H$203)*SqCor!$B52:$CW52)/SQRT(ComCalc!H$113),"")</f>
        <v/>
      </c>
      <c r="I1695" t="str">
        <f t="array" ref="I1695">IF(I154,SUM(TRANSPOSE(I$104:I$203)*SqCor!$B52:$CW52)/SQRT(ComCalc!I$113),"")</f>
        <v/>
      </c>
      <c r="J1695" t="str">
        <f t="array" ref="J1695">IF(J154,SUM(TRANSPOSE(J$104:J$203)*SqCor!$B52:$CW52)/SQRT(ComCalc!J$113),"")</f>
        <v/>
      </c>
      <c r="K1695" t="str">
        <f t="array" ref="K1695">IF(K154,SUM(TRANSPOSE(K$104:K$203)*SqCor!$B52:$CW52)/SQRT(ComCalc!K$113),"")</f>
        <v/>
      </c>
      <c r="L1695" t="str">
        <f t="array" ref="L1695">IF(L154,SUM(TRANSPOSE(L$104:L$203)*SqCor!$B52:$CW52)/SQRT(ComCalc!L$113),"")</f>
        <v/>
      </c>
      <c r="M1695" t="str">
        <f t="array" ref="M1695">IF(M154,SUM(TRANSPOSE(M$104:M$203)*SqCor!$B52:$CW52)/SQRT(ComCalc!M$113),"")</f>
        <v/>
      </c>
      <c r="N1695" t="str">
        <f t="array" ref="N1695">IF(N154,SUM(TRANSPOSE(N$104:N$203)*SqCor!$B52:$CW52)/SQRT(ComCalc!N$113),"")</f>
        <v/>
      </c>
      <c r="O1695" t="str">
        <f t="array" ref="O1695">IF(O154,SUM(TRANSPOSE(O$104:O$203)*SqCor!$B52:$CW52)/SQRT(ComCalc!O$113),"")</f>
        <v/>
      </c>
      <c r="P1695" t="str">
        <f t="array" ref="P1695">IF(P154,SUM(TRANSPOSE(P$104:P$203)*SqCor!$B52:$CW52)/SQRT(ComCalc!P$113),"")</f>
        <v/>
      </c>
      <c r="Q1695" t="str">
        <f t="array" ref="Q1695">IF(Q154,SUM(TRANSPOSE(Q$104:Q$203)*SqCor!$B52:$CW52)/SQRT(ComCalc!Q$113),"")</f>
        <v/>
      </c>
      <c r="R1695" t="str">
        <f t="array" ref="R1695">IF(R154,SUM(TRANSPOSE(R$104:R$203)*SqCor!$B52:$CW52)/SQRT(ComCalc!R$113),"")</f>
        <v/>
      </c>
      <c r="S1695" t="str">
        <f t="array" ref="S1695">IF(S154,SUM(TRANSPOSE(S$104:S$203)*SqCor!$B52:$CW52)/SQRT(ComCalc!S$113),"")</f>
        <v/>
      </c>
      <c r="T1695" t="str">
        <f t="array" ref="T1695">IF(T154,SUM(TRANSPOSE(T$104:T$203)*SqCor!$B52:$CW52)/SQRT(ComCalc!T$113),"")</f>
        <v/>
      </c>
      <c r="U1695" t="str">
        <f t="array" ref="U1695">IF(U154,SUM(TRANSPOSE(U$104:U$203)*SqCor!$B52:$CW52)/SQRT(ComCalc!U$113),"")</f>
        <v/>
      </c>
    </row>
    <row r="1696" spans="1:21" x14ac:dyDescent="0.15">
      <c r="A1696" t="str">
        <f t="shared" si="1077"/>
        <v>WRAT5 Word Reading</v>
      </c>
      <c r="B1696" t="str">
        <f t="array" ref="B1696">IF(B155,SUM(TRANSPOSE(B$104:B$203)*SqCor!$B53:$CW53)/SQRT(ComCalc!B$113),"")</f>
        <v/>
      </c>
      <c r="C1696">
        <f t="array" ref="C1696">IF(C155,SUM(TRANSPOSE(C$104:C$203)*SqCor!$B53:$CW53)/SQRT(ComCalc!C$113),"")</f>
        <v>0.67202919754207757</v>
      </c>
      <c r="D1696" t="str">
        <f t="array" ref="D1696">IF(D155,SUM(TRANSPOSE(D$104:D$203)*SqCor!$B53:$CW53)/SQRT(ComCalc!D$113),"")</f>
        <v/>
      </c>
      <c r="E1696" t="str">
        <f t="array" ref="E1696">IF(E155,SUM(TRANSPOSE(E$104:E$203)*SqCor!$B53:$CW53)/SQRT(ComCalc!E$113),"")</f>
        <v/>
      </c>
      <c r="F1696" t="str">
        <f t="array" ref="F1696">IF(F155,SUM(TRANSPOSE(F$104:F$203)*SqCor!$B53:$CW53)/SQRT(ComCalc!F$113),"")</f>
        <v/>
      </c>
      <c r="G1696" t="str">
        <f t="array" ref="G1696">IF(G155,SUM(TRANSPOSE(G$104:G$203)*SqCor!$B53:$CW53)/SQRT(ComCalc!G$113),"")</f>
        <v/>
      </c>
      <c r="H1696" t="str">
        <f t="array" ref="H1696">IF(H155,SUM(TRANSPOSE(H$104:H$203)*SqCor!$B53:$CW53)/SQRT(ComCalc!H$113),"")</f>
        <v/>
      </c>
      <c r="I1696" t="str">
        <f t="array" ref="I1696">IF(I155,SUM(TRANSPOSE(I$104:I$203)*SqCor!$B53:$CW53)/SQRT(ComCalc!I$113),"")</f>
        <v/>
      </c>
      <c r="J1696" t="str">
        <f t="array" ref="J1696">IF(J155,SUM(TRANSPOSE(J$104:J$203)*SqCor!$B53:$CW53)/SQRT(ComCalc!J$113),"")</f>
        <v/>
      </c>
      <c r="K1696" t="str">
        <f t="array" ref="K1696">IF(K155,SUM(TRANSPOSE(K$104:K$203)*SqCor!$B53:$CW53)/SQRT(ComCalc!K$113),"")</f>
        <v/>
      </c>
      <c r="L1696" t="str">
        <f t="array" ref="L1696">IF(L155,SUM(TRANSPOSE(L$104:L$203)*SqCor!$B53:$CW53)/SQRT(ComCalc!L$113),"")</f>
        <v/>
      </c>
      <c r="M1696" t="str">
        <f t="array" ref="M1696">IF(M155,SUM(TRANSPOSE(M$104:M$203)*SqCor!$B53:$CW53)/SQRT(ComCalc!M$113),"")</f>
        <v/>
      </c>
      <c r="N1696" t="str">
        <f t="array" ref="N1696">IF(N155,SUM(TRANSPOSE(N$104:N$203)*SqCor!$B53:$CW53)/SQRT(ComCalc!N$113),"")</f>
        <v/>
      </c>
      <c r="O1696" t="str">
        <f t="array" ref="O1696">IF(O155,SUM(TRANSPOSE(O$104:O$203)*SqCor!$B53:$CW53)/SQRT(ComCalc!O$113),"")</f>
        <v/>
      </c>
      <c r="P1696" t="str">
        <f t="array" ref="P1696">IF(P155,SUM(TRANSPOSE(P$104:P$203)*SqCor!$B53:$CW53)/SQRT(ComCalc!P$113),"")</f>
        <v/>
      </c>
      <c r="Q1696" t="str">
        <f t="array" ref="Q1696">IF(Q155,SUM(TRANSPOSE(Q$104:Q$203)*SqCor!$B53:$CW53)/SQRT(ComCalc!Q$113),"")</f>
        <v/>
      </c>
      <c r="R1696">
        <f t="array" ref="R1696">IF(R155,SUM(TRANSPOSE(R$104:R$203)*SqCor!$B53:$CW53)/SQRT(ComCalc!R$113),"")</f>
        <v>0.13421488288814723</v>
      </c>
      <c r="S1696">
        <f t="array" ref="S1696">IF(S155,SUM(TRANSPOSE(S$104:S$203)*SqCor!$B53:$CW53)/SQRT(ComCalc!S$113),"")</f>
        <v>0.44721359549995793</v>
      </c>
      <c r="T1696" t="str">
        <f t="array" ref="T1696">IF(T155,SUM(TRANSPOSE(T$104:T$203)*SqCor!$B53:$CW53)/SQRT(ComCalc!T$113),"")</f>
        <v/>
      </c>
      <c r="U1696" t="str">
        <f t="array" ref="U1696">IF(U155,SUM(TRANSPOSE(U$104:U$203)*SqCor!$B53:$CW53)/SQRT(ComCalc!U$113),"")</f>
        <v/>
      </c>
    </row>
    <row r="1697" spans="1:21" x14ac:dyDescent="0.15">
      <c r="A1697" t="str">
        <f t="shared" si="1077"/>
        <v>WRAT5 Spelling</v>
      </c>
      <c r="B1697" t="str">
        <f t="array" ref="B1697">IF(B156,SUM(TRANSPOSE(B$104:B$203)*SqCor!$B54:$CW54)/SQRT(ComCalc!B$113),"")</f>
        <v/>
      </c>
      <c r="C1697" t="str">
        <f t="array" ref="C1697">IF(C156,SUM(TRANSPOSE(C$104:C$203)*SqCor!$B54:$CW54)/SQRT(ComCalc!C$113),"")</f>
        <v/>
      </c>
      <c r="D1697" t="str">
        <f t="array" ref="D1697">IF(D156,SUM(TRANSPOSE(D$104:D$203)*SqCor!$B54:$CW54)/SQRT(ComCalc!D$113),"")</f>
        <v/>
      </c>
      <c r="E1697" t="str">
        <f t="array" ref="E1697">IF(E156,SUM(TRANSPOSE(E$104:E$203)*SqCor!$B54:$CW54)/SQRT(ComCalc!E$113),"")</f>
        <v/>
      </c>
      <c r="F1697" t="str">
        <f t="array" ref="F1697">IF(F156,SUM(TRANSPOSE(F$104:F$203)*SqCor!$B54:$CW54)/SQRT(ComCalc!F$113),"")</f>
        <v/>
      </c>
      <c r="G1697" t="str">
        <f t="array" ref="G1697">IF(G156,SUM(TRANSPOSE(G$104:G$203)*SqCor!$B54:$CW54)/SQRT(ComCalc!G$113),"")</f>
        <v/>
      </c>
      <c r="H1697" t="str">
        <f t="array" ref="H1697">IF(H156,SUM(TRANSPOSE(H$104:H$203)*SqCor!$B54:$CW54)/SQRT(ComCalc!H$113),"")</f>
        <v/>
      </c>
      <c r="I1697" t="str">
        <f t="array" ref="I1697">IF(I156,SUM(TRANSPOSE(I$104:I$203)*SqCor!$B54:$CW54)/SQRT(ComCalc!I$113),"")</f>
        <v/>
      </c>
      <c r="J1697" t="str">
        <f t="array" ref="J1697">IF(J156,SUM(TRANSPOSE(J$104:J$203)*SqCor!$B54:$CW54)/SQRT(ComCalc!J$113),"")</f>
        <v/>
      </c>
      <c r="K1697" t="str">
        <f t="array" ref="K1697">IF(K156,SUM(TRANSPOSE(K$104:K$203)*SqCor!$B54:$CW54)/SQRT(ComCalc!K$113),"")</f>
        <v/>
      </c>
      <c r="L1697" t="str">
        <f t="array" ref="L1697">IF(L156,SUM(TRANSPOSE(L$104:L$203)*SqCor!$B54:$CW54)/SQRT(ComCalc!L$113),"")</f>
        <v/>
      </c>
      <c r="M1697" t="str">
        <f t="array" ref="M1697">IF(M156,SUM(TRANSPOSE(M$104:M$203)*SqCor!$B54:$CW54)/SQRT(ComCalc!M$113),"")</f>
        <v/>
      </c>
      <c r="N1697" t="str">
        <f t="array" ref="N1697">IF(N156,SUM(TRANSPOSE(N$104:N$203)*SqCor!$B54:$CW54)/SQRT(ComCalc!N$113),"")</f>
        <v/>
      </c>
      <c r="O1697" t="str">
        <f t="array" ref="O1697">IF(O156,SUM(TRANSPOSE(O$104:O$203)*SqCor!$B54:$CW54)/SQRT(ComCalc!O$113),"")</f>
        <v/>
      </c>
      <c r="P1697" t="str">
        <f t="array" ref="P1697">IF(P156,SUM(TRANSPOSE(P$104:P$203)*SqCor!$B54:$CW54)/SQRT(ComCalc!P$113),"")</f>
        <v/>
      </c>
      <c r="Q1697" t="str">
        <f t="array" ref="Q1697">IF(Q156,SUM(TRANSPOSE(Q$104:Q$203)*SqCor!$B54:$CW54)/SQRT(ComCalc!Q$113),"")</f>
        <v/>
      </c>
      <c r="R1697">
        <f t="array" ref="R1697">IF(R156,SUM(TRANSPOSE(R$104:R$203)*SqCor!$B54:$CW54)/SQRT(ComCalc!R$113),"")</f>
        <v>0.12072917695201761</v>
      </c>
      <c r="S1697">
        <f t="array" ref="S1697">IF(S156,SUM(TRANSPOSE(S$104:S$203)*SqCor!$B54:$CW54)/SQRT(ComCalc!S$113),"")</f>
        <v>0.44721359549995793</v>
      </c>
      <c r="T1697" t="str">
        <f t="array" ref="T1697">IF(T156,SUM(TRANSPOSE(T$104:T$203)*SqCor!$B54:$CW54)/SQRT(ComCalc!T$113),"")</f>
        <v/>
      </c>
      <c r="U1697" t="str">
        <f t="array" ref="U1697">IF(U156,SUM(TRANSPOSE(U$104:U$203)*SqCor!$B54:$CW54)/SQRT(ComCalc!U$113),"")</f>
        <v/>
      </c>
    </row>
    <row r="1698" spans="1:21" x14ac:dyDescent="0.15">
      <c r="A1698" t="str">
        <f t="shared" si="1077"/>
        <v>WRAT5 Math Computation</v>
      </c>
      <c r="B1698" t="str">
        <f t="array" ref="B1698">IF(B157,SUM(TRANSPOSE(B$104:B$203)*SqCor!$B55:$CW55)/SQRT(ComCalc!B$113),"")</f>
        <v/>
      </c>
      <c r="C1698" t="str">
        <f t="array" ref="C1698">IF(C157,SUM(TRANSPOSE(C$104:C$203)*SqCor!$B55:$CW55)/SQRT(ComCalc!C$113),"")</f>
        <v/>
      </c>
      <c r="D1698" t="str">
        <f t="array" ref="D1698">IF(D157,SUM(TRANSPOSE(D$104:D$203)*SqCor!$B55:$CW55)/SQRT(ComCalc!D$113),"")</f>
        <v/>
      </c>
      <c r="E1698" t="str">
        <f t="array" ref="E1698">IF(E157,SUM(TRANSPOSE(E$104:E$203)*SqCor!$B55:$CW55)/SQRT(ComCalc!E$113),"")</f>
        <v/>
      </c>
      <c r="F1698" t="str">
        <f t="array" ref="F1698">IF(F157,SUM(TRANSPOSE(F$104:F$203)*SqCor!$B55:$CW55)/SQRT(ComCalc!F$113),"")</f>
        <v/>
      </c>
      <c r="G1698" t="str">
        <f t="array" ref="G1698">IF(G157,SUM(TRANSPOSE(G$104:G$203)*SqCor!$B55:$CW55)/SQRT(ComCalc!G$113),"")</f>
        <v/>
      </c>
      <c r="H1698" t="str">
        <f t="array" ref="H1698">IF(H157,SUM(TRANSPOSE(H$104:H$203)*SqCor!$B55:$CW55)/SQRT(ComCalc!H$113),"")</f>
        <v/>
      </c>
      <c r="I1698" t="str">
        <f t="array" ref="I1698">IF(I157,SUM(TRANSPOSE(I$104:I$203)*SqCor!$B55:$CW55)/SQRT(ComCalc!I$113),"")</f>
        <v/>
      </c>
      <c r="J1698" t="str">
        <f t="array" ref="J1698">IF(J157,SUM(TRANSPOSE(J$104:J$203)*SqCor!$B55:$CW55)/SQRT(ComCalc!J$113),"")</f>
        <v/>
      </c>
      <c r="K1698" t="str">
        <f t="array" ref="K1698">IF(K157,SUM(TRANSPOSE(K$104:K$203)*SqCor!$B55:$CW55)/SQRT(ComCalc!K$113),"")</f>
        <v/>
      </c>
      <c r="L1698" t="str">
        <f t="array" ref="L1698">IF(L157,SUM(TRANSPOSE(L$104:L$203)*SqCor!$B55:$CW55)/SQRT(ComCalc!L$113),"")</f>
        <v/>
      </c>
      <c r="M1698" t="str">
        <f t="array" ref="M1698">IF(M157,SUM(TRANSPOSE(M$104:M$203)*SqCor!$B55:$CW55)/SQRT(ComCalc!M$113),"")</f>
        <v/>
      </c>
      <c r="N1698" t="str">
        <f t="array" ref="N1698">IF(N157,SUM(TRANSPOSE(N$104:N$203)*SqCor!$B55:$CW55)/SQRT(ComCalc!N$113),"")</f>
        <v/>
      </c>
      <c r="O1698" t="str">
        <f t="array" ref="O1698">IF(O157,SUM(TRANSPOSE(O$104:O$203)*SqCor!$B55:$CW55)/SQRT(ComCalc!O$113),"")</f>
        <v/>
      </c>
      <c r="P1698" t="str">
        <f t="array" ref="P1698">IF(P157,SUM(TRANSPOSE(P$104:P$203)*SqCor!$B55:$CW55)/SQRT(ComCalc!P$113),"")</f>
        <v/>
      </c>
      <c r="Q1698" t="str">
        <f t="array" ref="Q1698">IF(Q157,SUM(TRANSPOSE(Q$104:Q$203)*SqCor!$B55:$CW55)/SQRT(ComCalc!Q$113),"")</f>
        <v/>
      </c>
      <c r="R1698">
        <f t="array" ref="R1698">IF(R157,SUM(TRANSPOSE(R$104:R$203)*SqCor!$B55:$CW55)/SQRT(ComCalc!R$113),"")</f>
        <v>0.12394005931776275</v>
      </c>
      <c r="S1698">
        <f t="array" ref="S1698">IF(S157,SUM(TRANSPOSE(S$104:S$203)*SqCor!$B55:$CW55)/SQRT(ComCalc!S$113),"")</f>
        <v>0.44721359549995793</v>
      </c>
      <c r="T1698" t="str">
        <f t="array" ref="T1698">IF(T157,SUM(TRANSPOSE(T$104:T$203)*SqCor!$B55:$CW55)/SQRT(ComCalc!T$113),"")</f>
        <v/>
      </c>
      <c r="U1698" t="str">
        <f t="array" ref="U1698">IF(U157,SUM(TRANSPOSE(U$104:U$203)*SqCor!$B55:$CW55)/SQRT(ComCalc!U$113),"")</f>
        <v/>
      </c>
    </row>
    <row r="1699" spans="1:21" x14ac:dyDescent="0.15">
      <c r="A1699" t="str">
        <f t="shared" si="1077"/>
        <v>WRAT5 Sentence Comprehension</v>
      </c>
      <c r="B1699" t="str">
        <f t="array" ref="B1699">IF(B158,SUM(TRANSPOSE(B$104:B$203)*SqCor!$B56:$CW56)/SQRT(ComCalc!B$113),"")</f>
        <v/>
      </c>
      <c r="C1699" t="str">
        <f t="array" ref="C1699">IF(C158,SUM(TRANSPOSE(C$104:C$203)*SqCor!$B56:$CW56)/SQRT(ComCalc!C$113),"")</f>
        <v/>
      </c>
      <c r="D1699" t="str">
        <f t="array" ref="D1699">IF(D158,SUM(TRANSPOSE(D$104:D$203)*SqCor!$B56:$CW56)/SQRT(ComCalc!D$113),"")</f>
        <v/>
      </c>
      <c r="E1699" t="str">
        <f t="array" ref="E1699">IF(E158,SUM(TRANSPOSE(E$104:E$203)*SqCor!$B56:$CW56)/SQRT(ComCalc!E$113),"")</f>
        <v/>
      </c>
      <c r="F1699" t="str">
        <f t="array" ref="F1699">IF(F158,SUM(TRANSPOSE(F$104:F$203)*SqCor!$B56:$CW56)/SQRT(ComCalc!F$113),"")</f>
        <v/>
      </c>
      <c r="G1699" t="str">
        <f t="array" ref="G1699">IF(G158,SUM(TRANSPOSE(G$104:G$203)*SqCor!$B56:$CW56)/SQRT(ComCalc!G$113),"")</f>
        <v/>
      </c>
      <c r="H1699" t="str">
        <f t="array" ref="H1699">IF(H158,SUM(TRANSPOSE(H$104:H$203)*SqCor!$B56:$CW56)/SQRT(ComCalc!H$113),"")</f>
        <v/>
      </c>
      <c r="I1699" t="str">
        <f t="array" ref="I1699">IF(I158,SUM(TRANSPOSE(I$104:I$203)*SqCor!$B56:$CW56)/SQRT(ComCalc!I$113),"")</f>
        <v/>
      </c>
      <c r="J1699" t="str">
        <f t="array" ref="J1699">IF(J158,SUM(TRANSPOSE(J$104:J$203)*SqCor!$B56:$CW56)/SQRT(ComCalc!J$113),"")</f>
        <v/>
      </c>
      <c r="K1699" t="str">
        <f t="array" ref="K1699">IF(K158,SUM(TRANSPOSE(K$104:K$203)*SqCor!$B56:$CW56)/SQRT(ComCalc!K$113),"")</f>
        <v/>
      </c>
      <c r="L1699" t="str">
        <f t="array" ref="L1699">IF(L158,SUM(TRANSPOSE(L$104:L$203)*SqCor!$B56:$CW56)/SQRT(ComCalc!L$113),"")</f>
        <v/>
      </c>
      <c r="M1699" t="str">
        <f t="array" ref="M1699">IF(M158,SUM(TRANSPOSE(M$104:M$203)*SqCor!$B56:$CW56)/SQRT(ComCalc!M$113),"")</f>
        <v/>
      </c>
      <c r="N1699" t="str">
        <f t="array" ref="N1699">IF(N158,SUM(TRANSPOSE(N$104:N$203)*SqCor!$B56:$CW56)/SQRT(ComCalc!N$113),"")</f>
        <v/>
      </c>
      <c r="O1699" t="str">
        <f t="array" ref="O1699">IF(O158,SUM(TRANSPOSE(O$104:O$203)*SqCor!$B56:$CW56)/SQRT(ComCalc!O$113),"")</f>
        <v/>
      </c>
      <c r="P1699" t="str">
        <f t="array" ref="P1699">IF(P158,SUM(TRANSPOSE(P$104:P$203)*SqCor!$B56:$CW56)/SQRT(ComCalc!P$113),"")</f>
        <v/>
      </c>
      <c r="Q1699" t="str">
        <f t="array" ref="Q1699">IF(Q158,SUM(TRANSPOSE(Q$104:Q$203)*SqCor!$B56:$CW56)/SQRT(ComCalc!Q$113),"")</f>
        <v/>
      </c>
      <c r="R1699">
        <f t="array" ref="R1699">IF(R158,SUM(TRANSPOSE(R$104:R$203)*SqCor!$B56:$CW56)/SQRT(ComCalc!R$113),"")</f>
        <v>0.14127882409278658</v>
      </c>
      <c r="S1699">
        <f t="array" ref="S1699">IF(S158,SUM(TRANSPOSE(S$104:S$203)*SqCor!$B56:$CW56)/SQRT(ComCalc!S$113),"")</f>
        <v>0.44721359549995793</v>
      </c>
      <c r="T1699" t="str">
        <f t="array" ref="T1699">IF(T158,SUM(TRANSPOSE(T$104:T$203)*SqCor!$B56:$CW56)/SQRT(ComCalc!T$113),"")</f>
        <v/>
      </c>
      <c r="U1699" t="str">
        <f t="array" ref="U1699">IF(U158,SUM(TRANSPOSE(U$104:U$203)*SqCor!$B56:$CW56)/SQRT(ComCalc!U$113),"")</f>
        <v/>
      </c>
    </row>
    <row r="1700" spans="1:21" x14ac:dyDescent="0.15">
      <c r="A1700" t="str">
        <f t="shared" si="1077"/>
        <v>WRAT5 Reading Composite</v>
      </c>
      <c r="B1700" t="str">
        <f t="array" ref="B1700">IF(B159,SUM(TRANSPOSE(B$104:B$203)*SqCor!$B57:$CW57)/SQRT(ComCalc!B$113),"")</f>
        <v/>
      </c>
      <c r="C1700" t="str">
        <f t="array" ref="C1700">IF(C159,SUM(TRANSPOSE(C$104:C$203)*SqCor!$B57:$CW57)/SQRT(ComCalc!C$113),"")</f>
        <v/>
      </c>
      <c r="D1700" t="str">
        <f t="array" ref="D1700">IF(D159,SUM(TRANSPOSE(D$104:D$203)*SqCor!$B57:$CW57)/SQRT(ComCalc!D$113),"")</f>
        <v/>
      </c>
      <c r="E1700" t="str">
        <f t="array" ref="E1700">IF(E159,SUM(TRANSPOSE(E$104:E$203)*SqCor!$B57:$CW57)/SQRT(ComCalc!E$113),"")</f>
        <v/>
      </c>
      <c r="F1700" t="str">
        <f t="array" ref="F1700">IF(F159,SUM(TRANSPOSE(F$104:F$203)*SqCor!$B57:$CW57)/SQRT(ComCalc!F$113),"")</f>
        <v/>
      </c>
      <c r="G1700" t="str">
        <f t="array" ref="G1700">IF(G159,SUM(TRANSPOSE(G$104:G$203)*SqCor!$B57:$CW57)/SQRT(ComCalc!G$113),"")</f>
        <v/>
      </c>
      <c r="H1700" t="str">
        <f t="array" ref="H1700">IF(H159,SUM(TRANSPOSE(H$104:H$203)*SqCor!$B57:$CW57)/SQRT(ComCalc!H$113),"")</f>
        <v/>
      </c>
      <c r="I1700" t="str">
        <f t="array" ref="I1700">IF(I159,SUM(TRANSPOSE(I$104:I$203)*SqCor!$B57:$CW57)/SQRT(ComCalc!I$113),"")</f>
        <v/>
      </c>
      <c r="J1700" t="str">
        <f t="array" ref="J1700">IF(J159,SUM(TRANSPOSE(J$104:J$203)*SqCor!$B57:$CW57)/SQRT(ComCalc!J$113),"")</f>
        <v/>
      </c>
      <c r="K1700" t="str">
        <f t="array" ref="K1700">IF(K159,SUM(TRANSPOSE(K$104:K$203)*SqCor!$B57:$CW57)/SQRT(ComCalc!K$113),"")</f>
        <v/>
      </c>
      <c r="L1700" t="str">
        <f t="array" ref="L1700">IF(L159,SUM(TRANSPOSE(L$104:L$203)*SqCor!$B57:$CW57)/SQRT(ComCalc!L$113),"")</f>
        <v/>
      </c>
      <c r="M1700" t="str">
        <f t="array" ref="M1700">IF(M159,SUM(TRANSPOSE(M$104:M$203)*SqCor!$B57:$CW57)/SQRT(ComCalc!M$113),"")</f>
        <v/>
      </c>
      <c r="N1700" t="str">
        <f t="array" ref="N1700">IF(N159,SUM(TRANSPOSE(N$104:N$203)*SqCor!$B57:$CW57)/SQRT(ComCalc!N$113),"")</f>
        <v/>
      </c>
      <c r="O1700" t="str">
        <f t="array" ref="O1700">IF(O159,SUM(TRANSPOSE(O$104:O$203)*SqCor!$B57:$CW57)/SQRT(ComCalc!O$113),"")</f>
        <v/>
      </c>
      <c r="P1700" t="str">
        <f t="array" ref="P1700">IF(P159,SUM(TRANSPOSE(P$104:P$203)*SqCor!$B57:$CW57)/SQRT(ComCalc!P$113),"")</f>
        <v/>
      </c>
      <c r="Q1700" t="str">
        <f t="array" ref="Q1700">IF(Q159,SUM(TRANSPOSE(Q$104:Q$203)*SqCor!$B57:$CW57)/SQRT(ComCalc!Q$113),"")</f>
        <v/>
      </c>
      <c r="R1700">
        <f t="array" ref="R1700">IF(R159,SUM(TRANSPOSE(R$104:R$203)*SqCor!$B57:$CW57)/SQRT(ComCalc!R$113),"")</f>
        <v>0.14320535351223365</v>
      </c>
      <c r="S1700">
        <f t="array" ref="S1700">IF(S159,SUM(TRANSPOSE(S$104:S$203)*SqCor!$B57:$CW57)/SQRT(ComCalc!S$113),"")</f>
        <v>0.44721359549995793</v>
      </c>
      <c r="T1700" t="str">
        <f t="array" ref="T1700">IF(T159,SUM(TRANSPOSE(T$104:T$203)*SqCor!$B57:$CW57)/SQRT(ComCalc!T$113),"")</f>
        <v/>
      </c>
      <c r="U1700" t="str">
        <f t="array" ref="U1700">IF(U159,SUM(TRANSPOSE(U$104:U$203)*SqCor!$B57:$CW57)/SQRT(ComCalc!U$113),"")</f>
        <v/>
      </c>
    </row>
    <row r="1701" spans="1:21" x14ac:dyDescent="0.15">
      <c r="A1701" t="str">
        <f t="shared" si="1077"/>
        <v>DKEFS CWI Color Naming</v>
      </c>
      <c r="B1701" t="str">
        <f t="array" ref="B1701">IF(B160,SUM(TRANSPOSE(B$104:B$203)*SqCor!$B58:$CW58)/SQRT(ComCalc!B$113),"")</f>
        <v/>
      </c>
      <c r="C1701" t="str">
        <f t="array" ref="C1701">IF(C160,SUM(TRANSPOSE(C$104:C$203)*SqCor!$B58:$CW58)/SQRT(ComCalc!C$113),"")</f>
        <v/>
      </c>
      <c r="D1701" t="str">
        <f t="array" ref="D1701">IF(D160,SUM(TRANSPOSE(D$104:D$203)*SqCor!$B58:$CW58)/SQRT(ComCalc!D$113),"")</f>
        <v/>
      </c>
      <c r="E1701">
        <f t="array" ref="E1701">IF(E160,SUM(TRANSPOSE(E$104:E$203)*SqCor!$B58:$CW58)/SQRT(ComCalc!E$113),"")</f>
        <v>0.23085393828750736</v>
      </c>
      <c r="F1701" t="str">
        <f t="array" ref="F1701">IF(F160,SUM(TRANSPOSE(F$104:F$203)*SqCor!$B58:$CW58)/SQRT(ComCalc!F$113),"")</f>
        <v/>
      </c>
      <c r="G1701" t="str">
        <f t="array" ref="G1701">IF(G160,SUM(TRANSPOSE(G$104:G$203)*SqCor!$B58:$CW58)/SQRT(ComCalc!G$113),"")</f>
        <v/>
      </c>
      <c r="H1701" t="str">
        <f t="array" ref="H1701">IF(H160,SUM(TRANSPOSE(H$104:H$203)*SqCor!$B58:$CW58)/SQRT(ComCalc!H$113),"")</f>
        <v/>
      </c>
      <c r="I1701" t="str">
        <f t="array" ref="I1701">IF(I160,SUM(TRANSPOSE(I$104:I$203)*SqCor!$B58:$CW58)/SQRT(ComCalc!I$113),"")</f>
        <v/>
      </c>
      <c r="J1701" t="str">
        <f t="array" ref="J1701">IF(J160,SUM(TRANSPOSE(J$104:J$203)*SqCor!$B58:$CW58)/SQRT(ComCalc!J$113),"")</f>
        <v/>
      </c>
      <c r="K1701" t="str">
        <f t="array" ref="K1701">IF(K160,SUM(TRANSPOSE(K$104:K$203)*SqCor!$B58:$CW58)/SQRT(ComCalc!K$113),"")</f>
        <v/>
      </c>
      <c r="L1701">
        <f t="array" ref="L1701">IF(L160,SUM(TRANSPOSE(L$104:L$203)*SqCor!$B58:$CW58)/SQRT(ComCalc!L$113),"")</f>
        <v>0.33149677206589795</v>
      </c>
      <c r="M1701" t="str">
        <f t="array" ref="M1701">IF(M160,SUM(TRANSPOSE(M$104:M$203)*SqCor!$B58:$CW58)/SQRT(ComCalc!M$113),"")</f>
        <v/>
      </c>
      <c r="N1701" t="str">
        <f t="array" ref="N1701">IF(N160,SUM(TRANSPOSE(N$104:N$203)*SqCor!$B58:$CW58)/SQRT(ComCalc!N$113),"")</f>
        <v/>
      </c>
      <c r="O1701" t="str">
        <f t="array" ref="O1701">IF(O160,SUM(TRANSPOSE(O$104:O$203)*SqCor!$B58:$CW58)/SQRT(ComCalc!O$113),"")</f>
        <v/>
      </c>
      <c r="P1701" t="str">
        <f t="array" ref="P1701">IF(P160,SUM(TRANSPOSE(P$104:P$203)*SqCor!$B58:$CW58)/SQRT(ComCalc!P$113),"")</f>
        <v/>
      </c>
      <c r="Q1701" t="str">
        <f t="array" ref="Q1701">IF(Q160,SUM(TRANSPOSE(Q$104:Q$203)*SqCor!$B58:$CW58)/SQRT(ComCalc!Q$113),"")</f>
        <v/>
      </c>
      <c r="R1701">
        <f t="array" ref="R1701">IF(R160,SUM(TRANSPOSE(R$104:R$203)*SqCor!$B58:$CW58)/SQRT(ComCalc!R$113),"")</f>
        <v>6.4217647314902981E-2</v>
      </c>
      <c r="S1701" t="str">
        <f t="array" ref="S1701">IF(S160,SUM(TRANSPOSE(S$104:S$203)*SqCor!$B58:$CW58)/SQRT(ComCalc!S$113),"")</f>
        <v/>
      </c>
      <c r="T1701" t="str">
        <f t="array" ref="T1701">IF(T160,SUM(TRANSPOSE(T$104:T$203)*SqCor!$B58:$CW58)/SQRT(ComCalc!T$113),"")</f>
        <v/>
      </c>
      <c r="U1701" t="str">
        <f t="array" ref="U1701">IF(U160,SUM(TRANSPOSE(U$104:U$203)*SqCor!$B58:$CW58)/SQRT(ComCalc!U$113),"")</f>
        <v/>
      </c>
    </row>
    <row r="1702" spans="1:21" x14ac:dyDescent="0.15">
      <c r="A1702" t="str">
        <f t="shared" si="1077"/>
        <v>DKEFS CWI Word Reading</v>
      </c>
      <c r="B1702" t="str">
        <f t="array" ref="B1702">IF(B161,SUM(TRANSPOSE(B$104:B$203)*SqCor!$B59:$CW59)/SQRT(ComCalc!B$113),"")</f>
        <v/>
      </c>
      <c r="C1702" t="str">
        <f t="array" ref="C1702">IF(C161,SUM(TRANSPOSE(C$104:C$203)*SqCor!$B59:$CW59)/SQRT(ComCalc!C$113),"")</f>
        <v/>
      </c>
      <c r="D1702" t="str">
        <f t="array" ref="D1702">IF(D161,SUM(TRANSPOSE(D$104:D$203)*SqCor!$B59:$CW59)/SQRT(ComCalc!D$113),"")</f>
        <v/>
      </c>
      <c r="E1702">
        <f t="array" ref="E1702">IF(E161,SUM(TRANSPOSE(E$104:E$203)*SqCor!$B59:$CW59)/SQRT(ComCalc!E$113),"")</f>
        <v>0.23085393828750736</v>
      </c>
      <c r="F1702" t="str">
        <f t="array" ref="F1702">IF(F161,SUM(TRANSPOSE(F$104:F$203)*SqCor!$B59:$CW59)/SQRT(ComCalc!F$113),"")</f>
        <v/>
      </c>
      <c r="G1702" t="str">
        <f t="array" ref="G1702">IF(G161,SUM(TRANSPOSE(G$104:G$203)*SqCor!$B59:$CW59)/SQRT(ComCalc!G$113),"")</f>
        <v/>
      </c>
      <c r="H1702" t="str">
        <f t="array" ref="H1702">IF(H161,SUM(TRANSPOSE(H$104:H$203)*SqCor!$B59:$CW59)/SQRT(ComCalc!H$113),"")</f>
        <v/>
      </c>
      <c r="I1702" t="str">
        <f t="array" ref="I1702">IF(I161,SUM(TRANSPOSE(I$104:I$203)*SqCor!$B59:$CW59)/SQRT(ComCalc!I$113),"")</f>
        <v/>
      </c>
      <c r="J1702" t="str">
        <f t="array" ref="J1702">IF(J161,SUM(TRANSPOSE(J$104:J$203)*SqCor!$B59:$CW59)/SQRT(ComCalc!J$113),"")</f>
        <v/>
      </c>
      <c r="K1702" t="str">
        <f t="array" ref="K1702">IF(K161,SUM(TRANSPOSE(K$104:K$203)*SqCor!$B59:$CW59)/SQRT(ComCalc!K$113),"")</f>
        <v/>
      </c>
      <c r="L1702">
        <f t="array" ref="L1702">IF(L161,SUM(TRANSPOSE(L$104:L$203)*SqCor!$B59:$CW59)/SQRT(ComCalc!L$113),"")</f>
        <v>0.33149677206589795</v>
      </c>
      <c r="M1702" t="str">
        <f t="array" ref="M1702">IF(M161,SUM(TRANSPOSE(M$104:M$203)*SqCor!$B59:$CW59)/SQRT(ComCalc!M$113),"")</f>
        <v/>
      </c>
      <c r="N1702" t="str">
        <f t="array" ref="N1702">IF(N161,SUM(TRANSPOSE(N$104:N$203)*SqCor!$B59:$CW59)/SQRT(ComCalc!N$113),"")</f>
        <v/>
      </c>
      <c r="O1702" t="str">
        <f t="array" ref="O1702">IF(O161,SUM(TRANSPOSE(O$104:O$203)*SqCor!$B59:$CW59)/SQRT(ComCalc!O$113),"")</f>
        <v/>
      </c>
      <c r="P1702" t="str">
        <f t="array" ref="P1702">IF(P161,SUM(TRANSPOSE(P$104:P$203)*SqCor!$B59:$CW59)/SQRT(ComCalc!P$113),"")</f>
        <v/>
      </c>
      <c r="Q1702" t="str">
        <f t="array" ref="Q1702">IF(Q161,SUM(TRANSPOSE(Q$104:Q$203)*SqCor!$B59:$CW59)/SQRT(ComCalc!Q$113),"")</f>
        <v/>
      </c>
      <c r="R1702">
        <f t="array" ref="R1702">IF(R161,SUM(TRANSPOSE(R$104:R$203)*SqCor!$B59:$CW59)/SQRT(ComCalc!R$113),"")</f>
        <v>6.4217647314902981E-2</v>
      </c>
      <c r="S1702" t="str">
        <f t="array" ref="S1702">IF(S161,SUM(TRANSPOSE(S$104:S$203)*SqCor!$B59:$CW59)/SQRT(ComCalc!S$113),"")</f>
        <v/>
      </c>
      <c r="T1702" t="str">
        <f t="array" ref="T1702">IF(T161,SUM(TRANSPOSE(T$104:T$203)*SqCor!$B59:$CW59)/SQRT(ComCalc!T$113),"")</f>
        <v/>
      </c>
      <c r="U1702" t="str">
        <f t="array" ref="U1702">IF(U161,SUM(TRANSPOSE(U$104:U$203)*SqCor!$B59:$CW59)/SQRT(ComCalc!U$113),"")</f>
        <v/>
      </c>
    </row>
    <row r="1703" spans="1:21" x14ac:dyDescent="0.15">
      <c r="A1703" t="str">
        <f t="shared" si="1077"/>
        <v>DKEFS CWI Inhibition</v>
      </c>
      <c r="B1703" t="str">
        <f t="array" ref="B1703">IF(B162,SUM(TRANSPOSE(B$104:B$203)*SqCor!$B60:$CW60)/SQRT(ComCalc!B$113),"")</f>
        <v/>
      </c>
      <c r="C1703" t="str">
        <f t="array" ref="C1703">IF(C162,SUM(TRANSPOSE(C$104:C$203)*SqCor!$B60:$CW60)/SQRT(ComCalc!C$113),"")</f>
        <v/>
      </c>
      <c r="D1703" t="str">
        <f t="array" ref="D1703">IF(D162,SUM(TRANSPOSE(D$104:D$203)*SqCor!$B60:$CW60)/SQRT(ComCalc!D$113),"")</f>
        <v/>
      </c>
      <c r="E1703" t="str">
        <f t="array" ref="E1703">IF(E162,SUM(TRANSPOSE(E$104:E$203)*SqCor!$B60:$CW60)/SQRT(ComCalc!E$113),"")</f>
        <v/>
      </c>
      <c r="F1703" t="str">
        <f t="array" ref="F1703">IF(F162,SUM(TRANSPOSE(F$104:F$203)*SqCor!$B60:$CW60)/SQRT(ComCalc!F$113),"")</f>
        <v/>
      </c>
      <c r="G1703">
        <f t="array" ref="G1703">IF(G162,SUM(TRANSPOSE(G$104:G$203)*SqCor!$B60:$CW60)/SQRT(ComCalc!G$113),"")</f>
        <v>0.132009043077042</v>
      </c>
      <c r="H1703" t="str">
        <f t="array" ref="H1703">IF(H162,SUM(TRANSPOSE(H$104:H$203)*SqCor!$B60:$CW60)/SQRT(ComCalc!H$113),"")</f>
        <v/>
      </c>
      <c r="I1703" t="str">
        <f t="array" ref="I1703">IF(I162,SUM(TRANSPOSE(I$104:I$203)*SqCor!$B60:$CW60)/SQRT(ComCalc!I$113),"")</f>
        <v/>
      </c>
      <c r="J1703" t="str">
        <f t="array" ref="J1703">IF(J162,SUM(TRANSPOSE(J$104:J$203)*SqCor!$B60:$CW60)/SQRT(ComCalc!J$113),"")</f>
        <v/>
      </c>
      <c r="K1703" t="str">
        <f t="array" ref="K1703">IF(K162,SUM(TRANSPOSE(K$104:K$203)*SqCor!$B60:$CW60)/SQRT(ComCalc!K$113),"")</f>
        <v/>
      </c>
      <c r="L1703" t="str">
        <f t="array" ref="L1703">IF(L162,SUM(TRANSPOSE(L$104:L$203)*SqCor!$B60:$CW60)/SQRT(ComCalc!L$113),"")</f>
        <v/>
      </c>
      <c r="M1703">
        <f t="array" ref="M1703">IF(M162,SUM(TRANSPOSE(M$104:M$203)*SqCor!$B60:$CW60)/SQRT(ComCalc!M$113),"")</f>
        <v>0.26001809996987596</v>
      </c>
      <c r="N1703" t="str">
        <f t="array" ref="N1703">IF(N162,SUM(TRANSPOSE(N$104:N$203)*SqCor!$B60:$CW60)/SQRT(ComCalc!N$113),"")</f>
        <v/>
      </c>
      <c r="O1703" t="str">
        <f t="array" ref="O1703">IF(O162,SUM(TRANSPOSE(O$104:O$203)*SqCor!$B60:$CW60)/SQRT(ComCalc!O$113),"")</f>
        <v/>
      </c>
      <c r="P1703">
        <f t="array" ref="P1703">IF(P162,SUM(TRANSPOSE(P$104:P$203)*SqCor!$B60:$CW60)/SQRT(ComCalc!P$113),"")</f>
        <v>0.33648106928319277</v>
      </c>
      <c r="Q1703" t="str">
        <f t="array" ref="Q1703">IF(Q162,SUM(TRANSPOSE(Q$104:Q$203)*SqCor!$B60:$CW60)/SQRT(ComCalc!Q$113),"")</f>
        <v/>
      </c>
      <c r="R1703">
        <f t="array" ref="R1703">IF(R162,SUM(TRANSPOSE(R$104:R$203)*SqCor!$B60:$CW60)/SQRT(ComCalc!R$113),"")</f>
        <v>6.4217647314902981E-2</v>
      </c>
      <c r="S1703" t="str">
        <f t="array" ref="S1703">IF(S162,SUM(TRANSPOSE(S$104:S$203)*SqCor!$B60:$CW60)/SQRT(ComCalc!S$113),"")</f>
        <v/>
      </c>
      <c r="T1703" t="str">
        <f t="array" ref="T1703">IF(T162,SUM(TRANSPOSE(T$104:T$203)*SqCor!$B60:$CW60)/SQRT(ComCalc!T$113),"")</f>
        <v/>
      </c>
      <c r="U1703" t="str">
        <f t="array" ref="U1703">IF(U162,SUM(TRANSPOSE(U$104:U$203)*SqCor!$B60:$CW60)/SQRT(ComCalc!U$113),"")</f>
        <v/>
      </c>
    </row>
    <row r="1704" spans="1:21" x14ac:dyDescent="0.15">
      <c r="A1704" t="str">
        <f t="shared" si="1077"/>
        <v>DKEFS CWI Switching</v>
      </c>
      <c r="B1704" t="str">
        <f t="array" ref="B1704">IF(B163,SUM(TRANSPOSE(B$104:B$203)*SqCor!$B61:$CW61)/SQRT(ComCalc!B$113),"")</f>
        <v/>
      </c>
      <c r="C1704" t="str">
        <f t="array" ref="C1704">IF(C163,SUM(TRANSPOSE(C$104:C$203)*SqCor!$B61:$CW61)/SQRT(ComCalc!C$113),"")</f>
        <v/>
      </c>
      <c r="D1704" t="str">
        <f t="array" ref="D1704">IF(D163,SUM(TRANSPOSE(D$104:D$203)*SqCor!$B61:$CW61)/SQRT(ComCalc!D$113),"")</f>
        <v/>
      </c>
      <c r="E1704" t="str">
        <f t="array" ref="E1704">IF(E163,SUM(TRANSPOSE(E$104:E$203)*SqCor!$B61:$CW61)/SQRT(ComCalc!E$113),"")</f>
        <v/>
      </c>
      <c r="F1704" t="str">
        <f t="array" ref="F1704">IF(F163,SUM(TRANSPOSE(F$104:F$203)*SqCor!$B61:$CW61)/SQRT(ComCalc!F$113),"")</f>
        <v/>
      </c>
      <c r="G1704">
        <f t="array" ref="G1704">IF(G163,SUM(TRANSPOSE(G$104:G$203)*SqCor!$B61:$CW61)/SQRT(ComCalc!G$113),"")</f>
        <v>0.132009043077042</v>
      </c>
      <c r="H1704" t="str">
        <f t="array" ref="H1704">IF(H163,SUM(TRANSPOSE(H$104:H$203)*SqCor!$B61:$CW61)/SQRT(ComCalc!H$113),"")</f>
        <v/>
      </c>
      <c r="I1704" t="str">
        <f t="array" ref="I1704">IF(I163,SUM(TRANSPOSE(I$104:I$203)*SqCor!$B61:$CW61)/SQRT(ComCalc!I$113),"")</f>
        <v/>
      </c>
      <c r="J1704" t="str">
        <f t="array" ref="J1704">IF(J163,SUM(TRANSPOSE(J$104:J$203)*SqCor!$B61:$CW61)/SQRT(ComCalc!J$113),"")</f>
        <v/>
      </c>
      <c r="K1704" t="str">
        <f t="array" ref="K1704">IF(K163,SUM(TRANSPOSE(K$104:K$203)*SqCor!$B61:$CW61)/SQRT(ComCalc!K$113),"")</f>
        <v/>
      </c>
      <c r="L1704" t="str">
        <f t="array" ref="L1704">IF(L163,SUM(TRANSPOSE(L$104:L$203)*SqCor!$B61:$CW61)/SQRT(ComCalc!L$113),"")</f>
        <v/>
      </c>
      <c r="M1704">
        <f t="array" ref="M1704">IF(M163,SUM(TRANSPOSE(M$104:M$203)*SqCor!$B61:$CW61)/SQRT(ComCalc!M$113),"")</f>
        <v>0.26001809996987596</v>
      </c>
      <c r="N1704" t="str">
        <f t="array" ref="N1704">IF(N163,SUM(TRANSPOSE(N$104:N$203)*SqCor!$B61:$CW61)/SQRT(ComCalc!N$113),"")</f>
        <v/>
      </c>
      <c r="O1704" t="str">
        <f t="array" ref="O1704">IF(O163,SUM(TRANSPOSE(O$104:O$203)*SqCor!$B61:$CW61)/SQRT(ComCalc!O$113),"")</f>
        <v/>
      </c>
      <c r="P1704">
        <f t="array" ref="P1704">IF(P163,SUM(TRANSPOSE(P$104:P$203)*SqCor!$B61:$CW61)/SQRT(ComCalc!P$113),"")</f>
        <v>0.33648106928319277</v>
      </c>
      <c r="Q1704" t="str">
        <f t="array" ref="Q1704">IF(Q163,SUM(TRANSPOSE(Q$104:Q$203)*SqCor!$B61:$CW61)/SQRT(ComCalc!Q$113),"")</f>
        <v/>
      </c>
      <c r="R1704">
        <f t="array" ref="R1704">IF(R163,SUM(TRANSPOSE(R$104:R$203)*SqCor!$B61:$CW61)/SQRT(ComCalc!R$113),"")</f>
        <v>6.4217647314902981E-2</v>
      </c>
      <c r="S1704" t="str">
        <f t="array" ref="S1704">IF(S163,SUM(TRANSPOSE(S$104:S$203)*SqCor!$B61:$CW61)/SQRT(ComCalc!S$113),"")</f>
        <v/>
      </c>
      <c r="T1704" t="str">
        <f t="array" ref="T1704">IF(T163,SUM(TRANSPOSE(T$104:T$203)*SqCor!$B61:$CW61)/SQRT(ComCalc!T$113),"")</f>
        <v/>
      </c>
      <c r="U1704" t="str">
        <f t="array" ref="U1704">IF(U163,SUM(TRANSPOSE(U$104:U$203)*SqCor!$B61:$CW61)/SQRT(ComCalc!U$113),"")</f>
        <v/>
      </c>
    </row>
    <row r="1705" spans="1:21" x14ac:dyDescent="0.15">
      <c r="A1705" t="str">
        <f t="shared" si="1077"/>
        <v>Unstructured Task (Total)</v>
      </c>
      <c r="B1705" t="str">
        <f t="array" ref="B1705">IF(B164,SUM(TRANSPOSE(B$104:B$203)*SqCor!$B62:$CW62)/SQRT(ComCalc!B$113),"")</f>
        <v/>
      </c>
      <c r="C1705" t="str">
        <f t="array" ref="C1705">IF(C164,SUM(TRANSPOSE(C$104:C$203)*SqCor!$B62:$CW62)/SQRT(ComCalc!C$113),"")</f>
        <v/>
      </c>
      <c r="D1705" t="str">
        <f t="array" ref="D1705">IF(D164,SUM(TRANSPOSE(D$104:D$203)*SqCor!$B62:$CW62)/SQRT(ComCalc!D$113),"")</f>
        <v/>
      </c>
      <c r="E1705" t="str">
        <f t="array" ref="E1705">IF(E164,SUM(TRANSPOSE(E$104:E$203)*SqCor!$B62:$CW62)/SQRT(ComCalc!E$113),"")</f>
        <v/>
      </c>
      <c r="F1705" t="str">
        <f t="array" ref="F1705">IF(F164,SUM(TRANSPOSE(F$104:F$203)*SqCor!$B62:$CW62)/SQRT(ComCalc!F$113),"")</f>
        <v/>
      </c>
      <c r="G1705" t="str">
        <f t="array" ref="G1705">IF(G164,SUM(TRANSPOSE(G$104:G$203)*SqCor!$B62:$CW62)/SQRT(ComCalc!G$113),"")</f>
        <v/>
      </c>
      <c r="H1705" t="str">
        <f t="array" ref="H1705">IF(H164,SUM(TRANSPOSE(H$104:H$203)*SqCor!$B62:$CW62)/SQRT(ComCalc!H$113),"")</f>
        <v/>
      </c>
      <c r="I1705" t="str">
        <f t="array" ref="I1705">IF(I164,SUM(TRANSPOSE(I$104:I$203)*SqCor!$B62:$CW62)/SQRT(ComCalc!I$113),"")</f>
        <v/>
      </c>
      <c r="J1705" t="str">
        <f t="array" ref="J1705">IF(J164,SUM(TRANSPOSE(J$104:J$203)*SqCor!$B62:$CW62)/SQRT(ComCalc!J$113),"")</f>
        <v/>
      </c>
      <c r="K1705" t="str">
        <f t="array" ref="K1705">IF(K164,SUM(TRANSPOSE(K$104:K$203)*SqCor!$B62:$CW62)/SQRT(ComCalc!K$113),"")</f>
        <v/>
      </c>
      <c r="L1705" t="str">
        <f t="array" ref="L1705">IF(L164,SUM(TRANSPOSE(L$104:L$203)*SqCor!$B62:$CW62)/SQRT(ComCalc!L$113),"")</f>
        <v/>
      </c>
      <c r="M1705" t="str">
        <f t="array" ref="M1705">IF(M164,SUM(TRANSPOSE(M$104:M$203)*SqCor!$B62:$CW62)/SQRT(ComCalc!M$113),"")</f>
        <v/>
      </c>
      <c r="N1705" t="str">
        <f t="array" ref="N1705">IF(N164,SUM(TRANSPOSE(N$104:N$203)*SqCor!$B62:$CW62)/SQRT(ComCalc!N$113),"")</f>
        <v/>
      </c>
      <c r="O1705" t="str">
        <f t="array" ref="O1705">IF(O164,SUM(TRANSPOSE(O$104:O$203)*SqCor!$B62:$CW62)/SQRT(ComCalc!O$113),"")</f>
        <v/>
      </c>
      <c r="P1705" t="str">
        <f t="array" ref="P1705">IF(P164,SUM(TRANSPOSE(P$104:P$203)*SqCor!$B62:$CW62)/SQRT(ComCalc!P$113),"")</f>
        <v/>
      </c>
      <c r="Q1705" t="str">
        <f t="array" ref="Q1705">IF(Q164,SUM(TRANSPOSE(Q$104:Q$203)*SqCor!$B62:$CW62)/SQRT(ComCalc!Q$113),"")</f>
        <v/>
      </c>
      <c r="R1705" t="str">
        <f t="array" ref="R1705">IF(R164,SUM(TRANSPOSE(R$104:R$203)*SqCor!$B62:$CW62)/SQRT(ComCalc!R$113),"")</f>
        <v/>
      </c>
      <c r="S1705" t="str">
        <f t="array" ref="S1705">IF(S164,SUM(TRANSPOSE(S$104:S$203)*SqCor!$B62:$CW62)/SQRT(ComCalc!S$113),"")</f>
        <v/>
      </c>
      <c r="T1705" t="str">
        <f t="array" ref="T1705">IF(T164,SUM(TRANSPOSE(T$104:T$203)*SqCor!$B62:$CW62)/SQRT(ComCalc!T$113),"")</f>
        <v/>
      </c>
      <c r="U1705" t="str">
        <f t="array" ref="U1705">IF(U164,SUM(TRANSPOSE(U$104:U$203)*SqCor!$B62:$CW62)/SQRT(ComCalc!U$113),"")</f>
        <v/>
      </c>
    </row>
    <row r="1706" spans="1:21" x14ac:dyDescent="0.15">
      <c r="A1706" t="str">
        <f t="shared" si="1077"/>
        <v>Unstructured Task (HVC)</v>
      </c>
      <c r="B1706" t="str">
        <f t="array" ref="B1706">IF(B165,SUM(TRANSPOSE(B$104:B$203)*SqCor!$B63:$CW63)/SQRT(ComCalc!B$113),"")</f>
        <v/>
      </c>
      <c r="C1706" t="str">
        <f t="array" ref="C1706">IF(C165,SUM(TRANSPOSE(C$104:C$203)*SqCor!$B63:$CW63)/SQRT(ComCalc!C$113),"")</f>
        <v/>
      </c>
      <c r="D1706" t="str">
        <f t="array" ref="D1706">IF(D165,SUM(TRANSPOSE(D$104:D$203)*SqCor!$B63:$CW63)/SQRT(ComCalc!D$113),"")</f>
        <v/>
      </c>
      <c r="E1706" t="str">
        <f t="array" ref="E1706">IF(E165,SUM(TRANSPOSE(E$104:E$203)*SqCor!$B63:$CW63)/SQRT(ComCalc!E$113),"")</f>
        <v/>
      </c>
      <c r="F1706" t="str">
        <f t="array" ref="F1706">IF(F165,SUM(TRANSPOSE(F$104:F$203)*SqCor!$B63:$CW63)/SQRT(ComCalc!F$113),"")</f>
        <v/>
      </c>
      <c r="G1706" t="str">
        <f t="array" ref="G1706">IF(G165,SUM(TRANSPOSE(G$104:G$203)*SqCor!$B63:$CW63)/SQRT(ComCalc!G$113),"")</f>
        <v/>
      </c>
      <c r="H1706" t="str">
        <f t="array" ref="H1706">IF(H165,SUM(TRANSPOSE(H$104:H$203)*SqCor!$B63:$CW63)/SQRT(ComCalc!H$113),"")</f>
        <v/>
      </c>
      <c r="I1706" t="str">
        <f t="array" ref="I1706">IF(I165,SUM(TRANSPOSE(I$104:I$203)*SqCor!$B63:$CW63)/SQRT(ComCalc!I$113),"")</f>
        <v/>
      </c>
      <c r="J1706" t="str">
        <f t="array" ref="J1706">IF(J165,SUM(TRANSPOSE(J$104:J$203)*SqCor!$B63:$CW63)/SQRT(ComCalc!J$113),"")</f>
        <v/>
      </c>
      <c r="K1706" t="str">
        <f t="array" ref="K1706">IF(K165,SUM(TRANSPOSE(K$104:K$203)*SqCor!$B63:$CW63)/SQRT(ComCalc!K$113),"")</f>
        <v/>
      </c>
      <c r="L1706" t="str">
        <f t="array" ref="L1706">IF(L165,SUM(TRANSPOSE(L$104:L$203)*SqCor!$B63:$CW63)/SQRT(ComCalc!L$113),"")</f>
        <v/>
      </c>
      <c r="M1706" t="str">
        <f t="array" ref="M1706">IF(M165,SUM(TRANSPOSE(M$104:M$203)*SqCor!$B63:$CW63)/SQRT(ComCalc!M$113),"")</f>
        <v/>
      </c>
      <c r="N1706" t="str">
        <f t="array" ref="N1706">IF(N165,SUM(TRANSPOSE(N$104:N$203)*SqCor!$B63:$CW63)/SQRT(ComCalc!N$113),"")</f>
        <v/>
      </c>
      <c r="O1706" t="str">
        <f t="array" ref="O1706">IF(O165,SUM(TRANSPOSE(O$104:O$203)*SqCor!$B63:$CW63)/SQRT(ComCalc!O$113),"")</f>
        <v/>
      </c>
      <c r="P1706" t="str">
        <f t="array" ref="P1706">IF(P165,SUM(TRANSPOSE(P$104:P$203)*SqCor!$B63:$CW63)/SQRT(ComCalc!P$113),"")</f>
        <v/>
      </c>
      <c r="Q1706" t="str">
        <f t="array" ref="Q1706">IF(Q165,SUM(TRANSPOSE(Q$104:Q$203)*SqCor!$B63:$CW63)/SQRT(ComCalc!Q$113),"")</f>
        <v/>
      </c>
      <c r="R1706" t="str">
        <f t="array" ref="R1706">IF(R165,SUM(TRANSPOSE(R$104:R$203)*SqCor!$B63:$CW63)/SQRT(ComCalc!R$113),"")</f>
        <v/>
      </c>
      <c r="S1706" t="str">
        <f t="array" ref="S1706">IF(S165,SUM(TRANSPOSE(S$104:S$203)*SqCor!$B63:$CW63)/SQRT(ComCalc!S$113),"")</f>
        <v/>
      </c>
      <c r="T1706" t="str">
        <f t="array" ref="T1706">IF(T165,SUM(TRANSPOSE(T$104:T$203)*SqCor!$B63:$CW63)/SQRT(ComCalc!T$113),"")</f>
        <v/>
      </c>
      <c r="U1706" t="str">
        <f t="array" ref="U1706">IF(U165,SUM(TRANSPOSE(U$104:U$203)*SqCor!$B63:$CW63)/SQRT(ComCalc!U$113),"")</f>
        <v/>
      </c>
    </row>
    <row r="1707" spans="1:21" x14ac:dyDescent="0.15">
      <c r="A1707" t="str">
        <f t="shared" si="1077"/>
        <v>WASI-2 Similarities</v>
      </c>
      <c r="B1707" t="str">
        <f t="array" ref="B1707">IF(B166,SUM(TRANSPOSE(B$104:B$203)*SqCor!$B64:$CW64)/SQRT(ComCalc!B$113),"")</f>
        <v/>
      </c>
      <c r="C1707" t="str">
        <f t="array" ref="C1707">IF(C166,SUM(TRANSPOSE(C$104:C$203)*SqCor!$B64:$CW64)/SQRT(ComCalc!C$113),"")</f>
        <v/>
      </c>
      <c r="D1707" t="str">
        <f t="array" ref="D1707">IF(D166,SUM(TRANSPOSE(D$104:D$203)*SqCor!$B64:$CW64)/SQRT(ComCalc!D$113),"")</f>
        <v/>
      </c>
      <c r="E1707" t="str">
        <f t="array" ref="E1707">IF(E166,SUM(TRANSPOSE(E$104:E$203)*SqCor!$B64:$CW64)/SQRT(ComCalc!E$113),"")</f>
        <v/>
      </c>
      <c r="F1707" t="str">
        <f t="array" ref="F1707">IF(F166,SUM(TRANSPOSE(F$104:F$203)*SqCor!$B64:$CW64)/SQRT(ComCalc!F$113),"")</f>
        <v/>
      </c>
      <c r="G1707" t="str">
        <f t="array" ref="G1707">IF(G166,SUM(TRANSPOSE(G$104:G$203)*SqCor!$B64:$CW64)/SQRT(ComCalc!G$113),"")</f>
        <v/>
      </c>
      <c r="H1707" t="str">
        <f t="array" ref="H1707">IF(H166,SUM(TRANSPOSE(H$104:H$203)*SqCor!$B64:$CW64)/SQRT(ComCalc!H$113),"")</f>
        <v/>
      </c>
      <c r="I1707" t="str">
        <f t="array" ref="I1707">IF(I166,SUM(TRANSPOSE(I$104:I$203)*SqCor!$B64:$CW64)/SQRT(ComCalc!I$113),"")</f>
        <v/>
      </c>
      <c r="J1707" t="str">
        <f t="array" ref="J1707">IF(J166,SUM(TRANSPOSE(J$104:J$203)*SqCor!$B64:$CW64)/SQRT(ComCalc!J$113),"")</f>
        <v/>
      </c>
      <c r="K1707" t="str">
        <f t="array" ref="K1707">IF(K166,SUM(TRANSPOSE(K$104:K$203)*SqCor!$B64:$CW64)/SQRT(ComCalc!K$113),"")</f>
        <v/>
      </c>
      <c r="L1707" t="str">
        <f t="array" ref="L1707">IF(L166,SUM(TRANSPOSE(L$104:L$203)*SqCor!$B64:$CW64)/SQRT(ComCalc!L$113),"")</f>
        <v/>
      </c>
      <c r="M1707" t="str">
        <f t="array" ref="M1707">IF(M166,SUM(TRANSPOSE(M$104:M$203)*SqCor!$B64:$CW64)/SQRT(ComCalc!M$113),"")</f>
        <v/>
      </c>
      <c r="N1707" t="str">
        <f t="array" ref="N1707">IF(N166,SUM(TRANSPOSE(N$104:N$203)*SqCor!$B64:$CW64)/SQRT(ComCalc!N$113),"")</f>
        <v/>
      </c>
      <c r="O1707" t="str">
        <f t="array" ref="O1707">IF(O166,SUM(TRANSPOSE(O$104:O$203)*SqCor!$B64:$CW64)/SQRT(ComCalc!O$113),"")</f>
        <v/>
      </c>
      <c r="P1707" t="str">
        <f t="array" ref="P1707">IF(P166,SUM(TRANSPOSE(P$104:P$203)*SqCor!$B64:$CW64)/SQRT(ComCalc!P$113),"")</f>
        <v/>
      </c>
      <c r="Q1707" t="str">
        <f t="array" ref="Q1707">IF(Q166,SUM(TRANSPOSE(Q$104:Q$203)*SqCor!$B64:$CW64)/SQRT(ComCalc!Q$113),"")</f>
        <v/>
      </c>
      <c r="R1707" t="str">
        <f t="array" ref="R1707">IF(R166,SUM(TRANSPOSE(R$104:R$203)*SqCor!$B64:$CW64)/SQRT(ComCalc!R$113),"")</f>
        <v/>
      </c>
      <c r="S1707" t="str">
        <f t="array" ref="S1707">IF(S166,SUM(TRANSPOSE(S$104:S$203)*SqCor!$B64:$CW64)/SQRT(ComCalc!S$113),"")</f>
        <v/>
      </c>
      <c r="T1707" t="str">
        <f t="array" ref="T1707">IF(T166,SUM(TRANSPOSE(T$104:T$203)*SqCor!$B64:$CW64)/SQRT(ComCalc!T$113),"")</f>
        <v/>
      </c>
      <c r="U1707" t="str">
        <f t="array" ref="U1707">IF(U166,SUM(TRANSPOSE(U$104:U$203)*SqCor!$B64:$CW64)/SQRT(ComCalc!U$113),"")</f>
        <v/>
      </c>
    </row>
    <row r="1708" spans="1:21" x14ac:dyDescent="0.15">
      <c r="A1708" t="str">
        <f t="shared" si="1077"/>
        <v>WASI-2 Vocabulary</v>
      </c>
      <c r="B1708" t="str">
        <f t="array" ref="B1708">IF(B167,SUM(TRANSPOSE(B$104:B$203)*SqCor!$B65:$CW65)/SQRT(ComCalc!B$113),"")</f>
        <v/>
      </c>
      <c r="C1708" t="str">
        <f t="array" ref="C1708">IF(C167,SUM(TRANSPOSE(C$104:C$203)*SqCor!$B65:$CW65)/SQRT(ComCalc!C$113),"")</f>
        <v/>
      </c>
      <c r="D1708" t="str">
        <f t="array" ref="D1708">IF(D167,SUM(TRANSPOSE(D$104:D$203)*SqCor!$B65:$CW65)/SQRT(ComCalc!D$113),"")</f>
        <v/>
      </c>
      <c r="E1708" t="str">
        <f t="array" ref="E1708">IF(E167,SUM(TRANSPOSE(E$104:E$203)*SqCor!$B65:$CW65)/SQRT(ComCalc!E$113),"")</f>
        <v/>
      </c>
      <c r="F1708" t="str">
        <f t="array" ref="F1708">IF(F167,SUM(TRANSPOSE(F$104:F$203)*SqCor!$B65:$CW65)/SQRT(ComCalc!F$113),"")</f>
        <v/>
      </c>
      <c r="G1708" t="str">
        <f t="array" ref="G1708">IF(G167,SUM(TRANSPOSE(G$104:G$203)*SqCor!$B65:$CW65)/SQRT(ComCalc!G$113),"")</f>
        <v/>
      </c>
      <c r="H1708" t="str">
        <f t="array" ref="H1708">IF(H167,SUM(TRANSPOSE(H$104:H$203)*SqCor!$B65:$CW65)/SQRT(ComCalc!H$113),"")</f>
        <v/>
      </c>
      <c r="I1708" t="str">
        <f t="array" ref="I1708">IF(I167,SUM(TRANSPOSE(I$104:I$203)*SqCor!$B65:$CW65)/SQRT(ComCalc!I$113),"")</f>
        <v/>
      </c>
      <c r="J1708" t="str">
        <f t="array" ref="J1708">IF(J167,SUM(TRANSPOSE(J$104:J$203)*SqCor!$B65:$CW65)/SQRT(ComCalc!J$113),"")</f>
        <v/>
      </c>
      <c r="K1708" t="str">
        <f t="array" ref="K1708">IF(K167,SUM(TRANSPOSE(K$104:K$203)*SqCor!$B65:$CW65)/SQRT(ComCalc!K$113),"")</f>
        <v/>
      </c>
      <c r="L1708" t="str">
        <f t="array" ref="L1708">IF(L167,SUM(TRANSPOSE(L$104:L$203)*SqCor!$B65:$CW65)/SQRT(ComCalc!L$113),"")</f>
        <v/>
      </c>
      <c r="M1708" t="str">
        <f t="array" ref="M1708">IF(M167,SUM(TRANSPOSE(M$104:M$203)*SqCor!$B65:$CW65)/SQRT(ComCalc!M$113),"")</f>
        <v/>
      </c>
      <c r="N1708" t="str">
        <f t="array" ref="N1708">IF(N167,SUM(TRANSPOSE(N$104:N$203)*SqCor!$B65:$CW65)/SQRT(ComCalc!N$113),"")</f>
        <v/>
      </c>
      <c r="O1708" t="str">
        <f t="array" ref="O1708">IF(O167,SUM(TRANSPOSE(O$104:O$203)*SqCor!$B65:$CW65)/SQRT(ComCalc!O$113),"")</f>
        <v/>
      </c>
      <c r="P1708" t="str">
        <f t="array" ref="P1708">IF(P167,SUM(TRANSPOSE(P$104:P$203)*SqCor!$B65:$CW65)/SQRT(ComCalc!P$113),"")</f>
        <v/>
      </c>
      <c r="Q1708" t="str">
        <f t="array" ref="Q1708">IF(Q167,SUM(TRANSPOSE(Q$104:Q$203)*SqCor!$B65:$CW65)/SQRT(ComCalc!Q$113),"")</f>
        <v/>
      </c>
      <c r="R1708" t="str">
        <f t="array" ref="R1708">IF(R167,SUM(TRANSPOSE(R$104:R$203)*SqCor!$B65:$CW65)/SQRT(ComCalc!R$113),"")</f>
        <v/>
      </c>
      <c r="S1708" t="str">
        <f t="array" ref="S1708">IF(S167,SUM(TRANSPOSE(S$104:S$203)*SqCor!$B65:$CW65)/SQRT(ComCalc!S$113),"")</f>
        <v/>
      </c>
      <c r="T1708" t="str">
        <f t="array" ref="T1708">IF(T167,SUM(TRANSPOSE(T$104:T$203)*SqCor!$B65:$CW65)/SQRT(ComCalc!T$113),"")</f>
        <v/>
      </c>
      <c r="U1708" t="str">
        <f t="array" ref="U1708">IF(U167,SUM(TRANSPOSE(U$104:U$203)*SqCor!$B65:$CW65)/SQRT(ComCalc!U$113),"")</f>
        <v/>
      </c>
    </row>
    <row r="1709" spans="1:21" x14ac:dyDescent="0.15">
      <c r="A1709" t="str">
        <f t="shared" si="1077"/>
        <v>WASI-2 Matrix Reasoning</v>
      </c>
      <c r="B1709" t="str">
        <f t="array" ref="B1709">IF(B168,SUM(TRANSPOSE(B$104:B$203)*SqCor!$B66:$CW66)/SQRT(ComCalc!B$113),"")</f>
        <v/>
      </c>
      <c r="C1709" t="str">
        <f t="array" ref="C1709">IF(C168,SUM(TRANSPOSE(C$104:C$203)*SqCor!$B66:$CW66)/SQRT(ComCalc!C$113),"")</f>
        <v/>
      </c>
      <c r="D1709" t="str">
        <f t="array" ref="D1709">IF(D168,SUM(TRANSPOSE(D$104:D$203)*SqCor!$B66:$CW66)/SQRT(ComCalc!D$113),"")</f>
        <v/>
      </c>
      <c r="E1709" t="str">
        <f t="array" ref="E1709">IF(E168,SUM(TRANSPOSE(E$104:E$203)*SqCor!$B66:$CW66)/SQRT(ComCalc!E$113),"")</f>
        <v/>
      </c>
      <c r="F1709" t="str">
        <f t="array" ref="F1709">IF(F168,SUM(TRANSPOSE(F$104:F$203)*SqCor!$B66:$CW66)/SQRT(ComCalc!F$113),"")</f>
        <v/>
      </c>
      <c r="G1709" t="str">
        <f t="array" ref="G1709">IF(G168,SUM(TRANSPOSE(G$104:G$203)*SqCor!$B66:$CW66)/SQRT(ComCalc!G$113),"")</f>
        <v/>
      </c>
      <c r="H1709" t="str">
        <f t="array" ref="H1709">IF(H168,SUM(TRANSPOSE(H$104:H$203)*SqCor!$B66:$CW66)/SQRT(ComCalc!H$113),"")</f>
        <v/>
      </c>
      <c r="I1709" t="str">
        <f t="array" ref="I1709">IF(I168,SUM(TRANSPOSE(I$104:I$203)*SqCor!$B66:$CW66)/SQRT(ComCalc!I$113),"")</f>
        <v/>
      </c>
      <c r="J1709" t="str">
        <f t="array" ref="J1709">IF(J168,SUM(TRANSPOSE(J$104:J$203)*SqCor!$B66:$CW66)/SQRT(ComCalc!J$113),"")</f>
        <v/>
      </c>
      <c r="K1709" t="str">
        <f t="array" ref="K1709">IF(K168,SUM(TRANSPOSE(K$104:K$203)*SqCor!$B66:$CW66)/SQRT(ComCalc!K$113),"")</f>
        <v/>
      </c>
      <c r="L1709" t="str">
        <f t="array" ref="L1709">IF(L168,SUM(TRANSPOSE(L$104:L$203)*SqCor!$B66:$CW66)/SQRT(ComCalc!L$113),"")</f>
        <v/>
      </c>
      <c r="M1709" t="str">
        <f t="array" ref="M1709">IF(M168,SUM(TRANSPOSE(M$104:M$203)*SqCor!$B66:$CW66)/SQRT(ComCalc!M$113),"")</f>
        <v/>
      </c>
      <c r="N1709" t="str">
        <f t="array" ref="N1709">IF(N168,SUM(TRANSPOSE(N$104:N$203)*SqCor!$B66:$CW66)/SQRT(ComCalc!N$113),"")</f>
        <v/>
      </c>
      <c r="O1709" t="str">
        <f t="array" ref="O1709">IF(O168,SUM(TRANSPOSE(O$104:O$203)*SqCor!$B66:$CW66)/SQRT(ComCalc!O$113),"")</f>
        <v/>
      </c>
      <c r="P1709" t="str">
        <f t="array" ref="P1709">IF(P168,SUM(TRANSPOSE(P$104:P$203)*SqCor!$B66:$CW66)/SQRT(ComCalc!P$113),"")</f>
        <v/>
      </c>
      <c r="Q1709" t="str">
        <f t="array" ref="Q1709">IF(Q168,SUM(TRANSPOSE(Q$104:Q$203)*SqCor!$B66:$CW66)/SQRT(ComCalc!Q$113),"")</f>
        <v/>
      </c>
      <c r="R1709" t="str">
        <f t="array" ref="R1709">IF(R168,SUM(TRANSPOSE(R$104:R$203)*SqCor!$B66:$CW66)/SQRT(ComCalc!R$113),"")</f>
        <v/>
      </c>
      <c r="S1709" t="str">
        <f t="array" ref="S1709">IF(S168,SUM(TRANSPOSE(S$104:S$203)*SqCor!$B66:$CW66)/SQRT(ComCalc!S$113),"")</f>
        <v/>
      </c>
      <c r="T1709" t="str">
        <f t="array" ref="T1709">IF(T168,SUM(TRANSPOSE(T$104:T$203)*SqCor!$B66:$CW66)/SQRT(ComCalc!T$113),"")</f>
        <v/>
      </c>
      <c r="U1709" t="str">
        <f t="array" ref="U1709">IF(U168,SUM(TRANSPOSE(U$104:U$203)*SqCor!$B66:$CW66)/SQRT(ComCalc!U$113),"")</f>
        <v/>
      </c>
    </row>
    <row r="1710" spans="1:21" x14ac:dyDescent="0.15">
      <c r="A1710" t="str">
        <f t="shared" ref="A1710:A1744" si="1078">A1607</f>
        <v>WASI-2 Block Design</v>
      </c>
      <c r="B1710" t="str">
        <f t="array" ref="B1710">IF(B169,SUM(TRANSPOSE(B$104:B$203)*SqCor!$B67:$CW67)/SQRT(ComCalc!B$113),"")</f>
        <v/>
      </c>
      <c r="C1710" t="str">
        <f t="array" ref="C1710">IF(C169,SUM(TRANSPOSE(C$104:C$203)*SqCor!$B67:$CW67)/SQRT(ComCalc!C$113),"")</f>
        <v/>
      </c>
      <c r="D1710" t="str">
        <f t="array" ref="D1710">IF(D169,SUM(TRANSPOSE(D$104:D$203)*SqCor!$B67:$CW67)/SQRT(ComCalc!D$113),"")</f>
        <v/>
      </c>
      <c r="E1710" t="str">
        <f t="array" ref="E1710">IF(E169,SUM(TRANSPOSE(E$104:E$203)*SqCor!$B67:$CW67)/SQRT(ComCalc!E$113),"")</f>
        <v/>
      </c>
      <c r="F1710" t="str">
        <f t="array" ref="F1710">IF(F169,SUM(TRANSPOSE(F$104:F$203)*SqCor!$B67:$CW67)/SQRT(ComCalc!F$113),"")</f>
        <v/>
      </c>
      <c r="G1710" t="str">
        <f t="array" ref="G1710">IF(G169,SUM(TRANSPOSE(G$104:G$203)*SqCor!$B67:$CW67)/SQRT(ComCalc!G$113),"")</f>
        <v/>
      </c>
      <c r="H1710" t="str">
        <f t="array" ref="H1710">IF(H169,SUM(TRANSPOSE(H$104:H$203)*SqCor!$B67:$CW67)/SQRT(ComCalc!H$113),"")</f>
        <v/>
      </c>
      <c r="I1710" t="str">
        <f t="array" ref="I1710">IF(I169,SUM(TRANSPOSE(I$104:I$203)*SqCor!$B67:$CW67)/SQRT(ComCalc!I$113),"")</f>
        <v/>
      </c>
      <c r="J1710" t="str">
        <f t="array" ref="J1710">IF(J169,SUM(TRANSPOSE(J$104:J$203)*SqCor!$B67:$CW67)/SQRT(ComCalc!J$113),"")</f>
        <v/>
      </c>
      <c r="K1710" t="str">
        <f t="array" ref="K1710">IF(K169,SUM(TRANSPOSE(K$104:K$203)*SqCor!$B67:$CW67)/SQRT(ComCalc!K$113),"")</f>
        <v/>
      </c>
      <c r="L1710" t="str">
        <f t="array" ref="L1710">IF(L169,SUM(TRANSPOSE(L$104:L$203)*SqCor!$B67:$CW67)/SQRT(ComCalc!L$113),"")</f>
        <v/>
      </c>
      <c r="M1710" t="str">
        <f t="array" ref="M1710">IF(M169,SUM(TRANSPOSE(M$104:M$203)*SqCor!$B67:$CW67)/SQRT(ComCalc!M$113),"")</f>
        <v/>
      </c>
      <c r="N1710" t="str">
        <f t="array" ref="N1710">IF(N169,SUM(TRANSPOSE(N$104:N$203)*SqCor!$B67:$CW67)/SQRT(ComCalc!N$113),"")</f>
        <v/>
      </c>
      <c r="O1710" t="str">
        <f t="array" ref="O1710">IF(O169,SUM(TRANSPOSE(O$104:O$203)*SqCor!$B67:$CW67)/SQRT(ComCalc!O$113),"")</f>
        <v/>
      </c>
      <c r="P1710" t="str">
        <f t="array" ref="P1710">IF(P169,SUM(TRANSPOSE(P$104:P$203)*SqCor!$B67:$CW67)/SQRT(ComCalc!P$113),"")</f>
        <v/>
      </c>
      <c r="Q1710" t="str">
        <f t="array" ref="Q1710">IF(Q169,SUM(TRANSPOSE(Q$104:Q$203)*SqCor!$B67:$CW67)/SQRT(ComCalc!Q$113),"")</f>
        <v/>
      </c>
      <c r="R1710" t="str">
        <f t="array" ref="R1710">IF(R169,SUM(TRANSPOSE(R$104:R$203)*SqCor!$B67:$CW67)/SQRT(ComCalc!R$113),"")</f>
        <v/>
      </c>
      <c r="S1710" t="str">
        <f t="array" ref="S1710">IF(S169,SUM(TRANSPOSE(S$104:S$203)*SqCor!$B67:$CW67)/SQRT(ComCalc!S$113),"")</f>
        <v/>
      </c>
      <c r="T1710" t="str">
        <f t="array" ref="T1710">IF(T169,SUM(TRANSPOSE(T$104:T$203)*SqCor!$B67:$CW67)/SQRT(ComCalc!T$113),"")</f>
        <v/>
      </c>
      <c r="U1710" t="str">
        <f t="array" ref="U1710">IF(U169,SUM(TRANSPOSE(U$104:U$203)*SqCor!$B67:$CW67)/SQRT(ComCalc!U$113),"")</f>
        <v/>
      </c>
    </row>
    <row r="1711" spans="1:21" x14ac:dyDescent="0.15">
      <c r="A1711" t="str">
        <f t="shared" si="1078"/>
        <v>WISC-V Digit Span</v>
      </c>
      <c r="B1711" t="str">
        <f t="array" ref="B1711">IF(B170,SUM(TRANSPOSE(B$104:B$203)*SqCor!$B68:$CW68)/SQRT(ComCalc!B$113),"")</f>
        <v/>
      </c>
      <c r="C1711" t="str">
        <f t="array" ref="C1711">IF(C170,SUM(TRANSPOSE(C$104:C$203)*SqCor!$B68:$CW68)/SQRT(ComCalc!C$113),"")</f>
        <v/>
      </c>
      <c r="D1711" t="str">
        <f t="array" ref="D1711">IF(D170,SUM(TRANSPOSE(D$104:D$203)*SqCor!$B68:$CW68)/SQRT(ComCalc!D$113),"")</f>
        <v/>
      </c>
      <c r="E1711" t="str">
        <f t="array" ref="E1711">IF(E170,SUM(TRANSPOSE(E$104:E$203)*SqCor!$B68:$CW68)/SQRT(ComCalc!E$113),"")</f>
        <v/>
      </c>
      <c r="F1711" t="str">
        <f t="array" ref="F1711">IF(F170,SUM(TRANSPOSE(F$104:F$203)*SqCor!$B68:$CW68)/SQRT(ComCalc!F$113),"")</f>
        <v/>
      </c>
      <c r="G1711" t="str">
        <f t="array" ref="G1711">IF(G170,SUM(TRANSPOSE(G$104:G$203)*SqCor!$B68:$CW68)/SQRT(ComCalc!G$113),"")</f>
        <v/>
      </c>
      <c r="H1711" t="str">
        <f t="array" ref="H1711">IF(H170,SUM(TRANSPOSE(H$104:H$203)*SqCor!$B68:$CW68)/SQRT(ComCalc!H$113),"")</f>
        <v/>
      </c>
      <c r="I1711" t="str">
        <f t="array" ref="I1711">IF(I170,SUM(TRANSPOSE(I$104:I$203)*SqCor!$B68:$CW68)/SQRT(ComCalc!I$113),"")</f>
        <v/>
      </c>
      <c r="J1711" t="str">
        <f t="array" ref="J1711">IF(J170,SUM(TRANSPOSE(J$104:J$203)*SqCor!$B68:$CW68)/SQRT(ComCalc!J$113),"")</f>
        <v/>
      </c>
      <c r="K1711" t="str">
        <f t="array" ref="K1711">IF(K170,SUM(TRANSPOSE(K$104:K$203)*SqCor!$B68:$CW68)/SQRT(ComCalc!K$113),"")</f>
        <v/>
      </c>
      <c r="L1711" t="str">
        <f t="array" ref="L1711">IF(L170,SUM(TRANSPOSE(L$104:L$203)*SqCor!$B68:$CW68)/SQRT(ComCalc!L$113),"")</f>
        <v/>
      </c>
      <c r="M1711" t="str">
        <f t="array" ref="M1711">IF(M170,SUM(TRANSPOSE(M$104:M$203)*SqCor!$B68:$CW68)/SQRT(ComCalc!M$113),"")</f>
        <v/>
      </c>
      <c r="N1711" t="str">
        <f t="array" ref="N1711">IF(N170,SUM(TRANSPOSE(N$104:N$203)*SqCor!$B68:$CW68)/SQRT(ComCalc!N$113),"")</f>
        <v/>
      </c>
      <c r="O1711" t="str">
        <f t="array" ref="O1711">IF(O170,SUM(TRANSPOSE(O$104:O$203)*SqCor!$B68:$CW68)/SQRT(ComCalc!O$113),"")</f>
        <v/>
      </c>
      <c r="P1711" t="str">
        <f t="array" ref="P1711">IF(P170,SUM(TRANSPOSE(P$104:P$203)*SqCor!$B68:$CW68)/SQRT(ComCalc!P$113),"")</f>
        <v/>
      </c>
      <c r="Q1711" t="str">
        <f t="array" ref="Q1711">IF(Q170,SUM(TRANSPOSE(Q$104:Q$203)*SqCor!$B68:$CW68)/SQRT(ComCalc!Q$113),"")</f>
        <v/>
      </c>
      <c r="R1711" t="str">
        <f t="array" ref="R1711">IF(R170,SUM(TRANSPOSE(R$104:R$203)*SqCor!$B68:$CW68)/SQRT(ComCalc!R$113),"")</f>
        <v/>
      </c>
      <c r="S1711" t="str">
        <f t="array" ref="S1711">IF(S170,SUM(TRANSPOSE(S$104:S$203)*SqCor!$B68:$CW68)/SQRT(ComCalc!S$113),"")</f>
        <v/>
      </c>
      <c r="T1711" t="str">
        <f t="array" ref="T1711">IF(T170,SUM(TRANSPOSE(T$104:T$203)*SqCor!$B68:$CW68)/SQRT(ComCalc!T$113),"")</f>
        <v/>
      </c>
      <c r="U1711" t="str">
        <f t="array" ref="U1711">IF(U170,SUM(TRANSPOSE(U$104:U$203)*SqCor!$B68:$CW68)/SQRT(ComCalc!U$113),"")</f>
        <v/>
      </c>
    </row>
    <row r="1712" spans="1:21" x14ac:dyDescent="0.15">
      <c r="A1712" t="str">
        <f t="shared" si="1078"/>
        <v>WISC-V Picture Span</v>
      </c>
      <c r="B1712" t="str">
        <f t="array" ref="B1712">IF(B171,SUM(TRANSPOSE(B$104:B$203)*SqCor!$B69:$CW69)/SQRT(ComCalc!B$113),"")</f>
        <v/>
      </c>
      <c r="C1712" t="str">
        <f t="array" ref="C1712">IF(C171,SUM(TRANSPOSE(C$104:C$203)*SqCor!$B69:$CW69)/SQRT(ComCalc!C$113),"")</f>
        <v/>
      </c>
      <c r="D1712" t="str">
        <f t="array" ref="D1712">IF(D171,SUM(TRANSPOSE(D$104:D$203)*SqCor!$B69:$CW69)/SQRT(ComCalc!D$113),"")</f>
        <v/>
      </c>
      <c r="E1712" t="str">
        <f t="array" ref="E1712">IF(E171,SUM(TRANSPOSE(E$104:E$203)*SqCor!$B69:$CW69)/SQRT(ComCalc!E$113),"")</f>
        <v/>
      </c>
      <c r="F1712" t="str">
        <f t="array" ref="F1712">IF(F171,SUM(TRANSPOSE(F$104:F$203)*SqCor!$B69:$CW69)/SQRT(ComCalc!F$113),"")</f>
        <v/>
      </c>
      <c r="G1712" t="str">
        <f t="array" ref="G1712">IF(G171,SUM(TRANSPOSE(G$104:G$203)*SqCor!$B69:$CW69)/SQRT(ComCalc!G$113),"")</f>
        <v/>
      </c>
      <c r="H1712" t="str">
        <f t="array" ref="H1712">IF(H171,SUM(TRANSPOSE(H$104:H$203)*SqCor!$B69:$CW69)/SQRT(ComCalc!H$113),"")</f>
        <v/>
      </c>
      <c r="I1712" t="str">
        <f t="array" ref="I1712">IF(I171,SUM(TRANSPOSE(I$104:I$203)*SqCor!$B69:$CW69)/SQRT(ComCalc!I$113),"")</f>
        <v/>
      </c>
      <c r="J1712" t="str">
        <f t="array" ref="J1712">IF(J171,SUM(TRANSPOSE(J$104:J$203)*SqCor!$B69:$CW69)/SQRT(ComCalc!J$113),"")</f>
        <v/>
      </c>
      <c r="K1712" t="str">
        <f t="array" ref="K1712">IF(K171,SUM(TRANSPOSE(K$104:K$203)*SqCor!$B69:$CW69)/SQRT(ComCalc!K$113),"")</f>
        <v/>
      </c>
      <c r="L1712" t="str">
        <f t="array" ref="L1712">IF(L171,SUM(TRANSPOSE(L$104:L$203)*SqCor!$B69:$CW69)/SQRT(ComCalc!L$113),"")</f>
        <v/>
      </c>
      <c r="M1712" t="str">
        <f t="array" ref="M1712">IF(M171,SUM(TRANSPOSE(M$104:M$203)*SqCor!$B69:$CW69)/SQRT(ComCalc!M$113),"")</f>
        <v/>
      </c>
      <c r="N1712" t="str">
        <f t="array" ref="N1712">IF(N171,SUM(TRANSPOSE(N$104:N$203)*SqCor!$B69:$CW69)/SQRT(ComCalc!N$113),"")</f>
        <v/>
      </c>
      <c r="O1712" t="str">
        <f t="array" ref="O1712">IF(O171,SUM(TRANSPOSE(O$104:O$203)*SqCor!$B69:$CW69)/SQRT(ComCalc!O$113),"")</f>
        <v/>
      </c>
      <c r="P1712" t="str">
        <f t="array" ref="P1712">IF(P171,SUM(TRANSPOSE(P$104:P$203)*SqCor!$B69:$CW69)/SQRT(ComCalc!P$113),"")</f>
        <v/>
      </c>
      <c r="Q1712" t="str">
        <f t="array" ref="Q1712">IF(Q171,SUM(TRANSPOSE(Q$104:Q$203)*SqCor!$B69:$CW69)/SQRT(ComCalc!Q$113),"")</f>
        <v/>
      </c>
      <c r="R1712" t="str">
        <f t="array" ref="R1712">IF(R171,SUM(TRANSPOSE(R$104:R$203)*SqCor!$B69:$CW69)/SQRT(ComCalc!R$113),"")</f>
        <v/>
      </c>
      <c r="S1712" t="str">
        <f t="array" ref="S1712">IF(S171,SUM(TRANSPOSE(S$104:S$203)*SqCor!$B69:$CW69)/SQRT(ComCalc!S$113),"")</f>
        <v/>
      </c>
      <c r="T1712" t="str">
        <f t="array" ref="T1712">IF(T171,SUM(TRANSPOSE(T$104:T$203)*SqCor!$B69:$CW69)/SQRT(ComCalc!T$113),"")</f>
        <v/>
      </c>
      <c r="U1712" t="str">
        <f t="array" ref="U1712">IF(U171,SUM(TRANSPOSE(U$104:U$203)*SqCor!$B69:$CW69)/SQRT(ComCalc!U$113),"")</f>
        <v/>
      </c>
    </row>
    <row r="1713" spans="1:21" x14ac:dyDescent="0.15">
      <c r="A1713" t="str">
        <f t="shared" si="1078"/>
        <v>WISC-V Coding</v>
      </c>
      <c r="B1713" t="str">
        <f t="array" ref="B1713">IF(B172,SUM(TRANSPOSE(B$104:B$203)*SqCor!$B70:$CW70)/SQRT(ComCalc!B$113),"")</f>
        <v/>
      </c>
      <c r="C1713" t="str">
        <f t="array" ref="C1713">IF(C172,SUM(TRANSPOSE(C$104:C$203)*SqCor!$B70:$CW70)/SQRT(ComCalc!C$113),"")</f>
        <v/>
      </c>
      <c r="D1713" t="str">
        <f t="array" ref="D1713">IF(D172,SUM(TRANSPOSE(D$104:D$203)*SqCor!$B70:$CW70)/SQRT(ComCalc!D$113),"")</f>
        <v/>
      </c>
      <c r="E1713" t="str">
        <f t="array" ref="E1713">IF(E172,SUM(TRANSPOSE(E$104:E$203)*SqCor!$B70:$CW70)/SQRT(ComCalc!E$113),"")</f>
        <v/>
      </c>
      <c r="F1713" t="str">
        <f t="array" ref="F1713">IF(F172,SUM(TRANSPOSE(F$104:F$203)*SqCor!$B70:$CW70)/SQRT(ComCalc!F$113),"")</f>
        <v/>
      </c>
      <c r="G1713" t="str">
        <f t="array" ref="G1713">IF(G172,SUM(TRANSPOSE(G$104:G$203)*SqCor!$B70:$CW70)/SQRT(ComCalc!G$113),"")</f>
        <v/>
      </c>
      <c r="H1713" t="str">
        <f t="array" ref="H1713">IF(H172,SUM(TRANSPOSE(H$104:H$203)*SqCor!$B70:$CW70)/SQRT(ComCalc!H$113),"")</f>
        <v/>
      </c>
      <c r="I1713" t="str">
        <f t="array" ref="I1713">IF(I172,SUM(TRANSPOSE(I$104:I$203)*SqCor!$B70:$CW70)/SQRT(ComCalc!I$113),"")</f>
        <v/>
      </c>
      <c r="J1713" t="str">
        <f t="array" ref="J1713">IF(J172,SUM(TRANSPOSE(J$104:J$203)*SqCor!$B70:$CW70)/SQRT(ComCalc!J$113),"")</f>
        <v/>
      </c>
      <c r="K1713" t="str">
        <f t="array" ref="K1713">IF(K172,SUM(TRANSPOSE(K$104:K$203)*SqCor!$B70:$CW70)/SQRT(ComCalc!K$113),"")</f>
        <v/>
      </c>
      <c r="L1713" t="str">
        <f t="array" ref="L1713">IF(L172,SUM(TRANSPOSE(L$104:L$203)*SqCor!$B70:$CW70)/SQRT(ComCalc!L$113),"")</f>
        <v/>
      </c>
      <c r="M1713" t="str">
        <f t="array" ref="M1713">IF(M172,SUM(TRANSPOSE(M$104:M$203)*SqCor!$B70:$CW70)/SQRT(ComCalc!M$113),"")</f>
        <v/>
      </c>
      <c r="N1713" t="str">
        <f t="array" ref="N1713">IF(N172,SUM(TRANSPOSE(N$104:N$203)*SqCor!$B70:$CW70)/SQRT(ComCalc!N$113),"")</f>
        <v/>
      </c>
      <c r="O1713" t="str">
        <f t="array" ref="O1713">IF(O172,SUM(TRANSPOSE(O$104:O$203)*SqCor!$B70:$CW70)/SQRT(ComCalc!O$113),"")</f>
        <v/>
      </c>
      <c r="P1713" t="str">
        <f t="array" ref="P1713">IF(P172,SUM(TRANSPOSE(P$104:P$203)*SqCor!$B70:$CW70)/SQRT(ComCalc!P$113),"")</f>
        <v/>
      </c>
      <c r="Q1713" t="str">
        <f t="array" ref="Q1713">IF(Q172,SUM(TRANSPOSE(Q$104:Q$203)*SqCor!$B70:$CW70)/SQRT(ComCalc!Q$113),"")</f>
        <v/>
      </c>
      <c r="R1713" t="str">
        <f t="array" ref="R1713">IF(R172,SUM(TRANSPOSE(R$104:R$203)*SqCor!$B70:$CW70)/SQRT(ComCalc!R$113),"")</f>
        <v/>
      </c>
      <c r="S1713" t="str">
        <f t="array" ref="S1713">IF(S172,SUM(TRANSPOSE(S$104:S$203)*SqCor!$B70:$CW70)/SQRT(ComCalc!S$113),"")</f>
        <v/>
      </c>
      <c r="T1713" t="str">
        <f t="array" ref="T1713">IF(T172,SUM(TRANSPOSE(T$104:T$203)*SqCor!$B70:$CW70)/SQRT(ComCalc!T$113),"")</f>
        <v/>
      </c>
      <c r="U1713" t="str">
        <f t="array" ref="U1713">IF(U172,SUM(TRANSPOSE(U$104:U$203)*SqCor!$B70:$CW70)/SQRT(ComCalc!U$113),"")</f>
        <v/>
      </c>
    </row>
    <row r="1714" spans="1:21" x14ac:dyDescent="0.15">
      <c r="A1714" t="str">
        <f t="shared" si="1078"/>
        <v>WISC-V Symbol Search</v>
      </c>
      <c r="B1714" t="str">
        <f t="array" ref="B1714">IF(B173,SUM(TRANSPOSE(B$104:B$203)*SqCor!$B71:$CW71)/SQRT(ComCalc!B$113),"")</f>
        <v/>
      </c>
      <c r="C1714" t="str">
        <f t="array" ref="C1714">IF(C173,SUM(TRANSPOSE(C$104:C$203)*SqCor!$B71:$CW71)/SQRT(ComCalc!C$113),"")</f>
        <v/>
      </c>
      <c r="D1714" t="str">
        <f t="array" ref="D1714">IF(D173,SUM(TRANSPOSE(D$104:D$203)*SqCor!$B71:$CW71)/SQRT(ComCalc!D$113),"")</f>
        <v/>
      </c>
      <c r="E1714" t="str">
        <f t="array" ref="E1714">IF(E173,SUM(TRANSPOSE(E$104:E$203)*SqCor!$B71:$CW71)/SQRT(ComCalc!E$113),"")</f>
        <v/>
      </c>
      <c r="F1714" t="str">
        <f t="array" ref="F1714">IF(F173,SUM(TRANSPOSE(F$104:F$203)*SqCor!$B71:$CW71)/SQRT(ComCalc!F$113),"")</f>
        <v/>
      </c>
      <c r="G1714" t="str">
        <f t="array" ref="G1714">IF(G173,SUM(TRANSPOSE(G$104:G$203)*SqCor!$B71:$CW71)/SQRT(ComCalc!G$113),"")</f>
        <v/>
      </c>
      <c r="H1714" t="str">
        <f t="array" ref="H1714">IF(H173,SUM(TRANSPOSE(H$104:H$203)*SqCor!$B71:$CW71)/SQRT(ComCalc!H$113),"")</f>
        <v/>
      </c>
      <c r="I1714" t="str">
        <f t="array" ref="I1714">IF(I173,SUM(TRANSPOSE(I$104:I$203)*SqCor!$B71:$CW71)/SQRT(ComCalc!I$113),"")</f>
        <v/>
      </c>
      <c r="J1714" t="str">
        <f t="array" ref="J1714">IF(J173,SUM(TRANSPOSE(J$104:J$203)*SqCor!$B71:$CW71)/SQRT(ComCalc!J$113),"")</f>
        <v/>
      </c>
      <c r="K1714" t="str">
        <f t="array" ref="K1714">IF(K173,SUM(TRANSPOSE(K$104:K$203)*SqCor!$B71:$CW71)/SQRT(ComCalc!K$113),"")</f>
        <v/>
      </c>
      <c r="L1714" t="str">
        <f t="array" ref="L1714">IF(L173,SUM(TRANSPOSE(L$104:L$203)*SqCor!$B71:$CW71)/SQRT(ComCalc!L$113),"")</f>
        <v/>
      </c>
      <c r="M1714" t="str">
        <f t="array" ref="M1714">IF(M173,SUM(TRANSPOSE(M$104:M$203)*SqCor!$B71:$CW71)/SQRT(ComCalc!M$113),"")</f>
        <v/>
      </c>
      <c r="N1714" t="str">
        <f t="array" ref="N1714">IF(N173,SUM(TRANSPOSE(N$104:N$203)*SqCor!$B71:$CW71)/SQRT(ComCalc!N$113),"")</f>
        <v/>
      </c>
      <c r="O1714" t="str">
        <f t="array" ref="O1714">IF(O173,SUM(TRANSPOSE(O$104:O$203)*SqCor!$B71:$CW71)/SQRT(ComCalc!O$113),"")</f>
        <v/>
      </c>
      <c r="P1714" t="str">
        <f t="array" ref="P1714">IF(P173,SUM(TRANSPOSE(P$104:P$203)*SqCor!$B71:$CW71)/SQRT(ComCalc!P$113),"")</f>
        <v/>
      </c>
      <c r="Q1714" t="str">
        <f t="array" ref="Q1714">IF(Q173,SUM(TRANSPOSE(Q$104:Q$203)*SqCor!$B71:$CW71)/SQRT(ComCalc!Q$113),"")</f>
        <v/>
      </c>
      <c r="R1714" t="str">
        <f t="array" ref="R1714">IF(R173,SUM(TRANSPOSE(R$104:R$203)*SqCor!$B71:$CW71)/SQRT(ComCalc!R$113),"")</f>
        <v/>
      </c>
      <c r="S1714" t="str">
        <f t="array" ref="S1714">IF(S173,SUM(TRANSPOSE(S$104:S$203)*SqCor!$B71:$CW71)/SQRT(ComCalc!S$113),"")</f>
        <v/>
      </c>
      <c r="T1714" t="str">
        <f t="array" ref="T1714">IF(T173,SUM(TRANSPOSE(T$104:T$203)*SqCor!$B71:$CW71)/SQRT(ComCalc!T$113),"")</f>
        <v/>
      </c>
      <c r="U1714" t="str">
        <f t="array" ref="U1714">IF(U173,SUM(TRANSPOSE(U$104:U$203)*SqCor!$B71:$CW71)/SQRT(ComCalc!U$113),"")</f>
        <v/>
      </c>
    </row>
    <row r="1715" spans="1:21" x14ac:dyDescent="0.15">
      <c r="A1715" t="str">
        <f t="shared" si="1078"/>
        <v>LWR</v>
      </c>
      <c r="B1715" t="str">
        <f t="array" ref="B1715">IF(B174,SUM(TRANSPOSE(B$104:B$203)*SqCor!$B72:$CW72)/SQRT(ComCalc!B$113),"")</f>
        <v/>
      </c>
      <c r="C1715" t="str">
        <f t="array" ref="C1715">IF(C174,SUM(TRANSPOSE(C$104:C$203)*SqCor!$B72:$CW72)/SQRT(ComCalc!C$113),"")</f>
        <v/>
      </c>
      <c r="D1715" t="str">
        <f t="array" ref="D1715">IF(D174,SUM(TRANSPOSE(D$104:D$203)*SqCor!$B72:$CW72)/SQRT(ComCalc!D$113),"")</f>
        <v/>
      </c>
      <c r="E1715" t="str">
        <f t="array" ref="E1715">IF(E174,SUM(TRANSPOSE(E$104:E$203)*SqCor!$B72:$CW72)/SQRT(ComCalc!E$113),"")</f>
        <v/>
      </c>
      <c r="F1715" t="str">
        <f t="array" ref="F1715">IF(F174,SUM(TRANSPOSE(F$104:F$203)*SqCor!$B72:$CW72)/SQRT(ComCalc!F$113),"")</f>
        <v/>
      </c>
      <c r="G1715" t="str">
        <f t="array" ref="G1715">IF(G174,SUM(TRANSPOSE(G$104:G$203)*SqCor!$B72:$CW72)/SQRT(ComCalc!G$113),"")</f>
        <v/>
      </c>
      <c r="H1715" t="str">
        <f t="array" ref="H1715">IF(H174,SUM(TRANSPOSE(H$104:H$203)*SqCor!$B72:$CW72)/SQRT(ComCalc!H$113),"")</f>
        <v/>
      </c>
      <c r="I1715" t="str">
        <f t="array" ref="I1715">IF(I174,SUM(TRANSPOSE(I$104:I$203)*SqCor!$B72:$CW72)/SQRT(ComCalc!I$113),"")</f>
        <v/>
      </c>
      <c r="J1715" t="str">
        <f t="array" ref="J1715">IF(J174,SUM(TRANSPOSE(J$104:J$203)*SqCor!$B72:$CW72)/SQRT(ComCalc!J$113),"")</f>
        <v/>
      </c>
      <c r="K1715" t="str">
        <f t="array" ref="K1715">IF(K174,SUM(TRANSPOSE(K$104:K$203)*SqCor!$B72:$CW72)/SQRT(ComCalc!K$113),"")</f>
        <v/>
      </c>
      <c r="L1715" t="str">
        <f t="array" ref="L1715">IF(L174,SUM(TRANSPOSE(L$104:L$203)*SqCor!$B72:$CW72)/SQRT(ComCalc!L$113),"")</f>
        <v/>
      </c>
      <c r="M1715" t="str">
        <f t="array" ref="M1715">IF(M174,SUM(TRANSPOSE(M$104:M$203)*SqCor!$B72:$CW72)/SQRT(ComCalc!M$113),"")</f>
        <v/>
      </c>
      <c r="N1715" t="str">
        <f t="array" ref="N1715">IF(N174,SUM(TRANSPOSE(N$104:N$203)*SqCor!$B72:$CW72)/SQRT(ComCalc!N$113),"")</f>
        <v/>
      </c>
      <c r="O1715" t="str">
        <f t="array" ref="O1715">IF(O174,SUM(TRANSPOSE(O$104:O$203)*SqCor!$B72:$CW72)/SQRT(ComCalc!O$113),"")</f>
        <v/>
      </c>
      <c r="P1715" t="str">
        <f t="array" ref="P1715">IF(P174,SUM(TRANSPOSE(P$104:P$203)*SqCor!$B72:$CW72)/SQRT(ComCalc!P$113),"")</f>
        <v/>
      </c>
      <c r="Q1715" t="str">
        <f t="array" ref="Q1715">IF(Q174,SUM(TRANSPOSE(Q$104:Q$203)*SqCor!$B72:$CW72)/SQRT(ComCalc!Q$113),"")</f>
        <v/>
      </c>
      <c r="R1715" t="str">
        <f t="array" ref="R1715">IF(R174,SUM(TRANSPOSE(R$104:R$203)*SqCor!$B72:$CW72)/SQRT(ComCalc!R$113),"")</f>
        <v/>
      </c>
      <c r="S1715" t="str">
        <f t="array" ref="S1715">IF(S174,SUM(TRANSPOSE(S$104:S$203)*SqCor!$B72:$CW72)/SQRT(ComCalc!S$113),"")</f>
        <v/>
      </c>
      <c r="T1715" t="str">
        <f t="array" ref="T1715">IF(T174,SUM(TRANSPOSE(T$104:T$203)*SqCor!$B72:$CW72)/SQRT(ComCalc!T$113),"")</f>
        <v/>
      </c>
      <c r="U1715" t="str">
        <f t="array" ref="U1715">IF(U174,SUM(TRANSPOSE(U$104:U$203)*SqCor!$B72:$CW72)/SQRT(ComCalc!U$113),"")</f>
        <v/>
      </c>
    </row>
    <row r="1716" spans="1:21" x14ac:dyDescent="0.15">
      <c r="A1716" t="str">
        <f t="shared" si="1078"/>
        <v>RC</v>
      </c>
      <c r="B1716" t="str">
        <f t="array" ref="B1716">IF(B175,SUM(TRANSPOSE(B$104:B$203)*SqCor!$B73:$CW73)/SQRT(ComCalc!B$113),"")</f>
        <v/>
      </c>
      <c r="C1716" t="str">
        <f t="array" ref="C1716">IF(C175,SUM(TRANSPOSE(C$104:C$203)*SqCor!$B73:$CW73)/SQRT(ComCalc!C$113),"")</f>
        <v/>
      </c>
      <c r="D1716" t="str">
        <f t="array" ref="D1716">IF(D175,SUM(TRANSPOSE(D$104:D$203)*SqCor!$B73:$CW73)/SQRT(ComCalc!D$113),"")</f>
        <v/>
      </c>
      <c r="E1716" t="str">
        <f t="array" ref="E1716">IF(E175,SUM(TRANSPOSE(E$104:E$203)*SqCor!$B73:$CW73)/SQRT(ComCalc!E$113),"")</f>
        <v/>
      </c>
      <c r="F1716" t="str">
        <f t="array" ref="F1716">IF(F175,SUM(TRANSPOSE(F$104:F$203)*SqCor!$B73:$CW73)/SQRT(ComCalc!F$113),"")</f>
        <v/>
      </c>
      <c r="G1716" t="str">
        <f t="array" ref="G1716">IF(G175,SUM(TRANSPOSE(G$104:G$203)*SqCor!$B73:$CW73)/SQRT(ComCalc!G$113),"")</f>
        <v/>
      </c>
      <c r="H1716" t="str">
        <f t="array" ref="H1716">IF(H175,SUM(TRANSPOSE(H$104:H$203)*SqCor!$B73:$CW73)/SQRT(ComCalc!H$113),"")</f>
        <v/>
      </c>
      <c r="I1716" t="str">
        <f t="array" ref="I1716">IF(I175,SUM(TRANSPOSE(I$104:I$203)*SqCor!$B73:$CW73)/SQRT(ComCalc!I$113),"")</f>
        <v/>
      </c>
      <c r="J1716" t="str">
        <f t="array" ref="J1716">IF(J175,SUM(TRANSPOSE(J$104:J$203)*SqCor!$B73:$CW73)/SQRT(ComCalc!J$113),"")</f>
        <v/>
      </c>
      <c r="K1716" t="str">
        <f t="array" ref="K1716">IF(K175,SUM(TRANSPOSE(K$104:K$203)*SqCor!$B73:$CW73)/SQRT(ComCalc!K$113),"")</f>
        <v/>
      </c>
      <c r="L1716" t="str">
        <f t="array" ref="L1716">IF(L175,SUM(TRANSPOSE(L$104:L$203)*SqCor!$B73:$CW73)/SQRT(ComCalc!L$113),"")</f>
        <v/>
      </c>
      <c r="M1716" t="str">
        <f t="array" ref="M1716">IF(M175,SUM(TRANSPOSE(M$104:M$203)*SqCor!$B73:$CW73)/SQRT(ComCalc!M$113),"")</f>
        <v/>
      </c>
      <c r="N1716" t="str">
        <f t="array" ref="N1716">IF(N175,SUM(TRANSPOSE(N$104:N$203)*SqCor!$B73:$CW73)/SQRT(ComCalc!N$113),"")</f>
        <v/>
      </c>
      <c r="O1716" t="str">
        <f t="array" ref="O1716">IF(O175,SUM(TRANSPOSE(O$104:O$203)*SqCor!$B73:$CW73)/SQRT(ComCalc!O$113),"")</f>
        <v/>
      </c>
      <c r="P1716" t="str">
        <f t="array" ref="P1716">IF(P175,SUM(TRANSPOSE(P$104:P$203)*SqCor!$B73:$CW73)/SQRT(ComCalc!P$113),"")</f>
        <v/>
      </c>
      <c r="Q1716" t="str">
        <f t="array" ref="Q1716">IF(Q175,SUM(TRANSPOSE(Q$104:Q$203)*SqCor!$B73:$CW73)/SQRT(ComCalc!Q$113),"")</f>
        <v/>
      </c>
      <c r="R1716" t="str">
        <f t="array" ref="R1716">IF(R175,SUM(TRANSPOSE(R$104:R$203)*SqCor!$B73:$CW73)/SQRT(ComCalc!R$113),"")</f>
        <v/>
      </c>
      <c r="S1716" t="str">
        <f t="array" ref="S1716">IF(S175,SUM(TRANSPOSE(S$104:S$203)*SqCor!$B73:$CW73)/SQRT(ComCalc!S$113),"")</f>
        <v/>
      </c>
      <c r="T1716" t="str">
        <f t="array" ref="T1716">IF(T175,SUM(TRANSPOSE(T$104:T$203)*SqCor!$B73:$CW73)/SQRT(ComCalc!T$113),"")</f>
        <v/>
      </c>
      <c r="U1716" t="str">
        <f t="array" ref="U1716">IF(U175,SUM(TRANSPOSE(U$104:U$203)*SqCor!$B73:$CW73)/SQRT(ComCalc!U$113),"")</f>
        <v/>
      </c>
    </row>
    <row r="1717" spans="1:21" x14ac:dyDescent="0.15">
      <c r="A1717" t="str">
        <f t="shared" si="1078"/>
        <v>NWD</v>
      </c>
      <c r="B1717" t="str">
        <f t="array" ref="B1717">IF(B176,SUM(TRANSPOSE(B$104:B$203)*SqCor!$B74:$CW74)/SQRT(ComCalc!B$113),"")</f>
        <v/>
      </c>
      <c r="C1717" t="str">
        <f t="array" ref="C1717">IF(C176,SUM(TRANSPOSE(C$104:C$203)*SqCor!$B74:$CW74)/SQRT(ComCalc!C$113),"")</f>
        <v/>
      </c>
      <c r="D1717" t="str">
        <f t="array" ref="D1717">IF(D176,SUM(TRANSPOSE(D$104:D$203)*SqCor!$B74:$CW74)/SQRT(ComCalc!D$113),"")</f>
        <v/>
      </c>
      <c r="E1717" t="str">
        <f t="array" ref="E1717">IF(E176,SUM(TRANSPOSE(E$104:E$203)*SqCor!$B74:$CW74)/SQRT(ComCalc!E$113),"")</f>
        <v/>
      </c>
      <c r="F1717" t="str">
        <f t="array" ref="F1717">IF(F176,SUM(TRANSPOSE(F$104:F$203)*SqCor!$B74:$CW74)/SQRT(ComCalc!F$113),"")</f>
        <v/>
      </c>
      <c r="G1717" t="str">
        <f t="array" ref="G1717">IF(G176,SUM(TRANSPOSE(G$104:G$203)*SqCor!$B74:$CW74)/SQRT(ComCalc!G$113),"")</f>
        <v/>
      </c>
      <c r="H1717" t="str">
        <f t="array" ref="H1717">IF(H176,SUM(TRANSPOSE(H$104:H$203)*SqCor!$B74:$CW74)/SQRT(ComCalc!H$113),"")</f>
        <v/>
      </c>
      <c r="I1717" t="str">
        <f t="array" ref="I1717">IF(I176,SUM(TRANSPOSE(I$104:I$203)*SqCor!$B74:$CW74)/SQRT(ComCalc!I$113),"")</f>
        <v/>
      </c>
      <c r="J1717" t="str">
        <f t="array" ref="J1717">IF(J176,SUM(TRANSPOSE(J$104:J$203)*SqCor!$B74:$CW74)/SQRT(ComCalc!J$113),"")</f>
        <v/>
      </c>
      <c r="K1717" t="str">
        <f t="array" ref="K1717">IF(K176,SUM(TRANSPOSE(K$104:K$203)*SqCor!$B74:$CW74)/SQRT(ComCalc!K$113),"")</f>
        <v/>
      </c>
      <c r="L1717" t="str">
        <f t="array" ref="L1717">IF(L176,SUM(TRANSPOSE(L$104:L$203)*SqCor!$B74:$CW74)/SQRT(ComCalc!L$113),"")</f>
        <v/>
      </c>
      <c r="M1717" t="str">
        <f t="array" ref="M1717">IF(M176,SUM(TRANSPOSE(M$104:M$203)*SqCor!$B74:$CW74)/SQRT(ComCalc!M$113),"")</f>
        <v/>
      </c>
      <c r="N1717" t="str">
        <f t="array" ref="N1717">IF(N176,SUM(TRANSPOSE(N$104:N$203)*SqCor!$B74:$CW74)/SQRT(ComCalc!N$113),"")</f>
        <v/>
      </c>
      <c r="O1717" t="str">
        <f t="array" ref="O1717">IF(O176,SUM(TRANSPOSE(O$104:O$203)*SqCor!$B74:$CW74)/SQRT(ComCalc!O$113),"")</f>
        <v/>
      </c>
      <c r="P1717" t="str">
        <f t="array" ref="P1717">IF(P176,SUM(TRANSPOSE(P$104:P$203)*SqCor!$B74:$CW74)/SQRT(ComCalc!P$113),"")</f>
        <v/>
      </c>
      <c r="Q1717" t="str">
        <f t="array" ref="Q1717">IF(Q176,SUM(TRANSPOSE(Q$104:Q$203)*SqCor!$B74:$CW74)/SQRT(ComCalc!Q$113),"")</f>
        <v/>
      </c>
      <c r="R1717" t="str">
        <f t="array" ref="R1717">IF(R176,SUM(TRANSPOSE(R$104:R$203)*SqCor!$B74:$CW74)/SQRT(ComCalc!R$113),"")</f>
        <v/>
      </c>
      <c r="S1717" t="str">
        <f t="array" ref="S1717">IF(S176,SUM(TRANSPOSE(S$104:S$203)*SqCor!$B74:$CW74)/SQRT(ComCalc!S$113),"")</f>
        <v/>
      </c>
      <c r="T1717" t="str">
        <f t="array" ref="T1717">IF(T176,SUM(TRANSPOSE(T$104:T$203)*SqCor!$B74:$CW74)/SQRT(ComCalc!T$113),"")</f>
        <v/>
      </c>
      <c r="U1717" t="str">
        <f t="array" ref="U1717">IF(U176,SUM(TRANSPOSE(U$104:U$203)*SqCor!$B74:$CW74)/SQRT(ComCalc!U$113),"")</f>
        <v/>
      </c>
    </row>
    <row r="1718" spans="1:21" x14ac:dyDescent="0.15">
      <c r="A1718" t="str">
        <f t="shared" si="1078"/>
        <v>PP</v>
      </c>
      <c r="B1718" t="str">
        <f t="array" ref="B1718">IF(B177,SUM(TRANSPOSE(B$104:B$203)*SqCor!$B75:$CW75)/SQRT(ComCalc!B$113),"")</f>
        <v/>
      </c>
      <c r="C1718" t="str">
        <f t="array" ref="C1718">IF(C177,SUM(TRANSPOSE(C$104:C$203)*SqCor!$B75:$CW75)/SQRT(ComCalc!C$113),"")</f>
        <v/>
      </c>
      <c r="D1718" t="str">
        <f t="array" ref="D1718">IF(D177,SUM(TRANSPOSE(D$104:D$203)*SqCor!$B75:$CW75)/SQRT(ComCalc!D$113),"")</f>
        <v/>
      </c>
      <c r="E1718" t="str">
        <f t="array" ref="E1718">IF(E177,SUM(TRANSPOSE(E$104:E$203)*SqCor!$B75:$CW75)/SQRT(ComCalc!E$113),"")</f>
        <v/>
      </c>
      <c r="F1718" t="str">
        <f t="array" ref="F1718">IF(F177,SUM(TRANSPOSE(F$104:F$203)*SqCor!$B75:$CW75)/SQRT(ComCalc!F$113),"")</f>
        <v/>
      </c>
      <c r="G1718" t="str">
        <f t="array" ref="G1718">IF(G177,SUM(TRANSPOSE(G$104:G$203)*SqCor!$B75:$CW75)/SQRT(ComCalc!G$113),"")</f>
        <v/>
      </c>
      <c r="H1718" t="str">
        <f t="array" ref="H1718">IF(H177,SUM(TRANSPOSE(H$104:H$203)*SqCor!$B75:$CW75)/SQRT(ComCalc!H$113),"")</f>
        <v/>
      </c>
      <c r="I1718" t="str">
        <f t="array" ref="I1718">IF(I177,SUM(TRANSPOSE(I$104:I$203)*SqCor!$B75:$CW75)/SQRT(ComCalc!I$113),"")</f>
        <v/>
      </c>
      <c r="J1718" t="str">
        <f t="array" ref="J1718">IF(J177,SUM(TRANSPOSE(J$104:J$203)*SqCor!$B75:$CW75)/SQRT(ComCalc!J$113),"")</f>
        <v/>
      </c>
      <c r="K1718" t="str">
        <f t="array" ref="K1718">IF(K177,SUM(TRANSPOSE(K$104:K$203)*SqCor!$B75:$CW75)/SQRT(ComCalc!K$113),"")</f>
        <v/>
      </c>
      <c r="L1718" t="str">
        <f t="array" ref="L1718">IF(L177,SUM(TRANSPOSE(L$104:L$203)*SqCor!$B75:$CW75)/SQRT(ComCalc!L$113),"")</f>
        <v/>
      </c>
      <c r="M1718" t="str">
        <f t="array" ref="M1718">IF(M177,SUM(TRANSPOSE(M$104:M$203)*SqCor!$B75:$CW75)/SQRT(ComCalc!M$113),"")</f>
        <v/>
      </c>
      <c r="N1718" t="str">
        <f t="array" ref="N1718">IF(N177,SUM(TRANSPOSE(N$104:N$203)*SqCor!$B75:$CW75)/SQRT(ComCalc!N$113),"")</f>
        <v/>
      </c>
      <c r="O1718" t="str">
        <f t="array" ref="O1718">IF(O177,SUM(TRANSPOSE(O$104:O$203)*SqCor!$B75:$CW75)/SQRT(ComCalc!O$113),"")</f>
        <v/>
      </c>
      <c r="P1718" t="str">
        <f t="array" ref="P1718">IF(P177,SUM(TRANSPOSE(P$104:P$203)*SqCor!$B75:$CW75)/SQRT(ComCalc!P$113),"")</f>
        <v/>
      </c>
      <c r="Q1718" t="str">
        <f t="array" ref="Q1718">IF(Q177,SUM(TRANSPOSE(Q$104:Q$203)*SqCor!$B75:$CW75)/SQRT(ComCalc!Q$113),"")</f>
        <v/>
      </c>
      <c r="R1718" t="str">
        <f t="array" ref="R1718">IF(R177,SUM(TRANSPOSE(R$104:R$203)*SqCor!$B75:$CW75)/SQRT(ComCalc!R$113),"")</f>
        <v/>
      </c>
      <c r="S1718" t="str">
        <f t="array" ref="S1718">IF(S177,SUM(TRANSPOSE(S$104:S$203)*SqCor!$B75:$CW75)/SQRT(ComCalc!S$113),"")</f>
        <v/>
      </c>
      <c r="T1718" t="str">
        <f t="array" ref="T1718">IF(T177,SUM(TRANSPOSE(T$104:T$203)*SqCor!$B75:$CW75)/SQRT(ComCalc!T$113),"")</f>
        <v/>
      </c>
      <c r="U1718" t="str">
        <f t="array" ref="U1718">IF(U177,SUM(TRANSPOSE(U$104:U$203)*SqCor!$B75:$CW75)/SQRT(ComCalc!U$113),"")</f>
        <v/>
      </c>
    </row>
    <row r="1719" spans="1:21" x14ac:dyDescent="0.15">
      <c r="A1719" t="str">
        <f t="shared" si="1078"/>
        <v>WRF</v>
      </c>
      <c r="B1719" t="str">
        <f t="array" ref="B1719">IF(B178,SUM(TRANSPOSE(B$104:B$203)*SqCor!$B76:$CW76)/SQRT(ComCalc!B$113),"")</f>
        <v/>
      </c>
      <c r="C1719" t="str">
        <f t="array" ref="C1719">IF(C178,SUM(TRANSPOSE(C$104:C$203)*SqCor!$B76:$CW76)/SQRT(ComCalc!C$113),"")</f>
        <v/>
      </c>
      <c r="D1719" t="str">
        <f t="array" ref="D1719">IF(D178,SUM(TRANSPOSE(D$104:D$203)*SqCor!$B76:$CW76)/SQRT(ComCalc!D$113),"")</f>
        <v/>
      </c>
      <c r="E1719" t="str">
        <f t="array" ref="E1719">IF(E178,SUM(TRANSPOSE(E$104:E$203)*SqCor!$B76:$CW76)/SQRT(ComCalc!E$113),"")</f>
        <v/>
      </c>
      <c r="F1719" t="str">
        <f t="array" ref="F1719">IF(F178,SUM(TRANSPOSE(F$104:F$203)*SqCor!$B76:$CW76)/SQRT(ComCalc!F$113),"")</f>
        <v/>
      </c>
      <c r="G1719" t="str">
        <f t="array" ref="G1719">IF(G178,SUM(TRANSPOSE(G$104:G$203)*SqCor!$B76:$CW76)/SQRT(ComCalc!G$113),"")</f>
        <v/>
      </c>
      <c r="H1719" t="str">
        <f t="array" ref="H1719">IF(H178,SUM(TRANSPOSE(H$104:H$203)*SqCor!$B76:$CW76)/SQRT(ComCalc!H$113),"")</f>
        <v/>
      </c>
      <c r="I1719" t="str">
        <f t="array" ref="I1719">IF(I178,SUM(TRANSPOSE(I$104:I$203)*SqCor!$B76:$CW76)/SQRT(ComCalc!I$113),"")</f>
        <v/>
      </c>
      <c r="J1719" t="str">
        <f t="array" ref="J1719">IF(J178,SUM(TRANSPOSE(J$104:J$203)*SqCor!$B76:$CW76)/SQRT(ComCalc!J$113),"")</f>
        <v/>
      </c>
      <c r="K1719" t="str">
        <f t="array" ref="K1719">IF(K178,SUM(TRANSPOSE(K$104:K$203)*SqCor!$B76:$CW76)/SQRT(ComCalc!K$113),"")</f>
        <v/>
      </c>
      <c r="L1719" t="str">
        <f t="array" ref="L1719">IF(L178,SUM(TRANSPOSE(L$104:L$203)*SqCor!$B76:$CW76)/SQRT(ComCalc!L$113),"")</f>
        <v/>
      </c>
      <c r="M1719" t="str">
        <f t="array" ref="M1719">IF(M178,SUM(TRANSPOSE(M$104:M$203)*SqCor!$B76:$CW76)/SQRT(ComCalc!M$113),"")</f>
        <v/>
      </c>
      <c r="N1719" t="str">
        <f t="array" ref="N1719">IF(N178,SUM(TRANSPOSE(N$104:N$203)*SqCor!$B76:$CW76)/SQRT(ComCalc!N$113),"")</f>
        <v/>
      </c>
      <c r="O1719" t="str">
        <f t="array" ref="O1719">IF(O178,SUM(TRANSPOSE(O$104:O$203)*SqCor!$B76:$CW76)/SQRT(ComCalc!O$113),"")</f>
        <v/>
      </c>
      <c r="P1719" t="str">
        <f t="array" ref="P1719">IF(P178,SUM(TRANSPOSE(P$104:P$203)*SqCor!$B76:$CW76)/SQRT(ComCalc!P$113),"")</f>
        <v/>
      </c>
      <c r="Q1719" t="str">
        <f t="array" ref="Q1719">IF(Q178,SUM(TRANSPOSE(Q$104:Q$203)*SqCor!$B76:$CW76)/SQRT(ComCalc!Q$113),"")</f>
        <v/>
      </c>
      <c r="R1719" t="str">
        <f t="array" ref="R1719">IF(R178,SUM(TRANSPOSE(R$104:R$203)*SqCor!$B76:$CW76)/SQRT(ComCalc!R$113),"")</f>
        <v/>
      </c>
      <c r="S1719" t="str">
        <f t="array" ref="S1719">IF(S178,SUM(TRANSPOSE(S$104:S$203)*SqCor!$B76:$CW76)/SQRT(ComCalc!S$113),"")</f>
        <v/>
      </c>
      <c r="T1719" t="str">
        <f t="array" ref="T1719">IF(T178,SUM(TRANSPOSE(T$104:T$203)*SqCor!$B76:$CW76)/SQRT(ComCalc!T$113),"")</f>
        <v/>
      </c>
      <c r="U1719" t="str">
        <f t="array" ref="U1719">IF(U178,SUM(TRANSPOSE(U$104:U$203)*SqCor!$B76:$CW76)/SQRT(ComCalc!U$113),"")</f>
        <v/>
      </c>
    </row>
    <row r="1720" spans="1:21" x14ac:dyDescent="0.15">
      <c r="A1720" t="str">
        <f t="shared" si="1078"/>
        <v>DF</v>
      </c>
      <c r="B1720" t="str">
        <f t="array" ref="B1720">IF(B179,SUM(TRANSPOSE(B$104:B$203)*SqCor!$B77:$CW77)/SQRT(ComCalc!B$113),"")</f>
        <v/>
      </c>
      <c r="C1720" t="str">
        <f t="array" ref="C1720">IF(C179,SUM(TRANSPOSE(C$104:C$203)*SqCor!$B77:$CW77)/SQRT(ComCalc!C$113),"")</f>
        <v/>
      </c>
      <c r="D1720" t="str">
        <f t="array" ref="D1720">IF(D179,SUM(TRANSPOSE(D$104:D$203)*SqCor!$B77:$CW77)/SQRT(ComCalc!D$113),"")</f>
        <v/>
      </c>
      <c r="E1720" t="str">
        <f t="array" ref="E1720">IF(E179,SUM(TRANSPOSE(E$104:E$203)*SqCor!$B77:$CW77)/SQRT(ComCalc!E$113),"")</f>
        <v/>
      </c>
      <c r="F1720" t="str">
        <f t="array" ref="F1720">IF(F179,SUM(TRANSPOSE(F$104:F$203)*SqCor!$B77:$CW77)/SQRT(ComCalc!F$113),"")</f>
        <v/>
      </c>
      <c r="G1720" t="str">
        <f t="array" ref="G1720">IF(G179,SUM(TRANSPOSE(G$104:G$203)*SqCor!$B77:$CW77)/SQRT(ComCalc!G$113),"")</f>
        <v/>
      </c>
      <c r="H1720" t="str">
        <f t="array" ref="H1720">IF(H179,SUM(TRANSPOSE(H$104:H$203)*SqCor!$B77:$CW77)/SQRT(ComCalc!H$113),"")</f>
        <v/>
      </c>
      <c r="I1720" t="str">
        <f t="array" ref="I1720">IF(I179,SUM(TRANSPOSE(I$104:I$203)*SqCor!$B77:$CW77)/SQRT(ComCalc!I$113),"")</f>
        <v/>
      </c>
      <c r="J1720" t="str">
        <f t="array" ref="J1720">IF(J179,SUM(TRANSPOSE(J$104:J$203)*SqCor!$B77:$CW77)/SQRT(ComCalc!J$113),"")</f>
        <v/>
      </c>
      <c r="K1720" t="str">
        <f t="array" ref="K1720">IF(K179,SUM(TRANSPOSE(K$104:K$203)*SqCor!$B77:$CW77)/SQRT(ComCalc!K$113),"")</f>
        <v/>
      </c>
      <c r="L1720" t="str">
        <f t="array" ref="L1720">IF(L179,SUM(TRANSPOSE(L$104:L$203)*SqCor!$B77:$CW77)/SQRT(ComCalc!L$113),"")</f>
        <v/>
      </c>
      <c r="M1720" t="str">
        <f t="array" ref="M1720">IF(M179,SUM(TRANSPOSE(M$104:M$203)*SqCor!$B77:$CW77)/SQRT(ComCalc!M$113),"")</f>
        <v/>
      </c>
      <c r="N1720" t="str">
        <f t="array" ref="N1720">IF(N179,SUM(TRANSPOSE(N$104:N$203)*SqCor!$B77:$CW77)/SQRT(ComCalc!N$113),"")</f>
        <v/>
      </c>
      <c r="O1720" t="str">
        <f t="array" ref="O1720">IF(O179,SUM(TRANSPOSE(O$104:O$203)*SqCor!$B77:$CW77)/SQRT(ComCalc!O$113),"")</f>
        <v/>
      </c>
      <c r="P1720" t="str">
        <f t="array" ref="P1720">IF(P179,SUM(TRANSPOSE(P$104:P$203)*SqCor!$B77:$CW77)/SQRT(ComCalc!P$113),"")</f>
        <v/>
      </c>
      <c r="Q1720" t="str">
        <f t="array" ref="Q1720">IF(Q179,SUM(TRANSPOSE(Q$104:Q$203)*SqCor!$B77:$CW77)/SQRT(ComCalc!Q$113),"")</f>
        <v/>
      </c>
      <c r="R1720" t="str">
        <f t="array" ref="R1720">IF(R179,SUM(TRANSPOSE(R$104:R$203)*SqCor!$B77:$CW77)/SQRT(ComCalc!R$113),"")</f>
        <v/>
      </c>
      <c r="S1720" t="str">
        <f t="array" ref="S1720">IF(S179,SUM(TRANSPOSE(S$104:S$203)*SqCor!$B77:$CW77)/SQRT(ComCalc!S$113),"")</f>
        <v/>
      </c>
      <c r="T1720" t="str">
        <f t="array" ref="T1720">IF(T179,SUM(TRANSPOSE(T$104:T$203)*SqCor!$B77:$CW77)/SQRT(ComCalc!T$113),"")</f>
        <v/>
      </c>
      <c r="U1720" t="str">
        <f t="array" ref="U1720">IF(U179,SUM(TRANSPOSE(U$104:U$203)*SqCor!$B77:$CW77)/SQRT(ComCalc!U$113),"")</f>
        <v/>
      </c>
    </row>
    <row r="1721" spans="1:21" x14ac:dyDescent="0.15">
      <c r="A1721" t="str">
        <f t="shared" si="1078"/>
        <v>SRF</v>
      </c>
      <c r="B1721" t="str">
        <f t="array" ref="B1721">IF(B180,SUM(TRANSPOSE(B$104:B$203)*SqCor!$B78:$CW78)/SQRT(ComCalc!B$113),"")</f>
        <v/>
      </c>
      <c r="C1721" t="str">
        <f t="array" ref="C1721">IF(C180,SUM(TRANSPOSE(C$104:C$203)*SqCor!$B78:$CW78)/SQRT(ComCalc!C$113),"")</f>
        <v/>
      </c>
      <c r="D1721" t="str">
        <f t="array" ref="D1721">IF(D180,SUM(TRANSPOSE(D$104:D$203)*SqCor!$B78:$CW78)/SQRT(ComCalc!D$113),"")</f>
        <v/>
      </c>
      <c r="E1721" t="str">
        <f t="array" ref="E1721">IF(E180,SUM(TRANSPOSE(E$104:E$203)*SqCor!$B78:$CW78)/SQRT(ComCalc!E$113),"")</f>
        <v/>
      </c>
      <c r="F1721" t="str">
        <f t="array" ref="F1721">IF(F180,SUM(TRANSPOSE(F$104:F$203)*SqCor!$B78:$CW78)/SQRT(ComCalc!F$113),"")</f>
        <v/>
      </c>
      <c r="G1721" t="str">
        <f t="array" ref="G1721">IF(G180,SUM(TRANSPOSE(G$104:G$203)*SqCor!$B78:$CW78)/SQRT(ComCalc!G$113),"")</f>
        <v/>
      </c>
      <c r="H1721" t="str">
        <f t="array" ref="H1721">IF(H180,SUM(TRANSPOSE(H$104:H$203)*SqCor!$B78:$CW78)/SQRT(ComCalc!H$113),"")</f>
        <v/>
      </c>
      <c r="I1721" t="str">
        <f t="array" ref="I1721">IF(I180,SUM(TRANSPOSE(I$104:I$203)*SqCor!$B78:$CW78)/SQRT(ComCalc!I$113),"")</f>
        <v/>
      </c>
      <c r="J1721" t="str">
        <f t="array" ref="J1721">IF(J180,SUM(TRANSPOSE(J$104:J$203)*SqCor!$B78:$CW78)/SQRT(ComCalc!J$113),"")</f>
        <v/>
      </c>
      <c r="K1721" t="str">
        <f t="array" ref="K1721">IF(K180,SUM(TRANSPOSE(K$104:K$203)*SqCor!$B78:$CW78)/SQRT(ComCalc!K$113),"")</f>
        <v/>
      </c>
      <c r="L1721" t="str">
        <f t="array" ref="L1721">IF(L180,SUM(TRANSPOSE(L$104:L$203)*SqCor!$B78:$CW78)/SQRT(ComCalc!L$113),"")</f>
        <v/>
      </c>
      <c r="M1721" t="str">
        <f t="array" ref="M1721">IF(M180,SUM(TRANSPOSE(M$104:M$203)*SqCor!$B78:$CW78)/SQRT(ComCalc!M$113),"")</f>
        <v/>
      </c>
      <c r="N1721" t="str">
        <f t="array" ref="N1721">IF(N180,SUM(TRANSPOSE(N$104:N$203)*SqCor!$B78:$CW78)/SQRT(ComCalc!N$113),"")</f>
        <v/>
      </c>
      <c r="O1721" t="str">
        <f t="array" ref="O1721">IF(O180,SUM(TRANSPOSE(O$104:O$203)*SqCor!$B78:$CW78)/SQRT(ComCalc!O$113),"")</f>
        <v/>
      </c>
      <c r="P1721" t="str">
        <f t="array" ref="P1721">IF(P180,SUM(TRANSPOSE(P$104:P$203)*SqCor!$B78:$CW78)/SQRT(ComCalc!P$113),"")</f>
        <v/>
      </c>
      <c r="Q1721" t="str">
        <f t="array" ref="Q1721">IF(Q180,SUM(TRANSPOSE(Q$104:Q$203)*SqCor!$B78:$CW78)/SQRT(ComCalc!Q$113),"")</f>
        <v/>
      </c>
      <c r="R1721" t="str">
        <f t="array" ref="R1721">IF(R180,SUM(TRANSPOSE(R$104:R$203)*SqCor!$B78:$CW78)/SQRT(ComCalc!R$113),"")</f>
        <v/>
      </c>
      <c r="S1721" t="str">
        <f t="array" ref="S1721">IF(S180,SUM(TRANSPOSE(S$104:S$203)*SqCor!$B78:$CW78)/SQRT(ComCalc!S$113),"")</f>
        <v/>
      </c>
      <c r="T1721" t="str">
        <f t="array" ref="T1721">IF(T180,SUM(TRANSPOSE(T$104:T$203)*SqCor!$B78:$CW78)/SQRT(ComCalc!T$113),"")</f>
        <v/>
      </c>
      <c r="U1721" t="str">
        <f t="array" ref="U1721">IF(U180,SUM(TRANSPOSE(U$104:U$203)*SqCor!$B78:$CW78)/SQRT(ComCalc!U$113),"")</f>
        <v/>
      </c>
    </row>
    <row r="1722" spans="1:21" x14ac:dyDescent="0.15">
      <c r="A1722" t="str">
        <f t="shared" si="1078"/>
        <v>RV</v>
      </c>
      <c r="B1722" t="str">
        <f t="array" ref="B1722">IF(B181,SUM(TRANSPOSE(B$104:B$203)*SqCor!$B79:$CW79)/SQRT(ComCalc!B$113),"")</f>
        <v/>
      </c>
      <c r="C1722" t="str">
        <f t="array" ref="C1722">IF(C181,SUM(TRANSPOSE(C$104:C$203)*SqCor!$B79:$CW79)/SQRT(ComCalc!C$113),"")</f>
        <v/>
      </c>
      <c r="D1722" t="str">
        <f t="array" ref="D1722">IF(D181,SUM(TRANSPOSE(D$104:D$203)*SqCor!$B79:$CW79)/SQRT(ComCalc!D$113),"")</f>
        <v/>
      </c>
      <c r="E1722" t="str">
        <f t="array" ref="E1722">IF(E181,SUM(TRANSPOSE(E$104:E$203)*SqCor!$B79:$CW79)/SQRT(ComCalc!E$113),"")</f>
        <v/>
      </c>
      <c r="F1722" t="str">
        <f t="array" ref="F1722">IF(F181,SUM(TRANSPOSE(F$104:F$203)*SqCor!$B79:$CW79)/SQRT(ComCalc!F$113),"")</f>
        <v/>
      </c>
      <c r="G1722" t="str">
        <f t="array" ref="G1722">IF(G181,SUM(TRANSPOSE(G$104:G$203)*SqCor!$B79:$CW79)/SQRT(ComCalc!G$113),"")</f>
        <v/>
      </c>
      <c r="H1722" t="str">
        <f t="array" ref="H1722">IF(H181,SUM(TRANSPOSE(H$104:H$203)*SqCor!$B79:$CW79)/SQRT(ComCalc!H$113),"")</f>
        <v/>
      </c>
      <c r="I1722" t="str">
        <f t="array" ref="I1722">IF(I181,SUM(TRANSPOSE(I$104:I$203)*SqCor!$B79:$CW79)/SQRT(ComCalc!I$113),"")</f>
        <v/>
      </c>
      <c r="J1722" t="str">
        <f t="array" ref="J1722">IF(J181,SUM(TRANSPOSE(J$104:J$203)*SqCor!$B79:$CW79)/SQRT(ComCalc!J$113),"")</f>
        <v/>
      </c>
      <c r="K1722" t="str">
        <f t="array" ref="K1722">IF(K181,SUM(TRANSPOSE(K$104:K$203)*SqCor!$B79:$CW79)/SQRT(ComCalc!K$113),"")</f>
        <v/>
      </c>
      <c r="L1722" t="str">
        <f t="array" ref="L1722">IF(L181,SUM(TRANSPOSE(L$104:L$203)*SqCor!$B79:$CW79)/SQRT(ComCalc!L$113),"")</f>
        <v/>
      </c>
      <c r="M1722" t="str">
        <f t="array" ref="M1722">IF(M181,SUM(TRANSPOSE(M$104:M$203)*SqCor!$B79:$CW79)/SQRT(ComCalc!M$113),"")</f>
        <v/>
      </c>
      <c r="N1722" t="str">
        <f t="array" ref="N1722">IF(N181,SUM(TRANSPOSE(N$104:N$203)*SqCor!$B79:$CW79)/SQRT(ComCalc!N$113),"")</f>
        <v/>
      </c>
      <c r="O1722" t="str">
        <f t="array" ref="O1722">IF(O181,SUM(TRANSPOSE(O$104:O$203)*SqCor!$B79:$CW79)/SQRT(ComCalc!O$113),"")</f>
        <v/>
      </c>
      <c r="P1722" t="str">
        <f t="array" ref="P1722">IF(P181,SUM(TRANSPOSE(P$104:P$203)*SqCor!$B79:$CW79)/SQRT(ComCalc!P$113),"")</f>
        <v/>
      </c>
      <c r="Q1722" t="str">
        <f t="array" ref="Q1722">IF(Q181,SUM(TRANSPOSE(Q$104:Q$203)*SqCor!$B79:$CW79)/SQRT(ComCalc!Q$113),"")</f>
        <v/>
      </c>
      <c r="R1722" t="str">
        <f t="array" ref="R1722">IF(R181,SUM(TRANSPOSE(R$104:R$203)*SqCor!$B79:$CW79)/SQRT(ComCalc!R$113),"")</f>
        <v/>
      </c>
      <c r="S1722" t="str">
        <f t="array" ref="S1722">IF(S181,SUM(TRANSPOSE(S$104:S$203)*SqCor!$B79:$CW79)/SQRT(ComCalc!S$113),"")</f>
        <v/>
      </c>
      <c r="T1722" t="str">
        <f t="array" ref="T1722">IF(T181,SUM(TRANSPOSE(T$104:T$203)*SqCor!$B79:$CW79)/SQRT(ComCalc!T$113),"")</f>
        <v/>
      </c>
      <c r="U1722" t="str">
        <f t="array" ref="U1722">IF(U181,SUM(TRANSPOSE(U$104:U$203)*SqCor!$B79:$CW79)/SQRT(ComCalc!U$113),"")</f>
        <v/>
      </c>
    </row>
    <row r="1723" spans="1:21" x14ac:dyDescent="0.15">
      <c r="A1723" t="str">
        <f t="shared" si="1078"/>
        <v>MCA</v>
      </c>
      <c r="B1723" t="str">
        <f t="array" ref="B1723">IF(B182,SUM(TRANSPOSE(B$104:B$203)*SqCor!$B80:$CW80)/SQRT(ComCalc!B$113),"")</f>
        <v/>
      </c>
      <c r="C1723" t="str">
        <f t="array" ref="C1723">IF(C182,SUM(TRANSPOSE(C$104:C$203)*SqCor!$B80:$CW80)/SQRT(ComCalc!C$113),"")</f>
        <v/>
      </c>
      <c r="D1723" t="str">
        <f t="array" ref="D1723">IF(D182,SUM(TRANSPOSE(D$104:D$203)*SqCor!$B80:$CW80)/SQRT(ComCalc!D$113),"")</f>
        <v/>
      </c>
      <c r="E1723" t="str">
        <f t="array" ref="E1723">IF(E182,SUM(TRANSPOSE(E$104:E$203)*SqCor!$B80:$CW80)/SQRT(ComCalc!E$113),"")</f>
        <v/>
      </c>
      <c r="F1723" t="str">
        <f t="array" ref="F1723">IF(F182,SUM(TRANSPOSE(F$104:F$203)*SqCor!$B80:$CW80)/SQRT(ComCalc!F$113),"")</f>
        <v/>
      </c>
      <c r="G1723" t="str">
        <f t="array" ref="G1723">IF(G182,SUM(TRANSPOSE(G$104:G$203)*SqCor!$B80:$CW80)/SQRT(ComCalc!G$113),"")</f>
        <v/>
      </c>
      <c r="H1723" t="str">
        <f t="array" ref="H1723">IF(H182,SUM(TRANSPOSE(H$104:H$203)*SqCor!$B80:$CW80)/SQRT(ComCalc!H$113),"")</f>
        <v/>
      </c>
      <c r="I1723" t="str">
        <f t="array" ref="I1723">IF(I182,SUM(TRANSPOSE(I$104:I$203)*SqCor!$B80:$CW80)/SQRT(ComCalc!I$113),"")</f>
        <v/>
      </c>
      <c r="J1723" t="str">
        <f t="array" ref="J1723">IF(J182,SUM(TRANSPOSE(J$104:J$203)*SqCor!$B80:$CW80)/SQRT(ComCalc!J$113),"")</f>
        <v/>
      </c>
      <c r="K1723" t="str">
        <f t="array" ref="K1723">IF(K182,SUM(TRANSPOSE(K$104:K$203)*SqCor!$B80:$CW80)/SQRT(ComCalc!K$113),"")</f>
        <v/>
      </c>
      <c r="L1723" t="str">
        <f t="array" ref="L1723">IF(L182,SUM(TRANSPOSE(L$104:L$203)*SqCor!$B80:$CW80)/SQRT(ComCalc!L$113),"")</f>
        <v/>
      </c>
      <c r="M1723" t="str">
        <f t="array" ref="M1723">IF(M182,SUM(TRANSPOSE(M$104:M$203)*SqCor!$B80:$CW80)/SQRT(ComCalc!M$113),"")</f>
        <v/>
      </c>
      <c r="N1723" t="str">
        <f t="array" ref="N1723">IF(N182,SUM(TRANSPOSE(N$104:N$203)*SqCor!$B80:$CW80)/SQRT(ComCalc!N$113),"")</f>
        <v/>
      </c>
      <c r="O1723" t="str">
        <f t="array" ref="O1723">IF(O182,SUM(TRANSPOSE(O$104:O$203)*SqCor!$B80:$CW80)/SQRT(ComCalc!O$113),"")</f>
        <v/>
      </c>
      <c r="P1723" t="str">
        <f t="array" ref="P1723">IF(P182,SUM(TRANSPOSE(P$104:P$203)*SqCor!$B80:$CW80)/SQRT(ComCalc!P$113),"")</f>
        <v/>
      </c>
      <c r="Q1723" t="str">
        <f t="array" ref="Q1723">IF(Q182,SUM(TRANSPOSE(Q$104:Q$203)*SqCor!$B80:$CW80)/SQRT(ComCalc!Q$113),"")</f>
        <v/>
      </c>
      <c r="R1723" t="str">
        <f t="array" ref="R1723">IF(R182,SUM(TRANSPOSE(R$104:R$203)*SqCor!$B80:$CW80)/SQRT(ComCalc!R$113),"")</f>
        <v/>
      </c>
      <c r="S1723" t="str">
        <f t="array" ref="S1723">IF(S182,SUM(TRANSPOSE(S$104:S$203)*SqCor!$B80:$CW80)/SQRT(ComCalc!S$113),"")</f>
        <v/>
      </c>
      <c r="T1723" t="str">
        <f t="array" ref="T1723">IF(T182,SUM(TRANSPOSE(T$104:T$203)*SqCor!$B80:$CW80)/SQRT(ComCalc!T$113),"")</f>
        <v/>
      </c>
      <c r="U1723" t="str">
        <f t="array" ref="U1723">IF(U182,SUM(TRANSPOSE(U$104:U$203)*SqCor!$B80:$CW80)/SQRT(ComCalc!U$113),"")</f>
        <v/>
      </c>
    </row>
    <row r="1724" spans="1:21" x14ac:dyDescent="0.15">
      <c r="A1724" t="str">
        <f t="shared" si="1078"/>
        <v>MC</v>
      </c>
      <c r="B1724" t="str">
        <f t="array" ref="B1724">IF(B183,SUM(TRANSPOSE(B$104:B$203)*SqCor!$B81:$CW81)/SQRT(ComCalc!B$113),"")</f>
        <v/>
      </c>
      <c r="C1724" t="str">
        <f t="array" ref="C1724">IF(C183,SUM(TRANSPOSE(C$104:C$203)*SqCor!$B81:$CW81)/SQRT(ComCalc!C$113),"")</f>
        <v/>
      </c>
      <c r="D1724" t="str">
        <f t="array" ref="D1724">IF(D183,SUM(TRANSPOSE(D$104:D$203)*SqCor!$B81:$CW81)/SQRT(ComCalc!D$113),"")</f>
        <v/>
      </c>
      <c r="E1724" t="str">
        <f t="array" ref="E1724">IF(E183,SUM(TRANSPOSE(E$104:E$203)*SqCor!$B81:$CW81)/SQRT(ComCalc!E$113),"")</f>
        <v/>
      </c>
      <c r="F1724" t="str">
        <f t="array" ref="F1724">IF(F183,SUM(TRANSPOSE(F$104:F$203)*SqCor!$B81:$CW81)/SQRT(ComCalc!F$113),"")</f>
        <v/>
      </c>
      <c r="G1724" t="str">
        <f t="array" ref="G1724">IF(G183,SUM(TRANSPOSE(G$104:G$203)*SqCor!$B81:$CW81)/SQRT(ComCalc!G$113),"")</f>
        <v/>
      </c>
      <c r="H1724" t="str">
        <f t="array" ref="H1724">IF(H183,SUM(TRANSPOSE(H$104:H$203)*SqCor!$B81:$CW81)/SQRT(ComCalc!H$113),"")</f>
        <v/>
      </c>
      <c r="I1724" t="str">
        <f t="array" ref="I1724">IF(I183,SUM(TRANSPOSE(I$104:I$203)*SqCor!$B81:$CW81)/SQRT(ComCalc!I$113),"")</f>
        <v/>
      </c>
      <c r="J1724" t="str">
        <f t="array" ref="J1724">IF(J183,SUM(TRANSPOSE(J$104:J$203)*SqCor!$B81:$CW81)/SQRT(ComCalc!J$113),"")</f>
        <v/>
      </c>
      <c r="K1724" t="str">
        <f t="array" ref="K1724">IF(K183,SUM(TRANSPOSE(K$104:K$203)*SqCor!$B81:$CW81)/SQRT(ComCalc!K$113),"")</f>
        <v/>
      </c>
      <c r="L1724" t="str">
        <f t="array" ref="L1724">IF(L183,SUM(TRANSPOSE(L$104:L$203)*SqCor!$B81:$CW81)/SQRT(ComCalc!L$113),"")</f>
        <v/>
      </c>
      <c r="M1724" t="str">
        <f t="array" ref="M1724">IF(M183,SUM(TRANSPOSE(M$104:M$203)*SqCor!$B81:$CW81)/SQRT(ComCalc!M$113),"")</f>
        <v/>
      </c>
      <c r="N1724" t="str">
        <f t="array" ref="N1724">IF(N183,SUM(TRANSPOSE(N$104:N$203)*SqCor!$B81:$CW81)/SQRT(ComCalc!N$113),"")</f>
        <v/>
      </c>
      <c r="O1724" t="str">
        <f t="array" ref="O1724">IF(O183,SUM(TRANSPOSE(O$104:O$203)*SqCor!$B81:$CW81)/SQRT(ComCalc!O$113),"")</f>
        <v/>
      </c>
      <c r="P1724" t="str">
        <f t="array" ref="P1724">IF(P183,SUM(TRANSPOSE(P$104:P$203)*SqCor!$B81:$CW81)/SQRT(ComCalc!P$113),"")</f>
        <v/>
      </c>
      <c r="Q1724" t="str">
        <f t="array" ref="Q1724">IF(Q183,SUM(TRANSPOSE(Q$104:Q$203)*SqCor!$B81:$CW81)/SQRT(ComCalc!Q$113),"")</f>
        <v/>
      </c>
      <c r="R1724" t="str">
        <f t="array" ref="R1724">IF(R183,SUM(TRANSPOSE(R$104:R$203)*SqCor!$B81:$CW81)/SQRT(ComCalc!R$113),"")</f>
        <v/>
      </c>
      <c r="S1724" t="str">
        <f t="array" ref="S1724">IF(S183,SUM(TRANSPOSE(S$104:S$203)*SqCor!$B81:$CW81)/SQRT(ComCalc!S$113),"")</f>
        <v/>
      </c>
      <c r="T1724" t="str">
        <f t="array" ref="T1724">IF(T183,SUM(TRANSPOSE(T$104:T$203)*SqCor!$B81:$CW81)/SQRT(ComCalc!T$113),"")</f>
        <v/>
      </c>
      <c r="U1724" t="str">
        <f t="array" ref="U1724">IF(U183,SUM(TRANSPOSE(U$104:U$203)*SqCor!$B81:$CW81)/SQRT(ComCalc!U$113),"")</f>
        <v/>
      </c>
    </row>
    <row r="1725" spans="1:21" x14ac:dyDescent="0.15">
      <c r="A1725" t="str">
        <f t="shared" si="1078"/>
        <v>MF</v>
      </c>
      <c r="B1725" t="str">
        <f t="array" ref="B1725">IF(B184,SUM(TRANSPOSE(B$104:B$203)*SqCor!$B82:$CW82)/SQRT(ComCalc!B$113),"")</f>
        <v/>
      </c>
      <c r="C1725" t="str">
        <f t="array" ref="C1725">IF(C184,SUM(TRANSPOSE(C$104:C$203)*SqCor!$B82:$CW82)/SQRT(ComCalc!C$113),"")</f>
        <v/>
      </c>
      <c r="D1725" t="str">
        <f t="array" ref="D1725">IF(D184,SUM(TRANSPOSE(D$104:D$203)*SqCor!$B82:$CW82)/SQRT(ComCalc!D$113),"")</f>
        <v/>
      </c>
      <c r="E1725" t="str">
        <f t="array" ref="E1725">IF(E184,SUM(TRANSPOSE(E$104:E$203)*SqCor!$B82:$CW82)/SQRT(ComCalc!E$113),"")</f>
        <v/>
      </c>
      <c r="F1725" t="str">
        <f t="array" ref="F1725">IF(F184,SUM(TRANSPOSE(F$104:F$203)*SqCor!$B82:$CW82)/SQRT(ComCalc!F$113),"")</f>
        <v/>
      </c>
      <c r="G1725" t="str">
        <f t="array" ref="G1725">IF(G184,SUM(TRANSPOSE(G$104:G$203)*SqCor!$B82:$CW82)/SQRT(ComCalc!G$113),"")</f>
        <v/>
      </c>
      <c r="H1725" t="str">
        <f t="array" ref="H1725">IF(H184,SUM(TRANSPOSE(H$104:H$203)*SqCor!$B82:$CW82)/SQRT(ComCalc!H$113),"")</f>
        <v/>
      </c>
      <c r="I1725" t="str">
        <f t="array" ref="I1725">IF(I184,SUM(TRANSPOSE(I$104:I$203)*SqCor!$B82:$CW82)/SQRT(ComCalc!I$113),"")</f>
        <v/>
      </c>
      <c r="J1725" t="str">
        <f t="array" ref="J1725">IF(J184,SUM(TRANSPOSE(J$104:J$203)*SqCor!$B82:$CW82)/SQRT(ComCalc!J$113),"")</f>
        <v/>
      </c>
      <c r="K1725" t="str">
        <f t="array" ref="K1725">IF(K184,SUM(TRANSPOSE(K$104:K$203)*SqCor!$B82:$CW82)/SQRT(ComCalc!K$113),"")</f>
        <v/>
      </c>
      <c r="L1725" t="str">
        <f t="array" ref="L1725">IF(L184,SUM(TRANSPOSE(L$104:L$203)*SqCor!$B82:$CW82)/SQRT(ComCalc!L$113),"")</f>
        <v/>
      </c>
      <c r="M1725" t="str">
        <f t="array" ref="M1725">IF(M184,SUM(TRANSPOSE(M$104:M$203)*SqCor!$B82:$CW82)/SQRT(ComCalc!M$113),"")</f>
        <v/>
      </c>
      <c r="N1725" t="str">
        <f t="array" ref="N1725">IF(N184,SUM(TRANSPOSE(N$104:N$203)*SqCor!$B82:$CW82)/SQRT(ComCalc!N$113),"")</f>
        <v/>
      </c>
      <c r="O1725" t="str">
        <f t="array" ref="O1725">IF(O184,SUM(TRANSPOSE(O$104:O$203)*SqCor!$B82:$CW82)/SQRT(ComCalc!O$113),"")</f>
        <v/>
      </c>
      <c r="P1725" t="str">
        <f t="array" ref="P1725">IF(P184,SUM(TRANSPOSE(P$104:P$203)*SqCor!$B82:$CW82)/SQRT(ComCalc!P$113),"")</f>
        <v/>
      </c>
      <c r="Q1725" t="str">
        <f t="array" ref="Q1725">IF(Q184,SUM(TRANSPOSE(Q$104:Q$203)*SqCor!$B82:$CW82)/SQRT(ComCalc!Q$113),"")</f>
        <v/>
      </c>
      <c r="R1725" t="str">
        <f t="array" ref="R1725">IF(R184,SUM(TRANSPOSE(R$104:R$203)*SqCor!$B82:$CW82)/SQRT(ComCalc!R$113),"")</f>
        <v/>
      </c>
      <c r="S1725" t="str">
        <f t="array" ref="S1725">IF(S184,SUM(TRANSPOSE(S$104:S$203)*SqCor!$B82:$CW82)/SQRT(ComCalc!S$113),"")</f>
        <v/>
      </c>
      <c r="T1725" t="str">
        <f t="array" ref="T1725">IF(T184,SUM(TRANSPOSE(T$104:T$203)*SqCor!$B82:$CW82)/SQRT(ComCalc!T$113),"")</f>
        <v/>
      </c>
      <c r="U1725" t="str">
        <f t="array" ref="U1725">IF(U184,SUM(TRANSPOSE(U$104:U$203)*SqCor!$B82:$CW82)/SQRT(ComCalc!U$113),"")</f>
        <v/>
      </c>
    </row>
    <row r="1726" spans="1:21" x14ac:dyDescent="0.15">
      <c r="A1726" t="str">
        <f t="shared" si="1078"/>
        <v>WE</v>
      </c>
      <c r="B1726" t="str">
        <f t="array" ref="B1726">IF(B185,SUM(TRANSPOSE(B$104:B$203)*SqCor!$B83:$CW83)/SQRT(ComCalc!B$113),"")</f>
        <v/>
      </c>
      <c r="C1726" t="str">
        <f t="array" ref="C1726">IF(C185,SUM(TRANSPOSE(C$104:C$203)*SqCor!$B83:$CW83)/SQRT(ComCalc!C$113),"")</f>
        <v/>
      </c>
      <c r="D1726" t="str">
        <f t="array" ref="D1726">IF(D185,SUM(TRANSPOSE(D$104:D$203)*SqCor!$B83:$CW83)/SQRT(ComCalc!D$113),"")</f>
        <v/>
      </c>
      <c r="E1726" t="str">
        <f t="array" ref="E1726">IF(E185,SUM(TRANSPOSE(E$104:E$203)*SqCor!$B83:$CW83)/SQRT(ComCalc!E$113),"")</f>
        <v/>
      </c>
      <c r="F1726" t="str">
        <f t="array" ref="F1726">IF(F185,SUM(TRANSPOSE(F$104:F$203)*SqCor!$B83:$CW83)/SQRT(ComCalc!F$113),"")</f>
        <v/>
      </c>
      <c r="G1726" t="str">
        <f t="array" ref="G1726">IF(G185,SUM(TRANSPOSE(G$104:G$203)*SqCor!$B83:$CW83)/SQRT(ComCalc!G$113),"")</f>
        <v/>
      </c>
      <c r="H1726" t="str">
        <f t="array" ref="H1726">IF(H185,SUM(TRANSPOSE(H$104:H$203)*SqCor!$B83:$CW83)/SQRT(ComCalc!H$113),"")</f>
        <v/>
      </c>
      <c r="I1726" t="str">
        <f t="array" ref="I1726">IF(I185,SUM(TRANSPOSE(I$104:I$203)*SqCor!$B83:$CW83)/SQRT(ComCalc!I$113),"")</f>
        <v/>
      </c>
      <c r="J1726" t="str">
        <f t="array" ref="J1726">IF(J185,SUM(TRANSPOSE(J$104:J$203)*SqCor!$B83:$CW83)/SQRT(ComCalc!J$113),"")</f>
        <v/>
      </c>
      <c r="K1726" t="str">
        <f t="array" ref="K1726">IF(K185,SUM(TRANSPOSE(K$104:K$203)*SqCor!$B83:$CW83)/SQRT(ComCalc!K$113),"")</f>
        <v/>
      </c>
      <c r="L1726" t="str">
        <f t="array" ref="L1726">IF(L185,SUM(TRANSPOSE(L$104:L$203)*SqCor!$B83:$CW83)/SQRT(ComCalc!L$113),"")</f>
        <v/>
      </c>
      <c r="M1726" t="str">
        <f t="array" ref="M1726">IF(M185,SUM(TRANSPOSE(M$104:M$203)*SqCor!$B83:$CW83)/SQRT(ComCalc!M$113),"")</f>
        <v/>
      </c>
      <c r="N1726" t="str">
        <f t="array" ref="N1726">IF(N185,SUM(TRANSPOSE(N$104:N$203)*SqCor!$B83:$CW83)/SQRT(ComCalc!N$113),"")</f>
        <v/>
      </c>
      <c r="O1726" t="str">
        <f t="array" ref="O1726">IF(O185,SUM(TRANSPOSE(O$104:O$203)*SqCor!$B83:$CW83)/SQRT(ComCalc!O$113),"")</f>
        <v/>
      </c>
      <c r="P1726" t="str">
        <f t="array" ref="P1726">IF(P185,SUM(TRANSPOSE(P$104:P$203)*SqCor!$B83:$CW83)/SQRT(ComCalc!P$113),"")</f>
        <v/>
      </c>
      <c r="Q1726" t="str">
        <f t="array" ref="Q1726">IF(Q185,SUM(TRANSPOSE(Q$104:Q$203)*SqCor!$B83:$CW83)/SQRT(ComCalc!Q$113),"")</f>
        <v/>
      </c>
      <c r="R1726" t="str">
        <f t="array" ref="R1726">IF(R185,SUM(TRANSPOSE(R$104:R$203)*SqCor!$B83:$CW83)/SQRT(ComCalc!R$113),"")</f>
        <v/>
      </c>
      <c r="S1726" t="str">
        <f t="array" ref="S1726">IF(S185,SUM(TRANSPOSE(S$104:S$203)*SqCor!$B83:$CW83)/SQRT(ComCalc!S$113),"")</f>
        <v/>
      </c>
      <c r="T1726" t="str">
        <f t="array" ref="T1726">IF(T185,SUM(TRANSPOSE(T$104:T$203)*SqCor!$B83:$CW83)/SQRT(ComCalc!T$113),"")</f>
        <v/>
      </c>
      <c r="U1726" t="str">
        <f t="array" ref="U1726">IF(U185,SUM(TRANSPOSE(U$104:U$203)*SqCor!$B83:$CW83)/SQRT(ComCalc!U$113),"")</f>
        <v/>
      </c>
    </row>
    <row r="1727" spans="1:21" x14ac:dyDescent="0.15">
      <c r="A1727" t="str">
        <f t="shared" si="1078"/>
        <v>SP</v>
      </c>
      <c r="B1727" t="str">
        <f t="array" ref="B1727">IF(B186,SUM(TRANSPOSE(B$104:B$203)*SqCor!$B84:$CW84)/SQRT(ComCalc!B$113),"")</f>
        <v/>
      </c>
      <c r="C1727" t="str">
        <f t="array" ref="C1727">IF(C186,SUM(TRANSPOSE(C$104:C$203)*SqCor!$B84:$CW84)/SQRT(ComCalc!C$113),"")</f>
        <v/>
      </c>
      <c r="D1727" t="str">
        <f t="array" ref="D1727">IF(D186,SUM(TRANSPOSE(D$104:D$203)*SqCor!$B84:$CW84)/SQRT(ComCalc!D$113),"")</f>
        <v/>
      </c>
      <c r="E1727" t="str">
        <f t="array" ref="E1727">IF(E186,SUM(TRANSPOSE(E$104:E$203)*SqCor!$B84:$CW84)/SQRT(ComCalc!E$113),"")</f>
        <v/>
      </c>
      <c r="F1727" t="str">
        <f t="array" ref="F1727">IF(F186,SUM(TRANSPOSE(F$104:F$203)*SqCor!$B84:$CW84)/SQRT(ComCalc!F$113),"")</f>
        <v/>
      </c>
      <c r="G1727" t="str">
        <f t="array" ref="G1727">IF(G186,SUM(TRANSPOSE(G$104:G$203)*SqCor!$B84:$CW84)/SQRT(ComCalc!G$113),"")</f>
        <v/>
      </c>
      <c r="H1727" t="str">
        <f t="array" ref="H1727">IF(H186,SUM(TRANSPOSE(H$104:H$203)*SqCor!$B84:$CW84)/SQRT(ComCalc!H$113),"")</f>
        <v/>
      </c>
      <c r="I1727" t="str">
        <f t="array" ref="I1727">IF(I186,SUM(TRANSPOSE(I$104:I$203)*SqCor!$B84:$CW84)/SQRT(ComCalc!I$113),"")</f>
        <v/>
      </c>
      <c r="J1727" t="str">
        <f t="array" ref="J1727">IF(J186,SUM(TRANSPOSE(J$104:J$203)*SqCor!$B84:$CW84)/SQRT(ComCalc!J$113),"")</f>
        <v/>
      </c>
      <c r="K1727" t="str">
        <f t="array" ref="K1727">IF(K186,SUM(TRANSPOSE(K$104:K$203)*SqCor!$B84:$CW84)/SQRT(ComCalc!K$113),"")</f>
        <v/>
      </c>
      <c r="L1727" t="str">
        <f t="array" ref="L1727">IF(L186,SUM(TRANSPOSE(L$104:L$203)*SqCor!$B84:$CW84)/SQRT(ComCalc!L$113),"")</f>
        <v/>
      </c>
      <c r="M1727" t="str">
        <f t="array" ref="M1727">IF(M186,SUM(TRANSPOSE(M$104:M$203)*SqCor!$B84:$CW84)/SQRT(ComCalc!M$113),"")</f>
        <v/>
      </c>
      <c r="N1727" t="str">
        <f t="array" ref="N1727">IF(N186,SUM(TRANSPOSE(N$104:N$203)*SqCor!$B84:$CW84)/SQRT(ComCalc!N$113),"")</f>
        <v/>
      </c>
      <c r="O1727" t="str">
        <f t="array" ref="O1727">IF(O186,SUM(TRANSPOSE(O$104:O$203)*SqCor!$B84:$CW84)/SQRT(ComCalc!O$113),"")</f>
        <v/>
      </c>
      <c r="P1727" t="str">
        <f t="array" ref="P1727">IF(P186,SUM(TRANSPOSE(P$104:P$203)*SqCor!$B84:$CW84)/SQRT(ComCalc!P$113),"")</f>
        <v/>
      </c>
      <c r="Q1727" t="str">
        <f t="array" ref="Q1727">IF(Q186,SUM(TRANSPOSE(Q$104:Q$203)*SqCor!$B84:$CW84)/SQRT(ComCalc!Q$113),"")</f>
        <v/>
      </c>
      <c r="R1727" t="str">
        <f t="array" ref="R1727">IF(R186,SUM(TRANSPOSE(R$104:R$203)*SqCor!$B84:$CW84)/SQRT(ComCalc!R$113),"")</f>
        <v/>
      </c>
      <c r="S1727" t="str">
        <f t="array" ref="S1727">IF(S186,SUM(TRANSPOSE(S$104:S$203)*SqCor!$B84:$CW84)/SQRT(ComCalc!S$113),"")</f>
        <v/>
      </c>
      <c r="T1727" t="str">
        <f t="array" ref="T1727">IF(T186,SUM(TRANSPOSE(T$104:T$203)*SqCor!$B84:$CW84)/SQRT(ComCalc!T$113),"")</f>
        <v/>
      </c>
      <c r="U1727" t="str">
        <f t="array" ref="U1727">IF(U186,SUM(TRANSPOSE(U$104:U$203)*SqCor!$B84:$CW84)/SQRT(ComCalc!U$113),"")</f>
        <v/>
      </c>
    </row>
    <row r="1728" spans="1:21" x14ac:dyDescent="0.15">
      <c r="A1728" t="str">
        <f t="shared" si="1078"/>
        <v>WF</v>
      </c>
      <c r="B1728" t="str">
        <f t="array" ref="B1728">IF(B187,SUM(TRANSPOSE(B$104:B$203)*SqCor!$B85:$CW85)/SQRT(ComCalc!B$113),"")</f>
        <v/>
      </c>
      <c r="C1728" t="str">
        <f t="array" ref="C1728">IF(C187,SUM(TRANSPOSE(C$104:C$203)*SqCor!$B85:$CW85)/SQRT(ComCalc!C$113),"")</f>
        <v/>
      </c>
      <c r="D1728" t="str">
        <f t="array" ref="D1728">IF(D187,SUM(TRANSPOSE(D$104:D$203)*SqCor!$B85:$CW85)/SQRT(ComCalc!D$113),"")</f>
        <v/>
      </c>
      <c r="E1728" t="str">
        <f t="array" ref="E1728">IF(E187,SUM(TRANSPOSE(E$104:E$203)*SqCor!$B85:$CW85)/SQRT(ComCalc!E$113),"")</f>
        <v/>
      </c>
      <c r="F1728" t="str">
        <f t="array" ref="F1728">IF(F187,SUM(TRANSPOSE(F$104:F$203)*SqCor!$B85:$CW85)/SQRT(ComCalc!F$113),"")</f>
        <v/>
      </c>
      <c r="G1728" t="str">
        <f t="array" ref="G1728">IF(G187,SUM(TRANSPOSE(G$104:G$203)*SqCor!$B85:$CW85)/SQRT(ComCalc!G$113),"")</f>
        <v/>
      </c>
      <c r="H1728" t="str">
        <f t="array" ref="H1728">IF(H187,SUM(TRANSPOSE(H$104:H$203)*SqCor!$B85:$CW85)/SQRT(ComCalc!H$113),"")</f>
        <v/>
      </c>
      <c r="I1728" t="str">
        <f t="array" ref="I1728">IF(I187,SUM(TRANSPOSE(I$104:I$203)*SqCor!$B85:$CW85)/SQRT(ComCalc!I$113),"")</f>
        <v/>
      </c>
      <c r="J1728" t="str">
        <f t="array" ref="J1728">IF(J187,SUM(TRANSPOSE(J$104:J$203)*SqCor!$B85:$CW85)/SQRT(ComCalc!J$113),"")</f>
        <v/>
      </c>
      <c r="K1728" t="str">
        <f t="array" ref="K1728">IF(K187,SUM(TRANSPOSE(K$104:K$203)*SqCor!$B85:$CW85)/SQRT(ComCalc!K$113),"")</f>
        <v/>
      </c>
      <c r="L1728" t="str">
        <f t="array" ref="L1728">IF(L187,SUM(TRANSPOSE(L$104:L$203)*SqCor!$B85:$CW85)/SQRT(ComCalc!L$113),"")</f>
        <v/>
      </c>
      <c r="M1728" t="str">
        <f t="array" ref="M1728">IF(M187,SUM(TRANSPOSE(M$104:M$203)*SqCor!$B85:$CW85)/SQRT(ComCalc!M$113),"")</f>
        <v/>
      </c>
      <c r="N1728" t="str">
        <f t="array" ref="N1728">IF(N187,SUM(TRANSPOSE(N$104:N$203)*SqCor!$B85:$CW85)/SQRT(ComCalc!N$113),"")</f>
        <v/>
      </c>
      <c r="O1728" t="str">
        <f t="array" ref="O1728">IF(O187,SUM(TRANSPOSE(O$104:O$203)*SqCor!$B85:$CW85)/SQRT(ComCalc!O$113),"")</f>
        <v/>
      </c>
      <c r="P1728" t="str">
        <f t="array" ref="P1728">IF(P187,SUM(TRANSPOSE(P$104:P$203)*SqCor!$B85:$CW85)/SQRT(ComCalc!P$113),"")</f>
        <v/>
      </c>
      <c r="Q1728" t="str">
        <f t="array" ref="Q1728">IF(Q187,SUM(TRANSPOSE(Q$104:Q$203)*SqCor!$B85:$CW85)/SQRT(ComCalc!Q$113),"")</f>
        <v/>
      </c>
      <c r="R1728" t="str">
        <f t="array" ref="R1728">IF(R187,SUM(TRANSPOSE(R$104:R$203)*SqCor!$B85:$CW85)/SQRT(ComCalc!R$113),"")</f>
        <v/>
      </c>
      <c r="S1728" t="str">
        <f t="array" ref="S1728">IF(S187,SUM(TRANSPOSE(S$104:S$203)*SqCor!$B85:$CW85)/SQRT(ComCalc!S$113),"")</f>
        <v/>
      </c>
      <c r="T1728" t="str">
        <f t="array" ref="T1728">IF(T187,SUM(TRANSPOSE(T$104:T$203)*SqCor!$B85:$CW85)/SQRT(ComCalc!T$113),"")</f>
        <v/>
      </c>
      <c r="U1728" t="str">
        <f t="array" ref="U1728">IF(U187,SUM(TRANSPOSE(U$104:U$203)*SqCor!$B85:$CW85)/SQRT(ComCalc!U$113),"")</f>
        <v/>
      </c>
    </row>
    <row r="1729" spans="1:21" x14ac:dyDescent="0.15">
      <c r="A1729" t="str">
        <f t="shared" si="1078"/>
        <v>LC</v>
      </c>
      <c r="B1729" t="str">
        <f t="array" ref="B1729">IF(B188,SUM(TRANSPOSE(B$104:B$203)*SqCor!$B86:$CW86)/SQRT(ComCalc!B$113),"")</f>
        <v/>
      </c>
      <c r="C1729" t="str">
        <f t="array" ref="C1729">IF(C188,SUM(TRANSPOSE(C$104:C$203)*SqCor!$B86:$CW86)/SQRT(ComCalc!C$113),"")</f>
        <v/>
      </c>
      <c r="D1729" t="str">
        <f t="array" ref="D1729">IF(D188,SUM(TRANSPOSE(D$104:D$203)*SqCor!$B86:$CW86)/SQRT(ComCalc!D$113),"")</f>
        <v/>
      </c>
      <c r="E1729" t="str">
        <f t="array" ref="E1729">IF(E188,SUM(TRANSPOSE(E$104:E$203)*SqCor!$B86:$CW86)/SQRT(ComCalc!E$113),"")</f>
        <v/>
      </c>
      <c r="F1729" t="str">
        <f t="array" ref="F1729">IF(F188,SUM(TRANSPOSE(F$104:F$203)*SqCor!$B86:$CW86)/SQRT(ComCalc!F$113),"")</f>
        <v/>
      </c>
      <c r="G1729" t="str">
        <f t="array" ref="G1729">IF(G188,SUM(TRANSPOSE(G$104:G$203)*SqCor!$B86:$CW86)/SQRT(ComCalc!G$113),"")</f>
        <v/>
      </c>
      <c r="H1729" t="str">
        <f t="array" ref="H1729">IF(H188,SUM(TRANSPOSE(H$104:H$203)*SqCor!$B86:$CW86)/SQRT(ComCalc!H$113),"")</f>
        <v/>
      </c>
      <c r="I1729" t="str">
        <f t="array" ref="I1729">IF(I188,SUM(TRANSPOSE(I$104:I$203)*SqCor!$B86:$CW86)/SQRT(ComCalc!I$113),"")</f>
        <v/>
      </c>
      <c r="J1729" t="str">
        <f t="array" ref="J1729">IF(J188,SUM(TRANSPOSE(J$104:J$203)*SqCor!$B86:$CW86)/SQRT(ComCalc!J$113),"")</f>
        <v/>
      </c>
      <c r="K1729" t="str">
        <f t="array" ref="K1729">IF(K188,SUM(TRANSPOSE(K$104:K$203)*SqCor!$B86:$CW86)/SQRT(ComCalc!K$113),"")</f>
        <v/>
      </c>
      <c r="L1729" t="str">
        <f t="array" ref="L1729">IF(L188,SUM(TRANSPOSE(L$104:L$203)*SqCor!$B86:$CW86)/SQRT(ComCalc!L$113),"")</f>
        <v/>
      </c>
      <c r="M1729" t="str">
        <f t="array" ref="M1729">IF(M188,SUM(TRANSPOSE(M$104:M$203)*SqCor!$B86:$CW86)/SQRT(ComCalc!M$113),"")</f>
        <v/>
      </c>
      <c r="N1729" t="str">
        <f t="array" ref="N1729">IF(N188,SUM(TRANSPOSE(N$104:N$203)*SqCor!$B86:$CW86)/SQRT(ComCalc!N$113),"")</f>
        <v/>
      </c>
      <c r="O1729" t="str">
        <f t="array" ref="O1729">IF(O188,SUM(TRANSPOSE(O$104:O$203)*SqCor!$B86:$CW86)/SQRT(ComCalc!O$113),"")</f>
        <v/>
      </c>
      <c r="P1729" t="str">
        <f t="array" ref="P1729">IF(P188,SUM(TRANSPOSE(P$104:P$203)*SqCor!$B86:$CW86)/SQRT(ComCalc!P$113),"")</f>
        <v/>
      </c>
      <c r="Q1729" t="str">
        <f t="array" ref="Q1729">IF(Q188,SUM(TRANSPOSE(Q$104:Q$203)*SqCor!$B86:$CW86)/SQRT(ComCalc!Q$113),"")</f>
        <v/>
      </c>
      <c r="R1729" t="str">
        <f t="array" ref="R1729">IF(R188,SUM(TRANSPOSE(R$104:R$203)*SqCor!$B86:$CW86)/SQRT(ComCalc!R$113),"")</f>
        <v/>
      </c>
      <c r="S1729" t="str">
        <f t="array" ref="S1729">IF(S188,SUM(TRANSPOSE(S$104:S$203)*SqCor!$B86:$CW86)/SQRT(ComCalc!S$113),"")</f>
        <v/>
      </c>
      <c r="T1729" t="str">
        <f t="array" ref="T1729">IF(T188,SUM(TRANSPOSE(T$104:T$203)*SqCor!$B86:$CW86)/SQRT(ComCalc!T$113),"")</f>
        <v/>
      </c>
      <c r="U1729" t="str">
        <f t="array" ref="U1729">IF(U188,SUM(TRANSPOSE(U$104:U$203)*SqCor!$B86:$CW86)/SQRT(ComCalc!U$113),"")</f>
        <v/>
      </c>
    </row>
    <row r="1730" spans="1:21" x14ac:dyDescent="0.15">
      <c r="A1730" t="str">
        <f t="shared" si="1078"/>
        <v>OE</v>
      </c>
      <c r="B1730" t="str">
        <f t="array" ref="B1730">IF(B189,SUM(TRANSPOSE(B$104:B$203)*SqCor!$B87:$CW87)/SQRT(ComCalc!B$113),"")</f>
        <v/>
      </c>
      <c r="C1730" t="str">
        <f t="array" ref="C1730">IF(C189,SUM(TRANSPOSE(C$104:C$203)*SqCor!$B87:$CW87)/SQRT(ComCalc!C$113),"")</f>
        <v/>
      </c>
      <c r="D1730" t="str">
        <f t="array" ref="D1730">IF(D189,SUM(TRANSPOSE(D$104:D$203)*SqCor!$B87:$CW87)/SQRT(ComCalc!D$113),"")</f>
        <v/>
      </c>
      <c r="E1730" t="str">
        <f t="array" ref="E1730">IF(E189,SUM(TRANSPOSE(E$104:E$203)*SqCor!$B87:$CW87)/SQRT(ComCalc!E$113),"")</f>
        <v/>
      </c>
      <c r="F1730" t="str">
        <f t="array" ref="F1730">IF(F189,SUM(TRANSPOSE(F$104:F$203)*SqCor!$B87:$CW87)/SQRT(ComCalc!F$113),"")</f>
        <v/>
      </c>
      <c r="G1730" t="str">
        <f t="array" ref="G1730">IF(G189,SUM(TRANSPOSE(G$104:G$203)*SqCor!$B87:$CW87)/SQRT(ComCalc!G$113),"")</f>
        <v/>
      </c>
      <c r="H1730" t="str">
        <f t="array" ref="H1730">IF(H189,SUM(TRANSPOSE(H$104:H$203)*SqCor!$B87:$CW87)/SQRT(ComCalc!H$113),"")</f>
        <v/>
      </c>
      <c r="I1730" t="str">
        <f t="array" ref="I1730">IF(I189,SUM(TRANSPOSE(I$104:I$203)*SqCor!$B87:$CW87)/SQRT(ComCalc!I$113),"")</f>
        <v/>
      </c>
      <c r="J1730" t="str">
        <f t="array" ref="J1730">IF(J189,SUM(TRANSPOSE(J$104:J$203)*SqCor!$B87:$CW87)/SQRT(ComCalc!J$113),"")</f>
        <v/>
      </c>
      <c r="K1730" t="str">
        <f t="array" ref="K1730">IF(K189,SUM(TRANSPOSE(K$104:K$203)*SqCor!$B87:$CW87)/SQRT(ComCalc!K$113),"")</f>
        <v/>
      </c>
      <c r="L1730" t="str">
        <f t="array" ref="L1730">IF(L189,SUM(TRANSPOSE(L$104:L$203)*SqCor!$B87:$CW87)/SQRT(ComCalc!L$113),"")</f>
        <v/>
      </c>
      <c r="M1730" t="str">
        <f t="array" ref="M1730">IF(M189,SUM(TRANSPOSE(M$104:M$203)*SqCor!$B87:$CW87)/SQRT(ComCalc!M$113),"")</f>
        <v/>
      </c>
      <c r="N1730" t="str">
        <f t="array" ref="N1730">IF(N189,SUM(TRANSPOSE(N$104:N$203)*SqCor!$B87:$CW87)/SQRT(ComCalc!N$113),"")</f>
        <v/>
      </c>
      <c r="O1730" t="str">
        <f t="array" ref="O1730">IF(O189,SUM(TRANSPOSE(O$104:O$203)*SqCor!$B87:$CW87)/SQRT(ComCalc!O$113),"")</f>
        <v/>
      </c>
      <c r="P1730" t="str">
        <f t="array" ref="P1730">IF(P189,SUM(TRANSPOSE(P$104:P$203)*SqCor!$B87:$CW87)/SQRT(ComCalc!P$113),"")</f>
        <v/>
      </c>
      <c r="Q1730" t="str">
        <f t="array" ref="Q1730">IF(Q189,SUM(TRANSPOSE(Q$104:Q$203)*SqCor!$B87:$CW87)/SQRT(ComCalc!Q$113),"")</f>
        <v/>
      </c>
      <c r="R1730" t="str">
        <f t="array" ref="R1730">IF(R189,SUM(TRANSPOSE(R$104:R$203)*SqCor!$B87:$CW87)/SQRT(ComCalc!R$113),"")</f>
        <v/>
      </c>
      <c r="S1730" t="str">
        <f t="array" ref="S1730">IF(S189,SUM(TRANSPOSE(S$104:S$203)*SqCor!$B87:$CW87)/SQRT(ComCalc!S$113),"")</f>
        <v/>
      </c>
      <c r="T1730" t="str">
        <f t="array" ref="T1730">IF(T189,SUM(TRANSPOSE(T$104:T$203)*SqCor!$B87:$CW87)/SQRT(ComCalc!T$113),"")</f>
        <v/>
      </c>
      <c r="U1730" t="str">
        <f t="array" ref="U1730">IF(U189,SUM(TRANSPOSE(U$104:U$203)*SqCor!$B87:$CW87)/SQRT(ComCalc!U$113),"")</f>
        <v/>
      </c>
    </row>
    <row r="1731" spans="1:21" x14ac:dyDescent="0.15">
      <c r="A1731" t="str">
        <f t="shared" si="1078"/>
        <v>AF</v>
      </c>
      <c r="B1731" t="str">
        <f t="array" ref="B1731">IF(B190,SUM(TRANSPOSE(B$104:B$203)*SqCor!$B88:$CW88)/SQRT(ComCalc!B$113),"")</f>
        <v/>
      </c>
      <c r="C1731" t="str">
        <f t="array" ref="C1731">IF(C190,SUM(TRANSPOSE(C$104:C$203)*SqCor!$B88:$CW88)/SQRT(ComCalc!C$113),"")</f>
        <v/>
      </c>
      <c r="D1731" t="str">
        <f t="array" ref="D1731">IF(D190,SUM(TRANSPOSE(D$104:D$203)*SqCor!$B88:$CW88)/SQRT(ComCalc!D$113),"")</f>
        <v/>
      </c>
      <c r="E1731" t="str">
        <f t="array" ref="E1731">IF(E190,SUM(TRANSPOSE(E$104:E$203)*SqCor!$B88:$CW88)/SQRT(ComCalc!E$113),"")</f>
        <v/>
      </c>
      <c r="F1731" t="str">
        <f t="array" ref="F1731">IF(F190,SUM(TRANSPOSE(F$104:F$203)*SqCor!$B88:$CW88)/SQRT(ComCalc!F$113),"")</f>
        <v/>
      </c>
      <c r="G1731" t="str">
        <f t="array" ref="G1731">IF(G190,SUM(TRANSPOSE(G$104:G$203)*SqCor!$B88:$CW88)/SQRT(ComCalc!G$113),"")</f>
        <v/>
      </c>
      <c r="H1731" t="str">
        <f t="array" ref="H1731">IF(H190,SUM(TRANSPOSE(H$104:H$203)*SqCor!$B88:$CW88)/SQRT(ComCalc!H$113),"")</f>
        <v/>
      </c>
      <c r="I1731" t="str">
        <f t="array" ref="I1731">IF(I190,SUM(TRANSPOSE(I$104:I$203)*SqCor!$B88:$CW88)/SQRT(ComCalc!I$113),"")</f>
        <v/>
      </c>
      <c r="J1731" t="str">
        <f t="array" ref="J1731">IF(J190,SUM(TRANSPOSE(J$104:J$203)*SqCor!$B88:$CW88)/SQRT(ComCalc!J$113),"")</f>
        <v/>
      </c>
      <c r="K1731" t="str">
        <f t="array" ref="K1731">IF(K190,SUM(TRANSPOSE(K$104:K$203)*SqCor!$B88:$CW88)/SQRT(ComCalc!K$113),"")</f>
        <v/>
      </c>
      <c r="L1731" t="str">
        <f t="array" ref="L1731">IF(L190,SUM(TRANSPOSE(L$104:L$203)*SqCor!$B88:$CW88)/SQRT(ComCalc!L$113),"")</f>
        <v/>
      </c>
      <c r="M1731" t="str">
        <f t="array" ref="M1731">IF(M190,SUM(TRANSPOSE(M$104:M$203)*SqCor!$B88:$CW88)/SQRT(ComCalc!M$113),"")</f>
        <v/>
      </c>
      <c r="N1731" t="str">
        <f t="array" ref="N1731">IF(N190,SUM(TRANSPOSE(N$104:N$203)*SqCor!$B88:$CW88)/SQRT(ComCalc!N$113),"")</f>
        <v/>
      </c>
      <c r="O1731" t="str">
        <f t="array" ref="O1731">IF(O190,SUM(TRANSPOSE(O$104:O$203)*SqCor!$B88:$CW88)/SQRT(ComCalc!O$113),"")</f>
        <v/>
      </c>
      <c r="P1731" t="str">
        <f t="array" ref="P1731">IF(P190,SUM(TRANSPOSE(P$104:P$203)*SqCor!$B88:$CW88)/SQRT(ComCalc!P$113),"")</f>
        <v/>
      </c>
      <c r="Q1731" t="str">
        <f t="array" ref="Q1731">IF(Q190,SUM(TRANSPOSE(Q$104:Q$203)*SqCor!$B88:$CW88)/SQRT(ComCalc!Q$113),"")</f>
        <v/>
      </c>
      <c r="R1731" t="str">
        <f t="array" ref="R1731">IF(R190,SUM(TRANSPOSE(R$104:R$203)*SqCor!$B88:$CW88)/SQRT(ComCalc!R$113),"")</f>
        <v/>
      </c>
      <c r="S1731" t="str">
        <f t="array" ref="S1731">IF(S190,SUM(TRANSPOSE(S$104:S$203)*SqCor!$B88:$CW88)/SQRT(ComCalc!S$113),"")</f>
        <v/>
      </c>
      <c r="T1731" t="str">
        <f t="array" ref="T1731">IF(T190,SUM(TRANSPOSE(T$104:T$203)*SqCor!$B88:$CW88)/SQRT(ComCalc!T$113),"")</f>
        <v/>
      </c>
      <c r="U1731" t="str">
        <f t="array" ref="U1731">IF(U190,SUM(TRANSPOSE(U$104:U$203)*SqCor!$B88:$CW88)/SQRT(ComCalc!U$113),"")</f>
        <v/>
      </c>
    </row>
    <row r="1732" spans="1:21" x14ac:dyDescent="0.15">
      <c r="A1732" t="str">
        <f t="shared" si="1078"/>
        <v>ONF</v>
      </c>
      <c r="B1732" t="str">
        <f t="array" ref="B1732">IF(B191,SUM(TRANSPOSE(B$104:B$203)*SqCor!$B89:$CW89)/SQRT(ComCalc!B$113),"")</f>
        <v/>
      </c>
      <c r="C1732" t="str">
        <f t="array" ref="C1732">IF(C191,SUM(TRANSPOSE(C$104:C$203)*SqCor!$B89:$CW89)/SQRT(ComCalc!C$113),"")</f>
        <v/>
      </c>
      <c r="D1732" t="str">
        <f t="array" ref="D1732">IF(D191,SUM(TRANSPOSE(D$104:D$203)*SqCor!$B89:$CW89)/SQRT(ComCalc!D$113),"")</f>
        <v/>
      </c>
      <c r="E1732" t="str">
        <f t="array" ref="E1732">IF(E191,SUM(TRANSPOSE(E$104:E$203)*SqCor!$B89:$CW89)/SQRT(ComCalc!E$113),"")</f>
        <v/>
      </c>
      <c r="F1732" t="str">
        <f t="array" ref="F1732">IF(F191,SUM(TRANSPOSE(F$104:F$203)*SqCor!$B89:$CW89)/SQRT(ComCalc!F$113),"")</f>
        <v/>
      </c>
      <c r="G1732" t="str">
        <f t="array" ref="G1732">IF(G191,SUM(TRANSPOSE(G$104:G$203)*SqCor!$B89:$CW89)/SQRT(ComCalc!G$113),"")</f>
        <v/>
      </c>
      <c r="H1732" t="str">
        <f t="array" ref="H1732">IF(H191,SUM(TRANSPOSE(H$104:H$203)*SqCor!$B89:$CW89)/SQRT(ComCalc!H$113),"")</f>
        <v/>
      </c>
      <c r="I1732" t="str">
        <f t="array" ref="I1732">IF(I191,SUM(TRANSPOSE(I$104:I$203)*SqCor!$B89:$CW89)/SQRT(ComCalc!I$113),"")</f>
        <v/>
      </c>
      <c r="J1732" t="str">
        <f t="array" ref="J1732">IF(J191,SUM(TRANSPOSE(J$104:J$203)*SqCor!$B89:$CW89)/SQRT(ComCalc!J$113),"")</f>
        <v/>
      </c>
      <c r="K1732" t="str">
        <f t="array" ref="K1732">IF(K191,SUM(TRANSPOSE(K$104:K$203)*SqCor!$B89:$CW89)/SQRT(ComCalc!K$113),"")</f>
        <v/>
      </c>
      <c r="L1732" t="str">
        <f t="array" ref="L1732">IF(L191,SUM(TRANSPOSE(L$104:L$203)*SqCor!$B89:$CW89)/SQRT(ComCalc!L$113),"")</f>
        <v/>
      </c>
      <c r="M1732" t="str">
        <f t="array" ref="M1732">IF(M191,SUM(TRANSPOSE(M$104:M$203)*SqCor!$B89:$CW89)/SQRT(ComCalc!M$113),"")</f>
        <v/>
      </c>
      <c r="N1732" t="str">
        <f t="array" ref="N1732">IF(N191,SUM(TRANSPOSE(N$104:N$203)*SqCor!$B89:$CW89)/SQRT(ComCalc!N$113),"")</f>
        <v/>
      </c>
      <c r="O1732" t="str">
        <f t="array" ref="O1732">IF(O191,SUM(TRANSPOSE(O$104:O$203)*SqCor!$B89:$CW89)/SQRT(ComCalc!O$113),"")</f>
        <v/>
      </c>
      <c r="P1732" t="str">
        <f t="array" ref="P1732">IF(P191,SUM(TRANSPOSE(P$104:P$203)*SqCor!$B89:$CW89)/SQRT(ComCalc!P$113),"")</f>
        <v/>
      </c>
      <c r="Q1732" t="str">
        <f t="array" ref="Q1732">IF(Q191,SUM(TRANSPOSE(Q$104:Q$203)*SqCor!$B89:$CW89)/SQRT(ComCalc!Q$113),"")</f>
        <v/>
      </c>
      <c r="R1732" t="str">
        <f t="array" ref="R1732">IF(R191,SUM(TRANSPOSE(R$104:R$203)*SqCor!$B89:$CW89)/SQRT(ComCalc!R$113),"")</f>
        <v/>
      </c>
      <c r="S1732" t="str">
        <f t="array" ref="S1732">IF(S191,SUM(TRANSPOSE(S$104:S$203)*SqCor!$B89:$CW89)/SQRT(ComCalc!S$113),"")</f>
        <v/>
      </c>
      <c r="T1732" t="str">
        <f t="array" ref="T1732">IF(T191,SUM(TRANSPOSE(T$104:T$203)*SqCor!$B89:$CW89)/SQRT(ComCalc!T$113),"")</f>
        <v/>
      </c>
      <c r="U1732" t="str">
        <f t="array" ref="U1732">IF(U191,SUM(TRANSPOSE(U$104:U$203)*SqCor!$B89:$CW89)/SQRT(ComCalc!U$113),"")</f>
        <v/>
      </c>
    </row>
    <row r="1733" spans="1:21" x14ac:dyDescent="0.15">
      <c r="A1733" t="str">
        <f t="shared" si="1078"/>
        <v>LNF</v>
      </c>
      <c r="B1733" t="str">
        <f t="array" ref="B1733">IF(B192,SUM(TRANSPOSE(B$104:B$203)*SqCor!$B90:$CW90)/SQRT(ComCalc!B$113),"")</f>
        <v/>
      </c>
      <c r="C1733" t="str">
        <f t="array" ref="C1733">IF(C192,SUM(TRANSPOSE(C$104:C$203)*SqCor!$B90:$CW90)/SQRT(ComCalc!C$113),"")</f>
        <v/>
      </c>
      <c r="D1733" t="str">
        <f t="array" ref="D1733">IF(D192,SUM(TRANSPOSE(D$104:D$203)*SqCor!$B90:$CW90)/SQRT(ComCalc!D$113),"")</f>
        <v/>
      </c>
      <c r="E1733" t="str">
        <f t="array" ref="E1733">IF(E192,SUM(TRANSPOSE(E$104:E$203)*SqCor!$B90:$CW90)/SQRT(ComCalc!E$113),"")</f>
        <v/>
      </c>
      <c r="F1733" t="str">
        <f t="array" ref="F1733">IF(F192,SUM(TRANSPOSE(F$104:F$203)*SqCor!$B90:$CW90)/SQRT(ComCalc!F$113),"")</f>
        <v/>
      </c>
      <c r="G1733" t="str">
        <f t="array" ref="G1733">IF(G192,SUM(TRANSPOSE(G$104:G$203)*SqCor!$B90:$CW90)/SQRT(ComCalc!G$113),"")</f>
        <v/>
      </c>
      <c r="H1733" t="str">
        <f t="array" ref="H1733">IF(H192,SUM(TRANSPOSE(H$104:H$203)*SqCor!$B90:$CW90)/SQRT(ComCalc!H$113),"")</f>
        <v/>
      </c>
      <c r="I1733" t="str">
        <f t="array" ref="I1733">IF(I192,SUM(TRANSPOSE(I$104:I$203)*SqCor!$B90:$CW90)/SQRT(ComCalc!I$113),"")</f>
        <v/>
      </c>
      <c r="J1733" t="str">
        <f t="array" ref="J1733">IF(J192,SUM(TRANSPOSE(J$104:J$203)*SqCor!$B90:$CW90)/SQRT(ComCalc!J$113),"")</f>
        <v/>
      </c>
      <c r="K1733" t="str">
        <f t="array" ref="K1733">IF(K192,SUM(TRANSPOSE(K$104:K$203)*SqCor!$B90:$CW90)/SQRT(ComCalc!K$113),"")</f>
        <v/>
      </c>
      <c r="L1733" t="str">
        <f t="array" ref="L1733">IF(L192,SUM(TRANSPOSE(L$104:L$203)*SqCor!$B90:$CW90)/SQRT(ComCalc!L$113),"")</f>
        <v/>
      </c>
      <c r="M1733" t="str">
        <f t="array" ref="M1733">IF(M192,SUM(TRANSPOSE(M$104:M$203)*SqCor!$B90:$CW90)/SQRT(ComCalc!M$113),"")</f>
        <v/>
      </c>
      <c r="N1733" t="str">
        <f t="array" ref="N1733">IF(N192,SUM(TRANSPOSE(N$104:N$203)*SqCor!$B90:$CW90)/SQRT(ComCalc!N$113),"")</f>
        <v/>
      </c>
      <c r="O1733" t="str">
        <f t="array" ref="O1733">IF(O192,SUM(TRANSPOSE(O$104:O$203)*SqCor!$B90:$CW90)/SQRT(ComCalc!O$113),"")</f>
        <v/>
      </c>
      <c r="P1733" t="str">
        <f t="array" ref="P1733">IF(P192,SUM(TRANSPOSE(P$104:P$203)*SqCor!$B90:$CW90)/SQRT(ComCalc!P$113),"")</f>
        <v/>
      </c>
      <c r="Q1733" t="str">
        <f t="array" ref="Q1733">IF(Q192,SUM(TRANSPOSE(Q$104:Q$203)*SqCor!$B90:$CW90)/SQRT(ComCalc!Q$113),"")</f>
        <v/>
      </c>
      <c r="R1733" t="str">
        <f t="array" ref="R1733">IF(R192,SUM(TRANSPOSE(R$104:R$203)*SqCor!$B90:$CW90)/SQRT(ComCalc!R$113),"")</f>
        <v/>
      </c>
      <c r="S1733" t="str">
        <f t="array" ref="S1733">IF(S192,SUM(TRANSPOSE(S$104:S$203)*SqCor!$B90:$CW90)/SQRT(ComCalc!S$113),"")</f>
        <v/>
      </c>
      <c r="T1733" t="str">
        <f t="array" ref="T1733">IF(T192,SUM(TRANSPOSE(T$104:T$203)*SqCor!$B90:$CW90)/SQRT(ComCalc!T$113),"")</f>
        <v/>
      </c>
      <c r="U1733" t="str">
        <f t="array" ref="U1733">IF(U192,SUM(TRANSPOSE(U$104:U$203)*SqCor!$B90:$CW90)/SQRT(ComCalc!U$113),"")</f>
        <v/>
      </c>
    </row>
    <row r="1734" spans="1:21" x14ac:dyDescent="0.15">
      <c r="A1734" t="str">
        <f t="shared" si="1078"/>
        <v>RD</v>
      </c>
      <c r="B1734" t="str">
        <f t="array" ref="B1734">IF(B193,SUM(TRANSPOSE(B$104:B$203)*SqCor!$B91:$CW91)/SQRT(ComCalc!B$113),"")</f>
        <v/>
      </c>
      <c r="C1734" t="str">
        <f t="array" ref="C1734">IF(C193,SUM(TRANSPOSE(C$104:C$203)*SqCor!$B91:$CW91)/SQRT(ComCalc!C$113),"")</f>
        <v/>
      </c>
      <c r="D1734" t="str">
        <f t="array" ref="D1734">IF(D193,SUM(TRANSPOSE(D$104:D$203)*SqCor!$B91:$CW91)/SQRT(ComCalc!D$113),"")</f>
        <v/>
      </c>
      <c r="E1734" t="str">
        <f t="array" ref="E1734">IF(E193,SUM(TRANSPOSE(E$104:E$203)*SqCor!$B91:$CW91)/SQRT(ComCalc!E$113),"")</f>
        <v/>
      </c>
      <c r="F1734" t="str">
        <f t="array" ref="F1734">IF(F193,SUM(TRANSPOSE(F$104:F$203)*SqCor!$B91:$CW91)/SQRT(ComCalc!F$113),"")</f>
        <v/>
      </c>
      <c r="G1734" t="str">
        <f t="array" ref="G1734">IF(G193,SUM(TRANSPOSE(G$104:G$203)*SqCor!$B91:$CW91)/SQRT(ComCalc!G$113),"")</f>
        <v/>
      </c>
      <c r="H1734" t="str">
        <f t="array" ref="H1734">IF(H193,SUM(TRANSPOSE(H$104:H$203)*SqCor!$B91:$CW91)/SQRT(ComCalc!H$113),"")</f>
        <v/>
      </c>
      <c r="I1734" t="str">
        <f t="array" ref="I1734">IF(I193,SUM(TRANSPOSE(I$104:I$203)*SqCor!$B91:$CW91)/SQRT(ComCalc!I$113),"")</f>
        <v/>
      </c>
      <c r="J1734" t="str">
        <f t="array" ref="J1734">IF(J193,SUM(TRANSPOSE(J$104:J$203)*SqCor!$B91:$CW91)/SQRT(ComCalc!J$113),"")</f>
        <v/>
      </c>
      <c r="K1734" t="str">
        <f t="array" ref="K1734">IF(K193,SUM(TRANSPOSE(K$104:K$203)*SqCor!$B91:$CW91)/SQRT(ComCalc!K$113),"")</f>
        <v/>
      </c>
      <c r="L1734" t="str">
        <f t="array" ref="L1734">IF(L193,SUM(TRANSPOSE(L$104:L$203)*SqCor!$B91:$CW91)/SQRT(ComCalc!L$113),"")</f>
        <v/>
      </c>
      <c r="M1734" t="str">
        <f t="array" ref="M1734">IF(M193,SUM(TRANSPOSE(M$104:M$203)*SqCor!$B91:$CW91)/SQRT(ComCalc!M$113),"")</f>
        <v/>
      </c>
      <c r="N1734" t="str">
        <f t="array" ref="N1734">IF(N193,SUM(TRANSPOSE(N$104:N$203)*SqCor!$B91:$CW91)/SQRT(ComCalc!N$113),"")</f>
        <v/>
      </c>
      <c r="O1734" t="str">
        <f t="array" ref="O1734">IF(O193,SUM(TRANSPOSE(O$104:O$203)*SqCor!$B91:$CW91)/SQRT(ComCalc!O$113),"")</f>
        <v/>
      </c>
      <c r="P1734" t="str">
        <f t="array" ref="P1734">IF(P193,SUM(TRANSPOSE(P$104:P$203)*SqCor!$B91:$CW91)/SQRT(ComCalc!P$113),"")</f>
        <v/>
      </c>
      <c r="Q1734" t="str">
        <f t="array" ref="Q1734">IF(Q193,SUM(TRANSPOSE(Q$104:Q$203)*SqCor!$B91:$CW91)/SQRT(ComCalc!Q$113),"")</f>
        <v/>
      </c>
      <c r="R1734" t="str">
        <f t="array" ref="R1734">IF(R193,SUM(TRANSPOSE(R$104:R$203)*SqCor!$B91:$CW91)/SQRT(ComCalc!R$113),"")</f>
        <v/>
      </c>
      <c r="S1734" t="str">
        <f t="array" ref="S1734">IF(S193,SUM(TRANSPOSE(S$104:S$203)*SqCor!$B91:$CW91)/SQRT(ComCalc!S$113),"")</f>
        <v/>
      </c>
      <c r="T1734" t="str">
        <f t="array" ref="T1734">IF(T193,SUM(TRANSPOSE(T$104:T$203)*SqCor!$B91:$CW91)/SQRT(ComCalc!T$113),"")</f>
        <v/>
      </c>
      <c r="U1734" t="str">
        <f t="array" ref="U1734">IF(U193,SUM(TRANSPOSE(U$104:U$203)*SqCor!$B91:$CW91)/SQRT(ComCalc!U$113),"")</f>
        <v/>
      </c>
    </row>
    <row r="1735" spans="1:21" x14ac:dyDescent="0.15">
      <c r="A1735" t="str">
        <f t="shared" si="1078"/>
        <v>MA</v>
      </c>
      <c r="B1735" t="str">
        <f t="array" ref="B1735">IF(B194,SUM(TRANSPOSE(B$104:B$203)*SqCor!$B92:$CW92)/SQRT(ComCalc!B$113),"")</f>
        <v/>
      </c>
      <c r="C1735" t="str">
        <f t="array" ref="C1735">IF(C194,SUM(TRANSPOSE(C$104:C$203)*SqCor!$B92:$CW92)/SQRT(ComCalc!C$113),"")</f>
        <v/>
      </c>
      <c r="D1735" t="str">
        <f t="array" ref="D1735">IF(D194,SUM(TRANSPOSE(D$104:D$203)*SqCor!$B92:$CW92)/SQRT(ComCalc!D$113),"")</f>
        <v/>
      </c>
      <c r="E1735" t="str">
        <f t="array" ref="E1735">IF(E194,SUM(TRANSPOSE(E$104:E$203)*SqCor!$B92:$CW92)/SQRT(ComCalc!E$113),"")</f>
        <v/>
      </c>
      <c r="F1735" t="str">
        <f t="array" ref="F1735">IF(F194,SUM(TRANSPOSE(F$104:F$203)*SqCor!$B92:$CW92)/SQRT(ComCalc!F$113),"")</f>
        <v/>
      </c>
      <c r="G1735" t="str">
        <f t="array" ref="G1735">IF(G194,SUM(TRANSPOSE(G$104:G$203)*SqCor!$B92:$CW92)/SQRT(ComCalc!G$113),"")</f>
        <v/>
      </c>
      <c r="H1735" t="str">
        <f t="array" ref="H1735">IF(H194,SUM(TRANSPOSE(H$104:H$203)*SqCor!$B92:$CW92)/SQRT(ComCalc!H$113),"")</f>
        <v/>
      </c>
      <c r="I1735" t="str">
        <f t="array" ref="I1735">IF(I194,SUM(TRANSPOSE(I$104:I$203)*SqCor!$B92:$CW92)/SQRT(ComCalc!I$113),"")</f>
        <v/>
      </c>
      <c r="J1735" t="str">
        <f t="array" ref="J1735">IF(J194,SUM(TRANSPOSE(J$104:J$203)*SqCor!$B92:$CW92)/SQRT(ComCalc!J$113),"")</f>
        <v/>
      </c>
      <c r="K1735" t="str">
        <f t="array" ref="K1735">IF(K194,SUM(TRANSPOSE(K$104:K$203)*SqCor!$B92:$CW92)/SQRT(ComCalc!K$113),"")</f>
        <v/>
      </c>
      <c r="L1735" t="str">
        <f t="array" ref="L1735">IF(L194,SUM(TRANSPOSE(L$104:L$203)*SqCor!$B92:$CW92)/SQRT(ComCalc!L$113),"")</f>
        <v/>
      </c>
      <c r="M1735" t="str">
        <f t="array" ref="M1735">IF(M194,SUM(TRANSPOSE(M$104:M$203)*SqCor!$B92:$CW92)/SQRT(ComCalc!M$113),"")</f>
        <v/>
      </c>
      <c r="N1735" t="str">
        <f t="array" ref="N1735">IF(N194,SUM(TRANSPOSE(N$104:N$203)*SqCor!$B92:$CW92)/SQRT(ComCalc!N$113),"")</f>
        <v/>
      </c>
      <c r="O1735" t="str">
        <f t="array" ref="O1735">IF(O194,SUM(TRANSPOSE(O$104:O$203)*SqCor!$B92:$CW92)/SQRT(ComCalc!O$113),"")</f>
        <v/>
      </c>
      <c r="P1735" t="str">
        <f t="array" ref="P1735">IF(P194,SUM(TRANSPOSE(P$104:P$203)*SqCor!$B92:$CW92)/SQRT(ComCalc!P$113),"")</f>
        <v/>
      </c>
      <c r="Q1735" t="str">
        <f t="array" ref="Q1735">IF(Q194,SUM(TRANSPOSE(Q$104:Q$203)*SqCor!$B92:$CW92)/SQRT(ComCalc!Q$113),"")</f>
        <v/>
      </c>
      <c r="R1735" t="str">
        <f t="array" ref="R1735">IF(R194,SUM(TRANSPOSE(R$104:R$203)*SqCor!$B92:$CW92)/SQRT(ComCalc!R$113),"")</f>
        <v/>
      </c>
      <c r="S1735" t="str">
        <f t="array" ref="S1735">IF(S194,SUM(TRANSPOSE(S$104:S$203)*SqCor!$B92:$CW92)/SQRT(ComCalc!S$113),"")</f>
        <v/>
      </c>
      <c r="T1735" t="str">
        <f t="array" ref="T1735">IF(T194,SUM(TRANSPOSE(T$104:T$203)*SqCor!$B92:$CW92)/SQRT(ComCalc!T$113),"")</f>
        <v/>
      </c>
      <c r="U1735" t="str">
        <f t="array" ref="U1735">IF(U194,SUM(TRANSPOSE(U$104:U$203)*SqCor!$B92:$CW92)/SQRT(ComCalc!U$113),"")</f>
        <v/>
      </c>
    </row>
    <row r="1736" spans="1:21" x14ac:dyDescent="0.15">
      <c r="A1736" t="str">
        <f t="shared" si="1078"/>
        <v>WL</v>
      </c>
      <c r="B1736" t="str">
        <f t="array" ref="B1736">IF(B195,SUM(TRANSPOSE(B$104:B$203)*SqCor!$B93:$CW93)/SQRT(ComCalc!B$113),"")</f>
        <v/>
      </c>
      <c r="C1736" t="str">
        <f t="array" ref="C1736">IF(C195,SUM(TRANSPOSE(C$104:C$203)*SqCor!$B93:$CW93)/SQRT(ComCalc!C$113),"")</f>
        <v/>
      </c>
      <c r="D1736" t="str">
        <f t="array" ref="D1736">IF(D195,SUM(TRANSPOSE(D$104:D$203)*SqCor!$B93:$CW93)/SQRT(ComCalc!D$113),"")</f>
        <v/>
      </c>
      <c r="E1736" t="str">
        <f t="array" ref="E1736">IF(E195,SUM(TRANSPOSE(E$104:E$203)*SqCor!$B93:$CW93)/SQRT(ComCalc!E$113),"")</f>
        <v/>
      </c>
      <c r="F1736" t="str">
        <f t="array" ref="F1736">IF(F195,SUM(TRANSPOSE(F$104:F$203)*SqCor!$B93:$CW93)/SQRT(ComCalc!F$113),"")</f>
        <v/>
      </c>
      <c r="G1736" t="str">
        <f t="array" ref="G1736">IF(G195,SUM(TRANSPOSE(G$104:G$203)*SqCor!$B93:$CW93)/SQRT(ComCalc!G$113),"")</f>
        <v/>
      </c>
      <c r="H1736" t="str">
        <f t="array" ref="H1736">IF(H195,SUM(TRANSPOSE(H$104:H$203)*SqCor!$B93:$CW93)/SQRT(ComCalc!H$113),"")</f>
        <v/>
      </c>
      <c r="I1736" t="str">
        <f t="array" ref="I1736">IF(I195,SUM(TRANSPOSE(I$104:I$203)*SqCor!$B93:$CW93)/SQRT(ComCalc!I$113),"")</f>
        <v/>
      </c>
      <c r="J1736" t="str">
        <f t="array" ref="J1736">IF(J195,SUM(TRANSPOSE(J$104:J$203)*SqCor!$B93:$CW93)/SQRT(ComCalc!J$113),"")</f>
        <v/>
      </c>
      <c r="K1736" t="str">
        <f t="array" ref="K1736">IF(K195,SUM(TRANSPOSE(K$104:K$203)*SqCor!$B93:$CW93)/SQRT(ComCalc!K$113),"")</f>
        <v/>
      </c>
      <c r="L1736" t="str">
        <f t="array" ref="L1736">IF(L195,SUM(TRANSPOSE(L$104:L$203)*SqCor!$B93:$CW93)/SQRT(ComCalc!L$113),"")</f>
        <v/>
      </c>
      <c r="M1736" t="str">
        <f t="array" ref="M1736">IF(M195,SUM(TRANSPOSE(M$104:M$203)*SqCor!$B93:$CW93)/SQRT(ComCalc!M$113),"")</f>
        <v/>
      </c>
      <c r="N1736" t="str">
        <f t="array" ref="N1736">IF(N195,SUM(TRANSPOSE(N$104:N$203)*SqCor!$B93:$CW93)/SQRT(ComCalc!N$113),"")</f>
        <v/>
      </c>
      <c r="O1736" t="str">
        <f t="array" ref="O1736">IF(O195,SUM(TRANSPOSE(O$104:O$203)*SqCor!$B93:$CW93)/SQRT(ComCalc!O$113),"")</f>
        <v/>
      </c>
      <c r="P1736" t="str">
        <f t="array" ref="P1736">IF(P195,SUM(TRANSPOSE(P$104:P$203)*SqCor!$B93:$CW93)/SQRT(ComCalc!P$113),"")</f>
        <v/>
      </c>
      <c r="Q1736" t="str">
        <f t="array" ref="Q1736">IF(Q195,SUM(TRANSPOSE(Q$104:Q$203)*SqCor!$B93:$CW93)/SQRT(ComCalc!Q$113),"")</f>
        <v/>
      </c>
      <c r="R1736" t="str">
        <f t="array" ref="R1736">IF(R195,SUM(TRANSPOSE(R$104:R$203)*SqCor!$B93:$CW93)/SQRT(ComCalc!R$113),"")</f>
        <v/>
      </c>
      <c r="S1736" t="str">
        <f t="array" ref="S1736">IF(S195,SUM(TRANSPOSE(S$104:S$203)*SqCor!$B93:$CW93)/SQRT(ComCalc!S$113),"")</f>
        <v/>
      </c>
      <c r="T1736" t="str">
        <f t="array" ref="T1736">IF(T195,SUM(TRANSPOSE(T$104:T$203)*SqCor!$B93:$CW93)/SQRT(ComCalc!T$113),"")</f>
        <v/>
      </c>
      <c r="U1736" t="str">
        <f t="array" ref="U1736">IF(U195,SUM(TRANSPOSE(U$104:U$203)*SqCor!$B93:$CW93)/SQRT(ComCalc!U$113),"")</f>
        <v/>
      </c>
    </row>
    <row r="1737" spans="1:21" x14ac:dyDescent="0.15">
      <c r="A1737" t="str">
        <f t="shared" si="1078"/>
        <v>ASB</v>
      </c>
      <c r="B1737" t="str">
        <f t="array" ref="B1737">IF(B196,SUM(TRANSPOSE(B$104:B$203)*SqCor!$B94:$CW94)/SQRT(ComCalc!B$113),"")</f>
        <v/>
      </c>
      <c r="C1737" t="str">
        <f t="array" ref="C1737">IF(C196,SUM(TRANSPOSE(C$104:C$203)*SqCor!$B94:$CW94)/SQRT(ComCalc!C$113),"")</f>
        <v/>
      </c>
      <c r="D1737" t="str">
        <f t="array" ref="D1737">IF(D196,SUM(TRANSPOSE(D$104:D$203)*SqCor!$B94:$CW94)/SQRT(ComCalc!D$113),"")</f>
        <v/>
      </c>
      <c r="E1737" t="str">
        <f t="array" ref="E1737">IF(E196,SUM(TRANSPOSE(E$104:E$203)*SqCor!$B94:$CW94)/SQRT(ComCalc!E$113),"")</f>
        <v/>
      </c>
      <c r="F1737" t="str">
        <f t="array" ref="F1737">IF(F196,SUM(TRANSPOSE(F$104:F$203)*SqCor!$B94:$CW94)/SQRT(ComCalc!F$113),"")</f>
        <v/>
      </c>
      <c r="G1737" t="str">
        <f t="array" ref="G1737">IF(G196,SUM(TRANSPOSE(G$104:G$203)*SqCor!$B94:$CW94)/SQRT(ComCalc!G$113),"")</f>
        <v/>
      </c>
      <c r="H1737" t="str">
        <f t="array" ref="H1737">IF(H196,SUM(TRANSPOSE(H$104:H$203)*SqCor!$B94:$CW94)/SQRT(ComCalc!H$113),"")</f>
        <v/>
      </c>
      <c r="I1737" t="str">
        <f t="array" ref="I1737">IF(I196,SUM(TRANSPOSE(I$104:I$203)*SqCor!$B94:$CW94)/SQRT(ComCalc!I$113),"")</f>
        <v/>
      </c>
      <c r="J1737" t="str">
        <f t="array" ref="J1737">IF(J196,SUM(TRANSPOSE(J$104:J$203)*SqCor!$B94:$CW94)/SQRT(ComCalc!J$113),"")</f>
        <v/>
      </c>
      <c r="K1737" t="str">
        <f t="array" ref="K1737">IF(K196,SUM(TRANSPOSE(K$104:K$203)*SqCor!$B94:$CW94)/SQRT(ComCalc!K$113),"")</f>
        <v/>
      </c>
      <c r="L1737" t="str">
        <f t="array" ref="L1737">IF(L196,SUM(TRANSPOSE(L$104:L$203)*SqCor!$B94:$CW94)/SQRT(ComCalc!L$113),"")</f>
        <v/>
      </c>
      <c r="M1737" t="str">
        <f t="array" ref="M1737">IF(M196,SUM(TRANSPOSE(M$104:M$203)*SqCor!$B94:$CW94)/SQRT(ComCalc!M$113),"")</f>
        <v/>
      </c>
      <c r="N1737" t="str">
        <f t="array" ref="N1737">IF(N196,SUM(TRANSPOSE(N$104:N$203)*SqCor!$B94:$CW94)/SQRT(ComCalc!N$113),"")</f>
        <v/>
      </c>
      <c r="O1737" t="str">
        <f t="array" ref="O1737">IF(O196,SUM(TRANSPOSE(O$104:O$203)*SqCor!$B94:$CW94)/SQRT(ComCalc!O$113),"")</f>
        <v/>
      </c>
      <c r="P1737" t="str">
        <f t="array" ref="P1737">IF(P196,SUM(TRANSPOSE(P$104:P$203)*SqCor!$B94:$CW94)/SQRT(ComCalc!P$113),"")</f>
        <v/>
      </c>
      <c r="Q1737" t="str">
        <f t="array" ref="Q1737">IF(Q196,SUM(TRANSPOSE(Q$104:Q$203)*SqCor!$B94:$CW94)/SQRT(ComCalc!Q$113),"")</f>
        <v/>
      </c>
      <c r="R1737" t="str">
        <f t="array" ref="R1737">IF(R196,SUM(TRANSPOSE(R$104:R$203)*SqCor!$B94:$CW94)/SQRT(ComCalc!R$113),"")</f>
        <v/>
      </c>
      <c r="S1737" t="str">
        <f t="array" ref="S1737">IF(S196,SUM(TRANSPOSE(S$104:S$203)*SqCor!$B94:$CW94)/SQRT(ComCalc!S$113),"")</f>
        <v/>
      </c>
      <c r="T1737" t="str">
        <f t="array" ref="T1737">IF(T196,SUM(TRANSPOSE(T$104:T$203)*SqCor!$B94:$CW94)/SQRT(ComCalc!T$113),"")</f>
        <v/>
      </c>
      <c r="U1737" t="str">
        <f t="array" ref="U1737">IF(U196,SUM(TRANSPOSE(U$104:U$203)*SqCor!$B94:$CW94)/SQRT(ComCalc!U$113),"")</f>
        <v/>
      </c>
    </row>
    <row r="1738" spans="1:21" x14ac:dyDescent="0.15">
      <c r="A1738" t="str">
        <f t="shared" si="1078"/>
        <v>SY</v>
      </c>
      <c r="B1738" t="str">
        <f t="array" ref="B1738">IF(B197,SUM(TRANSPOSE(B$104:B$203)*SqCor!$B95:$CW95)/SQRT(ComCalc!B$113),"")</f>
        <v/>
      </c>
      <c r="C1738" t="str">
        <f t="array" ref="C1738">IF(C197,SUM(TRANSPOSE(C$104:C$203)*SqCor!$B95:$CW95)/SQRT(ComCalc!C$113),"")</f>
        <v/>
      </c>
      <c r="D1738" t="str">
        <f t="array" ref="D1738">IF(D197,SUM(TRANSPOSE(D$104:D$203)*SqCor!$B95:$CW95)/SQRT(ComCalc!D$113),"")</f>
        <v/>
      </c>
      <c r="E1738" t="str">
        <f t="array" ref="E1738">IF(E197,SUM(TRANSPOSE(E$104:E$203)*SqCor!$B95:$CW95)/SQRT(ComCalc!E$113),"")</f>
        <v/>
      </c>
      <c r="F1738" t="str">
        <f t="array" ref="F1738">IF(F197,SUM(TRANSPOSE(F$104:F$203)*SqCor!$B95:$CW95)/SQRT(ComCalc!F$113),"")</f>
        <v/>
      </c>
      <c r="G1738" t="str">
        <f t="array" ref="G1738">IF(G197,SUM(TRANSPOSE(G$104:G$203)*SqCor!$B95:$CW95)/SQRT(ComCalc!G$113),"")</f>
        <v/>
      </c>
      <c r="H1738" t="str">
        <f t="array" ref="H1738">IF(H197,SUM(TRANSPOSE(H$104:H$203)*SqCor!$B95:$CW95)/SQRT(ComCalc!H$113),"")</f>
        <v/>
      </c>
      <c r="I1738" t="str">
        <f t="array" ref="I1738">IF(I197,SUM(TRANSPOSE(I$104:I$203)*SqCor!$B95:$CW95)/SQRT(ComCalc!I$113),"")</f>
        <v/>
      </c>
      <c r="J1738" t="str">
        <f t="array" ref="J1738">IF(J197,SUM(TRANSPOSE(J$104:J$203)*SqCor!$B95:$CW95)/SQRT(ComCalc!J$113),"")</f>
        <v/>
      </c>
      <c r="K1738" t="str">
        <f t="array" ref="K1738">IF(K197,SUM(TRANSPOSE(K$104:K$203)*SqCor!$B95:$CW95)/SQRT(ComCalc!K$113),"")</f>
        <v/>
      </c>
      <c r="L1738" t="str">
        <f t="array" ref="L1738">IF(L197,SUM(TRANSPOSE(L$104:L$203)*SqCor!$B95:$CW95)/SQRT(ComCalc!L$113),"")</f>
        <v/>
      </c>
      <c r="M1738" t="str">
        <f t="array" ref="M1738">IF(M197,SUM(TRANSPOSE(M$104:M$203)*SqCor!$B95:$CW95)/SQRT(ComCalc!M$113),"")</f>
        <v/>
      </c>
      <c r="N1738" t="str">
        <f t="array" ref="N1738">IF(N197,SUM(TRANSPOSE(N$104:N$203)*SqCor!$B95:$CW95)/SQRT(ComCalc!N$113),"")</f>
        <v/>
      </c>
      <c r="O1738" t="str">
        <f t="array" ref="O1738">IF(O197,SUM(TRANSPOSE(O$104:O$203)*SqCor!$B95:$CW95)/SQRT(ComCalc!O$113),"")</f>
        <v/>
      </c>
      <c r="P1738" t="str">
        <f t="array" ref="P1738">IF(P197,SUM(TRANSPOSE(P$104:P$203)*SqCor!$B95:$CW95)/SQRT(ComCalc!P$113),"")</f>
        <v/>
      </c>
      <c r="Q1738" t="str">
        <f t="array" ref="Q1738">IF(Q197,SUM(TRANSPOSE(Q$104:Q$203)*SqCor!$B95:$CW95)/SQRT(ComCalc!Q$113),"")</f>
        <v/>
      </c>
      <c r="R1738" t="str">
        <f t="array" ref="R1738">IF(R197,SUM(TRANSPOSE(R$104:R$203)*SqCor!$B95:$CW95)/SQRT(ComCalc!R$113),"")</f>
        <v/>
      </c>
      <c r="S1738" t="str">
        <f t="array" ref="S1738">IF(S197,SUM(TRANSPOSE(S$104:S$203)*SqCor!$B95:$CW95)/SQRT(ComCalc!S$113),"")</f>
        <v/>
      </c>
      <c r="T1738" t="str">
        <f t="array" ref="T1738">IF(T197,SUM(TRANSPOSE(T$104:T$203)*SqCor!$B95:$CW95)/SQRT(ComCalc!T$113),"")</f>
        <v/>
      </c>
      <c r="U1738" t="str">
        <f t="array" ref="U1738">IF(U197,SUM(TRANSPOSE(U$104:U$203)*SqCor!$B95:$CW95)/SQRT(ComCalc!U$113),"")</f>
        <v/>
      </c>
    </row>
    <row r="1739" spans="1:21" x14ac:dyDescent="0.15">
      <c r="A1739" t="str">
        <f t="shared" si="1078"/>
        <v>DC</v>
      </c>
      <c r="B1739" t="str">
        <f t="array" ref="B1739">IF(B198,SUM(TRANSPOSE(B$104:B$203)*SqCor!$B96:$CW96)/SQRT(ComCalc!B$113),"")</f>
        <v/>
      </c>
      <c r="C1739" t="str">
        <f t="array" ref="C1739">IF(C198,SUM(TRANSPOSE(C$104:C$203)*SqCor!$B96:$CW96)/SQRT(ComCalc!C$113),"")</f>
        <v/>
      </c>
      <c r="D1739" t="str">
        <f t="array" ref="D1739">IF(D198,SUM(TRANSPOSE(D$104:D$203)*SqCor!$B96:$CW96)/SQRT(ComCalc!D$113),"")</f>
        <v/>
      </c>
      <c r="E1739" t="str">
        <f t="array" ref="E1739">IF(E198,SUM(TRANSPOSE(E$104:E$203)*SqCor!$B96:$CW96)/SQRT(ComCalc!E$113),"")</f>
        <v/>
      </c>
      <c r="F1739" t="str">
        <f t="array" ref="F1739">IF(F198,SUM(TRANSPOSE(F$104:F$203)*SqCor!$B96:$CW96)/SQRT(ComCalc!F$113),"")</f>
        <v/>
      </c>
      <c r="G1739" t="str">
        <f t="array" ref="G1739">IF(G198,SUM(TRANSPOSE(G$104:G$203)*SqCor!$B96:$CW96)/SQRT(ComCalc!G$113),"")</f>
        <v/>
      </c>
      <c r="H1739" t="str">
        <f t="array" ref="H1739">IF(H198,SUM(TRANSPOSE(H$104:H$203)*SqCor!$B96:$CW96)/SQRT(ComCalc!H$113),"")</f>
        <v/>
      </c>
      <c r="I1739" t="str">
        <f t="array" ref="I1739">IF(I198,SUM(TRANSPOSE(I$104:I$203)*SqCor!$B96:$CW96)/SQRT(ComCalc!I$113),"")</f>
        <v/>
      </c>
      <c r="J1739" t="str">
        <f t="array" ref="J1739">IF(J198,SUM(TRANSPOSE(J$104:J$203)*SqCor!$B96:$CW96)/SQRT(ComCalc!J$113),"")</f>
        <v/>
      </c>
      <c r="K1739" t="str">
        <f t="array" ref="K1739">IF(K198,SUM(TRANSPOSE(K$104:K$203)*SqCor!$B96:$CW96)/SQRT(ComCalc!K$113),"")</f>
        <v/>
      </c>
      <c r="L1739" t="str">
        <f t="array" ref="L1739">IF(L198,SUM(TRANSPOSE(L$104:L$203)*SqCor!$B96:$CW96)/SQRT(ComCalc!L$113),"")</f>
        <v/>
      </c>
      <c r="M1739" t="str">
        <f t="array" ref="M1739">IF(M198,SUM(TRANSPOSE(M$104:M$203)*SqCor!$B96:$CW96)/SQRT(ComCalc!M$113),"")</f>
        <v/>
      </c>
      <c r="N1739" t="str">
        <f t="array" ref="N1739">IF(N198,SUM(TRANSPOSE(N$104:N$203)*SqCor!$B96:$CW96)/SQRT(ComCalc!N$113),"")</f>
        <v/>
      </c>
      <c r="O1739" t="str">
        <f t="array" ref="O1739">IF(O198,SUM(TRANSPOSE(O$104:O$203)*SqCor!$B96:$CW96)/SQRT(ComCalc!O$113),"")</f>
        <v/>
      </c>
      <c r="P1739" t="str">
        <f t="array" ref="P1739">IF(P198,SUM(TRANSPOSE(P$104:P$203)*SqCor!$B96:$CW96)/SQRT(ComCalc!P$113),"")</f>
        <v/>
      </c>
      <c r="Q1739" t="str">
        <f t="array" ref="Q1739">IF(Q198,SUM(TRANSPOSE(Q$104:Q$203)*SqCor!$B96:$CW96)/SQRT(ComCalc!Q$113),"")</f>
        <v/>
      </c>
      <c r="R1739" t="str">
        <f t="array" ref="R1739">IF(R198,SUM(TRANSPOSE(R$104:R$203)*SqCor!$B96:$CW96)/SQRT(ComCalc!R$113),"")</f>
        <v/>
      </c>
      <c r="S1739" t="str">
        <f t="array" ref="S1739">IF(S198,SUM(TRANSPOSE(S$104:S$203)*SqCor!$B96:$CW96)/SQRT(ComCalc!S$113),"")</f>
        <v/>
      </c>
      <c r="T1739" t="str">
        <f t="array" ref="T1739">IF(T198,SUM(TRANSPOSE(T$104:T$203)*SqCor!$B96:$CW96)/SQRT(ComCalc!T$113),"")</f>
        <v/>
      </c>
      <c r="U1739" t="str">
        <f t="array" ref="U1739">IF(U198,SUM(TRANSPOSE(U$104:U$203)*SqCor!$B96:$CW96)/SQRT(ComCalc!U$113),"")</f>
        <v/>
      </c>
    </row>
    <row r="1740" spans="1:21" x14ac:dyDescent="0.15">
      <c r="A1740" t="str">
        <f t="shared" si="1078"/>
        <v>RF</v>
      </c>
      <c r="B1740" t="str">
        <f t="array" ref="B1740">IF(B199,SUM(TRANSPOSE(B$104:B$203)*SqCor!$B97:$CW97)/SQRT(ComCalc!B$113),"")</f>
        <v/>
      </c>
      <c r="C1740" t="str">
        <f t="array" ref="C1740">IF(C199,SUM(TRANSPOSE(C$104:C$203)*SqCor!$B97:$CW97)/SQRT(ComCalc!C$113),"")</f>
        <v/>
      </c>
      <c r="D1740" t="str">
        <f t="array" ref="D1740">IF(D199,SUM(TRANSPOSE(D$104:D$203)*SqCor!$B97:$CW97)/SQRT(ComCalc!D$113),"")</f>
        <v/>
      </c>
      <c r="E1740" t="str">
        <f t="array" ref="E1740">IF(E199,SUM(TRANSPOSE(E$104:E$203)*SqCor!$B97:$CW97)/SQRT(ComCalc!E$113),"")</f>
        <v/>
      </c>
      <c r="F1740" t="str">
        <f t="array" ref="F1740">IF(F199,SUM(TRANSPOSE(F$104:F$203)*SqCor!$B97:$CW97)/SQRT(ComCalc!F$113),"")</f>
        <v/>
      </c>
      <c r="G1740" t="str">
        <f t="array" ref="G1740">IF(G199,SUM(TRANSPOSE(G$104:G$203)*SqCor!$B97:$CW97)/SQRT(ComCalc!G$113),"")</f>
        <v/>
      </c>
      <c r="H1740" t="str">
        <f t="array" ref="H1740">IF(H199,SUM(TRANSPOSE(H$104:H$203)*SqCor!$B97:$CW97)/SQRT(ComCalc!H$113),"")</f>
        <v/>
      </c>
      <c r="I1740" t="str">
        <f t="array" ref="I1740">IF(I199,SUM(TRANSPOSE(I$104:I$203)*SqCor!$B97:$CW97)/SQRT(ComCalc!I$113),"")</f>
        <v/>
      </c>
      <c r="J1740" t="str">
        <f t="array" ref="J1740">IF(J199,SUM(TRANSPOSE(J$104:J$203)*SqCor!$B97:$CW97)/SQRT(ComCalc!J$113),"")</f>
        <v/>
      </c>
      <c r="K1740" t="str">
        <f t="array" ref="K1740">IF(K199,SUM(TRANSPOSE(K$104:K$203)*SqCor!$B97:$CW97)/SQRT(ComCalc!K$113),"")</f>
        <v/>
      </c>
      <c r="L1740" t="str">
        <f t="array" ref="L1740">IF(L199,SUM(TRANSPOSE(L$104:L$203)*SqCor!$B97:$CW97)/SQRT(ComCalc!L$113),"")</f>
        <v/>
      </c>
      <c r="M1740" t="str">
        <f t="array" ref="M1740">IF(M199,SUM(TRANSPOSE(M$104:M$203)*SqCor!$B97:$CW97)/SQRT(ComCalc!M$113),"")</f>
        <v/>
      </c>
      <c r="N1740" t="str">
        <f t="array" ref="N1740">IF(N199,SUM(TRANSPOSE(N$104:N$203)*SqCor!$B97:$CW97)/SQRT(ComCalc!N$113),"")</f>
        <v/>
      </c>
      <c r="O1740" t="str">
        <f t="array" ref="O1740">IF(O199,SUM(TRANSPOSE(O$104:O$203)*SqCor!$B97:$CW97)/SQRT(ComCalc!O$113),"")</f>
        <v/>
      </c>
      <c r="P1740" t="str">
        <f t="array" ref="P1740">IF(P199,SUM(TRANSPOSE(P$104:P$203)*SqCor!$B97:$CW97)/SQRT(ComCalc!P$113),"")</f>
        <v/>
      </c>
      <c r="Q1740" t="str">
        <f t="array" ref="Q1740">IF(Q199,SUM(TRANSPOSE(Q$104:Q$203)*SqCor!$B97:$CW97)/SQRT(ComCalc!Q$113),"")</f>
        <v/>
      </c>
      <c r="R1740" t="str">
        <f t="array" ref="R1740">IF(R199,SUM(TRANSPOSE(R$104:R$203)*SqCor!$B97:$CW97)/SQRT(ComCalc!R$113),"")</f>
        <v/>
      </c>
      <c r="S1740" t="str">
        <f t="array" ref="S1740">IF(S199,SUM(TRANSPOSE(S$104:S$203)*SqCor!$B97:$CW97)/SQRT(ComCalc!S$113),"")</f>
        <v/>
      </c>
      <c r="T1740" t="str">
        <f t="array" ref="T1740">IF(T199,SUM(TRANSPOSE(T$104:T$203)*SqCor!$B97:$CW97)/SQRT(ComCalc!T$113),"")</f>
        <v/>
      </c>
      <c r="U1740" t="str">
        <f t="array" ref="U1740">IF(U199,SUM(TRANSPOSE(U$104:U$203)*SqCor!$B97:$CW97)/SQRT(ComCalc!U$113),"")</f>
        <v/>
      </c>
    </row>
    <row r="1741" spans="1:21" x14ac:dyDescent="0.15">
      <c r="A1741" t="str">
        <f t="shared" si="1078"/>
        <v>RU</v>
      </c>
      <c r="B1741" t="str">
        <f t="array" ref="B1741">IF(B200,SUM(TRANSPOSE(B$104:B$203)*SqCor!$B98:$CW98)/SQRT(ComCalc!B$113),"")</f>
        <v/>
      </c>
      <c r="C1741" t="str">
        <f t="array" ref="C1741">IF(C200,SUM(TRANSPOSE(C$104:C$203)*SqCor!$B98:$CW98)/SQRT(ComCalc!C$113),"")</f>
        <v/>
      </c>
      <c r="D1741" t="str">
        <f t="array" ref="D1741">IF(D200,SUM(TRANSPOSE(D$104:D$203)*SqCor!$B98:$CW98)/SQRT(ComCalc!D$113),"")</f>
        <v/>
      </c>
      <c r="E1741" t="str">
        <f t="array" ref="E1741">IF(E200,SUM(TRANSPOSE(E$104:E$203)*SqCor!$B98:$CW98)/SQRT(ComCalc!E$113),"")</f>
        <v/>
      </c>
      <c r="F1741" t="str">
        <f t="array" ref="F1741">IF(F200,SUM(TRANSPOSE(F$104:F$203)*SqCor!$B98:$CW98)/SQRT(ComCalc!F$113),"")</f>
        <v/>
      </c>
      <c r="G1741" t="str">
        <f t="array" ref="G1741">IF(G200,SUM(TRANSPOSE(G$104:G$203)*SqCor!$B98:$CW98)/SQRT(ComCalc!G$113),"")</f>
        <v/>
      </c>
      <c r="H1741" t="str">
        <f t="array" ref="H1741">IF(H200,SUM(TRANSPOSE(H$104:H$203)*SqCor!$B98:$CW98)/SQRT(ComCalc!H$113),"")</f>
        <v/>
      </c>
      <c r="I1741" t="str">
        <f t="array" ref="I1741">IF(I200,SUM(TRANSPOSE(I$104:I$203)*SqCor!$B98:$CW98)/SQRT(ComCalc!I$113),"")</f>
        <v/>
      </c>
      <c r="J1741" t="str">
        <f t="array" ref="J1741">IF(J200,SUM(TRANSPOSE(J$104:J$203)*SqCor!$B98:$CW98)/SQRT(ComCalc!J$113),"")</f>
        <v/>
      </c>
      <c r="K1741" t="str">
        <f t="array" ref="K1741">IF(K200,SUM(TRANSPOSE(K$104:K$203)*SqCor!$B98:$CW98)/SQRT(ComCalc!K$113),"")</f>
        <v/>
      </c>
      <c r="L1741" t="str">
        <f t="array" ref="L1741">IF(L200,SUM(TRANSPOSE(L$104:L$203)*SqCor!$B98:$CW98)/SQRT(ComCalc!L$113),"")</f>
        <v/>
      </c>
      <c r="M1741" t="str">
        <f t="array" ref="M1741">IF(M200,SUM(TRANSPOSE(M$104:M$203)*SqCor!$B98:$CW98)/SQRT(ComCalc!M$113),"")</f>
        <v/>
      </c>
      <c r="N1741" t="str">
        <f t="array" ref="N1741">IF(N200,SUM(TRANSPOSE(N$104:N$203)*SqCor!$B98:$CW98)/SQRT(ComCalc!N$113),"")</f>
        <v/>
      </c>
      <c r="O1741" t="str">
        <f t="array" ref="O1741">IF(O200,SUM(TRANSPOSE(O$104:O$203)*SqCor!$B98:$CW98)/SQRT(ComCalc!O$113),"")</f>
        <v/>
      </c>
      <c r="P1741" t="str">
        <f t="array" ref="P1741">IF(P200,SUM(TRANSPOSE(P$104:P$203)*SqCor!$B98:$CW98)/SQRT(ComCalc!P$113),"")</f>
        <v/>
      </c>
      <c r="Q1741" t="str">
        <f t="array" ref="Q1741">IF(Q200,SUM(TRANSPOSE(Q$104:Q$203)*SqCor!$B98:$CW98)/SQRT(ComCalc!Q$113),"")</f>
        <v/>
      </c>
      <c r="R1741" t="str">
        <f t="array" ref="R1741">IF(R200,SUM(TRANSPOSE(R$104:R$203)*SqCor!$B98:$CW98)/SQRT(ComCalc!R$113),"")</f>
        <v/>
      </c>
      <c r="S1741" t="str">
        <f t="array" ref="S1741">IF(S200,SUM(TRANSPOSE(S$104:S$203)*SqCor!$B98:$CW98)/SQRT(ComCalc!S$113),"")</f>
        <v/>
      </c>
      <c r="T1741" t="str">
        <f t="array" ref="T1741">IF(T200,SUM(TRANSPOSE(T$104:T$203)*SqCor!$B98:$CW98)/SQRT(ComCalc!T$113),"")</f>
        <v/>
      </c>
      <c r="U1741" t="str">
        <f t="array" ref="U1741">IF(U200,SUM(TRANSPOSE(U$104:U$203)*SqCor!$B98:$CW98)/SQRT(ComCalc!U$113),"")</f>
        <v/>
      </c>
    </row>
    <row r="1742" spans="1:21" x14ac:dyDescent="0.15">
      <c r="A1742" t="str">
        <f t="shared" si="1078"/>
        <v>OL</v>
      </c>
      <c r="B1742" t="str">
        <f t="array" ref="B1742">IF(B201,SUM(TRANSPOSE(B$104:B$203)*SqCor!$B99:$CW99)/SQRT(ComCalc!B$113),"")</f>
        <v/>
      </c>
      <c r="C1742" t="str">
        <f t="array" ref="C1742">IF(C201,SUM(TRANSPOSE(C$104:C$203)*SqCor!$B99:$CW99)/SQRT(ComCalc!C$113),"")</f>
        <v/>
      </c>
      <c r="D1742" t="str">
        <f t="array" ref="D1742">IF(D201,SUM(TRANSPOSE(D$104:D$203)*SqCor!$B99:$CW99)/SQRT(ComCalc!D$113),"")</f>
        <v/>
      </c>
      <c r="E1742" t="str">
        <f t="array" ref="E1742">IF(E201,SUM(TRANSPOSE(E$104:E$203)*SqCor!$B99:$CW99)/SQRT(ComCalc!E$113),"")</f>
        <v/>
      </c>
      <c r="F1742" t="str">
        <f t="array" ref="F1742">IF(F201,SUM(TRANSPOSE(F$104:F$203)*SqCor!$B99:$CW99)/SQRT(ComCalc!F$113),"")</f>
        <v/>
      </c>
      <c r="G1742" t="str">
        <f t="array" ref="G1742">IF(G201,SUM(TRANSPOSE(G$104:G$203)*SqCor!$B99:$CW99)/SQRT(ComCalc!G$113),"")</f>
        <v/>
      </c>
      <c r="H1742" t="str">
        <f t="array" ref="H1742">IF(H201,SUM(TRANSPOSE(H$104:H$203)*SqCor!$B99:$CW99)/SQRT(ComCalc!H$113),"")</f>
        <v/>
      </c>
      <c r="I1742" t="str">
        <f t="array" ref="I1742">IF(I201,SUM(TRANSPOSE(I$104:I$203)*SqCor!$B99:$CW99)/SQRT(ComCalc!I$113),"")</f>
        <v/>
      </c>
      <c r="J1742" t="str">
        <f t="array" ref="J1742">IF(J201,SUM(TRANSPOSE(J$104:J$203)*SqCor!$B99:$CW99)/SQRT(ComCalc!J$113),"")</f>
        <v/>
      </c>
      <c r="K1742" t="str">
        <f t="array" ref="K1742">IF(K201,SUM(TRANSPOSE(K$104:K$203)*SqCor!$B99:$CW99)/SQRT(ComCalc!K$113),"")</f>
        <v/>
      </c>
      <c r="L1742" t="str">
        <f t="array" ref="L1742">IF(L201,SUM(TRANSPOSE(L$104:L$203)*SqCor!$B99:$CW99)/SQRT(ComCalc!L$113),"")</f>
        <v/>
      </c>
      <c r="M1742" t="str">
        <f t="array" ref="M1742">IF(M201,SUM(TRANSPOSE(M$104:M$203)*SqCor!$B99:$CW99)/SQRT(ComCalc!M$113),"")</f>
        <v/>
      </c>
      <c r="N1742" t="str">
        <f t="array" ref="N1742">IF(N201,SUM(TRANSPOSE(N$104:N$203)*SqCor!$B99:$CW99)/SQRT(ComCalc!N$113),"")</f>
        <v/>
      </c>
      <c r="O1742" t="str">
        <f t="array" ref="O1742">IF(O201,SUM(TRANSPOSE(O$104:O$203)*SqCor!$B99:$CW99)/SQRT(ComCalc!O$113),"")</f>
        <v/>
      </c>
      <c r="P1742" t="str">
        <f t="array" ref="P1742">IF(P201,SUM(TRANSPOSE(P$104:P$203)*SqCor!$B99:$CW99)/SQRT(ComCalc!P$113),"")</f>
        <v/>
      </c>
      <c r="Q1742" t="str">
        <f t="array" ref="Q1742">IF(Q201,SUM(TRANSPOSE(Q$104:Q$203)*SqCor!$B99:$CW99)/SQRT(ComCalc!Q$113),"")</f>
        <v/>
      </c>
      <c r="R1742" t="str">
        <f t="array" ref="R1742">IF(R201,SUM(TRANSPOSE(R$104:R$203)*SqCor!$B99:$CW99)/SQRT(ComCalc!R$113),"")</f>
        <v/>
      </c>
      <c r="S1742" t="str">
        <f t="array" ref="S1742">IF(S201,SUM(TRANSPOSE(S$104:S$203)*SqCor!$B99:$CW99)/SQRT(ComCalc!S$113),"")</f>
        <v/>
      </c>
      <c r="T1742" t="str">
        <f t="array" ref="T1742">IF(T201,SUM(TRANSPOSE(T$104:T$203)*SqCor!$B99:$CW99)/SQRT(ComCalc!T$113),"")</f>
        <v/>
      </c>
      <c r="U1742" t="str">
        <f t="array" ref="U1742">IF(U201,SUM(TRANSPOSE(U$104:U$203)*SqCor!$B99:$CW99)/SQRT(ComCalc!U$113),"")</f>
        <v/>
      </c>
    </row>
    <row r="1743" spans="1:21" x14ac:dyDescent="0.15">
      <c r="A1743" t="str">
        <f t="shared" si="1078"/>
        <v>OF</v>
      </c>
      <c r="B1743" t="str">
        <f t="array" ref="B1743">IF(B202,SUM(TRANSPOSE(B$104:B$203)*SqCor!$B100:$CW100)/SQRT(ComCalc!B$113),"")</f>
        <v/>
      </c>
      <c r="C1743" t="str">
        <f t="array" ref="C1743">IF(C202,SUM(TRANSPOSE(C$104:C$203)*SqCor!$B100:$CW100)/SQRT(ComCalc!C$113),"")</f>
        <v/>
      </c>
      <c r="D1743" t="str">
        <f t="array" ref="D1743">IF(D202,SUM(TRANSPOSE(D$104:D$203)*SqCor!$B100:$CW100)/SQRT(ComCalc!D$113),"")</f>
        <v/>
      </c>
      <c r="E1743" t="str">
        <f t="array" ref="E1743">IF(E202,SUM(TRANSPOSE(E$104:E$203)*SqCor!$B100:$CW100)/SQRT(ComCalc!E$113),"")</f>
        <v/>
      </c>
      <c r="F1743" t="str">
        <f t="array" ref="F1743">IF(F202,SUM(TRANSPOSE(F$104:F$203)*SqCor!$B100:$CW100)/SQRT(ComCalc!F$113),"")</f>
        <v/>
      </c>
      <c r="G1743" t="str">
        <f t="array" ref="G1743">IF(G202,SUM(TRANSPOSE(G$104:G$203)*SqCor!$B100:$CW100)/SQRT(ComCalc!G$113),"")</f>
        <v/>
      </c>
      <c r="H1743" t="str">
        <f t="array" ref="H1743">IF(H202,SUM(TRANSPOSE(H$104:H$203)*SqCor!$B100:$CW100)/SQRT(ComCalc!H$113),"")</f>
        <v/>
      </c>
      <c r="I1743" t="str">
        <f t="array" ref="I1743">IF(I202,SUM(TRANSPOSE(I$104:I$203)*SqCor!$B100:$CW100)/SQRT(ComCalc!I$113),"")</f>
        <v/>
      </c>
      <c r="J1743" t="str">
        <f t="array" ref="J1743">IF(J202,SUM(TRANSPOSE(J$104:J$203)*SqCor!$B100:$CW100)/SQRT(ComCalc!J$113),"")</f>
        <v/>
      </c>
      <c r="K1743" t="str">
        <f t="array" ref="K1743">IF(K202,SUM(TRANSPOSE(K$104:K$203)*SqCor!$B100:$CW100)/SQRT(ComCalc!K$113),"")</f>
        <v/>
      </c>
      <c r="L1743" t="str">
        <f t="array" ref="L1743">IF(L202,SUM(TRANSPOSE(L$104:L$203)*SqCor!$B100:$CW100)/SQRT(ComCalc!L$113),"")</f>
        <v/>
      </c>
      <c r="M1743" t="str">
        <f t="array" ref="M1743">IF(M202,SUM(TRANSPOSE(M$104:M$203)*SqCor!$B100:$CW100)/SQRT(ComCalc!M$113),"")</f>
        <v/>
      </c>
      <c r="N1743" t="str">
        <f t="array" ref="N1743">IF(N202,SUM(TRANSPOSE(N$104:N$203)*SqCor!$B100:$CW100)/SQRT(ComCalc!N$113),"")</f>
        <v/>
      </c>
      <c r="O1743" t="str">
        <f t="array" ref="O1743">IF(O202,SUM(TRANSPOSE(O$104:O$203)*SqCor!$B100:$CW100)/SQRT(ComCalc!O$113),"")</f>
        <v/>
      </c>
      <c r="P1743" t="str">
        <f t="array" ref="P1743">IF(P202,SUM(TRANSPOSE(P$104:P$203)*SqCor!$B100:$CW100)/SQRT(ComCalc!P$113),"")</f>
        <v/>
      </c>
      <c r="Q1743" t="str">
        <f t="array" ref="Q1743">IF(Q202,SUM(TRANSPOSE(Q$104:Q$203)*SqCor!$B100:$CW100)/SQRT(ComCalc!Q$113),"")</f>
        <v/>
      </c>
      <c r="R1743" t="str">
        <f t="array" ref="R1743">IF(R202,SUM(TRANSPOSE(R$104:R$203)*SqCor!$B100:$CW100)/SQRT(ComCalc!R$113),"")</f>
        <v/>
      </c>
      <c r="S1743" t="str">
        <f t="array" ref="S1743">IF(S202,SUM(TRANSPOSE(S$104:S$203)*SqCor!$B100:$CW100)/SQRT(ComCalc!S$113),"")</f>
        <v/>
      </c>
      <c r="T1743" t="str">
        <f t="array" ref="T1743">IF(T202,SUM(TRANSPOSE(T$104:T$203)*SqCor!$B100:$CW100)/SQRT(ComCalc!T$113),"")</f>
        <v/>
      </c>
      <c r="U1743" t="str">
        <f t="array" ref="U1743">IF(U202,SUM(TRANSPOSE(U$104:U$203)*SqCor!$B100:$CW100)/SQRT(ComCalc!U$113),"")</f>
        <v/>
      </c>
    </row>
    <row r="1744" spans="1:21" x14ac:dyDescent="0.15">
      <c r="A1744" t="str">
        <f t="shared" si="1078"/>
        <v>CM</v>
      </c>
      <c r="B1744" t="str">
        <f t="array" ref="B1744">IF(B203,SUM(TRANSPOSE(B$104:B$203)*SqCor!$B101:$CW101)/SQRT(ComCalc!B$113),"")</f>
        <v/>
      </c>
      <c r="C1744" t="str">
        <f t="array" ref="C1744">IF(C203,SUM(TRANSPOSE(C$104:C$203)*SqCor!$B101:$CW101)/SQRT(ComCalc!C$113),"")</f>
        <v/>
      </c>
      <c r="D1744" t="str">
        <f t="array" ref="D1744">IF(D203,SUM(TRANSPOSE(D$104:D$203)*SqCor!$B101:$CW101)/SQRT(ComCalc!D$113),"")</f>
        <v/>
      </c>
      <c r="E1744" t="str">
        <f t="array" ref="E1744">IF(E203,SUM(TRANSPOSE(E$104:E$203)*SqCor!$B101:$CW101)/SQRT(ComCalc!E$113),"")</f>
        <v/>
      </c>
      <c r="F1744" t="str">
        <f t="array" ref="F1744">IF(F203,SUM(TRANSPOSE(F$104:F$203)*SqCor!$B101:$CW101)/SQRT(ComCalc!F$113),"")</f>
        <v/>
      </c>
      <c r="G1744" t="str">
        <f t="array" ref="G1744">IF(G203,SUM(TRANSPOSE(G$104:G$203)*SqCor!$B101:$CW101)/SQRT(ComCalc!G$113),"")</f>
        <v/>
      </c>
      <c r="H1744" t="str">
        <f t="array" ref="H1744">IF(H203,SUM(TRANSPOSE(H$104:H$203)*SqCor!$B101:$CW101)/SQRT(ComCalc!H$113),"")</f>
        <v/>
      </c>
      <c r="I1744" t="str">
        <f t="array" ref="I1744">IF(I203,SUM(TRANSPOSE(I$104:I$203)*SqCor!$B101:$CW101)/SQRT(ComCalc!I$113),"")</f>
        <v/>
      </c>
      <c r="J1744" t="str">
        <f t="array" ref="J1744">IF(J203,SUM(TRANSPOSE(J$104:J$203)*SqCor!$B101:$CW101)/SQRT(ComCalc!J$113),"")</f>
        <v/>
      </c>
      <c r="K1744" t="str">
        <f t="array" ref="K1744">IF(K203,SUM(TRANSPOSE(K$104:K$203)*SqCor!$B101:$CW101)/SQRT(ComCalc!K$113),"")</f>
        <v/>
      </c>
      <c r="L1744" t="str">
        <f t="array" ref="L1744">IF(L203,SUM(TRANSPOSE(L$104:L$203)*SqCor!$B101:$CW101)/SQRT(ComCalc!L$113),"")</f>
        <v/>
      </c>
      <c r="M1744" t="str">
        <f t="array" ref="M1744">IF(M203,SUM(TRANSPOSE(M$104:M$203)*SqCor!$B101:$CW101)/SQRT(ComCalc!M$113),"")</f>
        <v/>
      </c>
      <c r="N1744" t="str">
        <f t="array" ref="N1744">IF(N203,SUM(TRANSPOSE(N$104:N$203)*SqCor!$B101:$CW101)/SQRT(ComCalc!N$113),"")</f>
        <v/>
      </c>
      <c r="O1744" t="str">
        <f t="array" ref="O1744">IF(O203,SUM(TRANSPOSE(O$104:O$203)*SqCor!$B101:$CW101)/SQRT(ComCalc!O$113),"")</f>
        <v/>
      </c>
      <c r="P1744" t="str">
        <f t="array" ref="P1744">IF(P203,SUM(TRANSPOSE(P$104:P$203)*SqCor!$B101:$CW101)/SQRT(ComCalc!P$113),"")</f>
        <v/>
      </c>
      <c r="Q1744" t="str">
        <f t="array" ref="Q1744">IF(Q203,SUM(TRANSPOSE(Q$104:Q$203)*SqCor!$B101:$CW101)/SQRT(ComCalc!Q$113),"")</f>
        <v/>
      </c>
      <c r="R1744" t="str">
        <f t="array" ref="R1744">IF(R203,SUM(TRANSPOSE(R$104:R$203)*SqCor!$B101:$CW101)/SQRT(ComCalc!R$113),"")</f>
        <v/>
      </c>
      <c r="S1744" t="str">
        <f t="array" ref="S1744">IF(S203,SUM(TRANSPOSE(S$104:S$203)*SqCor!$B101:$CW101)/SQRT(ComCalc!S$113),"")</f>
        <v/>
      </c>
      <c r="T1744" t="str">
        <f t="array" ref="T1744">IF(T203,SUM(TRANSPOSE(T$104:T$203)*SqCor!$B101:$CW101)/SQRT(ComCalc!T$113),"")</f>
        <v/>
      </c>
      <c r="U1744" t="str">
        <f t="array" ref="U1744">IF(U203,SUM(TRANSPOSE(U$104:U$203)*SqCor!$B101:$CW101)/SQRT(ComCalc!U$113),"")</f>
        <v/>
      </c>
    </row>
    <row r="1746" spans="1:21" x14ac:dyDescent="0.15">
      <c r="B1746" t="s">
        <v>257</v>
      </c>
    </row>
    <row r="1747" spans="1:21" x14ac:dyDescent="0.15">
      <c r="B1747" t="s">
        <v>134</v>
      </c>
      <c r="C1747" t="s">
        <v>135</v>
      </c>
      <c r="D1747" t="s">
        <v>136</v>
      </c>
      <c r="E1747" t="s">
        <v>137</v>
      </c>
      <c r="F1747" t="s">
        <v>138</v>
      </c>
      <c r="G1747" t="s">
        <v>139</v>
      </c>
      <c r="H1747" t="s">
        <v>140</v>
      </c>
      <c r="I1747" t="s">
        <v>141</v>
      </c>
      <c r="J1747" t="s">
        <v>142</v>
      </c>
      <c r="K1747" t="s">
        <v>143</v>
      </c>
      <c r="L1747" t="s">
        <v>279</v>
      </c>
      <c r="M1747" t="s">
        <v>280</v>
      </c>
      <c r="N1747" t="s">
        <v>281</v>
      </c>
      <c r="O1747" t="s">
        <v>282</v>
      </c>
      <c r="P1747" t="s">
        <v>283</v>
      </c>
      <c r="Q1747" t="s">
        <v>284</v>
      </c>
      <c r="R1747" t="s">
        <v>285</v>
      </c>
      <c r="S1747" t="s">
        <v>286</v>
      </c>
      <c r="T1747" t="s">
        <v>287</v>
      </c>
      <c r="U1747" t="s">
        <v>288</v>
      </c>
    </row>
    <row r="1748" spans="1:21" x14ac:dyDescent="0.15">
      <c r="A1748" t="str">
        <f>A1645</f>
        <v>Similarities</v>
      </c>
      <c r="B1748">
        <f>IF((ComCalc!B$37&gt;1)*B104,(SQRT(ComCalc!B$113)*B1645-1)/SQRT(1+ComCalc!B$113-2*SQRT(ComCalc!B$113)*B1645),"")</f>
        <v>0.69785245460604917</v>
      </c>
      <c r="C1748">
        <f>IF((ComCalc!C$37&gt;1)*C104,(SQRT(ComCalc!C$113)*C1645-1)/SQRT(1+ComCalc!C$113-2*SQRT(ComCalc!C$113)*C1645),"")</f>
        <v>0.67627267227999643</v>
      </c>
      <c r="D1748" t="str">
        <f>IF((ComCalc!D$37&gt;1)*D104,(SQRT(ComCalc!D$113)*D1645-1)/SQRT(1+ComCalc!D$113-2*SQRT(ComCalc!D$113)*D1645),"")</f>
        <v/>
      </c>
      <c r="E1748">
        <f>IF((ComCalc!E$37&gt;1)*E104,(SQRT(ComCalc!E$113)*E1645-1)/SQRT(1+ComCalc!E$113-2*SQRT(ComCalc!E$113)*E1645),"")</f>
        <v>0.49662878589107617</v>
      </c>
      <c r="F1748" t="str">
        <f>IF((ComCalc!F$37&gt;1)*F104,(SQRT(ComCalc!F$113)*F1645-1)/SQRT(1+ComCalc!F$113-2*SQRT(ComCalc!F$113)*F1645),"")</f>
        <v/>
      </c>
      <c r="G1748" t="str">
        <f>IF((ComCalc!G$37&gt;1)*G104,(SQRT(ComCalc!G$113)*G1645-1)/SQRT(1+ComCalc!G$113-2*SQRT(ComCalc!G$113)*G1645),"")</f>
        <v/>
      </c>
      <c r="H1748" t="str">
        <f>IF((ComCalc!H$37&gt;1)*H104,(SQRT(ComCalc!H$113)*H1645-1)/SQRT(1+ComCalc!H$113-2*SQRT(ComCalc!H$113)*H1645),"")</f>
        <v/>
      </c>
      <c r="I1748" t="str">
        <f>IF((ComCalc!I$37&gt;1)*I104,(SQRT(ComCalc!I$113)*I1645-1)/SQRT(1+ComCalc!I$113-2*SQRT(ComCalc!I$113)*I1645),"")</f>
        <v/>
      </c>
      <c r="J1748" t="str">
        <f>IF((ComCalc!J$37&gt;1)*J104,(SQRT(ComCalc!J$113)*J1645-1)/SQRT(1+ComCalc!J$113-2*SQRT(ComCalc!J$113)*J1645),"")</f>
        <v/>
      </c>
      <c r="K1748" t="str">
        <f>IF((ComCalc!K$37&gt;1)*K104,(SQRT(ComCalc!K$113)*K1645-1)/SQRT(1+ComCalc!K$113-2*SQRT(ComCalc!K$113)*K1645),"")</f>
        <v/>
      </c>
      <c r="L1748" t="str">
        <f>IF((ComCalc!L$37&gt;1)*L104,(SQRT(ComCalc!L$113)*L1645-1)/SQRT(1+ComCalc!L$113-2*SQRT(ComCalc!L$113)*L1645),"")</f>
        <v/>
      </c>
      <c r="M1748" t="str">
        <f>IF((ComCalc!M$37&gt;1)*M104,(SQRT(ComCalc!M$113)*M1645-1)/SQRT(1+ComCalc!M$113-2*SQRT(ComCalc!M$113)*M1645),"")</f>
        <v/>
      </c>
      <c r="N1748" t="str">
        <f>IF((ComCalc!N$37&gt;1)*N104,(SQRT(ComCalc!N$113)*N1645-1)/SQRT(1+ComCalc!N$113-2*SQRT(ComCalc!N$113)*N1645),"")</f>
        <v/>
      </c>
      <c r="O1748" t="str">
        <f>IF((ComCalc!O$37&gt;1)*O104,(SQRT(ComCalc!O$113)*O1645-1)/SQRT(1+ComCalc!O$113-2*SQRT(ComCalc!O$113)*O1645),"")</f>
        <v/>
      </c>
      <c r="P1748" t="str">
        <f>IF((ComCalc!P$37&gt;1)*P104,(SQRT(ComCalc!P$113)*P1645-1)/SQRT(1+ComCalc!P$113-2*SQRT(ComCalc!P$113)*P1645),"")</f>
        <v/>
      </c>
      <c r="Q1748" t="str">
        <f>IF((ComCalc!Q$37&gt;1)*Q104,(SQRT(ComCalc!Q$113)*Q1645-1)/SQRT(1+ComCalc!Q$113-2*SQRT(ComCalc!Q$113)*Q1645),"")</f>
        <v/>
      </c>
      <c r="R1748">
        <f>IF((ComCalc!R$37&gt;1)*R104,(SQRT(ComCalc!R$113)*R1645-1)/SQRT(1+ComCalc!R$113-2*SQRT(ComCalc!R$113)*R1645),"")</f>
        <v>0.78862526564006352</v>
      </c>
      <c r="S1748" t="str">
        <f>IF((ComCalc!S$37&gt;1)*S104,(SQRT(ComCalc!S$113)*S1645-1)/SQRT(1+ComCalc!S$113-2*SQRT(ComCalc!S$113)*S1645),"")</f>
        <v/>
      </c>
      <c r="T1748" t="str">
        <f>IF((ComCalc!T$37&gt;1)*T104,(SQRT(ComCalc!T$113)*T1645-1)/SQRT(1+ComCalc!T$113-2*SQRT(ComCalc!T$113)*T1645),"")</f>
        <v/>
      </c>
      <c r="U1748" t="str">
        <f>IF((ComCalc!U$37&gt;1)*U104,(SQRT(ComCalc!U$113)*U1645-1)/SQRT(1+ComCalc!U$113-2*SQRT(ComCalc!U$113)*U1645),"")</f>
        <v/>
      </c>
    </row>
    <row r="1749" spans="1:21" x14ac:dyDescent="0.15">
      <c r="A1749" t="str">
        <f t="shared" ref="A1749:A1812" si="1079">A1646</f>
        <v>Vocabulary</v>
      </c>
      <c r="B1749">
        <f>IF((ComCalc!B$37&gt;1)*B105,(SQRT(ComCalc!B$113)*B1646-1)/SQRT(1+ComCalc!B$113-2*SQRT(ComCalc!B$113)*B1646),"")</f>
        <v>0.51098657983181117</v>
      </c>
      <c r="C1749">
        <f>IF((ComCalc!C$37&gt;1)*C105,(SQRT(ComCalc!C$113)*C1646-1)/SQRT(1+ComCalc!C$113-2*SQRT(ComCalc!C$113)*C1646),"")</f>
        <v>0.83398577390567474</v>
      </c>
      <c r="D1749" t="str">
        <f>IF((ComCalc!D$37&gt;1)*D105,(SQRT(ComCalc!D$113)*D1646-1)/SQRT(1+ComCalc!D$113-2*SQRT(ComCalc!D$113)*D1646),"")</f>
        <v/>
      </c>
      <c r="E1749">
        <f>IF((ComCalc!E$37&gt;1)*E105,(SQRT(ComCalc!E$113)*E1646-1)/SQRT(1+ComCalc!E$113-2*SQRT(ComCalc!E$113)*E1646),"")</f>
        <v>0.63359544426772019</v>
      </c>
      <c r="F1749" t="str">
        <f>IF((ComCalc!F$37&gt;1)*F105,(SQRT(ComCalc!F$113)*F1646-1)/SQRT(1+ComCalc!F$113-2*SQRT(ComCalc!F$113)*F1646),"")</f>
        <v/>
      </c>
      <c r="G1749" t="str">
        <f>IF((ComCalc!G$37&gt;1)*G105,(SQRT(ComCalc!G$113)*G1646-1)/SQRT(1+ComCalc!G$113-2*SQRT(ComCalc!G$113)*G1646),"")</f>
        <v/>
      </c>
      <c r="H1749" t="str">
        <f>IF((ComCalc!H$37&gt;1)*H105,(SQRT(ComCalc!H$113)*H1646-1)/SQRT(1+ComCalc!H$113-2*SQRT(ComCalc!H$113)*H1646),"")</f>
        <v/>
      </c>
      <c r="I1749" t="str">
        <f>IF((ComCalc!I$37&gt;1)*I105,(SQRT(ComCalc!I$113)*I1646-1)/SQRT(1+ComCalc!I$113-2*SQRT(ComCalc!I$113)*I1646),"")</f>
        <v/>
      </c>
      <c r="J1749" t="str">
        <f>IF((ComCalc!J$37&gt;1)*J105,(SQRT(ComCalc!J$113)*J1646-1)/SQRT(1+ComCalc!J$113-2*SQRT(ComCalc!J$113)*J1646),"")</f>
        <v/>
      </c>
      <c r="K1749" t="str">
        <f>IF((ComCalc!K$37&gt;1)*K105,(SQRT(ComCalc!K$113)*K1646-1)/SQRT(1+ComCalc!K$113-2*SQRT(ComCalc!K$113)*K1646),"")</f>
        <v/>
      </c>
      <c r="L1749" t="str">
        <f>IF((ComCalc!L$37&gt;1)*L105,(SQRT(ComCalc!L$113)*L1646-1)/SQRT(1+ComCalc!L$113-2*SQRT(ComCalc!L$113)*L1646),"")</f>
        <v/>
      </c>
      <c r="M1749" t="str">
        <f>IF((ComCalc!M$37&gt;1)*M105,(SQRT(ComCalc!M$113)*M1646-1)/SQRT(1+ComCalc!M$113-2*SQRT(ComCalc!M$113)*M1646),"")</f>
        <v/>
      </c>
      <c r="N1749" t="str">
        <f>IF((ComCalc!N$37&gt;1)*N105,(SQRT(ComCalc!N$113)*N1646-1)/SQRT(1+ComCalc!N$113-2*SQRT(ComCalc!N$113)*N1646),"")</f>
        <v/>
      </c>
      <c r="O1749" t="str">
        <f>IF((ComCalc!O$37&gt;1)*O105,(SQRT(ComCalc!O$113)*O1646-1)/SQRT(1+ComCalc!O$113-2*SQRT(ComCalc!O$113)*O1646),"")</f>
        <v/>
      </c>
      <c r="P1749" t="str">
        <f>IF((ComCalc!P$37&gt;1)*P105,(SQRT(ComCalc!P$113)*P1646-1)/SQRT(1+ComCalc!P$113-2*SQRT(ComCalc!P$113)*P1646),"")</f>
        <v/>
      </c>
      <c r="Q1749" t="str">
        <f>IF((ComCalc!Q$37&gt;1)*Q105,(SQRT(ComCalc!Q$113)*Q1646-1)/SQRT(1+ComCalc!Q$113-2*SQRT(ComCalc!Q$113)*Q1646),"")</f>
        <v/>
      </c>
      <c r="R1749">
        <f>IF((ComCalc!R$37&gt;1)*R105,(SQRT(ComCalc!R$113)*R1646-1)/SQRT(1+ComCalc!R$113-2*SQRT(ComCalc!R$113)*R1646),"")</f>
        <v>0.71354813137060225</v>
      </c>
      <c r="S1749" t="str">
        <f>IF((ComCalc!S$37&gt;1)*S105,(SQRT(ComCalc!S$113)*S1646-1)/SQRT(1+ComCalc!S$113-2*SQRT(ComCalc!S$113)*S1646),"")</f>
        <v/>
      </c>
      <c r="T1749" t="str">
        <f>IF((ComCalc!T$37&gt;1)*T105,(SQRT(ComCalc!T$113)*T1646-1)/SQRT(1+ComCalc!T$113-2*SQRT(ComCalc!T$113)*T1646),"")</f>
        <v/>
      </c>
      <c r="U1749" t="str">
        <f>IF((ComCalc!U$37&gt;1)*U105,(SQRT(ComCalc!U$113)*U1646-1)/SQRT(1+ComCalc!U$113-2*SQRT(ComCalc!U$113)*U1646),"")</f>
        <v/>
      </c>
    </row>
    <row r="1750" spans="1:21" x14ac:dyDescent="0.15">
      <c r="A1750" t="str">
        <f t="shared" si="1079"/>
        <v>Information</v>
      </c>
      <c r="B1750" t="str">
        <f>IF((ComCalc!B$37&gt;1)*B106,(SQRT(ComCalc!B$113)*B1647-1)/SQRT(1+ComCalc!B$113-2*SQRT(ComCalc!B$113)*B1647),"")</f>
        <v/>
      </c>
      <c r="C1750" t="str">
        <f>IF((ComCalc!C$37&gt;1)*C106,(SQRT(ComCalc!C$113)*C1647-1)/SQRT(1+ComCalc!C$113-2*SQRT(ComCalc!C$113)*C1647),"")</f>
        <v/>
      </c>
      <c r="D1750" t="str">
        <f>IF((ComCalc!D$37&gt;1)*D106,(SQRT(ComCalc!D$113)*D1647-1)/SQRT(1+ComCalc!D$113-2*SQRT(ComCalc!D$113)*D1647),"")</f>
        <v/>
      </c>
      <c r="E1750" t="str">
        <f>IF((ComCalc!E$37&gt;1)*E106,(SQRT(ComCalc!E$113)*E1647-1)/SQRT(1+ComCalc!E$113-2*SQRT(ComCalc!E$113)*E1647),"")</f>
        <v/>
      </c>
      <c r="F1750" t="str">
        <f>IF((ComCalc!F$37&gt;1)*F106,(SQRT(ComCalc!F$113)*F1647-1)/SQRT(1+ComCalc!F$113-2*SQRT(ComCalc!F$113)*F1647),"")</f>
        <v/>
      </c>
      <c r="G1750" t="str">
        <f>IF((ComCalc!G$37&gt;1)*G106,(SQRT(ComCalc!G$113)*G1647-1)/SQRT(1+ComCalc!G$113-2*SQRT(ComCalc!G$113)*G1647),"")</f>
        <v/>
      </c>
      <c r="H1750" t="str">
        <f>IF((ComCalc!H$37&gt;1)*H106,(SQRT(ComCalc!H$113)*H1647-1)/SQRT(1+ComCalc!H$113-2*SQRT(ComCalc!H$113)*H1647),"")</f>
        <v/>
      </c>
      <c r="I1750" t="str">
        <f>IF((ComCalc!I$37&gt;1)*I106,(SQRT(ComCalc!I$113)*I1647-1)/SQRT(1+ComCalc!I$113-2*SQRT(ComCalc!I$113)*I1647),"")</f>
        <v/>
      </c>
      <c r="J1750" t="str">
        <f>IF((ComCalc!J$37&gt;1)*J106,(SQRT(ComCalc!J$113)*J1647-1)/SQRT(1+ComCalc!J$113-2*SQRT(ComCalc!J$113)*J1647),"")</f>
        <v/>
      </c>
      <c r="K1750" t="str">
        <f>IF((ComCalc!K$37&gt;1)*K106,(SQRT(ComCalc!K$113)*K1647-1)/SQRT(1+ComCalc!K$113-2*SQRT(ComCalc!K$113)*K1647),"")</f>
        <v/>
      </c>
      <c r="L1750" t="str">
        <f>IF((ComCalc!L$37&gt;1)*L106,(SQRT(ComCalc!L$113)*L1647-1)/SQRT(1+ComCalc!L$113-2*SQRT(ComCalc!L$113)*L1647),"")</f>
        <v/>
      </c>
      <c r="M1750" t="str">
        <f>IF((ComCalc!M$37&gt;1)*M106,(SQRT(ComCalc!M$113)*M1647-1)/SQRT(1+ComCalc!M$113-2*SQRT(ComCalc!M$113)*M1647),"")</f>
        <v/>
      </c>
      <c r="N1750" t="str">
        <f>IF((ComCalc!N$37&gt;1)*N106,(SQRT(ComCalc!N$113)*N1647-1)/SQRT(1+ComCalc!N$113-2*SQRT(ComCalc!N$113)*N1647),"")</f>
        <v/>
      </c>
      <c r="O1750" t="str">
        <f>IF((ComCalc!O$37&gt;1)*O106,(SQRT(ComCalc!O$113)*O1647-1)/SQRT(1+ComCalc!O$113-2*SQRT(ComCalc!O$113)*O1647),"")</f>
        <v/>
      </c>
      <c r="P1750" t="str">
        <f>IF((ComCalc!P$37&gt;1)*P106,(SQRT(ComCalc!P$113)*P1647-1)/SQRT(1+ComCalc!P$113-2*SQRT(ComCalc!P$113)*P1647),"")</f>
        <v/>
      </c>
      <c r="Q1750" t="str">
        <f>IF((ComCalc!Q$37&gt;1)*Q106,(SQRT(ComCalc!Q$113)*Q1647-1)/SQRT(1+ComCalc!Q$113-2*SQRT(ComCalc!Q$113)*Q1647),"")</f>
        <v/>
      </c>
      <c r="R1750" t="str">
        <f>IF((ComCalc!R$37&gt;1)*R106,(SQRT(ComCalc!R$113)*R1647-1)/SQRT(1+ComCalc!R$113-2*SQRT(ComCalc!R$113)*R1647),"")</f>
        <v/>
      </c>
      <c r="S1750" t="str">
        <f>IF((ComCalc!S$37&gt;1)*S106,(SQRT(ComCalc!S$113)*S1647-1)/SQRT(1+ComCalc!S$113-2*SQRT(ComCalc!S$113)*S1647),"")</f>
        <v/>
      </c>
      <c r="T1750" t="str">
        <f>IF((ComCalc!T$37&gt;1)*T106,(SQRT(ComCalc!T$113)*T1647-1)/SQRT(1+ComCalc!T$113-2*SQRT(ComCalc!T$113)*T1647),"")</f>
        <v/>
      </c>
      <c r="U1750" t="str">
        <f>IF((ComCalc!U$37&gt;1)*U106,(SQRT(ComCalc!U$113)*U1647-1)/SQRT(1+ComCalc!U$113-2*SQRT(ComCalc!U$113)*U1647),"")</f>
        <v/>
      </c>
    </row>
    <row r="1751" spans="1:21" x14ac:dyDescent="0.15">
      <c r="A1751" t="str">
        <f t="shared" si="1079"/>
        <v>Matrix Reasoning</v>
      </c>
      <c r="B1751">
        <f>IF((ComCalc!B$37&gt;1)*B107,(SQRT(ComCalc!B$113)*B1648-1)/SQRT(1+ComCalc!B$113-2*SQRT(ComCalc!B$113)*B1648),"")</f>
        <v>0.44121833079835077</v>
      </c>
      <c r="C1751" t="str">
        <f>IF((ComCalc!C$37&gt;1)*C107,(SQRT(ComCalc!C$113)*C1648-1)/SQRT(1+ComCalc!C$113-2*SQRT(ComCalc!C$113)*C1648),"")</f>
        <v/>
      </c>
      <c r="D1751">
        <f>IF((ComCalc!D$37&gt;1)*D107,(SQRT(ComCalc!D$113)*D1648-1)/SQRT(1+ComCalc!D$113-2*SQRT(ComCalc!D$113)*D1648),"")</f>
        <v>0.24</v>
      </c>
      <c r="E1751" t="str">
        <f>IF((ComCalc!E$37&gt;1)*E107,(SQRT(ComCalc!E$113)*E1648-1)/SQRT(1+ComCalc!E$113-2*SQRT(ComCalc!E$113)*E1648),"")</f>
        <v/>
      </c>
      <c r="F1751">
        <f>IF((ComCalc!F$37&gt;1)*F107,(SQRT(ComCalc!F$113)*F1648-1)/SQRT(1+ComCalc!F$113-2*SQRT(ComCalc!F$113)*F1648),"")</f>
        <v>0.42557201324985944</v>
      </c>
      <c r="G1751" t="str">
        <f>IF((ComCalc!G$37&gt;1)*G107,(SQRT(ComCalc!G$113)*G1648-1)/SQRT(1+ComCalc!G$113-2*SQRT(ComCalc!G$113)*G1648),"")</f>
        <v/>
      </c>
      <c r="H1751" t="str">
        <f>IF((ComCalc!H$37&gt;1)*H107,(SQRT(ComCalc!H$113)*H1648-1)/SQRT(1+ComCalc!H$113-2*SQRT(ComCalc!H$113)*H1648),"")</f>
        <v/>
      </c>
      <c r="I1751" t="str">
        <f>IF((ComCalc!I$37&gt;1)*I107,(SQRT(ComCalc!I$113)*I1648-1)/SQRT(1+ComCalc!I$113-2*SQRT(ComCalc!I$113)*I1648),"")</f>
        <v/>
      </c>
      <c r="J1751" t="str">
        <f>IF((ComCalc!J$37&gt;1)*J107,(SQRT(ComCalc!J$113)*J1648-1)/SQRT(1+ComCalc!J$113-2*SQRT(ComCalc!J$113)*J1648),"")</f>
        <v/>
      </c>
      <c r="K1751" t="str">
        <f>IF((ComCalc!K$37&gt;1)*K107,(SQRT(ComCalc!K$113)*K1648-1)/SQRT(1+ComCalc!K$113-2*SQRT(ComCalc!K$113)*K1648),"")</f>
        <v/>
      </c>
      <c r="L1751" t="str">
        <f>IF((ComCalc!L$37&gt;1)*L107,(SQRT(ComCalc!L$113)*L1648-1)/SQRT(1+ComCalc!L$113-2*SQRT(ComCalc!L$113)*L1648),"")</f>
        <v/>
      </c>
      <c r="M1751" t="str">
        <f>IF((ComCalc!M$37&gt;1)*M107,(SQRT(ComCalc!M$113)*M1648-1)/SQRT(1+ComCalc!M$113-2*SQRT(ComCalc!M$113)*M1648),"")</f>
        <v/>
      </c>
      <c r="N1751" t="str">
        <f>IF((ComCalc!N$37&gt;1)*N107,(SQRT(ComCalc!N$113)*N1648-1)/SQRT(1+ComCalc!N$113-2*SQRT(ComCalc!N$113)*N1648),"")</f>
        <v/>
      </c>
      <c r="O1751" t="str">
        <f>IF((ComCalc!O$37&gt;1)*O107,(SQRT(ComCalc!O$113)*O1648-1)/SQRT(1+ComCalc!O$113-2*SQRT(ComCalc!O$113)*O1648),"")</f>
        <v/>
      </c>
      <c r="P1751" t="str">
        <f>IF((ComCalc!P$37&gt;1)*P107,(SQRT(ComCalc!P$113)*P1648-1)/SQRT(1+ComCalc!P$113-2*SQRT(ComCalc!P$113)*P1648),"")</f>
        <v/>
      </c>
      <c r="Q1751" t="str">
        <f>IF((ComCalc!Q$37&gt;1)*Q107,(SQRT(ComCalc!Q$113)*Q1648-1)/SQRT(1+ComCalc!Q$113-2*SQRT(ComCalc!Q$113)*Q1648),"")</f>
        <v/>
      </c>
      <c r="R1751">
        <f>IF((ComCalc!R$37&gt;1)*R107,(SQRT(ComCalc!R$113)*R1648-1)/SQRT(1+ComCalc!R$113-2*SQRT(ComCalc!R$113)*R1648),"")</f>
        <v>0.6115646646482138</v>
      </c>
      <c r="S1751" t="str">
        <f>IF((ComCalc!S$37&gt;1)*S107,(SQRT(ComCalc!S$113)*S1648-1)/SQRT(1+ComCalc!S$113-2*SQRT(ComCalc!S$113)*S1648),"")</f>
        <v/>
      </c>
      <c r="T1751" t="str">
        <f>IF((ComCalc!T$37&gt;1)*T107,(SQRT(ComCalc!T$113)*T1648-1)/SQRT(1+ComCalc!T$113-2*SQRT(ComCalc!T$113)*T1648),"")</f>
        <v/>
      </c>
      <c r="U1751" t="str">
        <f>IF((ComCalc!U$37&gt;1)*U107,(SQRT(ComCalc!U$113)*U1648-1)/SQRT(1+ComCalc!U$113-2*SQRT(ComCalc!U$113)*U1648),"")</f>
        <v/>
      </c>
    </row>
    <row r="1752" spans="1:21" x14ac:dyDescent="0.15">
      <c r="A1752" t="str">
        <f t="shared" si="1079"/>
        <v>Digit Span</v>
      </c>
      <c r="B1752" t="str">
        <f>IF((ComCalc!B$37&gt;1)*B108,(SQRT(ComCalc!B$113)*B1649-1)/SQRT(1+ComCalc!B$113-2*SQRT(ComCalc!B$113)*B1649),"")</f>
        <v/>
      </c>
      <c r="C1752" t="str">
        <f>IF((ComCalc!C$37&gt;1)*C108,(SQRT(ComCalc!C$113)*C1649-1)/SQRT(1+ComCalc!C$113-2*SQRT(ComCalc!C$113)*C1649),"")</f>
        <v/>
      </c>
      <c r="D1752" t="str">
        <f>IF((ComCalc!D$37&gt;1)*D108,(SQRT(ComCalc!D$113)*D1649-1)/SQRT(1+ComCalc!D$113-2*SQRT(ComCalc!D$113)*D1649),"")</f>
        <v/>
      </c>
      <c r="E1752" t="str">
        <f>IF((ComCalc!E$37&gt;1)*E108,(SQRT(ComCalc!E$113)*E1649-1)/SQRT(1+ComCalc!E$113-2*SQRT(ComCalc!E$113)*E1649),"")</f>
        <v/>
      </c>
      <c r="F1752" t="str">
        <f>IF((ComCalc!F$37&gt;1)*F108,(SQRT(ComCalc!F$113)*F1649-1)/SQRT(1+ComCalc!F$113-2*SQRT(ComCalc!F$113)*F1649),"")</f>
        <v/>
      </c>
      <c r="G1752" t="str">
        <f>IF((ComCalc!G$37&gt;1)*G108,(SQRT(ComCalc!G$113)*G1649-1)/SQRT(1+ComCalc!G$113-2*SQRT(ComCalc!G$113)*G1649),"")</f>
        <v/>
      </c>
      <c r="H1752" t="str">
        <f>IF((ComCalc!H$37&gt;1)*H108,(SQRT(ComCalc!H$113)*H1649-1)/SQRT(1+ComCalc!H$113-2*SQRT(ComCalc!H$113)*H1649),"")</f>
        <v/>
      </c>
      <c r="I1752" t="str">
        <f>IF((ComCalc!I$37&gt;1)*I108,(SQRT(ComCalc!I$113)*I1649-1)/SQRT(1+ComCalc!I$113-2*SQRT(ComCalc!I$113)*I1649),"")</f>
        <v/>
      </c>
      <c r="J1752" t="str">
        <f>IF((ComCalc!J$37&gt;1)*J108,(SQRT(ComCalc!J$113)*J1649-1)/SQRT(1+ComCalc!J$113-2*SQRT(ComCalc!J$113)*J1649),"")</f>
        <v/>
      </c>
      <c r="K1752" t="str">
        <f>IF((ComCalc!K$37&gt;1)*K108,(SQRT(ComCalc!K$113)*K1649-1)/SQRT(1+ComCalc!K$113-2*SQRT(ComCalc!K$113)*K1649),"")</f>
        <v/>
      </c>
      <c r="L1752" t="str">
        <f>IF((ComCalc!L$37&gt;1)*L108,(SQRT(ComCalc!L$113)*L1649-1)/SQRT(1+ComCalc!L$113-2*SQRT(ComCalc!L$113)*L1649),"")</f>
        <v/>
      </c>
      <c r="M1752" t="str">
        <f>IF((ComCalc!M$37&gt;1)*M108,(SQRT(ComCalc!M$113)*M1649-1)/SQRT(1+ComCalc!M$113-2*SQRT(ComCalc!M$113)*M1649),"")</f>
        <v/>
      </c>
      <c r="N1752" t="str">
        <f>IF((ComCalc!N$37&gt;1)*N108,(SQRT(ComCalc!N$113)*N1649-1)/SQRT(1+ComCalc!N$113-2*SQRT(ComCalc!N$113)*N1649),"")</f>
        <v/>
      </c>
      <c r="O1752" t="str">
        <f>IF((ComCalc!O$37&gt;1)*O108,(SQRT(ComCalc!O$113)*O1649-1)/SQRT(1+ComCalc!O$113-2*SQRT(ComCalc!O$113)*O1649),"")</f>
        <v/>
      </c>
      <c r="P1752" t="str">
        <f>IF((ComCalc!P$37&gt;1)*P108,(SQRT(ComCalc!P$113)*P1649-1)/SQRT(1+ComCalc!P$113-2*SQRT(ComCalc!P$113)*P1649),"")</f>
        <v/>
      </c>
      <c r="Q1752" t="str">
        <f>IF((ComCalc!Q$37&gt;1)*Q108,(SQRT(ComCalc!Q$113)*Q1649-1)/SQRT(1+ComCalc!Q$113-2*SQRT(ComCalc!Q$113)*Q1649),"")</f>
        <v/>
      </c>
      <c r="R1752" t="str">
        <f>IF((ComCalc!R$37&gt;1)*R108,(SQRT(ComCalc!R$113)*R1649-1)/SQRT(1+ComCalc!R$113-2*SQRT(ComCalc!R$113)*R1649),"")</f>
        <v/>
      </c>
      <c r="S1752" t="str">
        <f>IF((ComCalc!S$37&gt;1)*S108,(SQRT(ComCalc!S$113)*S1649-1)/SQRT(1+ComCalc!S$113-2*SQRT(ComCalc!S$113)*S1649),"")</f>
        <v/>
      </c>
      <c r="T1752" t="str">
        <f>IF((ComCalc!T$37&gt;1)*T108,(SQRT(ComCalc!T$113)*T1649-1)/SQRT(1+ComCalc!T$113-2*SQRT(ComCalc!T$113)*T1649),"")</f>
        <v/>
      </c>
      <c r="U1752" t="str">
        <f>IF((ComCalc!U$37&gt;1)*U108,(SQRT(ComCalc!U$113)*U1649-1)/SQRT(1+ComCalc!U$113-2*SQRT(ComCalc!U$113)*U1649),"")</f>
        <v/>
      </c>
    </row>
    <row r="1753" spans="1:21" x14ac:dyDescent="0.15">
      <c r="A1753" t="str">
        <f t="shared" si="1079"/>
        <v>Arithmetic</v>
      </c>
      <c r="B1753" t="str">
        <f>IF((ComCalc!B$37&gt;1)*B109,(SQRT(ComCalc!B$113)*B1650-1)/SQRT(1+ComCalc!B$113-2*SQRT(ComCalc!B$113)*B1650),"")</f>
        <v/>
      </c>
      <c r="C1753" t="str">
        <f>IF((ComCalc!C$37&gt;1)*C109,(SQRT(ComCalc!C$113)*C1650-1)/SQRT(1+ComCalc!C$113-2*SQRT(ComCalc!C$113)*C1650),"")</f>
        <v/>
      </c>
      <c r="D1753" t="str">
        <f>IF((ComCalc!D$37&gt;1)*D109,(SQRT(ComCalc!D$113)*D1650-1)/SQRT(1+ComCalc!D$113-2*SQRT(ComCalc!D$113)*D1650),"")</f>
        <v/>
      </c>
      <c r="E1753" t="str">
        <f>IF((ComCalc!E$37&gt;1)*E109,(SQRT(ComCalc!E$113)*E1650-1)/SQRT(1+ComCalc!E$113-2*SQRT(ComCalc!E$113)*E1650),"")</f>
        <v/>
      </c>
      <c r="F1753" t="str">
        <f>IF((ComCalc!F$37&gt;1)*F109,(SQRT(ComCalc!F$113)*F1650-1)/SQRT(1+ComCalc!F$113-2*SQRT(ComCalc!F$113)*F1650),"")</f>
        <v/>
      </c>
      <c r="G1753">
        <f>IF((ComCalc!G$37&gt;1)*G109,(SQRT(ComCalc!G$113)*G1650-1)/SQRT(1+ComCalc!G$113-2*SQRT(ComCalc!G$113)*G1650),"")</f>
        <v>0.3717984757837936</v>
      </c>
      <c r="H1753" t="str">
        <f>IF((ComCalc!H$37&gt;1)*H109,(SQRT(ComCalc!H$113)*H1650-1)/SQRT(1+ComCalc!H$113-2*SQRT(ComCalc!H$113)*H1650),"")</f>
        <v/>
      </c>
      <c r="I1753">
        <f>IF((ComCalc!I$37&gt;1)*I109,(SQRT(ComCalc!I$113)*I1650-1)/SQRT(1+ComCalc!I$113-2*SQRT(ComCalc!I$113)*I1650),"")</f>
        <v>0.54020951101352688</v>
      </c>
      <c r="J1753" t="str">
        <f>IF((ComCalc!J$37&gt;1)*J109,(SQRT(ComCalc!J$113)*J1650-1)/SQRT(1+ComCalc!J$113-2*SQRT(ComCalc!J$113)*J1650),"")</f>
        <v/>
      </c>
      <c r="K1753">
        <f>IF((ComCalc!K$37&gt;1)*K109,(SQRT(ComCalc!K$113)*K1650-1)/SQRT(1+ComCalc!K$113-2*SQRT(ComCalc!K$113)*K1650),"")</f>
        <v>0.54270925303824824</v>
      </c>
      <c r="L1753" t="str">
        <f>IF((ComCalc!L$37&gt;1)*L109,(SQRT(ComCalc!L$113)*L1650-1)/SQRT(1+ComCalc!L$113-2*SQRT(ComCalc!L$113)*L1650),"")</f>
        <v/>
      </c>
      <c r="M1753">
        <f>IF((ComCalc!M$37&gt;1)*M109,(SQRT(ComCalc!M$113)*M1650-1)/SQRT(1+ComCalc!M$113-2*SQRT(ComCalc!M$113)*M1650),"")</f>
        <v>0.43937699405151071</v>
      </c>
      <c r="N1753" t="str">
        <f>IF((ComCalc!N$37&gt;1)*N109,(SQRT(ComCalc!N$113)*N1650-1)/SQRT(1+ComCalc!N$113-2*SQRT(ComCalc!N$113)*N1650),"")</f>
        <v/>
      </c>
      <c r="O1753" t="str">
        <f>IF((ComCalc!O$37&gt;1)*O109,(SQRT(ComCalc!O$113)*O1650-1)/SQRT(1+ComCalc!O$113-2*SQRT(ComCalc!O$113)*O1650),"")</f>
        <v/>
      </c>
      <c r="P1753" t="str">
        <f>IF((ComCalc!P$37&gt;1)*P109,(SQRT(ComCalc!P$113)*P1650-1)/SQRT(1+ComCalc!P$113-2*SQRT(ComCalc!P$113)*P1650),"")</f>
        <v/>
      </c>
      <c r="Q1753" t="str">
        <f>IF((ComCalc!Q$37&gt;1)*Q109,(SQRT(ComCalc!Q$113)*Q1650-1)/SQRT(1+ComCalc!Q$113-2*SQRT(ComCalc!Q$113)*Q1650),"")</f>
        <v/>
      </c>
      <c r="R1753">
        <f>IF((ComCalc!R$37&gt;1)*R109,(SQRT(ComCalc!R$113)*R1650-1)/SQRT(1+ComCalc!R$113-2*SQRT(ComCalc!R$113)*R1650),"")</f>
        <v>0.30141570783403654</v>
      </c>
      <c r="S1753" t="str">
        <f>IF((ComCalc!S$37&gt;1)*S109,(SQRT(ComCalc!S$113)*S1650-1)/SQRT(1+ComCalc!S$113-2*SQRT(ComCalc!S$113)*S1650),"")</f>
        <v/>
      </c>
      <c r="T1753" t="str">
        <f>IF((ComCalc!T$37&gt;1)*T109,(SQRT(ComCalc!T$113)*T1650-1)/SQRT(1+ComCalc!T$113-2*SQRT(ComCalc!T$113)*T1650),"")</f>
        <v/>
      </c>
      <c r="U1753" t="str">
        <f>IF((ComCalc!U$37&gt;1)*U109,(SQRT(ComCalc!U$113)*U1650-1)/SQRT(1+ComCalc!U$113-2*SQRT(ComCalc!U$113)*U1650),"")</f>
        <v/>
      </c>
    </row>
    <row r="1754" spans="1:21" x14ac:dyDescent="0.15">
      <c r="A1754" t="str">
        <f t="shared" si="1079"/>
        <v>Block Design</v>
      </c>
      <c r="B1754" t="str">
        <f>IF((ComCalc!B$37&gt;1)*B110,(SQRT(ComCalc!B$113)*B1651-1)/SQRT(1+ComCalc!B$113-2*SQRT(ComCalc!B$113)*B1651),"")</f>
        <v/>
      </c>
      <c r="C1754" t="str">
        <f>IF((ComCalc!C$37&gt;1)*C110,(SQRT(ComCalc!C$113)*C1651-1)/SQRT(1+ComCalc!C$113-2*SQRT(ComCalc!C$113)*C1651),"")</f>
        <v/>
      </c>
      <c r="D1754" t="str">
        <f>IF((ComCalc!D$37&gt;1)*D110,(SQRT(ComCalc!D$113)*D1651-1)/SQRT(1+ComCalc!D$113-2*SQRT(ComCalc!D$113)*D1651),"")</f>
        <v/>
      </c>
      <c r="E1754" t="str">
        <f>IF((ComCalc!E$37&gt;1)*E110,(SQRT(ComCalc!E$113)*E1651-1)/SQRT(1+ComCalc!E$113-2*SQRT(ComCalc!E$113)*E1651),"")</f>
        <v/>
      </c>
      <c r="F1754" t="str">
        <f>IF((ComCalc!F$37&gt;1)*F110,(SQRT(ComCalc!F$113)*F1651-1)/SQRT(1+ComCalc!F$113-2*SQRT(ComCalc!F$113)*F1651),"")</f>
        <v/>
      </c>
      <c r="G1754" t="str">
        <f>IF((ComCalc!G$37&gt;1)*G110,(SQRT(ComCalc!G$113)*G1651-1)/SQRT(1+ComCalc!G$113-2*SQRT(ComCalc!G$113)*G1651),"")</f>
        <v/>
      </c>
      <c r="H1754" t="str">
        <f>IF((ComCalc!H$37&gt;1)*H110,(SQRT(ComCalc!H$113)*H1651-1)/SQRT(1+ComCalc!H$113-2*SQRT(ComCalc!H$113)*H1651),"")</f>
        <v/>
      </c>
      <c r="I1754" t="str">
        <f>IF((ComCalc!I$37&gt;1)*I110,(SQRT(ComCalc!I$113)*I1651-1)/SQRT(1+ComCalc!I$113-2*SQRT(ComCalc!I$113)*I1651),"")</f>
        <v/>
      </c>
      <c r="J1754" t="str">
        <f>IF((ComCalc!J$37&gt;1)*J110,(SQRT(ComCalc!J$113)*J1651-1)/SQRT(1+ComCalc!J$113-2*SQRT(ComCalc!J$113)*J1651),"")</f>
        <v/>
      </c>
      <c r="K1754" t="str">
        <f>IF((ComCalc!K$37&gt;1)*K110,(SQRT(ComCalc!K$113)*K1651-1)/SQRT(1+ComCalc!K$113-2*SQRT(ComCalc!K$113)*K1651),"")</f>
        <v/>
      </c>
      <c r="L1754" t="str">
        <f>IF((ComCalc!L$37&gt;1)*L110,(SQRT(ComCalc!L$113)*L1651-1)/SQRT(1+ComCalc!L$113-2*SQRT(ComCalc!L$113)*L1651),"")</f>
        <v/>
      </c>
      <c r="M1754" t="str">
        <f>IF((ComCalc!M$37&gt;1)*M110,(SQRT(ComCalc!M$113)*M1651-1)/SQRT(1+ComCalc!M$113-2*SQRT(ComCalc!M$113)*M1651),"")</f>
        <v/>
      </c>
      <c r="N1754" t="str">
        <f>IF((ComCalc!N$37&gt;1)*N110,(SQRT(ComCalc!N$113)*N1651-1)/SQRT(1+ComCalc!N$113-2*SQRT(ComCalc!N$113)*N1651),"")</f>
        <v/>
      </c>
      <c r="O1754" t="str">
        <f>IF((ComCalc!O$37&gt;1)*O110,(SQRT(ComCalc!O$113)*O1651-1)/SQRT(1+ComCalc!O$113-2*SQRT(ComCalc!O$113)*O1651),"")</f>
        <v/>
      </c>
      <c r="P1754" t="str">
        <f>IF((ComCalc!P$37&gt;1)*P110,(SQRT(ComCalc!P$113)*P1651-1)/SQRT(1+ComCalc!P$113-2*SQRT(ComCalc!P$113)*P1651),"")</f>
        <v/>
      </c>
      <c r="Q1754" t="str">
        <f>IF((ComCalc!Q$37&gt;1)*Q110,(SQRT(ComCalc!Q$113)*Q1651-1)/SQRT(1+ComCalc!Q$113-2*SQRT(ComCalc!Q$113)*Q1651),"")</f>
        <v/>
      </c>
      <c r="R1754" t="str">
        <f>IF((ComCalc!R$37&gt;1)*R110,(SQRT(ComCalc!R$113)*R1651-1)/SQRT(1+ComCalc!R$113-2*SQRT(ComCalc!R$113)*R1651),"")</f>
        <v/>
      </c>
      <c r="S1754" t="str">
        <f>IF((ComCalc!S$37&gt;1)*S110,(SQRT(ComCalc!S$113)*S1651-1)/SQRT(1+ComCalc!S$113-2*SQRT(ComCalc!S$113)*S1651),"")</f>
        <v/>
      </c>
      <c r="T1754" t="str">
        <f>IF((ComCalc!T$37&gt;1)*T110,(SQRT(ComCalc!T$113)*T1651-1)/SQRT(1+ComCalc!T$113-2*SQRT(ComCalc!T$113)*T1651),"")</f>
        <v/>
      </c>
      <c r="U1754" t="str">
        <f>IF((ComCalc!U$37&gt;1)*U110,(SQRT(ComCalc!U$113)*U1651-1)/SQRT(1+ComCalc!U$113-2*SQRT(ComCalc!U$113)*U1651),"")</f>
        <v/>
      </c>
    </row>
    <row r="1755" spans="1:21" x14ac:dyDescent="0.15">
      <c r="A1755" t="str">
        <f t="shared" si="1079"/>
        <v>Visual Puzzles</v>
      </c>
      <c r="B1755" t="str">
        <f>IF((ComCalc!B$37&gt;1)*B111,(SQRT(ComCalc!B$113)*B1652-1)/SQRT(1+ComCalc!B$113-2*SQRT(ComCalc!B$113)*B1652),"")</f>
        <v/>
      </c>
      <c r="C1755" t="str">
        <f>IF((ComCalc!C$37&gt;1)*C111,(SQRT(ComCalc!C$113)*C1652-1)/SQRT(1+ComCalc!C$113-2*SQRT(ComCalc!C$113)*C1652),"")</f>
        <v/>
      </c>
      <c r="D1755" t="str">
        <f>IF((ComCalc!D$37&gt;1)*D111,(SQRT(ComCalc!D$113)*D1652-1)/SQRT(1+ComCalc!D$113-2*SQRT(ComCalc!D$113)*D1652),"")</f>
        <v/>
      </c>
      <c r="E1755" t="str">
        <f>IF((ComCalc!E$37&gt;1)*E111,(SQRT(ComCalc!E$113)*E1652-1)/SQRT(1+ComCalc!E$113-2*SQRT(ComCalc!E$113)*E1652),"")</f>
        <v/>
      </c>
      <c r="F1755" t="str">
        <f>IF((ComCalc!F$37&gt;1)*F111,(SQRT(ComCalc!F$113)*F1652-1)/SQRT(1+ComCalc!F$113-2*SQRT(ComCalc!F$113)*F1652),"")</f>
        <v/>
      </c>
      <c r="G1755" t="str">
        <f>IF((ComCalc!G$37&gt;1)*G111,(SQRT(ComCalc!G$113)*G1652-1)/SQRT(1+ComCalc!G$113-2*SQRT(ComCalc!G$113)*G1652),"")</f>
        <v/>
      </c>
      <c r="H1755" t="str">
        <f>IF((ComCalc!H$37&gt;1)*H111,(SQRT(ComCalc!H$113)*H1652-1)/SQRT(1+ComCalc!H$113-2*SQRT(ComCalc!H$113)*H1652),"")</f>
        <v/>
      </c>
      <c r="I1755" t="str">
        <f>IF((ComCalc!I$37&gt;1)*I111,(SQRT(ComCalc!I$113)*I1652-1)/SQRT(1+ComCalc!I$113-2*SQRT(ComCalc!I$113)*I1652),"")</f>
        <v/>
      </c>
      <c r="J1755" t="str">
        <f>IF((ComCalc!J$37&gt;1)*J111,(SQRT(ComCalc!J$113)*J1652-1)/SQRT(1+ComCalc!J$113-2*SQRT(ComCalc!J$113)*J1652),"")</f>
        <v/>
      </c>
      <c r="K1755" t="str">
        <f>IF((ComCalc!K$37&gt;1)*K111,(SQRT(ComCalc!K$113)*K1652-1)/SQRT(1+ComCalc!K$113-2*SQRT(ComCalc!K$113)*K1652),"")</f>
        <v/>
      </c>
      <c r="L1755" t="str">
        <f>IF((ComCalc!L$37&gt;1)*L111,(SQRT(ComCalc!L$113)*L1652-1)/SQRT(1+ComCalc!L$113-2*SQRT(ComCalc!L$113)*L1652),"")</f>
        <v/>
      </c>
      <c r="M1755" t="str">
        <f>IF((ComCalc!M$37&gt;1)*M111,(SQRT(ComCalc!M$113)*M1652-1)/SQRT(1+ComCalc!M$113-2*SQRT(ComCalc!M$113)*M1652),"")</f>
        <v/>
      </c>
      <c r="N1755" t="str">
        <f>IF((ComCalc!N$37&gt;1)*N111,(SQRT(ComCalc!N$113)*N1652-1)/SQRT(1+ComCalc!N$113-2*SQRT(ComCalc!N$113)*N1652),"")</f>
        <v/>
      </c>
      <c r="O1755" t="str">
        <f>IF((ComCalc!O$37&gt;1)*O111,(SQRT(ComCalc!O$113)*O1652-1)/SQRT(1+ComCalc!O$113-2*SQRT(ComCalc!O$113)*O1652),"")</f>
        <v/>
      </c>
      <c r="P1755" t="str">
        <f>IF((ComCalc!P$37&gt;1)*P111,(SQRT(ComCalc!P$113)*P1652-1)/SQRT(1+ComCalc!P$113-2*SQRT(ComCalc!P$113)*P1652),"")</f>
        <v/>
      </c>
      <c r="Q1755" t="str">
        <f>IF((ComCalc!Q$37&gt;1)*Q111,(SQRT(ComCalc!Q$113)*Q1652-1)/SQRT(1+ComCalc!Q$113-2*SQRT(ComCalc!Q$113)*Q1652),"")</f>
        <v/>
      </c>
      <c r="R1755" t="str">
        <f>IF((ComCalc!R$37&gt;1)*R111,(SQRT(ComCalc!R$113)*R1652-1)/SQRT(1+ComCalc!R$113-2*SQRT(ComCalc!R$113)*R1652),"")</f>
        <v/>
      </c>
      <c r="S1755" t="str">
        <f>IF((ComCalc!S$37&gt;1)*S111,(SQRT(ComCalc!S$113)*S1652-1)/SQRT(1+ComCalc!S$113-2*SQRT(ComCalc!S$113)*S1652),"")</f>
        <v/>
      </c>
      <c r="T1755" t="str">
        <f>IF((ComCalc!T$37&gt;1)*T111,(SQRT(ComCalc!T$113)*T1652-1)/SQRT(1+ComCalc!T$113-2*SQRT(ComCalc!T$113)*T1652),"")</f>
        <v/>
      </c>
      <c r="U1755" t="str">
        <f>IF((ComCalc!U$37&gt;1)*U111,(SQRT(ComCalc!U$113)*U1652-1)/SQRT(1+ComCalc!U$113-2*SQRT(ComCalc!U$113)*U1652),"")</f>
        <v/>
      </c>
    </row>
    <row r="1756" spans="1:21" x14ac:dyDescent="0.15">
      <c r="A1756" t="str">
        <f t="shared" si="1079"/>
        <v>Symbol Search</v>
      </c>
      <c r="B1756" t="str">
        <f>IF((ComCalc!B$37&gt;1)*B112,(SQRT(ComCalc!B$113)*B1653-1)/SQRT(1+ComCalc!B$113-2*SQRT(ComCalc!B$113)*B1653),"")</f>
        <v/>
      </c>
      <c r="C1756" t="str">
        <f>IF((ComCalc!C$37&gt;1)*C112,(SQRT(ComCalc!C$113)*C1653-1)/SQRT(1+ComCalc!C$113-2*SQRT(ComCalc!C$113)*C1653),"")</f>
        <v/>
      </c>
      <c r="D1756" t="str">
        <f>IF((ComCalc!D$37&gt;1)*D112,(SQRT(ComCalc!D$113)*D1653-1)/SQRT(1+ComCalc!D$113-2*SQRT(ComCalc!D$113)*D1653),"")</f>
        <v/>
      </c>
      <c r="E1756" t="str">
        <f>IF((ComCalc!E$37&gt;1)*E112,(SQRT(ComCalc!E$113)*E1653-1)/SQRT(1+ComCalc!E$113-2*SQRT(ComCalc!E$113)*E1653),"")</f>
        <v/>
      </c>
      <c r="F1756" t="str">
        <f>IF((ComCalc!F$37&gt;1)*F112,(SQRT(ComCalc!F$113)*F1653-1)/SQRT(1+ComCalc!F$113-2*SQRT(ComCalc!F$113)*F1653),"")</f>
        <v/>
      </c>
      <c r="G1756" t="str">
        <f>IF((ComCalc!G$37&gt;1)*G112,(SQRT(ComCalc!G$113)*G1653-1)/SQRT(1+ComCalc!G$113-2*SQRT(ComCalc!G$113)*G1653),"")</f>
        <v/>
      </c>
      <c r="H1756" t="str">
        <f>IF((ComCalc!H$37&gt;1)*H112,(SQRT(ComCalc!H$113)*H1653-1)/SQRT(1+ComCalc!H$113-2*SQRT(ComCalc!H$113)*H1653),"")</f>
        <v/>
      </c>
      <c r="I1756" t="str">
        <f>IF((ComCalc!I$37&gt;1)*I112,(SQRT(ComCalc!I$113)*I1653-1)/SQRT(1+ComCalc!I$113-2*SQRT(ComCalc!I$113)*I1653),"")</f>
        <v/>
      </c>
      <c r="J1756" t="str">
        <f>IF((ComCalc!J$37&gt;1)*J112,(SQRT(ComCalc!J$113)*J1653-1)/SQRT(1+ComCalc!J$113-2*SQRT(ComCalc!J$113)*J1653),"")</f>
        <v/>
      </c>
      <c r="K1756" t="str">
        <f>IF((ComCalc!K$37&gt;1)*K112,(SQRT(ComCalc!K$113)*K1653-1)/SQRT(1+ComCalc!K$113-2*SQRT(ComCalc!K$113)*K1653),"")</f>
        <v/>
      </c>
      <c r="L1756" t="str">
        <f>IF((ComCalc!L$37&gt;1)*L112,(SQRT(ComCalc!L$113)*L1653-1)/SQRT(1+ComCalc!L$113-2*SQRT(ComCalc!L$113)*L1653),"")</f>
        <v/>
      </c>
      <c r="M1756" t="str">
        <f>IF((ComCalc!M$37&gt;1)*M112,(SQRT(ComCalc!M$113)*M1653-1)/SQRT(1+ComCalc!M$113-2*SQRT(ComCalc!M$113)*M1653),"")</f>
        <v/>
      </c>
      <c r="N1756" t="str">
        <f>IF((ComCalc!N$37&gt;1)*N112,(SQRT(ComCalc!N$113)*N1653-1)/SQRT(1+ComCalc!N$113-2*SQRT(ComCalc!N$113)*N1653),"")</f>
        <v/>
      </c>
      <c r="O1756" t="str">
        <f>IF((ComCalc!O$37&gt;1)*O112,(SQRT(ComCalc!O$113)*O1653-1)/SQRT(1+ComCalc!O$113-2*SQRT(ComCalc!O$113)*O1653),"")</f>
        <v/>
      </c>
      <c r="P1756" t="str">
        <f>IF((ComCalc!P$37&gt;1)*P112,(SQRT(ComCalc!P$113)*P1653-1)/SQRT(1+ComCalc!P$113-2*SQRT(ComCalc!P$113)*P1653),"")</f>
        <v/>
      </c>
      <c r="Q1756" t="str">
        <f>IF((ComCalc!Q$37&gt;1)*Q112,(SQRT(ComCalc!Q$113)*Q1653-1)/SQRT(1+ComCalc!Q$113-2*SQRT(ComCalc!Q$113)*Q1653),"")</f>
        <v/>
      </c>
      <c r="R1756" t="str">
        <f>IF((ComCalc!R$37&gt;1)*R112,(SQRT(ComCalc!R$113)*R1653-1)/SQRT(1+ComCalc!R$113-2*SQRT(ComCalc!R$113)*R1653),"")</f>
        <v/>
      </c>
      <c r="S1756" t="str">
        <f>IF((ComCalc!S$37&gt;1)*S112,(SQRT(ComCalc!S$113)*S1653-1)/SQRT(1+ComCalc!S$113-2*SQRT(ComCalc!S$113)*S1653),"")</f>
        <v/>
      </c>
      <c r="T1756" t="str">
        <f>IF((ComCalc!T$37&gt;1)*T112,(SQRT(ComCalc!T$113)*T1653-1)/SQRT(1+ComCalc!T$113-2*SQRT(ComCalc!T$113)*T1653),"")</f>
        <v/>
      </c>
      <c r="U1756" t="str">
        <f>IF((ComCalc!U$37&gt;1)*U112,(SQRT(ComCalc!U$113)*U1653-1)/SQRT(1+ComCalc!U$113-2*SQRT(ComCalc!U$113)*U1653),"")</f>
        <v/>
      </c>
    </row>
    <row r="1757" spans="1:21" x14ac:dyDescent="0.15">
      <c r="A1757" t="str">
        <f t="shared" si="1079"/>
        <v>Coding</v>
      </c>
      <c r="B1757" t="str">
        <f>IF((ComCalc!B$37&gt;1)*B113,(SQRT(ComCalc!B$113)*B1654-1)/SQRT(1+ComCalc!B$113-2*SQRT(ComCalc!B$113)*B1654),"")</f>
        <v/>
      </c>
      <c r="C1757" t="str">
        <f>IF((ComCalc!C$37&gt;1)*C113,(SQRT(ComCalc!C$113)*C1654-1)/SQRT(1+ComCalc!C$113-2*SQRT(ComCalc!C$113)*C1654),"")</f>
        <v/>
      </c>
      <c r="D1757" t="str">
        <f>IF((ComCalc!D$37&gt;1)*D113,(SQRT(ComCalc!D$113)*D1654-1)/SQRT(1+ComCalc!D$113-2*SQRT(ComCalc!D$113)*D1654),"")</f>
        <v/>
      </c>
      <c r="E1757" t="str">
        <f>IF((ComCalc!E$37&gt;1)*E113,(SQRT(ComCalc!E$113)*E1654-1)/SQRT(1+ComCalc!E$113-2*SQRT(ComCalc!E$113)*E1654),"")</f>
        <v/>
      </c>
      <c r="F1757" t="str">
        <f>IF((ComCalc!F$37&gt;1)*F113,(SQRT(ComCalc!F$113)*F1654-1)/SQRT(1+ComCalc!F$113-2*SQRT(ComCalc!F$113)*F1654),"")</f>
        <v/>
      </c>
      <c r="G1757">
        <f>IF((ComCalc!G$37&gt;1)*G113,(SQRT(ComCalc!G$113)*G1654-1)/SQRT(1+ComCalc!G$113-2*SQRT(ComCalc!G$113)*G1654),"")</f>
        <v>0.67297650410983467</v>
      </c>
      <c r="H1757" t="str">
        <f>IF((ComCalc!H$37&gt;1)*H113,(SQRT(ComCalc!H$113)*H1654-1)/SQRT(1+ComCalc!H$113-2*SQRT(ComCalc!H$113)*H1654),"")</f>
        <v/>
      </c>
      <c r="I1757">
        <f>IF((ComCalc!I$37&gt;1)*I113,(SQRT(ComCalc!I$113)*I1654-1)/SQRT(1+ComCalc!I$113-2*SQRT(ComCalc!I$113)*I1654),"")</f>
        <v>0.39837168574084192</v>
      </c>
      <c r="J1757">
        <f>IF((ComCalc!J$37&gt;1)*J113,(SQRT(ComCalc!J$113)*J1654-1)/SQRT(1+ComCalc!J$113-2*SQRT(ComCalc!J$113)*J1654),"")</f>
        <v>0.50320236170195976</v>
      </c>
      <c r="K1757" t="str">
        <f>IF((ComCalc!K$37&gt;1)*K113,(SQRT(ComCalc!K$113)*K1654-1)/SQRT(1+ComCalc!K$113-2*SQRT(ComCalc!K$113)*K1654),"")</f>
        <v/>
      </c>
      <c r="L1757" t="str">
        <f>IF((ComCalc!L$37&gt;1)*L113,(SQRT(ComCalc!L$113)*L1654-1)/SQRT(1+ComCalc!L$113-2*SQRT(ComCalc!L$113)*L1654),"")</f>
        <v/>
      </c>
      <c r="M1757" t="str">
        <f>IF((ComCalc!M$37&gt;1)*M113,(SQRT(ComCalc!M$113)*M1654-1)/SQRT(1+ComCalc!M$113-2*SQRT(ComCalc!M$113)*M1654),"")</f>
        <v/>
      </c>
      <c r="N1757">
        <f>IF((ComCalc!N$37&gt;1)*N113,(SQRT(ComCalc!N$113)*N1654-1)/SQRT(1+ComCalc!N$113-2*SQRT(ComCalc!N$113)*N1654),"")</f>
        <v>0.46045468671577061</v>
      </c>
      <c r="O1757" t="str">
        <f>IF((ComCalc!O$37&gt;1)*O113,(SQRT(ComCalc!O$113)*O1654-1)/SQRT(1+ComCalc!O$113-2*SQRT(ComCalc!O$113)*O1654),"")</f>
        <v/>
      </c>
      <c r="P1757" t="str">
        <f>IF((ComCalc!P$37&gt;1)*P113,(SQRT(ComCalc!P$113)*P1654-1)/SQRT(1+ComCalc!P$113-2*SQRT(ComCalc!P$113)*P1654),"")</f>
        <v/>
      </c>
      <c r="Q1757" t="str">
        <f>IF((ComCalc!Q$37&gt;1)*Q113,(SQRT(ComCalc!Q$113)*Q1654-1)/SQRT(1+ComCalc!Q$113-2*SQRT(ComCalc!Q$113)*Q1654),"")</f>
        <v/>
      </c>
      <c r="R1757">
        <f>IF((ComCalc!R$37&gt;1)*R113,(SQRT(ComCalc!R$113)*R1654-1)/SQRT(1+ComCalc!R$113-2*SQRT(ComCalc!R$113)*R1654),"")</f>
        <v>0.569549566655835</v>
      </c>
      <c r="S1757" t="str">
        <f>IF((ComCalc!S$37&gt;1)*S113,(SQRT(ComCalc!S$113)*S1654-1)/SQRT(1+ComCalc!S$113-2*SQRT(ComCalc!S$113)*S1654),"")</f>
        <v/>
      </c>
      <c r="T1757" t="str">
        <f>IF((ComCalc!T$37&gt;1)*T113,(SQRT(ComCalc!T$113)*T1654-1)/SQRT(1+ComCalc!T$113-2*SQRT(ComCalc!T$113)*T1654),"")</f>
        <v/>
      </c>
      <c r="U1757" t="str">
        <f>IF((ComCalc!U$37&gt;1)*U113,(SQRT(ComCalc!U$113)*U1654-1)/SQRT(1+ComCalc!U$113-2*SQRT(ComCalc!U$113)*U1654),"")</f>
        <v/>
      </c>
    </row>
    <row r="1758" spans="1:21" x14ac:dyDescent="0.15">
      <c r="A1758" t="str">
        <f t="shared" si="1079"/>
        <v>NAB Categories</v>
      </c>
      <c r="B1758" t="str">
        <f>IF((ComCalc!B$37&gt;1)*B114,(SQRT(ComCalc!B$113)*B1655-1)/SQRT(1+ComCalc!B$113-2*SQRT(ComCalc!B$113)*B1655),"")</f>
        <v/>
      </c>
      <c r="C1758" t="str">
        <f>IF((ComCalc!C$37&gt;1)*C114,(SQRT(ComCalc!C$113)*C1655-1)/SQRT(1+ComCalc!C$113-2*SQRT(ComCalc!C$113)*C1655),"")</f>
        <v/>
      </c>
      <c r="D1758" t="str">
        <f>IF((ComCalc!D$37&gt;1)*D114,(SQRT(ComCalc!D$113)*D1655-1)/SQRT(1+ComCalc!D$113-2*SQRT(ComCalc!D$113)*D1655),"")</f>
        <v/>
      </c>
      <c r="E1758" t="str">
        <f>IF((ComCalc!E$37&gt;1)*E114,(SQRT(ComCalc!E$113)*E1655-1)/SQRT(1+ComCalc!E$113-2*SQRT(ComCalc!E$113)*E1655),"")</f>
        <v/>
      </c>
      <c r="F1758" t="str">
        <f>IF((ComCalc!F$37&gt;1)*F114,(SQRT(ComCalc!F$113)*F1655-1)/SQRT(1+ComCalc!F$113-2*SQRT(ComCalc!F$113)*F1655),"")</f>
        <v/>
      </c>
      <c r="G1758" t="str">
        <f>IF((ComCalc!G$37&gt;1)*G114,(SQRT(ComCalc!G$113)*G1655-1)/SQRT(1+ComCalc!G$113-2*SQRT(ComCalc!G$113)*G1655),"")</f>
        <v/>
      </c>
      <c r="H1758" t="str">
        <f>IF((ComCalc!H$37&gt;1)*H114,(SQRT(ComCalc!H$113)*H1655-1)/SQRT(1+ComCalc!H$113-2*SQRT(ComCalc!H$113)*H1655),"")</f>
        <v/>
      </c>
      <c r="I1758" t="str">
        <f>IF((ComCalc!I$37&gt;1)*I114,(SQRT(ComCalc!I$113)*I1655-1)/SQRT(1+ComCalc!I$113-2*SQRT(ComCalc!I$113)*I1655),"")</f>
        <v/>
      </c>
      <c r="J1758" t="str">
        <f>IF((ComCalc!J$37&gt;1)*J114,(SQRT(ComCalc!J$113)*J1655-1)/SQRT(1+ComCalc!J$113-2*SQRT(ComCalc!J$113)*J1655),"")</f>
        <v/>
      </c>
      <c r="K1758" t="str">
        <f>IF((ComCalc!K$37&gt;1)*K114,(SQRT(ComCalc!K$113)*K1655-1)/SQRT(1+ComCalc!K$113-2*SQRT(ComCalc!K$113)*K1655),"")</f>
        <v/>
      </c>
      <c r="L1758" t="str">
        <f>IF((ComCalc!L$37&gt;1)*L114,(SQRT(ComCalc!L$113)*L1655-1)/SQRT(1+ComCalc!L$113-2*SQRT(ComCalc!L$113)*L1655),"")</f>
        <v/>
      </c>
      <c r="M1758" t="str">
        <f>IF((ComCalc!M$37&gt;1)*M114,(SQRT(ComCalc!M$113)*M1655-1)/SQRT(1+ComCalc!M$113-2*SQRT(ComCalc!M$113)*M1655),"")</f>
        <v/>
      </c>
      <c r="N1758" t="str">
        <f>IF((ComCalc!N$37&gt;1)*N114,(SQRT(ComCalc!N$113)*N1655-1)/SQRT(1+ComCalc!N$113-2*SQRT(ComCalc!N$113)*N1655),"")</f>
        <v/>
      </c>
      <c r="O1758" t="str">
        <f>IF((ComCalc!O$37&gt;1)*O114,(SQRT(ComCalc!O$113)*O1655-1)/SQRT(1+ComCalc!O$113-2*SQRT(ComCalc!O$113)*O1655),"")</f>
        <v/>
      </c>
      <c r="P1758" t="str">
        <f>IF((ComCalc!P$37&gt;1)*P114,(SQRT(ComCalc!P$113)*P1655-1)/SQRT(1+ComCalc!P$113-2*SQRT(ComCalc!P$113)*P1655),"")</f>
        <v/>
      </c>
      <c r="Q1758" t="str">
        <f>IF((ComCalc!Q$37&gt;1)*Q114,(SQRT(ComCalc!Q$113)*Q1655-1)/SQRT(1+ComCalc!Q$113-2*SQRT(ComCalc!Q$113)*Q1655),"")</f>
        <v/>
      </c>
      <c r="R1758" t="str">
        <f>IF((ComCalc!R$37&gt;1)*R114,(SQRT(ComCalc!R$113)*R1655-1)/SQRT(1+ComCalc!R$113-2*SQRT(ComCalc!R$113)*R1655),"")</f>
        <v/>
      </c>
      <c r="S1758" t="str">
        <f>IF((ComCalc!S$37&gt;1)*S114,(SQRT(ComCalc!S$113)*S1655-1)/SQRT(1+ComCalc!S$113-2*SQRT(ComCalc!S$113)*S1655),"")</f>
        <v/>
      </c>
      <c r="T1758" t="str">
        <f>IF((ComCalc!T$37&gt;1)*T114,(SQRT(ComCalc!T$113)*T1655-1)/SQRT(1+ComCalc!T$113-2*SQRT(ComCalc!T$113)*T1655),"")</f>
        <v/>
      </c>
      <c r="U1758" t="str">
        <f>IF((ComCalc!U$37&gt;1)*U114,(SQRT(ComCalc!U$113)*U1655-1)/SQRT(1+ComCalc!U$113-2*SQRT(ComCalc!U$113)*U1655),"")</f>
        <v/>
      </c>
    </row>
    <row r="1759" spans="1:21" x14ac:dyDescent="0.15">
      <c r="A1759" t="str">
        <f t="shared" si="1079"/>
        <v>NAB Judgment</v>
      </c>
      <c r="B1759" t="str">
        <f>IF((ComCalc!B$37&gt;1)*B115,(SQRT(ComCalc!B$113)*B1656-1)/SQRT(1+ComCalc!B$113-2*SQRT(ComCalc!B$113)*B1656),"")</f>
        <v/>
      </c>
      <c r="C1759" t="str">
        <f>IF((ComCalc!C$37&gt;1)*C115,(SQRT(ComCalc!C$113)*C1656-1)/SQRT(1+ComCalc!C$113-2*SQRT(ComCalc!C$113)*C1656),"")</f>
        <v/>
      </c>
      <c r="D1759" t="str">
        <f>IF((ComCalc!D$37&gt;1)*D115,(SQRT(ComCalc!D$113)*D1656-1)/SQRT(1+ComCalc!D$113-2*SQRT(ComCalc!D$113)*D1656),"")</f>
        <v/>
      </c>
      <c r="E1759" t="str">
        <f>IF((ComCalc!E$37&gt;1)*E115,(SQRT(ComCalc!E$113)*E1656-1)/SQRT(1+ComCalc!E$113-2*SQRT(ComCalc!E$113)*E1656),"")</f>
        <v/>
      </c>
      <c r="F1759" t="str">
        <f>IF((ComCalc!F$37&gt;1)*F115,(SQRT(ComCalc!F$113)*F1656-1)/SQRT(1+ComCalc!F$113-2*SQRT(ComCalc!F$113)*F1656),"")</f>
        <v/>
      </c>
      <c r="G1759">
        <f>IF((ComCalc!G$37&gt;1)*G115,(SQRT(ComCalc!G$113)*G1656-1)/SQRT(1+ComCalc!G$113-2*SQRT(ComCalc!G$113)*G1656),"")</f>
        <v>0.16262757607013406</v>
      </c>
      <c r="H1759" t="str">
        <f>IF((ComCalc!H$37&gt;1)*H115,(SQRT(ComCalc!H$113)*H1656-1)/SQRT(1+ComCalc!H$113-2*SQRT(ComCalc!H$113)*H1656),"")</f>
        <v/>
      </c>
      <c r="I1759" t="str">
        <f>IF((ComCalc!I$37&gt;1)*I115,(SQRT(ComCalc!I$113)*I1656-1)/SQRT(1+ComCalc!I$113-2*SQRT(ComCalc!I$113)*I1656),"")</f>
        <v/>
      </c>
      <c r="J1759" t="str">
        <f>IF((ComCalc!J$37&gt;1)*J115,(SQRT(ComCalc!J$113)*J1656-1)/SQRT(1+ComCalc!J$113-2*SQRT(ComCalc!J$113)*J1656),"")</f>
        <v/>
      </c>
      <c r="K1759" t="str">
        <f>IF((ComCalc!K$37&gt;1)*K115,(SQRT(ComCalc!K$113)*K1656-1)/SQRT(1+ComCalc!K$113-2*SQRT(ComCalc!K$113)*K1656),"")</f>
        <v/>
      </c>
      <c r="L1759" t="str">
        <f>IF((ComCalc!L$37&gt;1)*L115,(SQRT(ComCalc!L$113)*L1656-1)/SQRT(1+ComCalc!L$113-2*SQRT(ComCalc!L$113)*L1656),"")</f>
        <v/>
      </c>
      <c r="M1759" t="str">
        <f>IF((ComCalc!M$37&gt;1)*M115,(SQRT(ComCalc!M$113)*M1656-1)/SQRT(1+ComCalc!M$113-2*SQRT(ComCalc!M$113)*M1656),"")</f>
        <v/>
      </c>
      <c r="N1759" t="str">
        <f>IF((ComCalc!N$37&gt;1)*N115,(SQRT(ComCalc!N$113)*N1656-1)/SQRT(1+ComCalc!N$113-2*SQRT(ComCalc!N$113)*N1656),"")</f>
        <v/>
      </c>
      <c r="O1759" t="str">
        <f>IF((ComCalc!O$37&gt;1)*O115,(SQRT(ComCalc!O$113)*O1656-1)/SQRT(1+ComCalc!O$113-2*SQRT(ComCalc!O$113)*O1656),"")</f>
        <v/>
      </c>
      <c r="P1759" t="str">
        <f>IF((ComCalc!P$37&gt;1)*P115,(SQRT(ComCalc!P$113)*P1656-1)/SQRT(1+ComCalc!P$113-2*SQRT(ComCalc!P$113)*P1656),"")</f>
        <v/>
      </c>
      <c r="Q1759" t="str">
        <f>IF((ComCalc!Q$37&gt;1)*Q115,(SQRT(ComCalc!Q$113)*Q1656-1)/SQRT(1+ComCalc!Q$113-2*SQRT(ComCalc!Q$113)*Q1656),"")</f>
        <v/>
      </c>
      <c r="R1759">
        <f>IF((ComCalc!R$37&gt;1)*R115,(SQRT(ComCalc!R$113)*R1656-1)/SQRT(1+ComCalc!R$113-2*SQRT(ComCalc!R$113)*R1656),"")</f>
        <v>0.15947999123695172</v>
      </c>
      <c r="S1759" t="str">
        <f>IF((ComCalc!S$37&gt;1)*S115,(SQRT(ComCalc!S$113)*S1656-1)/SQRT(1+ComCalc!S$113-2*SQRT(ComCalc!S$113)*S1656),"")</f>
        <v/>
      </c>
      <c r="T1759" t="str">
        <f>IF((ComCalc!T$37&gt;1)*T115,(SQRT(ComCalc!T$113)*T1656-1)/SQRT(1+ComCalc!T$113-2*SQRT(ComCalc!T$113)*T1656),"")</f>
        <v/>
      </c>
      <c r="U1759" t="str">
        <f>IF((ComCalc!U$37&gt;1)*U115,(SQRT(ComCalc!U$113)*U1656-1)/SQRT(1+ComCalc!U$113-2*SQRT(ComCalc!U$113)*U1656),"")</f>
        <v/>
      </c>
    </row>
    <row r="1760" spans="1:21" x14ac:dyDescent="0.15">
      <c r="A1760" t="str">
        <f t="shared" si="1079"/>
        <v>NAB Mazes</v>
      </c>
      <c r="B1760" t="str">
        <f>IF((ComCalc!B$37&gt;1)*B116,(SQRT(ComCalc!B$113)*B1657-1)/SQRT(1+ComCalc!B$113-2*SQRT(ComCalc!B$113)*B1657),"")</f>
        <v/>
      </c>
      <c r="C1760" t="str">
        <f>IF((ComCalc!C$37&gt;1)*C116,(SQRT(ComCalc!C$113)*C1657-1)/SQRT(1+ComCalc!C$113-2*SQRT(ComCalc!C$113)*C1657),"")</f>
        <v/>
      </c>
      <c r="D1760" t="str">
        <f>IF((ComCalc!D$37&gt;1)*D116,(SQRT(ComCalc!D$113)*D1657-1)/SQRT(1+ComCalc!D$113-2*SQRT(ComCalc!D$113)*D1657),"")</f>
        <v/>
      </c>
      <c r="E1760" t="str">
        <f>IF((ComCalc!E$37&gt;1)*E116,(SQRT(ComCalc!E$113)*E1657-1)/SQRT(1+ComCalc!E$113-2*SQRT(ComCalc!E$113)*E1657),"")</f>
        <v/>
      </c>
      <c r="F1760" t="str">
        <f>IF((ComCalc!F$37&gt;1)*F116,(SQRT(ComCalc!F$113)*F1657-1)/SQRT(1+ComCalc!F$113-2*SQRT(ComCalc!F$113)*F1657),"")</f>
        <v/>
      </c>
      <c r="G1760" t="str">
        <f>IF((ComCalc!G$37&gt;1)*G116,(SQRT(ComCalc!G$113)*G1657-1)/SQRT(1+ComCalc!G$113-2*SQRT(ComCalc!G$113)*G1657),"")</f>
        <v/>
      </c>
      <c r="H1760" t="str">
        <f>IF((ComCalc!H$37&gt;1)*H116,(SQRT(ComCalc!H$113)*H1657-1)/SQRT(1+ComCalc!H$113-2*SQRT(ComCalc!H$113)*H1657),"")</f>
        <v/>
      </c>
      <c r="I1760" t="str">
        <f>IF((ComCalc!I$37&gt;1)*I116,(SQRT(ComCalc!I$113)*I1657-1)/SQRT(1+ComCalc!I$113-2*SQRT(ComCalc!I$113)*I1657),"")</f>
        <v/>
      </c>
      <c r="J1760" t="str">
        <f>IF((ComCalc!J$37&gt;1)*J116,(SQRT(ComCalc!J$113)*J1657-1)/SQRT(1+ComCalc!J$113-2*SQRT(ComCalc!J$113)*J1657),"")</f>
        <v/>
      </c>
      <c r="K1760" t="str">
        <f>IF((ComCalc!K$37&gt;1)*K116,(SQRT(ComCalc!K$113)*K1657-1)/SQRT(1+ComCalc!K$113-2*SQRT(ComCalc!K$113)*K1657),"")</f>
        <v/>
      </c>
      <c r="L1760" t="str">
        <f>IF((ComCalc!L$37&gt;1)*L116,(SQRT(ComCalc!L$113)*L1657-1)/SQRT(1+ComCalc!L$113-2*SQRT(ComCalc!L$113)*L1657),"")</f>
        <v/>
      </c>
      <c r="M1760" t="str">
        <f>IF((ComCalc!M$37&gt;1)*M116,(SQRT(ComCalc!M$113)*M1657-1)/SQRT(1+ComCalc!M$113-2*SQRT(ComCalc!M$113)*M1657),"")</f>
        <v/>
      </c>
      <c r="N1760" t="str">
        <f>IF((ComCalc!N$37&gt;1)*N116,(SQRT(ComCalc!N$113)*N1657-1)/SQRT(1+ComCalc!N$113-2*SQRT(ComCalc!N$113)*N1657),"")</f>
        <v/>
      </c>
      <c r="O1760" t="str">
        <f>IF((ComCalc!O$37&gt;1)*O116,(SQRT(ComCalc!O$113)*O1657-1)/SQRT(1+ComCalc!O$113-2*SQRT(ComCalc!O$113)*O1657),"")</f>
        <v/>
      </c>
      <c r="P1760" t="str">
        <f>IF((ComCalc!P$37&gt;1)*P116,(SQRT(ComCalc!P$113)*P1657-1)/SQRT(1+ComCalc!P$113-2*SQRT(ComCalc!P$113)*P1657),"")</f>
        <v/>
      </c>
      <c r="Q1760" t="str">
        <f>IF((ComCalc!Q$37&gt;1)*Q116,(SQRT(ComCalc!Q$113)*Q1657-1)/SQRT(1+ComCalc!Q$113-2*SQRT(ComCalc!Q$113)*Q1657),"")</f>
        <v/>
      </c>
      <c r="R1760" t="str">
        <f>IF((ComCalc!R$37&gt;1)*R116,(SQRT(ComCalc!R$113)*R1657-1)/SQRT(1+ComCalc!R$113-2*SQRT(ComCalc!R$113)*R1657),"")</f>
        <v/>
      </c>
      <c r="S1760" t="str">
        <f>IF((ComCalc!S$37&gt;1)*S116,(SQRT(ComCalc!S$113)*S1657-1)/SQRT(1+ComCalc!S$113-2*SQRT(ComCalc!S$113)*S1657),"")</f>
        <v/>
      </c>
      <c r="T1760" t="str">
        <f>IF((ComCalc!T$37&gt;1)*T116,(SQRT(ComCalc!T$113)*T1657-1)/SQRT(1+ComCalc!T$113-2*SQRT(ComCalc!T$113)*T1657),"")</f>
        <v/>
      </c>
      <c r="U1760" t="str">
        <f>IF((ComCalc!U$37&gt;1)*U116,(SQRT(ComCalc!U$113)*U1657-1)/SQRT(1+ComCalc!U$113-2*SQRT(ComCalc!U$113)*U1657),"")</f>
        <v/>
      </c>
    </row>
    <row r="1761" spans="1:21" x14ac:dyDescent="0.15">
      <c r="A1761" t="str">
        <f t="shared" si="1079"/>
        <v>NAB Word Generation</v>
      </c>
      <c r="B1761" t="str">
        <f>IF((ComCalc!B$37&gt;1)*B117,(SQRT(ComCalc!B$113)*B1658-1)/SQRT(1+ComCalc!B$113-2*SQRT(ComCalc!B$113)*B1658),"")</f>
        <v/>
      </c>
      <c r="C1761" t="str">
        <f>IF((ComCalc!C$37&gt;1)*C117,(SQRT(ComCalc!C$113)*C1658-1)/SQRT(1+ComCalc!C$113-2*SQRT(ComCalc!C$113)*C1658),"")</f>
        <v/>
      </c>
      <c r="D1761" t="str">
        <f>IF((ComCalc!D$37&gt;1)*D117,(SQRT(ComCalc!D$113)*D1658-1)/SQRT(1+ComCalc!D$113-2*SQRT(ComCalc!D$113)*D1658),"")</f>
        <v/>
      </c>
      <c r="E1761" t="str">
        <f>IF((ComCalc!E$37&gt;1)*E117,(SQRT(ComCalc!E$113)*E1658-1)/SQRT(1+ComCalc!E$113-2*SQRT(ComCalc!E$113)*E1658),"")</f>
        <v/>
      </c>
      <c r="F1761" t="str">
        <f>IF((ComCalc!F$37&gt;1)*F117,(SQRT(ComCalc!F$113)*F1658-1)/SQRT(1+ComCalc!F$113-2*SQRT(ComCalc!F$113)*F1658),"")</f>
        <v/>
      </c>
      <c r="G1761" t="str">
        <f>IF((ComCalc!G$37&gt;1)*G117,(SQRT(ComCalc!G$113)*G1658-1)/SQRT(1+ComCalc!G$113-2*SQRT(ComCalc!G$113)*G1658),"")</f>
        <v/>
      </c>
      <c r="H1761" t="str">
        <f>IF((ComCalc!H$37&gt;1)*H117,(SQRT(ComCalc!H$113)*H1658-1)/SQRT(1+ComCalc!H$113-2*SQRT(ComCalc!H$113)*H1658),"")</f>
        <v/>
      </c>
      <c r="I1761" t="str">
        <f>IF((ComCalc!I$37&gt;1)*I117,(SQRT(ComCalc!I$113)*I1658-1)/SQRT(1+ComCalc!I$113-2*SQRT(ComCalc!I$113)*I1658),"")</f>
        <v/>
      </c>
      <c r="J1761" t="str">
        <f>IF((ComCalc!J$37&gt;1)*J117,(SQRT(ComCalc!J$113)*J1658-1)/SQRT(1+ComCalc!J$113-2*SQRT(ComCalc!J$113)*J1658),"")</f>
        <v/>
      </c>
      <c r="K1761" t="str">
        <f>IF((ComCalc!K$37&gt;1)*K117,(SQRT(ComCalc!K$113)*K1658-1)/SQRT(1+ComCalc!K$113-2*SQRT(ComCalc!K$113)*K1658),"")</f>
        <v/>
      </c>
      <c r="L1761" t="str">
        <f>IF((ComCalc!L$37&gt;1)*L117,(SQRT(ComCalc!L$113)*L1658-1)/SQRT(1+ComCalc!L$113-2*SQRT(ComCalc!L$113)*L1658),"")</f>
        <v/>
      </c>
      <c r="M1761" t="str">
        <f>IF((ComCalc!M$37&gt;1)*M117,(SQRT(ComCalc!M$113)*M1658-1)/SQRT(1+ComCalc!M$113-2*SQRT(ComCalc!M$113)*M1658),"")</f>
        <v/>
      </c>
      <c r="N1761" t="str">
        <f>IF((ComCalc!N$37&gt;1)*N117,(SQRT(ComCalc!N$113)*N1658-1)/SQRT(1+ComCalc!N$113-2*SQRT(ComCalc!N$113)*N1658),"")</f>
        <v/>
      </c>
      <c r="O1761" t="str">
        <f>IF((ComCalc!O$37&gt;1)*O117,(SQRT(ComCalc!O$113)*O1658-1)/SQRT(1+ComCalc!O$113-2*SQRT(ComCalc!O$113)*O1658),"")</f>
        <v/>
      </c>
      <c r="P1761" t="str">
        <f>IF((ComCalc!P$37&gt;1)*P117,(SQRT(ComCalc!P$113)*P1658-1)/SQRT(1+ComCalc!P$113-2*SQRT(ComCalc!P$113)*P1658),"")</f>
        <v/>
      </c>
      <c r="Q1761" t="str">
        <f>IF((ComCalc!Q$37&gt;1)*Q117,(SQRT(ComCalc!Q$113)*Q1658-1)/SQRT(1+ComCalc!Q$113-2*SQRT(ComCalc!Q$113)*Q1658),"")</f>
        <v/>
      </c>
      <c r="R1761" t="str">
        <f>IF((ComCalc!R$37&gt;1)*R117,(SQRT(ComCalc!R$113)*R1658-1)/SQRT(1+ComCalc!R$113-2*SQRT(ComCalc!R$113)*R1658),"")</f>
        <v/>
      </c>
      <c r="S1761" t="str">
        <f>IF((ComCalc!S$37&gt;1)*S117,(SQRT(ComCalc!S$113)*S1658-1)/SQRT(1+ComCalc!S$113-2*SQRT(ComCalc!S$113)*S1658),"")</f>
        <v/>
      </c>
      <c r="T1761" t="str">
        <f>IF((ComCalc!T$37&gt;1)*T117,(SQRT(ComCalc!T$113)*T1658-1)/SQRT(1+ComCalc!T$113-2*SQRT(ComCalc!T$113)*T1658),"")</f>
        <v/>
      </c>
      <c r="U1761" t="str">
        <f>IF((ComCalc!U$37&gt;1)*U117,(SQRT(ComCalc!U$113)*U1658-1)/SQRT(1+ComCalc!U$113-2*SQRT(ComCalc!U$113)*U1658),"")</f>
        <v/>
      </c>
    </row>
    <row r="1762" spans="1:21" x14ac:dyDescent="0.15">
      <c r="A1762" t="str">
        <f t="shared" si="1079"/>
        <v>Digits Forward</v>
      </c>
      <c r="B1762" t="str">
        <f>IF((ComCalc!B$37&gt;1)*B118,(SQRT(ComCalc!B$113)*B1659-1)/SQRT(1+ComCalc!B$113-2*SQRT(ComCalc!B$113)*B1659),"")</f>
        <v/>
      </c>
      <c r="C1762" t="str">
        <f>IF((ComCalc!C$37&gt;1)*C118,(SQRT(ComCalc!C$113)*C1659-1)/SQRT(1+ComCalc!C$113-2*SQRT(ComCalc!C$113)*C1659),"")</f>
        <v/>
      </c>
      <c r="D1762" t="str">
        <f>IF((ComCalc!D$37&gt;1)*D118,(SQRT(ComCalc!D$113)*D1659-1)/SQRT(1+ComCalc!D$113-2*SQRT(ComCalc!D$113)*D1659),"")</f>
        <v/>
      </c>
      <c r="E1762" t="str">
        <f>IF((ComCalc!E$37&gt;1)*E118,(SQRT(ComCalc!E$113)*E1659-1)/SQRT(1+ComCalc!E$113-2*SQRT(ComCalc!E$113)*E1659),"")</f>
        <v/>
      </c>
      <c r="F1762" t="str">
        <f>IF((ComCalc!F$37&gt;1)*F118,(SQRT(ComCalc!F$113)*F1659-1)/SQRT(1+ComCalc!F$113-2*SQRT(ComCalc!F$113)*F1659),"")</f>
        <v/>
      </c>
      <c r="G1762">
        <f>IF((ComCalc!G$37&gt;1)*G118,(SQRT(ComCalc!G$113)*G1659-1)/SQRT(1+ComCalc!G$113-2*SQRT(ComCalc!G$113)*G1659),"")</f>
        <v>0.40934064743913456</v>
      </c>
      <c r="H1762" t="str">
        <f>IF((ComCalc!H$37&gt;1)*H118,(SQRT(ComCalc!H$113)*H1659-1)/SQRT(1+ComCalc!H$113-2*SQRT(ComCalc!H$113)*H1659),"")</f>
        <v/>
      </c>
      <c r="I1762">
        <f>IF((ComCalc!I$37&gt;1)*I118,(SQRT(ComCalc!I$113)*I1659-1)/SQRT(1+ComCalc!I$113-2*SQRT(ComCalc!I$113)*I1659),"")</f>
        <v>0.52637084792548383</v>
      </c>
      <c r="J1762" t="str">
        <f>IF((ComCalc!J$37&gt;1)*J118,(SQRT(ComCalc!J$113)*J1659-1)/SQRT(1+ComCalc!J$113-2*SQRT(ComCalc!J$113)*J1659),"")</f>
        <v/>
      </c>
      <c r="K1762">
        <f>IF((ComCalc!K$37&gt;1)*K118,(SQRT(ComCalc!K$113)*K1659-1)/SQRT(1+ComCalc!K$113-2*SQRT(ComCalc!K$113)*K1659),"")</f>
        <v>0.53515486401304557</v>
      </c>
      <c r="L1762">
        <f>IF((ComCalc!L$37&gt;1)*L118,(SQRT(ComCalc!L$113)*L1659-1)/SQRT(1+ComCalc!L$113-2*SQRT(ComCalc!L$113)*L1659),"")</f>
        <v>0.27899433298516613</v>
      </c>
      <c r="M1762">
        <f>IF((ComCalc!M$37&gt;1)*M118,(SQRT(ComCalc!M$113)*M1659-1)/SQRT(1+ComCalc!M$113-2*SQRT(ComCalc!M$113)*M1659),"")</f>
        <v>0.4499567225553906</v>
      </c>
      <c r="N1762" t="str">
        <f>IF((ComCalc!N$37&gt;1)*N118,(SQRT(ComCalc!N$113)*N1659-1)/SQRT(1+ComCalc!N$113-2*SQRT(ComCalc!N$113)*N1659),"")</f>
        <v/>
      </c>
      <c r="O1762" t="str">
        <f>IF((ComCalc!O$37&gt;1)*O118,(SQRT(ComCalc!O$113)*O1659-1)/SQRT(1+ComCalc!O$113-2*SQRT(ComCalc!O$113)*O1659),"")</f>
        <v/>
      </c>
      <c r="P1762" t="str">
        <f>IF((ComCalc!P$37&gt;1)*P118,(SQRT(ComCalc!P$113)*P1659-1)/SQRT(1+ComCalc!P$113-2*SQRT(ComCalc!P$113)*P1659),"")</f>
        <v/>
      </c>
      <c r="Q1762" t="str">
        <f>IF((ComCalc!Q$37&gt;1)*Q118,(SQRT(ComCalc!Q$113)*Q1659-1)/SQRT(1+ComCalc!Q$113-2*SQRT(ComCalc!Q$113)*Q1659),"")</f>
        <v/>
      </c>
      <c r="R1762">
        <f>IF((ComCalc!R$37&gt;1)*R118,(SQRT(ComCalc!R$113)*R1659-1)/SQRT(1+ComCalc!R$113-2*SQRT(ComCalc!R$113)*R1659),"")</f>
        <v>0.45412493387124458</v>
      </c>
      <c r="S1762" t="str">
        <f>IF((ComCalc!S$37&gt;1)*S118,(SQRT(ComCalc!S$113)*S1659-1)/SQRT(1+ComCalc!S$113-2*SQRT(ComCalc!S$113)*S1659),"")</f>
        <v/>
      </c>
      <c r="T1762" t="str">
        <f>IF((ComCalc!T$37&gt;1)*T118,(SQRT(ComCalc!T$113)*T1659-1)/SQRT(1+ComCalc!T$113-2*SQRT(ComCalc!T$113)*T1659),"")</f>
        <v/>
      </c>
      <c r="U1762" t="str">
        <f>IF((ComCalc!U$37&gt;1)*U118,(SQRT(ComCalc!U$113)*U1659-1)/SQRT(1+ComCalc!U$113-2*SQRT(ComCalc!U$113)*U1659),"")</f>
        <v/>
      </c>
    </row>
    <row r="1763" spans="1:21" x14ac:dyDescent="0.15">
      <c r="A1763" t="str">
        <f t="shared" si="1079"/>
        <v>Digits Backward</v>
      </c>
      <c r="B1763" t="str">
        <f>IF((ComCalc!B$37&gt;1)*B119,(SQRT(ComCalc!B$113)*B1660-1)/SQRT(1+ComCalc!B$113-2*SQRT(ComCalc!B$113)*B1660),"")</f>
        <v/>
      </c>
      <c r="C1763" t="str">
        <f>IF((ComCalc!C$37&gt;1)*C119,(SQRT(ComCalc!C$113)*C1660-1)/SQRT(1+ComCalc!C$113-2*SQRT(ComCalc!C$113)*C1660),"")</f>
        <v/>
      </c>
      <c r="D1763" t="str">
        <f>IF((ComCalc!D$37&gt;1)*D119,(SQRT(ComCalc!D$113)*D1660-1)/SQRT(1+ComCalc!D$113-2*SQRT(ComCalc!D$113)*D1660),"")</f>
        <v/>
      </c>
      <c r="E1763" t="str">
        <f>IF((ComCalc!E$37&gt;1)*E119,(SQRT(ComCalc!E$113)*E1660-1)/SQRT(1+ComCalc!E$113-2*SQRT(ComCalc!E$113)*E1660),"")</f>
        <v/>
      </c>
      <c r="F1763" t="str">
        <f>IF((ComCalc!F$37&gt;1)*F119,(SQRT(ComCalc!F$113)*F1660-1)/SQRT(1+ComCalc!F$113-2*SQRT(ComCalc!F$113)*F1660),"")</f>
        <v/>
      </c>
      <c r="G1763">
        <f>IF((ComCalc!G$37&gt;1)*G119,(SQRT(ComCalc!G$113)*G1660-1)/SQRT(1+ComCalc!G$113-2*SQRT(ComCalc!G$113)*G1660),"")</f>
        <v>0.5171032826149855</v>
      </c>
      <c r="H1763" t="str">
        <f>IF((ComCalc!H$37&gt;1)*H119,(SQRT(ComCalc!H$113)*H1660-1)/SQRT(1+ComCalc!H$113-2*SQRT(ComCalc!H$113)*H1660),"")</f>
        <v/>
      </c>
      <c r="I1763">
        <f>IF((ComCalc!I$37&gt;1)*I119,(SQRT(ComCalc!I$113)*I1660-1)/SQRT(1+ComCalc!I$113-2*SQRT(ComCalc!I$113)*I1660),"")</f>
        <v>0.61397037383940123</v>
      </c>
      <c r="J1763" t="str">
        <f>IF((ComCalc!J$37&gt;1)*J119,(SQRT(ComCalc!J$113)*J1660-1)/SQRT(1+ComCalc!J$113-2*SQRT(ComCalc!J$113)*J1660),"")</f>
        <v/>
      </c>
      <c r="K1763">
        <f>IF((ComCalc!K$37&gt;1)*K119,(SQRT(ComCalc!K$113)*K1660-1)/SQRT(1+ComCalc!K$113-2*SQRT(ComCalc!K$113)*K1660),"")</f>
        <v>0.59722551994897333</v>
      </c>
      <c r="L1763" t="str">
        <f>IF((ComCalc!L$37&gt;1)*L119,(SQRT(ComCalc!L$113)*L1660-1)/SQRT(1+ComCalc!L$113-2*SQRT(ComCalc!L$113)*L1660),"")</f>
        <v/>
      </c>
      <c r="M1763">
        <f>IF((ComCalc!M$37&gt;1)*M119,(SQRT(ComCalc!M$113)*M1660-1)/SQRT(1+ComCalc!M$113-2*SQRT(ComCalc!M$113)*M1660),"")</f>
        <v>0.52546778449107234</v>
      </c>
      <c r="N1763" t="str">
        <f>IF((ComCalc!N$37&gt;1)*N119,(SQRT(ComCalc!N$113)*N1660-1)/SQRT(1+ComCalc!N$113-2*SQRT(ComCalc!N$113)*N1660),"")</f>
        <v/>
      </c>
      <c r="O1763" t="str">
        <f>IF((ComCalc!O$37&gt;1)*O119,(SQRT(ComCalc!O$113)*O1660-1)/SQRT(1+ComCalc!O$113-2*SQRT(ComCalc!O$113)*O1660),"")</f>
        <v/>
      </c>
      <c r="P1763" t="str">
        <f>IF((ComCalc!P$37&gt;1)*P119,(SQRT(ComCalc!P$113)*P1660-1)/SQRT(1+ComCalc!P$113-2*SQRT(ComCalc!P$113)*P1660),"")</f>
        <v/>
      </c>
      <c r="Q1763" t="str">
        <f>IF((ComCalc!Q$37&gt;1)*Q119,(SQRT(ComCalc!Q$113)*Q1660-1)/SQRT(1+ComCalc!Q$113-2*SQRT(ComCalc!Q$113)*Q1660),"")</f>
        <v/>
      </c>
      <c r="R1763">
        <f>IF((ComCalc!R$37&gt;1)*R119,(SQRT(ComCalc!R$113)*R1660-1)/SQRT(1+ComCalc!R$113-2*SQRT(ComCalc!R$113)*R1660),"")</f>
        <v>0.52219833259916459</v>
      </c>
      <c r="S1763" t="str">
        <f>IF((ComCalc!S$37&gt;1)*S119,(SQRT(ComCalc!S$113)*S1660-1)/SQRT(1+ComCalc!S$113-2*SQRT(ComCalc!S$113)*S1660),"")</f>
        <v/>
      </c>
      <c r="T1763" t="str">
        <f>IF((ComCalc!T$37&gt;1)*T119,(SQRT(ComCalc!T$113)*T1660-1)/SQRT(1+ComCalc!T$113-2*SQRT(ComCalc!T$113)*T1660),"")</f>
        <v/>
      </c>
      <c r="U1763" t="str">
        <f>IF((ComCalc!U$37&gt;1)*U119,(SQRT(ComCalc!U$113)*U1660-1)/SQRT(1+ComCalc!U$113-2*SQRT(ComCalc!U$113)*U1660),"")</f>
        <v/>
      </c>
    </row>
    <row r="1764" spans="1:21" x14ac:dyDescent="0.15">
      <c r="A1764" t="str">
        <f t="shared" si="1079"/>
        <v>Numbers &amp; Letters Speed A</v>
      </c>
      <c r="B1764" t="str">
        <f>IF((ComCalc!B$37&gt;1)*B120,(SQRT(ComCalc!B$113)*B1661-1)/SQRT(1+ComCalc!B$113-2*SQRT(ComCalc!B$113)*B1661),"")</f>
        <v/>
      </c>
      <c r="C1764" t="str">
        <f>IF((ComCalc!C$37&gt;1)*C120,(SQRT(ComCalc!C$113)*C1661-1)/SQRT(1+ComCalc!C$113-2*SQRT(ComCalc!C$113)*C1661),"")</f>
        <v/>
      </c>
      <c r="D1764" t="str">
        <f>IF((ComCalc!D$37&gt;1)*D120,(SQRT(ComCalc!D$113)*D1661-1)/SQRT(1+ComCalc!D$113-2*SQRT(ComCalc!D$113)*D1661),"")</f>
        <v/>
      </c>
      <c r="E1764" t="str">
        <f>IF((ComCalc!E$37&gt;1)*E120,(SQRT(ComCalc!E$113)*E1661-1)/SQRT(1+ComCalc!E$113-2*SQRT(ComCalc!E$113)*E1661),"")</f>
        <v/>
      </c>
      <c r="F1764" t="str">
        <f>IF((ComCalc!F$37&gt;1)*F120,(SQRT(ComCalc!F$113)*F1661-1)/SQRT(1+ComCalc!F$113-2*SQRT(ComCalc!F$113)*F1661),"")</f>
        <v/>
      </c>
      <c r="G1764">
        <f>IF((ComCalc!G$37&gt;1)*G120,(SQRT(ComCalc!G$113)*G1661-1)/SQRT(1+ComCalc!G$113-2*SQRT(ComCalc!G$113)*G1661),"")</f>
        <v>0.44059956832075675</v>
      </c>
      <c r="H1764" t="str">
        <f>IF((ComCalc!H$37&gt;1)*H120,(SQRT(ComCalc!H$113)*H1661-1)/SQRT(1+ComCalc!H$113-2*SQRT(ComCalc!H$113)*H1661),"")</f>
        <v/>
      </c>
      <c r="I1764" t="str">
        <f>IF((ComCalc!I$37&gt;1)*I120,(SQRT(ComCalc!I$113)*I1661-1)/SQRT(1+ComCalc!I$113-2*SQRT(ComCalc!I$113)*I1661),"")</f>
        <v/>
      </c>
      <c r="J1764">
        <f>IF((ComCalc!J$37&gt;1)*J120,(SQRT(ComCalc!J$113)*J1661-1)/SQRT(1+ComCalc!J$113-2*SQRT(ComCalc!J$113)*J1661),"")</f>
        <v>0.77100758113456713</v>
      </c>
      <c r="K1764" t="str">
        <f>IF((ComCalc!K$37&gt;1)*K120,(SQRT(ComCalc!K$113)*K1661-1)/SQRT(1+ComCalc!K$113-2*SQRT(ComCalc!K$113)*K1661),"")</f>
        <v/>
      </c>
      <c r="L1764" t="str">
        <f>IF((ComCalc!L$37&gt;1)*L120,(SQRT(ComCalc!L$113)*L1661-1)/SQRT(1+ComCalc!L$113-2*SQRT(ComCalc!L$113)*L1661),"")</f>
        <v/>
      </c>
      <c r="M1764" t="str">
        <f>IF((ComCalc!M$37&gt;1)*M120,(SQRT(ComCalc!M$113)*M1661-1)/SQRT(1+ComCalc!M$113-2*SQRT(ComCalc!M$113)*M1661),"")</f>
        <v/>
      </c>
      <c r="N1764" t="str">
        <f>IF((ComCalc!N$37&gt;1)*N120,(SQRT(ComCalc!N$113)*N1661-1)/SQRT(1+ComCalc!N$113-2*SQRT(ComCalc!N$113)*N1661),"")</f>
        <v/>
      </c>
      <c r="O1764" t="str">
        <f>IF((ComCalc!O$37&gt;1)*O120,(SQRT(ComCalc!O$113)*O1661-1)/SQRT(1+ComCalc!O$113-2*SQRT(ComCalc!O$113)*O1661),"")</f>
        <v/>
      </c>
      <c r="P1764" t="str">
        <f>IF((ComCalc!P$37&gt;1)*P120,(SQRT(ComCalc!P$113)*P1661-1)/SQRT(1+ComCalc!P$113-2*SQRT(ComCalc!P$113)*P1661),"")</f>
        <v/>
      </c>
      <c r="Q1764" t="str">
        <f>IF((ComCalc!Q$37&gt;1)*Q120,(SQRT(ComCalc!Q$113)*Q1661-1)/SQRT(1+ComCalc!Q$113-2*SQRT(ComCalc!Q$113)*Q1661),"")</f>
        <v/>
      </c>
      <c r="R1764">
        <f>IF((ComCalc!R$37&gt;1)*R120,(SQRT(ComCalc!R$113)*R1661-1)/SQRT(1+ComCalc!R$113-2*SQRT(ComCalc!R$113)*R1661),"")</f>
        <v>0.30851125303785826</v>
      </c>
      <c r="S1764" t="str">
        <f>IF((ComCalc!S$37&gt;1)*S120,(SQRT(ComCalc!S$113)*S1661-1)/SQRT(1+ComCalc!S$113-2*SQRT(ComCalc!S$113)*S1661),"")</f>
        <v/>
      </c>
      <c r="T1764">
        <f>IF((ComCalc!T$37&gt;1)*T120,(SQRT(ComCalc!T$113)*T1661-1)/SQRT(1+ComCalc!T$113-2*SQRT(ComCalc!T$113)*T1661),"")</f>
        <v>0.33000000000000007</v>
      </c>
      <c r="U1764" t="str">
        <f>IF((ComCalc!U$37&gt;1)*U120,(SQRT(ComCalc!U$113)*U1661-1)/SQRT(1+ComCalc!U$113-2*SQRT(ComCalc!U$113)*U1661),"")</f>
        <v/>
      </c>
    </row>
    <row r="1765" spans="1:21" x14ac:dyDescent="0.15">
      <c r="A1765" t="str">
        <f t="shared" si="1079"/>
        <v>Numbers &amp; Letters Accuracy A</v>
      </c>
      <c r="B1765" t="str">
        <f>IF((ComCalc!B$37&gt;1)*B121,(SQRT(ComCalc!B$113)*B1662-1)/SQRT(1+ComCalc!B$113-2*SQRT(ComCalc!B$113)*B1662),"")</f>
        <v/>
      </c>
      <c r="C1765" t="str">
        <f>IF((ComCalc!C$37&gt;1)*C121,(SQRT(ComCalc!C$113)*C1662-1)/SQRT(1+ComCalc!C$113-2*SQRT(ComCalc!C$113)*C1662),"")</f>
        <v/>
      </c>
      <c r="D1765" t="str">
        <f>IF((ComCalc!D$37&gt;1)*D121,(SQRT(ComCalc!D$113)*D1662-1)/SQRT(1+ComCalc!D$113-2*SQRT(ComCalc!D$113)*D1662),"")</f>
        <v/>
      </c>
      <c r="E1765" t="str">
        <f>IF((ComCalc!E$37&gt;1)*E121,(SQRT(ComCalc!E$113)*E1662-1)/SQRT(1+ComCalc!E$113-2*SQRT(ComCalc!E$113)*E1662),"")</f>
        <v/>
      </c>
      <c r="F1765" t="str">
        <f>IF((ComCalc!F$37&gt;1)*F121,(SQRT(ComCalc!F$113)*F1662-1)/SQRT(1+ComCalc!F$113-2*SQRT(ComCalc!F$113)*F1662),"")</f>
        <v/>
      </c>
      <c r="G1765">
        <f>IF((ComCalc!G$37&gt;1)*G121,(SQRT(ComCalc!G$113)*G1662-1)/SQRT(1+ComCalc!G$113-2*SQRT(ComCalc!G$113)*G1662),"")</f>
        <v>0.22222192951757921</v>
      </c>
      <c r="H1765" t="str">
        <f>IF((ComCalc!H$37&gt;1)*H121,(SQRT(ComCalc!H$113)*H1662-1)/SQRT(1+ComCalc!H$113-2*SQRT(ComCalc!H$113)*H1662),"")</f>
        <v/>
      </c>
      <c r="I1765" t="str">
        <f>IF((ComCalc!I$37&gt;1)*I121,(SQRT(ComCalc!I$113)*I1662-1)/SQRT(1+ComCalc!I$113-2*SQRT(ComCalc!I$113)*I1662),"")</f>
        <v/>
      </c>
      <c r="J1765" t="str">
        <f>IF((ComCalc!J$37&gt;1)*J121,(SQRT(ComCalc!J$113)*J1662-1)/SQRT(1+ComCalc!J$113-2*SQRT(ComCalc!J$113)*J1662),"")</f>
        <v/>
      </c>
      <c r="K1765" t="str">
        <f>IF((ComCalc!K$37&gt;1)*K121,(SQRT(ComCalc!K$113)*K1662-1)/SQRT(1+ComCalc!K$113-2*SQRT(ComCalc!K$113)*K1662),"")</f>
        <v/>
      </c>
      <c r="L1765">
        <f>IF((ComCalc!L$37&gt;1)*L121,(SQRT(ComCalc!L$113)*L1662-1)/SQRT(1+ComCalc!L$113-2*SQRT(ComCalc!L$113)*L1662),"")</f>
        <v>0.19975126578276831</v>
      </c>
      <c r="M1765" t="str">
        <f>IF((ComCalc!M$37&gt;1)*M121,(SQRT(ComCalc!M$113)*M1662-1)/SQRT(1+ComCalc!M$113-2*SQRT(ComCalc!M$113)*M1662),"")</f>
        <v/>
      </c>
      <c r="N1765" t="str">
        <f>IF((ComCalc!N$37&gt;1)*N121,(SQRT(ComCalc!N$113)*N1662-1)/SQRT(1+ComCalc!N$113-2*SQRT(ComCalc!N$113)*N1662),"")</f>
        <v/>
      </c>
      <c r="O1765" t="str">
        <f>IF((ComCalc!O$37&gt;1)*O121,(SQRT(ComCalc!O$113)*O1662-1)/SQRT(1+ComCalc!O$113-2*SQRT(ComCalc!O$113)*O1662),"")</f>
        <v/>
      </c>
      <c r="P1765" t="str">
        <f>IF((ComCalc!P$37&gt;1)*P121,(SQRT(ComCalc!P$113)*P1662-1)/SQRT(1+ComCalc!P$113-2*SQRT(ComCalc!P$113)*P1662),"")</f>
        <v/>
      </c>
      <c r="Q1765" t="str">
        <f>IF((ComCalc!Q$37&gt;1)*Q121,(SQRT(ComCalc!Q$113)*Q1662-1)/SQRT(1+ComCalc!Q$113-2*SQRT(ComCalc!Q$113)*Q1662),"")</f>
        <v/>
      </c>
      <c r="R1765">
        <f>IF((ComCalc!R$37&gt;1)*R121,(SQRT(ComCalc!R$113)*R1662-1)/SQRT(1+ComCalc!R$113-2*SQRT(ComCalc!R$113)*R1662),"")</f>
        <v>0.16191084283308316</v>
      </c>
      <c r="S1765" t="str">
        <f>IF((ComCalc!S$37&gt;1)*S121,(SQRT(ComCalc!S$113)*S1662-1)/SQRT(1+ComCalc!S$113-2*SQRT(ComCalc!S$113)*S1662),"")</f>
        <v/>
      </c>
      <c r="T1765" t="str">
        <f>IF((ComCalc!T$37&gt;1)*T121,(SQRT(ComCalc!T$113)*T1662-1)/SQRT(1+ComCalc!T$113-2*SQRT(ComCalc!T$113)*T1662),"")</f>
        <v/>
      </c>
      <c r="U1765" t="str">
        <f>IF((ComCalc!U$37&gt;1)*U121,(SQRT(ComCalc!U$113)*U1662-1)/SQRT(1+ComCalc!U$113-2*SQRT(ComCalc!U$113)*U1662),"")</f>
        <v/>
      </c>
    </row>
    <row r="1766" spans="1:21" x14ac:dyDescent="0.15">
      <c r="A1766" t="str">
        <f t="shared" si="1079"/>
        <v>Numbers &amp; Letters Efficiency A</v>
      </c>
      <c r="B1766" t="str">
        <f>IF((ComCalc!B$37&gt;1)*B122,(SQRT(ComCalc!B$113)*B1663-1)/SQRT(1+ComCalc!B$113-2*SQRT(ComCalc!B$113)*B1663),"")</f>
        <v/>
      </c>
      <c r="C1766" t="str">
        <f>IF((ComCalc!C$37&gt;1)*C122,(SQRT(ComCalc!C$113)*C1663-1)/SQRT(1+ComCalc!C$113-2*SQRT(ComCalc!C$113)*C1663),"")</f>
        <v/>
      </c>
      <c r="D1766" t="str">
        <f>IF((ComCalc!D$37&gt;1)*D122,(SQRT(ComCalc!D$113)*D1663-1)/SQRT(1+ComCalc!D$113-2*SQRT(ComCalc!D$113)*D1663),"")</f>
        <v/>
      </c>
      <c r="E1766" t="str">
        <f>IF((ComCalc!E$37&gt;1)*E122,(SQRT(ComCalc!E$113)*E1663-1)/SQRT(1+ComCalc!E$113-2*SQRT(ComCalc!E$113)*E1663),"")</f>
        <v/>
      </c>
      <c r="F1766" t="str">
        <f>IF((ComCalc!F$37&gt;1)*F122,(SQRT(ComCalc!F$113)*F1663-1)/SQRT(1+ComCalc!F$113-2*SQRT(ComCalc!F$113)*F1663),"")</f>
        <v/>
      </c>
      <c r="G1766">
        <f>IF((ComCalc!G$37&gt;1)*G122,(SQRT(ComCalc!G$113)*G1663-1)/SQRT(1+ComCalc!G$113-2*SQRT(ComCalc!G$113)*G1663),"")</f>
        <v>0.50567830448957762</v>
      </c>
      <c r="H1766" t="str">
        <f>IF((ComCalc!H$37&gt;1)*H122,(SQRT(ComCalc!H$113)*H1663-1)/SQRT(1+ComCalc!H$113-2*SQRT(ComCalc!H$113)*H1663),"")</f>
        <v/>
      </c>
      <c r="I1766" t="str">
        <f>IF((ComCalc!I$37&gt;1)*I122,(SQRT(ComCalc!I$113)*I1663-1)/SQRT(1+ComCalc!I$113-2*SQRT(ComCalc!I$113)*I1663),"")</f>
        <v/>
      </c>
      <c r="J1766">
        <f>IF((ComCalc!J$37&gt;1)*J122,(SQRT(ComCalc!J$113)*J1663-1)/SQRT(1+ComCalc!J$113-2*SQRT(ComCalc!J$113)*J1663),"")</f>
        <v>0.77675733360378552</v>
      </c>
      <c r="K1766" t="str">
        <f>IF((ComCalc!K$37&gt;1)*K122,(SQRT(ComCalc!K$113)*K1663-1)/SQRT(1+ComCalc!K$113-2*SQRT(ComCalc!K$113)*K1663),"")</f>
        <v/>
      </c>
      <c r="L1766" t="str">
        <f>IF((ComCalc!L$37&gt;1)*L122,(SQRT(ComCalc!L$113)*L1663-1)/SQRT(1+ComCalc!L$113-2*SQRT(ComCalc!L$113)*L1663),"")</f>
        <v/>
      </c>
      <c r="M1766" t="str">
        <f>IF((ComCalc!M$37&gt;1)*M122,(SQRT(ComCalc!M$113)*M1663-1)/SQRT(1+ComCalc!M$113-2*SQRT(ComCalc!M$113)*M1663),"")</f>
        <v/>
      </c>
      <c r="N1766">
        <f>IF((ComCalc!N$37&gt;1)*N122,(SQRT(ComCalc!N$113)*N1663-1)/SQRT(1+ComCalc!N$113-2*SQRT(ComCalc!N$113)*N1663),"")</f>
        <v>0.5347495032723264</v>
      </c>
      <c r="O1766" t="str">
        <f>IF((ComCalc!O$37&gt;1)*O122,(SQRT(ComCalc!O$113)*O1663-1)/SQRT(1+ComCalc!O$113-2*SQRT(ComCalc!O$113)*O1663),"")</f>
        <v/>
      </c>
      <c r="P1766" t="str">
        <f>IF((ComCalc!P$37&gt;1)*P122,(SQRT(ComCalc!P$113)*P1663-1)/SQRT(1+ComCalc!P$113-2*SQRT(ComCalc!P$113)*P1663),"")</f>
        <v/>
      </c>
      <c r="Q1766" t="str">
        <f>IF((ComCalc!Q$37&gt;1)*Q122,(SQRT(ComCalc!Q$113)*Q1663-1)/SQRT(1+ComCalc!Q$113-2*SQRT(ComCalc!Q$113)*Q1663),"")</f>
        <v/>
      </c>
      <c r="R1766">
        <f>IF((ComCalc!R$37&gt;1)*R122,(SQRT(ComCalc!R$113)*R1663-1)/SQRT(1+ComCalc!R$113-2*SQRT(ComCalc!R$113)*R1663),"")</f>
        <v>0.4444501581899255</v>
      </c>
      <c r="S1766" t="str">
        <f>IF((ComCalc!S$37&gt;1)*S122,(SQRT(ComCalc!S$113)*S1663-1)/SQRT(1+ComCalc!S$113-2*SQRT(ComCalc!S$113)*S1663),"")</f>
        <v/>
      </c>
      <c r="T1766" t="str">
        <f>IF((ComCalc!T$37&gt;1)*T122,(SQRT(ComCalc!T$113)*T1663-1)/SQRT(1+ComCalc!T$113-2*SQRT(ComCalc!T$113)*T1663),"")</f>
        <v/>
      </c>
      <c r="U1766" t="str">
        <f>IF((ComCalc!U$37&gt;1)*U122,(SQRT(ComCalc!U$113)*U1663-1)/SQRT(1+ComCalc!U$113-2*SQRT(ComCalc!U$113)*U1663),"")</f>
        <v/>
      </c>
    </row>
    <row r="1767" spans="1:21" x14ac:dyDescent="0.15">
      <c r="A1767" t="str">
        <f t="shared" si="1079"/>
        <v>Numbers &amp; Letters Efficiency B</v>
      </c>
      <c r="B1767" t="str">
        <f>IF((ComCalc!B$37&gt;1)*B123,(SQRT(ComCalc!B$113)*B1664-1)/SQRT(1+ComCalc!B$113-2*SQRT(ComCalc!B$113)*B1664),"")</f>
        <v/>
      </c>
      <c r="C1767" t="str">
        <f>IF((ComCalc!C$37&gt;1)*C123,(SQRT(ComCalc!C$113)*C1664-1)/SQRT(1+ComCalc!C$113-2*SQRT(ComCalc!C$113)*C1664),"")</f>
        <v/>
      </c>
      <c r="D1767" t="str">
        <f>IF((ComCalc!D$37&gt;1)*D123,(SQRT(ComCalc!D$113)*D1664-1)/SQRT(1+ComCalc!D$113-2*SQRT(ComCalc!D$113)*D1664),"")</f>
        <v/>
      </c>
      <c r="E1767" t="str">
        <f>IF((ComCalc!E$37&gt;1)*E123,(SQRT(ComCalc!E$113)*E1664-1)/SQRT(1+ComCalc!E$113-2*SQRT(ComCalc!E$113)*E1664),"")</f>
        <v/>
      </c>
      <c r="F1767" t="str">
        <f>IF((ComCalc!F$37&gt;1)*F123,(SQRT(ComCalc!F$113)*F1664-1)/SQRT(1+ComCalc!F$113-2*SQRT(ComCalc!F$113)*F1664),"")</f>
        <v/>
      </c>
      <c r="G1767">
        <f>IF((ComCalc!G$37&gt;1)*G123,(SQRT(ComCalc!G$113)*G1664-1)/SQRT(1+ComCalc!G$113-2*SQRT(ComCalc!G$113)*G1664),"")</f>
        <v>0.36488603613246479</v>
      </c>
      <c r="H1767" t="str">
        <f>IF((ComCalc!H$37&gt;1)*H123,(SQRT(ComCalc!H$113)*H1664-1)/SQRT(1+ComCalc!H$113-2*SQRT(ComCalc!H$113)*H1664),"")</f>
        <v/>
      </c>
      <c r="I1767" t="str">
        <f>IF((ComCalc!I$37&gt;1)*I123,(SQRT(ComCalc!I$113)*I1664-1)/SQRT(1+ComCalc!I$113-2*SQRT(ComCalc!I$113)*I1664),"")</f>
        <v/>
      </c>
      <c r="J1767" t="str">
        <f>IF((ComCalc!J$37&gt;1)*J123,(SQRT(ComCalc!J$113)*J1664-1)/SQRT(1+ComCalc!J$113-2*SQRT(ComCalc!J$113)*J1664),"")</f>
        <v/>
      </c>
      <c r="K1767" t="str">
        <f>IF((ComCalc!K$37&gt;1)*K123,(SQRT(ComCalc!K$113)*K1664-1)/SQRT(1+ComCalc!K$113-2*SQRT(ComCalc!K$113)*K1664),"")</f>
        <v/>
      </c>
      <c r="L1767">
        <f>IF((ComCalc!L$37&gt;1)*L123,(SQRT(ComCalc!L$113)*L1664-1)/SQRT(1+ComCalc!L$113-2*SQRT(ComCalc!L$113)*L1664),"")</f>
        <v>0.19570458166869525</v>
      </c>
      <c r="M1767" t="str">
        <f>IF((ComCalc!M$37&gt;1)*M123,(SQRT(ComCalc!M$113)*M1664-1)/SQRT(1+ComCalc!M$113-2*SQRT(ComCalc!M$113)*M1664),"")</f>
        <v/>
      </c>
      <c r="N1767" t="str">
        <f>IF((ComCalc!N$37&gt;1)*N123,(SQRT(ComCalc!N$113)*N1664-1)/SQRT(1+ComCalc!N$113-2*SQRT(ComCalc!N$113)*N1664),"")</f>
        <v/>
      </c>
      <c r="O1767" t="str">
        <f>IF((ComCalc!O$37&gt;1)*O123,(SQRT(ComCalc!O$113)*O1664-1)/SQRT(1+ComCalc!O$113-2*SQRT(ComCalc!O$113)*O1664),"")</f>
        <v/>
      </c>
      <c r="P1767" t="str">
        <f>IF((ComCalc!P$37&gt;1)*P123,(SQRT(ComCalc!P$113)*P1664-1)/SQRT(1+ComCalc!P$113-2*SQRT(ComCalc!P$113)*P1664),"")</f>
        <v/>
      </c>
      <c r="Q1767" t="str">
        <f>IF((ComCalc!Q$37&gt;1)*Q123,(SQRT(ComCalc!Q$113)*Q1664-1)/SQRT(1+ComCalc!Q$113-2*SQRT(ComCalc!Q$113)*Q1664),"")</f>
        <v/>
      </c>
      <c r="R1767">
        <f>IF((ComCalc!R$37&gt;1)*R123,(SQRT(ComCalc!R$113)*R1664-1)/SQRT(1+ComCalc!R$113-2*SQRT(ComCalc!R$113)*R1664),"")</f>
        <v>0.35614013196421568</v>
      </c>
      <c r="S1767" t="str">
        <f>IF((ComCalc!S$37&gt;1)*S123,(SQRT(ComCalc!S$113)*S1664-1)/SQRT(1+ComCalc!S$113-2*SQRT(ComCalc!S$113)*S1664),"")</f>
        <v/>
      </c>
      <c r="T1767" t="str">
        <f>IF((ComCalc!T$37&gt;1)*T123,(SQRT(ComCalc!T$113)*T1664-1)/SQRT(1+ComCalc!T$113-2*SQRT(ComCalc!T$113)*T1664),"")</f>
        <v/>
      </c>
      <c r="U1767">
        <f>IF((ComCalc!U$37&gt;1)*U123,(SQRT(ComCalc!U$113)*U1664-1)/SQRT(1+ComCalc!U$113-2*SQRT(ComCalc!U$113)*U1664),"")</f>
        <v>0.42999999999999994</v>
      </c>
    </row>
    <row r="1768" spans="1:21" x14ac:dyDescent="0.15">
      <c r="A1768" t="str">
        <f t="shared" si="1079"/>
        <v>Auditory Comprehension</v>
      </c>
      <c r="B1768" t="str">
        <f>IF((ComCalc!B$37&gt;1)*B124,(SQRT(ComCalc!B$113)*B1665-1)/SQRT(1+ComCalc!B$113-2*SQRT(ComCalc!B$113)*B1665),"")</f>
        <v/>
      </c>
      <c r="C1768" t="str">
        <f>IF((ComCalc!C$37&gt;1)*C124,(SQRT(ComCalc!C$113)*C1665-1)/SQRT(1+ComCalc!C$113-2*SQRT(ComCalc!C$113)*C1665),"")</f>
        <v/>
      </c>
      <c r="D1768" t="str">
        <f>IF((ComCalc!D$37&gt;1)*D124,(SQRT(ComCalc!D$113)*D1665-1)/SQRT(1+ComCalc!D$113-2*SQRT(ComCalc!D$113)*D1665),"")</f>
        <v/>
      </c>
      <c r="E1768">
        <f>IF((ComCalc!E$37&gt;1)*E124,(SQRT(ComCalc!E$113)*E1665-1)/SQRT(1+ComCalc!E$113-2*SQRT(ComCalc!E$113)*E1665),"")</f>
        <v>0.13270927096296009</v>
      </c>
      <c r="F1768" t="str">
        <f>IF((ComCalc!F$37&gt;1)*F124,(SQRT(ComCalc!F$113)*F1665-1)/SQRT(1+ComCalc!F$113-2*SQRT(ComCalc!F$113)*F1665),"")</f>
        <v/>
      </c>
      <c r="G1768" t="str">
        <f>IF((ComCalc!G$37&gt;1)*G124,(SQRT(ComCalc!G$113)*G1665-1)/SQRT(1+ComCalc!G$113-2*SQRT(ComCalc!G$113)*G1665),"")</f>
        <v/>
      </c>
      <c r="H1768" t="str">
        <f>IF((ComCalc!H$37&gt;1)*H124,(SQRT(ComCalc!H$113)*H1665-1)/SQRT(1+ComCalc!H$113-2*SQRT(ComCalc!H$113)*H1665),"")</f>
        <v/>
      </c>
      <c r="I1768" t="str">
        <f>IF((ComCalc!I$37&gt;1)*I124,(SQRT(ComCalc!I$113)*I1665-1)/SQRT(1+ComCalc!I$113-2*SQRT(ComCalc!I$113)*I1665),"")</f>
        <v/>
      </c>
      <c r="J1768" t="str">
        <f>IF((ComCalc!J$37&gt;1)*J124,(SQRT(ComCalc!J$113)*J1665-1)/SQRT(1+ComCalc!J$113-2*SQRT(ComCalc!J$113)*J1665),"")</f>
        <v/>
      </c>
      <c r="K1768" t="str">
        <f>IF((ComCalc!K$37&gt;1)*K124,(SQRT(ComCalc!K$113)*K1665-1)/SQRT(1+ComCalc!K$113-2*SQRT(ComCalc!K$113)*K1665),"")</f>
        <v/>
      </c>
      <c r="L1768" t="str">
        <f>IF((ComCalc!L$37&gt;1)*L124,(SQRT(ComCalc!L$113)*L1665-1)/SQRT(1+ComCalc!L$113-2*SQRT(ComCalc!L$113)*L1665),"")</f>
        <v/>
      </c>
      <c r="M1768" t="str">
        <f>IF((ComCalc!M$37&gt;1)*M124,(SQRT(ComCalc!M$113)*M1665-1)/SQRT(1+ComCalc!M$113-2*SQRT(ComCalc!M$113)*M1665),"")</f>
        <v/>
      </c>
      <c r="N1768" t="str">
        <f>IF((ComCalc!N$37&gt;1)*N124,(SQRT(ComCalc!N$113)*N1665-1)/SQRT(1+ComCalc!N$113-2*SQRT(ComCalc!N$113)*N1665),"")</f>
        <v/>
      </c>
      <c r="O1768" t="str">
        <f>IF((ComCalc!O$37&gt;1)*O124,(SQRT(ComCalc!O$113)*O1665-1)/SQRT(1+ComCalc!O$113-2*SQRT(ComCalc!O$113)*O1665),"")</f>
        <v/>
      </c>
      <c r="P1768" t="str">
        <f>IF((ComCalc!P$37&gt;1)*P124,(SQRT(ComCalc!P$113)*P1665-1)/SQRT(1+ComCalc!P$113-2*SQRT(ComCalc!P$113)*P1665),"")</f>
        <v/>
      </c>
      <c r="Q1768" t="str">
        <f>IF((ComCalc!Q$37&gt;1)*Q124,(SQRT(ComCalc!Q$113)*Q1665-1)/SQRT(1+ComCalc!Q$113-2*SQRT(ComCalc!Q$113)*Q1665),"")</f>
        <v/>
      </c>
      <c r="R1768">
        <f>IF((ComCalc!R$37&gt;1)*R124,(SQRT(ComCalc!R$113)*R1665-1)/SQRT(1+ComCalc!R$113-2*SQRT(ComCalc!R$113)*R1665),"")</f>
        <v>0.18718438926941625</v>
      </c>
      <c r="S1768" t="str">
        <f>IF((ComCalc!S$37&gt;1)*S124,(SQRT(ComCalc!S$113)*S1665-1)/SQRT(1+ComCalc!S$113-2*SQRT(ComCalc!S$113)*S1665),"")</f>
        <v/>
      </c>
      <c r="T1768" t="str">
        <f>IF((ComCalc!T$37&gt;1)*T124,(SQRT(ComCalc!T$113)*T1665-1)/SQRT(1+ComCalc!T$113-2*SQRT(ComCalc!T$113)*T1665),"")</f>
        <v/>
      </c>
      <c r="U1768" t="str">
        <f>IF((ComCalc!U$37&gt;1)*U124,(SQRT(ComCalc!U$113)*U1665-1)/SQRT(1+ComCalc!U$113-2*SQRT(ComCalc!U$113)*U1665),"")</f>
        <v/>
      </c>
    </row>
    <row r="1769" spans="1:21" x14ac:dyDescent="0.15">
      <c r="A1769" t="str">
        <f t="shared" si="1079"/>
        <v>Naming</v>
      </c>
      <c r="B1769" t="str">
        <f>IF((ComCalc!B$37&gt;1)*B125,(SQRT(ComCalc!B$113)*B1666-1)/SQRT(1+ComCalc!B$113-2*SQRT(ComCalc!B$113)*B1666),"")</f>
        <v/>
      </c>
      <c r="C1769">
        <f>IF((ComCalc!C$37&gt;1)*C125,(SQRT(ComCalc!C$113)*C1666-1)/SQRT(1+ComCalc!C$113-2*SQRT(ComCalc!C$113)*C1666),"")</f>
        <v>0.45044047534937237</v>
      </c>
      <c r="D1769" t="str">
        <f>IF((ComCalc!D$37&gt;1)*D125,(SQRT(ComCalc!D$113)*D1666-1)/SQRT(1+ComCalc!D$113-2*SQRT(ComCalc!D$113)*D1666),"")</f>
        <v/>
      </c>
      <c r="E1769">
        <f>IF((ComCalc!E$37&gt;1)*E125,(SQRT(ComCalc!E$113)*E1666-1)/SQRT(1+ComCalc!E$113-2*SQRT(ComCalc!E$113)*E1666),"")</f>
        <v>0.66952839237103812</v>
      </c>
      <c r="F1769" t="str">
        <f>IF((ComCalc!F$37&gt;1)*F125,(SQRT(ComCalc!F$113)*F1666-1)/SQRT(1+ComCalc!F$113-2*SQRT(ComCalc!F$113)*F1666),"")</f>
        <v/>
      </c>
      <c r="G1769" t="str">
        <f>IF((ComCalc!G$37&gt;1)*G125,(SQRT(ComCalc!G$113)*G1666-1)/SQRT(1+ComCalc!G$113-2*SQRT(ComCalc!G$113)*G1666),"")</f>
        <v/>
      </c>
      <c r="H1769" t="str">
        <f>IF((ComCalc!H$37&gt;1)*H125,(SQRT(ComCalc!H$113)*H1666-1)/SQRT(1+ComCalc!H$113-2*SQRT(ComCalc!H$113)*H1666),"")</f>
        <v/>
      </c>
      <c r="I1769" t="str">
        <f>IF((ComCalc!I$37&gt;1)*I125,(SQRT(ComCalc!I$113)*I1666-1)/SQRT(1+ComCalc!I$113-2*SQRT(ComCalc!I$113)*I1666),"")</f>
        <v/>
      </c>
      <c r="J1769" t="str">
        <f>IF((ComCalc!J$37&gt;1)*J125,(SQRT(ComCalc!J$113)*J1666-1)/SQRT(1+ComCalc!J$113-2*SQRT(ComCalc!J$113)*J1666),"")</f>
        <v/>
      </c>
      <c r="K1769" t="str">
        <f>IF((ComCalc!K$37&gt;1)*K125,(SQRT(ComCalc!K$113)*K1666-1)/SQRT(1+ComCalc!K$113-2*SQRT(ComCalc!K$113)*K1666),"")</f>
        <v/>
      </c>
      <c r="L1769" t="str">
        <f>IF((ComCalc!L$37&gt;1)*L125,(SQRT(ComCalc!L$113)*L1666-1)/SQRT(1+ComCalc!L$113-2*SQRT(ComCalc!L$113)*L1666),"")</f>
        <v/>
      </c>
      <c r="M1769" t="str">
        <f>IF((ComCalc!M$37&gt;1)*M125,(SQRT(ComCalc!M$113)*M1666-1)/SQRT(1+ComCalc!M$113-2*SQRT(ComCalc!M$113)*M1666),"")</f>
        <v/>
      </c>
      <c r="N1769" t="str">
        <f>IF((ComCalc!N$37&gt;1)*N125,(SQRT(ComCalc!N$113)*N1666-1)/SQRT(1+ComCalc!N$113-2*SQRT(ComCalc!N$113)*N1666),"")</f>
        <v/>
      </c>
      <c r="O1769" t="str">
        <f>IF((ComCalc!O$37&gt;1)*O125,(SQRT(ComCalc!O$113)*O1666-1)/SQRT(1+ComCalc!O$113-2*SQRT(ComCalc!O$113)*O1666),"")</f>
        <v/>
      </c>
      <c r="P1769" t="str">
        <f>IF((ComCalc!P$37&gt;1)*P125,(SQRT(ComCalc!P$113)*P1666-1)/SQRT(1+ComCalc!P$113-2*SQRT(ComCalc!P$113)*P1666),"")</f>
        <v/>
      </c>
      <c r="Q1769" t="str">
        <f>IF((ComCalc!Q$37&gt;1)*Q125,(SQRT(ComCalc!Q$113)*Q1666-1)/SQRT(1+ComCalc!Q$113-2*SQRT(ComCalc!Q$113)*Q1666),"")</f>
        <v/>
      </c>
      <c r="R1769">
        <f>IF((ComCalc!R$37&gt;1)*R125,(SQRT(ComCalc!R$113)*R1666-1)/SQRT(1+ComCalc!R$113-2*SQRT(ComCalc!R$113)*R1666),"")</f>
        <v>0.36962918124594052</v>
      </c>
      <c r="S1769" t="str">
        <f>IF((ComCalc!S$37&gt;1)*S125,(SQRT(ComCalc!S$113)*S1666-1)/SQRT(1+ComCalc!S$113-2*SQRT(ComCalc!S$113)*S1666),"")</f>
        <v/>
      </c>
      <c r="T1769" t="str">
        <f>IF((ComCalc!T$37&gt;1)*T125,(SQRT(ComCalc!T$113)*T1666-1)/SQRT(1+ComCalc!T$113-2*SQRT(ComCalc!T$113)*T1666),"")</f>
        <v/>
      </c>
      <c r="U1769" t="str">
        <f>IF((ComCalc!U$37&gt;1)*U125,(SQRT(ComCalc!U$113)*U1666-1)/SQRT(1+ComCalc!U$113-2*SQRT(ComCalc!U$113)*U1666),"")</f>
        <v/>
      </c>
    </row>
    <row r="1770" spans="1:21" x14ac:dyDescent="0.15">
      <c r="A1770" t="str">
        <f t="shared" si="1079"/>
        <v>Shape Learning Immediate-Recognition</v>
      </c>
      <c r="B1770" t="str">
        <f>IF((ComCalc!B$37&gt;1)*B126,(SQRT(ComCalc!B$113)*B1667-1)/SQRT(1+ComCalc!B$113-2*SQRT(ComCalc!B$113)*B1667),"")</f>
        <v/>
      </c>
      <c r="C1770" t="str">
        <f>IF((ComCalc!C$37&gt;1)*C126,(SQRT(ComCalc!C$113)*C1667-1)/SQRT(1+ComCalc!C$113-2*SQRT(ComCalc!C$113)*C1667),"")</f>
        <v/>
      </c>
      <c r="D1770" t="str">
        <f>IF((ComCalc!D$37&gt;1)*D126,(SQRT(ComCalc!D$113)*D1667-1)/SQRT(1+ComCalc!D$113-2*SQRT(ComCalc!D$113)*D1667),"")</f>
        <v/>
      </c>
      <c r="E1770" t="str">
        <f>IF((ComCalc!E$37&gt;1)*E126,(SQRT(ComCalc!E$113)*E1667-1)/SQRT(1+ComCalc!E$113-2*SQRT(ComCalc!E$113)*E1667),"")</f>
        <v/>
      </c>
      <c r="F1770" t="str">
        <f>IF((ComCalc!F$37&gt;1)*F126,(SQRT(ComCalc!F$113)*F1667-1)/SQRT(1+ComCalc!F$113-2*SQRT(ComCalc!F$113)*F1667),"")</f>
        <v/>
      </c>
      <c r="G1770" t="str">
        <f>IF((ComCalc!G$37&gt;1)*G126,(SQRT(ComCalc!G$113)*G1667-1)/SQRT(1+ComCalc!G$113-2*SQRT(ComCalc!G$113)*G1667),"")</f>
        <v/>
      </c>
      <c r="H1770">
        <f>IF((ComCalc!H$37&gt;1)*H126,(SQRT(ComCalc!H$113)*H1667-1)/SQRT(1+ComCalc!H$113-2*SQRT(ComCalc!H$113)*H1667),"")</f>
        <v>0.40918125047985759</v>
      </c>
      <c r="I1770" t="str">
        <f>IF((ComCalc!I$37&gt;1)*I126,(SQRT(ComCalc!I$113)*I1667-1)/SQRT(1+ComCalc!I$113-2*SQRT(ComCalc!I$113)*I1667),"")</f>
        <v/>
      </c>
      <c r="J1770" t="str">
        <f>IF((ComCalc!J$37&gt;1)*J126,(SQRT(ComCalc!J$113)*J1667-1)/SQRT(1+ComCalc!J$113-2*SQRT(ComCalc!J$113)*J1667),"")</f>
        <v/>
      </c>
      <c r="K1770" t="str">
        <f>IF((ComCalc!K$37&gt;1)*K126,(SQRT(ComCalc!K$113)*K1667-1)/SQRT(1+ComCalc!K$113-2*SQRT(ComCalc!K$113)*K1667),"")</f>
        <v/>
      </c>
      <c r="L1770" t="str">
        <f>IF((ComCalc!L$37&gt;1)*L126,(SQRT(ComCalc!L$113)*L1667-1)/SQRT(1+ComCalc!L$113-2*SQRT(ComCalc!L$113)*L1667),"")</f>
        <v/>
      </c>
      <c r="M1770" t="str">
        <f>IF((ComCalc!M$37&gt;1)*M126,(SQRT(ComCalc!M$113)*M1667-1)/SQRT(1+ComCalc!M$113-2*SQRT(ComCalc!M$113)*M1667),"")</f>
        <v/>
      </c>
      <c r="N1770" t="str">
        <f>IF((ComCalc!N$37&gt;1)*N126,(SQRT(ComCalc!N$113)*N1667-1)/SQRT(1+ComCalc!N$113-2*SQRT(ComCalc!N$113)*N1667),"")</f>
        <v/>
      </c>
      <c r="O1770">
        <f>IF((ComCalc!O$37&gt;1)*O126,(SQRT(ComCalc!O$113)*O1667-1)/SQRT(1+ComCalc!O$113-2*SQRT(ComCalc!O$113)*O1667),"")</f>
        <v>0.38921529982558578</v>
      </c>
      <c r="P1770" t="str">
        <f>IF((ComCalc!P$37&gt;1)*P126,(SQRT(ComCalc!P$113)*P1667-1)/SQRT(1+ComCalc!P$113-2*SQRT(ComCalc!P$113)*P1667),"")</f>
        <v/>
      </c>
      <c r="Q1770" t="str">
        <f>IF((ComCalc!Q$37&gt;1)*Q126,(SQRT(ComCalc!Q$113)*Q1667-1)/SQRT(1+ComCalc!Q$113-2*SQRT(ComCalc!Q$113)*Q1667),"")</f>
        <v/>
      </c>
      <c r="R1770">
        <f>IF((ComCalc!R$37&gt;1)*R126,(SQRT(ComCalc!R$113)*R1667-1)/SQRT(1+ComCalc!R$113-2*SQRT(ComCalc!R$113)*R1667),"")</f>
        <v>0.32956861631184803</v>
      </c>
      <c r="S1770" t="str">
        <f>IF((ComCalc!S$37&gt;1)*S126,(SQRT(ComCalc!S$113)*S1667-1)/SQRT(1+ComCalc!S$113-2*SQRT(ComCalc!S$113)*S1667),"")</f>
        <v/>
      </c>
      <c r="T1770" t="str">
        <f>IF((ComCalc!T$37&gt;1)*T126,(SQRT(ComCalc!T$113)*T1667-1)/SQRT(1+ComCalc!T$113-2*SQRT(ComCalc!T$113)*T1667),"")</f>
        <v/>
      </c>
      <c r="U1770" t="str">
        <f>IF((ComCalc!U$37&gt;1)*U126,(SQRT(ComCalc!U$113)*U1667-1)/SQRT(1+ComCalc!U$113-2*SQRT(ComCalc!U$113)*U1667),"")</f>
        <v/>
      </c>
    </row>
    <row r="1771" spans="1:21" x14ac:dyDescent="0.15">
      <c r="A1771" t="str">
        <f t="shared" si="1079"/>
        <v>Shape Learning Delayed-Recognition</v>
      </c>
      <c r="B1771" t="str">
        <f>IF((ComCalc!B$37&gt;1)*B127,(SQRT(ComCalc!B$113)*B1668-1)/SQRT(1+ComCalc!B$113-2*SQRT(ComCalc!B$113)*B1668),"")</f>
        <v/>
      </c>
      <c r="C1771" t="str">
        <f>IF((ComCalc!C$37&gt;1)*C127,(SQRT(ComCalc!C$113)*C1668-1)/SQRT(1+ComCalc!C$113-2*SQRT(ComCalc!C$113)*C1668),"")</f>
        <v/>
      </c>
      <c r="D1771" t="str">
        <f>IF((ComCalc!D$37&gt;1)*D127,(SQRT(ComCalc!D$113)*D1668-1)/SQRT(1+ComCalc!D$113-2*SQRT(ComCalc!D$113)*D1668),"")</f>
        <v/>
      </c>
      <c r="E1771" t="str">
        <f>IF((ComCalc!E$37&gt;1)*E127,(SQRT(ComCalc!E$113)*E1668-1)/SQRT(1+ComCalc!E$113-2*SQRT(ComCalc!E$113)*E1668),"")</f>
        <v/>
      </c>
      <c r="F1771" t="str">
        <f>IF((ComCalc!F$37&gt;1)*F127,(SQRT(ComCalc!F$113)*F1668-1)/SQRT(1+ComCalc!F$113-2*SQRT(ComCalc!F$113)*F1668),"")</f>
        <v/>
      </c>
      <c r="G1771" t="str">
        <f>IF((ComCalc!G$37&gt;1)*G127,(SQRT(ComCalc!G$113)*G1668-1)/SQRT(1+ComCalc!G$113-2*SQRT(ComCalc!G$113)*G1668),"")</f>
        <v/>
      </c>
      <c r="H1771">
        <f>IF((ComCalc!H$37&gt;1)*H127,(SQRT(ComCalc!H$113)*H1668-1)/SQRT(1+ComCalc!H$113-2*SQRT(ComCalc!H$113)*H1668),"")</f>
        <v>0.24214312600124724</v>
      </c>
      <c r="I1771" t="str">
        <f>IF((ComCalc!I$37&gt;1)*I127,(SQRT(ComCalc!I$113)*I1668-1)/SQRT(1+ComCalc!I$113-2*SQRT(ComCalc!I$113)*I1668),"")</f>
        <v/>
      </c>
      <c r="J1771" t="str">
        <f>IF((ComCalc!J$37&gt;1)*J127,(SQRT(ComCalc!J$113)*J1668-1)/SQRT(1+ComCalc!J$113-2*SQRT(ComCalc!J$113)*J1668),"")</f>
        <v/>
      </c>
      <c r="K1771" t="str">
        <f>IF((ComCalc!K$37&gt;1)*K127,(SQRT(ComCalc!K$113)*K1668-1)/SQRT(1+ComCalc!K$113-2*SQRT(ComCalc!K$113)*K1668),"")</f>
        <v/>
      </c>
      <c r="L1771" t="str">
        <f>IF((ComCalc!L$37&gt;1)*L127,(SQRT(ComCalc!L$113)*L1668-1)/SQRT(1+ComCalc!L$113-2*SQRT(ComCalc!L$113)*L1668),"")</f>
        <v/>
      </c>
      <c r="M1771" t="str">
        <f>IF((ComCalc!M$37&gt;1)*M127,(SQRT(ComCalc!M$113)*M1668-1)/SQRT(1+ComCalc!M$113-2*SQRT(ComCalc!M$113)*M1668),"")</f>
        <v/>
      </c>
      <c r="N1771" t="str">
        <f>IF((ComCalc!N$37&gt;1)*N127,(SQRT(ComCalc!N$113)*N1668-1)/SQRT(1+ComCalc!N$113-2*SQRT(ComCalc!N$113)*N1668),"")</f>
        <v/>
      </c>
      <c r="O1771" t="str">
        <f>IF((ComCalc!O$37&gt;1)*O127,(SQRT(ComCalc!O$113)*O1668-1)/SQRT(1+ComCalc!O$113-2*SQRT(ComCalc!O$113)*O1668),"")</f>
        <v/>
      </c>
      <c r="P1771">
        <f>IF((ComCalc!P$37&gt;1)*P127,(SQRT(ComCalc!P$113)*P1668-1)/SQRT(1+ComCalc!P$113-2*SQRT(ComCalc!P$113)*P1668),"")</f>
        <v>0.15083711203362984</v>
      </c>
      <c r="Q1771" t="str">
        <f>IF((ComCalc!Q$37&gt;1)*Q127,(SQRT(ComCalc!Q$113)*Q1668-1)/SQRT(1+ComCalc!Q$113-2*SQRT(ComCalc!Q$113)*Q1668),"")</f>
        <v/>
      </c>
      <c r="R1771">
        <f>IF((ComCalc!R$37&gt;1)*R127,(SQRT(ComCalc!R$113)*R1668-1)/SQRT(1+ComCalc!R$113-2*SQRT(ComCalc!R$113)*R1668),"")</f>
        <v>0.17368171637044977</v>
      </c>
      <c r="S1771" t="str">
        <f>IF((ComCalc!S$37&gt;1)*S127,(SQRT(ComCalc!S$113)*S1668-1)/SQRT(1+ComCalc!S$113-2*SQRT(ComCalc!S$113)*S1668),"")</f>
        <v/>
      </c>
      <c r="T1771" t="str">
        <f>IF((ComCalc!T$37&gt;1)*T127,(SQRT(ComCalc!T$113)*T1668-1)/SQRT(1+ComCalc!T$113-2*SQRT(ComCalc!T$113)*T1668),"")</f>
        <v/>
      </c>
      <c r="U1771" t="str">
        <f>IF((ComCalc!U$37&gt;1)*U127,(SQRT(ComCalc!U$113)*U1668-1)/SQRT(1+ComCalc!U$113-2*SQRT(ComCalc!U$113)*U1668),"")</f>
        <v/>
      </c>
    </row>
    <row r="1772" spans="1:21" x14ac:dyDescent="0.15">
      <c r="A1772" t="str">
        <f t="shared" si="1079"/>
        <v>Story Learning Immediate-Recall</v>
      </c>
      <c r="B1772" t="str">
        <f>IF((ComCalc!B$37&gt;1)*B128,(SQRT(ComCalc!B$113)*B1669-1)/SQRT(1+ComCalc!B$113-2*SQRT(ComCalc!B$113)*B1669),"")</f>
        <v/>
      </c>
      <c r="C1772" t="str">
        <f>IF((ComCalc!C$37&gt;1)*C128,(SQRT(ComCalc!C$113)*C1669-1)/SQRT(1+ComCalc!C$113-2*SQRT(ComCalc!C$113)*C1669),"")</f>
        <v/>
      </c>
      <c r="D1772" t="str">
        <f>IF((ComCalc!D$37&gt;1)*D128,(SQRT(ComCalc!D$113)*D1669-1)/SQRT(1+ComCalc!D$113-2*SQRT(ComCalc!D$113)*D1669),"")</f>
        <v/>
      </c>
      <c r="E1772" t="str">
        <f>IF((ComCalc!E$37&gt;1)*E128,(SQRT(ComCalc!E$113)*E1669-1)/SQRT(1+ComCalc!E$113-2*SQRT(ComCalc!E$113)*E1669),"")</f>
        <v/>
      </c>
      <c r="F1772" t="str">
        <f>IF((ComCalc!F$37&gt;1)*F128,(SQRT(ComCalc!F$113)*F1669-1)/SQRT(1+ComCalc!F$113-2*SQRT(ComCalc!F$113)*F1669),"")</f>
        <v/>
      </c>
      <c r="G1772" t="str">
        <f>IF((ComCalc!G$37&gt;1)*G128,(SQRT(ComCalc!G$113)*G1669-1)/SQRT(1+ComCalc!G$113-2*SQRT(ComCalc!G$113)*G1669),"")</f>
        <v/>
      </c>
      <c r="H1772">
        <f>IF((ComCalc!H$37&gt;1)*H128,(SQRT(ComCalc!H$113)*H1669-1)/SQRT(1+ComCalc!H$113-2*SQRT(ComCalc!H$113)*H1669),"")</f>
        <v>0.42327608505192099</v>
      </c>
      <c r="I1772" t="str">
        <f>IF((ComCalc!I$37&gt;1)*I128,(SQRT(ComCalc!I$113)*I1669-1)/SQRT(1+ComCalc!I$113-2*SQRT(ComCalc!I$113)*I1669),"")</f>
        <v/>
      </c>
      <c r="J1772" t="str">
        <f>IF((ComCalc!J$37&gt;1)*J128,(SQRT(ComCalc!J$113)*J1669-1)/SQRT(1+ComCalc!J$113-2*SQRT(ComCalc!J$113)*J1669),"")</f>
        <v/>
      </c>
      <c r="K1772" t="str">
        <f>IF((ComCalc!K$37&gt;1)*K128,(SQRT(ComCalc!K$113)*K1669-1)/SQRT(1+ComCalc!K$113-2*SQRT(ComCalc!K$113)*K1669),"")</f>
        <v/>
      </c>
      <c r="L1772" t="str">
        <f>IF((ComCalc!L$37&gt;1)*L128,(SQRT(ComCalc!L$113)*L1669-1)/SQRT(1+ComCalc!L$113-2*SQRT(ComCalc!L$113)*L1669),"")</f>
        <v/>
      </c>
      <c r="M1772" t="str">
        <f>IF((ComCalc!M$37&gt;1)*M128,(SQRT(ComCalc!M$113)*M1669-1)/SQRT(1+ComCalc!M$113-2*SQRT(ComCalc!M$113)*M1669),"")</f>
        <v/>
      </c>
      <c r="N1772" t="str">
        <f>IF((ComCalc!N$37&gt;1)*N128,(SQRT(ComCalc!N$113)*N1669-1)/SQRT(1+ComCalc!N$113-2*SQRT(ComCalc!N$113)*N1669),"")</f>
        <v/>
      </c>
      <c r="O1772">
        <f>IF((ComCalc!O$37&gt;1)*O128,(SQRT(ComCalc!O$113)*O1669-1)/SQRT(1+ComCalc!O$113-2*SQRT(ComCalc!O$113)*O1669),"")</f>
        <v>0.26067800086357157</v>
      </c>
      <c r="P1772" t="str">
        <f>IF((ComCalc!P$37&gt;1)*P128,(SQRT(ComCalc!P$113)*P1669-1)/SQRT(1+ComCalc!P$113-2*SQRT(ComCalc!P$113)*P1669),"")</f>
        <v/>
      </c>
      <c r="Q1772" t="str">
        <f>IF((ComCalc!Q$37&gt;1)*Q128,(SQRT(ComCalc!Q$113)*Q1669-1)/SQRT(1+ComCalc!Q$113-2*SQRT(ComCalc!Q$113)*Q1669),"")</f>
        <v/>
      </c>
      <c r="R1772">
        <f>IF((ComCalc!R$37&gt;1)*R128,(SQRT(ComCalc!R$113)*R1669-1)/SQRT(1+ComCalc!R$113-2*SQRT(ComCalc!R$113)*R1669),"")</f>
        <v>0.35589754592864969</v>
      </c>
      <c r="S1772" t="str">
        <f>IF((ComCalc!S$37&gt;1)*S128,(SQRT(ComCalc!S$113)*S1669-1)/SQRT(1+ComCalc!S$113-2*SQRT(ComCalc!S$113)*S1669),"")</f>
        <v/>
      </c>
      <c r="T1772" t="str">
        <f>IF((ComCalc!T$37&gt;1)*T128,(SQRT(ComCalc!T$113)*T1669-1)/SQRT(1+ComCalc!T$113-2*SQRT(ComCalc!T$113)*T1669),"")</f>
        <v/>
      </c>
      <c r="U1772" t="str">
        <f>IF((ComCalc!U$37&gt;1)*U128,(SQRT(ComCalc!U$113)*U1669-1)/SQRT(1+ComCalc!U$113-2*SQRT(ComCalc!U$113)*U1669),"")</f>
        <v/>
      </c>
    </row>
    <row r="1773" spans="1:21" x14ac:dyDescent="0.15">
      <c r="A1773" t="str">
        <f t="shared" si="1079"/>
        <v>Story Learning Delayed-Recall</v>
      </c>
      <c r="B1773" t="str">
        <f>IF((ComCalc!B$37&gt;1)*B129,(SQRT(ComCalc!B$113)*B1670-1)/SQRT(1+ComCalc!B$113-2*SQRT(ComCalc!B$113)*B1670),"")</f>
        <v/>
      </c>
      <c r="C1773" t="str">
        <f>IF((ComCalc!C$37&gt;1)*C129,(SQRT(ComCalc!C$113)*C1670-1)/SQRT(1+ComCalc!C$113-2*SQRT(ComCalc!C$113)*C1670),"")</f>
        <v/>
      </c>
      <c r="D1773" t="str">
        <f>IF((ComCalc!D$37&gt;1)*D129,(SQRT(ComCalc!D$113)*D1670-1)/SQRT(1+ComCalc!D$113-2*SQRT(ComCalc!D$113)*D1670),"")</f>
        <v/>
      </c>
      <c r="E1773" t="str">
        <f>IF((ComCalc!E$37&gt;1)*E129,(SQRT(ComCalc!E$113)*E1670-1)/SQRT(1+ComCalc!E$113-2*SQRT(ComCalc!E$113)*E1670),"")</f>
        <v/>
      </c>
      <c r="F1773" t="str">
        <f>IF((ComCalc!F$37&gt;1)*F129,(SQRT(ComCalc!F$113)*F1670-1)/SQRT(1+ComCalc!F$113-2*SQRT(ComCalc!F$113)*F1670),"")</f>
        <v/>
      </c>
      <c r="G1773" t="str">
        <f>IF((ComCalc!G$37&gt;1)*G129,(SQRT(ComCalc!G$113)*G1670-1)/SQRT(1+ComCalc!G$113-2*SQRT(ComCalc!G$113)*G1670),"")</f>
        <v/>
      </c>
      <c r="H1773">
        <f>IF((ComCalc!H$37&gt;1)*H129,(SQRT(ComCalc!H$113)*H1670-1)/SQRT(1+ComCalc!H$113-2*SQRT(ComCalc!H$113)*H1670),"")</f>
        <v>0.51285264864696045</v>
      </c>
      <c r="I1773" t="str">
        <f>IF((ComCalc!I$37&gt;1)*I129,(SQRT(ComCalc!I$113)*I1670-1)/SQRT(1+ComCalc!I$113-2*SQRT(ComCalc!I$113)*I1670),"")</f>
        <v/>
      </c>
      <c r="J1773" t="str">
        <f>IF((ComCalc!J$37&gt;1)*J129,(SQRT(ComCalc!J$113)*J1670-1)/SQRT(1+ComCalc!J$113-2*SQRT(ComCalc!J$113)*J1670),"")</f>
        <v/>
      </c>
      <c r="K1773" t="str">
        <f>IF((ComCalc!K$37&gt;1)*K129,(SQRT(ComCalc!K$113)*K1670-1)/SQRT(1+ComCalc!K$113-2*SQRT(ComCalc!K$113)*K1670),"")</f>
        <v/>
      </c>
      <c r="L1773" t="str">
        <f>IF((ComCalc!L$37&gt;1)*L129,(SQRT(ComCalc!L$113)*L1670-1)/SQRT(1+ComCalc!L$113-2*SQRT(ComCalc!L$113)*L1670),"")</f>
        <v/>
      </c>
      <c r="M1773" t="str">
        <f>IF((ComCalc!M$37&gt;1)*M129,(SQRT(ComCalc!M$113)*M1670-1)/SQRT(1+ComCalc!M$113-2*SQRT(ComCalc!M$113)*M1670),"")</f>
        <v/>
      </c>
      <c r="N1773" t="str">
        <f>IF((ComCalc!N$37&gt;1)*N129,(SQRT(ComCalc!N$113)*N1670-1)/SQRT(1+ComCalc!N$113-2*SQRT(ComCalc!N$113)*N1670),"")</f>
        <v/>
      </c>
      <c r="O1773" t="str">
        <f>IF((ComCalc!O$37&gt;1)*O129,(SQRT(ComCalc!O$113)*O1670-1)/SQRT(1+ComCalc!O$113-2*SQRT(ComCalc!O$113)*O1670),"")</f>
        <v/>
      </c>
      <c r="P1773">
        <f>IF((ComCalc!P$37&gt;1)*P129,(SQRT(ComCalc!P$113)*P1670-1)/SQRT(1+ComCalc!P$113-2*SQRT(ComCalc!P$113)*P1670),"")</f>
        <v>0.30276129177486666</v>
      </c>
      <c r="Q1773" t="str">
        <f>IF((ComCalc!Q$37&gt;1)*Q129,(SQRT(ComCalc!Q$113)*Q1670-1)/SQRT(1+ComCalc!Q$113-2*SQRT(ComCalc!Q$113)*Q1670),"")</f>
        <v/>
      </c>
      <c r="R1773">
        <f>IF((ComCalc!R$37&gt;1)*R129,(SQRT(ComCalc!R$113)*R1670-1)/SQRT(1+ComCalc!R$113-2*SQRT(ComCalc!R$113)*R1670),"")</f>
        <v>0.40382197529242958</v>
      </c>
      <c r="S1773" t="str">
        <f>IF((ComCalc!S$37&gt;1)*S129,(SQRT(ComCalc!S$113)*S1670-1)/SQRT(1+ComCalc!S$113-2*SQRT(ComCalc!S$113)*S1670),"")</f>
        <v/>
      </c>
      <c r="T1773" t="str">
        <f>IF((ComCalc!T$37&gt;1)*T129,(SQRT(ComCalc!T$113)*T1670-1)/SQRT(1+ComCalc!T$113-2*SQRT(ComCalc!T$113)*T1670),"")</f>
        <v/>
      </c>
      <c r="U1773" t="str">
        <f>IF((ComCalc!U$37&gt;1)*U129,(SQRT(ComCalc!U$113)*U1670-1)/SQRT(1+ComCalc!U$113-2*SQRT(ComCalc!U$113)*U1670),"")</f>
        <v/>
      </c>
    </row>
    <row r="1774" spans="1:21" x14ac:dyDescent="0.15">
      <c r="A1774" t="str">
        <f t="shared" si="1079"/>
        <v>Visual Discrimination</v>
      </c>
      <c r="B1774" t="str">
        <f>IF((ComCalc!B$37&gt;1)*B130,(SQRT(ComCalc!B$113)*B1671-1)/SQRT(1+ComCalc!B$113-2*SQRT(ComCalc!B$113)*B1671),"")</f>
        <v/>
      </c>
      <c r="C1774" t="str">
        <f>IF((ComCalc!C$37&gt;1)*C130,(SQRT(ComCalc!C$113)*C1671-1)/SQRT(1+ComCalc!C$113-2*SQRT(ComCalc!C$113)*C1671),"")</f>
        <v/>
      </c>
      <c r="D1774" t="str">
        <f>IF((ComCalc!D$37&gt;1)*D130,(SQRT(ComCalc!D$113)*D1671-1)/SQRT(1+ComCalc!D$113-2*SQRT(ComCalc!D$113)*D1671),"")</f>
        <v/>
      </c>
      <c r="E1774" t="str">
        <f>IF((ComCalc!E$37&gt;1)*E130,(SQRT(ComCalc!E$113)*E1671-1)/SQRT(1+ComCalc!E$113-2*SQRT(ComCalc!E$113)*E1671),"")</f>
        <v/>
      </c>
      <c r="F1774">
        <f>IF((ComCalc!F$37&gt;1)*F130,(SQRT(ComCalc!F$113)*F1671-1)/SQRT(1+ComCalc!F$113-2*SQRT(ComCalc!F$113)*F1671),"")</f>
        <v>0.3689353689355534</v>
      </c>
      <c r="G1774" t="str">
        <f>IF((ComCalc!G$37&gt;1)*G130,(SQRT(ComCalc!G$113)*G1671-1)/SQRT(1+ComCalc!G$113-2*SQRT(ComCalc!G$113)*G1671),"")</f>
        <v/>
      </c>
      <c r="H1774" t="str">
        <f>IF((ComCalc!H$37&gt;1)*H130,(SQRT(ComCalc!H$113)*H1671-1)/SQRT(1+ComCalc!H$113-2*SQRT(ComCalc!H$113)*H1671),"")</f>
        <v/>
      </c>
      <c r="I1774" t="str">
        <f>IF((ComCalc!I$37&gt;1)*I130,(SQRT(ComCalc!I$113)*I1671-1)/SQRT(1+ComCalc!I$113-2*SQRT(ComCalc!I$113)*I1671),"")</f>
        <v/>
      </c>
      <c r="J1774" t="str">
        <f>IF((ComCalc!J$37&gt;1)*J130,(SQRT(ComCalc!J$113)*J1671-1)/SQRT(1+ComCalc!J$113-2*SQRT(ComCalc!J$113)*J1671),"")</f>
        <v/>
      </c>
      <c r="K1774" t="str">
        <f>IF((ComCalc!K$37&gt;1)*K130,(SQRT(ComCalc!K$113)*K1671-1)/SQRT(1+ComCalc!K$113-2*SQRT(ComCalc!K$113)*K1671),"")</f>
        <v/>
      </c>
      <c r="L1774" t="str">
        <f>IF((ComCalc!L$37&gt;1)*L130,(SQRT(ComCalc!L$113)*L1671-1)/SQRT(1+ComCalc!L$113-2*SQRT(ComCalc!L$113)*L1671),"")</f>
        <v/>
      </c>
      <c r="M1774" t="str">
        <f>IF((ComCalc!M$37&gt;1)*M130,(SQRT(ComCalc!M$113)*M1671-1)/SQRT(1+ComCalc!M$113-2*SQRT(ComCalc!M$113)*M1671),"")</f>
        <v/>
      </c>
      <c r="N1774" t="str">
        <f>IF((ComCalc!N$37&gt;1)*N130,(SQRT(ComCalc!N$113)*N1671-1)/SQRT(1+ComCalc!N$113-2*SQRT(ComCalc!N$113)*N1671),"")</f>
        <v/>
      </c>
      <c r="O1774" t="str">
        <f>IF((ComCalc!O$37&gt;1)*O130,(SQRT(ComCalc!O$113)*O1671-1)/SQRT(1+ComCalc!O$113-2*SQRT(ComCalc!O$113)*O1671),"")</f>
        <v/>
      </c>
      <c r="P1774" t="str">
        <f>IF((ComCalc!P$37&gt;1)*P130,(SQRT(ComCalc!P$113)*P1671-1)/SQRT(1+ComCalc!P$113-2*SQRT(ComCalc!P$113)*P1671),"")</f>
        <v/>
      </c>
      <c r="Q1774" t="str">
        <f>IF((ComCalc!Q$37&gt;1)*Q130,(SQRT(ComCalc!Q$113)*Q1671-1)/SQRT(1+ComCalc!Q$113-2*SQRT(ComCalc!Q$113)*Q1671),"")</f>
        <v/>
      </c>
      <c r="R1774">
        <f>IF((ComCalc!R$37&gt;1)*R130,(SQRT(ComCalc!R$113)*R1671-1)/SQRT(1+ComCalc!R$113-2*SQRT(ComCalc!R$113)*R1671),"")</f>
        <v>0.24634684909754076</v>
      </c>
      <c r="S1774" t="str">
        <f>IF((ComCalc!S$37&gt;1)*S130,(SQRT(ComCalc!S$113)*S1671-1)/SQRT(1+ComCalc!S$113-2*SQRT(ComCalc!S$113)*S1671),"")</f>
        <v/>
      </c>
      <c r="T1774" t="str">
        <f>IF((ComCalc!T$37&gt;1)*T130,(SQRT(ComCalc!T$113)*T1671-1)/SQRT(1+ComCalc!T$113-2*SQRT(ComCalc!T$113)*T1671),"")</f>
        <v/>
      </c>
      <c r="U1774" t="str">
        <f>IF((ComCalc!U$37&gt;1)*U130,(SQRT(ComCalc!U$113)*U1671-1)/SQRT(1+ComCalc!U$113-2*SQRT(ComCalc!U$113)*U1671),"")</f>
        <v/>
      </c>
    </row>
    <row r="1775" spans="1:21" x14ac:dyDescent="0.15">
      <c r="A1775" t="str">
        <f t="shared" si="1079"/>
        <v>Design Construction</v>
      </c>
      <c r="B1775" t="str">
        <f>IF((ComCalc!B$37&gt;1)*B131,(SQRT(ComCalc!B$113)*B1672-1)/SQRT(1+ComCalc!B$113-2*SQRT(ComCalc!B$113)*B1672),"")</f>
        <v/>
      </c>
      <c r="C1775" t="str">
        <f>IF((ComCalc!C$37&gt;1)*C131,(SQRT(ComCalc!C$113)*C1672-1)/SQRT(1+ComCalc!C$113-2*SQRT(ComCalc!C$113)*C1672),"")</f>
        <v/>
      </c>
      <c r="D1775">
        <f>IF((ComCalc!D$37&gt;1)*D131,(SQRT(ComCalc!D$113)*D1672-1)/SQRT(1+ComCalc!D$113-2*SQRT(ComCalc!D$113)*D1672),"")</f>
        <v>0.24</v>
      </c>
      <c r="E1775" t="str">
        <f>IF((ComCalc!E$37&gt;1)*E131,(SQRT(ComCalc!E$113)*E1672-1)/SQRT(1+ComCalc!E$113-2*SQRT(ComCalc!E$113)*E1672),"")</f>
        <v/>
      </c>
      <c r="F1775">
        <f>IF((ComCalc!F$37&gt;1)*F131,(SQRT(ComCalc!F$113)*F1672-1)/SQRT(1+ComCalc!F$113-2*SQRT(ComCalc!F$113)*F1672),"")</f>
        <v>0.24406491450981799</v>
      </c>
      <c r="G1775" t="str">
        <f>IF((ComCalc!G$37&gt;1)*G131,(SQRT(ComCalc!G$113)*G1672-1)/SQRT(1+ComCalc!G$113-2*SQRT(ComCalc!G$113)*G1672),"")</f>
        <v/>
      </c>
      <c r="H1775" t="str">
        <f>IF((ComCalc!H$37&gt;1)*H131,(SQRT(ComCalc!H$113)*H1672-1)/SQRT(1+ComCalc!H$113-2*SQRT(ComCalc!H$113)*H1672),"")</f>
        <v/>
      </c>
      <c r="I1775" t="str">
        <f>IF((ComCalc!I$37&gt;1)*I131,(SQRT(ComCalc!I$113)*I1672-1)/SQRT(1+ComCalc!I$113-2*SQRT(ComCalc!I$113)*I1672),"")</f>
        <v/>
      </c>
      <c r="J1775" t="str">
        <f>IF((ComCalc!J$37&gt;1)*J131,(SQRT(ComCalc!J$113)*J1672-1)/SQRT(1+ComCalc!J$113-2*SQRT(ComCalc!J$113)*J1672),"")</f>
        <v/>
      </c>
      <c r="K1775" t="str">
        <f>IF((ComCalc!K$37&gt;1)*K131,(SQRT(ComCalc!K$113)*K1672-1)/SQRT(1+ComCalc!K$113-2*SQRT(ComCalc!K$113)*K1672),"")</f>
        <v/>
      </c>
      <c r="L1775" t="str">
        <f>IF((ComCalc!L$37&gt;1)*L131,(SQRT(ComCalc!L$113)*L1672-1)/SQRT(1+ComCalc!L$113-2*SQRT(ComCalc!L$113)*L1672),"")</f>
        <v/>
      </c>
      <c r="M1775" t="str">
        <f>IF((ComCalc!M$37&gt;1)*M131,(SQRT(ComCalc!M$113)*M1672-1)/SQRT(1+ComCalc!M$113-2*SQRT(ComCalc!M$113)*M1672),"")</f>
        <v/>
      </c>
      <c r="N1775" t="str">
        <f>IF((ComCalc!N$37&gt;1)*N131,(SQRT(ComCalc!N$113)*N1672-1)/SQRT(1+ComCalc!N$113-2*SQRT(ComCalc!N$113)*N1672),"")</f>
        <v/>
      </c>
      <c r="O1775" t="str">
        <f>IF((ComCalc!O$37&gt;1)*O131,(SQRT(ComCalc!O$113)*O1672-1)/SQRT(1+ComCalc!O$113-2*SQRT(ComCalc!O$113)*O1672),"")</f>
        <v/>
      </c>
      <c r="P1775" t="str">
        <f>IF((ComCalc!P$37&gt;1)*P131,(SQRT(ComCalc!P$113)*P1672-1)/SQRT(1+ComCalc!P$113-2*SQRT(ComCalc!P$113)*P1672),"")</f>
        <v/>
      </c>
      <c r="Q1775" t="str">
        <f>IF((ComCalc!Q$37&gt;1)*Q131,(SQRT(ComCalc!Q$113)*Q1672-1)/SQRT(1+ComCalc!Q$113-2*SQRT(ComCalc!Q$113)*Q1672),"")</f>
        <v/>
      </c>
      <c r="R1775">
        <f>IF((ComCalc!R$37&gt;1)*R131,(SQRT(ComCalc!R$113)*R1672-1)/SQRT(1+ComCalc!R$113-2*SQRT(ComCalc!R$113)*R1672),"")</f>
        <v>0.37043927792459264</v>
      </c>
      <c r="S1775" t="str">
        <f>IF((ComCalc!S$37&gt;1)*S131,(SQRT(ComCalc!S$113)*S1672-1)/SQRT(1+ComCalc!S$113-2*SQRT(ComCalc!S$113)*S1672),"")</f>
        <v/>
      </c>
      <c r="T1775" t="str">
        <f>IF((ComCalc!T$37&gt;1)*T131,(SQRT(ComCalc!T$113)*T1672-1)/SQRT(1+ComCalc!T$113-2*SQRT(ComCalc!T$113)*T1672),"")</f>
        <v/>
      </c>
      <c r="U1775" t="str">
        <f>IF((ComCalc!U$37&gt;1)*U131,(SQRT(ComCalc!U$113)*U1672-1)/SQRT(1+ComCalc!U$113-2*SQRT(ComCalc!U$113)*U1672),"")</f>
        <v/>
      </c>
    </row>
    <row r="1776" spans="1:21" x14ac:dyDescent="0.15">
      <c r="A1776" t="str">
        <f t="shared" si="1079"/>
        <v>Mazes</v>
      </c>
      <c r="B1776" t="str">
        <f>IF((ComCalc!B$37&gt;1)*B132,(SQRT(ComCalc!B$113)*B1673-1)/SQRT(1+ComCalc!B$113-2*SQRT(ComCalc!B$113)*B1673),"")</f>
        <v/>
      </c>
      <c r="C1776" t="str">
        <f>IF((ComCalc!C$37&gt;1)*C132,(SQRT(ComCalc!C$113)*C1673-1)/SQRT(1+ComCalc!C$113-2*SQRT(ComCalc!C$113)*C1673),"")</f>
        <v/>
      </c>
      <c r="D1776" t="str">
        <f>IF((ComCalc!D$37&gt;1)*D132,(SQRT(ComCalc!D$113)*D1673-1)/SQRT(1+ComCalc!D$113-2*SQRT(ComCalc!D$113)*D1673),"")</f>
        <v/>
      </c>
      <c r="E1776" t="str">
        <f>IF((ComCalc!E$37&gt;1)*E132,(SQRT(ComCalc!E$113)*E1673-1)/SQRT(1+ComCalc!E$113-2*SQRT(ComCalc!E$113)*E1673),"")</f>
        <v/>
      </c>
      <c r="F1776" t="str">
        <f>IF((ComCalc!F$37&gt;1)*F132,(SQRT(ComCalc!F$113)*F1673-1)/SQRT(1+ComCalc!F$113-2*SQRT(ComCalc!F$113)*F1673),"")</f>
        <v/>
      </c>
      <c r="G1776">
        <f>IF((ComCalc!G$37&gt;1)*G132,(SQRT(ComCalc!G$113)*G1673-1)/SQRT(1+ComCalc!G$113-2*SQRT(ComCalc!G$113)*G1673),"")</f>
        <v>0.41250694375319152</v>
      </c>
      <c r="H1776" t="str">
        <f>IF((ComCalc!H$37&gt;1)*H132,(SQRT(ComCalc!H$113)*H1673-1)/SQRT(1+ComCalc!H$113-2*SQRT(ComCalc!H$113)*H1673),"")</f>
        <v/>
      </c>
      <c r="I1776" t="str">
        <f>IF((ComCalc!I$37&gt;1)*I132,(SQRT(ComCalc!I$113)*I1673-1)/SQRT(1+ComCalc!I$113-2*SQRT(ComCalc!I$113)*I1673),"")</f>
        <v/>
      </c>
      <c r="J1776" t="str">
        <f>IF((ComCalc!J$37&gt;1)*J132,(SQRT(ComCalc!J$113)*J1673-1)/SQRT(1+ComCalc!J$113-2*SQRT(ComCalc!J$113)*J1673),"")</f>
        <v/>
      </c>
      <c r="K1776" t="str">
        <f>IF((ComCalc!K$37&gt;1)*K132,(SQRT(ComCalc!K$113)*K1673-1)/SQRT(1+ComCalc!K$113-2*SQRT(ComCalc!K$113)*K1673),"")</f>
        <v/>
      </c>
      <c r="L1776" t="str">
        <f>IF((ComCalc!L$37&gt;1)*L132,(SQRT(ComCalc!L$113)*L1673-1)/SQRT(1+ComCalc!L$113-2*SQRT(ComCalc!L$113)*L1673),"")</f>
        <v/>
      </c>
      <c r="M1776">
        <f>IF((ComCalc!M$37&gt;1)*M132,(SQRT(ComCalc!M$113)*M1673-1)/SQRT(1+ComCalc!M$113-2*SQRT(ComCalc!M$113)*M1673),"")</f>
        <v>0.17116025431591261</v>
      </c>
      <c r="N1776">
        <f>IF((ComCalc!N$37&gt;1)*N132,(SQRT(ComCalc!N$113)*N1673-1)/SQRT(1+ComCalc!N$113-2*SQRT(ComCalc!N$113)*N1673),"")</f>
        <v>0.4630352791729942</v>
      </c>
      <c r="O1776" t="str">
        <f>IF((ComCalc!O$37&gt;1)*O132,(SQRT(ComCalc!O$113)*O1673-1)/SQRT(1+ComCalc!O$113-2*SQRT(ComCalc!O$113)*O1673),"")</f>
        <v/>
      </c>
      <c r="P1776" t="str">
        <f>IF((ComCalc!P$37&gt;1)*P132,(SQRT(ComCalc!P$113)*P1673-1)/SQRT(1+ComCalc!P$113-2*SQRT(ComCalc!P$113)*P1673),"")</f>
        <v/>
      </c>
      <c r="Q1776">
        <f>IF((ComCalc!Q$37&gt;1)*Q132,(SQRT(ComCalc!Q$113)*Q1673-1)/SQRT(1+ComCalc!Q$113-2*SQRT(ComCalc!Q$113)*Q1673),"")</f>
        <v>0</v>
      </c>
      <c r="R1776">
        <f>IF((ComCalc!R$37&gt;1)*R132,(SQRT(ComCalc!R$113)*R1673-1)/SQRT(1+ComCalc!R$113-2*SQRT(ComCalc!R$113)*R1673),"")</f>
        <v>0.3844269134886642</v>
      </c>
      <c r="S1776" t="str">
        <f>IF((ComCalc!S$37&gt;1)*S132,(SQRT(ComCalc!S$113)*S1673-1)/SQRT(1+ComCalc!S$113-2*SQRT(ComCalc!S$113)*S1673),"")</f>
        <v/>
      </c>
      <c r="T1776" t="str">
        <f>IF((ComCalc!T$37&gt;1)*T132,(SQRT(ComCalc!T$113)*T1673-1)/SQRT(1+ComCalc!T$113-2*SQRT(ComCalc!T$113)*T1673),"")</f>
        <v/>
      </c>
      <c r="U1776" t="str">
        <f>IF((ComCalc!U$37&gt;1)*U132,(SQRT(ComCalc!U$113)*U1673-1)/SQRT(1+ComCalc!U$113-2*SQRT(ComCalc!U$113)*U1673),"")</f>
        <v/>
      </c>
    </row>
    <row r="1777" spans="1:21" x14ac:dyDescent="0.15">
      <c r="A1777" t="str">
        <f t="shared" si="1079"/>
        <v>Word Generation</v>
      </c>
      <c r="B1777" t="str">
        <f>IF((ComCalc!B$37&gt;1)*B133,(SQRT(ComCalc!B$113)*B1674-1)/SQRT(1+ComCalc!B$113-2*SQRT(ComCalc!B$113)*B1674),"")</f>
        <v/>
      </c>
      <c r="C1777" t="str">
        <f>IF((ComCalc!C$37&gt;1)*C133,(SQRT(ComCalc!C$113)*C1674-1)/SQRT(1+ComCalc!C$113-2*SQRT(ComCalc!C$113)*C1674),"")</f>
        <v/>
      </c>
      <c r="D1777" t="str">
        <f>IF((ComCalc!D$37&gt;1)*D133,(SQRT(ComCalc!D$113)*D1674-1)/SQRT(1+ComCalc!D$113-2*SQRT(ComCalc!D$113)*D1674),"")</f>
        <v/>
      </c>
      <c r="E1777" t="str">
        <f>IF((ComCalc!E$37&gt;1)*E133,(SQRT(ComCalc!E$113)*E1674-1)/SQRT(1+ComCalc!E$113-2*SQRT(ComCalc!E$113)*E1674),"")</f>
        <v/>
      </c>
      <c r="F1777" t="str">
        <f>IF((ComCalc!F$37&gt;1)*F133,(SQRT(ComCalc!F$113)*F1674-1)/SQRT(1+ComCalc!F$113-2*SQRT(ComCalc!F$113)*F1674),"")</f>
        <v/>
      </c>
      <c r="G1777">
        <f>IF((ComCalc!G$37&gt;1)*G133,(SQRT(ComCalc!G$113)*G1674-1)/SQRT(1+ComCalc!G$113-2*SQRT(ComCalc!G$113)*G1674),"")</f>
        <v>0.42921697382850998</v>
      </c>
      <c r="H1777" t="str">
        <f>IF((ComCalc!H$37&gt;1)*H133,(SQRT(ComCalc!H$113)*H1674-1)/SQRT(1+ComCalc!H$113-2*SQRT(ComCalc!H$113)*H1674),"")</f>
        <v/>
      </c>
      <c r="I1777" t="str">
        <f>IF((ComCalc!I$37&gt;1)*I133,(SQRT(ComCalc!I$113)*I1674-1)/SQRT(1+ComCalc!I$113-2*SQRT(ComCalc!I$113)*I1674),"")</f>
        <v/>
      </c>
      <c r="J1777" t="str">
        <f>IF((ComCalc!J$37&gt;1)*J133,(SQRT(ComCalc!J$113)*J1674-1)/SQRT(1+ComCalc!J$113-2*SQRT(ComCalc!J$113)*J1674),"")</f>
        <v/>
      </c>
      <c r="K1777" t="str">
        <f>IF((ComCalc!K$37&gt;1)*K133,(SQRT(ComCalc!K$113)*K1674-1)/SQRT(1+ComCalc!K$113-2*SQRT(ComCalc!K$113)*K1674),"")</f>
        <v/>
      </c>
      <c r="L1777" t="str">
        <f>IF((ComCalc!L$37&gt;1)*L133,(SQRT(ComCalc!L$113)*L1674-1)/SQRT(1+ComCalc!L$113-2*SQRT(ComCalc!L$113)*L1674),"")</f>
        <v/>
      </c>
      <c r="M1777">
        <f>IF((ComCalc!M$37&gt;1)*M133,(SQRT(ComCalc!M$113)*M1674-1)/SQRT(1+ComCalc!M$113-2*SQRT(ComCalc!M$113)*M1674),"")</f>
        <v>0.34999326023459559</v>
      </c>
      <c r="N1777" t="str">
        <f>IF((ComCalc!N$37&gt;1)*N133,(SQRT(ComCalc!N$113)*N1674-1)/SQRT(1+ComCalc!N$113-2*SQRT(ComCalc!N$113)*N1674),"")</f>
        <v/>
      </c>
      <c r="O1777" t="str">
        <f>IF((ComCalc!O$37&gt;1)*O133,(SQRT(ComCalc!O$113)*O1674-1)/SQRT(1+ComCalc!O$113-2*SQRT(ComCalc!O$113)*O1674),"")</f>
        <v/>
      </c>
      <c r="P1777" t="str">
        <f>IF((ComCalc!P$37&gt;1)*P133,(SQRT(ComCalc!P$113)*P1674-1)/SQRT(1+ComCalc!P$113-2*SQRT(ComCalc!P$113)*P1674),"")</f>
        <v/>
      </c>
      <c r="Q1777" t="str">
        <f>IF((ComCalc!Q$37&gt;1)*Q133,(SQRT(ComCalc!Q$113)*Q1674-1)/SQRT(1+ComCalc!Q$113-2*SQRT(ComCalc!Q$113)*Q1674),"")</f>
        <v/>
      </c>
      <c r="R1777">
        <f>IF((ComCalc!R$37&gt;1)*R133,(SQRT(ComCalc!R$113)*R1674-1)/SQRT(1+ComCalc!R$113-2*SQRT(ComCalc!R$113)*R1674),"")</f>
        <v>0.4895723789817919</v>
      </c>
      <c r="S1777" t="str">
        <f>IF((ComCalc!S$37&gt;1)*S133,(SQRT(ComCalc!S$113)*S1674-1)/SQRT(1+ComCalc!S$113-2*SQRT(ComCalc!S$113)*S1674),"")</f>
        <v/>
      </c>
      <c r="T1777" t="str">
        <f>IF((ComCalc!T$37&gt;1)*T133,(SQRT(ComCalc!T$113)*T1674-1)/SQRT(1+ComCalc!T$113-2*SQRT(ComCalc!T$113)*T1674),"")</f>
        <v/>
      </c>
      <c r="U1777" t="str">
        <f>IF((ComCalc!U$37&gt;1)*U133,(SQRT(ComCalc!U$113)*U1674-1)/SQRT(1+ComCalc!U$113-2*SQRT(ComCalc!U$113)*U1674),"")</f>
        <v/>
      </c>
    </row>
    <row r="1778" spans="1:21" x14ac:dyDescent="0.15">
      <c r="A1778" t="str">
        <f t="shared" si="1079"/>
        <v>Letter Fluency</v>
      </c>
      <c r="B1778" t="str">
        <f>IF((ComCalc!B$37&gt;1)*B134,(SQRT(ComCalc!B$113)*B1675-1)/SQRT(1+ComCalc!B$113-2*SQRT(ComCalc!B$113)*B1675),"")</f>
        <v/>
      </c>
      <c r="C1778" t="str">
        <f>IF((ComCalc!C$37&gt;1)*C134,(SQRT(ComCalc!C$113)*C1675-1)/SQRT(1+ComCalc!C$113-2*SQRT(ComCalc!C$113)*C1675),"")</f>
        <v/>
      </c>
      <c r="D1778" t="str">
        <f>IF((ComCalc!D$37&gt;1)*D134,(SQRT(ComCalc!D$113)*D1675-1)/SQRT(1+ComCalc!D$113-2*SQRT(ComCalc!D$113)*D1675),"")</f>
        <v/>
      </c>
      <c r="E1778">
        <f>IF((ComCalc!E$37&gt;1)*E134,(SQRT(ComCalc!E$113)*E1675-1)/SQRT(1+ComCalc!E$113-2*SQRT(ComCalc!E$113)*E1675),"")</f>
        <v>0.38952160649034151</v>
      </c>
      <c r="F1778" t="str">
        <f>IF((ComCalc!F$37&gt;1)*F134,(SQRT(ComCalc!F$113)*F1675-1)/SQRT(1+ComCalc!F$113-2*SQRT(ComCalc!F$113)*F1675),"")</f>
        <v/>
      </c>
      <c r="G1778" t="str">
        <f>IF((ComCalc!G$37&gt;1)*G134,(SQRT(ComCalc!G$113)*G1675-1)/SQRT(1+ComCalc!G$113-2*SQRT(ComCalc!G$113)*G1675),"")</f>
        <v/>
      </c>
      <c r="H1778" t="str">
        <f>IF((ComCalc!H$37&gt;1)*H134,(SQRT(ComCalc!H$113)*H1675-1)/SQRT(1+ComCalc!H$113-2*SQRT(ComCalc!H$113)*H1675),"")</f>
        <v/>
      </c>
      <c r="I1778" t="str">
        <f>IF((ComCalc!I$37&gt;1)*I134,(SQRT(ComCalc!I$113)*I1675-1)/SQRT(1+ComCalc!I$113-2*SQRT(ComCalc!I$113)*I1675),"")</f>
        <v/>
      </c>
      <c r="J1778" t="str">
        <f>IF((ComCalc!J$37&gt;1)*J134,(SQRT(ComCalc!J$113)*J1675-1)/SQRT(1+ComCalc!J$113-2*SQRT(ComCalc!J$113)*J1675),"")</f>
        <v/>
      </c>
      <c r="K1778" t="str">
        <f>IF((ComCalc!K$37&gt;1)*K134,(SQRT(ComCalc!K$113)*K1675-1)/SQRT(1+ComCalc!K$113-2*SQRT(ComCalc!K$113)*K1675),"")</f>
        <v/>
      </c>
      <c r="L1778" t="str">
        <f>IF((ComCalc!L$37&gt;1)*L134,(SQRT(ComCalc!L$113)*L1675-1)/SQRT(1+ComCalc!L$113-2*SQRT(ComCalc!L$113)*L1675),"")</f>
        <v/>
      </c>
      <c r="M1778" t="str">
        <f>IF((ComCalc!M$37&gt;1)*M134,(SQRT(ComCalc!M$113)*M1675-1)/SQRT(1+ComCalc!M$113-2*SQRT(ComCalc!M$113)*M1675),"")</f>
        <v/>
      </c>
      <c r="N1778" t="str">
        <f>IF((ComCalc!N$37&gt;1)*N134,(SQRT(ComCalc!N$113)*N1675-1)/SQRT(1+ComCalc!N$113-2*SQRT(ComCalc!N$113)*N1675),"")</f>
        <v/>
      </c>
      <c r="O1778" t="str">
        <f>IF((ComCalc!O$37&gt;1)*O134,(SQRT(ComCalc!O$113)*O1675-1)/SQRT(1+ComCalc!O$113-2*SQRT(ComCalc!O$113)*O1675),"")</f>
        <v/>
      </c>
      <c r="P1778" t="str">
        <f>IF((ComCalc!P$37&gt;1)*P134,(SQRT(ComCalc!P$113)*P1675-1)/SQRT(1+ComCalc!P$113-2*SQRT(ComCalc!P$113)*P1675),"")</f>
        <v/>
      </c>
      <c r="Q1778" t="str">
        <f>IF((ComCalc!Q$37&gt;1)*Q134,(SQRT(ComCalc!Q$113)*Q1675-1)/SQRT(1+ComCalc!Q$113-2*SQRT(ComCalc!Q$113)*Q1675),"")</f>
        <v/>
      </c>
      <c r="R1778">
        <f>IF((ComCalc!R$37&gt;1)*R134,(SQRT(ComCalc!R$113)*R1675-1)/SQRT(1+ComCalc!R$113-2*SQRT(ComCalc!R$113)*R1675),"")</f>
        <v>0.51121586067879243</v>
      </c>
      <c r="S1778" t="str">
        <f>IF((ComCalc!S$37&gt;1)*S134,(SQRT(ComCalc!S$113)*S1675-1)/SQRT(1+ComCalc!S$113-2*SQRT(ComCalc!S$113)*S1675),"")</f>
        <v/>
      </c>
      <c r="T1778" t="str">
        <f>IF((ComCalc!T$37&gt;1)*T134,(SQRT(ComCalc!T$113)*T1675-1)/SQRT(1+ComCalc!T$113-2*SQRT(ComCalc!T$113)*T1675),"")</f>
        <v/>
      </c>
      <c r="U1778" t="str">
        <f>IF((ComCalc!U$37&gt;1)*U134,(SQRT(ComCalc!U$113)*U1675-1)/SQRT(1+ComCalc!U$113-2*SQRT(ComCalc!U$113)*U1675),"")</f>
        <v/>
      </c>
    </row>
    <row r="1779" spans="1:21" x14ac:dyDescent="0.15">
      <c r="A1779" t="str">
        <f t="shared" si="1079"/>
        <v>Category Fluency</v>
      </c>
      <c r="B1779" t="str">
        <f>IF((ComCalc!B$37&gt;1)*B135,(SQRT(ComCalc!B$113)*B1676-1)/SQRT(1+ComCalc!B$113-2*SQRT(ComCalc!B$113)*B1676),"")</f>
        <v/>
      </c>
      <c r="C1779" t="str">
        <f>IF((ComCalc!C$37&gt;1)*C135,(SQRT(ComCalc!C$113)*C1676-1)/SQRT(1+ComCalc!C$113-2*SQRT(ComCalc!C$113)*C1676),"")</f>
        <v/>
      </c>
      <c r="D1779" t="str">
        <f>IF((ComCalc!D$37&gt;1)*D135,(SQRT(ComCalc!D$113)*D1676-1)/SQRT(1+ComCalc!D$113-2*SQRT(ComCalc!D$113)*D1676),"")</f>
        <v/>
      </c>
      <c r="E1779">
        <f>IF((ComCalc!E$37&gt;1)*E135,(SQRT(ComCalc!E$113)*E1676-1)/SQRT(1+ComCalc!E$113-2*SQRT(ComCalc!E$113)*E1676),"")</f>
        <v>0.58783484646641215</v>
      </c>
      <c r="F1779" t="str">
        <f>IF((ComCalc!F$37&gt;1)*F135,(SQRT(ComCalc!F$113)*F1676-1)/SQRT(1+ComCalc!F$113-2*SQRT(ComCalc!F$113)*F1676),"")</f>
        <v/>
      </c>
      <c r="G1779" t="str">
        <f>IF((ComCalc!G$37&gt;1)*G135,(SQRT(ComCalc!G$113)*G1676-1)/SQRT(1+ComCalc!G$113-2*SQRT(ComCalc!G$113)*G1676),"")</f>
        <v/>
      </c>
      <c r="H1779" t="str">
        <f>IF((ComCalc!H$37&gt;1)*H135,(SQRT(ComCalc!H$113)*H1676-1)/SQRT(1+ComCalc!H$113-2*SQRT(ComCalc!H$113)*H1676),"")</f>
        <v/>
      </c>
      <c r="I1779" t="str">
        <f>IF((ComCalc!I$37&gt;1)*I135,(SQRT(ComCalc!I$113)*I1676-1)/SQRT(1+ComCalc!I$113-2*SQRT(ComCalc!I$113)*I1676),"")</f>
        <v/>
      </c>
      <c r="J1779" t="str">
        <f>IF((ComCalc!J$37&gt;1)*J135,(SQRT(ComCalc!J$113)*J1676-1)/SQRT(1+ComCalc!J$113-2*SQRT(ComCalc!J$113)*J1676),"")</f>
        <v/>
      </c>
      <c r="K1779" t="str">
        <f>IF((ComCalc!K$37&gt;1)*K135,(SQRT(ComCalc!K$113)*K1676-1)/SQRT(1+ComCalc!K$113-2*SQRT(ComCalc!K$113)*K1676),"")</f>
        <v/>
      </c>
      <c r="L1779" t="str">
        <f>IF((ComCalc!L$37&gt;1)*L135,(SQRT(ComCalc!L$113)*L1676-1)/SQRT(1+ComCalc!L$113-2*SQRT(ComCalc!L$113)*L1676),"")</f>
        <v/>
      </c>
      <c r="M1779" t="str">
        <f>IF((ComCalc!M$37&gt;1)*M135,(SQRT(ComCalc!M$113)*M1676-1)/SQRT(1+ComCalc!M$113-2*SQRT(ComCalc!M$113)*M1676),"")</f>
        <v/>
      </c>
      <c r="N1779" t="str">
        <f>IF((ComCalc!N$37&gt;1)*N135,(SQRT(ComCalc!N$113)*N1676-1)/SQRT(1+ComCalc!N$113-2*SQRT(ComCalc!N$113)*N1676),"")</f>
        <v/>
      </c>
      <c r="O1779" t="str">
        <f>IF((ComCalc!O$37&gt;1)*O135,(SQRT(ComCalc!O$113)*O1676-1)/SQRT(1+ComCalc!O$113-2*SQRT(ComCalc!O$113)*O1676),"")</f>
        <v/>
      </c>
      <c r="P1779" t="str">
        <f>IF((ComCalc!P$37&gt;1)*P135,(SQRT(ComCalc!P$113)*P1676-1)/SQRT(1+ComCalc!P$113-2*SQRT(ComCalc!P$113)*P1676),"")</f>
        <v/>
      </c>
      <c r="Q1779" t="str">
        <f>IF((ComCalc!Q$37&gt;1)*Q135,(SQRT(ComCalc!Q$113)*Q1676-1)/SQRT(1+ComCalc!Q$113-2*SQRT(ComCalc!Q$113)*Q1676),"")</f>
        <v/>
      </c>
      <c r="R1779">
        <f>IF((ComCalc!R$37&gt;1)*R135,(SQRT(ComCalc!R$113)*R1676-1)/SQRT(1+ComCalc!R$113-2*SQRT(ComCalc!R$113)*R1676),"")</f>
        <v>0.49902219829160555</v>
      </c>
      <c r="S1779" t="str">
        <f>IF((ComCalc!S$37&gt;1)*S135,(SQRT(ComCalc!S$113)*S1676-1)/SQRT(1+ComCalc!S$113-2*SQRT(ComCalc!S$113)*S1676),"")</f>
        <v/>
      </c>
      <c r="T1779" t="str">
        <f>IF((ComCalc!T$37&gt;1)*T135,(SQRT(ComCalc!T$113)*T1676-1)/SQRT(1+ComCalc!T$113-2*SQRT(ComCalc!T$113)*T1676),"")</f>
        <v/>
      </c>
      <c r="U1779" t="str">
        <f>IF((ComCalc!U$37&gt;1)*U135,(SQRT(ComCalc!U$113)*U1676-1)/SQRT(1+ComCalc!U$113-2*SQRT(ComCalc!U$113)*U1676),"")</f>
        <v/>
      </c>
    </row>
    <row r="1780" spans="1:21" x14ac:dyDescent="0.15">
      <c r="A1780" t="str">
        <f t="shared" si="1079"/>
        <v>TOPF</v>
      </c>
      <c r="B1780" t="str">
        <f>IF((ComCalc!B$37&gt;1)*B136,(SQRT(ComCalc!B$113)*B1677-1)/SQRT(1+ComCalc!B$113-2*SQRT(ComCalc!B$113)*B1677),"")</f>
        <v/>
      </c>
      <c r="C1780" t="str">
        <f>IF((ComCalc!C$37&gt;1)*C136,(SQRT(ComCalc!C$113)*C1677-1)/SQRT(1+ComCalc!C$113-2*SQRT(ComCalc!C$113)*C1677),"")</f>
        <v/>
      </c>
      <c r="D1780" t="str">
        <f>IF((ComCalc!D$37&gt;1)*D136,(SQRT(ComCalc!D$113)*D1677-1)/SQRT(1+ComCalc!D$113-2*SQRT(ComCalc!D$113)*D1677),"")</f>
        <v/>
      </c>
      <c r="E1780" t="str">
        <f>IF((ComCalc!E$37&gt;1)*E136,(SQRT(ComCalc!E$113)*E1677-1)/SQRT(1+ComCalc!E$113-2*SQRT(ComCalc!E$113)*E1677),"")</f>
        <v/>
      </c>
      <c r="F1780" t="str">
        <f>IF((ComCalc!F$37&gt;1)*F136,(SQRT(ComCalc!F$113)*F1677-1)/SQRT(1+ComCalc!F$113-2*SQRT(ComCalc!F$113)*F1677),"")</f>
        <v/>
      </c>
      <c r="G1780" t="str">
        <f>IF((ComCalc!G$37&gt;1)*G136,(SQRT(ComCalc!G$113)*G1677-1)/SQRT(1+ComCalc!G$113-2*SQRT(ComCalc!G$113)*G1677),"")</f>
        <v/>
      </c>
      <c r="H1780" t="str">
        <f>IF((ComCalc!H$37&gt;1)*H136,(SQRT(ComCalc!H$113)*H1677-1)/SQRT(1+ComCalc!H$113-2*SQRT(ComCalc!H$113)*H1677),"")</f>
        <v/>
      </c>
      <c r="I1780" t="str">
        <f>IF((ComCalc!I$37&gt;1)*I136,(SQRT(ComCalc!I$113)*I1677-1)/SQRT(1+ComCalc!I$113-2*SQRT(ComCalc!I$113)*I1677),"")</f>
        <v/>
      </c>
      <c r="J1780" t="str">
        <f>IF((ComCalc!J$37&gt;1)*J136,(SQRT(ComCalc!J$113)*J1677-1)/SQRT(1+ComCalc!J$113-2*SQRT(ComCalc!J$113)*J1677),"")</f>
        <v/>
      </c>
      <c r="K1780" t="str">
        <f>IF((ComCalc!K$37&gt;1)*K136,(SQRT(ComCalc!K$113)*K1677-1)/SQRT(1+ComCalc!K$113-2*SQRT(ComCalc!K$113)*K1677),"")</f>
        <v/>
      </c>
      <c r="L1780" t="str">
        <f>IF((ComCalc!L$37&gt;1)*L136,(SQRT(ComCalc!L$113)*L1677-1)/SQRT(1+ComCalc!L$113-2*SQRT(ComCalc!L$113)*L1677),"")</f>
        <v/>
      </c>
      <c r="M1780" t="str">
        <f>IF((ComCalc!M$37&gt;1)*M136,(SQRT(ComCalc!M$113)*M1677-1)/SQRT(1+ComCalc!M$113-2*SQRT(ComCalc!M$113)*M1677),"")</f>
        <v/>
      </c>
      <c r="N1780" t="str">
        <f>IF((ComCalc!N$37&gt;1)*N136,(SQRT(ComCalc!N$113)*N1677-1)/SQRT(1+ComCalc!N$113-2*SQRT(ComCalc!N$113)*N1677),"")</f>
        <v/>
      </c>
      <c r="O1780" t="str">
        <f>IF((ComCalc!O$37&gt;1)*O136,(SQRT(ComCalc!O$113)*O1677-1)/SQRT(1+ComCalc!O$113-2*SQRT(ComCalc!O$113)*O1677),"")</f>
        <v/>
      </c>
      <c r="P1780" t="str">
        <f>IF((ComCalc!P$37&gt;1)*P136,(SQRT(ComCalc!P$113)*P1677-1)/SQRT(1+ComCalc!P$113-2*SQRT(ComCalc!P$113)*P1677),"")</f>
        <v/>
      </c>
      <c r="Q1780" t="str">
        <f>IF((ComCalc!Q$37&gt;1)*Q136,(SQRT(ComCalc!Q$113)*Q1677-1)/SQRT(1+ComCalc!Q$113-2*SQRT(ComCalc!Q$113)*Q1677),"")</f>
        <v/>
      </c>
      <c r="R1780" t="str">
        <f>IF((ComCalc!R$37&gt;1)*R136,(SQRT(ComCalc!R$113)*R1677-1)/SQRT(1+ComCalc!R$113-2*SQRT(ComCalc!R$113)*R1677),"")</f>
        <v/>
      </c>
      <c r="S1780" t="str">
        <f>IF((ComCalc!S$37&gt;1)*S136,(SQRT(ComCalc!S$113)*S1677-1)/SQRT(1+ComCalc!S$113-2*SQRT(ComCalc!S$113)*S1677),"")</f>
        <v/>
      </c>
      <c r="T1780" t="str">
        <f>IF((ComCalc!T$37&gt;1)*T136,(SQRT(ComCalc!T$113)*T1677-1)/SQRT(1+ComCalc!T$113-2*SQRT(ComCalc!T$113)*T1677),"")</f>
        <v/>
      </c>
      <c r="U1780" t="str">
        <f>IF((ComCalc!U$37&gt;1)*U136,(SQRT(ComCalc!U$113)*U1677-1)/SQRT(1+ComCalc!U$113-2*SQRT(ComCalc!U$113)*U1677),"")</f>
        <v/>
      </c>
    </row>
    <row r="1781" spans="1:21" x14ac:dyDescent="0.15">
      <c r="A1781" t="str">
        <f t="shared" si="1079"/>
        <v>Trails A</v>
      </c>
      <c r="B1781" t="str">
        <f>IF((ComCalc!B$37&gt;1)*B137,(SQRT(ComCalc!B$113)*B1678-1)/SQRT(1+ComCalc!B$113-2*SQRT(ComCalc!B$113)*B1678),"")</f>
        <v/>
      </c>
      <c r="C1781" t="str">
        <f>IF((ComCalc!C$37&gt;1)*C137,(SQRT(ComCalc!C$113)*C1678-1)/SQRT(1+ComCalc!C$113-2*SQRT(ComCalc!C$113)*C1678),"")</f>
        <v/>
      </c>
      <c r="D1781" t="str">
        <f>IF((ComCalc!D$37&gt;1)*D137,(SQRT(ComCalc!D$113)*D1678-1)/SQRT(1+ComCalc!D$113-2*SQRT(ComCalc!D$113)*D1678),"")</f>
        <v/>
      </c>
      <c r="E1781" t="str">
        <f>IF((ComCalc!E$37&gt;1)*E137,(SQRT(ComCalc!E$113)*E1678-1)/SQRT(1+ComCalc!E$113-2*SQRT(ComCalc!E$113)*E1678),"")</f>
        <v/>
      </c>
      <c r="F1781" t="str">
        <f>IF((ComCalc!F$37&gt;1)*F137,(SQRT(ComCalc!F$113)*F1678-1)/SQRT(1+ComCalc!F$113-2*SQRT(ComCalc!F$113)*F1678),"")</f>
        <v/>
      </c>
      <c r="G1781">
        <f>IF((ComCalc!G$37&gt;1)*G137,(SQRT(ComCalc!G$113)*G1678-1)/SQRT(1+ComCalc!G$113-2*SQRT(ComCalc!G$113)*G1678),"")</f>
        <v>0.53388507490220882</v>
      </c>
      <c r="H1781" t="str">
        <f>IF((ComCalc!H$37&gt;1)*H137,(SQRT(ComCalc!H$113)*H1678-1)/SQRT(1+ComCalc!H$113-2*SQRT(ComCalc!H$113)*H1678),"")</f>
        <v/>
      </c>
      <c r="I1781" t="str">
        <f>IF((ComCalc!I$37&gt;1)*I137,(SQRT(ComCalc!I$113)*I1678-1)/SQRT(1+ComCalc!I$113-2*SQRT(ComCalc!I$113)*I1678),"")</f>
        <v/>
      </c>
      <c r="J1781">
        <f>IF((ComCalc!J$37&gt;1)*J137,(SQRT(ComCalc!J$113)*J1678-1)/SQRT(1+ComCalc!J$113-2*SQRT(ComCalc!J$113)*J1678),"")</f>
        <v>0.42500000000000004</v>
      </c>
      <c r="K1781" t="str">
        <f>IF((ComCalc!K$37&gt;1)*K137,(SQRT(ComCalc!K$113)*K1678-1)/SQRT(1+ComCalc!K$113-2*SQRT(ComCalc!K$113)*K1678),"")</f>
        <v/>
      </c>
      <c r="L1781" t="str">
        <f>IF((ComCalc!L$37&gt;1)*L137,(SQRT(ComCalc!L$113)*L1678-1)/SQRT(1+ComCalc!L$113-2*SQRT(ComCalc!L$113)*L1678),"")</f>
        <v/>
      </c>
      <c r="M1781" t="str">
        <f>IF((ComCalc!M$37&gt;1)*M137,(SQRT(ComCalc!M$113)*M1678-1)/SQRT(1+ComCalc!M$113-2*SQRT(ComCalc!M$113)*M1678),"")</f>
        <v/>
      </c>
      <c r="N1781">
        <f>IF((ComCalc!N$37&gt;1)*N137,(SQRT(ComCalc!N$113)*N1678-1)/SQRT(1+ComCalc!N$113-2*SQRT(ComCalc!N$113)*N1678),"")</f>
        <v>0.52116240410324755</v>
      </c>
      <c r="O1781" t="str">
        <f>IF((ComCalc!O$37&gt;1)*O137,(SQRT(ComCalc!O$113)*O1678-1)/SQRT(1+ComCalc!O$113-2*SQRT(ComCalc!O$113)*O1678),"")</f>
        <v/>
      </c>
      <c r="P1781" t="str">
        <f>IF((ComCalc!P$37&gt;1)*P137,(SQRT(ComCalc!P$113)*P1678-1)/SQRT(1+ComCalc!P$113-2*SQRT(ComCalc!P$113)*P1678),"")</f>
        <v/>
      </c>
      <c r="Q1781" t="str">
        <f>IF((ComCalc!Q$37&gt;1)*Q137,(SQRT(ComCalc!Q$113)*Q1678-1)/SQRT(1+ComCalc!Q$113-2*SQRT(ComCalc!Q$113)*Q1678),"")</f>
        <v/>
      </c>
      <c r="R1781">
        <f>IF((ComCalc!R$37&gt;1)*R137,(SQRT(ComCalc!R$113)*R1678-1)/SQRT(1+ComCalc!R$113-2*SQRT(ComCalc!R$113)*R1678),"")</f>
        <v>0.35984726015240731</v>
      </c>
      <c r="S1781" t="str">
        <f>IF((ComCalc!S$37&gt;1)*S137,(SQRT(ComCalc!S$113)*S1678-1)/SQRT(1+ComCalc!S$113-2*SQRT(ComCalc!S$113)*S1678),"")</f>
        <v/>
      </c>
      <c r="T1781">
        <f>IF((ComCalc!T$37&gt;1)*T137,(SQRT(ComCalc!T$113)*T1678-1)/SQRT(1+ComCalc!T$113-2*SQRT(ComCalc!T$113)*T1678),"")</f>
        <v>0.33000000000000007</v>
      </c>
      <c r="U1781" t="str">
        <f>IF((ComCalc!U$37&gt;1)*U137,(SQRT(ComCalc!U$113)*U1678-1)/SQRT(1+ComCalc!U$113-2*SQRT(ComCalc!U$113)*U1678),"")</f>
        <v/>
      </c>
    </row>
    <row r="1782" spans="1:21" x14ac:dyDescent="0.15">
      <c r="A1782" t="str">
        <f t="shared" si="1079"/>
        <v>Trails B</v>
      </c>
      <c r="B1782" t="str">
        <f>IF((ComCalc!B$37&gt;1)*B138,(SQRT(ComCalc!B$113)*B1679-1)/SQRT(1+ComCalc!B$113-2*SQRT(ComCalc!B$113)*B1679),"")</f>
        <v/>
      </c>
      <c r="C1782" t="str">
        <f>IF((ComCalc!C$37&gt;1)*C138,(SQRT(ComCalc!C$113)*C1679-1)/SQRT(1+ComCalc!C$113-2*SQRT(ComCalc!C$113)*C1679),"")</f>
        <v/>
      </c>
      <c r="D1782" t="str">
        <f>IF((ComCalc!D$37&gt;1)*D138,(SQRT(ComCalc!D$113)*D1679-1)/SQRT(1+ComCalc!D$113-2*SQRT(ComCalc!D$113)*D1679),"")</f>
        <v/>
      </c>
      <c r="E1782" t="str">
        <f>IF((ComCalc!E$37&gt;1)*E138,(SQRT(ComCalc!E$113)*E1679-1)/SQRT(1+ComCalc!E$113-2*SQRT(ComCalc!E$113)*E1679),"")</f>
        <v/>
      </c>
      <c r="F1782" t="str">
        <f>IF((ComCalc!F$37&gt;1)*F138,(SQRT(ComCalc!F$113)*F1679-1)/SQRT(1+ComCalc!F$113-2*SQRT(ComCalc!F$113)*F1679),"")</f>
        <v/>
      </c>
      <c r="G1782">
        <f>IF((ComCalc!G$37&gt;1)*G138,(SQRT(ComCalc!G$113)*G1679-1)/SQRT(1+ComCalc!G$113-2*SQRT(ComCalc!G$113)*G1679),"")</f>
        <v>0.74571723198129025</v>
      </c>
      <c r="H1782" t="str">
        <f>IF((ComCalc!H$37&gt;1)*H138,(SQRT(ComCalc!H$113)*H1679-1)/SQRT(1+ComCalc!H$113-2*SQRT(ComCalc!H$113)*H1679),"")</f>
        <v/>
      </c>
      <c r="I1782" t="str">
        <f>IF((ComCalc!I$37&gt;1)*I138,(SQRT(ComCalc!I$113)*I1679-1)/SQRT(1+ComCalc!I$113-2*SQRT(ComCalc!I$113)*I1679),"")</f>
        <v/>
      </c>
      <c r="J1782" t="str">
        <f>IF((ComCalc!J$37&gt;1)*J138,(SQRT(ComCalc!J$113)*J1679-1)/SQRT(1+ComCalc!J$113-2*SQRT(ComCalc!J$113)*J1679),"")</f>
        <v/>
      </c>
      <c r="K1782" t="str">
        <f>IF((ComCalc!K$37&gt;1)*K138,(SQRT(ComCalc!K$113)*K1679-1)/SQRT(1+ComCalc!K$113-2*SQRT(ComCalc!K$113)*K1679),"")</f>
        <v/>
      </c>
      <c r="L1782">
        <f>IF((ComCalc!L$37&gt;1)*L138,(SQRT(ComCalc!L$113)*L1679-1)/SQRT(1+ComCalc!L$113-2*SQRT(ComCalc!L$113)*L1679),"")</f>
        <v>0.57023279559884188</v>
      </c>
      <c r="M1782" t="str">
        <f>IF((ComCalc!M$37&gt;1)*M138,(SQRT(ComCalc!M$113)*M1679-1)/SQRT(1+ComCalc!M$113-2*SQRT(ComCalc!M$113)*M1679),"")</f>
        <v/>
      </c>
      <c r="N1782" t="str">
        <f>IF((ComCalc!N$37&gt;1)*N138,(SQRT(ComCalc!N$113)*N1679-1)/SQRT(1+ComCalc!N$113-2*SQRT(ComCalc!N$113)*N1679),"")</f>
        <v/>
      </c>
      <c r="O1782" t="str">
        <f>IF((ComCalc!O$37&gt;1)*O138,(SQRT(ComCalc!O$113)*O1679-1)/SQRT(1+ComCalc!O$113-2*SQRT(ComCalc!O$113)*O1679),"")</f>
        <v/>
      </c>
      <c r="P1782" t="str">
        <f>IF((ComCalc!P$37&gt;1)*P138,(SQRT(ComCalc!P$113)*P1679-1)/SQRT(1+ComCalc!P$113-2*SQRT(ComCalc!P$113)*P1679),"")</f>
        <v/>
      </c>
      <c r="Q1782" t="str">
        <f>IF((ComCalc!Q$37&gt;1)*Q138,(SQRT(ComCalc!Q$113)*Q1679-1)/SQRT(1+ComCalc!Q$113-2*SQRT(ComCalc!Q$113)*Q1679),"")</f>
        <v/>
      </c>
      <c r="R1782">
        <f>IF((ComCalc!R$37&gt;1)*R138,(SQRT(ComCalc!R$113)*R1679-1)/SQRT(1+ComCalc!R$113-2*SQRT(ComCalc!R$113)*R1679),"")</f>
        <v>0.52903248858189256</v>
      </c>
      <c r="S1782" t="str">
        <f>IF((ComCalc!S$37&gt;1)*S138,(SQRT(ComCalc!S$113)*S1679-1)/SQRT(1+ComCalc!S$113-2*SQRT(ComCalc!S$113)*S1679),"")</f>
        <v/>
      </c>
      <c r="T1782" t="str">
        <f>IF((ComCalc!T$37&gt;1)*T138,(SQRT(ComCalc!T$113)*T1679-1)/SQRT(1+ComCalc!T$113-2*SQRT(ComCalc!T$113)*T1679),"")</f>
        <v/>
      </c>
      <c r="U1782">
        <f>IF((ComCalc!U$37&gt;1)*U138,(SQRT(ComCalc!U$113)*U1679-1)/SQRT(1+ComCalc!U$113-2*SQRT(ComCalc!U$113)*U1679),"")</f>
        <v>0.42999999999999994</v>
      </c>
    </row>
    <row r="1783" spans="1:21" x14ac:dyDescent="0.15">
      <c r="A1783" t="str">
        <f t="shared" si="1079"/>
        <v>Unstructured Task (WT)</v>
      </c>
      <c r="B1783" t="str">
        <f>IF((ComCalc!B$37&gt;1)*B139,(SQRT(ComCalc!B$113)*B1680-1)/SQRT(1+ComCalc!B$113-2*SQRT(ComCalc!B$113)*B1680),"")</f>
        <v/>
      </c>
      <c r="C1783" t="str">
        <f>IF((ComCalc!C$37&gt;1)*C139,(SQRT(ComCalc!C$113)*C1680-1)/SQRT(1+ComCalc!C$113-2*SQRT(ComCalc!C$113)*C1680),"")</f>
        <v/>
      </c>
      <c r="D1783" t="str">
        <f>IF((ComCalc!D$37&gt;1)*D139,(SQRT(ComCalc!D$113)*D1680-1)/SQRT(1+ComCalc!D$113-2*SQRT(ComCalc!D$113)*D1680),"")</f>
        <v/>
      </c>
      <c r="E1783" t="str">
        <f>IF((ComCalc!E$37&gt;1)*E139,(SQRT(ComCalc!E$113)*E1680-1)/SQRT(1+ComCalc!E$113-2*SQRT(ComCalc!E$113)*E1680),"")</f>
        <v/>
      </c>
      <c r="F1783" t="str">
        <f>IF((ComCalc!F$37&gt;1)*F139,(SQRT(ComCalc!F$113)*F1680-1)/SQRT(1+ComCalc!F$113-2*SQRT(ComCalc!F$113)*F1680),"")</f>
        <v/>
      </c>
      <c r="G1783" t="str">
        <f>IF((ComCalc!G$37&gt;1)*G139,(SQRT(ComCalc!G$113)*G1680-1)/SQRT(1+ComCalc!G$113-2*SQRT(ComCalc!G$113)*G1680),"")</f>
        <v/>
      </c>
      <c r="H1783" t="str">
        <f>IF((ComCalc!H$37&gt;1)*H139,(SQRT(ComCalc!H$113)*H1680-1)/SQRT(1+ComCalc!H$113-2*SQRT(ComCalc!H$113)*H1680),"")</f>
        <v/>
      </c>
      <c r="I1783" t="str">
        <f>IF((ComCalc!I$37&gt;1)*I139,(SQRT(ComCalc!I$113)*I1680-1)/SQRT(1+ComCalc!I$113-2*SQRT(ComCalc!I$113)*I1680),"")</f>
        <v/>
      </c>
      <c r="J1783" t="str">
        <f>IF((ComCalc!J$37&gt;1)*J139,(SQRT(ComCalc!J$113)*J1680-1)/SQRT(1+ComCalc!J$113-2*SQRT(ComCalc!J$113)*J1680),"")</f>
        <v/>
      </c>
      <c r="K1783" t="str">
        <f>IF((ComCalc!K$37&gt;1)*K139,(SQRT(ComCalc!K$113)*K1680-1)/SQRT(1+ComCalc!K$113-2*SQRT(ComCalc!K$113)*K1680),"")</f>
        <v/>
      </c>
      <c r="L1783" t="str">
        <f>IF((ComCalc!L$37&gt;1)*L139,(SQRT(ComCalc!L$113)*L1680-1)/SQRT(1+ComCalc!L$113-2*SQRT(ComCalc!L$113)*L1680),"")</f>
        <v/>
      </c>
      <c r="M1783" t="str">
        <f>IF((ComCalc!M$37&gt;1)*M139,(SQRT(ComCalc!M$113)*M1680-1)/SQRT(1+ComCalc!M$113-2*SQRT(ComCalc!M$113)*M1680),"")</f>
        <v/>
      </c>
      <c r="N1783" t="str">
        <f>IF((ComCalc!N$37&gt;1)*N139,(SQRT(ComCalc!N$113)*N1680-1)/SQRT(1+ComCalc!N$113-2*SQRT(ComCalc!N$113)*N1680),"")</f>
        <v/>
      </c>
      <c r="O1783" t="str">
        <f>IF((ComCalc!O$37&gt;1)*O139,(SQRT(ComCalc!O$113)*O1680-1)/SQRT(1+ComCalc!O$113-2*SQRT(ComCalc!O$113)*O1680),"")</f>
        <v/>
      </c>
      <c r="P1783" t="str">
        <f>IF((ComCalc!P$37&gt;1)*P139,(SQRT(ComCalc!P$113)*P1680-1)/SQRT(1+ComCalc!P$113-2*SQRT(ComCalc!P$113)*P1680),"")</f>
        <v/>
      </c>
      <c r="Q1783" t="str">
        <f>IF((ComCalc!Q$37&gt;1)*Q139,(SQRT(ComCalc!Q$113)*Q1680-1)/SQRT(1+ComCalc!Q$113-2*SQRT(ComCalc!Q$113)*Q1680),"")</f>
        <v/>
      </c>
      <c r="R1783" t="str">
        <f>IF((ComCalc!R$37&gt;1)*R139,(SQRT(ComCalc!R$113)*R1680-1)/SQRT(1+ComCalc!R$113-2*SQRT(ComCalc!R$113)*R1680),"")</f>
        <v/>
      </c>
      <c r="S1783" t="str">
        <f>IF((ComCalc!S$37&gt;1)*S139,(SQRT(ComCalc!S$113)*S1680-1)/SQRT(1+ComCalc!S$113-2*SQRT(ComCalc!S$113)*S1680),"")</f>
        <v/>
      </c>
      <c r="T1783" t="str">
        <f>IF((ComCalc!T$37&gt;1)*T139,(SQRT(ComCalc!T$113)*T1680-1)/SQRT(1+ComCalc!T$113-2*SQRT(ComCalc!T$113)*T1680),"")</f>
        <v/>
      </c>
      <c r="U1783" t="str">
        <f>IF((ComCalc!U$37&gt;1)*U139,(SQRT(ComCalc!U$113)*U1680-1)/SQRT(1+ComCalc!U$113-2*SQRT(ComCalc!U$113)*U1680),"")</f>
        <v/>
      </c>
    </row>
    <row r="1784" spans="1:21" x14ac:dyDescent="0.15">
      <c r="A1784" t="str">
        <f t="shared" si="1079"/>
        <v>ROCFT Copy</v>
      </c>
      <c r="B1784" t="str">
        <f>IF((ComCalc!B$37&gt;1)*B140,(SQRT(ComCalc!B$113)*B1681-1)/SQRT(1+ComCalc!B$113-2*SQRT(ComCalc!B$113)*B1681),"")</f>
        <v/>
      </c>
      <c r="C1784" t="str">
        <f>IF((ComCalc!C$37&gt;1)*C140,(SQRT(ComCalc!C$113)*C1681-1)/SQRT(1+ComCalc!C$113-2*SQRT(ComCalc!C$113)*C1681),"")</f>
        <v/>
      </c>
      <c r="D1784" t="str">
        <f>IF((ComCalc!D$37&gt;1)*D140,(SQRT(ComCalc!D$113)*D1681-1)/SQRT(1+ComCalc!D$113-2*SQRT(ComCalc!D$113)*D1681),"")</f>
        <v/>
      </c>
      <c r="E1784" t="str">
        <f>IF((ComCalc!E$37&gt;1)*E140,(SQRT(ComCalc!E$113)*E1681-1)/SQRT(1+ComCalc!E$113-2*SQRT(ComCalc!E$113)*E1681),"")</f>
        <v/>
      </c>
      <c r="F1784" t="str">
        <f>IF((ComCalc!F$37&gt;1)*F140,(SQRT(ComCalc!F$113)*F1681-1)/SQRT(1+ComCalc!F$113-2*SQRT(ComCalc!F$113)*F1681),"")</f>
        <v/>
      </c>
      <c r="G1784">
        <f>IF((ComCalc!G$37&gt;1)*G140,(SQRT(ComCalc!G$113)*G1681-1)/SQRT(1+ComCalc!G$113-2*SQRT(ComCalc!G$113)*G1681),"")</f>
        <v>9.373507464079113E-2</v>
      </c>
      <c r="H1784" t="str">
        <f>IF((ComCalc!H$37&gt;1)*H140,(SQRT(ComCalc!H$113)*H1681-1)/SQRT(1+ComCalc!H$113-2*SQRT(ComCalc!H$113)*H1681),"")</f>
        <v/>
      </c>
      <c r="I1784" t="str">
        <f>IF((ComCalc!I$37&gt;1)*I140,(SQRT(ComCalc!I$113)*I1681-1)/SQRT(1+ComCalc!I$113-2*SQRT(ComCalc!I$113)*I1681),"")</f>
        <v/>
      </c>
      <c r="J1784" t="str">
        <f>IF((ComCalc!J$37&gt;1)*J140,(SQRT(ComCalc!J$113)*J1681-1)/SQRT(1+ComCalc!J$113-2*SQRT(ComCalc!J$113)*J1681),"")</f>
        <v/>
      </c>
      <c r="K1784" t="str">
        <f>IF((ComCalc!K$37&gt;1)*K140,(SQRT(ComCalc!K$113)*K1681-1)/SQRT(1+ComCalc!K$113-2*SQRT(ComCalc!K$113)*K1681),"")</f>
        <v/>
      </c>
      <c r="L1784" t="str">
        <f>IF((ComCalc!L$37&gt;1)*L140,(SQRT(ComCalc!L$113)*L1681-1)/SQRT(1+ComCalc!L$113-2*SQRT(ComCalc!L$113)*L1681),"")</f>
        <v/>
      </c>
      <c r="M1784">
        <f>IF((ComCalc!M$37&gt;1)*M140,(SQRT(ComCalc!M$113)*M1681-1)/SQRT(1+ComCalc!M$113-2*SQRT(ComCalc!M$113)*M1681),"")</f>
        <v>0.10396295367195144</v>
      </c>
      <c r="N1784" t="str">
        <f>IF((ComCalc!N$37&gt;1)*N140,(SQRT(ComCalc!N$113)*N1681-1)/SQRT(1+ComCalc!N$113-2*SQRT(ComCalc!N$113)*N1681),"")</f>
        <v/>
      </c>
      <c r="O1784" t="str">
        <f>IF((ComCalc!O$37&gt;1)*O140,(SQRT(ComCalc!O$113)*O1681-1)/SQRT(1+ComCalc!O$113-2*SQRT(ComCalc!O$113)*O1681),"")</f>
        <v/>
      </c>
      <c r="P1784" t="str">
        <f>IF((ComCalc!P$37&gt;1)*P140,(SQRT(ComCalc!P$113)*P1681-1)/SQRT(1+ComCalc!P$113-2*SQRT(ComCalc!P$113)*P1681),"")</f>
        <v/>
      </c>
      <c r="Q1784">
        <f>IF((ComCalc!Q$37&gt;1)*Q140,(SQRT(ComCalc!Q$113)*Q1681-1)/SQRT(1+ComCalc!Q$113-2*SQRT(ComCalc!Q$113)*Q1681),"")</f>
        <v>0</v>
      </c>
      <c r="R1784">
        <f>IF((ComCalc!R$37&gt;1)*R140,(SQRT(ComCalc!R$113)*R1681-1)/SQRT(1+ComCalc!R$113-2*SQRT(ComCalc!R$113)*R1681),"")</f>
        <v>0.26012512232991197</v>
      </c>
      <c r="S1784" t="str">
        <f>IF((ComCalc!S$37&gt;1)*S140,(SQRT(ComCalc!S$113)*S1681-1)/SQRT(1+ComCalc!S$113-2*SQRT(ComCalc!S$113)*S1681),"")</f>
        <v/>
      </c>
      <c r="T1784" t="str">
        <f>IF((ComCalc!T$37&gt;1)*T140,(SQRT(ComCalc!T$113)*T1681-1)/SQRT(1+ComCalc!T$113-2*SQRT(ComCalc!T$113)*T1681),"")</f>
        <v/>
      </c>
      <c r="U1784" t="str">
        <f>IF((ComCalc!U$37&gt;1)*U140,(SQRT(ComCalc!U$113)*U1681-1)/SQRT(1+ComCalc!U$113-2*SQRT(ComCalc!U$113)*U1681),"")</f>
        <v/>
      </c>
    </row>
    <row r="1785" spans="1:21" x14ac:dyDescent="0.15">
      <c r="A1785" t="str">
        <f t="shared" si="1079"/>
        <v>ROCFT Recall</v>
      </c>
      <c r="B1785" t="str">
        <f>IF((ComCalc!B$37&gt;1)*B141,(SQRT(ComCalc!B$113)*B1682-1)/SQRT(1+ComCalc!B$113-2*SQRT(ComCalc!B$113)*B1682),"")</f>
        <v/>
      </c>
      <c r="C1785" t="str">
        <f>IF((ComCalc!C$37&gt;1)*C141,(SQRT(ComCalc!C$113)*C1682-1)/SQRT(1+ComCalc!C$113-2*SQRT(ComCalc!C$113)*C1682),"")</f>
        <v/>
      </c>
      <c r="D1785" t="str">
        <f>IF((ComCalc!D$37&gt;1)*D141,(SQRT(ComCalc!D$113)*D1682-1)/SQRT(1+ComCalc!D$113-2*SQRT(ComCalc!D$113)*D1682),"")</f>
        <v/>
      </c>
      <c r="E1785" t="str">
        <f>IF((ComCalc!E$37&gt;1)*E141,(SQRT(ComCalc!E$113)*E1682-1)/SQRT(1+ComCalc!E$113-2*SQRT(ComCalc!E$113)*E1682),"")</f>
        <v/>
      </c>
      <c r="F1785" t="str">
        <f>IF((ComCalc!F$37&gt;1)*F141,(SQRT(ComCalc!F$113)*F1682-1)/SQRT(1+ComCalc!F$113-2*SQRT(ComCalc!F$113)*F1682),"")</f>
        <v/>
      </c>
      <c r="G1785" t="str">
        <f>IF((ComCalc!G$37&gt;1)*G141,(SQRT(ComCalc!G$113)*G1682-1)/SQRT(1+ComCalc!G$113-2*SQRT(ComCalc!G$113)*G1682),"")</f>
        <v/>
      </c>
      <c r="H1785">
        <f>IF((ComCalc!H$37&gt;1)*H141,(SQRT(ComCalc!H$113)*H1682-1)/SQRT(1+ComCalc!H$113-2*SQRT(ComCalc!H$113)*H1682),"")</f>
        <v>0.40957296698498469</v>
      </c>
      <c r="I1785" t="str">
        <f>IF((ComCalc!I$37&gt;1)*I141,(SQRT(ComCalc!I$113)*I1682-1)/SQRT(1+ComCalc!I$113-2*SQRT(ComCalc!I$113)*I1682),"")</f>
        <v/>
      </c>
      <c r="J1785" t="str">
        <f>IF((ComCalc!J$37&gt;1)*J141,(SQRT(ComCalc!J$113)*J1682-1)/SQRT(1+ComCalc!J$113-2*SQRT(ComCalc!J$113)*J1682),"")</f>
        <v/>
      </c>
      <c r="K1785" t="str">
        <f>IF((ComCalc!K$37&gt;1)*K141,(SQRT(ComCalc!K$113)*K1682-1)/SQRT(1+ComCalc!K$113-2*SQRT(ComCalc!K$113)*K1682),"")</f>
        <v/>
      </c>
      <c r="L1785" t="str">
        <f>IF((ComCalc!L$37&gt;1)*L141,(SQRT(ComCalc!L$113)*L1682-1)/SQRT(1+ComCalc!L$113-2*SQRT(ComCalc!L$113)*L1682),"")</f>
        <v/>
      </c>
      <c r="M1785" t="str">
        <f>IF((ComCalc!M$37&gt;1)*M141,(SQRT(ComCalc!M$113)*M1682-1)/SQRT(1+ComCalc!M$113-2*SQRT(ComCalc!M$113)*M1682),"")</f>
        <v/>
      </c>
      <c r="N1785" t="str">
        <f>IF((ComCalc!N$37&gt;1)*N141,(SQRT(ComCalc!N$113)*N1682-1)/SQRT(1+ComCalc!N$113-2*SQRT(ComCalc!N$113)*N1682),"")</f>
        <v/>
      </c>
      <c r="O1785" t="str">
        <f>IF((ComCalc!O$37&gt;1)*O141,(SQRT(ComCalc!O$113)*O1682-1)/SQRT(1+ComCalc!O$113-2*SQRT(ComCalc!O$113)*O1682),"")</f>
        <v/>
      </c>
      <c r="P1785">
        <f>IF((ComCalc!P$37&gt;1)*P141,(SQRT(ComCalc!P$113)*P1682-1)/SQRT(1+ComCalc!P$113-2*SQRT(ComCalc!P$113)*P1682),"")</f>
        <v>0.30973751986188419</v>
      </c>
      <c r="Q1785" t="str">
        <f>IF((ComCalc!Q$37&gt;1)*Q141,(SQRT(ComCalc!Q$113)*Q1682-1)/SQRT(1+ComCalc!Q$113-2*SQRT(ComCalc!Q$113)*Q1682),"")</f>
        <v/>
      </c>
      <c r="R1785">
        <f>IF((ComCalc!R$37&gt;1)*R141,(SQRT(ComCalc!R$113)*R1682-1)/SQRT(1+ComCalc!R$113-2*SQRT(ComCalc!R$113)*R1682),"")</f>
        <v>0.31423395580507474</v>
      </c>
      <c r="S1785" t="str">
        <f>IF((ComCalc!S$37&gt;1)*S141,(SQRT(ComCalc!S$113)*S1682-1)/SQRT(1+ComCalc!S$113-2*SQRT(ComCalc!S$113)*S1682),"")</f>
        <v/>
      </c>
      <c r="T1785" t="str">
        <f>IF((ComCalc!T$37&gt;1)*T141,(SQRT(ComCalc!T$113)*T1682-1)/SQRT(1+ComCalc!T$113-2*SQRT(ComCalc!T$113)*T1682),"")</f>
        <v/>
      </c>
      <c r="U1785" t="str">
        <f>IF((ComCalc!U$37&gt;1)*U141,(SQRT(ComCalc!U$113)*U1682-1)/SQRT(1+ComCalc!U$113-2*SQRT(ComCalc!U$113)*U1682),"")</f>
        <v/>
      </c>
    </row>
    <row r="1786" spans="1:21" x14ac:dyDescent="0.15">
      <c r="A1786" t="str">
        <f t="shared" si="1079"/>
        <v>CVLT-3 Brief Trials 1-4</v>
      </c>
      <c r="B1786" t="str">
        <f>IF((ComCalc!B$37&gt;1)*B142,(SQRT(ComCalc!B$113)*B1683-1)/SQRT(1+ComCalc!B$113-2*SQRT(ComCalc!B$113)*B1683),"")</f>
        <v/>
      </c>
      <c r="C1786" t="str">
        <f>IF((ComCalc!C$37&gt;1)*C142,(SQRT(ComCalc!C$113)*C1683-1)/SQRT(1+ComCalc!C$113-2*SQRT(ComCalc!C$113)*C1683),"")</f>
        <v/>
      </c>
      <c r="D1786" t="str">
        <f>IF((ComCalc!D$37&gt;1)*D142,(SQRT(ComCalc!D$113)*D1683-1)/SQRT(1+ComCalc!D$113-2*SQRT(ComCalc!D$113)*D1683),"")</f>
        <v/>
      </c>
      <c r="E1786" t="str">
        <f>IF((ComCalc!E$37&gt;1)*E142,(SQRT(ComCalc!E$113)*E1683-1)/SQRT(1+ComCalc!E$113-2*SQRT(ComCalc!E$113)*E1683),"")</f>
        <v/>
      </c>
      <c r="F1786" t="str">
        <f>IF((ComCalc!F$37&gt;1)*F142,(SQRT(ComCalc!F$113)*F1683-1)/SQRT(1+ComCalc!F$113-2*SQRT(ComCalc!F$113)*F1683),"")</f>
        <v/>
      </c>
      <c r="G1786" t="str">
        <f>IF((ComCalc!G$37&gt;1)*G142,(SQRT(ComCalc!G$113)*G1683-1)/SQRT(1+ComCalc!G$113-2*SQRT(ComCalc!G$113)*G1683),"")</f>
        <v/>
      </c>
      <c r="H1786">
        <f>IF((ComCalc!H$37&gt;1)*H142,(SQRT(ComCalc!H$113)*H1683-1)/SQRT(1+ComCalc!H$113-2*SQRT(ComCalc!H$113)*H1683),"")</f>
        <v>0.79255758071916294</v>
      </c>
      <c r="I1786" t="str">
        <f>IF((ComCalc!I$37&gt;1)*I142,(SQRT(ComCalc!I$113)*I1683-1)/SQRT(1+ComCalc!I$113-2*SQRT(ComCalc!I$113)*I1683),"")</f>
        <v/>
      </c>
      <c r="J1786" t="str">
        <f>IF((ComCalc!J$37&gt;1)*J142,(SQRT(ComCalc!J$113)*J1683-1)/SQRT(1+ComCalc!J$113-2*SQRT(ComCalc!J$113)*J1683),"")</f>
        <v/>
      </c>
      <c r="K1786" t="str">
        <f>IF((ComCalc!K$37&gt;1)*K142,(SQRT(ComCalc!K$113)*K1683-1)/SQRT(1+ComCalc!K$113-2*SQRT(ComCalc!K$113)*K1683),"")</f>
        <v/>
      </c>
      <c r="L1786" t="str">
        <f>IF((ComCalc!L$37&gt;1)*L142,(SQRT(ComCalc!L$113)*L1683-1)/SQRT(1+ComCalc!L$113-2*SQRT(ComCalc!L$113)*L1683),"")</f>
        <v/>
      </c>
      <c r="M1786" t="str">
        <f>IF((ComCalc!M$37&gt;1)*M142,(SQRT(ComCalc!M$113)*M1683-1)/SQRT(1+ComCalc!M$113-2*SQRT(ComCalc!M$113)*M1683),"")</f>
        <v/>
      </c>
      <c r="N1786" t="str">
        <f>IF((ComCalc!N$37&gt;1)*N142,(SQRT(ComCalc!N$113)*N1683-1)/SQRT(1+ComCalc!N$113-2*SQRT(ComCalc!N$113)*N1683),"")</f>
        <v/>
      </c>
      <c r="O1786">
        <f>IF((ComCalc!O$37&gt;1)*O142,(SQRT(ComCalc!O$113)*O1683-1)/SQRT(1+ComCalc!O$113-2*SQRT(ComCalc!O$113)*O1683),"")</f>
        <v>0.52981294282601743</v>
      </c>
      <c r="P1786" t="str">
        <f>IF((ComCalc!P$37&gt;1)*P142,(SQRT(ComCalc!P$113)*P1683-1)/SQRT(1+ComCalc!P$113-2*SQRT(ComCalc!P$113)*P1683),"")</f>
        <v/>
      </c>
      <c r="Q1786" t="str">
        <f>IF((ComCalc!Q$37&gt;1)*Q142,(SQRT(ComCalc!Q$113)*Q1683-1)/SQRT(1+ComCalc!Q$113-2*SQRT(ComCalc!Q$113)*Q1683),"")</f>
        <v/>
      </c>
      <c r="R1786">
        <f>IF((ComCalc!R$37&gt;1)*R142,(SQRT(ComCalc!R$113)*R1683-1)/SQRT(1+ComCalc!R$113-2*SQRT(ComCalc!R$113)*R1683),"")</f>
        <v>0.67693933829488595</v>
      </c>
      <c r="S1786" t="str">
        <f>IF((ComCalc!S$37&gt;1)*S142,(SQRT(ComCalc!S$113)*S1683-1)/SQRT(1+ComCalc!S$113-2*SQRT(ComCalc!S$113)*S1683),"")</f>
        <v/>
      </c>
      <c r="T1786" t="str">
        <f>IF((ComCalc!T$37&gt;1)*T142,(SQRT(ComCalc!T$113)*T1683-1)/SQRT(1+ComCalc!T$113-2*SQRT(ComCalc!T$113)*T1683),"")</f>
        <v/>
      </c>
      <c r="U1786" t="str">
        <f>IF((ComCalc!U$37&gt;1)*U142,(SQRT(ComCalc!U$113)*U1683-1)/SQRT(1+ComCalc!U$113-2*SQRT(ComCalc!U$113)*U1683),"")</f>
        <v/>
      </c>
    </row>
    <row r="1787" spans="1:21" x14ac:dyDescent="0.15">
      <c r="A1787" t="str">
        <f t="shared" si="1079"/>
        <v>CVLT-3 Brief SDFR</v>
      </c>
      <c r="B1787" t="str">
        <f>IF((ComCalc!B$37&gt;1)*B143,(SQRT(ComCalc!B$113)*B1684-1)/SQRT(1+ComCalc!B$113-2*SQRT(ComCalc!B$113)*B1684),"")</f>
        <v/>
      </c>
      <c r="C1787" t="str">
        <f>IF((ComCalc!C$37&gt;1)*C143,(SQRT(ComCalc!C$113)*C1684-1)/SQRT(1+ComCalc!C$113-2*SQRT(ComCalc!C$113)*C1684),"")</f>
        <v/>
      </c>
      <c r="D1787" t="str">
        <f>IF((ComCalc!D$37&gt;1)*D143,(SQRT(ComCalc!D$113)*D1684-1)/SQRT(1+ComCalc!D$113-2*SQRT(ComCalc!D$113)*D1684),"")</f>
        <v/>
      </c>
      <c r="E1787" t="str">
        <f>IF((ComCalc!E$37&gt;1)*E143,(SQRT(ComCalc!E$113)*E1684-1)/SQRT(1+ComCalc!E$113-2*SQRT(ComCalc!E$113)*E1684),"")</f>
        <v/>
      </c>
      <c r="F1787" t="str">
        <f>IF((ComCalc!F$37&gt;1)*F143,(SQRT(ComCalc!F$113)*F1684-1)/SQRT(1+ComCalc!F$113-2*SQRT(ComCalc!F$113)*F1684),"")</f>
        <v/>
      </c>
      <c r="G1787" t="str">
        <f>IF((ComCalc!G$37&gt;1)*G143,(SQRT(ComCalc!G$113)*G1684-1)/SQRT(1+ComCalc!G$113-2*SQRT(ComCalc!G$113)*G1684),"")</f>
        <v/>
      </c>
      <c r="H1787">
        <f>IF((ComCalc!H$37&gt;1)*H143,(SQRT(ComCalc!H$113)*H1684-1)/SQRT(1+ComCalc!H$113-2*SQRT(ComCalc!H$113)*H1684),"")</f>
        <v>0.65710986337118793</v>
      </c>
      <c r="I1787" t="str">
        <f>IF((ComCalc!I$37&gt;1)*I143,(SQRT(ComCalc!I$113)*I1684-1)/SQRT(1+ComCalc!I$113-2*SQRT(ComCalc!I$113)*I1684),"")</f>
        <v/>
      </c>
      <c r="J1787" t="str">
        <f>IF((ComCalc!J$37&gt;1)*J143,(SQRT(ComCalc!J$113)*J1684-1)/SQRT(1+ComCalc!J$113-2*SQRT(ComCalc!J$113)*J1684),"")</f>
        <v/>
      </c>
      <c r="K1787" t="str">
        <f>IF((ComCalc!K$37&gt;1)*K143,(SQRT(ComCalc!K$113)*K1684-1)/SQRT(1+ComCalc!K$113-2*SQRT(ComCalc!K$113)*K1684),"")</f>
        <v/>
      </c>
      <c r="L1787" t="str">
        <f>IF((ComCalc!L$37&gt;1)*L143,(SQRT(ComCalc!L$113)*L1684-1)/SQRT(1+ComCalc!L$113-2*SQRT(ComCalc!L$113)*L1684),"")</f>
        <v/>
      </c>
      <c r="M1787" t="str">
        <f>IF((ComCalc!M$37&gt;1)*M143,(SQRT(ComCalc!M$113)*M1684-1)/SQRT(1+ComCalc!M$113-2*SQRT(ComCalc!M$113)*M1684),"")</f>
        <v/>
      </c>
      <c r="N1787" t="str">
        <f>IF((ComCalc!N$37&gt;1)*N143,(SQRT(ComCalc!N$113)*N1684-1)/SQRT(1+ComCalc!N$113-2*SQRT(ComCalc!N$113)*N1684),"")</f>
        <v/>
      </c>
      <c r="O1787" t="str">
        <f>IF((ComCalc!O$37&gt;1)*O143,(SQRT(ComCalc!O$113)*O1684-1)/SQRT(1+ComCalc!O$113-2*SQRT(ComCalc!O$113)*O1684),"")</f>
        <v/>
      </c>
      <c r="P1787" t="str">
        <f>IF((ComCalc!P$37&gt;1)*P143,(SQRT(ComCalc!P$113)*P1684-1)/SQRT(1+ComCalc!P$113-2*SQRT(ComCalc!P$113)*P1684),"")</f>
        <v/>
      </c>
      <c r="Q1787" t="str">
        <f>IF((ComCalc!Q$37&gt;1)*Q143,(SQRT(ComCalc!Q$113)*Q1684-1)/SQRT(1+ComCalc!Q$113-2*SQRT(ComCalc!Q$113)*Q1684),"")</f>
        <v/>
      </c>
      <c r="R1787">
        <f>IF((ComCalc!R$37&gt;1)*R143,(SQRT(ComCalc!R$113)*R1684-1)/SQRT(1+ComCalc!R$113-2*SQRT(ComCalc!R$113)*R1684),"")</f>
        <v>0.60244231900585932</v>
      </c>
      <c r="S1787" t="str">
        <f>IF((ComCalc!S$37&gt;1)*S143,(SQRT(ComCalc!S$113)*S1684-1)/SQRT(1+ComCalc!S$113-2*SQRT(ComCalc!S$113)*S1684),"")</f>
        <v/>
      </c>
      <c r="T1787" t="str">
        <f>IF((ComCalc!T$37&gt;1)*T143,(SQRT(ComCalc!T$113)*T1684-1)/SQRT(1+ComCalc!T$113-2*SQRT(ComCalc!T$113)*T1684),"")</f>
        <v/>
      </c>
      <c r="U1787" t="str">
        <f>IF((ComCalc!U$37&gt;1)*U143,(SQRT(ComCalc!U$113)*U1684-1)/SQRT(1+ComCalc!U$113-2*SQRT(ComCalc!U$113)*U1684),"")</f>
        <v/>
      </c>
    </row>
    <row r="1788" spans="1:21" x14ac:dyDescent="0.15">
      <c r="A1788" t="str">
        <f t="shared" si="1079"/>
        <v>CVLT-3 Brief LDFR</v>
      </c>
      <c r="B1788" t="str">
        <f>IF((ComCalc!B$37&gt;1)*B144,(SQRT(ComCalc!B$113)*B1685-1)/SQRT(1+ComCalc!B$113-2*SQRT(ComCalc!B$113)*B1685),"")</f>
        <v/>
      </c>
      <c r="C1788" t="str">
        <f>IF((ComCalc!C$37&gt;1)*C144,(SQRT(ComCalc!C$113)*C1685-1)/SQRT(1+ComCalc!C$113-2*SQRT(ComCalc!C$113)*C1685),"")</f>
        <v/>
      </c>
      <c r="D1788" t="str">
        <f>IF((ComCalc!D$37&gt;1)*D144,(SQRT(ComCalc!D$113)*D1685-1)/SQRT(1+ComCalc!D$113-2*SQRT(ComCalc!D$113)*D1685),"")</f>
        <v/>
      </c>
      <c r="E1788" t="str">
        <f>IF((ComCalc!E$37&gt;1)*E144,(SQRT(ComCalc!E$113)*E1685-1)/SQRT(1+ComCalc!E$113-2*SQRT(ComCalc!E$113)*E1685),"")</f>
        <v/>
      </c>
      <c r="F1788" t="str">
        <f>IF((ComCalc!F$37&gt;1)*F144,(SQRT(ComCalc!F$113)*F1685-1)/SQRT(1+ComCalc!F$113-2*SQRT(ComCalc!F$113)*F1685),"")</f>
        <v/>
      </c>
      <c r="G1788" t="str">
        <f>IF((ComCalc!G$37&gt;1)*G144,(SQRT(ComCalc!G$113)*G1685-1)/SQRT(1+ComCalc!G$113-2*SQRT(ComCalc!G$113)*G1685),"")</f>
        <v/>
      </c>
      <c r="H1788">
        <f>IF((ComCalc!H$37&gt;1)*H144,(SQRT(ComCalc!H$113)*H1685-1)/SQRT(1+ComCalc!H$113-2*SQRT(ComCalc!H$113)*H1685),"")</f>
        <v>0.74213297179314675</v>
      </c>
      <c r="I1788" t="str">
        <f>IF((ComCalc!I$37&gt;1)*I144,(SQRT(ComCalc!I$113)*I1685-1)/SQRT(1+ComCalc!I$113-2*SQRT(ComCalc!I$113)*I1685),"")</f>
        <v/>
      </c>
      <c r="J1788" t="str">
        <f>IF((ComCalc!J$37&gt;1)*J144,(SQRT(ComCalc!J$113)*J1685-1)/SQRT(1+ComCalc!J$113-2*SQRT(ComCalc!J$113)*J1685),"")</f>
        <v/>
      </c>
      <c r="K1788" t="str">
        <f>IF((ComCalc!K$37&gt;1)*K144,(SQRT(ComCalc!K$113)*K1685-1)/SQRT(1+ComCalc!K$113-2*SQRT(ComCalc!K$113)*K1685),"")</f>
        <v/>
      </c>
      <c r="L1788" t="str">
        <f>IF((ComCalc!L$37&gt;1)*L144,(SQRT(ComCalc!L$113)*L1685-1)/SQRT(1+ComCalc!L$113-2*SQRT(ComCalc!L$113)*L1685),"")</f>
        <v/>
      </c>
      <c r="M1788" t="str">
        <f>IF((ComCalc!M$37&gt;1)*M144,(SQRT(ComCalc!M$113)*M1685-1)/SQRT(1+ComCalc!M$113-2*SQRT(ComCalc!M$113)*M1685),"")</f>
        <v/>
      </c>
      <c r="N1788" t="str">
        <f>IF((ComCalc!N$37&gt;1)*N144,(SQRT(ComCalc!N$113)*N1685-1)/SQRT(1+ComCalc!N$113-2*SQRT(ComCalc!N$113)*N1685),"")</f>
        <v/>
      </c>
      <c r="O1788" t="str">
        <f>IF((ComCalc!O$37&gt;1)*O144,(SQRT(ComCalc!O$113)*O1685-1)/SQRT(1+ComCalc!O$113-2*SQRT(ComCalc!O$113)*O1685),"")</f>
        <v/>
      </c>
      <c r="P1788">
        <f>IF((ComCalc!P$37&gt;1)*P144,(SQRT(ComCalc!P$113)*P1685-1)/SQRT(1+ComCalc!P$113-2*SQRT(ComCalc!P$113)*P1685),"")</f>
        <v>0.3643782771177923</v>
      </c>
      <c r="Q1788" t="str">
        <f>IF((ComCalc!Q$37&gt;1)*Q144,(SQRT(ComCalc!Q$113)*Q1685-1)/SQRT(1+ComCalc!Q$113-2*SQRT(ComCalc!Q$113)*Q1685),"")</f>
        <v/>
      </c>
      <c r="R1788">
        <f>IF((ComCalc!R$37&gt;1)*R144,(SQRT(ComCalc!R$113)*R1685-1)/SQRT(1+ComCalc!R$113-2*SQRT(ComCalc!R$113)*R1685),"")</f>
        <v>0.6348666953899339</v>
      </c>
      <c r="S1788" t="str">
        <f>IF((ComCalc!S$37&gt;1)*S144,(SQRT(ComCalc!S$113)*S1685-1)/SQRT(1+ComCalc!S$113-2*SQRT(ComCalc!S$113)*S1685),"")</f>
        <v/>
      </c>
      <c r="T1788" t="str">
        <f>IF((ComCalc!T$37&gt;1)*T144,(SQRT(ComCalc!T$113)*T1685-1)/SQRT(1+ComCalc!T$113-2*SQRT(ComCalc!T$113)*T1685),"")</f>
        <v/>
      </c>
      <c r="U1788" t="str">
        <f>IF((ComCalc!U$37&gt;1)*U144,(SQRT(ComCalc!U$113)*U1685-1)/SQRT(1+ComCalc!U$113-2*SQRT(ComCalc!U$113)*U1685),"")</f>
        <v/>
      </c>
    </row>
    <row r="1789" spans="1:21" x14ac:dyDescent="0.15">
      <c r="A1789" t="str">
        <f t="shared" si="1079"/>
        <v>Figure Weights</v>
      </c>
      <c r="B1789" t="str">
        <f>IF((ComCalc!B$37&gt;1)*B145,(SQRT(ComCalc!B$113)*B1686-1)/SQRT(1+ComCalc!B$113-2*SQRT(ComCalc!B$113)*B1686),"")</f>
        <v/>
      </c>
      <c r="C1789" t="str">
        <f>IF((ComCalc!C$37&gt;1)*C145,(SQRT(ComCalc!C$113)*C1686-1)/SQRT(1+ComCalc!C$113-2*SQRT(ComCalc!C$113)*C1686),"")</f>
        <v/>
      </c>
      <c r="D1789" t="str">
        <f>IF((ComCalc!D$37&gt;1)*D145,(SQRT(ComCalc!D$113)*D1686-1)/SQRT(1+ComCalc!D$113-2*SQRT(ComCalc!D$113)*D1686),"")</f>
        <v/>
      </c>
      <c r="E1789" t="str">
        <f>IF((ComCalc!E$37&gt;1)*E145,(SQRT(ComCalc!E$113)*E1686-1)/SQRT(1+ComCalc!E$113-2*SQRT(ComCalc!E$113)*E1686),"")</f>
        <v/>
      </c>
      <c r="F1789" t="str">
        <f>IF((ComCalc!F$37&gt;1)*F145,(SQRT(ComCalc!F$113)*F1686-1)/SQRT(1+ComCalc!F$113-2*SQRT(ComCalc!F$113)*F1686),"")</f>
        <v/>
      </c>
      <c r="G1789" t="str">
        <f>IF((ComCalc!G$37&gt;1)*G145,(SQRT(ComCalc!G$113)*G1686-1)/SQRT(1+ComCalc!G$113-2*SQRT(ComCalc!G$113)*G1686),"")</f>
        <v/>
      </c>
      <c r="H1789" t="str">
        <f>IF((ComCalc!H$37&gt;1)*H145,(SQRT(ComCalc!H$113)*H1686-1)/SQRT(1+ComCalc!H$113-2*SQRT(ComCalc!H$113)*H1686),"")</f>
        <v/>
      </c>
      <c r="I1789" t="str">
        <f>IF((ComCalc!I$37&gt;1)*I145,(SQRT(ComCalc!I$113)*I1686-1)/SQRT(1+ComCalc!I$113-2*SQRT(ComCalc!I$113)*I1686),"")</f>
        <v/>
      </c>
      <c r="J1789" t="str">
        <f>IF((ComCalc!J$37&gt;1)*J145,(SQRT(ComCalc!J$113)*J1686-1)/SQRT(1+ComCalc!J$113-2*SQRT(ComCalc!J$113)*J1686),"")</f>
        <v/>
      </c>
      <c r="K1789" t="str">
        <f>IF((ComCalc!K$37&gt;1)*K145,(SQRT(ComCalc!K$113)*K1686-1)/SQRT(1+ComCalc!K$113-2*SQRT(ComCalc!K$113)*K1686),"")</f>
        <v/>
      </c>
      <c r="L1789" t="str">
        <f>IF((ComCalc!L$37&gt;1)*L145,(SQRT(ComCalc!L$113)*L1686-1)/SQRT(1+ComCalc!L$113-2*SQRT(ComCalc!L$113)*L1686),"")</f>
        <v/>
      </c>
      <c r="M1789" t="str">
        <f>IF((ComCalc!M$37&gt;1)*M145,(SQRT(ComCalc!M$113)*M1686-1)/SQRT(1+ComCalc!M$113-2*SQRT(ComCalc!M$113)*M1686),"")</f>
        <v/>
      </c>
      <c r="N1789" t="str">
        <f>IF((ComCalc!N$37&gt;1)*N145,(SQRT(ComCalc!N$113)*N1686-1)/SQRT(1+ComCalc!N$113-2*SQRT(ComCalc!N$113)*N1686),"")</f>
        <v/>
      </c>
      <c r="O1789" t="str">
        <f>IF((ComCalc!O$37&gt;1)*O145,(SQRT(ComCalc!O$113)*O1686-1)/SQRT(1+ComCalc!O$113-2*SQRT(ComCalc!O$113)*O1686),"")</f>
        <v/>
      </c>
      <c r="P1789" t="str">
        <f>IF((ComCalc!P$37&gt;1)*P145,(SQRT(ComCalc!P$113)*P1686-1)/SQRT(1+ComCalc!P$113-2*SQRT(ComCalc!P$113)*P1686),"")</f>
        <v/>
      </c>
      <c r="Q1789" t="str">
        <f>IF((ComCalc!Q$37&gt;1)*Q145,(SQRT(ComCalc!Q$113)*Q1686-1)/SQRT(1+ComCalc!Q$113-2*SQRT(ComCalc!Q$113)*Q1686),"")</f>
        <v/>
      </c>
      <c r="R1789" t="str">
        <f>IF((ComCalc!R$37&gt;1)*R145,(SQRT(ComCalc!R$113)*R1686-1)/SQRT(1+ComCalc!R$113-2*SQRT(ComCalc!R$113)*R1686),"")</f>
        <v/>
      </c>
      <c r="S1789" t="str">
        <f>IF((ComCalc!S$37&gt;1)*S145,(SQRT(ComCalc!S$113)*S1686-1)/SQRT(1+ComCalc!S$113-2*SQRT(ComCalc!S$113)*S1686),"")</f>
        <v/>
      </c>
      <c r="T1789" t="str">
        <f>IF((ComCalc!T$37&gt;1)*T145,(SQRT(ComCalc!T$113)*T1686-1)/SQRT(1+ComCalc!T$113-2*SQRT(ComCalc!T$113)*T1686),"")</f>
        <v/>
      </c>
      <c r="U1789" t="str">
        <f>IF((ComCalc!U$37&gt;1)*U145,(SQRT(ComCalc!U$113)*U1686-1)/SQRT(1+ComCalc!U$113-2*SQRT(ComCalc!U$113)*U1686),"")</f>
        <v/>
      </c>
    </row>
    <row r="1790" spans="1:21" x14ac:dyDescent="0.15">
      <c r="A1790" t="str">
        <f t="shared" si="1079"/>
        <v>Letter-Number Sequencing</v>
      </c>
      <c r="B1790" t="str">
        <f>IF((ComCalc!B$37&gt;1)*B146,(SQRT(ComCalc!B$113)*B1687-1)/SQRT(1+ComCalc!B$113-2*SQRT(ComCalc!B$113)*B1687),"")</f>
        <v/>
      </c>
      <c r="C1790" t="str">
        <f>IF((ComCalc!C$37&gt;1)*C146,(SQRT(ComCalc!C$113)*C1687-1)/SQRT(1+ComCalc!C$113-2*SQRT(ComCalc!C$113)*C1687),"")</f>
        <v/>
      </c>
      <c r="D1790" t="str">
        <f>IF((ComCalc!D$37&gt;1)*D146,(SQRT(ComCalc!D$113)*D1687-1)/SQRT(1+ComCalc!D$113-2*SQRT(ComCalc!D$113)*D1687),"")</f>
        <v/>
      </c>
      <c r="E1790" t="str">
        <f>IF((ComCalc!E$37&gt;1)*E146,(SQRT(ComCalc!E$113)*E1687-1)/SQRT(1+ComCalc!E$113-2*SQRT(ComCalc!E$113)*E1687),"")</f>
        <v/>
      </c>
      <c r="F1790" t="str">
        <f>IF((ComCalc!F$37&gt;1)*F146,(SQRT(ComCalc!F$113)*F1687-1)/SQRT(1+ComCalc!F$113-2*SQRT(ComCalc!F$113)*F1687),"")</f>
        <v/>
      </c>
      <c r="G1790" t="str">
        <f>IF((ComCalc!G$37&gt;1)*G146,(SQRT(ComCalc!G$113)*G1687-1)/SQRT(1+ComCalc!G$113-2*SQRT(ComCalc!G$113)*G1687),"")</f>
        <v/>
      </c>
      <c r="H1790" t="str">
        <f>IF((ComCalc!H$37&gt;1)*H146,(SQRT(ComCalc!H$113)*H1687-1)/SQRT(1+ComCalc!H$113-2*SQRT(ComCalc!H$113)*H1687),"")</f>
        <v/>
      </c>
      <c r="I1790" t="str">
        <f>IF((ComCalc!I$37&gt;1)*I146,(SQRT(ComCalc!I$113)*I1687-1)/SQRT(1+ComCalc!I$113-2*SQRT(ComCalc!I$113)*I1687),"")</f>
        <v/>
      </c>
      <c r="J1790" t="str">
        <f>IF((ComCalc!J$37&gt;1)*J146,(SQRT(ComCalc!J$113)*J1687-1)/SQRT(1+ComCalc!J$113-2*SQRT(ComCalc!J$113)*J1687),"")</f>
        <v/>
      </c>
      <c r="K1790" t="str">
        <f>IF((ComCalc!K$37&gt;1)*K146,(SQRT(ComCalc!K$113)*K1687-1)/SQRT(1+ComCalc!K$113-2*SQRT(ComCalc!K$113)*K1687),"")</f>
        <v/>
      </c>
      <c r="L1790" t="str">
        <f>IF((ComCalc!L$37&gt;1)*L146,(SQRT(ComCalc!L$113)*L1687-1)/SQRT(1+ComCalc!L$113-2*SQRT(ComCalc!L$113)*L1687),"")</f>
        <v/>
      </c>
      <c r="M1790" t="str">
        <f>IF((ComCalc!M$37&gt;1)*M146,(SQRT(ComCalc!M$113)*M1687-1)/SQRT(1+ComCalc!M$113-2*SQRT(ComCalc!M$113)*M1687),"")</f>
        <v/>
      </c>
      <c r="N1790" t="str">
        <f>IF((ComCalc!N$37&gt;1)*N146,(SQRT(ComCalc!N$113)*N1687-1)/SQRT(1+ComCalc!N$113-2*SQRT(ComCalc!N$113)*N1687),"")</f>
        <v/>
      </c>
      <c r="O1790" t="str">
        <f>IF((ComCalc!O$37&gt;1)*O146,(SQRT(ComCalc!O$113)*O1687-1)/SQRT(1+ComCalc!O$113-2*SQRT(ComCalc!O$113)*O1687),"")</f>
        <v/>
      </c>
      <c r="P1790" t="str">
        <f>IF((ComCalc!P$37&gt;1)*P146,(SQRT(ComCalc!P$113)*P1687-1)/SQRT(1+ComCalc!P$113-2*SQRT(ComCalc!P$113)*P1687),"")</f>
        <v/>
      </c>
      <c r="Q1790" t="str">
        <f>IF((ComCalc!Q$37&gt;1)*Q146,(SQRT(ComCalc!Q$113)*Q1687-1)/SQRT(1+ComCalc!Q$113-2*SQRT(ComCalc!Q$113)*Q1687),"")</f>
        <v/>
      </c>
      <c r="R1790" t="str">
        <f>IF((ComCalc!R$37&gt;1)*R146,(SQRT(ComCalc!R$113)*R1687-1)/SQRT(1+ComCalc!R$113-2*SQRT(ComCalc!R$113)*R1687),"")</f>
        <v/>
      </c>
      <c r="S1790" t="str">
        <f>IF((ComCalc!S$37&gt;1)*S146,(SQRT(ComCalc!S$113)*S1687-1)/SQRT(1+ComCalc!S$113-2*SQRT(ComCalc!S$113)*S1687),"")</f>
        <v/>
      </c>
      <c r="T1790" t="str">
        <f>IF((ComCalc!T$37&gt;1)*T146,(SQRT(ComCalc!T$113)*T1687-1)/SQRT(1+ComCalc!T$113-2*SQRT(ComCalc!T$113)*T1687),"")</f>
        <v/>
      </c>
      <c r="U1790" t="str">
        <f>IF((ComCalc!U$37&gt;1)*U146,(SQRT(ComCalc!U$113)*U1687-1)/SQRT(1+ComCalc!U$113-2*SQRT(ComCalc!U$113)*U1687),"")</f>
        <v/>
      </c>
    </row>
    <row r="1791" spans="1:21" x14ac:dyDescent="0.15">
      <c r="A1791" t="str">
        <f t="shared" si="1079"/>
        <v>Cancellation</v>
      </c>
      <c r="B1791" t="str">
        <f>IF((ComCalc!B$37&gt;1)*B147,(SQRT(ComCalc!B$113)*B1688-1)/SQRT(1+ComCalc!B$113-2*SQRT(ComCalc!B$113)*B1688),"")</f>
        <v/>
      </c>
      <c r="C1791" t="str">
        <f>IF((ComCalc!C$37&gt;1)*C147,(SQRT(ComCalc!C$113)*C1688-1)/SQRT(1+ComCalc!C$113-2*SQRT(ComCalc!C$113)*C1688),"")</f>
        <v/>
      </c>
      <c r="D1791" t="str">
        <f>IF((ComCalc!D$37&gt;1)*D147,(SQRT(ComCalc!D$113)*D1688-1)/SQRT(1+ComCalc!D$113-2*SQRT(ComCalc!D$113)*D1688),"")</f>
        <v/>
      </c>
      <c r="E1791" t="str">
        <f>IF((ComCalc!E$37&gt;1)*E147,(SQRT(ComCalc!E$113)*E1688-1)/SQRT(1+ComCalc!E$113-2*SQRT(ComCalc!E$113)*E1688),"")</f>
        <v/>
      </c>
      <c r="F1791" t="str">
        <f>IF((ComCalc!F$37&gt;1)*F147,(SQRT(ComCalc!F$113)*F1688-1)/SQRT(1+ComCalc!F$113-2*SQRT(ComCalc!F$113)*F1688),"")</f>
        <v/>
      </c>
      <c r="G1791" t="str">
        <f>IF((ComCalc!G$37&gt;1)*G147,(SQRT(ComCalc!G$113)*G1688-1)/SQRT(1+ComCalc!G$113-2*SQRT(ComCalc!G$113)*G1688),"")</f>
        <v/>
      </c>
      <c r="H1791" t="str">
        <f>IF((ComCalc!H$37&gt;1)*H147,(SQRT(ComCalc!H$113)*H1688-1)/SQRT(1+ComCalc!H$113-2*SQRT(ComCalc!H$113)*H1688),"")</f>
        <v/>
      </c>
      <c r="I1791" t="str">
        <f>IF((ComCalc!I$37&gt;1)*I147,(SQRT(ComCalc!I$113)*I1688-1)/SQRT(1+ComCalc!I$113-2*SQRT(ComCalc!I$113)*I1688),"")</f>
        <v/>
      </c>
      <c r="J1791" t="str">
        <f>IF((ComCalc!J$37&gt;1)*J147,(SQRT(ComCalc!J$113)*J1688-1)/SQRT(1+ComCalc!J$113-2*SQRT(ComCalc!J$113)*J1688),"")</f>
        <v/>
      </c>
      <c r="K1791" t="str">
        <f>IF((ComCalc!K$37&gt;1)*K147,(SQRT(ComCalc!K$113)*K1688-1)/SQRT(1+ComCalc!K$113-2*SQRT(ComCalc!K$113)*K1688),"")</f>
        <v/>
      </c>
      <c r="L1791" t="str">
        <f>IF((ComCalc!L$37&gt;1)*L147,(SQRT(ComCalc!L$113)*L1688-1)/SQRT(1+ComCalc!L$113-2*SQRT(ComCalc!L$113)*L1688),"")</f>
        <v/>
      </c>
      <c r="M1791" t="str">
        <f>IF((ComCalc!M$37&gt;1)*M147,(SQRT(ComCalc!M$113)*M1688-1)/SQRT(1+ComCalc!M$113-2*SQRT(ComCalc!M$113)*M1688),"")</f>
        <v/>
      </c>
      <c r="N1791" t="str">
        <f>IF((ComCalc!N$37&gt;1)*N147,(SQRT(ComCalc!N$113)*N1688-1)/SQRT(1+ComCalc!N$113-2*SQRT(ComCalc!N$113)*N1688),"")</f>
        <v/>
      </c>
      <c r="O1791" t="str">
        <f>IF((ComCalc!O$37&gt;1)*O147,(SQRT(ComCalc!O$113)*O1688-1)/SQRT(1+ComCalc!O$113-2*SQRT(ComCalc!O$113)*O1688),"")</f>
        <v/>
      </c>
      <c r="P1791" t="str">
        <f>IF((ComCalc!P$37&gt;1)*P147,(SQRT(ComCalc!P$113)*P1688-1)/SQRT(1+ComCalc!P$113-2*SQRT(ComCalc!P$113)*P1688),"")</f>
        <v/>
      </c>
      <c r="Q1791" t="str">
        <f>IF((ComCalc!Q$37&gt;1)*Q147,(SQRT(ComCalc!Q$113)*Q1688-1)/SQRT(1+ComCalc!Q$113-2*SQRT(ComCalc!Q$113)*Q1688),"")</f>
        <v/>
      </c>
      <c r="R1791" t="str">
        <f>IF((ComCalc!R$37&gt;1)*R147,(SQRT(ComCalc!R$113)*R1688-1)/SQRT(1+ComCalc!R$113-2*SQRT(ComCalc!R$113)*R1688),"")</f>
        <v/>
      </c>
      <c r="S1791" t="str">
        <f>IF((ComCalc!S$37&gt;1)*S147,(SQRT(ComCalc!S$113)*S1688-1)/SQRT(1+ComCalc!S$113-2*SQRT(ComCalc!S$113)*S1688),"")</f>
        <v/>
      </c>
      <c r="T1791" t="str">
        <f>IF((ComCalc!T$37&gt;1)*T147,(SQRT(ComCalc!T$113)*T1688-1)/SQRT(1+ComCalc!T$113-2*SQRT(ComCalc!T$113)*T1688),"")</f>
        <v/>
      </c>
      <c r="U1791" t="str">
        <f>IF((ComCalc!U$37&gt;1)*U147,(SQRT(ComCalc!U$113)*U1688-1)/SQRT(1+ComCalc!U$113-2*SQRT(ComCalc!U$113)*U1688),"")</f>
        <v/>
      </c>
    </row>
    <row r="1792" spans="1:21" x14ac:dyDescent="0.15">
      <c r="A1792" t="str">
        <f t="shared" si="1079"/>
        <v>Grooved Pegboard-Dominant</v>
      </c>
      <c r="B1792" t="str">
        <f>IF((ComCalc!B$37&gt;1)*B148,(SQRT(ComCalc!B$113)*B1689-1)/SQRT(1+ComCalc!B$113-2*SQRT(ComCalc!B$113)*B1689),"")</f>
        <v/>
      </c>
      <c r="C1792" t="str">
        <f>IF((ComCalc!C$37&gt;1)*C148,(SQRT(ComCalc!C$113)*C1689-1)/SQRT(1+ComCalc!C$113-2*SQRT(ComCalc!C$113)*C1689),"")</f>
        <v/>
      </c>
      <c r="D1792" t="str">
        <f>IF((ComCalc!D$37&gt;1)*D148,(SQRT(ComCalc!D$113)*D1689-1)/SQRT(1+ComCalc!D$113-2*SQRT(ComCalc!D$113)*D1689),"")</f>
        <v/>
      </c>
      <c r="E1792" t="str">
        <f>IF((ComCalc!E$37&gt;1)*E148,(SQRT(ComCalc!E$113)*E1689-1)/SQRT(1+ComCalc!E$113-2*SQRT(ComCalc!E$113)*E1689),"")</f>
        <v/>
      </c>
      <c r="F1792" t="str">
        <f>IF((ComCalc!F$37&gt;1)*F148,(SQRT(ComCalc!F$113)*F1689-1)/SQRT(1+ComCalc!F$113-2*SQRT(ComCalc!F$113)*F1689),"")</f>
        <v/>
      </c>
      <c r="G1792" t="str">
        <f>IF((ComCalc!G$37&gt;1)*G148,(SQRT(ComCalc!G$113)*G1689-1)/SQRT(1+ComCalc!G$113-2*SQRT(ComCalc!G$113)*G1689),"")</f>
        <v/>
      </c>
      <c r="H1792" t="str">
        <f>IF((ComCalc!H$37&gt;1)*H148,(SQRT(ComCalc!H$113)*H1689-1)/SQRT(1+ComCalc!H$113-2*SQRT(ComCalc!H$113)*H1689),"")</f>
        <v/>
      </c>
      <c r="I1792" t="str">
        <f>IF((ComCalc!I$37&gt;1)*I148,(SQRT(ComCalc!I$113)*I1689-1)/SQRT(1+ComCalc!I$113-2*SQRT(ComCalc!I$113)*I1689),"")</f>
        <v/>
      </c>
      <c r="J1792" t="str">
        <f>IF((ComCalc!J$37&gt;1)*J148,(SQRT(ComCalc!J$113)*J1689-1)/SQRT(1+ComCalc!J$113-2*SQRT(ComCalc!J$113)*J1689),"")</f>
        <v/>
      </c>
      <c r="K1792" t="str">
        <f>IF((ComCalc!K$37&gt;1)*K148,(SQRT(ComCalc!K$113)*K1689-1)/SQRT(1+ComCalc!K$113-2*SQRT(ComCalc!K$113)*K1689),"")</f>
        <v/>
      </c>
      <c r="L1792" t="str">
        <f>IF((ComCalc!L$37&gt;1)*L148,(SQRT(ComCalc!L$113)*L1689-1)/SQRT(1+ComCalc!L$113-2*SQRT(ComCalc!L$113)*L1689),"")</f>
        <v/>
      </c>
      <c r="M1792" t="str">
        <f>IF((ComCalc!M$37&gt;1)*M148,(SQRT(ComCalc!M$113)*M1689-1)/SQRT(1+ComCalc!M$113-2*SQRT(ComCalc!M$113)*M1689),"")</f>
        <v/>
      </c>
      <c r="N1792" t="str">
        <f>IF((ComCalc!N$37&gt;1)*N148,(SQRT(ComCalc!N$113)*N1689-1)/SQRT(1+ComCalc!N$113-2*SQRT(ComCalc!N$113)*N1689),"")</f>
        <v/>
      </c>
      <c r="O1792" t="str">
        <f>IF((ComCalc!O$37&gt;1)*O148,(SQRT(ComCalc!O$113)*O1689-1)/SQRT(1+ComCalc!O$113-2*SQRT(ComCalc!O$113)*O1689),"")</f>
        <v/>
      </c>
      <c r="P1792" t="str">
        <f>IF((ComCalc!P$37&gt;1)*P148,(SQRT(ComCalc!P$113)*P1689-1)/SQRT(1+ComCalc!P$113-2*SQRT(ComCalc!P$113)*P1689),"")</f>
        <v/>
      </c>
      <c r="Q1792" t="str">
        <f>IF((ComCalc!Q$37&gt;1)*Q148,(SQRT(ComCalc!Q$113)*Q1689-1)/SQRT(1+ComCalc!Q$113-2*SQRT(ComCalc!Q$113)*Q1689),"")</f>
        <v/>
      </c>
      <c r="R1792" t="str">
        <f>IF((ComCalc!R$37&gt;1)*R148,(SQRT(ComCalc!R$113)*R1689-1)/SQRT(1+ComCalc!R$113-2*SQRT(ComCalc!R$113)*R1689),"")</f>
        <v/>
      </c>
      <c r="S1792" t="str">
        <f>IF((ComCalc!S$37&gt;1)*S148,(SQRT(ComCalc!S$113)*S1689-1)/SQRT(1+ComCalc!S$113-2*SQRT(ComCalc!S$113)*S1689),"")</f>
        <v/>
      </c>
      <c r="T1792" t="str">
        <f>IF((ComCalc!T$37&gt;1)*T148,(SQRT(ComCalc!T$113)*T1689-1)/SQRT(1+ComCalc!T$113-2*SQRT(ComCalc!T$113)*T1689),"")</f>
        <v/>
      </c>
      <c r="U1792" t="str">
        <f>IF((ComCalc!U$37&gt;1)*U148,(SQRT(ComCalc!U$113)*U1689-1)/SQRT(1+ComCalc!U$113-2*SQRT(ComCalc!U$113)*U1689),"")</f>
        <v/>
      </c>
    </row>
    <row r="1793" spans="1:21" x14ac:dyDescent="0.15">
      <c r="A1793" t="str">
        <f t="shared" si="1079"/>
        <v>Grooved Pegboard-Nondominant</v>
      </c>
      <c r="B1793" t="str">
        <f>IF((ComCalc!B$37&gt;1)*B149,(SQRT(ComCalc!B$113)*B1690-1)/SQRT(1+ComCalc!B$113-2*SQRT(ComCalc!B$113)*B1690),"")</f>
        <v/>
      </c>
      <c r="C1793" t="str">
        <f>IF((ComCalc!C$37&gt;1)*C149,(SQRT(ComCalc!C$113)*C1690-1)/SQRT(1+ComCalc!C$113-2*SQRT(ComCalc!C$113)*C1690),"")</f>
        <v/>
      </c>
      <c r="D1793" t="str">
        <f>IF((ComCalc!D$37&gt;1)*D149,(SQRT(ComCalc!D$113)*D1690-1)/SQRT(1+ComCalc!D$113-2*SQRT(ComCalc!D$113)*D1690),"")</f>
        <v/>
      </c>
      <c r="E1793" t="str">
        <f>IF((ComCalc!E$37&gt;1)*E149,(SQRT(ComCalc!E$113)*E1690-1)/SQRT(1+ComCalc!E$113-2*SQRT(ComCalc!E$113)*E1690),"")</f>
        <v/>
      </c>
      <c r="F1793" t="str">
        <f>IF((ComCalc!F$37&gt;1)*F149,(SQRT(ComCalc!F$113)*F1690-1)/SQRT(1+ComCalc!F$113-2*SQRT(ComCalc!F$113)*F1690),"")</f>
        <v/>
      </c>
      <c r="G1793" t="str">
        <f>IF((ComCalc!G$37&gt;1)*G149,(SQRT(ComCalc!G$113)*G1690-1)/SQRT(1+ComCalc!G$113-2*SQRT(ComCalc!G$113)*G1690),"")</f>
        <v/>
      </c>
      <c r="H1793" t="str">
        <f>IF((ComCalc!H$37&gt;1)*H149,(SQRT(ComCalc!H$113)*H1690-1)/SQRT(1+ComCalc!H$113-2*SQRT(ComCalc!H$113)*H1690),"")</f>
        <v/>
      </c>
      <c r="I1793" t="str">
        <f>IF((ComCalc!I$37&gt;1)*I149,(SQRT(ComCalc!I$113)*I1690-1)/SQRT(1+ComCalc!I$113-2*SQRT(ComCalc!I$113)*I1690),"")</f>
        <v/>
      </c>
      <c r="J1793" t="str">
        <f>IF((ComCalc!J$37&gt;1)*J149,(SQRT(ComCalc!J$113)*J1690-1)/SQRT(1+ComCalc!J$113-2*SQRT(ComCalc!J$113)*J1690),"")</f>
        <v/>
      </c>
      <c r="K1793" t="str">
        <f>IF((ComCalc!K$37&gt;1)*K149,(SQRT(ComCalc!K$113)*K1690-1)/SQRT(1+ComCalc!K$113-2*SQRT(ComCalc!K$113)*K1690),"")</f>
        <v/>
      </c>
      <c r="L1793" t="str">
        <f>IF((ComCalc!L$37&gt;1)*L149,(SQRT(ComCalc!L$113)*L1690-1)/SQRT(1+ComCalc!L$113-2*SQRT(ComCalc!L$113)*L1690),"")</f>
        <v/>
      </c>
      <c r="M1793" t="str">
        <f>IF((ComCalc!M$37&gt;1)*M149,(SQRT(ComCalc!M$113)*M1690-1)/SQRT(1+ComCalc!M$113-2*SQRT(ComCalc!M$113)*M1690),"")</f>
        <v/>
      </c>
      <c r="N1793" t="str">
        <f>IF((ComCalc!N$37&gt;1)*N149,(SQRT(ComCalc!N$113)*N1690-1)/SQRT(1+ComCalc!N$113-2*SQRT(ComCalc!N$113)*N1690),"")</f>
        <v/>
      </c>
      <c r="O1793" t="str">
        <f>IF((ComCalc!O$37&gt;1)*O149,(SQRT(ComCalc!O$113)*O1690-1)/SQRT(1+ComCalc!O$113-2*SQRT(ComCalc!O$113)*O1690),"")</f>
        <v/>
      </c>
      <c r="P1793" t="str">
        <f>IF((ComCalc!P$37&gt;1)*P149,(SQRT(ComCalc!P$113)*P1690-1)/SQRT(1+ComCalc!P$113-2*SQRT(ComCalc!P$113)*P1690),"")</f>
        <v/>
      </c>
      <c r="Q1793" t="str">
        <f>IF((ComCalc!Q$37&gt;1)*Q149,(SQRT(ComCalc!Q$113)*Q1690-1)/SQRT(1+ComCalc!Q$113-2*SQRT(ComCalc!Q$113)*Q1690),"")</f>
        <v/>
      </c>
      <c r="R1793" t="str">
        <f>IF((ComCalc!R$37&gt;1)*R149,(SQRT(ComCalc!R$113)*R1690-1)/SQRT(1+ComCalc!R$113-2*SQRT(ComCalc!R$113)*R1690),"")</f>
        <v/>
      </c>
      <c r="S1793" t="str">
        <f>IF((ComCalc!S$37&gt;1)*S149,(SQRT(ComCalc!S$113)*S1690-1)/SQRT(1+ComCalc!S$113-2*SQRT(ComCalc!S$113)*S1690),"")</f>
        <v/>
      </c>
      <c r="T1793" t="str">
        <f>IF((ComCalc!T$37&gt;1)*T149,(SQRT(ComCalc!T$113)*T1690-1)/SQRT(1+ComCalc!T$113-2*SQRT(ComCalc!T$113)*T1690),"")</f>
        <v/>
      </c>
      <c r="U1793" t="str">
        <f>IF((ComCalc!U$37&gt;1)*U149,(SQRT(ComCalc!U$113)*U1690-1)/SQRT(1+ComCalc!U$113-2*SQRT(ComCalc!U$113)*U1690),"")</f>
        <v/>
      </c>
    </row>
    <row r="1794" spans="1:21" x14ac:dyDescent="0.15">
      <c r="A1794" t="str">
        <f t="shared" si="1079"/>
        <v>Behavior Rating Scale</v>
      </c>
      <c r="B1794" t="str">
        <f>IF((ComCalc!B$37&gt;1)*B150,(SQRT(ComCalc!B$113)*B1691-1)/SQRT(1+ComCalc!B$113-2*SQRT(ComCalc!B$113)*B1691),"")</f>
        <v/>
      </c>
      <c r="C1794" t="str">
        <f>IF((ComCalc!C$37&gt;1)*C150,(SQRT(ComCalc!C$113)*C1691-1)/SQRT(1+ComCalc!C$113-2*SQRT(ComCalc!C$113)*C1691),"")</f>
        <v/>
      </c>
      <c r="D1794" t="str">
        <f>IF((ComCalc!D$37&gt;1)*D150,(SQRT(ComCalc!D$113)*D1691-1)/SQRT(1+ComCalc!D$113-2*SQRT(ComCalc!D$113)*D1691),"")</f>
        <v/>
      </c>
      <c r="E1794" t="str">
        <f>IF((ComCalc!E$37&gt;1)*E150,(SQRT(ComCalc!E$113)*E1691-1)/SQRT(1+ComCalc!E$113-2*SQRT(ComCalc!E$113)*E1691),"")</f>
        <v/>
      </c>
      <c r="F1794" t="str">
        <f>IF((ComCalc!F$37&gt;1)*F150,(SQRT(ComCalc!F$113)*F1691-1)/SQRT(1+ComCalc!F$113-2*SQRT(ComCalc!F$113)*F1691),"")</f>
        <v/>
      </c>
      <c r="G1794" t="str">
        <f>IF((ComCalc!G$37&gt;1)*G150,(SQRT(ComCalc!G$113)*G1691-1)/SQRT(1+ComCalc!G$113-2*SQRT(ComCalc!G$113)*G1691),"")</f>
        <v/>
      </c>
      <c r="H1794" t="str">
        <f>IF((ComCalc!H$37&gt;1)*H150,(SQRT(ComCalc!H$113)*H1691-1)/SQRT(1+ComCalc!H$113-2*SQRT(ComCalc!H$113)*H1691),"")</f>
        <v/>
      </c>
      <c r="I1794" t="str">
        <f>IF((ComCalc!I$37&gt;1)*I150,(SQRT(ComCalc!I$113)*I1691-1)/SQRT(1+ComCalc!I$113-2*SQRT(ComCalc!I$113)*I1691),"")</f>
        <v/>
      </c>
      <c r="J1794" t="str">
        <f>IF((ComCalc!J$37&gt;1)*J150,(SQRT(ComCalc!J$113)*J1691-1)/SQRT(1+ComCalc!J$113-2*SQRT(ComCalc!J$113)*J1691),"")</f>
        <v/>
      </c>
      <c r="K1794" t="str">
        <f>IF((ComCalc!K$37&gt;1)*K150,(SQRT(ComCalc!K$113)*K1691-1)/SQRT(1+ComCalc!K$113-2*SQRT(ComCalc!K$113)*K1691),"")</f>
        <v/>
      </c>
      <c r="L1794" t="str">
        <f>IF((ComCalc!L$37&gt;1)*L150,(SQRT(ComCalc!L$113)*L1691-1)/SQRT(1+ComCalc!L$113-2*SQRT(ComCalc!L$113)*L1691),"")</f>
        <v/>
      </c>
      <c r="M1794" t="str">
        <f>IF((ComCalc!M$37&gt;1)*M150,(SQRT(ComCalc!M$113)*M1691-1)/SQRT(1+ComCalc!M$113-2*SQRT(ComCalc!M$113)*M1691),"")</f>
        <v/>
      </c>
      <c r="N1794" t="str">
        <f>IF((ComCalc!N$37&gt;1)*N150,(SQRT(ComCalc!N$113)*N1691-1)/SQRT(1+ComCalc!N$113-2*SQRT(ComCalc!N$113)*N1691),"")</f>
        <v/>
      </c>
      <c r="O1794" t="str">
        <f>IF((ComCalc!O$37&gt;1)*O150,(SQRT(ComCalc!O$113)*O1691-1)/SQRT(1+ComCalc!O$113-2*SQRT(ComCalc!O$113)*O1691),"")</f>
        <v/>
      </c>
      <c r="P1794" t="str">
        <f>IF((ComCalc!P$37&gt;1)*P150,(SQRT(ComCalc!P$113)*P1691-1)/SQRT(1+ComCalc!P$113-2*SQRT(ComCalc!P$113)*P1691),"")</f>
        <v/>
      </c>
      <c r="Q1794" t="str">
        <f>IF((ComCalc!Q$37&gt;1)*Q150,(SQRT(ComCalc!Q$113)*Q1691-1)/SQRT(1+ComCalc!Q$113-2*SQRT(ComCalc!Q$113)*Q1691),"")</f>
        <v/>
      </c>
      <c r="R1794" t="str">
        <f>IF((ComCalc!R$37&gt;1)*R150,(SQRT(ComCalc!R$113)*R1691-1)/SQRT(1+ComCalc!R$113-2*SQRT(ComCalc!R$113)*R1691),"")</f>
        <v/>
      </c>
      <c r="S1794" t="str">
        <f>IF((ComCalc!S$37&gt;1)*S150,(SQRT(ComCalc!S$113)*S1691-1)/SQRT(1+ComCalc!S$113-2*SQRT(ComCalc!S$113)*S1691),"")</f>
        <v/>
      </c>
      <c r="T1794" t="str">
        <f>IF((ComCalc!T$37&gt;1)*T150,(SQRT(ComCalc!T$113)*T1691-1)/SQRT(1+ComCalc!T$113-2*SQRT(ComCalc!T$113)*T1691),"")</f>
        <v/>
      </c>
      <c r="U1794" t="str">
        <f>IF((ComCalc!U$37&gt;1)*U150,(SQRT(ComCalc!U$113)*U1691-1)/SQRT(1+ComCalc!U$113-2*SQRT(ComCalc!U$113)*U1691),"")</f>
        <v/>
      </c>
    </row>
    <row r="1795" spans="1:21" x14ac:dyDescent="0.15">
      <c r="A1795" t="str">
        <f t="shared" si="1079"/>
        <v>KTEA-3 Nonsense Word Decoding</v>
      </c>
      <c r="B1795" t="str">
        <f>IF((ComCalc!B$37&gt;1)*B151,(SQRT(ComCalc!B$113)*B1692-1)/SQRT(1+ComCalc!B$113-2*SQRT(ComCalc!B$113)*B1692),"")</f>
        <v/>
      </c>
      <c r="C1795" t="str">
        <f>IF((ComCalc!C$37&gt;1)*C151,(SQRT(ComCalc!C$113)*C1692-1)/SQRT(1+ComCalc!C$113-2*SQRT(ComCalc!C$113)*C1692),"")</f>
        <v/>
      </c>
      <c r="D1795" t="str">
        <f>IF((ComCalc!D$37&gt;1)*D151,(SQRT(ComCalc!D$113)*D1692-1)/SQRT(1+ComCalc!D$113-2*SQRT(ComCalc!D$113)*D1692),"")</f>
        <v/>
      </c>
      <c r="E1795" t="str">
        <f>IF((ComCalc!E$37&gt;1)*E151,(SQRT(ComCalc!E$113)*E1692-1)/SQRT(1+ComCalc!E$113-2*SQRT(ComCalc!E$113)*E1692),"")</f>
        <v/>
      </c>
      <c r="F1795" t="str">
        <f>IF((ComCalc!F$37&gt;1)*F151,(SQRT(ComCalc!F$113)*F1692-1)/SQRT(1+ComCalc!F$113-2*SQRT(ComCalc!F$113)*F1692),"")</f>
        <v/>
      </c>
      <c r="G1795" t="str">
        <f>IF((ComCalc!G$37&gt;1)*G151,(SQRT(ComCalc!G$113)*G1692-1)/SQRT(1+ComCalc!G$113-2*SQRT(ComCalc!G$113)*G1692),"")</f>
        <v/>
      </c>
      <c r="H1795" t="str">
        <f>IF((ComCalc!H$37&gt;1)*H151,(SQRT(ComCalc!H$113)*H1692-1)/SQRT(1+ComCalc!H$113-2*SQRT(ComCalc!H$113)*H1692),"")</f>
        <v/>
      </c>
      <c r="I1795" t="str">
        <f>IF((ComCalc!I$37&gt;1)*I151,(SQRT(ComCalc!I$113)*I1692-1)/SQRT(1+ComCalc!I$113-2*SQRT(ComCalc!I$113)*I1692),"")</f>
        <v/>
      </c>
      <c r="J1795" t="str">
        <f>IF((ComCalc!J$37&gt;1)*J151,(SQRT(ComCalc!J$113)*J1692-1)/SQRT(1+ComCalc!J$113-2*SQRT(ComCalc!J$113)*J1692),"")</f>
        <v/>
      </c>
      <c r="K1795" t="str">
        <f>IF((ComCalc!K$37&gt;1)*K151,(SQRT(ComCalc!K$113)*K1692-1)/SQRT(1+ComCalc!K$113-2*SQRT(ComCalc!K$113)*K1692),"")</f>
        <v/>
      </c>
      <c r="L1795" t="str">
        <f>IF((ComCalc!L$37&gt;1)*L151,(SQRT(ComCalc!L$113)*L1692-1)/SQRT(1+ComCalc!L$113-2*SQRT(ComCalc!L$113)*L1692),"")</f>
        <v/>
      </c>
      <c r="M1795" t="str">
        <f>IF((ComCalc!M$37&gt;1)*M151,(SQRT(ComCalc!M$113)*M1692-1)/SQRT(1+ComCalc!M$113-2*SQRT(ComCalc!M$113)*M1692),"")</f>
        <v/>
      </c>
      <c r="N1795" t="str">
        <f>IF((ComCalc!N$37&gt;1)*N151,(SQRT(ComCalc!N$113)*N1692-1)/SQRT(1+ComCalc!N$113-2*SQRT(ComCalc!N$113)*N1692),"")</f>
        <v/>
      </c>
      <c r="O1795" t="str">
        <f>IF((ComCalc!O$37&gt;1)*O151,(SQRT(ComCalc!O$113)*O1692-1)/SQRT(1+ComCalc!O$113-2*SQRT(ComCalc!O$113)*O1692),"")</f>
        <v/>
      </c>
      <c r="P1795" t="str">
        <f>IF((ComCalc!P$37&gt;1)*P151,(SQRT(ComCalc!P$113)*P1692-1)/SQRT(1+ComCalc!P$113-2*SQRT(ComCalc!P$113)*P1692),"")</f>
        <v/>
      </c>
      <c r="Q1795" t="str">
        <f>IF((ComCalc!Q$37&gt;1)*Q151,(SQRT(ComCalc!Q$113)*Q1692-1)/SQRT(1+ComCalc!Q$113-2*SQRT(ComCalc!Q$113)*Q1692),"")</f>
        <v/>
      </c>
      <c r="R1795" t="str">
        <f>IF((ComCalc!R$37&gt;1)*R151,(SQRT(ComCalc!R$113)*R1692-1)/SQRT(1+ComCalc!R$113-2*SQRT(ComCalc!R$113)*R1692),"")</f>
        <v/>
      </c>
      <c r="S1795" t="str">
        <f>IF((ComCalc!S$37&gt;1)*S151,(SQRT(ComCalc!S$113)*S1692-1)/SQRT(1+ComCalc!S$113-2*SQRT(ComCalc!S$113)*S1692),"")</f>
        <v/>
      </c>
      <c r="T1795" t="str">
        <f>IF((ComCalc!T$37&gt;1)*T151,(SQRT(ComCalc!T$113)*T1692-1)/SQRT(1+ComCalc!T$113-2*SQRT(ComCalc!T$113)*T1692),"")</f>
        <v/>
      </c>
      <c r="U1795" t="str">
        <f>IF((ComCalc!U$37&gt;1)*U151,(SQRT(ComCalc!U$113)*U1692-1)/SQRT(1+ComCalc!U$113-2*SQRT(ComCalc!U$113)*U1692),"")</f>
        <v/>
      </c>
    </row>
    <row r="1796" spans="1:21" x14ac:dyDescent="0.15">
      <c r="A1796" t="str">
        <f t="shared" si="1079"/>
        <v>KTEA-3 Decoding Fluency</v>
      </c>
      <c r="B1796" t="str">
        <f>IF((ComCalc!B$37&gt;1)*B152,(SQRT(ComCalc!B$113)*B1693-1)/SQRT(1+ComCalc!B$113-2*SQRT(ComCalc!B$113)*B1693),"")</f>
        <v/>
      </c>
      <c r="C1796" t="str">
        <f>IF((ComCalc!C$37&gt;1)*C152,(SQRT(ComCalc!C$113)*C1693-1)/SQRT(1+ComCalc!C$113-2*SQRT(ComCalc!C$113)*C1693),"")</f>
        <v/>
      </c>
      <c r="D1796" t="str">
        <f>IF((ComCalc!D$37&gt;1)*D152,(SQRT(ComCalc!D$113)*D1693-1)/SQRT(1+ComCalc!D$113-2*SQRT(ComCalc!D$113)*D1693),"")</f>
        <v/>
      </c>
      <c r="E1796" t="str">
        <f>IF((ComCalc!E$37&gt;1)*E152,(SQRT(ComCalc!E$113)*E1693-1)/SQRT(1+ComCalc!E$113-2*SQRT(ComCalc!E$113)*E1693),"")</f>
        <v/>
      </c>
      <c r="F1796" t="str">
        <f>IF((ComCalc!F$37&gt;1)*F152,(SQRT(ComCalc!F$113)*F1693-1)/SQRT(1+ComCalc!F$113-2*SQRT(ComCalc!F$113)*F1693),"")</f>
        <v/>
      </c>
      <c r="G1796" t="str">
        <f>IF((ComCalc!G$37&gt;1)*G152,(SQRT(ComCalc!G$113)*G1693-1)/SQRT(1+ComCalc!G$113-2*SQRT(ComCalc!G$113)*G1693),"")</f>
        <v/>
      </c>
      <c r="H1796" t="str">
        <f>IF((ComCalc!H$37&gt;1)*H152,(SQRT(ComCalc!H$113)*H1693-1)/SQRT(1+ComCalc!H$113-2*SQRT(ComCalc!H$113)*H1693),"")</f>
        <v/>
      </c>
      <c r="I1796" t="str">
        <f>IF((ComCalc!I$37&gt;1)*I152,(SQRT(ComCalc!I$113)*I1693-1)/SQRT(1+ComCalc!I$113-2*SQRT(ComCalc!I$113)*I1693),"")</f>
        <v/>
      </c>
      <c r="J1796" t="str">
        <f>IF((ComCalc!J$37&gt;1)*J152,(SQRT(ComCalc!J$113)*J1693-1)/SQRT(1+ComCalc!J$113-2*SQRT(ComCalc!J$113)*J1693),"")</f>
        <v/>
      </c>
      <c r="K1796" t="str">
        <f>IF((ComCalc!K$37&gt;1)*K152,(SQRT(ComCalc!K$113)*K1693-1)/SQRT(1+ComCalc!K$113-2*SQRT(ComCalc!K$113)*K1693),"")</f>
        <v/>
      </c>
      <c r="L1796" t="str">
        <f>IF((ComCalc!L$37&gt;1)*L152,(SQRT(ComCalc!L$113)*L1693-1)/SQRT(1+ComCalc!L$113-2*SQRT(ComCalc!L$113)*L1693),"")</f>
        <v/>
      </c>
      <c r="M1796" t="str">
        <f>IF((ComCalc!M$37&gt;1)*M152,(SQRT(ComCalc!M$113)*M1693-1)/SQRT(1+ComCalc!M$113-2*SQRT(ComCalc!M$113)*M1693),"")</f>
        <v/>
      </c>
      <c r="N1796" t="str">
        <f>IF((ComCalc!N$37&gt;1)*N152,(SQRT(ComCalc!N$113)*N1693-1)/SQRT(1+ComCalc!N$113-2*SQRT(ComCalc!N$113)*N1693),"")</f>
        <v/>
      </c>
      <c r="O1796" t="str">
        <f>IF((ComCalc!O$37&gt;1)*O152,(SQRT(ComCalc!O$113)*O1693-1)/SQRT(1+ComCalc!O$113-2*SQRT(ComCalc!O$113)*O1693),"")</f>
        <v/>
      </c>
      <c r="P1796" t="str">
        <f>IF((ComCalc!P$37&gt;1)*P152,(SQRT(ComCalc!P$113)*P1693-1)/SQRT(1+ComCalc!P$113-2*SQRT(ComCalc!P$113)*P1693),"")</f>
        <v/>
      </c>
      <c r="Q1796" t="str">
        <f>IF((ComCalc!Q$37&gt;1)*Q152,(SQRT(ComCalc!Q$113)*Q1693-1)/SQRT(1+ComCalc!Q$113-2*SQRT(ComCalc!Q$113)*Q1693),"")</f>
        <v/>
      </c>
      <c r="R1796" t="str">
        <f>IF((ComCalc!R$37&gt;1)*R152,(SQRT(ComCalc!R$113)*R1693-1)/SQRT(1+ComCalc!R$113-2*SQRT(ComCalc!R$113)*R1693),"")</f>
        <v/>
      </c>
      <c r="S1796" t="str">
        <f>IF((ComCalc!S$37&gt;1)*S152,(SQRT(ComCalc!S$113)*S1693-1)/SQRT(1+ComCalc!S$113-2*SQRT(ComCalc!S$113)*S1693),"")</f>
        <v/>
      </c>
      <c r="T1796" t="str">
        <f>IF((ComCalc!T$37&gt;1)*T152,(SQRT(ComCalc!T$113)*T1693-1)/SQRT(1+ComCalc!T$113-2*SQRT(ComCalc!T$113)*T1693),"")</f>
        <v/>
      </c>
      <c r="U1796" t="str">
        <f>IF((ComCalc!U$37&gt;1)*U152,(SQRT(ComCalc!U$113)*U1693-1)/SQRT(1+ComCalc!U$113-2*SQRT(ComCalc!U$113)*U1693),"")</f>
        <v/>
      </c>
    </row>
    <row r="1797" spans="1:21" x14ac:dyDescent="0.15">
      <c r="A1797" t="str">
        <f t="shared" si="1079"/>
        <v>KTEA-3 Reading Comprehension</v>
      </c>
      <c r="B1797" t="str">
        <f>IF((ComCalc!B$37&gt;1)*B153,(SQRT(ComCalc!B$113)*B1694-1)/SQRT(1+ComCalc!B$113-2*SQRT(ComCalc!B$113)*B1694),"")</f>
        <v/>
      </c>
      <c r="C1797" t="str">
        <f>IF((ComCalc!C$37&gt;1)*C153,(SQRT(ComCalc!C$113)*C1694-1)/SQRT(1+ComCalc!C$113-2*SQRT(ComCalc!C$113)*C1694),"")</f>
        <v/>
      </c>
      <c r="D1797" t="str">
        <f>IF((ComCalc!D$37&gt;1)*D153,(SQRT(ComCalc!D$113)*D1694-1)/SQRT(1+ComCalc!D$113-2*SQRT(ComCalc!D$113)*D1694),"")</f>
        <v/>
      </c>
      <c r="E1797" t="str">
        <f>IF((ComCalc!E$37&gt;1)*E153,(SQRT(ComCalc!E$113)*E1694-1)/SQRT(1+ComCalc!E$113-2*SQRT(ComCalc!E$113)*E1694),"")</f>
        <v/>
      </c>
      <c r="F1797" t="str">
        <f>IF((ComCalc!F$37&gt;1)*F153,(SQRT(ComCalc!F$113)*F1694-1)/SQRT(1+ComCalc!F$113-2*SQRT(ComCalc!F$113)*F1694),"")</f>
        <v/>
      </c>
      <c r="G1797" t="str">
        <f>IF((ComCalc!G$37&gt;1)*G153,(SQRT(ComCalc!G$113)*G1694-1)/SQRT(1+ComCalc!G$113-2*SQRT(ComCalc!G$113)*G1694),"")</f>
        <v/>
      </c>
      <c r="H1797" t="str">
        <f>IF((ComCalc!H$37&gt;1)*H153,(SQRT(ComCalc!H$113)*H1694-1)/SQRT(1+ComCalc!H$113-2*SQRT(ComCalc!H$113)*H1694),"")</f>
        <v/>
      </c>
      <c r="I1797" t="str">
        <f>IF((ComCalc!I$37&gt;1)*I153,(SQRT(ComCalc!I$113)*I1694-1)/SQRT(1+ComCalc!I$113-2*SQRT(ComCalc!I$113)*I1694),"")</f>
        <v/>
      </c>
      <c r="J1797" t="str">
        <f>IF((ComCalc!J$37&gt;1)*J153,(SQRT(ComCalc!J$113)*J1694-1)/SQRT(1+ComCalc!J$113-2*SQRT(ComCalc!J$113)*J1694),"")</f>
        <v/>
      </c>
      <c r="K1797" t="str">
        <f>IF((ComCalc!K$37&gt;1)*K153,(SQRT(ComCalc!K$113)*K1694-1)/SQRT(1+ComCalc!K$113-2*SQRT(ComCalc!K$113)*K1694),"")</f>
        <v/>
      </c>
      <c r="L1797" t="str">
        <f>IF((ComCalc!L$37&gt;1)*L153,(SQRT(ComCalc!L$113)*L1694-1)/SQRT(1+ComCalc!L$113-2*SQRT(ComCalc!L$113)*L1694),"")</f>
        <v/>
      </c>
      <c r="M1797" t="str">
        <f>IF((ComCalc!M$37&gt;1)*M153,(SQRT(ComCalc!M$113)*M1694-1)/SQRT(1+ComCalc!M$113-2*SQRT(ComCalc!M$113)*M1694),"")</f>
        <v/>
      </c>
      <c r="N1797" t="str">
        <f>IF((ComCalc!N$37&gt;1)*N153,(SQRT(ComCalc!N$113)*N1694-1)/SQRT(1+ComCalc!N$113-2*SQRT(ComCalc!N$113)*N1694),"")</f>
        <v/>
      </c>
      <c r="O1797" t="str">
        <f>IF((ComCalc!O$37&gt;1)*O153,(SQRT(ComCalc!O$113)*O1694-1)/SQRT(1+ComCalc!O$113-2*SQRT(ComCalc!O$113)*O1694),"")</f>
        <v/>
      </c>
      <c r="P1797" t="str">
        <f>IF((ComCalc!P$37&gt;1)*P153,(SQRT(ComCalc!P$113)*P1694-1)/SQRT(1+ComCalc!P$113-2*SQRT(ComCalc!P$113)*P1694),"")</f>
        <v/>
      </c>
      <c r="Q1797" t="str">
        <f>IF((ComCalc!Q$37&gt;1)*Q153,(SQRT(ComCalc!Q$113)*Q1694-1)/SQRT(1+ComCalc!Q$113-2*SQRT(ComCalc!Q$113)*Q1694),"")</f>
        <v/>
      </c>
      <c r="R1797" t="str">
        <f>IF((ComCalc!R$37&gt;1)*R153,(SQRT(ComCalc!R$113)*R1694-1)/SQRT(1+ComCalc!R$113-2*SQRT(ComCalc!R$113)*R1694),"")</f>
        <v/>
      </c>
      <c r="S1797" t="str">
        <f>IF((ComCalc!S$37&gt;1)*S153,(SQRT(ComCalc!S$113)*S1694-1)/SQRT(1+ComCalc!S$113-2*SQRT(ComCalc!S$113)*S1694),"")</f>
        <v/>
      </c>
      <c r="T1797" t="str">
        <f>IF((ComCalc!T$37&gt;1)*T153,(SQRT(ComCalc!T$113)*T1694-1)/SQRT(1+ComCalc!T$113-2*SQRT(ComCalc!T$113)*T1694),"")</f>
        <v/>
      </c>
      <c r="U1797" t="str">
        <f>IF((ComCalc!U$37&gt;1)*U153,(SQRT(ComCalc!U$113)*U1694-1)/SQRT(1+ComCalc!U$113-2*SQRT(ComCalc!U$113)*U1694),"")</f>
        <v/>
      </c>
    </row>
    <row r="1798" spans="1:21" x14ac:dyDescent="0.15">
      <c r="A1798" t="str">
        <f t="shared" si="1079"/>
        <v>WMS-IV Symbol Span</v>
      </c>
      <c r="B1798" t="str">
        <f>IF((ComCalc!B$37&gt;1)*B154,(SQRT(ComCalc!B$113)*B1695-1)/SQRT(1+ComCalc!B$113-2*SQRT(ComCalc!B$113)*B1695),"")</f>
        <v/>
      </c>
      <c r="C1798" t="str">
        <f>IF((ComCalc!C$37&gt;1)*C154,(SQRT(ComCalc!C$113)*C1695-1)/SQRT(1+ComCalc!C$113-2*SQRT(ComCalc!C$113)*C1695),"")</f>
        <v/>
      </c>
      <c r="D1798" t="str">
        <f>IF((ComCalc!D$37&gt;1)*D154,(SQRT(ComCalc!D$113)*D1695-1)/SQRT(1+ComCalc!D$113-2*SQRT(ComCalc!D$113)*D1695),"")</f>
        <v/>
      </c>
      <c r="E1798" t="str">
        <f>IF((ComCalc!E$37&gt;1)*E154,(SQRT(ComCalc!E$113)*E1695-1)/SQRT(1+ComCalc!E$113-2*SQRT(ComCalc!E$113)*E1695),"")</f>
        <v/>
      </c>
      <c r="F1798" t="str">
        <f>IF((ComCalc!F$37&gt;1)*F154,(SQRT(ComCalc!F$113)*F1695-1)/SQRT(1+ComCalc!F$113-2*SQRT(ComCalc!F$113)*F1695),"")</f>
        <v/>
      </c>
      <c r="G1798" t="str">
        <f>IF((ComCalc!G$37&gt;1)*G154,(SQRT(ComCalc!G$113)*G1695-1)/SQRT(1+ComCalc!G$113-2*SQRT(ComCalc!G$113)*G1695),"")</f>
        <v/>
      </c>
      <c r="H1798" t="str">
        <f>IF((ComCalc!H$37&gt;1)*H154,(SQRT(ComCalc!H$113)*H1695-1)/SQRT(1+ComCalc!H$113-2*SQRT(ComCalc!H$113)*H1695),"")</f>
        <v/>
      </c>
      <c r="I1798" t="str">
        <f>IF((ComCalc!I$37&gt;1)*I154,(SQRT(ComCalc!I$113)*I1695-1)/SQRT(1+ComCalc!I$113-2*SQRT(ComCalc!I$113)*I1695),"")</f>
        <v/>
      </c>
      <c r="J1798" t="str">
        <f>IF((ComCalc!J$37&gt;1)*J154,(SQRT(ComCalc!J$113)*J1695-1)/SQRT(1+ComCalc!J$113-2*SQRT(ComCalc!J$113)*J1695),"")</f>
        <v/>
      </c>
      <c r="K1798" t="str">
        <f>IF((ComCalc!K$37&gt;1)*K154,(SQRT(ComCalc!K$113)*K1695-1)/SQRT(1+ComCalc!K$113-2*SQRT(ComCalc!K$113)*K1695),"")</f>
        <v/>
      </c>
      <c r="L1798" t="str">
        <f>IF((ComCalc!L$37&gt;1)*L154,(SQRT(ComCalc!L$113)*L1695-1)/SQRT(1+ComCalc!L$113-2*SQRT(ComCalc!L$113)*L1695),"")</f>
        <v/>
      </c>
      <c r="M1798" t="str">
        <f>IF((ComCalc!M$37&gt;1)*M154,(SQRT(ComCalc!M$113)*M1695-1)/SQRT(1+ComCalc!M$113-2*SQRT(ComCalc!M$113)*M1695),"")</f>
        <v/>
      </c>
      <c r="N1798" t="str">
        <f>IF((ComCalc!N$37&gt;1)*N154,(SQRT(ComCalc!N$113)*N1695-1)/SQRT(1+ComCalc!N$113-2*SQRT(ComCalc!N$113)*N1695),"")</f>
        <v/>
      </c>
      <c r="O1798" t="str">
        <f>IF((ComCalc!O$37&gt;1)*O154,(SQRT(ComCalc!O$113)*O1695-1)/SQRT(1+ComCalc!O$113-2*SQRT(ComCalc!O$113)*O1695),"")</f>
        <v/>
      </c>
      <c r="P1798" t="str">
        <f>IF((ComCalc!P$37&gt;1)*P154,(SQRT(ComCalc!P$113)*P1695-1)/SQRT(1+ComCalc!P$113-2*SQRT(ComCalc!P$113)*P1695),"")</f>
        <v/>
      </c>
      <c r="Q1798" t="str">
        <f>IF((ComCalc!Q$37&gt;1)*Q154,(SQRT(ComCalc!Q$113)*Q1695-1)/SQRT(1+ComCalc!Q$113-2*SQRT(ComCalc!Q$113)*Q1695),"")</f>
        <v/>
      </c>
      <c r="R1798" t="str">
        <f>IF((ComCalc!R$37&gt;1)*R154,(SQRT(ComCalc!R$113)*R1695-1)/SQRT(1+ComCalc!R$113-2*SQRT(ComCalc!R$113)*R1695),"")</f>
        <v/>
      </c>
      <c r="S1798" t="str">
        <f>IF((ComCalc!S$37&gt;1)*S154,(SQRT(ComCalc!S$113)*S1695-1)/SQRT(1+ComCalc!S$113-2*SQRT(ComCalc!S$113)*S1695),"")</f>
        <v/>
      </c>
      <c r="T1798" t="str">
        <f>IF((ComCalc!T$37&gt;1)*T154,(SQRT(ComCalc!T$113)*T1695-1)/SQRT(1+ComCalc!T$113-2*SQRT(ComCalc!T$113)*T1695),"")</f>
        <v/>
      </c>
      <c r="U1798" t="str">
        <f>IF((ComCalc!U$37&gt;1)*U154,(SQRT(ComCalc!U$113)*U1695-1)/SQRT(1+ComCalc!U$113-2*SQRT(ComCalc!U$113)*U1695),"")</f>
        <v/>
      </c>
    </row>
    <row r="1799" spans="1:21" x14ac:dyDescent="0.15">
      <c r="A1799" t="str">
        <f t="shared" si="1079"/>
        <v>WRAT5 Word Reading</v>
      </c>
      <c r="B1799" t="str">
        <f>IF((ComCalc!B$37&gt;1)*B155,(SQRT(ComCalc!B$113)*B1696-1)/SQRT(1+ComCalc!B$113-2*SQRT(ComCalc!B$113)*B1696),"")</f>
        <v/>
      </c>
      <c r="C1799">
        <f>IF((ComCalc!C$37&gt;1)*C155,(SQRT(ComCalc!C$113)*C1696-1)/SQRT(1+ComCalc!C$113-2*SQRT(ComCalc!C$113)*C1696),"")</f>
        <v>0.42779651504789346</v>
      </c>
      <c r="D1799" t="str">
        <f>IF((ComCalc!D$37&gt;1)*D155,(SQRT(ComCalc!D$113)*D1696-1)/SQRT(1+ComCalc!D$113-2*SQRT(ComCalc!D$113)*D1696),"")</f>
        <v/>
      </c>
      <c r="E1799" t="str">
        <f>IF((ComCalc!E$37&gt;1)*E155,(SQRT(ComCalc!E$113)*E1696-1)/SQRT(1+ComCalc!E$113-2*SQRT(ComCalc!E$113)*E1696),"")</f>
        <v/>
      </c>
      <c r="F1799" t="str">
        <f>IF((ComCalc!F$37&gt;1)*F155,(SQRT(ComCalc!F$113)*F1696-1)/SQRT(1+ComCalc!F$113-2*SQRT(ComCalc!F$113)*F1696),"")</f>
        <v/>
      </c>
      <c r="G1799" t="str">
        <f>IF((ComCalc!G$37&gt;1)*G155,(SQRT(ComCalc!G$113)*G1696-1)/SQRT(1+ComCalc!G$113-2*SQRT(ComCalc!G$113)*G1696),"")</f>
        <v/>
      </c>
      <c r="H1799" t="str">
        <f>IF((ComCalc!H$37&gt;1)*H155,(SQRT(ComCalc!H$113)*H1696-1)/SQRT(1+ComCalc!H$113-2*SQRT(ComCalc!H$113)*H1696),"")</f>
        <v/>
      </c>
      <c r="I1799" t="str">
        <f>IF((ComCalc!I$37&gt;1)*I155,(SQRT(ComCalc!I$113)*I1696-1)/SQRT(1+ComCalc!I$113-2*SQRT(ComCalc!I$113)*I1696),"")</f>
        <v/>
      </c>
      <c r="J1799" t="str">
        <f>IF((ComCalc!J$37&gt;1)*J155,(SQRT(ComCalc!J$113)*J1696-1)/SQRT(1+ComCalc!J$113-2*SQRT(ComCalc!J$113)*J1696),"")</f>
        <v/>
      </c>
      <c r="K1799" t="str">
        <f>IF((ComCalc!K$37&gt;1)*K155,(SQRT(ComCalc!K$113)*K1696-1)/SQRT(1+ComCalc!K$113-2*SQRT(ComCalc!K$113)*K1696),"")</f>
        <v/>
      </c>
      <c r="L1799" t="str">
        <f>IF((ComCalc!L$37&gt;1)*L155,(SQRT(ComCalc!L$113)*L1696-1)/SQRT(1+ComCalc!L$113-2*SQRT(ComCalc!L$113)*L1696),"")</f>
        <v/>
      </c>
      <c r="M1799" t="str">
        <f>IF((ComCalc!M$37&gt;1)*M155,(SQRT(ComCalc!M$113)*M1696-1)/SQRT(1+ComCalc!M$113-2*SQRT(ComCalc!M$113)*M1696),"")</f>
        <v/>
      </c>
      <c r="N1799" t="str">
        <f>IF((ComCalc!N$37&gt;1)*N155,(SQRT(ComCalc!N$113)*N1696-1)/SQRT(1+ComCalc!N$113-2*SQRT(ComCalc!N$113)*N1696),"")</f>
        <v/>
      </c>
      <c r="O1799" t="str">
        <f>IF((ComCalc!O$37&gt;1)*O155,(SQRT(ComCalc!O$113)*O1696-1)/SQRT(1+ComCalc!O$113-2*SQRT(ComCalc!O$113)*O1696),"")</f>
        <v/>
      </c>
      <c r="P1799" t="str">
        <f>IF((ComCalc!P$37&gt;1)*P155,(SQRT(ComCalc!P$113)*P1696-1)/SQRT(1+ComCalc!P$113-2*SQRT(ComCalc!P$113)*P1696),"")</f>
        <v/>
      </c>
      <c r="Q1799" t="str">
        <f>IF((ComCalc!Q$37&gt;1)*Q155,(SQRT(ComCalc!Q$113)*Q1696-1)/SQRT(1+ComCalc!Q$113-2*SQRT(ComCalc!Q$113)*Q1696),"")</f>
        <v/>
      </c>
      <c r="R1799">
        <f>IF((ComCalc!R$37&gt;1)*R155,(SQRT(ComCalc!R$113)*R1696-1)/SQRT(1+ComCalc!R$113-2*SQRT(ComCalc!R$113)*R1696),"")</f>
        <v>7.0460772348739917E-2</v>
      </c>
      <c r="S1799">
        <f>IF((ComCalc!S$37&gt;1)*S155,(SQRT(ComCalc!S$113)*S1696-1)/SQRT(1+ComCalc!S$113-2*SQRT(ComCalc!S$113)*S1696),"")</f>
        <v>0</v>
      </c>
      <c r="T1799" t="str">
        <f>IF((ComCalc!T$37&gt;1)*T155,(SQRT(ComCalc!T$113)*T1696-1)/SQRT(1+ComCalc!T$113-2*SQRT(ComCalc!T$113)*T1696),"")</f>
        <v/>
      </c>
      <c r="U1799" t="str">
        <f>IF((ComCalc!U$37&gt;1)*U155,(SQRT(ComCalc!U$113)*U1696-1)/SQRT(1+ComCalc!U$113-2*SQRT(ComCalc!U$113)*U1696),"")</f>
        <v/>
      </c>
    </row>
    <row r="1800" spans="1:21" x14ac:dyDescent="0.15">
      <c r="A1800" t="str">
        <f t="shared" si="1079"/>
        <v>WRAT5 Spelling</v>
      </c>
      <c r="B1800" t="str">
        <f>IF((ComCalc!B$37&gt;1)*B156,(SQRT(ComCalc!B$113)*B1697-1)/SQRT(1+ComCalc!B$113-2*SQRT(ComCalc!B$113)*B1697),"")</f>
        <v/>
      </c>
      <c r="C1800" t="str">
        <f>IF((ComCalc!C$37&gt;1)*C156,(SQRT(ComCalc!C$113)*C1697-1)/SQRT(1+ComCalc!C$113-2*SQRT(ComCalc!C$113)*C1697),"")</f>
        <v/>
      </c>
      <c r="D1800" t="str">
        <f>IF((ComCalc!D$37&gt;1)*D156,(SQRT(ComCalc!D$113)*D1697-1)/SQRT(1+ComCalc!D$113-2*SQRT(ComCalc!D$113)*D1697),"")</f>
        <v/>
      </c>
      <c r="E1800" t="str">
        <f>IF((ComCalc!E$37&gt;1)*E156,(SQRT(ComCalc!E$113)*E1697-1)/SQRT(1+ComCalc!E$113-2*SQRT(ComCalc!E$113)*E1697),"")</f>
        <v/>
      </c>
      <c r="F1800" t="str">
        <f>IF((ComCalc!F$37&gt;1)*F156,(SQRT(ComCalc!F$113)*F1697-1)/SQRT(1+ComCalc!F$113-2*SQRT(ComCalc!F$113)*F1697),"")</f>
        <v/>
      </c>
      <c r="G1800" t="str">
        <f>IF((ComCalc!G$37&gt;1)*G156,(SQRT(ComCalc!G$113)*G1697-1)/SQRT(1+ComCalc!G$113-2*SQRT(ComCalc!G$113)*G1697),"")</f>
        <v/>
      </c>
      <c r="H1800" t="str">
        <f>IF((ComCalc!H$37&gt;1)*H156,(SQRT(ComCalc!H$113)*H1697-1)/SQRT(1+ComCalc!H$113-2*SQRT(ComCalc!H$113)*H1697),"")</f>
        <v/>
      </c>
      <c r="I1800" t="str">
        <f>IF((ComCalc!I$37&gt;1)*I156,(SQRT(ComCalc!I$113)*I1697-1)/SQRT(1+ComCalc!I$113-2*SQRT(ComCalc!I$113)*I1697),"")</f>
        <v/>
      </c>
      <c r="J1800" t="str">
        <f>IF((ComCalc!J$37&gt;1)*J156,(SQRT(ComCalc!J$113)*J1697-1)/SQRT(1+ComCalc!J$113-2*SQRT(ComCalc!J$113)*J1697),"")</f>
        <v/>
      </c>
      <c r="K1800" t="str">
        <f>IF((ComCalc!K$37&gt;1)*K156,(SQRT(ComCalc!K$113)*K1697-1)/SQRT(1+ComCalc!K$113-2*SQRT(ComCalc!K$113)*K1697),"")</f>
        <v/>
      </c>
      <c r="L1800" t="str">
        <f>IF((ComCalc!L$37&gt;1)*L156,(SQRT(ComCalc!L$113)*L1697-1)/SQRT(1+ComCalc!L$113-2*SQRT(ComCalc!L$113)*L1697),"")</f>
        <v/>
      </c>
      <c r="M1800" t="str">
        <f>IF((ComCalc!M$37&gt;1)*M156,(SQRT(ComCalc!M$113)*M1697-1)/SQRT(1+ComCalc!M$113-2*SQRT(ComCalc!M$113)*M1697),"")</f>
        <v/>
      </c>
      <c r="N1800" t="str">
        <f>IF((ComCalc!N$37&gt;1)*N156,(SQRT(ComCalc!N$113)*N1697-1)/SQRT(1+ComCalc!N$113-2*SQRT(ComCalc!N$113)*N1697),"")</f>
        <v/>
      </c>
      <c r="O1800" t="str">
        <f>IF((ComCalc!O$37&gt;1)*O156,(SQRT(ComCalc!O$113)*O1697-1)/SQRT(1+ComCalc!O$113-2*SQRT(ComCalc!O$113)*O1697),"")</f>
        <v/>
      </c>
      <c r="P1800" t="str">
        <f>IF((ComCalc!P$37&gt;1)*P156,(SQRT(ComCalc!P$113)*P1697-1)/SQRT(1+ComCalc!P$113-2*SQRT(ComCalc!P$113)*P1697),"")</f>
        <v/>
      </c>
      <c r="Q1800" t="str">
        <f>IF((ComCalc!Q$37&gt;1)*Q156,(SQRT(ComCalc!Q$113)*Q1697-1)/SQRT(1+ComCalc!Q$113-2*SQRT(ComCalc!Q$113)*Q1697),"")</f>
        <v/>
      </c>
      <c r="R1800">
        <f>IF((ComCalc!R$37&gt;1)*R156,(SQRT(ComCalc!R$113)*R1697-1)/SQRT(1+ComCalc!R$113-2*SQRT(ComCalc!R$113)*R1697),"")</f>
        <v>5.683590791273066E-2</v>
      </c>
      <c r="S1800">
        <f>IF((ComCalc!S$37&gt;1)*S156,(SQRT(ComCalc!S$113)*S1697-1)/SQRT(1+ComCalc!S$113-2*SQRT(ComCalc!S$113)*S1697),"")</f>
        <v>0</v>
      </c>
      <c r="T1800" t="str">
        <f>IF((ComCalc!T$37&gt;1)*T156,(SQRT(ComCalc!T$113)*T1697-1)/SQRT(1+ComCalc!T$113-2*SQRT(ComCalc!T$113)*T1697),"")</f>
        <v/>
      </c>
      <c r="U1800" t="str">
        <f>IF((ComCalc!U$37&gt;1)*U156,(SQRT(ComCalc!U$113)*U1697-1)/SQRT(1+ComCalc!U$113-2*SQRT(ComCalc!U$113)*U1697),"")</f>
        <v/>
      </c>
    </row>
    <row r="1801" spans="1:21" x14ac:dyDescent="0.15">
      <c r="A1801" t="str">
        <f t="shared" si="1079"/>
        <v>WRAT5 Math Computation</v>
      </c>
      <c r="B1801" t="str">
        <f>IF((ComCalc!B$37&gt;1)*B157,(SQRT(ComCalc!B$113)*B1698-1)/SQRT(1+ComCalc!B$113-2*SQRT(ComCalc!B$113)*B1698),"")</f>
        <v/>
      </c>
      <c r="C1801" t="str">
        <f>IF((ComCalc!C$37&gt;1)*C157,(SQRT(ComCalc!C$113)*C1698-1)/SQRT(1+ComCalc!C$113-2*SQRT(ComCalc!C$113)*C1698),"")</f>
        <v/>
      </c>
      <c r="D1801" t="str">
        <f>IF((ComCalc!D$37&gt;1)*D157,(SQRT(ComCalc!D$113)*D1698-1)/SQRT(1+ComCalc!D$113-2*SQRT(ComCalc!D$113)*D1698),"")</f>
        <v/>
      </c>
      <c r="E1801" t="str">
        <f>IF((ComCalc!E$37&gt;1)*E157,(SQRT(ComCalc!E$113)*E1698-1)/SQRT(1+ComCalc!E$113-2*SQRT(ComCalc!E$113)*E1698),"")</f>
        <v/>
      </c>
      <c r="F1801" t="str">
        <f>IF((ComCalc!F$37&gt;1)*F157,(SQRT(ComCalc!F$113)*F1698-1)/SQRT(1+ComCalc!F$113-2*SQRT(ComCalc!F$113)*F1698),"")</f>
        <v/>
      </c>
      <c r="G1801" t="str">
        <f>IF((ComCalc!G$37&gt;1)*G157,(SQRT(ComCalc!G$113)*G1698-1)/SQRT(1+ComCalc!G$113-2*SQRT(ComCalc!G$113)*G1698),"")</f>
        <v/>
      </c>
      <c r="H1801" t="str">
        <f>IF((ComCalc!H$37&gt;1)*H157,(SQRT(ComCalc!H$113)*H1698-1)/SQRT(1+ComCalc!H$113-2*SQRT(ComCalc!H$113)*H1698),"")</f>
        <v/>
      </c>
      <c r="I1801" t="str">
        <f>IF((ComCalc!I$37&gt;1)*I157,(SQRT(ComCalc!I$113)*I1698-1)/SQRT(1+ComCalc!I$113-2*SQRT(ComCalc!I$113)*I1698),"")</f>
        <v/>
      </c>
      <c r="J1801" t="str">
        <f>IF((ComCalc!J$37&gt;1)*J157,(SQRT(ComCalc!J$113)*J1698-1)/SQRT(1+ComCalc!J$113-2*SQRT(ComCalc!J$113)*J1698),"")</f>
        <v/>
      </c>
      <c r="K1801" t="str">
        <f>IF((ComCalc!K$37&gt;1)*K157,(SQRT(ComCalc!K$113)*K1698-1)/SQRT(1+ComCalc!K$113-2*SQRT(ComCalc!K$113)*K1698),"")</f>
        <v/>
      </c>
      <c r="L1801" t="str">
        <f>IF((ComCalc!L$37&gt;1)*L157,(SQRT(ComCalc!L$113)*L1698-1)/SQRT(1+ComCalc!L$113-2*SQRT(ComCalc!L$113)*L1698),"")</f>
        <v/>
      </c>
      <c r="M1801" t="str">
        <f>IF((ComCalc!M$37&gt;1)*M157,(SQRT(ComCalc!M$113)*M1698-1)/SQRT(1+ComCalc!M$113-2*SQRT(ComCalc!M$113)*M1698),"")</f>
        <v/>
      </c>
      <c r="N1801" t="str">
        <f>IF((ComCalc!N$37&gt;1)*N157,(SQRT(ComCalc!N$113)*N1698-1)/SQRT(1+ComCalc!N$113-2*SQRT(ComCalc!N$113)*N1698),"")</f>
        <v/>
      </c>
      <c r="O1801" t="str">
        <f>IF((ComCalc!O$37&gt;1)*O157,(SQRT(ComCalc!O$113)*O1698-1)/SQRT(1+ComCalc!O$113-2*SQRT(ComCalc!O$113)*O1698),"")</f>
        <v/>
      </c>
      <c r="P1801" t="str">
        <f>IF((ComCalc!P$37&gt;1)*P157,(SQRT(ComCalc!P$113)*P1698-1)/SQRT(1+ComCalc!P$113-2*SQRT(ComCalc!P$113)*P1698),"")</f>
        <v/>
      </c>
      <c r="Q1801" t="str">
        <f>IF((ComCalc!Q$37&gt;1)*Q157,(SQRT(ComCalc!Q$113)*Q1698-1)/SQRT(1+ComCalc!Q$113-2*SQRT(ComCalc!Q$113)*Q1698),"")</f>
        <v/>
      </c>
      <c r="R1801">
        <f>IF((ComCalc!R$37&gt;1)*R157,(SQRT(ComCalc!R$113)*R1698-1)/SQRT(1+ComCalc!R$113-2*SQRT(ComCalc!R$113)*R1698),"")</f>
        <v>6.0077752540655442E-2</v>
      </c>
      <c r="S1801">
        <f>IF((ComCalc!S$37&gt;1)*S157,(SQRT(ComCalc!S$113)*S1698-1)/SQRT(1+ComCalc!S$113-2*SQRT(ComCalc!S$113)*S1698),"")</f>
        <v>0</v>
      </c>
      <c r="T1801" t="str">
        <f>IF((ComCalc!T$37&gt;1)*T157,(SQRT(ComCalc!T$113)*T1698-1)/SQRT(1+ComCalc!T$113-2*SQRT(ComCalc!T$113)*T1698),"")</f>
        <v/>
      </c>
      <c r="U1801" t="str">
        <f>IF((ComCalc!U$37&gt;1)*U157,(SQRT(ComCalc!U$113)*U1698-1)/SQRT(1+ComCalc!U$113-2*SQRT(ComCalc!U$113)*U1698),"")</f>
        <v/>
      </c>
    </row>
    <row r="1802" spans="1:21" x14ac:dyDescent="0.15">
      <c r="A1802" t="str">
        <f t="shared" si="1079"/>
        <v>WRAT5 Sentence Comprehension</v>
      </c>
      <c r="B1802" t="str">
        <f>IF((ComCalc!B$37&gt;1)*B158,(SQRT(ComCalc!B$113)*B1699-1)/SQRT(1+ComCalc!B$113-2*SQRT(ComCalc!B$113)*B1699),"")</f>
        <v/>
      </c>
      <c r="C1802" t="str">
        <f>IF((ComCalc!C$37&gt;1)*C158,(SQRT(ComCalc!C$113)*C1699-1)/SQRT(1+ComCalc!C$113-2*SQRT(ComCalc!C$113)*C1699),"")</f>
        <v/>
      </c>
      <c r="D1802" t="str">
        <f>IF((ComCalc!D$37&gt;1)*D158,(SQRT(ComCalc!D$113)*D1699-1)/SQRT(1+ComCalc!D$113-2*SQRT(ComCalc!D$113)*D1699),"")</f>
        <v/>
      </c>
      <c r="E1802" t="str">
        <f>IF((ComCalc!E$37&gt;1)*E158,(SQRT(ComCalc!E$113)*E1699-1)/SQRT(1+ComCalc!E$113-2*SQRT(ComCalc!E$113)*E1699),"")</f>
        <v/>
      </c>
      <c r="F1802" t="str">
        <f>IF((ComCalc!F$37&gt;1)*F158,(SQRT(ComCalc!F$113)*F1699-1)/SQRT(1+ComCalc!F$113-2*SQRT(ComCalc!F$113)*F1699),"")</f>
        <v/>
      </c>
      <c r="G1802" t="str">
        <f>IF((ComCalc!G$37&gt;1)*G158,(SQRT(ComCalc!G$113)*G1699-1)/SQRT(1+ComCalc!G$113-2*SQRT(ComCalc!G$113)*G1699),"")</f>
        <v/>
      </c>
      <c r="H1802" t="str">
        <f>IF((ComCalc!H$37&gt;1)*H158,(SQRT(ComCalc!H$113)*H1699-1)/SQRT(1+ComCalc!H$113-2*SQRT(ComCalc!H$113)*H1699),"")</f>
        <v/>
      </c>
      <c r="I1802" t="str">
        <f>IF((ComCalc!I$37&gt;1)*I158,(SQRT(ComCalc!I$113)*I1699-1)/SQRT(1+ComCalc!I$113-2*SQRT(ComCalc!I$113)*I1699),"")</f>
        <v/>
      </c>
      <c r="J1802" t="str">
        <f>IF((ComCalc!J$37&gt;1)*J158,(SQRT(ComCalc!J$113)*J1699-1)/SQRT(1+ComCalc!J$113-2*SQRT(ComCalc!J$113)*J1699),"")</f>
        <v/>
      </c>
      <c r="K1802" t="str">
        <f>IF((ComCalc!K$37&gt;1)*K158,(SQRT(ComCalc!K$113)*K1699-1)/SQRT(1+ComCalc!K$113-2*SQRT(ComCalc!K$113)*K1699),"")</f>
        <v/>
      </c>
      <c r="L1802" t="str">
        <f>IF((ComCalc!L$37&gt;1)*L158,(SQRT(ComCalc!L$113)*L1699-1)/SQRT(1+ComCalc!L$113-2*SQRT(ComCalc!L$113)*L1699),"")</f>
        <v/>
      </c>
      <c r="M1802" t="str">
        <f>IF((ComCalc!M$37&gt;1)*M158,(SQRT(ComCalc!M$113)*M1699-1)/SQRT(1+ComCalc!M$113-2*SQRT(ComCalc!M$113)*M1699),"")</f>
        <v/>
      </c>
      <c r="N1802" t="str">
        <f>IF((ComCalc!N$37&gt;1)*N158,(SQRT(ComCalc!N$113)*N1699-1)/SQRT(1+ComCalc!N$113-2*SQRT(ComCalc!N$113)*N1699),"")</f>
        <v/>
      </c>
      <c r="O1802" t="str">
        <f>IF((ComCalc!O$37&gt;1)*O158,(SQRT(ComCalc!O$113)*O1699-1)/SQRT(1+ComCalc!O$113-2*SQRT(ComCalc!O$113)*O1699),"")</f>
        <v/>
      </c>
      <c r="P1802" t="str">
        <f>IF((ComCalc!P$37&gt;1)*P158,(SQRT(ComCalc!P$113)*P1699-1)/SQRT(1+ComCalc!P$113-2*SQRT(ComCalc!P$113)*P1699),"")</f>
        <v/>
      </c>
      <c r="Q1802" t="str">
        <f>IF((ComCalc!Q$37&gt;1)*Q158,(SQRT(ComCalc!Q$113)*Q1699-1)/SQRT(1+ComCalc!Q$113-2*SQRT(ComCalc!Q$113)*Q1699),"")</f>
        <v/>
      </c>
      <c r="R1802">
        <f>IF((ComCalc!R$37&gt;1)*R158,(SQRT(ComCalc!R$113)*R1699-1)/SQRT(1+ComCalc!R$113-2*SQRT(ComCalc!R$113)*R1699),"")</f>
        <v>7.760717342701498E-2</v>
      </c>
      <c r="S1802">
        <f>IF((ComCalc!S$37&gt;1)*S158,(SQRT(ComCalc!S$113)*S1699-1)/SQRT(1+ComCalc!S$113-2*SQRT(ComCalc!S$113)*S1699),"")</f>
        <v>0</v>
      </c>
      <c r="T1802" t="str">
        <f>IF((ComCalc!T$37&gt;1)*T158,(SQRT(ComCalc!T$113)*T1699-1)/SQRT(1+ComCalc!T$113-2*SQRT(ComCalc!T$113)*T1699),"")</f>
        <v/>
      </c>
      <c r="U1802" t="str">
        <f>IF((ComCalc!U$37&gt;1)*U158,(SQRT(ComCalc!U$113)*U1699-1)/SQRT(1+ComCalc!U$113-2*SQRT(ComCalc!U$113)*U1699),"")</f>
        <v/>
      </c>
    </row>
    <row r="1803" spans="1:21" x14ac:dyDescent="0.15">
      <c r="A1803" t="str">
        <f t="shared" si="1079"/>
        <v>WRAT5 Reading Composite</v>
      </c>
      <c r="B1803" t="str">
        <f>IF((ComCalc!B$37&gt;1)*B159,(SQRT(ComCalc!B$113)*B1700-1)/SQRT(1+ComCalc!B$113-2*SQRT(ComCalc!B$113)*B1700),"")</f>
        <v/>
      </c>
      <c r="C1803" t="str">
        <f>IF((ComCalc!C$37&gt;1)*C159,(SQRT(ComCalc!C$113)*C1700-1)/SQRT(1+ComCalc!C$113-2*SQRT(ComCalc!C$113)*C1700),"")</f>
        <v/>
      </c>
      <c r="D1803" t="str">
        <f>IF((ComCalc!D$37&gt;1)*D159,(SQRT(ComCalc!D$113)*D1700-1)/SQRT(1+ComCalc!D$113-2*SQRT(ComCalc!D$113)*D1700),"")</f>
        <v/>
      </c>
      <c r="E1803" t="str">
        <f>IF((ComCalc!E$37&gt;1)*E159,(SQRT(ComCalc!E$113)*E1700-1)/SQRT(1+ComCalc!E$113-2*SQRT(ComCalc!E$113)*E1700),"")</f>
        <v/>
      </c>
      <c r="F1803" t="str">
        <f>IF((ComCalc!F$37&gt;1)*F159,(SQRT(ComCalc!F$113)*F1700-1)/SQRT(1+ComCalc!F$113-2*SQRT(ComCalc!F$113)*F1700),"")</f>
        <v/>
      </c>
      <c r="G1803" t="str">
        <f>IF((ComCalc!G$37&gt;1)*G159,(SQRT(ComCalc!G$113)*G1700-1)/SQRT(1+ComCalc!G$113-2*SQRT(ComCalc!G$113)*G1700),"")</f>
        <v/>
      </c>
      <c r="H1803" t="str">
        <f>IF((ComCalc!H$37&gt;1)*H159,(SQRT(ComCalc!H$113)*H1700-1)/SQRT(1+ComCalc!H$113-2*SQRT(ComCalc!H$113)*H1700),"")</f>
        <v/>
      </c>
      <c r="I1803" t="str">
        <f>IF((ComCalc!I$37&gt;1)*I159,(SQRT(ComCalc!I$113)*I1700-1)/SQRT(1+ComCalc!I$113-2*SQRT(ComCalc!I$113)*I1700),"")</f>
        <v/>
      </c>
      <c r="J1803" t="str">
        <f>IF((ComCalc!J$37&gt;1)*J159,(SQRT(ComCalc!J$113)*J1700-1)/SQRT(1+ComCalc!J$113-2*SQRT(ComCalc!J$113)*J1700),"")</f>
        <v/>
      </c>
      <c r="K1803" t="str">
        <f>IF((ComCalc!K$37&gt;1)*K159,(SQRT(ComCalc!K$113)*K1700-1)/SQRT(1+ComCalc!K$113-2*SQRT(ComCalc!K$113)*K1700),"")</f>
        <v/>
      </c>
      <c r="L1803" t="str">
        <f>IF((ComCalc!L$37&gt;1)*L159,(SQRT(ComCalc!L$113)*L1700-1)/SQRT(1+ComCalc!L$113-2*SQRT(ComCalc!L$113)*L1700),"")</f>
        <v/>
      </c>
      <c r="M1803" t="str">
        <f>IF((ComCalc!M$37&gt;1)*M159,(SQRT(ComCalc!M$113)*M1700-1)/SQRT(1+ComCalc!M$113-2*SQRT(ComCalc!M$113)*M1700),"")</f>
        <v/>
      </c>
      <c r="N1803" t="str">
        <f>IF((ComCalc!N$37&gt;1)*N159,(SQRT(ComCalc!N$113)*N1700-1)/SQRT(1+ComCalc!N$113-2*SQRT(ComCalc!N$113)*N1700),"")</f>
        <v/>
      </c>
      <c r="O1803" t="str">
        <f>IF((ComCalc!O$37&gt;1)*O159,(SQRT(ComCalc!O$113)*O1700-1)/SQRT(1+ComCalc!O$113-2*SQRT(ComCalc!O$113)*O1700),"")</f>
        <v/>
      </c>
      <c r="P1803" t="str">
        <f>IF((ComCalc!P$37&gt;1)*P159,(SQRT(ComCalc!P$113)*P1700-1)/SQRT(1+ComCalc!P$113-2*SQRT(ComCalc!P$113)*P1700),"")</f>
        <v/>
      </c>
      <c r="Q1803" t="str">
        <f>IF((ComCalc!Q$37&gt;1)*Q159,(SQRT(ComCalc!Q$113)*Q1700-1)/SQRT(1+ComCalc!Q$113-2*SQRT(ComCalc!Q$113)*Q1700),"")</f>
        <v/>
      </c>
      <c r="R1803">
        <f>IF((ComCalc!R$37&gt;1)*R159,(SQRT(ComCalc!R$113)*R1700-1)/SQRT(1+ComCalc!R$113-2*SQRT(ComCalc!R$113)*R1700),"")</f>
        <v>7.9557335967391368E-2</v>
      </c>
      <c r="S1803">
        <f>IF((ComCalc!S$37&gt;1)*S159,(SQRT(ComCalc!S$113)*S1700-1)/SQRT(1+ComCalc!S$113-2*SQRT(ComCalc!S$113)*S1700),"")</f>
        <v>0</v>
      </c>
      <c r="T1803" t="str">
        <f>IF((ComCalc!T$37&gt;1)*T159,(SQRT(ComCalc!T$113)*T1700-1)/SQRT(1+ComCalc!T$113-2*SQRT(ComCalc!T$113)*T1700),"")</f>
        <v/>
      </c>
      <c r="U1803" t="str">
        <f>IF((ComCalc!U$37&gt;1)*U159,(SQRT(ComCalc!U$113)*U1700-1)/SQRT(1+ComCalc!U$113-2*SQRT(ComCalc!U$113)*U1700),"")</f>
        <v/>
      </c>
    </row>
    <row r="1804" spans="1:21" x14ac:dyDescent="0.15">
      <c r="A1804" t="str">
        <f t="shared" si="1079"/>
        <v>DKEFS CWI Color Naming</v>
      </c>
      <c r="B1804" t="str">
        <f>IF((ComCalc!B$37&gt;1)*B160,(SQRT(ComCalc!B$113)*B1701-1)/SQRT(1+ComCalc!B$113-2*SQRT(ComCalc!B$113)*B1701),"")</f>
        <v/>
      </c>
      <c r="C1804" t="str">
        <f>IF((ComCalc!C$37&gt;1)*C160,(SQRT(ComCalc!C$113)*C1701-1)/SQRT(1+ComCalc!C$113-2*SQRT(ComCalc!C$113)*C1701),"")</f>
        <v/>
      </c>
      <c r="D1804" t="str">
        <f>IF((ComCalc!D$37&gt;1)*D160,(SQRT(ComCalc!D$113)*D1701-1)/SQRT(1+ComCalc!D$113-2*SQRT(ComCalc!D$113)*D1701),"")</f>
        <v/>
      </c>
      <c r="E1804">
        <f>IF((ComCalc!E$37&gt;1)*E160,(SQRT(ComCalc!E$113)*E1701-1)/SQRT(1+ComCalc!E$113-2*SQRT(ComCalc!E$113)*E1701),"")</f>
        <v>0</v>
      </c>
      <c r="F1804" t="str">
        <f>IF((ComCalc!F$37&gt;1)*F160,(SQRT(ComCalc!F$113)*F1701-1)/SQRT(1+ComCalc!F$113-2*SQRT(ComCalc!F$113)*F1701),"")</f>
        <v/>
      </c>
      <c r="G1804" t="str">
        <f>IF((ComCalc!G$37&gt;1)*G160,(SQRT(ComCalc!G$113)*G1701-1)/SQRT(1+ComCalc!G$113-2*SQRT(ComCalc!G$113)*G1701),"")</f>
        <v/>
      </c>
      <c r="H1804" t="str">
        <f>IF((ComCalc!H$37&gt;1)*H160,(SQRT(ComCalc!H$113)*H1701-1)/SQRT(1+ComCalc!H$113-2*SQRT(ComCalc!H$113)*H1701),"")</f>
        <v/>
      </c>
      <c r="I1804" t="str">
        <f>IF((ComCalc!I$37&gt;1)*I160,(SQRT(ComCalc!I$113)*I1701-1)/SQRT(1+ComCalc!I$113-2*SQRT(ComCalc!I$113)*I1701),"")</f>
        <v/>
      </c>
      <c r="J1804" t="str">
        <f>IF((ComCalc!J$37&gt;1)*J160,(SQRT(ComCalc!J$113)*J1701-1)/SQRT(1+ComCalc!J$113-2*SQRT(ComCalc!J$113)*J1701),"")</f>
        <v/>
      </c>
      <c r="K1804" t="str">
        <f>IF((ComCalc!K$37&gt;1)*K160,(SQRT(ComCalc!K$113)*K1701-1)/SQRT(1+ComCalc!K$113-2*SQRT(ComCalc!K$113)*K1701),"")</f>
        <v/>
      </c>
      <c r="L1804">
        <f>IF((ComCalc!L$37&gt;1)*L160,(SQRT(ComCalc!L$113)*L1701-1)/SQRT(1+ComCalc!L$113-2*SQRT(ComCalc!L$113)*L1701),"")</f>
        <v>0</v>
      </c>
      <c r="M1804" t="str">
        <f>IF((ComCalc!M$37&gt;1)*M160,(SQRT(ComCalc!M$113)*M1701-1)/SQRT(1+ComCalc!M$113-2*SQRT(ComCalc!M$113)*M1701),"")</f>
        <v/>
      </c>
      <c r="N1804" t="str">
        <f>IF((ComCalc!N$37&gt;1)*N160,(SQRT(ComCalc!N$113)*N1701-1)/SQRT(1+ComCalc!N$113-2*SQRT(ComCalc!N$113)*N1701),"")</f>
        <v/>
      </c>
      <c r="O1804" t="str">
        <f>IF((ComCalc!O$37&gt;1)*O160,(SQRT(ComCalc!O$113)*O1701-1)/SQRT(1+ComCalc!O$113-2*SQRT(ComCalc!O$113)*O1701),"")</f>
        <v/>
      </c>
      <c r="P1804" t="str">
        <f>IF((ComCalc!P$37&gt;1)*P160,(SQRT(ComCalc!P$113)*P1701-1)/SQRT(1+ComCalc!P$113-2*SQRT(ComCalc!P$113)*P1701),"")</f>
        <v/>
      </c>
      <c r="Q1804" t="str">
        <f>IF((ComCalc!Q$37&gt;1)*Q160,(SQRT(ComCalc!Q$113)*Q1701-1)/SQRT(1+ComCalc!Q$113-2*SQRT(ComCalc!Q$113)*Q1701),"")</f>
        <v/>
      </c>
      <c r="R1804">
        <f>IF((ComCalc!R$37&gt;1)*R160,(SQRT(ComCalc!R$113)*R1701-1)/SQRT(1+ComCalc!R$113-2*SQRT(ComCalc!R$113)*R1701),"")</f>
        <v>-7.1443375717358483E-18</v>
      </c>
      <c r="S1804" t="str">
        <f>IF((ComCalc!S$37&gt;1)*S160,(SQRT(ComCalc!S$113)*S1701-1)/SQRT(1+ComCalc!S$113-2*SQRT(ComCalc!S$113)*S1701),"")</f>
        <v/>
      </c>
      <c r="T1804" t="str">
        <f>IF((ComCalc!T$37&gt;1)*T160,(SQRT(ComCalc!T$113)*T1701-1)/SQRT(1+ComCalc!T$113-2*SQRT(ComCalc!T$113)*T1701),"")</f>
        <v/>
      </c>
      <c r="U1804" t="str">
        <f>IF((ComCalc!U$37&gt;1)*U160,(SQRT(ComCalc!U$113)*U1701-1)/SQRT(1+ComCalc!U$113-2*SQRT(ComCalc!U$113)*U1701),"")</f>
        <v/>
      </c>
    </row>
    <row r="1805" spans="1:21" x14ac:dyDescent="0.15">
      <c r="A1805" t="str">
        <f t="shared" si="1079"/>
        <v>DKEFS CWI Word Reading</v>
      </c>
      <c r="B1805" t="str">
        <f>IF((ComCalc!B$37&gt;1)*B161,(SQRT(ComCalc!B$113)*B1702-1)/SQRT(1+ComCalc!B$113-2*SQRT(ComCalc!B$113)*B1702),"")</f>
        <v/>
      </c>
      <c r="C1805" t="str">
        <f>IF((ComCalc!C$37&gt;1)*C161,(SQRT(ComCalc!C$113)*C1702-1)/SQRT(1+ComCalc!C$113-2*SQRT(ComCalc!C$113)*C1702),"")</f>
        <v/>
      </c>
      <c r="D1805" t="str">
        <f>IF((ComCalc!D$37&gt;1)*D161,(SQRT(ComCalc!D$113)*D1702-1)/SQRT(1+ComCalc!D$113-2*SQRT(ComCalc!D$113)*D1702),"")</f>
        <v/>
      </c>
      <c r="E1805">
        <f>IF((ComCalc!E$37&gt;1)*E161,(SQRT(ComCalc!E$113)*E1702-1)/SQRT(1+ComCalc!E$113-2*SQRT(ComCalc!E$113)*E1702),"")</f>
        <v>0</v>
      </c>
      <c r="F1805" t="str">
        <f>IF((ComCalc!F$37&gt;1)*F161,(SQRT(ComCalc!F$113)*F1702-1)/SQRT(1+ComCalc!F$113-2*SQRT(ComCalc!F$113)*F1702),"")</f>
        <v/>
      </c>
      <c r="G1805" t="str">
        <f>IF((ComCalc!G$37&gt;1)*G161,(SQRT(ComCalc!G$113)*G1702-1)/SQRT(1+ComCalc!G$113-2*SQRT(ComCalc!G$113)*G1702),"")</f>
        <v/>
      </c>
      <c r="H1805" t="str">
        <f>IF((ComCalc!H$37&gt;1)*H161,(SQRT(ComCalc!H$113)*H1702-1)/SQRT(1+ComCalc!H$113-2*SQRT(ComCalc!H$113)*H1702),"")</f>
        <v/>
      </c>
      <c r="I1805" t="str">
        <f>IF((ComCalc!I$37&gt;1)*I161,(SQRT(ComCalc!I$113)*I1702-1)/SQRT(1+ComCalc!I$113-2*SQRT(ComCalc!I$113)*I1702),"")</f>
        <v/>
      </c>
      <c r="J1805" t="str">
        <f>IF((ComCalc!J$37&gt;1)*J161,(SQRT(ComCalc!J$113)*J1702-1)/SQRT(1+ComCalc!J$113-2*SQRT(ComCalc!J$113)*J1702),"")</f>
        <v/>
      </c>
      <c r="K1805" t="str">
        <f>IF((ComCalc!K$37&gt;1)*K161,(SQRT(ComCalc!K$113)*K1702-1)/SQRT(1+ComCalc!K$113-2*SQRT(ComCalc!K$113)*K1702),"")</f>
        <v/>
      </c>
      <c r="L1805">
        <f>IF((ComCalc!L$37&gt;1)*L161,(SQRT(ComCalc!L$113)*L1702-1)/SQRT(1+ComCalc!L$113-2*SQRT(ComCalc!L$113)*L1702),"")</f>
        <v>0</v>
      </c>
      <c r="M1805" t="str">
        <f>IF((ComCalc!M$37&gt;1)*M161,(SQRT(ComCalc!M$113)*M1702-1)/SQRT(1+ComCalc!M$113-2*SQRT(ComCalc!M$113)*M1702),"")</f>
        <v/>
      </c>
      <c r="N1805" t="str">
        <f>IF((ComCalc!N$37&gt;1)*N161,(SQRT(ComCalc!N$113)*N1702-1)/SQRT(1+ComCalc!N$113-2*SQRT(ComCalc!N$113)*N1702),"")</f>
        <v/>
      </c>
      <c r="O1805" t="str">
        <f>IF((ComCalc!O$37&gt;1)*O161,(SQRT(ComCalc!O$113)*O1702-1)/SQRT(1+ComCalc!O$113-2*SQRT(ComCalc!O$113)*O1702),"")</f>
        <v/>
      </c>
      <c r="P1805" t="str">
        <f>IF((ComCalc!P$37&gt;1)*P161,(SQRT(ComCalc!P$113)*P1702-1)/SQRT(1+ComCalc!P$113-2*SQRT(ComCalc!P$113)*P1702),"")</f>
        <v/>
      </c>
      <c r="Q1805" t="str">
        <f>IF((ComCalc!Q$37&gt;1)*Q161,(SQRT(ComCalc!Q$113)*Q1702-1)/SQRT(1+ComCalc!Q$113-2*SQRT(ComCalc!Q$113)*Q1702),"")</f>
        <v/>
      </c>
      <c r="R1805">
        <f>IF((ComCalc!R$37&gt;1)*R161,(SQRT(ComCalc!R$113)*R1702-1)/SQRT(1+ComCalc!R$113-2*SQRT(ComCalc!R$113)*R1702),"")</f>
        <v>-7.1443375717358483E-18</v>
      </c>
      <c r="S1805" t="str">
        <f>IF((ComCalc!S$37&gt;1)*S161,(SQRT(ComCalc!S$113)*S1702-1)/SQRT(1+ComCalc!S$113-2*SQRT(ComCalc!S$113)*S1702),"")</f>
        <v/>
      </c>
      <c r="T1805" t="str">
        <f>IF((ComCalc!T$37&gt;1)*T161,(SQRT(ComCalc!T$113)*T1702-1)/SQRT(1+ComCalc!T$113-2*SQRT(ComCalc!T$113)*T1702),"")</f>
        <v/>
      </c>
      <c r="U1805" t="str">
        <f>IF((ComCalc!U$37&gt;1)*U161,(SQRT(ComCalc!U$113)*U1702-1)/SQRT(1+ComCalc!U$113-2*SQRT(ComCalc!U$113)*U1702),"")</f>
        <v/>
      </c>
    </row>
    <row r="1806" spans="1:21" x14ac:dyDescent="0.15">
      <c r="A1806" t="str">
        <f t="shared" si="1079"/>
        <v>DKEFS CWI Inhibition</v>
      </c>
      <c r="B1806" t="str">
        <f>IF((ComCalc!B$37&gt;1)*B162,(SQRT(ComCalc!B$113)*B1703-1)/SQRT(1+ComCalc!B$113-2*SQRT(ComCalc!B$113)*B1703),"")</f>
        <v/>
      </c>
      <c r="C1806" t="str">
        <f>IF((ComCalc!C$37&gt;1)*C162,(SQRT(ComCalc!C$113)*C1703-1)/SQRT(1+ComCalc!C$113-2*SQRT(ComCalc!C$113)*C1703),"")</f>
        <v/>
      </c>
      <c r="D1806" t="str">
        <f>IF((ComCalc!D$37&gt;1)*D162,(SQRT(ComCalc!D$113)*D1703-1)/SQRT(1+ComCalc!D$113-2*SQRT(ComCalc!D$113)*D1703),"")</f>
        <v/>
      </c>
      <c r="E1806" t="str">
        <f>IF((ComCalc!E$37&gt;1)*E162,(SQRT(ComCalc!E$113)*E1703-1)/SQRT(1+ComCalc!E$113-2*SQRT(ComCalc!E$113)*E1703),"")</f>
        <v/>
      </c>
      <c r="F1806" t="str">
        <f>IF((ComCalc!F$37&gt;1)*F162,(SQRT(ComCalc!F$113)*F1703-1)/SQRT(1+ComCalc!F$113-2*SQRT(ComCalc!F$113)*F1703),"")</f>
        <v/>
      </c>
      <c r="G1806">
        <f>IF((ComCalc!G$37&gt;1)*G162,(SQRT(ComCalc!G$113)*G1703-1)/SQRT(1+ComCalc!G$113-2*SQRT(ComCalc!G$113)*G1703),"")</f>
        <v>0</v>
      </c>
      <c r="H1806" t="str">
        <f>IF((ComCalc!H$37&gt;1)*H162,(SQRT(ComCalc!H$113)*H1703-1)/SQRT(1+ComCalc!H$113-2*SQRT(ComCalc!H$113)*H1703),"")</f>
        <v/>
      </c>
      <c r="I1806" t="str">
        <f>IF((ComCalc!I$37&gt;1)*I162,(SQRT(ComCalc!I$113)*I1703-1)/SQRT(1+ComCalc!I$113-2*SQRT(ComCalc!I$113)*I1703),"")</f>
        <v/>
      </c>
      <c r="J1806" t="str">
        <f>IF((ComCalc!J$37&gt;1)*J162,(SQRT(ComCalc!J$113)*J1703-1)/SQRT(1+ComCalc!J$113-2*SQRT(ComCalc!J$113)*J1703),"")</f>
        <v/>
      </c>
      <c r="K1806" t="str">
        <f>IF((ComCalc!K$37&gt;1)*K162,(SQRT(ComCalc!K$113)*K1703-1)/SQRT(1+ComCalc!K$113-2*SQRT(ComCalc!K$113)*K1703),"")</f>
        <v/>
      </c>
      <c r="L1806" t="str">
        <f>IF((ComCalc!L$37&gt;1)*L162,(SQRT(ComCalc!L$113)*L1703-1)/SQRT(1+ComCalc!L$113-2*SQRT(ComCalc!L$113)*L1703),"")</f>
        <v/>
      </c>
      <c r="M1806">
        <f>IF((ComCalc!M$37&gt;1)*M162,(SQRT(ComCalc!M$113)*M1703-1)/SQRT(1+ComCalc!M$113-2*SQRT(ComCalc!M$113)*M1703),"")</f>
        <v>0</v>
      </c>
      <c r="N1806" t="str">
        <f>IF((ComCalc!N$37&gt;1)*N162,(SQRT(ComCalc!N$113)*N1703-1)/SQRT(1+ComCalc!N$113-2*SQRT(ComCalc!N$113)*N1703),"")</f>
        <v/>
      </c>
      <c r="O1806" t="str">
        <f>IF((ComCalc!O$37&gt;1)*O162,(SQRT(ComCalc!O$113)*O1703-1)/SQRT(1+ComCalc!O$113-2*SQRT(ComCalc!O$113)*O1703),"")</f>
        <v/>
      </c>
      <c r="P1806">
        <f>IF((ComCalc!P$37&gt;1)*P162,(SQRT(ComCalc!P$113)*P1703-1)/SQRT(1+ComCalc!P$113-2*SQRT(ComCalc!P$113)*P1703),"")</f>
        <v>0</v>
      </c>
      <c r="Q1806" t="str">
        <f>IF((ComCalc!Q$37&gt;1)*Q162,(SQRT(ComCalc!Q$113)*Q1703-1)/SQRT(1+ComCalc!Q$113-2*SQRT(ComCalc!Q$113)*Q1703),"")</f>
        <v/>
      </c>
      <c r="R1806">
        <f>IF((ComCalc!R$37&gt;1)*R162,(SQRT(ComCalc!R$113)*R1703-1)/SQRT(1+ComCalc!R$113-2*SQRT(ComCalc!R$113)*R1703),"")</f>
        <v>-7.1443375717358483E-18</v>
      </c>
      <c r="S1806" t="str">
        <f>IF((ComCalc!S$37&gt;1)*S162,(SQRT(ComCalc!S$113)*S1703-1)/SQRT(1+ComCalc!S$113-2*SQRT(ComCalc!S$113)*S1703),"")</f>
        <v/>
      </c>
      <c r="T1806" t="str">
        <f>IF((ComCalc!T$37&gt;1)*T162,(SQRT(ComCalc!T$113)*T1703-1)/SQRT(1+ComCalc!T$113-2*SQRT(ComCalc!T$113)*T1703),"")</f>
        <v/>
      </c>
      <c r="U1806" t="str">
        <f>IF((ComCalc!U$37&gt;1)*U162,(SQRT(ComCalc!U$113)*U1703-1)/SQRT(1+ComCalc!U$113-2*SQRT(ComCalc!U$113)*U1703),"")</f>
        <v/>
      </c>
    </row>
    <row r="1807" spans="1:21" x14ac:dyDescent="0.15">
      <c r="A1807" t="str">
        <f t="shared" si="1079"/>
        <v>DKEFS CWI Switching</v>
      </c>
      <c r="B1807" t="str">
        <f>IF((ComCalc!B$37&gt;1)*B163,(SQRT(ComCalc!B$113)*B1704-1)/SQRT(1+ComCalc!B$113-2*SQRT(ComCalc!B$113)*B1704),"")</f>
        <v/>
      </c>
      <c r="C1807" t="str">
        <f>IF((ComCalc!C$37&gt;1)*C163,(SQRT(ComCalc!C$113)*C1704-1)/SQRT(1+ComCalc!C$113-2*SQRT(ComCalc!C$113)*C1704),"")</f>
        <v/>
      </c>
      <c r="D1807" t="str">
        <f>IF((ComCalc!D$37&gt;1)*D163,(SQRT(ComCalc!D$113)*D1704-1)/SQRT(1+ComCalc!D$113-2*SQRT(ComCalc!D$113)*D1704),"")</f>
        <v/>
      </c>
      <c r="E1807" t="str">
        <f>IF((ComCalc!E$37&gt;1)*E163,(SQRT(ComCalc!E$113)*E1704-1)/SQRT(1+ComCalc!E$113-2*SQRT(ComCalc!E$113)*E1704),"")</f>
        <v/>
      </c>
      <c r="F1807" t="str">
        <f>IF((ComCalc!F$37&gt;1)*F163,(SQRT(ComCalc!F$113)*F1704-1)/SQRT(1+ComCalc!F$113-2*SQRT(ComCalc!F$113)*F1704),"")</f>
        <v/>
      </c>
      <c r="G1807">
        <f>IF((ComCalc!G$37&gt;1)*G163,(SQRT(ComCalc!G$113)*G1704-1)/SQRT(1+ComCalc!G$113-2*SQRT(ComCalc!G$113)*G1704),"")</f>
        <v>0</v>
      </c>
      <c r="H1807" t="str">
        <f>IF((ComCalc!H$37&gt;1)*H163,(SQRT(ComCalc!H$113)*H1704-1)/SQRT(1+ComCalc!H$113-2*SQRT(ComCalc!H$113)*H1704),"")</f>
        <v/>
      </c>
      <c r="I1807" t="str">
        <f>IF((ComCalc!I$37&gt;1)*I163,(SQRT(ComCalc!I$113)*I1704-1)/SQRT(1+ComCalc!I$113-2*SQRT(ComCalc!I$113)*I1704),"")</f>
        <v/>
      </c>
      <c r="J1807" t="str">
        <f>IF((ComCalc!J$37&gt;1)*J163,(SQRT(ComCalc!J$113)*J1704-1)/SQRT(1+ComCalc!J$113-2*SQRT(ComCalc!J$113)*J1704),"")</f>
        <v/>
      </c>
      <c r="K1807" t="str">
        <f>IF((ComCalc!K$37&gt;1)*K163,(SQRT(ComCalc!K$113)*K1704-1)/SQRT(1+ComCalc!K$113-2*SQRT(ComCalc!K$113)*K1704),"")</f>
        <v/>
      </c>
      <c r="L1807" t="str">
        <f>IF((ComCalc!L$37&gt;1)*L163,(SQRT(ComCalc!L$113)*L1704-1)/SQRT(1+ComCalc!L$113-2*SQRT(ComCalc!L$113)*L1704),"")</f>
        <v/>
      </c>
      <c r="M1807">
        <f>IF((ComCalc!M$37&gt;1)*M163,(SQRT(ComCalc!M$113)*M1704-1)/SQRT(1+ComCalc!M$113-2*SQRT(ComCalc!M$113)*M1704),"")</f>
        <v>0</v>
      </c>
      <c r="N1807" t="str">
        <f>IF((ComCalc!N$37&gt;1)*N163,(SQRT(ComCalc!N$113)*N1704-1)/SQRT(1+ComCalc!N$113-2*SQRT(ComCalc!N$113)*N1704),"")</f>
        <v/>
      </c>
      <c r="O1807" t="str">
        <f>IF((ComCalc!O$37&gt;1)*O163,(SQRT(ComCalc!O$113)*O1704-1)/SQRT(1+ComCalc!O$113-2*SQRT(ComCalc!O$113)*O1704),"")</f>
        <v/>
      </c>
      <c r="P1807">
        <f>IF((ComCalc!P$37&gt;1)*P163,(SQRT(ComCalc!P$113)*P1704-1)/SQRT(1+ComCalc!P$113-2*SQRT(ComCalc!P$113)*P1704),"")</f>
        <v>0</v>
      </c>
      <c r="Q1807" t="str">
        <f>IF((ComCalc!Q$37&gt;1)*Q163,(SQRT(ComCalc!Q$113)*Q1704-1)/SQRT(1+ComCalc!Q$113-2*SQRT(ComCalc!Q$113)*Q1704),"")</f>
        <v/>
      </c>
      <c r="R1807">
        <f>IF((ComCalc!R$37&gt;1)*R163,(SQRT(ComCalc!R$113)*R1704-1)/SQRT(1+ComCalc!R$113-2*SQRT(ComCalc!R$113)*R1704),"")</f>
        <v>-7.1443375717358483E-18</v>
      </c>
      <c r="S1807" t="str">
        <f>IF((ComCalc!S$37&gt;1)*S163,(SQRT(ComCalc!S$113)*S1704-1)/SQRT(1+ComCalc!S$113-2*SQRT(ComCalc!S$113)*S1704),"")</f>
        <v/>
      </c>
      <c r="T1807" t="str">
        <f>IF((ComCalc!T$37&gt;1)*T163,(SQRT(ComCalc!T$113)*T1704-1)/SQRT(1+ComCalc!T$113-2*SQRT(ComCalc!T$113)*T1704),"")</f>
        <v/>
      </c>
      <c r="U1807" t="str">
        <f>IF((ComCalc!U$37&gt;1)*U163,(SQRT(ComCalc!U$113)*U1704-1)/SQRT(1+ComCalc!U$113-2*SQRT(ComCalc!U$113)*U1704),"")</f>
        <v/>
      </c>
    </row>
    <row r="1808" spans="1:21" x14ac:dyDescent="0.15">
      <c r="A1808" t="str">
        <f t="shared" si="1079"/>
        <v>Unstructured Task (Total)</v>
      </c>
      <c r="B1808" t="str">
        <f>IF((ComCalc!B$37&gt;1)*B164,(SQRT(ComCalc!B$113)*B1705-1)/SQRT(1+ComCalc!B$113-2*SQRT(ComCalc!B$113)*B1705),"")</f>
        <v/>
      </c>
      <c r="C1808" t="str">
        <f>IF((ComCalc!C$37&gt;1)*C164,(SQRT(ComCalc!C$113)*C1705-1)/SQRT(1+ComCalc!C$113-2*SQRT(ComCalc!C$113)*C1705),"")</f>
        <v/>
      </c>
      <c r="D1808" t="str">
        <f>IF((ComCalc!D$37&gt;1)*D164,(SQRT(ComCalc!D$113)*D1705-1)/SQRT(1+ComCalc!D$113-2*SQRT(ComCalc!D$113)*D1705),"")</f>
        <v/>
      </c>
      <c r="E1808" t="str">
        <f>IF((ComCalc!E$37&gt;1)*E164,(SQRT(ComCalc!E$113)*E1705-1)/SQRT(1+ComCalc!E$113-2*SQRT(ComCalc!E$113)*E1705),"")</f>
        <v/>
      </c>
      <c r="F1808" t="str">
        <f>IF((ComCalc!F$37&gt;1)*F164,(SQRT(ComCalc!F$113)*F1705-1)/SQRT(1+ComCalc!F$113-2*SQRT(ComCalc!F$113)*F1705),"")</f>
        <v/>
      </c>
      <c r="G1808" t="str">
        <f>IF((ComCalc!G$37&gt;1)*G164,(SQRT(ComCalc!G$113)*G1705-1)/SQRT(1+ComCalc!G$113-2*SQRT(ComCalc!G$113)*G1705),"")</f>
        <v/>
      </c>
      <c r="H1808" t="str">
        <f>IF((ComCalc!H$37&gt;1)*H164,(SQRT(ComCalc!H$113)*H1705-1)/SQRT(1+ComCalc!H$113-2*SQRT(ComCalc!H$113)*H1705),"")</f>
        <v/>
      </c>
      <c r="I1808" t="str">
        <f>IF((ComCalc!I$37&gt;1)*I164,(SQRT(ComCalc!I$113)*I1705-1)/SQRT(1+ComCalc!I$113-2*SQRT(ComCalc!I$113)*I1705),"")</f>
        <v/>
      </c>
      <c r="J1808" t="str">
        <f>IF((ComCalc!J$37&gt;1)*J164,(SQRT(ComCalc!J$113)*J1705-1)/SQRT(1+ComCalc!J$113-2*SQRT(ComCalc!J$113)*J1705),"")</f>
        <v/>
      </c>
      <c r="K1808" t="str">
        <f>IF((ComCalc!K$37&gt;1)*K164,(SQRT(ComCalc!K$113)*K1705-1)/SQRT(1+ComCalc!K$113-2*SQRT(ComCalc!K$113)*K1705),"")</f>
        <v/>
      </c>
      <c r="L1808" t="str">
        <f>IF((ComCalc!L$37&gt;1)*L164,(SQRT(ComCalc!L$113)*L1705-1)/SQRT(1+ComCalc!L$113-2*SQRT(ComCalc!L$113)*L1705),"")</f>
        <v/>
      </c>
      <c r="M1808" t="str">
        <f>IF((ComCalc!M$37&gt;1)*M164,(SQRT(ComCalc!M$113)*M1705-1)/SQRT(1+ComCalc!M$113-2*SQRT(ComCalc!M$113)*M1705),"")</f>
        <v/>
      </c>
      <c r="N1808" t="str">
        <f>IF((ComCalc!N$37&gt;1)*N164,(SQRT(ComCalc!N$113)*N1705-1)/SQRT(1+ComCalc!N$113-2*SQRT(ComCalc!N$113)*N1705),"")</f>
        <v/>
      </c>
      <c r="O1808" t="str">
        <f>IF((ComCalc!O$37&gt;1)*O164,(SQRT(ComCalc!O$113)*O1705-1)/SQRT(1+ComCalc!O$113-2*SQRT(ComCalc!O$113)*O1705),"")</f>
        <v/>
      </c>
      <c r="P1808" t="str">
        <f>IF((ComCalc!P$37&gt;1)*P164,(SQRT(ComCalc!P$113)*P1705-1)/SQRT(1+ComCalc!P$113-2*SQRT(ComCalc!P$113)*P1705),"")</f>
        <v/>
      </c>
      <c r="Q1808" t="str">
        <f>IF((ComCalc!Q$37&gt;1)*Q164,(SQRT(ComCalc!Q$113)*Q1705-1)/SQRT(1+ComCalc!Q$113-2*SQRT(ComCalc!Q$113)*Q1705),"")</f>
        <v/>
      </c>
      <c r="R1808" t="str">
        <f>IF((ComCalc!R$37&gt;1)*R164,(SQRT(ComCalc!R$113)*R1705-1)/SQRT(1+ComCalc!R$113-2*SQRT(ComCalc!R$113)*R1705),"")</f>
        <v/>
      </c>
      <c r="S1808" t="str">
        <f>IF((ComCalc!S$37&gt;1)*S164,(SQRT(ComCalc!S$113)*S1705-1)/SQRT(1+ComCalc!S$113-2*SQRT(ComCalc!S$113)*S1705),"")</f>
        <v/>
      </c>
      <c r="T1808" t="str">
        <f>IF((ComCalc!T$37&gt;1)*T164,(SQRT(ComCalc!T$113)*T1705-1)/SQRT(1+ComCalc!T$113-2*SQRT(ComCalc!T$113)*T1705),"")</f>
        <v/>
      </c>
      <c r="U1808" t="str">
        <f>IF((ComCalc!U$37&gt;1)*U164,(SQRT(ComCalc!U$113)*U1705-1)/SQRT(1+ComCalc!U$113-2*SQRT(ComCalc!U$113)*U1705),"")</f>
        <v/>
      </c>
    </row>
    <row r="1809" spans="1:21" x14ac:dyDescent="0.15">
      <c r="A1809" t="str">
        <f t="shared" si="1079"/>
        <v>Unstructured Task (HVC)</v>
      </c>
      <c r="B1809" t="str">
        <f>IF((ComCalc!B$37&gt;1)*B165,(SQRT(ComCalc!B$113)*B1706-1)/SQRT(1+ComCalc!B$113-2*SQRT(ComCalc!B$113)*B1706),"")</f>
        <v/>
      </c>
      <c r="C1809" t="str">
        <f>IF((ComCalc!C$37&gt;1)*C165,(SQRT(ComCalc!C$113)*C1706-1)/SQRT(1+ComCalc!C$113-2*SQRT(ComCalc!C$113)*C1706),"")</f>
        <v/>
      </c>
      <c r="D1809" t="str">
        <f>IF((ComCalc!D$37&gt;1)*D165,(SQRT(ComCalc!D$113)*D1706-1)/SQRT(1+ComCalc!D$113-2*SQRT(ComCalc!D$113)*D1706),"")</f>
        <v/>
      </c>
      <c r="E1809" t="str">
        <f>IF((ComCalc!E$37&gt;1)*E165,(SQRT(ComCalc!E$113)*E1706-1)/SQRT(1+ComCalc!E$113-2*SQRT(ComCalc!E$113)*E1706),"")</f>
        <v/>
      </c>
      <c r="F1809" t="str">
        <f>IF((ComCalc!F$37&gt;1)*F165,(SQRT(ComCalc!F$113)*F1706-1)/SQRT(1+ComCalc!F$113-2*SQRT(ComCalc!F$113)*F1706),"")</f>
        <v/>
      </c>
      <c r="G1809" t="str">
        <f>IF((ComCalc!G$37&gt;1)*G165,(SQRT(ComCalc!G$113)*G1706-1)/SQRT(1+ComCalc!G$113-2*SQRT(ComCalc!G$113)*G1706),"")</f>
        <v/>
      </c>
      <c r="H1809" t="str">
        <f>IF((ComCalc!H$37&gt;1)*H165,(SQRT(ComCalc!H$113)*H1706-1)/SQRT(1+ComCalc!H$113-2*SQRT(ComCalc!H$113)*H1706),"")</f>
        <v/>
      </c>
      <c r="I1809" t="str">
        <f>IF((ComCalc!I$37&gt;1)*I165,(SQRT(ComCalc!I$113)*I1706-1)/SQRT(1+ComCalc!I$113-2*SQRT(ComCalc!I$113)*I1706),"")</f>
        <v/>
      </c>
      <c r="J1809" t="str">
        <f>IF((ComCalc!J$37&gt;1)*J165,(SQRT(ComCalc!J$113)*J1706-1)/SQRT(1+ComCalc!J$113-2*SQRT(ComCalc!J$113)*J1706),"")</f>
        <v/>
      </c>
      <c r="K1809" t="str">
        <f>IF((ComCalc!K$37&gt;1)*K165,(SQRT(ComCalc!K$113)*K1706-1)/SQRT(1+ComCalc!K$113-2*SQRT(ComCalc!K$113)*K1706),"")</f>
        <v/>
      </c>
      <c r="L1809" t="str">
        <f>IF((ComCalc!L$37&gt;1)*L165,(SQRT(ComCalc!L$113)*L1706-1)/SQRT(1+ComCalc!L$113-2*SQRT(ComCalc!L$113)*L1706),"")</f>
        <v/>
      </c>
      <c r="M1809" t="str">
        <f>IF((ComCalc!M$37&gt;1)*M165,(SQRT(ComCalc!M$113)*M1706-1)/SQRT(1+ComCalc!M$113-2*SQRT(ComCalc!M$113)*M1706),"")</f>
        <v/>
      </c>
      <c r="N1809" t="str">
        <f>IF((ComCalc!N$37&gt;1)*N165,(SQRT(ComCalc!N$113)*N1706-1)/SQRT(1+ComCalc!N$113-2*SQRT(ComCalc!N$113)*N1706),"")</f>
        <v/>
      </c>
      <c r="O1809" t="str">
        <f>IF((ComCalc!O$37&gt;1)*O165,(SQRT(ComCalc!O$113)*O1706-1)/SQRT(1+ComCalc!O$113-2*SQRT(ComCalc!O$113)*O1706),"")</f>
        <v/>
      </c>
      <c r="P1809" t="str">
        <f>IF((ComCalc!P$37&gt;1)*P165,(SQRT(ComCalc!P$113)*P1706-1)/SQRT(1+ComCalc!P$113-2*SQRT(ComCalc!P$113)*P1706),"")</f>
        <v/>
      </c>
      <c r="Q1809" t="str">
        <f>IF((ComCalc!Q$37&gt;1)*Q165,(SQRT(ComCalc!Q$113)*Q1706-1)/SQRT(1+ComCalc!Q$113-2*SQRT(ComCalc!Q$113)*Q1706),"")</f>
        <v/>
      </c>
      <c r="R1809" t="str">
        <f>IF((ComCalc!R$37&gt;1)*R165,(SQRT(ComCalc!R$113)*R1706-1)/SQRT(1+ComCalc!R$113-2*SQRT(ComCalc!R$113)*R1706),"")</f>
        <v/>
      </c>
      <c r="S1809" t="str">
        <f>IF((ComCalc!S$37&gt;1)*S165,(SQRT(ComCalc!S$113)*S1706-1)/SQRT(1+ComCalc!S$113-2*SQRT(ComCalc!S$113)*S1706),"")</f>
        <v/>
      </c>
      <c r="T1809" t="str">
        <f>IF((ComCalc!T$37&gt;1)*T165,(SQRT(ComCalc!T$113)*T1706-1)/SQRT(1+ComCalc!T$113-2*SQRT(ComCalc!T$113)*T1706),"")</f>
        <v/>
      </c>
      <c r="U1809" t="str">
        <f>IF((ComCalc!U$37&gt;1)*U165,(SQRT(ComCalc!U$113)*U1706-1)/SQRT(1+ComCalc!U$113-2*SQRT(ComCalc!U$113)*U1706),"")</f>
        <v/>
      </c>
    </row>
    <row r="1810" spans="1:21" x14ac:dyDescent="0.15">
      <c r="A1810" t="str">
        <f t="shared" si="1079"/>
        <v>WASI-2 Similarities</v>
      </c>
      <c r="B1810" t="str">
        <f>IF((ComCalc!B$37&gt;1)*B166,(SQRT(ComCalc!B$113)*B1707-1)/SQRT(1+ComCalc!B$113-2*SQRT(ComCalc!B$113)*B1707),"")</f>
        <v/>
      </c>
      <c r="C1810" t="str">
        <f>IF((ComCalc!C$37&gt;1)*C166,(SQRT(ComCalc!C$113)*C1707-1)/SQRT(1+ComCalc!C$113-2*SQRT(ComCalc!C$113)*C1707),"")</f>
        <v/>
      </c>
      <c r="D1810" t="str">
        <f>IF((ComCalc!D$37&gt;1)*D166,(SQRT(ComCalc!D$113)*D1707-1)/SQRT(1+ComCalc!D$113-2*SQRT(ComCalc!D$113)*D1707),"")</f>
        <v/>
      </c>
      <c r="E1810" t="str">
        <f>IF((ComCalc!E$37&gt;1)*E166,(SQRT(ComCalc!E$113)*E1707-1)/SQRT(1+ComCalc!E$113-2*SQRT(ComCalc!E$113)*E1707),"")</f>
        <v/>
      </c>
      <c r="F1810" t="str">
        <f>IF((ComCalc!F$37&gt;1)*F166,(SQRT(ComCalc!F$113)*F1707-1)/SQRT(1+ComCalc!F$113-2*SQRT(ComCalc!F$113)*F1707),"")</f>
        <v/>
      </c>
      <c r="G1810" t="str">
        <f>IF((ComCalc!G$37&gt;1)*G166,(SQRT(ComCalc!G$113)*G1707-1)/SQRT(1+ComCalc!G$113-2*SQRT(ComCalc!G$113)*G1707),"")</f>
        <v/>
      </c>
      <c r="H1810" t="str">
        <f>IF((ComCalc!H$37&gt;1)*H166,(SQRT(ComCalc!H$113)*H1707-1)/SQRT(1+ComCalc!H$113-2*SQRT(ComCalc!H$113)*H1707),"")</f>
        <v/>
      </c>
      <c r="I1810" t="str">
        <f>IF((ComCalc!I$37&gt;1)*I166,(SQRT(ComCalc!I$113)*I1707-1)/SQRT(1+ComCalc!I$113-2*SQRT(ComCalc!I$113)*I1707),"")</f>
        <v/>
      </c>
      <c r="J1810" t="str">
        <f>IF((ComCalc!J$37&gt;1)*J166,(SQRT(ComCalc!J$113)*J1707-1)/SQRT(1+ComCalc!J$113-2*SQRT(ComCalc!J$113)*J1707),"")</f>
        <v/>
      </c>
      <c r="K1810" t="str">
        <f>IF((ComCalc!K$37&gt;1)*K166,(SQRT(ComCalc!K$113)*K1707-1)/SQRT(1+ComCalc!K$113-2*SQRT(ComCalc!K$113)*K1707),"")</f>
        <v/>
      </c>
      <c r="L1810" t="str">
        <f>IF((ComCalc!L$37&gt;1)*L166,(SQRT(ComCalc!L$113)*L1707-1)/SQRT(1+ComCalc!L$113-2*SQRT(ComCalc!L$113)*L1707),"")</f>
        <v/>
      </c>
      <c r="M1810" t="str">
        <f>IF((ComCalc!M$37&gt;1)*M166,(SQRT(ComCalc!M$113)*M1707-1)/SQRT(1+ComCalc!M$113-2*SQRT(ComCalc!M$113)*M1707),"")</f>
        <v/>
      </c>
      <c r="N1810" t="str">
        <f>IF((ComCalc!N$37&gt;1)*N166,(SQRT(ComCalc!N$113)*N1707-1)/SQRT(1+ComCalc!N$113-2*SQRT(ComCalc!N$113)*N1707),"")</f>
        <v/>
      </c>
      <c r="O1810" t="str">
        <f>IF((ComCalc!O$37&gt;1)*O166,(SQRT(ComCalc!O$113)*O1707-1)/SQRT(1+ComCalc!O$113-2*SQRT(ComCalc!O$113)*O1707),"")</f>
        <v/>
      </c>
      <c r="P1810" t="str">
        <f>IF((ComCalc!P$37&gt;1)*P166,(SQRT(ComCalc!P$113)*P1707-1)/SQRT(1+ComCalc!P$113-2*SQRT(ComCalc!P$113)*P1707),"")</f>
        <v/>
      </c>
      <c r="Q1810" t="str">
        <f>IF((ComCalc!Q$37&gt;1)*Q166,(SQRT(ComCalc!Q$113)*Q1707-1)/SQRT(1+ComCalc!Q$113-2*SQRT(ComCalc!Q$113)*Q1707),"")</f>
        <v/>
      </c>
      <c r="R1810" t="str">
        <f>IF((ComCalc!R$37&gt;1)*R166,(SQRT(ComCalc!R$113)*R1707-1)/SQRT(1+ComCalc!R$113-2*SQRT(ComCalc!R$113)*R1707),"")</f>
        <v/>
      </c>
      <c r="S1810" t="str">
        <f>IF((ComCalc!S$37&gt;1)*S166,(SQRT(ComCalc!S$113)*S1707-1)/SQRT(1+ComCalc!S$113-2*SQRT(ComCalc!S$113)*S1707),"")</f>
        <v/>
      </c>
      <c r="T1810" t="str">
        <f>IF((ComCalc!T$37&gt;1)*T166,(SQRT(ComCalc!T$113)*T1707-1)/SQRT(1+ComCalc!T$113-2*SQRT(ComCalc!T$113)*T1707),"")</f>
        <v/>
      </c>
      <c r="U1810" t="str">
        <f>IF((ComCalc!U$37&gt;1)*U166,(SQRT(ComCalc!U$113)*U1707-1)/SQRT(1+ComCalc!U$113-2*SQRT(ComCalc!U$113)*U1707),"")</f>
        <v/>
      </c>
    </row>
    <row r="1811" spans="1:21" x14ac:dyDescent="0.15">
      <c r="A1811" t="str">
        <f t="shared" si="1079"/>
        <v>WASI-2 Vocabulary</v>
      </c>
      <c r="B1811" t="str">
        <f>IF((ComCalc!B$37&gt;1)*B167,(SQRT(ComCalc!B$113)*B1708-1)/SQRT(1+ComCalc!B$113-2*SQRT(ComCalc!B$113)*B1708),"")</f>
        <v/>
      </c>
      <c r="C1811" t="str">
        <f>IF((ComCalc!C$37&gt;1)*C167,(SQRT(ComCalc!C$113)*C1708-1)/SQRT(1+ComCalc!C$113-2*SQRT(ComCalc!C$113)*C1708),"")</f>
        <v/>
      </c>
      <c r="D1811" t="str">
        <f>IF((ComCalc!D$37&gt;1)*D167,(SQRT(ComCalc!D$113)*D1708-1)/SQRT(1+ComCalc!D$113-2*SQRT(ComCalc!D$113)*D1708),"")</f>
        <v/>
      </c>
      <c r="E1811" t="str">
        <f>IF((ComCalc!E$37&gt;1)*E167,(SQRT(ComCalc!E$113)*E1708-1)/SQRT(1+ComCalc!E$113-2*SQRT(ComCalc!E$113)*E1708),"")</f>
        <v/>
      </c>
      <c r="F1811" t="str">
        <f>IF((ComCalc!F$37&gt;1)*F167,(SQRT(ComCalc!F$113)*F1708-1)/SQRT(1+ComCalc!F$113-2*SQRT(ComCalc!F$113)*F1708),"")</f>
        <v/>
      </c>
      <c r="G1811" t="str">
        <f>IF((ComCalc!G$37&gt;1)*G167,(SQRT(ComCalc!G$113)*G1708-1)/SQRT(1+ComCalc!G$113-2*SQRT(ComCalc!G$113)*G1708),"")</f>
        <v/>
      </c>
      <c r="H1811" t="str">
        <f>IF((ComCalc!H$37&gt;1)*H167,(SQRT(ComCalc!H$113)*H1708-1)/SQRT(1+ComCalc!H$113-2*SQRT(ComCalc!H$113)*H1708),"")</f>
        <v/>
      </c>
      <c r="I1811" t="str">
        <f>IF((ComCalc!I$37&gt;1)*I167,(SQRT(ComCalc!I$113)*I1708-1)/SQRT(1+ComCalc!I$113-2*SQRT(ComCalc!I$113)*I1708),"")</f>
        <v/>
      </c>
      <c r="J1811" t="str">
        <f>IF((ComCalc!J$37&gt;1)*J167,(SQRT(ComCalc!J$113)*J1708-1)/SQRT(1+ComCalc!J$113-2*SQRT(ComCalc!J$113)*J1708),"")</f>
        <v/>
      </c>
      <c r="K1811" t="str">
        <f>IF((ComCalc!K$37&gt;1)*K167,(SQRT(ComCalc!K$113)*K1708-1)/SQRT(1+ComCalc!K$113-2*SQRT(ComCalc!K$113)*K1708),"")</f>
        <v/>
      </c>
      <c r="L1811" t="str">
        <f>IF((ComCalc!L$37&gt;1)*L167,(SQRT(ComCalc!L$113)*L1708-1)/SQRT(1+ComCalc!L$113-2*SQRT(ComCalc!L$113)*L1708),"")</f>
        <v/>
      </c>
      <c r="M1811" t="str">
        <f>IF((ComCalc!M$37&gt;1)*M167,(SQRT(ComCalc!M$113)*M1708-1)/SQRT(1+ComCalc!M$113-2*SQRT(ComCalc!M$113)*M1708),"")</f>
        <v/>
      </c>
      <c r="N1811" t="str">
        <f>IF((ComCalc!N$37&gt;1)*N167,(SQRT(ComCalc!N$113)*N1708-1)/SQRT(1+ComCalc!N$113-2*SQRT(ComCalc!N$113)*N1708),"")</f>
        <v/>
      </c>
      <c r="O1811" t="str">
        <f>IF((ComCalc!O$37&gt;1)*O167,(SQRT(ComCalc!O$113)*O1708-1)/SQRT(1+ComCalc!O$113-2*SQRT(ComCalc!O$113)*O1708),"")</f>
        <v/>
      </c>
      <c r="P1811" t="str">
        <f>IF((ComCalc!P$37&gt;1)*P167,(SQRT(ComCalc!P$113)*P1708-1)/SQRT(1+ComCalc!P$113-2*SQRT(ComCalc!P$113)*P1708),"")</f>
        <v/>
      </c>
      <c r="Q1811" t="str">
        <f>IF((ComCalc!Q$37&gt;1)*Q167,(SQRT(ComCalc!Q$113)*Q1708-1)/SQRT(1+ComCalc!Q$113-2*SQRT(ComCalc!Q$113)*Q1708),"")</f>
        <v/>
      </c>
      <c r="R1811" t="str">
        <f>IF((ComCalc!R$37&gt;1)*R167,(SQRT(ComCalc!R$113)*R1708-1)/SQRT(1+ComCalc!R$113-2*SQRT(ComCalc!R$113)*R1708),"")</f>
        <v/>
      </c>
      <c r="S1811" t="str">
        <f>IF((ComCalc!S$37&gt;1)*S167,(SQRT(ComCalc!S$113)*S1708-1)/SQRT(1+ComCalc!S$113-2*SQRT(ComCalc!S$113)*S1708),"")</f>
        <v/>
      </c>
      <c r="T1811" t="str">
        <f>IF((ComCalc!T$37&gt;1)*T167,(SQRT(ComCalc!T$113)*T1708-1)/SQRT(1+ComCalc!T$113-2*SQRT(ComCalc!T$113)*T1708),"")</f>
        <v/>
      </c>
      <c r="U1811" t="str">
        <f>IF((ComCalc!U$37&gt;1)*U167,(SQRT(ComCalc!U$113)*U1708-1)/SQRT(1+ComCalc!U$113-2*SQRT(ComCalc!U$113)*U1708),"")</f>
        <v/>
      </c>
    </row>
    <row r="1812" spans="1:21" x14ac:dyDescent="0.15">
      <c r="A1812" t="str">
        <f t="shared" si="1079"/>
        <v>WASI-2 Matrix Reasoning</v>
      </c>
      <c r="B1812" t="str">
        <f>IF((ComCalc!B$37&gt;1)*B168,(SQRT(ComCalc!B$113)*B1709-1)/SQRT(1+ComCalc!B$113-2*SQRT(ComCalc!B$113)*B1709),"")</f>
        <v/>
      </c>
      <c r="C1812" t="str">
        <f>IF((ComCalc!C$37&gt;1)*C168,(SQRT(ComCalc!C$113)*C1709-1)/SQRT(1+ComCalc!C$113-2*SQRT(ComCalc!C$113)*C1709),"")</f>
        <v/>
      </c>
      <c r="D1812" t="str">
        <f>IF((ComCalc!D$37&gt;1)*D168,(SQRT(ComCalc!D$113)*D1709-1)/SQRT(1+ComCalc!D$113-2*SQRT(ComCalc!D$113)*D1709),"")</f>
        <v/>
      </c>
      <c r="E1812" t="str">
        <f>IF((ComCalc!E$37&gt;1)*E168,(SQRT(ComCalc!E$113)*E1709-1)/SQRT(1+ComCalc!E$113-2*SQRT(ComCalc!E$113)*E1709),"")</f>
        <v/>
      </c>
      <c r="F1812" t="str">
        <f>IF((ComCalc!F$37&gt;1)*F168,(SQRT(ComCalc!F$113)*F1709-1)/SQRT(1+ComCalc!F$113-2*SQRT(ComCalc!F$113)*F1709),"")</f>
        <v/>
      </c>
      <c r="G1812" t="str">
        <f>IF((ComCalc!G$37&gt;1)*G168,(SQRT(ComCalc!G$113)*G1709-1)/SQRT(1+ComCalc!G$113-2*SQRT(ComCalc!G$113)*G1709),"")</f>
        <v/>
      </c>
      <c r="H1812" t="str">
        <f>IF((ComCalc!H$37&gt;1)*H168,(SQRT(ComCalc!H$113)*H1709-1)/SQRT(1+ComCalc!H$113-2*SQRT(ComCalc!H$113)*H1709),"")</f>
        <v/>
      </c>
      <c r="I1812" t="str">
        <f>IF((ComCalc!I$37&gt;1)*I168,(SQRT(ComCalc!I$113)*I1709-1)/SQRT(1+ComCalc!I$113-2*SQRT(ComCalc!I$113)*I1709),"")</f>
        <v/>
      </c>
      <c r="J1812" t="str">
        <f>IF((ComCalc!J$37&gt;1)*J168,(SQRT(ComCalc!J$113)*J1709-1)/SQRT(1+ComCalc!J$113-2*SQRT(ComCalc!J$113)*J1709),"")</f>
        <v/>
      </c>
      <c r="K1812" t="str">
        <f>IF((ComCalc!K$37&gt;1)*K168,(SQRT(ComCalc!K$113)*K1709-1)/SQRT(1+ComCalc!K$113-2*SQRT(ComCalc!K$113)*K1709),"")</f>
        <v/>
      </c>
      <c r="L1812" t="str">
        <f>IF((ComCalc!L$37&gt;1)*L168,(SQRT(ComCalc!L$113)*L1709-1)/SQRT(1+ComCalc!L$113-2*SQRT(ComCalc!L$113)*L1709),"")</f>
        <v/>
      </c>
      <c r="M1812" t="str">
        <f>IF((ComCalc!M$37&gt;1)*M168,(SQRT(ComCalc!M$113)*M1709-1)/SQRT(1+ComCalc!M$113-2*SQRT(ComCalc!M$113)*M1709),"")</f>
        <v/>
      </c>
      <c r="N1812" t="str">
        <f>IF((ComCalc!N$37&gt;1)*N168,(SQRT(ComCalc!N$113)*N1709-1)/SQRT(1+ComCalc!N$113-2*SQRT(ComCalc!N$113)*N1709),"")</f>
        <v/>
      </c>
      <c r="O1812" t="str">
        <f>IF((ComCalc!O$37&gt;1)*O168,(SQRT(ComCalc!O$113)*O1709-1)/SQRT(1+ComCalc!O$113-2*SQRT(ComCalc!O$113)*O1709),"")</f>
        <v/>
      </c>
      <c r="P1812" t="str">
        <f>IF((ComCalc!P$37&gt;1)*P168,(SQRT(ComCalc!P$113)*P1709-1)/SQRT(1+ComCalc!P$113-2*SQRT(ComCalc!P$113)*P1709),"")</f>
        <v/>
      </c>
      <c r="Q1812" t="str">
        <f>IF((ComCalc!Q$37&gt;1)*Q168,(SQRT(ComCalc!Q$113)*Q1709-1)/SQRT(1+ComCalc!Q$113-2*SQRT(ComCalc!Q$113)*Q1709),"")</f>
        <v/>
      </c>
      <c r="R1812" t="str">
        <f>IF((ComCalc!R$37&gt;1)*R168,(SQRT(ComCalc!R$113)*R1709-1)/SQRT(1+ComCalc!R$113-2*SQRT(ComCalc!R$113)*R1709),"")</f>
        <v/>
      </c>
      <c r="S1812" t="str">
        <f>IF((ComCalc!S$37&gt;1)*S168,(SQRT(ComCalc!S$113)*S1709-1)/SQRT(1+ComCalc!S$113-2*SQRT(ComCalc!S$113)*S1709),"")</f>
        <v/>
      </c>
      <c r="T1812" t="str">
        <f>IF((ComCalc!T$37&gt;1)*T168,(SQRT(ComCalc!T$113)*T1709-1)/SQRT(1+ComCalc!T$113-2*SQRT(ComCalc!T$113)*T1709),"")</f>
        <v/>
      </c>
      <c r="U1812" t="str">
        <f>IF((ComCalc!U$37&gt;1)*U168,(SQRT(ComCalc!U$113)*U1709-1)/SQRT(1+ComCalc!U$113-2*SQRT(ComCalc!U$113)*U1709),"")</f>
        <v/>
      </c>
    </row>
    <row r="1813" spans="1:21" x14ac:dyDescent="0.15">
      <c r="A1813" t="str">
        <f t="shared" ref="A1813:A1847" si="1080">A1710</f>
        <v>WASI-2 Block Design</v>
      </c>
      <c r="B1813" t="str">
        <f>IF((ComCalc!B$37&gt;1)*B169,(SQRT(ComCalc!B$113)*B1710-1)/SQRT(1+ComCalc!B$113-2*SQRT(ComCalc!B$113)*B1710),"")</f>
        <v/>
      </c>
      <c r="C1813" t="str">
        <f>IF((ComCalc!C$37&gt;1)*C169,(SQRT(ComCalc!C$113)*C1710-1)/SQRT(1+ComCalc!C$113-2*SQRT(ComCalc!C$113)*C1710),"")</f>
        <v/>
      </c>
      <c r="D1813" t="str">
        <f>IF((ComCalc!D$37&gt;1)*D169,(SQRT(ComCalc!D$113)*D1710-1)/SQRT(1+ComCalc!D$113-2*SQRT(ComCalc!D$113)*D1710),"")</f>
        <v/>
      </c>
      <c r="E1813" t="str">
        <f>IF((ComCalc!E$37&gt;1)*E169,(SQRT(ComCalc!E$113)*E1710-1)/SQRT(1+ComCalc!E$113-2*SQRT(ComCalc!E$113)*E1710),"")</f>
        <v/>
      </c>
      <c r="F1813" t="str">
        <f>IF((ComCalc!F$37&gt;1)*F169,(SQRT(ComCalc!F$113)*F1710-1)/SQRT(1+ComCalc!F$113-2*SQRT(ComCalc!F$113)*F1710),"")</f>
        <v/>
      </c>
      <c r="G1813" t="str">
        <f>IF((ComCalc!G$37&gt;1)*G169,(SQRT(ComCalc!G$113)*G1710-1)/SQRT(1+ComCalc!G$113-2*SQRT(ComCalc!G$113)*G1710),"")</f>
        <v/>
      </c>
      <c r="H1813" t="str">
        <f>IF((ComCalc!H$37&gt;1)*H169,(SQRT(ComCalc!H$113)*H1710-1)/SQRT(1+ComCalc!H$113-2*SQRT(ComCalc!H$113)*H1710),"")</f>
        <v/>
      </c>
      <c r="I1813" t="str">
        <f>IF((ComCalc!I$37&gt;1)*I169,(SQRT(ComCalc!I$113)*I1710-1)/SQRT(1+ComCalc!I$113-2*SQRT(ComCalc!I$113)*I1710),"")</f>
        <v/>
      </c>
      <c r="J1813" t="str">
        <f>IF((ComCalc!J$37&gt;1)*J169,(SQRT(ComCalc!J$113)*J1710-1)/SQRT(1+ComCalc!J$113-2*SQRT(ComCalc!J$113)*J1710),"")</f>
        <v/>
      </c>
      <c r="K1813" t="str">
        <f>IF((ComCalc!K$37&gt;1)*K169,(SQRT(ComCalc!K$113)*K1710-1)/SQRT(1+ComCalc!K$113-2*SQRT(ComCalc!K$113)*K1710),"")</f>
        <v/>
      </c>
      <c r="L1813" t="str">
        <f>IF((ComCalc!L$37&gt;1)*L169,(SQRT(ComCalc!L$113)*L1710-1)/SQRT(1+ComCalc!L$113-2*SQRT(ComCalc!L$113)*L1710),"")</f>
        <v/>
      </c>
      <c r="M1813" t="str">
        <f>IF((ComCalc!M$37&gt;1)*M169,(SQRT(ComCalc!M$113)*M1710-1)/SQRT(1+ComCalc!M$113-2*SQRT(ComCalc!M$113)*M1710),"")</f>
        <v/>
      </c>
      <c r="N1813" t="str">
        <f>IF((ComCalc!N$37&gt;1)*N169,(SQRT(ComCalc!N$113)*N1710-1)/SQRT(1+ComCalc!N$113-2*SQRT(ComCalc!N$113)*N1710),"")</f>
        <v/>
      </c>
      <c r="O1813" t="str">
        <f>IF((ComCalc!O$37&gt;1)*O169,(SQRT(ComCalc!O$113)*O1710-1)/SQRT(1+ComCalc!O$113-2*SQRT(ComCalc!O$113)*O1710),"")</f>
        <v/>
      </c>
      <c r="P1813" t="str">
        <f>IF((ComCalc!P$37&gt;1)*P169,(SQRT(ComCalc!P$113)*P1710-1)/SQRT(1+ComCalc!P$113-2*SQRT(ComCalc!P$113)*P1710),"")</f>
        <v/>
      </c>
      <c r="Q1813" t="str">
        <f>IF((ComCalc!Q$37&gt;1)*Q169,(SQRT(ComCalc!Q$113)*Q1710-1)/SQRT(1+ComCalc!Q$113-2*SQRT(ComCalc!Q$113)*Q1710),"")</f>
        <v/>
      </c>
      <c r="R1813" t="str">
        <f>IF((ComCalc!R$37&gt;1)*R169,(SQRT(ComCalc!R$113)*R1710-1)/SQRT(1+ComCalc!R$113-2*SQRT(ComCalc!R$113)*R1710),"")</f>
        <v/>
      </c>
      <c r="S1813" t="str">
        <f>IF((ComCalc!S$37&gt;1)*S169,(SQRT(ComCalc!S$113)*S1710-1)/SQRT(1+ComCalc!S$113-2*SQRT(ComCalc!S$113)*S1710),"")</f>
        <v/>
      </c>
      <c r="T1813" t="str">
        <f>IF((ComCalc!T$37&gt;1)*T169,(SQRT(ComCalc!T$113)*T1710-1)/SQRT(1+ComCalc!T$113-2*SQRT(ComCalc!T$113)*T1710),"")</f>
        <v/>
      </c>
      <c r="U1813" t="str">
        <f>IF((ComCalc!U$37&gt;1)*U169,(SQRT(ComCalc!U$113)*U1710-1)/SQRT(1+ComCalc!U$113-2*SQRT(ComCalc!U$113)*U1710),"")</f>
        <v/>
      </c>
    </row>
    <row r="1814" spans="1:21" x14ac:dyDescent="0.15">
      <c r="A1814" t="str">
        <f t="shared" si="1080"/>
        <v>WISC-V Digit Span</v>
      </c>
      <c r="B1814" t="str">
        <f>IF((ComCalc!B$37&gt;1)*B170,(SQRT(ComCalc!B$113)*B1711-1)/SQRT(1+ComCalc!B$113-2*SQRT(ComCalc!B$113)*B1711),"")</f>
        <v/>
      </c>
      <c r="C1814" t="str">
        <f>IF((ComCalc!C$37&gt;1)*C170,(SQRT(ComCalc!C$113)*C1711-1)/SQRT(1+ComCalc!C$113-2*SQRT(ComCalc!C$113)*C1711),"")</f>
        <v/>
      </c>
      <c r="D1814" t="str">
        <f>IF((ComCalc!D$37&gt;1)*D170,(SQRT(ComCalc!D$113)*D1711-1)/SQRT(1+ComCalc!D$113-2*SQRT(ComCalc!D$113)*D1711),"")</f>
        <v/>
      </c>
      <c r="E1814" t="str">
        <f>IF((ComCalc!E$37&gt;1)*E170,(SQRT(ComCalc!E$113)*E1711-1)/SQRT(1+ComCalc!E$113-2*SQRT(ComCalc!E$113)*E1711),"")</f>
        <v/>
      </c>
      <c r="F1814" t="str">
        <f>IF((ComCalc!F$37&gt;1)*F170,(SQRT(ComCalc!F$113)*F1711-1)/SQRT(1+ComCalc!F$113-2*SQRT(ComCalc!F$113)*F1711),"")</f>
        <v/>
      </c>
      <c r="G1814" t="str">
        <f>IF((ComCalc!G$37&gt;1)*G170,(SQRT(ComCalc!G$113)*G1711-1)/SQRT(1+ComCalc!G$113-2*SQRT(ComCalc!G$113)*G1711),"")</f>
        <v/>
      </c>
      <c r="H1814" t="str">
        <f>IF((ComCalc!H$37&gt;1)*H170,(SQRT(ComCalc!H$113)*H1711-1)/SQRT(1+ComCalc!H$113-2*SQRT(ComCalc!H$113)*H1711),"")</f>
        <v/>
      </c>
      <c r="I1814" t="str">
        <f>IF((ComCalc!I$37&gt;1)*I170,(SQRT(ComCalc!I$113)*I1711-1)/SQRT(1+ComCalc!I$113-2*SQRT(ComCalc!I$113)*I1711),"")</f>
        <v/>
      </c>
      <c r="J1814" t="str">
        <f>IF((ComCalc!J$37&gt;1)*J170,(SQRT(ComCalc!J$113)*J1711-1)/SQRT(1+ComCalc!J$113-2*SQRT(ComCalc!J$113)*J1711),"")</f>
        <v/>
      </c>
      <c r="K1814" t="str">
        <f>IF((ComCalc!K$37&gt;1)*K170,(SQRT(ComCalc!K$113)*K1711-1)/SQRT(1+ComCalc!K$113-2*SQRT(ComCalc!K$113)*K1711),"")</f>
        <v/>
      </c>
      <c r="L1814" t="str">
        <f>IF((ComCalc!L$37&gt;1)*L170,(SQRT(ComCalc!L$113)*L1711-1)/SQRT(1+ComCalc!L$113-2*SQRT(ComCalc!L$113)*L1711),"")</f>
        <v/>
      </c>
      <c r="M1814" t="str">
        <f>IF((ComCalc!M$37&gt;1)*M170,(SQRT(ComCalc!M$113)*M1711-1)/SQRT(1+ComCalc!M$113-2*SQRT(ComCalc!M$113)*M1711),"")</f>
        <v/>
      </c>
      <c r="N1814" t="str">
        <f>IF((ComCalc!N$37&gt;1)*N170,(SQRT(ComCalc!N$113)*N1711-1)/SQRT(1+ComCalc!N$113-2*SQRT(ComCalc!N$113)*N1711),"")</f>
        <v/>
      </c>
      <c r="O1814" t="str">
        <f>IF((ComCalc!O$37&gt;1)*O170,(SQRT(ComCalc!O$113)*O1711-1)/SQRT(1+ComCalc!O$113-2*SQRT(ComCalc!O$113)*O1711),"")</f>
        <v/>
      </c>
      <c r="P1814" t="str">
        <f>IF((ComCalc!P$37&gt;1)*P170,(SQRT(ComCalc!P$113)*P1711-1)/SQRT(1+ComCalc!P$113-2*SQRT(ComCalc!P$113)*P1711),"")</f>
        <v/>
      </c>
      <c r="Q1814" t="str">
        <f>IF((ComCalc!Q$37&gt;1)*Q170,(SQRT(ComCalc!Q$113)*Q1711-1)/SQRT(1+ComCalc!Q$113-2*SQRT(ComCalc!Q$113)*Q1711),"")</f>
        <v/>
      </c>
      <c r="R1814" t="str">
        <f>IF((ComCalc!R$37&gt;1)*R170,(SQRT(ComCalc!R$113)*R1711-1)/SQRT(1+ComCalc!R$113-2*SQRT(ComCalc!R$113)*R1711),"")</f>
        <v/>
      </c>
      <c r="S1814" t="str">
        <f>IF((ComCalc!S$37&gt;1)*S170,(SQRT(ComCalc!S$113)*S1711-1)/SQRT(1+ComCalc!S$113-2*SQRT(ComCalc!S$113)*S1711),"")</f>
        <v/>
      </c>
      <c r="T1814" t="str">
        <f>IF((ComCalc!T$37&gt;1)*T170,(SQRT(ComCalc!T$113)*T1711-1)/SQRT(1+ComCalc!T$113-2*SQRT(ComCalc!T$113)*T1711),"")</f>
        <v/>
      </c>
      <c r="U1814" t="str">
        <f>IF((ComCalc!U$37&gt;1)*U170,(SQRT(ComCalc!U$113)*U1711-1)/SQRT(1+ComCalc!U$113-2*SQRT(ComCalc!U$113)*U1711),"")</f>
        <v/>
      </c>
    </row>
    <row r="1815" spans="1:21" x14ac:dyDescent="0.15">
      <c r="A1815" t="str">
        <f t="shared" si="1080"/>
        <v>WISC-V Picture Span</v>
      </c>
      <c r="B1815" t="str">
        <f>IF((ComCalc!B$37&gt;1)*B171,(SQRT(ComCalc!B$113)*B1712-1)/SQRT(1+ComCalc!B$113-2*SQRT(ComCalc!B$113)*B1712),"")</f>
        <v/>
      </c>
      <c r="C1815" t="str">
        <f>IF((ComCalc!C$37&gt;1)*C171,(SQRT(ComCalc!C$113)*C1712-1)/SQRT(1+ComCalc!C$113-2*SQRT(ComCalc!C$113)*C1712),"")</f>
        <v/>
      </c>
      <c r="D1815" t="str">
        <f>IF((ComCalc!D$37&gt;1)*D171,(SQRT(ComCalc!D$113)*D1712-1)/SQRT(1+ComCalc!D$113-2*SQRT(ComCalc!D$113)*D1712),"")</f>
        <v/>
      </c>
      <c r="E1815" t="str">
        <f>IF((ComCalc!E$37&gt;1)*E171,(SQRT(ComCalc!E$113)*E1712-1)/SQRT(1+ComCalc!E$113-2*SQRT(ComCalc!E$113)*E1712),"")</f>
        <v/>
      </c>
      <c r="F1815" t="str">
        <f>IF((ComCalc!F$37&gt;1)*F171,(SQRT(ComCalc!F$113)*F1712-1)/SQRT(1+ComCalc!F$113-2*SQRT(ComCalc!F$113)*F1712),"")</f>
        <v/>
      </c>
      <c r="G1815" t="str">
        <f>IF((ComCalc!G$37&gt;1)*G171,(SQRT(ComCalc!G$113)*G1712-1)/SQRT(1+ComCalc!G$113-2*SQRT(ComCalc!G$113)*G1712),"")</f>
        <v/>
      </c>
      <c r="H1815" t="str">
        <f>IF((ComCalc!H$37&gt;1)*H171,(SQRT(ComCalc!H$113)*H1712-1)/SQRT(1+ComCalc!H$113-2*SQRT(ComCalc!H$113)*H1712),"")</f>
        <v/>
      </c>
      <c r="I1815" t="str">
        <f>IF((ComCalc!I$37&gt;1)*I171,(SQRT(ComCalc!I$113)*I1712-1)/SQRT(1+ComCalc!I$113-2*SQRT(ComCalc!I$113)*I1712),"")</f>
        <v/>
      </c>
      <c r="J1815" t="str">
        <f>IF((ComCalc!J$37&gt;1)*J171,(SQRT(ComCalc!J$113)*J1712-1)/SQRT(1+ComCalc!J$113-2*SQRT(ComCalc!J$113)*J1712),"")</f>
        <v/>
      </c>
      <c r="K1815" t="str">
        <f>IF((ComCalc!K$37&gt;1)*K171,(SQRT(ComCalc!K$113)*K1712-1)/SQRT(1+ComCalc!K$113-2*SQRT(ComCalc!K$113)*K1712),"")</f>
        <v/>
      </c>
      <c r="L1815" t="str">
        <f>IF((ComCalc!L$37&gt;1)*L171,(SQRT(ComCalc!L$113)*L1712-1)/SQRT(1+ComCalc!L$113-2*SQRT(ComCalc!L$113)*L1712),"")</f>
        <v/>
      </c>
      <c r="M1815" t="str">
        <f>IF((ComCalc!M$37&gt;1)*M171,(SQRT(ComCalc!M$113)*M1712-1)/SQRT(1+ComCalc!M$113-2*SQRT(ComCalc!M$113)*M1712),"")</f>
        <v/>
      </c>
      <c r="N1815" t="str">
        <f>IF((ComCalc!N$37&gt;1)*N171,(SQRT(ComCalc!N$113)*N1712-1)/SQRT(1+ComCalc!N$113-2*SQRT(ComCalc!N$113)*N1712),"")</f>
        <v/>
      </c>
      <c r="O1815" t="str">
        <f>IF((ComCalc!O$37&gt;1)*O171,(SQRT(ComCalc!O$113)*O1712-1)/SQRT(1+ComCalc!O$113-2*SQRT(ComCalc!O$113)*O1712),"")</f>
        <v/>
      </c>
      <c r="P1815" t="str">
        <f>IF((ComCalc!P$37&gt;1)*P171,(SQRT(ComCalc!P$113)*P1712-1)/SQRT(1+ComCalc!P$113-2*SQRT(ComCalc!P$113)*P1712),"")</f>
        <v/>
      </c>
      <c r="Q1815" t="str">
        <f>IF((ComCalc!Q$37&gt;1)*Q171,(SQRT(ComCalc!Q$113)*Q1712-1)/SQRT(1+ComCalc!Q$113-2*SQRT(ComCalc!Q$113)*Q1712),"")</f>
        <v/>
      </c>
      <c r="R1815" t="str">
        <f>IF((ComCalc!R$37&gt;1)*R171,(SQRT(ComCalc!R$113)*R1712-1)/SQRT(1+ComCalc!R$113-2*SQRT(ComCalc!R$113)*R1712),"")</f>
        <v/>
      </c>
      <c r="S1815" t="str">
        <f>IF((ComCalc!S$37&gt;1)*S171,(SQRT(ComCalc!S$113)*S1712-1)/SQRT(1+ComCalc!S$113-2*SQRT(ComCalc!S$113)*S1712),"")</f>
        <v/>
      </c>
      <c r="T1815" t="str">
        <f>IF((ComCalc!T$37&gt;1)*T171,(SQRT(ComCalc!T$113)*T1712-1)/SQRT(1+ComCalc!T$113-2*SQRT(ComCalc!T$113)*T1712),"")</f>
        <v/>
      </c>
      <c r="U1815" t="str">
        <f>IF((ComCalc!U$37&gt;1)*U171,(SQRT(ComCalc!U$113)*U1712-1)/SQRT(1+ComCalc!U$113-2*SQRT(ComCalc!U$113)*U1712),"")</f>
        <v/>
      </c>
    </row>
    <row r="1816" spans="1:21" x14ac:dyDescent="0.15">
      <c r="A1816" t="str">
        <f t="shared" si="1080"/>
        <v>WISC-V Coding</v>
      </c>
      <c r="B1816" t="str">
        <f>IF((ComCalc!B$37&gt;1)*B172,(SQRT(ComCalc!B$113)*B1713-1)/SQRT(1+ComCalc!B$113-2*SQRT(ComCalc!B$113)*B1713),"")</f>
        <v/>
      </c>
      <c r="C1816" t="str">
        <f>IF((ComCalc!C$37&gt;1)*C172,(SQRT(ComCalc!C$113)*C1713-1)/SQRT(1+ComCalc!C$113-2*SQRT(ComCalc!C$113)*C1713),"")</f>
        <v/>
      </c>
      <c r="D1816" t="str">
        <f>IF((ComCalc!D$37&gt;1)*D172,(SQRT(ComCalc!D$113)*D1713-1)/SQRT(1+ComCalc!D$113-2*SQRT(ComCalc!D$113)*D1713),"")</f>
        <v/>
      </c>
      <c r="E1816" t="str">
        <f>IF((ComCalc!E$37&gt;1)*E172,(SQRT(ComCalc!E$113)*E1713-1)/SQRT(1+ComCalc!E$113-2*SQRT(ComCalc!E$113)*E1713),"")</f>
        <v/>
      </c>
      <c r="F1816" t="str">
        <f>IF((ComCalc!F$37&gt;1)*F172,(SQRT(ComCalc!F$113)*F1713-1)/SQRT(1+ComCalc!F$113-2*SQRT(ComCalc!F$113)*F1713),"")</f>
        <v/>
      </c>
      <c r="G1816" t="str">
        <f>IF((ComCalc!G$37&gt;1)*G172,(SQRT(ComCalc!G$113)*G1713-1)/SQRT(1+ComCalc!G$113-2*SQRT(ComCalc!G$113)*G1713),"")</f>
        <v/>
      </c>
      <c r="H1816" t="str">
        <f>IF((ComCalc!H$37&gt;1)*H172,(SQRT(ComCalc!H$113)*H1713-1)/SQRT(1+ComCalc!H$113-2*SQRT(ComCalc!H$113)*H1713),"")</f>
        <v/>
      </c>
      <c r="I1816" t="str">
        <f>IF((ComCalc!I$37&gt;1)*I172,(SQRT(ComCalc!I$113)*I1713-1)/SQRT(1+ComCalc!I$113-2*SQRT(ComCalc!I$113)*I1713),"")</f>
        <v/>
      </c>
      <c r="J1816" t="str">
        <f>IF((ComCalc!J$37&gt;1)*J172,(SQRT(ComCalc!J$113)*J1713-1)/SQRT(1+ComCalc!J$113-2*SQRT(ComCalc!J$113)*J1713),"")</f>
        <v/>
      </c>
      <c r="K1816" t="str">
        <f>IF((ComCalc!K$37&gt;1)*K172,(SQRT(ComCalc!K$113)*K1713-1)/SQRT(1+ComCalc!K$113-2*SQRT(ComCalc!K$113)*K1713),"")</f>
        <v/>
      </c>
      <c r="L1816" t="str">
        <f>IF((ComCalc!L$37&gt;1)*L172,(SQRT(ComCalc!L$113)*L1713-1)/SQRT(1+ComCalc!L$113-2*SQRT(ComCalc!L$113)*L1713),"")</f>
        <v/>
      </c>
      <c r="M1816" t="str">
        <f>IF((ComCalc!M$37&gt;1)*M172,(SQRT(ComCalc!M$113)*M1713-1)/SQRT(1+ComCalc!M$113-2*SQRT(ComCalc!M$113)*M1713),"")</f>
        <v/>
      </c>
      <c r="N1816" t="str">
        <f>IF((ComCalc!N$37&gt;1)*N172,(SQRT(ComCalc!N$113)*N1713-1)/SQRT(1+ComCalc!N$113-2*SQRT(ComCalc!N$113)*N1713),"")</f>
        <v/>
      </c>
      <c r="O1816" t="str">
        <f>IF((ComCalc!O$37&gt;1)*O172,(SQRT(ComCalc!O$113)*O1713-1)/SQRT(1+ComCalc!O$113-2*SQRT(ComCalc!O$113)*O1713),"")</f>
        <v/>
      </c>
      <c r="P1816" t="str">
        <f>IF((ComCalc!P$37&gt;1)*P172,(SQRT(ComCalc!P$113)*P1713-1)/SQRT(1+ComCalc!P$113-2*SQRT(ComCalc!P$113)*P1713),"")</f>
        <v/>
      </c>
      <c r="Q1816" t="str">
        <f>IF((ComCalc!Q$37&gt;1)*Q172,(SQRT(ComCalc!Q$113)*Q1713-1)/SQRT(1+ComCalc!Q$113-2*SQRT(ComCalc!Q$113)*Q1713),"")</f>
        <v/>
      </c>
      <c r="R1816" t="str">
        <f>IF((ComCalc!R$37&gt;1)*R172,(SQRT(ComCalc!R$113)*R1713-1)/SQRT(1+ComCalc!R$113-2*SQRT(ComCalc!R$113)*R1713),"")</f>
        <v/>
      </c>
      <c r="S1816" t="str">
        <f>IF((ComCalc!S$37&gt;1)*S172,(SQRT(ComCalc!S$113)*S1713-1)/SQRT(1+ComCalc!S$113-2*SQRT(ComCalc!S$113)*S1713),"")</f>
        <v/>
      </c>
      <c r="T1816" t="str">
        <f>IF((ComCalc!T$37&gt;1)*T172,(SQRT(ComCalc!T$113)*T1713-1)/SQRT(1+ComCalc!T$113-2*SQRT(ComCalc!T$113)*T1713),"")</f>
        <v/>
      </c>
      <c r="U1816" t="str">
        <f>IF((ComCalc!U$37&gt;1)*U172,(SQRT(ComCalc!U$113)*U1713-1)/SQRT(1+ComCalc!U$113-2*SQRT(ComCalc!U$113)*U1713),"")</f>
        <v/>
      </c>
    </row>
    <row r="1817" spans="1:21" x14ac:dyDescent="0.15">
      <c r="A1817" t="str">
        <f t="shared" si="1080"/>
        <v>WISC-V Symbol Search</v>
      </c>
      <c r="B1817" t="str">
        <f>IF((ComCalc!B$37&gt;1)*B173,(SQRT(ComCalc!B$113)*B1714-1)/SQRT(1+ComCalc!B$113-2*SQRT(ComCalc!B$113)*B1714),"")</f>
        <v/>
      </c>
      <c r="C1817" t="str">
        <f>IF((ComCalc!C$37&gt;1)*C173,(SQRT(ComCalc!C$113)*C1714-1)/SQRT(1+ComCalc!C$113-2*SQRT(ComCalc!C$113)*C1714),"")</f>
        <v/>
      </c>
      <c r="D1817" t="str">
        <f>IF((ComCalc!D$37&gt;1)*D173,(SQRT(ComCalc!D$113)*D1714-1)/SQRT(1+ComCalc!D$113-2*SQRT(ComCalc!D$113)*D1714),"")</f>
        <v/>
      </c>
      <c r="E1817" t="str">
        <f>IF((ComCalc!E$37&gt;1)*E173,(SQRT(ComCalc!E$113)*E1714-1)/SQRT(1+ComCalc!E$113-2*SQRT(ComCalc!E$113)*E1714),"")</f>
        <v/>
      </c>
      <c r="F1817" t="str">
        <f>IF((ComCalc!F$37&gt;1)*F173,(SQRT(ComCalc!F$113)*F1714-1)/SQRT(1+ComCalc!F$113-2*SQRT(ComCalc!F$113)*F1714),"")</f>
        <v/>
      </c>
      <c r="G1817" t="str">
        <f>IF((ComCalc!G$37&gt;1)*G173,(SQRT(ComCalc!G$113)*G1714-1)/SQRT(1+ComCalc!G$113-2*SQRT(ComCalc!G$113)*G1714),"")</f>
        <v/>
      </c>
      <c r="H1817" t="str">
        <f>IF((ComCalc!H$37&gt;1)*H173,(SQRT(ComCalc!H$113)*H1714-1)/SQRT(1+ComCalc!H$113-2*SQRT(ComCalc!H$113)*H1714),"")</f>
        <v/>
      </c>
      <c r="I1817" t="str">
        <f>IF((ComCalc!I$37&gt;1)*I173,(SQRT(ComCalc!I$113)*I1714-1)/SQRT(1+ComCalc!I$113-2*SQRT(ComCalc!I$113)*I1714),"")</f>
        <v/>
      </c>
      <c r="J1817" t="str">
        <f>IF((ComCalc!J$37&gt;1)*J173,(SQRT(ComCalc!J$113)*J1714-1)/SQRT(1+ComCalc!J$113-2*SQRT(ComCalc!J$113)*J1714),"")</f>
        <v/>
      </c>
      <c r="K1817" t="str">
        <f>IF((ComCalc!K$37&gt;1)*K173,(SQRT(ComCalc!K$113)*K1714-1)/SQRT(1+ComCalc!K$113-2*SQRT(ComCalc!K$113)*K1714),"")</f>
        <v/>
      </c>
      <c r="L1817" t="str">
        <f>IF((ComCalc!L$37&gt;1)*L173,(SQRT(ComCalc!L$113)*L1714-1)/SQRT(1+ComCalc!L$113-2*SQRT(ComCalc!L$113)*L1714),"")</f>
        <v/>
      </c>
      <c r="M1817" t="str">
        <f>IF((ComCalc!M$37&gt;1)*M173,(SQRT(ComCalc!M$113)*M1714-1)/SQRT(1+ComCalc!M$113-2*SQRT(ComCalc!M$113)*M1714),"")</f>
        <v/>
      </c>
      <c r="N1817" t="str">
        <f>IF((ComCalc!N$37&gt;1)*N173,(SQRT(ComCalc!N$113)*N1714-1)/SQRT(1+ComCalc!N$113-2*SQRT(ComCalc!N$113)*N1714),"")</f>
        <v/>
      </c>
      <c r="O1817" t="str">
        <f>IF((ComCalc!O$37&gt;1)*O173,(SQRT(ComCalc!O$113)*O1714-1)/SQRT(1+ComCalc!O$113-2*SQRT(ComCalc!O$113)*O1714),"")</f>
        <v/>
      </c>
      <c r="P1817" t="str">
        <f>IF((ComCalc!P$37&gt;1)*P173,(SQRT(ComCalc!P$113)*P1714-1)/SQRT(1+ComCalc!P$113-2*SQRT(ComCalc!P$113)*P1714),"")</f>
        <v/>
      </c>
      <c r="Q1817" t="str">
        <f>IF((ComCalc!Q$37&gt;1)*Q173,(SQRT(ComCalc!Q$113)*Q1714-1)/SQRT(1+ComCalc!Q$113-2*SQRT(ComCalc!Q$113)*Q1714),"")</f>
        <v/>
      </c>
      <c r="R1817" t="str">
        <f>IF((ComCalc!R$37&gt;1)*R173,(SQRT(ComCalc!R$113)*R1714-1)/SQRT(1+ComCalc!R$113-2*SQRT(ComCalc!R$113)*R1714),"")</f>
        <v/>
      </c>
      <c r="S1817" t="str">
        <f>IF((ComCalc!S$37&gt;1)*S173,(SQRT(ComCalc!S$113)*S1714-1)/SQRT(1+ComCalc!S$113-2*SQRT(ComCalc!S$113)*S1714),"")</f>
        <v/>
      </c>
      <c r="T1817" t="str">
        <f>IF((ComCalc!T$37&gt;1)*T173,(SQRT(ComCalc!T$113)*T1714-1)/SQRT(1+ComCalc!T$113-2*SQRT(ComCalc!T$113)*T1714),"")</f>
        <v/>
      </c>
      <c r="U1817" t="str">
        <f>IF((ComCalc!U$37&gt;1)*U173,(SQRT(ComCalc!U$113)*U1714-1)/SQRT(1+ComCalc!U$113-2*SQRT(ComCalc!U$113)*U1714),"")</f>
        <v/>
      </c>
    </row>
    <row r="1818" spans="1:21" x14ac:dyDescent="0.15">
      <c r="A1818" t="str">
        <f t="shared" si="1080"/>
        <v>LWR</v>
      </c>
      <c r="B1818" t="str">
        <f>IF((ComCalc!B$37&gt;1)*B174,(SQRT(ComCalc!B$113)*B1715-1)/SQRT(1+ComCalc!B$113-2*SQRT(ComCalc!B$113)*B1715),"")</f>
        <v/>
      </c>
      <c r="C1818" t="str">
        <f>IF((ComCalc!C$37&gt;1)*C174,(SQRT(ComCalc!C$113)*C1715-1)/SQRT(1+ComCalc!C$113-2*SQRT(ComCalc!C$113)*C1715),"")</f>
        <v/>
      </c>
      <c r="D1818" t="str">
        <f>IF((ComCalc!D$37&gt;1)*D174,(SQRT(ComCalc!D$113)*D1715-1)/SQRT(1+ComCalc!D$113-2*SQRT(ComCalc!D$113)*D1715),"")</f>
        <v/>
      </c>
      <c r="E1818" t="str">
        <f>IF((ComCalc!E$37&gt;1)*E174,(SQRT(ComCalc!E$113)*E1715-1)/SQRT(1+ComCalc!E$113-2*SQRT(ComCalc!E$113)*E1715),"")</f>
        <v/>
      </c>
      <c r="F1818" t="str">
        <f>IF((ComCalc!F$37&gt;1)*F174,(SQRT(ComCalc!F$113)*F1715-1)/SQRT(1+ComCalc!F$113-2*SQRT(ComCalc!F$113)*F1715),"")</f>
        <v/>
      </c>
      <c r="G1818" t="str">
        <f>IF((ComCalc!G$37&gt;1)*G174,(SQRT(ComCalc!G$113)*G1715-1)/SQRT(1+ComCalc!G$113-2*SQRT(ComCalc!G$113)*G1715),"")</f>
        <v/>
      </c>
      <c r="H1818" t="str">
        <f>IF((ComCalc!H$37&gt;1)*H174,(SQRT(ComCalc!H$113)*H1715-1)/SQRT(1+ComCalc!H$113-2*SQRT(ComCalc!H$113)*H1715),"")</f>
        <v/>
      </c>
      <c r="I1818" t="str">
        <f>IF((ComCalc!I$37&gt;1)*I174,(SQRT(ComCalc!I$113)*I1715-1)/SQRT(1+ComCalc!I$113-2*SQRT(ComCalc!I$113)*I1715),"")</f>
        <v/>
      </c>
      <c r="J1818" t="str">
        <f>IF((ComCalc!J$37&gt;1)*J174,(SQRT(ComCalc!J$113)*J1715-1)/SQRT(1+ComCalc!J$113-2*SQRT(ComCalc!J$113)*J1715),"")</f>
        <v/>
      </c>
      <c r="K1818" t="str">
        <f>IF((ComCalc!K$37&gt;1)*K174,(SQRT(ComCalc!K$113)*K1715-1)/SQRT(1+ComCalc!K$113-2*SQRT(ComCalc!K$113)*K1715),"")</f>
        <v/>
      </c>
      <c r="L1818" t="str">
        <f>IF((ComCalc!L$37&gt;1)*L174,(SQRT(ComCalc!L$113)*L1715-1)/SQRT(1+ComCalc!L$113-2*SQRT(ComCalc!L$113)*L1715),"")</f>
        <v/>
      </c>
      <c r="M1818" t="str">
        <f>IF((ComCalc!M$37&gt;1)*M174,(SQRT(ComCalc!M$113)*M1715-1)/SQRT(1+ComCalc!M$113-2*SQRT(ComCalc!M$113)*M1715),"")</f>
        <v/>
      </c>
      <c r="N1818" t="str">
        <f>IF((ComCalc!N$37&gt;1)*N174,(SQRT(ComCalc!N$113)*N1715-1)/SQRT(1+ComCalc!N$113-2*SQRT(ComCalc!N$113)*N1715),"")</f>
        <v/>
      </c>
      <c r="O1818" t="str">
        <f>IF((ComCalc!O$37&gt;1)*O174,(SQRT(ComCalc!O$113)*O1715-1)/SQRT(1+ComCalc!O$113-2*SQRT(ComCalc!O$113)*O1715),"")</f>
        <v/>
      </c>
      <c r="P1818" t="str">
        <f>IF((ComCalc!P$37&gt;1)*P174,(SQRT(ComCalc!P$113)*P1715-1)/SQRT(1+ComCalc!P$113-2*SQRT(ComCalc!P$113)*P1715),"")</f>
        <v/>
      </c>
      <c r="Q1818" t="str">
        <f>IF((ComCalc!Q$37&gt;1)*Q174,(SQRT(ComCalc!Q$113)*Q1715-1)/SQRT(1+ComCalc!Q$113-2*SQRT(ComCalc!Q$113)*Q1715),"")</f>
        <v/>
      </c>
      <c r="R1818" t="str">
        <f>IF((ComCalc!R$37&gt;1)*R174,(SQRT(ComCalc!R$113)*R1715-1)/SQRT(1+ComCalc!R$113-2*SQRT(ComCalc!R$113)*R1715),"")</f>
        <v/>
      </c>
      <c r="S1818" t="str">
        <f>IF((ComCalc!S$37&gt;1)*S174,(SQRT(ComCalc!S$113)*S1715-1)/SQRT(1+ComCalc!S$113-2*SQRT(ComCalc!S$113)*S1715),"")</f>
        <v/>
      </c>
      <c r="T1818" t="str">
        <f>IF((ComCalc!T$37&gt;1)*T174,(SQRT(ComCalc!T$113)*T1715-1)/SQRT(1+ComCalc!T$113-2*SQRT(ComCalc!T$113)*T1715),"")</f>
        <v/>
      </c>
      <c r="U1818" t="str">
        <f>IF((ComCalc!U$37&gt;1)*U174,(SQRT(ComCalc!U$113)*U1715-1)/SQRT(1+ComCalc!U$113-2*SQRT(ComCalc!U$113)*U1715),"")</f>
        <v/>
      </c>
    </row>
    <row r="1819" spans="1:21" x14ac:dyDescent="0.15">
      <c r="A1819" t="str">
        <f t="shared" si="1080"/>
        <v>RC</v>
      </c>
      <c r="B1819" t="str">
        <f>IF((ComCalc!B$37&gt;1)*B175,(SQRT(ComCalc!B$113)*B1716-1)/SQRT(1+ComCalc!B$113-2*SQRT(ComCalc!B$113)*B1716),"")</f>
        <v/>
      </c>
      <c r="C1819" t="str">
        <f>IF((ComCalc!C$37&gt;1)*C175,(SQRT(ComCalc!C$113)*C1716-1)/SQRT(1+ComCalc!C$113-2*SQRT(ComCalc!C$113)*C1716),"")</f>
        <v/>
      </c>
      <c r="D1819" t="str">
        <f>IF((ComCalc!D$37&gt;1)*D175,(SQRT(ComCalc!D$113)*D1716-1)/SQRT(1+ComCalc!D$113-2*SQRT(ComCalc!D$113)*D1716),"")</f>
        <v/>
      </c>
      <c r="E1819" t="str">
        <f>IF((ComCalc!E$37&gt;1)*E175,(SQRT(ComCalc!E$113)*E1716-1)/SQRT(1+ComCalc!E$113-2*SQRT(ComCalc!E$113)*E1716),"")</f>
        <v/>
      </c>
      <c r="F1819" t="str">
        <f>IF((ComCalc!F$37&gt;1)*F175,(SQRT(ComCalc!F$113)*F1716-1)/SQRT(1+ComCalc!F$113-2*SQRT(ComCalc!F$113)*F1716),"")</f>
        <v/>
      </c>
      <c r="G1819" t="str">
        <f>IF((ComCalc!G$37&gt;1)*G175,(SQRT(ComCalc!G$113)*G1716-1)/SQRT(1+ComCalc!G$113-2*SQRT(ComCalc!G$113)*G1716),"")</f>
        <v/>
      </c>
      <c r="H1819" t="str">
        <f>IF((ComCalc!H$37&gt;1)*H175,(SQRT(ComCalc!H$113)*H1716-1)/SQRT(1+ComCalc!H$113-2*SQRT(ComCalc!H$113)*H1716),"")</f>
        <v/>
      </c>
      <c r="I1819" t="str">
        <f>IF((ComCalc!I$37&gt;1)*I175,(SQRT(ComCalc!I$113)*I1716-1)/SQRT(1+ComCalc!I$113-2*SQRT(ComCalc!I$113)*I1716),"")</f>
        <v/>
      </c>
      <c r="J1819" t="str">
        <f>IF((ComCalc!J$37&gt;1)*J175,(SQRT(ComCalc!J$113)*J1716-1)/SQRT(1+ComCalc!J$113-2*SQRT(ComCalc!J$113)*J1716),"")</f>
        <v/>
      </c>
      <c r="K1819" t="str">
        <f>IF((ComCalc!K$37&gt;1)*K175,(SQRT(ComCalc!K$113)*K1716-1)/SQRT(1+ComCalc!K$113-2*SQRT(ComCalc!K$113)*K1716),"")</f>
        <v/>
      </c>
      <c r="L1819" t="str">
        <f>IF((ComCalc!L$37&gt;1)*L175,(SQRT(ComCalc!L$113)*L1716-1)/SQRT(1+ComCalc!L$113-2*SQRT(ComCalc!L$113)*L1716),"")</f>
        <v/>
      </c>
      <c r="M1819" t="str">
        <f>IF((ComCalc!M$37&gt;1)*M175,(SQRT(ComCalc!M$113)*M1716-1)/SQRT(1+ComCalc!M$113-2*SQRT(ComCalc!M$113)*M1716),"")</f>
        <v/>
      </c>
      <c r="N1819" t="str">
        <f>IF((ComCalc!N$37&gt;1)*N175,(SQRT(ComCalc!N$113)*N1716-1)/SQRT(1+ComCalc!N$113-2*SQRT(ComCalc!N$113)*N1716),"")</f>
        <v/>
      </c>
      <c r="O1819" t="str">
        <f>IF((ComCalc!O$37&gt;1)*O175,(SQRT(ComCalc!O$113)*O1716-1)/SQRT(1+ComCalc!O$113-2*SQRT(ComCalc!O$113)*O1716),"")</f>
        <v/>
      </c>
      <c r="P1819" t="str">
        <f>IF((ComCalc!P$37&gt;1)*P175,(SQRT(ComCalc!P$113)*P1716-1)/SQRT(1+ComCalc!P$113-2*SQRT(ComCalc!P$113)*P1716),"")</f>
        <v/>
      </c>
      <c r="Q1819" t="str">
        <f>IF((ComCalc!Q$37&gt;1)*Q175,(SQRT(ComCalc!Q$113)*Q1716-1)/SQRT(1+ComCalc!Q$113-2*SQRT(ComCalc!Q$113)*Q1716),"")</f>
        <v/>
      </c>
      <c r="R1819" t="str">
        <f>IF((ComCalc!R$37&gt;1)*R175,(SQRT(ComCalc!R$113)*R1716-1)/SQRT(1+ComCalc!R$113-2*SQRT(ComCalc!R$113)*R1716),"")</f>
        <v/>
      </c>
      <c r="S1819" t="str">
        <f>IF((ComCalc!S$37&gt;1)*S175,(SQRT(ComCalc!S$113)*S1716-1)/SQRT(1+ComCalc!S$113-2*SQRT(ComCalc!S$113)*S1716),"")</f>
        <v/>
      </c>
      <c r="T1819" t="str">
        <f>IF((ComCalc!T$37&gt;1)*T175,(SQRT(ComCalc!T$113)*T1716-1)/SQRT(1+ComCalc!T$113-2*SQRT(ComCalc!T$113)*T1716),"")</f>
        <v/>
      </c>
      <c r="U1819" t="str">
        <f>IF((ComCalc!U$37&gt;1)*U175,(SQRT(ComCalc!U$113)*U1716-1)/SQRT(1+ComCalc!U$113-2*SQRT(ComCalc!U$113)*U1716),"")</f>
        <v/>
      </c>
    </row>
    <row r="1820" spans="1:21" x14ac:dyDescent="0.15">
      <c r="A1820" t="str">
        <f t="shared" si="1080"/>
        <v>NWD</v>
      </c>
      <c r="B1820" t="str">
        <f>IF((ComCalc!B$37&gt;1)*B176,(SQRT(ComCalc!B$113)*B1717-1)/SQRT(1+ComCalc!B$113-2*SQRT(ComCalc!B$113)*B1717),"")</f>
        <v/>
      </c>
      <c r="C1820" t="str">
        <f>IF((ComCalc!C$37&gt;1)*C176,(SQRT(ComCalc!C$113)*C1717-1)/SQRT(1+ComCalc!C$113-2*SQRT(ComCalc!C$113)*C1717),"")</f>
        <v/>
      </c>
      <c r="D1820" t="str">
        <f>IF((ComCalc!D$37&gt;1)*D176,(SQRT(ComCalc!D$113)*D1717-1)/SQRT(1+ComCalc!D$113-2*SQRT(ComCalc!D$113)*D1717),"")</f>
        <v/>
      </c>
      <c r="E1820" t="str">
        <f>IF((ComCalc!E$37&gt;1)*E176,(SQRT(ComCalc!E$113)*E1717-1)/SQRT(1+ComCalc!E$113-2*SQRT(ComCalc!E$113)*E1717),"")</f>
        <v/>
      </c>
      <c r="F1820" t="str">
        <f>IF((ComCalc!F$37&gt;1)*F176,(SQRT(ComCalc!F$113)*F1717-1)/SQRT(1+ComCalc!F$113-2*SQRT(ComCalc!F$113)*F1717),"")</f>
        <v/>
      </c>
      <c r="G1820" t="str">
        <f>IF((ComCalc!G$37&gt;1)*G176,(SQRT(ComCalc!G$113)*G1717-1)/SQRT(1+ComCalc!G$113-2*SQRT(ComCalc!G$113)*G1717),"")</f>
        <v/>
      </c>
      <c r="H1820" t="str">
        <f>IF((ComCalc!H$37&gt;1)*H176,(SQRT(ComCalc!H$113)*H1717-1)/SQRT(1+ComCalc!H$113-2*SQRT(ComCalc!H$113)*H1717),"")</f>
        <v/>
      </c>
      <c r="I1820" t="str">
        <f>IF((ComCalc!I$37&gt;1)*I176,(SQRT(ComCalc!I$113)*I1717-1)/SQRT(1+ComCalc!I$113-2*SQRT(ComCalc!I$113)*I1717),"")</f>
        <v/>
      </c>
      <c r="J1820" t="str">
        <f>IF((ComCalc!J$37&gt;1)*J176,(SQRT(ComCalc!J$113)*J1717-1)/SQRT(1+ComCalc!J$113-2*SQRT(ComCalc!J$113)*J1717),"")</f>
        <v/>
      </c>
      <c r="K1820" t="str">
        <f>IF((ComCalc!K$37&gt;1)*K176,(SQRT(ComCalc!K$113)*K1717-1)/SQRT(1+ComCalc!K$113-2*SQRT(ComCalc!K$113)*K1717),"")</f>
        <v/>
      </c>
      <c r="L1820" t="str">
        <f>IF((ComCalc!L$37&gt;1)*L176,(SQRT(ComCalc!L$113)*L1717-1)/SQRT(1+ComCalc!L$113-2*SQRT(ComCalc!L$113)*L1717),"")</f>
        <v/>
      </c>
      <c r="M1820" t="str">
        <f>IF((ComCalc!M$37&gt;1)*M176,(SQRT(ComCalc!M$113)*M1717-1)/SQRT(1+ComCalc!M$113-2*SQRT(ComCalc!M$113)*M1717),"")</f>
        <v/>
      </c>
      <c r="N1820" t="str">
        <f>IF((ComCalc!N$37&gt;1)*N176,(SQRT(ComCalc!N$113)*N1717-1)/SQRT(1+ComCalc!N$113-2*SQRT(ComCalc!N$113)*N1717),"")</f>
        <v/>
      </c>
      <c r="O1820" t="str">
        <f>IF((ComCalc!O$37&gt;1)*O176,(SQRT(ComCalc!O$113)*O1717-1)/SQRT(1+ComCalc!O$113-2*SQRT(ComCalc!O$113)*O1717),"")</f>
        <v/>
      </c>
      <c r="P1820" t="str">
        <f>IF((ComCalc!P$37&gt;1)*P176,(SQRT(ComCalc!P$113)*P1717-1)/SQRT(1+ComCalc!P$113-2*SQRT(ComCalc!P$113)*P1717),"")</f>
        <v/>
      </c>
      <c r="Q1820" t="str">
        <f>IF((ComCalc!Q$37&gt;1)*Q176,(SQRT(ComCalc!Q$113)*Q1717-1)/SQRT(1+ComCalc!Q$113-2*SQRT(ComCalc!Q$113)*Q1717),"")</f>
        <v/>
      </c>
      <c r="R1820" t="str">
        <f>IF((ComCalc!R$37&gt;1)*R176,(SQRT(ComCalc!R$113)*R1717-1)/SQRT(1+ComCalc!R$113-2*SQRT(ComCalc!R$113)*R1717),"")</f>
        <v/>
      </c>
      <c r="S1820" t="str">
        <f>IF((ComCalc!S$37&gt;1)*S176,(SQRT(ComCalc!S$113)*S1717-1)/SQRT(1+ComCalc!S$113-2*SQRT(ComCalc!S$113)*S1717),"")</f>
        <v/>
      </c>
      <c r="T1820" t="str">
        <f>IF((ComCalc!T$37&gt;1)*T176,(SQRT(ComCalc!T$113)*T1717-1)/SQRT(1+ComCalc!T$113-2*SQRT(ComCalc!T$113)*T1717),"")</f>
        <v/>
      </c>
      <c r="U1820" t="str">
        <f>IF((ComCalc!U$37&gt;1)*U176,(SQRT(ComCalc!U$113)*U1717-1)/SQRT(1+ComCalc!U$113-2*SQRT(ComCalc!U$113)*U1717),"")</f>
        <v/>
      </c>
    </row>
    <row r="1821" spans="1:21" x14ac:dyDescent="0.15">
      <c r="A1821" t="str">
        <f t="shared" si="1080"/>
        <v>PP</v>
      </c>
      <c r="B1821" t="str">
        <f>IF((ComCalc!B$37&gt;1)*B177,(SQRT(ComCalc!B$113)*B1718-1)/SQRT(1+ComCalc!B$113-2*SQRT(ComCalc!B$113)*B1718),"")</f>
        <v/>
      </c>
      <c r="C1821" t="str">
        <f>IF((ComCalc!C$37&gt;1)*C177,(SQRT(ComCalc!C$113)*C1718-1)/SQRT(1+ComCalc!C$113-2*SQRT(ComCalc!C$113)*C1718),"")</f>
        <v/>
      </c>
      <c r="D1821" t="str">
        <f>IF((ComCalc!D$37&gt;1)*D177,(SQRT(ComCalc!D$113)*D1718-1)/SQRT(1+ComCalc!D$113-2*SQRT(ComCalc!D$113)*D1718),"")</f>
        <v/>
      </c>
      <c r="E1821" t="str">
        <f>IF((ComCalc!E$37&gt;1)*E177,(SQRT(ComCalc!E$113)*E1718-1)/SQRT(1+ComCalc!E$113-2*SQRT(ComCalc!E$113)*E1718),"")</f>
        <v/>
      </c>
      <c r="F1821" t="str">
        <f>IF((ComCalc!F$37&gt;1)*F177,(SQRT(ComCalc!F$113)*F1718-1)/SQRT(1+ComCalc!F$113-2*SQRT(ComCalc!F$113)*F1718),"")</f>
        <v/>
      </c>
      <c r="G1821" t="str">
        <f>IF((ComCalc!G$37&gt;1)*G177,(SQRT(ComCalc!G$113)*G1718-1)/SQRT(1+ComCalc!G$113-2*SQRT(ComCalc!G$113)*G1718),"")</f>
        <v/>
      </c>
      <c r="H1821" t="str">
        <f>IF((ComCalc!H$37&gt;1)*H177,(SQRT(ComCalc!H$113)*H1718-1)/SQRT(1+ComCalc!H$113-2*SQRT(ComCalc!H$113)*H1718),"")</f>
        <v/>
      </c>
      <c r="I1821" t="str">
        <f>IF((ComCalc!I$37&gt;1)*I177,(SQRT(ComCalc!I$113)*I1718-1)/SQRT(1+ComCalc!I$113-2*SQRT(ComCalc!I$113)*I1718),"")</f>
        <v/>
      </c>
      <c r="J1821" t="str">
        <f>IF((ComCalc!J$37&gt;1)*J177,(SQRT(ComCalc!J$113)*J1718-1)/SQRT(1+ComCalc!J$113-2*SQRT(ComCalc!J$113)*J1718),"")</f>
        <v/>
      </c>
      <c r="K1821" t="str">
        <f>IF((ComCalc!K$37&gt;1)*K177,(SQRT(ComCalc!K$113)*K1718-1)/SQRT(1+ComCalc!K$113-2*SQRT(ComCalc!K$113)*K1718),"")</f>
        <v/>
      </c>
      <c r="L1821" t="str">
        <f>IF((ComCalc!L$37&gt;1)*L177,(SQRT(ComCalc!L$113)*L1718-1)/SQRT(1+ComCalc!L$113-2*SQRT(ComCalc!L$113)*L1718),"")</f>
        <v/>
      </c>
      <c r="M1821" t="str">
        <f>IF((ComCalc!M$37&gt;1)*M177,(SQRT(ComCalc!M$113)*M1718-1)/SQRT(1+ComCalc!M$113-2*SQRT(ComCalc!M$113)*M1718),"")</f>
        <v/>
      </c>
      <c r="N1821" t="str">
        <f>IF((ComCalc!N$37&gt;1)*N177,(SQRT(ComCalc!N$113)*N1718-1)/SQRT(1+ComCalc!N$113-2*SQRT(ComCalc!N$113)*N1718),"")</f>
        <v/>
      </c>
      <c r="O1821" t="str">
        <f>IF((ComCalc!O$37&gt;1)*O177,(SQRT(ComCalc!O$113)*O1718-1)/SQRT(1+ComCalc!O$113-2*SQRT(ComCalc!O$113)*O1718),"")</f>
        <v/>
      </c>
      <c r="P1821" t="str">
        <f>IF((ComCalc!P$37&gt;1)*P177,(SQRT(ComCalc!P$113)*P1718-1)/SQRT(1+ComCalc!P$113-2*SQRT(ComCalc!P$113)*P1718),"")</f>
        <v/>
      </c>
      <c r="Q1821" t="str">
        <f>IF((ComCalc!Q$37&gt;1)*Q177,(SQRT(ComCalc!Q$113)*Q1718-1)/SQRT(1+ComCalc!Q$113-2*SQRT(ComCalc!Q$113)*Q1718),"")</f>
        <v/>
      </c>
      <c r="R1821" t="str">
        <f>IF((ComCalc!R$37&gt;1)*R177,(SQRT(ComCalc!R$113)*R1718-1)/SQRT(1+ComCalc!R$113-2*SQRT(ComCalc!R$113)*R1718),"")</f>
        <v/>
      </c>
      <c r="S1821" t="str">
        <f>IF((ComCalc!S$37&gt;1)*S177,(SQRT(ComCalc!S$113)*S1718-1)/SQRT(1+ComCalc!S$113-2*SQRT(ComCalc!S$113)*S1718),"")</f>
        <v/>
      </c>
      <c r="T1821" t="str">
        <f>IF((ComCalc!T$37&gt;1)*T177,(SQRT(ComCalc!T$113)*T1718-1)/SQRT(1+ComCalc!T$113-2*SQRT(ComCalc!T$113)*T1718),"")</f>
        <v/>
      </c>
      <c r="U1821" t="str">
        <f>IF((ComCalc!U$37&gt;1)*U177,(SQRT(ComCalc!U$113)*U1718-1)/SQRT(1+ComCalc!U$113-2*SQRT(ComCalc!U$113)*U1718),"")</f>
        <v/>
      </c>
    </row>
    <row r="1822" spans="1:21" x14ac:dyDescent="0.15">
      <c r="A1822" t="str">
        <f t="shared" si="1080"/>
        <v>WRF</v>
      </c>
      <c r="B1822" t="str">
        <f>IF((ComCalc!B$37&gt;1)*B178,(SQRT(ComCalc!B$113)*B1719-1)/SQRT(1+ComCalc!B$113-2*SQRT(ComCalc!B$113)*B1719),"")</f>
        <v/>
      </c>
      <c r="C1822" t="str">
        <f>IF((ComCalc!C$37&gt;1)*C178,(SQRT(ComCalc!C$113)*C1719-1)/SQRT(1+ComCalc!C$113-2*SQRT(ComCalc!C$113)*C1719),"")</f>
        <v/>
      </c>
      <c r="D1822" t="str">
        <f>IF((ComCalc!D$37&gt;1)*D178,(SQRT(ComCalc!D$113)*D1719-1)/SQRT(1+ComCalc!D$113-2*SQRT(ComCalc!D$113)*D1719),"")</f>
        <v/>
      </c>
      <c r="E1822" t="str">
        <f>IF((ComCalc!E$37&gt;1)*E178,(SQRT(ComCalc!E$113)*E1719-1)/SQRT(1+ComCalc!E$113-2*SQRT(ComCalc!E$113)*E1719),"")</f>
        <v/>
      </c>
      <c r="F1822" t="str">
        <f>IF((ComCalc!F$37&gt;1)*F178,(SQRT(ComCalc!F$113)*F1719-1)/SQRT(1+ComCalc!F$113-2*SQRT(ComCalc!F$113)*F1719),"")</f>
        <v/>
      </c>
      <c r="G1822" t="str">
        <f>IF((ComCalc!G$37&gt;1)*G178,(SQRT(ComCalc!G$113)*G1719-1)/SQRT(1+ComCalc!G$113-2*SQRT(ComCalc!G$113)*G1719),"")</f>
        <v/>
      </c>
      <c r="H1822" t="str">
        <f>IF((ComCalc!H$37&gt;1)*H178,(SQRT(ComCalc!H$113)*H1719-1)/SQRT(1+ComCalc!H$113-2*SQRT(ComCalc!H$113)*H1719),"")</f>
        <v/>
      </c>
      <c r="I1822" t="str">
        <f>IF((ComCalc!I$37&gt;1)*I178,(SQRT(ComCalc!I$113)*I1719-1)/SQRT(1+ComCalc!I$113-2*SQRT(ComCalc!I$113)*I1719),"")</f>
        <v/>
      </c>
      <c r="J1822" t="str">
        <f>IF((ComCalc!J$37&gt;1)*J178,(SQRT(ComCalc!J$113)*J1719-1)/SQRT(1+ComCalc!J$113-2*SQRT(ComCalc!J$113)*J1719),"")</f>
        <v/>
      </c>
      <c r="K1822" t="str">
        <f>IF((ComCalc!K$37&gt;1)*K178,(SQRT(ComCalc!K$113)*K1719-1)/SQRT(1+ComCalc!K$113-2*SQRT(ComCalc!K$113)*K1719),"")</f>
        <v/>
      </c>
      <c r="L1822" t="str">
        <f>IF((ComCalc!L$37&gt;1)*L178,(SQRT(ComCalc!L$113)*L1719-1)/SQRT(1+ComCalc!L$113-2*SQRT(ComCalc!L$113)*L1719),"")</f>
        <v/>
      </c>
      <c r="M1822" t="str">
        <f>IF((ComCalc!M$37&gt;1)*M178,(SQRT(ComCalc!M$113)*M1719-1)/SQRT(1+ComCalc!M$113-2*SQRT(ComCalc!M$113)*M1719),"")</f>
        <v/>
      </c>
      <c r="N1822" t="str">
        <f>IF((ComCalc!N$37&gt;1)*N178,(SQRT(ComCalc!N$113)*N1719-1)/SQRT(1+ComCalc!N$113-2*SQRT(ComCalc!N$113)*N1719),"")</f>
        <v/>
      </c>
      <c r="O1822" t="str">
        <f>IF((ComCalc!O$37&gt;1)*O178,(SQRT(ComCalc!O$113)*O1719-1)/SQRT(1+ComCalc!O$113-2*SQRT(ComCalc!O$113)*O1719),"")</f>
        <v/>
      </c>
      <c r="P1822" t="str">
        <f>IF((ComCalc!P$37&gt;1)*P178,(SQRT(ComCalc!P$113)*P1719-1)/SQRT(1+ComCalc!P$113-2*SQRT(ComCalc!P$113)*P1719),"")</f>
        <v/>
      </c>
      <c r="Q1822" t="str">
        <f>IF((ComCalc!Q$37&gt;1)*Q178,(SQRT(ComCalc!Q$113)*Q1719-1)/SQRT(1+ComCalc!Q$113-2*SQRT(ComCalc!Q$113)*Q1719),"")</f>
        <v/>
      </c>
      <c r="R1822" t="str">
        <f>IF((ComCalc!R$37&gt;1)*R178,(SQRT(ComCalc!R$113)*R1719-1)/SQRT(1+ComCalc!R$113-2*SQRT(ComCalc!R$113)*R1719),"")</f>
        <v/>
      </c>
      <c r="S1822" t="str">
        <f>IF((ComCalc!S$37&gt;1)*S178,(SQRT(ComCalc!S$113)*S1719-1)/SQRT(1+ComCalc!S$113-2*SQRT(ComCalc!S$113)*S1719),"")</f>
        <v/>
      </c>
      <c r="T1822" t="str">
        <f>IF((ComCalc!T$37&gt;1)*T178,(SQRT(ComCalc!T$113)*T1719-1)/SQRT(1+ComCalc!T$113-2*SQRT(ComCalc!T$113)*T1719),"")</f>
        <v/>
      </c>
      <c r="U1822" t="str">
        <f>IF((ComCalc!U$37&gt;1)*U178,(SQRT(ComCalc!U$113)*U1719-1)/SQRT(1+ComCalc!U$113-2*SQRT(ComCalc!U$113)*U1719),"")</f>
        <v/>
      </c>
    </row>
    <row r="1823" spans="1:21" x14ac:dyDescent="0.15">
      <c r="A1823" t="str">
        <f t="shared" si="1080"/>
        <v>DF</v>
      </c>
      <c r="B1823" t="str">
        <f>IF((ComCalc!B$37&gt;1)*B179,(SQRT(ComCalc!B$113)*B1720-1)/SQRT(1+ComCalc!B$113-2*SQRT(ComCalc!B$113)*B1720),"")</f>
        <v/>
      </c>
      <c r="C1823" t="str">
        <f>IF((ComCalc!C$37&gt;1)*C179,(SQRT(ComCalc!C$113)*C1720-1)/SQRT(1+ComCalc!C$113-2*SQRT(ComCalc!C$113)*C1720),"")</f>
        <v/>
      </c>
      <c r="D1823" t="str">
        <f>IF((ComCalc!D$37&gt;1)*D179,(SQRT(ComCalc!D$113)*D1720-1)/SQRT(1+ComCalc!D$113-2*SQRT(ComCalc!D$113)*D1720),"")</f>
        <v/>
      </c>
      <c r="E1823" t="str">
        <f>IF((ComCalc!E$37&gt;1)*E179,(SQRT(ComCalc!E$113)*E1720-1)/SQRT(1+ComCalc!E$113-2*SQRT(ComCalc!E$113)*E1720),"")</f>
        <v/>
      </c>
      <c r="F1823" t="str">
        <f>IF((ComCalc!F$37&gt;1)*F179,(SQRT(ComCalc!F$113)*F1720-1)/SQRT(1+ComCalc!F$113-2*SQRT(ComCalc!F$113)*F1720),"")</f>
        <v/>
      </c>
      <c r="G1823" t="str">
        <f>IF((ComCalc!G$37&gt;1)*G179,(SQRT(ComCalc!G$113)*G1720-1)/SQRT(1+ComCalc!G$113-2*SQRT(ComCalc!G$113)*G1720),"")</f>
        <v/>
      </c>
      <c r="H1823" t="str">
        <f>IF((ComCalc!H$37&gt;1)*H179,(SQRT(ComCalc!H$113)*H1720-1)/SQRT(1+ComCalc!H$113-2*SQRT(ComCalc!H$113)*H1720),"")</f>
        <v/>
      </c>
      <c r="I1823" t="str">
        <f>IF((ComCalc!I$37&gt;1)*I179,(SQRT(ComCalc!I$113)*I1720-1)/SQRT(1+ComCalc!I$113-2*SQRT(ComCalc!I$113)*I1720),"")</f>
        <v/>
      </c>
      <c r="J1823" t="str">
        <f>IF((ComCalc!J$37&gt;1)*J179,(SQRT(ComCalc!J$113)*J1720-1)/SQRT(1+ComCalc!J$113-2*SQRT(ComCalc!J$113)*J1720),"")</f>
        <v/>
      </c>
      <c r="K1823" t="str">
        <f>IF((ComCalc!K$37&gt;1)*K179,(SQRT(ComCalc!K$113)*K1720-1)/SQRT(1+ComCalc!K$113-2*SQRT(ComCalc!K$113)*K1720),"")</f>
        <v/>
      </c>
      <c r="L1823" t="str">
        <f>IF((ComCalc!L$37&gt;1)*L179,(SQRT(ComCalc!L$113)*L1720-1)/SQRT(1+ComCalc!L$113-2*SQRT(ComCalc!L$113)*L1720),"")</f>
        <v/>
      </c>
      <c r="M1823" t="str">
        <f>IF((ComCalc!M$37&gt;1)*M179,(SQRT(ComCalc!M$113)*M1720-1)/SQRT(1+ComCalc!M$113-2*SQRT(ComCalc!M$113)*M1720),"")</f>
        <v/>
      </c>
      <c r="N1823" t="str">
        <f>IF((ComCalc!N$37&gt;1)*N179,(SQRT(ComCalc!N$113)*N1720-1)/SQRT(1+ComCalc!N$113-2*SQRT(ComCalc!N$113)*N1720),"")</f>
        <v/>
      </c>
      <c r="O1823" t="str">
        <f>IF((ComCalc!O$37&gt;1)*O179,(SQRT(ComCalc!O$113)*O1720-1)/SQRT(1+ComCalc!O$113-2*SQRT(ComCalc!O$113)*O1720),"")</f>
        <v/>
      </c>
      <c r="P1823" t="str">
        <f>IF((ComCalc!P$37&gt;1)*P179,(SQRT(ComCalc!P$113)*P1720-1)/SQRT(1+ComCalc!P$113-2*SQRT(ComCalc!P$113)*P1720),"")</f>
        <v/>
      </c>
      <c r="Q1823" t="str">
        <f>IF((ComCalc!Q$37&gt;1)*Q179,(SQRT(ComCalc!Q$113)*Q1720-1)/SQRT(1+ComCalc!Q$113-2*SQRT(ComCalc!Q$113)*Q1720),"")</f>
        <v/>
      </c>
      <c r="R1823" t="str">
        <f>IF((ComCalc!R$37&gt;1)*R179,(SQRT(ComCalc!R$113)*R1720-1)/SQRT(1+ComCalc!R$113-2*SQRT(ComCalc!R$113)*R1720),"")</f>
        <v/>
      </c>
      <c r="S1823" t="str">
        <f>IF((ComCalc!S$37&gt;1)*S179,(SQRT(ComCalc!S$113)*S1720-1)/SQRT(1+ComCalc!S$113-2*SQRT(ComCalc!S$113)*S1720),"")</f>
        <v/>
      </c>
      <c r="T1823" t="str">
        <f>IF((ComCalc!T$37&gt;1)*T179,(SQRT(ComCalc!T$113)*T1720-1)/SQRT(1+ComCalc!T$113-2*SQRT(ComCalc!T$113)*T1720),"")</f>
        <v/>
      </c>
      <c r="U1823" t="str">
        <f>IF((ComCalc!U$37&gt;1)*U179,(SQRT(ComCalc!U$113)*U1720-1)/SQRT(1+ComCalc!U$113-2*SQRT(ComCalc!U$113)*U1720),"")</f>
        <v/>
      </c>
    </row>
    <row r="1824" spans="1:21" x14ac:dyDescent="0.15">
      <c r="A1824" t="str">
        <f t="shared" si="1080"/>
        <v>SRF</v>
      </c>
      <c r="B1824" t="str">
        <f>IF((ComCalc!B$37&gt;1)*B180,(SQRT(ComCalc!B$113)*B1721-1)/SQRT(1+ComCalc!B$113-2*SQRT(ComCalc!B$113)*B1721),"")</f>
        <v/>
      </c>
      <c r="C1824" t="str">
        <f>IF((ComCalc!C$37&gt;1)*C180,(SQRT(ComCalc!C$113)*C1721-1)/SQRT(1+ComCalc!C$113-2*SQRT(ComCalc!C$113)*C1721),"")</f>
        <v/>
      </c>
      <c r="D1824" t="str">
        <f>IF((ComCalc!D$37&gt;1)*D180,(SQRT(ComCalc!D$113)*D1721-1)/SQRT(1+ComCalc!D$113-2*SQRT(ComCalc!D$113)*D1721),"")</f>
        <v/>
      </c>
      <c r="E1824" t="str">
        <f>IF((ComCalc!E$37&gt;1)*E180,(SQRT(ComCalc!E$113)*E1721-1)/SQRT(1+ComCalc!E$113-2*SQRT(ComCalc!E$113)*E1721),"")</f>
        <v/>
      </c>
      <c r="F1824" t="str">
        <f>IF((ComCalc!F$37&gt;1)*F180,(SQRT(ComCalc!F$113)*F1721-1)/SQRT(1+ComCalc!F$113-2*SQRT(ComCalc!F$113)*F1721),"")</f>
        <v/>
      </c>
      <c r="G1824" t="str">
        <f>IF((ComCalc!G$37&gt;1)*G180,(SQRT(ComCalc!G$113)*G1721-1)/SQRT(1+ComCalc!G$113-2*SQRT(ComCalc!G$113)*G1721),"")</f>
        <v/>
      </c>
      <c r="H1824" t="str">
        <f>IF((ComCalc!H$37&gt;1)*H180,(SQRT(ComCalc!H$113)*H1721-1)/SQRT(1+ComCalc!H$113-2*SQRT(ComCalc!H$113)*H1721),"")</f>
        <v/>
      </c>
      <c r="I1824" t="str">
        <f>IF((ComCalc!I$37&gt;1)*I180,(SQRT(ComCalc!I$113)*I1721-1)/SQRT(1+ComCalc!I$113-2*SQRT(ComCalc!I$113)*I1721),"")</f>
        <v/>
      </c>
      <c r="J1824" t="str">
        <f>IF((ComCalc!J$37&gt;1)*J180,(SQRT(ComCalc!J$113)*J1721-1)/SQRT(1+ComCalc!J$113-2*SQRT(ComCalc!J$113)*J1721),"")</f>
        <v/>
      </c>
      <c r="K1824" t="str">
        <f>IF((ComCalc!K$37&gt;1)*K180,(SQRT(ComCalc!K$113)*K1721-1)/SQRT(1+ComCalc!K$113-2*SQRT(ComCalc!K$113)*K1721),"")</f>
        <v/>
      </c>
      <c r="L1824" t="str">
        <f>IF((ComCalc!L$37&gt;1)*L180,(SQRT(ComCalc!L$113)*L1721-1)/SQRT(1+ComCalc!L$113-2*SQRT(ComCalc!L$113)*L1721),"")</f>
        <v/>
      </c>
      <c r="M1824" t="str">
        <f>IF((ComCalc!M$37&gt;1)*M180,(SQRT(ComCalc!M$113)*M1721-1)/SQRT(1+ComCalc!M$113-2*SQRT(ComCalc!M$113)*M1721),"")</f>
        <v/>
      </c>
      <c r="N1824" t="str">
        <f>IF((ComCalc!N$37&gt;1)*N180,(SQRT(ComCalc!N$113)*N1721-1)/SQRT(1+ComCalc!N$113-2*SQRT(ComCalc!N$113)*N1721),"")</f>
        <v/>
      </c>
      <c r="O1824" t="str">
        <f>IF((ComCalc!O$37&gt;1)*O180,(SQRT(ComCalc!O$113)*O1721-1)/SQRT(1+ComCalc!O$113-2*SQRT(ComCalc!O$113)*O1721),"")</f>
        <v/>
      </c>
      <c r="P1824" t="str">
        <f>IF((ComCalc!P$37&gt;1)*P180,(SQRT(ComCalc!P$113)*P1721-1)/SQRT(1+ComCalc!P$113-2*SQRT(ComCalc!P$113)*P1721),"")</f>
        <v/>
      </c>
      <c r="Q1824" t="str">
        <f>IF((ComCalc!Q$37&gt;1)*Q180,(SQRT(ComCalc!Q$113)*Q1721-1)/SQRT(1+ComCalc!Q$113-2*SQRT(ComCalc!Q$113)*Q1721),"")</f>
        <v/>
      </c>
      <c r="R1824" t="str">
        <f>IF((ComCalc!R$37&gt;1)*R180,(SQRT(ComCalc!R$113)*R1721-1)/SQRT(1+ComCalc!R$113-2*SQRT(ComCalc!R$113)*R1721),"")</f>
        <v/>
      </c>
      <c r="S1824" t="str">
        <f>IF((ComCalc!S$37&gt;1)*S180,(SQRT(ComCalc!S$113)*S1721-1)/SQRT(1+ComCalc!S$113-2*SQRT(ComCalc!S$113)*S1721),"")</f>
        <v/>
      </c>
      <c r="T1824" t="str">
        <f>IF((ComCalc!T$37&gt;1)*T180,(SQRT(ComCalc!T$113)*T1721-1)/SQRT(1+ComCalc!T$113-2*SQRT(ComCalc!T$113)*T1721),"")</f>
        <v/>
      </c>
      <c r="U1824" t="str">
        <f>IF((ComCalc!U$37&gt;1)*U180,(SQRT(ComCalc!U$113)*U1721-1)/SQRT(1+ComCalc!U$113-2*SQRT(ComCalc!U$113)*U1721),"")</f>
        <v/>
      </c>
    </row>
    <row r="1825" spans="1:21" x14ac:dyDescent="0.15">
      <c r="A1825" t="str">
        <f t="shared" si="1080"/>
        <v>RV</v>
      </c>
      <c r="B1825" t="str">
        <f>IF((ComCalc!B$37&gt;1)*B181,(SQRT(ComCalc!B$113)*B1722-1)/SQRT(1+ComCalc!B$113-2*SQRT(ComCalc!B$113)*B1722),"")</f>
        <v/>
      </c>
      <c r="C1825" t="str">
        <f>IF((ComCalc!C$37&gt;1)*C181,(SQRT(ComCalc!C$113)*C1722-1)/SQRT(1+ComCalc!C$113-2*SQRT(ComCalc!C$113)*C1722),"")</f>
        <v/>
      </c>
      <c r="D1825" t="str">
        <f>IF((ComCalc!D$37&gt;1)*D181,(SQRT(ComCalc!D$113)*D1722-1)/SQRT(1+ComCalc!D$113-2*SQRT(ComCalc!D$113)*D1722),"")</f>
        <v/>
      </c>
      <c r="E1825" t="str">
        <f>IF((ComCalc!E$37&gt;1)*E181,(SQRT(ComCalc!E$113)*E1722-1)/SQRT(1+ComCalc!E$113-2*SQRT(ComCalc!E$113)*E1722),"")</f>
        <v/>
      </c>
      <c r="F1825" t="str">
        <f>IF((ComCalc!F$37&gt;1)*F181,(SQRT(ComCalc!F$113)*F1722-1)/SQRT(1+ComCalc!F$113-2*SQRT(ComCalc!F$113)*F1722),"")</f>
        <v/>
      </c>
      <c r="G1825" t="str">
        <f>IF((ComCalc!G$37&gt;1)*G181,(SQRT(ComCalc!G$113)*G1722-1)/SQRT(1+ComCalc!G$113-2*SQRT(ComCalc!G$113)*G1722),"")</f>
        <v/>
      </c>
      <c r="H1825" t="str">
        <f>IF((ComCalc!H$37&gt;1)*H181,(SQRT(ComCalc!H$113)*H1722-1)/SQRT(1+ComCalc!H$113-2*SQRT(ComCalc!H$113)*H1722),"")</f>
        <v/>
      </c>
      <c r="I1825" t="str">
        <f>IF((ComCalc!I$37&gt;1)*I181,(SQRT(ComCalc!I$113)*I1722-1)/SQRT(1+ComCalc!I$113-2*SQRT(ComCalc!I$113)*I1722),"")</f>
        <v/>
      </c>
      <c r="J1825" t="str">
        <f>IF((ComCalc!J$37&gt;1)*J181,(SQRT(ComCalc!J$113)*J1722-1)/SQRT(1+ComCalc!J$113-2*SQRT(ComCalc!J$113)*J1722),"")</f>
        <v/>
      </c>
      <c r="K1825" t="str">
        <f>IF((ComCalc!K$37&gt;1)*K181,(SQRT(ComCalc!K$113)*K1722-1)/SQRT(1+ComCalc!K$113-2*SQRT(ComCalc!K$113)*K1722),"")</f>
        <v/>
      </c>
      <c r="L1825" t="str">
        <f>IF((ComCalc!L$37&gt;1)*L181,(SQRT(ComCalc!L$113)*L1722-1)/SQRT(1+ComCalc!L$113-2*SQRT(ComCalc!L$113)*L1722),"")</f>
        <v/>
      </c>
      <c r="M1825" t="str">
        <f>IF((ComCalc!M$37&gt;1)*M181,(SQRT(ComCalc!M$113)*M1722-1)/SQRT(1+ComCalc!M$113-2*SQRT(ComCalc!M$113)*M1722),"")</f>
        <v/>
      </c>
      <c r="N1825" t="str">
        <f>IF((ComCalc!N$37&gt;1)*N181,(SQRT(ComCalc!N$113)*N1722-1)/SQRT(1+ComCalc!N$113-2*SQRT(ComCalc!N$113)*N1722),"")</f>
        <v/>
      </c>
      <c r="O1825" t="str">
        <f>IF((ComCalc!O$37&gt;1)*O181,(SQRT(ComCalc!O$113)*O1722-1)/SQRT(1+ComCalc!O$113-2*SQRT(ComCalc!O$113)*O1722),"")</f>
        <v/>
      </c>
      <c r="P1825" t="str">
        <f>IF((ComCalc!P$37&gt;1)*P181,(SQRT(ComCalc!P$113)*P1722-1)/SQRT(1+ComCalc!P$113-2*SQRT(ComCalc!P$113)*P1722),"")</f>
        <v/>
      </c>
      <c r="Q1825" t="str">
        <f>IF((ComCalc!Q$37&gt;1)*Q181,(SQRT(ComCalc!Q$113)*Q1722-1)/SQRT(1+ComCalc!Q$113-2*SQRT(ComCalc!Q$113)*Q1722),"")</f>
        <v/>
      </c>
      <c r="R1825" t="str">
        <f>IF((ComCalc!R$37&gt;1)*R181,(SQRT(ComCalc!R$113)*R1722-1)/SQRT(1+ComCalc!R$113-2*SQRT(ComCalc!R$113)*R1722),"")</f>
        <v/>
      </c>
      <c r="S1825" t="str">
        <f>IF((ComCalc!S$37&gt;1)*S181,(SQRT(ComCalc!S$113)*S1722-1)/SQRT(1+ComCalc!S$113-2*SQRT(ComCalc!S$113)*S1722),"")</f>
        <v/>
      </c>
      <c r="T1825" t="str">
        <f>IF((ComCalc!T$37&gt;1)*T181,(SQRT(ComCalc!T$113)*T1722-1)/SQRT(1+ComCalc!T$113-2*SQRT(ComCalc!T$113)*T1722),"")</f>
        <v/>
      </c>
      <c r="U1825" t="str">
        <f>IF((ComCalc!U$37&gt;1)*U181,(SQRT(ComCalc!U$113)*U1722-1)/SQRT(1+ComCalc!U$113-2*SQRT(ComCalc!U$113)*U1722),"")</f>
        <v/>
      </c>
    </row>
    <row r="1826" spans="1:21" x14ac:dyDescent="0.15">
      <c r="A1826" t="str">
        <f t="shared" si="1080"/>
        <v>MCA</v>
      </c>
      <c r="B1826" t="str">
        <f>IF((ComCalc!B$37&gt;1)*B182,(SQRT(ComCalc!B$113)*B1723-1)/SQRT(1+ComCalc!B$113-2*SQRT(ComCalc!B$113)*B1723),"")</f>
        <v/>
      </c>
      <c r="C1826" t="str">
        <f>IF((ComCalc!C$37&gt;1)*C182,(SQRT(ComCalc!C$113)*C1723-1)/SQRT(1+ComCalc!C$113-2*SQRT(ComCalc!C$113)*C1723),"")</f>
        <v/>
      </c>
      <c r="D1826" t="str">
        <f>IF((ComCalc!D$37&gt;1)*D182,(SQRT(ComCalc!D$113)*D1723-1)/SQRT(1+ComCalc!D$113-2*SQRT(ComCalc!D$113)*D1723),"")</f>
        <v/>
      </c>
      <c r="E1826" t="str">
        <f>IF((ComCalc!E$37&gt;1)*E182,(SQRT(ComCalc!E$113)*E1723-1)/SQRT(1+ComCalc!E$113-2*SQRT(ComCalc!E$113)*E1723),"")</f>
        <v/>
      </c>
      <c r="F1826" t="str">
        <f>IF((ComCalc!F$37&gt;1)*F182,(SQRT(ComCalc!F$113)*F1723-1)/SQRT(1+ComCalc!F$113-2*SQRT(ComCalc!F$113)*F1723),"")</f>
        <v/>
      </c>
      <c r="G1826" t="str">
        <f>IF((ComCalc!G$37&gt;1)*G182,(SQRT(ComCalc!G$113)*G1723-1)/SQRT(1+ComCalc!G$113-2*SQRT(ComCalc!G$113)*G1723),"")</f>
        <v/>
      </c>
      <c r="H1826" t="str">
        <f>IF((ComCalc!H$37&gt;1)*H182,(SQRT(ComCalc!H$113)*H1723-1)/SQRT(1+ComCalc!H$113-2*SQRT(ComCalc!H$113)*H1723),"")</f>
        <v/>
      </c>
      <c r="I1826" t="str">
        <f>IF((ComCalc!I$37&gt;1)*I182,(SQRT(ComCalc!I$113)*I1723-1)/SQRT(1+ComCalc!I$113-2*SQRT(ComCalc!I$113)*I1723),"")</f>
        <v/>
      </c>
      <c r="J1826" t="str">
        <f>IF((ComCalc!J$37&gt;1)*J182,(SQRT(ComCalc!J$113)*J1723-1)/SQRT(1+ComCalc!J$113-2*SQRT(ComCalc!J$113)*J1723),"")</f>
        <v/>
      </c>
      <c r="K1826" t="str">
        <f>IF((ComCalc!K$37&gt;1)*K182,(SQRT(ComCalc!K$113)*K1723-1)/SQRT(1+ComCalc!K$113-2*SQRT(ComCalc!K$113)*K1723),"")</f>
        <v/>
      </c>
      <c r="L1826" t="str">
        <f>IF((ComCalc!L$37&gt;1)*L182,(SQRT(ComCalc!L$113)*L1723-1)/SQRT(1+ComCalc!L$113-2*SQRT(ComCalc!L$113)*L1723),"")</f>
        <v/>
      </c>
      <c r="M1826" t="str">
        <f>IF((ComCalc!M$37&gt;1)*M182,(SQRT(ComCalc!M$113)*M1723-1)/SQRT(1+ComCalc!M$113-2*SQRT(ComCalc!M$113)*M1723),"")</f>
        <v/>
      </c>
      <c r="N1826" t="str">
        <f>IF((ComCalc!N$37&gt;1)*N182,(SQRT(ComCalc!N$113)*N1723-1)/SQRT(1+ComCalc!N$113-2*SQRT(ComCalc!N$113)*N1723),"")</f>
        <v/>
      </c>
      <c r="O1826" t="str">
        <f>IF((ComCalc!O$37&gt;1)*O182,(SQRT(ComCalc!O$113)*O1723-1)/SQRT(1+ComCalc!O$113-2*SQRT(ComCalc!O$113)*O1723),"")</f>
        <v/>
      </c>
      <c r="P1826" t="str">
        <f>IF((ComCalc!P$37&gt;1)*P182,(SQRT(ComCalc!P$113)*P1723-1)/SQRT(1+ComCalc!P$113-2*SQRT(ComCalc!P$113)*P1723),"")</f>
        <v/>
      </c>
      <c r="Q1826" t="str">
        <f>IF((ComCalc!Q$37&gt;1)*Q182,(SQRT(ComCalc!Q$113)*Q1723-1)/SQRT(1+ComCalc!Q$113-2*SQRT(ComCalc!Q$113)*Q1723),"")</f>
        <v/>
      </c>
      <c r="R1826" t="str">
        <f>IF((ComCalc!R$37&gt;1)*R182,(SQRT(ComCalc!R$113)*R1723-1)/SQRT(1+ComCalc!R$113-2*SQRT(ComCalc!R$113)*R1723),"")</f>
        <v/>
      </c>
      <c r="S1826" t="str">
        <f>IF((ComCalc!S$37&gt;1)*S182,(SQRT(ComCalc!S$113)*S1723-1)/SQRT(1+ComCalc!S$113-2*SQRT(ComCalc!S$113)*S1723),"")</f>
        <v/>
      </c>
      <c r="T1826" t="str">
        <f>IF((ComCalc!T$37&gt;1)*T182,(SQRT(ComCalc!T$113)*T1723-1)/SQRT(1+ComCalc!T$113-2*SQRT(ComCalc!T$113)*T1723),"")</f>
        <v/>
      </c>
      <c r="U1826" t="str">
        <f>IF((ComCalc!U$37&gt;1)*U182,(SQRT(ComCalc!U$113)*U1723-1)/SQRT(1+ComCalc!U$113-2*SQRT(ComCalc!U$113)*U1723),"")</f>
        <v/>
      </c>
    </row>
    <row r="1827" spans="1:21" x14ac:dyDescent="0.15">
      <c r="A1827" t="str">
        <f t="shared" si="1080"/>
        <v>MC</v>
      </c>
      <c r="B1827" t="str">
        <f>IF((ComCalc!B$37&gt;1)*B183,(SQRT(ComCalc!B$113)*B1724-1)/SQRT(1+ComCalc!B$113-2*SQRT(ComCalc!B$113)*B1724),"")</f>
        <v/>
      </c>
      <c r="C1827" t="str">
        <f>IF((ComCalc!C$37&gt;1)*C183,(SQRT(ComCalc!C$113)*C1724-1)/SQRT(1+ComCalc!C$113-2*SQRT(ComCalc!C$113)*C1724),"")</f>
        <v/>
      </c>
      <c r="D1827" t="str">
        <f>IF((ComCalc!D$37&gt;1)*D183,(SQRT(ComCalc!D$113)*D1724-1)/SQRT(1+ComCalc!D$113-2*SQRT(ComCalc!D$113)*D1724),"")</f>
        <v/>
      </c>
      <c r="E1827" t="str">
        <f>IF((ComCalc!E$37&gt;1)*E183,(SQRT(ComCalc!E$113)*E1724-1)/SQRT(1+ComCalc!E$113-2*SQRT(ComCalc!E$113)*E1724),"")</f>
        <v/>
      </c>
      <c r="F1827" t="str">
        <f>IF((ComCalc!F$37&gt;1)*F183,(SQRT(ComCalc!F$113)*F1724-1)/SQRT(1+ComCalc!F$113-2*SQRT(ComCalc!F$113)*F1724),"")</f>
        <v/>
      </c>
      <c r="G1827" t="str">
        <f>IF((ComCalc!G$37&gt;1)*G183,(SQRT(ComCalc!G$113)*G1724-1)/SQRT(1+ComCalc!G$113-2*SQRT(ComCalc!G$113)*G1724),"")</f>
        <v/>
      </c>
      <c r="H1827" t="str">
        <f>IF((ComCalc!H$37&gt;1)*H183,(SQRT(ComCalc!H$113)*H1724-1)/SQRT(1+ComCalc!H$113-2*SQRT(ComCalc!H$113)*H1724),"")</f>
        <v/>
      </c>
      <c r="I1827" t="str">
        <f>IF((ComCalc!I$37&gt;1)*I183,(SQRT(ComCalc!I$113)*I1724-1)/SQRT(1+ComCalc!I$113-2*SQRT(ComCalc!I$113)*I1724),"")</f>
        <v/>
      </c>
      <c r="J1827" t="str">
        <f>IF((ComCalc!J$37&gt;1)*J183,(SQRT(ComCalc!J$113)*J1724-1)/SQRT(1+ComCalc!J$113-2*SQRT(ComCalc!J$113)*J1724),"")</f>
        <v/>
      </c>
      <c r="K1827" t="str">
        <f>IF((ComCalc!K$37&gt;1)*K183,(SQRT(ComCalc!K$113)*K1724-1)/SQRT(1+ComCalc!K$113-2*SQRT(ComCalc!K$113)*K1724),"")</f>
        <v/>
      </c>
      <c r="L1827" t="str">
        <f>IF((ComCalc!L$37&gt;1)*L183,(SQRT(ComCalc!L$113)*L1724-1)/SQRT(1+ComCalc!L$113-2*SQRT(ComCalc!L$113)*L1724),"")</f>
        <v/>
      </c>
      <c r="M1827" t="str">
        <f>IF((ComCalc!M$37&gt;1)*M183,(SQRT(ComCalc!M$113)*M1724-1)/SQRT(1+ComCalc!M$113-2*SQRT(ComCalc!M$113)*M1724),"")</f>
        <v/>
      </c>
      <c r="N1827" t="str">
        <f>IF((ComCalc!N$37&gt;1)*N183,(SQRT(ComCalc!N$113)*N1724-1)/SQRT(1+ComCalc!N$113-2*SQRT(ComCalc!N$113)*N1724),"")</f>
        <v/>
      </c>
      <c r="O1827" t="str">
        <f>IF((ComCalc!O$37&gt;1)*O183,(SQRT(ComCalc!O$113)*O1724-1)/SQRT(1+ComCalc!O$113-2*SQRT(ComCalc!O$113)*O1724),"")</f>
        <v/>
      </c>
      <c r="P1827" t="str">
        <f>IF((ComCalc!P$37&gt;1)*P183,(SQRT(ComCalc!P$113)*P1724-1)/SQRT(1+ComCalc!P$113-2*SQRT(ComCalc!P$113)*P1724),"")</f>
        <v/>
      </c>
      <c r="Q1827" t="str">
        <f>IF((ComCalc!Q$37&gt;1)*Q183,(SQRT(ComCalc!Q$113)*Q1724-1)/SQRT(1+ComCalc!Q$113-2*SQRT(ComCalc!Q$113)*Q1724),"")</f>
        <v/>
      </c>
      <c r="R1827" t="str">
        <f>IF((ComCalc!R$37&gt;1)*R183,(SQRT(ComCalc!R$113)*R1724-1)/SQRT(1+ComCalc!R$113-2*SQRT(ComCalc!R$113)*R1724),"")</f>
        <v/>
      </c>
      <c r="S1827" t="str">
        <f>IF((ComCalc!S$37&gt;1)*S183,(SQRT(ComCalc!S$113)*S1724-1)/SQRT(1+ComCalc!S$113-2*SQRT(ComCalc!S$113)*S1724),"")</f>
        <v/>
      </c>
      <c r="T1827" t="str">
        <f>IF((ComCalc!T$37&gt;1)*T183,(SQRT(ComCalc!T$113)*T1724-1)/SQRT(1+ComCalc!T$113-2*SQRT(ComCalc!T$113)*T1724),"")</f>
        <v/>
      </c>
      <c r="U1827" t="str">
        <f>IF((ComCalc!U$37&gt;1)*U183,(SQRT(ComCalc!U$113)*U1724-1)/SQRT(1+ComCalc!U$113-2*SQRT(ComCalc!U$113)*U1724),"")</f>
        <v/>
      </c>
    </row>
    <row r="1828" spans="1:21" x14ac:dyDescent="0.15">
      <c r="A1828" t="str">
        <f t="shared" si="1080"/>
        <v>MF</v>
      </c>
      <c r="B1828" t="str">
        <f>IF((ComCalc!B$37&gt;1)*B184,(SQRT(ComCalc!B$113)*B1725-1)/SQRT(1+ComCalc!B$113-2*SQRT(ComCalc!B$113)*B1725),"")</f>
        <v/>
      </c>
      <c r="C1828" t="str">
        <f>IF((ComCalc!C$37&gt;1)*C184,(SQRT(ComCalc!C$113)*C1725-1)/SQRT(1+ComCalc!C$113-2*SQRT(ComCalc!C$113)*C1725),"")</f>
        <v/>
      </c>
      <c r="D1828" t="str">
        <f>IF((ComCalc!D$37&gt;1)*D184,(SQRT(ComCalc!D$113)*D1725-1)/SQRT(1+ComCalc!D$113-2*SQRT(ComCalc!D$113)*D1725),"")</f>
        <v/>
      </c>
      <c r="E1828" t="str">
        <f>IF((ComCalc!E$37&gt;1)*E184,(SQRT(ComCalc!E$113)*E1725-1)/SQRT(1+ComCalc!E$113-2*SQRT(ComCalc!E$113)*E1725),"")</f>
        <v/>
      </c>
      <c r="F1828" t="str">
        <f>IF((ComCalc!F$37&gt;1)*F184,(SQRT(ComCalc!F$113)*F1725-1)/SQRT(1+ComCalc!F$113-2*SQRT(ComCalc!F$113)*F1725),"")</f>
        <v/>
      </c>
      <c r="G1828" t="str">
        <f>IF((ComCalc!G$37&gt;1)*G184,(SQRT(ComCalc!G$113)*G1725-1)/SQRT(1+ComCalc!G$113-2*SQRT(ComCalc!G$113)*G1725),"")</f>
        <v/>
      </c>
      <c r="H1828" t="str">
        <f>IF((ComCalc!H$37&gt;1)*H184,(SQRT(ComCalc!H$113)*H1725-1)/SQRT(1+ComCalc!H$113-2*SQRT(ComCalc!H$113)*H1725),"")</f>
        <v/>
      </c>
      <c r="I1828" t="str">
        <f>IF((ComCalc!I$37&gt;1)*I184,(SQRT(ComCalc!I$113)*I1725-1)/SQRT(1+ComCalc!I$113-2*SQRT(ComCalc!I$113)*I1725),"")</f>
        <v/>
      </c>
      <c r="J1828" t="str">
        <f>IF((ComCalc!J$37&gt;1)*J184,(SQRT(ComCalc!J$113)*J1725-1)/SQRT(1+ComCalc!J$113-2*SQRT(ComCalc!J$113)*J1725),"")</f>
        <v/>
      </c>
      <c r="K1828" t="str">
        <f>IF((ComCalc!K$37&gt;1)*K184,(SQRT(ComCalc!K$113)*K1725-1)/SQRT(1+ComCalc!K$113-2*SQRT(ComCalc!K$113)*K1725),"")</f>
        <v/>
      </c>
      <c r="L1828" t="str">
        <f>IF((ComCalc!L$37&gt;1)*L184,(SQRT(ComCalc!L$113)*L1725-1)/SQRT(1+ComCalc!L$113-2*SQRT(ComCalc!L$113)*L1725),"")</f>
        <v/>
      </c>
      <c r="M1828" t="str">
        <f>IF((ComCalc!M$37&gt;1)*M184,(SQRT(ComCalc!M$113)*M1725-1)/SQRT(1+ComCalc!M$113-2*SQRT(ComCalc!M$113)*M1725),"")</f>
        <v/>
      </c>
      <c r="N1828" t="str">
        <f>IF((ComCalc!N$37&gt;1)*N184,(SQRT(ComCalc!N$113)*N1725-1)/SQRT(1+ComCalc!N$113-2*SQRT(ComCalc!N$113)*N1725),"")</f>
        <v/>
      </c>
      <c r="O1828" t="str">
        <f>IF((ComCalc!O$37&gt;1)*O184,(SQRT(ComCalc!O$113)*O1725-1)/SQRT(1+ComCalc!O$113-2*SQRT(ComCalc!O$113)*O1725),"")</f>
        <v/>
      </c>
      <c r="P1828" t="str">
        <f>IF((ComCalc!P$37&gt;1)*P184,(SQRT(ComCalc!P$113)*P1725-1)/SQRT(1+ComCalc!P$113-2*SQRT(ComCalc!P$113)*P1725),"")</f>
        <v/>
      </c>
      <c r="Q1828" t="str">
        <f>IF((ComCalc!Q$37&gt;1)*Q184,(SQRT(ComCalc!Q$113)*Q1725-1)/SQRT(1+ComCalc!Q$113-2*SQRT(ComCalc!Q$113)*Q1725),"")</f>
        <v/>
      </c>
      <c r="R1828" t="str">
        <f>IF((ComCalc!R$37&gt;1)*R184,(SQRT(ComCalc!R$113)*R1725-1)/SQRT(1+ComCalc!R$113-2*SQRT(ComCalc!R$113)*R1725),"")</f>
        <v/>
      </c>
      <c r="S1828" t="str">
        <f>IF((ComCalc!S$37&gt;1)*S184,(SQRT(ComCalc!S$113)*S1725-1)/SQRT(1+ComCalc!S$113-2*SQRT(ComCalc!S$113)*S1725),"")</f>
        <v/>
      </c>
      <c r="T1828" t="str">
        <f>IF((ComCalc!T$37&gt;1)*T184,(SQRT(ComCalc!T$113)*T1725-1)/SQRT(1+ComCalc!T$113-2*SQRT(ComCalc!T$113)*T1725),"")</f>
        <v/>
      </c>
      <c r="U1828" t="str">
        <f>IF((ComCalc!U$37&gt;1)*U184,(SQRT(ComCalc!U$113)*U1725-1)/SQRT(1+ComCalc!U$113-2*SQRT(ComCalc!U$113)*U1725),"")</f>
        <v/>
      </c>
    </row>
    <row r="1829" spans="1:21" x14ac:dyDescent="0.15">
      <c r="A1829" t="str">
        <f t="shared" si="1080"/>
        <v>WE</v>
      </c>
      <c r="B1829" t="str">
        <f>IF((ComCalc!B$37&gt;1)*B185,(SQRT(ComCalc!B$113)*B1726-1)/SQRT(1+ComCalc!B$113-2*SQRT(ComCalc!B$113)*B1726),"")</f>
        <v/>
      </c>
      <c r="C1829" t="str">
        <f>IF((ComCalc!C$37&gt;1)*C185,(SQRT(ComCalc!C$113)*C1726-1)/SQRT(1+ComCalc!C$113-2*SQRT(ComCalc!C$113)*C1726),"")</f>
        <v/>
      </c>
      <c r="D1829" t="str">
        <f>IF((ComCalc!D$37&gt;1)*D185,(SQRT(ComCalc!D$113)*D1726-1)/SQRT(1+ComCalc!D$113-2*SQRT(ComCalc!D$113)*D1726),"")</f>
        <v/>
      </c>
      <c r="E1829" t="str">
        <f>IF((ComCalc!E$37&gt;1)*E185,(SQRT(ComCalc!E$113)*E1726-1)/SQRT(1+ComCalc!E$113-2*SQRT(ComCalc!E$113)*E1726),"")</f>
        <v/>
      </c>
      <c r="F1829" t="str">
        <f>IF((ComCalc!F$37&gt;1)*F185,(SQRT(ComCalc!F$113)*F1726-1)/SQRT(1+ComCalc!F$113-2*SQRT(ComCalc!F$113)*F1726),"")</f>
        <v/>
      </c>
      <c r="G1829" t="str">
        <f>IF((ComCalc!G$37&gt;1)*G185,(SQRT(ComCalc!G$113)*G1726-1)/SQRT(1+ComCalc!G$113-2*SQRT(ComCalc!G$113)*G1726),"")</f>
        <v/>
      </c>
      <c r="H1829" t="str">
        <f>IF((ComCalc!H$37&gt;1)*H185,(SQRT(ComCalc!H$113)*H1726-1)/SQRT(1+ComCalc!H$113-2*SQRT(ComCalc!H$113)*H1726),"")</f>
        <v/>
      </c>
      <c r="I1829" t="str">
        <f>IF((ComCalc!I$37&gt;1)*I185,(SQRT(ComCalc!I$113)*I1726-1)/SQRT(1+ComCalc!I$113-2*SQRT(ComCalc!I$113)*I1726),"")</f>
        <v/>
      </c>
      <c r="J1829" t="str">
        <f>IF((ComCalc!J$37&gt;1)*J185,(SQRT(ComCalc!J$113)*J1726-1)/SQRT(1+ComCalc!J$113-2*SQRT(ComCalc!J$113)*J1726),"")</f>
        <v/>
      </c>
      <c r="K1829" t="str">
        <f>IF((ComCalc!K$37&gt;1)*K185,(SQRT(ComCalc!K$113)*K1726-1)/SQRT(1+ComCalc!K$113-2*SQRT(ComCalc!K$113)*K1726),"")</f>
        <v/>
      </c>
      <c r="L1829" t="str">
        <f>IF((ComCalc!L$37&gt;1)*L185,(SQRT(ComCalc!L$113)*L1726-1)/SQRT(1+ComCalc!L$113-2*SQRT(ComCalc!L$113)*L1726),"")</f>
        <v/>
      </c>
      <c r="M1829" t="str">
        <f>IF((ComCalc!M$37&gt;1)*M185,(SQRT(ComCalc!M$113)*M1726-1)/SQRT(1+ComCalc!M$113-2*SQRT(ComCalc!M$113)*M1726),"")</f>
        <v/>
      </c>
      <c r="N1829" t="str">
        <f>IF((ComCalc!N$37&gt;1)*N185,(SQRT(ComCalc!N$113)*N1726-1)/SQRT(1+ComCalc!N$113-2*SQRT(ComCalc!N$113)*N1726),"")</f>
        <v/>
      </c>
      <c r="O1829" t="str">
        <f>IF((ComCalc!O$37&gt;1)*O185,(SQRT(ComCalc!O$113)*O1726-1)/SQRT(1+ComCalc!O$113-2*SQRT(ComCalc!O$113)*O1726),"")</f>
        <v/>
      </c>
      <c r="P1829" t="str">
        <f>IF((ComCalc!P$37&gt;1)*P185,(SQRT(ComCalc!P$113)*P1726-1)/SQRT(1+ComCalc!P$113-2*SQRT(ComCalc!P$113)*P1726),"")</f>
        <v/>
      </c>
      <c r="Q1829" t="str">
        <f>IF((ComCalc!Q$37&gt;1)*Q185,(SQRT(ComCalc!Q$113)*Q1726-1)/SQRT(1+ComCalc!Q$113-2*SQRT(ComCalc!Q$113)*Q1726),"")</f>
        <v/>
      </c>
      <c r="R1829" t="str">
        <f>IF((ComCalc!R$37&gt;1)*R185,(SQRT(ComCalc!R$113)*R1726-1)/SQRT(1+ComCalc!R$113-2*SQRT(ComCalc!R$113)*R1726),"")</f>
        <v/>
      </c>
      <c r="S1829" t="str">
        <f>IF((ComCalc!S$37&gt;1)*S185,(SQRT(ComCalc!S$113)*S1726-1)/SQRT(1+ComCalc!S$113-2*SQRT(ComCalc!S$113)*S1726),"")</f>
        <v/>
      </c>
      <c r="T1829" t="str">
        <f>IF((ComCalc!T$37&gt;1)*T185,(SQRT(ComCalc!T$113)*T1726-1)/SQRT(1+ComCalc!T$113-2*SQRT(ComCalc!T$113)*T1726),"")</f>
        <v/>
      </c>
      <c r="U1829" t="str">
        <f>IF((ComCalc!U$37&gt;1)*U185,(SQRT(ComCalc!U$113)*U1726-1)/SQRT(1+ComCalc!U$113-2*SQRT(ComCalc!U$113)*U1726),"")</f>
        <v/>
      </c>
    </row>
    <row r="1830" spans="1:21" x14ac:dyDescent="0.15">
      <c r="A1830" t="str">
        <f t="shared" si="1080"/>
        <v>SP</v>
      </c>
      <c r="B1830" t="str">
        <f>IF((ComCalc!B$37&gt;1)*B186,(SQRT(ComCalc!B$113)*B1727-1)/SQRT(1+ComCalc!B$113-2*SQRT(ComCalc!B$113)*B1727),"")</f>
        <v/>
      </c>
      <c r="C1830" t="str">
        <f>IF((ComCalc!C$37&gt;1)*C186,(SQRT(ComCalc!C$113)*C1727-1)/SQRT(1+ComCalc!C$113-2*SQRT(ComCalc!C$113)*C1727),"")</f>
        <v/>
      </c>
      <c r="D1830" t="str">
        <f>IF((ComCalc!D$37&gt;1)*D186,(SQRT(ComCalc!D$113)*D1727-1)/SQRT(1+ComCalc!D$113-2*SQRT(ComCalc!D$113)*D1727),"")</f>
        <v/>
      </c>
      <c r="E1830" t="str">
        <f>IF((ComCalc!E$37&gt;1)*E186,(SQRT(ComCalc!E$113)*E1727-1)/SQRT(1+ComCalc!E$113-2*SQRT(ComCalc!E$113)*E1727),"")</f>
        <v/>
      </c>
      <c r="F1830" t="str">
        <f>IF((ComCalc!F$37&gt;1)*F186,(SQRT(ComCalc!F$113)*F1727-1)/SQRT(1+ComCalc!F$113-2*SQRT(ComCalc!F$113)*F1727),"")</f>
        <v/>
      </c>
      <c r="G1830" t="str">
        <f>IF((ComCalc!G$37&gt;1)*G186,(SQRT(ComCalc!G$113)*G1727-1)/SQRT(1+ComCalc!G$113-2*SQRT(ComCalc!G$113)*G1727),"")</f>
        <v/>
      </c>
      <c r="H1830" t="str">
        <f>IF((ComCalc!H$37&gt;1)*H186,(SQRT(ComCalc!H$113)*H1727-1)/SQRT(1+ComCalc!H$113-2*SQRT(ComCalc!H$113)*H1727),"")</f>
        <v/>
      </c>
      <c r="I1830" t="str">
        <f>IF((ComCalc!I$37&gt;1)*I186,(SQRT(ComCalc!I$113)*I1727-1)/SQRT(1+ComCalc!I$113-2*SQRT(ComCalc!I$113)*I1727),"")</f>
        <v/>
      </c>
      <c r="J1830" t="str">
        <f>IF((ComCalc!J$37&gt;1)*J186,(SQRT(ComCalc!J$113)*J1727-1)/SQRT(1+ComCalc!J$113-2*SQRT(ComCalc!J$113)*J1727),"")</f>
        <v/>
      </c>
      <c r="K1830" t="str">
        <f>IF((ComCalc!K$37&gt;1)*K186,(SQRT(ComCalc!K$113)*K1727-1)/SQRT(1+ComCalc!K$113-2*SQRT(ComCalc!K$113)*K1727),"")</f>
        <v/>
      </c>
      <c r="L1830" t="str">
        <f>IF((ComCalc!L$37&gt;1)*L186,(SQRT(ComCalc!L$113)*L1727-1)/SQRT(1+ComCalc!L$113-2*SQRT(ComCalc!L$113)*L1727),"")</f>
        <v/>
      </c>
      <c r="M1830" t="str">
        <f>IF((ComCalc!M$37&gt;1)*M186,(SQRT(ComCalc!M$113)*M1727-1)/SQRT(1+ComCalc!M$113-2*SQRT(ComCalc!M$113)*M1727),"")</f>
        <v/>
      </c>
      <c r="N1830" t="str">
        <f>IF((ComCalc!N$37&gt;1)*N186,(SQRT(ComCalc!N$113)*N1727-1)/SQRT(1+ComCalc!N$113-2*SQRT(ComCalc!N$113)*N1727),"")</f>
        <v/>
      </c>
      <c r="O1830" t="str">
        <f>IF((ComCalc!O$37&gt;1)*O186,(SQRT(ComCalc!O$113)*O1727-1)/SQRT(1+ComCalc!O$113-2*SQRT(ComCalc!O$113)*O1727),"")</f>
        <v/>
      </c>
      <c r="P1830" t="str">
        <f>IF((ComCalc!P$37&gt;1)*P186,(SQRT(ComCalc!P$113)*P1727-1)/SQRT(1+ComCalc!P$113-2*SQRT(ComCalc!P$113)*P1727),"")</f>
        <v/>
      </c>
      <c r="Q1830" t="str">
        <f>IF((ComCalc!Q$37&gt;1)*Q186,(SQRT(ComCalc!Q$113)*Q1727-1)/SQRT(1+ComCalc!Q$113-2*SQRT(ComCalc!Q$113)*Q1727),"")</f>
        <v/>
      </c>
      <c r="R1830" t="str">
        <f>IF((ComCalc!R$37&gt;1)*R186,(SQRT(ComCalc!R$113)*R1727-1)/SQRT(1+ComCalc!R$113-2*SQRT(ComCalc!R$113)*R1727),"")</f>
        <v/>
      </c>
      <c r="S1830" t="str">
        <f>IF((ComCalc!S$37&gt;1)*S186,(SQRT(ComCalc!S$113)*S1727-1)/SQRT(1+ComCalc!S$113-2*SQRT(ComCalc!S$113)*S1727),"")</f>
        <v/>
      </c>
      <c r="T1830" t="str">
        <f>IF((ComCalc!T$37&gt;1)*T186,(SQRT(ComCalc!T$113)*T1727-1)/SQRT(1+ComCalc!T$113-2*SQRT(ComCalc!T$113)*T1727),"")</f>
        <v/>
      </c>
      <c r="U1830" t="str">
        <f>IF((ComCalc!U$37&gt;1)*U186,(SQRT(ComCalc!U$113)*U1727-1)/SQRT(1+ComCalc!U$113-2*SQRT(ComCalc!U$113)*U1727),"")</f>
        <v/>
      </c>
    </row>
    <row r="1831" spans="1:21" x14ac:dyDescent="0.15">
      <c r="A1831" t="str">
        <f t="shared" si="1080"/>
        <v>WF</v>
      </c>
      <c r="B1831" t="str">
        <f>IF((ComCalc!B$37&gt;1)*B187,(SQRT(ComCalc!B$113)*B1728-1)/SQRT(1+ComCalc!B$113-2*SQRT(ComCalc!B$113)*B1728),"")</f>
        <v/>
      </c>
      <c r="C1831" t="str">
        <f>IF((ComCalc!C$37&gt;1)*C187,(SQRT(ComCalc!C$113)*C1728-1)/SQRT(1+ComCalc!C$113-2*SQRT(ComCalc!C$113)*C1728),"")</f>
        <v/>
      </c>
      <c r="D1831" t="str">
        <f>IF((ComCalc!D$37&gt;1)*D187,(SQRT(ComCalc!D$113)*D1728-1)/SQRT(1+ComCalc!D$113-2*SQRT(ComCalc!D$113)*D1728),"")</f>
        <v/>
      </c>
      <c r="E1831" t="str">
        <f>IF((ComCalc!E$37&gt;1)*E187,(SQRT(ComCalc!E$113)*E1728-1)/SQRT(1+ComCalc!E$113-2*SQRT(ComCalc!E$113)*E1728),"")</f>
        <v/>
      </c>
      <c r="F1831" t="str">
        <f>IF((ComCalc!F$37&gt;1)*F187,(SQRT(ComCalc!F$113)*F1728-1)/SQRT(1+ComCalc!F$113-2*SQRT(ComCalc!F$113)*F1728),"")</f>
        <v/>
      </c>
      <c r="G1831" t="str">
        <f>IF((ComCalc!G$37&gt;1)*G187,(SQRT(ComCalc!G$113)*G1728-1)/SQRT(1+ComCalc!G$113-2*SQRT(ComCalc!G$113)*G1728),"")</f>
        <v/>
      </c>
      <c r="H1831" t="str">
        <f>IF((ComCalc!H$37&gt;1)*H187,(SQRT(ComCalc!H$113)*H1728-1)/SQRT(1+ComCalc!H$113-2*SQRT(ComCalc!H$113)*H1728),"")</f>
        <v/>
      </c>
      <c r="I1831" t="str">
        <f>IF((ComCalc!I$37&gt;1)*I187,(SQRT(ComCalc!I$113)*I1728-1)/SQRT(1+ComCalc!I$113-2*SQRT(ComCalc!I$113)*I1728),"")</f>
        <v/>
      </c>
      <c r="J1831" t="str">
        <f>IF((ComCalc!J$37&gt;1)*J187,(SQRT(ComCalc!J$113)*J1728-1)/SQRT(1+ComCalc!J$113-2*SQRT(ComCalc!J$113)*J1728),"")</f>
        <v/>
      </c>
      <c r="K1831" t="str">
        <f>IF((ComCalc!K$37&gt;1)*K187,(SQRT(ComCalc!K$113)*K1728-1)/SQRT(1+ComCalc!K$113-2*SQRT(ComCalc!K$113)*K1728),"")</f>
        <v/>
      </c>
      <c r="L1831" t="str">
        <f>IF((ComCalc!L$37&gt;1)*L187,(SQRT(ComCalc!L$113)*L1728-1)/SQRT(1+ComCalc!L$113-2*SQRT(ComCalc!L$113)*L1728),"")</f>
        <v/>
      </c>
      <c r="M1831" t="str">
        <f>IF((ComCalc!M$37&gt;1)*M187,(SQRT(ComCalc!M$113)*M1728-1)/SQRT(1+ComCalc!M$113-2*SQRT(ComCalc!M$113)*M1728),"")</f>
        <v/>
      </c>
      <c r="N1831" t="str">
        <f>IF((ComCalc!N$37&gt;1)*N187,(SQRT(ComCalc!N$113)*N1728-1)/SQRT(1+ComCalc!N$113-2*SQRT(ComCalc!N$113)*N1728),"")</f>
        <v/>
      </c>
      <c r="O1831" t="str">
        <f>IF((ComCalc!O$37&gt;1)*O187,(SQRT(ComCalc!O$113)*O1728-1)/SQRT(1+ComCalc!O$113-2*SQRT(ComCalc!O$113)*O1728),"")</f>
        <v/>
      </c>
      <c r="P1831" t="str">
        <f>IF((ComCalc!P$37&gt;1)*P187,(SQRT(ComCalc!P$113)*P1728-1)/SQRT(1+ComCalc!P$113-2*SQRT(ComCalc!P$113)*P1728),"")</f>
        <v/>
      </c>
      <c r="Q1831" t="str">
        <f>IF((ComCalc!Q$37&gt;1)*Q187,(SQRT(ComCalc!Q$113)*Q1728-1)/SQRT(1+ComCalc!Q$113-2*SQRT(ComCalc!Q$113)*Q1728),"")</f>
        <v/>
      </c>
      <c r="R1831" t="str">
        <f>IF((ComCalc!R$37&gt;1)*R187,(SQRT(ComCalc!R$113)*R1728-1)/SQRT(1+ComCalc!R$113-2*SQRT(ComCalc!R$113)*R1728),"")</f>
        <v/>
      </c>
      <c r="S1831" t="str">
        <f>IF((ComCalc!S$37&gt;1)*S187,(SQRT(ComCalc!S$113)*S1728-1)/SQRT(1+ComCalc!S$113-2*SQRT(ComCalc!S$113)*S1728),"")</f>
        <v/>
      </c>
      <c r="T1831" t="str">
        <f>IF((ComCalc!T$37&gt;1)*T187,(SQRT(ComCalc!T$113)*T1728-1)/SQRT(1+ComCalc!T$113-2*SQRT(ComCalc!T$113)*T1728),"")</f>
        <v/>
      </c>
      <c r="U1831" t="str">
        <f>IF((ComCalc!U$37&gt;1)*U187,(SQRT(ComCalc!U$113)*U1728-1)/SQRT(1+ComCalc!U$113-2*SQRT(ComCalc!U$113)*U1728),"")</f>
        <v/>
      </c>
    </row>
    <row r="1832" spans="1:21" x14ac:dyDescent="0.15">
      <c r="A1832" t="str">
        <f t="shared" si="1080"/>
        <v>LC</v>
      </c>
      <c r="B1832" t="str">
        <f>IF((ComCalc!B$37&gt;1)*B188,(SQRT(ComCalc!B$113)*B1729-1)/SQRT(1+ComCalc!B$113-2*SQRT(ComCalc!B$113)*B1729),"")</f>
        <v/>
      </c>
      <c r="C1832" t="str">
        <f>IF((ComCalc!C$37&gt;1)*C188,(SQRT(ComCalc!C$113)*C1729-1)/SQRT(1+ComCalc!C$113-2*SQRT(ComCalc!C$113)*C1729),"")</f>
        <v/>
      </c>
      <c r="D1832" t="str">
        <f>IF((ComCalc!D$37&gt;1)*D188,(SQRT(ComCalc!D$113)*D1729-1)/SQRT(1+ComCalc!D$113-2*SQRT(ComCalc!D$113)*D1729),"")</f>
        <v/>
      </c>
      <c r="E1832" t="str">
        <f>IF((ComCalc!E$37&gt;1)*E188,(SQRT(ComCalc!E$113)*E1729-1)/SQRT(1+ComCalc!E$113-2*SQRT(ComCalc!E$113)*E1729),"")</f>
        <v/>
      </c>
      <c r="F1832" t="str">
        <f>IF((ComCalc!F$37&gt;1)*F188,(SQRT(ComCalc!F$113)*F1729-1)/SQRT(1+ComCalc!F$113-2*SQRT(ComCalc!F$113)*F1729),"")</f>
        <v/>
      </c>
      <c r="G1832" t="str">
        <f>IF((ComCalc!G$37&gt;1)*G188,(SQRT(ComCalc!G$113)*G1729-1)/SQRT(1+ComCalc!G$113-2*SQRT(ComCalc!G$113)*G1729),"")</f>
        <v/>
      </c>
      <c r="H1832" t="str">
        <f>IF((ComCalc!H$37&gt;1)*H188,(SQRT(ComCalc!H$113)*H1729-1)/SQRT(1+ComCalc!H$113-2*SQRT(ComCalc!H$113)*H1729),"")</f>
        <v/>
      </c>
      <c r="I1832" t="str">
        <f>IF((ComCalc!I$37&gt;1)*I188,(SQRT(ComCalc!I$113)*I1729-1)/SQRT(1+ComCalc!I$113-2*SQRT(ComCalc!I$113)*I1729),"")</f>
        <v/>
      </c>
      <c r="J1832" t="str">
        <f>IF((ComCalc!J$37&gt;1)*J188,(SQRT(ComCalc!J$113)*J1729-1)/SQRT(1+ComCalc!J$113-2*SQRT(ComCalc!J$113)*J1729),"")</f>
        <v/>
      </c>
      <c r="K1832" t="str">
        <f>IF((ComCalc!K$37&gt;1)*K188,(SQRT(ComCalc!K$113)*K1729-1)/SQRT(1+ComCalc!K$113-2*SQRT(ComCalc!K$113)*K1729),"")</f>
        <v/>
      </c>
      <c r="L1832" t="str">
        <f>IF((ComCalc!L$37&gt;1)*L188,(SQRT(ComCalc!L$113)*L1729-1)/SQRT(1+ComCalc!L$113-2*SQRT(ComCalc!L$113)*L1729),"")</f>
        <v/>
      </c>
      <c r="M1832" t="str">
        <f>IF((ComCalc!M$37&gt;1)*M188,(SQRT(ComCalc!M$113)*M1729-1)/SQRT(1+ComCalc!M$113-2*SQRT(ComCalc!M$113)*M1729),"")</f>
        <v/>
      </c>
      <c r="N1832" t="str">
        <f>IF((ComCalc!N$37&gt;1)*N188,(SQRT(ComCalc!N$113)*N1729-1)/SQRT(1+ComCalc!N$113-2*SQRT(ComCalc!N$113)*N1729),"")</f>
        <v/>
      </c>
      <c r="O1832" t="str">
        <f>IF((ComCalc!O$37&gt;1)*O188,(SQRT(ComCalc!O$113)*O1729-1)/SQRT(1+ComCalc!O$113-2*SQRT(ComCalc!O$113)*O1729),"")</f>
        <v/>
      </c>
      <c r="P1832" t="str">
        <f>IF((ComCalc!P$37&gt;1)*P188,(SQRT(ComCalc!P$113)*P1729-1)/SQRT(1+ComCalc!P$113-2*SQRT(ComCalc!P$113)*P1729),"")</f>
        <v/>
      </c>
      <c r="Q1832" t="str">
        <f>IF((ComCalc!Q$37&gt;1)*Q188,(SQRT(ComCalc!Q$113)*Q1729-1)/SQRT(1+ComCalc!Q$113-2*SQRT(ComCalc!Q$113)*Q1729),"")</f>
        <v/>
      </c>
      <c r="R1832" t="str">
        <f>IF((ComCalc!R$37&gt;1)*R188,(SQRT(ComCalc!R$113)*R1729-1)/SQRT(1+ComCalc!R$113-2*SQRT(ComCalc!R$113)*R1729),"")</f>
        <v/>
      </c>
      <c r="S1832" t="str">
        <f>IF((ComCalc!S$37&gt;1)*S188,(SQRT(ComCalc!S$113)*S1729-1)/SQRT(1+ComCalc!S$113-2*SQRT(ComCalc!S$113)*S1729),"")</f>
        <v/>
      </c>
      <c r="T1832" t="str">
        <f>IF((ComCalc!T$37&gt;1)*T188,(SQRT(ComCalc!T$113)*T1729-1)/SQRT(1+ComCalc!T$113-2*SQRT(ComCalc!T$113)*T1729),"")</f>
        <v/>
      </c>
      <c r="U1832" t="str">
        <f>IF((ComCalc!U$37&gt;1)*U188,(SQRT(ComCalc!U$113)*U1729-1)/SQRT(1+ComCalc!U$113-2*SQRT(ComCalc!U$113)*U1729),"")</f>
        <v/>
      </c>
    </row>
    <row r="1833" spans="1:21" x14ac:dyDescent="0.15">
      <c r="A1833" t="str">
        <f t="shared" si="1080"/>
        <v>OE</v>
      </c>
      <c r="B1833" t="str">
        <f>IF((ComCalc!B$37&gt;1)*B189,(SQRT(ComCalc!B$113)*B1730-1)/SQRT(1+ComCalc!B$113-2*SQRT(ComCalc!B$113)*B1730),"")</f>
        <v/>
      </c>
      <c r="C1833" t="str">
        <f>IF((ComCalc!C$37&gt;1)*C189,(SQRT(ComCalc!C$113)*C1730-1)/SQRT(1+ComCalc!C$113-2*SQRT(ComCalc!C$113)*C1730),"")</f>
        <v/>
      </c>
      <c r="D1833" t="str">
        <f>IF((ComCalc!D$37&gt;1)*D189,(SQRT(ComCalc!D$113)*D1730-1)/SQRT(1+ComCalc!D$113-2*SQRT(ComCalc!D$113)*D1730),"")</f>
        <v/>
      </c>
      <c r="E1833" t="str">
        <f>IF((ComCalc!E$37&gt;1)*E189,(SQRT(ComCalc!E$113)*E1730-1)/SQRT(1+ComCalc!E$113-2*SQRT(ComCalc!E$113)*E1730),"")</f>
        <v/>
      </c>
      <c r="F1833" t="str">
        <f>IF((ComCalc!F$37&gt;1)*F189,(SQRT(ComCalc!F$113)*F1730-1)/SQRT(1+ComCalc!F$113-2*SQRT(ComCalc!F$113)*F1730),"")</f>
        <v/>
      </c>
      <c r="G1833" t="str">
        <f>IF((ComCalc!G$37&gt;1)*G189,(SQRT(ComCalc!G$113)*G1730-1)/SQRT(1+ComCalc!G$113-2*SQRT(ComCalc!G$113)*G1730),"")</f>
        <v/>
      </c>
      <c r="H1833" t="str">
        <f>IF((ComCalc!H$37&gt;1)*H189,(SQRT(ComCalc!H$113)*H1730-1)/SQRT(1+ComCalc!H$113-2*SQRT(ComCalc!H$113)*H1730),"")</f>
        <v/>
      </c>
      <c r="I1833" t="str">
        <f>IF((ComCalc!I$37&gt;1)*I189,(SQRT(ComCalc!I$113)*I1730-1)/SQRT(1+ComCalc!I$113-2*SQRT(ComCalc!I$113)*I1730),"")</f>
        <v/>
      </c>
      <c r="J1833" t="str">
        <f>IF((ComCalc!J$37&gt;1)*J189,(SQRT(ComCalc!J$113)*J1730-1)/SQRT(1+ComCalc!J$113-2*SQRT(ComCalc!J$113)*J1730),"")</f>
        <v/>
      </c>
      <c r="K1833" t="str">
        <f>IF((ComCalc!K$37&gt;1)*K189,(SQRT(ComCalc!K$113)*K1730-1)/SQRT(1+ComCalc!K$113-2*SQRT(ComCalc!K$113)*K1730),"")</f>
        <v/>
      </c>
      <c r="L1833" t="str">
        <f>IF((ComCalc!L$37&gt;1)*L189,(SQRT(ComCalc!L$113)*L1730-1)/SQRT(1+ComCalc!L$113-2*SQRT(ComCalc!L$113)*L1730),"")</f>
        <v/>
      </c>
      <c r="M1833" t="str">
        <f>IF((ComCalc!M$37&gt;1)*M189,(SQRT(ComCalc!M$113)*M1730-1)/SQRT(1+ComCalc!M$113-2*SQRT(ComCalc!M$113)*M1730),"")</f>
        <v/>
      </c>
      <c r="N1833" t="str">
        <f>IF((ComCalc!N$37&gt;1)*N189,(SQRT(ComCalc!N$113)*N1730-1)/SQRT(1+ComCalc!N$113-2*SQRT(ComCalc!N$113)*N1730),"")</f>
        <v/>
      </c>
      <c r="O1833" t="str">
        <f>IF((ComCalc!O$37&gt;1)*O189,(SQRT(ComCalc!O$113)*O1730-1)/SQRT(1+ComCalc!O$113-2*SQRT(ComCalc!O$113)*O1730),"")</f>
        <v/>
      </c>
      <c r="P1833" t="str">
        <f>IF((ComCalc!P$37&gt;1)*P189,(SQRT(ComCalc!P$113)*P1730-1)/SQRT(1+ComCalc!P$113-2*SQRT(ComCalc!P$113)*P1730),"")</f>
        <v/>
      </c>
      <c r="Q1833" t="str">
        <f>IF((ComCalc!Q$37&gt;1)*Q189,(SQRT(ComCalc!Q$113)*Q1730-1)/SQRT(1+ComCalc!Q$113-2*SQRT(ComCalc!Q$113)*Q1730),"")</f>
        <v/>
      </c>
      <c r="R1833" t="str">
        <f>IF((ComCalc!R$37&gt;1)*R189,(SQRT(ComCalc!R$113)*R1730-1)/SQRT(1+ComCalc!R$113-2*SQRT(ComCalc!R$113)*R1730),"")</f>
        <v/>
      </c>
      <c r="S1833" t="str">
        <f>IF((ComCalc!S$37&gt;1)*S189,(SQRT(ComCalc!S$113)*S1730-1)/SQRT(1+ComCalc!S$113-2*SQRT(ComCalc!S$113)*S1730),"")</f>
        <v/>
      </c>
      <c r="T1833" t="str">
        <f>IF((ComCalc!T$37&gt;1)*T189,(SQRT(ComCalc!T$113)*T1730-1)/SQRT(1+ComCalc!T$113-2*SQRT(ComCalc!T$113)*T1730),"")</f>
        <v/>
      </c>
      <c r="U1833" t="str">
        <f>IF((ComCalc!U$37&gt;1)*U189,(SQRT(ComCalc!U$113)*U1730-1)/SQRT(1+ComCalc!U$113-2*SQRT(ComCalc!U$113)*U1730),"")</f>
        <v/>
      </c>
    </row>
    <row r="1834" spans="1:21" x14ac:dyDescent="0.15">
      <c r="A1834" t="str">
        <f t="shared" si="1080"/>
        <v>AF</v>
      </c>
      <c r="B1834" t="str">
        <f>IF((ComCalc!B$37&gt;1)*B190,(SQRT(ComCalc!B$113)*B1731-1)/SQRT(1+ComCalc!B$113-2*SQRT(ComCalc!B$113)*B1731),"")</f>
        <v/>
      </c>
      <c r="C1834" t="str">
        <f>IF((ComCalc!C$37&gt;1)*C190,(SQRT(ComCalc!C$113)*C1731-1)/SQRT(1+ComCalc!C$113-2*SQRT(ComCalc!C$113)*C1731),"")</f>
        <v/>
      </c>
      <c r="D1834" t="str">
        <f>IF((ComCalc!D$37&gt;1)*D190,(SQRT(ComCalc!D$113)*D1731-1)/SQRT(1+ComCalc!D$113-2*SQRT(ComCalc!D$113)*D1731),"")</f>
        <v/>
      </c>
      <c r="E1834" t="str">
        <f>IF((ComCalc!E$37&gt;1)*E190,(SQRT(ComCalc!E$113)*E1731-1)/SQRT(1+ComCalc!E$113-2*SQRT(ComCalc!E$113)*E1731),"")</f>
        <v/>
      </c>
      <c r="F1834" t="str">
        <f>IF((ComCalc!F$37&gt;1)*F190,(SQRT(ComCalc!F$113)*F1731-1)/SQRT(1+ComCalc!F$113-2*SQRT(ComCalc!F$113)*F1731),"")</f>
        <v/>
      </c>
      <c r="G1834" t="str">
        <f>IF((ComCalc!G$37&gt;1)*G190,(SQRT(ComCalc!G$113)*G1731-1)/SQRT(1+ComCalc!G$113-2*SQRT(ComCalc!G$113)*G1731),"")</f>
        <v/>
      </c>
      <c r="H1834" t="str">
        <f>IF((ComCalc!H$37&gt;1)*H190,(SQRT(ComCalc!H$113)*H1731-1)/SQRT(1+ComCalc!H$113-2*SQRT(ComCalc!H$113)*H1731),"")</f>
        <v/>
      </c>
      <c r="I1834" t="str">
        <f>IF((ComCalc!I$37&gt;1)*I190,(SQRT(ComCalc!I$113)*I1731-1)/SQRT(1+ComCalc!I$113-2*SQRT(ComCalc!I$113)*I1731),"")</f>
        <v/>
      </c>
      <c r="J1834" t="str">
        <f>IF((ComCalc!J$37&gt;1)*J190,(SQRT(ComCalc!J$113)*J1731-1)/SQRT(1+ComCalc!J$113-2*SQRT(ComCalc!J$113)*J1731),"")</f>
        <v/>
      </c>
      <c r="K1834" t="str">
        <f>IF((ComCalc!K$37&gt;1)*K190,(SQRT(ComCalc!K$113)*K1731-1)/SQRT(1+ComCalc!K$113-2*SQRT(ComCalc!K$113)*K1731),"")</f>
        <v/>
      </c>
      <c r="L1834" t="str">
        <f>IF((ComCalc!L$37&gt;1)*L190,(SQRT(ComCalc!L$113)*L1731-1)/SQRT(1+ComCalc!L$113-2*SQRT(ComCalc!L$113)*L1731),"")</f>
        <v/>
      </c>
      <c r="M1834" t="str">
        <f>IF((ComCalc!M$37&gt;1)*M190,(SQRT(ComCalc!M$113)*M1731-1)/SQRT(1+ComCalc!M$113-2*SQRT(ComCalc!M$113)*M1731),"")</f>
        <v/>
      </c>
      <c r="N1834" t="str">
        <f>IF((ComCalc!N$37&gt;1)*N190,(SQRT(ComCalc!N$113)*N1731-1)/SQRT(1+ComCalc!N$113-2*SQRT(ComCalc!N$113)*N1731),"")</f>
        <v/>
      </c>
      <c r="O1834" t="str">
        <f>IF((ComCalc!O$37&gt;1)*O190,(SQRT(ComCalc!O$113)*O1731-1)/SQRT(1+ComCalc!O$113-2*SQRT(ComCalc!O$113)*O1731),"")</f>
        <v/>
      </c>
      <c r="P1834" t="str">
        <f>IF((ComCalc!P$37&gt;1)*P190,(SQRT(ComCalc!P$113)*P1731-1)/SQRT(1+ComCalc!P$113-2*SQRT(ComCalc!P$113)*P1731),"")</f>
        <v/>
      </c>
      <c r="Q1834" t="str">
        <f>IF((ComCalc!Q$37&gt;1)*Q190,(SQRT(ComCalc!Q$113)*Q1731-1)/SQRT(1+ComCalc!Q$113-2*SQRT(ComCalc!Q$113)*Q1731),"")</f>
        <v/>
      </c>
      <c r="R1834" t="str">
        <f>IF((ComCalc!R$37&gt;1)*R190,(SQRT(ComCalc!R$113)*R1731-1)/SQRT(1+ComCalc!R$113-2*SQRT(ComCalc!R$113)*R1731),"")</f>
        <v/>
      </c>
      <c r="S1834" t="str">
        <f>IF((ComCalc!S$37&gt;1)*S190,(SQRT(ComCalc!S$113)*S1731-1)/SQRT(1+ComCalc!S$113-2*SQRT(ComCalc!S$113)*S1731),"")</f>
        <v/>
      </c>
      <c r="T1834" t="str">
        <f>IF((ComCalc!T$37&gt;1)*T190,(SQRT(ComCalc!T$113)*T1731-1)/SQRT(1+ComCalc!T$113-2*SQRT(ComCalc!T$113)*T1731),"")</f>
        <v/>
      </c>
      <c r="U1834" t="str">
        <f>IF((ComCalc!U$37&gt;1)*U190,(SQRT(ComCalc!U$113)*U1731-1)/SQRT(1+ComCalc!U$113-2*SQRT(ComCalc!U$113)*U1731),"")</f>
        <v/>
      </c>
    </row>
    <row r="1835" spans="1:21" x14ac:dyDescent="0.15">
      <c r="A1835" t="str">
        <f t="shared" si="1080"/>
        <v>ONF</v>
      </c>
      <c r="B1835" t="str">
        <f>IF((ComCalc!B$37&gt;1)*B191,(SQRT(ComCalc!B$113)*B1732-1)/SQRT(1+ComCalc!B$113-2*SQRT(ComCalc!B$113)*B1732),"")</f>
        <v/>
      </c>
      <c r="C1835" t="str">
        <f>IF((ComCalc!C$37&gt;1)*C191,(SQRT(ComCalc!C$113)*C1732-1)/SQRT(1+ComCalc!C$113-2*SQRT(ComCalc!C$113)*C1732),"")</f>
        <v/>
      </c>
      <c r="D1835" t="str">
        <f>IF((ComCalc!D$37&gt;1)*D191,(SQRT(ComCalc!D$113)*D1732-1)/SQRT(1+ComCalc!D$113-2*SQRT(ComCalc!D$113)*D1732),"")</f>
        <v/>
      </c>
      <c r="E1835" t="str">
        <f>IF((ComCalc!E$37&gt;1)*E191,(SQRT(ComCalc!E$113)*E1732-1)/SQRT(1+ComCalc!E$113-2*SQRT(ComCalc!E$113)*E1732),"")</f>
        <v/>
      </c>
      <c r="F1835" t="str">
        <f>IF((ComCalc!F$37&gt;1)*F191,(SQRT(ComCalc!F$113)*F1732-1)/SQRT(1+ComCalc!F$113-2*SQRT(ComCalc!F$113)*F1732),"")</f>
        <v/>
      </c>
      <c r="G1835" t="str">
        <f>IF((ComCalc!G$37&gt;1)*G191,(SQRT(ComCalc!G$113)*G1732-1)/SQRT(1+ComCalc!G$113-2*SQRT(ComCalc!G$113)*G1732),"")</f>
        <v/>
      </c>
      <c r="H1835" t="str">
        <f>IF((ComCalc!H$37&gt;1)*H191,(SQRT(ComCalc!H$113)*H1732-1)/SQRT(1+ComCalc!H$113-2*SQRT(ComCalc!H$113)*H1732),"")</f>
        <v/>
      </c>
      <c r="I1835" t="str">
        <f>IF((ComCalc!I$37&gt;1)*I191,(SQRT(ComCalc!I$113)*I1732-1)/SQRT(1+ComCalc!I$113-2*SQRT(ComCalc!I$113)*I1732),"")</f>
        <v/>
      </c>
      <c r="J1835" t="str">
        <f>IF((ComCalc!J$37&gt;1)*J191,(SQRT(ComCalc!J$113)*J1732-1)/SQRT(1+ComCalc!J$113-2*SQRT(ComCalc!J$113)*J1732),"")</f>
        <v/>
      </c>
      <c r="K1835" t="str">
        <f>IF((ComCalc!K$37&gt;1)*K191,(SQRT(ComCalc!K$113)*K1732-1)/SQRT(1+ComCalc!K$113-2*SQRT(ComCalc!K$113)*K1732),"")</f>
        <v/>
      </c>
      <c r="L1835" t="str">
        <f>IF((ComCalc!L$37&gt;1)*L191,(SQRT(ComCalc!L$113)*L1732-1)/SQRT(1+ComCalc!L$113-2*SQRT(ComCalc!L$113)*L1732),"")</f>
        <v/>
      </c>
      <c r="M1835" t="str">
        <f>IF((ComCalc!M$37&gt;1)*M191,(SQRT(ComCalc!M$113)*M1732-1)/SQRT(1+ComCalc!M$113-2*SQRT(ComCalc!M$113)*M1732),"")</f>
        <v/>
      </c>
      <c r="N1835" t="str">
        <f>IF((ComCalc!N$37&gt;1)*N191,(SQRT(ComCalc!N$113)*N1732-1)/SQRT(1+ComCalc!N$113-2*SQRT(ComCalc!N$113)*N1732),"")</f>
        <v/>
      </c>
      <c r="O1835" t="str">
        <f>IF((ComCalc!O$37&gt;1)*O191,(SQRT(ComCalc!O$113)*O1732-1)/SQRT(1+ComCalc!O$113-2*SQRT(ComCalc!O$113)*O1732),"")</f>
        <v/>
      </c>
      <c r="P1835" t="str">
        <f>IF((ComCalc!P$37&gt;1)*P191,(SQRT(ComCalc!P$113)*P1732-1)/SQRT(1+ComCalc!P$113-2*SQRT(ComCalc!P$113)*P1732),"")</f>
        <v/>
      </c>
      <c r="Q1835" t="str">
        <f>IF((ComCalc!Q$37&gt;1)*Q191,(SQRT(ComCalc!Q$113)*Q1732-1)/SQRT(1+ComCalc!Q$113-2*SQRT(ComCalc!Q$113)*Q1732),"")</f>
        <v/>
      </c>
      <c r="R1835" t="str">
        <f>IF((ComCalc!R$37&gt;1)*R191,(SQRT(ComCalc!R$113)*R1732-1)/SQRT(1+ComCalc!R$113-2*SQRT(ComCalc!R$113)*R1732),"")</f>
        <v/>
      </c>
      <c r="S1835" t="str">
        <f>IF((ComCalc!S$37&gt;1)*S191,(SQRT(ComCalc!S$113)*S1732-1)/SQRT(1+ComCalc!S$113-2*SQRT(ComCalc!S$113)*S1732),"")</f>
        <v/>
      </c>
      <c r="T1835" t="str">
        <f>IF((ComCalc!T$37&gt;1)*T191,(SQRT(ComCalc!T$113)*T1732-1)/SQRT(1+ComCalc!T$113-2*SQRT(ComCalc!T$113)*T1732),"")</f>
        <v/>
      </c>
      <c r="U1835" t="str">
        <f>IF((ComCalc!U$37&gt;1)*U191,(SQRT(ComCalc!U$113)*U1732-1)/SQRT(1+ComCalc!U$113-2*SQRT(ComCalc!U$113)*U1732),"")</f>
        <v/>
      </c>
    </row>
    <row r="1836" spans="1:21" x14ac:dyDescent="0.15">
      <c r="A1836" t="str">
        <f t="shared" si="1080"/>
        <v>LNF</v>
      </c>
      <c r="B1836" t="str">
        <f>IF((ComCalc!B$37&gt;1)*B192,(SQRT(ComCalc!B$113)*B1733-1)/SQRT(1+ComCalc!B$113-2*SQRT(ComCalc!B$113)*B1733),"")</f>
        <v/>
      </c>
      <c r="C1836" t="str">
        <f>IF((ComCalc!C$37&gt;1)*C192,(SQRT(ComCalc!C$113)*C1733-1)/SQRT(1+ComCalc!C$113-2*SQRT(ComCalc!C$113)*C1733),"")</f>
        <v/>
      </c>
      <c r="D1836" t="str">
        <f>IF((ComCalc!D$37&gt;1)*D192,(SQRT(ComCalc!D$113)*D1733-1)/SQRT(1+ComCalc!D$113-2*SQRT(ComCalc!D$113)*D1733),"")</f>
        <v/>
      </c>
      <c r="E1836" t="str">
        <f>IF((ComCalc!E$37&gt;1)*E192,(SQRT(ComCalc!E$113)*E1733-1)/SQRT(1+ComCalc!E$113-2*SQRT(ComCalc!E$113)*E1733),"")</f>
        <v/>
      </c>
      <c r="F1836" t="str">
        <f>IF((ComCalc!F$37&gt;1)*F192,(SQRT(ComCalc!F$113)*F1733-1)/SQRT(1+ComCalc!F$113-2*SQRT(ComCalc!F$113)*F1733),"")</f>
        <v/>
      </c>
      <c r="G1836" t="str">
        <f>IF((ComCalc!G$37&gt;1)*G192,(SQRT(ComCalc!G$113)*G1733-1)/SQRT(1+ComCalc!G$113-2*SQRT(ComCalc!G$113)*G1733),"")</f>
        <v/>
      </c>
      <c r="H1836" t="str">
        <f>IF((ComCalc!H$37&gt;1)*H192,(SQRT(ComCalc!H$113)*H1733-1)/SQRT(1+ComCalc!H$113-2*SQRT(ComCalc!H$113)*H1733),"")</f>
        <v/>
      </c>
      <c r="I1836" t="str">
        <f>IF((ComCalc!I$37&gt;1)*I192,(SQRT(ComCalc!I$113)*I1733-1)/SQRT(1+ComCalc!I$113-2*SQRT(ComCalc!I$113)*I1733),"")</f>
        <v/>
      </c>
      <c r="J1836" t="str">
        <f>IF((ComCalc!J$37&gt;1)*J192,(SQRT(ComCalc!J$113)*J1733-1)/SQRT(1+ComCalc!J$113-2*SQRT(ComCalc!J$113)*J1733),"")</f>
        <v/>
      </c>
      <c r="K1836" t="str">
        <f>IF((ComCalc!K$37&gt;1)*K192,(SQRT(ComCalc!K$113)*K1733-1)/SQRT(1+ComCalc!K$113-2*SQRT(ComCalc!K$113)*K1733),"")</f>
        <v/>
      </c>
      <c r="L1836" t="str">
        <f>IF((ComCalc!L$37&gt;1)*L192,(SQRT(ComCalc!L$113)*L1733-1)/SQRT(1+ComCalc!L$113-2*SQRT(ComCalc!L$113)*L1733),"")</f>
        <v/>
      </c>
      <c r="M1836" t="str">
        <f>IF((ComCalc!M$37&gt;1)*M192,(SQRT(ComCalc!M$113)*M1733-1)/SQRT(1+ComCalc!M$113-2*SQRT(ComCalc!M$113)*M1733),"")</f>
        <v/>
      </c>
      <c r="N1836" t="str">
        <f>IF((ComCalc!N$37&gt;1)*N192,(SQRT(ComCalc!N$113)*N1733-1)/SQRT(1+ComCalc!N$113-2*SQRT(ComCalc!N$113)*N1733),"")</f>
        <v/>
      </c>
      <c r="O1836" t="str">
        <f>IF((ComCalc!O$37&gt;1)*O192,(SQRT(ComCalc!O$113)*O1733-1)/SQRT(1+ComCalc!O$113-2*SQRT(ComCalc!O$113)*O1733),"")</f>
        <v/>
      </c>
      <c r="P1836" t="str">
        <f>IF((ComCalc!P$37&gt;1)*P192,(SQRT(ComCalc!P$113)*P1733-1)/SQRT(1+ComCalc!P$113-2*SQRT(ComCalc!P$113)*P1733),"")</f>
        <v/>
      </c>
      <c r="Q1836" t="str">
        <f>IF((ComCalc!Q$37&gt;1)*Q192,(SQRT(ComCalc!Q$113)*Q1733-1)/SQRT(1+ComCalc!Q$113-2*SQRT(ComCalc!Q$113)*Q1733),"")</f>
        <v/>
      </c>
      <c r="R1836" t="str">
        <f>IF((ComCalc!R$37&gt;1)*R192,(SQRT(ComCalc!R$113)*R1733-1)/SQRT(1+ComCalc!R$113-2*SQRT(ComCalc!R$113)*R1733),"")</f>
        <v/>
      </c>
      <c r="S1836" t="str">
        <f>IF((ComCalc!S$37&gt;1)*S192,(SQRT(ComCalc!S$113)*S1733-1)/SQRT(1+ComCalc!S$113-2*SQRT(ComCalc!S$113)*S1733),"")</f>
        <v/>
      </c>
      <c r="T1836" t="str">
        <f>IF((ComCalc!T$37&gt;1)*T192,(SQRT(ComCalc!T$113)*T1733-1)/SQRT(1+ComCalc!T$113-2*SQRT(ComCalc!T$113)*T1733),"")</f>
        <v/>
      </c>
      <c r="U1836" t="str">
        <f>IF((ComCalc!U$37&gt;1)*U192,(SQRT(ComCalc!U$113)*U1733-1)/SQRT(1+ComCalc!U$113-2*SQRT(ComCalc!U$113)*U1733),"")</f>
        <v/>
      </c>
    </row>
    <row r="1837" spans="1:21" x14ac:dyDescent="0.15">
      <c r="A1837" t="str">
        <f t="shared" si="1080"/>
        <v>RD</v>
      </c>
      <c r="B1837" t="str">
        <f>IF((ComCalc!B$37&gt;1)*B193,(SQRT(ComCalc!B$113)*B1734-1)/SQRT(1+ComCalc!B$113-2*SQRT(ComCalc!B$113)*B1734),"")</f>
        <v/>
      </c>
      <c r="C1837" t="str">
        <f>IF((ComCalc!C$37&gt;1)*C193,(SQRT(ComCalc!C$113)*C1734-1)/SQRT(1+ComCalc!C$113-2*SQRT(ComCalc!C$113)*C1734),"")</f>
        <v/>
      </c>
      <c r="D1837" t="str">
        <f>IF((ComCalc!D$37&gt;1)*D193,(SQRT(ComCalc!D$113)*D1734-1)/SQRT(1+ComCalc!D$113-2*SQRT(ComCalc!D$113)*D1734),"")</f>
        <v/>
      </c>
      <c r="E1837" t="str">
        <f>IF((ComCalc!E$37&gt;1)*E193,(SQRT(ComCalc!E$113)*E1734-1)/SQRT(1+ComCalc!E$113-2*SQRT(ComCalc!E$113)*E1734),"")</f>
        <v/>
      </c>
      <c r="F1837" t="str">
        <f>IF((ComCalc!F$37&gt;1)*F193,(SQRT(ComCalc!F$113)*F1734-1)/SQRT(1+ComCalc!F$113-2*SQRT(ComCalc!F$113)*F1734),"")</f>
        <v/>
      </c>
      <c r="G1837" t="str">
        <f>IF((ComCalc!G$37&gt;1)*G193,(SQRT(ComCalc!G$113)*G1734-1)/SQRT(1+ComCalc!G$113-2*SQRT(ComCalc!G$113)*G1734),"")</f>
        <v/>
      </c>
      <c r="H1837" t="str">
        <f>IF((ComCalc!H$37&gt;1)*H193,(SQRT(ComCalc!H$113)*H1734-1)/SQRT(1+ComCalc!H$113-2*SQRT(ComCalc!H$113)*H1734),"")</f>
        <v/>
      </c>
      <c r="I1837" t="str">
        <f>IF((ComCalc!I$37&gt;1)*I193,(SQRT(ComCalc!I$113)*I1734-1)/SQRT(1+ComCalc!I$113-2*SQRT(ComCalc!I$113)*I1734),"")</f>
        <v/>
      </c>
      <c r="J1837" t="str">
        <f>IF((ComCalc!J$37&gt;1)*J193,(SQRT(ComCalc!J$113)*J1734-1)/SQRT(1+ComCalc!J$113-2*SQRT(ComCalc!J$113)*J1734),"")</f>
        <v/>
      </c>
      <c r="K1837" t="str">
        <f>IF((ComCalc!K$37&gt;1)*K193,(SQRT(ComCalc!K$113)*K1734-1)/SQRT(1+ComCalc!K$113-2*SQRT(ComCalc!K$113)*K1734),"")</f>
        <v/>
      </c>
      <c r="L1837" t="str">
        <f>IF((ComCalc!L$37&gt;1)*L193,(SQRT(ComCalc!L$113)*L1734-1)/SQRT(1+ComCalc!L$113-2*SQRT(ComCalc!L$113)*L1734),"")</f>
        <v/>
      </c>
      <c r="M1837" t="str">
        <f>IF((ComCalc!M$37&gt;1)*M193,(SQRT(ComCalc!M$113)*M1734-1)/SQRT(1+ComCalc!M$113-2*SQRT(ComCalc!M$113)*M1734),"")</f>
        <v/>
      </c>
      <c r="N1837" t="str">
        <f>IF((ComCalc!N$37&gt;1)*N193,(SQRT(ComCalc!N$113)*N1734-1)/SQRT(1+ComCalc!N$113-2*SQRT(ComCalc!N$113)*N1734),"")</f>
        <v/>
      </c>
      <c r="O1837" t="str">
        <f>IF((ComCalc!O$37&gt;1)*O193,(SQRT(ComCalc!O$113)*O1734-1)/SQRT(1+ComCalc!O$113-2*SQRT(ComCalc!O$113)*O1734),"")</f>
        <v/>
      </c>
      <c r="P1837" t="str">
        <f>IF((ComCalc!P$37&gt;1)*P193,(SQRT(ComCalc!P$113)*P1734-1)/SQRT(1+ComCalc!P$113-2*SQRT(ComCalc!P$113)*P1734),"")</f>
        <v/>
      </c>
      <c r="Q1837" t="str">
        <f>IF((ComCalc!Q$37&gt;1)*Q193,(SQRT(ComCalc!Q$113)*Q1734-1)/SQRT(1+ComCalc!Q$113-2*SQRT(ComCalc!Q$113)*Q1734),"")</f>
        <v/>
      </c>
      <c r="R1837" t="str">
        <f>IF((ComCalc!R$37&gt;1)*R193,(SQRT(ComCalc!R$113)*R1734-1)/SQRT(1+ComCalc!R$113-2*SQRT(ComCalc!R$113)*R1734),"")</f>
        <v/>
      </c>
      <c r="S1837" t="str">
        <f>IF((ComCalc!S$37&gt;1)*S193,(SQRT(ComCalc!S$113)*S1734-1)/SQRT(1+ComCalc!S$113-2*SQRT(ComCalc!S$113)*S1734),"")</f>
        <v/>
      </c>
      <c r="T1837" t="str">
        <f>IF((ComCalc!T$37&gt;1)*T193,(SQRT(ComCalc!T$113)*T1734-1)/SQRT(1+ComCalc!T$113-2*SQRT(ComCalc!T$113)*T1734),"")</f>
        <v/>
      </c>
      <c r="U1837" t="str">
        <f>IF((ComCalc!U$37&gt;1)*U193,(SQRT(ComCalc!U$113)*U1734-1)/SQRT(1+ComCalc!U$113-2*SQRT(ComCalc!U$113)*U1734),"")</f>
        <v/>
      </c>
    </row>
    <row r="1838" spans="1:21" x14ac:dyDescent="0.15">
      <c r="A1838" t="str">
        <f t="shared" si="1080"/>
        <v>MA</v>
      </c>
      <c r="B1838" t="str">
        <f>IF((ComCalc!B$37&gt;1)*B194,(SQRT(ComCalc!B$113)*B1735-1)/SQRT(1+ComCalc!B$113-2*SQRT(ComCalc!B$113)*B1735),"")</f>
        <v/>
      </c>
      <c r="C1838" t="str">
        <f>IF((ComCalc!C$37&gt;1)*C194,(SQRT(ComCalc!C$113)*C1735-1)/SQRT(1+ComCalc!C$113-2*SQRT(ComCalc!C$113)*C1735),"")</f>
        <v/>
      </c>
      <c r="D1838" t="str">
        <f>IF((ComCalc!D$37&gt;1)*D194,(SQRT(ComCalc!D$113)*D1735-1)/SQRT(1+ComCalc!D$113-2*SQRT(ComCalc!D$113)*D1735),"")</f>
        <v/>
      </c>
      <c r="E1838" t="str">
        <f>IF((ComCalc!E$37&gt;1)*E194,(SQRT(ComCalc!E$113)*E1735-1)/SQRT(1+ComCalc!E$113-2*SQRT(ComCalc!E$113)*E1735),"")</f>
        <v/>
      </c>
      <c r="F1838" t="str">
        <f>IF((ComCalc!F$37&gt;1)*F194,(SQRT(ComCalc!F$113)*F1735-1)/SQRT(1+ComCalc!F$113-2*SQRT(ComCalc!F$113)*F1735),"")</f>
        <v/>
      </c>
      <c r="G1838" t="str">
        <f>IF((ComCalc!G$37&gt;1)*G194,(SQRT(ComCalc!G$113)*G1735-1)/SQRT(1+ComCalc!G$113-2*SQRT(ComCalc!G$113)*G1735),"")</f>
        <v/>
      </c>
      <c r="H1838" t="str">
        <f>IF((ComCalc!H$37&gt;1)*H194,(SQRT(ComCalc!H$113)*H1735-1)/SQRT(1+ComCalc!H$113-2*SQRT(ComCalc!H$113)*H1735),"")</f>
        <v/>
      </c>
      <c r="I1838" t="str">
        <f>IF((ComCalc!I$37&gt;1)*I194,(SQRT(ComCalc!I$113)*I1735-1)/SQRT(1+ComCalc!I$113-2*SQRT(ComCalc!I$113)*I1735),"")</f>
        <v/>
      </c>
      <c r="J1838" t="str">
        <f>IF((ComCalc!J$37&gt;1)*J194,(SQRT(ComCalc!J$113)*J1735-1)/SQRT(1+ComCalc!J$113-2*SQRT(ComCalc!J$113)*J1735),"")</f>
        <v/>
      </c>
      <c r="K1838" t="str">
        <f>IF((ComCalc!K$37&gt;1)*K194,(SQRT(ComCalc!K$113)*K1735-1)/SQRT(1+ComCalc!K$113-2*SQRT(ComCalc!K$113)*K1735),"")</f>
        <v/>
      </c>
      <c r="L1838" t="str">
        <f>IF((ComCalc!L$37&gt;1)*L194,(SQRT(ComCalc!L$113)*L1735-1)/SQRT(1+ComCalc!L$113-2*SQRT(ComCalc!L$113)*L1735),"")</f>
        <v/>
      </c>
      <c r="M1838" t="str">
        <f>IF((ComCalc!M$37&gt;1)*M194,(SQRT(ComCalc!M$113)*M1735-1)/SQRT(1+ComCalc!M$113-2*SQRT(ComCalc!M$113)*M1735),"")</f>
        <v/>
      </c>
      <c r="N1838" t="str">
        <f>IF((ComCalc!N$37&gt;1)*N194,(SQRT(ComCalc!N$113)*N1735-1)/SQRT(1+ComCalc!N$113-2*SQRT(ComCalc!N$113)*N1735),"")</f>
        <v/>
      </c>
      <c r="O1838" t="str">
        <f>IF((ComCalc!O$37&gt;1)*O194,(SQRT(ComCalc!O$113)*O1735-1)/SQRT(1+ComCalc!O$113-2*SQRT(ComCalc!O$113)*O1735),"")</f>
        <v/>
      </c>
      <c r="P1838" t="str">
        <f>IF((ComCalc!P$37&gt;1)*P194,(SQRT(ComCalc!P$113)*P1735-1)/SQRT(1+ComCalc!P$113-2*SQRT(ComCalc!P$113)*P1735),"")</f>
        <v/>
      </c>
      <c r="Q1838" t="str">
        <f>IF((ComCalc!Q$37&gt;1)*Q194,(SQRT(ComCalc!Q$113)*Q1735-1)/SQRT(1+ComCalc!Q$113-2*SQRT(ComCalc!Q$113)*Q1735),"")</f>
        <v/>
      </c>
      <c r="R1838" t="str">
        <f>IF((ComCalc!R$37&gt;1)*R194,(SQRT(ComCalc!R$113)*R1735-1)/SQRT(1+ComCalc!R$113-2*SQRT(ComCalc!R$113)*R1735),"")</f>
        <v/>
      </c>
      <c r="S1838" t="str">
        <f>IF((ComCalc!S$37&gt;1)*S194,(SQRT(ComCalc!S$113)*S1735-1)/SQRT(1+ComCalc!S$113-2*SQRT(ComCalc!S$113)*S1735),"")</f>
        <v/>
      </c>
      <c r="T1838" t="str">
        <f>IF((ComCalc!T$37&gt;1)*T194,(SQRT(ComCalc!T$113)*T1735-1)/SQRT(1+ComCalc!T$113-2*SQRT(ComCalc!T$113)*T1735),"")</f>
        <v/>
      </c>
      <c r="U1838" t="str">
        <f>IF((ComCalc!U$37&gt;1)*U194,(SQRT(ComCalc!U$113)*U1735-1)/SQRT(1+ComCalc!U$113-2*SQRT(ComCalc!U$113)*U1735),"")</f>
        <v/>
      </c>
    </row>
    <row r="1839" spans="1:21" x14ac:dyDescent="0.15">
      <c r="A1839" t="str">
        <f t="shared" si="1080"/>
        <v>WL</v>
      </c>
      <c r="B1839" t="str">
        <f>IF((ComCalc!B$37&gt;1)*B195,(SQRT(ComCalc!B$113)*B1736-1)/SQRT(1+ComCalc!B$113-2*SQRT(ComCalc!B$113)*B1736),"")</f>
        <v/>
      </c>
      <c r="C1839" t="str">
        <f>IF((ComCalc!C$37&gt;1)*C195,(SQRT(ComCalc!C$113)*C1736-1)/SQRT(1+ComCalc!C$113-2*SQRT(ComCalc!C$113)*C1736),"")</f>
        <v/>
      </c>
      <c r="D1839" t="str">
        <f>IF((ComCalc!D$37&gt;1)*D195,(SQRT(ComCalc!D$113)*D1736-1)/SQRT(1+ComCalc!D$113-2*SQRT(ComCalc!D$113)*D1736),"")</f>
        <v/>
      </c>
      <c r="E1839" t="str">
        <f>IF((ComCalc!E$37&gt;1)*E195,(SQRT(ComCalc!E$113)*E1736-1)/SQRT(1+ComCalc!E$113-2*SQRT(ComCalc!E$113)*E1736),"")</f>
        <v/>
      </c>
      <c r="F1839" t="str">
        <f>IF((ComCalc!F$37&gt;1)*F195,(SQRT(ComCalc!F$113)*F1736-1)/SQRT(1+ComCalc!F$113-2*SQRT(ComCalc!F$113)*F1736),"")</f>
        <v/>
      </c>
      <c r="G1839" t="str">
        <f>IF((ComCalc!G$37&gt;1)*G195,(SQRT(ComCalc!G$113)*G1736-1)/SQRT(1+ComCalc!G$113-2*SQRT(ComCalc!G$113)*G1736),"")</f>
        <v/>
      </c>
      <c r="H1839" t="str">
        <f>IF((ComCalc!H$37&gt;1)*H195,(SQRT(ComCalc!H$113)*H1736-1)/SQRT(1+ComCalc!H$113-2*SQRT(ComCalc!H$113)*H1736),"")</f>
        <v/>
      </c>
      <c r="I1839" t="str">
        <f>IF((ComCalc!I$37&gt;1)*I195,(SQRT(ComCalc!I$113)*I1736-1)/SQRT(1+ComCalc!I$113-2*SQRT(ComCalc!I$113)*I1736),"")</f>
        <v/>
      </c>
      <c r="J1839" t="str">
        <f>IF((ComCalc!J$37&gt;1)*J195,(SQRT(ComCalc!J$113)*J1736-1)/SQRT(1+ComCalc!J$113-2*SQRT(ComCalc!J$113)*J1736),"")</f>
        <v/>
      </c>
      <c r="K1839" t="str">
        <f>IF((ComCalc!K$37&gt;1)*K195,(SQRT(ComCalc!K$113)*K1736-1)/SQRT(1+ComCalc!K$113-2*SQRT(ComCalc!K$113)*K1736),"")</f>
        <v/>
      </c>
      <c r="L1839" t="str">
        <f>IF((ComCalc!L$37&gt;1)*L195,(SQRT(ComCalc!L$113)*L1736-1)/SQRT(1+ComCalc!L$113-2*SQRT(ComCalc!L$113)*L1736),"")</f>
        <v/>
      </c>
      <c r="M1839" t="str">
        <f>IF((ComCalc!M$37&gt;1)*M195,(SQRT(ComCalc!M$113)*M1736-1)/SQRT(1+ComCalc!M$113-2*SQRT(ComCalc!M$113)*M1736),"")</f>
        <v/>
      </c>
      <c r="N1839" t="str">
        <f>IF((ComCalc!N$37&gt;1)*N195,(SQRT(ComCalc!N$113)*N1736-1)/SQRT(1+ComCalc!N$113-2*SQRT(ComCalc!N$113)*N1736),"")</f>
        <v/>
      </c>
      <c r="O1839" t="str">
        <f>IF((ComCalc!O$37&gt;1)*O195,(SQRT(ComCalc!O$113)*O1736-1)/SQRT(1+ComCalc!O$113-2*SQRT(ComCalc!O$113)*O1736),"")</f>
        <v/>
      </c>
      <c r="P1839" t="str">
        <f>IF((ComCalc!P$37&gt;1)*P195,(SQRT(ComCalc!P$113)*P1736-1)/SQRT(1+ComCalc!P$113-2*SQRT(ComCalc!P$113)*P1736),"")</f>
        <v/>
      </c>
      <c r="Q1839" t="str">
        <f>IF((ComCalc!Q$37&gt;1)*Q195,(SQRT(ComCalc!Q$113)*Q1736-1)/SQRT(1+ComCalc!Q$113-2*SQRT(ComCalc!Q$113)*Q1736),"")</f>
        <v/>
      </c>
      <c r="R1839" t="str">
        <f>IF((ComCalc!R$37&gt;1)*R195,(SQRT(ComCalc!R$113)*R1736-1)/SQRT(1+ComCalc!R$113-2*SQRT(ComCalc!R$113)*R1736),"")</f>
        <v/>
      </c>
      <c r="S1839" t="str">
        <f>IF((ComCalc!S$37&gt;1)*S195,(SQRT(ComCalc!S$113)*S1736-1)/SQRT(1+ComCalc!S$113-2*SQRT(ComCalc!S$113)*S1736),"")</f>
        <v/>
      </c>
      <c r="T1839" t="str">
        <f>IF((ComCalc!T$37&gt;1)*T195,(SQRT(ComCalc!T$113)*T1736-1)/SQRT(1+ComCalc!T$113-2*SQRT(ComCalc!T$113)*T1736),"")</f>
        <v/>
      </c>
      <c r="U1839" t="str">
        <f>IF((ComCalc!U$37&gt;1)*U195,(SQRT(ComCalc!U$113)*U1736-1)/SQRT(1+ComCalc!U$113-2*SQRT(ComCalc!U$113)*U1736),"")</f>
        <v/>
      </c>
    </row>
    <row r="1840" spans="1:21" x14ac:dyDescent="0.15">
      <c r="A1840" t="str">
        <f t="shared" si="1080"/>
        <v>ASB</v>
      </c>
      <c r="B1840" t="str">
        <f>IF((ComCalc!B$37&gt;1)*B196,(SQRT(ComCalc!B$113)*B1737-1)/SQRT(1+ComCalc!B$113-2*SQRT(ComCalc!B$113)*B1737),"")</f>
        <v/>
      </c>
      <c r="C1840" t="str">
        <f>IF((ComCalc!C$37&gt;1)*C196,(SQRT(ComCalc!C$113)*C1737-1)/SQRT(1+ComCalc!C$113-2*SQRT(ComCalc!C$113)*C1737),"")</f>
        <v/>
      </c>
      <c r="D1840" t="str">
        <f>IF((ComCalc!D$37&gt;1)*D196,(SQRT(ComCalc!D$113)*D1737-1)/SQRT(1+ComCalc!D$113-2*SQRT(ComCalc!D$113)*D1737),"")</f>
        <v/>
      </c>
      <c r="E1840" t="str">
        <f>IF((ComCalc!E$37&gt;1)*E196,(SQRT(ComCalc!E$113)*E1737-1)/SQRT(1+ComCalc!E$113-2*SQRT(ComCalc!E$113)*E1737),"")</f>
        <v/>
      </c>
      <c r="F1840" t="str">
        <f>IF((ComCalc!F$37&gt;1)*F196,(SQRT(ComCalc!F$113)*F1737-1)/SQRT(1+ComCalc!F$113-2*SQRT(ComCalc!F$113)*F1737),"")</f>
        <v/>
      </c>
      <c r="G1840" t="str">
        <f>IF((ComCalc!G$37&gt;1)*G196,(SQRT(ComCalc!G$113)*G1737-1)/SQRT(1+ComCalc!G$113-2*SQRT(ComCalc!G$113)*G1737),"")</f>
        <v/>
      </c>
      <c r="H1840" t="str">
        <f>IF((ComCalc!H$37&gt;1)*H196,(SQRT(ComCalc!H$113)*H1737-1)/SQRT(1+ComCalc!H$113-2*SQRT(ComCalc!H$113)*H1737),"")</f>
        <v/>
      </c>
      <c r="I1840" t="str">
        <f>IF((ComCalc!I$37&gt;1)*I196,(SQRT(ComCalc!I$113)*I1737-1)/SQRT(1+ComCalc!I$113-2*SQRT(ComCalc!I$113)*I1737),"")</f>
        <v/>
      </c>
      <c r="J1840" t="str">
        <f>IF((ComCalc!J$37&gt;1)*J196,(SQRT(ComCalc!J$113)*J1737-1)/SQRT(1+ComCalc!J$113-2*SQRT(ComCalc!J$113)*J1737),"")</f>
        <v/>
      </c>
      <c r="K1840" t="str">
        <f>IF((ComCalc!K$37&gt;1)*K196,(SQRT(ComCalc!K$113)*K1737-1)/SQRT(1+ComCalc!K$113-2*SQRT(ComCalc!K$113)*K1737),"")</f>
        <v/>
      </c>
      <c r="L1840" t="str">
        <f>IF((ComCalc!L$37&gt;1)*L196,(SQRT(ComCalc!L$113)*L1737-1)/SQRT(1+ComCalc!L$113-2*SQRT(ComCalc!L$113)*L1737),"")</f>
        <v/>
      </c>
      <c r="M1840" t="str">
        <f>IF((ComCalc!M$37&gt;1)*M196,(SQRT(ComCalc!M$113)*M1737-1)/SQRT(1+ComCalc!M$113-2*SQRT(ComCalc!M$113)*M1737),"")</f>
        <v/>
      </c>
      <c r="N1840" t="str">
        <f>IF((ComCalc!N$37&gt;1)*N196,(SQRT(ComCalc!N$113)*N1737-1)/SQRT(1+ComCalc!N$113-2*SQRT(ComCalc!N$113)*N1737),"")</f>
        <v/>
      </c>
      <c r="O1840" t="str">
        <f>IF((ComCalc!O$37&gt;1)*O196,(SQRT(ComCalc!O$113)*O1737-1)/SQRT(1+ComCalc!O$113-2*SQRT(ComCalc!O$113)*O1737),"")</f>
        <v/>
      </c>
      <c r="P1840" t="str">
        <f>IF((ComCalc!P$37&gt;1)*P196,(SQRT(ComCalc!P$113)*P1737-1)/SQRT(1+ComCalc!P$113-2*SQRT(ComCalc!P$113)*P1737),"")</f>
        <v/>
      </c>
      <c r="Q1840" t="str">
        <f>IF((ComCalc!Q$37&gt;1)*Q196,(SQRT(ComCalc!Q$113)*Q1737-1)/SQRT(1+ComCalc!Q$113-2*SQRT(ComCalc!Q$113)*Q1737),"")</f>
        <v/>
      </c>
      <c r="R1840" t="str">
        <f>IF((ComCalc!R$37&gt;1)*R196,(SQRT(ComCalc!R$113)*R1737-1)/SQRT(1+ComCalc!R$113-2*SQRT(ComCalc!R$113)*R1737),"")</f>
        <v/>
      </c>
      <c r="S1840" t="str">
        <f>IF((ComCalc!S$37&gt;1)*S196,(SQRT(ComCalc!S$113)*S1737-1)/SQRT(1+ComCalc!S$113-2*SQRT(ComCalc!S$113)*S1737),"")</f>
        <v/>
      </c>
      <c r="T1840" t="str">
        <f>IF((ComCalc!T$37&gt;1)*T196,(SQRT(ComCalc!T$113)*T1737-1)/SQRT(1+ComCalc!T$113-2*SQRT(ComCalc!T$113)*T1737),"")</f>
        <v/>
      </c>
      <c r="U1840" t="str">
        <f>IF((ComCalc!U$37&gt;1)*U196,(SQRT(ComCalc!U$113)*U1737-1)/SQRT(1+ComCalc!U$113-2*SQRT(ComCalc!U$113)*U1737),"")</f>
        <v/>
      </c>
    </row>
    <row r="1841" spans="1:21" x14ac:dyDescent="0.15">
      <c r="A1841" t="str">
        <f t="shared" si="1080"/>
        <v>SY</v>
      </c>
      <c r="B1841" t="str">
        <f>IF((ComCalc!B$37&gt;1)*B197,(SQRT(ComCalc!B$113)*B1738-1)/SQRT(1+ComCalc!B$113-2*SQRT(ComCalc!B$113)*B1738),"")</f>
        <v/>
      </c>
      <c r="C1841" t="str">
        <f>IF((ComCalc!C$37&gt;1)*C197,(SQRT(ComCalc!C$113)*C1738-1)/SQRT(1+ComCalc!C$113-2*SQRT(ComCalc!C$113)*C1738),"")</f>
        <v/>
      </c>
      <c r="D1841" t="str">
        <f>IF((ComCalc!D$37&gt;1)*D197,(SQRT(ComCalc!D$113)*D1738-1)/SQRT(1+ComCalc!D$113-2*SQRT(ComCalc!D$113)*D1738),"")</f>
        <v/>
      </c>
      <c r="E1841" t="str">
        <f>IF((ComCalc!E$37&gt;1)*E197,(SQRT(ComCalc!E$113)*E1738-1)/SQRT(1+ComCalc!E$113-2*SQRT(ComCalc!E$113)*E1738),"")</f>
        <v/>
      </c>
      <c r="F1841" t="str">
        <f>IF((ComCalc!F$37&gt;1)*F197,(SQRT(ComCalc!F$113)*F1738-1)/SQRT(1+ComCalc!F$113-2*SQRT(ComCalc!F$113)*F1738),"")</f>
        <v/>
      </c>
      <c r="G1841" t="str">
        <f>IF((ComCalc!G$37&gt;1)*G197,(SQRT(ComCalc!G$113)*G1738-1)/SQRT(1+ComCalc!G$113-2*SQRT(ComCalc!G$113)*G1738),"")</f>
        <v/>
      </c>
      <c r="H1841" t="str">
        <f>IF((ComCalc!H$37&gt;1)*H197,(SQRT(ComCalc!H$113)*H1738-1)/SQRT(1+ComCalc!H$113-2*SQRT(ComCalc!H$113)*H1738),"")</f>
        <v/>
      </c>
      <c r="I1841" t="str">
        <f>IF((ComCalc!I$37&gt;1)*I197,(SQRT(ComCalc!I$113)*I1738-1)/SQRT(1+ComCalc!I$113-2*SQRT(ComCalc!I$113)*I1738),"")</f>
        <v/>
      </c>
      <c r="J1841" t="str">
        <f>IF((ComCalc!J$37&gt;1)*J197,(SQRT(ComCalc!J$113)*J1738-1)/SQRT(1+ComCalc!J$113-2*SQRT(ComCalc!J$113)*J1738),"")</f>
        <v/>
      </c>
      <c r="K1841" t="str">
        <f>IF((ComCalc!K$37&gt;1)*K197,(SQRT(ComCalc!K$113)*K1738-1)/SQRT(1+ComCalc!K$113-2*SQRT(ComCalc!K$113)*K1738),"")</f>
        <v/>
      </c>
      <c r="L1841" t="str">
        <f>IF((ComCalc!L$37&gt;1)*L197,(SQRT(ComCalc!L$113)*L1738-1)/SQRT(1+ComCalc!L$113-2*SQRT(ComCalc!L$113)*L1738),"")</f>
        <v/>
      </c>
      <c r="M1841" t="str">
        <f>IF((ComCalc!M$37&gt;1)*M197,(SQRT(ComCalc!M$113)*M1738-1)/SQRT(1+ComCalc!M$113-2*SQRT(ComCalc!M$113)*M1738),"")</f>
        <v/>
      </c>
      <c r="N1841" t="str">
        <f>IF((ComCalc!N$37&gt;1)*N197,(SQRT(ComCalc!N$113)*N1738-1)/SQRT(1+ComCalc!N$113-2*SQRT(ComCalc!N$113)*N1738),"")</f>
        <v/>
      </c>
      <c r="O1841" t="str">
        <f>IF((ComCalc!O$37&gt;1)*O197,(SQRT(ComCalc!O$113)*O1738-1)/SQRT(1+ComCalc!O$113-2*SQRT(ComCalc!O$113)*O1738),"")</f>
        <v/>
      </c>
      <c r="P1841" t="str">
        <f>IF((ComCalc!P$37&gt;1)*P197,(SQRT(ComCalc!P$113)*P1738-1)/SQRT(1+ComCalc!P$113-2*SQRT(ComCalc!P$113)*P1738),"")</f>
        <v/>
      </c>
      <c r="Q1841" t="str">
        <f>IF((ComCalc!Q$37&gt;1)*Q197,(SQRT(ComCalc!Q$113)*Q1738-1)/SQRT(1+ComCalc!Q$113-2*SQRT(ComCalc!Q$113)*Q1738),"")</f>
        <v/>
      </c>
      <c r="R1841" t="str">
        <f>IF((ComCalc!R$37&gt;1)*R197,(SQRT(ComCalc!R$113)*R1738-1)/SQRT(1+ComCalc!R$113-2*SQRT(ComCalc!R$113)*R1738),"")</f>
        <v/>
      </c>
      <c r="S1841" t="str">
        <f>IF((ComCalc!S$37&gt;1)*S197,(SQRT(ComCalc!S$113)*S1738-1)/SQRT(1+ComCalc!S$113-2*SQRT(ComCalc!S$113)*S1738),"")</f>
        <v/>
      </c>
      <c r="T1841" t="str">
        <f>IF((ComCalc!T$37&gt;1)*T197,(SQRT(ComCalc!T$113)*T1738-1)/SQRT(1+ComCalc!T$113-2*SQRT(ComCalc!T$113)*T1738),"")</f>
        <v/>
      </c>
      <c r="U1841" t="str">
        <f>IF((ComCalc!U$37&gt;1)*U197,(SQRT(ComCalc!U$113)*U1738-1)/SQRT(1+ComCalc!U$113-2*SQRT(ComCalc!U$113)*U1738),"")</f>
        <v/>
      </c>
    </row>
    <row r="1842" spans="1:21" x14ac:dyDescent="0.15">
      <c r="A1842" t="str">
        <f t="shared" si="1080"/>
        <v>DC</v>
      </c>
      <c r="B1842" t="str">
        <f>IF((ComCalc!B$37&gt;1)*B198,(SQRT(ComCalc!B$113)*B1739-1)/SQRT(1+ComCalc!B$113-2*SQRT(ComCalc!B$113)*B1739),"")</f>
        <v/>
      </c>
      <c r="C1842" t="str">
        <f>IF((ComCalc!C$37&gt;1)*C198,(SQRT(ComCalc!C$113)*C1739-1)/SQRT(1+ComCalc!C$113-2*SQRT(ComCalc!C$113)*C1739),"")</f>
        <v/>
      </c>
      <c r="D1842" t="str">
        <f>IF((ComCalc!D$37&gt;1)*D198,(SQRT(ComCalc!D$113)*D1739-1)/SQRT(1+ComCalc!D$113-2*SQRT(ComCalc!D$113)*D1739),"")</f>
        <v/>
      </c>
      <c r="E1842" t="str">
        <f>IF((ComCalc!E$37&gt;1)*E198,(SQRT(ComCalc!E$113)*E1739-1)/SQRT(1+ComCalc!E$113-2*SQRT(ComCalc!E$113)*E1739),"")</f>
        <v/>
      </c>
      <c r="F1842" t="str">
        <f>IF((ComCalc!F$37&gt;1)*F198,(SQRT(ComCalc!F$113)*F1739-1)/SQRT(1+ComCalc!F$113-2*SQRT(ComCalc!F$113)*F1739),"")</f>
        <v/>
      </c>
      <c r="G1842" t="str">
        <f>IF((ComCalc!G$37&gt;1)*G198,(SQRT(ComCalc!G$113)*G1739-1)/SQRT(1+ComCalc!G$113-2*SQRT(ComCalc!G$113)*G1739),"")</f>
        <v/>
      </c>
      <c r="H1842" t="str">
        <f>IF((ComCalc!H$37&gt;1)*H198,(SQRT(ComCalc!H$113)*H1739-1)/SQRT(1+ComCalc!H$113-2*SQRT(ComCalc!H$113)*H1739),"")</f>
        <v/>
      </c>
      <c r="I1842" t="str">
        <f>IF((ComCalc!I$37&gt;1)*I198,(SQRT(ComCalc!I$113)*I1739-1)/SQRT(1+ComCalc!I$113-2*SQRT(ComCalc!I$113)*I1739),"")</f>
        <v/>
      </c>
      <c r="J1842" t="str">
        <f>IF((ComCalc!J$37&gt;1)*J198,(SQRT(ComCalc!J$113)*J1739-1)/SQRT(1+ComCalc!J$113-2*SQRT(ComCalc!J$113)*J1739),"")</f>
        <v/>
      </c>
      <c r="K1842" t="str">
        <f>IF((ComCalc!K$37&gt;1)*K198,(SQRT(ComCalc!K$113)*K1739-1)/SQRT(1+ComCalc!K$113-2*SQRT(ComCalc!K$113)*K1739),"")</f>
        <v/>
      </c>
      <c r="L1842" t="str">
        <f>IF((ComCalc!L$37&gt;1)*L198,(SQRT(ComCalc!L$113)*L1739-1)/SQRT(1+ComCalc!L$113-2*SQRT(ComCalc!L$113)*L1739),"")</f>
        <v/>
      </c>
      <c r="M1842" t="str">
        <f>IF((ComCalc!M$37&gt;1)*M198,(SQRT(ComCalc!M$113)*M1739-1)/SQRT(1+ComCalc!M$113-2*SQRT(ComCalc!M$113)*M1739),"")</f>
        <v/>
      </c>
      <c r="N1842" t="str">
        <f>IF((ComCalc!N$37&gt;1)*N198,(SQRT(ComCalc!N$113)*N1739-1)/SQRT(1+ComCalc!N$113-2*SQRT(ComCalc!N$113)*N1739),"")</f>
        <v/>
      </c>
      <c r="O1842" t="str">
        <f>IF((ComCalc!O$37&gt;1)*O198,(SQRT(ComCalc!O$113)*O1739-1)/SQRT(1+ComCalc!O$113-2*SQRT(ComCalc!O$113)*O1739),"")</f>
        <v/>
      </c>
      <c r="P1842" t="str">
        <f>IF((ComCalc!P$37&gt;1)*P198,(SQRT(ComCalc!P$113)*P1739-1)/SQRT(1+ComCalc!P$113-2*SQRT(ComCalc!P$113)*P1739),"")</f>
        <v/>
      </c>
      <c r="Q1842" t="str">
        <f>IF((ComCalc!Q$37&gt;1)*Q198,(SQRT(ComCalc!Q$113)*Q1739-1)/SQRT(1+ComCalc!Q$113-2*SQRT(ComCalc!Q$113)*Q1739),"")</f>
        <v/>
      </c>
      <c r="R1842" t="str">
        <f>IF((ComCalc!R$37&gt;1)*R198,(SQRT(ComCalc!R$113)*R1739-1)/SQRT(1+ComCalc!R$113-2*SQRT(ComCalc!R$113)*R1739),"")</f>
        <v/>
      </c>
      <c r="S1842" t="str">
        <f>IF((ComCalc!S$37&gt;1)*S198,(SQRT(ComCalc!S$113)*S1739-1)/SQRT(1+ComCalc!S$113-2*SQRT(ComCalc!S$113)*S1739),"")</f>
        <v/>
      </c>
      <c r="T1842" t="str">
        <f>IF((ComCalc!T$37&gt;1)*T198,(SQRT(ComCalc!T$113)*T1739-1)/SQRT(1+ComCalc!T$113-2*SQRT(ComCalc!T$113)*T1739),"")</f>
        <v/>
      </c>
      <c r="U1842" t="str">
        <f>IF((ComCalc!U$37&gt;1)*U198,(SQRT(ComCalc!U$113)*U1739-1)/SQRT(1+ComCalc!U$113-2*SQRT(ComCalc!U$113)*U1739),"")</f>
        <v/>
      </c>
    </row>
    <row r="1843" spans="1:21" x14ac:dyDescent="0.15">
      <c r="A1843" t="str">
        <f t="shared" si="1080"/>
        <v>RF</v>
      </c>
      <c r="B1843" t="str">
        <f>IF((ComCalc!B$37&gt;1)*B199,(SQRT(ComCalc!B$113)*B1740-1)/SQRT(1+ComCalc!B$113-2*SQRT(ComCalc!B$113)*B1740),"")</f>
        <v/>
      </c>
      <c r="C1843" t="str">
        <f>IF((ComCalc!C$37&gt;1)*C199,(SQRT(ComCalc!C$113)*C1740-1)/SQRT(1+ComCalc!C$113-2*SQRT(ComCalc!C$113)*C1740),"")</f>
        <v/>
      </c>
      <c r="D1843" t="str">
        <f>IF((ComCalc!D$37&gt;1)*D199,(SQRT(ComCalc!D$113)*D1740-1)/SQRT(1+ComCalc!D$113-2*SQRT(ComCalc!D$113)*D1740),"")</f>
        <v/>
      </c>
      <c r="E1843" t="str">
        <f>IF((ComCalc!E$37&gt;1)*E199,(SQRT(ComCalc!E$113)*E1740-1)/SQRT(1+ComCalc!E$113-2*SQRT(ComCalc!E$113)*E1740),"")</f>
        <v/>
      </c>
      <c r="F1843" t="str">
        <f>IF((ComCalc!F$37&gt;1)*F199,(SQRT(ComCalc!F$113)*F1740-1)/SQRT(1+ComCalc!F$113-2*SQRT(ComCalc!F$113)*F1740),"")</f>
        <v/>
      </c>
      <c r="G1843" t="str">
        <f>IF((ComCalc!G$37&gt;1)*G199,(SQRT(ComCalc!G$113)*G1740-1)/SQRT(1+ComCalc!G$113-2*SQRT(ComCalc!G$113)*G1740),"")</f>
        <v/>
      </c>
      <c r="H1843" t="str">
        <f>IF((ComCalc!H$37&gt;1)*H199,(SQRT(ComCalc!H$113)*H1740-1)/SQRT(1+ComCalc!H$113-2*SQRT(ComCalc!H$113)*H1740),"")</f>
        <v/>
      </c>
      <c r="I1843" t="str">
        <f>IF((ComCalc!I$37&gt;1)*I199,(SQRT(ComCalc!I$113)*I1740-1)/SQRT(1+ComCalc!I$113-2*SQRT(ComCalc!I$113)*I1740),"")</f>
        <v/>
      </c>
      <c r="J1843" t="str">
        <f>IF((ComCalc!J$37&gt;1)*J199,(SQRT(ComCalc!J$113)*J1740-1)/SQRT(1+ComCalc!J$113-2*SQRT(ComCalc!J$113)*J1740),"")</f>
        <v/>
      </c>
      <c r="K1843" t="str">
        <f>IF((ComCalc!K$37&gt;1)*K199,(SQRT(ComCalc!K$113)*K1740-1)/SQRT(1+ComCalc!K$113-2*SQRT(ComCalc!K$113)*K1740),"")</f>
        <v/>
      </c>
      <c r="L1843" t="str">
        <f>IF((ComCalc!L$37&gt;1)*L199,(SQRT(ComCalc!L$113)*L1740-1)/SQRT(1+ComCalc!L$113-2*SQRT(ComCalc!L$113)*L1740),"")</f>
        <v/>
      </c>
      <c r="M1843" t="str">
        <f>IF((ComCalc!M$37&gt;1)*M199,(SQRT(ComCalc!M$113)*M1740-1)/SQRT(1+ComCalc!M$113-2*SQRT(ComCalc!M$113)*M1740),"")</f>
        <v/>
      </c>
      <c r="N1843" t="str">
        <f>IF((ComCalc!N$37&gt;1)*N199,(SQRT(ComCalc!N$113)*N1740-1)/SQRT(1+ComCalc!N$113-2*SQRT(ComCalc!N$113)*N1740),"")</f>
        <v/>
      </c>
      <c r="O1843" t="str">
        <f>IF((ComCalc!O$37&gt;1)*O199,(SQRT(ComCalc!O$113)*O1740-1)/SQRT(1+ComCalc!O$113-2*SQRT(ComCalc!O$113)*O1740),"")</f>
        <v/>
      </c>
      <c r="P1843" t="str">
        <f>IF((ComCalc!P$37&gt;1)*P199,(SQRT(ComCalc!P$113)*P1740-1)/SQRT(1+ComCalc!P$113-2*SQRT(ComCalc!P$113)*P1740),"")</f>
        <v/>
      </c>
      <c r="Q1843" t="str">
        <f>IF((ComCalc!Q$37&gt;1)*Q199,(SQRT(ComCalc!Q$113)*Q1740-1)/SQRT(1+ComCalc!Q$113-2*SQRT(ComCalc!Q$113)*Q1740),"")</f>
        <v/>
      </c>
      <c r="R1843" t="str">
        <f>IF((ComCalc!R$37&gt;1)*R199,(SQRT(ComCalc!R$113)*R1740-1)/SQRT(1+ComCalc!R$113-2*SQRT(ComCalc!R$113)*R1740),"")</f>
        <v/>
      </c>
      <c r="S1843" t="str">
        <f>IF((ComCalc!S$37&gt;1)*S199,(SQRT(ComCalc!S$113)*S1740-1)/SQRT(1+ComCalc!S$113-2*SQRT(ComCalc!S$113)*S1740),"")</f>
        <v/>
      </c>
      <c r="T1843" t="str">
        <f>IF((ComCalc!T$37&gt;1)*T199,(SQRT(ComCalc!T$113)*T1740-1)/SQRT(1+ComCalc!T$113-2*SQRT(ComCalc!T$113)*T1740),"")</f>
        <v/>
      </c>
      <c r="U1843" t="str">
        <f>IF((ComCalc!U$37&gt;1)*U199,(SQRT(ComCalc!U$113)*U1740-1)/SQRT(1+ComCalc!U$113-2*SQRT(ComCalc!U$113)*U1740),"")</f>
        <v/>
      </c>
    </row>
    <row r="1844" spans="1:21" x14ac:dyDescent="0.15">
      <c r="A1844" t="str">
        <f t="shared" si="1080"/>
        <v>RU</v>
      </c>
      <c r="B1844" t="str">
        <f>IF((ComCalc!B$37&gt;1)*B200,(SQRT(ComCalc!B$113)*B1741-1)/SQRT(1+ComCalc!B$113-2*SQRT(ComCalc!B$113)*B1741),"")</f>
        <v/>
      </c>
      <c r="C1844" t="str">
        <f>IF((ComCalc!C$37&gt;1)*C200,(SQRT(ComCalc!C$113)*C1741-1)/SQRT(1+ComCalc!C$113-2*SQRT(ComCalc!C$113)*C1741),"")</f>
        <v/>
      </c>
      <c r="D1844" t="str">
        <f>IF((ComCalc!D$37&gt;1)*D200,(SQRT(ComCalc!D$113)*D1741-1)/SQRT(1+ComCalc!D$113-2*SQRT(ComCalc!D$113)*D1741),"")</f>
        <v/>
      </c>
      <c r="E1844" t="str">
        <f>IF((ComCalc!E$37&gt;1)*E200,(SQRT(ComCalc!E$113)*E1741-1)/SQRT(1+ComCalc!E$113-2*SQRT(ComCalc!E$113)*E1741),"")</f>
        <v/>
      </c>
      <c r="F1844" t="str">
        <f>IF((ComCalc!F$37&gt;1)*F200,(SQRT(ComCalc!F$113)*F1741-1)/SQRT(1+ComCalc!F$113-2*SQRT(ComCalc!F$113)*F1741),"")</f>
        <v/>
      </c>
      <c r="G1844" t="str">
        <f>IF((ComCalc!G$37&gt;1)*G200,(SQRT(ComCalc!G$113)*G1741-1)/SQRT(1+ComCalc!G$113-2*SQRT(ComCalc!G$113)*G1741),"")</f>
        <v/>
      </c>
      <c r="H1844" t="str">
        <f>IF((ComCalc!H$37&gt;1)*H200,(SQRT(ComCalc!H$113)*H1741-1)/SQRT(1+ComCalc!H$113-2*SQRT(ComCalc!H$113)*H1741),"")</f>
        <v/>
      </c>
      <c r="I1844" t="str">
        <f>IF((ComCalc!I$37&gt;1)*I200,(SQRT(ComCalc!I$113)*I1741-1)/SQRT(1+ComCalc!I$113-2*SQRT(ComCalc!I$113)*I1741),"")</f>
        <v/>
      </c>
      <c r="J1844" t="str">
        <f>IF((ComCalc!J$37&gt;1)*J200,(SQRT(ComCalc!J$113)*J1741-1)/SQRT(1+ComCalc!J$113-2*SQRT(ComCalc!J$113)*J1741),"")</f>
        <v/>
      </c>
      <c r="K1844" t="str">
        <f>IF((ComCalc!K$37&gt;1)*K200,(SQRT(ComCalc!K$113)*K1741-1)/SQRT(1+ComCalc!K$113-2*SQRT(ComCalc!K$113)*K1741),"")</f>
        <v/>
      </c>
      <c r="L1844" t="str">
        <f>IF((ComCalc!L$37&gt;1)*L200,(SQRT(ComCalc!L$113)*L1741-1)/SQRT(1+ComCalc!L$113-2*SQRT(ComCalc!L$113)*L1741),"")</f>
        <v/>
      </c>
      <c r="M1844" t="str">
        <f>IF((ComCalc!M$37&gt;1)*M200,(SQRT(ComCalc!M$113)*M1741-1)/SQRT(1+ComCalc!M$113-2*SQRT(ComCalc!M$113)*M1741),"")</f>
        <v/>
      </c>
      <c r="N1844" t="str">
        <f>IF((ComCalc!N$37&gt;1)*N200,(SQRT(ComCalc!N$113)*N1741-1)/SQRT(1+ComCalc!N$113-2*SQRT(ComCalc!N$113)*N1741),"")</f>
        <v/>
      </c>
      <c r="O1844" t="str">
        <f>IF((ComCalc!O$37&gt;1)*O200,(SQRT(ComCalc!O$113)*O1741-1)/SQRT(1+ComCalc!O$113-2*SQRT(ComCalc!O$113)*O1741),"")</f>
        <v/>
      </c>
      <c r="P1844" t="str">
        <f>IF((ComCalc!P$37&gt;1)*P200,(SQRT(ComCalc!P$113)*P1741-1)/SQRT(1+ComCalc!P$113-2*SQRT(ComCalc!P$113)*P1741),"")</f>
        <v/>
      </c>
      <c r="Q1844" t="str">
        <f>IF((ComCalc!Q$37&gt;1)*Q200,(SQRT(ComCalc!Q$113)*Q1741-1)/SQRT(1+ComCalc!Q$113-2*SQRT(ComCalc!Q$113)*Q1741),"")</f>
        <v/>
      </c>
      <c r="R1844" t="str">
        <f>IF((ComCalc!R$37&gt;1)*R200,(SQRT(ComCalc!R$113)*R1741-1)/SQRT(1+ComCalc!R$113-2*SQRT(ComCalc!R$113)*R1741),"")</f>
        <v/>
      </c>
      <c r="S1844" t="str">
        <f>IF((ComCalc!S$37&gt;1)*S200,(SQRT(ComCalc!S$113)*S1741-1)/SQRT(1+ComCalc!S$113-2*SQRT(ComCalc!S$113)*S1741),"")</f>
        <v/>
      </c>
      <c r="T1844" t="str">
        <f>IF((ComCalc!T$37&gt;1)*T200,(SQRT(ComCalc!T$113)*T1741-1)/SQRT(1+ComCalc!T$113-2*SQRT(ComCalc!T$113)*T1741),"")</f>
        <v/>
      </c>
      <c r="U1844" t="str">
        <f>IF((ComCalc!U$37&gt;1)*U200,(SQRT(ComCalc!U$113)*U1741-1)/SQRT(1+ComCalc!U$113-2*SQRT(ComCalc!U$113)*U1741),"")</f>
        <v/>
      </c>
    </row>
    <row r="1845" spans="1:21" x14ac:dyDescent="0.15">
      <c r="A1845" t="str">
        <f t="shared" si="1080"/>
        <v>OL</v>
      </c>
      <c r="B1845" t="str">
        <f>IF((ComCalc!B$37&gt;1)*B201,(SQRT(ComCalc!B$113)*B1742-1)/SQRT(1+ComCalc!B$113-2*SQRT(ComCalc!B$113)*B1742),"")</f>
        <v/>
      </c>
      <c r="C1845" t="str">
        <f>IF((ComCalc!C$37&gt;1)*C201,(SQRT(ComCalc!C$113)*C1742-1)/SQRT(1+ComCalc!C$113-2*SQRT(ComCalc!C$113)*C1742),"")</f>
        <v/>
      </c>
      <c r="D1845" t="str">
        <f>IF((ComCalc!D$37&gt;1)*D201,(SQRT(ComCalc!D$113)*D1742-1)/SQRT(1+ComCalc!D$113-2*SQRT(ComCalc!D$113)*D1742),"")</f>
        <v/>
      </c>
      <c r="E1845" t="str">
        <f>IF((ComCalc!E$37&gt;1)*E201,(SQRT(ComCalc!E$113)*E1742-1)/SQRT(1+ComCalc!E$113-2*SQRT(ComCalc!E$113)*E1742),"")</f>
        <v/>
      </c>
      <c r="F1845" t="str">
        <f>IF((ComCalc!F$37&gt;1)*F201,(SQRT(ComCalc!F$113)*F1742-1)/SQRT(1+ComCalc!F$113-2*SQRT(ComCalc!F$113)*F1742),"")</f>
        <v/>
      </c>
      <c r="G1845" t="str">
        <f>IF((ComCalc!G$37&gt;1)*G201,(SQRT(ComCalc!G$113)*G1742-1)/SQRT(1+ComCalc!G$113-2*SQRT(ComCalc!G$113)*G1742),"")</f>
        <v/>
      </c>
      <c r="H1845" t="str">
        <f>IF((ComCalc!H$37&gt;1)*H201,(SQRT(ComCalc!H$113)*H1742-1)/SQRT(1+ComCalc!H$113-2*SQRT(ComCalc!H$113)*H1742),"")</f>
        <v/>
      </c>
      <c r="I1845" t="str">
        <f>IF((ComCalc!I$37&gt;1)*I201,(SQRT(ComCalc!I$113)*I1742-1)/SQRT(1+ComCalc!I$113-2*SQRT(ComCalc!I$113)*I1742),"")</f>
        <v/>
      </c>
      <c r="J1845" t="str">
        <f>IF((ComCalc!J$37&gt;1)*J201,(SQRT(ComCalc!J$113)*J1742-1)/SQRT(1+ComCalc!J$113-2*SQRT(ComCalc!J$113)*J1742),"")</f>
        <v/>
      </c>
      <c r="K1845" t="str">
        <f>IF((ComCalc!K$37&gt;1)*K201,(SQRT(ComCalc!K$113)*K1742-1)/SQRT(1+ComCalc!K$113-2*SQRT(ComCalc!K$113)*K1742),"")</f>
        <v/>
      </c>
      <c r="L1845" t="str">
        <f>IF((ComCalc!L$37&gt;1)*L201,(SQRT(ComCalc!L$113)*L1742-1)/SQRT(1+ComCalc!L$113-2*SQRT(ComCalc!L$113)*L1742),"")</f>
        <v/>
      </c>
      <c r="M1845" t="str">
        <f>IF((ComCalc!M$37&gt;1)*M201,(SQRT(ComCalc!M$113)*M1742-1)/SQRT(1+ComCalc!M$113-2*SQRT(ComCalc!M$113)*M1742),"")</f>
        <v/>
      </c>
      <c r="N1845" t="str">
        <f>IF((ComCalc!N$37&gt;1)*N201,(SQRT(ComCalc!N$113)*N1742-1)/SQRT(1+ComCalc!N$113-2*SQRT(ComCalc!N$113)*N1742),"")</f>
        <v/>
      </c>
      <c r="O1845" t="str">
        <f>IF((ComCalc!O$37&gt;1)*O201,(SQRT(ComCalc!O$113)*O1742-1)/SQRT(1+ComCalc!O$113-2*SQRT(ComCalc!O$113)*O1742),"")</f>
        <v/>
      </c>
      <c r="P1845" t="str">
        <f>IF((ComCalc!P$37&gt;1)*P201,(SQRT(ComCalc!P$113)*P1742-1)/SQRT(1+ComCalc!P$113-2*SQRT(ComCalc!P$113)*P1742),"")</f>
        <v/>
      </c>
      <c r="Q1845" t="str">
        <f>IF((ComCalc!Q$37&gt;1)*Q201,(SQRT(ComCalc!Q$113)*Q1742-1)/SQRT(1+ComCalc!Q$113-2*SQRT(ComCalc!Q$113)*Q1742),"")</f>
        <v/>
      </c>
      <c r="R1845" t="str">
        <f>IF((ComCalc!R$37&gt;1)*R201,(SQRT(ComCalc!R$113)*R1742-1)/SQRT(1+ComCalc!R$113-2*SQRT(ComCalc!R$113)*R1742),"")</f>
        <v/>
      </c>
      <c r="S1845" t="str">
        <f>IF((ComCalc!S$37&gt;1)*S201,(SQRT(ComCalc!S$113)*S1742-1)/SQRT(1+ComCalc!S$113-2*SQRT(ComCalc!S$113)*S1742),"")</f>
        <v/>
      </c>
      <c r="T1845" t="str">
        <f>IF((ComCalc!T$37&gt;1)*T201,(SQRT(ComCalc!T$113)*T1742-1)/SQRT(1+ComCalc!T$113-2*SQRT(ComCalc!T$113)*T1742),"")</f>
        <v/>
      </c>
      <c r="U1845" t="str">
        <f>IF((ComCalc!U$37&gt;1)*U201,(SQRT(ComCalc!U$113)*U1742-1)/SQRT(1+ComCalc!U$113-2*SQRT(ComCalc!U$113)*U1742),"")</f>
        <v/>
      </c>
    </row>
    <row r="1846" spans="1:21" x14ac:dyDescent="0.15">
      <c r="A1846" t="str">
        <f t="shared" si="1080"/>
        <v>OF</v>
      </c>
      <c r="B1846" t="str">
        <f>IF((ComCalc!B$37&gt;1)*B202,(SQRT(ComCalc!B$113)*B1743-1)/SQRT(1+ComCalc!B$113-2*SQRT(ComCalc!B$113)*B1743),"")</f>
        <v/>
      </c>
      <c r="C1846" t="str">
        <f>IF((ComCalc!C$37&gt;1)*C202,(SQRT(ComCalc!C$113)*C1743-1)/SQRT(1+ComCalc!C$113-2*SQRT(ComCalc!C$113)*C1743),"")</f>
        <v/>
      </c>
      <c r="D1846" t="str">
        <f>IF((ComCalc!D$37&gt;1)*D202,(SQRT(ComCalc!D$113)*D1743-1)/SQRT(1+ComCalc!D$113-2*SQRT(ComCalc!D$113)*D1743),"")</f>
        <v/>
      </c>
      <c r="E1846" t="str">
        <f>IF((ComCalc!E$37&gt;1)*E202,(SQRT(ComCalc!E$113)*E1743-1)/SQRT(1+ComCalc!E$113-2*SQRT(ComCalc!E$113)*E1743),"")</f>
        <v/>
      </c>
      <c r="F1846" t="str">
        <f>IF((ComCalc!F$37&gt;1)*F202,(SQRT(ComCalc!F$113)*F1743-1)/SQRT(1+ComCalc!F$113-2*SQRT(ComCalc!F$113)*F1743),"")</f>
        <v/>
      </c>
      <c r="G1846" t="str">
        <f>IF((ComCalc!G$37&gt;1)*G202,(SQRT(ComCalc!G$113)*G1743-1)/SQRT(1+ComCalc!G$113-2*SQRT(ComCalc!G$113)*G1743),"")</f>
        <v/>
      </c>
      <c r="H1846" t="str">
        <f>IF((ComCalc!H$37&gt;1)*H202,(SQRT(ComCalc!H$113)*H1743-1)/SQRT(1+ComCalc!H$113-2*SQRT(ComCalc!H$113)*H1743),"")</f>
        <v/>
      </c>
      <c r="I1846" t="str">
        <f>IF((ComCalc!I$37&gt;1)*I202,(SQRT(ComCalc!I$113)*I1743-1)/SQRT(1+ComCalc!I$113-2*SQRT(ComCalc!I$113)*I1743),"")</f>
        <v/>
      </c>
      <c r="J1846" t="str">
        <f>IF((ComCalc!J$37&gt;1)*J202,(SQRT(ComCalc!J$113)*J1743-1)/SQRT(1+ComCalc!J$113-2*SQRT(ComCalc!J$113)*J1743),"")</f>
        <v/>
      </c>
      <c r="K1846" t="str">
        <f>IF((ComCalc!K$37&gt;1)*K202,(SQRT(ComCalc!K$113)*K1743-1)/SQRT(1+ComCalc!K$113-2*SQRT(ComCalc!K$113)*K1743),"")</f>
        <v/>
      </c>
      <c r="L1846" t="str">
        <f>IF((ComCalc!L$37&gt;1)*L202,(SQRT(ComCalc!L$113)*L1743-1)/SQRT(1+ComCalc!L$113-2*SQRT(ComCalc!L$113)*L1743),"")</f>
        <v/>
      </c>
      <c r="M1846" t="str">
        <f>IF((ComCalc!M$37&gt;1)*M202,(SQRT(ComCalc!M$113)*M1743-1)/SQRT(1+ComCalc!M$113-2*SQRT(ComCalc!M$113)*M1743),"")</f>
        <v/>
      </c>
      <c r="N1846" t="str">
        <f>IF((ComCalc!N$37&gt;1)*N202,(SQRT(ComCalc!N$113)*N1743-1)/SQRT(1+ComCalc!N$113-2*SQRT(ComCalc!N$113)*N1743),"")</f>
        <v/>
      </c>
      <c r="O1846" t="str">
        <f>IF((ComCalc!O$37&gt;1)*O202,(SQRT(ComCalc!O$113)*O1743-1)/SQRT(1+ComCalc!O$113-2*SQRT(ComCalc!O$113)*O1743),"")</f>
        <v/>
      </c>
      <c r="P1846" t="str">
        <f>IF((ComCalc!P$37&gt;1)*P202,(SQRT(ComCalc!P$113)*P1743-1)/SQRT(1+ComCalc!P$113-2*SQRT(ComCalc!P$113)*P1743),"")</f>
        <v/>
      </c>
      <c r="Q1846" t="str">
        <f>IF((ComCalc!Q$37&gt;1)*Q202,(SQRT(ComCalc!Q$113)*Q1743-1)/SQRT(1+ComCalc!Q$113-2*SQRT(ComCalc!Q$113)*Q1743),"")</f>
        <v/>
      </c>
      <c r="R1846" t="str">
        <f>IF((ComCalc!R$37&gt;1)*R202,(SQRT(ComCalc!R$113)*R1743-1)/SQRT(1+ComCalc!R$113-2*SQRT(ComCalc!R$113)*R1743),"")</f>
        <v/>
      </c>
      <c r="S1846" t="str">
        <f>IF((ComCalc!S$37&gt;1)*S202,(SQRT(ComCalc!S$113)*S1743-1)/SQRT(1+ComCalc!S$113-2*SQRT(ComCalc!S$113)*S1743),"")</f>
        <v/>
      </c>
      <c r="T1846" t="str">
        <f>IF((ComCalc!T$37&gt;1)*T202,(SQRT(ComCalc!T$113)*T1743-1)/SQRT(1+ComCalc!T$113-2*SQRT(ComCalc!T$113)*T1743),"")</f>
        <v/>
      </c>
      <c r="U1846" t="str">
        <f>IF((ComCalc!U$37&gt;1)*U202,(SQRT(ComCalc!U$113)*U1743-1)/SQRT(1+ComCalc!U$113-2*SQRT(ComCalc!U$113)*U1743),"")</f>
        <v/>
      </c>
    </row>
    <row r="1847" spans="1:21" x14ac:dyDescent="0.15">
      <c r="A1847" t="str">
        <f t="shared" si="1080"/>
        <v>CM</v>
      </c>
      <c r="B1847" t="str">
        <f>IF((ComCalc!B$37&gt;1)*B203,(SQRT(ComCalc!B$113)*B1744-1)/SQRT(1+ComCalc!B$113-2*SQRT(ComCalc!B$113)*B1744),"")</f>
        <v/>
      </c>
      <c r="C1847" t="str">
        <f>IF((ComCalc!C$37&gt;1)*C203,(SQRT(ComCalc!C$113)*C1744-1)/SQRT(1+ComCalc!C$113-2*SQRT(ComCalc!C$113)*C1744),"")</f>
        <v/>
      </c>
      <c r="D1847" t="str">
        <f>IF((ComCalc!D$37&gt;1)*D203,(SQRT(ComCalc!D$113)*D1744-1)/SQRT(1+ComCalc!D$113-2*SQRT(ComCalc!D$113)*D1744),"")</f>
        <v/>
      </c>
      <c r="E1847" t="str">
        <f>IF((ComCalc!E$37&gt;1)*E203,(SQRT(ComCalc!E$113)*E1744-1)/SQRT(1+ComCalc!E$113-2*SQRT(ComCalc!E$113)*E1744),"")</f>
        <v/>
      </c>
      <c r="F1847" t="str">
        <f>IF((ComCalc!F$37&gt;1)*F203,(SQRT(ComCalc!F$113)*F1744-1)/SQRT(1+ComCalc!F$113-2*SQRT(ComCalc!F$113)*F1744),"")</f>
        <v/>
      </c>
      <c r="G1847" t="str">
        <f>IF((ComCalc!G$37&gt;1)*G203,(SQRT(ComCalc!G$113)*G1744-1)/SQRT(1+ComCalc!G$113-2*SQRT(ComCalc!G$113)*G1744),"")</f>
        <v/>
      </c>
      <c r="H1847" t="str">
        <f>IF((ComCalc!H$37&gt;1)*H203,(SQRT(ComCalc!H$113)*H1744-1)/SQRT(1+ComCalc!H$113-2*SQRT(ComCalc!H$113)*H1744),"")</f>
        <v/>
      </c>
      <c r="I1847" t="str">
        <f>IF((ComCalc!I$37&gt;1)*I203,(SQRT(ComCalc!I$113)*I1744-1)/SQRT(1+ComCalc!I$113-2*SQRT(ComCalc!I$113)*I1744),"")</f>
        <v/>
      </c>
      <c r="J1847" t="str">
        <f>IF((ComCalc!J$37&gt;1)*J203,(SQRT(ComCalc!J$113)*J1744-1)/SQRT(1+ComCalc!J$113-2*SQRT(ComCalc!J$113)*J1744),"")</f>
        <v/>
      </c>
      <c r="K1847" t="str">
        <f>IF((ComCalc!K$37&gt;1)*K203,(SQRT(ComCalc!K$113)*K1744-1)/SQRT(1+ComCalc!K$113-2*SQRT(ComCalc!K$113)*K1744),"")</f>
        <v/>
      </c>
      <c r="L1847" t="str">
        <f>IF((ComCalc!L$37&gt;1)*L203,(SQRT(ComCalc!L$113)*L1744-1)/SQRT(1+ComCalc!L$113-2*SQRT(ComCalc!L$113)*L1744),"")</f>
        <v/>
      </c>
      <c r="M1847" t="str">
        <f>IF((ComCalc!M$37&gt;1)*M203,(SQRT(ComCalc!M$113)*M1744-1)/SQRT(1+ComCalc!M$113-2*SQRT(ComCalc!M$113)*M1744),"")</f>
        <v/>
      </c>
      <c r="N1847" t="str">
        <f>IF((ComCalc!N$37&gt;1)*N203,(SQRT(ComCalc!N$113)*N1744-1)/SQRT(1+ComCalc!N$113-2*SQRT(ComCalc!N$113)*N1744),"")</f>
        <v/>
      </c>
      <c r="O1847" t="str">
        <f>IF((ComCalc!O$37&gt;1)*O203,(SQRT(ComCalc!O$113)*O1744-1)/SQRT(1+ComCalc!O$113-2*SQRT(ComCalc!O$113)*O1744),"")</f>
        <v/>
      </c>
      <c r="P1847" t="str">
        <f>IF((ComCalc!P$37&gt;1)*P203,(SQRT(ComCalc!P$113)*P1744-1)/SQRT(1+ComCalc!P$113-2*SQRT(ComCalc!P$113)*P1744),"")</f>
        <v/>
      </c>
      <c r="Q1847" t="str">
        <f>IF((ComCalc!Q$37&gt;1)*Q203,(SQRT(ComCalc!Q$113)*Q1744-1)/SQRT(1+ComCalc!Q$113-2*SQRT(ComCalc!Q$113)*Q1744),"")</f>
        <v/>
      </c>
      <c r="R1847" t="str">
        <f>IF((ComCalc!R$37&gt;1)*R203,(SQRT(ComCalc!R$113)*R1744-1)/SQRT(1+ComCalc!R$113-2*SQRT(ComCalc!R$113)*R1744),"")</f>
        <v/>
      </c>
      <c r="S1847" t="str">
        <f>IF((ComCalc!S$37&gt;1)*S203,(SQRT(ComCalc!S$113)*S1744-1)/SQRT(1+ComCalc!S$113-2*SQRT(ComCalc!S$113)*S1744),"")</f>
        <v/>
      </c>
      <c r="T1847" t="str">
        <f>IF((ComCalc!T$37&gt;1)*T203,(SQRT(ComCalc!T$113)*T1744-1)/SQRT(1+ComCalc!T$113-2*SQRT(ComCalc!T$113)*T1744),"")</f>
        <v/>
      </c>
      <c r="U1847" t="str">
        <f>IF((ComCalc!U$37&gt;1)*U203,(SQRT(ComCalc!U$113)*U1744-1)/SQRT(1+ComCalc!U$113-2*SQRT(ComCalc!U$113)*U1744),"")</f>
        <v/>
      </c>
    </row>
  </sheetData>
  <phoneticPr fontId="4" type="noConversion"/>
  <conditionalFormatting sqref="AI305:AR408 AI509:AR610">
    <cfRule type="expression" dxfId="5" priority="1" stopIfTrue="1">
      <formula>$R305="Strength"</formula>
    </cfRule>
    <cfRule type="expression" dxfId="4" priority="2" stopIfTrue="1">
      <formula>$R305="Weakness"</formula>
    </cfRule>
  </conditionalFormatting>
  <conditionalFormatting sqref="B924:U1023">
    <cfRule type="expression" dxfId="3" priority="5" stopIfTrue="1">
      <formula>$G715="Strength"</formula>
    </cfRule>
    <cfRule type="expression" dxfId="2" priority="6" stopIfTrue="1">
      <formula>$G715="Weakness"</formula>
    </cfRule>
  </conditionalFormatting>
  <conditionalFormatting sqref="AI409:AR508">
    <cfRule type="expression" dxfId="1" priority="9" stopIfTrue="1">
      <formula>$G510="Strength"</formula>
    </cfRule>
    <cfRule type="expression" dxfId="0" priority="10" stopIfTrue="1">
      <formula>$G510="Weakness"</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BT790"/>
  <sheetViews>
    <sheetView workbookViewId="0">
      <selection activeCell="U21" sqref="U21"/>
    </sheetView>
  </sheetViews>
  <sheetFormatPr baseColWidth="10" defaultColWidth="8.6640625" defaultRowHeight="13" x14ac:dyDescent="0.15"/>
  <cols>
    <col min="1" max="1" width="17.33203125" bestFit="1" customWidth="1"/>
    <col min="2" max="2" width="12.5" bestFit="1" customWidth="1"/>
    <col min="34" max="34" width="13.5" customWidth="1"/>
  </cols>
  <sheetData>
    <row r="1" spans="1:29" x14ac:dyDescent="0.15">
      <c r="A1" t="s">
        <v>212</v>
      </c>
      <c r="B1" s="16" t="s">
        <v>40</v>
      </c>
      <c r="C1" s="16" t="s">
        <v>41</v>
      </c>
      <c r="D1" s="16" t="s">
        <v>124</v>
      </c>
      <c r="F1">
        <f>E2</f>
        <v>112</v>
      </c>
      <c r="G1">
        <f>E3</f>
        <v>109</v>
      </c>
      <c r="H1">
        <f>E4</f>
        <v>108</v>
      </c>
      <c r="J1" s="16" t="s">
        <v>40</v>
      </c>
      <c r="K1" s="16" t="s">
        <v>41</v>
      </c>
      <c r="L1" s="16" t="s">
        <v>124</v>
      </c>
      <c r="P1">
        <v>17</v>
      </c>
      <c r="R1">
        <f>NORMSINV(0.975)</f>
        <v>1.9599639845400536</v>
      </c>
      <c r="AA1">
        <v>1</v>
      </c>
    </row>
    <row r="2" spans="1:29" x14ac:dyDescent="0.15">
      <c r="A2" s="3" t="str">
        <f>IF(W38,IF('Composite Stats'!B2="","Composite "&amp;ROW(B1),'Composite Stats'!B2),"")</f>
        <v>General Ability</v>
      </c>
      <c r="E2">
        <f>'Composite Stats'!C2</f>
        <v>112</v>
      </c>
      <c r="I2" s="16"/>
      <c r="M2">
        <f>'Composite Stats'!$G2</f>
        <v>0.94996549344375447</v>
      </c>
      <c r="N2">
        <f>NORMSINV(1-'Create Composites'!M$3/2)*15*SQRT(1-M2)</f>
        <v>6.5761870961563016</v>
      </c>
      <c r="O2">
        <f>N2</f>
        <v>6.5761870961563016</v>
      </c>
      <c r="P2" t="str">
        <f>IF('Composite Stats'!B2="","Composite "&amp;'Composite Stats'!A2,'Composite Stats'!B2)</f>
        <v>General Ability</v>
      </c>
      <c r="Q2" s="30">
        <f>IF('Composite Stats'!C2="","",('Composite Stats'!C2-100)*SQRT('Composite Stats'!G2)+100)</f>
        <v>111.69594079396354</v>
      </c>
      <c r="R2">
        <f>IF('Composite Stats'!G2="","",R$1*15*SQRT(1-'Composite Stats'!G2))</f>
        <v>6.5761870961563016</v>
      </c>
      <c r="S2">
        <f>IF(Q2="","",Q2-R2)</f>
        <v>105.11975369780724</v>
      </c>
      <c r="T2">
        <f>IF(Q2="","",Q2+R2)</f>
        <v>118.27212789011985</v>
      </c>
      <c r="U2" t="str">
        <f>IF(Q2="","",ROUND(S2,0)&amp;"-"&amp;ROUND(T2,0))</f>
        <v>105-118</v>
      </c>
      <c r="V2">
        <f>IF(Q2="","",'Composite Stats'!$C2-S2)</f>
        <v>6.8802463021927593</v>
      </c>
      <c r="W2">
        <f>IF(Q2="","",T2-'Composite Stats'!$C2)</f>
        <v>6.2721278901198474</v>
      </c>
      <c r="AA2">
        <v>2</v>
      </c>
    </row>
    <row r="3" spans="1:29" x14ac:dyDescent="0.15">
      <c r="A3" s="3" t="str">
        <f>IF(W39,IF('Composite Stats'!B3="","Composite "&amp;ROW(B2),'Composite Stats'!B3),"")</f>
        <v>Crystallized Knowledge</v>
      </c>
      <c r="E3">
        <f>'Composite Stats'!C3</f>
        <v>109</v>
      </c>
      <c r="F3">
        <f>F1-E3</f>
        <v>3</v>
      </c>
      <c r="I3" s="16"/>
      <c r="M3">
        <f>'Composite Stats'!$G3</f>
        <v>0.9183209263854426</v>
      </c>
      <c r="N3">
        <f>NORMSINV(1-'Create Composites'!M$3/2)*15*SQRT(1-M3)</f>
        <v>8.4022336021811714</v>
      </c>
      <c r="O3">
        <f>N3</f>
        <v>8.4022336021811714</v>
      </c>
      <c r="P3" t="str">
        <f>IF('Composite Stats'!B3="","Composite "&amp;'Composite Stats'!A3,'Composite Stats'!B3)</f>
        <v>Crystallized Knowledge</v>
      </c>
      <c r="Q3" s="30">
        <f>IF('Composite Stats'!C3="","",('Composite Stats'!C3-100)*SQRT('Composite Stats'!G3)+100)</f>
        <v>108.62461564576769</v>
      </c>
      <c r="R3">
        <f>IF('Composite Stats'!G3="","",R$1*15*SQRT(1-'Composite Stats'!G3))</f>
        <v>8.4022336021811714</v>
      </c>
      <c r="S3">
        <f t="shared" ref="S3:S21" si="0">IF(Q3="","",Q3-R3)</f>
        <v>100.22238204358652</v>
      </c>
      <c r="T3">
        <f t="shared" ref="T3:T21" si="1">IF(Q3="","",Q3+R3)</f>
        <v>117.02684924794886</v>
      </c>
      <c r="U3" t="str">
        <f t="shared" ref="U3:U21" si="2">IF(Q3="","",ROUND(S3,0)&amp;"-"&amp;ROUND(T3,0))</f>
        <v>100-117</v>
      </c>
      <c r="V3">
        <f>IF(Q3="","",'Composite Stats'!$C3-S3)</f>
        <v>8.7776179564134793</v>
      </c>
      <c r="W3">
        <f>IF(Q3="","",T3-'Composite Stats'!$C3)</f>
        <v>8.02684924794886</v>
      </c>
      <c r="AA3">
        <v>3</v>
      </c>
    </row>
    <row r="4" spans="1:29" x14ac:dyDescent="0.15">
      <c r="A4" s="3" t="str">
        <f>IF(W40,IF('Composite Stats'!B4="","Composite "&amp;ROW(B3),'Composite Stats'!B4),"")</f>
        <v>Fluid Reasoning</v>
      </c>
      <c r="E4">
        <f>'Composite Stats'!C4</f>
        <v>108</v>
      </c>
      <c r="F4">
        <f>F1-E4</f>
        <v>4</v>
      </c>
      <c r="G4">
        <f>G1-E4</f>
        <v>1</v>
      </c>
      <c r="I4" s="16"/>
      <c r="M4">
        <f>'Composite Stats'!$G4</f>
        <v>0.85080645161290303</v>
      </c>
      <c r="N4">
        <f>NORMSINV(1-'Create Composites'!M$3/2)*15*SQRT(1-M4)</f>
        <v>11.355712056032003</v>
      </c>
      <c r="O4">
        <f>N4</f>
        <v>11.355712056032003</v>
      </c>
      <c r="P4" t="str">
        <f>IF('Composite Stats'!B4="","Composite "&amp;'Composite Stats'!A4,'Composite Stats'!B4)</f>
        <v>Fluid Reasoning</v>
      </c>
      <c r="Q4" s="30">
        <f>IF('Composite Stats'!C4="","",('Composite Stats'!C4-100)*SQRT('Composite Stats'!G4)+100)</f>
        <v>107.37913361467496</v>
      </c>
      <c r="R4">
        <f>IF('Composite Stats'!G4="","",R$1*15*SQRT(1-'Composite Stats'!G4))</f>
        <v>11.355712056032003</v>
      </c>
      <c r="S4">
        <f t="shared" si="0"/>
        <v>96.023421558642951</v>
      </c>
      <c r="T4">
        <f t="shared" si="1"/>
        <v>118.73484567070696</v>
      </c>
      <c r="U4" t="str">
        <f t="shared" si="2"/>
        <v>96-119</v>
      </c>
      <c r="V4">
        <f>IF(Q4="","",'Composite Stats'!$C4-S4)</f>
        <v>11.976578441357049</v>
      </c>
      <c r="W4">
        <f>IF(Q4="","",T4-'Composite Stats'!$C4)</f>
        <v>10.73484567070696</v>
      </c>
      <c r="AA4">
        <v>4</v>
      </c>
    </row>
    <row r="5" spans="1:29" x14ac:dyDescent="0.15">
      <c r="A5" s="3" t="str">
        <f>IF(W41,IF('Composite Stats'!B5="","Composite "&amp;ROW(B4),'Composite Stats'!B5),"")</f>
        <v>Verbal/Language</v>
      </c>
      <c r="J5" s="16"/>
      <c r="K5" s="16"/>
      <c r="L5" s="16"/>
      <c r="M5">
        <f>'Composite Stats'!$G5</f>
        <v>0.89437220208910684</v>
      </c>
      <c r="N5">
        <f>NORMSINV(1-'Create Composites'!M$3/2)*15*SQRT(1-M5)</f>
        <v>9.5549509731312483</v>
      </c>
      <c r="O5">
        <f t="shared" ref="O5:O11" si="3">N5</f>
        <v>9.5549509731312483</v>
      </c>
      <c r="P5" t="str">
        <f>IF('Composite Stats'!B5="","Composite "&amp;'Composite Stats'!A5,'Composite Stats'!B5)</f>
        <v>Verbal/Language</v>
      </c>
      <c r="Q5" s="30">
        <f>IF('Composite Stats'!C5="","",('Composite Stats'!C5-100)*SQRT('Composite Stats'!G5)+100)</f>
        <v>95.271437316453586</v>
      </c>
      <c r="R5">
        <f>IF('Composite Stats'!G5="","",R$1*15*SQRT(1-'Composite Stats'!G5))</f>
        <v>9.5549509731312483</v>
      </c>
      <c r="S5">
        <f t="shared" si="0"/>
        <v>85.716486343322345</v>
      </c>
      <c r="T5">
        <f t="shared" si="1"/>
        <v>104.82638828958483</v>
      </c>
      <c r="U5" t="str">
        <f t="shared" si="2"/>
        <v>86-105</v>
      </c>
      <c r="V5">
        <f>IF(Q5="","",'Composite Stats'!$C5-S5)</f>
        <v>9.2835136566776555</v>
      </c>
      <c r="W5">
        <f>IF(Q5="","",T5-'Composite Stats'!$C5)</f>
        <v>9.8263882895848269</v>
      </c>
      <c r="AA5">
        <v>5</v>
      </c>
    </row>
    <row r="6" spans="1:29" x14ac:dyDescent="0.15">
      <c r="A6" s="3" t="str">
        <f>IF(W42,IF('Composite Stats'!B6="","Composite "&amp;ROW(B5),'Composite Stats'!B6),"")</f>
        <v>Visual Perception/Construction</v>
      </c>
      <c r="I6" s="16"/>
      <c r="M6">
        <f>'Composite Stats'!$G6</f>
        <v>0.83196897888841015</v>
      </c>
      <c r="N6">
        <f>NORMSINV(1-'Create Composites'!M$3/2)*15*SQRT(1-M6)</f>
        <v>12.05130515109693</v>
      </c>
      <c r="O6">
        <f t="shared" si="3"/>
        <v>12.05130515109693</v>
      </c>
      <c r="P6" t="str">
        <f>IF('Composite Stats'!B6="","Composite "&amp;'Composite Stats'!A6,'Composite Stats'!B6)</f>
        <v>Visual Perception/Construction</v>
      </c>
      <c r="Q6" s="30">
        <f>IF('Composite Stats'!C6="","",('Composite Stats'!C6-100)*SQRT('Composite Stats'!G6)+100)</f>
        <v>111.85760335953861</v>
      </c>
      <c r="R6">
        <f>IF('Composite Stats'!G6="","",R$1*15*SQRT(1-'Composite Stats'!G6))</f>
        <v>12.05130515109693</v>
      </c>
      <c r="S6">
        <f t="shared" si="0"/>
        <v>99.806298208441689</v>
      </c>
      <c r="T6">
        <f t="shared" si="1"/>
        <v>123.90890851063554</v>
      </c>
      <c r="U6" t="str">
        <f t="shared" si="2"/>
        <v>100-124</v>
      </c>
      <c r="V6">
        <f>IF(Q6="","",'Composite Stats'!$C6-S6)</f>
        <v>13.193701791558311</v>
      </c>
      <c r="W6">
        <f>IF(Q6="","",T6-'Composite Stats'!$C6)</f>
        <v>10.908908510635541</v>
      </c>
      <c r="AA6">
        <v>6</v>
      </c>
    </row>
    <row r="7" spans="1:29" x14ac:dyDescent="0.15">
      <c r="A7" s="3" t="str">
        <f>IF(W43,IF('Composite Stats'!B7="","Composite "&amp;ROW(B6),'Composite Stats'!B7),"")</f>
        <v>Attention/Executive</v>
      </c>
      <c r="I7" s="16"/>
      <c r="M7">
        <f>'Composite Stats'!$G7</f>
        <v>0.93499957479614604</v>
      </c>
      <c r="N7">
        <f>NORMSINV(1-'Create Composites'!M$3/2)*15*SQRT(1-M7)</f>
        <v>7.4954454683059373</v>
      </c>
      <c r="O7">
        <f t="shared" si="3"/>
        <v>7.4954454683059373</v>
      </c>
      <c r="P7" t="str">
        <f>IF('Composite Stats'!B7="","Composite "&amp;'Composite Stats'!A7,'Composite Stats'!B7)</f>
        <v>Attention/Executive</v>
      </c>
      <c r="Q7" s="30">
        <f>IF('Composite Stats'!C7="","",('Composite Stats'!C7-100)*SQRT('Composite Stats'!G7)+100)</f>
        <v>79.693971031117371</v>
      </c>
      <c r="R7">
        <f>IF('Composite Stats'!G7="","",R$1*15*SQRT(1-'Composite Stats'!G7))</f>
        <v>7.4954454683059373</v>
      </c>
      <c r="S7">
        <f t="shared" si="0"/>
        <v>72.19852556281144</v>
      </c>
      <c r="T7">
        <f t="shared" si="1"/>
        <v>87.189416499423302</v>
      </c>
      <c r="U7" t="str">
        <f t="shared" si="2"/>
        <v>72-87</v>
      </c>
      <c r="V7">
        <f>IF(Q7="","",'Composite Stats'!$C7-S7)</f>
        <v>6.8014744371885598</v>
      </c>
      <c r="W7">
        <f>IF(Q7="","",T7-'Composite Stats'!$C7)</f>
        <v>8.1894164994233023</v>
      </c>
      <c r="AA7">
        <v>7</v>
      </c>
    </row>
    <row r="8" spans="1:29" x14ac:dyDescent="0.15">
      <c r="A8" s="3" t="str">
        <f>IF(W44,IF('Composite Stats'!B8="","Composite "&amp;ROW(B7),'Composite Stats'!B8),"")</f>
        <v>Memory</v>
      </c>
      <c r="I8" s="16"/>
      <c r="M8">
        <f>'Composite Stats'!$G8</f>
        <v>0.89633903407162563</v>
      </c>
      <c r="N8">
        <f>NORMSINV(1-'Create Composites'!M$3/2)*15*SQRT(1-M8)</f>
        <v>9.465574450799382</v>
      </c>
      <c r="O8">
        <f t="shared" si="3"/>
        <v>9.465574450799382</v>
      </c>
      <c r="P8" t="str">
        <f>IF('Composite Stats'!B8="","Composite "&amp;'Composite Stats'!A8,'Composite Stats'!B8)</f>
        <v>Memory</v>
      </c>
      <c r="Q8" s="30">
        <f>IF('Composite Stats'!C8="","",('Composite Stats'!C8-100)*SQRT('Composite Stats'!G8)+100)</f>
        <v>103.78700733365358</v>
      </c>
      <c r="R8">
        <f>IF('Composite Stats'!G8="","",R$1*15*SQRT(1-'Composite Stats'!G8))</f>
        <v>9.465574450799382</v>
      </c>
      <c r="S8">
        <f t="shared" si="0"/>
        <v>94.321432882854197</v>
      </c>
      <c r="T8">
        <f t="shared" si="1"/>
        <v>113.25258178445296</v>
      </c>
      <c r="U8" t="str">
        <f t="shared" si="2"/>
        <v>94-113</v>
      </c>
      <c r="V8">
        <f>IF(Q8="","",'Composite Stats'!$C8-S8)</f>
        <v>9.6785671171458034</v>
      </c>
      <c r="W8">
        <f>IF(Q8="","",T8-'Composite Stats'!$C8)</f>
        <v>9.252581784452957</v>
      </c>
      <c r="AA8">
        <v>8</v>
      </c>
    </row>
    <row r="9" spans="1:29" x14ac:dyDescent="0.15">
      <c r="A9" s="3" t="str">
        <f>IF(W45,IF('Composite Stats'!B9="","Composite "&amp;ROW(B8),'Composite Stats'!B9),"")</f>
        <v>Cognitive Proficiency</v>
      </c>
      <c r="M9">
        <f>'Composite Stats'!$G9</f>
        <v>0.94212437585111219</v>
      </c>
      <c r="N9">
        <f>NORMSINV(1-'Create Composites'!M$3/2)*15*SQRT(1-M9)</f>
        <v>7.0727318661343759</v>
      </c>
      <c r="O9">
        <f t="shared" si="3"/>
        <v>7.0727318661343759</v>
      </c>
      <c r="P9" t="str">
        <f>IF('Composite Stats'!B9="","Composite "&amp;'Composite Stats'!A9,'Composite Stats'!B9)</f>
        <v>Cognitive Proficiency</v>
      </c>
      <c r="Q9" s="30">
        <f>IF('Composite Stats'!C9="","",('Composite Stats'!C9-100)*SQRT('Composite Stats'!G9)+100)</f>
        <v>97.088107250831513</v>
      </c>
      <c r="R9">
        <f>IF('Composite Stats'!G9="","",R$1*15*SQRT(1-'Composite Stats'!G9))</f>
        <v>7.0727318661343759</v>
      </c>
      <c r="S9">
        <f t="shared" si="0"/>
        <v>90.015375384697137</v>
      </c>
      <c r="T9">
        <f t="shared" si="1"/>
        <v>104.16083911696589</v>
      </c>
      <c r="U9" t="str">
        <f t="shared" si="2"/>
        <v>90-104</v>
      </c>
      <c r="V9">
        <f>IF(Q9="","",'Composite Stats'!$C9-S9)</f>
        <v>6.984624615302863</v>
      </c>
      <c r="W9">
        <f>IF(Q9="","",T9-'Composite Stats'!$C9)</f>
        <v>7.1608391169658887</v>
      </c>
      <c r="AA9">
        <v>9</v>
      </c>
    </row>
    <row r="10" spans="1:29" x14ac:dyDescent="0.15">
      <c r="A10" s="3" t="str">
        <f>IF(W46,IF('Composite Stats'!B10="","Composite "&amp;ROW(B9),'Composite Stats'!B10),"")</f>
        <v>Processing Speed</v>
      </c>
      <c r="M10">
        <f>'Composite Stats'!$G10</f>
        <v>0.94383149448345049</v>
      </c>
      <c r="N10">
        <f>NORMSINV(1-'Create Composites'!M$3/2)*15*SQRT(1-M10)</f>
        <v>6.9676412950434674</v>
      </c>
      <c r="O10">
        <f t="shared" si="3"/>
        <v>6.9676412950434674</v>
      </c>
      <c r="P10" t="str">
        <f>IF('Composite Stats'!B10="","Composite "&amp;'Composite Stats'!A10,'Composite Stats'!B10)</f>
        <v>Processing Speed</v>
      </c>
      <c r="Q10" s="30">
        <f>IF('Composite Stats'!C10="","",('Composite Stats'!C10-100)*SQRT('Composite Stats'!G10)+100)</f>
        <v>69.883192961427739</v>
      </c>
      <c r="R10">
        <f>IF('Composite Stats'!G10="","",R$1*15*SQRT(1-'Composite Stats'!G10))</f>
        <v>6.9676412950434674</v>
      </c>
      <c r="S10">
        <f t="shared" si="0"/>
        <v>62.915551666384275</v>
      </c>
      <c r="T10">
        <f t="shared" si="1"/>
        <v>76.850834256471202</v>
      </c>
      <c r="U10" t="str">
        <f t="shared" si="2"/>
        <v>63-77</v>
      </c>
      <c r="V10">
        <f>IF(Q10="","",'Composite Stats'!$C10-S10)</f>
        <v>6.0844483336157253</v>
      </c>
      <c r="W10">
        <f>IF(Q10="","",T10-'Composite Stats'!$C10)</f>
        <v>7.8508342564712024</v>
      </c>
      <c r="AA10">
        <v>10</v>
      </c>
    </row>
    <row r="11" spans="1:29" x14ac:dyDescent="0.15">
      <c r="A11" s="3" t="str">
        <f>IF(W47,IF('Composite Stats'!B11="","Composite "&amp;ROW(B10),'Composite Stats'!B11),"")</f>
        <v>Working Memory</v>
      </c>
      <c r="M11">
        <f>'Composite Stats'!$G11</f>
        <v>0.93707482993197277</v>
      </c>
      <c r="N11">
        <f>NORMSINV(1-'Create Composites'!M$3/2)*15*SQRT(1-M11)</f>
        <v>7.374822110419867</v>
      </c>
      <c r="O11">
        <f t="shared" si="3"/>
        <v>7.374822110419867</v>
      </c>
      <c r="P11" t="str">
        <f>IF('Composite Stats'!B11="","Composite "&amp;'Composite Stats'!A11,'Composite Stats'!B11)</f>
        <v>Working Memory</v>
      </c>
      <c r="Q11" s="30">
        <f>IF('Composite Stats'!C11="","",('Composite Stats'!C11-100)*SQRT('Composite Stats'!G11)+100)</f>
        <v>104.84013127387051</v>
      </c>
      <c r="R11">
        <f>IF('Composite Stats'!G11="","",R$1*15*SQRT(1-'Composite Stats'!G11))</f>
        <v>7.374822110419867</v>
      </c>
      <c r="S11">
        <f t="shared" si="0"/>
        <v>97.465309163450641</v>
      </c>
      <c r="T11">
        <f t="shared" si="1"/>
        <v>112.21495338429038</v>
      </c>
      <c r="U11" t="str">
        <f t="shared" si="2"/>
        <v>97-112</v>
      </c>
      <c r="V11">
        <f>IF(Q11="","",'Composite Stats'!$C11-S11)</f>
        <v>7.534690836549359</v>
      </c>
      <c r="W11">
        <f>IF(Q11="","",T11-'Composite Stats'!$C11)</f>
        <v>7.2149533842903821</v>
      </c>
      <c r="AA11">
        <v>11</v>
      </c>
      <c r="AC11" t="str">
        <f ca="1">INDEX([0]!ChartNames,1,1)</f>
        <v>General Ability</v>
      </c>
    </row>
    <row r="12" spans="1:29" x14ac:dyDescent="0.15">
      <c r="A12" s="3" t="str">
        <f>IF(W48,IF('Composite Stats'!B12="","Composite "&amp;ROW(B11),'Composite Stats'!B12),"")</f>
        <v>Attention</v>
      </c>
      <c r="M12">
        <f>'Composite Stats'!$G12</f>
        <v>0.81648351648351647</v>
      </c>
      <c r="N12">
        <f>NORMSINV(1-'Create Composites'!M$3/2)*15*SQRT(1-M12)</f>
        <v>12.594382804572511</v>
      </c>
      <c r="O12">
        <f t="shared" ref="O12:O21" si="4">N12</f>
        <v>12.594382804572511</v>
      </c>
      <c r="P12" t="str">
        <f>IF('Composite Stats'!B12="","Composite "&amp;'Composite Stats'!A12,'Composite Stats'!B12)</f>
        <v>Attention</v>
      </c>
      <c r="Q12" s="30">
        <f>IF('Composite Stats'!C12="","",('Composite Stats'!C12-100)*SQRT('Composite Stats'!G12)+100)</f>
        <v>82.831699284712258</v>
      </c>
      <c r="R12">
        <f>IF('Composite Stats'!G12="","",R$1*15*SQRT(1-'Composite Stats'!G12))</f>
        <v>12.594382804572511</v>
      </c>
      <c r="S12">
        <f t="shared" si="0"/>
        <v>70.237316480139754</v>
      </c>
      <c r="T12">
        <f t="shared" si="1"/>
        <v>95.426082089284762</v>
      </c>
      <c r="U12" t="str">
        <f t="shared" si="2"/>
        <v>70-95</v>
      </c>
      <c r="V12">
        <f>IF(Q12="","",'Composite Stats'!$C12-S12)</f>
        <v>10.762683519860246</v>
      </c>
      <c r="W12">
        <f>IF(Q12="","",T12-'Composite Stats'!$C12)</f>
        <v>14.426082089284762</v>
      </c>
    </row>
    <row r="13" spans="1:29" x14ac:dyDescent="0.15">
      <c r="A13" s="3" t="str">
        <f>IF(W49,IF('Composite Stats'!B13="","Composite "&amp;ROW(B12),'Composite Stats'!B13),"")</f>
        <v>Executive Functions</v>
      </c>
      <c r="M13">
        <f>'Composite Stats'!$G13</f>
        <v>0.88303571670033609</v>
      </c>
      <c r="N13">
        <f>NORMSINV(1-'Create Composites'!M$3/2)*15*SQRT(1-M13)</f>
        <v>10.054627417374727</v>
      </c>
      <c r="O13">
        <f t="shared" si="4"/>
        <v>10.054627417374727</v>
      </c>
      <c r="P13" t="str">
        <f>IF('Composite Stats'!B13="","Composite "&amp;'Composite Stats'!A13,'Composite Stats'!B13)</f>
        <v>Executive Functions</v>
      </c>
      <c r="Q13" s="30">
        <f>IF('Composite Stats'!C13="","",('Composite Stats'!C13-100)*SQRT('Composite Stats'!G13)+100)</f>
        <v>96.241200794508259</v>
      </c>
      <c r="R13">
        <f>IF('Composite Stats'!G13="","",R$1*15*SQRT(1-'Composite Stats'!G13))</f>
        <v>10.054627417374727</v>
      </c>
      <c r="S13">
        <f t="shared" si="0"/>
        <v>86.186573377133527</v>
      </c>
      <c r="T13">
        <f t="shared" si="1"/>
        <v>106.29582821188299</v>
      </c>
      <c r="U13" t="str">
        <f t="shared" si="2"/>
        <v>86-106</v>
      </c>
      <c r="V13">
        <f>IF(Q13="","",'Composite Stats'!$C13-S13)</f>
        <v>9.8134266228664728</v>
      </c>
      <c r="W13">
        <f>IF(Q13="","",T13-'Composite Stats'!$C13)</f>
        <v>10.295828211882991</v>
      </c>
    </row>
    <row r="14" spans="1:29" x14ac:dyDescent="0.15">
      <c r="A14" s="3" t="str">
        <f>IF(W50,IF('Composite Stats'!B14="","Composite "&amp;ROW(B13),'Composite Stats'!B14),"")</f>
        <v>Cognitive Efficiency</v>
      </c>
      <c r="M14">
        <f>'Composite Stats'!$G14</f>
        <v>0.93793911007025765</v>
      </c>
      <c r="N14">
        <f>NORMSINV(1-'Create Composites'!M$3/2)*15*SQRT(1-M14)</f>
        <v>7.324000234446034</v>
      </c>
      <c r="O14">
        <f t="shared" si="4"/>
        <v>7.324000234446034</v>
      </c>
      <c r="P14" t="str">
        <f>IF('Composite Stats'!B14="","Composite "&amp;'Composite Stats'!A14,'Composite Stats'!B14)</f>
        <v>Cognitive Efficiency</v>
      </c>
      <c r="Q14" s="30">
        <f>IF('Composite Stats'!C14="","",('Composite Stats'!C14-100)*SQRT('Composite Stats'!G14)+100)</f>
        <v>75.788185863221429</v>
      </c>
      <c r="R14">
        <f>IF('Composite Stats'!G14="","",R$1*15*SQRT(1-'Composite Stats'!G14))</f>
        <v>7.324000234446034</v>
      </c>
      <c r="S14">
        <f t="shared" si="0"/>
        <v>68.464185628775397</v>
      </c>
      <c r="T14">
        <f t="shared" si="1"/>
        <v>83.112186097667461</v>
      </c>
      <c r="U14" t="str">
        <f t="shared" si="2"/>
        <v>68-83</v>
      </c>
      <c r="V14">
        <f>IF(Q14="","",'Composite Stats'!$C14-S14)</f>
        <v>6.5358143712246033</v>
      </c>
      <c r="W14">
        <f>IF(Q14="","",T14-'Composite Stats'!$C14)</f>
        <v>8.1121860976674611</v>
      </c>
    </row>
    <row r="15" spans="1:29" x14ac:dyDescent="0.15">
      <c r="A15" s="3" t="str">
        <f>IF(W51,IF('Composite Stats'!B15="","Composite "&amp;ROW(B14),'Composite Stats'!B15),"")</f>
        <v>Learning Efficiency</v>
      </c>
      <c r="M15">
        <f>'Composite Stats'!$G15</f>
        <v>0.79098360655737721</v>
      </c>
      <c r="N15">
        <f>NORMSINV(1-'Create Composites'!M$3/2)*15*SQRT(1-M15)</f>
        <v>13.440936364646001</v>
      </c>
      <c r="O15">
        <f t="shared" si="4"/>
        <v>13.440936364646001</v>
      </c>
      <c r="P15" t="str">
        <f>IF('Composite Stats'!B15="","Composite "&amp;'Composite Stats'!A15,'Composite Stats'!B15)</f>
        <v>Learning Efficiency</v>
      </c>
      <c r="Q15" s="30">
        <f>IF('Composite Stats'!C15="","",('Composite Stats'!C15-100)*SQRT('Composite Stats'!G15)+100)</f>
        <v>108.0043533237325</v>
      </c>
      <c r="R15">
        <f>IF('Composite Stats'!G15="","",R$1*15*SQRT(1-'Composite Stats'!G15))</f>
        <v>13.440936364646001</v>
      </c>
      <c r="S15">
        <f t="shared" si="0"/>
        <v>94.563416959086496</v>
      </c>
      <c r="T15">
        <f t="shared" si="1"/>
        <v>121.44528968837851</v>
      </c>
      <c r="U15" t="str">
        <f t="shared" si="2"/>
        <v>95-121</v>
      </c>
      <c r="V15">
        <f>IF(Q15="","",'Composite Stats'!$C15-S15)</f>
        <v>14.436583040913504</v>
      </c>
      <c r="W15">
        <f>IF(Q15="","",T15-'Composite Stats'!$C15)</f>
        <v>12.445289688378509</v>
      </c>
    </row>
    <row r="16" spans="1:29" x14ac:dyDescent="0.15">
      <c r="A16" s="3" t="str">
        <f>IF(W52,IF('Composite Stats'!B16="","Composite "&amp;ROW(B15),'Composite Stats'!B16),"")</f>
        <v>Delayed Recall</v>
      </c>
      <c r="M16">
        <f>'Composite Stats'!$G16</f>
        <v>0.76223902902948237</v>
      </c>
      <c r="N16">
        <f>NORMSINV(1-'Create Composites'!M$3/2)*15*SQRT(1-M16)</f>
        <v>14.335393971184965</v>
      </c>
      <c r="O16">
        <f t="shared" si="4"/>
        <v>14.335393971184965</v>
      </c>
      <c r="P16" t="str">
        <f>IF('Composite Stats'!B16="","Composite "&amp;'Composite Stats'!A16,'Composite Stats'!B16)</f>
        <v>Delayed Recall</v>
      </c>
      <c r="Q16" s="30">
        <f>IF('Composite Stats'!C16="","",('Composite Stats'!C16-100)*SQRT('Composite Stats'!G16)+100)</f>
        <v>94.761621907015368</v>
      </c>
      <c r="R16">
        <f>IF('Composite Stats'!G16="","",R$1*15*SQRT(1-'Composite Stats'!G16))</f>
        <v>14.335393971184965</v>
      </c>
      <c r="S16">
        <f t="shared" si="0"/>
        <v>80.426227935830397</v>
      </c>
      <c r="T16">
        <f t="shared" si="1"/>
        <v>109.09701587820034</v>
      </c>
      <c r="U16" t="str">
        <f t="shared" si="2"/>
        <v>80-109</v>
      </c>
      <c r="V16">
        <f>IF(Q16="","",'Composite Stats'!$C16-S16)</f>
        <v>13.573772064169603</v>
      </c>
      <c r="W16">
        <f>IF(Q16="","",T16-'Composite Stats'!$C16)</f>
        <v>15.097015878200338</v>
      </c>
    </row>
    <row r="17" spans="1:35" x14ac:dyDescent="0.15">
      <c r="A17" s="3" t="str">
        <f>IF(W53,IF('Composite Stats'!B17="","Composite "&amp;ROW(B16),'Composite Stats'!B17),"")</f>
        <v>Planning</v>
      </c>
      <c r="M17">
        <f>'Composite Stats'!$G17</f>
        <v>0.76</v>
      </c>
      <c r="N17">
        <f>NORMSINV(1-'Create Composites'!M$3/2)*15*SQRT(1-M17)</f>
        <v>14.402735029065926</v>
      </c>
      <c r="O17">
        <f t="shared" si="4"/>
        <v>14.402735029065926</v>
      </c>
      <c r="P17" t="str">
        <f>IF('Composite Stats'!B17="","Composite "&amp;'Composite Stats'!A17,'Composite Stats'!B17)</f>
        <v>Planning</v>
      </c>
      <c r="Q17" s="30">
        <f>IF('Composite Stats'!C17="","",('Composite Stats'!C17-100)*SQRT('Composite Stats'!G17)+100)</f>
        <v>97.384660633875598</v>
      </c>
      <c r="R17">
        <f>IF('Composite Stats'!G17="","",R$1*15*SQRT(1-'Composite Stats'!G17))</f>
        <v>14.402735029065926</v>
      </c>
      <c r="S17">
        <f t="shared" si="0"/>
        <v>82.981925604809675</v>
      </c>
      <c r="T17">
        <f t="shared" si="1"/>
        <v>111.78739566294152</v>
      </c>
      <c r="U17" t="str">
        <f t="shared" si="2"/>
        <v>83-112</v>
      </c>
      <c r="V17">
        <f>IF(Q17="","",'Composite Stats'!$C17-S17)</f>
        <v>14.018074395190325</v>
      </c>
      <c r="W17">
        <f>IF(Q17="","",T17-'Composite Stats'!$C17)</f>
        <v>14.78739566294152</v>
      </c>
    </row>
    <row r="18" spans="1:35" x14ac:dyDescent="0.15">
      <c r="A18" s="3" t="str">
        <f>IF(W54,IF('Composite Stats'!B18="","Composite "&amp;ROW(B17),'Composite Stats'!B18),"")</f>
        <v>Global Neurocognitive Index (G)</v>
      </c>
      <c r="M18">
        <f>'Composite Stats'!$G18</f>
        <v>0.96027853522479867</v>
      </c>
      <c r="N18">
        <f>NORMSINV(1-'Create Composites'!M$3/2)*15*SQRT(1-M18)</f>
        <v>5.8593842276392252</v>
      </c>
      <c r="O18">
        <f t="shared" si="4"/>
        <v>5.8593842276392252</v>
      </c>
      <c r="P18" t="str">
        <f>IF('Composite Stats'!B18="","Composite "&amp;'Composite Stats'!A18,'Composite Stats'!B18)</f>
        <v>Global Neurocognitive Index (G)</v>
      </c>
      <c r="Q18" s="30">
        <f>IF('Composite Stats'!C18="","",('Composite Stats'!C18-100)*SQRT('Composite Stats'!G18)+100)</f>
        <v>92.160495790269195</v>
      </c>
      <c r="R18">
        <f>IF('Composite Stats'!G18="","",R$1*15*SQRT(1-'Composite Stats'!G18))</f>
        <v>5.8593842276392252</v>
      </c>
      <c r="S18">
        <f t="shared" si="0"/>
        <v>86.30111156262997</v>
      </c>
      <c r="T18">
        <f t="shared" si="1"/>
        <v>98.01988001790842</v>
      </c>
      <c r="U18" t="str">
        <f t="shared" si="2"/>
        <v>86-98</v>
      </c>
      <c r="V18">
        <f>IF(Q18="","",'Composite Stats'!$C18-S18)</f>
        <v>5.6988884373700301</v>
      </c>
      <c r="W18">
        <f>IF(Q18="","",T18-'Composite Stats'!$C18)</f>
        <v>6.0198800179084202</v>
      </c>
    </row>
    <row r="19" spans="1:35" x14ac:dyDescent="0.15">
      <c r="A19" s="3" t="str">
        <f>IF(W55,IF('Composite Stats'!B19="","Composite "&amp;ROW(B18),'Composite Stats'!B19),"")</f>
        <v>Academic Skills</v>
      </c>
      <c r="M19">
        <f>'Composite Stats'!$G19</f>
        <v>0.93399999999999994</v>
      </c>
      <c r="N19">
        <f>NORMSINV(1-'Create Composites'!M$3/2)*15*SQRT(1-M19)</f>
        <v>7.5528579681672667</v>
      </c>
      <c r="O19">
        <f t="shared" si="4"/>
        <v>7.5528579681672667</v>
      </c>
      <c r="P19" t="str">
        <f>IF('Composite Stats'!B19="","Composite "&amp;'Composite Stats'!A19,'Composite Stats'!B19)</f>
        <v>Academic Skills</v>
      </c>
      <c r="Q19" s="30">
        <f>IF('Composite Stats'!C19="","",('Composite Stats'!C19-100)*SQRT('Composite Stats'!G19)+100)</f>
        <v>103.86574701707187</v>
      </c>
      <c r="R19">
        <f>IF('Composite Stats'!G19="","",R$1*15*SQRT(1-'Composite Stats'!G19))</f>
        <v>7.5528579681672667</v>
      </c>
      <c r="S19">
        <f t="shared" si="0"/>
        <v>96.312889048904594</v>
      </c>
      <c r="T19">
        <f t="shared" si="1"/>
        <v>111.41860498523914</v>
      </c>
      <c r="U19" t="str">
        <f t="shared" si="2"/>
        <v>96-111</v>
      </c>
      <c r="V19">
        <f>IF(Q19="","",'Composite Stats'!$C19-S19)</f>
        <v>7.6871109510954057</v>
      </c>
      <c r="W19">
        <f>IF(Q19="","",T19-'Composite Stats'!$C19)</f>
        <v>7.418604985239142</v>
      </c>
    </row>
    <row r="20" spans="1:35" x14ac:dyDescent="0.15">
      <c r="A20" s="3" t="str">
        <f>IF(W56,IF('Composite Stats'!B20="","Composite "&amp;ROW(B19),'Composite Stats'!B20),"")</f>
        <v>Psychomotor Speed</v>
      </c>
      <c r="M20">
        <f>'Composite Stats'!$G20</f>
        <v>0.87969924812030065</v>
      </c>
      <c r="N20">
        <f>NORMSINV(1-'Create Composites'!M$3/2)*15*SQRT(1-M20)</f>
        <v>10.197025865417396</v>
      </c>
      <c r="O20">
        <f t="shared" si="4"/>
        <v>10.197025865417396</v>
      </c>
      <c r="P20" t="str">
        <f>IF('Composite Stats'!B20="","Composite "&amp;'Composite Stats'!A20,'Composite Stats'!B20)</f>
        <v>Psychomotor Speed</v>
      </c>
      <c r="Q20" s="30">
        <f>IF('Composite Stats'!C20="","",('Composite Stats'!C20-100)*SQRT('Composite Stats'!G20)+100)</f>
        <v>77.489851912586332</v>
      </c>
      <c r="R20">
        <f>IF('Composite Stats'!G20="","",R$1*15*SQRT(1-'Composite Stats'!G20))</f>
        <v>10.197025865417396</v>
      </c>
      <c r="S20">
        <f t="shared" si="0"/>
        <v>67.29282604716893</v>
      </c>
      <c r="T20">
        <f t="shared" si="1"/>
        <v>87.686877778003733</v>
      </c>
      <c r="U20" t="str">
        <f t="shared" si="2"/>
        <v>67-88</v>
      </c>
      <c r="V20">
        <f>IF(Q20="","",'Composite Stats'!$C20-S20)</f>
        <v>8.7071739528310701</v>
      </c>
      <c r="W20">
        <f>IF(Q20="","",T20-'Composite Stats'!$C20)</f>
        <v>11.686877778003733</v>
      </c>
    </row>
    <row r="21" spans="1:35" x14ac:dyDescent="0.15">
      <c r="A21" s="3" t="str">
        <f>IF(W57,IF('Composite Stats'!B21="","Composite "&amp;ROW(B20),'Composite Stats'!B21),"")</f>
        <v>Attentional Fluency</v>
      </c>
      <c r="M21">
        <f>'Composite Stats'!$G21</f>
        <v>0.84265734265734271</v>
      </c>
      <c r="N21">
        <f>NORMSINV(1-'Create Composites'!M$3/2)*15*SQRT(1-M21)</f>
        <v>11.661719481152463</v>
      </c>
      <c r="O21">
        <f t="shared" si="4"/>
        <v>11.661719481152463</v>
      </c>
      <c r="P21" t="str">
        <f>IF('Composite Stats'!B21="","Composite "&amp;'Composite Stats'!A21,'Composite Stats'!B21)</f>
        <v>Attentional Fluency</v>
      </c>
      <c r="Q21" s="30">
        <f>IF('Composite Stats'!C21="","",('Composite Stats'!C21-100)*SQRT('Composite Stats'!G21)+100)</f>
        <v>62.363488564865726</v>
      </c>
      <c r="R21">
        <f>IF('Composite Stats'!G21="","",R$1*15*SQRT(1-'Composite Stats'!G21))</f>
        <v>11.661719481152463</v>
      </c>
      <c r="S21">
        <f t="shared" si="0"/>
        <v>50.701769083713259</v>
      </c>
      <c r="T21">
        <f t="shared" si="1"/>
        <v>74.025208046018193</v>
      </c>
      <c r="U21" t="str">
        <f t="shared" si="2"/>
        <v>51-74</v>
      </c>
      <c r="V21">
        <f>IF(Q21="","",'Composite Stats'!$C21-S21)</f>
        <v>8.2982309162867409</v>
      </c>
      <c r="W21">
        <f>IF(Q21="","",T21-'Composite Stats'!$C21)</f>
        <v>15.025208046018193</v>
      </c>
    </row>
    <row r="22" spans="1:35" x14ac:dyDescent="0.15">
      <c r="A22" t="s">
        <v>129</v>
      </c>
      <c r="B22">
        <f>AVERAGE(Correlations!E3:E102)</f>
        <v>0.82676767676767704</v>
      </c>
      <c r="AA22">
        <v>12</v>
      </c>
    </row>
    <row r="23" spans="1:35" x14ac:dyDescent="0.15">
      <c r="A23" t="s">
        <v>130</v>
      </c>
      <c r="B23">
        <f>AVERAGE(Correlations!F3:DA102)</f>
        <v>0.44422268346923699</v>
      </c>
      <c r="D23" s="4">
        <f>A208*NORMSDIST(-1*ABS(Predictions!C41/Predictions!C43))</f>
        <v>2.8118553726102748E-2</v>
      </c>
      <c r="E23" s="25"/>
      <c r="AA23">
        <v>13</v>
      </c>
    </row>
    <row r="24" spans="1:35" x14ac:dyDescent="0.15">
      <c r="D24">
        <f>IF(D23&lt;0.000001,7,IF(D23&lt;0.00001,6,IF(D23&lt;0.0001,5,IF(D23&lt;0.001,4,IF(D23&lt;0.01,3,2)))))</f>
        <v>2</v>
      </c>
      <c r="AA24">
        <v>14</v>
      </c>
    </row>
    <row r="25" spans="1:35" x14ac:dyDescent="0.15">
      <c r="A25">
        <v>1</v>
      </c>
      <c r="D25" s="26">
        <f>ROUND(D23,D24)</f>
        <v>0.03</v>
      </c>
      <c r="AA25">
        <v>15</v>
      </c>
    </row>
    <row r="26" spans="1:35" x14ac:dyDescent="0.15">
      <c r="A26" t="s">
        <v>198</v>
      </c>
      <c r="AA26">
        <v>16</v>
      </c>
    </row>
    <row r="27" spans="1:35" x14ac:dyDescent="0.15">
      <c r="A27" t="s">
        <v>199</v>
      </c>
      <c r="AA27">
        <v>17</v>
      </c>
    </row>
    <row r="28" spans="1:35" x14ac:dyDescent="0.15">
      <c r="AA28">
        <v>18</v>
      </c>
    </row>
    <row r="29" spans="1:35" x14ac:dyDescent="0.15">
      <c r="AA29">
        <v>19</v>
      </c>
    </row>
    <row r="30" spans="1:35" x14ac:dyDescent="0.15">
      <c r="AA30">
        <v>20</v>
      </c>
    </row>
    <row r="31" spans="1:35" x14ac:dyDescent="0.15">
      <c r="AA31">
        <v>21</v>
      </c>
    </row>
    <row r="32" spans="1:35" x14ac:dyDescent="0.15">
      <c r="E32" s="16"/>
      <c r="G32" s="16"/>
      <c r="AA32">
        <v>22</v>
      </c>
      <c r="AI32" t="str">
        <f>"ComCalc!X40:Y"&amp;40+AG38</f>
        <v>ComCalc!X40:Y60</v>
      </c>
    </row>
    <row r="33" spans="1:37" x14ac:dyDescent="0.15">
      <c r="A33" s="16" t="s">
        <v>131</v>
      </c>
      <c r="AA33">
        <v>23</v>
      </c>
      <c r="AI33" t="e">
        <f ca="1">INDIRECT(AI32)</f>
        <v>#VALUE!</v>
      </c>
    </row>
    <row r="34" spans="1:37" x14ac:dyDescent="0.15">
      <c r="AA34">
        <v>24</v>
      </c>
      <c r="AK34" t="str">
        <f ca="1">OFFSET(AH39,0,0,1,1)</f>
        <v>General Ability</v>
      </c>
    </row>
    <row r="35" spans="1:37" x14ac:dyDescent="0.15">
      <c r="AA35">
        <v>25</v>
      </c>
    </row>
    <row r="36" spans="1:37" x14ac:dyDescent="0.15">
      <c r="B36" t="s">
        <v>134</v>
      </c>
      <c r="C36" t="s">
        <v>135</v>
      </c>
      <c r="D36" t="s">
        <v>136</v>
      </c>
      <c r="E36" t="s">
        <v>137</v>
      </c>
      <c r="F36" t="s">
        <v>138</v>
      </c>
      <c r="G36" t="s">
        <v>139</v>
      </c>
      <c r="H36" t="s">
        <v>140</v>
      </c>
      <c r="I36" t="s">
        <v>141</v>
      </c>
      <c r="J36" t="s">
        <v>142</v>
      </c>
      <c r="K36" t="s">
        <v>143</v>
      </c>
      <c r="L36" t="s">
        <v>279</v>
      </c>
      <c r="M36" t="s">
        <v>280</v>
      </c>
      <c r="N36" t="s">
        <v>281</v>
      </c>
      <c r="O36" t="s">
        <v>282</v>
      </c>
      <c r="P36" t="s">
        <v>283</v>
      </c>
      <c r="Q36" t="s">
        <v>284</v>
      </c>
      <c r="R36" t="s">
        <v>285</v>
      </c>
      <c r="S36" t="s">
        <v>286</v>
      </c>
      <c r="T36" t="s">
        <v>287</v>
      </c>
      <c r="U36" t="s">
        <v>288</v>
      </c>
      <c r="AA36">
        <v>26</v>
      </c>
    </row>
    <row r="37" spans="1:37" x14ac:dyDescent="0.15">
      <c r="A37" t="s">
        <v>26</v>
      </c>
      <c r="B37">
        <f>SUM(Cs!B104:B203)</f>
        <v>3</v>
      </c>
      <c r="C37">
        <f>SUM(Cs!C104:C203)</f>
        <v>4</v>
      </c>
      <c r="D37">
        <f>SUM(Cs!D104:D203)</f>
        <v>2</v>
      </c>
      <c r="E37">
        <f>SUM(Cs!E104:E203)</f>
        <v>8</v>
      </c>
      <c r="F37">
        <f>SUM(Cs!F104:F203)</f>
        <v>3</v>
      </c>
      <c r="G37">
        <f>SUM(Cs!G104:G203)</f>
        <v>16</v>
      </c>
      <c r="H37">
        <f>SUM(Cs!H104:H203)</f>
        <v>8</v>
      </c>
      <c r="I37">
        <f>SUM(Cs!I104:I203)</f>
        <v>4</v>
      </c>
      <c r="J37">
        <f>SUM(Cs!J104:J203)</f>
        <v>4</v>
      </c>
      <c r="K37">
        <f>SUM(Cs!K104:K203)</f>
        <v>3</v>
      </c>
      <c r="L37">
        <f>SUM(Cs!L104:L203)</f>
        <v>6</v>
      </c>
      <c r="M37">
        <f>SUM(Cs!M104:M203)</f>
        <v>8</v>
      </c>
      <c r="N37">
        <f>SUM(Cs!N104:N203)</f>
        <v>4</v>
      </c>
      <c r="O37">
        <f>SUM(Cs!O104:O203)</f>
        <v>3</v>
      </c>
      <c r="P37">
        <f>SUM(Cs!P104:P203)</f>
        <v>6</v>
      </c>
      <c r="Q37">
        <f>SUM(Cs!Q104:Q203)</f>
        <v>2</v>
      </c>
      <c r="R37">
        <f>SUM(Cs!R104:R203)</f>
        <v>40</v>
      </c>
      <c r="S37">
        <f>SUM(Cs!S104:S203)</f>
        <v>5</v>
      </c>
      <c r="T37">
        <f>SUM(Cs!T104:T203)</f>
        <v>2</v>
      </c>
      <c r="U37">
        <f>SUM(Cs!U104:U203)</f>
        <v>2</v>
      </c>
      <c r="W37" t="s">
        <v>149</v>
      </c>
      <c r="X37" t="s">
        <v>144</v>
      </c>
      <c r="Y37" t="s">
        <v>162</v>
      </c>
      <c r="Z37" t="s">
        <v>350</v>
      </c>
      <c r="AA37">
        <v>27</v>
      </c>
    </row>
    <row r="38" spans="1:37" x14ac:dyDescent="0.15">
      <c r="A38" t="s">
        <v>149</v>
      </c>
      <c r="B38" t="b">
        <f>B37&gt;0</f>
        <v>1</v>
      </c>
      <c r="C38" t="b">
        <f t="shared" ref="C38:U38" si="5">C37&gt;0</f>
        <v>1</v>
      </c>
      <c r="D38" t="b">
        <f t="shared" si="5"/>
        <v>1</v>
      </c>
      <c r="E38" t="b">
        <f t="shared" si="5"/>
        <v>1</v>
      </c>
      <c r="F38" t="b">
        <f t="shared" si="5"/>
        <v>1</v>
      </c>
      <c r="G38" t="b">
        <f t="shared" si="5"/>
        <v>1</v>
      </c>
      <c r="H38" t="b">
        <f t="shared" si="5"/>
        <v>1</v>
      </c>
      <c r="I38" t="b">
        <f t="shared" si="5"/>
        <v>1</v>
      </c>
      <c r="J38" t="b">
        <f t="shared" si="5"/>
        <v>1</v>
      </c>
      <c r="K38" t="b">
        <f t="shared" si="5"/>
        <v>1</v>
      </c>
      <c r="L38" t="b">
        <f t="shared" si="5"/>
        <v>1</v>
      </c>
      <c r="M38" t="b">
        <f t="shared" si="5"/>
        <v>1</v>
      </c>
      <c r="N38" t="b">
        <f t="shared" si="5"/>
        <v>1</v>
      </c>
      <c r="O38" t="b">
        <f t="shared" si="5"/>
        <v>1</v>
      </c>
      <c r="P38" t="b">
        <f t="shared" si="5"/>
        <v>1</v>
      </c>
      <c r="Q38" t="b">
        <f t="shared" si="5"/>
        <v>1</v>
      </c>
      <c r="R38" t="b">
        <f t="shared" si="5"/>
        <v>1</v>
      </c>
      <c r="S38" t="b">
        <f t="shared" si="5"/>
        <v>1</v>
      </c>
      <c r="T38" t="b">
        <f t="shared" si="5"/>
        <v>1</v>
      </c>
      <c r="U38" t="b">
        <f t="shared" si="5"/>
        <v>1</v>
      </c>
      <c r="V38">
        <v>1</v>
      </c>
      <c r="W38" t="b">
        <f>B38</f>
        <v>1</v>
      </c>
      <c r="X38">
        <f>B46</f>
        <v>112</v>
      </c>
      <c r="Y38">
        <f>B47</f>
        <v>0.94996549344375447</v>
      </c>
      <c r="Z38">
        <f>IF(X38="",NA(),X38)</f>
        <v>112</v>
      </c>
      <c r="AA38">
        <v>28</v>
      </c>
      <c r="AB38">
        <f t="shared" ref="AB38:AB47" si="6">IF(X38="",0,X38)</f>
        <v>112</v>
      </c>
      <c r="AD38">
        <f t="shared" ref="AD38:AD47" si="7">IF(W38,V38,"")</f>
        <v>1</v>
      </c>
      <c r="AE38">
        <f>IF(W38,RANK(AD38,$AD$38:$AD$57,1),"")</f>
        <v>1</v>
      </c>
      <c r="AG38">
        <f>MAX(AE38:AE57)</f>
        <v>20</v>
      </c>
      <c r="AH38" s="27" t="s">
        <v>261</v>
      </c>
      <c r="AI38" s="27" t="s">
        <v>25</v>
      </c>
    </row>
    <row r="39" spans="1:37" x14ac:dyDescent="0.15">
      <c r="A39" t="s">
        <v>33</v>
      </c>
      <c r="B39">
        <f>SUM(Cs!B205:B304)</f>
        <v>2.71</v>
      </c>
      <c r="C39">
        <f>SUM(Cs!C205:C304)</f>
        <v>3.21</v>
      </c>
      <c r="D39">
        <f>SUM(Cs!D205:D304)</f>
        <v>1.63</v>
      </c>
      <c r="E39">
        <f>SUM(Cs!E205:E304)</f>
        <v>6.0180000000000007</v>
      </c>
      <c r="F39">
        <f>SUM(Cs!F205:F304)</f>
        <v>2.2199999999999998</v>
      </c>
      <c r="G39">
        <f>SUM(Cs!G205:G304)</f>
        <v>12.270000000000001</v>
      </c>
      <c r="H39">
        <f>SUM(Cs!H205:H304)</f>
        <v>5.19</v>
      </c>
      <c r="I39">
        <f>SUM(Cs!I205:I304)</f>
        <v>3.4899999999999998</v>
      </c>
      <c r="J39">
        <f>SUM(Cs!J205:J304)</f>
        <v>3.4400000000000004</v>
      </c>
      <c r="K39">
        <f>SUM(Cs!K205:K304)</f>
        <v>2.63</v>
      </c>
      <c r="L39">
        <f>SUM(Cs!L205:L304)</f>
        <v>4.33</v>
      </c>
      <c r="M39">
        <f>SUM(Cs!M205:M304)</f>
        <v>6.2700000000000005</v>
      </c>
      <c r="N39">
        <f>SUM(Cs!N205:N304)</f>
        <v>3.4699999999999998</v>
      </c>
      <c r="O39">
        <f>SUM(Cs!O205:O304)</f>
        <v>1.98</v>
      </c>
      <c r="P39">
        <f>SUM(Cs!P205:P304)</f>
        <v>3.9</v>
      </c>
      <c r="Q39">
        <f>SUM(Cs!Q205:Q304)</f>
        <v>1.52</v>
      </c>
      <c r="R39">
        <f>SUM(Cs!R205:R304)</f>
        <v>30.368000000000002</v>
      </c>
      <c r="S39">
        <f>SUM(Cs!S205:S304)</f>
        <v>4.67</v>
      </c>
      <c r="T39">
        <f>SUM(Cs!T205:T304)</f>
        <v>1.6800000000000002</v>
      </c>
      <c r="U39">
        <f>SUM(Cs!U205:U304)</f>
        <v>1.55</v>
      </c>
      <c r="V39">
        <v>2</v>
      </c>
      <c r="W39" t="b">
        <f>C38</f>
        <v>1</v>
      </c>
      <c r="X39">
        <f>C46</f>
        <v>109</v>
      </c>
      <c r="Y39">
        <f>C47</f>
        <v>0.9183209263854426</v>
      </c>
      <c r="Z39">
        <f t="shared" ref="Z39:Z57" si="8">IF(X39="",NA(),X39)</f>
        <v>109</v>
      </c>
      <c r="AA39">
        <v>29</v>
      </c>
      <c r="AB39">
        <f t="shared" si="6"/>
        <v>109</v>
      </c>
      <c r="AD39">
        <f t="shared" si="7"/>
        <v>2</v>
      </c>
      <c r="AE39">
        <f t="shared" ref="AE39:AE57" si="9">IF(W39,RANK(AD39,$AD$38:$AD$57,1),"")</f>
        <v>2</v>
      </c>
      <c r="AG39">
        <f t="shared" ref="AG39:AG48" si="10">IF(V38&lt;=$AG$38,V38,"")</f>
        <v>1</v>
      </c>
      <c r="AH39" t="str">
        <f t="shared" ref="AH39:AH58" si="11">IF(AG39="","",INDEX(CompositeNames,MATCH(AG39,$AE$38:$AE$57,0),1))</f>
        <v>General Ability</v>
      </c>
      <c r="AI39">
        <f>IF(AG39="","",INDEX($X$38:$X$57,MATCH(AG39,$AE$38:$AE$57,0),1))</f>
        <v>112</v>
      </c>
    </row>
    <row r="40" spans="1:37" x14ac:dyDescent="0.15">
      <c r="A40" t="s">
        <v>27</v>
      </c>
      <c r="B40">
        <f t="shared" ref="B40:U40" si="12">(B113-B37)/2</f>
        <v>1.3979999999999997</v>
      </c>
      <c r="C40">
        <f t="shared" si="12"/>
        <v>2.8360000000000003</v>
      </c>
      <c r="D40">
        <f t="shared" si="12"/>
        <v>0.24</v>
      </c>
      <c r="E40">
        <f t="shared" si="12"/>
        <v>5.3820000000000014</v>
      </c>
      <c r="F40">
        <f t="shared" si="12"/>
        <v>0.82099999999999973</v>
      </c>
      <c r="G40">
        <f t="shared" si="12"/>
        <v>20.692119999999989</v>
      </c>
      <c r="H40">
        <f t="shared" si="12"/>
        <v>9.5538000000000025</v>
      </c>
      <c r="I40">
        <f t="shared" si="12"/>
        <v>2.4059999999999997</v>
      </c>
      <c r="J40">
        <f t="shared" si="12"/>
        <v>2.9849999999999994</v>
      </c>
      <c r="K40">
        <f t="shared" si="12"/>
        <v>1.44</v>
      </c>
      <c r="L40">
        <f t="shared" si="12"/>
        <v>1.5500000000000007</v>
      </c>
      <c r="M40">
        <f t="shared" si="12"/>
        <v>3.3954200000000014</v>
      </c>
      <c r="N40">
        <f t="shared" si="12"/>
        <v>2.2700000000000005</v>
      </c>
      <c r="O40">
        <f t="shared" si="12"/>
        <v>0.94000000000000039</v>
      </c>
      <c r="P40">
        <f t="shared" si="12"/>
        <v>1.4161999999999999</v>
      </c>
      <c r="Q40">
        <f t="shared" si="12"/>
        <v>0</v>
      </c>
      <c r="R40">
        <f t="shared" si="12"/>
        <v>101.24427000000006</v>
      </c>
      <c r="S40">
        <f t="shared" si="12"/>
        <v>0</v>
      </c>
      <c r="T40">
        <f t="shared" si="12"/>
        <v>0.33000000000000007</v>
      </c>
      <c r="U40">
        <f t="shared" si="12"/>
        <v>0.42999999999999994</v>
      </c>
      <c r="V40">
        <v>3</v>
      </c>
      <c r="W40" t="b">
        <f>D38</f>
        <v>1</v>
      </c>
      <c r="X40">
        <f>D46</f>
        <v>108</v>
      </c>
      <c r="Y40">
        <f>D47</f>
        <v>0.85080645161290303</v>
      </c>
      <c r="Z40">
        <f t="shared" si="8"/>
        <v>108</v>
      </c>
      <c r="AA40">
        <v>30</v>
      </c>
      <c r="AB40">
        <f t="shared" si="6"/>
        <v>108</v>
      </c>
      <c r="AD40">
        <f t="shared" si="7"/>
        <v>3</v>
      </c>
      <c r="AE40">
        <f t="shared" si="9"/>
        <v>3</v>
      </c>
      <c r="AG40">
        <f t="shared" si="10"/>
        <v>2</v>
      </c>
      <c r="AH40" t="str">
        <f t="shared" si="11"/>
        <v>Crystallized Knowledge</v>
      </c>
      <c r="AI40">
        <f t="shared" ref="AI40:AI58" si="13">IF(AG40="","",INDEX($X$38:$X$57,MATCH(AG40,$AE$38:$AE$57,0),1))</f>
        <v>109</v>
      </c>
    </row>
    <row r="41" spans="1:37" x14ac:dyDescent="0.15">
      <c r="A41" t="s">
        <v>28</v>
      </c>
      <c r="B41">
        <f t="array" ref="B41">SUM(Cs!B104:B203*IF('Create Composites'!$C$4:$C$103="",0,'Create Composites'!$C$4:$C$103))</f>
        <v>330</v>
      </c>
      <c r="C41">
        <f t="array" ref="C41">SUM(Cs!C104:C203*IF('Create Composites'!$C$4:$C$103="",0,'Create Composites'!$C$4:$C$103))</f>
        <v>429</v>
      </c>
      <c r="D41">
        <f t="array" ref="D41">SUM(Cs!D104:D203*IF('Create Composites'!$C$4:$C$103="",0,'Create Composites'!$C$4:$C$103))</f>
        <v>212</v>
      </c>
      <c r="E41">
        <f t="array" ref="E41">SUM(Cs!E104:E203*IF('Create Composites'!$C$4:$C$103="",0,'Create Composites'!$C$4:$C$103))</f>
        <v>780</v>
      </c>
      <c r="F41">
        <f t="array" ref="F41">SUM(Cs!F104:F203*IF('Create Composites'!$C$4:$C$103="",0,'Create Composites'!$C$4:$C$103))</f>
        <v>327</v>
      </c>
      <c r="G41">
        <f t="array" ref="G41">SUM(Cs!G104:G203*IF('Create Composites'!$C$4:$C$103="",0,'Create Composites'!$C$4:$C$103))</f>
        <v>1439</v>
      </c>
      <c r="H41">
        <f t="array" ref="H41">SUM(Cs!H104:H203*IF('Create Composites'!$C$4:$C$103="",0,'Create Composites'!$C$4:$C$103))</f>
        <v>821</v>
      </c>
      <c r="I41">
        <f t="array" ref="I41">SUM(Cs!I104:I203*IF('Create Composites'!$C$4:$C$103="",0,'Create Composites'!$C$4:$C$103))</f>
        <v>392</v>
      </c>
      <c r="J41">
        <f t="array" ref="J41">SUM(Cs!J104:J203*IF('Create Composites'!$C$4:$C$103="",0,'Create Composites'!$C$4:$C$103))</f>
        <v>302</v>
      </c>
      <c r="K41">
        <f t="array" ref="K41">SUM(Cs!K104:K203*IF('Create Composites'!$C$4:$C$103="",0,'Create Composites'!$C$4:$C$103))</f>
        <v>312</v>
      </c>
      <c r="L41">
        <f t="array" ref="L41">SUM(Cs!L104:L203*IF('Create Composites'!$C$4:$C$103="",0,'Create Composites'!$C$4:$C$103))</f>
        <v>543</v>
      </c>
      <c r="M41">
        <f t="array" ref="M41">SUM(Cs!M104:M203*IF('Create Composites'!$C$4:$C$103="",0,'Create Composites'!$C$4:$C$103))</f>
        <v>786</v>
      </c>
      <c r="N41">
        <f t="array" ref="N41">SUM(Cs!N104:N203*IF('Create Composites'!$C$4:$C$103="",0,'Create Composites'!$C$4:$C$103))</f>
        <v>326</v>
      </c>
      <c r="O41">
        <f t="array" ref="O41">SUM(Cs!O104:O203*IF('Create Composites'!$C$4:$C$103="",0,'Create Composites'!$C$4:$C$103))</f>
        <v>320</v>
      </c>
      <c r="P41">
        <f t="array" ref="P41">SUM(Cs!P104:P203*IF('Create Composites'!$C$4:$C$103="",0,'Create Composites'!$C$4:$C$103))</f>
        <v>581</v>
      </c>
      <c r="Q41">
        <f t="array" ref="Q41">SUM(Cs!Q104:Q203*IF('Create Composites'!$C$4:$C$103="",0,'Create Composites'!$C$4:$C$103))</f>
        <v>196</v>
      </c>
      <c r="R41">
        <f t="array" ref="R41">SUM(Cs!R104:R203*IF('Create Composites'!$C$4:$C$103="",0,'Create Composites'!$C$4:$C$103))</f>
        <v>3877</v>
      </c>
      <c r="S41">
        <f t="array" ref="S41">SUM(Cs!S104:S203*IF('Create Composites'!$C$4:$C$103="",0,'Create Composites'!$C$4:$C$103))</f>
        <v>510</v>
      </c>
      <c r="T41">
        <f t="array" ref="T41">SUM(Cs!T104:T203*IF('Create Composites'!$C$4:$C$103="",0,'Create Composites'!$C$4:$C$103))</f>
        <v>161</v>
      </c>
      <c r="U41">
        <f t="array" ref="U41">SUM(Cs!U104:U203*IF('Create Composites'!$C$4:$C$103="",0,'Create Composites'!$C$4:$C$103))</f>
        <v>130</v>
      </c>
      <c r="V41">
        <v>4</v>
      </c>
      <c r="W41" t="b">
        <f>E38</f>
        <v>1</v>
      </c>
      <c r="X41">
        <f>E46</f>
        <v>95</v>
      </c>
      <c r="Y41">
        <f>E47</f>
        <v>0.89437220208910684</v>
      </c>
      <c r="Z41">
        <f t="shared" si="8"/>
        <v>95</v>
      </c>
      <c r="AA41">
        <v>31</v>
      </c>
      <c r="AB41">
        <f t="shared" si="6"/>
        <v>95</v>
      </c>
      <c r="AD41">
        <f t="shared" si="7"/>
        <v>4</v>
      </c>
      <c r="AE41">
        <f t="shared" si="9"/>
        <v>4</v>
      </c>
      <c r="AG41">
        <f t="shared" si="10"/>
        <v>3</v>
      </c>
      <c r="AH41" t="str">
        <f t="shared" si="11"/>
        <v>Fluid Reasoning</v>
      </c>
      <c r="AI41">
        <f t="shared" si="13"/>
        <v>108</v>
      </c>
    </row>
    <row r="42" spans="1:37" x14ac:dyDescent="0.15">
      <c r="A42" t="s">
        <v>29</v>
      </c>
      <c r="B42">
        <f>B37*100</f>
        <v>300</v>
      </c>
      <c r="C42">
        <f t="shared" ref="C42:K42" si="14">C37*100</f>
        <v>400</v>
      </c>
      <c r="D42">
        <f t="shared" si="14"/>
        <v>200</v>
      </c>
      <c r="E42">
        <f t="shared" si="14"/>
        <v>800</v>
      </c>
      <c r="F42">
        <f t="shared" si="14"/>
        <v>300</v>
      </c>
      <c r="G42">
        <f t="shared" si="14"/>
        <v>1600</v>
      </c>
      <c r="H42">
        <f t="shared" si="14"/>
        <v>800</v>
      </c>
      <c r="I42">
        <f t="shared" si="14"/>
        <v>400</v>
      </c>
      <c r="J42">
        <f t="shared" si="14"/>
        <v>400</v>
      </c>
      <c r="K42">
        <f t="shared" si="14"/>
        <v>300</v>
      </c>
      <c r="L42">
        <f t="shared" ref="L42:U42" si="15">L37*100</f>
        <v>600</v>
      </c>
      <c r="M42">
        <f t="shared" si="15"/>
        <v>800</v>
      </c>
      <c r="N42">
        <f t="shared" si="15"/>
        <v>400</v>
      </c>
      <c r="O42">
        <f t="shared" si="15"/>
        <v>300</v>
      </c>
      <c r="P42">
        <f t="shared" si="15"/>
        <v>600</v>
      </c>
      <c r="Q42">
        <f t="shared" si="15"/>
        <v>200</v>
      </c>
      <c r="R42">
        <f t="shared" si="15"/>
        <v>4000</v>
      </c>
      <c r="S42">
        <f t="shared" si="15"/>
        <v>500</v>
      </c>
      <c r="T42">
        <f t="shared" si="15"/>
        <v>200</v>
      </c>
      <c r="U42">
        <f t="shared" si="15"/>
        <v>200</v>
      </c>
      <c r="V42">
        <v>5</v>
      </c>
      <c r="W42" t="b">
        <f>F38</f>
        <v>1</v>
      </c>
      <c r="X42">
        <f>F46</f>
        <v>113</v>
      </c>
      <c r="Y42">
        <f>F47</f>
        <v>0.83196897888841015</v>
      </c>
      <c r="Z42">
        <f t="shared" si="8"/>
        <v>113</v>
      </c>
      <c r="AA42">
        <v>32</v>
      </c>
      <c r="AB42">
        <f t="shared" si="6"/>
        <v>113</v>
      </c>
      <c r="AD42">
        <f t="shared" si="7"/>
        <v>5</v>
      </c>
      <c r="AE42">
        <f t="shared" si="9"/>
        <v>5</v>
      </c>
      <c r="AG42">
        <f t="shared" si="10"/>
        <v>4</v>
      </c>
      <c r="AH42" t="str">
        <f t="shared" si="11"/>
        <v>Verbal/Language</v>
      </c>
      <c r="AI42">
        <f t="shared" si="13"/>
        <v>95</v>
      </c>
    </row>
    <row r="43" spans="1:37" x14ac:dyDescent="0.15">
      <c r="A43" t="s">
        <v>30</v>
      </c>
      <c r="B43">
        <v>15</v>
      </c>
      <c r="C43">
        <v>15</v>
      </c>
      <c r="D43">
        <v>15</v>
      </c>
      <c r="E43">
        <v>15</v>
      </c>
      <c r="F43">
        <v>15</v>
      </c>
      <c r="G43">
        <v>15</v>
      </c>
      <c r="H43">
        <v>15</v>
      </c>
      <c r="I43">
        <v>15</v>
      </c>
      <c r="J43">
        <v>15</v>
      </c>
      <c r="K43">
        <v>15</v>
      </c>
      <c r="L43">
        <v>15</v>
      </c>
      <c r="M43">
        <v>15</v>
      </c>
      <c r="N43">
        <v>15</v>
      </c>
      <c r="O43">
        <v>15</v>
      </c>
      <c r="P43">
        <v>15</v>
      </c>
      <c r="Q43">
        <v>15</v>
      </c>
      <c r="R43">
        <v>15</v>
      </c>
      <c r="S43">
        <v>15</v>
      </c>
      <c r="T43">
        <v>15</v>
      </c>
      <c r="U43">
        <v>15</v>
      </c>
      <c r="V43">
        <v>6</v>
      </c>
      <c r="W43" t="b">
        <f>G38</f>
        <v>1</v>
      </c>
      <c r="X43">
        <f>G46</f>
        <v>79</v>
      </c>
      <c r="Y43">
        <f>G47</f>
        <v>0.93499957479614604</v>
      </c>
      <c r="Z43">
        <f t="shared" si="8"/>
        <v>79</v>
      </c>
      <c r="AA43">
        <v>33</v>
      </c>
      <c r="AB43">
        <f t="shared" si="6"/>
        <v>79</v>
      </c>
      <c r="AD43">
        <f t="shared" si="7"/>
        <v>6</v>
      </c>
      <c r="AE43">
        <f t="shared" si="9"/>
        <v>6</v>
      </c>
      <c r="AG43">
        <f t="shared" si="10"/>
        <v>5</v>
      </c>
      <c r="AH43" t="str">
        <f>IF(AG43="","",INDEX(CompositeNames,MATCH(AG43,$AE$38:$AE$57,0),1))</f>
        <v>Visual Perception/Construction</v>
      </c>
      <c r="AI43">
        <f t="shared" si="13"/>
        <v>113</v>
      </c>
    </row>
    <row r="44" spans="1:37" x14ac:dyDescent="0.15">
      <c r="A44" t="s">
        <v>31</v>
      </c>
      <c r="B44">
        <f>B43*SQRT(B37+2*B40)</f>
        <v>36.112324765929984</v>
      </c>
      <c r="C44">
        <f t="shared" ref="C44:K44" si="16">C43*SQRT(C37+2*C40)</f>
        <v>46.649758841820393</v>
      </c>
      <c r="D44">
        <f t="shared" si="16"/>
        <v>23.622023622035435</v>
      </c>
      <c r="E44">
        <f t="shared" si="16"/>
        <v>64.976149470401836</v>
      </c>
      <c r="F44">
        <f t="shared" si="16"/>
        <v>32.317951667765087</v>
      </c>
      <c r="G44">
        <f t="shared" si="16"/>
        <v>113.6285791515497</v>
      </c>
      <c r="H44">
        <f t="shared" si="16"/>
        <v>78.097439138553071</v>
      </c>
      <c r="I44">
        <f t="shared" si="16"/>
        <v>44.527519580591957</v>
      </c>
      <c r="J44">
        <f t="shared" si="16"/>
        <v>47.36296021154083</v>
      </c>
      <c r="K44">
        <f t="shared" si="16"/>
        <v>36.373066958946424</v>
      </c>
      <c r="L44">
        <f t="shared" ref="L44:U44" si="17">L43*SQRT(L37+2*L40)</f>
        <v>45.249309386995066</v>
      </c>
      <c r="M44">
        <f t="shared" si="17"/>
        <v>57.688291706376617</v>
      </c>
      <c r="N44">
        <f t="shared" si="17"/>
        <v>43.834917588607375</v>
      </c>
      <c r="O44">
        <f t="shared" si="17"/>
        <v>33.136083051561783</v>
      </c>
      <c r="P44">
        <f t="shared" si="17"/>
        <v>44.579030945053077</v>
      </c>
      <c r="Q44">
        <f t="shared" si="17"/>
        <v>21.213203435596427</v>
      </c>
      <c r="R44">
        <f t="shared" si="17"/>
        <v>233.58065309438626</v>
      </c>
      <c r="S44">
        <f t="shared" si="17"/>
        <v>33.541019662496851</v>
      </c>
      <c r="T44">
        <f t="shared" si="17"/>
        <v>24.464259645450138</v>
      </c>
      <c r="U44">
        <f t="shared" si="17"/>
        <v>25.367301787931645</v>
      </c>
      <c r="V44">
        <v>7</v>
      </c>
      <c r="W44" t="b">
        <f>H38</f>
        <v>1</v>
      </c>
      <c r="X44">
        <f>H46</f>
        <v>104</v>
      </c>
      <c r="Y44">
        <f>H47</f>
        <v>0.89633903407162563</v>
      </c>
      <c r="Z44">
        <f t="shared" si="8"/>
        <v>104</v>
      </c>
      <c r="AA44">
        <v>34</v>
      </c>
      <c r="AB44">
        <f t="shared" si="6"/>
        <v>104</v>
      </c>
      <c r="AD44">
        <f t="shared" si="7"/>
        <v>7</v>
      </c>
      <c r="AE44">
        <f t="shared" si="9"/>
        <v>7</v>
      </c>
      <c r="AG44">
        <f t="shared" si="10"/>
        <v>6</v>
      </c>
      <c r="AH44" t="str">
        <f t="shared" si="11"/>
        <v>Attention/Executive</v>
      </c>
      <c r="AI44">
        <f t="shared" si="13"/>
        <v>79</v>
      </c>
    </row>
    <row r="45" spans="1:37" x14ac:dyDescent="0.15">
      <c r="A45" t="s">
        <v>36</v>
      </c>
      <c r="B45">
        <f>SUM(Cs!B715:B814)</f>
        <v>65.250000000000014</v>
      </c>
      <c r="C45">
        <f>SUM(Cs!C715:C814)</f>
        <v>177.75000000000003</v>
      </c>
      <c r="D45">
        <f>SUM(Cs!D715:D814)</f>
        <v>83.25</v>
      </c>
      <c r="E45">
        <f>SUM(Cs!E715:E814)</f>
        <v>445.9500000000001</v>
      </c>
      <c r="F45">
        <f>SUM(Cs!F715:F814)</f>
        <v>175.5</v>
      </c>
      <c r="G45">
        <f>SUM(Cs!G715:G814)</f>
        <v>839.25</v>
      </c>
      <c r="H45">
        <f>SUM(Cs!H715:H814)</f>
        <v>632.25</v>
      </c>
      <c r="I45">
        <f>SUM(Cs!I715:I814)</f>
        <v>114.75</v>
      </c>
      <c r="J45">
        <f>SUM(Cs!J715:J814)</f>
        <v>126</v>
      </c>
      <c r="K45">
        <f>SUM(Cs!K715:K814)</f>
        <v>83.25</v>
      </c>
      <c r="L45">
        <f>SUM(Cs!L715:L814)</f>
        <v>375.75</v>
      </c>
      <c r="M45">
        <f>SUM(Cs!M715:M814)</f>
        <v>389.25</v>
      </c>
      <c r="N45">
        <f>SUM(Cs!N715:N814)</f>
        <v>119.25</v>
      </c>
      <c r="O45">
        <f>SUM(Cs!O715:O814)</f>
        <v>229.5</v>
      </c>
      <c r="P45">
        <f>SUM(Cs!P715:P814)</f>
        <v>472.49999999999994</v>
      </c>
      <c r="Q45">
        <f>SUM(Cs!Q715:Q814)</f>
        <v>108</v>
      </c>
      <c r="R45">
        <f>SUM(Cs!R715:R814)</f>
        <v>2167.1999999999998</v>
      </c>
      <c r="S45">
        <f>SUM(Cs!S715:S814)</f>
        <v>74.25</v>
      </c>
      <c r="T45">
        <f>SUM(Cs!T715:T814)</f>
        <v>72</v>
      </c>
      <c r="U45">
        <f>SUM(Cs!U715:U814)</f>
        <v>101.25</v>
      </c>
      <c r="V45">
        <v>8</v>
      </c>
      <c r="W45" t="b">
        <f>I38</f>
        <v>1</v>
      </c>
      <c r="X45">
        <f>I46</f>
        <v>97</v>
      </c>
      <c r="Y45">
        <f>I47</f>
        <v>0.94212437585111219</v>
      </c>
      <c r="Z45">
        <f t="shared" si="8"/>
        <v>97</v>
      </c>
      <c r="AA45">
        <v>35</v>
      </c>
      <c r="AB45">
        <f t="shared" si="6"/>
        <v>97</v>
      </c>
      <c r="AD45">
        <f t="shared" si="7"/>
        <v>8</v>
      </c>
      <c r="AE45">
        <f t="shared" si="9"/>
        <v>8</v>
      </c>
      <c r="AG45">
        <f t="shared" si="10"/>
        <v>7</v>
      </c>
      <c r="AH45" t="str">
        <f t="shared" si="11"/>
        <v>Memory</v>
      </c>
      <c r="AI45">
        <f t="shared" si="13"/>
        <v>104</v>
      </c>
    </row>
    <row r="46" spans="1:37" x14ac:dyDescent="0.15">
      <c r="A46" t="s">
        <v>148</v>
      </c>
      <c r="B46">
        <f>IF(B38,ROUND((15/B44)*(B41-B42)+100,0),"")</f>
        <v>112</v>
      </c>
      <c r="C46">
        <f t="shared" ref="C46:J46" si="18">IF(C38,ROUND((15/C44)*(C41-C42)+100,0),"")</f>
        <v>109</v>
      </c>
      <c r="D46">
        <f t="shared" si="18"/>
        <v>108</v>
      </c>
      <c r="E46">
        <f t="shared" si="18"/>
        <v>95</v>
      </c>
      <c r="F46">
        <f t="shared" si="18"/>
        <v>113</v>
      </c>
      <c r="G46">
        <f t="shared" si="18"/>
        <v>79</v>
      </c>
      <c r="H46">
        <f t="shared" si="18"/>
        <v>104</v>
      </c>
      <c r="I46">
        <f t="shared" si="18"/>
        <v>97</v>
      </c>
      <c r="J46">
        <f t="shared" si="18"/>
        <v>69</v>
      </c>
      <c r="K46">
        <f>IF(K38,ROUND((15/K44)*(K41-K42)+100,0),"")</f>
        <v>105</v>
      </c>
      <c r="L46">
        <f t="shared" ref="L46:T46" si="19">IF(L38,ROUND((15/L44)*(L41-L42)+100,0),"")</f>
        <v>81</v>
      </c>
      <c r="M46">
        <f t="shared" si="19"/>
        <v>96</v>
      </c>
      <c r="N46">
        <f t="shared" si="19"/>
        <v>75</v>
      </c>
      <c r="O46">
        <f t="shared" si="19"/>
        <v>109</v>
      </c>
      <c r="P46">
        <f t="shared" si="19"/>
        <v>94</v>
      </c>
      <c r="Q46">
        <f t="shared" si="19"/>
        <v>97</v>
      </c>
      <c r="R46">
        <f t="shared" si="19"/>
        <v>92</v>
      </c>
      <c r="S46">
        <f t="shared" si="19"/>
        <v>104</v>
      </c>
      <c r="T46">
        <f t="shared" si="19"/>
        <v>76</v>
      </c>
      <c r="U46">
        <f>IF(U38,ROUND((15/U44)*(U41-U42)+100,0),"")</f>
        <v>59</v>
      </c>
      <c r="V46">
        <v>9</v>
      </c>
      <c r="W46" t="b">
        <f>J38</f>
        <v>1</v>
      </c>
      <c r="X46">
        <f>J46</f>
        <v>69</v>
      </c>
      <c r="Y46">
        <f>J47</f>
        <v>0.94383149448345049</v>
      </c>
      <c r="Z46">
        <f t="shared" si="8"/>
        <v>69</v>
      </c>
      <c r="AA46">
        <v>36</v>
      </c>
      <c r="AB46">
        <f t="shared" si="6"/>
        <v>69</v>
      </c>
      <c r="AD46">
        <f t="shared" si="7"/>
        <v>9</v>
      </c>
      <c r="AE46">
        <f t="shared" si="9"/>
        <v>9</v>
      </c>
      <c r="AG46">
        <f t="shared" si="10"/>
        <v>8</v>
      </c>
      <c r="AH46" t="str">
        <f t="shared" si="11"/>
        <v>Cognitive Proficiency</v>
      </c>
      <c r="AI46">
        <f t="shared" si="13"/>
        <v>97</v>
      </c>
    </row>
    <row r="47" spans="1:37" x14ac:dyDescent="0.15">
      <c r="A47" t="s">
        <v>147</v>
      </c>
      <c r="B47">
        <f t="shared" ref="B47:U47" si="20">IF(B38,(B39+B113-B37)/B113,0)</f>
        <v>0.94996549344375447</v>
      </c>
      <c r="C47">
        <f t="shared" si="20"/>
        <v>0.9183209263854426</v>
      </c>
      <c r="D47">
        <f t="shared" si="20"/>
        <v>0.85080645161290303</v>
      </c>
      <c r="E47">
        <f t="shared" si="20"/>
        <v>0.89437220208910684</v>
      </c>
      <c r="F47">
        <f t="shared" si="20"/>
        <v>0.83196897888841015</v>
      </c>
      <c r="G47">
        <f t="shared" si="20"/>
        <v>0.93499957479614604</v>
      </c>
      <c r="H47">
        <f t="shared" si="20"/>
        <v>0.89633903407162563</v>
      </c>
      <c r="I47">
        <f t="shared" si="20"/>
        <v>0.94212437585111219</v>
      </c>
      <c r="J47">
        <f t="shared" si="20"/>
        <v>0.94383149448345049</v>
      </c>
      <c r="K47">
        <f t="shared" si="20"/>
        <v>0.93707482993197277</v>
      </c>
      <c r="L47">
        <f t="shared" si="20"/>
        <v>0.81648351648351647</v>
      </c>
      <c r="M47">
        <f t="shared" si="20"/>
        <v>0.88303571670033609</v>
      </c>
      <c r="N47">
        <f t="shared" si="20"/>
        <v>0.93793911007025765</v>
      </c>
      <c r="O47">
        <f t="shared" si="20"/>
        <v>0.79098360655737721</v>
      </c>
      <c r="P47">
        <f t="shared" si="20"/>
        <v>0.76223902902948237</v>
      </c>
      <c r="Q47">
        <f t="shared" si="20"/>
        <v>0.76</v>
      </c>
      <c r="R47">
        <f t="shared" si="20"/>
        <v>0.96027853522479867</v>
      </c>
      <c r="S47">
        <f t="shared" si="20"/>
        <v>0.93399999999999994</v>
      </c>
      <c r="T47">
        <f t="shared" si="20"/>
        <v>0.87969924812030065</v>
      </c>
      <c r="U47">
        <f t="shared" si="20"/>
        <v>0.84265734265734271</v>
      </c>
      <c r="V47">
        <v>10</v>
      </c>
      <c r="W47" t="b">
        <f>K38</f>
        <v>1</v>
      </c>
      <c r="X47">
        <f>K46</f>
        <v>105</v>
      </c>
      <c r="Y47">
        <f>K47</f>
        <v>0.93707482993197277</v>
      </c>
      <c r="Z47">
        <f t="shared" si="8"/>
        <v>105</v>
      </c>
      <c r="AA47">
        <v>37</v>
      </c>
      <c r="AB47">
        <f t="shared" si="6"/>
        <v>105</v>
      </c>
      <c r="AD47">
        <f t="shared" si="7"/>
        <v>10</v>
      </c>
      <c r="AE47">
        <f t="shared" si="9"/>
        <v>10</v>
      </c>
      <c r="AG47">
        <f t="shared" si="10"/>
        <v>9</v>
      </c>
      <c r="AH47" t="str">
        <f t="shared" si="11"/>
        <v>Processing Speed</v>
      </c>
      <c r="AI47">
        <f t="shared" si="13"/>
        <v>69</v>
      </c>
    </row>
    <row r="48" spans="1:37" x14ac:dyDescent="0.15">
      <c r="A48" t="s">
        <v>157</v>
      </c>
      <c r="B48" t="str">
        <f>Cs!B609</f>
        <v>Similarities, Vocabulary, &amp; Matrix Reasoning</v>
      </c>
      <c r="C48" t="str">
        <f>Cs!C609</f>
        <v>Similarities, Vocabulary, Naming, &amp; WRAT5 Word Reading</v>
      </c>
      <c r="D48" t="str">
        <f>Cs!D609</f>
        <v>Matrix Reasoning &amp; Design Construction</v>
      </c>
      <c r="E48" t="str">
        <f>Cs!E609</f>
        <v>Similarities, Vocabulary, Auditory Comprehension, Naming, Letter Fluency, Category Fluency, DKEFS CWI Color Naming, &amp; DKEFS CWI Word Reading</v>
      </c>
      <c r="F48" t="str">
        <f>Cs!F609</f>
        <v>Matrix Reasoning, Visual Discrimination, &amp; Design Construction</v>
      </c>
      <c r="G48" t="str">
        <f>Cs!G609</f>
        <v>Arithmetic, Coding, NAB Judgment, Digits Forward, Digits Backward, Numbers &amp; Letters Speed A, Numbers &amp; Letters Accuracy A, Numbers &amp; Letters Efficiency A, Numbers &amp; Letters Efficiency B, Mazes, Word Generation, Trails A, Trails B, ROCFT Copy, DKEFS CWI Inhibition, &amp; DKEFS CWI Switching</v>
      </c>
      <c r="H48" t="str">
        <f>Cs!H609</f>
        <v>Shape Learning Immediate-Recognition, Shape Learning Delayed-Recognition, Story Learning Immediate-Recall, Story Learning Delayed-Recall, ROCFT Recall, CVLT-3 Brief Trials 1-4, CVLT-3 Brief SDFR, &amp; CVLT-3 Brief LDFR</v>
      </c>
      <c r="I48" t="str">
        <f>Cs!I609</f>
        <v>Arithmetic, Coding, Digits Forward, &amp; Digits Backward</v>
      </c>
      <c r="J48" t="str">
        <f>Cs!J609</f>
        <v>Coding, Numbers &amp; Letters Speed A, Numbers &amp; Letters Efficiency A, &amp; Trails A</v>
      </c>
      <c r="K48" t="str">
        <f>Cs!K609</f>
        <v>Arithmetic, Digits Forward, &amp; Digits Backward</v>
      </c>
      <c r="L48" t="str">
        <f>Cs!L609</f>
        <v>Digits Forward, Numbers &amp; Letters Accuracy A, Numbers &amp; Letters Efficiency B, Trails B, DKEFS CWI Color Naming, &amp; DKEFS CWI Word Reading</v>
      </c>
      <c r="M48" t="str">
        <f>Cs!M609</f>
        <v>Arithmetic, Digits Forward, Digits Backward, Mazes, Word Generation, ROCFT Copy, DKEFS CWI Inhibition, &amp; DKEFS CWI Switching</v>
      </c>
      <c r="N48" t="str">
        <f>Cs!N609</f>
        <v>Coding, Numbers &amp; Letters Efficiency A, Mazes, &amp; Trails A</v>
      </c>
      <c r="O48" t="str">
        <f>Cs!O609</f>
        <v>Shape Learning Immediate-Recognition, Story Learning Immediate-Recall, &amp; CVLT-3 Brief Trials 1-4</v>
      </c>
      <c r="P48" t="str">
        <f>Cs!P609</f>
        <v>Shape Learning Delayed-Recognition, Story Learning Delayed-Recall, ROCFT Recall, CVLT-3 Brief LDFR, DKEFS CWI Inhibition, &amp; DKEFS CWI Switching</v>
      </c>
      <c r="Q48" t="str">
        <f>Cs!Q609</f>
        <v>Mazes, &amp; ROCFT Copy</v>
      </c>
      <c r="R48" t="str">
        <f>Cs!R609</f>
        <v>Similarities, Vocabulary, Matrix Reasoning, Arithmetic, Coding, NAB Judgment,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CVLT-3 Brief Trials 1-4, CVLT-3 Brief SDFR, CVLT-3 Brief LDFR, WRAT5 Word Reading, WRAT5 Spelling, WRAT5 Math Computation, WRAT5 Sentence Comprehension, WRAT5 Reading Composite, DKEFS CWI Color Naming, DKEFS CWI Word Reading, DKEFS CWI Inhibition, &amp; DKEFS CWI Switching</v>
      </c>
      <c r="S48" t="str">
        <f>Cs!S609</f>
        <v>WRAT5 Word Reading, WRAT5 Spelling, WRAT5 Math Computation, WRAT5 Sentence Comprehension, &amp; WRAT5 Reading Composite</v>
      </c>
      <c r="T48" t="str">
        <f>Cs!T609</f>
        <v>Numbers &amp; Letters Speed A, &amp; Trails A</v>
      </c>
      <c r="U48" t="str">
        <f>Cs!U609</f>
        <v>Numbers &amp; Letters Efficiency B, &amp; Trails B</v>
      </c>
      <c r="V48">
        <v>11</v>
      </c>
      <c r="W48" t="b">
        <f>L38</f>
        <v>1</v>
      </c>
      <c r="X48">
        <f>L46</f>
        <v>81</v>
      </c>
      <c r="Y48">
        <f>L47</f>
        <v>0.81648351648351647</v>
      </c>
      <c r="Z48">
        <f t="shared" si="8"/>
        <v>81</v>
      </c>
      <c r="AA48">
        <v>38</v>
      </c>
      <c r="AB48">
        <f t="shared" ref="AB48:AB57" si="21">IF(X48="",0,X48)</f>
        <v>81</v>
      </c>
      <c r="AD48">
        <f t="shared" ref="AD48:AD57" si="22">IF(W48,V48,"")</f>
        <v>11</v>
      </c>
      <c r="AE48">
        <f t="shared" si="9"/>
        <v>11</v>
      </c>
      <c r="AG48">
        <f t="shared" si="10"/>
        <v>10</v>
      </c>
      <c r="AH48" t="str">
        <f t="shared" si="11"/>
        <v>Working Memory</v>
      </c>
      <c r="AI48">
        <f t="shared" si="13"/>
        <v>105</v>
      </c>
    </row>
    <row r="49" spans="1:35" x14ac:dyDescent="0.15">
      <c r="V49">
        <v>12</v>
      </c>
      <c r="W49" t="b">
        <f>M38</f>
        <v>1</v>
      </c>
      <c r="X49">
        <f>M46</f>
        <v>96</v>
      </c>
      <c r="Y49">
        <f>M47</f>
        <v>0.88303571670033609</v>
      </c>
      <c r="Z49">
        <f t="shared" si="8"/>
        <v>96</v>
      </c>
      <c r="AA49">
        <v>39</v>
      </c>
      <c r="AB49">
        <f t="shared" si="21"/>
        <v>96</v>
      </c>
      <c r="AD49">
        <f t="shared" si="22"/>
        <v>12</v>
      </c>
      <c r="AE49">
        <f t="shared" si="9"/>
        <v>12</v>
      </c>
      <c r="AG49">
        <f t="shared" ref="AG49:AG57" si="23">IF(V48&lt;=$AG$38,V48,"")</f>
        <v>11</v>
      </c>
      <c r="AH49" t="str">
        <f t="shared" si="11"/>
        <v>Attention</v>
      </c>
      <c r="AI49">
        <f t="shared" si="13"/>
        <v>81</v>
      </c>
    </row>
    <row r="50" spans="1:35" x14ac:dyDescent="0.15">
      <c r="V50">
        <v>13</v>
      </c>
      <c r="W50" t="b">
        <f>N38</f>
        <v>1</v>
      </c>
      <c r="X50">
        <f>N46</f>
        <v>75</v>
      </c>
      <c r="Y50">
        <f>N47</f>
        <v>0.93793911007025765</v>
      </c>
      <c r="Z50">
        <f t="shared" si="8"/>
        <v>75</v>
      </c>
      <c r="AA50">
        <v>40</v>
      </c>
      <c r="AB50">
        <f t="shared" si="21"/>
        <v>75</v>
      </c>
      <c r="AD50">
        <f t="shared" si="22"/>
        <v>13</v>
      </c>
      <c r="AE50">
        <f t="shared" si="9"/>
        <v>13</v>
      </c>
      <c r="AG50">
        <f t="shared" si="23"/>
        <v>12</v>
      </c>
      <c r="AH50" t="str">
        <f t="shared" si="11"/>
        <v>Executive Functions</v>
      </c>
      <c r="AI50">
        <f t="shared" si="13"/>
        <v>96</v>
      </c>
    </row>
    <row r="51" spans="1:35" x14ac:dyDescent="0.15">
      <c r="V51">
        <v>14</v>
      </c>
      <c r="W51" t="b">
        <f>O38</f>
        <v>1</v>
      </c>
      <c r="X51">
        <f>O46</f>
        <v>109</v>
      </c>
      <c r="Y51">
        <f>O47</f>
        <v>0.79098360655737721</v>
      </c>
      <c r="Z51">
        <f t="shared" si="8"/>
        <v>109</v>
      </c>
      <c r="AA51">
        <v>41</v>
      </c>
      <c r="AB51">
        <f t="shared" si="21"/>
        <v>109</v>
      </c>
      <c r="AD51">
        <f t="shared" si="22"/>
        <v>14</v>
      </c>
      <c r="AE51">
        <f t="shared" si="9"/>
        <v>14</v>
      </c>
      <c r="AG51">
        <f t="shared" si="23"/>
        <v>13</v>
      </c>
      <c r="AH51" t="str">
        <f t="shared" si="11"/>
        <v>Cognitive Efficiency</v>
      </c>
      <c r="AI51">
        <f t="shared" si="13"/>
        <v>75</v>
      </c>
    </row>
    <row r="52" spans="1:35" x14ac:dyDescent="0.15">
      <c r="V52">
        <v>15</v>
      </c>
      <c r="W52" t="b">
        <f>P38</f>
        <v>1</v>
      </c>
      <c r="X52">
        <f>P46</f>
        <v>94</v>
      </c>
      <c r="Y52">
        <f>P47</f>
        <v>0.76223902902948237</v>
      </c>
      <c r="Z52">
        <f t="shared" si="8"/>
        <v>94</v>
      </c>
      <c r="AA52">
        <v>42</v>
      </c>
      <c r="AB52">
        <f t="shared" si="21"/>
        <v>94</v>
      </c>
      <c r="AD52">
        <f t="shared" si="22"/>
        <v>15</v>
      </c>
      <c r="AE52">
        <f t="shared" si="9"/>
        <v>15</v>
      </c>
      <c r="AG52">
        <f t="shared" si="23"/>
        <v>14</v>
      </c>
      <c r="AH52" t="str">
        <f t="shared" si="11"/>
        <v>Learning Efficiency</v>
      </c>
      <c r="AI52">
        <f t="shared" si="13"/>
        <v>109</v>
      </c>
    </row>
    <row r="53" spans="1:35" x14ac:dyDescent="0.15">
      <c r="V53">
        <v>16</v>
      </c>
      <c r="W53" t="b">
        <f>Q38</f>
        <v>1</v>
      </c>
      <c r="X53">
        <f>Q46</f>
        <v>97</v>
      </c>
      <c r="Y53">
        <f>Q47</f>
        <v>0.76</v>
      </c>
      <c r="Z53">
        <f t="shared" si="8"/>
        <v>97</v>
      </c>
      <c r="AA53">
        <v>43</v>
      </c>
      <c r="AB53">
        <f t="shared" si="21"/>
        <v>97</v>
      </c>
      <c r="AD53">
        <f t="shared" si="22"/>
        <v>16</v>
      </c>
      <c r="AE53">
        <f t="shared" si="9"/>
        <v>16</v>
      </c>
      <c r="AG53">
        <f t="shared" si="23"/>
        <v>15</v>
      </c>
      <c r="AH53" t="str">
        <f t="shared" si="11"/>
        <v>Delayed Recall</v>
      </c>
      <c r="AI53">
        <f t="shared" si="13"/>
        <v>94</v>
      </c>
    </row>
    <row r="54" spans="1:35" x14ac:dyDescent="0.15">
      <c r="V54">
        <v>17</v>
      </c>
      <c r="W54" t="b">
        <f>R38</f>
        <v>1</v>
      </c>
      <c r="X54">
        <f>R46</f>
        <v>92</v>
      </c>
      <c r="Y54">
        <f>R47</f>
        <v>0.96027853522479867</v>
      </c>
      <c r="Z54">
        <f t="shared" si="8"/>
        <v>92</v>
      </c>
      <c r="AA54">
        <v>44</v>
      </c>
      <c r="AB54">
        <f t="shared" si="21"/>
        <v>92</v>
      </c>
      <c r="AD54">
        <f t="shared" si="22"/>
        <v>17</v>
      </c>
      <c r="AE54">
        <f t="shared" si="9"/>
        <v>17</v>
      </c>
      <c r="AG54">
        <f t="shared" si="23"/>
        <v>16</v>
      </c>
      <c r="AH54" t="str">
        <f t="shared" si="11"/>
        <v>Planning</v>
      </c>
      <c r="AI54">
        <f t="shared" si="13"/>
        <v>97</v>
      </c>
    </row>
    <row r="55" spans="1:35" x14ac:dyDescent="0.15">
      <c r="V55">
        <v>18</v>
      </c>
      <c r="W55" t="b">
        <f>S38</f>
        <v>1</v>
      </c>
      <c r="X55">
        <f>S46</f>
        <v>104</v>
      </c>
      <c r="Y55">
        <f>S47</f>
        <v>0.93399999999999994</v>
      </c>
      <c r="Z55">
        <f t="shared" si="8"/>
        <v>104</v>
      </c>
      <c r="AA55">
        <v>45</v>
      </c>
      <c r="AB55">
        <f t="shared" si="21"/>
        <v>104</v>
      </c>
      <c r="AD55">
        <f t="shared" si="22"/>
        <v>18</v>
      </c>
      <c r="AE55">
        <f t="shared" si="9"/>
        <v>18</v>
      </c>
      <c r="AG55">
        <f t="shared" si="23"/>
        <v>17</v>
      </c>
      <c r="AH55" t="str">
        <f t="shared" si="11"/>
        <v>Global Neurocognitive Index (G)</v>
      </c>
      <c r="AI55">
        <f t="shared" si="13"/>
        <v>92</v>
      </c>
    </row>
    <row r="56" spans="1:35" x14ac:dyDescent="0.15">
      <c r="V56">
        <v>19</v>
      </c>
      <c r="W56" t="b">
        <f>T38</f>
        <v>1</v>
      </c>
      <c r="X56">
        <f>T46</f>
        <v>76</v>
      </c>
      <c r="Y56">
        <f>T47</f>
        <v>0.87969924812030065</v>
      </c>
      <c r="Z56">
        <f t="shared" si="8"/>
        <v>76</v>
      </c>
      <c r="AA56">
        <v>46</v>
      </c>
      <c r="AB56">
        <f t="shared" si="21"/>
        <v>76</v>
      </c>
      <c r="AD56">
        <f t="shared" si="22"/>
        <v>19</v>
      </c>
      <c r="AE56">
        <f t="shared" si="9"/>
        <v>19</v>
      </c>
      <c r="AG56">
        <f t="shared" si="23"/>
        <v>18</v>
      </c>
      <c r="AH56" t="str">
        <f t="shared" si="11"/>
        <v>Academic Skills</v>
      </c>
      <c r="AI56">
        <f t="shared" si="13"/>
        <v>104</v>
      </c>
    </row>
    <row r="57" spans="1:35" x14ac:dyDescent="0.15">
      <c r="V57">
        <v>20</v>
      </c>
      <c r="W57" t="b">
        <f>U38</f>
        <v>1</v>
      </c>
      <c r="X57">
        <f>U46</f>
        <v>59</v>
      </c>
      <c r="Y57">
        <f>U47</f>
        <v>0.84265734265734271</v>
      </c>
      <c r="Z57">
        <f t="shared" si="8"/>
        <v>59</v>
      </c>
      <c r="AA57">
        <v>47</v>
      </c>
      <c r="AB57">
        <f t="shared" si="21"/>
        <v>59</v>
      </c>
      <c r="AD57">
        <f t="shared" si="22"/>
        <v>20</v>
      </c>
      <c r="AE57">
        <f t="shared" si="9"/>
        <v>20</v>
      </c>
      <c r="AG57">
        <f t="shared" si="23"/>
        <v>19</v>
      </c>
      <c r="AH57" t="str">
        <f t="shared" si="11"/>
        <v>Psychomotor Speed</v>
      </c>
      <c r="AI57">
        <f t="shared" si="13"/>
        <v>76</v>
      </c>
    </row>
    <row r="58" spans="1:35" x14ac:dyDescent="0.15">
      <c r="AA58">
        <v>48</v>
      </c>
      <c r="AG58">
        <f>IF(V57&lt;=$AG$38,V57,"")</f>
        <v>20</v>
      </c>
      <c r="AH58" t="str">
        <f t="shared" si="11"/>
        <v>Attentional Fluency</v>
      </c>
      <c r="AI58">
        <f t="shared" si="13"/>
        <v>59</v>
      </c>
    </row>
    <row r="59" spans="1:35" x14ac:dyDescent="0.15">
      <c r="AA59">
        <v>49</v>
      </c>
    </row>
    <row r="60" spans="1:35" x14ac:dyDescent="0.15">
      <c r="AA60">
        <v>50</v>
      </c>
    </row>
    <row r="61" spans="1:35" x14ac:dyDescent="0.15">
      <c r="AA61">
        <v>51</v>
      </c>
    </row>
    <row r="62" spans="1:35" x14ac:dyDescent="0.15">
      <c r="AA62">
        <v>52</v>
      </c>
    </row>
    <row r="63" spans="1:35" x14ac:dyDescent="0.15">
      <c r="AA63">
        <v>53</v>
      </c>
    </row>
    <row r="64" spans="1:35" x14ac:dyDescent="0.15">
      <c r="A64" t="s">
        <v>150</v>
      </c>
      <c r="B64" t="s">
        <v>134</v>
      </c>
      <c r="C64" t="s">
        <v>135</v>
      </c>
      <c r="D64" t="s">
        <v>136</v>
      </c>
      <c r="E64" t="s">
        <v>137</v>
      </c>
      <c r="F64" t="s">
        <v>138</v>
      </c>
      <c r="G64" t="s">
        <v>139</v>
      </c>
      <c r="H64" t="s">
        <v>140</v>
      </c>
      <c r="I64" t="s">
        <v>141</v>
      </c>
      <c r="J64" t="s">
        <v>142</v>
      </c>
      <c r="K64" t="s">
        <v>143</v>
      </c>
      <c r="L64" t="s">
        <v>279</v>
      </c>
      <c r="M64" t="s">
        <v>280</v>
      </c>
      <c r="N64" t="s">
        <v>281</v>
      </c>
      <c r="O64" t="s">
        <v>282</v>
      </c>
      <c r="P64" t="s">
        <v>283</v>
      </c>
      <c r="Q64" t="s">
        <v>284</v>
      </c>
      <c r="R64" t="s">
        <v>285</v>
      </c>
      <c r="S64" t="s">
        <v>286</v>
      </c>
      <c r="T64" t="s">
        <v>287</v>
      </c>
      <c r="U64" t="s">
        <v>288</v>
      </c>
      <c r="AA64">
        <v>54</v>
      </c>
    </row>
    <row r="65" spans="1:72" x14ac:dyDescent="0.15">
      <c r="A65" t="s">
        <v>134</v>
      </c>
      <c r="B65">
        <f t="array" ref="B65">SUM((Cs!$B$104:$B$203+Cs!B$104:B$203=2)*1)</f>
        <v>3</v>
      </c>
      <c r="C65">
        <f t="array" ref="C65">SUM((Cs!$B$104:$B$203+Cs!C$104:C$203=2)*1)</f>
        <v>2</v>
      </c>
      <c r="D65">
        <f t="array" ref="D65">SUM((Cs!$B$104:$B$203+Cs!D$104:D$203=2)*1)</f>
        <v>1</v>
      </c>
      <c r="E65">
        <f t="array" ref="E65">SUM((Cs!$B$104:$B$203+Cs!E$104:E$203=2)*1)</f>
        <v>2</v>
      </c>
      <c r="F65">
        <f t="array" ref="F65">SUM((Cs!$B$104:$B$203+Cs!F$104:F$203=2)*1)</f>
        <v>1</v>
      </c>
      <c r="G65">
        <f t="array" ref="G65">SUM((Cs!$B$104:$B$203+Cs!G$104:G$203=2)*1)</f>
        <v>0</v>
      </c>
      <c r="H65">
        <f t="array" ref="H65">SUM((Cs!$B$104:$B$203+Cs!H$104:H$203=2)*1)</f>
        <v>0</v>
      </c>
      <c r="I65">
        <f t="array" ref="I65">SUM((Cs!$B$104:$B$203+Cs!I$104:I$203=2)*1)</f>
        <v>0</v>
      </c>
      <c r="J65">
        <f t="array" ref="J65">SUM((Cs!$B$104:$B$203+Cs!J$104:J$203=2)*1)</f>
        <v>0</v>
      </c>
      <c r="K65">
        <f t="array" ref="K65">SUM((Cs!$B$104:$B$203+Cs!K$104:K$203=2)*1)</f>
        <v>0</v>
      </c>
      <c r="L65">
        <f t="array" ref="L65">SUM((Cs!$B$104:$B$203+Cs!L$104:L$203=2)*1)</f>
        <v>0</v>
      </c>
      <c r="M65">
        <f t="array" ref="M65">SUM((Cs!$B$104:$B$203+Cs!M$104:M$203=2)*1)</f>
        <v>0</v>
      </c>
      <c r="N65">
        <f t="array" ref="N65">SUM((Cs!$B$104:$B$203+Cs!N$104:N$203=2)*1)</f>
        <v>0</v>
      </c>
      <c r="O65">
        <f t="array" ref="O65">SUM((Cs!$B$104:$B$203+Cs!O$104:O$203=2)*1)</f>
        <v>0</v>
      </c>
      <c r="P65">
        <f t="array" ref="P65">SUM((Cs!$B$104:$B$203+Cs!P$104:P$203=2)*1)</f>
        <v>0</v>
      </c>
      <c r="Q65">
        <f t="array" ref="Q65">SUM((Cs!$B$104:$B$203+Cs!Q$104:Q$203=2)*1)</f>
        <v>0</v>
      </c>
      <c r="R65">
        <f t="array" ref="R65">SUM((Cs!$B$104:$B$203+Cs!R$104:R$203=2)*1)</f>
        <v>3</v>
      </c>
      <c r="S65">
        <f t="array" ref="S65">SUM((Cs!$B$104:$B$203+Cs!S$104:S$203=2)*1)</f>
        <v>0</v>
      </c>
      <c r="T65">
        <f t="array" ref="T65">SUM((Cs!$B$104:$B$203+Cs!T$104:T$203=2)*1)</f>
        <v>0</v>
      </c>
      <c r="U65">
        <f t="array" ref="U65">SUM((Cs!$B$104:$B$203+Cs!U$104:U$203=2)*1)</f>
        <v>0</v>
      </c>
      <c r="AA65">
        <v>55</v>
      </c>
      <c r="AD65" t="s">
        <v>200</v>
      </c>
      <c r="AE65">
        <v>1</v>
      </c>
      <c r="AF65">
        <v>2</v>
      </c>
      <c r="AG65">
        <v>3</v>
      </c>
      <c r="AH65">
        <v>4</v>
      </c>
      <c r="AI65">
        <v>5</v>
      </c>
      <c r="AJ65">
        <v>6</v>
      </c>
      <c r="AK65">
        <v>7</v>
      </c>
      <c r="AL65">
        <v>8</v>
      </c>
      <c r="AM65">
        <v>9</v>
      </c>
      <c r="AN65">
        <v>10</v>
      </c>
      <c r="AO65">
        <v>11</v>
      </c>
      <c r="AP65">
        <v>12</v>
      </c>
      <c r="AQ65">
        <v>13</v>
      </c>
      <c r="AR65">
        <v>14</v>
      </c>
      <c r="AS65">
        <v>15</v>
      </c>
      <c r="AT65">
        <v>16</v>
      </c>
      <c r="AU65">
        <v>17</v>
      </c>
      <c r="AV65">
        <v>18</v>
      </c>
      <c r="AW65">
        <v>19</v>
      </c>
      <c r="AX65">
        <v>20</v>
      </c>
      <c r="AZ65" t="s">
        <v>203</v>
      </c>
      <c r="BA65">
        <v>1</v>
      </c>
      <c r="BB65">
        <v>2</v>
      </c>
      <c r="BC65">
        <v>3</v>
      </c>
      <c r="BD65">
        <v>4</v>
      </c>
      <c r="BE65">
        <v>5</v>
      </c>
      <c r="BF65">
        <v>6</v>
      </c>
      <c r="BG65">
        <v>7</v>
      </c>
      <c r="BH65">
        <v>8</v>
      </c>
      <c r="BI65">
        <v>9</v>
      </c>
      <c r="BJ65">
        <v>10</v>
      </c>
      <c r="BK65">
        <v>11</v>
      </c>
      <c r="BL65">
        <v>12</v>
      </c>
      <c r="BM65">
        <v>13</v>
      </c>
      <c r="BN65">
        <v>14</v>
      </c>
      <c r="BO65">
        <v>15</v>
      </c>
      <c r="BP65">
        <v>16</v>
      </c>
      <c r="BQ65">
        <v>17</v>
      </c>
      <c r="BR65">
        <v>18</v>
      </c>
      <c r="BS65">
        <v>19</v>
      </c>
      <c r="BT65">
        <v>20</v>
      </c>
    </row>
    <row r="66" spans="1:72" x14ac:dyDescent="0.15">
      <c r="A66" t="s">
        <v>135</v>
      </c>
      <c r="B66">
        <f t="array" ref="B66">SUM((Cs!$C$104:$C$203+Cs!B$104:B$203=2)*1)</f>
        <v>2</v>
      </c>
      <c r="C66">
        <f t="array" ref="C66">SUM((Cs!$C$104:$C$203+Cs!C$104:C$203=2)*1)</f>
        <v>4</v>
      </c>
      <c r="D66">
        <f t="array" ref="D66">SUM((Cs!$C$104:$C$203+Cs!D$104:D$203=2)*1)</f>
        <v>0</v>
      </c>
      <c r="E66">
        <f t="array" ref="E66">SUM((Cs!$C$104:$C$203+Cs!E$104:E$203=2)*1)</f>
        <v>3</v>
      </c>
      <c r="F66">
        <f t="array" ref="F66">SUM((Cs!$C$104:$C$203+Cs!F$104:F$203=2)*1)</f>
        <v>0</v>
      </c>
      <c r="G66">
        <f t="array" ref="G66">SUM((Cs!$C$104:$C$203+Cs!G$104:G$203=2)*1)</f>
        <v>0</v>
      </c>
      <c r="H66">
        <f t="array" ref="H66">SUM((Cs!$C$104:$C$203+Cs!H$104:H$203=2)*1)</f>
        <v>0</v>
      </c>
      <c r="I66">
        <f t="array" ref="I66">SUM((Cs!$C$104:$C$203+Cs!I$104:I$203=2)*1)</f>
        <v>0</v>
      </c>
      <c r="J66">
        <f t="array" ref="J66">SUM((Cs!$C$104:$C$203+Cs!J$104:J$203=2)*1)</f>
        <v>0</v>
      </c>
      <c r="K66">
        <f t="array" ref="K66">SUM((Cs!$C$104:$C$203+Cs!K$104:K$203=2)*1)</f>
        <v>0</v>
      </c>
      <c r="L66">
        <f t="array" ref="L66">SUM((Cs!$C$104:$C$203+Cs!L$104:L$203=2)*1)</f>
        <v>0</v>
      </c>
      <c r="M66">
        <f t="array" ref="M66">SUM((Cs!$C$104:$C$203+Cs!M$104:M$203=2)*1)</f>
        <v>0</v>
      </c>
      <c r="N66">
        <f t="array" ref="N66">SUM((Cs!$C$104:$C$203+Cs!N$104:N$203=2)*1)</f>
        <v>0</v>
      </c>
      <c r="O66">
        <f t="array" ref="O66">SUM((Cs!$C$104:$C$203+Cs!O$104:O$203=2)*1)</f>
        <v>0</v>
      </c>
      <c r="P66">
        <f t="array" ref="P66">SUM((Cs!$C$104:$C$203+Cs!P$104:P$203=2)*1)</f>
        <v>0</v>
      </c>
      <c r="Q66">
        <f t="array" ref="Q66">SUM((Cs!$C$104:$C$203+Cs!Q$104:Q$203=2)*1)</f>
        <v>0</v>
      </c>
      <c r="R66">
        <f t="array" ref="R66">SUM((Cs!$C$104:$C$203+Cs!R$104:R$203=2)*1)</f>
        <v>4</v>
      </c>
      <c r="S66">
        <f t="array" ref="S66">SUM((Cs!$C$104:$C$203+Cs!S$104:S$203=2)*1)</f>
        <v>1</v>
      </c>
      <c r="T66">
        <f t="array" ref="T66">SUM((Cs!$C$104:$C$203+Cs!T$104:T$203=2)*1)</f>
        <v>0</v>
      </c>
      <c r="U66">
        <f t="array" ref="U66">SUM((Cs!$C$104:$C$203+Cs!U$104:U$203=2)*1)</f>
        <v>0</v>
      </c>
      <c r="AA66">
        <v>56</v>
      </c>
      <c r="AD66">
        <v>1</v>
      </c>
      <c r="AE66">
        <f t="array" ref="AE66">SUM(SqCor!$B$2:$AY$51*MMULT(Cs!$B$104:$B$153,TRANSPOSE(Cs!B$104:B$153)))</f>
        <v>5.7959999999999994</v>
      </c>
      <c r="AF66">
        <f t="array" ref="AF66">SUM(SqCor!$B$2:$AY$51*MMULT(Cs!$B$104:$B$153,TRANSPOSE(Cs!C$104:C$153)))</f>
        <v>5.0839999999999996</v>
      </c>
      <c r="AG66">
        <f t="array" ref="AG66">SUM(SqCor!$B$2:$AY$51*MMULT(Cs!$B$104:$B$153,TRANSPOSE(Cs!D$104:D$153)))</f>
        <v>3.1470000000000002</v>
      </c>
      <c r="AH66">
        <f t="array" ref="AH66">SUM(SqCor!$B$2:$AY$51*MMULT(Cs!$B$104:$B$153,TRANSPOSE(Cs!E$104:E$153)))</f>
        <v>7.3140000000000001</v>
      </c>
      <c r="AI66">
        <f t="array" ref="AI66">SUM(SqCor!$B$2:$AY$51*MMULT(Cs!$B$104:$B$153,TRANSPOSE(Cs!F$104:F$153)))</f>
        <v>3.8449999999999998</v>
      </c>
      <c r="AJ66">
        <f t="array" ref="AJ66">SUM(SqCor!$B$2:$AY$51*MMULT(Cs!$B$104:$B$153,TRANSPOSE(Cs!G$104:G$153)))</f>
        <v>10.343999999999998</v>
      </c>
      <c r="AK66">
        <f t="array" ref="AK66">SUM(SqCor!$B$2:$AY$51*MMULT(Cs!$B$104:$B$153,TRANSPOSE(Cs!H$104:H$153)))</f>
        <v>7.5439999999999996</v>
      </c>
      <c r="AL66">
        <f t="array" ref="AL66">SUM(SqCor!$B$2:$AY$51*MMULT(Cs!$B$104:$B$153,TRANSPOSE(Cs!I$104:I$153)))</f>
        <v>4.1970000000000001</v>
      </c>
      <c r="AM66">
        <f t="array" ref="AM66">SUM(SqCor!$B$2:$AY$51*MMULT(Cs!$B$104:$B$153,TRANSPOSE(Cs!J$104:J$153)))</f>
        <v>2.48</v>
      </c>
      <c r="AN66">
        <f t="array" ref="AN66">SUM(SqCor!$B$2:$AY$51*MMULT(Cs!$B$104:$B$153,TRANSPOSE(Cs!K$104:K$153)))</f>
        <v>3.2</v>
      </c>
      <c r="AO66">
        <f t="array" ref="AO66">SUM(SqCor!$B$2:$AY$51*MMULT(Cs!$B$104:$B$153,TRANSPOSE(Cs!L$104:L$153)))</f>
        <v>2.137</v>
      </c>
      <c r="AP66">
        <f t="array" ref="AP66">SUM(SqCor!$B$2:$AY$51*MMULT(Cs!$B$104:$B$153,TRANSPOSE(Cs!M$104:M$153)))</f>
        <v>5.8320000000000016</v>
      </c>
      <c r="AQ66">
        <f t="array" ref="AQ66">SUM(SqCor!$B$2:$AY$51*MMULT(Cs!$B$104:$B$153,TRANSPOSE(Cs!N$104:N$153)))</f>
        <v>3.1460000000000004</v>
      </c>
      <c r="AR66">
        <f t="array" ref="AR66">SUM(SqCor!$B$2:$AY$51*MMULT(Cs!$B$104:$B$153,TRANSPOSE(Cs!O$104:O$153)))</f>
        <v>2.798</v>
      </c>
      <c r="AS66">
        <f t="array" ref="AS66">SUM(SqCor!$B$2:$AY$51*MMULT(Cs!$B$104:$B$153,TRANSPOSE(Cs!P$104:P$153)))</f>
        <v>3.5250000000000004</v>
      </c>
      <c r="AT66">
        <f t="array" ref="AT66">SUM(SqCor!$B$2:$AY$51*MMULT(Cs!$B$104:$B$153,TRANSPOSE(Cs!Q$104:Q$153)))</f>
        <v>1.6839999999999997</v>
      </c>
      <c r="AU66">
        <f t="array" ref="AU66">SUM(SqCor!$B$2:$AY$51*MMULT(Cs!$B$104:$B$153,TRANSPOSE(Cs!R$104:R$153)))</f>
        <v>29.046999999999993</v>
      </c>
      <c r="AV66">
        <f t="array" ref="AV66">SUM(SqCor!$B$2:$AY$51*MMULT(Cs!$B$104:$B$153,TRANSPOSE(Cs!S$104:S$153)))</f>
        <v>0</v>
      </c>
      <c r="AW66">
        <f t="array" ref="AW66">SUM(SqCor!$B$2:$AY$51*MMULT(Cs!$B$104:$B$153,TRANSPOSE(Cs!T$104:T$153)))</f>
        <v>0.161</v>
      </c>
      <c r="AX66">
        <f t="array" ref="AX66">SUM(SqCor!$B$2:$AY$51*MMULT(Cs!$B$104:$B$153,TRANSPOSE(Cs!U$104:U$153)))</f>
        <v>1.274</v>
      </c>
      <c r="AZ66">
        <v>1</v>
      </c>
      <c r="BA66">
        <f t="array" ref="BA66">IF($AC$87,SUM(Cs!$B$104:$B$153*TRANSPOSE(Cs!B$154:B$203)*SqCor!$AZ$2:$CW$51),0)</f>
        <v>0</v>
      </c>
      <c r="BB66">
        <f t="array" ref="BB66">IF($AC$87,SUM(Cs!$B$104:$B$153*TRANSPOSE(Cs!C$154:C$203)*SqCor!$AZ$2:$CW$51),0)</f>
        <v>1.0900000000000001</v>
      </c>
      <c r="BC66">
        <f t="array" ref="BC66">IF($AC$87,SUM(Cs!$B$104:$B$153*TRANSPOSE(Cs!D$154:D$203)*SqCor!$AZ$2:$CW$51),0)</f>
        <v>0</v>
      </c>
      <c r="BD66">
        <f t="array" ref="BD66">IF($AC$87,SUM(Cs!$B$104:$B$153*TRANSPOSE(Cs!E$154:E$203)*SqCor!$AZ$2:$CW$51),0)</f>
        <v>0</v>
      </c>
      <c r="BE66">
        <f t="array" ref="BE66">IF($AC$87,SUM(Cs!$B$104:$B$153*TRANSPOSE(Cs!F$154:F$203)*SqCor!$AZ$2:$CW$51),0)</f>
        <v>0</v>
      </c>
      <c r="BF66">
        <f t="array" ref="BF66">IF($AC$87,SUM(Cs!$B$104:$B$153*TRANSPOSE(Cs!G$154:G$203)*SqCor!$AZ$2:$CW$51),0)</f>
        <v>0</v>
      </c>
      <c r="BG66">
        <f t="array" ref="BG66">IF($AC$87,SUM(Cs!$B$104:$B$153*TRANSPOSE(Cs!H$154:H$203)*SqCor!$AZ$2:$CW$51),0)</f>
        <v>0</v>
      </c>
      <c r="BH66">
        <f t="array" ref="BH66">IF($AC$87,SUM(Cs!$B$104:$B$153*TRANSPOSE(Cs!I$154:I$203)*SqCor!$AZ$2:$CW$51),0)</f>
        <v>0</v>
      </c>
      <c r="BI66">
        <f t="array" ref="BI66">IF($AC$87,SUM(Cs!$B$104:$B$153*TRANSPOSE(Cs!J$154:J$203)*SqCor!$AZ$2:$CW$51),0)</f>
        <v>0</v>
      </c>
      <c r="BJ66">
        <f t="array" ref="BJ66">IF($AC$87,SUM(Cs!$B$104:$B$153*TRANSPOSE(Cs!K$154:K$203)*SqCor!$AZ$2:$CW$51),0)</f>
        <v>0</v>
      </c>
      <c r="BK66">
        <f t="array" ref="BK66">IF($AC$87,SUM(Cs!$B$104:$B$153*TRANSPOSE(Cs!L$154:L$203)*SqCor!$AZ$2:$CW$51),0)</f>
        <v>0</v>
      </c>
      <c r="BL66">
        <f t="array" ref="BL66">IF($AC$87,SUM(Cs!$B$104:$B$153*TRANSPOSE(Cs!M$154:M$203)*SqCor!$AZ$2:$CW$51),0)</f>
        <v>0</v>
      </c>
      <c r="BM66">
        <f t="array" ref="BM66">IF($AC$87,SUM(Cs!$B$104:$B$153*TRANSPOSE(Cs!N$154:N$203)*SqCor!$AZ$2:$CW$51),0)</f>
        <v>0</v>
      </c>
      <c r="BN66">
        <f t="array" ref="BN66">IF($AC$87,SUM(Cs!$B$104:$B$153*TRANSPOSE(Cs!O$154:O$203)*SqCor!$AZ$2:$CW$51),0)</f>
        <v>0</v>
      </c>
      <c r="BO66">
        <f t="array" ref="BO66">IF($AC$87,SUM(Cs!$B$104:$B$153*TRANSPOSE(Cs!P$154:P$203)*SqCor!$AZ$2:$CW$51),0)</f>
        <v>0</v>
      </c>
      <c r="BP66">
        <f t="array" ref="BP66">IF($AC$87,SUM(Cs!$B$104:$B$153*TRANSPOSE(Cs!Q$154:Q$203)*SqCor!$AZ$2:$CW$51),0)</f>
        <v>0</v>
      </c>
      <c r="BQ66">
        <f t="array" ref="BQ66">IF($AC$87,SUM(Cs!$B$104:$B$153*TRANSPOSE(Cs!R$154:R$203)*SqCor!$AZ$2:$CW$51),0)</f>
        <v>5.3299999999999992</v>
      </c>
      <c r="BR66">
        <f t="array" ref="BR66">IF($AC$87,SUM(Cs!$B$104:$B$153*TRANSPOSE(Cs!S$154:S$203)*SqCor!$AZ$2:$CW$51),0)</f>
        <v>5.3299999999999992</v>
      </c>
      <c r="BS66">
        <f t="array" ref="BS66">IF($AC$87,SUM(Cs!$B$104:$B$153*TRANSPOSE(Cs!T$154:T$203)*SqCor!$AZ$2:$CW$51),0)</f>
        <v>0</v>
      </c>
      <c r="BT66">
        <f t="array" ref="BT66">IF($AC$87,SUM(Cs!$B$104:$B$153*TRANSPOSE(Cs!U$154:U$203)*SqCor!$AZ$2:$CW$51),0)</f>
        <v>0</v>
      </c>
    </row>
    <row r="67" spans="1:72" x14ac:dyDescent="0.15">
      <c r="A67" t="s">
        <v>136</v>
      </c>
      <c r="B67">
        <f t="array" ref="B67">SUM((Cs!$D$104:$D$203+Cs!B$104:B$203=2)*1)</f>
        <v>1</v>
      </c>
      <c r="C67">
        <f t="array" ref="C67">SUM((Cs!$D$104:$D$203+Cs!C$104:C$203=2)*1)</f>
        <v>0</v>
      </c>
      <c r="D67">
        <f t="array" ref="D67">SUM((Cs!$D$104:$D$203+Cs!D$104:D$203=2)*1)</f>
        <v>2</v>
      </c>
      <c r="E67">
        <f t="array" ref="E67">SUM((Cs!$D$104:$D$203+Cs!E$104:E$203=2)*1)</f>
        <v>0</v>
      </c>
      <c r="F67">
        <f t="array" ref="F67">SUM((Cs!$D$104:$D$203+Cs!F$104:F$203=2)*1)</f>
        <v>2</v>
      </c>
      <c r="G67">
        <f t="array" ref="G67">SUM((Cs!$D$104:$D$203+Cs!G$104:G$203=2)*1)</f>
        <v>0</v>
      </c>
      <c r="H67">
        <f t="array" ref="H67">SUM((Cs!$D$104:$D$203+Cs!H$104:H$203=2)*1)</f>
        <v>0</v>
      </c>
      <c r="I67">
        <f t="array" ref="I67">SUM((Cs!$D$104:$D$203+Cs!I$104:I$203=2)*1)</f>
        <v>0</v>
      </c>
      <c r="J67">
        <f t="array" ref="J67">SUM((Cs!$D$104:$D$203+Cs!J$104:J$203=2)*1)</f>
        <v>0</v>
      </c>
      <c r="K67">
        <f t="array" ref="K67">SUM((Cs!$D$104:$D$203+Cs!K$104:K$203=2)*1)</f>
        <v>0</v>
      </c>
      <c r="L67">
        <f t="array" ref="L67">SUM((Cs!$D$104:$D$203+Cs!L$104:L$203=2)*1)</f>
        <v>0</v>
      </c>
      <c r="M67">
        <f t="array" ref="M67">SUM((Cs!$D$104:$D$203+Cs!M$104:M$203=2)*1)</f>
        <v>0</v>
      </c>
      <c r="N67">
        <f t="array" ref="N67">SUM((Cs!$D$104:$D$203+Cs!N$104:N$203=2)*1)</f>
        <v>0</v>
      </c>
      <c r="O67">
        <f t="array" ref="O67">SUM((Cs!$D$104:$D$203+Cs!O$104:O$203=2)*1)</f>
        <v>0</v>
      </c>
      <c r="P67">
        <f t="array" ref="P67">SUM((Cs!$D$104:$D$203+Cs!P$104:P$203=2)*1)</f>
        <v>0</v>
      </c>
      <c r="Q67">
        <f t="array" ref="Q67">SUM((Cs!$D$104:$D$203+Cs!Q$104:Q$203=2)*1)</f>
        <v>0</v>
      </c>
      <c r="R67">
        <f t="array" ref="R67">SUM((Cs!$D$104:$D$203+Cs!R$104:R$203=2)*1)</f>
        <v>2</v>
      </c>
      <c r="S67">
        <f t="array" ref="S67">SUM((Cs!$D$104:$D$203+Cs!S$104:S$203=2)*1)</f>
        <v>0</v>
      </c>
      <c r="T67">
        <f t="array" ref="T67">SUM((Cs!$D$104:$D$203+Cs!T$104:T$203=2)*1)</f>
        <v>0</v>
      </c>
      <c r="U67">
        <f t="array" ref="U67">SUM((Cs!$D$104:$D$203+Cs!U$104:U$203=2)*1)</f>
        <v>0</v>
      </c>
      <c r="AA67">
        <v>57</v>
      </c>
      <c r="AD67">
        <v>2</v>
      </c>
      <c r="AE67">
        <f t="shared" ref="AE67:AE75" si="24">INDEX($AE$66:$AN$75,MIN(AE$65,$AD67),MAX(AE$65,$AD67))</f>
        <v>5.0839999999999996</v>
      </c>
      <c r="AF67">
        <f t="array" ref="AF67">SUM(SqCor!$B$2:$AY$51*MMULT(Cs!$C$104:$C$153,TRANSPOSE(Cs!C$104:C$153)))</f>
        <v>6.492</v>
      </c>
      <c r="AG67">
        <f t="array" ref="AG67">SUM(SqCor!$B$2:$AY$51*MMULT(Cs!$C$104:$C$153,TRANSPOSE(Cs!D$104:D$153)))</f>
        <v>2.0070000000000001</v>
      </c>
      <c r="AH67">
        <f t="array" ref="AH67">SUM(SqCor!$B$2:$AY$51*MMULT(Cs!$C$104:$C$153,TRANSPOSE(Cs!E$104:E$153)))</f>
        <v>9.5690000000000008</v>
      </c>
      <c r="AI67">
        <f t="array" ref="AI67">SUM(SqCor!$B$2:$AY$51*MMULT(Cs!$C$104:$C$153,TRANSPOSE(Cs!F$104:F$153)))</f>
        <v>2.4239999999999999</v>
      </c>
      <c r="AJ67">
        <f t="array" ref="AJ67">SUM(SqCor!$B$2:$AY$51*MMULT(Cs!$C$104:$C$153,TRANSPOSE(Cs!G$104:G$153)))</f>
        <v>7.4319999999999995</v>
      </c>
      <c r="AK67">
        <f t="array" ref="AK67">SUM(SqCor!$B$2:$AY$51*MMULT(Cs!$C$104:$C$153,TRANSPOSE(Cs!H$104:H$153)))</f>
        <v>6.0939999999999994</v>
      </c>
      <c r="AL67">
        <f t="array" ref="AL67">SUM(SqCor!$B$2:$AY$51*MMULT(Cs!$C$104:$C$153,TRANSPOSE(Cs!I$104:I$153)))</f>
        <v>3.1469999999999998</v>
      </c>
      <c r="AM67">
        <f t="array" ref="AM67">SUM(SqCor!$B$2:$AY$51*MMULT(Cs!$C$104:$C$153,TRANSPOSE(Cs!J$104:J$153)))</f>
        <v>1.8650000000000002</v>
      </c>
      <c r="AN67">
        <f t="array" ref="AN67">SUM(SqCor!$B$2:$AY$51*MMULT(Cs!$C$104:$C$153,TRANSPOSE(Cs!K$104:K$153)))</f>
        <v>2.411</v>
      </c>
      <c r="AO67">
        <f t="array" ref="AO67">SUM(SqCor!$B$2:$AY$51*MMULT(Cs!$C$104:$C$153,TRANSPOSE(Cs!L$104:L$153)))</f>
        <v>1.6259999999999999</v>
      </c>
      <c r="AP67">
        <f t="array" ref="AP67">SUM(SqCor!$B$2:$AY$51*MMULT(Cs!$C$104:$C$153,TRANSPOSE(Cs!M$104:M$153)))</f>
        <v>4.1960000000000006</v>
      </c>
      <c r="AQ67">
        <f t="array" ref="AQ67">SUM(SqCor!$B$2:$AY$51*MMULT(Cs!$C$104:$C$153,TRANSPOSE(Cs!N$104:N$153)))</f>
        <v>2.16</v>
      </c>
      <c r="AR67">
        <f t="array" ref="AR67">SUM(SqCor!$B$2:$AY$51*MMULT(Cs!$C$104:$C$153,TRANSPOSE(Cs!O$104:O$153)))</f>
        <v>2.2480000000000002</v>
      </c>
      <c r="AS67">
        <f t="array" ref="AS67">SUM(SqCor!$B$2:$AY$51*MMULT(Cs!$C$104:$C$153,TRANSPOSE(Cs!P$104:P$153)))</f>
        <v>2.589</v>
      </c>
      <c r="AT67">
        <f t="array" ref="AT67">SUM(SqCor!$B$2:$AY$51*MMULT(Cs!$C$104:$C$153,TRANSPOSE(Cs!Q$104:Q$153)))</f>
        <v>0.93899999999999995</v>
      </c>
      <c r="AU67">
        <f t="array" ref="AU67">SUM(SqCor!$B$2:$AY$51*MMULT(Cs!$C$104:$C$153,TRANSPOSE(Cs!R$104:R$153)))</f>
        <v>25.518999999999995</v>
      </c>
      <c r="AV67">
        <f t="array" ref="AV67">SUM(SqCor!$B$2:$AY$51*MMULT(Cs!$C$104:$C$153,TRANSPOSE(Cs!S$104:S$153)))</f>
        <v>0</v>
      </c>
      <c r="AW67">
        <f t="array" ref="AW67">SUM(SqCor!$B$2:$AY$51*MMULT(Cs!$C$104:$C$153,TRANSPOSE(Cs!T$104:T$153)))</f>
        <v>0.34100000000000003</v>
      </c>
      <c r="AX67">
        <f t="array" ref="AX67">SUM(SqCor!$B$2:$AY$51*MMULT(Cs!$C$104:$C$153,TRANSPOSE(Cs!U$104:U$153)))</f>
        <v>0.90100000000000002</v>
      </c>
      <c r="AZ67">
        <v>2</v>
      </c>
      <c r="BA67">
        <f t="array" ref="BA67">IF($AC$87,SUM(Cs!$C$104:$C$153*TRANSPOSE(Cs!B$154:B$203)*SqCor!$AZ$2:$CW$51),0)</f>
        <v>0</v>
      </c>
      <c r="BB67">
        <f t="array" ref="BB67">IF($AC$87,SUM(Cs!$C$104:$C$153*TRANSPOSE(Cs!C$154:C$203)*SqCor!$AZ$2:$CW$51),0)</f>
        <v>1.0900000000000001</v>
      </c>
      <c r="BC67">
        <f t="array" ref="BC67">IF($AC$87,SUM(Cs!$C$104:$C$153*TRANSPOSE(Cs!D$154:D$203)*SqCor!$AZ$2:$CW$51),0)</f>
        <v>0</v>
      </c>
      <c r="BD67">
        <f t="array" ref="BD67">IF($AC$87,SUM(Cs!$C$104:$C$153*TRANSPOSE(Cs!E$154:E$203)*SqCor!$AZ$2:$CW$51),0)</f>
        <v>0</v>
      </c>
      <c r="BE67">
        <f t="array" ref="BE67">IF($AC$87,SUM(Cs!$C$104:$C$153*TRANSPOSE(Cs!F$154:F$203)*SqCor!$AZ$2:$CW$51),0)</f>
        <v>0</v>
      </c>
      <c r="BF67">
        <f t="array" ref="BF67">IF($AC$87,SUM(Cs!$C$104:$C$153*TRANSPOSE(Cs!G$154:G$203)*SqCor!$AZ$2:$CW$51),0)</f>
        <v>0</v>
      </c>
      <c r="BG67">
        <f t="array" ref="BG67">IF($AC$87,SUM(Cs!$C$104:$C$153*TRANSPOSE(Cs!H$154:H$203)*SqCor!$AZ$2:$CW$51),0)</f>
        <v>0</v>
      </c>
      <c r="BH67">
        <f t="array" ref="BH67">IF($AC$87,SUM(Cs!$C$104:$C$153*TRANSPOSE(Cs!I$154:I$203)*SqCor!$AZ$2:$CW$51),0)</f>
        <v>0</v>
      </c>
      <c r="BI67">
        <f t="array" ref="BI67">IF($AC$87,SUM(Cs!$C$104:$C$153*TRANSPOSE(Cs!J$154:J$203)*SqCor!$AZ$2:$CW$51),0)</f>
        <v>0</v>
      </c>
      <c r="BJ67">
        <f t="array" ref="BJ67">IF($AC$87,SUM(Cs!$C$104:$C$153*TRANSPOSE(Cs!K$154:K$203)*SqCor!$AZ$2:$CW$51),0)</f>
        <v>0</v>
      </c>
      <c r="BK67">
        <f t="array" ref="BK67">IF($AC$87,SUM(Cs!$C$104:$C$153*TRANSPOSE(Cs!L$154:L$203)*SqCor!$AZ$2:$CW$51),0)</f>
        <v>0</v>
      </c>
      <c r="BL67">
        <f t="array" ref="BL67">IF($AC$87,SUM(Cs!$C$104:$C$153*TRANSPOSE(Cs!M$154:M$203)*SqCor!$AZ$2:$CW$51),0)</f>
        <v>0</v>
      </c>
      <c r="BM67">
        <f t="array" ref="BM67">IF($AC$87,SUM(Cs!$C$104:$C$153*TRANSPOSE(Cs!N$154:N$203)*SqCor!$AZ$2:$CW$51),0)</f>
        <v>0</v>
      </c>
      <c r="BN67">
        <f t="array" ref="BN67">IF($AC$87,SUM(Cs!$C$104:$C$153*TRANSPOSE(Cs!O$154:O$203)*SqCor!$AZ$2:$CW$51),0)</f>
        <v>0</v>
      </c>
      <c r="BO67">
        <f t="array" ref="BO67">IF($AC$87,SUM(Cs!$C$104:$C$153*TRANSPOSE(Cs!P$154:P$203)*SqCor!$AZ$2:$CW$51),0)</f>
        <v>0</v>
      </c>
      <c r="BP67">
        <f t="array" ref="BP67">IF($AC$87,SUM(Cs!$C$104:$C$153*TRANSPOSE(Cs!Q$154:Q$203)*SqCor!$AZ$2:$CW$51),0)</f>
        <v>0</v>
      </c>
      <c r="BQ67">
        <f t="array" ref="BQ67">IF($AC$87,SUM(Cs!$C$104:$C$153*TRANSPOSE(Cs!R$154:R$203)*SqCor!$AZ$2:$CW$51),0)</f>
        <v>5.3299999999999992</v>
      </c>
      <c r="BR67">
        <f t="array" ref="BR67">IF($AC$87,SUM(Cs!$C$104:$C$153*TRANSPOSE(Cs!S$154:S$203)*SqCor!$AZ$2:$CW$51),0)</f>
        <v>5.3299999999999992</v>
      </c>
      <c r="BS67">
        <f t="array" ref="BS67">IF($AC$87,SUM(Cs!$C$104:$C$153*TRANSPOSE(Cs!T$154:T$203)*SqCor!$AZ$2:$CW$51),0)</f>
        <v>0</v>
      </c>
      <c r="BT67">
        <f t="array" ref="BT67">IF($AC$87,SUM(Cs!$C$104:$C$153*TRANSPOSE(Cs!U$154:U$203)*SqCor!$AZ$2:$CW$51),0)</f>
        <v>0</v>
      </c>
    </row>
    <row r="68" spans="1:72" x14ac:dyDescent="0.15">
      <c r="A68" t="s">
        <v>137</v>
      </c>
      <c r="B68">
        <f t="array" ref="B68">SUM((Cs!$E$104:$E$203+Cs!B$104:B$203=2)*1)</f>
        <v>2</v>
      </c>
      <c r="C68">
        <f t="array" ref="C68">SUM((Cs!$E$104:$E$203+Cs!C$104:C$203=2)*1)</f>
        <v>3</v>
      </c>
      <c r="D68">
        <f t="array" ref="D68">SUM((Cs!$E$104:$E$203+Cs!D$104:D$203=2)*1)</f>
        <v>0</v>
      </c>
      <c r="E68">
        <f t="array" ref="E68">SUM((Cs!$E$104:$E$203+Cs!E$104:E$203=2)*1)</f>
        <v>8</v>
      </c>
      <c r="F68">
        <f t="array" ref="F68">SUM((Cs!$E$104:$E$203+Cs!F$104:F$203=2)*1)</f>
        <v>0</v>
      </c>
      <c r="G68">
        <f t="array" ref="G68">SUM((Cs!$E$104:$E$203+Cs!G$104:G$203=2)*1)</f>
        <v>0</v>
      </c>
      <c r="H68">
        <f t="array" ref="H68">SUM((Cs!$E$104:$E$203+Cs!H$104:H$203=2)*1)</f>
        <v>0</v>
      </c>
      <c r="I68">
        <f t="array" ref="I68">SUM((Cs!$E$104:$E$203+Cs!I$104:I$203=2)*1)</f>
        <v>0</v>
      </c>
      <c r="J68">
        <f t="array" ref="J68">SUM((Cs!$E$104:$E$203+Cs!J$104:J$203=2)*1)</f>
        <v>0</v>
      </c>
      <c r="K68">
        <f t="array" ref="K68">SUM((Cs!$E$104:$E$203+Cs!K$104:K$203=2)*1)</f>
        <v>0</v>
      </c>
      <c r="L68">
        <f t="array" ref="L68">SUM((Cs!$E$104:$E$203+Cs!L$104:L$203=2)*1)</f>
        <v>2</v>
      </c>
      <c r="M68">
        <f t="array" ref="M68">SUM((Cs!$E$104:$E$203+Cs!M$104:M$203=2)*1)</f>
        <v>0</v>
      </c>
      <c r="N68">
        <f t="array" ref="N68">SUM((Cs!$E$104:$E$203+Cs!N$104:N$203=2)*1)</f>
        <v>0</v>
      </c>
      <c r="O68">
        <f t="array" ref="O68">SUM((Cs!$E$104:$E$203+Cs!O$104:O$203=2)*1)</f>
        <v>0</v>
      </c>
      <c r="P68">
        <f t="array" ref="P68">SUM((Cs!$E$104:$E$203+Cs!P$104:P$203=2)*1)</f>
        <v>0</v>
      </c>
      <c r="Q68">
        <f t="array" ref="Q68">SUM((Cs!$E$104:$E$203+Cs!Q$104:Q$203=2)*1)</f>
        <v>0</v>
      </c>
      <c r="R68">
        <f t="array" ref="R68">SUM((Cs!$E$104:$E$203+Cs!R$104:R$203=2)*1)</f>
        <v>8</v>
      </c>
      <c r="S68">
        <f t="array" ref="S68">SUM((Cs!$E$104:$E$203+Cs!S$104:S$203=2)*1)</f>
        <v>0</v>
      </c>
      <c r="T68">
        <f t="array" ref="T68">SUM((Cs!$E$104:$E$203+Cs!T$104:T$203=2)*1)</f>
        <v>0</v>
      </c>
      <c r="U68">
        <f t="array" ref="U68">SUM((Cs!$E$104:$E$203+Cs!U$104:U$203=2)*1)</f>
        <v>0</v>
      </c>
      <c r="AA68">
        <v>58</v>
      </c>
      <c r="AD68">
        <v>3</v>
      </c>
      <c r="AE68">
        <f t="shared" si="24"/>
        <v>3.1470000000000002</v>
      </c>
      <c r="AF68">
        <f t="shared" ref="AF68:AF75" si="25">INDEX($AE$66:$AN$75,MIN(AF$65,$AD68),MAX(AF$65,$AD68))</f>
        <v>2.0070000000000001</v>
      </c>
      <c r="AG68">
        <f t="array" ref="AG68">SUM(SqCor!$B$2:$AY$51*MMULT(Cs!$D$104:$D$153,TRANSPOSE(Cs!D$104:D$153)))</f>
        <v>2.48</v>
      </c>
      <c r="AH68">
        <f t="array" ref="AH68">SUM(SqCor!$B$2:$AY$51*MMULT(Cs!$D$104:$D$153,TRANSPOSE(Cs!E$104:E$153)))</f>
        <v>2.54</v>
      </c>
      <c r="AI68">
        <f t="array" ref="AI68">SUM(SqCor!$B$2:$AY$51*MMULT(Cs!$D$104:$D$153,TRANSPOSE(Cs!F$104:F$153)))</f>
        <v>3.0609999999999999</v>
      </c>
      <c r="AJ68">
        <f t="array" ref="AJ68">SUM(SqCor!$B$2:$AY$51*MMULT(Cs!$D$104:$D$153,TRANSPOSE(Cs!G$104:G$153)))</f>
        <v>6.4969999999999999</v>
      </c>
      <c r="AK68">
        <f t="array" ref="AK68">SUM(SqCor!$B$2:$AY$51*MMULT(Cs!$D$104:$D$153,TRANSPOSE(Cs!H$104:H$153)))</f>
        <v>4.66</v>
      </c>
      <c r="AL68">
        <f t="array" ref="AL68">SUM(SqCor!$B$2:$AY$51*MMULT(Cs!$D$104:$D$153,TRANSPOSE(Cs!I$104:I$153)))</f>
        <v>2.125</v>
      </c>
      <c r="AM68">
        <f t="array" ref="AM68">SUM(SqCor!$B$2:$AY$51*MMULT(Cs!$D$104:$D$153,TRANSPOSE(Cs!J$104:J$153)))</f>
        <v>1.7800000000000002</v>
      </c>
      <c r="AN68">
        <f t="array" ref="AN68">SUM(SqCor!$B$2:$AY$51*MMULT(Cs!$D$104:$D$153,TRANSPOSE(Cs!K$104:K$153)))</f>
        <v>1.5389999999999999</v>
      </c>
      <c r="AO68">
        <f t="array" ref="AO68">SUM(SqCor!$B$2:$AY$51*MMULT(Cs!$D$104:$D$153,TRANSPOSE(Cs!L$104:L$153)))</f>
        <v>1.661</v>
      </c>
      <c r="AP68">
        <f t="array" ref="AP68">SUM(SqCor!$B$2:$AY$51*MMULT(Cs!$D$104:$D$153,TRANSPOSE(Cs!M$104:M$153)))</f>
        <v>3.2560000000000002</v>
      </c>
      <c r="AQ68">
        <f t="array" ref="AQ68">SUM(SqCor!$B$2:$AY$51*MMULT(Cs!$D$104:$D$153,TRANSPOSE(Cs!N$104:N$153)))</f>
        <v>2.431</v>
      </c>
      <c r="AR68">
        <f t="array" ref="AR68">SUM(SqCor!$B$2:$AY$51*MMULT(Cs!$D$104:$D$153,TRANSPOSE(Cs!O$104:O$153)))</f>
        <v>1.8699999999999999</v>
      </c>
      <c r="AS68">
        <f t="array" ref="AS68">SUM(SqCor!$B$2:$AY$51*MMULT(Cs!$D$104:$D$153,TRANSPOSE(Cs!P$104:P$153)))</f>
        <v>2.1459999999999999</v>
      </c>
      <c r="AT68">
        <f t="array" ref="AT68">SUM(SqCor!$B$2:$AY$51*MMULT(Cs!$D$104:$D$153,TRANSPOSE(Cs!Q$104:Q$153)))</f>
        <v>1.1950000000000001</v>
      </c>
      <c r="AU68">
        <f t="array" ref="AU68">SUM(SqCor!$B$2:$AY$51*MMULT(Cs!$D$104:$D$153,TRANSPOSE(Cs!R$104:R$153)))</f>
        <v>16.757999999999996</v>
      </c>
      <c r="AV68">
        <f t="array" ref="AV68">SUM(SqCor!$B$2:$AY$51*MMULT(Cs!$D$104:$D$153,TRANSPOSE(Cs!S$104:S$153)))</f>
        <v>0</v>
      </c>
      <c r="AW68">
        <f t="array" ref="AW68">SUM(SqCor!$B$2:$AY$51*MMULT(Cs!$D$104:$D$153,TRANSPOSE(Cs!T$104:T$153)))</f>
        <v>0.45</v>
      </c>
      <c r="AX68">
        <f t="array" ref="AX68">SUM(SqCor!$B$2:$AY$51*MMULT(Cs!$D$104:$D$153,TRANSPOSE(Cs!U$104:U$153)))</f>
        <v>1.103</v>
      </c>
      <c r="AZ68">
        <v>3</v>
      </c>
      <c r="BA68">
        <f t="array" ref="BA68">IF($AC$87,SUM(Cs!$D$104:$D$153*TRANSPOSE(Cs!B$154:B$203)*SqCor!$AZ$2:$CW$51),0)</f>
        <v>0</v>
      </c>
      <c r="BB68">
        <f t="array" ref="BB68">IF($AC$87,SUM(Cs!$D$104:$D$153*TRANSPOSE(Cs!C$154:C$203)*SqCor!$AZ$2:$CW$51),0)</f>
        <v>0</v>
      </c>
      <c r="BC68">
        <f t="array" ref="BC68">IF($AC$87,SUM(Cs!$D$104:$D$153*TRANSPOSE(Cs!D$154:D$203)*SqCor!$AZ$2:$CW$51),0)</f>
        <v>0</v>
      </c>
      <c r="BD68">
        <f t="array" ref="BD68">IF($AC$87,SUM(Cs!$D$104:$D$153*TRANSPOSE(Cs!E$154:E$203)*SqCor!$AZ$2:$CW$51),0)</f>
        <v>0</v>
      </c>
      <c r="BE68">
        <f t="array" ref="BE68">IF($AC$87,SUM(Cs!$D$104:$D$153*TRANSPOSE(Cs!F$154:F$203)*SqCor!$AZ$2:$CW$51),0)</f>
        <v>0</v>
      </c>
      <c r="BF68">
        <f t="array" ref="BF68">IF($AC$87,SUM(Cs!$D$104:$D$153*TRANSPOSE(Cs!G$154:G$203)*SqCor!$AZ$2:$CW$51),0)</f>
        <v>0</v>
      </c>
      <c r="BG68">
        <f t="array" ref="BG68">IF($AC$87,SUM(Cs!$D$104:$D$153*TRANSPOSE(Cs!H$154:H$203)*SqCor!$AZ$2:$CW$51),0)</f>
        <v>0</v>
      </c>
      <c r="BH68">
        <f t="array" ref="BH68">IF($AC$87,SUM(Cs!$D$104:$D$153*TRANSPOSE(Cs!I$154:I$203)*SqCor!$AZ$2:$CW$51),0)</f>
        <v>0</v>
      </c>
      <c r="BI68">
        <f t="array" ref="BI68">IF($AC$87,SUM(Cs!$D$104:$D$153*TRANSPOSE(Cs!J$154:J$203)*SqCor!$AZ$2:$CW$51),0)</f>
        <v>0</v>
      </c>
      <c r="BJ68">
        <f t="array" ref="BJ68">IF($AC$87,SUM(Cs!$D$104:$D$153*TRANSPOSE(Cs!K$154:K$203)*SqCor!$AZ$2:$CW$51),0)</f>
        <v>0</v>
      </c>
      <c r="BK68">
        <f t="array" ref="BK68">IF($AC$87,SUM(Cs!$D$104:$D$153*TRANSPOSE(Cs!L$154:L$203)*SqCor!$AZ$2:$CW$51),0)</f>
        <v>0</v>
      </c>
      <c r="BL68">
        <f t="array" ref="BL68">IF($AC$87,SUM(Cs!$D$104:$D$153*TRANSPOSE(Cs!M$154:M$203)*SqCor!$AZ$2:$CW$51),0)</f>
        <v>0</v>
      </c>
      <c r="BM68">
        <f t="array" ref="BM68">IF($AC$87,SUM(Cs!$D$104:$D$153*TRANSPOSE(Cs!N$154:N$203)*SqCor!$AZ$2:$CW$51),0)</f>
        <v>0</v>
      </c>
      <c r="BN68">
        <f t="array" ref="BN68">IF($AC$87,SUM(Cs!$D$104:$D$153*TRANSPOSE(Cs!O$154:O$203)*SqCor!$AZ$2:$CW$51),0)</f>
        <v>0</v>
      </c>
      <c r="BO68">
        <f t="array" ref="BO68">IF($AC$87,SUM(Cs!$D$104:$D$153*TRANSPOSE(Cs!P$154:P$203)*SqCor!$AZ$2:$CW$51),0)</f>
        <v>0</v>
      </c>
      <c r="BP68">
        <f t="array" ref="BP68">IF($AC$87,SUM(Cs!$D$104:$D$153*TRANSPOSE(Cs!Q$154:Q$203)*SqCor!$AZ$2:$CW$51),0)</f>
        <v>0</v>
      </c>
      <c r="BQ68">
        <f t="array" ref="BQ68">IF($AC$87,SUM(Cs!$D$104:$D$153*TRANSPOSE(Cs!R$154:R$203)*SqCor!$AZ$2:$CW$51),0)</f>
        <v>0</v>
      </c>
      <c r="BR68">
        <f t="array" ref="BR68">IF($AC$87,SUM(Cs!$D$104:$D$153*TRANSPOSE(Cs!S$154:S$203)*SqCor!$AZ$2:$CW$51),0)</f>
        <v>0</v>
      </c>
      <c r="BS68">
        <f t="array" ref="BS68">IF($AC$87,SUM(Cs!$D$104:$D$153*TRANSPOSE(Cs!T$154:T$203)*SqCor!$AZ$2:$CW$51),0)</f>
        <v>0</v>
      </c>
      <c r="BT68">
        <f t="array" ref="BT68">IF($AC$87,SUM(Cs!$D$104:$D$153*TRANSPOSE(Cs!U$154:U$203)*SqCor!$AZ$2:$CW$51),0)</f>
        <v>0</v>
      </c>
    </row>
    <row r="69" spans="1:72" x14ac:dyDescent="0.15">
      <c r="A69" t="s">
        <v>138</v>
      </c>
      <c r="B69">
        <f t="array" ref="B69">SUM((Cs!$F$104:$F$203+Cs!B$104:B$203=2)*1)</f>
        <v>1</v>
      </c>
      <c r="C69">
        <f t="array" ref="C69">SUM((Cs!$F$104:$F$203+Cs!C$104:C$203=2)*1)</f>
        <v>0</v>
      </c>
      <c r="D69">
        <f t="array" ref="D69">SUM((Cs!$F$104:$F$203+Cs!D$104:D$203=2)*1)</f>
        <v>2</v>
      </c>
      <c r="E69">
        <f t="array" ref="E69">SUM((Cs!$F$104:$F$203+Cs!E$104:E$203=2)*1)</f>
        <v>0</v>
      </c>
      <c r="F69">
        <f t="array" ref="F69">SUM((Cs!$F$104:$F$203+Cs!F$104:F$203=2)*1)</f>
        <v>3</v>
      </c>
      <c r="G69">
        <f t="array" ref="G69">SUM((Cs!$F$104:$F$203+Cs!G$104:G$203=2)*1)</f>
        <v>0</v>
      </c>
      <c r="H69">
        <f t="array" ref="H69">SUM((Cs!$F$104:$F$203+Cs!H$104:H$203=2)*1)</f>
        <v>0</v>
      </c>
      <c r="I69">
        <f t="array" ref="I69">SUM((Cs!$F$104:$F$203+Cs!I$104:I$203=2)*1)</f>
        <v>0</v>
      </c>
      <c r="J69">
        <f t="array" ref="J69">SUM((Cs!$F$104:$F$203+Cs!J$104:J$203=2)*1)</f>
        <v>0</v>
      </c>
      <c r="K69">
        <f t="array" ref="K69">SUM((Cs!$F$104:$F$203+Cs!K$104:K$203=2)*1)</f>
        <v>0</v>
      </c>
      <c r="L69">
        <f t="array" ref="L69">SUM((Cs!$F$104:$F$203+Cs!L$104:L$203=2)*1)</f>
        <v>0</v>
      </c>
      <c r="M69">
        <f t="array" ref="M69">SUM((Cs!$F$104:$F$203+Cs!M$104:M$203=2)*1)</f>
        <v>0</v>
      </c>
      <c r="N69">
        <f t="array" ref="N69">SUM((Cs!$F$104:$F$203+Cs!N$104:N$203=2)*1)</f>
        <v>0</v>
      </c>
      <c r="O69">
        <f t="array" ref="O69">SUM((Cs!$F$104:$F$203+Cs!O$104:O$203=2)*1)</f>
        <v>0</v>
      </c>
      <c r="P69">
        <f t="array" ref="P69">SUM((Cs!$F$104:$F$203+Cs!P$104:P$203=2)*1)</f>
        <v>0</v>
      </c>
      <c r="Q69">
        <f t="array" ref="Q69">SUM((Cs!$F$104:$F$203+Cs!Q$104:Q$203=2)*1)</f>
        <v>0</v>
      </c>
      <c r="R69">
        <f t="array" ref="R69">SUM((Cs!$F$104:$F$203+Cs!R$104:R$203=2)*1)</f>
        <v>3</v>
      </c>
      <c r="S69">
        <f t="array" ref="S69">SUM((Cs!$F$104:$F$203+Cs!S$104:S$203=2)*1)</f>
        <v>0</v>
      </c>
      <c r="T69">
        <f t="array" ref="T69">SUM((Cs!$F$104:$F$203+Cs!T$104:T$203=2)*1)</f>
        <v>0</v>
      </c>
      <c r="U69">
        <f t="array" ref="U69">SUM((Cs!$F$104:$F$203+Cs!U$104:U$203=2)*1)</f>
        <v>0</v>
      </c>
      <c r="AA69">
        <v>59</v>
      </c>
      <c r="AD69">
        <v>4</v>
      </c>
      <c r="AE69">
        <f t="shared" si="24"/>
        <v>7.3140000000000001</v>
      </c>
      <c r="AF69">
        <f t="shared" si="25"/>
        <v>9.5690000000000008</v>
      </c>
      <c r="AG69">
        <f t="shared" ref="AG69:AG75" si="26">INDEX($AE$66:$AN$75,MIN(AG$65,$AD69),MAX(AG$65,$AD69))</f>
        <v>2.54</v>
      </c>
      <c r="AH69">
        <f t="array" ref="AH69">SUM(SqCor!$B$2:$AY$51*MMULT(Cs!$E$104:$E$153,TRANSPOSE(Cs!E$104:E$153)))</f>
        <v>16.764000000000003</v>
      </c>
      <c r="AI69">
        <f t="array" ref="AI69">SUM(SqCor!$B$2:$AY$51*MMULT(Cs!$E$104:$E$153,TRANSPOSE(Cs!F$104:F$153)))</f>
        <v>3.5369999999999999</v>
      </c>
      <c r="AJ69">
        <f t="array" ref="AJ69">SUM(SqCor!$B$2:$AY$51*MMULT(Cs!$E$104:$E$153,TRANSPOSE(Cs!G$104:G$153)))</f>
        <v>14.692500000000001</v>
      </c>
      <c r="AK69">
        <f t="array" ref="AK69">SUM(SqCor!$B$2:$AY$51*MMULT(Cs!$E$104:$E$153,TRANSPOSE(Cs!H$104:H$153)))</f>
        <v>11.596429999999998</v>
      </c>
      <c r="AL69">
        <f t="array" ref="AL69">SUM(SqCor!$B$2:$AY$51*MMULT(Cs!$E$104:$E$153,TRANSPOSE(Cs!I$104:I$153)))</f>
        <v>5.6660000000000004</v>
      </c>
      <c r="AM69">
        <f t="array" ref="AM69">SUM(SqCor!$B$2:$AY$51*MMULT(Cs!$E$104:$E$153,TRANSPOSE(Cs!J$104:J$153)))</f>
        <v>3.4889999999999999</v>
      </c>
      <c r="AN69">
        <f t="array" ref="AN69">SUM(SqCor!$B$2:$AY$51*MMULT(Cs!$E$104:$E$153,TRANSPOSE(Cs!K$104:K$153)))</f>
        <v>4.4160000000000004</v>
      </c>
      <c r="AO69">
        <f t="array" ref="AO69">SUM(SqCor!$B$2:$AY$51*MMULT(Cs!$E$104:$E$153,TRANSPOSE(Cs!L$104:L$153)))</f>
        <v>3.6599999999999997</v>
      </c>
      <c r="AP69">
        <f t="array" ref="AP69">SUM(SqCor!$B$2:$AY$51*MMULT(Cs!$E$104:$E$153,TRANSPOSE(Cs!M$104:M$153)))</f>
        <v>7.9785000000000013</v>
      </c>
      <c r="AQ69">
        <f t="array" ref="AQ69">SUM(SqCor!$B$2:$AY$51*MMULT(Cs!$E$104:$E$153,TRANSPOSE(Cs!N$104:N$153)))</f>
        <v>4.1239999999999988</v>
      </c>
      <c r="AR69">
        <f t="array" ref="AR69">SUM(SqCor!$B$2:$AY$51*MMULT(Cs!$E$104:$E$153,TRANSPOSE(Cs!O$104:O$153)))</f>
        <v>4.2450000000000001</v>
      </c>
      <c r="AS69">
        <f t="array" ref="AS69">SUM(SqCor!$B$2:$AY$51*MMULT(Cs!$E$104:$E$153,TRANSPOSE(Cs!P$104:P$153)))</f>
        <v>4.9930399999999997</v>
      </c>
      <c r="AT69">
        <f t="array" ref="AT69">SUM(SqCor!$B$2:$AY$51*MMULT(Cs!$E$104:$E$153,TRANSPOSE(Cs!Q$104:Q$153)))</f>
        <v>1.9064999999999999</v>
      </c>
      <c r="AU69">
        <f t="array" ref="AU69">SUM(SqCor!$B$2:$AY$51*MMULT(Cs!$E$104:$E$153,TRANSPOSE(Cs!R$104:R$153)))</f>
        <v>46.589929999999974</v>
      </c>
      <c r="AV69">
        <f t="array" ref="AV69">SUM(SqCor!$B$2:$AY$51*MMULT(Cs!$E$104:$E$153,TRANSPOSE(Cs!S$104:S$153)))</f>
        <v>0</v>
      </c>
      <c r="AW69">
        <f t="array" ref="AW69">SUM(SqCor!$B$2:$AY$51*MMULT(Cs!$E$104:$E$153,TRANSPOSE(Cs!T$104:T$153)))</f>
        <v>1.151</v>
      </c>
      <c r="AX69">
        <f t="array" ref="AX69">SUM(SqCor!$B$2:$AY$51*MMULT(Cs!$E$104:$E$153,TRANSPOSE(Cs!U$104:U$153)))</f>
        <v>1.9650000000000001</v>
      </c>
      <c r="AZ69">
        <v>4</v>
      </c>
      <c r="BA69">
        <f t="array" ref="BA69">IF($AC$87,SUM(Cs!$E$104:$E$153*TRANSPOSE(Cs!B$154:B$203)*SqCor!$AZ$2:$CW$51),0)</f>
        <v>0</v>
      </c>
      <c r="BB69">
        <f t="array" ref="BB69">IF($AC$87,SUM(Cs!$E$104:$E$153*TRANSPOSE(Cs!C$154:C$203)*SqCor!$AZ$2:$CW$51),0)</f>
        <v>1.0900000000000001</v>
      </c>
      <c r="BC69">
        <f t="array" ref="BC69">IF($AC$87,SUM(Cs!$E$104:$E$153*TRANSPOSE(Cs!D$154:D$203)*SqCor!$AZ$2:$CW$51),0)</f>
        <v>0</v>
      </c>
      <c r="BD69">
        <f t="array" ref="BD69">IF($AC$87,SUM(Cs!$E$104:$E$153*TRANSPOSE(Cs!E$154:E$203)*SqCor!$AZ$2:$CW$51),0)</f>
        <v>0</v>
      </c>
      <c r="BE69">
        <f t="array" ref="BE69">IF($AC$87,SUM(Cs!$E$104:$E$153*TRANSPOSE(Cs!F$154:F$203)*SqCor!$AZ$2:$CW$51),0)</f>
        <v>0</v>
      </c>
      <c r="BF69">
        <f t="array" ref="BF69">IF($AC$87,SUM(Cs!$E$104:$E$153*TRANSPOSE(Cs!G$154:G$203)*SqCor!$AZ$2:$CW$51),0)</f>
        <v>0</v>
      </c>
      <c r="BG69">
        <f t="array" ref="BG69">IF($AC$87,SUM(Cs!$E$104:$E$153*TRANSPOSE(Cs!H$154:H$203)*SqCor!$AZ$2:$CW$51),0)</f>
        <v>0</v>
      </c>
      <c r="BH69">
        <f t="array" ref="BH69">IF($AC$87,SUM(Cs!$E$104:$E$153*TRANSPOSE(Cs!I$154:I$203)*SqCor!$AZ$2:$CW$51),0)</f>
        <v>0</v>
      </c>
      <c r="BI69">
        <f t="array" ref="BI69">IF($AC$87,SUM(Cs!$E$104:$E$153*TRANSPOSE(Cs!J$154:J$203)*SqCor!$AZ$2:$CW$51),0)</f>
        <v>0</v>
      </c>
      <c r="BJ69">
        <f t="array" ref="BJ69">IF($AC$87,SUM(Cs!$E$104:$E$153*TRANSPOSE(Cs!K$154:K$203)*SqCor!$AZ$2:$CW$51),0)</f>
        <v>0</v>
      </c>
      <c r="BK69">
        <f t="array" ref="BK69">IF($AC$87,SUM(Cs!$E$104:$E$153*TRANSPOSE(Cs!L$154:L$203)*SqCor!$AZ$2:$CW$51),0)</f>
        <v>0</v>
      </c>
      <c r="BL69">
        <f t="array" ref="BL69">IF($AC$87,SUM(Cs!$E$104:$E$153*TRANSPOSE(Cs!M$154:M$203)*SqCor!$AZ$2:$CW$51),0)</f>
        <v>0</v>
      </c>
      <c r="BM69">
        <f t="array" ref="BM69">IF($AC$87,SUM(Cs!$E$104:$E$153*TRANSPOSE(Cs!N$154:N$203)*SqCor!$AZ$2:$CW$51),0)</f>
        <v>0</v>
      </c>
      <c r="BN69">
        <f t="array" ref="BN69">IF($AC$87,SUM(Cs!$E$104:$E$153*TRANSPOSE(Cs!O$154:O$203)*SqCor!$AZ$2:$CW$51),0)</f>
        <v>0</v>
      </c>
      <c r="BO69">
        <f t="array" ref="BO69">IF($AC$87,SUM(Cs!$E$104:$E$153*TRANSPOSE(Cs!P$154:P$203)*SqCor!$AZ$2:$CW$51),0)</f>
        <v>0</v>
      </c>
      <c r="BP69">
        <f t="array" ref="BP69">IF($AC$87,SUM(Cs!$E$104:$E$153*TRANSPOSE(Cs!Q$154:Q$203)*SqCor!$AZ$2:$CW$51),0)</f>
        <v>0</v>
      </c>
      <c r="BQ69">
        <f t="array" ref="BQ69">IF($AC$87,SUM(Cs!$E$104:$E$153*TRANSPOSE(Cs!R$154:R$203)*SqCor!$AZ$2:$CW$51),0)</f>
        <v>5.3299999999999992</v>
      </c>
      <c r="BR69">
        <f t="array" ref="BR69">IF($AC$87,SUM(Cs!$E$104:$E$153*TRANSPOSE(Cs!S$154:S$203)*SqCor!$AZ$2:$CW$51),0)</f>
        <v>5.3299999999999992</v>
      </c>
      <c r="BS69">
        <f t="array" ref="BS69">IF($AC$87,SUM(Cs!$E$104:$E$153*TRANSPOSE(Cs!T$154:T$203)*SqCor!$AZ$2:$CW$51),0)</f>
        <v>0</v>
      </c>
      <c r="BT69">
        <f t="array" ref="BT69">IF($AC$87,SUM(Cs!$E$104:$E$153*TRANSPOSE(Cs!U$154:U$203)*SqCor!$AZ$2:$CW$51),0)</f>
        <v>0</v>
      </c>
    </row>
    <row r="70" spans="1:72" x14ac:dyDescent="0.15">
      <c r="A70" t="s">
        <v>139</v>
      </c>
      <c r="B70">
        <f t="array" ref="B70">SUM((Cs!$G$104:$G$203+Cs!B$104:B$203=2)*1)</f>
        <v>0</v>
      </c>
      <c r="C70">
        <f t="array" ref="C70">SUM((Cs!$G$104:$G$203+Cs!C$104:C$203=2)*1)</f>
        <v>0</v>
      </c>
      <c r="D70">
        <f t="array" ref="D70">SUM((Cs!$G$104:$G$203+Cs!D$104:D$203=2)*1)</f>
        <v>0</v>
      </c>
      <c r="E70">
        <f t="array" ref="E70">SUM((Cs!$G$104:$G$203+Cs!E$104:E$203=2)*1)</f>
        <v>0</v>
      </c>
      <c r="F70">
        <f t="array" ref="F70">SUM((Cs!$G$104:$G$203+Cs!F$104:F$203=2)*1)</f>
        <v>0</v>
      </c>
      <c r="G70">
        <f t="array" ref="G70">SUM((Cs!$G$104:$G$203+Cs!G$104:G$203=2)*1)</f>
        <v>16</v>
      </c>
      <c r="H70">
        <f t="array" ref="H70">SUM((Cs!$G$104:$G$203+Cs!H$104:H$203=2)*1)</f>
        <v>0</v>
      </c>
      <c r="I70">
        <f t="array" ref="I70">SUM((Cs!$G$104:$G$203+Cs!I$104:I$203=2)*1)</f>
        <v>4</v>
      </c>
      <c r="J70">
        <f t="array" ref="J70">SUM((Cs!$G$104:$G$203+Cs!J$104:J$203=2)*1)</f>
        <v>4</v>
      </c>
      <c r="K70">
        <f t="array" ref="K70">SUM((Cs!$G$104:$G$203+Cs!K$104:K$203=2)*1)</f>
        <v>3</v>
      </c>
      <c r="L70">
        <f t="array" ref="L70">SUM((Cs!$G$104:$G$203+Cs!L$104:L$203=2)*1)</f>
        <v>4</v>
      </c>
      <c r="M70">
        <f t="array" ref="M70">SUM((Cs!$G$104:$G$203+Cs!M$104:M$203=2)*1)</f>
        <v>8</v>
      </c>
      <c r="N70">
        <f t="array" ref="N70">SUM((Cs!$G$104:$G$203+Cs!N$104:N$203=2)*1)</f>
        <v>4</v>
      </c>
      <c r="O70">
        <f t="array" ref="O70">SUM((Cs!$G$104:$G$203+Cs!O$104:O$203=2)*1)</f>
        <v>0</v>
      </c>
      <c r="P70">
        <f t="array" ref="P70">SUM((Cs!$G$104:$G$203+Cs!P$104:P$203=2)*1)</f>
        <v>2</v>
      </c>
      <c r="Q70">
        <f t="array" ref="Q70">SUM((Cs!$G$104:$G$203+Cs!Q$104:Q$203=2)*1)</f>
        <v>2</v>
      </c>
      <c r="R70">
        <f t="array" ref="R70">SUM((Cs!$G$104:$G$203+Cs!R$104:R$203=2)*1)</f>
        <v>16</v>
      </c>
      <c r="S70">
        <f t="array" ref="S70">SUM((Cs!$G$104:$G$203+Cs!S$104:S$203=2)*1)</f>
        <v>0</v>
      </c>
      <c r="T70">
        <f t="array" ref="T70">SUM((Cs!$G$104:$G$203+Cs!T$104:T$203=2)*1)</f>
        <v>2</v>
      </c>
      <c r="U70">
        <f t="array" ref="U70">SUM((Cs!$G$104:$G$203+Cs!U$104:U$203=2)*1)</f>
        <v>2</v>
      </c>
      <c r="AA70">
        <v>60</v>
      </c>
      <c r="AD70">
        <v>5</v>
      </c>
      <c r="AE70">
        <f t="shared" si="24"/>
        <v>3.8449999999999998</v>
      </c>
      <c r="AF70">
        <f t="shared" si="25"/>
        <v>2.4239999999999999</v>
      </c>
      <c r="AG70">
        <f t="shared" si="26"/>
        <v>3.0609999999999999</v>
      </c>
      <c r="AH70">
        <f t="shared" ref="AH70:AH75" si="27">INDEX($AE$66:$AN$75,MIN(AH$65,$AD70),MAX(AH$65,$AD70))</f>
        <v>3.5369999999999999</v>
      </c>
      <c r="AI70">
        <f t="array" ref="AI70">SUM(SqCor!$B$2:$AY$51*MMULT(Cs!$F$104:$F$153,TRANSPOSE(Cs!F$104:F$153)))</f>
        <v>4.6419999999999995</v>
      </c>
      <c r="AJ70">
        <f t="array" ref="AJ70">SUM(SqCor!$B$2:$AY$51*MMULT(Cs!$F$104:$F$153,TRANSPOSE(Cs!G$104:G$153)))</f>
        <v>7.8069999999999995</v>
      </c>
      <c r="AK70">
        <f t="array" ref="AK70">SUM(SqCor!$B$2:$AY$51*MMULT(Cs!$F$104:$F$153,TRANSPOSE(Cs!H$104:H$153)))</f>
        <v>5.5400000000000009</v>
      </c>
      <c r="AL70">
        <f t="array" ref="AL70">SUM(SqCor!$B$2:$AY$51*MMULT(Cs!$F$104:$F$153,TRANSPOSE(Cs!I$104:I$153)))</f>
        <v>2.5250000000000004</v>
      </c>
      <c r="AM70">
        <f t="array" ref="AM70">SUM(SqCor!$B$2:$AY$51*MMULT(Cs!$F$104:$F$153,TRANSPOSE(Cs!J$104:J$153)))</f>
        <v>2.2700000000000005</v>
      </c>
      <c r="AN70">
        <f t="array" ref="AN70">SUM(SqCor!$B$2:$AY$51*MMULT(Cs!$F$104:$F$153,TRANSPOSE(Cs!K$104:K$153)))</f>
        <v>1.7690000000000001</v>
      </c>
      <c r="AO70">
        <f t="array" ref="AO70">SUM(SqCor!$B$2:$AY$51*MMULT(Cs!$F$104:$F$153,TRANSPOSE(Cs!L$104:L$153)))</f>
        <v>2.141</v>
      </c>
      <c r="AP70">
        <f t="array" ref="AP70">SUM(SqCor!$B$2:$AY$51*MMULT(Cs!$F$104:$F$153,TRANSPOSE(Cs!M$104:M$153)))</f>
        <v>3.6859999999999999</v>
      </c>
      <c r="AQ70">
        <f t="array" ref="AQ70">SUM(SqCor!$B$2:$AY$51*MMULT(Cs!$F$104:$F$153,TRANSPOSE(Cs!N$104:N$153)))</f>
        <v>2.9910000000000001</v>
      </c>
      <c r="AR70">
        <f t="array" ref="AR70">SUM(SqCor!$B$2:$AY$51*MMULT(Cs!$F$104:$F$153,TRANSPOSE(Cs!O$104:O$153)))</f>
        <v>2.23</v>
      </c>
      <c r="AS70">
        <f t="array" ref="AS70">SUM(SqCor!$B$2:$AY$51*MMULT(Cs!$F$104:$F$153,TRANSPOSE(Cs!P$104:P$153)))</f>
        <v>2.4860000000000002</v>
      </c>
      <c r="AT70">
        <f t="array" ref="AT70">SUM(SqCor!$B$2:$AY$51*MMULT(Cs!$F$104:$F$153,TRANSPOSE(Cs!Q$104:Q$153)))</f>
        <v>1.2650000000000001</v>
      </c>
      <c r="AU70">
        <f t="array" ref="AU70">SUM(SqCor!$B$2:$AY$51*MMULT(Cs!$F$104:$F$153,TRANSPOSE(Cs!R$104:R$153)))</f>
        <v>21.525999999999996</v>
      </c>
      <c r="AV70">
        <f t="array" ref="AV70">SUM(SqCor!$B$2:$AY$51*MMULT(Cs!$F$104:$F$153,TRANSPOSE(Cs!S$104:S$153)))</f>
        <v>0</v>
      </c>
      <c r="AW70">
        <f t="array" ref="AW70">SUM(SqCor!$B$2:$AY$51*MMULT(Cs!$F$104:$F$153,TRANSPOSE(Cs!T$104:T$153)))</f>
        <v>0.74</v>
      </c>
      <c r="AX70">
        <f t="array" ref="AX70">SUM(SqCor!$B$2:$AY$51*MMULT(Cs!$F$104:$F$153,TRANSPOSE(Cs!U$104:U$153)))</f>
        <v>1.403</v>
      </c>
      <c r="AZ70">
        <v>5</v>
      </c>
      <c r="BA70">
        <f t="array" ref="BA70">IF($AC$87,SUM(Cs!$F$104:$F$153*TRANSPOSE(Cs!B$154:B$203)*SqCor!$AZ$2:$CW$51),0)</f>
        <v>0</v>
      </c>
      <c r="BB70">
        <f t="array" ref="BB70">IF($AC$87,SUM(Cs!$F$104:$F$153*TRANSPOSE(Cs!C$154:C$203)*SqCor!$AZ$2:$CW$51),0)</f>
        <v>0</v>
      </c>
      <c r="BC70">
        <f t="array" ref="BC70">IF($AC$87,SUM(Cs!$F$104:$F$153*TRANSPOSE(Cs!D$154:D$203)*SqCor!$AZ$2:$CW$51),0)</f>
        <v>0</v>
      </c>
      <c r="BD70">
        <f t="array" ref="BD70">IF($AC$87,SUM(Cs!$F$104:$F$153*TRANSPOSE(Cs!E$154:E$203)*SqCor!$AZ$2:$CW$51),0)</f>
        <v>0</v>
      </c>
      <c r="BE70">
        <f t="array" ref="BE70">IF($AC$87,SUM(Cs!$F$104:$F$153*TRANSPOSE(Cs!F$154:F$203)*SqCor!$AZ$2:$CW$51),0)</f>
        <v>0</v>
      </c>
      <c r="BF70">
        <f t="array" ref="BF70">IF($AC$87,SUM(Cs!$F$104:$F$153*TRANSPOSE(Cs!G$154:G$203)*SqCor!$AZ$2:$CW$51),0)</f>
        <v>0</v>
      </c>
      <c r="BG70">
        <f t="array" ref="BG70">IF($AC$87,SUM(Cs!$F$104:$F$153*TRANSPOSE(Cs!H$154:H$203)*SqCor!$AZ$2:$CW$51),0)</f>
        <v>0</v>
      </c>
      <c r="BH70">
        <f t="array" ref="BH70">IF($AC$87,SUM(Cs!$F$104:$F$153*TRANSPOSE(Cs!I$154:I$203)*SqCor!$AZ$2:$CW$51),0)</f>
        <v>0</v>
      </c>
      <c r="BI70">
        <f t="array" ref="BI70">IF($AC$87,SUM(Cs!$F$104:$F$153*TRANSPOSE(Cs!J$154:J$203)*SqCor!$AZ$2:$CW$51),0)</f>
        <v>0</v>
      </c>
      <c r="BJ70">
        <f t="array" ref="BJ70">IF($AC$87,SUM(Cs!$F$104:$F$153*TRANSPOSE(Cs!K$154:K$203)*SqCor!$AZ$2:$CW$51),0)</f>
        <v>0</v>
      </c>
      <c r="BK70">
        <f t="array" ref="BK70">IF($AC$87,SUM(Cs!$F$104:$F$153*TRANSPOSE(Cs!L$154:L$203)*SqCor!$AZ$2:$CW$51),0)</f>
        <v>0</v>
      </c>
      <c r="BL70">
        <f t="array" ref="BL70">IF($AC$87,SUM(Cs!$F$104:$F$153*TRANSPOSE(Cs!M$154:M$203)*SqCor!$AZ$2:$CW$51),0)</f>
        <v>0</v>
      </c>
      <c r="BM70">
        <f t="array" ref="BM70">IF($AC$87,SUM(Cs!$F$104:$F$153*TRANSPOSE(Cs!N$154:N$203)*SqCor!$AZ$2:$CW$51),0)</f>
        <v>0</v>
      </c>
      <c r="BN70">
        <f t="array" ref="BN70">IF($AC$87,SUM(Cs!$F$104:$F$153*TRANSPOSE(Cs!O$154:O$203)*SqCor!$AZ$2:$CW$51),0)</f>
        <v>0</v>
      </c>
      <c r="BO70">
        <f t="array" ref="BO70">IF($AC$87,SUM(Cs!$F$104:$F$153*TRANSPOSE(Cs!P$154:P$203)*SqCor!$AZ$2:$CW$51),0)</f>
        <v>0</v>
      </c>
      <c r="BP70">
        <f t="array" ref="BP70">IF($AC$87,SUM(Cs!$F$104:$F$153*TRANSPOSE(Cs!Q$154:Q$203)*SqCor!$AZ$2:$CW$51),0)</f>
        <v>0</v>
      </c>
      <c r="BQ70">
        <f t="array" ref="BQ70">IF($AC$87,SUM(Cs!$F$104:$F$153*TRANSPOSE(Cs!R$154:R$203)*SqCor!$AZ$2:$CW$51),0)</f>
        <v>0</v>
      </c>
      <c r="BR70">
        <f t="array" ref="BR70">IF($AC$87,SUM(Cs!$F$104:$F$153*TRANSPOSE(Cs!S$154:S$203)*SqCor!$AZ$2:$CW$51),0)</f>
        <v>0</v>
      </c>
      <c r="BS70">
        <f t="array" ref="BS70">IF($AC$87,SUM(Cs!$F$104:$F$153*TRANSPOSE(Cs!T$154:T$203)*SqCor!$AZ$2:$CW$51),0)</f>
        <v>0</v>
      </c>
      <c r="BT70">
        <f t="array" ref="BT70">IF($AC$87,SUM(Cs!$F$104:$F$153*TRANSPOSE(Cs!U$154:U$203)*SqCor!$AZ$2:$CW$51),0)</f>
        <v>0</v>
      </c>
    </row>
    <row r="71" spans="1:72" x14ac:dyDescent="0.15">
      <c r="A71" t="s">
        <v>140</v>
      </c>
      <c r="B71">
        <f t="array" ref="B71">SUM((Cs!$H$104:$H$203+Cs!B$104:B$203=2)*1)</f>
        <v>0</v>
      </c>
      <c r="C71">
        <f t="array" ref="C71">SUM((Cs!$H$104:$H$203+Cs!C$104:C$203=2)*1)</f>
        <v>0</v>
      </c>
      <c r="D71">
        <f t="array" ref="D71">SUM((Cs!$H$104:$H$203+Cs!D$104:D$203=2)*1)</f>
        <v>0</v>
      </c>
      <c r="E71">
        <f t="array" ref="E71">SUM((Cs!$H$104:$H$203+Cs!E$104:E$203=2)*1)</f>
        <v>0</v>
      </c>
      <c r="F71">
        <f t="array" ref="F71">SUM((Cs!$H$104:$H$203+Cs!F$104:F$203=2)*1)</f>
        <v>0</v>
      </c>
      <c r="G71">
        <f t="array" ref="G71">SUM((Cs!$H$104:$H$203+Cs!G$104:G$203=2)*1)</f>
        <v>0</v>
      </c>
      <c r="H71">
        <f t="array" ref="H71">SUM((Cs!$H$104:$H$203+Cs!H$104:H$203=2)*1)</f>
        <v>8</v>
      </c>
      <c r="I71">
        <f t="array" ref="I71">SUM((Cs!$H$104:$H$203+Cs!I$104:I$203=2)*1)</f>
        <v>0</v>
      </c>
      <c r="J71">
        <f t="array" ref="J71">SUM((Cs!$H$104:$H$203+Cs!J$104:J$203=2)*1)</f>
        <v>0</v>
      </c>
      <c r="K71">
        <f t="array" ref="K71">SUM((Cs!$H$104:$H$203+Cs!K$104:K$203=2)*1)</f>
        <v>0</v>
      </c>
      <c r="L71">
        <f t="array" ref="L71">SUM((Cs!$H$104:$H$203+Cs!L$104:L$203=2)*1)</f>
        <v>0</v>
      </c>
      <c r="M71">
        <f t="array" ref="M71">SUM((Cs!$H$104:$H$203+Cs!M$104:M$203=2)*1)</f>
        <v>0</v>
      </c>
      <c r="N71">
        <f t="array" ref="N71">SUM((Cs!$H$104:$H$203+Cs!N$104:N$203=2)*1)</f>
        <v>0</v>
      </c>
      <c r="O71">
        <f t="array" ref="O71">SUM((Cs!$H$104:$H$203+Cs!O$104:O$203=2)*1)</f>
        <v>3</v>
      </c>
      <c r="P71">
        <f t="array" ref="P71">SUM((Cs!$H$104:$H$203+Cs!P$104:P$203=2)*1)</f>
        <v>4</v>
      </c>
      <c r="Q71">
        <f t="array" ref="Q71">SUM((Cs!$H$104:$H$203+Cs!Q$104:Q$203=2)*1)</f>
        <v>0</v>
      </c>
      <c r="R71">
        <f t="array" ref="R71">SUM((Cs!$H$104:$H$203+Cs!R$104:R$203=2)*1)</f>
        <v>8</v>
      </c>
      <c r="S71">
        <f t="array" ref="S71">SUM((Cs!$H$104:$H$203+Cs!S$104:S$203=2)*1)</f>
        <v>0</v>
      </c>
      <c r="T71">
        <f t="array" ref="T71">SUM((Cs!$H$104:$H$203+Cs!T$104:T$203=2)*1)</f>
        <v>0</v>
      </c>
      <c r="U71">
        <f t="array" ref="U71">SUM((Cs!$H$104:$H$203+Cs!U$104:U$203=2)*1)</f>
        <v>0</v>
      </c>
      <c r="AA71">
        <v>61</v>
      </c>
      <c r="AD71">
        <v>6</v>
      </c>
      <c r="AE71">
        <f t="shared" si="24"/>
        <v>10.343999999999998</v>
      </c>
      <c r="AF71">
        <f t="shared" si="25"/>
        <v>7.4319999999999995</v>
      </c>
      <c r="AG71">
        <f t="shared" si="26"/>
        <v>6.4969999999999999</v>
      </c>
      <c r="AH71">
        <f t="shared" si="27"/>
        <v>14.692500000000001</v>
      </c>
      <c r="AI71">
        <f>INDEX($AE$66:$AN$75,MIN(AI$65,$AD71),MAX(AI$65,$AD71))</f>
        <v>7.8069999999999995</v>
      </c>
      <c r="AJ71">
        <f t="array" ref="AJ71">SUM(SqCor!$B$2:$AY$51*MMULT(Cs!$G$104:$G$153,TRANSPOSE(Cs!G$104:G$153)))</f>
        <v>55.384239999999977</v>
      </c>
      <c r="AK71">
        <f t="array" ref="AK71">SUM(SqCor!$B$2:$AY$51*MMULT(Cs!$G$104:$G$153,TRANSPOSE(Cs!H$104:H$153)))</f>
        <v>16.292419999999996</v>
      </c>
      <c r="AL71">
        <f t="array" ref="AL71">SUM(SqCor!$B$2:$AY$51*MMULT(Cs!$G$104:$G$153,TRANSPOSE(Cs!I$104:I$153)))</f>
        <v>17.813120000000001</v>
      </c>
      <c r="AM71">
        <f t="array" ref="AM71">SUM(SqCor!$B$2:$AY$51*MMULT(Cs!$G$104:$G$153,TRANSPOSE(Cs!J$104:J$153)))</f>
        <v>19.024700000000006</v>
      </c>
      <c r="AN71">
        <f t="array" ref="AN71">SUM(SqCor!$B$2:$AY$51*MMULT(Cs!$G$104:$G$153,TRANSPOSE(Cs!K$104:K$153)))</f>
        <v>12.192419999999998</v>
      </c>
      <c r="AO71">
        <f t="array" ref="AO71">SUM(SqCor!$B$2:$AY$51*MMULT(Cs!$G$104:$G$153,TRANSPOSE(Cs!L$104:L$153)))</f>
        <v>16.211720000000003</v>
      </c>
      <c r="AP71">
        <f t="array" ref="AP71">SUM(SqCor!$B$2:$AY$51*MMULT(Cs!$G$104:$G$153,TRANSPOSE(Cs!M$104:M$153)))</f>
        <v>21.86354</v>
      </c>
      <c r="AQ71">
        <f t="array" ref="AQ71">SUM(SqCor!$B$2:$AY$51*MMULT(Cs!$G$104:$G$153,TRANSPOSE(Cs!N$104:N$153)))</f>
        <v>18.836700000000004</v>
      </c>
      <c r="AR71">
        <f t="array" ref="AR71">SUM(SqCor!$B$2:$AY$51*MMULT(Cs!$G$104:$G$153,TRANSPOSE(Cs!O$104:O$153)))</f>
        <v>6.6248000000000005</v>
      </c>
      <c r="AS71">
        <f t="array" ref="AS71">SUM(SqCor!$B$2:$AY$51*MMULT(Cs!$G$104:$G$153,TRANSPOSE(Cs!P$104:P$153)))</f>
        <v>6.7974199999999989</v>
      </c>
      <c r="AT71">
        <f t="array" ref="AT71">SUM(SqCor!$B$2:$AY$51*MMULT(Cs!$G$104:$G$153,TRANSPOSE(Cs!Q$104:Q$153)))</f>
        <v>5.6271199999999997</v>
      </c>
      <c r="AU71">
        <f t="array" ref="AU71">SUM(SqCor!$B$2:$AY$51*MMULT(Cs!$G$104:$G$153,TRANSPOSE(Cs!R$104:R$153)))</f>
        <v>94.17616000000001</v>
      </c>
      <c r="AV71">
        <f t="array" ref="AV71">SUM(SqCor!$B$2:$AY$51*MMULT(Cs!$G$104:$G$153,TRANSPOSE(Cs!S$104:S$153)))</f>
        <v>0</v>
      </c>
      <c r="AW71">
        <f t="array" ref="AW71">SUM(SqCor!$B$2:$AY$51*MMULT(Cs!$G$104:$G$153,TRANSPOSE(Cs!T$104:T$153)))</f>
        <v>8.8540000000000028</v>
      </c>
      <c r="AX71">
        <f t="array" ref="AX71">SUM(SqCor!$B$2:$AY$51*MMULT(Cs!$G$104:$G$153,TRANSPOSE(Cs!U$104:U$153)))</f>
        <v>9.6810000000000009</v>
      </c>
      <c r="AZ71">
        <v>6</v>
      </c>
      <c r="BA71">
        <f t="array" ref="BA71">IF($AC$87,SUM(Cs!$G$104:$G$153*TRANSPOSE(Cs!B$154:B$203)*SqCor!$AZ$2:$CW$51),0)</f>
        <v>0</v>
      </c>
      <c r="BB71">
        <f t="array" ref="BB71">IF($AC$87,SUM(Cs!$G$104:$G$153*TRANSPOSE(Cs!C$154:C$203)*SqCor!$AZ$2:$CW$51),0)</f>
        <v>0</v>
      </c>
      <c r="BC71">
        <f t="array" ref="BC71">IF($AC$87,SUM(Cs!$G$104:$G$153*TRANSPOSE(Cs!D$154:D$203)*SqCor!$AZ$2:$CW$51),0)</f>
        <v>0</v>
      </c>
      <c r="BD71">
        <f t="array" ref="BD71">IF($AC$87,SUM(Cs!$G$104:$G$153*TRANSPOSE(Cs!E$154:E$203)*SqCor!$AZ$2:$CW$51),0)</f>
        <v>0</v>
      </c>
      <c r="BE71">
        <f t="array" ref="BE71">IF($AC$87,SUM(Cs!$G$104:$G$153*TRANSPOSE(Cs!F$154:F$203)*SqCor!$AZ$2:$CW$51),0)</f>
        <v>0</v>
      </c>
      <c r="BF71">
        <f t="array" ref="BF71">IF($AC$87,SUM(Cs!$G$104:$G$153*TRANSPOSE(Cs!G$154:G$203)*SqCor!$AZ$2:$CW$51),0)</f>
        <v>0</v>
      </c>
      <c r="BG71">
        <f t="array" ref="BG71">IF($AC$87,SUM(Cs!$G$104:$G$153*TRANSPOSE(Cs!H$154:H$203)*SqCor!$AZ$2:$CW$51),0)</f>
        <v>0</v>
      </c>
      <c r="BH71">
        <f t="array" ref="BH71">IF($AC$87,SUM(Cs!$G$104:$G$153*TRANSPOSE(Cs!I$154:I$203)*SqCor!$AZ$2:$CW$51),0)</f>
        <v>0</v>
      </c>
      <c r="BI71">
        <f t="array" ref="BI71">IF($AC$87,SUM(Cs!$G$104:$G$153*TRANSPOSE(Cs!J$154:J$203)*SqCor!$AZ$2:$CW$51),0)</f>
        <v>0</v>
      </c>
      <c r="BJ71">
        <f t="array" ref="BJ71">IF($AC$87,SUM(Cs!$G$104:$G$153*TRANSPOSE(Cs!K$154:K$203)*SqCor!$AZ$2:$CW$51),0)</f>
        <v>0</v>
      </c>
      <c r="BK71">
        <f t="array" ref="BK71">IF($AC$87,SUM(Cs!$G$104:$G$153*TRANSPOSE(Cs!L$154:L$203)*SqCor!$AZ$2:$CW$51),0)</f>
        <v>0</v>
      </c>
      <c r="BL71">
        <f t="array" ref="BL71">IF($AC$87,SUM(Cs!$G$104:$G$153*TRANSPOSE(Cs!M$154:M$203)*SqCor!$AZ$2:$CW$51),0)</f>
        <v>0</v>
      </c>
      <c r="BM71">
        <f t="array" ref="BM71">IF($AC$87,SUM(Cs!$G$104:$G$153*TRANSPOSE(Cs!N$154:N$203)*SqCor!$AZ$2:$CW$51),0)</f>
        <v>0</v>
      </c>
      <c r="BN71">
        <f t="array" ref="BN71">IF($AC$87,SUM(Cs!$G$104:$G$153*TRANSPOSE(Cs!O$154:O$203)*SqCor!$AZ$2:$CW$51),0)</f>
        <v>0</v>
      </c>
      <c r="BO71">
        <f t="array" ref="BO71">IF($AC$87,SUM(Cs!$G$104:$G$153*TRANSPOSE(Cs!P$154:P$203)*SqCor!$AZ$2:$CW$51),0)</f>
        <v>0</v>
      </c>
      <c r="BP71">
        <f t="array" ref="BP71">IF($AC$87,SUM(Cs!$G$104:$G$153*TRANSPOSE(Cs!Q$154:Q$203)*SqCor!$AZ$2:$CW$51),0)</f>
        <v>0</v>
      </c>
      <c r="BQ71">
        <f t="array" ref="BQ71">IF($AC$87,SUM(Cs!$G$104:$G$153*TRANSPOSE(Cs!R$154:R$203)*SqCor!$AZ$2:$CW$51),0)</f>
        <v>0</v>
      </c>
      <c r="BR71">
        <f t="array" ref="BR71">IF($AC$87,SUM(Cs!$G$104:$G$153*TRANSPOSE(Cs!S$154:S$203)*SqCor!$AZ$2:$CW$51),0)</f>
        <v>0</v>
      </c>
      <c r="BS71">
        <f t="array" ref="BS71">IF($AC$87,SUM(Cs!$G$104:$G$153*TRANSPOSE(Cs!T$154:T$203)*SqCor!$AZ$2:$CW$51),0)</f>
        <v>0</v>
      </c>
      <c r="BT71">
        <f t="array" ref="BT71">IF($AC$87,SUM(Cs!$G$104:$G$153*TRANSPOSE(Cs!U$154:U$203)*SqCor!$AZ$2:$CW$51),0)</f>
        <v>0</v>
      </c>
    </row>
    <row r="72" spans="1:72" x14ac:dyDescent="0.15">
      <c r="A72" t="s">
        <v>141</v>
      </c>
      <c r="B72">
        <f t="array" ref="B72">SUM((Cs!$I$104:$I$203+Cs!B$104:B$203=2)*1)</f>
        <v>0</v>
      </c>
      <c r="C72">
        <f t="array" ref="C72">SUM((Cs!$I$104:$I$203+Cs!C$104:C$203=2)*1)</f>
        <v>0</v>
      </c>
      <c r="D72">
        <f t="array" ref="D72">SUM((Cs!$I$104:$I$203+Cs!D$104:D$203=2)*1)</f>
        <v>0</v>
      </c>
      <c r="E72">
        <f t="array" ref="E72">SUM((Cs!$I$104:$I$203+Cs!E$104:E$203=2)*1)</f>
        <v>0</v>
      </c>
      <c r="F72">
        <f t="array" ref="F72">SUM((Cs!$I$104:$I$203+Cs!F$104:F$203=2)*1)</f>
        <v>0</v>
      </c>
      <c r="G72">
        <f t="array" ref="G72">SUM((Cs!$I$104:$I$203+Cs!G$104:G$203=2)*1)</f>
        <v>4</v>
      </c>
      <c r="H72">
        <f t="array" ref="H72">SUM((Cs!$I$104:$I$203+Cs!H$104:H$203=2)*1)</f>
        <v>0</v>
      </c>
      <c r="I72">
        <f t="array" ref="I72">SUM((Cs!$I$104:$I$203+Cs!I$104:I$203=2)*1)</f>
        <v>4</v>
      </c>
      <c r="J72">
        <f t="array" ref="J72">SUM((Cs!$I$104:$I$203+Cs!J$104:J$203=2)*1)</f>
        <v>1</v>
      </c>
      <c r="K72">
        <f t="array" ref="K72">SUM((Cs!$I$104:$I$203+Cs!K$104:K$203=2)*1)</f>
        <v>3</v>
      </c>
      <c r="L72">
        <f t="array" ref="L72">SUM((Cs!$I$104:$I$203+Cs!L$104:L$203=2)*1)</f>
        <v>1</v>
      </c>
      <c r="M72">
        <f t="array" ref="M72">SUM((Cs!$I$104:$I$203+Cs!M$104:M$203=2)*1)</f>
        <v>3</v>
      </c>
      <c r="N72">
        <f t="array" ref="N72">SUM((Cs!$I$104:$I$203+Cs!N$104:N$203=2)*1)</f>
        <v>1</v>
      </c>
      <c r="O72">
        <f t="array" ref="O72">SUM((Cs!$I$104:$I$203+Cs!O$104:O$203=2)*1)</f>
        <v>0</v>
      </c>
      <c r="P72">
        <f t="array" ref="P72">SUM((Cs!$I$104:$I$203+Cs!P$104:P$203=2)*1)</f>
        <v>0</v>
      </c>
      <c r="Q72">
        <f t="array" ref="Q72">SUM((Cs!$I$104:$I$203+Cs!Q$104:Q$203=2)*1)</f>
        <v>0</v>
      </c>
      <c r="R72">
        <f t="array" ref="R72">SUM((Cs!$I$104:$I$203+Cs!R$104:R$203=2)*1)</f>
        <v>4</v>
      </c>
      <c r="S72">
        <f t="array" ref="S72">SUM((Cs!$I$104:$I$203+Cs!S$104:S$203=2)*1)</f>
        <v>0</v>
      </c>
      <c r="T72">
        <f t="array" ref="T72">SUM((Cs!$I$104:$I$203+Cs!T$104:T$203=2)*1)</f>
        <v>0</v>
      </c>
      <c r="U72">
        <f t="array" ref="U72">SUM((Cs!$I$104:$I$203+Cs!U$104:U$203=2)*1)</f>
        <v>0</v>
      </c>
      <c r="AA72">
        <v>62</v>
      </c>
      <c r="AD72">
        <v>7</v>
      </c>
      <c r="AE72">
        <f t="shared" si="24"/>
        <v>7.5439999999999996</v>
      </c>
      <c r="AF72">
        <f t="shared" si="25"/>
        <v>6.0939999999999994</v>
      </c>
      <c r="AG72">
        <f t="shared" si="26"/>
        <v>4.66</v>
      </c>
      <c r="AH72">
        <f t="shared" si="27"/>
        <v>11.596429999999998</v>
      </c>
      <c r="AI72">
        <f>INDEX($AE$66:$AN$75,MIN(AI$65,$AD72),MAX(AI$65,$AD72))</f>
        <v>5.5400000000000009</v>
      </c>
      <c r="AJ72">
        <f>INDEX($AE$66:$AN$75,MIN(AJ$65,$AD72),MAX(AJ$65,$AD72))</f>
        <v>16.292419999999996</v>
      </c>
      <c r="AK72">
        <f t="array" ref="AK72">SUM(SqCor!$B$2:$AY$51*MMULT(Cs!$H$104:$H$153,TRANSPOSE(Cs!H$104:H$153)))</f>
        <v>27.107600000000005</v>
      </c>
      <c r="AL72">
        <f t="array" ref="AL72">SUM(SqCor!$B$2:$AY$51*MMULT(Cs!$H$104:$H$153,TRANSPOSE(Cs!I$104:I$153)))</f>
        <v>5.8228199999999992</v>
      </c>
      <c r="AM72">
        <f t="array" ref="AM72">SUM(SqCor!$B$2:$AY$51*MMULT(Cs!$H$104:$H$153,TRANSPOSE(Cs!J$104:J$153)))</f>
        <v>4.6246</v>
      </c>
      <c r="AN72">
        <f t="array" ref="AN72">SUM(SqCor!$B$2:$AY$51*MMULT(Cs!$H$104:$H$153,TRANSPOSE(Cs!K$104:K$153)))</f>
        <v>3.9172199999999999</v>
      </c>
      <c r="AO72">
        <f t="array" ref="AO72">SUM(SqCor!$B$2:$AY$51*MMULT(Cs!$H$104:$H$153,TRANSPOSE(Cs!L$104:L$153)))</f>
        <v>4.6861199999999998</v>
      </c>
      <c r="AP72">
        <f t="array" ref="AP72">SUM(SqCor!$B$2:$AY$51*MMULT(Cs!$H$104:$H$153,TRANSPOSE(Cs!M$104:M$153)))</f>
        <v>8.9418199999999999</v>
      </c>
      <c r="AQ72">
        <f t="array" ref="AQ72">SUM(SqCor!$B$2:$AY$51*MMULT(Cs!$H$104:$H$153,TRANSPOSE(Cs!N$104:N$153)))</f>
        <v>4.5846</v>
      </c>
      <c r="AR72">
        <f t="array" ref="AR72">SUM(SqCor!$B$2:$AY$51*MMULT(Cs!$H$104:$H$153,TRANSPOSE(Cs!O$104:O$153)))</f>
        <v>10.390900000000002</v>
      </c>
      <c r="AS72">
        <f t="array" ref="AS72">SUM(SqCor!$B$2:$AY$51*MMULT(Cs!$H$104:$H$153,TRANSPOSE(Cs!P$104:P$153)))</f>
        <v>12.763299999999999</v>
      </c>
      <c r="AT72">
        <f t="array" ref="AT72">SUM(SqCor!$B$2:$AY$51*MMULT(Cs!$H$104:$H$153,TRANSPOSE(Cs!Q$104:Q$153)))</f>
        <v>3.0045999999999999</v>
      </c>
      <c r="AU72">
        <f t="array" ref="AU72">SUM(SqCor!$B$2:$AY$51*MMULT(Cs!$H$104:$H$153,TRANSPOSE(Cs!R$104:R$153)))</f>
        <v>60.536449999999988</v>
      </c>
      <c r="AV72">
        <f t="array" ref="AV72">SUM(SqCor!$B$2:$AY$51*MMULT(Cs!$H$104:$H$153,TRANSPOSE(Cs!S$104:S$153)))</f>
        <v>0</v>
      </c>
      <c r="AW72">
        <f t="array" ref="AW72">SUM(SqCor!$B$2:$AY$51*MMULT(Cs!$H$104:$H$153,TRANSPOSE(Cs!T$104:T$153)))</f>
        <v>1.4190000000000003</v>
      </c>
      <c r="AX72">
        <f t="array" ref="AX72">SUM(SqCor!$B$2:$AY$51*MMULT(Cs!$H$104:$H$153,TRANSPOSE(Cs!U$104:U$153)))</f>
        <v>2.306</v>
      </c>
      <c r="AZ72">
        <v>7</v>
      </c>
      <c r="BA72">
        <f t="array" ref="BA72">IF($AC$87,SUM(Cs!$H$104:$H$153*TRANSPOSE(Cs!B$154:B$203)*SqCor!$AZ$2:$CW$51),0)</f>
        <v>0</v>
      </c>
      <c r="BB72">
        <f t="array" ref="BB72">IF($AC$87,SUM(Cs!$H$104:$H$153*TRANSPOSE(Cs!C$154:C$203)*SqCor!$AZ$2:$CW$51),0)</f>
        <v>0</v>
      </c>
      <c r="BC72">
        <f t="array" ref="BC72">IF($AC$87,SUM(Cs!$H$104:$H$153*TRANSPOSE(Cs!D$154:D$203)*SqCor!$AZ$2:$CW$51),0)</f>
        <v>0</v>
      </c>
      <c r="BD72">
        <f t="array" ref="BD72">IF($AC$87,SUM(Cs!$H$104:$H$153*TRANSPOSE(Cs!E$154:E$203)*SqCor!$AZ$2:$CW$51),0)</f>
        <v>0</v>
      </c>
      <c r="BE72">
        <f t="array" ref="BE72">IF($AC$87,SUM(Cs!$H$104:$H$153*TRANSPOSE(Cs!F$154:F$203)*SqCor!$AZ$2:$CW$51),0)</f>
        <v>0</v>
      </c>
      <c r="BF72">
        <f t="array" ref="BF72">IF($AC$87,SUM(Cs!$H$104:$H$153*TRANSPOSE(Cs!G$154:G$203)*SqCor!$AZ$2:$CW$51),0)</f>
        <v>0</v>
      </c>
      <c r="BG72">
        <f t="array" ref="BG72">IF($AC$87,SUM(Cs!$H$104:$H$153*TRANSPOSE(Cs!H$154:H$203)*SqCor!$AZ$2:$CW$51),0)</f>
        <v>0</v>
      </c>
      <c r="BH72">
        <f t="array" ref="BH72">IF($AC$87,SUM(Cs!$H$104:$H$153*TRANSPOSE(Cs!I$154:I$203)*SqCor!$AZ$2:$CW$51),0)</f>
        <v>0</v>
      </c>
      <c r="BI72">
        <f t="array" ref="BI72">IF($AC$87,SUM(Cs!$H$104:$H$153*TRANSPOSE(Cs!J$154:J$203)*SqCor!$AZ$2:$CW$51),0)</f>
        <v>0</v>
      </c>
      <c r="BJ72">
        <f t="array" ref="BJ72">IF($AC$87,SUM(Cs!$H$104:$H$153*TRANSPOSE(Cs!K$154:K$203)*SqCor!$AZ$2:$CW$51),0)</f>
        <v>0</v>
      </c>
      <c r="BK72">
        <f t="array" ref="BK72">IF($AC$87,SUM(Cs!$H$104:$H$153*TRANSPOSE(Cs!L$154:L$203)*SqCor!$AZ$2:$CW$51),0)</f>
        <v>0</v>
      </c>
      <c r="BL72">
        <f t="array" ref="BL72">IF($AC$87,SUM(Cs!$H$104:$H$153*TRANSPOSE(Cs!M$154:M$203)*SqCor!$AZ$2:$CW$51),0)</f>
        <v>0</v>
      </c>
      <c r="BM72">
        <f t="array" ref="BM72">IF($AC$87,SUM(Cs!$H$104:$H$153*TRANSPOSE(Cs!N$154:N$203)*SqCor!$AZ$2:$CW$51),0)</f>
        <v>0</v>
      </c>
      <c r="BN72">
        <f t="array" ref="BN72">IF($AC$87,SUM(Cs!$H$104:$H$153*TRANSPOSE(Cs!O$154:O$203)*SqCor!$AZ$2:$CW$51),0)</f>
        <v>0</v>
      </c>
      <c r="BO72">
        <f t="array" ref="BO72">IF($AC$87,SUM(Cs!$H$104:$H$153*TRANSPOSE(Cs!P$154:P$203)*SqCor!$AZ$2:$CW$51),0)</f>
        <v>0</v>
      </c>
      <c r="BP72">
        <f t="array" ref="BP72">IF($AC$87,SUM(Cs!$H$104:$H$153*TRANSPOSE(Cs!Q$154:Q$203)*SqCor!$AZ$2:$CW$51),0)</f>
        <v>0</v>
      </c>
      <c r="BQ72">
        <f t="array" ref="BQ72">IF($AC$87,SUM(Cs!$H$104:$H$153*TRANSPOSE(Cs!R$154:R$203)*SqCor!$AZ$2:$CW$51),0)</f>
        <v>0</v>
      </c>
      <c r="BR72">
        <f t="array" ref="BR72">IF($AC$87,SUM(Cs!$H$104:$H$153*TRANSPOSE(Cs!S$154:S$203)*SqCor!$AZ$2:$CW$51),0)</f>
        <v>0</v>
      </c>
      <c r="BS72">
        <f t="array" ref="BS72">IF($AC$87,SUM(Cs!$H$104:$H$153*TRANSPOSE(Cs!T$154:T$203)*SqCor!$AZ$2:$CW$51),0)</f>
        <v>0</v>
      </c>
      <c r="BT72">
        <f t="array" ref="BT72">IF($AC$87,SUM(Cs!$H$104:$H$153*TRANSPOSE(Cs!U$154:U$203)*SqCor!$AZ$2:$CW$51),0)</f>
        <v>0</v>
      </c>
    </row>
    <row r="73" spans="1:72" x14ac:dyDescent="0.15">
      <c r="A73" t="s">
        <v>142</v>
      </c>
      <c r="B73">
        <f t="array" ref="B73">SUM((Cs!$J$104:$J$203+Cs!B$104:B$203=2)*1)</f>
        <v>0</v>
      </c>
      <c r="C73">
        <f t="array" ref="C73">SUM((Cs!$J$104:$J$203+Cs!C$104:C$203=2)*1)</f>
        <v>0</v>
      </c>
      <c r="D73">
        <f t="array" ref="D73">SUM((Cs!$J$104:$J$203+Cs!D$104:D$203=2)*1)</f>
        <v>0</v>
      </c>
      <c r="E73">
        <f t="array" ref="E73">SUM((Cs!$J$104:$J$203+Cs!E$104:E$203=2)*1)</f>
        <v>0</v>
      </c>
      <c r="F73">
        <f t="array" ref="F73">SUM((Cs!$J$104:$J$203+Cs!F$104:F$203=2)*1)</f>
        <v>0</v>
      </c>
      <c r="G73">
        <f t="array" ref="G73">SUM((Cs!$J$104:$J$203+Cs!G$104:G$203=2)*1)</f>
        <v>4</v>
      </c>
      <c r="H73">
        <f t="array" ref="H73">SUM((Cs!$J$104:$J$203+Cs!H$104:H$203=2)*1)</f>
        <v>0</v>
      </c>
      <c r="I73">
        <f t="array" ref="I73">SUM((Cs!$J$104:$J$203+Cs!I$104:I$203=2)*1)</f>
        <v>1</v>
      </c>
      <c r="J73">
        <f t="array" ref="J73">SUM((Cs!$J$104:$J$203+Cs!J$104:J$203=2)*1)</f>
        <v>4</v>
      </c>
      <c r="K73">
        <f t="array" ref="K73">SUM((Cs!$J$104:$J$203+Cs!K$104:K$203=2)*1)</f>
        <v>0</v>
      </c>
      <c r="L73">
        <f t="array" ref="L73">SUM((Cs!$J$104:$J$203+Cs!L$104:L$203=2)*1)</f>
        <v>0</v>
      </c>
      <c r="M73">
        <f t="array" ref="M73">SUM((Cs!$J$104:$J$203+Cs!M$104:M$203=2)*1)</f>
        <v>0</v>
      </c>
      <c r="N73">
        <f t="array" ref="N73">SUM((Cs!$J$104:$J$203+Cs!N$104:N$203=2)*1)</f>
        <v>3</v>
      </c>
      <c r="O73">
        <f t="array" ref="O73">SUM((Cs!$J$104:$J$203+Cs!O$104:O$203=2)*1)</f>
        <v>0</v>
      </c>
      <c r="P73">
        <f t="array" ref="P73">SUM((Cs!$J$104:$J$203+Cs!P$104:P$203=2)*1)</f>
        <v>0</v>
      </c>
      <c r="Q73">
        <f t="array" ref="Q73">SUM((Cs!$J$104:$J$203+Cs!Q$104:Q$203=2)*1)</f>
        <v>0</v>
      </c>
      <c r="R73">
        <f t="array" ref="R73">SUM((Cs!$J$104:$J$203+Cs!R$104:R$203=2)*1)</f>
        <v>4</v>
      </c>
      <c r="S73">
        <f t="array" ref="S73">SUM((Cs!$J$104:$J$203+Cs!S$104:S$203=2)*1)</f>
        <v>0</v>
      </c>
      <c r="T73">
        <f t="array" ref="T73">SUM((Cs!$J$104:$J$203+Cs!T$104:T$203=2)*1)</f>
        <v>2</v>
      </c>
      <c r="U73">
        <f t="array" ref="U73">SUM((Cs!$J$104:$J$203+Cs!U$104:U$203=2)*1)</f>
        <v>0</v>
      </c>
      <c r="AA73">
        <v>63</v>
      </c>
      <c r="AD73">
        <v>8</v>
      </c>
      <c r="AE73">
        <f t="shared" si="24"/>
        <v>4.1970000000000001</v>
      </c>
      <c r="AF73">
        <f t="shared" si="25"/>
        <v>3.1469999999999998</v>
      </c>
      <c r="AG73">
        <f t="shared" si="26"/>
        <v>2.125</v>
      </c>
      <c r="AH73">
        <f t="shared" si="27"/>
        <v>5.6660000000000004</v>
      </c>
      <c r="AI73">
        <f>INDEX($AE$66:$AN$75,MIN(AI$65,$AD73),MAX(AI$65,$AD73))</f>
        <v>2.5250000000000004</v>
      </c>
      <c r="AJ73">
        <f>INDEX($AE$66:$AN$75,MIN(AJ$65,$AD73),MAX(AJ$65,$AD73))</f>
        <v>17.813120000000001</v>
      </c>
      <c r="AK73">
        <f>INDEX($AE$66:$AN$75,MIN(AK$65,$AD73),MAX(AK$65,$AD73))</f>
        <v>5.8228199999999992</v>
      </c>
      <c r="AL73">
        <f t="array" ref="AL73">SUM(SqCor!$B$2:$AY$51*MMULT(Cs!$I$104:$I$153,TRANSPOSE(Cs!I$104:I$153)))</f>
        <v>8.8119999999999994</v>
      </c>
      <c r="AM73">
        <f t="array" ref="AM73">SUM(SqCor!$B$2:$AY$51*MMULT(Cs!$I$104:$I$153,TRANSPOSE(Cs!J$104:J$153)))</f>
        <v>4.6050000000000004</v>
      </c>
      <c r="AN73">
        <f t="array" ref="AN73">SUM(SqCor!$B$2:$AY$51*MMULT(Cs!$I$104:$I$153,TRANSPOSE(Cs!K$104:K$153)))</f>
        <v>6.8460000000000001</v>
      </c>
      <c r="AO73">
        <f t="array" ref="AO73">SUM(SqCor!$B$2:$AY$51*MMULT(Cs!$I$104:$I$153,TRANSPOSE(Cs!L$104:L$153)))</f>
        <v>5.3759999999999994</v>
      </c>
      <c r="AP73">
        <f t="array" ref="AP73">SUM(SqCor!$B$2:$AY$51*MMULT(Cs!$I$104:$I$153,TRANSPOSE(Cs!M$104:M$153)))</f>
        <v>9.5771200000000007</v>
      </c>
      <c r="AQ73">
        <f t="array" ref="AQ73">SUM(SqCor!$B$2:$AY$51*MMULT(Cs!$I$104:$I$153,TRANSPOSE(Cs!N$104:N$153)))</f>
        <v>4.5970000000000004</v>
      </c>
      <c r="AR73">
        <f t="array" ref="AR73">SUM(SqCor!$B$2:$AY$51*MMULT(Cs!$I$104:$I$153,TRANSPOSE(Cs!O$104:O$153)))</f>
        <v>2.2889999999999997</v>
      </c>
      <c r="AS73">
        <f t="array" ref="AS73">SUM(SqCor!$B$2:$AY$51*MMULT(Cs!$I$104:$I$153,TRANSPOSE(Cs!P$104:P$153)))</f>
        <v>2.7018200000000001</v>
      </c>
      <c r="AT73">
        <f t="array" ref="AT73">SUM(SqCor!$B$2:$AY$51*MMULT(Cs!$I$104:$I$153,TRANSPOSE(Cs!Q$104:Q$153)))</f>
        <v>1.3871199999999999</v>
      </c>
      <c r="AU73">
        <f t="array" ref="AU73">SUM(SqCor!$B$2:$AY$51*MMULT(Cs!$I$104:$I$153,TRANSPOSE(Cs!R$104:R$153)))</f>
        <v>31.82694</v>
      </c>
      <c r="AV73">
        <f t="array" ref="AV73">SUM(SqCor!$B$2:$AY$51*MMULT(Cs!$I$104:$I$153,TRANSPOSE(Cs!S$104:S$153)))</f>
        <v>0</v>
      </c>
      <c r="AW73">
        <f t="array" ref="AW73">SUM(SqCor!$B$2:$AY$51*MMULT(Cs!$I$104:$I$153,TRANSPOSE(Cs!T$104:T$153)))</f>
        <v>1.9490000000000001</v>
      </c>
      <c r="AX73">
        <f t="array" ref="AX73">SUM(SqCor!$B$2:$AY$51*MMULT(Cs!$I$104:$I$153,TRANSPOSE(Cs!U$104:U$153)))</f>
        <v>2.5760000000000001</v>
      </c>
      <c r="AZ73">
        <v>8</v>
      </c>
      <c r="BA73">
        <f t="array" ref="BA73">IF($AC$87,SUM(Cs!$I$104:$I$153*TRANSPOSE(Cs!B$154:B$203)*SqCor!$AZ$2:$CW$51),0)</f>
        <v>0</v>
      </c>
      <c r="BB73">
        <f t="array" ref="BB73">IF($AC$87,SUM(Cs!$I$104:$I$153*TRANSPOSE(Cs!C$154:C$203)*SqCor!$AZ$2:$CW$51),0)</f>
        <v>0</v>
      </c>
      <c r="BC73">
        <f t="array" ref="BC73">IF($AC$87,SUM(Cs!$I$104:$I$153*TRANSPOSE(Cs!D$154:D$203)*SqCor!$AZ$2:$CW$51),0)</f>
        <v>0</v>
      </c>
      <c r="BD73">
        <f t="array" ref="BD73">IF($AC$87,SUM(Cs!$I$104:$I$153*TRANSPOSE(Cs!E$154:E$203)*SqCor!$AZ$2:$CW$51),0)</f>
        <v>0</v>
      </c>
      <c r="BE73">
        <f t="array" ref="BE73">IF($AC$87,SUM(Cs!$I$104:$I$153*TRANSPOSE(Cs!F$154:F$203)*SqCor!$AZ$2:$CW$51),0)</f>
        <v>0</v>
      </c>
      <c r="BF73">
        <f t="array" ref="BF73">IF($AC$87,SUM(Cs!$I$104:$I$153*TRANSPOSE(Cs!G$154:G$203)*SqCor!$AZ$2:$CW$51),0)</f>
        <v>0</v>
      </c>
      <c r="BG73">
        <f t="array" ref="BG73">IF($AC$87,SUM(Cs!$I$104:$I$153*TRANSPOSE(Cs!H$154:H$203)*SqCor!$AZ$2:$CW$51),0)</f>
        <v>0</v>
      </c>
      <c r="BH73">
        <f t="array" ref="BH73">IF($AC$87,SUM(Cs!$I$104:$I$153*TRANSPOSE(Cs!I$154:I$203)*SqCor!$AZ$2:$CW$51),0)</f>
        <v>0</v>
      </c>
      <c r="BI73">
        <f t="array" ref="BI73">IF($AC$87,SUM(Cs!$I$104:$I$153*TRANSPOSE(Cs!J$154:J$203)*SqCor!$AZ$2:$CW$51),0)</f>
        <v>0</v>
      </c>
      <c r="BJ73">
        <f t="array" ref="BJ73">IF($AC$87,SUM(Cs!$I$104:$I$153*TRANSPOSE(Cs!K$154:K$203)*SqCor!$AZ$2:$CW$51),0)</f>
        <v>0</v>
      </c>
      <c r="BK73">
        <f t="array" ref="BK73">IF($AC$87,SUM(Cs!$I$104:$I$153*TRANSPOSE(Cs!L$154:L$203)*SqCor!$AZ$2:$CW$51),0)</f>
        <v>0</v>
      </c>
      <c r="BL73">
        <f t="array" ref="BL73">IF($AC$87,SUM(Cs!$I$104:$I$153*TRANSPOSE(Cs!M$154:M$203)*SqCor!$AZ$2:$CW$51),0)</f>
        <v>0</v>
      </c>
      <c r="BM73">
        <f t="array" ref="BM73">IF($AC$87,SUM(Cs!$I$104:$I$153*TRANSPOSE(Cs!N$154:N$203)*SqCor!$AZ$2:$CW$51),0)</f>
        <v>0</v>
      </c>
      <c r="BN73">
        <f t="array" ref="BN73">IF($AC$87,SUM(Cs!$I$104:$I$153*TRANSPOSE(Cs!O$154:O$203)*SqCor!$AZ$2:$CW$51),0)</f>
        <v>0</v>
      </c>
      <c r="BO73">
        <f t="array" ref="BO73">IF($AC$87,SUM(Cs!$I$104:$I$153*TRANSPOSE(Cs!P$154:P$203)*SqCor!$AZ$2:$CW$51),0)</f>
        <v>0</v>
      </c>
      <c r="BP73">
        <f t="array" ref="BP73">IF($AC$87,SUM(Cs!$I$104:$I$153*TRANSPOSE(Cs!Q$154:Q$203)*SqCor!$AZ$2:$CW$51),0)</f>
        <v>0</v>
      </c>
      <c r="BQ73">
        <f t="array" ref="BQ73">IF($AC$87,SUM(Cs!$I$104:$I$153*TRANSPOSE(Cs!R$154:R$203)*SqCor!$AZ$2:$CW$51),0)</f>
        <v>0</v>
      </c>
      <c r="BR73">
        <f t="array" ref="BR73">IF($AC$87,SUM(Cs!$I$104:$I$153*TRANSPOSE(Cs!S$154:S$203)*SqCor!$AZ$2:$CW$51),0)</f>
        <v>0</v>
      </c>
      <c r="BS73">
        <f t="array" ref="BS73">IF($AC$87,SUM(Cs!$I$104:$I$153*TRANSPOSE(Cs!T$154:T$203)*SqCor!$AZ$2:$CW$51),0)</f>
        <v>0</v>
      </c>
      <c r="BT73">
        <f t="array" ref="BT73">IF($AC$87,SUM(Cs!$I$104:$I$153*TRANSPOSE(Cs!U$154:U$203)*SqCor!$AZ$2:$CW$51),0)</f>
        <v>0</v>
      </c>
    </row>
    <row r="74" spans="1:72" x14ac:dyDescent="0.15">
      <c r="A74" t="s">
        <v>143</v>
      </c>
      <c r="B74">
        <f t="array" ref="B74">SUM((Cs!$K$104:$K$203+Cs!B$104:B$203=2)*1)</f>
        <v>0</v>
      </c>
      <c r="C74">
        <f t="array" ref="C74">SUM((Cs!$K$104:$K$203+Cs!C$104:C$203=2)*1)</f>
        <v>0</v>
      </c>
      <c r="D74">
        <f t="array" ref="D74">SUM((Cs!$K$104:$K$203+Cs!D$104:D$203=2)*1)</f>
        <v>0</v>
      </c>
      <c r="E74">
        <f t="array" ref="E74">SUM((Cs!$K$104:$K$203+Cs!E$104:E$203=2)*1)</f>
        <v>0</v>
      </c>
      <c r="F74">
        <f t="array" ref="F74">SUM((Cs!$K$104:$K$203+Cs!F$104:F$203=2)*1)</f>
        <v>0</v>
      </c>
      <c r="G74">
        <f t="array" ref="G74">SUM((Cs!$K$104:$K$203+Cs!G$104:G$203=2)*1)</f>
        <v>3</v>
      </c>
      <c r="H74">
        <f t="array" ref="H74">SUM((Cs!$K$104:$K$203+Cs!H$104:H$203=2)*1)</f>
        <v>0</v>
      </c>
      <c r="I74">
        <f t="array" ref="I74">SUM((Cs!$K$104:$K$203+Cs!I$104:I$203=2)*1)</f>
        <v>3</v>
      </c>
      <c r="J74">
        <f t="array" ref="J74">SUM((Cs!$K$104:$K$203+Cs!J$104:J$203=2)*1)</f>
        <v>0</v>
      </c>
      <c r="K74">
        <f t="array" ref="K74">SUM((Cs!$K$104:$K$203+Cs!K$104:K$203=2)*1)</f>
        <v>3</v>
      </c>
      <c r="L74">
        <f t="array" ref="L74">SUM((Cs!$K$104:$K$203+Cs!L$104:L$203=2)*1)</f>
        <v>1</v>
      </c>
      <c r="M74">
        <f t="array" ref="M74">SUM((Cs!$K$104:$K$203+Cs!M$104:M$203=2)*1)</f>
        <v>3</v>
      </c>
      <c r="N74">
        <f t="array" ref="N74">SUM((Cs!$K$104:$K$203+Cs!N$104:N$203=2)*1)</f>
        <v>0</v>
      </c>
      <c r="O74">
        <f t="array" ref="O74">SUM((Cs!$K$104:$K$203+Cs!O$104:O$203=2)*1)</f>
        <v>0</v>
      </c>
      <c r="P74">
        <f t="array" ref="P74">SUM((Cs!$K$104:$K$203+Cs!P$104:P$203=2)*1)</f>
        <v>0</v>
      </c>
      <c r="Q74">
        <f t="array" ref="Q74">SUM((Cs!$K$104:$K$203+Cs!Q$104:Q$203=2)*1)</f>
        <v>0</v>
      </c>
      <c r="R74">
        <f t="array" ref="R74">SUM((Cs!$K$104:$K$203+Cs!R$104:R$203=2)*1)</f>
        <v>3</v>
      </c>
      <c r="S74">
        <f t="array" ref="S74">SUM((Cs!$K$104:$K$203+Cs!S$104:S$203=2)*1)</f>
        <v>0</v>
      </c>
      <c r="T74">
        <f t="array" ref="T74">SUM((Cs!$K$104:$K$203+Cs!T$104:T$203=2)*1)</f>
        <v>0</v>
      </c>
      <c r="U74">
        <f t="array" ref="U74">SUM((Cs!$K$104:$K$203+Cs!U$104:U$203=2)*1)</f>
        <v>0</v>
      </c>
      <c r="AA74">
        <v>64</v>
      </c>
      <c r="AD74">
        <v>9</v>
      </c>
      <c r="AE74">
        <f t="shared" si="24"/>
        <v>2.48</v>
      </c>
      <c r="AF74">
        <f t="shared" si="25"/>
        <v>1.8650000000000002</v>
      </c>
      <c r="AG74">
        <f t="shared" si="26"/>
        <v>1.7800000000000002</v>
      </c>
      <c r="AH74">
        <f t="shared" si="27"/>
        <v>3.4889999999999999</v>
      </c>
      <c r="AI74">
        <f>INDEX($AE$66:$AN$75,MIN(AI$65,$AD74),MAX(AI$65,$AD74))</f>
        <v>2.2700000000000005</v>
      </c>
      <c r="AJ74">
        <f>INDEX($AE$66:$AN$75,MIN(AJ$65,$AD74),MAX(AJ$65,$AD74))</f>
        <v>19.024700000000006</v>
      </c>
      <c r="AK74">
        <f>INDEX($AE$66:$AN$75,MIN(AK$65,$AD74),MAX(AK$65,$AD74))</f>
        <v>4.6246</v>
      </c>
      <c r="AL74">
        <f>INDEX($AE$66:$AN$75,MIN(AL$65,$AD74),MAX(AL$65,$AD74))</f>
        <v>4.6050000000000004</v>
      </c>
      <c r="AM74">
        <f t="array" ref="AM74">SUM(SqCor!$B$2:$AY$51*MMULT(Cs!$J$104:$J$153,TRANSPOSE(Cs!J$104:J$153)))</f>
        <v>9.9699999999999989</v>
      </c>
      <c r="AN74">
        <f t="array" ref="AN74">SUM(SqCor!$B$2:$AY$51*MMULT(Cs!$J$104:$J$153,TRANSPOSE(Cs!K$104:K$153)))</f>
        <v>2.33</v>
      </c>
      <c r="AO74">
        <f t="array" ref="AO74">SUM(SqCor!$B$2:$AY$51*MMULT(Cs!$J$104:$J$153,TRANSPOSE(Cs!L$104:L$153)))</f>
        <v>4.6079999999999997</v>
      </c>
      <c r="AP74">
        <f t="array" ref="AP74">SUM(SqCor!$B$2:$AY$51*MMULT(Cs!$J$104:$J$153,TRANSPOSE(Cs!M$104:M$153)))</f>
        <v>4.9457000000000004</v>
      </c>
      <c r="AQ74">
        <f t="array" ref="AQ74">SUM(SqCor!$B$2:$AY$51*MMULT(Cs!$J$104:$J$153,TRANSPOSE(Cs!N$104:N$153)))</f>
        <v>8.6150000000000002</v>
      </c>
      <c r="AR74">
        <f t="array" ref="AR74">SUM(SqCor!$B$2:$AY$51*MMULT(Cs!$J$104:$J$153,TRANSPOSE(Cs!O$104:O$153)))</f>
        <v>1.7630000000000001</v>
      </c>
      <c r="AS74">
        <f t="array" ref="AS74">SUM(SqCor!$B$2:$AY$51*MMULT(Cs!$J$104:$J$153,TRANSPOSE(Cs!P$104:P$153)))</f>
        <v>1.8096000000000001</v>
      </c>
      <c r="AT74">
        <f t="array" ref="AT74">SUM(SqCor!$B$2:$AY$51*MMULT(Cs!$J$104:$J$153,TRANSPOSE(Cs!Q$104:Q$153)))</f>
        <v>1.7546999999999999</v>
      </c>
      <c r="AU74">
        <f t="array" ref="AU74">SUM(SqCor!$B$2:$AY$51*MMULT(Cs!$J$104:$J$153,TRANSPOSE(Cs!R$104:R$153)))</f>
        <v>29.408300000000001</v>
      </c>
      <c r="AV74">
        <f t="array" ref="AV74">SUM(SqCor!$B$2:$AY$51*MMULT(Cs!$J$104:$J$153,TRANSPOSE(Cs!S$104:S$153)))</f>
        <v>0</v>
      </c>
      <c r="AW74">
        <f t="array" ref="AW74">SUM(SqCor!$B$2:$AY$51*MMULT(Cs!$J$104:$J$153,TRANSPOSE(Cs!T$104:T$153)))</f>
        <v>4.8949999999999996</v>
      </c>
      <c r="AX74">
        <f t="array" ref="AX74">SUM(SqCor!$B$2:$AY$51*MMULT(Cs!$J$104:$J$153,TRANSPOSE(Cs!U$104:U$153)))</f>
        <v>3.2380000000000004</v>
      </c>
      <c r="AZ74">
        <v>9</v>
      </c>
      <c r="BA74">
        <f t="array" ref="BA74">IF($AC$87,SUM(Cs!$J$104:$J$153*TRANSPOSE(Cs!B$154:B$203)*SqCor!$AZ$2:$CW$51),0)</f>
        <v>0</v>
      </c>
      <c r="BB74">
        <f t="array" ref="BB74">IF($AC$87,SUM(Cs!$J$104:$J$153*TRANSPOSE(Cs!C$154:C$203)*SqCor!$AZ$2:$CW$51),0)</f>
        <v>0</v>
      </c>
      <c r="BC74">
        <f t="array" ref="BC74">IF($AC$87,SUM(Cs!$J$104:$J$153*TRANSPOSE(Cs!D$154:D$203)*SqCor!$AZ$2:$CW$51),0)</f>
        <v>0</v>
      </c>
      <c r="BD74">
        <f t="array" ref="BD74">IF($AC$87,SUM(Cs!$J$104:$J$153*TRANSPOSE(Cs!E$154:E$203)*SqCor!$AZ$2:$CW$51),0)</f>
        <v>0</v>
      </c>
      <c r="BE74">
        <f t="array" ref="BE74">IF($AC$87,SUM(Cs!$J$104:$J$153*TRANSPOSE(Cs!F$154:F$203)*SqCor!$AZ$2:$CW$51),0)</f>
        <v>0</v>
      </c>
      <c r="BF74">
        <f t="array" ref="BF74">IF($AC$87,SUM(Cs!$J$104:$J$153*TRANSPOSE(Cs!G$154:G$203)*SqCor!$AZ$2:$CW$51),0)</f>
        <v>0</v>
      </c>
      <c r="BG74">
        <f t="array" ref="BG74">IF($AC$87,SUM(Cs!$J$104:$J$153*TRANSPOSE(Cs!H$154:H$203)*SqCor!$AZ$2:$CW$51),0)</f>
        <v>0</v>
      </c>
      <c r="BH74">
        <f t="array" ref="BH74">IF($AC$87,SUM(Cs!$J$104:$J$153*TRANSPOSE(Cs!I$154:I$203)*SqCor!$AZ$2:$CW$51),0)</f>
        <v>0</v>
      </c>
      <c r="BI74">
        <f t="array" ref="BI74">IF($AC$87,SUM(Cs!$J$104:$J$153*TRANSPOSE(Cs!J$154:J$203)*SqCor!$AZ$2:$CW$51),0)</f>
        <v>0</v>
      </c>
      <c r="BJ74">
        <f t="array" ref="BJ74">IF($AC$87,SUM(Cs!$J$104:$J$153*TRANSPOSE(Cs!K$154:K$203)*SqCor!$AZ$2:$CW$51),0)</f>
        <v>0</v>
      </c>
      <c r="BK74">
        <f t="array" ref="BK74">IF($AC$87,SUM(Cs!$J$104:$J$153*TRANSPOSE(Cs!L$154:L$203)*SqCor!$AZ$2:$CW$51),0)</f>
        <v>0</v>
      </c>
      <c r="BL74">
        <f t="array" ref="BL74">IF($AC$87,SUM(Cs!$J$104:$J$153*TRANSPOSE(Cs!M$154:M$203)*SqCor!$AZ$2:$CW$51),0)</f>
        <v>0</v>
      </c>
      <c r="BM74">
        <f t="array" ref="BM74">IF($AC$87,SUM(Cs!$J$104:$J$153*TRANSPOSE(Cs!N$154:N$203)*SqCor!$AZ$2:$CW$51),0)</f>
        <v>0</v>
      </c>
      <c r="BN74">
        <f t="array" ref="BN74">IF($AC$87,SUM(Cs!$J$104:$J$153*TRANSPOSE(Cs!O$154:O$203)*SqCor!$AZ$2:$CW$51),0)</f>
        <v>0</v>
      </c>
      <c r="BO74">
        <f t="array" ref="BO74">IF($AC$87,SUM(Cs!$J$104:$J$153*TRANSPOSE(Cs!P$154:P$203)*SqCor!$AZ$2:$CW$51),0)</f>
        <v>0</v>
      </c>
      <c r="BP74">
        <f t="array" ref="BP74">IF($AC$87,SUM(Cs!$J$104:$J$153*TRANSPOSE(Cs!Q$154:Q$203)*SqCor!$AZ$2:$CW$51),0)</f>
        <v>0</v>
      </c>
      <c r="BQ74">
        <f t="array" ref="BQ74">IF($AC$87,SUM(Cs!$J$104:$J$153*TRANSPOSE(Cs!R$154:R$203)*SqCor!$AZ$2:$CW$51),0)</f>
        <v>0</v>
      </c>
      <c r="BR74">
        <f t="array" ref="BR74">IF($AC$87,SUM(Cs!$J$104:$J$153*TRANSPOSE(Cs!S$154:S$203)*SqCor!$AZ$2:$CW$51),0)</f>
        <v>0</v>
      </c>
      <c r="BS74">
        <f t="array" ref="BS74">IF($AC$87,SUM(Cs!$J$104:$J$153*TRANSPOSE(Cs!T$154:T$203)*SqCor!$AZ$2:$CW$51),0)</f>
        <v>0</v>
      </c>
      <c r="BT74">
        <f t="array" ref="BT74">IF($AC$87,SUM(Cs!$J$104:$J$153*TRANSPOSE(Cs!U$154:U$203)*SqCor!$AZ$2:$CW$51),0)</f>
        <v>0</v>
      </c>
    </row>
    <row r="75" spans="1:72" x14ac:dyDescent="0.15">
      <c r="A75" t="s">
        <v>279</v>
      </c>
      <c r="B75">
        <f t="array" ref="B75">SUM((Cs!$L$104:$L$203+Cs!B$104:B$203=2)*1)</f>
        <v>0</v>
      </c>
      <c r="C75">
        <f t="array" ref="C75">SUM((Cs!$L$104:$L$203+Cs!C$104:C$203=2)*1)</f>
        <v>0</v>
      </c>
      <c r="D75">
        <f t="array" ref="D75">SUM((Cs!$L$104:$L$203+Cs!D$104:D$203=2)*1)</f>
        <v>0</v>
      </c>
      <c r="E75">
        <f t="array" ref="E75">SUM((Cs!$L$104:$L$203+Cs!E$104:E$203=2)*1)</f>
        <v>2</v>
      </c>
      <c r="F75">
        <f t="array" ref="F75">SUM((Cs!$L$104:$L$203+Cs!F$104:F$203=2)*1)</f>
        <v>0</v>
      </c>
      <c r="G75">
        <f t="array" ref="G75">SUM((Cs!$L$104:$L$203+Cs!G$104:G$203=2)*1)</f>
        <v>4</v>
      </c>
      <c r="H75">
        <f t="array" ref="H75">SUM((Cs!$L$104:$L$203+Cs!H$104:H$203=2)*1)</f>
        <v>0</v>
      </c>
      <c r="I75">
        <f t="array" ref="I75">SUM((Cs!$L$104:$L$203+Cs!I$104:I$203=2)*1)</f>
        <v>1</v>
      </c>
      <c r="J75">
        <f t="array" ref="J75">SUM((Cs!$L$104:$L$203+Cs!J$104:J$203=2)*1)</f>
        <v>0</v>
      </c>
      <c r="K75">
        <f t="array" ref="K75">SUM((Cs!$L$104:$L$203+Cs!K$104:K$203=2)*1)</f>
        <v>1</v>
      </c>
      <c r="L75">
        <f t="array" ref="L75">SUM((Cs!$L$104:$L$203+Cs!L$104:L$203=2)*1)</f>
        <v>6</v>
      </c>
      <c r="M75">
        <f t="array" ref="M75">SUM((Cs!$L$104:$L$203+Cs!M$104:M$203=2)*1)</f>
        <v>1</v>
      </c>
      <c r="N75">
        <f t="array" ref="N75">SUM((Cs!$L$104:$L$203+Cs!N$104:N$203=2)*1)</f>
        <v>0</v>
      </c>
      <c r="O75">
        <f t="array" ref="O75">SUM((Cs!$L$104:$L$203+Cs!O$104:O$203=2)*1)</f>
        <v>0</v>
      </c>
      <c r="P75">
        <f t="array" ref="P75">SUM((Cs!$L$104:$L$203+Cs!P$104:P$203=2)*1)</f>
        <v>0</v>
      </c>
      <c r="Q75">
        <f t="array" ref="Q75">SUM((Cs!$L$104:$L$203+Cs!Q$104:Q$203=2)*1)</f>
        <v>0</v>
      </c>
      <c r="R75">
        <f t="array" ref="R75">SUM((Cs!$L$104:$L$203+Cs!R$104:R$203=2)*1)</f>
        <v>6</v>
      </c>
      <c r="S75">
        <f t="array" ref="S75">SUM((Cs!$L$104:$L$203+Cs!S$104:S$203=2)*1)</f>
        <v>0</v>
      </c>
      <c r="T75">
        <f t="array" ref="T75">SUM((Cs!$L$104:$L$203+Cs!T$104:T$203=2)*1)</f>
        <v>0</v>
      </c>
      <c r="U75">
        <f t="array" ref="U75">SUM((Cs!$L$104:$L$203+Cs!U$104:U$203=2)*1)</f>
        <v>2</v>
      </c>
      <c r="AA75">
        <v>65</v>
      </c>
      <c r="AD75">
        <v>10</v>
      </c>
      <c r="AE75">
        <f t="shared" si="24"/>
        <v>3.2</v>
      </c>
      <c r="AF75">
        <f t="shared" si="25"/>
        <v>2.411</v>
      </c>
      <c r="AG75">
        <f t="shared" si="26"/>
        <v>1.5389999999999999</v>
      </c>
      <c r="AH75">
        <f t="shared" si="27"/>
        <v>4.4160000000000004</v>
      </c>
      <c r="AI75">
        <f>INDEX($AE$66:$AN$75,MIN(AI$65,$AD75),MAX(AI$65,$AD75))</f>
        <v>1.7690000000000001</v>
      </c>
      <c r="AJ75">
        <f>INDEX($AE$66:$AN$75,MIN(AJ$65,$AD75),MAX(AJ$65,$AD75))</f>
        <v>12.192419999999998</v>
      </c>
      <c r="AK75">
        <f>INDEX($AE$66:$AN$75,MIN(AK$65,$AD75),MAX(AK$65,$AD75))</f>
        <v>3.9172199999999999</v>
      </c>
      <c r="AL75">
        <f>INDEX($AE$66:$AN$75,MIN(AL$65,$AD75),MAX(AL$65,$AD75))</f>
        <v>6.8460000000000001</v>
      </c>
      <c r="AM75">
        <f>INDEX($AE$66:$AN$75,MIN(AM$65,$AD75),MAX(AM$65,$AD75))</f>
        <v>2.33</v>
      </c>
      <c r="AN75">
        <f t="array" ref="AN75">SUM(SqCor!$B$2:$AY$51*MMULT(Cs!$K$104:$K$153,TRANSPOSE(Cs!K$104:K$153)))</f>
        <v>5.88</v>
      </c>
      <c r="AO75">
        <f t="array" ref="AO75">SUM(SqCor!$B$2:$AY$51*MMULT(Cs!$K$104:$K$153,TRANSPOSE(Cs!L$104:L$153)))</f>
        <v>3.9030000000000005</v>
      </c>
      <c r="AP75">
        <f t="array" ref="AP75">SUM(SqCor!$B$2:$AY$51*MMULT(Cs!$K$104:$K$153,TRANSPOSE(Cs!M$104:M$153)))</f>
        <v>7.625420000000001</v>
      </c>
      <c r="AQ75">
        <f t="array" ref="AQ75">SUM(SqCor!$B$2:$AY$51*MMULT(Cs!$K$104:$K$153,TRANSPOSE(Cs!N$104:N$153)))</f>
        <v>2.5270000000000001</v>
      </c>
      <c r="AR75">
        <f t="array" ref="AR75">SUM(SqCor!$B$2:$AY$51*MMULT(Cs!$K$104:$K$153,TRANSPOSE(Cs!O$104:O$153)))</f>
        <v>1.605</v>
      </c>
      <c r="AS75">
        <f t="array" ref="AS75">SUM(SqCor!$B$2:$AY$51*MMULT(Cs!$K$104:$K$153,TRANSPOSE(Cs!P$104:P$153)))</f>
        <v>1.7922200000000001</v>
      </c>
      <c r="AT75">
        <f t="array" ref="AT75">SUM(SqCor!$B$2:$AY$51*MMULT(Cs!$K$104:$K$153,TRANSPOSE(Cs!Q$104:Q$153)))</f>
        <v>0.77242</v>
      </c>
      <c r="AU75">
        <f t="array" ref="AU75">SUM(SqCor!$B$2:$AY$51*MMULT(Cs!$K$104:$K$153,TRANSPOSE(Cs!R$104:R$153)))</f>
        <v>22.294640000000001</v>
      </c>
      <c r="AV75">
        <f t="array" ref="AV75">SUM(SqCor!$B$2:$AY$51*MMULT(Cs!$K$104:$K$153,TRANSPOSE(Cs!S$104:S$153)))</f>
        <v>0</v>
      </c>
      <c r="AW75">
        <f t="array" ref="AW75">SUM(SqCor!$B$2:$AY$51*MMULT(Cs!$K$104:$K$153,TRANSPOSE(Cs!T$104:T$153)))</f>
        <v>1.0939999999999999</v>
      </c>
      <c r="AX75">
        <f t="array" ref="AX75">SUM(SqCor!$B$2:$AY$51*MMULT(Cs!$K$104:$K$153,TRANSPOSE(Cs!U$104:U$153)))</f>
        <v>1.673</v>
      </c>
      <c r="AZ75">
        <v>10</v>
      </c>
      <c r="BA75">
        <f t="array" ref="BA75">IF($AC$87,SUM(Cs!$K$104:$K$153*TRANSPOSE(Cs!B$154:B$203)*SqCor!$AZ$2:$CW$51),0)</f>
        <v>0</v>
      </c>
      <c r="BB75">
        <f t="array" ref="BB75">IF($AC$87,SUM(Cs!$K$104:$K$153*TRANSPOSE(Cs!C$154:C$203)*SqCor!$AZ$2:$CW$51),0)</f>
        <v>0</v>
      </c>
      <c r="BC75">
        <f t="array" ref="BC75">IF($AC$87,SUM(Cs!$K$104:$K$153*TRANSPOSE(Cs!D$154:D$203)*SqCor!$AZ$2:$CW$51),0)</f>
        <v>0</v>
      </c>
      <c r="BD75">
        <f t="array" ref="BD75">IF($AC$87,SUM(Cs!$K$104:$K$153*TRANSPOSE(Cs!E$154:E$203)*SqCor!$AZ$2:$CW$51),0)</f>
        <v>0</v>
      </c>
      <c r="BE75">
        <f t="array" ref="BE75">IF($AC$87,SUM(Cs!$K$104:$K$153*TRANSPOSE(Cs!F$154:F$203)*SqCor!$AZ$2:$CW$51),0)</f>
        <v>0</v>
      </c>
      <c r="BF75">
        <f t="array" ref="BF75">IF($AC$87,SUM(Cs!$K$104:$K$153*TRANSPOSE(Cs!G$154:G$203)*SqCor!$AZ$2:$CW$51),0)</f>
        <v>0</v>
      </c>
      <c r="BG75">
        <f t="array" ref="BG75">IF($AC$87,SUM(Cs!$K$104:$K$153*TRANSPOSE(Cs!H$154:H$203)*SqCor!$AZ$2:$CW$51),0)</f>
        <v>0</v>
      </c>
      <c r="BH75">
        <f t="array" ref="BH75">IF($AC$87,SUM(Cs!$K$104:$K$153*TRANSPOSE(Cs!I$154:I$203)*SqCor!$AZ$2:$CW$51),0)</f>
        <v>0</v>
      </c>
      <c r="BI75">
        <f t="array" ref="BI75">IF($AC$87,SUM(Cs!$K$104:$K$153*TRANSPOSE(Cs!J$154:J$203)*SqCor!$AZ$2:$CW$51),0)</f>
        <v>0</v>
      </c>
      <c r="BJ75">
        <f t="array" ref="BJ75">IF($AC$87,SUM(Cs!$K$104:$K$153*TRANSPOSE(Cs!K$154:K$203)*SqCor!$AZ$2:$CW$51),0)</f>
        <v>0</v>
      </c>
      <c r="BK75">
        <f t="array" ref="BK75">IF($AC$87,SUM(Cs!$K$104:$K$153*TRANSPOSE(Cs!L$154:L$203)*SqCor!$AZ$2:$CW$51),0)</f>
        <v>0</v>
      </c>
      <c r="BL75">
        <f t="array" ref="BL75">IF($AC$87,SUM(Cs!$K$104:$K$153*TRANSPOSE(Cs!M$154:M$203)*SqCor!$AZ$2:$CW$51),0)</f>
        <v>0</v>
      </c>
      <c r="BM75">
        <f t="array" ref="BM75">IF($AC$87,SUM(Cs!$K$104:$K$153*TRANSPOSE(Cs!N$154:N$203)*SqCor!$AZ$2:$CW$51),0)</f>
        <v>0</v>
      </c>
      <c r="BN75">
        <f t="array" ref="BN75">IF($AC$87,SUM(Cs!$K$104:$K$153*TRANSPOSE(Cs!O$154:O$203)*SqCor!$AZ$2:$CW$51),0)</f>
        <v>0</v>
      </c>
      <c r="BO75">
        <f t="array" ref="BO75">IF($AC$87,SUM(Cs!$K$104:$K$153*TRANSPOSE(Cs!P$154:P$203)*SqCor!$AZ$2:$CW$51),0)</f>
        <v>0</v>
      </c>
      <c r="BP75">
        <f t="array" ref="BP75">IF($AC$87,SUM(Cs!$K$104:$K$153*TRANSPOSE(Cs!Q$154:Q$203)*SqCor!$AZ$2:$CW$51),0)</f>
        <v>0</v>
      </c>
      <c r="BQ75">
        <f t="array" ref="BQ75">IF($AC$87,SUM(Cs!$K$104:$K$153*TRANSPOSE(Cs!R$154:R$203)*SqCor!$AZ$2:$CW$51),0)</f>
        <v>0</v>
      </c>
      <c r="BR75">
        <f t="array" ref="BR75">IF($AC$87,SUM(Cs!$K$104:$K$153*TRANSPOSE(Cs!S$154:S$203)*SqCor!$AZ$2:$CW$51),0)</f>
        <v>0</v>
      </c>
      <c r="BS75">
        <f t="array" ref="BS75">IF($AC$87,SUM(Cs!$K$104:$K$153*TRANSPOSE(Cs!T$154:T$203)*SqCor!$AZ$2:$CW$51),0)</f>
        <v>0</v>
      </c>
      <c r="BT75">
        <f t="array" ref="BT75">IF($AC$87,SUM(Cs!$K$104:$K$153*TRANSPOSE(Cs!U$154:U$203)*SqCor!$AZ$2:$CW$51),0)</f>
        <v>0</v>
      </c>
    </row>
    <row r="76" spans="1:72" x14ac:dyDescent="0.15">
      <c r="A76" t="s">
        <v>280</v>
      </c>
      <c r="B76">
        <f t="array" ref="B76">SUM((Cs!$M$104:$M$203+Cs!B$104:B$203=2)*1)</f>
        <v>0</v>
      </c>
      <c r="C76">
        <f t="array" ref="C76">SUM((Cs!$M$104:$M$203+Cs!C$104:C$203=2)*1)</f>
        <v>0</v>
      </c>
      <c r="D76">
        <f t="array" ref="D76">SUM((Cs!$M$104:$M$203+Cs!D$104:D$203=2)*1)</f>
        <v>0</v>
      </c>
      <c r="E76">
        <f t="array" ref="E76">SUM((Cs!$M$104:$M$203+Cs!E$104:E$203=2)*1)</f>
        <v>0</v>
      </c>
      <c r="F76">
        <f t="array" ref="F76">SUM((Cs!$M$104:$M$203+Cs!F$104:F$203=2)*1)</f>
        <v>0</v>
      </c>
      <c r="G76">
        <f t="array" ref="G76">SUM((Cs!$M$104:$M$203+Cs!G$104:G$203=2)*1)</f>
        <v>8</v>
      </c>
      <c r="H76">
        <f t="array" ref="H76">SUM((Cs!$M$104:$M$203+Cs!H$104:H$203=2)*1)</f>
        <v>0</v>
      </c>
      <c r="I76">
        <f t="array" ref="I76">SUM((Cs!$M$104:$M$203+Cs!I$104:I$203=2)*1)</f>
        <v>3</v>
      </c>
      <c r="J76">
        <f t="array" ref="J76">SUM((Cs!$M$104:$M$203+Cs!J$104:J$203=2)*1)</f>
        <v>0</v>
      </c>
      <c r="K76">
        <f t="array" ref="K76">SUM((Cs!$M$104:$M$203+Cs!K$104:K$203=2)*1)</f>
        <v>3</v>
      </c>
      <c r="L76">
        <f t="array" ref="L76">SUM((Cs!$M$104:$M$203+Cs!L$104:L$203=2)*1)</f>
        <v>1</v>
      </c>
      <c r="M76">
        <f t="array" ref="M76">SUM((Cs!$M$104:$M$203+Cs!M$104:M$203=2)*1)</f>
        <v>8</v>
      </c>
      <c r="N76">
        <f t="array" ref="N76">SUM((Cs!$M$104:$M$203+Cs!N$104:N$203=2)*1)</f>
        <v>1</v>
      </c>
      <c r="O76">
        <f t="array" ref="O76">SUM((Cs!$M$104:$M$203+Cs!O$104:O$203=2)*1)</f>
        <v>0</v>
      </c>
      <c r="P76">
        <f t="array" ref="P76">SUM((Cs!$M$104:$M$203+Cs!P$104:P$203=2)*1)</f>
        <v>2</v>
      </c>
      <c r="Q76">
        <f t="array" ref="Q76">SUM((Cs!$M$104:$M$203+Cs!Q$104:Q$203=2)*1)</f>
        <v>2</v>
      </c>
      <c r="R76">
        <f t="array" ref="R76">SUM((Cs!$M$104:$M$203+Cs!R$104:R$203=2)*1)</f>
        <v>8</v>
      </c>
      <c r="S76">
        <f t="array" ref="S76">SUM((Cs!$M$104:$M$203+Cs!S$104:S$203=2)*1)</f>
        <v>0</v>
      </c>
      <c r="T76">
        <f t="array" ref="T76">SUM((Cs!$M$104:$M$203+Cs!T$104:T$203=2)*1)</f>
        <v>0</v>
      </c>
      <c r="U76">
        <f t="array" ref="U76">SUM((Cs!$M$104:$M$203+Cs!U$104:U$203=2)*1)</f>
        <v>0</v>
      </c>
      <c r="AA76">
        <v>66</v>
      </c>
      <c r="AD76">
        <v>11</v>
      </c>
      <c r="AE76">
        <f>INDEX($AE$66:$AX$85,MIN(AE$65,$AD76),MAX(AE$65,$AD76))</f>
        <v>2.137</v>
      </c>
      <c r="AF76">
        <f t="shared" ref="AF76:AN76" si="28">INDEX($AE$66:$AX$85,MIN(AF$65,$AD76),MAX(AF$65,$AD76))</f>
        <v>1.6259999999999999</v>
      </c>
      <c r="AG76">
        <f t="shared" si="28"/>
        <v>1.661</v>
      </c>
      <c r="AH76">
        <f t="shared" si="28"/>
        <v>3.6599999999999997</v>
      </c>
      <c r="AI76">
        <f t="shared" si="28"/>
        <v>2.141</v>
      </c>
      <c r="AJ76">
        <f t="shared" si="28"/>
        <v>16.211720000000003</v>
      </c>
      <c r="AK76">
        <f t="shared" si="28"/>
        <v>4.6861199999999998</v>
      </c>
      <c r="AL76">
        <f t="shared" si="28"/>
        <v>5.3759999999999994</v>
      </c>
      <c r="AM76">
        <f t="shared" si="28"/>
        <v>4.6079999999999997</v>
      </c>
      <c r="AN76">
        <f t="shared" si="28"/>
        <v>3.9030000000000005</v>
      </c>
      <c r="AO76">
        <f t="array" ref="AO76">SUM(SqCor!$B$2:$AY$51*MMULT(Cs!$L$104:$L$153,TRANSPOSE(Cs!L$104:L$153)))</f>
        <v>7.1000000000000005</v>
      </c>
      <c r="AP76">
        <f t="array" ref="AP76">SUM(SqCor!$B$2:$AY$51*MMULT(Cs!$L$104:$L$153,TRANSPOSE(Cs!M$104:M$153)))</f>
        <v>5.9237199999999994</v>
      </c>
      <c r="AQ76">
        <f t="array" ref="AQ76">SUM(SqCor!$B$2:$AY$51*MMULT(Cs!$L$104:$L$153,TRANSPOSE(Cs!N$104:N$153)))</f>
        <v>4.7279999999999998</v>
      </c>
      <c r="AR76">
        <f t="array" ref="AR76">SUM(SqCor!$B$2:$AY$51*MMULT(Cs!$L$104:$L$153,TRANSPOSE(Cs!O$104:O$153)))</f>
        <v>2.1259999999999999</v>
      </c>
      <c r="AS76">
        <f t="array" ref="AS76">SUM(SqCor!$B$2:$AY$51*MMULT(Cs!$L$104:$L$153,TRANSPOSE(Cs!P$104:P$153)))</f>
        <v>1.8201200000000002</v>
      </c>
      <c r="AT76">
        <f t="array" ref="AT76">SUM(SqCor!$B$2:$AY$51*MMULT(Cs!$L$104:$L$153,TRANSPOSE(Cs!Q$104:Q$153)))</f>
        <v>0.97072000000000003</v>
      </c>
      <c r="AU76">
        <f t="array" ref="AU76">SUM(SqCor!$B$2:$AY$51*MMULT(Cs!$L$104:$L$153,TRANSPOSE(Cs!R$104:R$153)))</f>
        <v>26.698840000000008</v>
      </c>
      <c r="AV76">
        <f t="array" ref="AV76">SUM(SqCor!$B$2:$AY$51*MMULT(Cs!$L$104:$L$153,TRANSPOSE(Cs!S$104:S$153)))</f>
        <v>0</v>
      </c>
      <c r="AW76">
        <f t="array" ref="AW76">SUM(SqCor!$B$2:$AY$51*MMULT(Cs!$L$104:$L$153,TRANSPOSE(Cs!T$104:T$153)))</f>
        <v>2.105</v>
      </c>
      <c r="AX76">
        <f t="array" ref="AX76">SUM(SqCor!$B$2:$AY$51*MMULT(Cs!$L$104:$L$153,TRANSPOSE(Cs!U$104:U$153)))</f>
        <v>3.85</v>
      </c>
      <c r="AZ76">
        <v>11</v>
      </c>
      <c r="BA76">
        <f t="array" ref="BA76">IF($AC$87,SUM(Cs!$L$104:$L$153*TRANSPOSE(Cs!B$154:B$203)*SqCor!$AZ$2:$CW$51),0)</f>
        <v>0</v>
      </c>
      <c r="BB76">
        <f t="array" ref="BB76">IF($AC$87,SUM(Cs!$L$104:$L$153*TRANSPOSE(Cs!C$154:C$203)*SqCor!$AZ$2:$CW$51),0)</f>
        <v>0</v>
      </c>
      <c r="BC76">
        <f t="array" ref="BC76">IF($AC$87,SUM(Cs!$L$104:$L$153*TRANSPOSE(Cs!D$154:D$203)*SqCor!$AZ$2:$CW$51),0)</f>
        <v>0</v>
      </c>
      <c r="BD76">
        <f t="array" ref="BD76">IF($AC$87,SUM(Cs!$L$104:$L$153*TRANSPOSE(Cs!E$154:E$203)*SqCor!$AZ$2:$CW$51),0)</f>
        <v>0</v>
      </c>
      <c r="BE76">
        <f t="array" ref="BE76">IF($AC$87,SUM(Cs!$L$104:$L$153*TRANSPOSE(Cs!F$154:F$203)*SqCor!$AZ$2:$CW$51),0)</f>
        <v>0</v>
      </c>
      <c r="BF76">
        <f t="array" ref="BF76">IF($AC$87,SUM(Cs!$L$104:$L$153*TRANSPOSE(Cs!G$154:G$203)*SqCor!$AZ$2:$CW$51),0)</f>
        <v>0</v>
      </c>
      <c r="BG76">
        <f t="array" ref="BG76">IF($AC$87,SUM(Cs!$L$104:$L$153*TRANSPOSE(Cs!H$154:H$203)*SqCor!$AZ$2:$CW$51),0)</f>
        <v>0</v>
      </c>
      <c r="BH76">
        <f t="array" ref="BH76">IF($AC$87,SUM(Cs!$L$104:$L$153*TRANSPOSE(Cs!I$154:I$203)*SqCor!$AZ$2:$CW$51),0)</f>
        <v>0</v>
      </c>
      <c r="BI76">
        <f t="array" ref="BI76">IF($AC$87,SUM(Cs!$L$104:$L$153*TRANSPOSE(Cs!J$154:J$203)*SqCor!$AZ$2:$CW$51),0)</f>
        <v>0</v>
      </c>
      <c r="BJ76">
        <f t="array" ref="BJ76">IF($AC$87,SUM(Cs!$L$104:$L$153*TRANSPOSE(Cs!K$154:K$203)*SqCor!$AZ$2:$CW$51),0)</f>
        <v>0</v>
      </c>
      <c r="BK76">
        <f t="array" ref="BK76">IF($AC$87,SUM(Cs!$L$104:$L$153*TRANSPOSE(Cs!L$154:L$203)*SqCor!$AZ$2:$CW$51),0)</f>
        <v>0</v>
      </c>
      <c r="BL76">
        <f t="array" ref="BL76">IF($AC$87,SUM(Cs!$L$104:$L$153*TRANSPOSE(Cs!M$154:M$203)*SqCor!$AZ$2:$CW$51),0)</f>
        <v>0</v>
      </c>
      <c r="BM76">
        <f t="array" ref="BM76">IF($AC$87,SUM(Cs!$L$104:$L$153*TRANSPOSE(Cs!N$154:N$203)*SqCor!$AZ$2:$CW$51),0)</f>
        <v>0</v>
      </c>
      <c r="BN76">
        <f t="array" ref="BN76">IF($AC$87,SUM(Cs!$L$104:$L$153*TRANSPOSE(Cs!O$154:O$203)*SqCor!$AZ$2:$CW$51),0)</f>
        <v>0</v>
      </c>
      <c r="BO76">
        <f t="array" ref="BO76">IF($AC$87,SUM(Cs!$L$104:$L$153*TRANSPOSE(Cs!P$154:P$203)*SqCor!$AZ$2:$CW$51),0)</f>
        <v>0</v>
      </c>
      <c r="BP76">
        <f t="array" ref="BP76">IF($AC$87,SUM(Cs!$L$104:$L$153*TRANSPOSE(Cs!Q$154:Q$203)*SqCor!$AZ$2:$CW$51),0)</f>
        <v>0</v>
      </c>
      <c r="BQ76">
        <f t="array" ref="BQ76">IF($AC$87,SUM(Cs!$L$104:$L$153*TRANSPOSE(Cs!R$154:R$203)*SqCor!$AZ$2:$CW$51),0)</f>
        <v>0</v>
      </c>
      <c r="BR76">
        <f t="array" ref="BR76">IF($AC$87,SUM(Cs!$L$104:$L$153*TRANSPOSE(Cs!S$154:S$203)*SqCor!$AZ$2:$CW$51),0)</f>
        <v>0</v>
      </c>
      <c r="BS76">
        <f t="array" ref="BS76">IF($AC$87,SUM(Cs!$L$104:$L$153*TRANSPOSE(Cs!T$154:T$203)*SqCor!$AZ$2:$CW$51),0)</f>
        <v>0</v>
      </c>
      <c r="BT76">
        <f t="array" ref="BT76">IF($AC$87,SUM(Cs!$L$104:$L$153*TRANSPOSE(Cs!U$154:U$203)*SqCor!$AZ$2:$CW$51),0)</f>
        <v>0</v>
      </c>
    </row>
    <row r="77" spans="1:72" x14ac:dyDescent="0.15">
      <c r="A77" t="s">
        <v>281</v>
      </c>
      <c r="B77">
        <f t="array" ref="B77">SUM((Cs!$N$104:$N$203+Cs!B$104:B$203=2)*1)</f>
        <v>0</v>
      </c>
      <c r="C77">
        <f t="array" ref="C77">SUM((Cs!$N$104:$N$203+Cs!C$104:C$203=2)*1)</f>
        <v>0</v>
      </c>
      <c r="D77">
        <f t="array" ref="D77">SUM((Cs!$N$104:$N$203+Cs!D$104:D$203=2)*1)</f>
        <v>0</v>
      </c>
      <c r="E77">
        <f t="array" ref="E77">SUM((Cs!$N$104:$N$203+Cs!E$104:E$203=2)*1)</f>
        <v>0</v>
      </c>
      <c r="F77">
        <f t="array" ref="F77">SUM((Cs!$N$104:$N$203+Cs!F$104:F$203=2)*1)</f>
        <v>0</v>
      </c>
      <c r="G77">
        <f t="array" ref="G77">SUM((Cs!$N$104:$N$203+Cs!G$104:G$203=2)*1)</f>
        <v>4</v>
      </c>
      <c r="H77">
        <f t="array" ref="H77">SUM((Cs!$N$104:$N$203+Cs!H$104:H$203=2)*1)</f>
        <v>0</v>
      </c>
      <c r="I77">
        <f t="array" ref="I77">SUM((Cs!$N$104:$N$203+Cs!I$104:I$203=2)*1)</f>
        <v>1</v>
      </c>
      <c r="J77">
        <f t="array" ref="J77">SUM((Cs!$N$104:$N$203+Cs!J$104:J$203=2)*1)</f>
        <v>3</v>
      </c>
      <c r="K77">
        <f t="array" ref="K77">SUM((Cs!$N$104:$N$203+Cs!K$104:K$203=2)*1)</f>
        <v>0</v>
      </c>
      <c r="L77">
        <f t="array" ref="L77">SUM((Cs!$N$104:$N$203+Cs!L$104:L$203=2)*1)</f>
        <v>0</v>
      </c>
      <c r="M77">
        <f t="array" ref="M77">SUM((Cs!$N$104:$N$203+Cs!M$104:M$203=2)*1)</f>
        <v>1</v>
      </c>
      <c r="N77">
        <f t="array" ref="N77">SUM((Cs!$N$104:$N$203+Cs!N$104:N$203=2)*1)</f>
        <v>4</v>
      </c>
      <c r="O77">
        <f t="array" ref="O77">SUM((Cs!$N$104:$N$203+Cs!O$104:O$203=2)*1)</f>
        <v>0</v>
      </c>
      <c r="P77">
        <f t="array" ref="P77">SUM((Cs!$N$104:$N$203+Cs!P$104:P$203=2)*1)</f>
        <v>0</v>
      </c>
      <c r="Q77">
        <f t="array" ref="Q77">SUM((Cs!$N$104:$N$203+Cs!Q$104:Q$203=2)*1)</f>
        <v>1</v>
      </c>
      <c r="R77">
        <f t="array" ref="R77">SUM((Cs!$N$104:$N$203+Cs!R$104:R$203=2)*1)</f>
        <v>4</v>
      </c>
      <c r="S77">
        <f t="array" ref="S77">SUM((Cs!$N$104:$N$203+Cs!S$104:S$203=2)*1)</f>
        <v>0</v>
      </c>
      <c r="T77">
        <f t="array" ref="T77">SUM((Cs!$N$104:$N$203+Cs!T$104:T$203=2)*1)</f>
        <v>1</v>
      </c>
      <c r="U77">
        <f t="array" ref="U77">SUM((Cs!$N$104:$N$203+Cs!U$104:U$203=2)*1)</f>
        <v>0</v>
      </c>
      <c r="AA77">
        <v>67</v>
      </c>
      <c r="AD77">
        <v>12</v>
      </c>
      <c r="AE77">
        <f t="shared" ref="AE77:AW85" si="29">INDEX($AE$66:$AX$85,MIN(AE$65,$AD77),MAX(AE$65,$AD77))</f>
        <v>5.8320000000000016</v>
      </c>
      <c r="AF77">
        <f t="shared" si="29"/>
        <v>4.1960000000000006</v>
      </c>
      <c r="AG77">
        <f t="shared" si="29"/>
        <v>3.2560000000000002</v>
      </c>
      <c r="AH77">
        <f t="shared" si="29"/>
        <v>7.9785000000000013</v>
      </c>
      <c r="AI77">
        <f t="shared" si="29"/>
        <v>3.6859999999999999</v>
      </c>
      <c r="AJ77">
        <f t="shared" si="29"/>
        <v>21.86354</v>
      </c>
      <c r="AK77">
        <f t="shared" si="29"/>
        <v>8.9418199999999999</v>
      </c>
      <c r="AL77">
        <f t="shared" si="29"/>
        <v>9.5771200000000007</v>
      </c>
      <c r="AM77">
        <f t="shared" si="29"/>
        <v>4.9457000000000004</v>
      </c>
      <c r="AN77">
        <f t="shared" si="29"/>
        <v>7.625420000000001</v>
      </c>
      <c r="AO77">
        <f t="shared" si="29"/>
        <v>5.9237199999999994</v>
      </c>
      <c r="AP77">
        <f t="array" ref="AP77">SUM(SqCor!$B$2:$AY$51*MMULT(Cs!$M$104:$M$153,TRANSPOSE(Cs!M$104:M$153)))</f>
        <v>12.790840000000003</v>
      </c>
      <c r="AQ77">
        <f t="array" ref="AQ77">SUM(SqCor!$B$2:$AY$51*MMULT(Cs!$M$104:$M$153,TRANSPOSE(Cs!N$104:N$153)))</f>
        <v>5.8327000000000009</v>
      </c>
      <c r="AR77">
        <f t="array" ref="AR77">SUM(SqCor!$B$2:$AY$51*MMULT(Cs!$M$104:$M$153,TRANSPOSE(Cs!O$104:O$153)))</f>
        <v>3.4558000000000004</v>
      </c>
      <c r="AS77">
        <f t="array" ref="AS77">SUM(SqCor!$B$2:$AY$51*MMULT(Cs!$M$104:$M$153,TRANSPOSE(Cs!P$104:P$153)))</f>
        <v>4.0278200000000002</v>
      </c>
      <c r="AT77">
        <f t="array" ref="AT77">SUM(SqCor!$B$2:$AY$51*MMULT(Cs!$M$104:$M$153,TRANSPOSE(Cs!Q$104:Q$153)))</f>
        <v>2.9824199999999998</v>
      </c>
      <c r="AU77">
        <f t="array" ref="AU77">SUM(SqCor!$B$2:$AY$51*MMULT(Cs!$M$104:$M$153,TRANSPOSE(Cs!R$104:R$153)))</f>
        <v>42.469859999999969</v>
      </c>
      <c r="AV77">
        <f t="array" ref="AV77">SUM(SqCor!$B$2:$AY$51*MMULT(Cs!$M$104:$M$153,TRANSPOSE(Cs!S$104:S$153)))</f>
        <v>0</v>
      </c>
      <c r="AW77">
        <f t="array" ref="AW77">SUM(SqCor!$B$2:$AY$51*MMULT(Cs!$M$104:$M$153,TRANSPOSE(Cs!T$104:T$153)))</f>
        <v>2.1439999999999997</v>
      </c>
      <c r="AX77">
        <f t="array" ref="AX77">SUM(SqCor!$B$2:$AY$51*MMULT(Cs!$M$104:$M$153,TRANSPOSE(Cs!U$104:U$153)))</f>
        <v>2.883</v>
      </c>
      <c r="AZ77">
        <v>12</v>
      </c>
      <c r="BA77">
        <f t="array" ref="BA77">IF($AC$87,SUM(Cs!$M$104:$M$153*TRANSPOSE(Cs!B$154:B$203)*SqCor!$AZ$2:$CW$51),0)</f>
        <v>0</v>
      </c>
      <c r="BB77">
        <f t="array" ref="BB77">IF($AC$87,SUM(Cs!$M$104:$M$153*TRANSPOSE(Cs!C$154:C$203)*SqCor!$AZ$2:$CW$51),0)</f>
        <v>0</v>
      </c>
      <c r="BC77">
        <f t="array" ref="BC77">IF($AC$87,SUM(Cs!$M$104:$M$153*TRANSPOSE(Cs!D$154:D$203)*SqCor!$AZ$2:$CW$51),0)</f>
        <v>0</v>
      </c>
      <c r="BD77">
        <f t="array" ref="BD77">IF($AC$87,SUM(Cs!$M$104:$M$153*TRANSPOSE(Cs!E$154:E$203)*SqCor!$AZ$2:$CW$51),0)</f>
        <v>0</v>
      </c>
      <c r="BE77">
        <f t="array" ref="BE77">IF($AC$87,SUM(Cs!$M$104:$M$153*TRANSPOSE(Cs!F$154:F$203)*SqCor!$AZ$2:$CW$51),0)</f>
        <v>0</v>
      </c>
      <c r="BF77">
        <f t="array" ref="BF77">IF($AC$87,SUM(Cs!$M$104:$M$153*TRANSPOSE(Cs!G$154:G$203)*SqCor!$AZ$2:$CW$51),0)</f>
        <v>0</v>
      </c>
      <c r="BG77">
        <f t="array" ref="BG77">IF($AC$87,SUM(Cs!$M$104:$M$153*TRANSPOSE(Cs!H$154:H$203)*SqCor!$AZ$2:$CW$51),0)</f>
        <v>0</v>
      </c>
      <c r="BH77">
        <f t="array" ref="BH77">IF($AC$87,SUM(Cs!$M$104:$M$153*TRANSPOSE(Cs!I$154:I$203)*SqCor!$AZ$2:$CW$51),0)</f>
        <v>0</v>
      </c>
      <c r="BI77">
        <f t="array" ref="BI77">IF($AC$87,SUM(Cs!$M$104:$M$153*TRANSPOSE(Cs!J$154:J$203)*SqCor!$AZ$2:$CW$51),0)</f>
        <v>0</v>
      </c>
      <c r="BJ77">
        <f t="array" ref="BJ77">IF($AC$87,SUM(Cs!$M$104:$M$153*TRANSPOSE(Cs!K$154:K$203)*SqCor!$AZ$2:$CW$51),0)</f>
        <v>0</v>
      </c>
      <c r="BK77">
        <f t="array" ref="BK77">IF($AC$87,SUM(Cs!$M$104:$M$153*TRANSPOSE(Cs!L$154:L$203)*SqCor!$AZ$2:$CW$51),0)</f>
        <v>0</v>
      </c>
      <c r="BL77">
        <f t="array" ref="BL77">IF($AC$87,SUM(Cs!$M$104:$M$153*TRANSPOSE(Cs!M$154:M$203)*SqCor!$AZ$2:$CW$51),0)</f>
        <v>0</v>
      </c>
      <c r="BM77">
        <f t="array" ref="BM77">IF($AC$87,SUM(Cs!$M$104:$M$153*TRANSPOSE(Cs!N$154:N$203)*SqCor!$AZ$2:$CW$51),0)</f>
        <v>0</v>
      </c>
      <c r="BN77">
        <f t="array" ref="BN77">IF($AC$87,SUM(Cs!$M$104:$M$153*TRANSPOSE(Cs!O$154:O$203)*SqCor!$AZ$2:$CW$51),0)</f>
        <v>0</v>
      </c>
      <c r="BO77">
        <f t="array" ref="BO77">IF($AC$87,SUM(Cs!$M$104:$M$153*TRANSPOSE(Cs!P$154:P$203)*SqCor!$AZ$2:$CW$51),0)</f>
        <v>0</v>
      </c>
      <c r="BP77">
        <f t="array" ref="BP77">IF($AC$87,SUM(Cs!$M$104:$M$153*TRANSPOSE(Cs!Q$154:Q$203)*SqCor!$AZ$2:$CW$51),0)</f>
        <v>0</v>
      </c>
      <c r="BQ77">
        <f t="array" ref="BQ77">IF($AC$87,SUM(Cs!$M$104:$M$153*TRANSPOSE(Cs!R$154:R$203)*SqCor!$AZ$2:$CW$51),0)</f>
        <v>0</v>
      </c>
      <c r="BR77">
        <f t="array" ref="BR77">IF($AC$87,SUM(Cs!$M$104:$M$153*TRANSPOSE(Cs!S$154:S$203)*SqCor!$AZ$2:$CW$51),0)</f>
        <v>0</v>
      </c>
      <c r="BS77">
        <f t="array" ref="BS77">IF($AC$87,SUM(Cs!$M$104:$M$153*TRANSPOSE(Cs!T$154:T$203)*SqCor!$AZ$2:$CW$51),0)</f>
        <v>0</v>
      </c>
      <c r="BT77">
        <f t="array" ref="BT77">IF($AC$87,SUM(Cs!$M$104:$M$153*TRANSPOSE(Cs!U$154:U$203)*SqCor!$AZ$2:$CW$51),0)</f>
        <v>0</v>
      </c>
    </row>
    <row r="78" spans="1:72" x14ac:dyDescent="0.15">
      <c r="A78" t="s">
        <v>282</v>
      </c>
      <c r="B78">
        <f t="array" ref="B78">SUM((Cs!$O$104:$O$203+Cs!B$104:B$203=2)*1)</f>
        <v>0</v>
      </c>
      <c r="C78">
        <f t="array" ref="C78">SUM((Cs!$O$104:$O$203+Cs!C$104:C$203=2)*1)</f>
        <v>0</v>
      </c>
      <c r="D78">
        <f t="array" ref="D78">SUM((Cs!$O$104:$O$203+Cs!D$104:D$203=2)*1)</f>
        <v>0</v>
      </c>
      <c r="E78">
        <f t="array" ref="E78">SUM((Cs!$O$104:$O$203+Cs!E$104:E$203=2)*1)</f>
        <v>0</v>
      </c>
      <c r="F78">
        <f t="array" ref="F78">SUM((Cs!$O$104:$O$203+Cs!F$104:F$203=2)*1)</f>
        <v>0</v>
      </c>
      <c r="G78">
        <f t="array" ref="G78">SUM((Cs!$O$104:$O$203+Cs!G$104:G$203=2)*1)</f>
        <v>0</v>
      </c>
      <c r="H78">
        <f t="array" ref="H78">SUM((Cs!$O$104:$O$203+Cs!H$104:H$203=2)*1)</f>
        <v>3</v>
      </c>
      <c r="I78">
        <f t="array" ref="I78">SUM((Cs!$O$104:$O$203+Cs!I$104:I$203=2)*1)</f>
        <v>0</v>
      </c>
      <c r="J78">
        <f t="array" ref="J78">SUM((Cs!$O$104:$O$203+Cs!J$104:J$203=2)*1)</f>
        <v>0</v>
      </c>
      <c r="K78">
        <f t="array" ref="K78">SUM((Cs!$O$104:$O$203+Cs!K$104:K$203=2)*1)</f>
        <v>0</v>
      </c>
      <c r="L78">
        <f t="array" ref="L78">SUM((Cs!$O$104:$O$203+Cs!L$104:L$203=2)*1)</f>
        <v>0</v>
      </c>
      <c r="M78">
        <f t="array" ref="M78">SUM((Cs!$O$104:$O$203+Cs!M$104:M$203=2)*1)</f>
        <v>0</v>
      </c>
      <c r="N78">
        <f t="array" ref="N78">SUM((Cs!$O$104:$O$203+Cs!N$104:N$203=2)*1)</f>
        <v>0</v>
      </c>
      <c r="O78">
        <f t="array" ref="O78">SUM((Cs!$O$104:$O$203+Cs!O$104:O$203=2)*1)</f>
        <v>3</v>
      </c>
      <c r="P78">
        <f t="array" ref="P78">SUM((Cs!$O$104:$O$203+Cs!P$104:P$203=2)*1)</f>
        <v>0</v>
      </c>
      <c r="Q78">
        <f t="array" ref="Q78">SUM((Cs!$O$104:$O$203+Cs!Q$104:Q$203=2)*1)</f>
        <v>0</v>
      </c>
      <c r="R78">
        <f t="array" ref="R78">SUM((Cs!$O$104:$O$203+Cs!R$104:R$203=2)*1)</f>
        <v>3</v>
      </c>
      <c r="S78">
        <f t="array" ref="S78">SUM((Cs!$O$104:$O$203+Cs!S$104:S$203=2)*1)</f>
        <v>0</v>
      </c>
      <c r="T78">
        <f t="array" ref="T78">SUM((Cs!$O$104:$O$203+Cs!T$104:T$203=2)*1)</f>
        <v>0</v>
      </c>
      <c r="U78">
        <f t="array" ref="U78">SUM((Cs!$O$104:$O$203+Cs!U$104:U$203=2)*1)</f>
        <v>0</v>
      </c>
      <c r="AA78">
        <v>68</v>
      </c>
      <c r="AD78">
        <v>13</v>
      </c>
      <c r="AE78">
        <f t="shared" si="29"/>
        <v>3.1460000000000004</v>
      </c>
      <c r="AF78">
        <f t="shared" si="29"/>
        <v>2.16</v>
      </c>
      <c r="AG78">
        <f t="shared" si="29"/>
        <v>2.431</v>
      </c>
      <c r="AH78">
        <f t="shared" si="29"/>
        <v>4.1239999999999988</v>
      </c>
      <c r="AI78">
        <f t="shared" si="29"/>
        <v>2.9910000000000001</v>
      </c>
      <c r="AJ78">
        <f t="shared" si="29"/>
        <v>18.836700000000004</v>
      </c>
      <c r="AK78">
        <f t="shared" si="29"/>
        <v>4.5846</v>
      </c>
      <c r="AL78">
        <f t="shared" si="29"/>
        <v>4.5970000000000004</v>
      </c>
      <c r="AM78">
        <f t="shared" si="29"/>
        <v>8.6150000000000002</v>
      </c>
      <c r="AN78">
        <f t="shared" si="29"/>
        <v>2.5270000000000001</v>
      </c>
      <c r="AO78">
        <f t="shared" si="29"/>
        <v>4.7279999999999998</v>
      </c>
      <c r="AP78">
        <f t="shared" si="29"/>
        <v>5.8327000000000009</v>
      </c>
      <c r="AQ78">
        <f t="array" ref="AQ78">SUM(SqCor!$B$2:$AY$51*MMULT(Cs!$N$104:$N$153,TRANSPOSE(Cs!N$104:N$153)))</f>
        <v>8.5400000000000009</v>
      </c>
      <c r="AR78">
        <f t="array" ref="AR78">SUM(SqCor!$B$2:$AY$51*MMULT(Cs!$N$104:$N$153,TRANSPOSE(Cs!O$104:O$153)))</f>
        <v>1.8030000000000002</v>
      </c>
      <c r="AS78">
        <f t="array" ref="AS78">SUM(SqCor!$B$2:$AY$51*MMULT(Cs!$N$104:$N$153,TRANSPOSE(Cs!P$104:P$153)))</f>
        <v>1.8496000000000001</v>
      </c>
      <c r="AT78">
        <f t="array" ref="AT78">SUM(SqCor!$B$2:$AY$51*MMULT(Cs!$N$104:$N$153,TRANSPOSE(Cs!Q$104:Q$153)))</f>
        <v>2.3947000000000003</v>
      </c>
      <c r="AU78">
        <f t="array" ref="AU78">SUM(SqCor!$B$2:$AY$51*MMULT(Cs!$N$104:$N$153,TRANSPOSE(Cs!R$104:R$153)))</f>
        <v>30.536300000000001</v>
      </c>
      <c r="AV78">
        <f t="array" ref="AV78">SUM(SqCor!$B$2:$AY$51*MMULT(Cs!$N$104:$N$153,TRANSPOSE(Cs!S$104:S$153)))</f>
        <v>0</v>
      </c>
      <c r="AW78">
        <f t="array" ref="AW78">SUM(SqCor!$B$2:$AY$51*MMULT(Cs!$N$104:$N$153,TRANSPOSE(Cs!T$104:T$153)))</f>
        <v>4.335</v>
      </c>
      <c r="AX78">
        <f t="array" ref="AX78">SUM(SqCor!$B$2:$AY$51*MMULT(Cs!$N$104:$N$153,TRANSPOSE(Cs!U$104:U$153)))</f>
        <v>3.198</v>
      </c>
      <c r="AZ78">
        <v>13</v>
      </c>
      <c r="BA78">
        <f t="array" ref="BA78">IF($AC$87,SUM(Cs!$N$104:$N$153*TRANSPOSE(Cs!B$154:B$203)*SqCor!$AZ$2:$CW$51),0)</f>
        <v>0</v>
      </c>
      <c r="BB78">
        <f t="array" ref="BB78">IF($AC$87,SUM(Cs!$N$104:$N$153*TRANSPOSE(Cs!C$154:C$203)*SqCor!$AZ$2:$CW$51),0)</f>
        <v>0</v>
      </c>
      <c r="BC78">
        <f t="array" ref="BC78">IF($AC$87,SUM(Cs!$N$104:$N$153*TRANSPOSE(Cs!D$154:D$203)*SqCor!$AZ$2:$CW$51),0)</f>
        <v>0</v>
      </c>
      <c r="BD78">
        <f t="array" ref="BD78">IF($AC$87,SUM(Cs!$N$104:$N$153*TRANSPOSE(Cs!E$154:E$203)*SqCor!$AZ$2:$CW$51),0)</f>
        <v>0</v>
      </c>
      <c r="BE78">
        <f t="array" ref="BE78">IF($AC$87,SUM(Cs!$N$104:$N$153*TRANSPOSE(Cs!F$154:F$203)*SqCor!$AZ$2:$CW$51),0)</f>
        <v>0</v>
      </c>
      <c r="BF78">
        <f t="array" ref="BF78">IF($AC$87,SUM(Cs!$N$104:$N$153*TRANSPOSE(Cs!G$154:G$203)*SqCor!$AZ$2:$CW$51),0)</f>
        <v>0</v>
      </c>
      <c r="BG78">
        <f t="array" ref="BG78">IF($AC$87,SUM(Cs!$N$104:$N$153*TRANSPOSE(Cs!H$154:H$203)*SqCor!$AZ$2:$CW$51),0)</f>
        <v>0</v>
      </c>
      <c r="BH78">
        <f t="array" ref="BH78">IF($AC$87,SUM(Cs!$N$104:$N$153*TRANSPOSE(Cs!I$154:I$203)*SqCor!$AZ$2:$CW$51),0)</f>
        <v>0</v>
      </c>
      <c r="BI78">
        <f t="array" ref="BI78">IF($AC$87,SUM(Cs!$N$104:$N$153*TRANSPOSE(Cs!J$154:J$203)*SqCor!$AZ$2:$CW$51),0)</f>
        <v>0</v>
      </c>
      <c r="BJ78">
        <f t="array" ref="BJ78">IF($AC$87,SUM(Cs!$N$104:$N$153*TRANSPOSE(Cs!K$154:K$203)*SqCor!$AZ$2:$CW$51),0)</f>
        <v>0</v>
      </c>
      <c r="BK78">
        <f t="array" ref="BK78">IF($AC$87,SUM(Cs!$N$104:$N$153*TRANSPOSE(Cs!L$154:L$203)*SqCor!$AZ$2:$CW$51),0)</f>
        <v>0</v>
      </c>
      <c r="BL78">
        <f t="array" ref="BL78">IF($AC$87,SUM(Cs!$N$104:$N$153*TRANSPOSE(Cs!M$154:M$203)*SqCor!$AZ$2:$CW$51),0)</f>
        <v>0</v>
      </c>
      <c r="BM78">
        <f t="array" ref="BM78">IF($AC$87,SUM(Cs!$N$104:$N$153*TRANSPOSE(Cs!N$154:N$203)*SqCor!$AZ$2:$CW$51),0)</f>
        <v>0</v>
      </c>
      <c r="BN78">
        <f t="array" ref="BN78">IF($AC$87,SUM(Cs!$N$104:$N$153*TRANSPOSE(Cs!O$154:O$203)*SqCor!$AZ$2:$CW$51),0)</f>
        <v>0</v>
      </c>
      <c r="BO78">
        <f t="array" ref="BO78">IF($AC$87,SUM(Cs!$N$104:$N$153*TRANSPOSE(Cs!P$154:P$203)*SqCor!$AZ$2:$CW$51),0)</f>
        <v>0</v>
      </c>
      <c r="BP78">
        <f t="array" ref="BP78">IF($AC$87,SUM(Cs!$N$104:$N$153*TRANSPOSE(Cs!Q$154:Q$203)*SqCor!$AZ$2:$CW$51),0)</f>
        <v>0</v>
      </c>
      <c r="BQ78">
        <f t="array" ref="BQ78">IF($AC$87,SUM(Cs!$N$104:$N$153*TRANSPOSE(Cs!R$154:R$203)*SqCor!$AZ$2:$CW$51),0)</f>
        <v>0</v>
      </c>
      <c r="BR78">
        <f t="array" ref="BR78">IF($AC$87,SUM(Cs!$N$104:$N$153*TRANSPOSE(Cs!S$154:S$203)*SqCor!$AZ$2:$CW$51),0)</f>
        <v>0</v>
      </c>
      <c r="BS78">
        <f t="array" ref="BS78">IF($AC$87,SUM(Cs!$N$104:$N$153*TRANSPOSE(Cs!T$154:T$203)*SqCor!$AZ$2:$CW$51),0)</f>
        <v>0</v>
      </c>
      <c r="BT78">
        <f t="array" ref="BT78">IF($AC$87,SUM(Cs!$N$104:$N$153*TRANSPOSE(Cs!U$154:U$203)*SqCor!$AZ$2:$CW$51),0)</f>
        <v>0</v>
      </c>
    </row>
    <row r="79" spans="1:72" x14ac:dyDescent="0.15">
      <c r="A79" t="s">
        <v>283</v>
      </c>
      <c r="B79">
        <f t="array" ref="B79">SUM((Cs!$P$104:$P$203+Cs!B$104:B$203=2)*1)</f>
        <v>0</v>
      </c>
      <c r="C79">
        <f t="array" ref="C79">SUM((Cs!$P$104:$P$203+Cs!C$104:C$203=2)*1)</f>
        <v>0</v>
      </c>
      <c r="D79">
        <f t="array" ref="D79">SUM((Cs!$P$104:$P$203+Cs!D$104:D$203=2)*1)</f>
        <v>0</v>
      </c>
      <c r="E79">
        <f t="array" ref="E79">SUM((Cs!$P$104:$P$203+Cs!E$104:E$203=2)*1)</f>
        <v>0</v>
      </c>
      <c r="F79">
        <f t="array" ref="F79">SUM((Cs!$P$104:$P$203+Cs!F$104:F$203=2)*1)</f>
        <v>0</v>
      </c>
      <c r="G79">
        <f t="array" ref="G79">SUM((Cs!$P$104:$P$203+Cs!G$104:G$203=2)*1)</f>
        <v>2</v>
      </c>
      <c r="H79">
        <f t="array" ref="H79">SUM((Cs!$P$104:$P$203+Cs!H$104:H$203=2)*1)</f>
        <v>4</v>
      </c>
      <c r="I79">
        <f t="array" ref="I79">SUM((Cs!$P$104:$P$203+Cs!I$104:I$203=2)*1)</f>
        <v>0</v>
      </c>
      <c r="J79">
        <f t="array" ref="J79">SUM((Cs!$P$104:$P$203+Cs!J$104:J$203=2)*1)</f>
        <v>0</v>
      </c>
      <c r="K79">
        <f t="array" ref="K79">SUM((Cs!$P$104:$P$203+Cs!K$104:K$203=2)*1)</f>
        <v>0</v>
      </c>
      <c r="L79">
        <f t="array" ref="L79">SUM((Cs!$P$104:$P$203+Cs!L$104:L$203=2)*1)</f>
        <v>0</v>
      </c>
      <c r="M79">
        <f t="array" ref="M79">SUM((Cs!$P$104:$P$203+Cs!M$104:M$203=2)*1)</f>
        <v>2</v>
      </c>
      <c r="N79">
        <f t="array" ref="N79">SUM((Cs!$P$104:$P$203+Cs!N$104:N$203=2)*1)</f>
        <v>0</v>
      </c>
      <c r="O79">
        <f t="array" ref="O79">SUM((Cs!$P$104:$P$203+Cs!O$104:O$203=2)*1)</f>
        <v>0</v>
      </c>
      <c r="P79">
        <f t="array" ref="P79">SUM((Cs!$P$104:$P$203+Cs!P$104:P$203=2)*1)</f>
        <v>6</v>
      </c>
      <c r="Q79">
        <f t="array" ref="Q79">SUM((Cs!$P$104:$P$203+Cs!Q$104:Q$203=2)*1)</f>
        <v>0</v>
      </c>
      <c r="R79">
        <f t="array" ref="R79">SUM((Cs!$P$104:$P$203+Cs!R$104:R$203=2)*1)</f>
        <v>6</v>
      </c>
      <c r="S79">
        <f t="array" ref="S79">SUM((Cs!$P$104:$P$203+Cs!S$104:S$203=2)*1)</f>
        <v>0</v>
      </c>
      <c r="T79">
        <f t="array" ref="T79">SUM((Cs!$P$104:$P$203+Cs!T$104:T$203=2)*1)</f>
        <v>0</v>
      </c>
      <c r="U79">
        <f t="array" ref="U79">SUM((Cs!$P$104:$P$203+Cs!U$104:U$203=2)*1)</f>
        <v>0</v>
      </c>
      <c r="AA79">
        <v>69</v>
      </c>
      <c r="AD79">
        <v>14</v>
      </c>
      <c r="AE79">
        <f t="shared" si="29"/>
        <v>2.798</v>
      </c>
      <c r="AF79">
        <f t="shared" si="29"/>
        <v>2.2480000000000002</v>
      </c>
      <c r="AG79">
        <f t="shared" si="29"/>
        <v>1.8699999999999999</v>
      </c>
      <c r="AH79">
        <f t="shared" si="29"/>
        <v>4.2450000000000001</v>
      </c>
      <c r="AI79">
        <f t="shared" si="29"/>
        <v>2.23</v>
      </c>
      <c r="AJ79">
        <f t="shared" si="29"/>
        <v>6.6248000000000005</v>
      </c>
      <c r="AK79">
        <f t="shared" si="29"/>
        <v>10.390900000000002</v>
      </c>
      <c r="AL79">
        <f t="shared" si="29"/>
        <v>2.2889999999999997</v>
      </c>
      <c r="AM79">
        <f t="shared" si="29"/>
        <v>1.7630000000000001</v>
      </c>
      <c r="AN79">
        <f t="shared" si="29"/>
        <v>1.605</v>
      </c>
      <c r="AO79">
        <f t="shared" si="29"/>
        <v>2.1259999999999999</v>
      </c>
      <c r="AP79">
        <f t="shared" si="29"/>
        <v>3.4558000000000004</v>
      </c>
      <c r="AQ79">
        <f t="shared" si="29"/>
        <v>1.8030000000000002</v>
      </c>
      <c r="AR79">
        <f t="array" ref="AR79">SUM(SqCor!$B$2:$AY$51*MMULT(Cs!$O$104:$O$153,TRANSPOSE(Cs!O$104:O$153)))</f>
        <v>4.8800000000000008</v>
      </c>
      <c r="AS79">
        <f t="array" ref="AS79">SUM(SqCor!$B$2:$AY$51*MMULT(Cs!$O$104:$O$153,TRANSPOSE(Cs!P$104:P$153)))</f>
        <v>4.2441999999999993</v>
      </c>
      <c r="AT79">
        <f t="array" ref="AT79">SUM(SqCor!$B$2:$AY$51*MMULT(Cs!$O$104:$O$153,TRANSPOSE(Cs!Q$104:Q$153)))</f>
        <v>1.0007999999999999</v>
      </c>
      <c r="AU79">
        <f t="array" ref="AU79">SUM(SqCor!$B$2:$AY$51*MMULT(Cs!$O$104:$O$153,TRANSPOSE(Cs!R$104:R$153)))</f>
        <v>23.49069999999999</v>
      </c>
      <c r="AV79">
        <f t="array" ref="AV79">SUM(SqCor!$B$2:$AY$51*MMULT(Cs!$O$104:$O$153,TRANSPOSE(Cs!S$104:S$153)))</f>
        <v>0</v>
      </c>
      <c r="AW79">
        <f t="array" ref="AW79">SUM(SqCor!$B$2:$AY$51*MMULT(Cs!$O$104:$O$153,TRANSPOSE(Cs!T$104:T$153)))</f>
        <v>0.67900000000000005</v>
      </c>
      <c r="AX79">
        <f t="array" ref="AX79">SUM(SqCor!$B$2:$AY$51*MMULT(Cs!$O$104:$O$153,TRANSPOSE(Cs!U$104:U$153)))</f>
        <v>1.266</v>
      </c>
      <c r="AZ79">
        <v>14</v>
      </c>
      <c r="BA79">
        <f t="array" ref="BA79">IF($AC$87,SUM(Cs!$O$104:$O$153*TRANSPOSE(Cs!B$154:B$203)*SqCor!$AZ$2:$CW$51),0)</f>
        <v>0</v>
      </c>
      <c r="BB79">
        <f t="array" ref="BB79">IF($AC$87,SUM(Cs!$O$104:$O$153*TRANSPOSE(Cs!C$154:C$203)*SqCor!$AZ$2:$CW$51),0)</f>
        <v>0</v>
      </c>
      <c r="BC79">
        <f t="array" ref="BC79">IF($AC$87,SUM(Cs!$O$104:$O$153*TRANSPOSE(Cs!D$154:D$203)*SqCor!$AZ$2:$CW$51),0)</f>
        <v>0</v>
      </c>
      <c r="BD79">
        <f t="array" ref="BD79">IF($AC$87,SUM(Cs!$O$104:$O$153*TRANSPOSE(Cs!E$154:E$203)*SqCor!$AZ$2:$CW$51),0)</f>
        <v>0</v>
      </c>
      <c r="BE79">
        <f t="array" ref="BE79">IF($AC$87,SUM(Cs!$O$104:$O$153*TRANSPOSE(Cs!F$154:F$203)*SqCor!$AZ$2:$CW$51),0)</f>
        <v>0</v>
      </c>
      <c r="BF79">
        <f t="array" ref="BF79">IF($AC$87,SUM(Cs!$O$104:$O$153*TRANSPOSE(Cs!G$154:G$203)*SqCor!$AZ$2:$CW$51),0)</f>
        <v>0</v>
      </c>
      <c r="BG79">
        <f t="array" ref="BG79">IF($AC$87,SUM(Cs!$O$104:$O$153*TRANSPOSE(Cs!H$154:H$203)*SqCor!$AZ$2:$CW$51),0)</f>
        <v>0</v>
      </c>
      <c r="BH79">
        <f t="array" ref="BH79">IF($AC$87,SUM(Cs!$O$104:$O$153*TRANSPOSE(Cs!I$154:I$203)*SqCor!$AZ$2:$CW$51),0)</f>
        <v>0</v>
      </c>
      <c r="BI79">
        <f t="array" ref="BI79">IF($AC$87,SUM(Cs!$O$104:$O$153*TRANSPOSE(Cs!J$154:J$203)*SqCor!$AZ$2:$CW$51),0)</f>
        <v>0</v>
      </c>
      <c r="BJ79">
        <f t="array" ref="BJ79">IF($AC$87,SUM(Cs!$O$104:$O$153*TRANSPOSE(Cs!K$154:K$203)*SqCor!$AZ$2:$CW$51),0)</f>
        <v>0</v>
      </c>
      <c r="BK79">
        <f t="array" ref="BK79">IF($AC$87,SUM(Cs!$O$104:$O$153*TRANSPOSE(Cs!L$154:L$203)*SqCor!$AZ$2:$CW$51),0)</f>
        <v>0</v>
      </c>
      <c r="BL79">
        <f t="array" ref="BL79">IF($AC$87,SUM(Cs!$O$104:$O$153*TRANSPOSE(Cs!M$154:M$203)*SqCor!$AZ$2:$CW$51),0)</f>
        <v>0</v>
      </c>
      <c r="BM79">
        <f t="array" ref="BM79">IF($AC$87,SUM(Cs!$O$104:$O$153*TRANSPOSE(Cs!N$154:N$203)*SqCor!$AZ$2:$CW$51),0)</f>
        <v>0</v>
      </c>
      <c r="BN79">
        <f t="array" ref="BN79">IF($AC$87,SUM(Cs!$O$104:$O$153*TRANSPOSE(Cs!O$154:O$203)*SqCor!$AZ$2:$CW$51),0)</f>
        <v>0</v>
      </c>
      <c r="BO79">
        <f t="array" ref="BO79">IF($AC$87,SUM(Cs!$O$104:$O$153*TRANSPOSE(Cs!P$154:P$203)*SqCor!$AZ$2:$CW$51),0)</f>
        <v>0</v>
      </c>
      <c r="BP79">
        <f t="array" ref="BP79">IF($AC$87,SUM(Cs!$O$104:$O$153*TRANSPOSE(Cs!Q$154:Q$203)*SqCor!$AZ$2:$CW$51),0)</f>
        <v>0</v>
      </c>
      <c r="BQ79">
        <f t="array" ref="BQ79">IF($AC$87,SUM(Cs!$O$104:$O$153*TRANSPOSE(Cs!R$154:R$203)*SqCor!$AZ$2:$CW$51),0)</f>
        <v>0</v>
      </c>
      <c r="BR79">
        <f t="array" ref="BR79">IF($AC$87,SUM(Cs!$O$104:$O$153*TRANSPOSE(Cs!S$154:S$203)*SqCor!$AZ$2:$CW$51),0)</f>
        <v>0</v>
      </c>
      <c r="BS79">
        <f t="array" ref="BS79">IF($AC$87,SUM(Cs!$O$104:$O$153*TRANSPOSE(Cs!T$154:T$203)*SqCor!$AZ$2:$CW$51),0)</f>
        <v>0</v>
      </c>
      <c r="BT79">
        <f t="array" ref="BT79">IF($AC$87,SUM(Cs!$O$104:$O$153*TRANSPOSE(Cs!U$154:U$203)*SqCor!$AZ$2:$CW$51),0)</f>
        <v>0</v>
      </c>
    </row>
    <row r="80" spans="1:72" x14ac:dyDescent="0.15">
      <c r="A80" t="s">
        <v>284</v>
      </c>
      <c r="B80">
        <f t="array" ref="B80">SUM((Cs!$Q$104:$Q$203+Cs!B$104:B$203=2)*1)</f>
        <v>0</v>
      </c>
      <c r="C80">
        <f t="array" ref="C80">SUM((Cs!$Q$104:$Q$203+Cs!C$104:C$203=2)*1)</f>
        <v>0</v>
      </c>
      <c r="D80">
        <f t="array" ref="D80">SUM((Cs!$Q$104:$Q$203+Cs!D$104:D$203=2)*1)</f>
        <v>0</v>
      </c>
      <c r="E80">
        <f t="array" ref="E80">SUM((Cs!$Q$104:$Q$203+Cs!E$104:E$203=2)*1)</f>
        <v>0</v>
      </c>
      <c r="F80">
        <f t="array" ref="F80">SUM((Cs!$Q$104:$Q$203+Cs!F$104:F$203=2)*1)</f>
        <v>0</v>
      </c>
      <c r="G80">
        <f t="array" ref="G80">SUM((Cs!$Q$104:$Q$203+Cs!G$104:G$203=2)*1)</f>
        <v>2</v>
      </c>
      <c r="H80">
        <f t="array" ref="H80">SUM((Cs!$Q$104:$Q$203+Cs!H$104:H$203=2)*1)</f>
        <v>0</v>
      </c>
      <c r="I80">
        <f t="array" ref="I80">SUM((Cs!$Q$104:$Q$203+Cs!I$104:I$203=2)*1)</f>
        <v>0</v>
      </c>
      <c r="J80">
        <f t="array" ref="J80">SUM((Cs!$Q$104:$Q$203+Cs!J$104:J$203=2)*1)</f>
        <v>0</v>
      </c>
      <c r="K80">
        <f t="array" ref="K80">SUM((Cs!$Q$104:$Q$203+Cs!K$104:K$203=2)*1)</f>
        <v>0</v>
      </c>
      <c r="L80">
        <f t="array" ref="L80">SUM((Cs!$Q$104:$Q$203+Cs!L$104:L$203=2)*1)</f>
        <v>0</v>
      </c>
      <c r="M80">
        <f t="array" ref="M80">SUM((Cs!$Q$104:$Q$203+Cs!M$104:M$203=2)*1)</f>
        <v>2</v>
      </c>
      <c r="N80">
        <f t="array" ref="N80">SUM((Cs!$Q$104:$Q$203+Cs!N$104:N$203=2)*1)</f>
        <v>1</v>
      </c>
      <c r="O80">
        <f t="array" ref="O80">SUM((Cs!$Q$104:$Q$203+Cs!O$104:O$203=2)*1)</f>
        <v>0</v>
      </c>
      <c r="P80">
        <f t="array" ref="P80">SUM((Cs!$Q$104:$Q$203+Cs!P$104:P$203=2)*1)</f>
        <v>0</v>
      </c>
      <c r="Q80">
        <f t="array" ref="Q80">SUM((Cs!$Q$104:$Q$203+Cs!Q$104:Q$203=2)*1)</f>
        <v>2</v>
      </c>
      <c r="R80">
        <f t="array" ref="R80">SUM((Cs!$Q$104:$Q$203+Cs!R$104:R$203=2)*1)</f>
        <v>2</v>
      </c>
      <c r="S80">
        <f t="array" ref="S80">SUM((Cs!$Q$104:$Q$203+Cs!S$104:S$203=2)*1)</f>
        <v>0</v>
      </c>
      <c r="T80">
        <f t="array" ref="T80">SUM((Cs!$Q$104:$Q$203+Cs!T$104:T$203=2)*1)</f>
        <v>0</v>
      </c>
      <c r="U80">
        <f t="array" ref="U80">SUM((Cs!$Q$104:$Q$203+Cs!U$104:U$203=2)*1)</f>
        <v>0</v>
      </c>
      <c r="AA80">
        <v>70</v>
      </c>
      <c r="AD80">
        <v>15</v>
      </c>
      <c r="AE80">
        <f t="shared" si="29"/>
        <v>3.5250000000000004</v>
      </c>
      <c r="AF80">
        <f t="shared" si="29"/>
        <v>2.589</v>
      </c>
      <c r="AG80">
        <f t="shared" si="29"/>
        <v>2.1459999999999999</v>
      </c>
      <c r="AH80">
        <f t="shared" si="29"/>
        <v>4.9930399999999997</v>
      </c>
      <c r="AI80">
        <f t="shared" si="29"/>
        <v>2.4860000000000002</v>
      </c>
      <c r="AJ80">
        <f t="shared" si="29"/>
        <v>6.7974199999999989</v>
      </c>
      <c r="AK80">
        <f t="shared" si="29"/>
        <v>12.763299999999999</v>
      </c>
      <c r="AL80">
        <f t="shared" si="29"/>
        <v>2.7018200000000001</v>
      </c>
      <c r="AM80">
        <f t="shared" si="29"/>
        <v>1.8096000000000001</v>
      </c>
      <c r="AN80">
        <f t="shared" si="29"/>
        <v>1.7922200000000001</v>
      </c>
      <c r="AO80">
        <f t="shared" si="29"/>
        <v>1.8201200000000002</v>
      </c>
      <c r="AP80">
        <f t="shared" si="29"/>
        <v>4.0278200000000002</v>
      </c>
      <c r="AQ80">
        <f t="shared" si="29"/>
        <v>1.8496000000000001</v>
      </c>
      <c r="AR80">
        <f t="shared" si="29"/>
        <v>4.2441999999999993</v>
      </c>
      <c r="AS80">
        <f t="array" ref="AS80">SUM(SqCor!$B$2:$AY$51*MMULT(Cs!$P$104:$P$153,TRANSPOSE(Cs!P$104:P$153)))</f>
        <v>6.8323999999999998</v>
      </c>
      <c r="AT80">
        <f t="array" ref="AT80">SUM(SqCor!$B$2:$AY$51*MMULT(Cs!$P$104:$P$153,TRANSPOSE(Cs!Q$104:Q$153)))</f>
        <v>1.4656</v>
      </c>
      <c r="AU80">
        <f t="array" ref="AU80">SUM(SqCor!$B$2:$AY$51*MMULT(Cs!$P$104:$P$153,TRANSPOSE(Cs!R$104:R$153)))</f>
        <v>27.039759999999998</v>
      </c>
      <c r="AV80">
        <f t="array" ref="AV80">SUM(SqCor!$B$2:$AY$51*MMULT(Cs!$P$104:$P$153,TRANSPOSE(Cs!S$104:S$153)))</f>
        <v>0</v>
      </c>
      <c r="AW80">
        <f t="array" ref="AW80">SUM(SqCor!$B$2:$AY$51*MMULT(Cs!$P$104:$P$153,TRANSPOSE(Cs!T$104:T$153)))</f>
        <v>0.36000000000000004</v>
      </c>
      <c r="AX80">
        <f t="array" ref="AX80">SUM(SqCor!$B$2:$AY$51*MMULT(Cs!$P$104:$P$153,TRANSPOSE(Cs!U$104:U$153)))</f>
        <v>0.64999999999999991</v>
      </c>
      <c r="AZ80">
        <v>15</v>
      </c>
      <c r="BA80">
        <f t="array" ref="BA80">IF($AC$87,SUM(Cs!$P$104:$P$153*TRANSPOSE(Cs!B$154:B$203)*SqCor!$AZ$2:$CW$51),0)</f>
        <v>0</v>
      </c>
      <c r="BB80">
        <f t="array" ref="BB80">IF($AC$87,SUM(Cs!$P$104:$P$153*TRANSPOSE(Cs!C$154:C$203)*SqCor!$AZ$2:$CW$51),0)</f>
        <v>0</v>
      </c>
      <c r="BC80">
        <f t="array" ref="BC80">IF($AC$87,SUM(Cs!$P$104:$P$153*TRANSPOSE(Cs!D$154:D$203)*SqCor!$AZ$2:$CW$51),0)</f>
        <v>0</v>
      </c>
      <c r="BD80">
        <f t="array" ref="BD80">IF($AC$87,SUM(Cs!$P$104:$P$153*TRANSPOSE(Cs!E$154:E$203)*SqCor!$AZ$2:$CW$51),0)</f>
        <v>0</v>
      </c>
      <c r="BE80">
        <f t="array" ref="BE80">IF($AC$87,SUM(Cs!$P$104:$P$153*TRANSPOSE(Cs!F$154:F$203)*SqCor!$AZ$2:$CW$51),0)</f>
        <v>0</v>
      </c>
      <c r="BF80">
        <f t="array" ref="BF80">IF($AC$87,SUM(Cs!$P$104:$P$153*TRANSPOSE(Cs!G$154:G$203)*SqCor!$AZ$2:$CW$51),0)</f>
        <v>0</v>
      </c>
      <c r="BG80">
        <f t="array" ref="BG80">IF($AC$87,SUM(Cs!$P$104:$P$153*TRANSPOSE(Cs!H$154:H$203)*SqCor!$AZ$2:$CW$51),0)</f>
        <v>0</v>
      </c>
      <c r="BH80">
        <f t="array" ref="BH80">IF($AC$87,SUM(Cs!$P$104:$P$153*TRANSPOSE(Cs!I$154:I$203)*SqCor!$AZ$2:$CW$51),0)</f>
        <v>0</v>
      </c>
      <c r="BI80">
        <f t="array" ref="BI80">IF($AC$87,SUM(Cs!$P$104:$P$153*TRANSPOSE(Cs!J$154:J$203)*SqCor!$AZ$2:$CW$51),0)</f>
        <v>0</v>
      </c>
      <c r="BJ80">
        <f t="array" ref="BJ80">IF($AC$87,SUM(Cs!$P$104:$P$153*TRANSPOSE(Cs!K$154:K$203)*SqCor!$AZ$2:$CW$51),0)</f>
        <v>0</v>
      </c>
      <c r="BK80">
        <f t="array" ref="BK80">IF($AC$87,SUM(Cs!$P$104:$P$153*TRANSPOSE(Cs!L$154:L$203)*SqCor!$AZ$2:$CW$51),0)</f>
        <v>0</v>
      </c>
      <c r="BL80">
        <f t="array" ref="BL80">IF($AC$87,SUM(Cs!$P$104:$P$153*TRANSPOSE(Cs!M$154:M$203)*SqCor!$AZ$2:$CW$51),0)</f>
        <v>0</v>
      </c>
      <c r="BM80">
        <f t="array" ref="BM80">IF($AC$87,SUM(Cs!$P$104:$P$153*TRANSPOSE(Cs!N$154:N$203)*SqCor!$AZ$2:$CW$51),0)</f>
        <v>0</v>
      </c>
      <c r="BN80">
        <f t="array" ref="BN80">IF($AC$87,SUM(Cs!$P$104:$P$153*TRANSPOSE(Cs!O$154:O$203)*SqCor!$AZ$2:$CW$51),0)</f>
        <v>0</v>
      </c>
      <c r="BO80">
        <f t="array" ref="BO80">IF($AC$87,SUM(Cs!$P$104:$P$153*TRANSPOSE(Cs!P$154:P$203)*SqCor!$AZ$2:$CW$51),0)</f>
        <v>0</v>
      </c>
      <c r="BP80">
        <f t="array" ref="BP80">IF($AC$87,SUM(Cs!$P$104:$P$153*TRANSPOSE(Cs!Q$154:Q$203)*SqCor!$AZ$2:$CW$51),0)</f>
        <v>0</v>
      </c>
      <c r="BQ80">
        <f t="array" ref="BQ80">IF($AC$87,SUM(Cs!$P$104:$P$153*TRANSPOSE(Cs!R$154:R$203)*SqCor!$AZ$2:$CW$51),0)</f>
        <v>0</v>
      </c>
      <c r="BR80">
        <f t="array" ref="BR80">IF($AC$87,SUM(Cs!$P$104:$P$153*TRANSPOSE(Cs!S$154:S$203)*SqCor!$AZ$2:$CW$51),0)</f>
        <v>0</v>
      </c>
      <c r="BS80">
        <f t="array" ref="BS80">IF($AC$87,SUM(Cs!$P$104:$P$153*TRANSPOSE(Cs!T$154:T$203)*SqCor!$AZ$2:$CW$51),0)</f>
        <v>0</v>
      </c>
      <c r="BT80">
        <f t="array" ref="BT80">IF($AC$87,SUM(Cs!$P$104:$P$153*TRANSPOSE(Cs!U$154:U$203)*SqCor!$AZ$2:$CW$51),0)</f>
        <v>0</v>
      </c>
    </row>
    <row r="81" spans="1:72" x14ac:dyDescent="0.15">
      <c r="A81" t="s">
        <v>285</v>
      </c>
      <c r="B81">
        <f t="array" ref="B81">SUM((Cs!$R$104:$R$203+Cs!B$104:B$203=2)*1)</f>
        <v>3</v>
      </c>
      <c r="C81">
        <f t="array" ref="C81">SUM((Cs!$R$104:$R$203+Cs!C$104:C$203=2)*1)</f>
        <v>4</v>
      </c>
      <c r="D81">
        <f t="array" ref="D81">SUM((Cs!$R$104:$R$203+Cs!D$104:D$203=2)*1)</f>
        <v>2</v>
      </c>
      <c r="E81">
        <f t="array" ref="E81">SUM((Cs!$R$104:$R$203+Cs!E$104:E$203=2)*1)</f>
        <v>8</v>
      </c>
      <c r="F81">
        <f t="array" ref="F81">SUM((Cs!$R$104:$R$203+Cs!F$104:F$203=2)*1)</f>
        <v>3</v>
      </c>
      <c r="G81">
        <f t="array" ref="G81">SUM((Cs!$R$104:$R$203+Cs!G$104:G$203=2)*1)</f>
        <v>16</v>
      </c>
      <c r="H81">
        <f t="array" ref="H81">SUM((Cs!$R$104:$R$203+Cs!H$104:H$203=2)*1)</f>
        <v>8</v>
      </c>
      <c r="I81">
        <f t="array" ref="I81">SUM((Cs!$R$104:$R$203+Cs!I$104:I$203=2)*1)</f>
        <v>4</v>
      </c>
      <c r="J81">
        <f t="array" ref="J81">SUM((Cs!$R$104:$R$203+Cs!J$104:J$203=2)*1)</f>
        <v>4</v>
      </c>
      <c r="K81">
        <f t="array" ref="K81">SUM((Cs!$R$104:$R$203+Cs!K$104:K$203=2)*1)</f>
        <v>3</v>
      </c>
      <c r="L81">
        <f t="array" ref="L81">SUM((Cs!$R$104:$R$203+Cs!L$104:L$203=2)*1)</f>
        <v>6</v>
      </c>
      <c r="M81">
        <f t="array" ref="M81">SUM((Cs!$R$104:$R$203+Cs!M$104:M$203=2)*1)</f>
        <v>8</v>
      </c>
      <c r="N81">
        <f t="array" ref="N81">SUM((Cs!$R$104:$R$203+Cs!N$104:N$203=2)*1)</f>
        <v>4</v>
      </c>
      <c r="O81">
        <f t="array" ref="O81">SUM((Cs!$R$104:$R$203+Cs!O$104:O$203=2)*1)</f>
        <v>3</v>
      </c>
      <c r="P81">
        <f t="array" ref="P81">SUM((Cs!$R$104:$R$203+Cs!P$104:P$203=2)*1)</f>
        <v>6</v>
      </c>
      <c r="Q81">
        <f t="array" ref="Q81">SUM((Cs!$R$104:$R$203+Cs!Q$104:Q$203=2)*1)</f>
        <v>2</v>
      </c>
      <c r="R81">
        <f t="array" ref="R81">SUM((Cs!$R$104:$R$203+Cs!R$104:R$203=2)*1)</f>
        <v>40</v>
      </c>
      <c r="S81">
        <f t="array" ref="S81">SUM((Cs!$R$104:$R$203+Cs!S$104:S$203=2)*1)</f>
        <v>5</v>
      </c>
      <c r="T81">
        <f t="array" ref="T81">SUM((Cs!$R$104:$R$203+Cs!T$104:T$203=2)*1)</f>
        <v>2</v>
      </c>
      <c r="U81">
        <f t="array" ref="U81">SUM((Cs!$R$104:$R$203+Cs!U$104:U$203=2)*1)</f>
        <v>2</v>
      </c>
      <c r="AA81">
        <v>71</v>
      </c>
      <c r="AD81">
        <v>16</v>
      </c>
      <c r="AE81">
        <f t="shared" si="29"/>
        <v>1.6839999999999997</v>
      </c>
      <c r="AF81">
        <f t="shared" si="29"/>
        <v>0.93899999999999995</v>
      </c>
      <c r="AG81">
        <f t="shared" si="29"/>
        <v>1.1950000000000001</v>
      </c>
      <c r="AH81">
        <f t="shared" si="29"/>
        <v>1.9064999999999999</v>
      </c>
      <c r="AI81">
        <f t="shared" si="29"/>
        <v>1.2650000000000001</v>
      </c>
      <c r="AJ81">
        <f t="shared" si="29"/>
        <v>5.6271199999999997</v>
      </c>
      <c r="AK81">
        <f t="shared" si="29"/>
        <v>3.0045999999999999</v>
      </c>
      <c r="AL81">
        <f t="shared" si="29"/>
        <v>1.3871199999999999</v>
      </c>
      <c r="AM81">
        <f t="shared" si="29"/>
        <v>1.7546999999999999</v>
      </c>
      <c r="AN81">
        <f t="shared" si="29"/>
        <v>0.77242</v>
      </c>
      <c r="AO81">
        <f t="shared" si="29"/>
        <v>0.97072000000000003</v>
      </c>
      <c r="AP81">
        <f t="shared" si="29"/>
        <v>2.9824199999999998</v>
      </c>
      <c r="AQ81">
        <f t="shared" si="29"/>
        <v>2.3947000000000003</v>
      </c>
      <c r="AR81">
        <f t="shared" si="29"/>
        <v>1.0007999999999999</v>
      </c>
      <c r="AS81">
        <f t="shared" si="29"/>
        <v>1.4656</v>
      </c>
      <c r="AT81">
        <f t="array" ref="AT81">SUM(SqCor!$B$2:$AY$51*MMULT(Cs!$Q$104:$Q$153,TRANSPOSE(Cs!Q$104:Q$153)))</f>
        <v>2</v>
      </c>
      <c r="AU81">
        <f t="array" ref="AU81">SUM(SqCor!$B$2:$AY$51*MMULT(Cs!$Q$104:$Q$153,TRANSPOSE(Cs!R$104:R$153)))</f>
        <v>11.80322</v>
      </c>
      <c r="AV81">
        <f t="array" ref="AV81">SUM(SqCor!$B$2:$AY$51*MMULT(Cs!$Q$104:$Q$153,TRANSPOSE(Cs!S$104:S$153)))</f>
        <v>0</v>
      </c>
      <c r="AW81">
        <f t="array" ref="AW81">SUM(SqCor!$B$2:$AY$51*MMULT(Cs!$Q$104:$Q$153,TRANSPOSE(Cs!T$104:T$153)))</f>
        <v>0.77</v>
      </c>
      <c r="AX81">
        <f t="array" ref="AX81">SUM(SqCor!$B$2:$AY$51*MMULT(Cs!$Q$104:$Q$153,TRANSPOSE(Cs!U$104:U$153)))</f>
        <v>0.66999999999999993</v>
      </c>
      <c r="AZ81">
        <v>16</v>
      </c>
      <c r="BA81">
        <f t="array" ref="BA81">IF($AC$87,SUM(Cs!$Q$104:$Q$153*TRANSPOSE(Cs!B$154:B$203)*SqCor!$AZ$2:$CW$51),0)</f>
        <v>0</v>
      </c>
      <c r="BB81">
        <f t="array" ref="BB81">IF($AC$87,SUM(Cs!$Q$104:$Q$153*TRANSPOSE(Cs!C$154:C$203)*SqCor!$AZ$2:$CW$51),0)</f>
        <v>0</v>
      </c>
      <c r="BC81">
        <f t="array" ref="BC81">IF($AC$87,SUM(Cs!$Q$104:$Q$153*TRANSPOSE(Cs!D$154:D$203)*SqCor!$AZ$2:$CW$51),0)</f>
        <v>0</v>
      </c>
      <c r="BD81">
        <f t="array" ref="BD81">IF($AC$87,SUM(Cs!$Q$104:$Q$153*TRANSPOSE(Cs!E$154:E$203)*SqCor!$AZ$2:$CW$51),0)</f>
        <v>0</v>
      </c>
      <c r="BE81">
        <f t="array" ref="BE81">IF($AC$87,SUM(Cs!$Q$104:$Q$153*TRANSPOSE(Cs!F$154:F$203)*SqCor!$AZ$2:$CW$51),0)</f>
        <v>0</v>
      </c>
      <c r="BF81">
        <f t="array" ref="BF81">IF($AC$87,SUM(Cs!$Q$104:$Q$153*TRANSPOSE(Cs!G$154:G$203)*SqCor!$AZ$2:$CW$51),0)</f>
        <v>0</v>
      </c>
      <c r="BG81">
        <f t="array" ref="BG81">IF($AC$87,SUM(Cs!$Q$104:$Q$153*TRANSPOSE(Cs!H$154:H$203)*SqCor!$AZ$2:$CW$51),0)</f>
        <v>0</v>
      </c>
      <c r="BH81">
        <f t="array" ref="BH81">IF($AC$87,SUM(Cs!$Q$104:$Q$153*TRANSPOSE(Cs!I$154:I$203)*SqCor!$AZ$2:$CW$51),0)</f>
        <v>0</v>
      </c>
      <c r="BI81">
        <f t="array" ref="BI81">IF($AC$87,SUM(Cs!$Q$104:$Q$153*TRANSPOSE(Cs!J$154:J$203)*SqCor!$AZ$2:$CW$51),0)</f>
        <v>0</v>
      </c>
      <c r="BJ81">
        <f t="array" ref="BJ81">IF($AC$87,SUM(Cs!$Q$104:$Q$153*TRANSPOSE(Cs!K$154:K$203)*SqCor!$AZ$2:$CW$51),0)</f>
        <v>0</v>
      </c>
      <c r="BK81">
        <f t="array" ref="BK81">IF($AC$87,SUM(Cs!$Q$104:$Q$153*TRANSPOSE(Cs!L$154:L$203)*SqCor!$AZ$2:$CW$51),0)</f>
        <v>0</v>
      </c>
      <c r="BL81">
        <f t="array" ref="BL81">IF($AC$87,SUM(Cs!$Q$104:$Q$153*TRANSPOSE(Cs!M$154:M$203)*SqCor!$AZ$2:$CW$51),0)</f>
        <v>0</v>
      </c>
      <c r="BM81">
        <f t="array" ref="BM81">IF($AC$87,SUM(Cs!$Q$104:$Q$153*TRANSPOSE(Cs!N$154:N$203)*SqCor!$AZ$2:$CW$51),0)</f>
        <v>0</v>
      </c>
      <c r="BN81">
        <f t="array" ref="BN81">IF($AC$87,SUM(Cs!$Q$104:$Q$153*TRANSPOSE(Cs!O$154:O$203)*SqCor!$AZ$2:$CW$51),0)</f>
        <v>0</v>
      </c>
      <c r="BO81">
        <f t="array" ref="BO81">IF($AC$87,SUM(Cs!$Q$104:$Q$153*TRANSPOSE(Cs!P$154:P$203)*SqCor!$AZ$2:$CW$51),0)</f>
        <v>0</v>
      </c>
      <c r="BP81">
        <f t="array" ref="BP81">IF($AC$87,SUM(Cs!$Q$104:$Q$153*TRANSPOSE(Cs!Q$154:Q$203)*SqCor!$AZ$2:$CW$51),0)</f>
        <v>0</v>
      </c>
      <c r="BQ81">
        <f t="array" ref="BQ81">IF($AC$87,SUM(Cs!$Q$104:$Q$153*TRANSPOSE(Cs!R$154:R$203)*SqCor!$AZ$2:$CW$51),0)</f>
        <v>0</v>
      </c>
      <c r="BR81">
        <f t="array" ref="BR81">IF($AC$87,SUM(Cs!$Q$104:$Q$153*TRANSPOSE(Cs!S$154:S$203)*SqCor!$AZ$2:$CW$51),0)</f>
        <v>0</v>
      </c>
      <c r="BS81">
        <f t="array" ref="BS81">IF($AC$87,SUM(Cs!$Q$104:$Q$153*TRANSPOSE(Cs!T$154:T$203)*SqCor!$AZ$2:$CW$51),0)</f>
        <v>0</v>
      </c>
      <c r="BT81">
        <f t="array" ref="BT81">IF($AC$87,SUM(Cs!$Q$104:$Q$153*TRANSPOSE(Cs!U$154:U$203)*SqCor!$AZ$2:$CW$51),0)</f>
        <v>0</v>
      </c>
    </row>
    <row r="82" spans="1:72" x14ac:dyDescent="0.15">
      <c r="A82" t="s">
        <v>286</v>
      </c>
      <c r="B82">
        <f t="array" ref="B82">SUM((Cs!$S$104:$S$203+Cs!B$104:B$203=2)*1)</f>
        <v>0</v>
      </c>
      <c r="C82">
        <f t="array" ref="C82">SUM((Cs!$S$104:$S$203+Cs!C$104:C$203=2)*1)</f>
        <v>1</v>
      </c>
      <c r="D82">
        <f t="array" ref="D82">SUM((Cs!$S$104:$S$203+Cs!D$104:D$203=2)*1)</f>
        <v>0</v>
      </c>
      <c r="E82">
        <f t="array" ref="E82">SUM((Cs!$S$104:$S$203+Cs!E$104:E$203=2)*1)</f>
        <v>0</v>
      </c>
      <c r="F82">
        <f t="array" ref="F82">SUM((Cs!$S$104:$S$203+Cs!F$104:F$203=2)*1)</f>
        <v>0</v>
      </c>
      <c r="G82">
        <f t="array" ref="G82">SUM((Cs!$S$104:$S$203+Cs!G$104:G$203=2)*1)</f>
        <v>0</v>
      </c>
      <c r="H82">
        <f t="array" ref="H82">SUM((Cs!$S$104:$S$203+Cs!H$104:H$203=2)*1)</f>
        <v>0</v>
      </c>
      <c r="I82">
        <f t="array" ref="I82">SUM((Cs!$S$104:$S$203+Cs!I$104:I$203=2)*1)</f>
        <v>0</v>
      </c>
      <c r="J82">
        <f t="array" ref="J82">SUM((Cs!$S$104:$S$203+Cs!J$104:J$203=2)*1)</f>
        <v>0</v>
      </c>
      <c r="K82">
        <f t="array" ref="K82">SUM((Cs!$S$104:$S$203+Cs!K$104:K$203=2)*1)</f>
        <v>0</v>
      </c>
      <c r="L82">
        <f t="array" ref="L82">SUM((Cs!$S$104:$S$203+Cs!L$104:L$203=2)*1)</f>
        <v>0</v>
      </c>
      <c r="M82">
        <f t="array" ref="M82">SUM((Cs!$S$104:$S$203+Cs!M$104:M$203=2)*1)</f>
        <v>0</v>
      </c>
      <c r="N82">
        <f t="array" ref="N82">SUM((Cs!$S$104:$S$203+Cs!N$104:N$203=2)*1)</f>
        <v>0</v>
      </c>
      <c r="O82">
        <f t="array" ref="O82">SUM((Cs!$S$104:$S$203+Cs!O$104:O$203=2)*1)</f>
        <v>0</v>
      </c>
      <c r="P82">
        <f t="array" ref="P82">SUM((Cs!$S$104:$S$203+Cs!P$104:P$203=2)*1)</f>
        <v>0</v>
      </c>
      <c r="Q82">
        <f t="array" ref="Q82">SUM((Cs!$S$104:$S$203+Cs!Q$104:Q$203=2)*1)</f>
        <v>0</v>
      </c>
      <c r="R82">
        <f t="array" ref="R82">SUM((Cs!$S$104:$S$203+Cs!R$104:R$203=2)*1)</f>
        <v>5</v>
      </c>
      <c r="S82">
        <f t="array" ref="S82">SUM((Cs!$S$104:$S$203+Cs!S$104:S$203=2)*1)</f>
        <v>5</v>
      </c>
      <c r="T82">
        <f t="array" ref="T82">SUM((Cs!$S$104:$S$203+Cs!T$104:T$203=2)*1)</f>
        <v>0</v>
      </c>
      <c r="U82">
        <f t="array" ref="U82">SUM((Cs!$S$104:$S$203+Cs!U$104:U$203=2)*1)</f>
        <v>0</v>
      </c>
      <c r="AA82">
        <v>72</v>
      </c>
      <c r="AD82">
        <v>17</v>
      </c>
      <c r="AE82">
        <f t="shared" si="29"/>
        <v>29.046999999999993</v>
      </c>
      <c r="AF82">
        <f t="shared" si="29"/>
        <v>25.518999999999995</v>
      </c>
      <c r="AG82">
        <f t="shared" si="29"/>
        <v>16.757999999999996</v>
      </c>
      <c r="AH82">
        <f t="shared" si="29"/>
        <v>46.589929999999974</v>
      </c>
      <c r="AI82">
        <f t="shared" si="29"/>
        <v>21.525999999999996</v>
      </c>
      <c r="AJ82">
        <f t="shared" si="29"/>
        <v>94.17616000000001</v>
      </c>
      <c r="AK82">
        <f t="shared" si="29"/>
        <v>60.536449999999988</v>
      </c>
      <c r="AL82">
        <f t="shared" si="29"/>
        <v>31.82694</v>
      </c>
      <c r="AM82">
        <f t="shared" si="29"/>
        <v>29.408300000000001</v>
      </c>
      <c r="AN82">
        <f t="shared" si="29"/>
        <v>22.294640000000001</v>
      </c>
      <c r="AO82">
        <f t="shared" si="29"/>
        <v>26.698840000000008</v>
      </c>
      <c r="AP82">
        <f t="shared" si="29"/>
        <v>42.469859999999969</v>
      </c>
      <c r="AQ82">
        <f t="shared" si="29"/>
        <v>30.536300000000001</v>
      </c>
      <c r="AR82">
        <f t="shared" si="29"/>
        <v>23.49069999999999</v>
      </c>
      <c r="AS82">
        <f t="shared" si="29"/>
        <v>27.039759999999998</v>
      </c>
      <c r="AT82">
        <f t="shared" si="29"/>
        <v>11.80322</v>
      </c>
      <c r="AU82">
        <f t="array" ref="AU82">SUM(SqCor!$B$2:$AY$51*MMULT(Cs!$R$104:$R$153,TRANSPOSE(Cs!R$104:R$153)))</f>
        <v>222.82854000000009</v>
      </c>
      <c r="AV82">
        <f t="array" ref="AV82">SUM(SqCor!$B$2:$AY$51*MMULT(Cs!$R$104:$R$153,TRANSPOSE(Cs!S$104:S$153)))</f>
        <v>0</v>
      </c>
      <c r="AW82">
        <f t="array" ref="AW82">SUM(SqCor!$B$2:$AY$51*MMULT(Cs!$R$104:$R$153,TRANSPOSE(Cs!T$104:T$153)))</f>
        <v>12.164000000000001</v>
      </c>
      <c r="AX82">
        <f t="array" ref="AX82">SUM(SqCor!$B$2:$AY$51*MMULT(Cs!$R$104:$R$153,TRANSPOSE(Cs!U$104:U$153)))</f>
        <v>15.355000000000002</v>
      </c>
      <c r="AZ82">
        <v>17</v>
      </c>
      <c r="BA82">
        <f t="array" ref="BA82">IF($AC$87,SUM(Cs!$R$104:$R$153*TRANSPOSE(Cs!B$154:B$203)*SqCor!$AZ$2:$CW$51),0)</f>
        <v>0</v>
      </c>
      <c r="BB82">
        <f t="array" ref="BB82">IF($AC$87,SUM(Cs!$R$104:$R$153*TRANSPOSE(Cs!C$154:C$203)*SqCor!$AZ$2:$CW$51),0)</f>
        <v>1.0900000000000001</v>
      </c>
      <c r="BC82">
        <f t="array" ref="BC82">IF($AC$87,SUM(Cs!$R$104:$R$153*TRANSPOSE(Cs!D$154:D$203)*SqCor!$AZ$2:$CW$51),0)</f>
        <v>0</v>
      </c>
      <c r="BD82">
        <f t="array" ref="BD82">IF($AC$87,SUM(Cs!$R$104:$R$153*TRANSPOSE(Cs!E$154:E$203)*SqCor!$AZ$2:$CW$51),0)</f>
        <v>0</v>
      </c>
      <c r="BE82">
        <f t="array" ref="BE82">IF($AC$87,SUM(Cs!$R$104:$R$153*TRANSPOSE(Cs!F$154:F$203)*SqCor!$AZ$2:$CW$51),0)</f>
        <v>0</v>
      </c>
      <c r="BF82">
        <f t="array" ref="BF82">IF($AC$87,SUM(Cs!$R$104:$R$153*TRANSPOSE(Cs!G$154:G$203)*SqCor!$AZ$2:$CW$51),0)</f>
        <v>0</v>
      </c>
      <c r="BG82">
        <f t="array" ref="BG82">IF($AC$87,SUM(Cs!$R$104:$R$153*TRANSPOSE(Cs!H$154:H$203)*SqCor!$AZ$2:$CW$51),0)</f>
        <v>0</v>
      </c>
      <c r="BH82">
        <f t="array" ref="BH82">IF($AC$87,SUM(Cs!$R$104:$R$153*TRANSPOSE(Cs!I$154:I$203)*SqCor!$AZ$2:$CW$51),0)</f>
        <v>0</v>
      </c>
      <c r="BI82">
        <f t="array" ref="BI82">IF($AC$87,SUM(Cs!$R$104:$R$153*TRANSPOSE(Cs!J$154:J$203)*SqCor!$AZ$2:$CW$51),0)</f>
        <v>0</v>
      </c>
      <c r="BJ82">
        <f t="array" ref="BJ82">IF($AC$87,SUM(Cs!$R$104:$R$153*TRANSPOSE(Cs!K$154:K$203)*SqCor!$AZ$2:$CW$51),0)</f>
        <v>0</v>
      </c>
      <c r="BK82">
        <f t="array" ref="BK82">IF($AC$87,SUM(Cs!$R$104:$R$153*TRANSPOSE(Cs!L$154:L$203)*SqCor!$AZ$2:$CW$51),0)</f>
        <v>0</v>
      </c>
      <c r="BL82">
        <f t="array" ref="BL82">IF($AC$87,SUM(Cs!$R$104:$R$153*TRANSPOSE(Cs!M$154:M$203)*SqCor!$AZ$2:$CW$51),0)</f>
        <v>0</v>
      </c>
      <c r="BM82">
        <f t="array" ref="BM82">IF($AC$87,SUM(Cs!$R$104:$R$153*TRANSPOSE(Cs!N$154:N$203)*SqCor!$AZ$2:$CW$51),0)</f>
        <v>0</v>
      </c>
      <c r="BN82">
        <f t="array" ref="BN82">IF($AC$87,SUM(Cs!$R$104:$R$153*TRANSPOSE(Cs!O$154:O$203)*SqCor!$AZ$2:$CW$51),0)</f>
        <v>0</v>
      </c>
      <c r="BO82">
        <f t="array" ref="BO82">IF($AC$87,SUM(Cs!$R$104:$R$153*TRANSPOSE(Cs!P$154:P$203)*SqCor!$AZ$2:$CW$51),0)</f>
        <v>0</v>
      </c>
      <c r="BP82">
        <f t="array" ref="BP82">IF($AC$87,SUM(Cs!$R$104:$R$153*TRANSPOSE(Cs!Q$154:Q$203)*SqCor!$AZ$2:$CW$51),0)</f>
        <v>0</v>
      </c>
      <c r="BQ82">
        <f t="array" ref="BQ82">IF($AC$87,SUM(Cs!$R$104:$R$153*TRANSPOSE(Cs!R$154:R$203)*SqCor!$AZ$2:$CW$51),0)</f>
        <v>5.3299999999999992</v>
      </c>
      <c r="BR82">
        <f t="array" ref="BR82">IF($AC$87,SUM(Cs!$R$104:$R$153*TRANSPOSE(Cs!S$154:S$203)*SqCor!$AZ$2:$CW$51),0)</f>
        <v>5.3299999999999992</v>
      </c>
      <c r="BS82">
        <f t="array" ref="BS82">IF($AC$87,SUM(Cs!$R$104:$R$153*TRANSPOSE(Cs!T$154:T$203)*SqCor!$AZ$2:$CW$51),0)</f>
        <v>0</v>
      </c>
      <c r="BT82">
        <f t="array" ref="BT82">IF($AC$87,SUM(Cs!$R$104:$R$153*TRANSPOSE(Cs!U$154:U$203)*SqCor!$AZ$2:$CW$51),0)</f>
        <v>0</v>
      </c>
    </row>
    <row r="83" spans="1:72" x14ac:dyDescent="0.15">
      <c r="A83" t="s">
        <v>287</v>
      </c>
      <c r="B83">
        <f t="array" ref="B83">SUM((Cs!$T$104:$T$203+Cs!B$104:B$203=2)*1)</f>
        <v>0</v>
      </c>
      <c r="C83">
        <f t="array" ref="C83">SUM((Cs!$T$104:$T$203+Cs!C$104:C$203=2)*1)</f>
        <v>0</v>
      </c>
      <c r="D83">
        <f t="array" ref="D83">SUM((Cs!$T$104:$T$203+Cs!D$104:D$203=2)*1)</f>
        <v>0</v>
      </c>
      <c r="E83">
        <f t="array" ref="E83">SUM((Cs!$T$104:$T$203+Cs!E$104:E$203=2)*1)</f>
        <v>0</v>
      </c>
      <c r="F83">
        <f t="array" ref="F83">SUM((Cs!$T$104:$T$203+Cs!F$104:F$203=2)*1)</f>
        <v>0</v>
      </c>
      <c r="G83">
        <f t="array" ref="G83">SUM((Cs!$T$104:$T$203+Cs!G$104:G$203=2)*1)</f>
        <v>2</v>
      </c>
      <c r="H83">
        <f t="array" ref="H83">SUM((Cs!$T$104:$T$203+Cs!H$104:H$203=2)*1)</f>
        <v>0</v>
      </c>
      <c r="I83">
        <f t="array" ref="I83">SUM((Cs!$T$104:$T$203+Cs!I$104:I$203=2)*1)</f>
        <v>0</v>
      </c>
      <c r="J83">
        <f t="array" ref="J83">SUM((Cs!$T$104:$T$203+Cs!J$104:J$203=2)*1)</f>
        <v>2</v>
      </c>
      <c r="K83">
        <f t="array" ref="K83">SUM((Cs!$T$104:$T$203+Cs!K$104:K$203=2)*1)</f>
        <v>0</v>
      </c>
      <c r="L83">
        <f t="array" ref="L83">SUM((Cs!$T$104:$T$203+Cs!L$104:L$203=2)*1)</f>
        <v>0</v>
      </c>
      <c r="M83">
        <f t="array" ref="M83">SUM((Cs!$T$104:$T$203+Cs!M$104:M$203=2)*1)</f>
        <v>0</v>
      </c>
      <c r="N83">
        <f t="array" ref="N83">SUM((Cs!$T$104:$T$203+Cs!N$104:N$203=2)*1)</f>
        <v>1</v>
      </c>
      <c r="O83">
        <f t="array" ref="O83">SUM((Cs!$T$104:$T$203+Cs!O$104:O$203=2)*1)</f>
        <v>0</v>
      </c>
      <c r="P83">
        <f t="array" ref="P83">SUM((Cs!$T$104:$T$203+Cs!P$104:P$203=2)*1)</f>
        <v>0</v>
      </c>
      <c r="Q83">
        <f t="array" ref="Q83">SUM((Cs!$T$104:$T$203+Cs!Q$104:Q$203=2)*1)</f>
        <v>0</v>
      </c>
      <c r="R83">
        <f t="array" ref="R83">SUM((Cs!$T$104:$T$203+Cs!R$104:R$203=2)*1)</f>
        <v>2</v>
      </c>
      <c r="S83">
        <f t="array" ref="S83">SUM((Cs!$T$104:$T$203+Cs!S$104:S$203=2)*1)</f>
        <v>0</v>
      </c>
      <c r="T83">
        <f t="array" ref="T83">SUM((Cs!$T$104:$T$203+Cs!T$104:T$203=2)*1)</f>
        <v>2</v>
      </c>
      <c r="U83">
        <f t="array" ref="U83">SUM((Cs!$T$104:$T$203+Cs!U$104:U$203=2)*1)</f>
        <v>0</v>
      </c>
      <c r="AA83">
        <v>73</v>
      </c>
      <c r="AD83">
        <v>18</v>
      </c>
      <c r="AE83">
        <f t="shared" si="29"/>
        <v>0</v>
      </c>
      <c r="AF83">
        <f t="shared" si="29"/>
        <v>0</v>
      </c>
      <c r="AG83">
        <f t="shared" si="29"/>
        <v>0</v>
      </c>
      <c r="AH83">
        <f t="shared" si="29"/>
        <v>0</v>
      </c>
      <c r="AI83">
        <f t="shared" si="29"/>
        <v>0</v>
      </c>
      <c r="AJ83">
        <f t="shared" si="29"/>
        <v>0</v>
      </c>
      <c r="AK83">
        <f t="shared" si="29"/>
        <v>0</v>
      </c>
      <c r="AL83">
        <f t="shared" si="29"/>
        <v>0</v>
      </c>
      <c r="AM83">
        <f t="shared" si="29"/>
        <v>0</v>
      </c>
      <c r="AN83">
        <f t="shared" si="29"/>
        <v>0</v>
      </c>
      <c r="AO83">
        <f t="shared" si="29"/>
        <v>0</v>
      </c>
      <c r="AP83">
        <f t="shared" si="29"/>
        <v>0</v>
      </c>
      <c r="AQ83">
        <f t="shared" si="29"/>
        <v>0</v>
      </c>
      <c r="AR83">
        <f t="shared" si="29"/>
        <v>0</v>
      </c>
      <c r="AS83">
        <f t="shared" si="29"/>
        <v>0</v>
      </c>
      <c r="AT83">
        <f t="shared" si="29"/>
        <v>0</v>
      </c>
      <c r="AU83">
        <f t="shared" si="29"/>
        <v>0</v>
      </c>
      <c r="AV83">
        <f t="array" ref="AV83">SUM(SqCor!$B$2:$AY$51*MMULT(Cs!$S$104:$S$153,TRANSPOSE(Cs!S$104:S$153)))</f>
        <v>0</v>
      </c>
      <c r="AW83">
        <f t="array" ref="AW83">SUM(SqCor!$B$2:$AY$51*MMULT(Cs!$S$104:$S$153,TRANSPOSE(Cs!T$104:T$153)))</f>
        <v>0</v>
      </c>
      <c r="AX83">
        <f t="array" ref="AX83">SUM(SqCor!$B$2:$AY$51*MMULT(Cs!$S$104:$S$153,TRANSPOSE(Cs!U$104:U$153)))</f>
        <v>0</v>
      </c>
      <c r="AZ83">
        <v>18</v>
      </c>
      <c r="BA83">
        <f t="array" ref="BA83">IF($AC$87,SUM(Cs!$S$104:$S$153*TRANSPOSE(Cs!B$154:B$203)*SqCor!$AZ$2:$CW$51),0)</f>
        <v>0</v>
      </c>
      <c r="BB83">
        <f t="array" ref="BB83">IF($AC$87,SUM(Cs!$S$104:$S$153*TRANSPOSE(Cs!C$154:C$203)*SqCor!$AZ$2:$CW$51),0)</f>
        <v>0</v>
      </c>
      <c r="BC83">
        <f t="array" ref="BC83">IF($AC$87,SUM(Cs!$S$104:$S$153*TRANSPOSE(Cs!D$154:D$203)*SqCor!$AZ$2:$CW$51),0)</f>
        <v>0</v>
      </c>
      <c r="BD83">
        <f t="array" ref="BD83">IF($AC$87,SUM(Cs!$S$104:$S$153*TRANSPOSE(Cs!E$154:E$203)*SqCor!$AZ$2:$CW$51),0)</f>
        <v>0</v>
      </c>
      <c r="BE83">
        <f t="array" ref="BE83">IF($AC$87,SUM(Cs!$S$104:$S$153*TRANSPOSE(Cs!F$154:F$203)*SqCor!$AZ$2:$CW$51),0)</f>
        <v>0</v>
      </c>
      <c r="BF83">
        <f t="array" ref="BF83">IF($AC$87,SUM(Cs!$S$104:$S$153*TRANSPOSE(Cs!G$154:G$203)*SqCor!$AZ$2:$CW$51),0)</f>
        <v>0</v>
      </c>
      <c r="BG83">
        <f t="array" ref="BG83">IF($AC$87,SUM(Cs!$S$104:$S$153*TRANSPOSE(Cs!H$154:H$203)*SqCor!$AZ$2:$CW$51),0)</f>
        <v>0</v>
      </c>
      <c r="BH83">
        <f t="array" ref="BH83">IF($AC$87,SUM(Cs!$S$104:$S$153*TRANSPOSE(Cs!I$154:I$203)*SqCor!$AZ$2:$CW$51),0)</f>
        <v>0</v>
      </c>
      <c r="BI83">
        <f t="array" ref="BI83">IF($AC$87,SUM(Cs!$S$104:$S$153*TRANSPOSE(Cs!J$154:J$203)*SqCor!$AZ$2:$CW$51),0)</f>
        <v>0</v>
      </c>
      <c r="BJ83">
        <f t="array" ref="BJ83">IF($AC$87,SUM(Cs!$S$104:$S$153*TRANSPOSE(Cs!K$154:K$203)*SqCor!$AZ$2:$CW$51),0)</f>
        <v>0</v>
      </c>
      <c r="BK83">
        <f t="array" ref="BK83">IF($AC$87,SUM(Cs!$S$104:$S$153*TRANSPOSE(Cs!L$154:L$203)*SqCor!$AZ$2:$CW$51),0)</f>
        <v>0</v>
      </c>
      <c r="BL83">
        <f t="array" ref="BL83">IF($AC$87,SUM(Cs!$S$104:$S$153*TRANSPOSE(Cs!M$154:M$203)*SqCor!$AZ$2:$CW$51),0)</f>
        <v>0</v>
      </c>
      <c r="BM83">
        <f t="array" ref="BM83">IF($AC$87,SUM(Cs!$S$104:$S$153*TRANSPOSE(Cs!N$154:N$203)*SqCor!$AZ$2:$CW$51),0)</f>
        <v>0</v>
      </c>
      <c r="BN83">
        <f t="array" ref="BN83">IF($AC$87,SUM(Cs!$S$104:$S$153*TRANSPOSE(Cs!O$154:O$203)*SqCor!$AZ$2:$CW$51),0)</f>
        <v>0</v>
      </c>
      <c r="BO83">
        <f t="array" ref="BO83">IF($AC$87,SUM(Cs!$S$104:$S$153*TRANSPOSE(Cs!P$154:P$203)*SqCor!$AZ$2:$CW$51),0)</f>
        <v>0</v>
      </c>
      <c r="BP83">
        <f t="array" ref="BP83">IF($AC$87,SUM(Cs!$S$104:$S$153*TRANSPOSE(Cs!Q$154:Q$203)*SqCor!$AZ$2:$CW$51),0)</f>
        <v>0</v>
      </c>
      <c r="BQ83">
        <f t="array" ref="BQ83">IF($AC$87,SUM(Cs!$S$104:$S$153*TRANSPOSE(Cs!R$154:R$203)*SqCor!$AZ$2:$CW$51),0)</f>
        <v>0</v>
      </c>
      <c r="BR83">
        <f t="array" ref="BR83">IF($AC$87,SUM(Cs!$S$104:$S$153*TRANSPOSE(Cs!S$154:S$203)*SqCor!$AZ$2:$CW$51),0)</f>
        <v>0</v>
      </c>
      <c r="BS83">
        <f t="array" ref="BS83">IF($AC$87,SUM(Cs!$S$104:$S$153*TRANSPOSE(Cs!T$154:T$203)*SqCor!$AZ$2:$CW$51),0)</f>
        <v>0</v>
      </c>
      <c r="BT83">
        <f t="array" ref="BT83">IF($AC$87,SUM(Cs!$S$104:$S$153*TRANSPOSE(Cs!U$154:U$203)*SqCor!$AZ$2:$CW$51),0)</f>
        <v>0</v>
      </c>
    </row>
    <row r="84" spans="1:72" x14ac:dyDescent="0.15">
      <c r="A84" t="s">
        <v>288</v>
      </c>
      <c r="B84">
        <f t="array" ref="B84">SUM((Cs!$U$104:$U$203+Cs!B$104:B$203=2)*1)</f>
        <v>0</v>
      </c>
      <c r="C84">
        <f t="array" ref="C84">SUM((Cs!$U$104:$U$203+Cs!C$104:C$203=2)*1)</f>
        <v>0</v>
      </c>
      <c r="D84">
        <f t="array" ref="D84">SUM((Cs!$U$104:$U$203+Cs!D$104:D$203=2)*1)</f>
        <v>0</v>
      </c>
      <c r="E84">
        <f t="array" ref="E84">SUM((Cs!$U$104:$U$203+Cs!E$104:E$203=2)*1)</f>
        <v>0</v>
      </c>
      <c r="F84">
        <f t="array" ref="F84">SUM((Cs!$U$104:$U$203+Cs!F$104:F$203=2)*1)</f>
        <v>0</v>
      </c>
      <c r="G84">
        <f t="array" ref="G84">SUM((Cs!$U$104:$U$203+Cs!G$104:G$203=2)*1)</f>
        <v>2</v>
      </c>
      <c r="H84">
        <f t="array" ref="H84">SUM((Cs!$U$104:$U$203+Cs!H$104:H$203=2)*1)</f>
        <v>0</v>
      </c>
      <c r="I84">
        <f t="array" ref="I84">SUM((Cs!$U$104:$U$203+Cs!I$104:I$203=2)*1)</f>
        <v>0</v>
      </c>
      <c r="J84">
        <f t="array" ref="J84">SUM((Cs!$U$104:$U$203+Cs!J$104:J$203=2)*1)</f>
        <v>0</v>
      </c>
      <c r="K84">
        <f t="array" ref="K84">SUM((Cs!$U$104:$U$203+Cs!K$104:K$203=2)*1)</f>
        <v>0</v>
      </c>
      <c r="L84">
        <f t="array" ref="L84">SUM((Cs!$U$104:$U$203+Cs!L$104:L$203=2)*1)</f>
        <v>2</v>
      </c>
      <c r="M84">
        <f t="array" ref="M84">SUM((Cs!$U$104:$U$203+Cs!M$104:M$203=2)*1)</f>
        <v>0</v>
      </c>
      <c r="N84">
        <f t="array" ref="N84">SUM((Cs!$U$104:$U$203+Cs!N$104:N$203=2)*1)</f>
        <v>0</v>
      </c>
      <c r="O84">
        <f t="array" ref="O84">SUM((Cs!$U$104:$U$203+Cs!O$104:O$203=2)*1)</f>
        <v>0</v>
      </c>
      <c r="P84">
        <f t="array" ref="P84">SUM((Cs!$U$104:$U$203+Cs!P$104:P$203=2)*1)</f>
        <v>0</v>
      </c>
      <c r="Q84">
        <f t="array" ref="Q84">SUM((Cs!$U$104:$U$203+Cs!Q$104:Q$203=2)*1)</f>
        <v>0</v>
      </c>
      <c r="R84">
        <f t="array" ref="R84">SUM((Cs!$U$104:$U$203+Cs!R$104:R$203=2)*1)</f>
        <v>2</v>
      </c>
      <c r="S84">
        <f t="array" ref="S84">SUM((Cs!$U$104:$U$203+Cs!S$104:S$203=2)*1)</f>
        <v>0</v>
      </c>
      <c r="T84">
        <f t="array" ref="T84">SUM((Cs!$U$104:$U$203+Cs!T$104:T$203=2)*1)</f>
        <v>0</v>
      </c>
      <c r="U84">
        <f t="array" ref="U84">SUM((Cs!$U$104:$U$203+Cs!U$104:U$203=2)*1)</f>
        <v>2</v>
      </c>
      <c r="AA84">
        <v>74</v>
      </c>
      <c r="AD84">
        <v>19</v>
      </c>
      <c r="AE84">
        <f t="shared" si="29"/>
        <v>0.161</v>
      </c>
      <c r="AF84">
        <f t="shared" si="29"/>
        <v>0.34100000000000003</v>
      </c>
      <c r="AG84">
        <f t="shared" si="29"/>
        <v>0.45</v>
      </c>
      <c r="AH84">
        <f t="shared" si="29"/>
        <v>1.151</v>
      </c>
      <c r="AI84">
        <f t="shared" si="29"/>
        <v>0.74</v>
      </c>
      <c r="AJ84">
        <f t="shared" si="29"/>
        <v>8.8540000000000028</v>
      </c>
      <c r="AK84">
        <f t="shared" si="29"/>
        <v>1.4190000000000003</v>
      </c>
      <c r="AL84">
        <f t="shared" si="29"/>
        <v>1.9490000000000001</v>
      </c>
      <c r="AM84">
        <f t="shared" si="29"/>
        <v>4.8949999999999996</v>
      </c>
      <c r="AN84">
        <f t="shared" si="29"/>
        <v>1.0939999999999999</v>
      </c>
      <c r="AO84">
        <f t="shared" si="29"/>
        <v>2.105</v>
      </c>
      <c r="AP84">
        <f t="shared" si="29"/>
        <v>2.1439999999999997</v>
      </c>
      <c r="AQ84">
        <f t="shared" si="29"/>
        <v>4.335</v>
      </c>
      <c r="AR84">
        <f t="shared" si="29"/>
        <v>0.67900000000000005</v>
      </c>
      <c r="AS84">
        <f t="shared" si="29"/>
        <v>0.36000000000000004</v>
      </c>
      <c r="AT84">
        <f t="shared" si="29"/>
        <v>0.77</v>
      </c>
      <c r="AU84">
        <f t="shared" si="29"/>
        <v>12.164000000000001</v>
      </c>
      <c r="AV84">
        <f t="shared" si="29"/>
        <v>0</v>
      </c>
      <c r="AW84">
        <f t="array" ref="AW84">SUM(SqCor!$B$2:$AY$51*MMULT(Cs!$T$104:$T$153,TRANSPOSE(Cs!T$104:T$153)))</f>
        <v>2.66</v>
      </c>
      <c r="AX84">
        <f t="array" ref="AX84">SUM(SqCor!$B$2:$AY$51*MMULT(Cs!$T$104:$T$153,TRANSPOSE(Cs!U$104:U$153)))</f>
        <v>1.5550000000000002</v>
      </c>
      <c r="AZ84">
        <v>19</v>
      </c>
      <c r="BA84">
        <f t="array" ref="BA84">IF($AC$87,SUM(Cs!$T$104:$T$153*TRANSPOSE(Cs!B$154:B$203)*SqCor!$AZ$2:$CW$51),0)</f>
        <v>0</v>
      </c>
      <c r="BB84">
        <f t="array" ref="BB84">IF($AC$87,SUM(Cs!$T$104:$T$153*TRANSPOSE(Cs!C$154:C$203)*SqCor!$AZ$2:$CW$51),0)</f>
        <v>0</v>
      </c>
      <c r="BC84">
        <f t="array" ref="BC84">IF($AC$87,SUM(Cs!$T$104:$T$153*TRANSPOSE(Cs!D$154:D$203)*SqCor!$AZ$2:$CW$51),0)</f>
        <v>0</v>
      </c>
      <c r="BD84">
        <f t="array" ref="BD84">IF($AC$87,SUM(Cs!$T$104:$T$153*TRANSPOSE(Cs!E$154:E$203)*SqCor!$AZ$2:$CW$51),0)</f>
        <v>0</v>
      </c>
      <c r="BE84">
        <f t="array" ref="BE84">IF($AC$87,SUM(Cs!$T$104:$T$153*TRANSPOSE(Cs!F$154:F$203)*SqCor!$AZ$2:$CW$51),0)</f>
        <v>0</v>
      </c>
      <c r="BF84">
        <f t="array" ref="BF84">IF($AC$87,SUM(Cs!$T$104:$T$153*TRANSPOSE(Cs!G$154:G$203)*SqCor!$AZ$2:$CW$51),0)</f>
        <v>0</v>
      </c>
      <c r="BG84">
        <f t="array" ref="BG84">IF($AC$87,SUM(Cs!$T$104:$T$153*TRANSPOSE(Cs!H$154:H$203)*SqCor!$AZ$2:$CW$51),0)</f>
        <v>0</v>
      </c>
      <c r="BH84">
        <f t="array" ref="BH84">IF($AC$87,SUM(Cs!$T$104:$T$153*TRANSPOSE(Cs!I$154:I$203)*SqCor!$AZ$2:$CW$51),0)</f>
        <v>0</v>
      </c>
      <c r="BI84">
        <f t="array" ref="BI84">IF($AC$87,SUM(Cs!$T$104:$T$153*TRANSPOSE(Cs!J$154:J$203)*SqCor!$AZ$2:$CW$51),0)</f>
        <v>0</v>
      </c>
      <c r="BJ84">
        <f t="array" ref="BJ84">IF($AC$87,SUM(Cs!$T$104:$T$153*TRANSPOSE(Cs!K$154:K$203)*SqCor!$AZ$2:$CW$51),0)</f>
        <v>0</v>
      </c>
      <c r="BK84">
        <f t="array" ref="BK84">IF($AC$87,SUM(Cs!$T$104:$T$153*TRANSPOSE(Cs!L$154:L$203)*SqCor!$AZ$2:$CW$51),0)</f>
        <v>0</v>
      </c>
      <c r="BL84">
        <f t="array" ref="BL84">IF($AC$87,SUM(Cs!$T$104:$T$153*TRANSPOSE(Cs!M$154:M$203)*SqCor!$AZ$2:$CW$51),0)</f>
        <v>0</v>
      </c>
      <c r="BM84">
        <f t="array" ref="BM84">IF($AC$87,SUM(Cs!$T$104:$T$153*TRANSPOSE(Cs!N$154:N$203)*SqCor!$AZ$2:$CW$51),0)</f>
        <v>0</v>
      </c>
      <c r="BN84">
        <f t="array" ref="BN84">IF($AC$87,SUM(Cs!$T$104:$T$153*TRANSPOSE(Cs!O$154:O$203)*SqCor!$AZ$2:$CW$51),0)</f>
        <v>0</v>
      </c>
      <c r="BO84">
        <f t="array" ref="BO84">IF($AC$87,SUM(Cs!$T$104:$T$153*TRANSPOSE(Cs!P$154:P$203)*SqCor!$AZ$2:$CW$51),0)</f>
        <v>0</v>
      </c>
      <c r="BP84">
        <f t="array" ref="BP84">IF($AC$87,SUM(Cs!$T$104:$T$153*TRANSPOSE(Cs!Q$154:Q$203)*SqCor!$AZ$2:$CW$51),0)</f>
        <v>0</v>
      </c>
      <c r="BQ84">
        <f t="array" ref="BQ84">IF($AC$87,SUM(Cs!$T$104:$T$153*TRANSPOSE(Cs!R$154:R$203)*SqCor!$AZ$2:$CW$51),0)</f>
        <v>0</v>
      </c>
      <c r="BR84">
        <f t="array" ref="BR84">IF($AC$87,SUM(Cs!$T$104:$T$153*TRANSPOSE(Cs!S$154:S$203)*SqCor!$AZ$2:$CW$51),0)</f>
        <v>0</v>
      </c>
      <c r="BS84">
        <f t="array" ref="BS84">IF($AC$87,SUM(Cs!$T$104:$T$153*TRANSPOSE(Cs!T$154:T$203)*SqCor!$AZ$2:$CW$51),0)</f>
        <v>0</v>
      </c>
      <c r="BT84">
        <f t="array" ref="BT84">IF($AC$87,SUM(Cs!$T$104:$T$153*TRANSPOSE(Cs!U$154:U$203)*SqCor!$AZ$2:$CW$51),0)</f>
        <v>0</v>
      </c>
    </row>
    <row r="85" spans="1:72" x14ac:dyDescent="0.15">
      <c r="AA85">
        <v>75</v>
      </c>
      <c r="AD85">
        <v>20</v>
      </c>
      <c r="AE85">
        <f t="shared" si="29"/>
        <v>1.274</v>
      </c>
      <c r="AF85">
        <f t="shared" si="29"/>
        <v>0.90100000000000002</v>
      </c>
      <c r="AG85">
        <f t="shared" si="29"/>
        <v>1.103</v>
      </c>
      <c r="AH85">
        <f t="shared" si="29"/>
        <v>1.9650000000000001</v>
      </c>
      <c r="AI85">
        <f t="shared" si="29"/>
        <v>1.403</v>
      </c>
      <c r="AJ85">
        <f t="shared" si="29"/>
        <v>9.6810000000000009</v>
      </c>
      <c r="AK85">
        <f t="shared" si="29"/>
        <v>2.306</v>
      </c>
      <c r="AL85">
        <f t="shared" si="29"/>
        <v>2.5760000000000001</v>
      </c>
      <c r="AM85">
        <f t="shared" si="29"/>
        <v>3.2380000000000004</v>
      </c>
      <c r="AN85">
        <f t="shared" si="29"/>
        <v>1.673</v>
      </c>
      <c r="AO85">
        <f t="shared" si="29"/>
        <v>3.85</v>
      </c>
      <c r="AP85">
        <f t="shared" si="29"/>
        <v>2.883</v>
      </c>
      <c r="AQ85">
        <f t="shared" si="29"/>
        <v>3.198</v>
      </c>
      <c r="AR85">
        <f t="shared" si="29"/>
        <v>1.266</v>
      </c>
      <c r="AS85">
        <f t="shared" si="29"/>
        <v>0.64999999999999991</v>
      </c>
      <c r="AT85">
        <f t="shared" si="29"/>
        <v>0.66999999999999993</v>
      </c>
      <c r="AU85">
        <f t="shared" si="29"/>
        <v>15.355000000000002</v>
      </c>
      <c r="AV85">
        <f t="shared" si="29"/>
        <v>0</v>
      </c>
      <c r="AW85">
        <f t="shared" si="29"/>
        <v>1.5550000000000002</v>
      </c>
      <c r="AX85">
        <f t="array" ref="AX85">SUM(SqCor!$B$2:$AY$51*MMULT(Cs!$U$104:$U$153,TRANSPOSE(Cs!U$104:U$153)))</f>
        <v>2.86</v>
      </c>
      <c r="AZ85">
        <v>20</v>
      </c>
      <c r="BA85">
        <f t="array" ref="BA85">IF($AC$87,SUM(Cs!$U$104:$U$153*TRANSPOSE(Cs!B$154:B$203)*SqCor!$AZ$2:$CW$51),0)</f>
        <v>0</v>
      </c>
      <c r="BB85">
        <f t="array" ref="BB85">IF($AC$87,SUM(Cs!$U$104:$U$153*TRANSPOSE(Cs!C$154:C$203)*SqCor!$AZ$2:$CW$51),0)</f>
        <v>0</v>
      </c>
      <c r="BC85">
        <f t="array" ref="BC85">IF($AC$87,SUM(Cs!$U$104:$U$153*TRANSPOSE(Cs!D$154:D$203)*SqCor!$AZ$2:$CW$51),0)</f>
        <v>0</v>
      </c>
      <c r="BD85">
        <f t="array" ref="BD85">IF($AC$87,SUM(Cs!$U$104:$U$153*TRANSPOSE(Cs!E$154:E$203)*SqCor!$AZ$2:$CW$51),0)</f>
        <v>0</v>
      </c>
      <c r="BE85">
        <f t="array" ref="BE85">IF($AC$87,SUM(Cs!$U$104:$U$153*TRANSPOSE(Cs!F$154:F$203)*SqCor!$AZ$2:$CW$51),0)</f>
        <v>0</v>
      </c>
      <c r="BF85">
        <f t="array" ref="BF85">IF($AC$87,SUM(Cs!$U$104:$U$153*TRANSPOSE(Cs!G$154:G$203)*SqCor!$AZ$2:$CW$51),0)</f>
        <v>0</v>
      </c>
      <c r="BG85">
        <f t="array" ref="BG85">IF($AC$87,SUM(Cs!$U$104:$U$153*TRANSPOSE(Cs!H$154:H$203)*SqCor!$AZ$2:$CW$51),0)</f>
        <v>0</v>
      </c>
      <c r="BH85">
        <f t="array" ref="BH85">IF($AC$87,SUM(Cs!$U$104:$U$153*TRANSPOSE(Cs!I$154:I$203)*SqCor!$AZ$2:$CW$51),0)</f>
        <v>0</v>
      </c>
      <c r="BI85">
        <f t="array" ref="BI85">IF($AC$87,SUM(Cs!$U$104:$U$153*TRANSPOSE(Cs!J$154:J$203)*SqCor!$AZ$2:$CW$51),0)</f>
        <v>0</v>
      </c>
      <c r="BJ85">
        <f t="array" ref="BJ85">IF($AC$87,SUM(Cs!$U$104:$U$153*TRANSPOSE(Cs!K$154:K$203)*SqCor!$AZ$2:$CW$51),0)</f>
        <v>0</v>
      </c>
      <c r="BK85">
        <f t="array" ref="BK85">IF($AC$87,SUM(Cs!$U$104:$U$153*TRANSPOSE(Cs!L$154:L$203)*SqCor!$AZ$2:$CW$51),0)</f>
        <v>0</v>
      </c>
      <c r="BL85">
        <f t="array" ref="BL85">IF($AC$87,SUM(Cs!$U$104:$U$153*TRANSPOSE(Cs!M$154:M$203)*SqCor!$AZ$2:$CW$51),0)</f>
        <v>0</v>
      </c>
      <c r="BM85">
        <f t="array" ref="BM85">IF($AC$87,SUM(Cs!$U$104:$U$153*TRANSPOSE(Cs!N$154:N$203)*SqCor!$AZ$2:$CW$51),0)</f>
        <v>0</v>
      </c>
      <c r="BN85">
        <f t="array" ref="BN85">IF($AC$87,SUM(Cs!$U$104:$U$153*TRANSPOSE(Cs!O$154:O$203)*SqCor!$AZ$2:$CW$51),0)</f>
        <v>0</v>
      </c>
      <c r="BO85">
        <f t="array" ref="BO85">IF($AC$87,SUM(Cs!$U$104:$U$153*TRANSPOSE(Cs!P$154:P$203)*SqCor!$AZ$2:$CW$51),0)</f>
        <v>0</v>
      </c>
      <c r="BP85">
        <f t="array" ref="BP85">IF($AC$87,SUM(Cs!$U$104:$U$153*TRANSPOSE(Cs!Q$154:Q$203)*SqCor!$AZ$2:$CW$51),0)</f>
        <v>0</v>
      </c>
      <c r="BQ85">
        <f t="array" ref="BQ85">IF($AC$87,SUM(Cs!$U$104:$U$153*TRANSPOSE(Cs!R$154:R$203)*SqCor!$AZ$2:$CW$51),0)</f>
        <v>0</v>
      </c>
      <c r="BR85">
        <f t="array" ref="BR85">IF($AC$87,SUM(Cs!$U$104:$U$153*TRANSPOSE(Cs!S$154:S$203)*SqCor!$AZ$2:$CW$51),0)</f>
        <v>0</v>
      </c>
      <c r="BS85">
        <f t="array" ref="BS85">IF($AC$87,SUM(Cs!$U$104:$U$153*TRANSPOSE(Cs!T$154:T$203)*SqCor!$AZ$2:$CW$51),0)</f>
        <v>0</v>
      </c>
      <c r="BT85">
        <f t="array" ref="BT85">IF($AC$87,SUM(Cs!$U$104:$U$153*TRANSPOSE(Cs!U$154:U$203)*SqCor!$AZ$2:$CW$51),0)</f>
        <v>0</v>
      </c>
    </row>
    <row r="86" spans="1:72" x14ac:dyDescent="0.15">
      <c r="AA86">
        <v>76</v>
      </c>
    </row>
    <row r="87" spans="1:72" x14ac:dyDescent="0.15">
      <c r="AA87">
        <v>77</v>
      </c>
      <c r="AC87" t="b">
        <f>SUM(Cs!B154:U203)&gt;0</f>
        <v>1</v>
      </c>
      <c r="AD87" t="s">
        <v>201</v>
      </c>
      <c r="AE87">
        <v>1</v>
      </c>
      <c r="AF87">
        <v>2</v>
      </c>
      <c r="AG87">
        <v>3</v>
      </c>
      <c r="AH87">
        <v>4</v>
      </c>
      <c r="AI87">
        <v>5</v>
      </c>
      <c r="AJ87">
        <v>6</v>
      </c>
      <c r="AK87">
        <v>7</v>
      </c>
      <c r="AL87">
        <v>8</v>
      </c>
      <c r="AM87">
        <v>9</v>
      </c>
      <c r="AN87">
        <v>10</v>
      </c>
      <c r="AO87">
        <v>11</v>
      </c>
      <c r="AP87">
        <v>12</v>
      </c>
      <c r="AQ87">
        <v>13</v>
      </c>
      <c r="AR87">
        <v>14</v>
      </c>
      <c r="AS87">
        <v>15</v>
      </c>
      <c r="AT87">
        <v>16</v>
      </c>
      <c r="AU87">
        <v>17</v>
      </c>
      <c r="AV87">
        <v>18</v>
      </c>
      <c r="AW87">
        <v>19</v>
      </c>
      <c r="AX87">
        <v>20</v>
      </c>
      <c r="AZ87" t="s">
        <v>202</v>
      </c>
      <c r="BA87">
        <v>1</v>
      </c>
      <c r="BB87">
        <v>2</v>
      </c>
      <c r="BC87">
        <v>3</v>
      </c>
      <c r="BD87">
        <v>4</v>
      </c>
      <c r="BE87">
        <v>5</v>
      </c>
      <c r="BF87">
        <v>6</v>
      </c>
      <c r="BG87">
        <v>7</v>
      </c>
      <c r="BH87">
        <v>8</v>
      </c>
      <c r="BI87">
        <v>9</v>
      </c>
      <c r="BJ87">
        <v>10</v>
      </c>
      <c r="BK87">
        <v>11</v>
      </c>
      <c r="BL87">
        <v>12</v>
      </c>
      <c r="BM87">
        <v>13</v>
      </c>
      <c r="BN87">
        <v>14</v>
      </c>
      <c r="BO87">
        <v>15</v>
      </c>
      <c r="BP87">
        <v>16</v>
      </c>
      <c r="BQ87">
        <v>17</v>
      </c>
      <c r="BR87">
        <v>18</v>
      </c>
      <c r="BS87">
        <v>19</v>
      </c>
      <c r="BT87">
        <v>20</v>
      </c>
    </row>
    <row r="88" spans="1:72" x14ac:dyDescent="0.15">
      <c r="AA88">
        <v>78</v>
      </c>
      <c r="AD88">
        <v>1</v>
      </c>
      <c r="AE88">
        <f t="array" ref="AE88">IF($AC$87,SUM(Cs!$B$154:$B$203*TRANSPOSE(Cs!B$104:B$153)*SqCor!$B$52:$AY$101),0)</f>
        <v>0</v>
      </c>
      <c r="AF88">
        <f t="array" ref="AF88">IF($AC$87,SUM(Cs!$B$154:$B$203*TRANSPOSE(Cs!C$104:C$153)*SqCor!$B$52:$AY$101),0)</f>
        <v>0</v>
      </c>
      <c r="AG88">
        <f t="array" ref="AG88">IF($AC$87,SUM(Cs!$B$154:$B$203*TRANSPOSE(Cs!D$104:D$153)*SqCor!$B$52:$AY$101),0)</f>
        <v>0</v>
      </c>
      <c r="AH88">
        <f t="array" ref="AH88">IF($AC$87,SUM(Cs!$B$154:$B$203*TRANSPOSE(Cs!E$104:E$153)*SqCor!$B$52:$AY$101),0)</f>
        <v>0</v>
      </c>
      <c r="AI88">
        <f t="array" ref="AI88">IF($AC$87,SUM(Cs!$B$154:$B$203*TRANSPOSE(Cs!F$104:F$153)*SqCor!$B$52:$AY$101),0)</f>
        <v>0</v>
      </c>
      <c r="AJ88">
        <f t="array" ref="AJ88">IF($AC$87,SUM(Cs!$B$154:$B$203*TRANSPOSE(Cs!G$104:G$153)*SqCor!$B$52:$AY$101),0)</f>
        <v>0</v>
      </c>
      <c r="AK88">
        <f t="array" ref="AK88">IF($AC$87,SUM(Cs!$B$154:$B$203*TRANSPOSE(Cs!H$104:H$153)*SqCor!$B$52:$AY$101),0)</f>
        <v>0</v>
      </c>
      <c r="AL88">
        <f t="array" ref="AL88">IF($AC$87,SUM(Cs!$B$154:$B$203*TRANSPOSE(Cs!I$104:I$153)*SqCor!$B$52:$AY$101),0)</f>
        <v>0</v>
      </c>
      <c r="AM88">
        <f t="array" ref="AM88">IF($AC$87,SUM(Cs!$B$154:$B$203*TRANSPOSE(Cs!J$104:J$153)*SqCor!$B$52:$AY$101),0)</f>
        <v>0</v>
      </c>
      <c r="AN88">
        <f t="array" ref="AN88">IF($AC$87,SUM(Cs!$B$154:$B$203*TRANSPOSE(Cs!K$104:K$153)*SqCor!$B$52:$AY$101),0)</f>
        <v>0</v>
      </c>
      <c r="AO88">
        <f t="array" ref="AO88">IF($AC$87,SUM(Cs!$B$154:$B$203*TRANSPOSE(Cs!L$104:L$153)*SqCor!$B$52:$AY$101),0)</f>
        <v>0</v>
      </c>
      <c r="AP88">
        <f t="array" ref="AP88">IF($AC$87,SUM(Cs!$B$154:$B$203*TRANSPOSE(Cs!M$104:M$153)*SqCor!$B$52:$AY$101),0)</f>
        <v>0</v>
      </c>
      <c r="AQ88">
        <f t="array" ref="AQ88">IF($AC$87,SUM(Cs!$B$154:$B$203*TRANSPOSE(Cs!N$104:N$153)*SqCor!$B$52:$AY$101),0)</f>
        <v>0</v>
      </c>
      <c r="AR88">
        <f t="array" ref="AR88">IF($AC$87,SUM(Cs!$B$154:$B$203*TRANSPOSE(Cs!O$104:O$153)*SqCor!$B$52:$AY$101),0)</f>
        <v>0</v>
      </c>
      <c r="AS88">
        <f t="array" ref="AS88">IF($AC$87,SUM(Cs!$B$154:$B$203*TRANSPOSE(Cs!P$104:P$153)*SqCor!$B$52:$AY$101),0)</f>
        <v>0</v>
      </c>
      <c r="AT88">
        <f t="array" ref="AT88">IF($AC$87,SUM(Cs!$B$154:$B$203*TRANSPOSE(Cs!Q$104:Q$153)*SqCor!$B$52:$AY$101),0)</f>
        <v>0</v>
      </c>
      <c r="AU88">
        <f t="array" ref="AU88">IF($AC$87,SUM(Cs!$B$154:$B$203*TRANSPOSE(Cs!R$104:R$153)*SqCor!$B$52:$AY$101),0)</f>
        <v>0</v>
      </c>
      <c r="AV88">
        <f t="array" ref="AV88">IF($AC$87,SUM(Cs!$B$154:$B$203*TRANSPOSE(Cs!S$104:S$153)*SqCor!$B$52:$AY$101),0)</f>
        <v>0</v>
      </c>
      <c r="AW88">
        <f t="array" ref="AW88">IF($AC$87,SUM(Cs!$B$154:$B$203*TRANSPOSE(Cs!T$104:T$153)*SqCor!$B$52:$AY$101),0)</f>
        <v>0</v>
      </c>
      <c r="AX88">
        <f t="array" ref="AX88">IF($AC$87,SUM(Cs!$B$154:$B$203*TRANSPOSE(Cs!U$104:U$153)*SqCor!$B$52:$AY$101),0)</f>
        <v>0</v>
      </c>
      <c r="AZ88">
        <v>1</v>
      </c>
      <c r="BA88">
        <f t="array" ref="BA88">IF($AC$87,SUM(Cs!$B$154:$B$203*TRANSPOSE(Cs!B$154:B$203)*SqCor!$AZ$52:$CW$101),0)</f>
        <v>0</v>
      </c>
      <c r="BB88">
        <f t="array" ref="BB88">IF($AC$87,SUM(Cs!$B$154:$B$203*TRANSPOSE(Cs!C$154:C$203)*SqCor!$AZ$52:$CW$101),0)</f>
        <v>0</v>
      </c>
      <c r="BC88">
        <f t="array" ref="BC88">IF($AC$87,SUM(Cs!$B$154:$B$203*TRANSPOSE(Cs!D$154:D$203)*SqCor!$AZ$52:$CW$101),0)</f>
        <v>0</v>
      </c>
      <c r="BD88">
        <f t="array" ref="BD88">IF($AC$87,SUM(Cs!$B$154:$B$203*TRANSPOSE(Cs!E$154:E$203)*SqCor!$AZ$52:$CW$101),0)</f>
        <v>0</v>
      </c>
      <c r="BE88">
        <f t="array" ref="BE88">IF($AC$87,SUM(Cs!$B$154:$B$203*TRANSPOSE(Cs!F$154:F$203)*SqCor!$AZ$52:$CW$101),0)</f>
        <v>0</v>
      </c>
      <c r="BF88">
        <f t="array" ref="BF88">IF($AC$87,SUM(Cs!$B$154:$B$203*TRANSPOSE(Cs!G$154:G$203)*SqCor!$AZ$52:$CW$101),0)</f>
        <v>0</v>
      </c>
      <c r="BG88">
        <f t="array" ref="BG88">IF($AC$87,SUM(Cs!$B$154:$B$203*TRANSPOSE(Cs!H$154:H$203)*SqCor!$AZ$52:$CW$101),0)</f>
        <v>0</v>
      </c>
      <c r="BH88">
        <f t="array" ref="BH88">IF($AC$87,SUM(Cs!$B$154:$B$203*TRANSPOSE(Cs!I$154:I$203)*SqCor!$AZ$52:$CW$101),0)</f>
        <v>0</v>
      </c>
      <c r="BI88">
        <f t="array" ref="BI88">IF($AC$87,SUM(Cs!$B$154:$B$203*TRANSPOSE(Cs!J$154:J$203)*SqCor!$AZ$52:$CW$101),0)</f>
        <v>0</v>
      </c>
      <c r="BJ88">
        <f t="array" ref="BJ88">IF($AC$87,SUM(Cs!$B$154:$B$203*TRANSPOSE(Cs!K$154:K$203)*SqCor!$AZ$52:$CW$101),0)</f>
        <v>0</v>
      </c>
      <c r="BK88">
        <f t="array" ref="BK88">IF($AC$87,SUM(Cs!$B$154:$B$203*TRANSPOSE(Cs!L$154:L$203)*SqCor!$AZ$52:$CW$101),0)</f>
        <v>0</v>
      </c>
      <c r="BL88">
        <f t="array" ref="BL88">IF($AC$87,SUM(Cs!$B$154:$B$203*TRANSPOSE(Cs!M$154:M$203)*SqCor!$AZ$52:$CW$101),0)</f>
        <v>0</v>
      </c>
      <c r="BM88">
        <f t="array" ref="BM88">IF($AC$87,SUM(Cs!$B$154:$B$203*TRANSPOSE(Cs!N$154:N$203)*SqCor!$AZ$52:$CW$101),0)</f>
        <v>0</v>
      </c>
      <c r="BN88">
        <f t="array" ref="BN88">IF($AC$87,SUM(Cs!$B$154:$B$203*TRANSPOSE(Cs!O$154:O$203)*SqCor!$AZ$52:$CW$101),0)</f>
        <v>0</v>
      </c>
      <c r="BO88">
        <f t="array" ref="BO88">IF($AC$87,SUM(Cs!$B$154:$B$203*TRANSPOSE(Cs!P$154:P$203)*SqCor!$AZ$52:$CW$101),0)</f>
        <v>0</v>
      </c>
      <c r="BP88">
        <f t="array" ref="BP88">IF($AC$87,SUM(Cs!$B$154:$B$203*TRANSPOSE(Cs!Q$154:Q$203)*SqCor!$AZ$52:$CW$101),0)</f>
        <v>0</v>
      </c>
      <c r="BQ88">
        <f t="array" ref="BQ88">IF($AC$87,SUM(Cs!$B$154:$B$203*TRANSPOSE(Cs!R$154:R$203)*SqCor!$AZ$52:$CW$101),0)</f>
        <v>0</v>
      </c>
      <c r="BR88">
        <f t="array" ref="BR88">IF($AC$87,SUM(Cs!$B$154:$B$203*TRANSPOSE(Cs!S$154:S$203)*SqCor!$AZ$52:$CW$101),0)</f>
        <v>0</v>
      </c>
      <c r="BS88">
        <f t="array" ref="BS88">IF($AC$87,SUM(Cs!$B$154:$B$203*TRANSPOSE(Cs!T$154:T$203)*SqCor!$AZ$52:$CW$101),0)</f>
        <v>0</v>
      </c>
      <c r="BT88">
        <f t="array" ref="BT88">IF($AC$87,SUM(Cs!$B$154:$B$203*TRANSPOSE(Cs!U$154:U$203)*SqCor!$AZ$52:$CW$101),0)</f>
        <v>0</v>
      </c>
    </row>
    <row r="89" spans="1:72" x14ac:dyDescent="0.15">
      <c r="A89" t="s">
        <v>151</v>
      </c>
      <c r="B89">
        <v>1</v>
      </c>
      <c r="C89">
        <v>2</v>
      </c>
      <c r="D89">
        <v>3</v>
      </c>
      <c r="E89">
        <v>4</v>
      </c>
      <c r="F89">
        <v>5</v>
      </c>
      <c r="G89">
        <v>6</v>
      </c>
      <c r="H89">
        <v>7</v>
      </c>
      <c r="I89">
        <v>8</v>
      </c>
      <c r="J89">
        <v>9</v>
      </c>
      <c r="K89">
        <v>10</v>
      </c>
      <c r="L89">
        <v>11</v>
      </c>
      <c r="M89">
        <v>12</v>
      </c>
      <c r="N89">
        <v>13</v>
      </c>
      <c r="O89">
        <v>14</v>
      </c>
      <c r="P89">
        <v>15</v>
      </c>
      <c r="Q89">
        <v>16</v>
      </c>
      <c r="R89">
        <v>17</v>
      </c>
      <c r="S89">
        <v>18</v>
      </c>
      <c r="T89">
        <v>19</v>
      </c>
      <c r="U89">
        <v>20</v>
      </c>
      <c r="AA89">
        <v>79</v>
      </c>
      <c r="AD89">
        <v>2</v>
      </c>
      <c r="AE89">
        <f t="array" ref="AE89">IF($AC$87,SUM(Cs!$C$154:$C$203*TRANSPOSE(Cs!B$104:B$153)*SqCor!$B$52:$AY$101),0)</f>
        <v>1.0900000000000001</v>
      </c>
      <c r="AF89">
        <f t="array" ref="AF89">IF($AC$87,SUM(Cs!$C$154:$C$203*TRANSPOSE(Cs!C$104:C$153)*SqCor!$B$52:$AY$101),0)</f>
        <v>1.0900000000000001</v>
      </c>
      <c r="AG89">
        <f t="array" ref="AG89">IF($AC$87,SUM(Cs!$C$154:$C$203*TRANSPOSE(Cs!D$104:D$153)*SqCor!$B$52:$AY$101),0)</f>
        <v>0</v>
      </c>
      <c r="AH89">
        <f t="array" ref="AH89">IF($AC$87,SUM(Cs!$C$154:$C$203*TRANSPOSE(Cs!E$104:E$153)*SqCor!$B$52:$AY$101),0)</f>
        <v>1.0900000000000001</v>
      </c>
      <c r="AI89">
        <f t="array" ref="AI89">IF($AC$87,SUM(Cs!$C$154:$C$203*TRANSPOSE(Cs!F$104:F$153)*SqCor!$B$52:$AY$101),0)</f>
        <v>0</v>
      </c>
      <c r="AJ89">
        <f t="array" ref="AJ89">IF($AC$87,SUM(Cs!$C$154:$C$203*TRANSPOSE(Cs!G$104:G$153)*SqCor!$B$52:$AY$101),0)</f>
        <v>0</v>
      </c>
      <c r="AK89">
        <f t="array" ref="AK89">IF($AC$87,SUM(Cs!$C$154:$C$203*TRANSPOSE(Cs!H$104:H$153)*SqCor!$B$52:$AY$101),0)</f>
        <v>0</v>
      </c>
      <c r="AL89">
        <f t="array" ref="AL89">IF($AC$87,SUM(Cs!$C$154:$C$203*TRANSPOSE(Cs!I$104:I$153)*SqCor!$B$52:$AY$101),0)</f>
        <v>0</v>
      </c>
      <c r="AM89">
        <f t="array" ref="AM89">IF($AC$87,SUM(Cs!$C$154:$C$203*TRANSPOSE(Cs!J$104:J$153)*SqCor!$B$52:$AY$101),0)</f>
        <v>0</v>
      </c>
      <c r="AN89">
        <f t="array" ref="AN89">IF($AC$87,SUM(Cs!$C$154:$C$203*TRANSPOSE(Cs!K$104:K$153)*SqCor!$B$52:$AY$101),0)</f>
        <v>0</v>
      </c>
      <c r="AO89">
        <f t="array" ref="AO89">IF($AC$87,SUM(Cs!$C$154:$C$203*TRANSPOSE(Cs!L$104:L$153)*SqCor!$B$52:$AY$101),0)</f>
        <v>0</v>
      </c>
      <c r="AP89">
        <f t="array" ref="AP89">IF($AC$87,SUM(Cs!$C$154:$C$203*TRANSPOSE(Cs!M$104:M$153)*SqCor!$B$52:$AY$101),0)</f>
        <v>0</v>
      </c>
      <c r="AQ89">
        <f t="array" ref="AQ89">IF($AC$87,SUM(Cs!$C$154:$C$203*TRANSPOSE(Cs!N$104:N$153)*SqCor!$B$52:$AY$101),0)</f>
        <v>0</v>
      </c>
      <c r="AR89">
        <f t="array" ref="AR89">IF($AC$87,SUM(Cs!$C$154:$C$203*TRANSPOSE(Cs!O$104:O$153)*SqCor!$B$52:$AY$101),0)</f>
        <v>0</v>
      </c>
      <c r="AS89">
        <f t="array" ref="AS89">IF($AC$87,SUM(Cs!$C$154:$C$203*TRANSPOSE(Cs!P$104:P$153)*SqCor!$B$52:$AY$101),0)</f>
        <v>0</v>
      </c>
      <c r="AT89">
        <f t="array" ref="AT89">IF($AC$87,SUM(Cs!$C$154:$C$203*TRANSPOSE(Cs!Q$104:Q$153)*SqCor!$B$52:$AY$101),0)</f>
        <v>0</v>
      </c>
      <c r="AU89">
        <f t="array" ref="AU89">IF($AC$87,SUM(Cs!$C$154:$C$203*TRANSPOSE(Cs!R$104:R$153)*SqCor!$B$52:$AY$101),0)</f>
        <v>1.0900000000000001</v>
      </c>
      <c r="AV89">
        <f t="array" ref="AV89">IF($AC$87,SUM(Cs!$C$154:$C$203*TRANSPOSE(Cs!S$104:S$153)*SqCor!$B$52:$AY$101),0)</f>
        <v>0</v>
      </c>
      <c r="AW89">
        <f t="array" ref="AW89">IF($AC$87,SUM(Cs!$C$154:$C$203*TRANSPOSE(Cs!T$104:T$153)*SqCor!$B$52:$AY$101),0)</f>
        <v>0</v>
      </c>
      <c r="AX89">
        <f t="array" ref="AX89">IF($AC$87,SUM(Cs!$C$154:$C$203*TRANSPOSE(Cs!U$104:U$153)*SqCor!$B$52:$AY$101),0)</f>
        <v>0</v>
      </c>
      <c r="AZ89">
        <v>2</v>
      </c>
      <c r="BA89">
        <f t="array" ref="BA89">IF($AC$87,SUM(Cs!$C$154:$C$203*TRANSPOSE(Cs!B$154:B$203)*SqCor!$AZ$52:$CW$101),0)</f>
        <v>0</v>
      </c>
      <c r="BB89">
        <f t="array" ref="BB89">IF($AC$87,SUM(Cs!$C$154:$C$203*TRANSPOSE(Cs!C$154:C$203)*SqCor!$AZ$52:$CW$101),0)</f>
        <v>1</v>
      </c>
      <c r="BC89">
        <f t="array" ref="BC89">IF($AC$87,SUM(Cs!$C$154:$C$203*TRANSPOSE(Cs!D$154:D$203)*SqCor!$AZ$52:$CW$101),0)</f>
        <v>0</v>
      </c>
      <c r="BD89">
        <f t="array" ref="BD89">IF($AC$87,SUM(Cs!$C$154:$C$203*TRANSPOSE(Cs!E$154:E$203)*SqCor!$AZ$52:$CW$101),0)</f>
        <v>0</v>
      </c>
      <c r="BE89">
        <f t="array" ref="BE89">IF($AC$87,SUM(Cs!$C$154:$C$203*TRANSPOSE(Cs!F$154:F$203)*SqCor!$AZ$52:$CW$101),0)</f>
        <v>0</v>
      </c>
      <c r="BF89">
        <f t="array" ref="BF89">IF($AC$87,SUM(Cs!$C$154:$C$203*TRANSPOSE(Cs!G$154:G$203)*SqCor!$AZ$52:$CW$101),0)</f>
        <v>0</v>
      </c>
      <c r="BG89">
        <f t="array" ref="BG89">IF($AC$87,SUM(Cs!$C$154:$C$203*TRANSPOSE(Cs!H$154:H$203)*SqCor!$AZ$52:$CW$101),0)</f>
        <v>0</v>
      </c>
      <c r="BH89">
        <f t="array" ref="BH89">IF($AC$87,SUM(Cs!$C$154:$C$203*TRANSPOSE(Cs!I$154:I$203)*SqCor!$AZ$52:$CW$101),0)</f>
        <v>0</v>
      </c>
      <c r="BI89">
        <f t="array" ref="BI89">IF($AC$87,SUM(Cs!$C$154:$C$203*TRANSPOSE(Cs!J$154:J$203)*SqCor!$AZ$52:$CW$101),0)</f>
        <v>0</v>
      </c>
      <c r="BJ89">
        <f t="array" ref="BJ89">IF($AC$87,SUM(Cs!$C$154:$C$203*TRANSPOSE(Cs!K$154:K$203)*SqCor!$AZ$52:$CW$101),0)</f>
        <v>0</v>
      </c>
      <c r="BK89">
        <f t="array" ref="BK89">IF($AC$87,SUM(Cs!$C$154:$C$203*TRANSPOSE(Cs!L$154:L$203)*SqCor!$AZ$52:$CW$101),0)</f>
        <v>0</v>
      </c>
      <c r="BL89">
        <f t="array" ref="BL89">IF($AC$87,SUM(Cs!$C$154:$C$203*TRANSPOSE(Cs!M$154:M$203)*SqCor!$AZ$52:$CW$101),0)</f>
        <v>0</v>
      </c>
      <c r="BM89">
        <f t="array" ref="BM89">IF($AC$87,SUM(Cs!$C$154:$C$203*TRANSPOSE(Cs!N$154:N$203)*SqCor!$AZ$52:$CW$101),0)</f>
        <v>0</v>
      </c>
      <c r="BN89">
        <f t="array" ref="BN89">IF($AC$87,SUM(Cs!$C$154:$C$203*TRANSPOSE(Cs!O$154:O$203)*SqCor!$AZ$52:$CW$101),0)</f>
        <v>0</v>
      </c>
      <c r="BO89">
        <f t="array" ref="BO89">IF($AC$87,SUM(Cs!$C$154:$C$203*TRANSPOSE(Cs!P$154:P$203)*SqCor!$AZ$52:$CW$101),0)</f>
        <v>0</v>
      </c>
      <c r="BP89">
        <f t="array" ref="BP89">IF($AC$87,SUM(Cs!$C$154:$C$203*TRANSPOSE(Cs!Q$154:Q$203)*SqCor!$AZ$52:$CW$101),0)</f>
        <v>0</v>
      </c>
      <c r="BQ89">
        <f t="array" ref="BQ89">IF($AC$87,SUM(Cs!$C$154:$C$203*TRANSPOSE(Cs!R$154:R$203)*SqCor!$AZ$52:$CW$101),0)</f>
        <v>1</v>
      </c>
      <c r="BR89">
        <f t="array" ref="BR89">IF($AC$87,SUM(Cs!$C$154:$C$203*TRANSPOSE(Cs!S$154:S$203)*SqCor!$AZ$52:$CW$101),0)</f>
        <v>1</v>
      </c>
      <c r="BS89">
        <f t="array" ref="BS89">IF($AC$87,SUM(Cs!$C$154:$C$203*TRANSPOSE(Cs!T$154:T$203)*SqCor!$AZ$52:$CW$101),0)</f>
        <v>0</v>
      </c>
      <c r="BT89">
        <f t="array" ref="BT89">IF($AC$87,SUM(Cs!$C$154:$C$203*TRANSPOSE(Cs!U$154:U$203)*SqCor!$AZ$52:$CW$101),0)</f>
        <v>0</v>
      </c>
    </row>
    <row r="90" spans="1:72" x14ac:dyDescent="0.15">
      <c r="A90">
        <v>1</v>
      </c>
      <c r="B90">
        <f t="shared" ref="B90:B98" si="30">SUM(AE66,AE88,BA66,BA88)</f>
        <v>5.7959999999999994</v>
      </c>
      <c r="C90">
        <f t="shared" ref="C90:C98" si="31">SUM(AF66,AF88,BB66,BB88)</f>
        <v>6.1739999999999995</v>
      </c>
      <c r="D90">
        <f t="shared" ref="D90:D98" si="32">SUM(AG66,AG88,BC66,BC88)</f>
        <v>3.1470000000000002</v>
      </c>
      <c r="E90">
        <f t="shared" ref="E90:E98" si="33">SUM(AH66,AH88,BD66,BD88)</f>
        <v>7.3140000000000001</v>
      </c>
      <c r="F90">
        <f t="shared" ref="F90:F98" si="34">SUM(AI66,AI88,BE66,BE88)</f>
        <v>3.8449999999999998</v>
      </c>
      <c r="G90">
        <f t="shared" ref="G90:G98" si="35">SUM(AJ66,AJ88,BF66,BF88)</f>
        <v>10.343999999999998</v>
      </c>
      <c r="H90">
        <f t="shared" ref="H90:H98" si="36">SUM(AK66,AK88,BG66,BG88)</f>
        <v>7.5439999999999996</v>
      </c>
      <c r="I90">
        <f t="shared" ref="I90:I98" si="37">SUM(AL66,AL88,BH66,BH88)</f>
        <v>4.1970000000000001</v>
      </c>
      <c r="J90">
        <f t="shared" ref="J90:J98" si="38">SUM(AM66,AM88,BI66,BI88)</f>
        <v>2.48</v>
      </c>
      <c r="K90">
        <f t="shared" ref="K90:K98" si="39">SUM(AN66,AN88,BJ66,BJ88)</f>
        <v>3.2</v>
      </c>
      <c r="L90">
        <f t="shared" ref="L90:U90" si="40">SUM(AO66,AO88,BK66,BK88)</f>
        <v>2.137</v>
      </c>
      <c r="M90">
        <f t="shared" si="40"/>
        <v>5.8320000000000016</v>
      </c>
      <c r="N90">
        <f t="shared" si="40"/>
        <v>3.1460000000000004</v>
      </c>
      <c r="O90">
        <f t="shared" si="40"/>
        <v>2.798</v>
      </c>
      <c r="P90">
        <f t="shared" si="40"/>
        <v>3.5250000000000004</v>
      </c>
      <c r="Q90">
        <f t="shared" si="40"/>
        <v>1.6839999999999997</v>
      </c>
      <c r="R90">
        <f t="shared" si="40"/>
        <v>34.376999999999995</v>
      </c>
      <c r="S90">
        <f t="shared" si="40"/>
        <v>5.3299999999999992</v>
      </c>
      <c r="T90">
        <f t="shared" si="40"/>
        <v>0.161</v>
      </c>
      <c r="U90">
        <f t="shared" si="40"/>
        <v>1.274</v>
      </c>
      <c r="AA90">
        <v>80</v>
      </c>
      <c r="AD90">
        <v>3</v>
      </c>
      <c r="AE90">
        <f t="array" ref="AE90">IF($AC$87,SUM(Cs!$D$154:$D$203*TRANSPOSE(Cs!B$104:B$153)*SqCor!$B$52:$AY$101),0)</f>
        <v>0</v>
      </c>
      <c r="AF90">
        <f t="array" ref="AF90">IF($AC$87,SUM(Cs!$D$154:$D$203*TRANSPOSE(Cs!C$104:C$153)*SqCor!$B$52:$AY$101),0)</f>
        <v>0</v>
      </c>
      <c r="AG90">
        <f t="array" ref="AG90">IF($AC$87,SUM(Cs!$D$154:$D$203*TRANSPOSE(Cs!D$104:D$153)*SqCor!$B$52:$AY$101),0)</f>
        <v>0</v>
      </c>
      <c r="AH90">
        <f t="array" ref="AH90">IF($AC$87,SUM(Cs!$D$154:$D$203*TRANSPOSE(Cs!E$104:E$153)*SqCor!$B$52:$AY$101),0)</f>
        <v>0</v>
      </c>
      <c r="AI90">
        <f t="array" ref="AI90">IF($AC$87,SUM(Cs!$D$154:$D$203*TRANSPOSE(Cs!F$104:F$153)*SqCor!$B$52:$AY$101),0)</f>
        <v>0</v>
      </c>
      <c r="AJ90">
        <f t="array" ref="AJ90">IF($AC$87,SUM(Cs!$D$154:$D$203*TRANSPOSE(Cs!G$104:G$153)*SqCor!$B$52:$AY$101),0)</f>
        <v>0</v>
      </c>
      <c r="AK90">
        <f t="array" ref="AK90">IF($AC$87,SUM(Cs!$D$154:$D$203*TRANSPOSE(Cs!H$104:H$153)*SqCor!$B$52:$AY$101),0)</f>
        <v>0</v>
      </c>
      <c r="AL90">
        <f t="array" ref="AL90">IF($AC$87,SUM(Cs!$D$154:$D$203*TRANSPOSE(Cs!I$104:I$153)*SqCor!$B$52:$AY$101),0)</f>
        <v>0</v>
      </c>
      <c r="AM90">
        <f t="array" ref="AM90">IF($AC$87,SUM(Cs!$D$154:$D$203*TRANSPOSE(Cs!J$104:J$153)*SqCor!$B$52:$AY$101),0)</f>
        <v>0</v>
      </c>
      <c r="AN90">
        <f t="array" ref="AN90">IF($AC$87,SUM(Cs!$D$154:$D$203*TRANSPOSE(Cs!K$104:K$153)*SqCor!$B$52:$AY$101),0)</f>
        <v>0</v>
      </c>
      <c r="AO90">
        <f t="array" ref="AO90">IF($AC$87,SUM(Cs!$D$154:$D$203*TRANSPOSE(Cs!L$104:L$153)*SqCor!$B$52:$AY$101),0)</f>
        <v>0</v>
      </c>
      <c r="AP90">
        <f t="array" ref="AP90">IF($AC$87,SUM(Cs!$D$154:$D$203*TRANSPOSE(Cs!M$104:M$153)*SqCor!$B$52:$AY$101),0)</f>
        <v>0</v>
      </c>
      <c r="AQ90">
        <f t="array" ref="AQ90">IF($AC$87,SUM(Cs!$D$154:$D$203*TRANSPOSE(Cs!N$104:N$153)*SqCor!$B$52:$AY$101),0)</f>
        <v>0</v>
      </c>
      <c r="AR90">
        <f t="array" ref="AR90">IF($AC$87,SUM(Cs!$D$154:$D$203*TRANSPOSE(Cs!O$104:O$153)*SqCor!$B$52:$AY$101),0)</f>
        <v>0</v>
      </c>
      <c r="AS90">
        <f t="array" ref="AS90">IF($AC$87,SUM(Cs!$D$154:$D$203*TRANSPOSE(Cs!P$104:P$153)*SqCor!$B$52:$AY$101),0)</f>
        <v>0</v>
      </c>
      <c r="AT90">
        <f t="array" ref="AT90">IF($AC$87,SUM(Cs!$D$154:$D$203*TRANSPOSE(Cs!Q$104:Q$153)*SqCor!$B$52:$AY$101),0)</f>
        <v>0</v>
      </c>
      <c r="AU90">
        <f t="array" ref="AU90">IF($AC$87,SUM(Cs!$D$154:$D$203*TRANSPOSE(Cs!R$104:R$153)*SqCor!$B$52:$AY$101),0)</f>
        <v>0</v>
      </c>
      <c r="AV90">
        <f t="array" ref="AV90">IF($AC$87,SUM(Cs!$D$154:$D$203*TRANSPOSE(Cs!S$104:S$153)*SqCor!$B$52:$AY$101),0)</f>
        <v>0</v>
      </c>
      <c r="AW90">
        <f t="array" ref="AW90">IF($AC$87,SUM(Cs!$D$154:$D$203*TRANSPOSE(Cs!T$104:T$153)*SqCor!$B$52:$AY$101),0)</f>
        <v>0</v>
      </c>
      <c r="AX90">
        <f t="array" ref="AX90">IF($AC$87,SUM(Cs!$D$154:$D$203*TRANSPOSE(Cs!U$104:U$153)*SqCor!$B$52:$AY$101),0)</f>
        <v>0</v>
      </c>
      <c r="AZ90">
        <v>3</v>
      </c>
      <c r="BA90">
        <f t="array" ref="BA90">IF($AC$87,SUM(Cs!$D$154:$D$203*TRANSPOSE(Cs!B$154:B$203)*SqCor!$AZ$52:$CW$101),0)</f>
        <v>0</v>
      </c>
      <c r="BB90">
        <f t="array" ref="BB90">IF($AC$87,SUM(Cs!$D$154:$D$203*TRANSPOSE(Cs!C$154:C$203)*SqCor!$AZ$52:$CW$101),0)</f>
        <v>0</v>
      </c>
      <c r="BC90">
        <f t="array" ref="BC90">IF($AC$87,SUM(Cs!$D$154:$D$203*TRANSPOSE(Cs!D$154:D$203)*SqCor!$AZ$52:$CW$101),0)</f>
        <v>0</v>
      </c>
      <c r="BD90">
        <f t="array" ref="BD90">IF($AC$87,SUM(Cs!$D$154:$D$203*TRANSPOSE(Cs!E$154:E$203)*SqCor!$AZ$52:$CW$101),0)</f>
        <v>0</v>
      </c>
      <c r="BE90">
        <f t="array" ref="BE90">IF($AC$87,SUM(Cs!$D$154:$D$203*TRANSPOSE(Cs!F$154:F$203)*SqCor!$AZ$52:$CW$101),0)</f>
        <v>0</v>
      </c>
      <c r="BF90">
        <f t="array" ref="BF90">IF($AC$87,SUM(Cs!$D$154:$D$203*TRANSPOSE(Cs!G$154:G$203)*SqCor!$AZ$52:$CW$101),0)</f>
        <v>0</v>
      </c>
      <c r="BG90">
        <f t="array" ref="BG90">IF($AC$87,SUM(Cs!$D$154:$D$203*TRANSPOSE(Cs!H$154:H$203)*SqCor!$AZ$52:$CW$101),0)</f>
        <v>0</v>
      </c>
      <c r="BH90">
        <f t="array" ref="BH90">IF($AC$87,SUM(Cs!$D$154:$D$203*TRANSPOSE(Cs!I$154:I$203)*SqCor!$AZ$52:$CW$101),0)</f>
        <v>0</v>
      </c>
      <c r="BI90">
        <f t="array" ref="BI90">IF($AC$87,SUM(Cs!$D$154:$D$203*TRANSPOSE(Cs!J$154:J$203)*SqCor!$AZ$52:$CW$101),0)</f>
        <v>0</v>
      </c>
      <c r="BJ90">
        <f t="array" ref="BJ90">IF($AC$87,SUM(Cs!$D$154:$D$203*TRANSPOSE(Cs!K$154:K$203)*SqCor!$AZ$52:$CW$101),0)</f>
        <v>0</v>
      </c>
      <c r="BK90">
        <f t="array" ref="BK90">IF($AC$87,SUM(Cs!$D$154:$D$203*TRANSPOSE(Cs!L$154:L$203)*SqCor!$AZ$52:$CW$101),0)</f>
        <v>0</v>
      </c>
      <c r="BL90">
        <f t="array" ref="BL90">IF($AC$87,SUM(Cs!$D$154:$D$203*TRANSPOSE(Cs!M$154:M$203)*SqCor!$AZ$52:$CW$101),0)</f>
        <v>0</v>
      </c>
      <c r="BM90">
        <f t="array" ref="BM90">IF($AC$87,SUM(Cs!$D$154:$D$203*TRANSPOSE(Cs!N$154:N$203)*SqCor!$AZ$52:$CW$101),0)</f>
        <v>0</v>
      </c>
      <c r="BN90">
        <f t="array" ref="BN90">IF($AC$87,SUM(Cs!$D$154:$D$203*TRANSPOSE(Cs!O$154:O$203)*SqCor!$AZ$52:$CW$101),0)</f>
        <v>0</v>
      </c>
      <c r="BO90">
        <f t="array" ref="BO90">IF($AC$87,SUM(Cs!$D$154:$D$203*TRANSPOSE(Cs!P$154:P$203)*SqCor!$AZ$52:$CW$101),0)</f>
        <v>0</v>
      </c>
      <c r="BP90">
        <f t="array" ref="BP90">IF($AC$87,SUM(Cs!$D$154:$D$203*TRANSPOSE(Cs!Q$154:Q$203)*SqCor!$AZ$52:$CW$101),0)</f>
        <v>0</v>
      </c>
      <c r="BQ90">
        <f t="array" ref="BQ90">IF($AC$87,SUM(Cs!$D$154:$D$203*TRANSPOSE(Cs!R$154:R$203)*SqCor!$AZ$52:$CW$101),0)</f>
        <v>0</v>
      </c>
      <c r="BR90">
        <f t="array" ref="BR90">IF($AC$87,SUM(Cs!$D$154:$D$203*TRANSPOSE(Cs!S$154:S$203)*SqCor!$AZ$52:$CW$101),0)</f>
        <v>0</v>
      </c>
      <c r="BS90">
        <f t="array" ref="BS90">IF($AC$87,SUM(Cs!$D$154:$D$203*TRANSPOSE(Cs!T$154:T$203)*SqCor!$AZ$52:$CW$101),0)</f>
        <v>0</v>
      </c>
      <c r="BT90">
        <f t="array" ref="BT90">IF($AC$87,SUM(Cs!$D$154:$D$203*TRANSPOSE(Cs!U$154:U$203)*SqCor!$AZ$52:$CW$101),0)</f>
        <v>0</v>
      </c>
    </row>
    <row r="91" spans="1:72" x14ac:dyDescent="0.15">
      <c r="A91">
        <v>2</v>
      </c>
      <c r="B91">
        <f t="shared" si="30"/>
        <v>6.1739999999999995</v>
      </c>
      <c r="C91">
        <f t="shared" si="31"/>
        <v>9.6720000000000006</v>
      </c>
      <c r="D91">
        <f t="shared" si="32"/>
        <v>2.0070000000000001</v>
      </c>
      <c r="E91">
        <f t="shared" si="33"/>
        <v>10.659000000000001</v>
      </c>
      <c r="F91">
        <f t="shared" si="34"/>
        <v>2.4239999999999999</v>
      </c>
      <c r="G91">
        <f t="shared" si="35"/>
        <v>7.4319999999999995</v>
      </c>
      <c r="H91">
        <f t="shared" si="36"/>
        <v>6.0939999999999994</v>
      </c>
      <c r="I91">
        <f t="shared" si="37"/>
        <v>3.1469999999999998</v>
      </c>
      <c r="J91">
        <f t="shared" si="38"/>
        <v>1.8650000000000002</v>
      </c>
      <c r="K91">
        <f t="shared" si="39"/>
        <v>2.411</v>
      </c>
      <c r="L91">
        <f t="shared" ref="L91:U91" si="41">SUM(AO67,AO89,BK67,BK89)</f>
        <v>1.6259999999999999</v>
      </c>
      <c r="M91">
        <f t="shared" si="41"/>
        <v>4.1960000000000006</v>
      </c>
      <c r="N91">
        <f t="shared" si="41"/>
        <v>2.16</v>
      </c>
      <c r="O91">
        <f t="shared" si="41"/>
        <v>2.2480000000000002</v>
      </c>
      <c r="P91">
        <f t="shared" si="41"/>
        <v>2.589</v>
      </c>
      <c r="Q91">
        <f t="shared" si="41"/>
        <v>0.93899999999999995</v>
      </c>
      <c r="R91">
        <f t="shared" si="41"/>
        <v>32.938999999999993</v>
      </c>
      <c r="S91">
        <f t="shared" si="41"/>
        <v>6.3299999999999992</v>
      </c>
      <c r="T91">
        <f t="shared" si="41"/>
        <v>0.34100000000000003</v>
      </c>
      <c r="U91">
        <f t="shared" si="41"/>
        <v>0.90100000000000002</v>
      </c>
      <c r="AA91">
        <v>81</v>
      </c>
      <c r="AD91">
        <v>4</v>
      </c>
      <c r="AE91">
        <f t="array" ref="AE91">IF($AC$87,SUM(Cs!$E$154:$E$203*TRANSPOSE(Cs!B$104:B$153)*SqCor!$B$52:$AY$101),0)</f>
        <v>0</v>
      </c>
      <c r="AF91">
        <f t="array" ref="AF91">IF($AC$87,SUM(Cs!$E$154:$E$203*TRANSPOSE(Cs!C$104:C$153)*SqCor!$B$52:$AY$101),0)</f>
        <v>0</v>
      </c>
      <c r="AG91">
        <f t="array" ref="AG91">IF($AC$87,SUM(Cs!$E$154:$E$203*TRANSPOSE(Cs!D$104:D$153)*SqCor!$B$52:$AY$101),0)</f>
        <v>0</v>
      </c>
      <c r="AH91">
        <f t="array" ref="AH91">IF($AC$87,SUM(Cs!$E$154:$E$203*TRANSPOSE(Cs!E$104:E$153)*SqCor!$B$52:$AY$101),0)</f>
        <v>0</v>
      </c>
      <c r="AI91">
        <f t="array" ref="AI91">IF($AC$87,SUM(Cs!$E$154:$E$203*TRANSPOSE(Cs!F$104:F$153)*SqCor!$B$52:$AY$101),0)</f>
        <v>0</v>
      </c>
      <c r="AJ91">
        <f t="array" ref="AJ91">IF($AC$87,SUM(Cs!$E$154:$E$203*TRANSPOSE(Cs!G$104:G$153)*SqCor!$B$52:$AY$101),0)</f>
        <v>0</v>
      </c>
      <c r="AK91">
        <f t="array" ref="AK91">IF($AC$87,SUM(Cs!$E$154:$E$203*TRANSPOSE(Cs!H$104:H$153)*SqCor!$B$52:$AY$101),0)</f>
        <v>0</v>
      </c>
      <c r="AL91">
        <f t="array" ref="AL91">IF($AC$87,SUM(Cs!$E$154:$E$203*TRANSPOSE(Cs!I$104:I$153)*SqCor!$B$52:$AY$101),0)</f>
        <v>0</v>
      </c>
      <c r="AM91">
        <f t="array" ref="AM91">IF($AC$87,SUM(Cs!$E$154:$E$203*TRANSPOSE(Cs!J$104:J$153)*SqCor!$B$52:$AY$101),0)</f>
        <v>0</v>
      </c>
      <c r="AN91">
        <f t="array" ref="AN91">IF($AC$87,SUM(Cs!$E$154:$E$203*TRANSPOSE(Cs!K$104:K$153)*SqCor!$B$52:$AY$101),0)</f>
        <v>0</v>
      </c>
      <c r="AO91">
        <f t="array" ref="AO91">IF($AC$87,SUM(Cs!$E$154:$E$203*TRANSPOSE(Cs!L$104:L$153)*SqCor!$B$52:$AY$101),0)</f>
        <v>0</v>
      </c>
      <c r="AP91">
        <f t="array" ref="AP91">IF($AC$87,SUM(Cs!$E$154:$E$203*TRANSPOSE(Cs!M$104:M$153)*SqCor!$B$52:$AY$101),0)</f>
        <v>0</v>
      </c>
      <c r="AQ91">
        <f t="array" ref="AQ91">IF($AC$87,SUM(Cs!$E$154:$E$203*TRANSPOSE(Cs!N$104:N$153)*SqCor!$B$52:$AY$101),0)</f>
        <v>0</v>
      </c>
      <c r="AR91">
        <f t="array" ref="AR91">IF($AC$87,SUM(Cs!$E$154:$E$203*TRANSPOSE(Cs!O$104:O$153)*SqCor!$B$52:$AY$101),0)</f>
        <v>0</v>
      </c>
      <c r="AS91">
        <f t="array" ref="AS91">IF($AC$87,SUM(Cs!$E$154:$E$203*TRANSPOSE(Cs!P$104:P$153)*SqCor!$B$52:$AY$101),0)</f>
        <v>0</v>
      </c>
      <c r="AT91">
        <f t="array" ref="AT91">IF($AC$87,SUM(Cs!$E$154:$E$203*TRANSPOSE(Cs!Q$104:Q$153)*SqCor!$B$52:$AY$101),0)</f>
        <v>0</v>
      </c>
      <c r="AU91">
        <f t="array" ref="AU91">IF($AC$87,SUM(Cs!$E$154:$E$203*TRANSPOSE(Cs!R$104:R$153)*SqCor!$B$52:$AY$101),0)</f>
        <v>0</v>
      </c>
      <c r="AV91">
        <f t="array" ref="AV91">IF($AC$87,SUM(Cs!$E$154:$E$203*TRANSPOSE(Cs!S$104:S$153)*SqCor!$B$52:$AY$101),0)</f>
        <v>0</v>
      </c>
      <c r="AW91">
        <f t="array" ref="AW91">IF($AC$87,SUM(Cs!$E$154:$E$203*TRANSPOSE(Cs!T$104:T$153)*SqCor!$B$52:$AY$101),0)</f>
        <v>0</v>
      </c>
      <c r="AX91">
        <f t="array" ref="AX91">IF($AC$87,SUM(Cs!$E$154:$E$203*TRANSPOSE(Cs!U$104:U$153)*SqCor!$B$52:$AY$101),0)</f>
        <v>0</v>
      </c>
      <c r="AZ91">
        <v>4</v>
      </c>
      <c r="BA91">
        <f t="array" ref="BA91">IF($AC$87,SUM(Cs!$E$154:$E$203*TRANSPOSE(Cs!B$154:B$203)*SqCor!$AZ$52:$CW$101),0)</f>
        <v>0</v>
      </c>
      <c r="BB91">
        <f t="array" ref="BB91">IF($AC$87,SUM(Cs!$E$154:$E$203*TRANSPOSE(Cs!C$154:C$203)*SqCor!$AZ$52:$CW$101),0)</f>
        <v>0</v>
      </c>
      <c r="BC91">
        <f t="array" ref="BC91">IF($AC$87,SUM(Cs!$E$154:$E$203*TRANSPOSE(Cs!D$154:D$203)*SqCor!$AZ$52:$CW$101),0)</f>
        <v>0</v>
      </c>
      <c r="BD91">
        <f t="array" ref="BD91">IF($AC$87,SUM(Cs!$E$154:$E$203*TRANSPOSE(Cs!E$154:E$203)*SqCor!$AZ$52:$CW$101),0)</f>
        <v>2</v>
      </c>
      <c r="BE91">
        <f t="array" ref="BE91">IF($AC$87,SUM(Cs!$E$154:$E$203*TRANSPOSE(Cs!F$154:F$203)*SqCor!$AZ$52:$CW$101),0)</f>
        <v>0</v>
      </c>
      <c r="BF91">
        <f t="array" ref="BF91">IF($AC$87,SUM(Cs!$E$154:$E$203*TRANSPOSE(Cs!G$154:G$203)*SqCor!$AZ$52:$CW$101),0)</f>
        <v>0</v>
      </c>
      <c r="BG91">
        <f t="array" ref="BG91">IF($AC$87,SUM(Cs!$E$154:$E$203*TRANSPOSE(Cs!H$154:H$203)*SqCor!$AZ$52:$CW$101),0)</f>
        <v>0</v>
      </c>
      <c r="BH91">
        <f t="array" ref="BH91">IF($AC$87,SUM(Cs!$E$154:$E$203*TRANSPOSE(Cs!I$154:I$203)*SqCor!$AZ$52:$CW$101),0)</f>
        <v>0</v>
      </c>
      <c r="BI91">
        <f t="array" ref="BI91">IF($AC$87,SUM(Cs!$E$154:$E$203*TRANSPOSE(Cs!J$154:J$203)*SqCor!$AZ$52:$CW$101),0)</f>
        <v>0</v>
      </c>
      <c r="BJ91">
        <f t="array" ref="BJ91">IF($AC$87,SUM(Cs!$E$154:$E$203*TRANSPOSE(Cs!K$154:K$203)*SqCor!$AZ$52:$CW$101),0)</f>
        <v>0</v>
      </c>
      <c r="BK91">
        <f t="array" ref="BK91">IF($AC$87,SUM(Cs!$E$154:$E$203*TRANSPOSE(Cs!L$154:L$203)*SqCor!$AZ$52:$CW$101),0)</f>
        <v>2</v>
      </c>
      <c r="BL91">
        <f t="array" ref="BL91">IF($AC$87,SUM(Cs!$E$154:$E$203*TRANSPOSE(Cs!M$154:M$203)*SqCor!$AZ$52:$CW$101),0)</f>
        <v>0</v>
      </c>
      <c r="BM91">
        <f t="array" ref="BM91">IF($AC$87,SUM(Cs!$E$154:$E$203*TRANSPOSE(Cs!N$154:N$203)*SqCor!$AZ$52:$CW$101),0)</f>
        <v>0</v>
      </c>
      <c r="BN91">
        <f t="array" ref="BN91">IF($AC$87,SUM(Cs!$E$154:$E$203*TRANSPOSE(Cs!O$154:O$203)*SqCor!$AZ$52:$CW$101),0)</f>
        <v>0</v>
      </c>
      <c r="BO91">
        <f t="array" ref="BO91">IF($AC$87,SUM(Cs!$E$154:$E$203*TRANSPOSE(Cs!P$154:P$203)*SqCor!$AZ$52:$CW$101),0)</f>
        <v>0</v>
      </c>
      <c r="BP91">
        <f t="array" ref="BP91">IF($AC$87,SUM(Cs!$E$154:$E$203*TRANSPOSE(Cs!Q$154:Q$203)*SqCor!$AZ$52:$CW$101),0)</f>
        <v>0</v>
      </c>
      <c r="BQ91">
        <f t="array" ref="BQ91">IF($AC$87,SUM(Cs!$E$154:$E$203*TRANSPOSE(Cs!R$154:R$203)*SqCor!$AZ$52:$CW$101),0)</f>
        <v>2</v>
      </c>
      <c r="BR91">
        <f t="array" ref="BR91">IF($AC$87,SUM(Cs!$E$154:$E$203*TRANSPOSE(Cs!S$154:S$203)*SqCor!$AZ$52:$CW$101),0)</f>
        <v>0</v>
      </c>
      <c r="BS91">
        <f t="array" ref="BS91">IF($AC$87,SUM(Cs!$E$154:$E$203*TRANSPOSE(Cs!T$154:T$203)*SqCor!$AZ$52:$CW$101),0)</f>
        <v>0</v>
      </c>
      <c r="BT91">
        <f t="array" ref="BT91">IF($AC$87,SUM(Cs!$E$154:$E$203*TRANSPOSE(Cs!U$154:U$203)*SqCor!$AZ$52:$CW$101),0)</f>
        <v>0</v>
      </c>
    </row>
    <row r="92" spans="1:72" x14ac:dyDescent="0.15">
      <c r="A92">
        <v>3</v>
      </c>
      <c r="B92">
        <f t="shared" si="30"/>
        <v>3.1470000000000002</v>
      </c>
      <c r="C92">
        <f t="shared" si="31"/>
        <v>2.0070000000000001</v>
      </c>
      <c r="D92">
        <f t="shared" si="32"/>
        <v>2.48</v>
      </c>
      <c r="E92">
        <f t="shared" si="33"/>
        <v>2.54</v>
      </c>
      <c r="F92">
        <f t="shared" si="34"/>
        <v>3.0609999999999999</v>
      </c>
      <c r="G92">
        <f t="shared" si="35"/>
        <v>6.4969999999999999</v>
      </c>
      <c r="H92">
        <f t="shared" si="36"/>
        <v>4.66</v>
      </c>
      <c r="I92">
        <f t="shared" si="37"/>
        <v>2.125</v>
      </c>
      <c r="J92">
        <f t="shared" si="38"/>
        <v>1.7800000000000002</v>
      </c>
      <c r="K92">
        <f t="shared" si="39"/>
        <v>1.5389999999999999</v>
      </c>
      <c r="L92">
        <f t="shared" ref="L92:U92" si="42">SUM(AO68,AO90,BK68,BK90)</f>
        <v>1.661</v>
      </c>
      <c r="M92">
        <f t="shared" si="42"/>
        <v>3.2560000000000002</v>
      </c>
      <c r="N92">
        <f t="shared" si="42"/>
        <v>2.431</v>
      </c>
      <c r="O92">
        <f t="shared" si="42"/>
        <v>1.8699999999999999</v>
      </c>
      <c r="P92">
        <f t="shared" si="42"/>
        <v>2.1459999999999999</v>
      </c>
      <c r="Q92">
        <f t="shared" si="42"/>
        <v>1.1950000000000001</v>
      </c>
      <c r="R92">
        <f t="shared" si="42"/>
        <v>16.757999999999996</v>
      </c>
      <c r="S92">
        <f t="shared" si="42"/>
        <v>0</v>
      </c>
      <c r="T92">
        <f t="shared" si="42"/>
        <v>0.45</v>
      </c>
      <c r="U92">
        <f t="shared" si="42"/>
        <v>1.103</v>
      </c>
      <c r="AA92">
        <v>82</v>
      </c>
      <c r="AD92">
        <v>5</v>
      </c>
      <c r="AE92">
        <f t="array" ref="AE92">IF($AC$87,SUM(Cs!$F$154:$F$203*TRANSPOSE(Cs!B$104:B$153)*SqCor!$B$52:$AY$101),0)</f>
        <v>0</v>
      </c>
      <c r="AF92">
        <f t="array" ref="AF92">IF($AC$87,SUM(Cs!$F$154:$F$203*TRANSPOSE(Cs!C$104:C$153)*SqCor!$B$52:$AY$101),0)</f>
        <v>0</v>
      </c>
      <c r="AG92">
        <f t="array" ref="AG92">IF($AC$87,SUM(Cs!$F$154:$F$203*TRANSPOSE(Cs!D$104:D$153)*SqCor!$B$52:$AY$101),0)</f>
        <v>0</v>
      </c>
      <c r="AH92">
        <f t="array" ref="AH92">IF($AC$87,SUM(Cs!$F$154:$F$203*TRANSPOSE(Cs!E$104:E$153)*SqCor!$B$52:$AY$101),0)</f>
        <v>0</v>
      </c>
      <c r="AI92">
        <f t="array" ref="AI92">IF($AC$87,SUM(Cs!$F$154:$F$203*TRANSPOSE(Cs!F$104:F$153)*SqCor!$B$52:$AY$101),0)</f>
        <v>0</v>
      </c>
      <c r="AJ92">
        <f t="array" ref="AJ92">IF($AC$87,SUM(Cs!$F$154:$F$203*TRANSPOSE(Cs!G$104:G$153)*SqCor!$B$52:$AY$101),0)</f>
        <v>0</v>
      </c>
      <c r="AK92">
        <f t="array" ref="AK92">IF($AC$87,SUM(Cs!$F$154:$F$203*TRANSPOSE(Cs!H$104:H$153)*SqCor!$B$52:$AY$101),0)</f>
        <v>0</v>
      </c>
      <c r="AL92">
        <f t="array" ref="AL92">IF($AC$87,SUM(Cs!$F$154:$F$203*TRANSPOSE(Cs!I$104:I$153)*SqCor!$B$52:$AY$101),0)</f>
        <v>0</v>
      </c>
      <c r="AM92">
        <f t="array" ref="AM92">IF($AC$87,SUM(Cs!$F$154:$F$203*TRANSPOSE(Cs!J$104:J$153)*SqCor!$B$52:$AY$101),0)</f>
        <v>0</v>
      </c>
      <c r="AN92">
        <f t="array" ref="AN92">IF($AC$87,SUM(Cs!$F$154:$F$203*TRANSPOSE(Cs!K$104:K$153)*SqCor!$B$52:$AY$101),0)</f>
        <v>0</v>
      </c>
      <c r="AO92">
        <f t="array" ref="AO92">IF($AC$87,SUM(Cs!$F$154:$F$203*TRANSPOSE(Cs!L$104:L$153)*SqCor!$B$52:$AY$101),0)</f>
        <v>0</v>
      </c>
      <c r="AP92">
        <f t="array" ref="AP92">IF($AC$87,SUM(Cs!$F$154:$F$203*TRANSPOSE(Cs!M$104:M$153)*SqCor!$B$52:$AY$101),0)</f>
        <v>0</v>
      </c>
      <c r="AQ92">
        <f t="array" ref="AQ92">IF($AC$87,SUM(Cs!$F$154:$F$203*TRANSPOSE(Cs!N$104:N$153)*SqCor!$B$52:$AY$101),0)</f>
        <v>0</v>
      </c>
      <c r="AR92">
        <f t="array" ref="AR92">IF($AC$87,SUM(Cs!$F$154:$F$203*TRANSPOSE(Cs!O$104:O$153)*SqCor!$B$52:$AY$101),0)</f>
        <v>0</v>
      </c>
      <c r="AS92">
        <f t="array" ref="AS92">IF($AC$87,SUM(Cs!$F$154:$F$203*TRANSPOSE(Cs!P$104:P$153)*SqCor!$B$52:$AY$101),0)</f>
        <v>0</v>
      </c>
      <c r="AT92">
        <f t="array" ref="AT92">IF($AC$87,SUM(Cs!$F$154:$F$203*TRANSPOSE(Cs!Q$104:Q$153)*SqCor!$B$52:$AY$101),0)</f>
        <v>0</v>
      </c>
      <c r="AU92">
        <f t="array" ref="AU92">IF($AC$87,SUM(Cs!$F$154:$F$203*TRANSPOSE(Cs!R$104:R$153)*SqCor!$B$52:$AY$101),0)</f>
        <v>0</v>
      </c>
      <c r="AV92">
        <f t="array" ref="AV92">IF($AC$87,SUM(Cs!$F$154:$F$203*TRANSPOSE(Cs!S$104:S$153)*SqCor!$B$52:$AY$101),0)</f>
        <v>0</v>
      </c>
      <c r="AW92">
        <f t="array" ref="AW92">IF($AC$87,SUM(Cs!$F$154:$F$203*TRANSPOSE(Cs!T$104:T$153)*SqCor!$B$52:$AY$101),0)</f>
        <v>0</v>
      </c>
      <c r="AX92">
        <f t="array" ref="AX92">IF($AC$87,SUM(Cs!$F$154:$F$203*TRANSPOSE(Cs!U$104:U$153)*SqCor!$B$52:$AY$101),0)</f>
        <v>0</v>
      </c>
      <c r="AZ92">
        <v>5</v>
      </c>
      <c r="BA92">
        <f t="array" ref="BA92">IF($AC$87,SUM(Cs!$F$154:$F$203*TRANSPOSE(Cs!B$154:B$203)*SqCor!$AZ$52:$CW$101),0)</f>
        <v>0</v>
      </c>
      <c r="BB92">
        <f t="array" ref="BB92">IF($AC$87,SUM(Cs!$F$154:$F$203*TRANSPOSE(Cs!C$154:C$203)*SqCor!$AZ$52:$CW$101),0)</f>
        <v>0</v>
      </c>
      <c r="BC92">
        <f t="array" ref="BC92">IF($AC$87,SUM(Cs!$F$154:$F$203*TRANSPOSE(Cs!D$154:D$203)*SqCor!$AZ$52:$CW$101),0)</f>
        <v>0</v>
      </c>
      <c r="BD92">
        <f t="array" ref="BD92">IF($AC$87,SUM(Cs!$F$154:$F$203*TRANSPOSE(Cs!E$154:E$203)*SqCor!$AZ$52:$CW$101),0)</f>
        <v>0</v>
      </c>
      <c r="BE92">
        <f t="array" ref="BE92">IF($AC$87,SUM(Cs!$F$154:$F$203*TRANSPOSE(Cs!F$154:F$203)*SqCor!$AZ$52:$CW$101),0)</f>
        <v>0</v>
      </c>
      <c r="BF92">
        <f t="array" ref="BF92">IF($AC$87,SUM(Cs!$F$154:$F$203*TRANSPOSE(Cs!G$154:G$203)*SqCor!$AZ$52:$CW$101),0)</f>
        <v>0</v>
      </c>
      <c r="BG92">
        <f t="array" ref="BG92">IF($AC$87,SUM(Cs!$F$154:$F$203*TRANSPOSE(Cs!H$154:H$203)*SqCor!$AZ$52:$CW$101),0)</f>
        <v>0</v>
      </c>
      <c r="BH92">
        <f t="array" ref="BH92">IF($AC$87,SUM(Cs!$F$154:$F$203*TRANSPOSE(Cs!I$154:I$203)*SqCor!$AZ$52:$CW$101),0)</f>
        <v>0</v>
      </c>
      <c r="BI92">
        <f t="array" ref="BI92">IF($AC$87,SUM(Cs!$F$154:$F$203*TRANSPOSE(Cs!J$154:J$203)*SqCor!$AZ$52:$CW$101),0)</f>
        <v>0</v>
      </c>
      <c r="BJ92">
        <f t="array" ref="BJ92">IF($AC$87,SUM(Cs!$F$154:$F$203*TRANSPOSE(Cs!K$154:K$203)*SqCor!$AZ$52:$CW$101),0)</f>
        <v>0</v>
      </c>
      <c r="BK92">
        <f t="array" ref="BK92">IF($AC$87,SUM(Cs!$F$154:$F$203*TRANSPOSE(Cs!L$154:L$203)*SqCor!$AZ$52:$CW$101),0)</f>
        <v>0</v>
      </c>
      <c r="BL92">
        <f t="array" ref="BL92">IF($AC$87,SUM(Cs!$F$154:$F$203*TRANSPOSE(Cs!M$154:M$203)*SqCor!$AZ$52:$CW$101),0)</f>
        <v>0</v>
      </c>
      <c r="BM92">
        <f t="array" ref="BM92">IF($AC$87,SUM(Cs!$F$154:$F$203*TRANSPOSE(Cs!N$154:N$203)*SqCor!$AZ$52:$CW$101),0)</f>
        <v>0</v>
      </c>
      <c r="BN92">
        <f t="array" ref="BN92">IF($AC$87,SUM(Cs!$F$154:$F$203*TRANSPOSE(Cs!O$154:O$203)*SqCor!$AZ$52:$CW$101),0)</f>
        <v>0</v>
      </c>
      <c r="BO92">
        <f t="array" ref="BO92">IF($AC$87,SUM(Cs!$F$154:$F$203*TRANSPOSE(Cs!P$154:P$203)*SqCor!$AZ$52:$CW$101),0)</f>
        <v>0</v>
      </c>
      <c r="BP92">
        <f t="array" ref="BP92">IF($AC$87,SUM(Cs!$F$154:$F$203*TRANSPOSE(Cs!Q$154:Q$203)*SqCor!$AZ$52:$CW$101),0)</f>
        <v>0</v>
      </c>
      <c r="BQ92">
        <f t="array" ref="BQ92">IF($AC$87,SUM(Cs!$F$154:$F$203*TRANSPOSE(Cs!R$154:R$203)*SqCor!$AZ$52:$CW$101),0)</f>
        <v>0</v>
      </c>
      <c r="BR92">
        <f t="array" ref="BR92">IF($AC$87,SUM(Cs!$F$154:$F$203*TRANSPOSE(Cs!S$154:S$203)*SqCor!$AZ$52:$CW$101),0)</f>
        <v>0</v>
      </c>
      <c r="BS92">
        <f t="array" ref="BS92">IF($AC$87,SUM(Cs!$F$154:$F$203*TRANSPOSE(Cs!T$154:T$203)*SqCor!$AZ$52:$CW$101),0)</f>
        <v>0</v>
      </c>
      <c r="BT92">
        <f t="array" ref="BT92">IF($AC$87,SUM(Cs!$F$154:$F$203*TRANSPOSE(Cs!U$154:U$203)*SqCor!$AZ$52:$CW$101),0)</f>
        <v>0</v>
      </c>
    </row>
    <row r="93" spans="1:72" x14ac:dyDescent="0.15">
      <c r="A93">
        <v>4</v>
      </c>
      <c r="B93">
        <f t="shared" si="30"/>
        <v>7.3140000000000001</v>
      </c>
      <c r="C93">
        <f t="shared" si="31"/>
        <v>10.659000000000001</v>
      </c>
      <c r="D93">
        <f t="shared" si="32"/>
        <v>2.54</v>
      </c>
      <c r="E93">
        <f t="shared" si="33"/>
        <v>18.764000000000003</v>
      </c>
      <c r="F93">
        <f t="shared" si="34"/>
        <v>3.5369999999999999</v>
      </c>
      <c r="G93">
        <f t="shared" si="35"/>
        <v>14.692500000000001</v>
      </c>
      <c r="H93">
        <f t="shared" si="36"/>
        <v>11.596429999999998</v>
      </c>
      <c r="I93">
        <f t="shared" si="37"/>
        <v>5.6660000000000004</v>
      </c>
      <c r="J93">
        <f t="shared" si="38"/>
        <v>3.4889999999999999</v>
      </c>
      <c r="K93">
        <f t="shared" si="39"/>
        <v>4.4160000000000004</v>
      </c>
      <c r="L93">
        <f t="shared" ref="L93:U93" si="43">SUM(AO69,AO91,BK69,BK91)</f>
        <v>5.66</v>
      </c>
      <c r="M93">
        <f t="shared" si="43"/>
        <v>7.9785000000000013</v>
      </c>
      <c r="N93">
        <f t="shared" si="43"/>
        <v>4.1239999999999988</v>
      </c>
      <c r="O93">
        <f t="shared" si="43"/>
        <v>4.2450000000000001</v>
      </c>
      <c r="P93">
        <f t="shared" si="43"/>
        <v>4.9930399999999997</v>
      </c>
      <c r="Q93">
        <f t="shared" si="43"/>
        <v>1.9064999999999999</v>
      </c>
      <c r="R93">
        <f t="shared" si="43"/>
        <v>53.919929999999972</v>
      </c>
      <c r="S93">
        <f t="shared" si="43"/>
        <v>5.3299999999999992</v>
      </c>
      <c r="T93">
        <f t="shared" si="43"/>
        <v>1.151</v>
      </c>
      <c r="U93">
        <f t="shared" si="43"/>
        <v>1.9650000000000001</v>
      </c>
      <c r="AA93">
        <v>83</v>
      </c>
      <c r="AD93">
        <v>6</v>
      </c>
      <c r="AE93">
        <f t="array" ref="AE93">IF($AC$87,SUM(Cs!$G$154:$G$203*TRANSPOSE(Cs!B$104:B$153)*SqCor!$B$52:$AY$101),0)</f>
        <v>0</v>
      </c>
      <c r="AF93">
        <f t="array" ref="AF93">IF($AC$87,SUM(Cs!$G$154:$G$203*TRANSPOSE(Cs!C$104:C$153)*SqCor!$B$52:$AY$101),0)</f>
        <v>0</v>
      </c>
      <c r="AG93">
        <f t="array" ref="AG93">IF($AC$87,SUM(Cs!$G$154:$G$203*TRANSPOSE(Cs!D$104:D$153)*SqCor!$B$52:$AY$101),0)</f>
        <v>0</v>
      </c>
      <c r="AH93">
        <f t="array" ref="AH93">IF($AC$87,SUM(Cs!$G$154:$G$203*TRANSPOSE(Cs!E$104:E$153)*SqCor!$B$52:$AY$101),0)</f>
        <v>0</v>
      </c>
      <c r="AI93">
        <f t="array" ref="AI93">IF($AC$87,SUM(Cs!$G$154:$G$203*TRANSPOSE(Cs!F$104:F$153)*SqCor!$B$52:$AY$101),0)</f>
        <v>0</v>
      </c>
      <c r="AJ93">
        <f t="array" ref="AJ93">IF($AC$87,SUM(Cs!$G$154:$G$203*TRANSPOSE(Cs!G$104:G$153)*SqCor!$B$52:$AY$101),0)</f>
        <v>0</v>
      </c>
      <c r="AK93">
        <f t="array" ref="AK93">IF($AC$87,SUM(Cs!$G$154:$G$203*TRANSPOSE(Cs!H$104:H$153)*SqCor!$B$52:$AY$101),0)</f>
        <v>0</v>
      </c>
      <c r="AL93">
        <f t="array" ref="AL93">IF($AC$87,SUM(Cs!$G$154:$G$203*TRANSPOSE(Cs!I$104:I$153)*SqCor!$B$52:$AY$101),0)</f>
        <v>0</v>
      </c>
      <c r="AM93">
        <f t="array" ref="AM93">IF($AC$87,SUM(Cs!$G$154:$G$203*TRANSPOSE(Cs!J$104:J$153)*SqCor!$B$52:$AY$101),0)</f>
        <v>0</v>
      </c>
      <c r="AN93">
        <f t="array" ref="AN93">IF($AC$87,SUM(Cs!$G$154:$G$203*TRANSPOSE(Cs!K$104:K$153)*SqCor!$B$52:$AY$101),0)</f>
        <v>0</v>
      </c>
      <c r="AO93">
        <f t="array" ref="AO93">IF($AC$87,SUM(Cs!$G$154:$G$203*TRANSPOSE(Cs!L$104:L$153)*SqCor!$B$52:$AY$101),0)</f>
        <v>0</v>
      </c>
      <c r="AP93">
        <f t="array" ref="AP93">IF($AC$87,SUM(Cs!$G$154:$G$203*TRANSPOSE(Cs!M$104:M$153)*SqCor!$B$52:$AY$101),0)</f>
        <v>0</v>
      </c>
      <c r="AQ93">
        <f t="array" ref="AQ93">IF($AC$87,SUM(Cs!$G$154:$G$203*TRANSPOSE(Cs!N$104:N$153)*SqCor!$B$52:$AY$101),0)</f>
        <v>0</v>
      </c>
      <c r="AR93">
        <f t="array" ref="AR93">IF($AC$87,SUM(Cs!$G$154:$G$203*TRANSPOSE(Cs!O$104:O$153)*SqCor!$B$52:$AY$101),0)</f>
        <v>0</v>
      </c>
      <c r="AS93">
        <f t="array" ref="AS93">IF($AC$87,SUM(Cs!$G$154:$G$203*TRANSPOSE(Cs!P$104:P$153)*SqCor!$B$52:$AY$101),0)</f>
        <v>0</v>
      </c>
      <c r="AT93">
        <f t="array" ref="AT93">IF($AC$87,SUM(Cs!$G$154:$G$203*TRANSPOSE(Cs!Q$104:Q$153)*SqCor!$B$52:$AY$101),0)</f>
        <v>0</v>
      </c>
      <c r="AU93">
        <f t="array" ref="AU93">IF($AC$87,SUM(Cs!$G$154:$G$203*TRANSPOSE(Cs!R$104:R$153)*SqCor!$B$52:$AY$101),0)</f>
        <v>0</v>
      </c>
      <c r="AV93">
        <f t="array" ref="AV93">IF($AC$87,SUM(Cs!$G$154:$G$203*TRANSPOSE(Cs!S$104:S$153)*SqCor!$B$52:$AY$101),0)</f>
        <v>0</v>
      </c>
      <c r="AW93">
        <f t="array" ref="AW93">IF($AC$87,SUM(Cs!$G$154:$G$203*TRANSPOSE(Cs!T$104:T$153)*SqCor!$B$52:$AY$101),0)</f>
        <v>0</v>
      </c>
      <c r="AX93">
        <f t="array" ref="AX93">IF($AC$87,SUM(Cs!$G$154:$G$203*TRANSPOSE(Cs!U$104:U$153)*SqCor!$B$52:$AY$101),0)</f>
        <v>0</v>
      </c>
      <c r="AZ93">
        <v>6</v>
      </c>
      <c r="BA93">
        <f t="array" ref="BA93">IF($AC$87,SUM(Cs!$G$154:$G$203*TRANSPOSE(Cs!B$154:B$203)*SqCor!$AZ$52:$CW$101),0)</f>
        <v>0</v>
      </c>
      <c r="BB93">
        <f t="array" ref="BB93">IF($AC$87,SUM(Cs!$G$154:$G$203*TRANSPOSE(Cs!C$154:C$203)*SqCor!$AZ$52:$CW$101),0)</f>
        <v>0</v>
      </c>
      <c r="BC93">
        <f t="array" ref="BC93">IF($AC$87,SUM(Cs!$G$154:$G$203*TRANSPOSE(Cs!D$154:D$203)*SqCor!$AZ$52:$CW$101),0)</f>
        <v>0</v>
      </c>
      <c r="BD93">
        <f t="array" ref="BD93">IF($AC$87,SUM(Cs!$G$154:$G$203*TRANSPOSE(Cs!E$154:E$203)*SqCor!$AZ$52:$CW$101),0)</f>
        <v>0</v>
      </c>
      <c r="BE93">
        <f t="array" ref="BE93">IF($AC$87,SUM(Cs!$G$154:$G$203*TRANSPOSE(Cs!F$154:F$203)*SqCor!$AZ$52:$CW$101),0)</f>
        <v>0</v>
      </c>
      <c r="BF93">
        <f t="array" ref="BF93">IF($AC$87,SUM(Cs!$G$154:$G$203*TRANSPOSE(Cs!G$154:G$203)*SqCor!$AZ$52:$CW$101),0)</f>
        <v>2</v>
      </c>
      <c r="BG93">
        <f t="array" ref="BG93">IF($AC$87,SUM(Cs!$G$154:$G$203*TRANSPOSE(Cs!H$154:H$203)*SqCor!$AZ$52:$CW$101),0)</f>
        <v>0</v>
      </c>
      <c r="BH93">
        <f t="array" ref="BH93">IF($AC$87,SUM(Cs!$G$154:$G$203*TRANSPOSE(Cs!I$154:I$203)*SqCor!$AZ$52:$CW$101),0)</f>
        <v>0</v>
      </c>
      <c r="BI93">
        <f t="array" ref="BI93">IF($AC$87,SUM(Cs!$G$154:$G$203*TRANSPOSE(Cs!J$154:J$203)*SqCor!$AZ$52:$CW$101),0)</f>
        <v>0</v>
      </c>
      <c r="BJ93">
        <f t="array" ref="BJ93">IF($AC$87,SUM(Cs!$G$154:$G$203*TRANSPOSE(Cs!K$154:K$203)*SqCor!$AZ$52:$CW$101),0)</f>
        <v>0</v>
      </c>
      <c r="BK93">
        <f t="array" ref="BK93">IF($AC$87,SUM(Cs!$G$154:$G$203*TRANSPOSE(Cs!L$154:L$203)*SqCor!$AZ$52:$CW$101),0)</f>
        <v>0</v>
      </c>
      <c r="BL93">
        <f t="array" ref="BL93">IF($AC$87,SUM(Cs!$G$154:$G$203*TRANSPOSE(Cs!M$154:M$203)*SqCor!$AZ$52:$CW$101),0)</f>
        <v>2</v>
      </c>
      <c r="BM93">
        <f t="array" ref="BM93">IF($AC$87,SUM(Cs!$G$154:$G$203*TRANSPOSE(Cs!N$154:N$203)*SqCor!$AZ$52:$CW$101),0)</f>
        <v>0</v>
      </c>
      <c r="BN93">
        <f t="array" ref="BN93">IF($AC$87,SUM(Cs!$G$154:$G$203*TRANSPOSE(Cs!O$154:O$203)*SqCor!$AZ$52:$CW$101),0)</f>
        <v>0</v>
      </c>
      <c r="BO93">
        <f t="array" ref="BO93">IF($AC$87,SUM(Cs!$G$154:$G$203*TRANSPOSE(Cs!P$154:P$203)*SqCor!$AZ$52:$CW$101),0)</f>
        <v>2</v>
      </c>
      <c r="BP93">
        <f t="array" ref="BP93">IF($AC$87,SUM(Cs!$G$154:$G$203*TRANSPOSE(Cs!Q$154:Q$203)*SqCor!$AZ$52:$CW$101),0)</f>
        <v>0</v>
      </c>
      <c r="BQ93">
        <f t="array" ref="BQ93">IF($AC$87,SUM(Cs!$G$154:$G$203*TRANSPOSE(Cs!R$154:R$203)*SqCor!$AZ$52:$CW$101),0)</f>
        <v>2</v>
      </c>
      <c r="BR93">
        <f t="array" ref="BR93">IF($AC$87,SUM(Cs!$G$154:$G$203*TRANSPOSE(Cs!S$154:S$203)*SqCor!$AZ$52:$CW$101),0)</f>
        <v>0</v>
      </c>
      <c r="BS93">
        <f t="array" ref="BS93">IF($AC$87,SUM(Cs!$G$154:$G$203*TRANSPOSE(Cs!T$154:T$203)*SqCor!$AZ$52:$CW$101),0)</f>
        <v>0</v>
      </c>
      <c r="BT93">
        <f t="array" ref="BT93">IF($AC$87,SUM(Cs!$G$154:$G$203*TRANSPOSE(Cs!U$154:U$203)*SqCor!$AZ$52:$CW$101),0)</f>
        <v>0</v>
      </c>
    </row>
    <row r="94" spans="1:72" x14ac:dyDescent="0.15">
      <c r="A94">
        <v>5</v>
      </c>
      <c r="B94">
        <f t="shared" si="30"/>
        <v>3.8449999999999998</v>
      </c>
      <c r="C94">
        <f t="shared" si="31"/>
        <v>2.4239999999999999</v>
      </c>
      <c r="D94">
        <f t="shared" si="32"/>
        <v>3.0609999999999999</v>
      </c>
      <c r="E94">
        <f t="shared" si="33"/>
        <v>3.5369999999999999</v>
      </c>
      <c r="F94">
        <f t="shared" si="34"/>
        <v>4.6419999999999995</v>
      </c>
      <c r="G94">
        <f t="shared" si="35"/>
        <v>7.8069999999999995</v>
      </c>
      <c r="H94">
        <f t="shared" si="36"/>
        <v>5.5400000000000009</v>
      </c>
      <c r="I94">
        <f t="shared" si="37"/>
        <v>2.5250000000000004</v>
      </c>
      <c r="J94">
        <f t="shared" si="38"/>
        <v>2.2700000000000005</v>
      </c>
      <c r="K94">
        <f t="shared" si="39"/>
        <v>1.7690000000000001</v>
      </c>
      <c r="L94">
        <f t="shared" ref="L94:U94" si="44">SUM(AO70,AO92,BK70,BK92)</f>
        <v>2.141</v>
      </c>
      <c r="M94">
        <f t="shared" si="44"/>
        <v>3.6859999999999999</v>
      </c>
      <c r="N94">
        <f t="shared" si="44"/>
        <v>2.9910000000000001</v>
      </c>
      <c r="O94">
        <f t="shared" si="44"/>
        <v>2.23</v>
      </c>
      <c r="P94">
        <f t="shared" si="44"/>
        <v>2.4860000000000002</v>
      </c>
      <c r="Q94">
        <f t="shared" si="44"/>
        <v>1.2650000000000001</v>
      </c>
      <c r="R94">
        <f t="shared" si="44"/>
        <v>21.525999999999996</v>
      </c>
      <c r="S94">
        <f t="shared" si="44"/>
        <v>0</v>
      </c>
      <c r="T94">
        <f t="shared" si="44"/>
        <v>0.74</v>
      </c>
      <c r="U94">
        <f t="shared" si="44"/>
        <v>1.403</v>
      </c>
      <c r="AA94">
        <v>84</v>
      </c>
      <c r="AD94">
        <v>7</v>
      </c>
      <c r="AE94">
        <f t="array" ref="AE94">IF($AC$87,SUM(Cs!$H$154:$H$203*TRANSPOSE(Cs!B$104:B$153)*SqCor!$B$52:$AY$101),0)</f>
        <v>0</v>
      </c>
      <c r="AF94">
        <f t="array" ref="AF94">IF($AC$87,SUM(Cs!$H$154:$H$203*TRANSPOSE(Cs!C$104:C$153)*SqCor!$B$52:$AY$101),0)</f>
        <v>0</v>
      </c>
      <c r="AG94">
        <f t="array" ref="AG94">IF($AC$87,SUM(Cs!$H$154:$H$203*TRANSPOSE(Cs!D$104:D$153)*SqCor!$B$52:$AY$101),0)</f>
        <v>0</v>
      </c>
      <c r="AH94">
        <f t="array" ref="AH94">IF($AC$87,SUM(Cs!$H$154:$H$203*TRANSPOSE(Cs!E$104:E$153)*SqCor!$B$52:$AY$101),0)</f>
        <v>0</v>
      </c>
      <c r="AI94">
        <f t="array" ref="AI94">IF($AC$87,SUM(Cs!$H$154:$H$203*TRANSPOSE(Cs!F$104:F$153)*SqCor!$B$52:$AY$101),0)</f>
        <v>0</v>
      </c>
      <c r="AJ94">
        <f t="array" ref="AJ94">IF($AC$87,SUM(Cs!$H$154:$H$203*TRANSPOSE(Cs!G$104:G$153)*SqCor!$B$52:$AY$101),0)</f>
        <v>0</v>
      </c>
      <c r="AK94">
        <f t="array" ref="AK94">IF($AC$87,SUM(Cs!$H$154:$H$203*TRANSPOSE(Cs!H$104:H$153)*SqCor!$B$52:$AY$101),0)</f>
        <v>0</v>
      </c>
      <c r="AL94">
        <f t="array" ref="AL94">IF($AC$87,SUM(Cs!$H$154:$H$203*TRANSPOSE(Cs!I$104:I$153)*SqCor!$B$52:$AY$101),0)</f>
        <v>0</v>
      </c>
      <c r="AM94">
        <f t="array" ref="AM94">IF($AC$87,SUM(Cs!$H$154:$H$203*TRANSPOSE(Cs!J$104:J$153)*SqCor!$B$52:$AY$101),0)</f>
        <v>0</v>
      </c>
      <c r="AN94">
        <f t="array" ref="AN94">IF($AC$87,SUM(Cs!$H$154:$H$203*TRANSPOSE(Cs!K$104:K$153)*SqCor!$B$52:$AY$101),0)</f>
        <v>0</v>
      </c>
      <c r="AO94">
        <f t="array" ref="AO94">IF($AC$87,SUM(Cs!$H$154:$H$203*TRANSPOSE(Cs!L$104:L$153)*SqCor!$B$52:$AY$101),0)</f>
        <v>0</v>
      </c>
      <c r="AP94">
        <f t="array" ref="AP94">IF($AC$87,SUM(Cs!$H$154:$H$203*TRANSPOSE(Cs!M$104:M$153)*SqCor!$B$52:$AY$101),0)</f>
        <v>0</v>
      </c>
      <c r="AQ94">
        <f t="array" ref="AQ94">IF($AC$87,SUM(Cs!$H$154:$H$203*TRANSPOSE(Cs!N$104:N$153)*SqCor!$B$52:$AY$101),0)</f>
        <v>0</v>
      </c>
      <c r="AR94">
        <f t="array" ref="AR94">IF($AC$87,SUM(Cs!$H$154:$H$203*TRANSPOSE(Cs!O$104:O$153)*SqCor!$B$52:$AY$101),0)</f>
        <v>0</v>
      </c>
      <c r="AS94">
        <f t="array" ref="AS94">IF($AC$87,SUM(Cs!$H$154:$H$203*TRANSPOSE(Cs!P$104:P$153)*SqCor!$B$52:$AY$101),0)</f>
        <v>0</v>
      </c>
      <c r="AT94">
        <f t="array" ref="AT94">IF($AC$87,SUM(Cs!$H$154:$H$203*TRANSPOSE(Cs!Q$104:Q$153)*SqCor!$B$52:$AY$101),0)</f>
        <v>0</v>
      </c>
      <c r="AU94">
        <f t="array" ref="AU94">IF($AC$87,SUM(Cs!$H$154:$H$203*TRANSPOSE(Cs!R$104:R$153)*SqCor!$B$52:$AY$101),0)</f>
        <v>0</v>
      </c>
      <c r="AV94">
        <f t="array" ref="AV94">IF($AC$87,SUM(Cs!$H$154:$H$203*TRANSPOSE(Cs!S$104:S$153)*SqCor!$B$52:$AY$101),0)</f>
        <v>0</v>
      </c>
      <c r="AW94">
        <f t="array" ref="AW94">IF($AC$87,SUM(Cs!$H$154:$H$203*TRANSPOSE(Cs!T$104:T$153)*SqCor!$B$52:$AY$101),0)</f>
        <v>0</v>
      </c>
      <c r="AX94">
        <f t="array" ref="AX94">IF($AC$87,SUM(Cs!$H$154:$H$203*TRANSPOSE(Cs!U$104:U$153)*SqCor!$B$52:$AY$101),0)</f>
        <v>0</v>
      </c>
      <c r="AZ94">
        <v>7</v>
      </c>
      <c r="BA94">
        <f t="array" ref="BA94">IF($AC$87,SUM(Cs!$H$154:$H$203*TRANSPOSE(Cs!B$154:B$203)*SqCor!$AZ$52:$CW$101),0)</f>
        <v>0</v>
      </c>
      <c r="BB94">
        <f t="array" ref="BB94">IF($AC$87,SUM(Cs!$H$154:$H$203*TRANSPOSE(Cs!C$154:C$203)*SqCor!$AZ$52:$CW$101),0)</f>
        <v>0</v>
      </c>
      <c r="BC94">
        <f t="array" ref="BC94">IF($AC$87,SUM(Cs!$H$154:$H$203*TRANSPOSE(Cs!D$154:D$203)*SqCor!$AZ$52:$CW$101),0)</f>
        <v>0</v>
      </c>
      <c r="BD94">
        <f t="array" ref="BD94">IF($AC$87,SUM(Cs!$H$154:$H$203*TRANSPOSE(Cs!E$154:E$203)*SqCor!$AZ$52:$CW$101),0)</f>
        <v>0</v>
      </c>
      <c r="BE94">
        <f t="array" ref="BE94">IF($AC$87,SUM(Cs!$H$154:$H$203*TRANSPOSE(Cs!F$154:F$203)*SqCor!$AZ$52:$CW$101),0)</f>
        <v>0</v>
      </c>
      <c r="BF94">
        <f t="array" ref="BF94">IF($AC$87,SUM(Cs!$H$154:$H$203*TRANSPOSE(Cs!G$154:G$203)*SqCor!$AZ$52:$CW$101),0)</f>
        <v>0</v>
      </c>
      <c r="BG94">
        <f t="array" ref="BG94">IF($AC$87,SUM(Cs!$H$154:$H$203*TRANSPOSE(Cs!H$154:H$203)*SqCor!$AZ$52:$CW$101),0)</f>
        <v>0</v>
      </c>
      <c r="BH94">
        <f t="array" ref="BH94">IF($AC$87,SUM(Cs!$H$154:$H$203*TRANSPOSE(Cs!I$154:I$203)*SqCor!$AZ$52:$CW$101),0)</f>
        <v>0</v>
      </c>
      <c r="BI94">
        <f t="array" ref="BI94">IF($AC$87,SUM(Cs!$H$154:$H$203*TRANSPOSE(Cs!J$154:J$203)*SqCor!$AZ$52:$CW$101),0)</f>
        <v>0</v>
      </c>
      <c r="BJ94">
        <f t="array" ref="BJ94">IF($AC$87,SUM(Cs!$H$154:$H$203*TRANSPOSE(Cs!K$154:K$203)*SqCor!$AZ$52:$CW$101),0)</f>
        <v>0</v>
      </c>
      <c r="BK94">
        <f t="array" ref="BK94">IF($AC$87,SUM(Cs!$H$154:$H$203*TRANSPOSE(Cs!L$154:L$203)*SqCor!$AZ$52:$CW$101),0)</f>
        <v>0</v>
      </c>
      <c r="BL94">
        <f t="array" ref="BL94">IF($AC$87,SUM(Cs!$H$154:$H$203*TRANSPOSE(Cs!M$154:M$203)*SqCor!$AZ$52:$CW$101),0)</f>
        <v>0</v>
      </c>
      <c r="BM94">
        <f t="array" ref="BM94">IF($AC$87,SUM(Cs!$H$154:$H$203*TRANSPOSE(Cs!N$154:N$203)*SqCor!$AZ$52:$CW$101),0)</f>
        <v>0</v>
      </c>
      <c r="BN94">
        <f t="array" ref="BN94">IF($AC$87,SUM(Cs!$H$154:$H$203*TRANSPOSE(Cs!O$154:O$203)*SqCor!$AZ$52:$CW$101),0)</f>
        <v>0</v>
      </c>
      <c r="BO94">
        <f t="array" ref="BO94">IF($AC$87,SUM(Cs!$H$154:$H$203*TRANSPOSE(Cs!P$154:P$203)*SqCor!$AZ$52:$CW$101),0)</f>
        <v>0</v>
      </c>
      <c r="BP94">
        <f t="array" ref="BP94">IF($AC$87,SUM(Cs!$H$154:$H$203*TRANSPOSE(Cs!Q$154:Q$203)*SqCor!$AZ$52:$CW$101),0)</f>
        <v>0</v>
      </c>
      <c r="BQ94">
        <f t="array" ref="BQ94">IF($AC$87,SUM(Cs!$H$154:$H$203*TRANSPOSE(Cs!R$154:R$203)*SqCor!$AZ$52:$CW$101),0)</f>
        <v>0</v>
      </c>
      <c r="BR94">
        <f t="array" ref="BR94">IF($AC$87,SUM(Cs!$H$154:$H$203*TRANSPOSE(Cs!S$154:S$203)*SqCor!$AZ$52:$CW$101),0)</f>
        <v>0</v>
      </c>
      <c r="BS94">
        <f t="array" ref="BS94">IF($AC$87,SUM(Cs!$H$154:$H$203*TRANSPOSE(Cs!T$154:T$203)*SqCor!$AZ$52:$CW$101),0)</f>
        <v>0</v>
      </c>
      <c r="BT94">
        <f t="array" ref="BT94">IF($AC$87,SUM(Cs!$H$154:$H$203*TRANSPOSE(Cs!U$154:U$203)*SqCor!$AZ$52:$CW$101),0)</f>
        <v>0</v>
      </c>
    </row>
    <row r="95" spans="1:72" x14ac:dyDescent="0.15">
      <c r="A95">
        <v>6</v>
      </c>
      <c r="B95">
        <f t="shared" si="30"/>
        <v>10.343999999999998</v>
      </c>
      <c r="C95">
        <f t="shared" si="31"/>
        <v>7.4319999999999995</v>
      </c>
      <c r="D95">
        <f t="shared" si="32"/>
        <v>6.4969999999999999</v>
      </c>
      <c r="E95">
        <f t="shared" si="33"/>
        <v>14.692500000000001</v>
      </c>
      <c r="F95">
        <f t="shared" si="34"/>
        <v>7.8069999999999995</v>
      </c>
      <c r="G95">
        <f t="shared" si="35"/>
        <v>57.384239999999977</v>
      </c>
      <c r="H95">
        <f t="shared" si="36"/>
        <v>16.292419999999996</v>
      </c>
      <c r="I95">
        <f t="shared" si="37"/>
        <v>17.813120000000001</v>
      </c>
      <c r="J95">
        <f t="shared" si="38"/>
        <v>19.024700000000006</v>
      </c>
      <c r="K95">
        <f t="shared" si="39"/>
        <v>12.192419999999998</v>
      </c>
      <c r="L95">
        <f t="shared" ref="L95:U95" si="45">SUM(AO71,AO93,BK71,BK93)</f>
        <v>16.211720000000003</v>
      </c>
      <c r="M95">
        <f t="shared" si="45"/>
        <v>23.86354</v>
      </c>
      <c r="N95">
        <f t="shared" si="45"/>
        <v>18.836700000000004</v>
      </c>
      <c r="O95">
        <f t="shared" si="45"/>
        <v>6.6248000000000005</v>
      </c>
      <c r="P95">
        <f t="shared" si="45"/>
        <v>8.7974199999999989</v>
      </c>
      <c r="Q95">
        <f t="shared" si="45"/>
        <v>5.6271199999999997</v>
      </c>
      <c r="R95">
        <f t="shared" si="45"/>
        <v>96.17616000000001</v>
      </c>
      <c r="S95">
        <f t="shared" si="45"/>
        <v>0</v>
      </c>
      <c r="T95">
        <f t="shared" si="45"/>
        <v>8.8540000000000028</v>
      </c>
      <c r="U95">
        <f t="shared" si="45"/>
        <v>9.6810000000000009</v>
      </c>
      <c r="AA95">
        <v>85</v>
      </c>
      <c r="AD95">
        <v>8</v>
      </c>
      <c r="AE95">
        <f t="array" ref="AE95">IF($AC$87,SUM(Cs!$I$154:$I$203*TRANSPOSE(Cs!B$104:B$153)*SqCor!$B$52:$AY$101),0)</f>
        <v>0</v>
      </c>
      <c r="AF95">
        <f t="array" ref="AF95">IF($AC$87,SUM(Cs!$I$154:$I$203*TRANSPOSE(Cs!C$104:C$153)*SqCor!$B$52:$AY$101),0)</f>
        <v>0</v>
      </c>
      <c r="AG95">
        <f t="array" ref="AG95">IF($AC$87,SUM(Cs!$I$154:$I$203*TRANSPOSE(Cs!D$104:D$153)*SqCor!$B$52:$AY$101),0)</f>
        <v>0</v>
      </c>
      <c r="AH95">
        <f t="array" ref="AH95">IF($AC$87,SUM(Cs!$I$154:$I$203*TRANSPOSE(Cs!E$104:E$153)*SqCor!$B$52:$AY$101),0)</f>
        <v>0</v>
      </c>
      <c r="AI95">
        <f t="array" ref="AI95">IF($AC$87,SUM(Cs!$I$154:$I$203*TRANSPOSE(Cs!F$104:F$153)*SqCor!$B$52:$AY$101),0)</f>
        <v>0</v>
      </c>
      <c r="AJ95">
        <f t="array" ref="AJ95">IF($AC$87,SUM(Cs!$I$154:$I$203*TRANSPOSE(Cs!G$104:G$153)*SqCor!$B$52:$AY$101),0)</f>
        <v>0</v>
      </c>
      <c r="AK95">
        <f t="array" ref="AK95">IF($AC$87,SUM(Cs!$I$154:$I$203*TRANSPOSE(Cs!H$104:H$153)*SqCor!$B$52:$AY$101),0)</f>
        <v>0</v>
      </c>
      <c r="AL95">
        <f t="array" ref="AL95">IF($AC$87,SUM(Cs!$I$154:$I$203*TRANSPOSE(Cs!I$104:I$153)*SqCor!$B$52:$AY$101),0)</f>
        <v>0</v>
      </c>
      <c r="AM95">
        <f t="array" ref="AM95">IF($AC$87,SUM(Cs!$I$154:$I$203*TRANSPOSE(Cs!J$104:J$153)*SqCor!$B$52:$AY$101),0)</f>
        <v>0</v>
      </c>
      <c r="AN95">
        <f t="array" ref="AN95">IF($AC$87,SUM(Cs!$I$154:$I$203*TRANSPOSE(Cs!K$104:K$153)*SqCor!$B$52:$AY$101),0)</f>
        <v>0</v>
      </c>
      <c r="AO95">
        <f t="array" ref="AO95">IF($AC$87,SUM(Cs!$I$154:$I$203*TRANSPOSE(Cs!L$104:L$153)*SqCor!$B$52:$AY$101),0)</f>
        <v>0</v>
      </c>
      <c r="AP95">
        <f t="array" ref="AP95">IF($AC$87,SUM(Cs!$I$154:$I$203*TRANSPOSE(Cs!M$104:M$153)*SqCor!$B$52:$AY$101),0)</f>
        <v>0</v>
      </c>
      <c r="AQ95">
        <f t="array" ref="AQ95">IF($AC$87,SUM(Cs!$I$154:$I$203*TRANSPOSE(Cs!N$104:N$153)*SqCor!$B$52:$AY$101),0)</f>
        <v>0</v>
      </c>
      <c r="AR95">
        <f t="array" ref="AR95">IF($AC$87,SUM(Cs!$I$154:$I$203*TRANSPOSE(Cs!O$104:O$153)*SqCor!$B$52:$AY$101),0)</f>
        <v>0</v>
      </c>
      <c r="AS95">
        <f t="array" ref="AS95">IF($AC$87,SUM(Cs!$I$154:$I$203*TRANSPOSE(Cs!P$104:P$153)*SqCor!$B$52:$AY$101),0)</f>
        <v>0</v>
      </c>
      <c r="AT95">
        <f t="array" ref="AT95">IF($AC$87,SUM(Cs!$I$154:$I$203*TRANSPOSE(Cs!Q$104:Q$153)*SqCor!$B$52:$AY$101),0)</f>
        <v>0</v>
      </c>
      <c r="AU95">
        <f t="array" ref="AU95">IF($AC$87,SUM(Cs!$I$154:$I$203*TRANSPOSE(Cs!R$104:R$153)*SqCor!$B$52:$AY$101),0)</f>
        <v>0</v>
      </c>
      <c r="AV95">
        <f t="array" ref="AV95">IF($AC$87,SUM(Cs!$I$154:$I$203*TRANSPOSE(Cs!S$104:S$153)*SqCor!$B$52:$AY$101),0)</f>
        <v>0</v>
      </c>
      <c r="AW95">
        <f t="array" ref="AW95">IF($AC$87,SUM(Cs!$I$154:$I$203*TRANSPOSE(Cs!T$104:T$153)*SqCor!$B$52:$AY$101),0)</f>
        <v>0</v>
      </c>
      <c r="AX95">
        <f t="array" ref="AX95">IF($AC$87,SUM(Cs!$I$154:$I$203*TRANSPOSE(Cs!U$104:U$153)*SqCor!$B$52:$AY$101),0)</f>
        <v>0</v>
      </c>
      <c r="AZ95">
        <v>8</v>
      </c>
      <c r="BA95">
        <f t="array" ref="BA95">IF($AC$87,SUM(Cs!$I$154:$I$203*TRANSPOSE(Cs!B$154:B$203)*SqCor!$AZ$52:$CW$101),0)</f>
        <v>0</v>
      </c>
      <c r="BB95">
        <f t="array" ref="BB95">IF($AC$87,SUM(Cs!$I$154:$I$203*TRANSPOSE(Cs!C$154:C$203)*SqCor!$AZ$52:$CW$101),0)</f>
        <v>0</v>
      </c>
      <c r="BC95">
        <f t="array" ref="BC95">IF($AC$87,SUM(Cs!$I$154:$I$203*TRANSPOSE(Cs!D$154:D$203)*SqCor!$AZ$52:$CW$101),0)</f>
        <v>0</v>
      </c>
      <c r="BD95">
        <f t="array" ref="BD95">IF($AC$87,SUM(Cs!$I$154:$I$203*TRANSPOSE(Cs!E$154:E$203)*SqCor!$AZ$52:$CW$101),0)</f>
        <v>0</v>
      </c>
      <c r="BE95">
        <f t="array" ref="BE95">IF($AC$87,SUM(Cs!$I$154:$I$203*TRANSPOSE(Cs!F$154:F$203)*SqCor!$AZ$52:$CW$101),0)</f>
        <v>0</v>
      </c>
      <c r="BF95">
        <f t="array" ref="BF95">IF($AC$87,SUM(Cs!$I$154:$I$203*TRANSPOSE(Cs!G$154:G$203)*SqCor!$AZ$52:$CW$101),0)</f>
        <v>0</v>
      </c>
      <c r="BG95">
        <f t="array" ref="BG95">IF($AC$87,SUM(Cs!$I$154:$I$203*TRANSPOSE(Cs!H$154:H$203)*SqCor!$AZ$52:$CW$101),0)</f>
        <v>0</v>
      </c>
      <c r="BH95">
        <f t="array" ref="BH95">IF($AC$87,SUM(Cs!$I$154:$I$203*TRANSPOSE(Cs!I$154:I$203)*SqCor!$AZ$52:$CW$101),0)</f>
        <v>0</v>
      </c>
      <c r="BI95">
        <f t="array" ref="BI95">IF($AC$87,SUM(Cs!$I$154:$I$203*TRANSPOSE(Cs!J$154:J$203)*SqCor!$AZ$52:$CW$101),0)</f>
        <v>0</v>
      </c>
      <c r="BJ95">
        <f t="array" ref="BJ95">IF($AC$87,SUM(Cs!$I$154:$I$203*TRANSPOSE(Cs!K$154:K$203)*SqCor!$AZ$52:$CW$101),0)</f>
        <v>0</v>
      </c>
      <c r="BK95">
        <f t="array" ref="BK95">IF($AC$87,SUM(Cs!$I$154:$I$203*TRANSPOSE(Cs!L$154:L$203)*SqCor!$AZ$52:$CW$101),0)</f>
        <v>0</v>
      </c>
      <c r="BL95">
        <f t="array" ref="BL95">IF($AC$87,SUM(Cs!$I$154:$I$203*TRANSPOSE(Cs!M$154:M$203)*SqCor!$AZ$52:$CW$101),0)</f>
        <v>0</v>
      </c>
      <c r="BM95">
        <f t="array" ref="BM95">IF($AC$87,SUM(Cs!$I$154:$I$203*TRANSPOSE(Cs!N$154:N$203)*SqCor!$AZ$52:$CW$101),0)</f>
        <v>0</v>
      </c>
      <c r="BN95">
        <f t="array" ref="BN95">IF($AC$87,SUM(Cs!$I$154:$I$203*TRANSPOSE(Cs!O$154:O$203)*SqCor!$AZ$52:$CW$101),0)</f>
        <v>0</v>
      </c>
      <c r="BO95">
        <f t="array" ref="BO95">IF($AC$87,SUM(Cs!$I$154:$I$203*TRANSPOSE(Cs!P$154:P$203)*SqCor!$AZ$52:$CW$101),0)</f>
        <v>0</v>
      </c>
      <c r="BP95">
        <f t="array" ref="BP95">IF($AC$87,SUM(Cs!$I$154:$I$203*TRANSPOSE(Cs!Q$154:Q$203)*SqCor!$AZ$52:$CW$101),0)</f>
        <v>0</v>
      </c>
      <c r="BQ95">
        <f t="array" ref="BQ95">IF($AC$87,SUM(Cs!$I$154:$I$203*TRANSPOSE(Cs!R$154:R$203)*SqCor!$AZ$52:$CW$101),0)</f>
        <v>0</v>
      </c>
      <c r="BR95">
        <f t="array" ref="BR95">IF($AC$87,SUM(Cs!$I$154:$I$203*TRANSPOSE(Cs!S$154:S$203)*SqCor!$AZ$52:$CW$101),0)</f>
        <v>0</v>
      </c>
      <c r="BS95">
        <f t="array" ref="BS95">IF($AC$87,SUM(Cs!$I$154:$I$203*TRANSPOSE(Cs!T$154:T$203)*SqCor!$AZ$52:$CW$101),0)</f>
        <v>0</v>
      </c>
      <c r="BT95">
        <f t="array" ref="BT95">IF($AC$87,SUM(Cs!$I$154:$I$203*TRANSPOSE(Cs!U$154:U$203)*SqCor!$AZ$52:$CW$101),0)</f>
        <v>0</v>
      </c>
    </row>
    <row r="96" spans="1:72" x14ac:dyDescent="0.15">
      <c r="A96">
        <v>7</v>
      </c>
      <c r="B96">
        <f t="shared" si="30"/>
        <v>7.5439999999999996</v>
      </c>
      <c r="C96">
        <f t="shared" si="31"/>
        <v>6.0939999999999994</v>
      </c>
      <c r="D96">
        <f t="shared" si="32"/>
        <v>4.66</v>
      </c>
      <c r="E96">
        <f t="shared" si="33"/>
        <v>11.596429999999998</v>
      </c>
      <c r="F96">
        <f t="shared" si="34"/>
        <v>5.5400000000000009</v>
      </c>
      <c r="G96">
        <f t="shared" si="35"/>
        <v>16.292419999999996</v>
      </c>
      <c r="H96">
        <f t="shared" si="36"/>
        <v>27.107600000000005</v>
      </c>
      <c r="I96">
        <f t="shared" si="37"/>
        <v>5.8228199999999992</v>
      </c>
      <c r="J96">
        <f t="shared" si="38"/>
        <v>4.6246</v>
      </c>
      <c r="K96">
        <f t="shared" si="39"/>
        <v>3.9172199999999999</v>
      </c>
      <c r="L96">
        <f t="shared" ref="L96:U96" si="46">SUM(AO72,AO94,BK72,BK94)</f>
        <v>4.6861199999999998</v>
      </c>
      <c r="M96">
        <f t="shared" si="46"/>
        <v>8.9418199999999999</v>
      </c>
      <c r="N96">
        <f t="shared" si="46"/>
        <v>4.5846</v>
      </c>
      <c r="O96">
        <f t="shared" si="46"/>
        <v>10.390900000000002</v>
      </c>
      <c r="P96">
        <f t="shared" si="46"/>
        <v>12.763299999999999</v>
      </c>
      <c r="Q96">
        <f t="shared" si="46"/>
        <v>3.0045999999999999</v>
      </c>
      <c r="R96">
        <f t="shared" si="46"/>
        <v>60.536449999999988</v>
      </c>
      <c r="S96">
        <f t="shared" si="46"/>
        <v>0</v>
      </c>
      <c r="T96">
        <f t="shared" si="46"/>
        <v>1.4190000000000003</v>
      </c>
      <c r="U96">
        <f t="shared" si="46"/>
        <v>2.306</v>
      </c>
      <c r="AA96">
        <v>86</v>
      </c>
      <c r="AD96">
        <v>9</v>
      </c>
      <c r="AE96">
        <f t="array" ref="AE96">IF($AC$87,SUM(Cs!$J$154:$J$203*TRANSPOSE(Cs!B$104:B$153)*SqCor!$B$52:$AY$101),0)</f>
        <v>0</v>
      </c>
      <c r="AF96">
        <f t="array" ref="AF96">IF($AC$87,SUM(Cs!$J$154:$J$203*TRANSPOSE(Cs!C$104:C$153)*SqCor!$B$52:$AY$101),0)</f>
        <v>0</v>
      </c>
      <c r="AG96">
        <f t="array" ref="AG96">IF($AC$87,SUM(Cs!$J$154:$J$203*TRANSPOSE(Cs!D$104:D$153)*SqCor!$B$52:$AY$101),0)</f>
        <v>0</v>
      </c>
      <c r="AH96">
        <f t="array" ref="AH96">IF($AC$87,SUM(Cs!$J$154:$J$203*TRANSPOSE(Cs!E$104:E$153)*SqCor!$B$52:$AY$101),0)</f>
        <v>0</v>
      </c>
      <c r="AI96">
        <f t="array" ref="AI96">IF($AC$87,SUM(Cs!$J$154:$J$203*TRANSPOSE(Cs!F$104:F$153)*SqCor!$B$52:$AY$101),0)</f>
        <v>0</v>
      </c>
      <c r="AJ96">
        <f t="array" ref="AJ96">IF($AC$87,SUM(Cs!$J$154:$J$203*TRANSPOSE(Cs!G$104:G$153)*SqCor!$B$52:$AY$101),0)</f>
        <v>0</v>
      </c>
      <c r="AK96">
        <f t="array" ref="AK96">IF($AC$87,SUM(Cs!$J$154:$J$203*TRANSPOSE(Cs!H$104:H$153)*SqCor!$B$52:$AY$101),0)</f>
        <v>0</v>
      </c>
      <c r="AL96">
        <f t="array" ref="AL96">IF($AC$87,SUM(Cs!$J$154:$J$203*TRANSPOSE(Cs!I$104:I$153)*SqCor!$B$52:$AY$101),0)</f>
        <v>0</v>
      </c>
      <c r="AM96">
        <f t="array" ref="AM96">IF($AC$87,SUM(Cs!$J$154:$J$203*TRANSPOSE(Cs!J$104:J$153)*SqCor!$B$52:$AY$101),0)</f>
        <v>0</v>
      </c>
      <c r="AN96">
        <f t="array" ref="AN96">IF($AC$87,SUM(Cs!$J$154:$J$203*TRANSPOSE(Cs!K$104:K$153)*SqCor!$B$52:$AY$101),0)</f>
        <v>0</v>
      </c>
      <c r="AO96">
        <f t="array" ref="AO96">IF($AC$87,SUM(Cs!$J$154:$J$203*TRANSPOSE(Cs!L$104:L$153)*SqCor!$B$52:$AY$101),0)</f>
        <v>0</v>
      </c>
      <c r="AP96">
        <f t="array" ref="AP96">IF($AC$87,SUM(Cs!$J$154:$J$203*TRANSPOSE(Cs!M$104:M$153)*SqCor!$B$52:$AY$101),0)</f>
        <v>0</v>
      </c>
      <c r="AQ96">
        <f t="array" ref="AQ96">IF($AC$87,SUM(Cs!$J$154:$J$203*TRANSPOSE(Cs!N$104:N$153)*SqCor!$B$52:$AY$101),0)</f>
        <v>0</v>
      </c>
      <c r="AR96">
        <f t="array" ref="AR96">IF($AC$87,SUM(Cs!$J$154:$J$203*TRANSPOSE(Cs!O$104:O$153)*SqCor!$B$52:$AY$101),0)</f>
        <v>0</v>
      </c>
      <c r="AS96">
        <f t="array" ref="AS96">IF($AC$87,SUM(Cs!$J$154:$J$203*TRANSPOSE(Cs!P$104:P$153)*SqCor!$B$52:$AY$101),0)</f>
        <v>0</v>
      </c>
      <c r="AT96">
        <f t="array" ref="AT96">IF($AC$87,SUM(Cs!$J$154:$J$203*TRANSPOSE(Cs!Q$104:Q$153)*SqCor!$B$52:$AY$101),0)</f>
        <v>0</v>
      </c>
      <c r="AU96">
        <f t="array" ref="AU96">IF($AC$87,SUM(Cs!$J$154:$J$203*TRANSPOSE(Cs!R$104:R$153)*SqCor!$B$52:$AY$101),0)</f>
        <v>0</v>
      </c>
      <c r="AV96">
        <f t="array" ref="AV96">IF($AC$87,SUM(Cs!$J$154:$J$203*TRANSPOSE(Cs!S$104:S$153)*SqCor!$B$52:$AY$101),0)</f>
        <v>0</v>
      </c>
      <c r="AW96">
        <f t="array" ref="AW96">IF($AC$87,SUM(Cs!$J$154:$J$203*TRANSPOSE(Cs!T$104:T$153)*SqCor!$B$52:$AY$101),0)</f>
        <v>0</v>
      </c>
      <c r="AX96">
        <f t="array" ref="AX96">IF($AC$87,SUM(Cs!$J$154:$J$203*TRANSPOSE(Cs!U$104:U$153)*SqCor!$B$52:$AY$101),0)</f>
        <v>0</v>
      </c>
      <c r="AZ96">
        <v>9</v>
      </c>
      <c r="BA96">
        <f t="array" ref="BA96">IF($AC$87,SUM(Cs!$J$154:$J$203*TRANSPOSE(Cs!B$154:B$203)*SqCor!$AZ$52:$CW$101),0)</f>
        <v>0</v>
      </c>
      <c r="BB96">
        <f t="array" ref="BB96">IF($AC$87,SUM(Cs!$J$154:$J$203*TRANSPOSE(Cs!C$154:C$203)*SqCor!$AZ$52:$CW$101),0)</f>
        <v>0</v>
      </c>
      <c r="BC96">
        <f t="array" ref="BC96">IF($AC$87,SUM(Cs!$J$154:$J$203*TRANSPOSE(Cs!D$154:D$203)*SqCor!$AZ$52:$CW$101),0)</f>
        <v>0</v>
      </c>
      <c r="BD96">
        <f t="array" ref="BD96">IF($AC$87,SUM(Cs!$J$154:$J$203*TRANSPOSE(Cs!E$154:E$203)*SqCor!$AZ$52:$CW$101),0)</f>
        <v>0</v>
      </c>
      <c r="BE96">
        <f t="array" ref="BE96">IF($AC$87,SUM(Cs!$J$154:$J$203*TRANSPOSE(Cs!F$154:F$203)*SqCor!$AZ$52:$CW$101),0)</f>
        <v>0</v>
      </c>
      <c r="BF96">
        <f t="array" ref="BF96">IF($AC$87,SUM(Cs!$J$154:$J$203*TRANSPOSE(Cs!G$154:G$203)*SqCor!$AZ$52:$CW$101),0)</f>
        <v>0</v>
      </c>
      <c r="BG96">
        <f t="array" ref="BG96">IF($AC$87,SUM(Cs!$J$154:$J$203*TRANSPOSE(Cs!H$154:H$203)*SqCor!$AZ$52:$CW$101),0)</f>
        <v>0</v>
      </c>
      <c r="BH96">
        <f t="array" ref="BH96">IF($AC$87,SUM(Cs!$J$154:$J$203*TRANSPOSE(Cs!I$154:I$203)*SqCor!$AZ$52:$CW$101),0)</f>
        <v>0</v>
      </c>
      <c r="BI96">
        <f t="array" ref="BI96">IF($AC$87,SUM(Cs!$J$154:$J$203*TRANSPOSE(Cs!J$154:J$203)*SqCor!$AZ$52:$CW$101),0)</f>
        <v>0</v>
      </c>
      <c r="BJ96">
        <f t="array" ref="BJ96">IF($AC$87,SUM(Cs!$J$154:$J$203*TRANSPOSE(Cs!K$154:K$203)*SqCor!$AZ$52:$CW$101),0)</f>
        <v>0</v>
      </c>
      <c r="BK96">
        <f t="array" ref="BK96">IF($AC$87,SUM(Cs!$J$154:$J$203*TRANSPOSE(Cs!L$154:L$203)*SqCor!$AZ$52:$CW$101),0)</f>
        <v>0</v>
      </c>
      <c r="BL96">
        <f t="array" ref="BL96">IF($AC$87,SUM(Cs!$J$154:$J$203*TRANSPOSE(Cs!M$154:M$203)*SqCor!$AZ$52:$CW$101),0)</f>
        <v>0</v>
      </c>
      <c r="BM96">
        <f t="array" ref="BM96">IF($AC$87,SUM(Cs!$J$154:$J$203*TRANSPOSE(Cs!N$154:N$203)*SqCor!$AZ$52:$CW$101),0)</f>
        <v>0</v>
      </c>
      <c r="BN96">
        <f t="array" ref="BN96">IF($AC$87,SUM(Cs!$J$154:$J$203*TRANSPOSE(Cs!O$154:O$203)*SqCor!$AZ$52:$CW$101),0)</f>
        <v>0</v>
      </c>
      <c r="BO96">
        <f t="array" ref="BO96">IF($AC$87,SUM(Cs!$J$154:$J$203*TRANSPOSE(Cs!P$154:P$203)*SqCor!$AZ$52:$CW$101),0)</f>
        <v>0</v>
      </c>
      <c r="BP96">
        <f t="array" ref="BP96">IF($AC$87,SUM(Cs!$J$154:$J$203*TRANSPOSE(Cs!Q$154:Q$203)*SqCor!$AZ$52:$CW$101),0)</f>
        <v>0</v>
      </c>
      <c r="BQ96">
        <f t="array" ref="BQ96">IF($AC$87,SUM(Cs!$J$154:$J$203*TRANSPOSE(Cs!R$154:R$203)*SqCor!$AZ$52:$CW$101),0)</f>
        <v>0</v>
      </c>
      <c r="BR96">
        <f t="array" ref="BR96">IF($AC$87,SUM(Cs!$J$154:$J$203*TRANSPOSE(Cs!S$154:S$203)*SqCor!$AZ$52:$CW$101),0)</f>
        <v>0</v>
      </c>
      <c r="BS96">
        <f t="array" ref="BS96">IF($AC$87,SUM(Cs!$J$154:$J$203*TRANSPOSE(Cs!T$154:T$203)*SqCor!$AZ$52:$CW$101),0)</f>
        <v>0</v>
      </c>
      <c r="BT96">
        <f t="array" ref="BT96">IF($AC$87,SUM(Cs!$J$154:$J$203*TRANSPOSE(Cs!U$154:U$203)*SqCor!$AZ$52:$CW$101),0)</f>
        <v>0</v>
      </c>
    </row>
    <row r="97" spans="1:72" x14ac:dyDescent="0.15">
      <c r="A97">
        <v>8</v>
      </c>
      <c r="B97">
        <f t="shared" si="30"/>
        <v>4.1970000000000001</v>
      </c>
      <c r="C97">
        <f t="shared" si="31"/>
        <v>3.1469999999999998</v>
      </c>
      <c r="D97">
        <f t="shared" si="32"/>
        <v>2.125</v>
      </c>
      <c r="E97">
        <f t="shared" si="33"/>
        <v>5.6660000000000004</v>
      </c>
      <c r="F97">
        <f t="shared" si="34"/>
        <v>2.5250000000000004</v>
      </c>
      <c r="G97">
        <f t="shared" si="35"/>
        <v>17.813120000000001</v>
      </c>
      <c r="H97">
        <f t="shared" si="36"/>
        <v>5.8228199999999992</v>
      </c>
      <c r="I97">
        <f t="shared" si="37"/>
        <v>8.8119999999999994</v>
      </c>
      <c r="J97">
        <f t="shared" si="38"/>
        <v>4.6050000000000004</v>
      </c>
      <c r="K97">
        <f t="shared" si="39"/>
        <v>6.8460000000000001</v>
      </c>
      <c r="L97">
        <f t="shared" ref="L97:U97" si="47">SUM(AO73,AO95,BK73,BK95)</f>
        <v>5.3759999999999994</v>
      </c>
      <c r="M97">
        <f t="shared" si="47"/>
        <v>9.5771200000000007</v>
      </c>
      <c r="N97">
        <f t="shared" si="47"/>
        <v>4.5970000000000004</v>
      </c>
      <c r="O97">
        <f t="shared" si="47"/>
        <v>2.2889999999999997</v>
      </c>
      <c r="P97">
        <f t="shared" si="47"/>
        <v>2.7018200000000001</v>
      </c>
      <c r="Q97">
        <f t="shared" si="47"/>
        <v>1.3871199999999999</v>
      </c>
      <c r="R97">
        <f t="shared" si="47"/>
        <v>31.82694</v>
      </c>
      <c r="S97">
        <f t="shared" si="47"/>
        <v>0</v>
      </c>
      <c r="T97">
        <f t="shared" si="47"/>
        <v>1.9490000000000001</v>
      </c>
      <c r="U97">
        <f t="shared" si="47"/>
        <v>2.5760000000000001</v>
      </c>
      <c r="AA97">
        <v>87</v>
      </c>
      <c r="AD97">
        <v>10</v>
      </c>
      <c r="AE97">
        <f t="array" ref="AE97">IF($AC$87,SUM(Cs!$K$154:$K$203*TRANSPOSE(Cs!B$104:B$153)*SqCor!$B$52:$AY$101),0)</f>
        <v>0</v>
      </c>
      <c r="AF97">
        <f t="array" ref="AF97">IF($AC$87,SUM(Cs!$K$154:$K$203*TRANSPOSE(Cs!C$104:C$153)*SqCor!$B$52:$AY$101),0)</f>
        <v>0</v>
      </c>
      <c r="AG97">
        <f t="array" ref="AG97">IF($AC$87,SUM(Cs!$K$154:$K$203*TRANSPOSE(Cs!D$104:D$153)*SqCor!$B$52:$AY$101),0)</f>
        <v>0</v>
      </c>
      <c r="AH97">
        <f t="array" ref="AH97">IF($AC$87,SUM(Cs!$K$154:$K$203*TRANSPOSE(Cs!E$104:E$153)*SqCor!$B$52:$AY$101),0)</f>
        <v>0</v>
      </c>
      <c r="AI97">
        <f t="array" ref="AI97">IF($AC$87,SUM(Cs!$K$154:$K$203*TRANSPOSE(Cs!F$104:F$153)*SqCor!$B$52:$AY$101),0)</f>
        <v>0</v>
      </c>
      <c r="AJ97">
        <f t="array" ref="AJ97">IF($AC$87,SUM(Cs!$K$154:$K$203*TRANSPOSE(Cs!G$104:G$153)*SqCor!$B$52:$AY$101),0)</f>
        <v>0</v>
      </c>
      <c r="AK97">
        <f t="array" ref="AK97">IF($AC$87,SUM(Cs!$K$154:$K$203*TRANSPOSE(Cs!H$104:H$153)*SqCor!$B$52:$AY$101),0)</f>
        <v>0</v>
      </c>
      <c r="AL97">
        <f t="array" ref="AL97">IF($AC$87,SUM(Cs!$K$154:$K$203*TRANSPOSE(Cs!I$104:I$153)*SqCor!$B$52:$AY$101),0)</f>
        <v>0</v>
      </c>
      <c r="AM97">
        <f t="array" ref="AM97">IF($AC$87,SUM(Cs!$K$154:$K$203*TRANSPOSE(Cs!J$104:J$153)*SqCor!$B$52:$AY$101),0)</f>
        <v>0</v>
      </c>
      <c r="AN97">
        <f t="array" ref="AN97">IF($AC$87,SUM(Cs!$K$154:$K$203*TRANSPOSE(Cs!K$104:K$153)*SqCor!$B$52:$AY$101),0)</f>
        <v>0</v>
      </c>
      <c r="AO97">
        <f t="array" ref="AO97">IF($AC$87,SUM(Cs!$K$154:$K$203*TRANSPOSE(Cs!L$104:L$153)*SqCor!$B$52:$AY$101),0)</f>
        <v>0</v>
      </c>
      <c r="AP97">
        <f t="array" ref="AP97">IF($AC$87,SUM(Cs!$K$154:$K$203*TRANSPOSE(Cs!M$104:M$153)*SqCor!$B$52:$AY$101),0)</f>
        <v>0</v>
      </c>
      <c r="AQ97">
        <f t="array" ref="AQ97">IF($AC$87,SUM(Cs!$K$154:$K$203*TRANSPOSE(Cs!N$104:N$153)*SqCor!$B$52:$AY$101),0)</f>
        <v>0</v>
      </c>
      <c r="AR97">
        <f t="array" ref="AR97">IF($AC$87,SUM(Cs!$K$154:$K$203*TRANSPOSE(Cs!O$104:O$153)*SqCor!$B$52:$AY$101),0)</f>
        <v>0</v>
      </c>
      <c r="AS97">
        <f t="array" ref="AS97">IF($AC$87,SUM(Cs!$K$154:$K$203*TRANSPOSE(Cs!P$104:P$153)*SqCor!$B$52:$AY$101),0)</f>
        <v>0</v>
      </c>
      <c r="AT97">
        <f t="array" ref="AT97">IF($AC$87,SUM(Cs!$K$154:$K$203*TRANSPOSE(Cs!Q$104:Q$153)*SqCor!$B$52:$AY$101),0)</f>
        <v>0</v>
      </c>
      <c r="AU97">
        <f t="array" ref="AU97">IF($AC$87,SUM(Cs!$K$154:$K$203*TRANSPOSE(Cs!R$104:R$153)*SqCor!$B$52:$AY$101),0)</f>
        <v>0</v>
      </c>
      <c r="AV97">
        <f t="array" ref="AV97">IF($AC$87,SUM(Cs!$K$154:$K$203*TRANSPOSE(Cs!S$104:S$153)*SqCor!$B$52:$AY$101),0)</f>
        <v>0</v>
      </c>
      <c r="AW97">
        <f t="array" ref="AW97">IF($AC$87,SUM(Cs!$K$154:$K$203*TRANSPOSE(Cs!T$104:T$153)*SqCor!$B$52:$AY$101),0)</f>
        <v>0</v>
      </c>
      <c r="AX97">
        <f t="array" ref="AX97">IF($AC$87,SUM(Cs!$K$154:$K$203*TRANSPOSE(Cs!U$104:U$153)*SqCor!$B$52:$AY$101),0)</f>
        <v>0</v>
      </c>
      <c r="AZ97">
        <v>10</v>
      </c>
      <c r="BA97">
        <f t="array" ref="BA97">IF($AC$87,SUM(Cs!$K$154:$K$203*TRANSPOSE(Cs!B$154:B$203)*SqCor!$AZ$52:$CW$101),0)</f>
        <v>0</v>
      </c>
      <c r="BB97">
        <f t="array" ref="BB97">IF($AC$87,SUM(Cs!$K$154:$K$203*TRANSPOSE(Cs!C$154:C$203)*SqCor!$AZ$52:$CW$101),0)</f>
        <v>0</v>
      </c>
      <c r="BC97">
        <f t="array" ref="BC97">IF($AC$87,SUM(Cs!$K$154:$K$203*TRANSPOSE(Cs!D$154:D$203)*SqCor!$AZ$52:$CW$101),0)</f>
        <v>0</v>
      </c>
      <c r="BD97">
        <f t="array" ref="BD97">IF($AC$87,SUM(Cs!$K$154:$K$203*TRANSPOSE(Cs!E$154:E$203)*SqCor!$AZ$52:$CW$101),0)</f>
        <v>0</v>
      </c>
      <c r="BE97">
        <f t="array" ref="BE97">IF($AC$87,SUM(Cs!$K$154:$K$203*TRANSPOSE(Cs!F$154:F$203)*SqCor!$AZ$52:$CW$101),0)</f>
        <v>0</v>
      </c>
      <c r="BF97">
        <f t="array" ref="BF97">IF($AC$87,SUM(Cs!$K$154:$K$203*TRANSPOSE(Cs!G$154:G$203)*SqCor!$AZ$52:$CW$101),0)</f>
        <v>0</v>
      </c>
      <c r="BG97">
        <f t="array" ref="BG97">IF($AC$87,SUM(Cs!$K$154:$K$203*TRANSPOSE(Cs!H$154:H$203)*SqCor!$AZ$52:$CW$101),0)</f>
        <v>0</v>
      </c>
      <c r="BH97">
        <f t="array" ref="BH97">IF($AC$87,SUM(Cs!$K$154:$K$203*TRANSPOSE(Cs!I$154:I$203)*SqCor!$AZ$52:$CW$101),0)</f>
        <v>0</v>
      </c>
      <c r="BI97">
        <f t="array" ref="BI97">IF($AC$87,SUM(Cs!$K$154:$K$203*TRANSPOSE(Cs!J$154:J$203)*SqCor!$AZ$52:$CW$101),0)</f>
        <v>0</v>
      </c>
      <c r="BJ97">
        <f t="array" ref="BJ97">IF($AC$87,SUM(Cs!$K$154:$K$203*TRANSPOSE(Cs!K$154:K$203)*SqCor!$AZ$52:$CW$101),0)</f>
        <v>0</v>
      </c>
      <c r="BK97">
        <f t="array" ref="BK97">IF($AC$87,SUM(Cs!$K$154:$K$203*TRANSPOSE(Cs!L$154:L$203)*SqCor!$AZ$52:$CW$101),0)</f>
        <v>0</v>
      </c>
      <c r="BL97">
        <f t="array" ref="BL97">IF($AC$87,SUM(Cs!$K$154:$K$203*TRANSPOSE(Cs!M$154:M$203)*SqCor!$AZ$52:$CW$101),0)</f>
        <v>0</v>
      </c>
      <c r="BM97">
        <f t="array" ref="BM97">IF($AC$87,SUM(Cs!$K$154:$K$203*TRANSPOSE(Cs!N$154:N$203)*SqCor!$AZ$52:$CW$101),0)</f>
        <v>0</v>
      </c>
      <c r="BN97">
        <f t="array" ref="BN97">IF($AC$87,SUM(Cs!$K$154:$K$203*TRANSPOSE(Cs!O$154:O$203)*SqCor!$AZ$52:$CW$101),0)</f>
        <v>0</v>
      </c>
      <c r="BO97">
        <f t="array" ref="BO97">IF($AC$87,SUM(Cs!$K$154:$K$203*TRANSPOSE(Cs!P$154:P$203)*SqCor!$AZ$52:$CW$101),0)</f>
        <v>0</v>
      </c>
      <c r="BP97">
        <f t="array" ref="BP97">IF($AC$87,SUM(Cs!$K$154:$K$203*TRANSPOSE(Cs!Q$154:Q$203)*SqCor!$AZ$52:$CW$101),0)</f>
        <v>0</v>
      </c>
      <c r="BQ97">
        <f t="array" ref="BQ97">IF($AC$87,SUM(Cs!$K$154:$K$203*TRANSPOSE(Cs!R$154:R$203)*SqCor!$AZ$52:$CW$101),0)</f>
        <v>0</v>
      </c>
      <c r="BR97">
        <f t="array" ref="BR97">IF($AC$87,SUM(Cs!$K$154:$K$203*TRANSPOSE(Cs!S$154:S$203)*SqCor!$AZ$52:$CW$101),0)</f>
        <v>0</v>
      </c>
      <c r="BS97">
        <f t="array" ref="BS97">IF($AC$87,SUM(Cs!$K$154:$K$203*TRANSPOSE(Cs!T$154:T$203)*SqCor!$AZ$52:$CW$101),0)</f>
        <v>0</v>
      </c>
      <c r="BT97">
        <f t="array" ref="BT97">IF($AC$87,SUM(Cs!$K$154:$K$203*TRANSPOSE(Cs!U$154:U$203)*SqCor!$AZ$52:$CW$101),0)</f>
        <v>0</v>
      </c>
    </row>
    <row r="98" spans="1:72" x14ac:dyDescent="0.15">
      <c r="A98">
        <v>9</v>
      </c>
      <c r="B98">
        <f t="shared" si="30"/>
        <v>2.48</v>
      </c>
      <c r="C98">
        <f t="shared" si="31"/>
        <v>1.8650000000000002</v>
      </c>
      <c r="D98">
        <f t="shared" si="32"/>
        <v>1.7800000000000002</v>
      </c>
      <c r="E98">
        <f t="shared" si="33"/>
        <v>3.4889999999999999</v>
      </c>
      <c r="F98">
        <f t="shared" si="34"/>
        <v>2.2700000000000005</v>
      </c>
      <c r="G98">
        <f t="shared" si="35"/>
        <v>19.024700000000006</v>
      </c>
      <c r="H98">
        <f t="shared" si="36"/>
        <v>4.6246</v>
      </c>
      <c r="I98">
        <f t="shared" si="37"/>
        <v>4.6050000000000004</v>
      </c>
      <c r="J98">
        <f t="shared" si="38"/>
        <v>9.9699999999999989</v>
      </c>
      <c r="K98">
        <f t="shared" si="39"/>
        <v>2.33</v>
      </c>
      <c r="L98">
        <f t="shared" ref="L98:U109" si="48">SUM(AO74,AO96,BK74,BK96)</f>
        <v>4.6079999999999997</v>
      </c>
      <c r="M98">
        <f t="shared" si="48"/>
        <v>4.9457000000000004</v>
      </c>
      <c r="N98">
        <f t="shared" si="48"/>
        <v>8.6150000000000002</v>
      </c>
      <c r="O98">
        <f t="shared" si="48"/>
        <v>1.7630000000000001</v>
      </c>
      <c r="P98">
        <f t="shared" si="48"/>
        <v>1.8096000000000001</v>
      </c>
      <c r="Q98">
        <f t="shared" si="48"/>
        <v>1.7546999999999999</v>
      </c>
      <c r="R98">
        <f t="shared" si="48"/>
        <v>29.408300000000001</v>
      </c>
      <c r="S98">
        <f t="shared" si="48"/>
        <v>0</v>
      </c>
      <c r="T98">
        <f t="shared" si="48"/>
        <v>4.8949999999999996</v>
      </c>
      <c r="U98">
        <f t="shared" si="48"/>
        <v>3.2380000000000004</v>
      </c>
      <c r="AA98">
        <v>88</v>
      </c>
      <c r="AD98">
        <v>11</v>
      </c>
      <c r="AE98">
        <f t="array" ref="AE98">IF($AC$87,SUM(Cs!$L$154:$L$203*TRANSPOSE(Cs!B$104:B$153)*SqCor!$B$52:$AY$101),0)</f>
        <v>0</v>
      </c>
      <c r="AF98">
        <f t="array" ref="AF98">IF($AC$87,SUM(Cs!$L$154:$L$203*TRANSPOSE(Cs!C$104:C$153)*SqCor!$B$52:$AY$101),0)</f>
        <v>0</v>
      </c>
      <c r="AG98">
        <f t="array" ref="AG98">IF($AC$87,SUM(Cs!$L$154:$L$203*TRANSPOSE(Cs!D$104:D$153)*SqCor!$B$52:$AY$101),0)</f>
        <v>0</v>
      </c>
      <c r="AH98">
        <f t="array" ref="AH98">IF($AC$87,SUM(Cs!$L$154:$L$203*TRANSPOSE(Cs!E$104:E$153)*SqCor!$B$52:$AY$101),0)</f>
        <v>0</v>
      </c>
      <c r="AI98">
        <f t="array" ref="AI98">IF($AC$87,SUM(Cs!$L$154:$L$203*TRANSPOSE(Cs!F$104:F$153)*SqCor!$B$52:$AY$101),0)</f>
        <v>0</v>
      </c>
      <c r="AJ98">
        <f t="array" ref="AJ98">IF($AC$87,SUM(Cs!$L$154:$L$203*TRANSPOSE(Cs!G$104:G$153)*SqCor!$B$52:$AY$101),0)</f>
        <v>0</v>
      </c>
      <c r="AK98">
        <f t="array" ref="AK98">IF($AC$87,SUM(Cs!$L$154:$L$203*TRANSPOSE(Cs!H$104:H$153)*SqCor!$B$52:$AY$101),0)</f>
        <v>0</v>
      </c>
      <c r="AL98">
        <f t="array" ref="AL98">IF($AC$87,SUM(Cs!$L$154:$L$203*TRANSPOSE(Cs!I$104:I$153)*SqCor!$B$52:$AY$101),0)</f>
        <v>0</v>
      </c>
      <c r="AM98">
        <f t="array" ref="AM98">IF($AC$87,SUM(Cs!$L$154:$L$203*TRANSPOSE(Cs!J$104:J$153)*SqCor!$B$52:$AY$101),0)</f>
        <v>0</v>
      </c>
      <c r="AN98">
        <f t="array" ref="AN98">IF($AC$87,SUM(Cs!$L$154:$L$203*TRANSPOSE(Cs!K$104:K$153)*SqCor!$B$52:$AY$101),0)</f>
        <v>0</v>
      </c>
      <c r="AO98">
        <f t="array" ref="AO98">IF($AC$87,SUM(Cs!$L$154:$L$203*TRANSPOSE(Cs!L$104:L$153)*SqCor!$B$52:$AY$101),0)</f>
        <v>0</v>
      </c>
      <c r="AP98">
        <f t="array" ref="AP98">IF($AC$87,SUM(Cs!$L$154:$L$203*TRANSPOSE(Cs!M$104:M$153)*SqCor!$B$52:$AY$101),0)</f>
        <v>0</v>
      </c>
      <c r="AQ98">
        <f t="array" ref="AQ98">IF($AC$87,SUM(Cs!$L$154:$L$203*TRANSPOSE(Cs!N$104:N$153)*SqCor!$B$52:$AY$101),0)</f>
        <v>0</v>
      </c>
      <c r="AR98">
        <f t="array" ref="AR98">IF($AC$87,SUM(Cs!$L$154:$L$203*TRANSPOSE(Cs!O$104:O$153)*SqCor!$B$52:$AY$101),0)</f>
        <v>0</v>
      </c>
      <c r="AS98">
        <f t="array" ref="AS98">IF($AC$87,SUM(Cs!$L$154:$L$203*TRANSPOSE(Cs!P$104:P$153)*SqCor!$B$52:$AY$101),0)</f>
        <v>0</v>
      </c>
      <c r="AT98">
        <f t="array" ref="AT98">IF($AC$87,SUM(Cs!$L$154:$L$203*TRANSPOSE(Cs!Q$104:Q$153)*SqCor!$B$52:$AY$101),0)</f>
        <v>0</v>
      </c>
      <c r="AU98">
        <f t="array" ref="AU98">IF($AC$87,SUM(Cs!$L$154:$L$203*TRANSPOSE(Cs!R$104:R$153)*SqCor!$B$52:$AY$101),0)</f>
        <v>0</v>
      </c>
      <c r="AV98">
        <f t="array" ref="AV98">IF($AC$87,SUM(Cs!$L$154:$L$203*TRANSPOSE(Cs!S$104:S$153)*SqCor!$B$52:$AY$101),0)</f>
        <v>0</v>
      </c>
      <c r="AW98">
        <f t="array" ref="AW98">IF($AC$87,SUM(Cs!$L$154:$L$203*TRANSPOSE(Cs!T$104:T$153)*SqCor!$B$52:$AY$101),0)</f>
        <v>0</v>
      </c>
      <c r="AX98">
        <f t="array" ref="AX98">IF($AC$87,SUM(Cs!$L$154:$L$203*TRANSPOSE(Cs!U$104:U$153)*SqCor!$B$52:$AY$101),0)</f>
        <v>0</v>
      </c>
      <c r="AZ98">
        <v>11</v>
      </c>
      <c r="BA98">
        <f t="array" ref="BA98">IF($AC$87,SUM(Cs!$L$154:$L$203*TRANSPOSE(Cs!B$154:B$203)*SqCor!$AZ$52:$CW$101),0)</f>
        <v>0</v>
      </c>
      <c r="BB98">
        <f t="array" ref="BB98">IF($AC$87,SUM(Cs!$L$154:$L$203*TRANSPOSE(Cs!C$154:C$203)*SqCor!$AZ$52:$CW$101),0)</f>
        <v>0</v>
      </c>
      <c r="BC98">
        <f t="array" ref="BC98">IF($AC$87,SUM(Cs!$L$154:$L$203*TRANSPOSE(Cs!D$154:D$203)*SqCor!$AZ$52:$CW$101),0)</f>
        <v>0</v>
      </c>
      <c r="BD98">
        <f t="array" ref="BD98">IF($AC$87,SUM(Cs!$L$154:$L$203*TRANSPOSE(Cs!E$154:E$203)*SqCor!$AZ$52:$CW$101),0)</f>
        <v>2</v>
      </c>
      <c r="BE98">
        <f t="array" ref="BE98">IF($AC$87,SUM(Cs!$L$154:$L$203*TRANSPOSE(Cs!F$154:F$203)*SqCor!$AZ$52:$CW$101),0)</f>
        <v>0</v>
      </c>
      <c r="BF98">
        <f t="array" ref="BF98">IF($AC$87,SUM(Cs!$L$154:$L$203*TRANSPOSE(Cs!G$154:G$203)*SqCor!$AZ$52:$CW$101),0)</f>
        <v>0</v>
      </c>
      <c r="BG98">
        <f t="array" ref="BG98">IF($AC$87,SUM(Cs!$L$154:$L$203*TRANSPOSE(Cs!H$154:H$203)*SqCor!$AZ$52:$CW$101),0)</f>
        <v>0</v>
      </c>
      <c r="BH98">
        <f t="array" ref="BH98">IF($AC$87,SUM(Cs!$L$154:$L$203*TRANSPOSE(Cs!I$154:I$203)*SqCor!$AZ$52:$CW$101),0)</f>
        <v>0</v>
      </c>
      <c r="BI98">
        <f t="array" ref="BI98">IF($AC$87,SUM(Cs!$L$154:$L$203*TRANSPOSE(Cs!J$154:J$203)*SqCor!$AZ$52:$CW$101),0)</f>
        <v>0</v>
      </c>
      <c r="BJ98">
        <f t="array" ref="BJ98">IF($AC$87,SUM(Cs!$L$154:$L$203*TRANSPOSE(Cs!K$154:K$203)*SqCor!$AZ$52:$CW$101),0)</f>
        <v>0</v>
      </c>
      <c r="BK98">
        <f t="array" ref="BK98">IF($AC$87,SUM(Cs!$L$154:$L$203*TRANSPOSE(Cs!L$154:L$203)*SqCor!$AZ$52:$CW$101),0)</f>
        <v>2</v>
      </c>
      <c r="BL98">
        <f t="array" ref="BL98">IF($AC$87,SUM(Cs!$L$154:$L$203*TRANSPOSE(Cs!M$154:M$203)*SqCor!$AZ$52:$CW$101),0)</f>
        <v>0</v>
      </c>
      <c r="BM98">
        <f t="array" ref="BM98">IF($AC$87,SUM(Cs!$L$154:$L$203*TRANSPOSE(Cs!N$154:N$203)*SqCor!$AZ$52:$CW$101),0)</f>
        <v>0</v>
      </c>
      <c r="BN98">
        <f t="array" ref="BN98">IF($AC$87,SUM(Cs!$L$154:$L$203*TRANSPOSE(Cs!O$154:O$203)*SqCor!$AZ$52:$CW$101),0)</f>
        <v>0</v>
      </c>
      <c r="BO98">
        <f t="array" ref="BO98">IF($AC$87,SUM(Cs!$L$154:$L$203*TRANSPOSE(Cs!P$154:P$203)*SqCor!$AZ$52:$CW$101),0)</f>
        <v>0</v>
      </c>
      <c r="BP98">
        <f t="array" ref="BP98">IF($AC$87,SUM(Cs!$L$154:$L$203*TRANSPOSE(Cs!Q$154:Q$203)*SqCor!$AZ$52:$CW$101),0)</f>
        <v>0</v>
      </c>
      <c r="BQ98">
        <f t="array" ref="BQ98">IF($AC$87,SUM(Cs!$L$154:$L$203*TRANSPOSE(Cs!R$154:R$203)*SqCor!$AZ$52:$CW$101),0)</f>
        <v>2</v>
      </c>
      <c r="BR98">
        <f t="array" ref="BR98">IF($AC$87,SUM(Cs!$L$154:$L$203*TRANSPOSE(Cs!S$154:S$203)*SqCor!$AZ$52:$CW$101),0)</f>
        <v>0</v>
      </c>
      <c r="BS98">
        <f t="array" ref="BS98">IF($AC$87,SUM(Cs!$L$154:$L$203*TRANSPOSE(Cs!T$154:T$203)*SqCor!$AZ$52:$CW$101),0)</f>
        <v>0</v>
      </c>
      <c r="BT98">
        <f t="array" ref="BT98">IF($AC$87,SUM(Cs!$L$154:$L$203*TRANSPOSE(Cs!U$154:U$203)*SqCor!$AZ$52:$CW$101),0)</f>
        <v>0</v>
      </c>
    </row>
    <row r="99" spans="1:72" x14ac:dyDescent="0.15">
      <c r="A99">
        <v>10</v>
      </c>
      <c r="B99">
        <f>SUM(AE75,AE97,BA75,BA97)</f>
        <v>3.2</v>
      </c>
      <c r="C99">
        <f t="shared" ref="C99:K109" si="49">SUM(AF75,AF97,BB75,BB97)</f>
        <v>2.411</v>
      </c>
      <c r="D99">
        <f t="shared" si="49"/>
        <v>1.5389999999999999</v>
      </c>
      <c r="E99">
        <f t="shared" si="49"/>
        <v>4.4160000000000004</v>
      </c>
      <c r="F99">
        <f t="shared" si="49"/>
        <v>1.7690000000000001</v>
      </c>
      <c r="G99">
        <f t="shared" si="49"/>
        <v>12.192419999999998</v>
      </c>
      <c r="H99">
        <f t="shared" si="49"/>
        <v>3.9172199999999999</v>
      </c>
      <c r="I99">
        <f t="shared" si="49"/>
        <v>6.8460000000000001</v>
      </c>
      <c r="J99">
        <f t="shared" si="49"/>
        <v>2.33</v>
      </c>
      <c r="K99">
        <f t="shared" si="49"/>
        <v>5.88</v>
      </c>
      <c r="L99">
        <f t="shared" si="48"/>
        <v>3.9030000000000005</v>
      </c>
      <c r="M99">
        <f t="shared" si="48"/>
        <v>7.625420000000001</v>
      </c>
      <c r="N99">
        <f t="shared" si="48"/>
        <v>2.5270000000000001</v>
      </c>
      <c r="O99">
        <f t="shared" si="48"/>
        <v>1.605</v>
      </c>
      <c r="P99">
        <f t="shared" si="48"/>
        <v>1.7922200000000001</v>
      </c>
      <c r="Q99">
        <f t="shared" si="48"/>
        <v>0.77242</v>
      </c>
      <c r="R99">
        <f t="shared" si="48"/>
        <v>22.294640000000001</v>
      </c>
      <c r="S99">
        <f t="shared" si="48"/>
        <v>0</v>
      </c>
      <c r="T99">
        <f t="shared" si="48"/>
        <v>1.0939999999999999</v>
      </c>
      <c r="U99">
        <f t="shared" si="48"/>
        <v>1.673</v>
      </c>
      <c r="AA99">
        <v>89</v>
      </c>
      <c r="AD99">
        <v>12</v>
      </c>
      <c r="AE99">
        <f t="array" ref="AE99">IF($AC$87,SUM(Cs!$M$154:$M$203*TRANSPOSE(Cs!B$104:B$153)*SqCor!$B$52:$AY$101),0)</f>
        <v>0</v>
      </c>
      <c r="AF99">
        <f t="array" ref="AF99">IF($AC$87,SUM(Cs!$M$154:$M$203*TRANSPOSE(Cs!C$104:C$153)*SqCor!$B$52:$AY$101),0)</f>
        <v>0</v>
      </c>
      <c r="AG99">
        <f t="array" ref="AG99">IF($AC$87,SUM(Cs!$M$154:$M$203*TRANSPOSE(Cs!D$104:D$153)*SqCor!$B$52:$AY$101),0)</f>
        <v>0</v>
      </c>
      <c r="AH99">
        <f t="array" ref="AH99">IF($AC$87,SUM(Cs!$M$154:$M$203*TRANSPOSE(Cs!E$104:E$153)*SqCor!$B$52:$AY$101),0)</f>
        <v>0</v>
      </c>
      <c r="AI99">
        <f t="array" ref="AI99">IF($AC$87,SUM(Cs!$M$154:$M$203*TRANSPOSE(Cs!F$104:F$153)*SqCor!$B$52:$AY$101),0)</f>
        <v>0</v>
      </c>
      <c r="AJ99">
        <f t="array" ref="AJ99">IF($AC$87,SUM(Cs!$M$154:$M$203*TRANSPOSE(Cs!G$104:G$153)*SqCor!$B$52:$AY$101),0)</f>
        <v>0</v>
      </c>
      <c r="AK99">
        <f t="array" ref="AK99">IF($AC$87,SUM(Cs!$M$154:$M$203*TRANSPOSE(Cs!H$104:H$153)*SqCor!$B$52:$AY$101),0)</f>
        <v>0</v>
      </c>
      <c r="AL99">
        <f t="array" ref="AL99">IF($AC$87,SUM(Cs!$M$154:$M$203*TRANSPOSE(Cs!I$104:I$153)*SqCor!$B$52:$AY$101),0)</f>
        <v>0</v>
      </c>
      <c r="AM99">
        <f t="array" ref="AM99">IF($AC$87,SUM(Cs!$M$154:$M$203*TRANSPOSE(Cs!J$104:J$153)*SqCor!$B$52:$AY$101),0)</f>
        <v>0</v>
      </c>
      <c r="AN99">
        <f t="array" ref="AN99">IF($AC$87,SUM(Cs!$M$154:$M$203*TRANSPOSE(Cs!K$104:K$153)*SqCor!$B$52:$AY$101),0)</f>
        <v>0</v>
      </c>
      <c r="AO99">
        <f t="array" ref="AO99">IF($AC$87,SUM(Cs!$M$154:$M$203*TRANSPOSE(Cs!L$104:L$153)*SqCor!$B$52:$AY$101),0)</f>
        <v>0</v>
      </c>
      <c r="AP99">
        <f t="array" ref="AP99">IF($AC$87,SUM(Cs!$M$154:$M$203*TRANSPOSE(Cs!M$104:M$153)*SqCor!$B$52:$AY$101),0)</f>
        <v>0</v>
      </c>
      <c r="AQ99">
        <f t="array" ref="AQ99">IF($AC$87,SUM(Cs!$M$154:$M$203*TRANSPOSE(Cs!N$104:N$153)*SqCor!$B$52:$AY$101),0)</f>
        <v>0</v>
      </c>
      <c r="AR99">
        <f t="array" ref="AR99">IF($AC$87,SUM(Cs!$M$154:$M$203*TRANSPOSE(Cs!O$104:O$153)*SqCor!$B$52:$AY$101),0)</f>
        <v>0</v>
      </c>
      <c r="AS99">
        <f t="array" ref="AS99">IF($AC$87,SUM(Cs!$M$154:$M$203*TRANSPOSE(Cs!P$104:P$153)*SqCor!$B$52:$AY$101),0)</f>
        <v>0</v>
      </c>
      <c r="AT99">
        <f t="array" ref="AT99">IF($AC$87,SUM(Cs!$M$154:$M$203*TRANSPOSE(Cs!Q$104:Q$153)*SqCor!$B$52:$AY$101),0)</f>
        <v>0</v>
      </c>
      <c r="AU99">
        <f t="array" ref="AU99">IF($AC$87,SUM(Cs!$M$154:$M$203*TRANSPOSE(Cs!R$104:R$153)*SqCor!$B$52:$AY$101),0)</f>
        <v>0</v>
      </c>
      <c r="AV99">
        <f t="array" ref="AV99">IF($AC$87,SUM(Cs!$M$154:$M$203*TRANSPOSE(Cs!S$104:S$153)*SqCor!$B$52:$AY$101),0)</f>
        <v>0</v>
      </c>
      <c r="AW99">
        <f t="array" ref="AW99">IF($AC$87,SUM(Cs!$M$154:$M$203*TRANSPOSE(Cs!T$104:T$153)*SqCor!$B$52:$AY$101),0)</f>
        <v>0</v>
      </c>
      <c r="AX99">
        <f t="array" ref="AX99">IF($AC$87,SUM(Cs!$M$154:$M$203*TRANSPOSE(Cs!U$104:U$153)*SqCor!$B$52:$AY$101),0)</f>
        <v>0</v>
      </c>
      <c r="AZ99">
        <v>12</v>
      </c>
      <c r="BA99">
        <f t="array" ref="BA99">IF($AC$87,SUM(Cs!$M$154:$M$203*TRANSPOSE(Cs!B$154:B$203)*SqCor!$AZ$52:$CW$101),0)</f>
        <v>0</v>
      </c>
      <c r="BB99">
        <f t="array" ref="BB99">IF($AC$87,SUM(Cs!$M$154:$M$203*TRANSPOSE(Cs!C$154:C$203)*SqCor!$AZ$52:$CW$101),0)</f>
        <v>0</v>
      </c>
      <c r="BC99">
        <f t="array" ref="BC99">IF($AC$87,SUM(Cs!$M$154:$M$203*TRANSPOSE(Cs!D$154:D$203)*SqCor!$AZ$52:$CW$101),0)</f>
        <v>0</v>
      </c>
      <c r="BD99">
        <f t="array" ref="BD99">IF($AC$87,SUM(Cs!$M$154:$M$203*TRANSPOSE(Cs!E$154:E$203)*SqCor!$AZ$52:$CW$101),0)</f>
        <v>0</v>
      </c>
      <c r="BE99">
        <f t="array" ref="BE99">IF($AC$87,SUM(Cs!$M$154:$M$203*TRANSPOSE(Cs!F$154:F$203)*SqCor!$AZ$52:$CW$101),0)</f>
        <v>0</v>
      </c>
      <c r="BF99">
        <f t="array" ref="BF99">IF($AC$87,SUM(Cs!$M$154:$M$203*TRANSPOSE(Cs!G$154:G$203)*SqCor!$AZ$52:$CW$101),0)</f>
        <v>2</v>
      </c>
      <c r="BG99">
        <f t="array" ref="BG99">IF($AC$87,SUM(Cs!$M$154:$M$203*TRANSPOSE(Cs!H$154:H$203)*SqCor!$AZ$52:$CW$101),0)</f>
        <v>0</v>
      </c>
      <c r="BH99">
        <f t="array" ref="BH99">IF($AC$87,SUM(Cs!$M$154:$M$203*TRANSPOSE(Cs!I$154:I$203)*SqCor!$AZ$52:$CW$101),0)</f>
        <v>0</v>
      </c>
      <c r="BI99">
        <f t="array" ref="BI99">IF($AC$87,SUM(Cs!$M$154:$M$203*TRANSPOSE(Cs!J$154:J$203)*SqCor!$AZ$52:$CW$101),0)</f>
        <v>0</v>
      </c>
      <c r="BJ99">
        <f t="array" ref="BJ99">IF($AC$87,SUM(Cs!$M$154:$M$203*TRANSPOSE(Cs!K$154:K$203)*SqCor!$AZ$52:$CW$101),0)</f>
        <v>0</v>
      </c>
      <c r="BK99">
        <f t="array" ref="BK99">IF($AC$87,SUM(Cs!$M$154:$M$203*TRANSPOSE(Cs!L$154:L$203)*SqCor!$AZ$52:$CW$101),0)</f>
        <v>0</v>
      </c>
      <c r="BL99">
        <f t="array" ref="BL99">IF($AC$87,SUM(Cs!$M$154:$M$203*TRANSPOSE(Cs!M$154:M$203)*SqCor!$AZ$52:$CW$101),0)</f>
        <v>2</v>
      </c>
      <c r="BM99">
        <f t="array" ref="BM99">IF($AC$87,SUM(Cs!$M$154:$M$203*TRANSPOSE(Cs!N$154:N$203)*SqCor!$AZ$52:$CW$101),0)</f>
        <v>0</v>
      </c>
      <c r="BN99">
        <f t="array" ref="BN99">IF($AC$87,SUM(Cs!$M$154:$M$203*TRANSPOSE(Cs!O$154:O$203)*SqCor!$AZ$52:$CW$101),0)</f>
        <v>0</v>
      </c>
      <c r="BO99">
        <f t="array" ref="BO99">IF($AC$87,SUM(Cs!$M$154:$M$203*TRANSPOSE(Cs!P$154:P$203)*SqCor!$AZ$52:$CW$101),0)</f>
        <v>2</v>
      </c>
      <c r="BP99">
        <f t="array" ref="BP99">IF($AC$87,SUM(Cs!$M$154:$M$203*TRANSPOSE(Cs!Q$154:Q$203)*SqCor!$AZ$52:$CW$101),0)</f>
        <v>0</v>
      </c>
      <c r="BQ99">
        <f t="array" ref="BQ99">IF($AC$87,SUM(Cs!$M$154:$M$203*TRANSPOSE(Cs!R$154:R$203)*SqCor!$AZ$52:$CW$101),0)</f>
        <v>2</v>
      </c>
      <c r="BR99">
        <f t="array" ref="BR99">IF($AC$87,SUM(Cs!$M$154:$M$203*TRANSPOSE(Cs!S$154:S$203)*SqCor!$AZ$52:$CW$101),0)</f>
        <v>0</v>
      </c>
      <c r="BS99">
        <f t="array" ref="BS99">IF($AC$87,SUM(Cs!$M$154:$M$203*TRANSPOSE(Cs!T$154:T$203)*SqCor!$AZ$52:$CW$101),0)</f>
        <v>0</v>
      </c>
      <c r="BT99">
        <f t="array" ref="BT99">IF($AC$87,SUM(Cs!$M$154:$M$203*TRANSPOSE(Cs!U$154:U$203)*SqCor!$AZ$52:$CW$101),0)</f>
        <v>0</v>
      </c>
    </row>
    <row r="100" spans="1:72" x14ac:dyDescent="0.15">
      <c r="A100">
        <v>11</v>
      </c>
      <c r="B100">
        <f t="shared" ref="B100:B109" si="50">SUM(AE76,AE98,BA76,BA98)</f>
        <v>2.137</v>
      </c>
      <c r="C100">
        <f t="shared" si="49"/>
        <v>1.6259999999999999</v>
      </c>
      <c r="D100">
        <f t="shared" si="49"/>
        <v>1.661</v>
      </c>
      <c r="E100">
        <f t="shared" si="49"/>
        <v>5.66</v>
      </c>
      <c r="F100">
        <f t="shared" si="49"/>
        <v>2.141</v>
      </c>
      <c r="G100">
        <f t="shared" si="49"/>
        <v>16.211720000000003</v>
      </c>
      <c r="H100">
        <f t="shared" si="49"/>
        <v>4.6861199999999998</v>
      </c>
      <c r="I100">
        <f t="shared" si="49"/>
        <v>5.3759999999999994</v>
      </c>
      <c r="J100">
        <f t="shared" si="49"/>
        <v>4.6079999999999997</v>
      </c>
      <c r="K100">
        <f t="shared" si="49"/>
        <v>3.9030000000000005</v>
      </c>
      <c r="L100">
        <f t="shared" si="48"/>
        <v>9.1000000000000014</v>
      </c>
      <c r="M100">
        <f t="shared" si="48"/>
        <v>5.9237199999999994</v>
      </c>
      <c r="N100">
        <f t="shared" si="48"/>
        <v>4.7279999999999998</v>
      </c>
      <c r="O100">
        <f t="shared" si="48"/>
        <v>2.1259999999999999</v>
      </c>
      <c r="P100">
        <f t="shared" si="48"/>
        <v>1.8201200000000002</v>
      </c>
      <c r="Q100">
        <f t="shared" si="48"/>
        <v>0.97072000000000003</v>
      </c>
      <c r="R100">
        <f t="shared" si="48"/>
        <v>28.698840000000008</v>
      </c>
      <c r="S100">
        <f t="shared" si="48"/>
        <v>0</v>
      </c>
      <c r="T100">
        <f t="shared" si="48"/>
        <v>2.105</v>
      </c>
      <c r="U100">
        <f t="shared" si="48"/>
        <v>3.85</v>
      </c>
      <c r="AA100">
        <v>90</v>
      </c>
      <c r="AD100">
        <v>13</v>
      </c>
      <c r="AE100">
        <f t="array" ref="AE100">IF($AC$87,SUM(Cs!$N$154:$N$203*TRANSPOSE(Cs!B$104:B$153)*SqCor!$B$52:$AY$101),0)</f>
        <v>0</v>
      </c>
      <c r="AF100">
        <f t="array" ref="AF100">IF($AC$87,SUM(Cs!$N$154:$N$203*TRANSPOSE(Cs!C$104:C$153)*SqCor!$B$52:$AY$101),0)</f>
        <v>0</v>
      </c>
      <c r="AG100">
        <f t="array" ref="AG100">IF($AC$87,SUM(Cs!$N$154:$N$203*TRANSPOSE(Cs!D$104:D$153)*SqCor!$B$52:$AY$101),0)</f>
        <v>0</v>
      </c>
      <c r="AH100">
        <f t="array" ref="AH100">IF($AC$87,SUM(Cs!$N$154:$N$203*TRANSPOSE(Cs!E$104:E$153)*SqCor!$B$52:$AY$101),0)</f>
        <v>0</v>
      </c>
      <c r="AI100">
        <f t="array" ref="AI100">IF($AC$87,SUM(Cs!$N$154:$N$203*TRANSPOSE(Cs!F$104:F$153)*SqCor!$B$52:$AY$101),0)</f>
        <v>0</v>
      </c>
      <c r="AJ100">
        <f t="array" ref="AJ100">IF($AC$87,SUM(Cs!$N$154:$N$203*TRANSPOSE(Cs!G$104:G$153)*SqCor!$B$52:$AY$101),0)</f>
        <v>0</v>
      </c>
      <c r="AK100">
        <f t="array" ref="AK100">IF($AC$87,SUM(Cs!$N$154:$N$203*TRANSPOSE(Cs!H$104:H$153)*SqCor!$B$52:$AY$101),0)</f>
        <v>0</v>
      </c>
      <c r="AL100">
        <f t="array" ref="AL100">IF($AC$87,SUM(Cs!$N$154:$N$203*TRANSPOSE(Cs!I$104:I$153)*SqCor!$B$52:$AY$101),0)</f>
        <v>0</v>
      </c>
      <c r="AM100">
        <f t="array" ref="AM100">IF($AC$87,SUM(Cs!$N$154:$N$203*TRANSPOSE(Cs!J$104:J$153)*SqCor!$B$52:$AY$101),0)</f>
        <v>0</v>
      </c>
      <c r="AN100">
        <f t="array" ref="AN100">IF($AC$87,SUM(Cs!$N$154:$N$203*TRANSPOSE(Cs!K$104:K$153)*SqCor!$B$52:$AY$101),0)</f>
        <v>0</v>
      </c>
      <c r="AO100">
        <f t="array" ref="AO100">IF($AC$87,SUM(Cs!$N$154:$N$203*TRANSPOSE(Cs!L$104:L$153)*SqCor!$B$52:$AY$101),0)</f>
        <v>0</v>
      </c>
      <c r="AP100">
        <f t="array" ref="AP100">IF($AC$87,SUM(Cs!$N$154:$N$203*TRANSPOSE(Cs!M$104:M$153)*SqCor!$B$52:$AY$101),0)</f>
        <v>0</v>
      </c>
      <c r="AQ100">
        <f t="array" ref="AQ100">IF($AC$87,SUM(Cs!$N$154:$N$203*TRANSPOSE(Cs!N$104:N$153)*SqCor!$B$52:$AY$101),0)</f>
        <v>0</v>
      </c>
      <c r="AR100">
        <f t="array" ref="AR100">IF($AC$87,SUM(Cs!$N$154:$N$203*TRANSPOSE(Cs!O$104:O$153)*SqCor!$B$52:$AY$101),0)</f>
        <v>0</v>
      </c>
      <c r="AS100">
        <f t="array" ref="AS100">IF($AC$87,SUM(Cs!$N$154:$N$203*TRANSPOSE(Cs!P$104:P$153)*SqCor!$B$52:$AY$101),0)</f>
        <v>0</v>
      </c>
      <c r="AT100">
        <f t="array" ref="AT100">IF($AC$87,SUM(Cs!$N$154:$N$203*TRANSPOSE(Cs!Q$104:Q$153)*SqCor!$B$52:$AY$101),0)</f>
        <v>0</v>
      </c>
      <c r="AU100">
        <f t="array" ref="AU100">IF($AC$87,SUM(Cs!$N$154:$N$203*TRANSPOSE(Cs!R$104:R$153)*SqCor!$B$52:$AY$101),0)</f>
        <v>0</v>
      </c>
      <c r="AV100">
        <f t="array" ref="AV100">IF($AC$87,SUM(Cs!$N$154:$N$203*TRANSPOSE(Cs!S$104:S$153)*SqCor!$B$52:$AY$101),0)</f>
        <v>0</v>
      </c>
      <c r="AW100">
        <f t="array" ref="AW100">IF($AC$87,SUM(Cs!$N$154:$N$203*TRANSPOSE(Cs!T$104:T$153)*SqCor!$B$52:$AY$101),0)</f>
        <v>0</v>
      </c>
      <c r="AX100">
        <f t="array" ref="AX100">IF($AC$87,SUM(Cs!$N$154:$N$203*TRANSPOSE(Cs!U$104:U$153)*SqCor!$B$52:$AY$101),0)</f>
        <v>0</v>
      </c>
      <c r="AZ100">
        <v>13</v>
      </c>
      <c r="BA100">
        <f t="array" ref="BA100">IF($AC$87,SUM(Cs!$N$154:$N$203*TRANSPOSE(Cs!B$154:B$203)*SqCor!$AZ$52:$CW$101),0)</f>
        <v>0</v>
      </c>
      <c r="BB100">
        <f t="array" ref="BB100">IF($AC$87,SUM(Cs!$N$154:$N$203*TRANSPOSE(Cs!C$154:C$203)*SqCor!$AZ$52:$CW$101),0)</f>
        <v>0</v>
      </c>
      <c r="BC100">
        <f t="array" ref="BC100">IF($AC$87,SUM(Cs!$N$154:$N$203*TRANSPOSE(Cs!D$154:D$203)*SqCor!$AZ$52:$CW$101),0)</f>
        <v>0</v>
      </c>
      <c r="BD100">
        <f t="array" ref="BD100">IF($AC$87,SUM(Cs!$N$154:$N$203*TRANSPOSE(Cs!E$154:E$203)*SqCor!$AZ$52:$CW$101),0)</f>
        <v>0</v>
      </c>
      <c r="BE100">
        <f t="array" ref="BE100">IF($AC$87,SUM(Cs!$N$154:$N$203*TRANSPOSE(Cs!F$154:F$203)*SqCor!$AZ$52:$CW$101),0)</f>
        <v>0</v>
      </c>
      <c r="BF100">
        <f t="array" ref="BF100">IF($AC$87,SUM(Cs!$N$154:$N$203*TRANSPOSE(Cs!G$154:G$203)*SqCor!$AZ$52:$CW$101),0)</f>
        <v>0</v>
      </c>
      <c r="BG100">
        <f t="array" ref="BG100">IF($AC$87,SUM(Cs!$N$154:$N$203*TRANSPOSE(Cs!H$154:H$203)*SqCor!$AZ$52:$CW$101),0)</f>
        <v>0</v>
      </c>
      <c r="BH100">
        <f t="array" ref="BH100">IF($AC$87,SUM(Cs!$N$154:$N$203*TRANSPOSE(Cs!I$154:I$203)*SqCor!$AZ$52:$CW$101),0)</f>
        <v>0</v>
      </c>
      <c r="BI100">
        <f t="array" ref="BI100">IF($AC$87,SUM(Cs!$N$154:$N$203*TRANSPOSE(Cs!J$154:J$203)*SqCor!$AZ$52:$CW$101),0)</f>
        <v>0</v>
      </c>
      <c r="BJ100">
        <f t="array" ref="BJ100">IF($AC$87,SUM(Cs!$N$154:$N$203*TRANSPOSE(Cs!K$154:K$203)*SqCor!$AZ$52:$CW$101),0)</f>
        <v>0</v>
      </c>
      <c r="BK100">
        <f t="array" ref="BK100">IF($AC$87,SUM(Cs!$N$154:$N$203*TRANSPOSE(Cs!L$154:L$203)*SqCor!$AZ$52:$CW$101),0)</f>
        <v>0</v>
      </c>
      <c r="BL100">
        <f t="array" ref="BL100">IF($AC$87,SUM(Cs!$N$154:$N$203*TRANSPOSE(Cs!M$154:M$203)*SqCor!$AZ$52:$CW$101),0)</f>
        <v>0</v>
      </c>
      <c r="BM100">
        <f t="array" ref="BM100">IF($AC$87,SUM(Cs!$N$154:$N$203*TRANSPOSE(Cs!N$154:N$203)*SqCor!$AZ$52:$CW$101),0)</f>
        <v>0</v>
      </c>
      <c r="BN100">
        <f t="array" ref="BN100">IF($AC$87,SUM(Cs!$N$154:$N$203*TRANSPOSE(Cs!O$154:O$203)*SqCor!$AZ$52:$CW$101),0)</f>
        <v>0</v>
      </c>
      <c r="BO100">
        <f t="array" ref="BO100">IF($AC$87,SUM(Cs!$N$154:$N$203*TRANSPOSE(Cs!P$154:P$203)*SqCor!$AZ$52:$CW$101),0)</f>
        <v>0</v>
      </c>
      <c r="BP100">
        <f t="array" ref="BP100">IF($AC$87,SUM(Cs!$N$154:$N$203*TRANSPOSE(Cs!Q$154:Q$203)*SqCor!$AZ$52:$CW$101),0)</f>
        <v>0</v>
      </c>
      <c r="BQ100">
        <f t="array" ref="BQ100">IF($AC$87,SUM(Cs!$N$154:$N$203*TRANSPOSE(Cs!R$154:R$203)*SqCor!$AZ$52:$CW$101),0)</f>
        <v>0</v>
      </c>
      <c r="BR100">
        <f t="array" ref="BR100">IF($AC$87,SUM(Cs!$N$154:$N$203*TRANSPOSE(Cs!S$154:S$203)*SqCor!$AZ$52:$CW$101),0)</f>
        <v>0</v>
      </c>
      <c r="BS100">
        <f t="array" ref="BS100">IF($AC$87,SUM(Cs!$N$154:$N$203*TRANSPOSE(Cs!T$154:T$203)*SqCor!$AZ$52:$CW$101),0)</f>
        <v>0</v>
      </c>
      <c r="BT100">
        <f t="array" ref="BT100">IF($AC$87,SUM(Cs!$N$154:$N$203*TRANSPOSE(Cs!U$154:U$203)*SqCor!$AZ$52:$CW$101),0)</f>
        <v>0</v>
      </c>
    </row>
    <row r="101" spans="1:72" x14ac:dyDescent="0.15">
      <c r="A101">
        <v>12</v>
      </c>
      <c r="B101">
        <f t="shared" si="50"/>
        <v>5.8320000000000016</v>
      </c>
      <c r="C101">
        <f t="shared" si="49"/>
        <v>4.1960000000000006</v>
      </c>
      <c r="D101">
        <f t="shared" si="49"/>
        <v>3.2560000000000002</v>
      </c>
      <c r="E101">
        <f t="shared" si="49"/>
        <v>7.9785000000000013</v>
      </c>
      <c r="F101">
        <f t="shared" si="49"/>
        <v>3.6859999999999999</v>
      </c>
      <c r="G101">
        <f t="shared" si="49"/>
        <v>23.86354</v>
      </c>
      <c r="H101">
        <f t="shared" si="49"/>
        <v>8.9418199999999999</v>
      </c>
      <c r="I101">
        <f t="shared" si="49"/>
        <v>9.5771200000000007</v>
      </c>
      <c r="J101">
        <f t="shared" si="49"/>
        <v>4.9457000000000004</v>
      </c>
      <c r="K101">
        <f t="shared" si="49"/>
        <v>7.625420000000001</v>
      </c>
      <c r="L101">
        <f t="shared" si="48"/>
        <v>5.9237199999999994</v>
      </c>
      <c r="M101">
        <f t="shared" si="48"/>
        <v>14.790840000000003</v>
      </c>
      <c r="N101">
        <f t="shared" si="48"/>
        <v>5.8327000000000009</v>
      </c>
      <c r="O101">
        <f t="shared" si="48"/>
        <v>3.4558000000000004</v>
      </c>
      <c r="P101">
        <f t="shared" si="48"/>
        <v>6.0278200000000002</v>
      </c>
      <c r="Q101">
        <f t="shared" si="48"/>
        <v>2.9824199999999998</v>
      </c>
      <c r="R101">
        <f t="shared" si="48"/>
        <v>44.469859999999969</v>
      </c>
      <c r="S101">
        <f t="shared" si="48"/>
        <v>0</v>
      </c>
      <c r="T101">
        <f t="shared" si="48"/>
        <v>2.1439999999999997</v>
      </c>
      <c r="U101">
        <f t="shared" si="48"/>
        <v>2.883</v>
      </c>
      <c r="AA101">
        <v>91</v>
      </c>
      <c r="AD101">
        <v>14</v>
      </c>
      <c r="AE101">
        <f t="array" ref="AE101">IF($AC$87,SUM(Cs!$O$154:$O$203*TRANSPOSE(Cs!B$104:B$153)*SqCor!$B$52:$AY$101),0)</f>
        <v>0</v>
      </c>
      <c r="AF101">
        <f t="array" ref="AF101">IF($AC$87,SUM(Cs!$O$154:$O$203*TRANSPOSE(Cs!C$104:C$153)*SqCor!$B$52:$AY$101),0)</f>
        <v>0</v>
      </c>
      <c r="AG101">
        <f t="array" ref="AG101">IF($AC$87,SUM(Cs!$O$154:$O$203*TRANSPOSE(Cs!D$104:D$153)*SqCor!$B$52:$AY$101),0)</f>
        <v>0</v>
      </c>
      <c r="AH101">
        <f t="array" ref="AH101">IF($AC$87,SUM(Cs!$O$154:$O$203*TRANSPOSE(Cs!E$104:E$153)*SqCor!$B$52:$AY$101),0)</f>
        <v>0</v>
      </c>
      <c r="AI101">
        <f t="array" ref="AI101">IF($AC$87,SUM(Cs!$O$154:$O$203*TRANSPOSE(Cs!F$104:F$153)*SqCor!$B$52:$AY$101),0)</f>
        <v>0</v>
      </c>
      <c r="AJ101">
        <f t="array" ref="AJ101">IF($AC$87,SUM(Cs!$O$154:$O$203*TRANSPOSE(Cs!G$104:G$153)*SqCor!$B$52:$AY$101),0)</f>
        <v>0</v>
      </c>
      <c r="AK101">
        <f t="array" ref="AK101">IF($AC$87,SUM(Cs!$O$154:$O$203*TRANSPOSE(Cs!H$104:H$153)*SqCor!$B$52:$AY$101),0)</f>
        <v>0</v>
      </c>
      <c r="AL101">
        <f t="array" ref="AL101">IF($AC$87,SUM(Cs!$O$154:$O$203*TRANSPOSE(Cs!I$104:I$153)*SqCor!$B$52:$AY$101),0)</f>
        <v>0</v>
      </c>
      <c r="AM101">
        <f t="array" ref="AM101">IF($AC$87,SUM(Cs!$O$154:$O$203*TRANSPOSE(Cs!J$104:J$153)*SqCor!$B$52:$AY$101),0)</f>
        <v>0</v>
      </c>
      <c r="AN101">
        <f t="array" ref="AN101">IF($AC$87,SUM(Cs!$O$154:$O$203*TRANSPOSE(Cs!K$104:K$153)*SqCor!$B$52:$AY$101),0)</f>
        <v>0</v>
      </c>
      <c r="AO101">
        <f t="array" ref="AO101">IF($AC$87,SUM(Cs!$O$154:$O$203*TRANSPOSE(Cs!L$104:L$153)*SqCor!$B$52:$AY$101),0)</f>
        <v>0</v>
      </c>
      <c r="AP101">
        <f t="array" ref="AP101">IF($AC$87,SUM(Cs!$O$154:$O$203*TRANSPOSE(Cs!M$104:M$153)*SqCor!$B$52:$AY$101),0)</f>
        <v>0</v>
      </c>
      <c r="AQ101">
        <f t="array" ref="AQ101">IF($AC$87,SUM(Cs!$O$154:$O$203*TRANSPOSE(Cs!N$104:N$153)*SqCor!$B$52:$AY$101),0)</f>
        <v>0</v>
      </c>
      <c r="AR101">
        <f t="array" ref="AR101">IF($AC$87,SUM(Cs!$O$154:$O$203*TRANSPOSE(Cs!O$104:O$153)*SqCor!$B$52:$AY$101),0)</f>
        <v>0</v>
      </c>
      <c r="AS101">
        <f t="array" ref="AS101">IF($AC$87,SUM(Cs!$O$154:$O$203*TRANSPOSE(Cs!P$104:P$153)*SqCor!$B$52:$AY$101),0)</f>
        <v>0</v>
      </c>
      <c r="AT101">
        <f t="array" ref="AT101">IF($AC$87,SUM(Cs!$O$154:$O$203*TRANSPOSE(Cs!Q$104:Q$153)*SqCor!$B$52:$AY$101),0)</f>
        <v>0</v>
      </c>
      <c r="AU101">
        <f t="array" ref="AU101">IF($AC$87,SUM(Cs!$O$154:$O$203*TRANSPOSE(Cs!R$104:R$153)*SqCor!$B$52:$AY$101),0)</f>
        <v>0</v>
      </c>
      <c r="AV101">
        <f t="array" ref="AV101">IF($AC$87,SUM(Cs!$O$154:$O$203*TRANSPOSE(Cs!S$104:S$153)*SqCor!$B$52:$AY$101),0)</f>
        <v>0</v>
      </c>
      <c r="AW101">
        <f t="array" ref="AW101">IF($AC$87,SUM(Cs!$O$154:$O$203*TRANSPOSE(Cs!T$104:T$153)*SqCor!$B$52:$AY$101),0)</f>
        <v>0</v>
      </c>
      <c r="AX101">
        <f t="array" ref="AX101">IF($AC$87,SUM(Cs!$O$154:$O$203*TRANSPOSE(Cs!U$104:U$153)*SqCor!$B$52:$AY$101),0)</f>
        <v>0</v>
      </c>
      <c r="AZ101">
        <v>14</v>
      </c>
      <c r="BA101">
        <f t="array" ref="BA101">IF($AC$87,SUM(Cs!$O$154:$O$203*TRANSPOSE(Cs!B$154:B$203)*SqCor!$AZ$52:$CW$101),0)</f>
        <v>0</v>
      </c>
      <c r="BB101">
        <f t="array" ref="BB101">IF($AC$87,SUM(Cs!$O$154:$O$203*TRANSPOSE(Cs!C$154:C$203)*SqCor!$AZ$52:$CW$101),0)</f>
        <v>0</v>
      </c>
      <c r="BC101">
        <f t="array" ref="BC101">IF($AC$87,SUM(Cs!$O$154:$O$203*TRANSPOSE(Cs!D$154:D$203)*SqCor!$AZ$52:$CW$101),0)</f>
        <v>0</v>
      </c>
      <c r="BD101">
        <f t="array" ref="BD101">IF($AC$87,SUM(Cs!$O$154:$O$203*TRANSPOSE(Cs!E$154:E$203)*SqCor!$AZ$52:$CW$101),0)</f>
        <v>0</v>
      </c>
      <c r="BE101">
        <f t="array" ref="BE101">IF($AC$87,SUM(Cs!$O$154:$O$203*TRANSPOSE(Cs!F$154:F$203)*SqCor!$AZ$52:$CW$101),0)</f>
        <v>0</v>
      </c>
      <c r="BF101">
        <f t="array" ref="BF101">IF($AC$87,SUM(Cs!$O$154:$O$203*TRANSPOSE(Cs!G$154:G$203)*SqCor!$AZ$52:$CW$101),0)</f>
        <v>0</v>
      </c>
      <c r="BG101">
        <f t="array" ref="BG101">IF($AC$87,SUM(Cs!$O$154:$O$203*TRANSPOSE(Cs!H$154:H$203)*SqCor!$AZ$52:$CW$101),0)</f>
        <v>0</v>
      </c>
      <c r="BH101">
        <f t="array" ref="BH101">IF($AC$87,SUM(Cs!$O$154:$O$203*TRANSPOSE(Cs!I$154:I$203)*SqCor!$AZ$52:$CW$101),0)</f>
        <v>0</v>
      </c>
      <c r="BI101">
        <f t="array" ref="BI101">IF($AC$87,SUM(Cs!$O$154:$O$203*TRANSPOSE(Cs!J$154:J$203)*SqCor!$AZ$52:$CW$101),0)</f>
        <v>0</v>
      </c>
      <c r="BJ101">
        <f t="array" ref="BJ101">IF($AC$87,SUM(Cs!$O$154:$O$203*TRANSPOSE(Cs!K$154:K$203)*SqCor!$AZ$52:$CW$101),0)</f>
        <v>0</v>
      </c>
      <c r="BK101">
        <f t="array" ref="BK101">IF($AC$87,SUM(Cs!$O$154:$O$203*TRANSPOSE(Cs!L$154:L$203)*SqCor!$AZ$52:$CW$101),0)</f>
        <v>0</v>
      </c>
      <c r="BL101">
        <f t="array" ref="BL101">IF($AC$87,SUM(Cs!$O$154:$O$203*TRANSPOSE(Cs!M$154:M$203)*SqCor!$AZ$52:$CW$101),0)</f>
        <v>0</v>
      </c>
      <c r="BM101">
        <f t="array" ref="BM101">IF($AC$87,SUM(Cs!$O$154:$O$203*TRANSPOSE(Cs!N$154:N$203)*SqCor!$AZ$52:$CW$101),0)</f>
        <v>0</v>
      </c>
      <c r="BN101">
        <f t="array" ref="BN101">IF($AC$87,SUM(Cs!$O$154:$O$203*TRANSPOSE(Cs!O$154:O$203)*SqCor!$AZ$52:$CW$101),0)</f>
        <v>0</v>
      </c>
      <c r="BO101">
        <f t="array" ref="BO101">IF($AC$87,SUM(Cs!$O$154:$O$203*TRANSPOSE(Cs!P$154:P$203)*SqCor!$AZ$52:$CW$101),0)</f>
        <v>0</v>
      </c>
      <c r="BP101">
        <f t="array" ref="BP101">IF($AC$87,SUM(Cs!$O$154:$O$203*TRANSPOSE(Cs!Q$154:Q$203)*SqCor!$AZ$52:$CW$101),0)</f>
        <v>0</v>
      </c>
      <c r="BQ101">
        <f t="array" ref="BQ101">IF($AC$87,SUM(Cs!$O$154:$O$203*TRANSPOSE(Cs!R$154:R$203)*SqCor!$AZ$52:$CW$101),0)</f>
        <v>0</v>
      </c>
      <c r="BR101">
        <f t="array" ref="BR101">IF($AC$87,SUM(Cs!$O$154:$O$203*TRANSPOSE(Cs!S$154:S$203)*SqCor!$AZ$52:$CW$101),0)</f>
        <v>0</v>
      </c>
      <c r="BS101">
        <f t="array" ref="BS101">IF($AC$87,SUM(Cs!$O$154:$O$203*TRANSPOSE(Cs!T$154:T$203)*SqCor!$AZ$52:$CW$101),0)</f>
        <v>0</v>
      </c>
      <c r="BT101">
        <f t="array" ref="BT101">IF($AC$87,SUM(Cs!$O$154:$O$203*TRANSPOSE(Cs!U$154:U$203)*SqCor!$AZ$52:$CW$101),0)</f>
        <v>0</v>
      </c>
    </row>
    <row r="102" spans="1:72" x14ac:dyDescent="0.15">
      <c r="A102">
        <v>13</v>
      </c>
      <c r="B102">
        <f t="shared" si="50"/>
        <v>3.1460000000000004</v>
      </c>
      <c r="C102">
        <f t="shared" si="49"/>
        <v>2.16</v>
      </c>
      <c r="D102">
        <f t="shared" si="49"/>
        <v>2.431</v>
      </c>
      <c r="E102">
        <f t="shared" si="49"/>
        <v>4.1239999999999988</v>
      </c>
      <c r="F102">
        <f t="shared" si="49"/>
        <v>2.9910000000000001</v>
      </c>
      <c r="G102">
        <f t="shared" si="49"/>
        <v>18.836700000000004</v>
      </c>
      <c r="H102">
        <f t="shared" si="49"/>
        <v>4.5846</v>
      </c>
      <c r="I102">
        <f t="shared" si="49"/>
        <v>4.5970000000000004</v>
      </c>
      <c r="J102">
        <f t="shared" si="49"/>
        <v>8.6150000000000002</v>
      </c>
      <c r="K102">
        <f t="shared" si="49"/>
        <v>2.5270000000000001</v>
      </c>
      <c r="L102">
        <f t="shared" si="48"/>
        <v>4.7279999999999998</v>
      </c>
      <c r="M102">
        <f t="shared" si="48"/>
        <v>5.8327000000000009</v>
      </c>
      <c r="N102">
        <f t="shared" si="48"/>
        <v>8.5400000000000009</v>
      </c>
      <c r="O102">
        <f t="shared" si="48"/>
        <v>1.8030000000000002</v>
      </c>
      <c r="P102">
        <f t="shared" si="48"/>
        <v>1.8496000000000001</v>
      </c>
      <c r="Q102">
        <f t="shared" si="48"/>
        <v>2.3947000000000003</v>
      </c>
      <c r="R102">
        <f t="shared" si="48"/>
        <v>30.536300000000001</v>
      </c>
      <c r="S102">
        <f t="shared" si="48"/>
        <v>0</v>
      </c>
      <c r="T102">
        <f t="shared" si="48"/>
        <v>4.335</v>
      </c>
      <c r="U102">
        <f t="shared" si="48"/>
        <v>3.198</v>
      </c>
      <c r="AA102">
        <v>92</v>
      </c>
      <c r="AD102">
        <v>15</v>
      </c>
      <c r="AE102">
        <f t="array" ref="AE102">IF($AC$87,SUM(Cs!$P$154:$P$203*TRANSPOSE(Cs!B$104:B$153)*SqCor!$B$52:$AY$101),0)</f>
        <v>0</v>
      </c>
      <c r="AF102">
        <f t="array" ref="AF102">IF($AC$87,SUM(Cs!$P$154:$P$203*TRANSPOSE(Cs!C$104:C$153)*SqCor!$B$52:$AY$101),0)</f>
        <v>0</v>
      </c>
      <c r="AG102">
        <f t="array" ref="AG102">IF($AC$87,SUM(Cs!$P$154:$P$203*TRANSPOSE(Cs!D$104:D$153)*SqCor!$B$52:$AY$101),0)</f>
        <v>0</v>
      </c>
      <c r="AH102">
        <f t="array" ref="AH102">IF($AC$87,SUM(Cs!$P$154:$P$203*TRANSPOSE(Cs!E$104:E$153)*SqCor!$B$52:$AY$101),0)</f>
        <v>0</v>
      </c>
      <c r="AI102">
        <f t="array" ref="AI102">IF($AC$87,SUM(Cs!$P$154:$P$203*TRANSPOSE(Cs!F$104:F$153)*SqCor!$B$52:$AY$101),0)</f>
        <v>0</v>
      </c>
      <c r="AJ102">
        <f t="array" ref="AJ102">IF($AC$87,SUM(Cs!$P$154:$P$203*TRANSPOSE(Cs!G$104:G$153)*SqCor!$B$52:$AY$101),0)</f>
        <v>0</v>
      </c>
      <c r="AK102">
        <f t="array" ref="AK102">IF($AC$87,SUM(Cs!$P$154:$P$203*TRANSPOSE(Cs!H$104:H$153)*SqCor!$B$52:$AY$101),0)</f>
        <v>0</v>
      </c>
      <c r="AL102">
        <f t="array" ref="AL102">IF($AC$87,SUM(Cs!$P$154:$P$203*TRANSPOSE(Cs!I$104:I$153)*SqCor!$B$52:$AY$101),0)</f>
        <v>0</v>
      </c>
      <c r="AM102">
        <f t="array" ref="AM102">IF($AC$87,SUM(Cs!$P$154:$P$203*TRANSPOSE(Cs!J$104:J$153)*SqCor!$B$52:$AY$101),0)</f>
        <v>0</v>
      </c>
      <c r="AN102">
        <f t="array" ref="AN102">IF($AC$87,SUM(Cs!$P$154:$P$203*TRANSPOSE(Cs!K$104:K$153)*SqCor!$B$52:$AY$101),0)</f>
        <v>0</v>
      </c>
      <c r="AO102">
        <f t="array" ref="AO102">IF($AC$87,SUM(Cs!$P$154:$P$203*TRANSPOSE(Cs!L$104:L$153)*SqCor!$B$52:$AY$101),0)</f>
        <v>0</v>
      </c>
      <c r="AP102">
        <f t="array" ref="AP102">IF($AC$87,SUM(Cs!$P$154:$P$203*TRANSPOSE(Cs!M$104:M$153)*SqCor!$B$52:$AY$101),0)</f>
        <v>0</v>
      </c>
      <c r="AQ102">
        <f t="array" ref="AQ102">IF($AC$87,SUM(Cs!$P$154:$P$203*TRANSPOSE(Cs!N$104:N$153)*SqCor!$B$52:$AY$101),0)</f>
        <v>0</v>
      </c>
      <c r="AR102">
        <f t="array" ref="AR102">IF($AC$87,SUM(Cs!$P$154:$P$203*TRANSPOSE(Cs!O$104:O$153)*SqCor!$B$52:$AY$101),0)</f>
        <v>0</v>
      </c>
      <c r="AS102">
        <f t="array" ref="AS102">IF($AC$87,SUM(Cs!$P$154:$P$203*TRANSPOSE(Cs!P$104:P$153)*SqCor!$B$52:$AY$101),0)</f>
        <v>0</v>
      </c>
      <c r="AT102">
        <f t="array" ref="AT102">IF($AC$87,SUM(Cs!$P$154:$P$203*TRANSPOSE(Cs!Q$104:Q$153)*SqCor!$B$52:$AY$101),0)</f>
        <v>0</v>
      </c>
      <c r="AU102">
        <f t="array" ref="AU102">IF($AC$87,SUM(Cs!$P$154:$P$203*TRANSPOSE(Cs!R$104:R$153)*SqCor!$B$52:$AY$101),0)</f>
        <v>0</v>
      </c>
      <c r="AV102">
        <f t="array" ref="AV102">IF($AC$87,SUM(Cs!$P$154:$P$203*TRANSPOSE(Cs!S$104:S$153)*SqCor!$B$52:$AY$101),0)</f>
        <v>0</v>
      </c>
      <c r="AW102">
        <f t="array" ref="AW102">IF($AC$87,SUM(Cs!$P$154:$P$203*TRANSPOSE(Cs!T$104:T$153)*SqCor!$B$52:$AY$101),0)</f>
        <v>0</v>
      </c>
      <c r="AX102">
        <f t="array" ref="AX102">IF($AC$87,SUM(Cs!$P$154:$P$203*TRANSPOSE(Cs!U$104:U$153)*SqCor!$B$52:$AY$101),0)</f>
        <v>0</v>
      </c>
      <c r="AZ102">
        <v>15</v>
      </c>
      <c r="BA102">
        <f t="array" ref="BA102">IF($AC$87,SUM(Cs!$P$154:$P$203*TRANSPOSE(Cs!B$154:B$203)*SqCor!$AZ$52:$CW$101),0)</f>
        <v>0</v>
      </c>
      <c r="BB102">
        <f t="array" ref="BB102">IF($AC$87,SUM(Cs!$P$154:$P$203*TRANSPOSE(Cs!C$154:C$203)*SqCor!$AZ$52:$CW$101),0)</f>
        <v>0</v>
      </c>
      <c r="BC102">
        <f t="array" ref="BC102">IF($AC$87,SUM(Cs!$P$154:$P$203*TRANSPOSE(Cs!D$154:D$203)*SqCor!$AZ$52:$CW$101),0)</f>
        <v>0</v>
      </c>
      <c r="BD102">
        <f t="array" ref="BD102">IF($AC$87,SUM(Cs!$P$154:$P$203*TRANSPOSE(Cs!E$154:E$203)*SqCor!$AZ$52:$CW$101),0)</f>
        <v>0</v>
      </c>
      <c r="BE102">
        <f t="array" ref="BE102">IF($AC$87,SUM(Cs!$P$154:$P$203*TRANSPOSE(Cs!F$154:F$203)*SqCor!$AZ$52:$CW$101),0)</f>
        <v>0</v>
      </c>
      <c r="BF102">
        <f t="array" ref="BF102">IF($AC$87,SUM(Cs!$P$154:$P$203*TRANSPOSE(Cs!G$154:G$203)*SqCor!$AZ$52:$CW$101),0)</f>
        <v>2</v>
      </c>
      <c r="BG102">
        <f t="array" ref="BG102">IF($AC$87,SUM(Cs!$P$154:$P$203*TRANSPOSE(Cs!H$154:H$203)*SqCor!$AZ$52:$CW$101),0)</f>
        <v>0</v>
      </c>
      <c r="BH102">
        <f t="array" ref="BH102">IF($AC$87,SUM(Cs!$P$154:$P$203*TRANSPOSE(Cs!I$154:I$203)*SqCor!$AZ$52:$CW$101),0)</f>
        <v>0</v>
      </c>
      <c r="BI102">
        <f t="array" ref="BI102">IF($AC$87,SUM(Cs!$P$154:$P$203*TRANSPOSE(Cs!J$154:J$203)*SqCor!$AZ$52:$CW$101),0)</f>
        <v>0</v>
      </c>
      <c r="BJ102">
        <f t="array" ref="BJ102">IF($AC$87,SUM(Cs!$P$154:$P$203*TRANSPOSE(Cs!K$154:K$203)*SqCor!$AZ$52:$CW$101),0)</f>
        <v>0</v>
      </c>
      <c r="BK102">
        <f t="array" ref="BK102">IF($AC$87,SUM(Cs!$P$154:$P$203*TRANSPOSE(Cs!L$154:L$203)*SqCor!$AZ$52:$CW$101),0)</f>
        <v>0</v>
      </c>
      <c r="BL102">
        <f t="array" ref="BL102">IF($AC$87,SUM(Cs!$P$154:$P$203*TRANSPOSE(Cs!M$154:M$203)*SqCor!$AZ$52:$CW$101),0)</f>
        <v>2</v>
      </c>
      <c r="BM102">
        <f t="array" ref="BM102">IF($AC$87,SUM(Cs!$P$154:$P$203*TRANSPOSE(Cs!N$154:N$203)*SqCor!$AZ$52:$CW$101),0)</f>
        <v>0</v>
      </c>
      <c r="BN102">
        <f t="array" ref="BN102">IF($AC$87,SUM(Cs!$P$154:$P$203*TRANSPOSE(Cs!O$154:O$203)*SqCor!$AZ$52:$CW$101),0)</f>
        <v>0</v>
      </c>
      <c r="BO102">
        <f t="array" ref="BO102">IF($AC$87,SUM(Cs!$P$154:$P$203*TRANSPOSE(Cs!P$154:P$203)*SqCor!$AZ$52:$CW$101),0)</f>
        <v>2</v>
      </c>
      <c r="BP102">
        <f t="array" ref="BP102">IF($AC$87,SUM(Cs!$P$154:$P$203*TRANSPOSE(Cs!Q$154:Q$203)*SqCor!$AZ$52:$CW$101),0)</f>
        <v>0</v>
      </c>
      <c r="BQ102">
        <f t="array" ref="BQ102">IF($AC$87,SUM(Cs!$P$154:$P$203*TRANSPOSE(Cs!R$154:R$203)*SqCor!$AZ$52:$CW$101),0)</f>
        <v>2</v>
      </c>
      <c r="BR102">
        <f t="array" ref="BR102">IF($AC$87,SUM(Cs!$P$154:$P$203*TRANSPOSE(Cs!S$154:S$203)*SqCor!$AZ$52:$CW$101),0)</f>
        <v>0</v>
      </c>
      <c r="BS102">
        <f t="array" ref="BS102">IF($AC$87,SUM(Cs!$P$154:$P$203*TRANSPOSE(Cs!T$154:T$203)*SqCor!$AZ$52:$CW$101),0)</f>
        <v>0</v>
      </c>
      <c r="BT102">
        <f t="array" ref="BT102">IF($AC$87,SUM(Cs!$P$154:$P$203*TRANSPOSE(Cs!U$154:U$203)*SqCor!$AZ$52:$CW$101),0)</f>
        <v>0</v>
      </c>
    </row>
    <row r="103" spans="1:72" x14ac:dyDescent="0.15">
      <c r="A103">
        <v>14</v>
      </c>
      <c r="B103">
        <f t="shared" si="50"/>
        <v>2.798</v>
      </c>
      <c r="C103">
        <f t="shared" si="49"/>
        <v>2.2480000000000002</v>
      </c>
      <c r="D103">
        <f t="shared" si="49"/>
        <v>1.8699999999999999</v>
      </c>
      <c r="E103">
        <f t="shared" si="49"/>
        <v>4.2450000000000001</v>
      </c>
      <c r="F103">
        <f t="shared" si="49"/>
        <v>2.23</v>
      </c>
      <c r="G103">
        <f t="shared" si="49"/>
        <v>6.6248000000000005</v>
      </c>
      <c r="H103">
        <f t="shared" si="49"/>
        <v>10.390900000000002</v>
      </c>
      <c r="I103">
        <f t="shared" si="49"/>
        <v>2.2889999999999997</v>
      </c>
      <c r="J103">
        <f t="shared" si="49"/>
        <v>1.7630000000000001</v>
      </c>
      <c r="K103">
        <f t="shared" si="49"/>
        <v>1.605</v>
      </c>
      <c r="L103">
        <f t="shared" si="48"/>
        <v>2.1259999999999999</v>
      </c>
      <c r="M103">
        <f t="shared" si="48"/>
        <v>3.4558000000000004</v>
      </c>
      <c r="N103">
        <f t="shared" si="48"/>
        <v>1.8030000000000002</v>
      </c>
      <c r="O103">
        <f t="shared" si="48"/>
        <v>4.8800000000000008</v>
      </c>
      <c r="P103">
        <f t="shared" si="48"/>
        <v>4.2441999999999993</v>
      </c>
      <c r="Q103">
        <f t="shared" si="48"/>
        <v>1.0007999999999999</v>
      </c>
      <c r="R103">
        <f t="shared" si="48"/>
        <v>23.49069999999999</v>
      </c>
      <c r="S103">
        <f t="shared" si="48"/>
        <v>0</v>
      </c>
      <c r="T103">
        <f t="shared" si="48"/>
        <v>0.67900000000000005</v>
      </c>
      <c r="U103">
        <f t="shared" si="48"/>
        <v>1.266</v>
      </c>
      <c r="AA103">
        <v>93</v>
      </c>
      <c r="AD103">
        <v>16</v>
      </c>
      <c r="AE103">
        <f t="array" ref="AE103">IF($AC$87,SUM(Cs!$Q$154:$Q$203*TRANSPOSE(Cs!B$104:B$153)*SqCor!$B$52:$AY$101),0)</f>
        <v>0</v>
      </c>
      <c r="AF103">
        <f t="array" ref="AF103">IF($AC$87,SUM(Cs!$Q$154:$Q$203*TRANSPOSE(Cs!C$104:C$153)*SqCor!$B$52:$AY$101),0)</f>
        <v>0</v>
      </c>
      <c r="AG103">
        <f t="array" ref="AG103">IF($AC$87,SUM(Cs!$Q$154:$Q$203*TRANSPOSE(Cs!D$104:D$153)*SqCor!$B$52:$AY$101),0)</f>
        <v>0</v>
      </c>
      <c r="AH103">
        <f t="array" ref="AH103">IF($AC$87,SUM(Cs!$Q$154:$Q$203*TRANSPOSE(Cs!E$104:E$153)*SqCor!$B$52:$AY$101),0)</f>
        <v>0</v>
      </c>
      <c r="AI103">
        <f t="array" ref="AI103">IF($AC$87,SUM(Cs!$Q$154:$Q$203*TRANSPOSE(Cs!F$104:F$153)*SqCor!$B$52:$AY$101),0)</f>
        <v>0</v>
      </c>
      <c r="AJ103">
        <f t="array" ref="AJ103">IF($AC$87,SUM(Cs!$Q$154:$Q$203*TRANSPOSE(Cs!G$104:G$153)*SqCor!$B$52:$AY$101),0)</f>
        <v>0</v>
      </c>
      <c r="AK103">
        <f t="array" ref="AK103">IF($AC$87,SUM(Cs!$Q$154:$Q$203*TRANSPOSE(Cs!H$104:H$153)*SqCor!$B$52:$AY$101),0)</f>
        <v>0</v>
      </c>
      <c r="AL103">
        <f t="array" ref="AL103">IF($AC$87,SUM(Cs!$Q$154:$Q$203*TRANSPOSE(Cs!I$104:I$153)*SqCor!$B$52:$AY$101),0)</f>
        <v>0</v>
      </c>
      <c r="AM103">
        <f t="array" ref="AM103">IF($AC$87,SUM(Cs!$Q$154:$Q$203*TRANSPOSE(Cs!J$104:J$153)*SqCor!$B$52:$AY$101),0)</f>
        <v>0</v>
      </c>
      <c r="AN103">
        <f t="array" ref="AN103">IF($AC$87,SUM(Cs!$Q$154:$Q$203*TRANSPOSE(Cs!K$104:K$153)*SqCor!$B$52:$AY$101),0)</f>
        <v>0</v>
      </c>
      <c r="AO103">
        <f t="array" ref="AO103">IF($AC$87,SUM(Cs!$Q$154:$Q$203*TRANSPOSE(Cs!L$104:L$153)*SqCor!$B$52:$AY$101),0)</f>
        <v>0</v>
      </c>
      <c r="AP103">
        <f t="array" ref="AP103">IF($AC$87,SUM(Cs!$Q$154:$Q$203*TRANSPOSE(Cs!M$104:M$153)*SqCor!$B$52:$AY$101),0)</f>
        <v>0</v>
      </c>
      <c r="AQ103">
        <f t="array" ref="AQ103">IF($AC$87,SUM(Cs!$Q$154:$Q$203*TRANSPOSE(Cs!N$104:N$153)*SqCor!$B$52:$AY$101),0)</f>
        <v>0</v>
      </c>
      <c r="AR103">
        <f t="array" ref="AR103">IF($AC$87,SUM(Cs!$Q$154:$Q$203*TRANSPOSE(Cs!O$104:O$153)*SqCor!$B$52:$AY$101),0)</f>
        <v>0</v>
      </c>
      <c r="AS103">
        <f t="array" ref="AS103">IF($AC$87,SUM(Cs!$Q$154:$Q$203*TRANSPOSE(Cs!P$104:P$153)*SqCor!$B$52:$AY$101),0)</f>
        <v>0</v>
      </c>
      <c r="AT103">
        <f t="array" ref="AT103">IF($AC$87,SUM(Cs!$Q$154:$Q$203*TRANSPOSE(Cs!Q$104:Q$153)*SqCor!$B$52:$AY$101),0)</f>
        <v>0</v>
      </c>
      <c r="AU103">
        <f t="array" ref="AU103">IF($AC$87,SUM(Cs!$Q$154:$Q$203*TRANSPOSE(Cs!R$104:R$153)*SqCor!$B$52:$AY$101),0)</f>
        <v>0</v>
      </c>
      <c r="AV103">
        <f t="array" ref="AV103">IF($AC$87,SUM(Cs!$Q$154:$Q$203*TRANSPOSE(Cs!S$104:S$153)*SqCor!$B$52:$AY$101),0)</f>
        <v>0</v>
      </c>
      <c r="AW103">
        <f t="array" ref="AW103">IF($AC$87,SUM(Cs!$Q$154:$Q$203*TRANSPOSE(Cs!T$104:T$153)*SqCor!$B$52:$AY$101),0)</f>
        <v>0</v>
      </c>
      <c r="AX103">
        <f t="array" ref="AX103">IF($AC$87,SUM(Cs!$Q$154:$Q$203*TRANSPOSE(Cs!U$104:U$153)*SqCor!$B$52:$AY$101),0)</f>
        <v>0</v>
      </c>
      <c r="AZ103">
        <v>16</v>
      </c>
      <c r="BA103">
        <f t="array" ref="BA103">IF($AC$87,SUM(Cs!$Q$154:$Q$203*TRANSPOSE(Cs!B$154:B$203)*SqCor!$AZ$52:$CW$101),0)</f>
        <v>0</v>
      </c>
      <c r="BB103">
        <f t="array" ref="BB103">IF($AC$87,SUM(Cs!$Q$154:$Q$203*TRANSPOSE(Cs!C$154:C$203)*SqCor!$AZ$52:$CW$101),0)</f>
        <v>0</v>
      </c>
      <c r="BC103">
        <f t="array" ref="BC103">IF($AC$87,SUM(Cs!$Q$154:$Q$203*TRANSPOSE(Cs!D$154:D$203)*SqCor!$AZ$52:$CW$101),0)</f>
        <v>0</v>
      </c>
      <c r="BD103">
        <f t="array" ref="BD103">IF($AC$87,SUM(Cs!$Q$154:$Q$203*TRANSPOSE(Cs!E$154:E$203)*SqCor!$AZ$52:$CW$101),0)</f>
        <v>0</v>
      </c>
      <c r="BE103">
        <f t="array" ref="BE103">IF($AC$87,SUM(Cs!$Q$154:$Q$203*TRANSPOSE(Cs!F$154:F$203)*SqCor!$AZ$52:$CW$101),0)</f>
        <v>0</v>
      </c>
      <c r="BF103">
        <f t="array" ref="BF103">IF($AC$87,SUM(Cs!$Q$154:$Q$203*TRANSPOSE(Cs!G$154:G$203)*SqCor!$AZ$52:$CW$101),0)</f>
        <v>0</v>
      </c>
      <c r="BG103">
        <f t="array" ref="BG103">IF($AC$87,SUM(Cs!$Q$154:$Q$203*TRANSPOSE(Cs!H$154:H$203)*SqCor!$AZ$52:$CW$101),0)</f>
        <v>0</v>
      </c>
      <c r="BH103">
        <f t="array" ref="BH103">IF($AC$87,SUM(Cs!$Q$154:$Q$203*TRANSPOSE(Cs!I$154:I$203)*SqCor!$AZ$52:$CW$101),0)</f>
        <v>0</v>
      </c>
      <c r="BI103">
        <f t="array" ref="BI103">IF($AC$87,SUM(Cs!$Q$154:$Q$203*TRANSPOSE(Cs!J$154:J$203)*SqCor!$AZ$52:$CW$101),0)</f>
        <v>0</v>
      </c>
      <c r="BJ103">
        <f t="array" ref="BJ103">IF($AC$87,SUM(Cs!$Q$154:$Q$203*TRANSPOSE(Cs!K$154:K$203)*SqCor!$AZ$52:$CW$101),0)</f>
        <v>0</v>
      </c>
      <c r="BK103">
        <f t="array" ref="BK103">IF($AC$87,SUM(Cs!$Q$154:$Q$203*TRANSPOSE(Cs!L$154:L$203)*SqCor!$AZ$52:$CW$101),0)</f>
        <v>0</v>
      </c>
      <c r="BL103">
        <f t="array" ref="BL103">IF($AC$87,SUM(Cs!$Q$154:$Q$203*TRANSPOSE(Cs!M$154:M$203)*SqCor!$AZ$52:$CW$101),0)</f>
        <v>0</v>
      </c>
      <c r="BM103">
        <f t="array" ref="BM103">IF($AC$87,SUM(Cs!$Q$154:$Q$203*TRANSPOSE(Cs!N$154:N$203)*SqCor!$AZ$52:$CW$101),0)</f>
        <v>0</v>
      </c>
      <c r="BN103">
        <f t="array" ref="BN103">IF($AC$87,SUM(Cs!$Q$154:$Q$203*TRANSPOSE(Cs!O$154:O$203)*SqCor!$AZ$52:$CW$101),0)</f>
        <v>0</v>
      </c>
      <c r="BO103">
        <f t="array" ref="BO103">IF($AC$87,SUM(Cs!$Q$154:$Q$203*TRANSPOSE(Cs!P$154:P$203)*SqCor!$AZ$52:$CW$101),0)</f>
        <v>0</v>
      </c>
      <c r="BP103">
        <f t="array" ref="BP103">IF($AC$87,SUM(Cs!$Q$154:$Q$203*TRANSPOSE(Cs!Q$154:Q$203)*SqCor!$AZ$52:$CW$101),0)</f>
        <v>0</v>
      </c>
      <c r="BQ103">
        <f t="array" ref="BQ103">IF($AC$87,SUM(Cs!$Q$154:$Q$203*TRANSPOSE(Cs!R$154:R$203)*SqCor!$AZ$52:$CW$101),0)</f>
        <v>0</v>
      </c>
      <c r="BR103">
        <f t="array" ref="BR103">IF($AC$87,SUM(Cs!$Q$154:$Q$203*TRANSPOSE(Cs!S$154:S$203)*SqCor!$AZ$52:$CW$101),0)</f>
        <v>0</v>
      </c>
      <c r="BS103">
        <f t="array" ref="BS103">IF($AC$87,SUM(Cs!$Q$154:$Q$203*TRANSPOSE(Cs!T$154:T$203)*SqCor!$AZ$52:$CW$101),0)</f>
        <v>0</v>
      </c>
      <c r="BT103">
        <f t="array" ref="BT103">IF($AC$87,SUM(Cs!$Q$154:$Q$203*TRANSPOSE(Cs!U$154:U$203)*SqCor!$AZ$52:$CW$101),0)</f>
        <v>0</v>
      </c>
    </row>
    <row r="104" spans="1:72" x14ac:dyDescent="0.15">
      <c r="A104">
        <v>15</v>
      </c>
      <c r="B104">
        <f t="shared" si="50"/>
        <v>3.5250000000000004</v>
      </c>
      <c r="C104">
        <f t="shared" si="49"/>
        <v>2.589</v>
      </c>
      <c r="D104">
        <f t="shared" si="49"/>
        <v>2.1459999999999999</v>
      </c>
      <c r="E104">
        <f t="shared" si="49"/>
        <v>4.9930399999999997</v>
      </c>
      <c r="F104">
        <f t="shared" si="49"/>
        <v>2.4860000000000002</v>
      </c>
      <c r="G104">
        <f t="shared" si="49"/>
        <v>8.7974199999999989</v>
      </c>
      <c r="H104">
        <f t="shared" si="49"/>
        <v>12.763299999999999</v>
      </c>
      <c r="I104">
        <f t="shared" si="49"/>
        <v>2.7018200000000001</v>
      </c>
      <c r="J104">
        <f t="shared" si="49"/>
        <v>1.8096000000000001</v>
      </c>
      <c r="K104">
        <f t="shared" si="49"/>
        <v>1.7922200000000001</v>
      </c>
      <c r="L104">
        <f t="shared" si="48"/>
        <v>1.8201200000000002</v>
      </c>
      <c r="M104">
        <f t="shared" si="48"/>
        <v>6.0278200000000002</v>
      </c>
      <c r="N104">
        <f t="shared" si="48"/>
        <v>1.8496000000000001</v>
      </c>
      <c r="O104">
        <f t="shared" si="48"/>
        <v>4.2441999999999993</v>
      </c>
      <c r="P104">
        <f t="shared" si="48"/>
        <v>8.8323999999999998</v>
      </c>
      <c r="Q104">
        <f t="shared" si="48"/>
        <v>1.4656</v>
      </c>
      <c r="R104">
        <f t="shared" si="48"/>
        <v>29.039759999999998</v>
      </c>
      <c r="S104">
        <f t="shared" si="48"/>
        <v>0</v>
      </c>
      <c r="T104">
        <f t="shared" si="48"/>
        <v>0.36000000000000004</v>
      </c>
      <c r="U104">
        <f t="shared" si="48"/>
        <v>0.64999999999999991</v>
      </c>
      <c r="AA104">
        <v>94</v>
      </c>
      <c r="AD104">
        <v>17</v>
      </c>
      <c r="AE104">
        <f t="array" ref="AE104">IF($AC$87,SUM(Cs!$R$154:$R$203*TRANSPOSE(Cs!B$104:B$153)*SqCor!$B$52:$AY$101),0)</f>
        <v>5.33</v>
      </c>
      <c r="AF104">
        <f t="array" ref="AF104">IF($AC$87,SUM(Cs!$R$154:$R$203*TRANSPOSE(Cs!C$104:C$153)*SqCor!$B$52:$AY$101),0)</f>
        <v>5.33</v>
      </c>
      <c r="AG104">
        <f t="array" ref="AG104">IF($AC$87,SUM(Cs!$R$154:$R$203*TRANSPOSE(Cs!D$104:D$153)*SqCor!$B$52:$AY$101),0)</f>
        <v>0</v>
      </c>
      <c r="AH104">
        <f t="array" ref="AH104">IF($AC$87,SUM(Cs!$R$154:$R$203*TRANSPOSE(Cs!E$104:E$153)*SqCor!$B$52:$AY$101),0)</f>
        <v>5.33</v>
      </c>
      <c r="AI104">
        <f t="array" ref="AI104">IF($AC$87,SUM(Cs!$R$154:$R$203*TRANSPOSE(Cs!F$104:F$153)*SqCor!$B$52:$AY$101),0)</f>
        <v>0</v>
      </c>
      <c r="AJ104">
        <f t="array" ref="AJ104">IF($AC$87,SUM(Cs!$R$154:$R$203*TRANSPOSE(Cs!G$104:G$153)*SqCor!$B$52:$AY$101),0)</f>
        <v>0</v>
      </c>
      <c r="AK104">
        <f t="array" ref="AK104">IF($AC$87,SUM(Cs!$R$154:$R$203*TRANSPOSE(Cs!H$104:H$153)*SqCor!$B$52:$AY$101),0)</f>
        <v>0</v>
      </c>
      <c r="AL104">
        <f t="array" ref="AL104">IF($AC$87,SUM(Cs!$R$154:$R$203*TRANSPOSE(Cs!I$104:I$153)*SqCor!$B$52:$AY$101),0)</f>
        <v>0</v>
      </c>
      <c r="AM104">
        <f t="array" ref="AM104">IF($AC$87,SUM(Cs!$R$154:$R$203*TRANSPOSE(Cs!J$104:J$153)*SqCor!$B$52:$AY$101),0)</f>
        <v>0</v>
      </c>
      <c r="AN104">
        <f t="array" ref="AN104">IF($AC$87,SUM(Cs!$R$154:$R$203*TRANSPOSE(Cs!K$104:K$153)*SqCor!$B$52:$AY$101),0)</f>
        <v>0</v>
      </c>
      <c r="AO104">
        <f t="array" ref="AO104">IF($AC$87,SUM(Cs!$R$154:$R$203*TRANSPOSE(Cs!L$104:L$153)*SqCor!$B$52:$AY$101),0)</f>
        <v>0</v>
      </c>
      <c r="AP104">
        <f t="array" ref="AP104">IF($AC$87,SUM(Cs!$R$154:$R$203*TRANSPOSE(Cs!M$104:M$153)*SqCor!$B$52:$AY$101),0)</f>
        <v>0</v>
      </c>
      <c r="AQ104">
        <f t="array" ref="AQ104">IF($AC$87,SUM(Cs!$R$154:$R$203*TRANSPOSE(Cs!N$104:N$153)*SqCor!$B$52:$AY$101),0)</f>
        <v>0</v>
      </c>
      <c r="AR104">
        <f t="array" ref="AR104">IF($AC$87,SUM(Cs!$R$154:$R$203*TRANSPOSE(Cs!O$104:O$153)*SqCor!$B$52:$AY$101),0)</f>
        <v>0</v>
      </c>
      <c r="AS104">
        <f t="array" ref="AS104">IF($AC$87,SUM(Cs!$R$154:$R$203*TRANSPOSE(Cs!P$104:P$153)*SqCor!$B$52:$AY$101),0)</f>
        <v>0</v>
      </c>
      <c r="AT104">
        <f t="array" ref="AT104">IF($AC$87,SUM(Cs!$R$154:$R$203*TRANSPOSE(Cs!Q$104:Q$153)*SqCor!$B$52:$AY$101),0)</f>
        <v>0</v>
      </c>
      <c r="AU104">
        <f t="array" ref="AU104">IF($AC$87,SUM(Cs!$R$154:$R$203*TRANSPOSE(Cs!R$104:R$153)*SqCor!$B$52:$AY$101),0)</f>
        <v>5.33</v>
      </c>
      <c r="AV104">
        <f t="array" ref="AV104">IF($AC$87,SUM(Cs!$R$154:$R$203*TRANSPOSE(Cs!S$104:S$153)*SqCor!$B$52:$AY$101),0)</f>
        <v>0</v>
      </c>
      <c r="AW104">
        <f t="array" ref="AW104">IF($AC$87,SUM(Cs!$R$154:$R$203*TRANSPOSE(Cs!T$104:T$153)*SqCor!$B$52:$AY$101),0)</f>
        <v>0</v>
      </c>
      <c r="AX104">
        <f t="array" ref="AX104">IF($AC$87,SUM(Cs!$R$154:$R$203*TRANSPOSE(Cs!U$104:U$153)*SqCor!$B$52:$AY$101),0)</f>
        <v>0</v>
      </c>
      <c r="AZ104">
        <v>17</v>
      </c>
      <c r="BA104">
        <f t="array" ref="BA104">IF($AC$87,SUM(Cs!$R$154:$R$203*TRANSPOSE(Cs!B$154:B$203)*SqCor!$AZ$52:$CW$101),0)</f>
        <v>0</v>
      </c>
      <c r="BB104">
        <f t="array" ref="BB104">IF($AC$87,SUM(Cs!$R$154:$R$203*TRANSPOSE(Cs!C$154:C$203)*SqCor!$AZ$52:$CW$101),0)</f>
        <v>1</v>
      </c>
      <c r="BC104">
        <f t="array" ref="BC104">IF($AC$87,SUM(Cs!$R$154:$R$203*TRANSPOSE(Cs!D$154:D$203)*SqCor!$AZ$52:$CW$101),0)</f>
        <v>0</v>
      </c>
      <c r="BD104">
        <f t="array" ref="BD104">IF($AC$87,SUM(Cs!$R$154:$R$203*TRANSPOSE(Cs!E$154:E$203)*SqCor!$AZ$52:$CW$101),0)</f>
        <v>2</v>
      </c>
      <c r="BE104">
        <f t="array" ref="BE104">IF($AC$87,SUM(Cs!$R$154:$R$203*TRANSPOSE(Cs!F$154:F$203)*SqCor!$AZ$52:$CW$101),0)</f>
        <v>0</v>
      </c>
      <c r="BF104">
        <f t="array" ref="BF104">IF($AC$87,SUM(Cs!$R$154:$R$203*TRANSPOSE(Cs!G$154:G$203)*SqCor!$AZ$52:$CW$101),0)</f>
        <v>2</v>
      </c>
      <c r="BG104">
        <f t="array" ref="BG104">IF($AC$87,SUM(Cs!$R$154:$R$203*TRANSPOSE(Cs!H$154:H$203)*SqCor!$AZ$52:$CW$101),0)</f>
        <v>0</v>
      </c>
      <c r="BH104">
        <f t="array" ref="BH104">IF($AC$87,SUM(Cs!$R$154:$R$203*TRANSPOSE(Cs!I$154:I$203)*SqCor!$AZ$52:$CW$101),0)</f>
        <v>0</v>
      </c>
      <c r="BI104">
        <f t="array" ref="BI104">IF($AC$87,SUM(Cs!$R$154:$R$203*TRANSPOSE(Cs!J$154:J$203)*SqCor!$AZ$52:$CW$101),0)</f>
        <v>0</v>
      </c>
      <c r="BJ104">
        <f t="array" ref="BJ104">IF($AC$87,SUM(Cs!$R$154:$R$203*TRANSPOSE(Cs!K$154:K$203)*SqCor!$AZ$52:$CW$101),0)</f>
        <v>0</v>
      </c>
      <c r="BK104">
        <f t="array" ref="BK104">IF($AC$87,SUM(Cs!$R$154:$R$203*TRANSPOSE(Cs!L$154:L$203)*SqCor!$AZ$52:$CW$101),0)</f>
        <v>2</v>
      </c>
      <c r="BL104">
        <f t="array" ref="BL104">IF($AC$87,SUM(Cs!$R$154:$R$203*TRANSPOSE(Cs!M$154:M$203)*SqCor!$AZ$52:$CW$101),0)</f>
        <v>2</v>
      </c>
      <c r="BM104">
        <f t="array" ref="BM104">IF($AC$87,SUM(Cs!$R$154:$R$203*TRANSPOSE(Cs!N$154:N$203)*SqCor!$AZ$52:$CW$101),0)</f>
        <v>0</v>
      </c>
      <c r="BN104">
        <f t="array" ref="BN104">IF($AC$87,SUM(Cs!$R$154:$R$203*TRANSPOSE(Cs!O$154:O$203)*SqCor!$AZ$52:$CW$101),0)</f>
        <v>0</v>
      </c>
      <c r="BO104">
        <f t="array" ref="BO104">IF($AC$87,SUM(Cs!$R$154:$R$203*TRANSPOSE(Cs!P$154:P$203)*SqCor!$AZ$52:$CW$101),0)</f>
        <v>2</v>
      </c>
      <c r="BP104">
        <f t="array" ref="BP104">IF($AC$87,SUM(Cs!$R$154:$R$203*TRANSPOSE(Cs!Q$154:Q$203)*SqCor!$AZ$52:$CW$101),0)</f>
        <v>0</v>
      </c>
      <c r="BQ104">
        <f t="array" ref="BQ104">IF($AC$87,SUM(Cs!$R$154:$R$203*TRANSPOSE(Cs!R$154:R$203)*SqCor!$AZ$52:$CW$101),0)</f>
        <v>9</v>
      </c>
      <c r="BR104">
        <f t="array" ref="BR104">IF($AC$87,SUM(Cs!$R$154:$R$203*TRANSPOSE(Cs!S$154:S$203)*SqCor!$AZ$52:$CW$101),0)</f>
        <v>5</v>
      </c>
      <c r="BS104">
        <f t="array" ref="BS104">IF($AC$87,SUM(Cs!$R$154:$R$203*TRANSPOSE(Cs!T$154:T$203)*SqCor!$AZ$52:$CW$101),0)</f>
        <v>0</v>
      </c>
      <c r="BT104">
        <f t="array" ref="BT104">IF($AC$87,SUM(Cs!$R$154:$R$203*TRANSPOSE(Cs!U$154:U$203)*SqCor!$AZ$52:$CW$101),0)</f>
        <v>0</v>
      </c>
    </row>
    <row r="105" spans="1:72" x14ac:dyDescent="0.15">
      <c r="A105">
        <v>16</v>
      </c>
      <c r="B105">
        <f t="shared" si="50"/>
        <v>1.6839999999999997</v>
      </c>
      <c r="C105">
        <f t="shared" si="49"/>
        <v>0.93899999999999995</v>
      </c>
      <c r="D105">
        <f t="shared" si="49"/>
        <v>1.1950000000000001</v>
      </c>
      <c r="E105">
        <f t="shared" si="49"/>
        <v>1.9064999999999999</v>
      </c>
      <c r="F105">
        <f t="shared" si="49"/>
        <v>1.2650000000000001</v>
      </c>
      <c r="G105">
        <f t="shared" si="49"/>
        <v>5.6271199999999997</v>
      </c>
      <c r="H105">
        <f t="shared" si="49"/>
        <v>3.0045999999999999</v>
      </c>
      <c r="I105">
        <f t="shared" si="49"/>
        <v>1.3871199999999999</v>
      </c>
      <c r="J105">
        <f t="shared" si="49"/>
        <v>1.7546999999999999</v>
      </c>
      <c r="K105">
        <f t="shared" si="49"/>
        <v>0.77242</v>
      </c>
      <c r="L105">
        <f t="shared" si="48"/>
        <v>0.97072000000000003</v>
      </c>
      <c r="M105">
        <f t="shared" si="48"/>
        <v>2.9824199999999998</v>
      </c>
      <c r="N105">
        <f t="shared" si="48"/>
        <v>2.3947000000000003</v>
      </c>
      <c r="O105">
        <f t="shared" si="48"/>
        <v>1.0007999999999999</v>
      </c>
      <c r="P105">
        <f t="shared" si="48"/>
        <v>1.4656</v>
      </c>
      <c r="Q105">
        <f t="shared" si="48"/>
        <v>2</v>
      </c>
      <c r="R105">
        <f t="shared" si="48"/>
        <v>11.80322</v>
      </c>
      <c r="S105">
        <f t="shared" si="48"/>
        <v>0</v>
      </c>
      <c r="T105">
        <f t="shared" si="48"/>
        <v>0.77</v>
      </c>
      <c r="U105">
        <f t="shared" si="48"/>
        <v>0.66999999999999993</v>
      </c>
      <c r="AA105">
        <v>95</v>
      </c>
      <c r="AD105">
        <v>18</v>
      </c>
      <c r="AE105">
        <f t="array" ref="AE105">IF($AC$87,SUM(Cs!$S$154:$S$203*TRANSPOSE(Cs!B$104:B$153)*SqCor!$B$52:$AY$101),0)</f>
        <v>5.33</v>
      </c>
      <c r="AF105">
        <f t="array" ref="AF105">IF($AC$87,SUM(Cs!$S$154:$S$203*TRANSPOSE(Cs!C$104:C$153)*SqCor!$B$52:$AY$101),0)</f>
        <v>5.33</v>
      </c>
      <c r="AG105">
        <f t="array" ref="AG105">IF($AC$87,SUM(Cs!$S$154:$S$203*TRANSPOSE(Cs!D$104:D$153)*SqCor!$B$52:$AY$101),0)</f>
        <v>0</v>
      </c>
      <c r="AH105">
        <f t="array" ref="AH105">IF($AC$87,SUM(Cs!$S$154:$S$203*TRANSPOSE(Cs!E$104:E$153)*SqCor!$B$52:$AY$101),0)</f>
        <v>5.33</v>
      </c>
      <c r="AI105">
        <f t="array" ref="AI105">IF($AC$87,SUM(Cs!$S$154:$S$203*TRANSPOSE(Cs!F$104:F$153)*SqCor!$B$52:$AY$101),0)</f>
        <v>0</v>
      </c>
      <c r="AJ105">
        <f t="array" ref="AJ105">IF($AC$87,SUM(Cs!$S$154:$S$203*TRANSPOSE(Cs!G$104:G$153)*SqCor!$B$52:$AY$101),0)</f>
        <v>0</v>
      </c>
      <c r="AK105">
        <f t="array" ref="AK105">IF($AC$87,SUM(Cs!$S$154:$S$203*TRANSPOSE(Cs!H$104:H$153)*SqCor!$B$52:$AY$101),0)</f>
        <v>0</v>
      </c>
      <c r="AL105">
        <f t="array" ref="AL105">IF($AC$87,SUM(Cs!$S$154:$S$203*TRANSPOSE(Cs!I$104:I$153)*SqCor!$B$52:$AY$101),0)</f>
        <v>0</v>
      </c>
      <c r="AM105">
        <f t="array" ref="AM105">IF($AC$87,SUM(Cs!$S$154:$S$203*TRANSPOSE(Cs!J$104:J$153)*SqCor!$B$52:$AY$101),0)</f>
        <v>0</v>
      </c>
      <c r="AN105">
        <f t="array" ref="AN105">IF($AC$87,SUM(Cs!$S$154:$S$203*TRANSPOSE(Cs!K$104:K$153)*SqCor!$B$52:$AY$101),0)</f>
        <v>0</v>
      </c>
      <c r="AO105">
        <f t="array" ref="AO105">IF($AC$87,SUM(Cs!$S$154:$S$203*TRANSPOSE(Cs!L$104:L$153)*SqCor!$B$52:$AY$101),0)</f>
        <v>0</v>
      </c>
      <c r="AP105">
        <f t="array" ref="AP105">IF($AC$87,SUM(Cs!$S$154:$S$203*TRANSPOSE(Cs!M$104:M$153)*SqCor!$B$52:$AY$101),0)</f>
        <v>0</v>
      </c>
      <c r="AQ105">
        <f t="array" ref="AQ105">IF($AC$87,SUM(Cs!$S$154:$S$203*TRANSPOSE(Cs!N$104:N$153)*SqCor!$B$52:$AY$101),0)</f>
        <v>0</v>
      </c>
      <c r="AR105">
        <f t="array" ref="AR105">IF($AC$87,SUM(Cs!$S$154:$S$203*TRANSPOSE(Cs!O$104:O$153)*SqCor!$B$52:$AY$101),0)</f>
        <v>0</v>
      </c>
      <c r="AS105">
        <f t="array" ref="AS105">IF($AC$87,SUM(Cs!$S$154:$S$203*TRANSPOSE(Cs!P$104:P$153)*SqCor!$B$52:$AY$101),0)</f>
        <v>0</v>
      </c>
      <c r="AT105">
        <f t="array" ref="AT105">IF($AC$87,SUM(Cs!$S$154:$S$203*TRANSPOSE(Cs!Q$104:Q$153)*SqCor!$B$52:$AY$101),0)</f>
        <v>0</v>
      </c>
      <c r="AU105">
        <f t="array" ref="AU105">IF($AC$87,SUM(Cs!$S$154:$S$203*TRANSPOSE(Cs!R$104:R$153)*SqCor!$B$52:$AY$101),0)</f>
        <v>5.33</v>
      </c>
      <c r="AV105">
        <f t="array" ref="AV105">IF($AC$87,SUM(Cs!$S$154:$S$203*TRANSPOSE(Cs!S$104:S$153)*SqCor!$B$52:$AY$101),0)</f>
        <v>0</v>
      </c>
      <c r="AW105">
        <f t="array" ref="AW105">IF($AC$87,SUM(Cs!$S$154:$S$203*TRANSPOSE(Cs!T$104:T$153)*SqCor!$B$52:$AY$101),0)</f>
        <v>0</v>
      </c>
      <c r="AX105">
        <f t="array" ref="AX105">IF($AC$87,SUM(Cs!$S$154:$S$203*TRANSPOSE(Cs!U$104:U$153)*SqCor!$B$52:$AY$101),0)</f>
        <v>0</v>
      </c>
      <c r="AZ105">
        <v>18</v>
      </c>
      <c r="BA105">
        <f t="array" ref="BA105">IF($AC$87,SUM(Cs!$S$154:$S$203*TRANSPOSE(Cs!B$154:B$203)*SqCor!$AZ$52:$CW$101),0)</f>
        <v>0</v>
      </c>
      <c r="BB105">
        <f t="array" ref="BB105">IF($AC$87,SUM(Cs!$S$154:$S$203*TRANSPOSE(Cs!C$154:C$203)*SqCor!$AZ$52:$CW$101),0)</f>
        <v>1</v>
      </c>
      <c r="BC105">
        <f t="array" ref="BC105">IF($AC$87,SUM(Cs!$S$154:$S$203*TRANSPOSE(Cs!D$154:D$203)*SqCor!$AZ$52:$CW$101),0)</f>
        <v>0</v>
      </c>
      <c r="BD105">
        <f t="array" ref="BD105">IF($AC$87,SUM(Cs!$S$154:$S$203*TRANSPOSE(Cs!E$154:E$203)*SqCor!$AZ$52:$CW$101),0)</f>
        <v>0</v>
      </c>
      <c r="BE105">
        <f t="array" ref="BE105">IF($AC$87,SUM(Cs!$S$154:$S$203*TRANSPOSE(Cs!F$154:F$203)*SqCor!$AZ$52:$CW$101),0)</f>
        <v>0</v>
      </c>
      <c r="BF105">
        <f t="array" ref="BF105">IF($AC$87,SUM(Cs!$S$154:$S$203*TRANSPOSE(Cs!G$154:G$203)*SqCor!$AZ$52:$CW$101),0)</f>
        <v>0</v>
      </c>
      <c r="BG105">
        <f t="array" ref="BG105">IF($AC$87,SUM(Cs!$S$154:$S$203*TRANSPOSE(Cs!H$154:H$203)*SqCor!$AZ$52:$CW$101),0)</f>
        <v>0</v>
      </c>
      <c r="BH105">
        <f t="array" ref="BH105">IF($AC$87,SUM(Cs!$S$154:$S$203*TRANSPOSE(Cs!I$154:I$203)*SqCor!$AZ$52:$CW$101),0)</f>
        <v>0</v>
      </c>
      <c r="BI105">
        <f t="array" ref="BI105">IF($AC$87,SUM(Cs!$S$154:$S$203*TRANSPOSE(Cs!J$154:J$203)*SqCor!$AZ$52:$CW$101),0)</f>
        <v>0</v>
      </c>
      <c r="BJ105">
        <f t="array" ref="BJ105">IF($AC$87,SUM(Cs!$S$154:$S$203*TRANSPOSE(Cs!K$154:K$203)*SqCor!$AZ$52:$CW$101),0)</f>
        <v>0</v>
      </c>
      <c r="BK105">
        <f t="array" ref="BK105">IF($AC$87,SUM(Cs!$S$154:$S$203*TRANSPOSE(Cs!L$154:L$203)*SqCor!$AZ$52:$CW$101),0)</f>
        <v>0</v>
      </c>
      <c r="BL105">
        <f t="array" ref="BL105">IF($AC$87,SUM(Cs!$S$154:$S$203*TRANSPOSE(Cs!M$154:M$203)*SqCor!$AZ$52:$CW$101),0)</f>
        <v>0</v>
      </c>
      <c r="BM105">
        <f t="array" ref="BM105">IF($AC$87,SUM(Cs!$S$154:$S$203*TRANSPOSE(Cs!N$154:N$203)*SqCor!$AZ$52:$CW$101),0)</f>
        <v>0</v>
      </c>
      <c r="BN105">
        <f t="array" ref="BN105">IF($AC$87,SUM(Cs!$S$154:$S$203*TRANSPOSE(Cs!O$154:O$203)*SqCor!$AZ$52:$CW$101),0)</f>
        <v>0</v>
      </c>
      <c r="BO105">
        <f t="array" ref="BO105">IF($AC$87,SUM(Cs!$S$154:$S$203*TRANSPOSE(Cs!P$154:P$203)*SqCor!$AZ$52:$CW$101),0)</f>
        <v>0</v>
      </c>
      <c r="BP105">
        <f t="array" ref="BP105">IF($AC$87,SUM(Cs!$S$154:$S$203*TRANSPOSE(Cs!Q$154:Q$203)*SqCor!$AZ$52:$CW$101),0)</f>
        <v>0</v>
      </c>
      <c r="BQ105">
        <f t="array" ref="BQ105">IF($AC$87,SUM(Cs!$S$154:$S$203*TRANSPOSE(Cs!R$154:R$203)*SqCor!$AZ$52:$CW$101),0)</f>
        <v>5</v>
      </c>
      <c r="BR105">
        <f t="array" ref="BR105">IF($AC$87,SUM(Cs!$S$154:$S$203*TRANSPOSE(Cs!S$154:S$203)*SqCor!$AZ$52:$CW$101),0)</f>
        <v>5</v>
      </c>
      <c r="BS105">
        <f t="array" ref="BS105">IF($AC$87,SUM(Cs!$S$154:$S$203*TRANSPOSE(Cs!T$154:T$203)*SqCor!$AZ$52:$CW$101),0)</f>
        <v>0</v>
      </c>
      <c r="BT105">
        <f t="array" ref="BT105">IF($AC$87,SUM(Cs!$S$154:$S$203*TRANSPOSE(Cs!U$154:U$203)*SqCor!$AZ$52:$CW$101),0)</f>
        <v>0</v>
      </c>
    </row>
    <row r="106" spans="1:72" x14ac:dyDescent="0.15">
      <c r="A106">
        <v>17</v>
      </c>
      <c r="B106">
        <f t="shared" si="50"/>
        <v>34.376999999999995</v>
      </c>
      <c r="C106">
        <f t="shared" si="49"/>
        <v>32.938999999999993</v>
      </c>
      <c r="D106">
        <f t="shared" si="49"/>
        <v>16.757999999999996</v>
      </c>
      <c r="E106">
        <f t="shared" si="49"/>
        <v>53.919929999999972</v>
      </c>
      <c r="F106">
        <f t="shared" si="49"/>
        <v>21.525999999999996</v>
      </c>
      <c r="G106">
        <f t="shared" si="49"/>
        <v>96.17616000000001</v>
      </c>
      <c r="H106">
        <f t="shared" si="49"/>
        <v>60.536449999999988</v>
      </c>
      <c r="I106">
        <f t="shared" si="49"/>
        <v>31.82694</v>
      </c>
      <c r="J106">
        <f t="shared" si="49"/>
        <v>29.408300000000001</v>
      </c>
      <c r="K106">
        <f t="shared" si="49"/>
        <v>22.294640000000001</v>
      </c>
      <c r="L106">
        <f t="shared" si="48"/>
        <v>28.698840000000008</v>
      </c>
      <c r="M106">
        <f t="shared" si="48"/>
        <v>44.469859999999969</v>
      </c>
      <c r="N106">
        <f t="shared" si="48"/>
        <v>30.536300000000001</v>
      </c>
      <c r="O106">
        <f t="shared" si="48"/>
        <v>23.49069999999999</v>
      </c>
      <c r="P106">
        <f t="shared" si="48"/>
        <v>29.039759999999998</v>
      </c>
      <c r="Q106">
        <f t="shared" si="48"/>
        <v>11.80322</v>
      </c>
      <c r="R106">
        <f t="shared" si="48"/>
        <v>242.48854000000011</v>
      </c>
      <c r="S106">
        <f t="shared" si="48"/>
        <v>10.329999999999998</v>
      </c>
      <c r="T106">
        <f t="shared" si="48"/>
        <v>12.164000000000001</v>
      </c>
      <c r="U106">
        <f t="shared" si="48"/>
        <v>15.355000000000002</v>
      </c>
      <c r="AA106">
        <v>96</v>
      </c>
      <c r="AD106">
        <v>19</v>
      </c>
      <c r="AE106">
        <f t="array" ref="AE106">IF($AC$87,SUM(Cs!$T$154:$T$203*TRANSPOSE(Cs!B$104:B$153)*SqCor!$B$52:$AY$101),0)</f>
        <v>0</v>
      </c>
      <c r="AF106">
        <f t="array" ref="AF106">IF($AC$87,SUM(Cs!$T$154:$T$203*TRANSPOSE(Cs!C$104:C$153)*SqCor!$B$52:$AY$101),0)</f>
        <v>0</v>
      </c>
      <c r="AG106">
        <f t="array" ref="AG106">IF($AC$87,SUM(Cs!$T$154:$T$203*TRANSPOSE(Cs!D$104:D$153)*SqCor!$B$52:$AY$101),0)</f>
        <v>0</v>
      </c>
      <c r="AH106">
        <f t="array" ref="AH106">IF($AC$87,SUM(Cs!$T$154:$T$203*TRANSPOSE(Cs!E$104:E$153)*SqCor!$B$52:$AY$101),0)</f>
        <v>0</v>
      </c>
      <c r="AI106">
        <f t="array" ref="AI106">IF($AC$87,SUM(Cs!$T$154:$T$203*TRANSPOSE(Cs!F$104:F$153)*SqCor!$B$52:$AY$101),0)</f>
        <v>0</v>
      </c>
      <c r="AJ106">
        <f t="array" ref="AJ106">IF($AC$87,SUM(Cs!$T$154:$T$203*TRANSPOSE(Cs!G$104:G$153)*SqCor!$B$52:$AY$101),0)</f>
        <v>0</v>
      </c>
      <c r="AK106">
        <f t="array" ref="AK106">IF($AC$87,SUM(Cs!$T$154:$T$203*TRANSPOSE(Cs!H$104:H$153)*SqCor!$B$52:$AY$101),0)</f>
        <v>0</v>
      </c>
      <c r="AL106">
        <f t="array" ref="AL106">IF($AC$87,SUM(Cs!$T$154:$T$203*TRANSPOSE(Cs!I$104:I$153)*SqCor!$B$52:$AY$101),0)</f>
        <v>0</v>
      </c>
      <c r="AM106">
        <f t="array" ref="AM106">IF($AC$87,SUM(Cs!$T$154:$T$203*TRANSPOSE(Cs!J$104:J$153)*SqCor!$B$52:$AY$101),0)</f>
        <v>0</v>
      </c>
      <c r="AN106">
        <f t="array" ref="AN106">IF($AC$87,SUM(Cs!$T$154:$T$203*TRANSPOSE(Cs!K$104:K$153)*SqCor!$B$52:$AY$101),0)</f>
        <v>0</v>
      </c>
      <c r="AO106">
        <f t="array" ref="AO106">IF($AC$87,SUM(Cs!$T$154:$T$203*TRANSPOSE(Cs!L$104:L$153)*SqCor!$B$52:$AY$101),0)</f>
        <v>0</v>
      </c>
      <c r="AP106">
        <f t="array" ref="AP106">IF($AC$87,SUM(Cs!$T$154:$T$203*TRANSPOSE(Cs!M$104:M$153)*SqCor!$B$52:$AY$101),0)</f>
        <v>0</v>
      </c>
      <c r="AQ106">
        <f t="array" ref="AQ106">IF($AC$87,SUM(Cs!$T$154:$T$203*TRANSPOSE(Cs!N$104:N$153)*SqCor!$B$52:$AY$101),0)</f>
        <v>0</v>
      </c>
      <c r="AR106">
        <f t="array" ref="AR106">IF($AC$87,SUM(Cs!$T$154:$T$203*TRANSPOSE(Cs!O$104:O$153)*SqCor!$B$52:$AY$101),0)</f>
        <v>0</v>
      </c>
      <c r="AS106">
        <f t="array" ref="AS106">IF($AC$87,SUM(Cs!$T$154:$T$203*TRANSPOSE(Cs!P$104:P$153)*SqCor!$B$52:$AY$101),0)</f>
        <v>0</v>
      </c>
      <c r="AT106">
        <f t="array" ref="AT106">IF($AC$87,SUM(Cs!$T$154:$T$203*TRANSPOSE(Cs!Q$104:Q$153)*SqCor!$B$52:$AY$101),0)</f>
        <v>0</v>
      </c>
      <c r="AU106">
        <f t="array" ref="AU106">IF($AC$87,SUM(Cs!$T$154:$T$203*TRANSPOSE(Cs!R$104:R$153)*SqCor!$B$52:$AY$101),0)</f>
        <v>0</v>
      </c>
      <c r="AV106">
        <f t="array" ref="AV106">IF($AC$87,SUM(Cs!$T$154:$T$203*TRANSPOSE(Cs!S$104:S$153)*SqCor!$B$52:$AY$101),0)</f>
        <v>0</v>
      </c>
      <c r="AW106">
        <f t="array" ref="AW106">IF($AC$87,SUM(Cs!$T$154:$T$203*TRANSPOSE(Cs!T$104:T$153)*SqCor!$B$52:$AY$101),0)</f>
        <v>0</v>
      </c>
      <c r="AX106">
        <f t="array" ref="AX106">IF($AC$87,SUM(Cs!$T$154:$T$203*TRANSPOSE(Cs!U$104:U$153)*SqCor!$B$52:$AY$101),0)</f>
        <v>0</v>
      </c>
      <c r="AZ106">
        <v>19</v>
      </c>
      <c r="BA106">
        <f t="array" ref="BA106">IF($AC$87,SUM(Cs!$T$154:$T$203*TRANSPOSE(Cs!B$154:B$203)*SqCor!$AZ$52:$CW$101),0)</f>
        <v>0</v>
      </c>
      <c r="BB106">
        <f t="array" ref="BB106">IF($AC$87,SUM(Cs!$T$154:$T$203*TRANSPOSE(Cs!C$154:C$203)*SqCor!$AZ$52:$CW$101),0)</f>
        <v>0</v>
      </c>
      <c r="BC106">
        <f t="array" ref="BC106">IF($AC$87,SUM(Cs!$T$154:$T$203*TRANSPOSE(Cs!D$154:D$203)*SqCor!$AZ$52:$CW$101),0)</f>
        <v>0</v>
      </c>
      <c r="BD106">
        <f t="array" ref="BD106">IF($AC$87,SUM(Cs!$T$154:$T$203*TRANSPOSE(Cs!E$154:E$203)*SqCor!$AZ$52:$CW$101),0)</f>
        <v>0</v>
      </c>
      <c r="BE106">
        <f t="array" ref="BE106">IF($AC$87,SUM(Cs!$T$154:$T$203*TRANSPOSE(Cs!F$154:F$203)*SqCor!$AZ$52:$CW$101),0)</f>
        <v>0</v>
      </c>
      <c r="BF106">
        <f t="array" ref="BF106">IF($AC$87,SUM(Cs!$T$154:$T$203*TRANSPOSE(Cs!G$154:G$203)*SqCor!$AZ$52:$CW$101),0)</f>
        <v>0</v>
      </c>
      <c r="BG106">
        <f t="array" ref="BG106">IF($AC$87,SUM(Cs!$T$154:$T$203*TRANSPOSE(Cs!H$154:H$203)*SqCor!$AZ$52:$CW$101),0)</f>
        <v>0</v>
      </c>
      <c r="BH106">
        <f t="array" ref="BH106">IF($AC$87,SUM(Cs!$T$154:$T$203*TRANSPOSE(Cs!I$154:I$203)*SqCor!$AZ$52:$CW$101),0)</f>
        <v>0</v>
      </c>
      <c r="BI106">
        <f t="array" ref="BI106">IF($AC$87,SUM(Cs!$T$154:$T$203*TRANSPOSE(Cs!J$154:J$203)*SqCor!$AZ$52:$CW$101),0)</f>
        <v>0</v>
      </c>
      <c r="BJ106">
        <f t="array" ref="BJ106">IF($AC$87,SUM(Cs!$T$154:$T$203*TRANSPOSE(Cs!K$154:K$203)*SqCor!$AZ$52:$CW$101),0)</f>
        <v>0</v>
      </c>
      <c r="BK106">
        <f t="array" ref="BK106">IF($AC$87,SUM(Cs!$T$154:$T$203*TRANSPOSE(Cs!L$154:L$203)*SqCor!$AZ$52:$CW$101),0)</f>
        <v>0</v>
      </c>
      <c r="BL106">
        <f t="array" ref="BL106">IF($AC$87,SUM(Cs!$T$154:$T$203*TRANSPOSE(Cs!M$154:M$203)*SqCor!$AZ$52:$CW$101),0)</f>
        <v>0</v>
      </c>
      <c r="BM106">
        <f t="array" ref="BM106">IF($AC$87,SUM(Cs!$T$154:$T$203*TRANSPOSE(Cs!N$154:N$203)*SqCor!$AZ$52:$CW$101),0)</f>
        <v>0</v>
      </c>
      <c r="BN106">
        <f t="array" ref="BN106">IF($AC$87,SUM(Cs!$T$154:$T$203*TRANSPOSE(Cs!O$154:O$203)*SqCor!$AZ$52:$CW$101),0)</f>
        <v>0</v>
      </c>
      <c r="BO106">
        <f t="array" ref="BO106">IF($AC$87,SUM(Cs!$T$154:$T$203*TRANSPOSE(Cs!P$154:P$203)*SqCor!$AZ$52:$CW$101),0)</f>
        <v>0</v>
      </c>
      <c r="BP106">
        <f t="array" ref="BP106">IF($AC$87,SUM(Cs!$T$154:$T$203*TRANSPOSE(Cs!Q$154:Q$203)*SqCor!$AZ$52:$CW$101),0)</f>
        <v>0</v>
      </c>
      <c r="BQ106">
        <f t="array" ref="BQ106">IF($AC$87,SUM(Cs!$T$154:$T$203*TRANSPOSE(Cs!R$154:R$203)*SqCor!$AZ$52:$CW$101),0)</f>
        <v>0</v>
      </c>
      <c r="BR106">
        <f t="array" ref="BR106">IF($AC$87,SUM(Cs!$T$154:$T$203*TRANSPOSE(Cs!S$154:S$203)*SqCor!$AZ$52:$CW$101),0)</f>
        <v>0</v>
      </c>
      <c r="BS106">
        <f t="array" ref="BS106">IF($AC$87,SUM(Cs!$T$154:$T$203*TRANSPOSE(Cs!T$154:T$203)*SqCor!$AZ$52:$CW$101),0)</f>
        <v>0</v>
      </c>
      <c r="BT106">
        <f t="array" ref="BT106">IF($AC$87,SUM(Cs!$T$154:$T$203*TRANSPOSE(Cs!U$154:U$203)*SqCor!$AZ$52:$CW$101),0)</f>
        <v>0</v>
      </c>
    </row>
    <row r="107" spans="1:72" x14ac:dyDescent="0.15">
      <c r="A107">
        <v>18</v>
      </c>
      <c r="B107">
        <f t="shared" si="50"/>
        <v>5.33</v>
      </c>
      <c r="C107">
        <f t="shared" si="49"/>
        <v>6.33</v>
      </c>
      <c r="D107">
        <f t="shared" si="49"/>
        <v>0</v>
      </c>
      <c r="E107">
        <f t="shared" si="49"/>
        <v>5.33</v>
      </c>
      <c r="F107">
        <f t="shared" si="49"/>
        <v>0</v>
      </c>
      <c r="G107">
        <f t="shared" si="49"/>
        <v>0</v>
      </c>
      <c r="H107">
        <f t="shared" si="49"/>
        <v>0</v>
      </c>
      <c r="I107">
        <f t="shared" si="49"/>
        <v>0</v>
      </c>
      <c r="J107">
        <f t="shared" si="49"/>
        <v>0</v>
      </c>
      <c r="K107">
        <f t="shared" si="49"/>
        <v>0</v>
      </c>
      <c r="L107">
        <f t="shared" si="48"/>
        <v>0</v>
      </c>
      <c r="M107">
        <f t="shared" si="48"/>
        <v>0</v>
      </c>
      <c r="N107">
        <f t="shared" si="48"/>
        <v>0</v>
      </c>
      <c r="O107">
        <f t="shared" si="48"/>
        <v>0</v>
      </c>
      <c r="P107">
        <f t="shared" si="48"/>
        <v>0</v>
      </c>
      <c r="Q107">
        <f t="shared" si="48"/>
        <v>0</v>
      </c>
      <c r="R107">
        <f t="shared" si="48"/>
        <v>10.33</v>
      </c>
      <c r="S107">
        <f t="shared" si="48"/>
        <v>5</v>
      </c>
      <c r="T107">
        <f t="shared" si="48"/>
        <v>0</v>
      </c>
      <c r="U107">
        <f t="shared" si="48"/>
        <v>0</v>
      </c>
      <c r="AA107">
        <v>97</v>
      </c>
      <c r="AD107">
        <v>20</v>
      </c>
      <c r="AE107">
        <f t="array" ref="AE107">IF($AC$87,SUM(Cs!$U$154:$U$203*TRANSPOSE(Cs!B$104:B$153)*SqCor!$B$52:$AY$101),0)</f>
        <v>0</v>
      </c>
      <c r="AF107">
        <f t="array" ref="AF107">IF($AC$87,SUM(Cs!$U$154:$U$203*TRANSPOSE(Cs!C$104:C$153)*SqCor!$B$52:$AY$101),0)</f>
        <v>0</v>
      </c>
      <c r="AG107">
        <f t="array" ref="AG107">IF($AC$87,SUM(Cs!$U$154:$U$203*TRANSPOSE(Cs!D$104:D$153)*SqCor!$B$52:$AY$101),0)</f>
        <v>0</v>
      </c>
      <c r="AH107">
        <f t="array" ref="AH107">IF($AC$87,SUM(Cs!$U$154:$U$203*TRANSPOSE(Cs!E$104:E$153)*SqCor!$B$52:$AY$101),0)</f>
        <v>0</v>
      </c>
      <c r="AI107">
        <f t="array" ref="AI107">IF($AC$87,SUM(Cs!$U$154:$U$203*TRANSPOSE(Cs!F$104:F$153)*SqCor!$B$52:$AY$101),0)</f>
        <v>0</v>
      </c>
      <c r="AJ107">
        <f t="array" ref="AJ107">IF($AC$87,SUM(Cs!$U$154:$U$203*TRANSPOSE(Cs!G$104:G$153)*SqCor!$B$52:$AY$101),0)</f>
        <v>0</v>
      </c>
      <c r="AK107">
        <f t="array" ref="AK107">IF($AC$87,SUM(Cs!$U$154:$U$203*TRANSPOSE(Cs!H$104:H$153)*SqCor!$B$52:$AY$101),0)</f>
        <v>0</v>
      </c>
      <c r="AL107">
        <f t="array" ref="AL107">IF($AC$87,SUM(Cs!$U$154:$U$203*TRANSPOSE(Cs!I$104:I$153)*SqCor!$B$52:$AY$101),0)</f>
        <v>0</v>
      </c>
      <c r="AM107">
        <f t="array" ref="AM107">IF($AC$87,SUM(Cs!$U$154:$U$203*TRANSPOSE(Cs!J$104:J$153)*SqCor!$B$52:$AY$101),0)</f>
        <v>0</v>
      </c>
      <c r="AN107">
        <f t="array" ref="AN107">IF($AC$87,SUM(Cs!$U$154:$U$203*TRANSPOSE(Cs!K$104:K$153)*SqCor!$B$52:$AY$101),0)</f>
        <v>0</v>
      </c>
      <c r="AO107">
        <f t="array" ref="AO107">IF($AC$87,SUM(Cs!$U$154:$U$203*TRANSPOSE(Cs!L$104:L$153)*SqCor!$B$52:$AY$101),0)</f>
        <v>0</v>
      </c>
      <c r="AP107">
        <f t="array" ref="AP107">IF($AC$87,SUM(Cs!$U$154:$U$203*TRANSPOSE(Cs!M$104:M$153)*SqCor!$B$52:$AY$101),0)</f>
        <v>0</v>
      </c>
      <c r="AQ107">
        <f t="array" ref="AQ107">IF($AC$87,SUM(Cs!$U$154:$U$203*TRANSPOSE(Cs!N$104:N$153)*SqCor!$B$52:$AY$101),0)</f>
        <v>0</v>
      </c>
      <c r="AR107">
        <f t="array" ref="AR107">IF($AC$87,SUM(Cs!$U$154:$U$203*TRANSPOSE(Cs!O$104:O$153)*SqCor!$B$52:$AY$101),0)</f>
        <v>0</v>
      </c>
      <c r="AS107">
        <f t="array" ref="AS107">IF($AC$87,SUM(Cs!$U$154:$U$203*TRANSPOSE(Cs!P$104:P$153)*SqCor!$B$52:$AY$101),0)</f>
        <v>0</v>
      </c>
      <c r="AT107">
        <f t="array" ref="AT107">IF($AC$87,SUM(Cs!$U$154:$U$203*TRANSPOSE(Cs!Q$104:Q$153)*SqCor!$B$52:$AY$101),0)</f>
        <v>0</v>
      </c>
      <c r="AU107">
        <f t="array" ref="AU107">IF($AC$87,SUM(Cs!$U$154:$U$203*TRANSPOSE(Cs!R$104:R$153)*SqCor!$B$52:$AY$101),0)</f>
        <v>0</v>
      </c>
      <c r="AV107">
        <f t="array" ref="AV107">IF($AC$87,SUM(Cs!$U$154:$U$203*TRANSPOSE(Cs!S$104:S$153)*SqCor!$B$52:$AY$101),0)</f>
        <v>0</v>
      </c>
      <c r="AW107">
        <f t="array" ref="AW107">IF($AC$87,SUM(Cs!$U$154:$U$203*TRANSPOSE(Cs!T$104:T$153)*SqCor!$B$52:$AY$101),0)</f>
        <v>0</v>
      </c>
      <c r="AX107">
        <f t="array" ref="AX107">IF($AC$87,SUM(Cs!$U$154:$U$203*TRANSPOSE(Cs!U$104:U$153)*SqCor!$B$52:$AY$101),0)</f>
        <v>0</v>
      </c>
      <c r="AZ107">
        <v>20</v>
      </c>
      <c r="BA107">
        <f t="array" ref="BA107">IF($AC$87,SUM(Cs!$U$154:$U$203*TRANSPOSE(Cs!B$154:B$203)*SqCor!$AZ$52:$CW$101),0)</f>
        <v>0</v>
      </c>
      <c r="BB107">
        <f t="array" ref="BB107">IF($AC$87,SUM(Cs!$U$154:$U$203*TRANSPOSE(Cs!C$154:C$203)*SqCor!$AZ$52:$CW$101),0)</f>
        <v>0</v>
      </c>
      <c r="BC107">
        <f t="array" ref="BC107">IF($AC$87,SUM(Cs!$U$154:$U$203*TRANSPOSE(Cs!D$154:D$203)*SqCor!$AZ$52:$CW$101),0)</f>
        <v>0</v>
      </c>
      <c r="BD107">
        <f t="array" ref="BD107">IF($AC$87,SUM(Cs!$U$154:$U$203*TRANSPOSE(Cs!E$154:E$203)*SqCor!$AZ$52:$CW$101),0)</f>
        <v>0</v>
      </c>
      <c r="BE107">
        <f t="array" ref="BE107">IF($AC$87,SUM(Cs!$U$154:$U$203*TRANSPOSE(Cs!F$154:F$203)*SqCor!$AZ$52:$CW$101),0)</f>
        <v>0</v>
      </c>
      <c r="BF107">
        <f t="array" ref="BF107">IF($AC$87,SUM(Cs!$U$154:$U$203*TRANSPOSE(Cs!G$154:G$203)*SqCor!$AZ$52:$CW$101),0)</f>
        <v>0</v>
      </c>
      <c r="BG107">
        <f t="array" ref="BG107">IF($AC$87,SUM(Cs!$U$154:$U$203*TRANSPOSE(Cs!H$154:H$203)*SqCor!$AZ$52:$CW$101),0)</f>
        <v>0</v>
      </c>
      <c r="BH107">
        <f t="array" ref="BH107">IF($AC$87,SUM(Cs!$U$154:$U$203*TRANSPOSE(Cs!I$154:I$203)*SqCor!$AZ$52:$CW$101),0)</f>
        <v>0</v>
      </c>
      <c r="BI107">
        <f t="array" ref="BI107">IF($AC$87,SUM(Cs!$U$154:$U$203*TRANSPOSE(Cs!J$154:J$203)*SqCor!$AZ$52:$CW$101),0)</f>
        <v>0</v>
      </c>
      <c r="BJ107">
        <f t="array" ref="BJ107">IF($AC$87,SUM(Cs!$U$154:$U$203*TRANSPOSE(Cs!K$154:K$203)*SqCor!$AZ$52:$CW$101),0)</f>
        <v>0</v>
      </c>
      <c r="BK107">
        <f t="array" ref="BK107">IF($AC$87,SUM(Cs!$U$154:$U$203*TRANSPOSE(Cs!L$154:L$203)*SqCor!$AZ$52:$CW$101),0)</f>
        <v>0</v>
      </c>
      <c r="BL107">
        <f t="array" ref="BL107">IF($AC$87,SUM(Cs!$U$154:$U$203*TRANSPOSE(Cs!M$154:M$203)*SqCor!$AZ$52:$CW$101),0)</f>
        <v>0</v>
      </c>
      <c r="BM107">
        <f t="array" ref="BM107">IF($AC$87,SUM(Cs!$U$154:$U$203*TRANSPOSE(Cs!N$154:N$203)*SqCor!$AZ$52:$CW$101),0)</f>
        <v>0</v>
      </c>
      <c r="BN107">
        <f t="array" ref="BN107">IF($AC$87,SUM(Cs!$U$154:$U$203*TRANSPOSE(Cs!O$154:O$203)*SqCor!$AZ$52:$CW$101),0)</f>
        <v>0</v>
      </c>
      <c r="BO107">
        <f t="array" ref="BO107">IF($AC$87,SUM(Cs!$U$154:$U$203*TRANSPOSE(Cs!P$154:P$203)*SqCor!$AZ$52:$CW$101),0)</f>
        <v>0</v>
      </c>
      <c r="BP107">
        <f t="array" ref="BP107">IF($AC$87,SUM(Cs!$U$154:$U$203*TRANSPOSE(Cs!Q$154:Q$203)*SqCor!$AZ$52:$CW$101),0)</f>
        <v>0</v>
      </c>
      <c r="BQ107">
        <f t="array" ref="BQ107">IF($AC$87,SUM(Cs!$U$154:$U$203*TRANSPOSE(Cs!R$154:R$203)*SqCor!$AZ$52:$CW$101),0)</f>
        <v>0</v>
      </c>
      <c r="BR107">
        <f t="array" ref="BR107">IF($AC$87,SUM(Cs!$U$154:$U$203*TRANSPOSE(Cs!S$154:S$203)*SqCor!$AZ$52:$CW$101),0)</f>
        <v>0</v>
      </c>
      <c r="BS107">
        <f t="array" ref="BS107">IF($AC$87,SUM(Cs!$U$154:$U$203*TRANSPOSE(Cs!T$154:T$203)*SqCor!$AZ$52:$CW$101),0)</f>
        <v>0</v>
      </c>
      <c r="BT107">
        <f t="array" ref="BT107">IF($AC$87,SUM(Cs!$U$154:$U$203*TRANSPOSE(Cs!U$154:U$203)*SqCor!$AZ$52:$CW$101),0)</f>
        <v>0</v>
      </c>
    </row>
    <row r="108" spans="1:72" x14ac:dyDescent="0.15">
      <c r="A108">
        <v>19</v>
      </c>
      <c r="B108">
        <f t="shared" si="50"/>
        <v>0.161</v>
      </c>
      <c r="C108">
        <f t="shared" si="49"/>
        <v>0.34100000000000003</v>
      </c>
      <c r="D108">
        <f t="shared" si="49"/>
        <v>0.45</v>
      </c>
      <c r="E108">
        <f t="shared" si="49"/>
        <v>1.151</v>
      </c>
      <c r="F108">
        <f t="shared" si="49"/>
        <v>0.74</v>
      </c>
      <c r="G108">
        <f t="shared" si="49"/>
        <v>8.8540000000000028</v>
      </c>
      <c r="H108">
        <f t="shared" si="49"/>
        <v>1.4190000000000003</v>
      </c>
      <c r="I108">
        <f t="shared" si="49"/>
        <v>1.9490000000000001</v>
      </c>
      <c r="J108">
        <f t="shared" si="49"/>
        <v>4.8949999999999996</v>
      </c>
      <c r="K108">
        <f t="shared" si="49"/>
        <v>1.0939999999999999</v>
      </c>
      <c r="L108">
        <f t="shared" si="48"/>
        <v>2.105</v>
      </c>
      <c r="M108">
        <f t="shared" si="48"/>
        <v>2.1439999999999997</v>
      </c>
      <c r="N108">
        <f t="shared" si="48"/>
        <v>4.335</v>
      </c>
      <c r="O108">
        <f t="shared" si="48"/>
        <v>0.67900000000000005</v>
      </c>
      <c r="P108">
        <f t="shared" si="48"/>
        <v>0.36000000000000004</v>
      </c>
      <c r="Q108">
        <f t="shared" si="48"/>
        <v>0.77</v>
      </c>
      <c r="R108">
        <f t="shared" si="48"/>
        <v>12.164000000000001</v>
      </c>
      <c r="S108">
        <f t="shared" si="48"/>
        <v>0</v>
      </c>
      <c r="T108">
        <f t="shared" si="48"/>
        <v>2.66</v>
      </c>
      <c r="U108">
        <f t="shared" si="48"/>
        <v>1.5550000000000002</v>
      </c>
      <c r="AA108">
        <v>98</v>
      </c>
    </row>
    <row r="109" spans="1:72" x14ac:dyDescent="0.15">
      <c r="A109">
        <v>20</v>
      </c>
      <c r="B109">
        <f t="shared" si="50"/>
        <v>1.274</v>
      </c>
      <c r="C109">
        <f t="shared" si="49"/>
        <v>0.90100000000000002</v>
      </c>
      <c r="D109">
        <f t="shared" si="49"/>
        <v>1.103</v>
      </c>
      <c r="E109">
        <f t="shared" si="49"/>
        <v>1.9650000000000001</v>
      </c>
      <c r="F109">
        <f t="shared" si="49"/>
        <v>1.403</v>
      </c>
      <c r="G109">
        <f t="shared" si="49"/>
        <v>9.6810000000000009</v>
      </c>
      <c r="H109">
        <f t="shared" si="49"/>
        <v>2.306</v>
      </c>
      <c r="I109">
        <f t="shared" si="49"/>
        <v>2.5760000000000001</v>
      </c>
      <c r="J109">
        <f t="shared" si="49"/>
        <v>3.2380000000000004</v>
      </c>
      <c r="K109">
        <f t="shared" si="49"/>
        <v>1.673</v>
      </c>
      <c r="L109">
        <f t="shared" si="48"/>
        <v>3.85</v>
      </c>
      <c r="M109">
        <f t="shared" si="48"/>
        <v>2.883</v>
      </c>
      <c r="N109">
        <f t="shared" si="48"/>
        <v>3.198</v>
      </c>
      <c r="O109">
        <f t="shared" si="48"/>
        <v>1.266</v>
      </c>
      <c r="P109">
        <f t="shared" si="48"/>
        <v>0.64999999999999991</v>
      </c>
      <c r="Q109">
        <f t="shared" si="48"/>
        <v>0.66999999999999993</v>
      </c>
      <c r="R109">
        <f t="shared" si="48"/>
        <v>15.355000000000002</v>
      </c>
      <c r="S109">
        <f t="shared" si="48"/>
        <v>0</v>
      </c>
      <c r="T109">
        <f t="shared" si="48"/>
        <v>1.5550000000000002</v>
      </c>
      <c r="U109">
        <f t="shared" si="48"/>
        <v>2.86</v>
      </c>
      <c r="AA109">
        <v>99</v>
      </c>
    </row>
    <row r="110" spans="1:72" x14ac:dyDescent="0.15">
      <c r="AA110">
        <v>100</v>
      </c>
    </row>
    <row r="113" spans="1:22" x14ac:dyDescent="0.15">
      <c r="A113" t="s">
        <v>152</v>
      </c>
      <c r="B113">
        <f>INDEX($B$90:$U$109,B89,B89)</f>
        <v>5.7959999999999994</v>
      </c>
      <c r="C113">
        <f t="shared" ref="C113:U113" si="51">INDEX($B$90:$U$109,C89,C89)</f>
        <v>9.6720000000000006</v>
      </c>
      <c r="D113">
        <f t="shared" si="51"/>
        <v>2.48</v>
      </c>
      <c r="E113">
        <f t="shared" si="51"/>
        <v>18.764000000000003</v>
      </c>
      <c r="F113">
        <f t="shared" si="51"/>
        <v>4.6419999999999995</v>
      </c>
      <c r="G113">
        <f t="shared" si="51"/>
        <v>57.384239999999977</v>
      </c>
      <c r="H113">
        <f t="shared" si="51"/>
        <v>27.107600000000005</v>
      </c>
      <c r="I113">
        <f t="shared" si="51"/>
        <v>8.8119999999999994</v>
      </c>
      <c r="J113">
        <f t="shared" si="51"/>
        <v>9.9699999999999989</v>
      </c>
      <c r="K113">
        <f t="shared" si="51"/>
        <v>5.88</v>
      </c>
      <c r="L113">
        <f t="shared" si="51"/>
        <v>9.1000000000000014</v>
      </c>
      <c r="M113">
        <f t="shared" si="51"/>
        <v>14.790840000000003</v>
      </c>
      <c r="N113">
        <f t="shared" si="51"/>
        <v>8.5400000000000009</v>
      </c>
      <c r="O113">
        <f t="shared" si="51"/>
        <v>4.8800000000000008</v>
      </c>
      <c r="P113">
        <f t="shared" si="51"/>
        <v>8.8323999999999998</v>
      </c>
      <c r="Q113">
        <f t="shared" si="51"/>
        <v>2</v>
      </c>
      <c r="R113">
        <f t="shared" si="51"/>
        <v>242.48854000000011</v>
      </c>
      <c r="S113">
        <f t="shared" si="51"/>
        <v>5</v>
      </c>
      <c r="T113">
        <f t="shared" si="51"/>
        <v>2.66</v>
      </c>
      <c r="U113">
        <f t="shared" si="51"/>
        <v>2.86</v>
      </c>
    </row>
    <row r="114" spans="1:22" x14ac:dyDescent="0.15">
      <c r="A114" t="s">
        <v>153</v>
      </c>
      <c r="B114">
        <v>1</v>
      </c>
      <c r="C114">
        <v>2</v>
      </c>
      <c r="D114">
        <v>3</v>
      </c>
      <c r="E114">
        <v>4</v>
      </c>
      <c r="F114">
        <v>5</v>
      </c>
      <c r="G114">
        <v>6</v>
      </c>
      <c r="H114">
        <v>7</v>
      </c>
      <c r="I114">
        <v>8</v>
      </c>
      <c r="J114">
        <v>9</v>
      </c>
      <c r="K114">
        <v>10</v>
      </c>
      <c r="L114">
        <v>11</v>
      </c>
      <c r="M114">
        <v>12</v>
      </c>
      <c r="N114">
        <v>13</v>
      </c>
      <c r="O114">
        <v>14</v>
      </c>
      <c r="P114">
        <v>15</v>
      </c>
      <c r="Q114">
        <v>16</v>
      </c>
      <c r="R114">
        <v>17</v>
      </c>
      <c r="S114">
        <v>18</v>
      </c>
      <c r="T114">
        <v>19</v>
      </c>
      <c r="U114">
        <v>20</v>
      </c>
    </row>
    <row r="115" spans="1:22" x14ac:dyDescent="0.15">
      <c r="A115">
        <v>1</v>
      </c>
      <c r="B115">
        <f t="shared" ref="B115:B134" si="52">IF(B$113*$V115=0,0,INDEX($B$90:$U$109,$A115,B$114)/SQRT(B$113*$V115))</f>
        <v>1</v>
      </c>
      <c r="C115">
        <f t="shared" ref="C115:U129" si="53">IF(C$113*$V115=0,0,INDEX($B$90:$U$109,$A115,C$114)/SQRT(C$113*$V115))</f>
        <v>0.82460182723633191</v>
      </c>
      <c r="D115">
        <f t="shared" si="53"/>
        <v>0.83005470208608523</v>
      </c>
      <c r="E115">
        <f t="shared" si="53"/>
        <v>0.70133910607209282</v>
      </c>
      <c r="F115">
        <f t="shared" si="53"/>
        <v>0.74127539971663137</v>
      </c>
      <c r="G115">
        <f t="shared" si="53"/>
        <v>0.56718927005103748</v>
      </c>
      <c r="H115">
        <f t="shared" si="53"/>
        <v>0.60185511669265124</v>
      </c>
      <c r="I115">
        <f t="shared" si="53"/>
        <v>0.58726962216803325</v>
      </c>
      <c r="J115">
        <f t="shared" si="53"/>
        <v>0.3262420318671494</v>
      </c>
      <c r="K115">
        <f t="shared" si="53"/>
        <v>0.5481471076847183</v>
      </c>
      <c r="L115">
        <f t="shared" si="53"/>
        <v>0.29425214514567988</v>
      </c>
      <c r="M115">
        <f t="shared" si="53"/>
        <v>0.62987867806352726</v>
      </c>
      <c r="N115">
        <f t="shared" si="53"/>
        <v>0.44716272548724845</v>
      </c>
      <c r="O115">
        <f t="shared" si="53"/>
        <v>0.52610643125770096</v>
      </c>
      <c r="P115">
        <f t="shared" si="53"/>
        <v>0.49266937683098366</v>
      </c>
      <c r="Q115">
        <f t="shared" si="53"/>
        <v>0.49461000942325267</v>
      </c>
      <c r="R115">
        <f t="shared" si="53"/>
        <v>0.91697643784505656</v>
      </c>
      <c r="S115">
        <f t="shared" si="53"/>
        <v>0.99009762434221005</v>
      </c>
      <c r="T115">
        <f t="shared" si="53"/>
        <v>4.1003494359720151E-2</v>
      </c>
      <c r="U115">
        <f t="shared" si="53"/>
        <v>0.31291200332835639</v>
      </c>
      <c r="V115">
        <f>INDEX($B$113:$U$113,1,A115)</f>
        <v>5.7959999999999994</v>
      </c>
    </row>
    <row r="116" spans="1:22" x14ac:dyDescent="0.15">
      <c r="A116">
        <v>2</v>
      </c>
      <c r="B116">
        <f t="shared" si="52"/>
        <v>0.82460182723633191</v>
      </c>
      <c r="C116">
        <f t="shared" ref="C116:Q116" si="54">IF(C$113*$V116=0,0,INDEX($B$90:$U$109,$A116,C$114)/SQRT(C$113*$V116))</f>
        <v>1</v>
      </c>
      <c r="D116">
        <f t="shared" si="54"/>
        <v>0.40979191728566911</v>
      </c>
      <c r="E116">
        <f t="shared" si="54"/>
        <v>0.79121699317358773</v>
      </c>
      <c r="F116">
        <f t="shared" si="54"/>
        <v>0.36176113161496942</v>
      </c>
      <c r="G116">
        <f t="shared" si="54"/>
        <v>0.31546504178357654</v>
      </c>
      <c r="H116">
        <f t="shared" si="54"/>
        <v>0.37635593723987903</v>
      </c>
      <c r="I116">
        <f t="shared" si="54"/>
        <v>0.34087986935655695</v>
      </c>
      <c r="J116">
        <f t="shared" si="54"/>
        <v>0.18992105454767522</v>
      </c>
      <c r="K116">
        <f t="shared" si="54"/>
        <v>0.31970571772701378</v>
      </c>
      <c r="L116">
        <f t="shared" si="54"/>
        <v>0.17331721473850484</v>
      </c>
      <c r="M116">
        <f t="shared" si="54"/>
        <v>0.35081723075131271</v>
      </c>
      <c r="N116">
        <f t="shared" si="54"/>
        <v>0.237665789292206</v>
      </c>
      <c r="O116">
        <f t="shared" si="54"/>
        <v>0.32721126886264884</v>
      </c>
      <c r="P116">
        <f t="shared" si="54"/>
        <v>0.28011382373746208</v>
      </c>
      <c r="Q116">
        <f t="shared" si="54"/>
        <v>0.21349733118199912</v>
      </c>
      <c r="R116">
        <f t="shared" si="53"/>
        <v>0.68015306105161599</v>
      </c>
      <c r="S116">
        <f t="shared" si="53"/>
        <v>0.9102497407693777</v>
      </c>
      <c r="T116">
        <f t="shared" si="53"/>
        <v>6.7228808879802079E-2</v>
      </c>
      <c r="U116">
        <f t="shared" si="53"/>
        <v>0.17131036108654404</v>
      </c>
      <c r="V116">
        <f t="shared" ref="V116:V134" si="55">INDEX($B$113:$U$113,1,A116)</f>
        <v>9.6720000000000006</v>
      </c>
    </row>
    <row r="117" spans="1:22" x14ac:dyDescent="0.15">
      <c r="A117">
        <v>3</v>
      </c>
      <c r="B117">
        <f t="shared" si="52"/>
        <v>0.83005470208608523</v>
      </c>
      <c r="C117">
        <f t="shared" si="53"/>
        <v>0.40979191728566911</v>
      </c>
      <c r="D117">
        <f t="shared" si="53"/>
        <v>1</v>
      </c>
      <c r="E117">
        <f t="shared" si="53"/>
        <v>0.37234468940879623</v>
      </c>
      <c r="F117">
        <f t="shared" si="53"/>
        <v>0.90216281204324833</v>
      </c>
      <c r="G117">
        <f t="shared" si="53"/>
        <v>0.5446163926900941</v>
      </c>
      <c r="H117">
        <f t="shared" si="53"/>
        <v>0.56834826949729023</v>
      </c>
      <c r="I117">
        <f t="shared" si="53"/>
        <v>0.45456484958748017</v>
      </c>
      <c r="J117">
        <f t="shared" si="53"/>
        <v>0.35796995962245964</v>
      </c>
      <c r="K117">
        <f t="shared" si="53"/>
        <v>0.40301769646046909</v>
      </c>
      <c r="L117">
        <f t="shared" si="53"/>
        <v>0.34964159752669716</v>
      </c>
      <c r="M117">
        <f t="shared" si="53"/>
        <v>0.53760356037754597</v>
      </c>
      <c r="N117">
        <f t="shared" si="53"/>
        <v>0.52823866061807667</v>
      </c>
      <c r="O117">
        <f t="shared" si="53"/>
        <v>0.53753389572510757</v>
      </c>
      <c r="P117">
        <f t="shared" si="53"/>
        <v>0.45852657644970535</v>
      </c>
      <c r="Q117">
        <f t="shared" si="53"/>
        <v>0.53657083980498999</v>
      </c>
      <c r="R117">
        <f t="shared" si="53"/>
        <v>0.68336186026369827</v>
      </c>
      <c r="S117">
        <f t="shared" si="53"/>
        <v>0</v>
      </c>
      <c r="T117">
        <f t="shared" si="53"/>
        <v>0.17520474146265805</v>
      </c>
      <c r="U117">
        <f t="shared" si="53"/>
        <v>0.41415857287151342</v>
      </c>
      <c r="V117">
        <f t="shared" si="55"/>
        <v>2.48</v>
      </c>
    </row>
    <row r="118" spans="1:22" x14ac:dyDescent="0.15">
      <c r="A118">
        <v>4</v>
      </c>
      <c r="B118">
        <f t="shared" si="52"/>
        <v>0.70133910607209282</v>
      </c>
      <c r="C118">
        <f t="shared" si="53"/>
        <v>0.79121699317358773</v>
      </c>
      <c r="D118">
        <f t="shared" si="53"/>
        <v>0.37234468940879623</v>
      </c>
      <c r="E118">
        <f t="shared" si="53"/>
        <v>1</v>
      </c>
      <c r="F118">
        <f t="shared" si="53"/>
        <v>0.37898304390560095</v>
      </c>
      <c r="G118">
        <f t="shared" si="53"/>
        <v>0.44775110895720593</v>
      </c>
      <c r="H118">
        <f t="shared" si="53"/>
        <v>0.51418104711973478</v>
      </c>
      <c r="I118">
        <f t="shared" si="53"/>
        <v>0.44063258856231169</v>
      </c>
      <c r="J118">
        <f t="shared" si="53"/>
        <v>0.25508838143382701</v>
      </c>
      <c r="K118">
        <f t="shared" si="53"/>
        <v>0.42041450311088724</v>
      </c>
      <c r="L118">
        <f t="shared" si="53"/>
        <v>0.43314471814330924</v>
      </c>
      <c r="M118">
        <f t="shared" si="53"/>
        <v>0.47891905588095768</v>
      </c>
      <c r="N118">
        <f t="shared" si="53"/>
        <v>0.32578194298183677</v>
      </c>
      <c r="O118">
        <f t="shared" si="53"/>
        <v>0.44361382416815864</v>
      </c>
      <c r="P118">
        <f t="shared" si="53"/>
        <v>0.38784926127526098</v>
      </c>
      <c r="Q118">
        <f t="shared" si="53"/>
        <v>0.31121398143473633</v>
      </c>
      <c r="R118">
        <f t="shared" si="53"/>
        <v>0.79935739718499843</v>
      </c>
      <c r="S118">
        <f t="shared" si="53"/>
        <v>0.5502746354107787</v>
      </c>
      <c r="T118">
        <f t="shared" si="53"/>
        <v>0.16291902155621024</v>
      </c>
      <c r="U118">
        <f t="shared" si="53"/>
        <v>0.26823585290657309</v>
      </c>
      <c r="V118">
        <f t="shared" si="55"/>
        <v>18.764000000000003</v>
      </c>
    </row>
    <row r="119" spans="1:22" x14ac:dyDescent="0.15">
      <c r="A119">
        <v>5</v>
      </c>
      <c r="B119">
        <f t="shared" si="52"/>
        <v>0.74127539971663137</v>
      </c>
      <c r="C119">
        <f t="shared" si="53"/>
        <v>0.36176113161496942</v>
      </c>
      <c r="D119">
        <f t="shared" si="53"/>
        <v>0.90216281204324833</v>
      </c>
      <c r="E119">
        <f t="shared" si="53"/>
        <v>0.37898304390560095</v>
      </c>
      <c r="F119">
        <f t="shared" si="53"/>
        <v>1</v>
      </c>
      <c r="G119">
        <f t="shared" si="53"/>
        <v>0.47833845252501578</v>
      </c>
      <c r="H119">
        <f t="shared" si="53"/>
        <v>0.49386888161658116</v>
      </c>
      <c r="I119">
        <f t="shared" si="53"/>
        <v>0.39479493307217978</v>
      </c>
      <c r="J119">
        <f t="shared" si="53"/>
        <v>0.33367656800999074</v>
      </c>
      <c r="K119">
        <f t="shared" si="53"/>
        <v>0.33859972559168255</v>
      </c>
      <c r="L119">
        <f t="shared" si="53"/>
        <v>0.32941502432887715</v>
      </c>
      <c r="M119">
        <f t="shared" si="53"/>
        <v>0.44484257217557216</v>
      </c>
      <c r="N119">
        <f t="shared" si="53"/>
        <v>0.47504517311312333</v>
      </c>
      <c r="O119">
        <f t="shared" si="53"/>
        <v>0.46853537257791067</v>
      </c>
      <c r="P119">
        <f t="shared" si="53"/>
        <v>0.38824796826728969</v>
      </c>
      <c r="Q119">
        <f t="shared" si="53"/>
        <v>0.41516712788445742</v>
      </c>
      <c r="R119">
        <f t="shared" si="53"/>
        <v>0.64160118669250266</v>
      </c>
      <c r="S119">
        <f t="shared" si="53"/>
        <v>0</v>
      </c>
      <c r="T119">
        <f t="shared" si="53"/>
        <v>0.21059028549360326</v>
      </c>
      <c r="U119">
        <f t="shared" si="53"/>
        <v>0.38505439643943901</v>
      </c>
      <c r="V119">
        <f t="shared" si="55"/>
        <v>4.6419999999999995</v>
      </c>
    </row>
    <row r="120" spans="1:22" x14ac:dyDescent="0.15">
      <c r="A120">
        <v>6</v>
      </c>
      <c r="B120">
        <f t="shared" si="52"/>
        <v>0.56718927005103748</v>
      </c>
      <c r="C120">
        <f t="shared" si="53"/>
        <v>0.31546504178357654</v>
      </c>
      <c r="D120">
        <f t="shared" si="53"/>
        <v>0.5446163926900941</v>
      </c>
      <c r="E120">
        <f t="shared" si="53"/>
        <v>0.44775110895720593</v>
      </c>
      <c r="F120">
        <f t="shared" si="53"/>
        <v>0.47833845252501578</v>
      </c>
      <c r="G120">
        <f t="shared" si="53"/>
        <v>1</v>
      </c>
      <c r="H120">
        <f t="shared" si="53"/>
        <v>0.41308910970696666</v>
      </c>
      <c r="I120">
        <f t="shared" si="53"/>
        <v>0.79214818641328111</v>
      </c>
      <c r="J120">
        <f t="shared" si="53"/>
        <v>0.79537863467912406</v>
      </c>
      <c r="K120">
        <f t="shared" si="53"/>
        <v>0.66375061201603269</v>
      </c>
      <c r="L120">
        <f t="shared" si="53"/>
        <v>0.70943413484936624</v>
      </c>
      <c r="M120">
        <f t="shared" si="53"/>
        <v>0.81910981933683391</v>
      </c>
      <c r="N120">
        <f t="shared" si="53"/>
        <v>0.85090204744981135</v>
      </c>
      <c r="O120">
        <f t="shared" si="53"/>
        <v>0.39588271819090382</v>
      </c>
      <c r="P120">
        <f t="shared" si="53"/>
        <v>0.39076858708916284</v>
      </c>
      <c r="Q120">
        <f t="shared" si="53"/>
        <v>0.52526064396751448</v>
      </c>
      <c r="R120">
        <f t="shared" si="53"/>
        <v>0.81531513934680511</v>
      </c>
      <c r="S120">
        <f t="shared" si="53"/>
        <v>0</v>
      </c>
      <c r="T120">
        <f t="shared" si="53"/>
        <v>0.7166422064328678</v>
      </c>
      <c r="U120">
        <f t="shared" si="53"/>
        <v>0.75568514738735559</v>
      </c>
      <c r="V120">
        <f t="shared" si="55"/>
        <v>57.384239999999977</v>
      </c>
    </row>
    <row r="121" spans="1:22" x14ac:dyDescent="0.15">
      <c r="A121">
        <v>7</v>
      </c>
      <c r="B121">
        <f t="shared" si="52"/>
        <v>0.60185511669265124</v>
      </c>
      <c r="C121">
        <f t="shared" si="53"/>
        <v>0.37635593723987903</v>
      </c>
      <c r="D121">
        <f t="shared" si="53"/>
        <v>0.56834826949729023</v>
      </c>
      <c r="E121">
        <f t="shared" si="53"/>
        <v>0.51418104711973478</v>
      </c>
      <c r="F121">
        <f t="shared" si="53"/>
        <v>0.49386888161658116</v>
      </c>
      <c r="G121">
        <f t="shared" si="53"/>
        <v>0.41308910970696666</v>
      </c>
      <c r="H121">
        <f t="shared" si="53"/>
        <v>1</v>
      </c>
      <c r="I121">
        <f t="shared" si="53"/>
        <v>0.37674767990338248</v>
      </c>
      <c r="J121">
        <f t="shared" si="53"/>
        <v>0.28130733824237197</v>
      </c>
      <c r="K121">
        <f t="shared" si="53"/>
        <v>0.31027284355398854</v>
      </c>
      <c r="L121">
        <f t="shared" si="53"/>
        <v>0.29836451821886711</v>
      </c>
      <c r="M121">
        <f t="shared" si="53"/>
        <v>0.4465642674687027</v>
      </c>
      <c r="N121">
        <f t="shared" si="53"/>
        <v>0.30131932122839983</v>
      </c>
      <c r="O121">
        <f t="shared" si="53"/>
        <v>0.90343668172417935</v>
      </c>
      <c r="P121">
        <f t="shared" si="53"/>
        <v>0.82485588752079686</v>
      </c>
      <c r="Q121">
        <f t="shared" si="53"/>
        <v>0.40806197838008834</v>
      </c>
      <c r="R121">
        <f t="shared" si="53"/>
        <v>0.74666501975168664</v>
      </c>
      <c r="S121">
        <f t="shared" si="53"/>
        <v>0</v>
      </c>
      <c r="T121">
        <f t="shared" si="53"/>
        <v>0.16710753879886173</v>
      </c>
      <c r="U121">
        <f t="shared" si="53"/>
        <v>0.26189713776626805</v>
      </c>
      <c r="V121">
        <f t="shared" si="55"/>
        <v>27.107600000000005</v>
      </c>
    </row>
    <row r="122" spans="1:22" x14ac:dyDescent="0.15">
      <c r="A122">
        <v>8</v>
      </c>
      <c r="B122">
        <f t="shared" si="52"/>
        <v>0.58726962216803325</v>
      </c>
      <c r="C122">
        <f t="shared" si="53"/>
        <v>0.34087986935655695</v>
      </c>
      <c r="D122">
        <f t="shared" si="53"/>
        <v>0.45456484958748017</v>
      </c>
      <c r="E122">
        <f t="shared" si="53"/>
        <v>0.44063258856231169</v>
      </c>
      <c r="F122">
        <f t="shared" si="53"/>
        <v>0.39479493307217978</v>
      </c>
      <c r="G122">
        <f t="shared" si="53"/>
        <v>0.79214818641328111</v>
      </c>
      <c r="H122">
        <f t="shared" si="53"/>
        <v>0.37674767990338248</v>
      </c>
      <c r="I122">
        <f t="shared" si="53"/>
        <v>1</v>
      </c>
      <c r="J122">
        <f t="shared" si="53"/>
        <v>0.49129779065730561</v>
      </c>
      <c r="K122">
        <f t="shared" si="53"/>
        <v>0.95106672556531535</v>
      </c>
      <c r="L122">
        <f t="shared" si="53"/>
        <v>0.60034558293800711</v>
      </c>
      <c r="M122">
        <f t="shared" si="53"/>
        <v>0.83888275240989518</v>
      </c>
      <c r="N122">
        <f t="shared" si="53"/>
        <v>0.52991757598141298</v>
      </c>
      <c r="O122">
        <f t="shared" si="53"/>
        <v>0.34905883705734003</v>
      </c>
      <c r="P122">
        <f t="shared" si="53"/>
        <v>0.30625261338618337</v>
      </c>
      <c r="Q122">
        <f t="shared" si="53"/>
        <v>0.33041654943665433</v>
      </c>
      <c r="R122">
        <f t="shared" si="53"/>
        <v>0.68851282104317713</v>
      </c>
      <c r="S122">
        <f t="shared" si="53"/>
        <v>0</v>
      </c>
      <c r="T122">
        <f t="shared" si="53"/>
        <v>0.4025629264482079</v>
      </c>
      <c r="U122">
        <f t="shared" si="53"/>
        <v>0.51312786331302773</v>
      </c>
      <c r="V122">
        <f t="shared" si="55"/>
        <v>8.8119999999999994</v>
      </c>
    </row>
    <row r="123" spans="1:22" x14ac:dyDescent="0.15">
      <c r="A123">
        <v>9</v>
      </c>
      <c r="B123">
        <f t="shared" si="52"/>
        <v>0.3262420318671494</v>
      </c>
      <c r="C123">
        <f t="shared" si="53"/>
        <v>0.18992105454767522</v>
      </c>
      <c r="D123">
        <f t="shared" si="53"/>
        <v>0.35796995962245964</v>
      </c>
      <c r="E123">
        <f t="shared" si="53"/>
        <v>0.25508838143382701</v>
      </c>
      <c r="F123">
        <f t="shared" si="53"/>
        <v>0.33367656800999074</v>
      </c>
      <c r="G123">
        <f t="shared" si="53"/>
        <v>0.79537863467912406</v>
      </c>
      <c r="H123">
        <f t="shared" si="53"/>
        <v>0.28130733824237197</v>
      </c>
      <c r="I123">
        <f t="shared" si="53"/>
        <v>0.49129779065730561</v>
      </c>
      <c r="J123">
        <f t="shared" si="53"/>
        <v>1</v>
      </c>
      <c r="K123">
        <f t="shared" si="53"/>
        <v>0.304312420779763</v>
      </c>
      <c r="L123">
        <f t="shared" si="53"/>
        <v>0.48377586161963937</v>
      </c>
      <c r="M123">
        <f t="shared" si="53"/>
        <v>0.40727126575620975</v>
      </c>
      <c r="N123">
        <f t="shared" si="53"/>
        <v>0.93363853243011197</v>
      </c>
      <c r="O123">
        <f t="shared" si="53"/>
        <v>0.25275212881552628</v>
      </c>
      <c r="P123">
        <f t="shared" si="53"/>
        <v>0.1928393433144717</v>
      </c>
      <c r="Q123">
        <f t="shared" si="53"/>
        <v>0.39295271982779328</v>
      </c>
      <c r="R123">
        <f t="shared" si="53"/>
        <v>0.5981040339632383</v>
      </c>
      <c r="S123">
        <f t="shared" si="53"/>
        <v>0</v>
      </c>
      <c r="T123">
        <f t="shared" si="53"/>
        <v>0.95052665206330877</v>
      </c>
      <c r="U123">
        <f t="shared" si="53"/>
        <v>0.6063819268245737</v>
      </c>
      <c r="V123">
        <f t="shared" si="55"/>
        <v>9.9699999999999989</v>
      </c>
    </row>
    <row r="124" spans="1:22" x14ac:dyDescent="0.15">
      <c r="A124">
        <v>10</v>
      </c>
      <c r="B124">
        <f t="shared" si="52"/>
        <v>0.5481471076847183</v>
      </c>
      <c r="C124">
        <f t="shared" si="53"/>
        <v>0.31970571772701378</v>
      </c>
      <c r="D124">
        <f t="shared" si="53"/>
        <v>0.40301769646046909</v>
      </c>
      <c r="E124">
        <f t="shared" si="53"/>
        <v>0.42041450311088724</v>
      </c>
      <c r="F124">
        <f t="shared" si="53"/>
        <v>0.33859972559168255</v>
      </c>
      <c r="G124">
        <f t="shared" si="53"/>
        <v>0.66375061201603269</v>
      </c>
      <c r="H124">
        <f t="shared" si="53"/>
        <v>0.31027284355398854</v>
      </c>
      <c r="I124">
        <f t="shared" si="53"/>
        <v>0.95106672556531535</v>
      </c>
      <c r="J124">
        <f t="shared" si="53"/>
        <v>0.304312420779763</v>
      </c>
      <c r="K124">
        <f t="shared" si="53"/>
        <v>1</v>
      </c>
      <c r="L124">
        <f t="shared" si="53"/>
        <v>0.53356728324567304</v>
      </c>
      <c r="M124">
        <f t="shared" si="53"/>
        <v>0.81767117223446417</v>
      </c>
      <c r="N124">
        <f t="shared" si="53"/>
        <v>0.35660517683673681</v>
      </c>
      <c r="O124">
        <f t="shared" si="53"/>
        <v>0.29962390694655472</v>
      </c>
      <c r="P124">
        <f t="shared" si="53"/>
        <v>0.24869284572759806</v>
      </c>
      <c r="Q124">
        <f t="shared" si="53"/>
        <v>0.22524224608578361</v>
      </c>
      <c r="R124">
        <f t="shared" si="53"/>
        <v>0.59042697587833515</v>
      </c>
      <c r="S124">
        <f t="shared" si="53"/>
        <v>0</v>
      </c>
      <c r="T124">
        <f t="shared" si="53"/>
        <v>0.27662271571172814</v>
      </c>
      <c r="U124">
        <f t="shared" si="53"/>
        <v>0.40796627334435404</v>
      </c>
      <c r="V124">
        <f t="shared" si="55"/>
        <v>5.88</v>
      </c>
    </row>
    <row r="125" spans="1:22" x14ac:dyDescent="0.15">
      <c r="A125">
        <v>11</v>
      </c>
      <c r="B125">
        <f t="shared" si="52"/>
        <v>0.29425214514567988</v>
      </c>
      <c r="C125">
        <f t="shared" si="53"/>
        <v>0.17331721473850484</v>
      </c>
      <c r="D125">
        <f t="shared" si="53"/>
        <v>0.34964159752669716</v>
      </c>
      <c r="E125">
        <f t="shared" si="53"/>
        <v>0.43314471814330924</v>
      </c>
      <c r="F125">
        <f t="shared" si="53"/>
        <v>0.32941502432887715</v>
      </c>
      <c r="G125">
        <f t="shared" si="53"/>
        <v>0.70943413484936624</v>
      </c>
      <c r="H125">
        <f t="shared" si="53"/>
        <v>0.29836451821886711</v>
      </c>
      <c r="I125">
        <f t="shared" si="53"/>
        <v>0.60034558293800711</v>
      </c>
      <c r="J125">
        <f t="shared" si="53"/>
        <v>0.48377586161963937</v>
      </c>
      <c r="K125">
        <f t="shared" si="53"/>
        <v>0.53356728324567304</v>
      </c>
      <c r="L125">
        <f t="shared" si="53"/>
        <v>1</v>
      </c>
      <c r="M125">
        <f t="shared" si="53"/>
        <v>0.51059599804507882</v>
      </c>
      <c r="N125">
        <f t="shared" si="53"/>
        <v>0.5363247467590454</v>
      </c>
      <c r="O125">
        <f t="shared" si="53"/>
        <v>0.31903082946562167</v>
      </c>
      <c r="P125">
        <f t="shared" si="53"/>
        <v>0.20302053184476096</v>
      </c>
      <c r="Q125">
        <f t="shared" si="53"/>
        <v>0.22754027760830814</v>
      </c>
      <c r="R125">
        <f t="shared" si="53"/>
        <v>0.61093926419013322</v>
      </c>
      <c r="S125">
        <f t="shared" si="53"/>
        <v>0</v>
      </c>
      <c r="T125">
        <f t="shared" si="53"/>
        <v>0.42784906347768348</v>
      </c>
      <c r="U125">
        <f t="shared" si="53"/>
        <v>0.75466987962879173</v>
      </c>
      <c r="V125">
        <f t="shared" si="55"/>
        <v>9.1000000000000014</v>
      </c>
    </row>
    <row r="126" spans="1:22" x14ac:dyDescent="0.15">
      <c r="A126">
        <v>12</v>
      </c>
      <c r="B126">
        <f t="shared" si="52"/>
        <v>0.62987867806352726</v>
      </c>
      <c r="C126">
        <f t="shared" si="53"/>
        <v>0.35081723075131271</v>
      </c>
      <c r="D126">
        <f t="shared" si="53"/>
        <v>0.53760356037754597</v>
      </c>
      <c r="E126">
        <f t="shared" si="53"/>
        <v>0.47891905588095768</v>
      </c>
      <c r="F126">
        <f t="shared" si="53"/>
        <v>0.44484257217557216</v>
      </c>
      <c r="G126">
        <f t="shared" si="53"/>
        <v>0.81910981933683391</v>
      </c>
      <c r="H126">
        <f t="shared" si="53"/>
        <v>0.4465642674687027</v>
      </c>
      <c r="I126">
        <f t="shared" si="53"/>
        <v>0.83888275240989518</v>
      </c>
      <c r="J126">
        <f t="shared" si="53"/>
        <v>0.40727126575620975</v>
      </c>
      <c r="K126">
        <f t="shared" si="53"/>
        <v>0.81767117223446417</v>
      </c>
      <c r="L126">
        <f t="shared" si="53"/>
        <v>0.51059599804507882</v>
      </c>
      <c r="M126">
        <f t="shared" si="53"/>
        <v>1</v>
      </c>
      <c r="N126">
        <f t="shared" si="53"/>
        <v>0.51897242716219671</v>
      </c>
      <c r="O126">
        <f t="shared" si="53"/>
        <v>0.40676377552425236</v>
      </c>
      <c r="P126">
        <f t="shared" si="53"/>
        <v>0.52738101416749561</v>
      </c>
      <c r="Q126">
        <f t="shared" si="53"/>
        <v>0.54834941648478619</v>
      </c>
      <c r="R126">
        <f t="shared" si="53"/>
        <v>0.74254663324710157</v>
      </c>
      <c r="S126">
        <f t="shared" si="53"/>
        <v>0</v>
      </c>
      <c r="T126">
        <f t="shared" si="53"/>
        <v>0.34181218709336292</v>
      </c>
      <c r="U126">
        <f t="shared" si="53"/>
        <v>0.44326680177498373</v>
      </c>
      <c r="V126">
        <f t="shared" si="55"/>
        <v>14.790840000000003</v>
      </c>
    </row>
    <row r="127" spans="1:22" x14ac:dyDescent="0.15">
      <c r="A127">
        <v>13</v>
      </c>
      <c r="B127">
        <f t="shared" si="52"/>
        <v>0.44716272548724845</v>
      </c>
      <c r="C127">
        <f t="shared" si="53"/>
        <v>0.237665789292206</v>
      </c>
      <c r="D127">
        <f t="shared" si="53"/>
        <v>0.52823866061807667</v>
      </c>
      <c r="E127">
        <f t="shared" si="53"/>
        <v>0.32578194298183677</v>
      </c>
      <c r="F127">
        <f t="shared" si="53"/>
        <v>0.47504517311312333</v>
      </c>
      <c r="G127">
        <f t="shared" si="53"/>
        <v>0.85090204744981135</v>
      </c>
      <c r="H127">
        <f t="shared" si="53"/>
        <v>0.30131932122839983</v>
      </c>
      <c r="I127">
        <f t="shared" si="53"/>
        <v>0.52991757598141298</v>
      </c>
      <c r="J127">
        <f t="shared" si="53"/>
        <v>0.93363853243011197</v>
      </c>
      <c r="K127">
        <f t="shared" si="53"/>
        <v>0.35660517683673681</v>
      </c>
      <c r="L127">
        <f t="shared" si="53"/>
        <v>0.5363247467590454</v>
      </c>
      <c r="M127">
        <f t="shared" si="53"/>
        <v>0.51897242716219671</v>
      </c>
      <c r="N127">
        <f t="shared" si="53"/>
        <v>1</v>
      </c>
      <c r="O127">
        <f t="shared" si="53"/>
        <v>0.27929096099821171</v>
      </c>
      <c r="P127">
        <f t="shared" si="53"/>
        <v>0.2129656287666693</v>
      </c>
      <c r="Q127">
        <f t="shared" si="53"/>
        <v>0.57943827731097886</v>
      </c>
      <c r="R127">
        <f t="shared" si="53"/>
        <v>0.67102989519879641</v>
      </c>
      <c r="S127">
        <f t="shared" si="53"/>
        <v>0</v>
      </c>
      <c r="T127">
        <f t="shared" si="53"/>
        <v>0.90953485812807566</v>
      </c>
      <c r="U127">
        <f t="shared" si="53"/>
        <v>0.64709271046897965</v>
      </c>
      <c r="V127">
        <f t="shared" si="55"/>
        <v>8.5400000000000009</v>
      </c>
    </row>
    <row r="128" spans="1:22" x14ac:dyDescent="0.15">
      <c r="A128">
        <v>14</v>
      </c>
      <c r="B128">
        <f t="shared" si="52"/>
        <v>0.52610643125770096</v>
      </c>
      <c r="C128">
        <f t="shared" si="53"/>
        <v>0.32721126886264884</v>
      </c>
      <c r="D128">
        <f t="shared" si="53"/>
        <v>0.53753389572510757</v>
      </c>
      <c r="E128">
        <f t="shared" si="53"/>
        <v>0.44361382416815864</v>
      </c>
      <c r="F128">
        <f t="shared" si="53"/>
        <v>0.46853537257791067</v>
      </c>
      <c r="G128">
        <f t="shared" si="53"/>
        <v>0.39588271819090382</v>
      </c>
      <c r="H128">
        <f t="shared" si="53"/>
        <v>0.90343668172417935</v>
      </c>
      <c r="I128">
        <f t="shared" si="53"/>
        <v>0.34905883705734003</v>
      </c>
      <c r="J128">
        <f t="shared" si="53"/>
        <v>0.25275212881552628</v>
      </c>
      <c r="K128">
        <f t="shared" si="53"/>
        <v>0.29962390694655472</v>
      </c>
      <c r="L128">
        <f t="shared" si="53"/>
        <v>0.31903082946562167</v>
      </c>
      <c r="M128">
        <f t="shared" si="53"/>
        <v>0.40676377552425236</v>
      </c>
      <c r="N128">
        <f t="shared" si="53"/>
        <v>0.27929096099821171</v>
      </c>
      <c r="O128">
        <f t="shared" si="53"/>
        <v>1</v>
      </c>
      <c r="P128">
        <f t="shared" si="53"/>
        <v>0.64646730515622164</v>
      </c>
      <c r="Q128">
        <f t="shared" si="53"/>
        <v>0.32034827359210566</v>
      </c>
      <c r="R128">
        <f t="shared" si="53"/>
        <v>0.68287378087182693</v>
      </c>
      <c r="S128">
        <f t="shared" si="53"/>
        <v>0</v>
      </c>
      <c r="T128">
        <f t="shared" si="53"/>
        <v>0.1884599384585392</v>
      </c>
      <c r="U128">
        <f t="shared" si="53"/>
        <v>0.33887597343233444</v>
      </c>
      <c r="V128">
        <f t="shared" si="55"/>
        <v>4.8800000000000008</v>
      </c>
    </row>
    <row r="129" spans="1:22" x14ac:dyDescent="0.15">
      <c r="A129">
        <v>15</v>
      </c>
      <c r="B129">
        <f t="shared" si="52"/>
        <v>0.49266937683098366</v>
      </c>
      <c r="C129">
        <f t="shared" si="53"/>
        <v>0.28011382373746208</v>
      </c>
      <c r="D129">
        <f t="shared" si="53"/>
        <v>0.45852657644970535</v>
      </c>
      <c r="E129">
        <f t="shared" si="53"/>
        <v>0.38784926127526098</v>
      </c>
      <c r="F129">
        <f t="shared" si="53"/>
        <v>0.38824796826728969</v>
      </c>
      <c r="G129">
        <f t="shared" ref="C129:U134" si="56">IF(G$113*$V129=0,0,INDEX($B$90:$U$109,$A129,G$114)/SQRT(G$113*$V129))</f>
        <v>0.39076858708916284</v>
      </c>
      <c r="H129">
        <f t="shared" si="56"/>
        <v>0.82485588752079686</v>
      </c>
      <c r="I129">
        <f t="shared" si="56"/>
        <v>0.30625261338618337</v>
      </c>
      <c r="J129">
        <f t="shared" si="56"/>
        <v>0.1928393433144717</v>
      </c>
      <c r="K129">
        <f t="shared" si="56"/>
        <v>0.24869284572759806</v>
      </c>
      <c r="L129">
        <f t="shared" si="56"/>
        <v>0.20302053184476096</v>
      </c>
      <c r="M129">
        <f t="shared" si="56"/>
        <v>0.52738101416749561</v>
      </c>
      <c r="N129">
        <f t="shared" si="56"/>
        <v>0.2129656287666693</v>
      </c>
      <c r="O129">
        <f t="shared" si="56"/>
        <v>0.64646730515622164</v>
      </c>
      <c r="P129">
        <f t="shared" si="56"/>
        <v>1</v>
      </c>
      <c r="Q129">
        <f t="shared" si="56"/>
        <v>0.34870734396998121</v>
      </c>
      <c r="R129">
        <f t="shared" si="56"/>
        <v>0.62749179140569811</v>
      </c>
      <c r="S129">
        <f t="shared" si="56"/>
        <v>0</v>
      </c>
      <c r="T129">
        <f t="shared" si="56"/>
        <v>7.4271521005017063E-2</v>
      </c>
      <c r="U129">
        <f t="shared" si="56"/>
        <v>0.12932752773382861</v>
      </c>
      <c r="V129">
        <f t="shared" si="55"/>
        <v>8.8323999999999998</v>
      </c>
    </row>
    <row r="130" spans="1:22" x14ac:dyDescent="0.15">
      <c r="A130">
        <v>16</v>
      </c>
      <c r="B130">
        <f t="shared" si="52"/>
        <v>0.49461000942325267</v>
      </c>
      <c r="C130">
        <f t="shared" si="56"/>
        <v>0.21349733118199912</v>
      </c>
      <c r="D130">
        <f t="shared" si="56"/>
        <v>0.53657083980498999</v>
      </c>
      <c r="E130">
        <f t="shared" si="56"/>
        <v>0.31121398143473633</v>
      </c>
      <c r="F130">
        <f t="shared" si="56"/>
        <v>0.41516712788445742</v>
      </c>
      <c r="G130">
        <f t="shared" si="56"/>
        <v>0.52526064396751448</v>
      </c>
      <c r="H130">
        <f t="shared" si="56"/>
        <v>0.40806197838008834</v>
      </c>
      <c r="I130">
        <f t="shared" si="56"/>
        <v>0.33041654943665433</v>
      </c>
      <c r="J130">
        <f t="shared" si="56"/>
        <v>0.39295271982779328</v>
      </c>
      <c r="K130">
        <f t="shared" si="56"/>
        <v>0.22524224608578361</v>
      </c>
      <c r="L130">
        <f t="shared" si="56"/>
        <v>0.22754027760830814</v>
      </c>
      <c r="M130">
        <f t="shared" si="56"/>
        <v>0.54834941648478619</v>
      </c>
      <c r="N130">
        <f t="shared" si="56"/>
        <v>0.57943827731097886</v>
      </c>
      <c r="O130">
        <f t="shared" si="56"/>
        <v>0.32034827359210566</v>
      </c>
      <c r="P130">
        <f t="shared" si="56"/>
        <v>0.34870734396998121</v>
      </c>
      <c r="Q130">
        <f t="shared" si="56"/>
        <v>1</v>
      </c>
      <c r="R130">
        <f t="shared" si="56"/>
        <v>0.53596927600404498</v>
      </c>
      <c r="S130">
        <f t="shared" si="56"/>
        <v>0</v>
      </c>
      <c r="T130">
        <f t="shared" si="56"/>
        <v>0.33383733826678619</v>
      </c>
      <c r="U130">
        <f t="shared" si="56"/>
        <v>0.28014107335237537</v>
      </c>
      <c r="V130">
        <f t="shared" si="55"/>
        <v>2</v>
      </c>
    </row>
    <row r="131" spans="1:22" x14ac:dyDescent="0.15">
      <c r="A131">
        <v>17</v>
      </c>
      <c r="B131">
        <f t="shared" si="52"/>
        <v>0.91697643784505656</v>
      </c>
      <c r="C131">
        <f t="shared" si="56"/>
        <v>0.68015306105161599</v>
      </c>
      <c r="D131">
        <f t="shared" si="56"/>
        <v>0.68336186026369827</v>
      </c>
      <c r="E131">
        <f t="shared" si="56"/>
        <v>0.79935739718499843</v>
      </c>
      <c r="F131">
        <f t="shared" si="56"/>
        <v>0.64160118669250266</v>
      </c>
      <c r="G131">
        <f t="shared" si="56"/>
        <v>0.81531513934680511</v>
      </c>
      <c r="H131">
        <f t="shared" si="56"/>
        <v>0.74666501975168664</v>
      </c>
      <c r="I131">
        <f t="shared" si="56"/>
        <v>0.68851282104317713</v>
      </c>
      <c r="J131">
        <f t="shared" si="56"/>
        <v>0.5981040339632383</v>
      </c>
      <c r="K131">
        <f t="shared" si="56"/>
        <v>0.59042697587833515</v>
      </c>
      <c r="L131">
        <f t="shared" si="56"/>
        <v>0.61093926419013322</v>
      </c>
      <c r="M131">
        <f t="shared" si="56"/>
        <v>0.74254663324710157</v>
      </c>
      <c r="N131">
        <f t="shared" si="56"/>
        <v>0.67102989519879641</v>
      </c>
      <c r="O131">
        <f t="shared" si="56"/>
        <v>0.68287378087182693</v>
      </c>
      <c r="P131">
        <f t="shared" si="56"/>
        <v>0.62749179140569811</v>
      </c>
      <c r="Q131">
        <f t="shared" si="56"/>
        <v>0.53596927600404498</v>
      </c>
      <c r="R131">
        <f t="shared" si="56"/>
        <v>1</v>
      </c>
      <c r="S131">
        <f t="shared" si="56"/>
        <v>0.29666732113604094</v>
      </c>
      <c r="T131">
        <f t="shared" si="56"/>
        <v>0.47894978629595913</v>
      </c>
      <c r="U131">
        <f t="shared" si="56"/>
        <v>0.58307066874734526</v>
      </c>
      <c r="V131">
        <f t="shared" si="55"/>
        <v>242.48854000000011</v>
      </c>
    </row>
    <row r="132" spans="1:22" x14ac:dyDescent="0.15">
      <c r="A132">
        <v>18</v>
      </c>
      <c r="B132">
        <f t="shared" si="52"/>
        <v>0.99009762434221016</v>
      </c>
      <c r="C132">
        <f t="shared" si="56"/>
        <v>0.91024974076937781</v>
      </c>
      <c r="D132">
        <f t="shared" si="56"/>
        <v>0</v>
      </c>
      <c r="E132">
        <f t="shared" si="56"/>
        <v>0.55027463541077881</v>
      </c>
      <c r="F132">
        <f t="shared" si="56"/>
        <v>0</v>
      </c>
      <c r="G132">
        <f t="shared" si="56"/>
        <v>0</v>
      </c>
      <c r="H132">
        <f t="shared" si="56"/>
        <v>0</v>
      </c>
      <c r="I132">
        <f t="shared" si="56"/>
        <v>0</v>
      </c>
      <c r="J132">
        <f t="shared" si="56"/>
        <v>0</v>
      </c>
      <c r="K132">
        <f t="shared" si="56"/>
        <v>0</v>
      </c>
      <c r="L132">
        <f t="shared" si="56"/>
        <v>0</v>
      </c>
      <c r="M132">
        <f t="shared" si="56"/>
        <v>0</v>
      </c>
      <c r="N132">
        <f t="shared" si="56"/>
        <v>0</v>
      </c>
      <c r="O132">
        <f t="shared" si="56"/>
        <v>0</v>
      </c>
      <c r="P132">
        <f t="shared" si="56"/>
        <v>0</v>
      </c>
      <c r="Q132">
        <f t="shared" si="56"/>
        <v>0</v>
      </c>
      <c r="R132">
        <f t="shared" si="56"/>
        <v>0.296667321136041</v>
      </c>
      <c r="S132">
        <f t="shared" si="56"/>
        <v>1</v>
      </c>
      <c r="T132">
        <f t="shared" si="56"/>
        <v>0</v>
      </c>
      <c r="U132">
        <f t="shared" si="56"/>
        <v>0</v>
      </c>
      <c r="V132">
        <f t="shared" si="55"/>
        <v>5</v>
      </c>
    </row>
    <row r="133" spans="1:22" x14ac:dyDescent="0.15">
      <c r="A133">
        <v>19</v>
      </c>
      <c r="B133">
        <f t="shared" si="52"/>
        <v>4.1003494359720151E-2</v>
      </c>
      <c r="C133">
        <f t="shared" si="56"/>
        <v>6.7228808879802079E-2</v>
      </c>
      <c r="D133">
        <f t="shared" si="56"/>
        <v>0.17520474146265805</v>
      </c>
      <c r="E133">
        <f t="shared" si="56"/>
        <v>0.16291902155621024</v>
      </c>
      <c r="F133">
        <f t="shared" si="56"/>
        <v>0.21059028549360326</v>
      </c>
      <c r="G133">
        <f t="shared" si="56"/>
        <v>0.7166422064328678</v>
      </c>
      <c r="H133">
        <f t="shared" si="56"/>
        <v>0.16710753879886173</v>
      </c>
      <c r="I133">
        <f t="shared" si="56"/>
        <v>0.4025629264482079</v>
      </c>
      <c r="J133">
        <f t="shared" si="56"/>
        <v>0.95052665206330877</v>
      </c>
      <c r="K133">
        <f t="shared" si="56"/>
        <v>0.27662271571172814</v>
      </c>
      <c r="L133">
        <f t="shared" si="56"/>
        <v>0.42784906347768348</v>
      </c>
      <c r="M133">
        <f t="shared" si="56"/>
        <v>0.34181218709336292</v>
      </c>
      <c r="N133">
        <f t="shared" si="56"/>
        <v>0.90953485812807566</v>
      </c>
      <c r="O133">
        <f t="shared" si="56"/>
        <v>0.1884599384585392</v>
      </c>
      <c r="P133">
        <f t="shared" si="56"/>
        <v>7.4271521005017063E-2</v>
      </c>
      <c r="Q133">
        <f t="shared" si="56"/>
        <v>0.33383733826678619</v>
      </c>
      <c r="R133">
        <f t="shared" si="56"/>
        <v>0.47894978629595913</v>
      </c>
      <c r="S133">
        <f t="shared" si="56"/>
        <v>0</v>
      </c>
      <c r="T133">
        <f t="shared" si="56"/>
        <v>1</v>
      </c>
      <c r="U133">
        <f t="shared" si="56"/>
        <v>0.56377596691385901</v>
      </c>
      <c r="V133">
        <f t="shared" si="55"/>
        <v>2.66</v>
      </c>
    </row>
    <row r="134" spans="1:22" x14ac:dyDescent="0.15">
      <c r="A134">
        <v>20</v>
      </c>
      <c r="B134">
        <f t="shared" si="52"/>
        <v>0.31291200332835639</v>
      </c>
      <c r="C134">
        <f t="shared" si="56"/>
        <v>0.17131036108654404</v>
      </c>
      <c r="D134">
        <f t="shared" si="56"/>
        <v>0.41415857287151342</v>
      </c>
      <c r="E134">
        <f t="shared" si="56"/>
        <v>0.26823585290657309</v>
      </c>
      <c r="F134">
        <f t="shared" si="56"/>
        <v>0.38505439643943901</v>
      </c>
      <c r="G134">
        <f t="shared" si="56"/>
        <v>0.75568514738735559</v>
      </c>
      <c r="H134">
        <f t="shared" si="56"/>
        <v>0.26189713776626805</v>
      </c>
      <c r="I134">
        <f t="shared" si="56"/>
        <v>0.51312786331302773</v>
      </c>
      <c r="J134">
        <f t="shared" si="56"/>
        <v>0.6063819268245737</v>
      </c>
      <c r="K134">
        <f t="shared" si="56"/>
        <v>0.40796627334435404</v>
      </c>
      <c r="L134">
        <f t="shared" si="56"/>
        <v>0.75466987962879173</v>
      </c>
      <c r="M134">
        <f t="shared" si="56"/>
        <v>0.44326680177498373</v>
      </c>
      <c r="N134">
        <f t="shared" si="56"/>
        <v>0.64709271046897965</v>
      </c>
      <c r="O134">
        <f t="shared" si="56"/>
        <v>0.33887597343233444</v>
      </c>
      <c r="P134">
        <f t="shared" si="56"/>
        <v>0.12932752773382861</v>
      </c>
      <c r="Q134">
        <f t="shared" si="56"/>
        <v>0.28014107335237537</v>
      </c>
      <c r="R134">
        <f t="shared" si="56"/>
        <v>0.58307066874734526</v>
      </c>
      <c r="S134">
        <f t="shared" si="56"/>
        <v>0</v>
      </c>
      <c r="T134">
        <f t="shared" si="56"/>
        <v>0.56377596691385901</v>
      </c>
      <c r="U134">
        <f t="shared" si="56"/>
        <v>1</v>
      </c>
      <c r="V134">
        <f t="shared" si="55"/>
        <v>2.86</v>
      </c>
    </row>
    <row r="137" spans="1:22" x14ac:dyDescent="0.15">
      <c r="A137" t="s">
        <v>158</v>
      </c>
      <c r="B137">
        <v>1</v>
      </c>
      <c r="C137">
        <v>2</v>
      </c>
      <c r="D137">
        <v>3</v>
      </c>
      <c r="E137">
        <v>4</v>
      </c>
      <c r="F137">
        <v>5</v>
      </c>
      <c r="G137">
        <v>6</v>
      </c>
      <c r="H137">
        <v>7</v>
      </c>
      <c r="I137">
        <v>8</v>
      </c>
      <c r="J137">
        <v>9</v>
      </c>
      <c r="K137">
        <v>10</v>
      </c>
      <c r="L137">
        <v>11</v>
      </c>
      <c r="M137">
        <v>12</v>
      </c>
      <c r="N137">
        <v>13</v>
      </c>
      <c r="O137">
        <v>14</v>
      </c>
      <c r="P137">
        <v>15</v>
      </c>
      <c r="Q137">
        <v>16</v>
      </c>
      <c r="R137">
        <v>17</v>
      </c>
      <c r="S137">
        <v>18</v>
      </c>
      <c r="T137">
        <v>19</v>
      </c>
      <c r="U137">
        <v>20</v>
      </c>
    </row>
    <row r="138" spans="1:22" x14ac:dyDescent="0.15">
      <c r="A138">
        <v>1</v>
      </c>
      <c r="B138">
        <f>IF(B$38*$W38,B$46-$X38,0)</f>
        <v>0</v>
      </c>
      <c r="C138">
        <f t="shared" ref="C138:U152" si="57">IF(C$38*$W38,C$46-$X38,0)</f>
        <v>-3</v>
      </c>
      <c r="D138">
        <f t="shared" si="57"/>
        <v>-4</v>
      </c>
      <c r="E138">
        <f t="shared" si="57"/>
        <v>-17</v>
      </c>
      <c r="F138">
        <f t="shared" si="57"/>
        <v>1</v>
      </c>
      <c r="G138">
        <f t="shared" si="57"/>
        <v>-33</v>
      </c>
      <c r="H138">
        <f t="shared" si="57"/>
        <v>-8</v>
      </c>
      <c r="I138">
        <f t="shared" si="57"/>
        <v>-15</v>
      </c>
      <c r="J138">
        <f t="shared" si="57"/>
        <v>-43</v>
      </c>
      <c r="K138">
        <f t="shared" si="57"/>
        <v>-7</v>
      </c>
      <c r="L138">
        <f t="shared" si="57"/>
        <v>-31</v>
      </c>
      <c r="M138">
        <f t="shared" si="57"/>
        <v>-16</v>
      </c>
      <c r="N138">
        <f t="shared" si="57"/>
        <v>-37</v>
      </c>
      <c r="O138">
        <f t="shared" si="57"/>
        <v>-3</v>
      </c>
      <c r="P138">
        <f t="shared" si="57"/>
        <v>-18</v>
      </c>
      <c r="Q138">
        <f t="shared" si="57"/>
        <v>-15</v>
      </c>
      <c r="R138">
        <f t="shared" si="57"/>
        <v>-20</v>
      </c>
      <c r="S138">
        <f t="shared" si="57"/>
        <v>-8</v>
      </c>
      <c r="T138">
        <f t="shared" si="57"/>
        <v>-36</v>
      </c>
      <c r="U138">
        <f t="shared" si="57"/>
        <v>-53</v>
      </c>
    </row>
    <row r="139" spans="1:22" x14ac:dyDescent="0.15">
      <c r="A139">
        <v>2</v>
      </c>
      <c r="B139">
        <f t="shared" ref="B139:B157" si="58">IF(B$38*$W39,B$46-$X39,0)</f>
        <v>3</v>
      </c>
      <c r="C139">
        <f t="shared" ref="C139:Q139" si="59">IF(C$38*$W39,C$46-$X39,0)</f>
        <v>0</v>
      </c>
      <c r="D139">
        <f t="shared" si="59"/>
        <v>-1</v>
      </c>
      <c r="E139">
        <f t="shared" si="59"/>
        <v>-14</v>
      </c>
      <c r="F139">
        <f t="shared" si="59"/>
        <v>4</v>
      </c>
      <c r="G139">
        <f t="shared" si="59"/>
        <v>-30</v>
      </c>
      <c r="H139">
        <f t="shared" si="59"/>
        <v>-5</v>
      </c>
      <c r="I139">
        <f t="shared" si="59"/>
        <v>-12</v>
      </c>
      <c r="J139">
        <f t="shared" si="59"/>
        <v>-40</v>
      </c>
      <c r="K139">
        <f t="shared" si="59"/>
        <v>-4</v>
      </c>
      <c r="L139">
        <f t="shared" si="59"/>
        <v>-28</v>
      </c>
      <c r="M139">
        <f t="shared" si="59"/>
        <v>-13</v>
      </c>
      <c r="N139">
        <f t="shared" si="59"/>
        <v>-34</v>
      </c>
      <c r="O139">
        <f t="shared" si="59"/>
        <v>0</v>
      </c>
      <c r="P139">
        <f t="shared" si="59"/>
        <v>-15</v>
      </c>
      <c r="Q139">
        <f t="shared" si="59"/>
        <v>-12</v>
      </c>
      <c r="R139">
        <f t="shared" si="57"/>
        <v>-17</v>
      </c>
      <c r="S139">
        <f t="shared" si="57"/>
        <v>-5</v>
      </c>
      <c r="T139">
        <f t="shared" si="57"/>
        <v>-33</v>
      </c>
      <c r="U139">
        <f t="shared" si="57"/>
        <v>-50</v>
      </c>
    </row>
    <row r="140" spans="1:22" x14ac:dyDescent="0.15">
      <c r="A140">
        <v>3</v>
      </c>
      <c r="B140">
        <f t="shared" si="58"/>
        <v>4</v>
      </c>
      <c r="C140">
        <f t="shared" si="57"/>
        <v>1</v>
      </c>
      <c r="D140">
        <f t="shared" si="57"/>
        <v>0</v>
      </c>
      <c r="E140">
        <f t="shared" si="57"/>
        <v>-13</v>
      </c>
      <c r="F140">
        <f t="shared" si="57"/>
        <v>5</v>
      </c>
      <c r="G140">
        <f t="shared" si="57"/>
        <v>-29</v>
      </c>
      <c r="H140">
        <f t="shared" si="57"/>
        <v>-4</v>
      </c>
      <c r="I140">
        <f t="shared" si="57"/>
        <v>-11</v>
      </c>
      <c r="J140">
        <f t="shared" si="57"/>
        <v>-39</v>
      </c>
      <c r="K140">
        <f t="shared" si="57"/>
        <v>-3</v>
      </c>
      <c r="L140">
        <f t="shared" si="57"/>
        <v>-27</v>
      </c>
      <c r="M140">
        <f t="shared" si="57"/>
        <v>-12</v>
      </c>
      <c r="N140">
        <f t="shared" si="57"/>
        <v>-33</v>
      </c>
      <c r="O140">
        <f t="shared" si="57"/>
        <v>1</v>
      </c>
      <c r="P140">
        <f t="shared" si="57"/>
        <v>-14</v>
      </c>
      <c r="Q140">
        <f t="shared" si="57"/>
        <v>-11</v>
      </c>
      <c r="R140">
        <f t="shared" si="57"/>
        <v>-16</v>
      </c>
      <c r="S140">
        <f t="shared" si="57"/>
        <v>-4</v>
      </c>
      <c r="T140">
        <f t="shared" si="57"/>
        <v>-32</v>
      </c>
      <c r="U140">
        <f t="shared" si="57"/>
        <v>-49</v>
      </c>
    </row>
    <row r="141" spans="1:22" x14ac:dyDescent="0.15">
      <c r="A141">
        <v>4</v>
      </c>
      <c r="B141">
        <f t="shared" si="58"/>
        <v>17</v>
      </c>
      <c r="C141">
        <f t="shared" si="57"/>
        <v>14</v>
      </c>
      <c r="D141">
        <f t="shared" si="57"/>
        <v>13</v>
      </c>
      <c r="E141">
        <f t="shared" si="57"/>
        <v>0</v>
      </c>
      <c r="F141">
        <f t="shared" si="57"/>
        <v>18</v>
      </c>
      <c r="G141">
        <f t="shared" si="57"/>
        <v>-16</v>
      </c>
      <c r="H141">
        <f t="shared" si="57"/>
        <v>9</v>
      </c>
      <c r="I141">
        <f t="shared" si="57"/>
        <v>2</v>
      </c>
      <c r="J141">
        <f t="shared" si="57"/>
        <v>-26</v>
      </c>
      <c r="K141">
        <f t="shared" si="57"/>
        <v>10</v>
      </c>
      <c r="L141">
        <f t="shared" si="57"/>
        <v>-14</v>
      </c>
      <c r="M141">
        <f t="shared" si="57"/>
        <v>1</v>
      </c>
      <c r="N141">
        <f t="shared" si="57"/>
        <v>-20</v>
      </c>
      <c r="O141">
        <f t="shared" si="57"/>
        <v>14</v>
      </c>
      <c r="P141">
        <f t="shared" si="57"/>
        <v>-1</v>
      </c>
      <c r="Q141">
        <f t="shared" si="57"/>
        <v>2</v>
      </c>
      <c r="R141">
        <f t="shared" si="57"/>
        <v>-3</v>
      </c>
      <c r="S141">
        <f t="shared" si="57"/>
        <v>9</v>
      </c>
      <c r="T141">
        <f t="shared" si="57"/>
        <v>-19</v>
      </c>
      <c r="U141">
        <f t="shared" si="57"/>
        <v>-36</v>
      </c>
    </row>
    <row r="142" spans="1:22" x14ac:dyDescent="0.15">
      <c r="A142">
        <v>5</v>
      </c>
      <c r="B142">
        <f t="shared" si="58"/>
        <v>-1</v>
      </c>
      <c r="C142">
        <f t="shared" si="57"/>
        <v>-4</v>
      </c>
      <c r="D142">
        <f t="shared" si="57"/>
        <v>-5</v>
      </c>
      <c r="E142">
        <f t="shared" si="57"/>
        <v>-18</v>
      </c>
      <c r="F142">
        <f t="shared" si="57"/>
        <v>0</v>
      </c>
      <c r="G142">
        <f t="shared" si="57"/>
        <v>-34</v>
      </c>
      <c r="H142">
        <f t="shared" si="57"/>
        <v>-9</v>
      </c>
      <c r="I142">
        <f t="shared" si="57"/>
        <v>-16</v>
      </c>
      <c r="J142">
        <f t="shared" si="57"/>
        <v>-44</v>
      </c>
      <c r="K142">
        <f t="shared" si="57"/>
        <v>-8</v>
      </c>
      <c r="L142">
        <f t="shared" si="57"/>
        <v>-32</v>
      </c>
      <c r="M142">
        <f t="shared" si="57"/>
        <v>-17</v>
      </c>
      <c r="N142">
        <f t="shared" si="57"/>
        <v>-38</v>
      </c>
      <c r="O142">
        <f t="shared" si="57"/>
        <v>-4</v>
      </c>
      <c r="P142">
        <f t="shared" si="57"/>
        <v>-19</v>
      </c>
      <c r="Q142">
        <f t="shared" si="57"/>
        <v>-16</v>
      </c>
      <c r="R142">
        <f t="shared" si="57"/>
        <v>-21</v>
      </c>
      <c r="S142">
        <f t="shared" si="57"/>
        <v>-9</v>
      </c>
      <c r="T142">
        <f t="shared" si="57"/>
        <v>-37</v>
      </c>
      <c r="U142">
        <f t="shared" si="57"/>
        <v>-54</v>
      </c>
    </row>
    <row r="143" spans="1:22" x14ac:dyDescent="0.15">
      <c r="A143">
        <v>6</v>
      </c>
      <c r="B143">
        <f t="shared" si="58"/>
        <v>33</v>
      </c>
      <c r="C143">
        <f t="shared" si="57"/>
        <v>30</v>
      </c>
      <c r="D143">
        <f t="shared" si="57"/>
        <v>29</v>
      </c>
      <c r="E143">
        <f t="shared" si="57"/>
        <v>16</v>
      </c>
      <c r="F143">
        <f t="shared" si="57"/>
        <v>34</v>
      </c>
      <c r="G143">
        <f t="shared" si="57"/>
        <v>0</v>
      </c>
      <c r="H143">
        <f t="shared" si="57"/>
        <v>25</v>
      </c>
      <c r="I143">
        <f t="shared" si="57"/>
        <v>18</v>
      </c>
      <c r="J143">
        <f t="shared" si="57"/>
        <v>-10</v>
      </c>
      <c r="K143">
        <f t="shared" si="57"/>
        <v>26</v>
      </c>
      <c r="L143">
        <f t="shared" si="57"/>
        <v>2</v>
      </c>
      <c r="M143">
        <f t="shared" si="57"/>
        <v>17</v>
      </c>
      <c r="N143">
        <f t="shared" si="57"/>
        <v>-4</v>
      </c>
      <c r="O143">
        <f t="shared" si="57"/>
        <v>30</v>
      </c>
      <c r="P143">
        <f t="shared" si="57"/>
        <v>15</v>
      </c>
      <c r="Q143">
        <f t="shared" si="57"/>
        <v>18</v>
      </c>
      <c r="R143">
        <f t="shared" si="57"/>
        <v>13</v>
      </c>
      <c r="S143">
        <f t="shared" si="57"/>
        <v>25</v>
      </c>
      <c r="T143">
        <f t="shared" si="57"/>
        <v>-3</v>
      </c>
      <c r="U143">
        <f t="shared" si="57"/>
        <v>-20</v>
      </c>
    </row>
    <row r="144" spans="1:22" x14ac:dyDescent="0.15">
      <c r="A144">
        <v>7</v>
      </c>
      <c r="B144">
        <f t="shared" si="58"/>
        <v>8</v>
      </c>
      <c r="C144">
        <f t="shared" si="57"/>
        <v>5</v>
      </c>
      <c r="D144">
        <f t="shared" si="57"/>
        <v>4</v>
      </c>
      <c r="E144">
        <f t="shared" si="57"/>
        <v>-9</v>
      </c>
      <c r="F144">
        <f t="shared" si="57"/>
        <v>9</v>
      </c>
      <c r="G144">
        <f t="shared" si="57"/>
        <v>-25</v>
      </c>
      <c r="H144">
        <f t="shared" si="57"/>
        <v>0</v>
      </c>
      <c r="I144">
        <f t="shared" si="57"/>
        <v>-7</v>
      </c>
      <c r="J144">
        <f t="shared" si="57"/>
        <v>-35</v>
      </c>
      <c r="K144">
        <f t="shared" si="57"/>
        <v>1</v>
      </c>
      <c r="L144">
        <f t="shared" si="57"/>
        <v>-23</v>
      </c>
      <c r="M144">
        <f t="shared" si="57"/>
        <v>-8</v>
      </c>
      <c r="N144">
        <f t="shared" si="57"/>
        <v>-29</v>
      </c>
      <c r="O144">
        <f t="shared" si="57"/>
        <v>5</v>
      </c>
      <c r="P144">
        <f t="shared" si="57"/>
        <v>-10</v>
      </c>
      <c r="Q144">
        <f t="shared" si="57"/>
        <v>-7</v>
      </c>
      <c r="R144">
        <f t="shared" si="57"/>
        <v>-12</v>
      </c>
      <c r="S144">
        <f t="shared" si="57"/>
        <v>0</v>
      </c>
      <c r="T144">
        <f t="shared" si="57"/>
        <v>-28</v>
      </c>
      <c r="U144">
        <f t="shared" si="57"/>
        <v>-45</v>
      </c>
    </row>
    <row r="145" spans="1:21" x14ac:dyDescent="0.15">
      <c r="A145">
        <v>8</v>
      </c>
      <c r="B145">
        <f t="shared" si="58"/>
        <v>15</v>
      </c>
      <c r="C145">
        <f t="shared" si="57"/>
        <v>12</v>
      </c>
      <c r="D145">
        <f t="shared" si="57"/>
        <v>11</v>
      </c>
      <c r="E145">
        <f t="shared" si="57"/>
        <v>-2</v>
      </c>
      <c r="F145">
        <f t="shared" si="57"/>
        <v>16</v>
      </c>
      <c r="G145">
        <f t="shared" si="57"/>
        <v>-18</v>
      </c>
      <c r="H145">
        <f t="shared" si="57"/>
        <v>7</v>
      </c>
      <c r="I145">
        <f t="shared" si="57"/>
        <v>0</v>
      </c>
      <c r="J145">
        <f t="shared" si="57"/>
        <v>-28</v>
      </c>
      <c r="K145">
        <f t="shared" si="57"/>
        <v>8</v>
      </c>
      <c r="L145">
        <f t="shared" si="57"/>
        <v>-16</v>
      </c>
      <c r="M145">
        <f t="shared" si="57"/>
        <v>-1</v>
      </c>
      <c r="N145">
        <f t="shared" si="57"/>
        <v>-22</v>
      </c>
      <c r="O145">
        <f t="shared" si="57"/>
        <v>12</v>
      </c>
      <c r="P145">
        <f t="shared" si="57"/>
        <v>-3</v>
      </c>
      <c r="Q145">
        <f t="shared" si="57"/>
        <v>0</v>
      </c>
      <c r="R145">
        <f t="shared" si="57"/>
        <v>-5</v>
      </c>
      <c r="S145">
        <f t="shared" si="57"/>
        <v>7</v>
      </c>
      <c r="T145">
        <f t="shared" si="57"/>
        <v>-21</v>
      </c>
      <c r="U145">
        <f t="shared" si="57"/>
        <v>-38</v>
      </c>
    </row>
    <row r="146" spans="1:21" x14ac:dyDescent="0.15">
      <c r="A146">
        <v>9</v>
      </c>
      <c r="B146">
        <f t="shared" si="58"/>
        <v>43</v>
      </c>
      <c r="C146">
        <f t="shared" si="57"/>
        <v>40</v>
      </c>
      <c r="D146">
        <f t="shared" si="57"/>
        <v>39</v>
      </c>
      <c r="E146">
        <f t="shared" si="57"/>
        <v>26</v>
      </c>
      <c r="F146">
        <f t="shared" si="57"/>
        <v>44</v>
      </c>
      <c r="G146">
        <f t="shared" si="57"/>
        <v>10</v>
      </c>
      <c r="H146">
        <f t="shared" si="57"/>
        <v>35</v>
      </c>
      <c r="I146">
        <f t="shared" si="57"/>
        <v>28</v>
      </c>
      <c r="J146">
        <f t="shared" si="57"/>
        <v>0</v>
      </c>
      <c r="K146">
        <f t="shared" si="57"/>
        <v>36</v>
      </c>
      <c r="L146">
        <f t="shared" si="57"/>
        <v>12</v>
      </c>
      <c r="M146">
        <f t="shared" si="57"/>
        <v>27</v>
      </c>
      <c r="N146">
        <f t="shared" si="57"/>
        <v>6</v>
      </c>
      <c r="O146">
        <f t="shared" si="57"/>
        <v>40</v>
      </c>
      <c r="P146">
        <f t="shared" si="57"/>
        <v>25</v>
      </c>
      <c r="Q146">
        <f t="shared" si="57"/>
        <v>28</v>
      </c>
      <c r="R146">
        <f t="shared" si="57"/>
        <v>23</v>
      </c>
      <c r="S146">
        <f t="shared" si="57"/>
        <v>35</v>
      </c>
      <c r="T146">
        <f t="shared" si="57"/>
        <v>7</v>
      </c>
      <c r="U146">
        <f t="shared" si="57"/>
        <v>-10</v>
      </c>
    </row>
    <row r="147" spans="1:21" x14ac:dyDescent="0.15">
      <c r="A147">
        <v>10</v>
      </c>
      <c r="B147">
        <f t="shared" si="58"/>
        <v>7</v>
      </c>
      <c r="C147">
        <f t="shared" si="57"/>
        <v>4</v>
      </c>
      <c r="D147">
        <f t="shared" si="57"/>
        <v>3</v>
      </c>
      <c r="E147">
        <f t="shared" si="57"/>
        <v>-10</v>
      </c>
      <c r="F147">
        <f t="shared" si="57"/>
        <v>8</v>
      </c>
      <c r="G147">
        <f t="shared" si="57"/>
        <v>-26</v>
      </c>
      <c r="H147">
        <f t="shared" si="57"/>
        <v>-1</v>
      </c>
      <c r="I147">
        <f t="shared" si="57"/>
        <v>-8</v>
      </c>
      <c r="J147">
        <f t="shared" si="57"/>
        <v>-36</v>
      </c>
      <c r="K147">
        <f t="shared" si="57"/>
        <v>0</v>
      </c>
      <c r="L147">
        <f t="shared" si="57"/>
        <v>-24</v>
      </c>
      <c r="M147">
        <f t="shared" si="57"/>
        <v>-9</v>
      </c>
      <c r="N147">
        <f t="shared" si="57"/>
        <v>-30</v>
      </c>
      <c r="O147">
        <f t="shared" si="57"/>
        <v>4</v>
      </c>
      <c r="P147">
        <f t="shared" si="57"/>
        <v>-11</v>
      </c>
      <c r="Q147">
        <f t="shared" si="57"/>
        <v>-8</v>
      </c>
      <c r="R147">
        <f t="shared" si="57"/>
        <v>-13</v>
      </c>
      <c r="S147">
        <f t="shared" si="57"/>
        <v>-1</v>
      </c>
      <c r="T147">
        <f t="shared" si="57"/>
        <v>-29</v>
      </c>
      <c r="U147">
        <f t="shared" si="57"/>
        <v>-46</v>
      </c>
    </row>
    <row r="148" spans="1:21" x14ac:dyDescent="0.15">
      <c r="A148">
        <v>11</v>
      </c>
      <c r="B148">
        <f t="shared" si="58"/>
        <v>31</v>
      </c>
      <c r="C148">
        <f t="shared" si="57"/>
        <v>28</v>
      </c>
      <c r="D148">
        <f t="shared" si="57"/>
        <v>27</v>
      </c>
      <c r="E148">
        <f t="shared" si="57"/>
        <v>14</v>
      </c>
      <c r="F148">
        <f t="shared" si="57"/>
        <v>32</v>
      </c>
      <c r="G148">
        <f t="shared" si="57"/>
        <v>-2</v>
      </c>
      <c r="H148">
        <f t="shared" si="57"/>
        <v>23</v>
      </c>
      <c r="I148">
        <f t="shared" si="57"/>
        <v>16</v>
      </c>
      <c r="J148">
        <f t="shared" si="57"/>
        <v>-12</v>
      </c>
      <c r="K148">
        <f t="shared" si="57"/>
        <v>24</v>
      </c>
      <c r="L148">
        <f t="shared" si="57"/>
        <v>0</v>
      </c>
      <c r="M148">
        <f t="shared" si="57"/>
        <v>15</v>
      </c>
      <c r="N148">
        <f t="shared" si="57"/>
        <v>-6</v>
      </c>
      <c r="O148">
        <f t="shared" si="57"/>
        <v>28</v>
      </c>
      <c r="P148">
        <f t="shared" si="57"/>
        <v>13</v>
      </c>
      <c r="Q148">
        <f t="shared" si="57"/>
        <v>16</v>
      </c>
      <c r="R148">
        <f t="shared" si="57"/>
        <v>11</v>
      </c>
      <c r="S148">
        <f t="shared" si="57"/>
        <v>23</v>
      </c>
      <c r="T148">
        <f t="shared" si="57"/>
        <v>-5</v>
      </c>
      <c r="U148">
        <f t="shared" si="57"/>
        <v>-22</v>
      </c>
    </row>
    <row r="149" spans="1:21" x14ac:dyDescent="0.15">
      <c r="A149">
        <v>12</v>
      </c>
      <c r="B149">
        <f t="shared" si="58"/>
        <v>16</v>
      </c>
      <c r="C149">
        <f t="shared" si="57"/>
        <v>13</v>
      </c>
      <c r="D149">
        <f t="shared" si="57"/>
        <v>12</v>
      </c>
      <c r="E149">
        <f t="shared" si="57"/>
        <v>-1</v>
      </c>
      <c r="F149">
        <f t="shared" si="57"/>
        <v>17</v>
      </c>
      <c r="G149">
        <f t="shared" si="57"/>
        <v>-17</v>
      </c>
      <c r="H149">
        <f t="shared" si="57"/>
        <v>8</v>
      </c>
      <c r="I149">
        <f t="shared" si="57"/>
        <v>1</v>
      </c>
      <c r="J149">
        <f t="shared" si="57"/>
        <v>-27</v>
      </c>
      <c r="K149">
        <f t="shared" si="57"/>
        <v>9</v>
      </c>
      <c r="L149">
        <f t="shared" si="57"/>
        <v>-15</v>
      </c>
      <c r="M149">
        <f t="shared" si="57"/>
        <v>0</v>
      </c>
      <c r="N149">
        <f t="shared" si="57"/>
        <v>-21</v>
      </c>
      <c r="O149">
        <f t="shared" si="57"/>
        <v>13</v>
      </c>
      <c r="P149">
        <f t="shared" si="57"/>
        <v>-2</v>
      </c>
      <c r="Q149">
        <f t="shared" si="57"/>
        <v>1</v>
      </c>
      <c r="R149">
        <f t="shared" si="57"/>
        <v>-4</v>
      </c>
      <c r="S149">
        <f t="shared" si="57"/>
        <v>8</v>
      </c>
      <c r="T149">
        <f t="shared" si="57"/>
        <v>-20</v>
      </c>
      <c r="U149">
        <f t="shared" si="57"/>
        <v>-37</v>
      </c>
    </row>
    <row r="150" spans="1:21" x14ac:dyDescent="0.15">
      <c r="A150">
        <v>13</v>
      </c>
      <c r="B150">
        <f t="shared" si="58"/>
        <v>37</v>
      </c>
      <c r="C150">
        <f t="shared" si="57"/>
        <v>34</v>
      </c>
      <c r="D150">
        <f t="shared" si="57"/>
        <v>33</v>
      </c>
      <c r="E150">
        <f t="shared" si="57"/>
        <v>20</v>
      </c>
      <c r="F150">
        <f t="shared" si="57"/>
        <v>38</v>
      </c>
      <c r="G150">
        <f t="shared" si="57"/>
        <v>4</v>
      </c>
      <c r="H150">
        <f t="shared" si="57"/>
        <v>29</v>
      </c>
      <c r="I150">
        <f t="shared" si="57"/>
        <v>22</v>
      </c>
      <c r="J150">
        <f t="shared" si="57"/>
        <v>-6</v>
      </c>
      <c r="K150">
        <f t="shared" si="57"/>
        <v>30</v>
      </c>
      <c r="L150">
        <f t="shared" si="57"/>
        <v>6</v>
      </c>
      <c r="M150">
        <f t="shared" si="57"/>
        <v>21</v>
      </c>
      <c r="N150">
        <f t="shared" si="57"/>
        <v>0</v>
      </c>
      <c r="O150">
        <f t="shared" si="57"/>
        <v>34</v>
      </c>
      <c r="P150">
        <f t="shared" si="57"/>
        <v>19</v>
      </c>
      <c r="Q150">
        <f t="shared" si="57"/>
        <v>22</v>
      </c>
      <c r="R150">
        <f t="shared" si="57"/>
        <v>17</v>
      </c>
      <c r="S150">
        <f t="shared" si="57"/>
        <v>29</v>
      </c>
      <c r="T150">
        <f t="shared" si="57"/>
        <v>1</v>
      </c>
      <c r="U150">
        <f t="shared" si="57"/>
        <v>-16</v>
      </c>
    </row>
    <row r="151" spans="1:21" x14ac:dyDescent="0.15">
      <c r="A151">
        <v>14</v>
      </c>
      <c r="B151">
        <f t="shared" si="58"/>
        <v>3</v>
      </c>
      <c r="C151">
        <f t="shared" si="57"/>
        <v>0</v>
      </c>
      <c r="D151">
        <f t="shared" si="57"/>
        <v>-1</v>
      </c>
      <c r="E151">
        <f t="shared" si="57"/>
        <v>-14</v>
      </c>
      <c r="F151">
        <f t="shared" si="57"/>
        <v>4</v>
      </c>
      <c r="G151">
        <f t="shared" si="57"/>
        <v>-30</v>
      </c>
      <c r="H151">
        <f t="shared" si="57"/>
        <v>-5</v>
      </c>
      <c r="I151">
        <f t="shared" si="57"/>
        <v>-12</v>
      </c>
      <c r="J151">
        <f t="shared" si="57"/>
        <v>-40</v>
      </c>
      <c r="K151">
        <f t="shared" si="57"/>
        <v>-4</v>
      </c>
      <c r="L151">
        <f t="shared" si="57"/>
        <v>-28</v>
      </c>
      <c r="M151">
        <f t="shared" si="57"/>
        <v>-13</v>
      </c>
      <c r="N151">
        <f t="shared" si="57"/>
        <v>-34</v>
      </c>
      <c r="O151">
        <f t="shared" si="57"/>
        <v>0</v>
      </c>
      <c r="P151">
        <f t="shared" si="57"/>
        <v>-15</v>
      </c>
      <c r="Q151">
        <f t="shared" si="57"/>
        <v>-12</v>
      </c>
      <c r="R151">
        <f t="shared" si="57"/>
        <v>-17</v>
      </c>
      <c r="S151">
        <f t="shared" si="57"/>
        <v>-5</v>
      </c>
      <c r="T151">
        <f t="shared" si="57"/>
        <v>-33</v>
      </c>
      <c r="U151">
        <f t="shared" si="57"/>
        <v>-50</v>
      </c>
    </row>
    <row r="152" spans="1:21" x14ac:dyDescent="0.15">
      <c r="A152">
        <v>15</v>
      </c>
      <c r="B152">
        <f t="shared" si="58"/>
        <v>18</v>
      </c>
      <c r="C152">
        <f t="shared" si="57"/>
        <v>15</v>
      </c>
      <c r="D152">
        <f t="shared" si="57"/>
        <v>14</v>
      </c>
      <c r="E152">
        <f t="shared" si="57"/>
        <v>1</v>
      </c>
      <c r="F152">
        <f t="shared" si="57"/>
        <v>19</v>
      </c>
      <c r="G152">
        <f t="shared" ref="C152:U157" si="60">IF(G$38*$W52,G$46-$X52,0)</f>
        <v>-15</v>
      </c>
      <c r="H152">
        <f t="shared" si="60"/>
        <v>10</v>
      </c>
      <c r="I152">
        <f t="shared" si="60"/>
        <v>3</v>
      </c>
      <c r="J152">
        <f t="shared" si="60"/>
        <v>-25</v>
      </c>
      <c r="K152">
        <f t="shared" si="60"/>
        <v>11</v>
      </c>
      <c r="L152">
        <f t="shared" si="60"/>
        <v>-13</v>
      </c>
      <c r="M152">
        <f t="shared" si="60"/>
        <v>2</v>
      </c>
      <c r="N152">
        <f t="shared" si="60"/>
        <v>-19</v>
      </c>
      <c r="O152">
        <f t="shared" si="60"/>
        <v>15</v>
      </c>
      <c r="P152">
        <f t="shared" si="60"/>
        <v>0</v>
      </c>
      <c r="Q152">
        <f t="shared" si="60"/>
        <v>3</v>
      </c>
      <c r="R152">
        <f t="shared" si="60"/>
        <v>-2</v>
      </c>
      <c r="S152">
        <f t="shared" si="60"/>
        <v>10</v>
      </c>
      <c r="T152">
        <f t="shared" si="60"/>
        <v>-18</v>
      </c>
      <c r="U152">
        <f t="shared" si="60"/>
        <v>-35</v>
      </c>
    </row>
    <row r="153" spans="1:21" x14ac:dyDescent="0.15">
      <c r="A153">
        <v>16</v>
      </c>
      <c r="B153">
        <f t="shared" si="58"/>
        <v>15</v>
      </c>
      <c r="C153">
        <f t="shared" si="60"/>
        <v>12</v>
      </c>
      <c r="D153">
        <f t="shared" si="60"/>
        <v>11</v>
      </c>
      <c r="E153">
        <f t="shared" si="60"/>
        <v>-2</v>
      </c>
      <c r="F153">
        <f t="shared" si="60"/>
        <v>16</v>
      </c>
      <c r="G153">
        <f t="shared" si="60"/>
        <v>-18</v>
      </c>
      <c r="H153">
        <f t="shared" si="60"/>
        <v>7</v>
      </c>
      <c r="I153">
        <f t="shared" si="60"/>
        <v>0</v>
      </c>
      <c r="J153">
        <f t="shared" si="60"/>
        <v>-28</v>
      </c>
      <c r="K153">
        <f t="shared" si="60"/>
        <v>8</v>
      </c>
      <c r="L153">
        <f t="shared" si="60"/>
        <v>-16</v>
      </c>
      <c r="M153">
        <f t="shared" si="60"/>
        <v>-1</v>
      </c>
      <c r="N153">
        <f t="shared" si="60"/>
        <v>-22</v>
      </c>
      <c r="O153">
        <f t="shared" si="60"/>
        <v>12</v>
      </c>
      <c r="P153">
        <f t="shared" si="60"/>
        <v>-3</v>
      </c>
      <c r="Q153">
        <f t="shared" si="60"/>
        <v>0</v>
      </c>
      <c r="R153">
        <f t="shared" si="60"/>
        <v>-5</v>
      </c>
      <c r="S153">
        <f t="shared" si="60"/>
        <v>7</v>
      </c>
      <c r="T153">
        <f t="shared" si="60"/>
        <v>-21</v>
      </c>
      <c r="U153">
        <f t="shared" si="60"/>
        <v>-38</v>
      </c>
    </row>
    <row r="154" spans="1:21" x14ac:dyDescent="0.15">
      <c r="A154">
        <v>17</v>
      </c>
      <c r="B154">
        <f t="shared" si="58"/>
        <v>20</v>
      </c>
      <c r="C154">
        <f t="shared" si="60"/>
        <v>17</v>
      </c>
      <c r="D154">
        <f t="shared" si="60"/>
        <v>16</v>
      </c>
      <c r="E154">
        <f t="shared" si="60"/>
        <v>3</v>
      </c>
      <c r="F154">
        <f t="shared" si="60"/>
        <v>21</v>
      </c>
      <c r="G154">
        <f t="shared" si="60"/>
        <v>-13</v>
      </c>
      <c r="H154">
        <f t="shared" si="60"/>
        <v>12</v>
      </c>
      <c r="I154">
        <f t="shared" si="60"/>
        <v>5</v>
      </c>
      <c r="J154">
        <f t="shared" si="60"/>
        <v>-23</v>
      </c>
      <c r="K154">
        <f t="shared" si="60"/>
        <v>13</v>
      </c>
      <c r="L154">
        <f t="shared" si="60"/>
        <v>-11</v>
      </c>
      <c r="M154">
        <f t="shared" si="60"/>
        <v>4</v>
      </c>
      <c r="N154">
        <f t="shared" si="60"/>
        <v>-17</v>
      </c>
      <c r="O154">
        <f t="shared" si="60"/>
        <v>17</v>
      </c>
      <c r="P154">
        <f t="shared" si="60"/>
        <v>2</v>
      </c>
      <c r="Q154">
        <f t="shared" si="60"/>
        <v>5</v>
      </c>
      <c r="R154">
        <f t="shared" si="60"/>
        <v>0</v>
      </c>
      <c r="S154">
        <f t="shared" si="60"/>
        <v>12</v>
      </c>
      <c r="T154">
        <f t="shared" si="60"/>
        <v>-16</v>
      </c>
      <c r="U154">
        <f t="shared" si="60"/>
        <v>-33</v>
      </c>
    </row>
    <row r="155" spans="1:21" x14ac:dyDescent="0.15">
      <c r="A155">
        <v>18</v>
      </c>
      <c r="B155">
        <f t="shared" si="58"/>
        <v>8</v>
      </c>
      <c r="C155">
        <f t="shared" si="60"/>
        <v>5</v>
      </c>
      <c r="D155">
        <f t="shared" si="60"/>
        <v>4</v>
      </c>
      <c r="E155">
        <f t="shared" si="60"/>
        <v>-9</v>
      </c>
      <c r="F155">
        <f t="shared" si="60"/>
        <v>9</v>
      </c>
      <c r="G155">
        <f t="shared" si="60"/>
        <v>-25</v>
      </c>
      <c r="H155">
        <f t="shared" si="60"/>
        <v>0</v>
      </c>
      <c r="I155">
        <f t="shared" si="60"/>
        <v>-7</v>
      </c>
      <c r="J155">
        <f t="shared" si="60"/>
        <v>-35</v>
      </c>
      <c r="K155">
        <f t="shared" si="60"/>
        <v>1</v>
      </c>
      <c r="L155">
        <f t="shared" si="60"/>
        <v>-23</v>
      </c>
      <c r="M155">
        <f t="shared" si="60"/>
        <v>-8</v>
      </c>
      <c r="N155">
        <f t="shared" si="60"/>
        <v>-29</v>
      </c>
      <c r="O155">
        <f t="shared" si="60"/>
        <v>5</v>
      </c>
      <c r="P155">
        <f t="shared" si="60"/>
        <v>-10</v>
      </c>
      <c r="Q155">
        <f t="shared" si="60"/>
        <v>-7</v>
      </c>
      <c r="R155">
        <f t="shared" si="60"/>
        <v>-12</v>
      </c>
      <c r="S155">
        <f t="shared" si="60"/>
        <v>0</v>
      </c>
      <c r="T155">
        <f t="shared" si="60"/>
        <v>-28</v>
      </c>
      <c r="U155">
        <f t="shared" si="60"/>
        <v>-45</v>
      </c>
    </row>
    <row r="156" spans="1:21" x14ac:dyDescent="0.15">
      <c r="A156">
        <v>19</v>
      </c>
      <c r="B156">
        <f t="shared" si="58"/>
        <v>36</v>
      </c>
      <c r="C156">
        <f t="shared" si="60"/>
        <v>33</v>
      </c>
      <c r="D156">
        <f t="shared" si="60"/>
        <v>32</v>
      </c>
      <c r="E156">
        <f t="shared" si="60"/>
        <v>19</v>
      </c>
      <c r="F156">
        <f t="shared" si="60"/>
        <v>37</v>
      </c>
      <c r="G156">
        <f t="shared" si="60"/>
        <v>3</v>
      </c>
      <c r="H156">
        <f t="shared" si="60"/>
        <v>28</v>
      </c>
      <c r="I156">
        <f t="shared" si="60"/>
        <v>21</v>
      </c>
      <c r="J156">
        <f t="shared" si="60"/>
        <v>-7</v>
      </c>
      <c r="K156">
        <f t="shared" si="60"/>
        <v>29</v>
      </c>
      <c r="L156">
        <f t="shared" si="60"/>
        <v>5</v>
      </c>
      <c r="M156">
        <f t="shared" si="60"/>
        <v>20</v>
      </c>
      <c r="N156">
        <f t="shared" si="60"/>
        <v>-1</v>
      </c>
      <c r="O156">
        <f t="shared" si="60"/>
        <v>33</v>
      </c>
      <c r="P156">
        <f t="shared" si="60"/>
        <v>18</v>
      </c>
      <c r="Q156">
        <f t="shared" si="60"/>
        <v>21</v>
      </c>
      <c r="R156">
        <f t="shared" si="60"/>
        <v>16</v>
      </c>
      <c r="S156">
        <f t="shared" si="60"/>
        <v>28</v>
      </c>
      <c r="T156">
        <f t="shared" si="60"/>
        <v>0</v>
      </c>
      <c r="U156">
        <f t="shared" si="60"/>
        <v>-17</v>
      </c>
    </row>
    <row r="157" spans="1:21" x14ac:dyDescent="0.15">
      <c r="A157">
        <v>20</v>
      </c>
      <c r="B157">
        <f t="shared" si="58"/>
        <v>53</v>
      </c>
      <c r="C157">
        <f t="shared" si="60"/>
        <v>50</v>
      </c>
      <c r="D157">
        <f t="shared" si="60"/>
        <v>49</v>
      </c>
      <c r="E157">
        <f t="shared" si="60"/>
        <v>36</v>
      </c>
      <c r="F157">
        <f t="shared" si="60"/>
        <v>54</v>
      </c>
      <c r="G157">
        <f t="shared" si="60"/>
        <v>20</v>
      </c>
      <c r="H157">
        <f t="shared" si="60"/>
        <v>45</v>
      </c>
      <c r="I157">
        <f t="shared" si="60"/>
        <v>38</v>
      </c>
      <c r="J157">
        <f t="shared" si="60"/>
        <v>10</v>
      </c>
      <c r="K157">
        <f t="shared" si="60"/>
        <v>46</v>
      </c>
      <c r="L157">
        <f t="shared" si="60"/>
        <v>22</v>
      </c>
      <c r="M157">
        <f t="shared" si="60"/>
        <v>37</v>
      </c>
      <c r="N157">
        <f t="shared" si="60"/>
        <v>16</v>
      </c>
      <c r="O157">
        <f t="shared" si="60"/>
        <v>50</v>
      </c>
      <c r="P157">
        <f t="shared" si="60"/>
        <v>35</v>
      </c>
      <c r="Q157">
        <f t="shared" si="60"/>
        <v>38</v>
      </c>
      <c r="R157">
        <f t="shared" si="60"/>
        <v>33</v>
      </c>
      <c r="S157">
        <f t="shared" si="60"/>
        <v>45</v>
      </c>
      <c r="T157">
        <f t="shared" si="60"/>
        <v>17</v>
      </c>
      <c r="U157">
        <f t="shared" si="60"/>
        <v>0</v>
      </c>
    </row>
    <row r="161" spans="1:21" x14ac:dyDescent="0.15">
      <c r="A161" t="s">
        <v>160</v>
      </c>
      <c r="B161">
        <v>1</v>
      </c>
      <c r="C161">
        <v>2</v>
      </c>
      <c r="D161">
        <v>3</v>
      </c>
      <c r="E161">
        <v>4</v>
      </c>
      <c r="F161">
        <v>5</v>
      </c>
      <c r="G161">
        <v>6</v>
      </c>
      <c r="H161">
        <v>7</v>
      </c>
      <c r="I161">
        <v>8</v>
      </c>
      <c r="J161">
        <v>9</v>
      </c>
      <c r="K161">
        <v>10</v>
      </c>
      <c r="L161">
        <v>11</v>
      </c>
      <c r="M161">
        <v>12</v>
      </c>
      <c r="N161">
        <v>13</v>
      </c>
      <c r="O161">
        <v>14</v>
      </c>
      <c r="P161">
        <v>15</v>
      </c>
      <c r="Q161">
        <v>16</v>
      </c>
      <c r="R161">
        <v>17</v>
      </c>
      <c r="S161">
        <v>18</v>
      </c>
      <c r="T161">
        <v>19</v>
      </c>
      <c r="U161">
        <v>20</v>
      </c>
    </row>
    <row r="162" spans="1:21" x14ac:dyDescent="0.15">
      <c r="A162">
        <v>1</v>
      </c>
      <c r="B162">
        <f>ABS(B138/15)</f>
        <v>0</v>
      </c>
      <c r="C162">
        <f t="shared" ref="C162:K162" si="61">ABS(C138/15)</f>
        <v>0.2</v>
      </c>
      <c r="D162">
        <f t="shared" si="61"/>
        <v>0.26666666666666666</v>
      </c>
      <c r="E162">
        <f t="shared" si="61"/>
        <v>1.1333333333333333</v>
      </c>
      <c r="F162">
        <f t="shared" si="61"/>
        <v>6.6666666666666666E-2</v>
      </c>
      <c r="G162">
        <f t="shared" si="61"/>
        <v>2.2000000000000002</v>
      </c>
      <c r="H162">
        <f t="shared" si="61"/>
        <v>0.53333333333333333</v>
      </c>
      <c r="I162">
        <f t="shared" si="61"/>
        <v>1</v>
      </c>
      <c r="J162">
        <f t="shared" si="61"/>
        <v>2.8666666666666667</v>
      </c>
      <c r="K162">
        <f t="shared" si="61"/>
        <v>0.46666666666666667</v>
      </c>
      <c r="L162">
        <f t="shared" ref="L162:U162" si="62">ABS(L138/15)</f>
        <v>2.0666666666666669</v>
      </c>
      <c r="M162">
        <f t="shared" si="62"/>
        <v>1.0666666666666667</v>
      </c>
      <c r="N162">
        <f t="shared" si="62"/>
        <v>2.4666666666666668</v>
      </c>
      <c r="O162">
        <f t="shared" si="62"/>
        <v>0.2</v>
      </c>
      <c r="P162">
        <f t="shared" si="62"/>
        <v>1.2</v>
      </c>
      <c r="Q162">
        <f t="shared" si="62"/>
        <v>1</v>
      </c>
      <c r="R162">
        <f t="shared" si="62"/>
        <v>1.3333333333333333</v>
      </c>
      <c r="S162">
        <f t="shared" si="62"/>
        <v>0.53333333333333333</v>
      </c>
      <c r="T162">
        <f t="shared" si="62"/>
        <v>2.4</v>
      </c>
      <c r="U162">
        <f t="shared" si="62"/>
        <v>3.5333333333333332</v>
      </c>
    </row>
    <row r="163" spans="1:21" x14ac:dyDescent="0.15">
      <c r="A163">
        <v>2</v>
      </c>
      <c r="B163">
        <f t="shared" ref="B163:K171" si="63">ABS(B139/15)</f>
        <v>0.2</v>
      </c>
      <c r="C163">
        <f t="shared" si="63"/>
        <v>0</v>
      </c>
      <c r="D163">
        <f t="shared" si="63"/>
        <v>6.6666666666666666E-2</v>
      </c>
      <c r="E163">
        <f t="shared" si="63"/>
        <v>0.93333333333333335</v>
      </c>
      <c r="F163">
        <f t="shared" si="63"/>
        <v>0.26666666666666666</v>
      </c>
      <c r="G163">
        <f t="shared" si="63"/>
        <v>2</v>
      </c>
      <c r="H163">
        <f t="shared" si="63"/>
        <v>0.33333333333333331</v>
      </c>
      <c r="I163">
        <f t="shared" si="63"/>
        <v>0.8</v>
      </c>
      <c r="J163">
        <f t="shared" si="63"/>
        <v>2.6666666666666665</v>
      </c>
      <c r="K163">
        <f t="shared" si="63"/>
        <v>0.26666666666666666</v>
      </c>
      <c r="L163">
        <f t="shared" ref="L163:U163" si="64">ABS(L139/15)</f>
        <v>1.8666666666666667</v>
      </c>
      <c r="M163">
        <f t="shared" si="64"/>
        <v>0.8666666666666667</v>
      </c>
      <c r="N163">
        <f t="shared" si="64"/>
        <v>2.2666666666666666</v>
      </c>
      <c r="O163">
        <f t="shared" si="64"/>
        <v>0</v>
      </c>
      <c r="P163">
        <f t="shared" si="64"/>
        <v>1</v>
      </c>
      <c r="Q163">
        <f t="shared" si="64"/>
        <v>0.8</v>
      </c>
      <c r="R163">
        <f t="shared" si="64"/>
        <v>1.1333333333333333</v>
      </c>
      <c r="S163">
        <f t="shared" si="64"/>
        <v>0.33333333333333331</v>
      </c>
      <c r="T163">
        <f t="shared" si="64"/>
        <v>2.2000000000000002</v>
      </c>
      <c r="U163">
        <f t="shared" si="64"/>
        <v>3.3333333333333335</v>
      </c>
    </row>
    <row r="164" spans="1:21" x14ac:dyDescent="0.15">
      <c r="A164">
        <v>3</v>
      </c>
      <c r="B164">
        <f t="shared" si="63"/>
        <v>0.26666666666666666</v>
      </c>
      <c r="C164">
        <f t="shared" si="63"/>
        <v>6.6666666666666666E-2</v>
      </c>
      <c r="D164">
        <f t="shared" si="63"/>
        <v>0</v>
      </c>
      <c r="E164">
        <f t="shared" si="63"/>
        <v>0.8666666666666667</v>
      </c>
      <c r="F164">
        <f t="shared" si="63"/>
        <v>0.33333333333333331</v>
      </c>
      <c r="G164">
        <f t="shared" si="63"/>
        <v>1.9333333333333333</v>
      </c>
      <c r="H164">
        <f t="shared" si="63"/>
        <v>0.26666666666666666</v>
      </c>
      <c r="I164">
        <f t="shared" si="63"/>
        <v>0.73333333333333328</v>
      </c>
      <c r="J164">
        <f t="shared" si="63"/>
        <v>2.6</v>
      </c>
      <c r="K164">
        <f t="shared" si="63"/>
        <v>0.2</v>
      </c>
      <c r="L164">
        <f t="shared" ref="L164:U164" si="65">ABS(L140/15)</f>
        <v>1.8</v>
      </c>
      <c r="M164">
        <f t="shared" si="65"/>
        <v>0.8</v>
      </c>
      <c r="N164">
        <f t="shared" si="65"/>
        <v>2.2000000000000002</v>
      </c>
      <c r="O164">
        <f t="shared" si="65"/>
        <v>6.6666666666666666E-2</v>
      </c>
      <c r="P164">
        <f t="shared" si="65"/>
        <v>0.93333333333333335</v>
      </c>
      <c r="Q164">
        <f t="shared" si="65"/>
        <v>0.73333333333333328</v>
      </c>
      <c r="R164">
        <f t="shared" si="65"/>
        <v>1.0666666666666667</v>
      </c>
      <c r="S164">
        <f t="shared" si="65"/>
        <v>0.26666666666666666</v>
      </c>
      <c r="T164">
        <f t="shared" si="65"/>
        <v>2.1333333333333333</v>
      </c>
      <c r="U164">
        <f t="shared" si="65"/>
        <v>3.2666666666666666</v>
      </c>
    </row>
    <row r="165" spans="1:21" x14ac:dyDescent="0.15">
      <c r="A165">
        <v>4</v>
      </c>
      <c r="B165">
        <f t="shared" si="63"/>
        <v>1.1333333333333333</v>
      </c>
      <c r="C165">
        <f t="shared" si="63"/>
        <v>0.93333333333333335</v>
      </c>
      <c r="D165">
        <f t="shared" si="63"/>
        <v>0.8666666666666667</v>
      </c>
      <c r="E165">
        <f t="shared" si="63"/>
        <v>0</v>
      </c>
      <c r="F165">
        <f t="shared" si="63"/>
        <v>1.2</v>
      </c>
      <c r="G165">
        <f t="shared" si="63"/>
        <v>1.0666666666666667</v>
      </c>
      <c r="H165">
        <f t="shared" si="63"/>
        <v>0.6</v>
      </c>
      <c r="I165">
        <f t="shared" si="63"/>
        <v>0.13333333333333333</v>
      </c>
      <c r="J165">
        <f t="shared" si="63"/>
        <v>1.7333333333333334</v>
      </c>
      <c r="K165">
        <f t="shared" si="63"/>
        <v>0.66666666666666663</v>
      </c>
      <c r="L165">
        <f t="shared" ref="L165:U165" si="66">ABS(L141/15)</f>
        <v>0.93333333333333335</v>
      </c>
      <c r="M165">
        <f t="shared" si="66"/>
        <v>6.6666666666666666E-2</v>
      </c>
      <c r="N165">
        <f t="shared" si="66"/>
        <v>1.3333333333333333</v>
      </c>
      <c r="O165">
        <f t="shared" si="66"/>
        <v>0.93333333333333335</v>
      </c>
      <c r="P165">
        <f t="shared" si="66"/>
        <v>6.6666666666666666E-2</v>
      </c>
      <c r="Q165">
        <f t="shared" si="66"/>
        <v>0.13333333333333333</v>
      </c>
      <c r="R165">
        <f t="shared" si="66"/>
        <v>0.2</v>
      </c>
      <c r="S165">
        <f t="shared" si="66"/>
        <v>0.6</v>
      </c>
      <c r="T165">
        <f t="shared" si="66"/>
        <v>1.2666666666666666</v>
      </c>
      <c r="U165">
        <f t="shared" si="66"/>
        <v>2.4</v>
      </c>
    </row>
    <row r="166" spans="1:21" x14ac:dyDescent="0.15">
      <c r="A166">
        <v>5</v>
      </c>
      <c r="B166">
        <f t="shared" si="63"/>
        <v>6.6666666666666666E-2</v>
      </c>
      <c r="C166">
        <f t="shared" si="63"/>
        <v>0.26666666666666666</v>
      </c>
      <c r="D166">
        <f t="shared" si="63"/>
        <v>0.33333333333333331</v>
      </c>
      <c r="E166">
        <f t="shared" si="63"/>
        <v>1.2</v>
      </c>
      <c r="F166">
        <f t="shared" si="63"/>
        <v>0</v>
      </c>
      <c r="G166">
        <f t="shared" si="63"/>
        <v>2.2666666666666666</v>
      </c>
      <c r="H166">
        <f t="shared" si="63"/>
        <v>0.6</v>
      </c>
      <c r="I166">
        <f t="shared" si="63"/>
        <v>1.0666666666666667</v>
      </c>
      <c r="J166">
        <f t="shared" si="63"/>
        <v>2.9333333333333331</v>
      </c>
      <c r="K166">
        <f t="shared" si="63"/>
        <v>0.53333333333333333</v>
      </c>
      <c r="L166">
        <f t="shared" ref="L166:U166" si="67">ABS(L142/15)</f>
        <v>2.1333333333333333</v>
      </c>
      <c r="M166">
        <f t="shared" si="67"/>
        <v>1.1333333333333333</v>
      </c>
      <c r="N166">
        <f t="shared" si="67"/>
        <v>2.5333333333333332</v>
      </c>
      <c r="O166">
        <f t="shared" si="67"/>
        <v>0.26666666666666666</v>
      </c>
      <c r="P166">
        <f t="shared" si="67"/>
        <v>1.2666666666666666</v>
      </c>
      <c r="Q166">
        <f t="shared" si="67"/>
        <v>1.0666666666666667</v>
      </c>
      <c r="R166">
        <f t="shared" si="67"/>
        <v>1.4</v>
      </c>
      <c r="S166">
        <f t="shared" si="67"/>
        <v>0.6</v>
      </c>
      <c r="T166">
        <f t="shared" si="67"/>
        <v>2.4666666666666668</v>
      </c>
      <c r="U166">
        <f t="shared" si="67"/>
        <v>3.6</v>
      </c>
    </row>
    <row r="167" spans="1:21" x14ac:dyDescent="0.15">
      <c r="A167">
        <v>6</v>
      </c>
      <c r="B167">
        <f t="shared" si="63"/>
        <v>2.2000000000000002</v>
      </c>
      <c r="C167">
        <f t="shared" si="63"/>
        <v>2</v>
      </c>
      <c r="D167">
        <f t="shared" si="63"/>
        <v>1.9333333333333333</v>
      </c>
      <c r="E167">
        <f t="shared" si="63"/>
        <v>1.0666666666666667</v>
      </c>
      <c r="F167">
        <f t="shared" si="63"/>
        <v>2.2666666666666666</v>
      </c>
      <c r="G167">
        <f t="shared" si="63"/>
        <v>0</v>
      </c>
      <c r="H167">
        <f t="shared" si="63"/>
        <v>1.6666666666666667</v>
      </c>
      <c r="I167">
        <f t="shared" si="63"/>
        <v>1.2</v>
      </c>
      <c r="J167">
        <f t="shared" si="63"/>
        <v>0.66666666666666663</v>
      </c>
      <c r="K167">
        <f t="shared" si="63"/>
        <v>1.7333333333333334</v>
      </c>
      <c r="L167">
        <f t="shared" ref="L167:U167" si="68">ABS(L143/15)</f>
        <v>0.13333333333333333</v>
      </c>
      <c r="M167">
        <f t="shared" si="68"/>
        <v>1.1333333333333333</v>
      </c>
      <c r="N167">
        <f t="shared" si="68"/>
        <v>0.26666666666666666</v>
      </c>
      <c r="O167">
        <f t="shared" si="68"/>
        <v>2</v>
      </c>
      <c r="P167">
        <f t="shared" si="68"/>
        <v>1</v>
      </c>
      <c r="Q167">
        <f t="shared" si="68"/>
        <v>1.2</v>
      </c>
      <c r="R167">
        <f t="shared" si="68"/>
        <v>0.8666666666666667</v>
      </c>
      <c r="S167">
        <f t="shared" si="68"/>
        <v>1.6666666666666667</v>
      </c>
      <c r="T167">
        <f t="shared" si="68"/>
        <v>0.2</v>
      </c>
      <c r="U167">
        <f t="shared" si="68"/>
        <v>1.3333333333333333</v>
      </c>
    </row>
    <row r="168" spans="1:21" x14ac:dyDescent="0.15">
      <c r="A168">
        <v>7</v>
      </c>
      <c r="B168">
        <f t="shared" si="63"/>
        <v>0.53333333333333333</v>
      </c>
      <c r="C168">
        <f t="shared" si="63"/>
        <v>0.33333333333333331</v>
      </c>
      <c r="D168">
        <f t="shared" si="63"/>
        <v>0.26666666666666666</v>
      </c>
      <c r="E168">
        <f t="shared" si="63"/>
        <v>0.6</v>
      </c>
      <c r="F168">
        <f t="shared" si="63"/>
        <v>0.6</v>
      </c>
      <c r="G168">
        <f t="shared" si="63"/>
        <v>1.6666666666666667</v>
      </c>
      <c r="H168">
        <f t="shared" si="63"/>
        <v>0</v>
      </c>
      <c r="I168">
        <f t="shared" si="63"/>
        <v>0.46666666666666667</v>
      </c>
      <c r="J168">
        <f t="shared" si="63"/>
        <v>2.3333333333333335</v>
      </c>
      <c r="K168">
        <f t="shared" si="63"/>
        <v>6.6666666666666666E-2</v>
      </c>
      <c r="L168">
        <f t="shared" ref="L168:U168" si="69">ABS(L144/15)</f>
        <v>1.5333333333333334</v>
      </c>
      <c r="M168">
        <f t="shared" si="69"/>
        <v>0.53333333333333333</v>
      </c>
      <c r="N168">
        <f t="shared" si="69"/>
        <v>1.9333333333333333</v>
      </c>
      <c r="O168">
        <f t="shared" si="69"/>
        <v>0.33333333333333331</v>
      </c>
      <c r="P168">
        <f t="shared" si="69"/>
        <v>0.66666666666666663</v>
      </c>
      <c r="Q168">
        <f t="shared" si="69"/>
        <v>0.46666666666666667</v>
      </c>
      <c r="R168">
        <f t="shared" si="69"/>
        <v>0.8</v>
      </c>
      <c r="S168">
        <f t="shared" si="69"/>
        <v>0</v>
      </c>
      <c r="T168">
        <f t="shared" si="69"/>
        <v>1.8666666666666667</v>
      </c>
      <c r="U168">
        <f t="shared" si="69"/>
        <v>3</v>
      </c>
    </row>
    <row r="169" spans="1:21" x14ac:dyDescent="0.15">
      <c r="A169">
        <v>8</v>
      </c>
      <c r="B169">
        <f t="shared" si="63"/>
        <v>1</v>
      </c>
      <c r="C169">
        <f t="shared" si="63"/>
        <v>0.8</v>
      </c>
      <c r="D169">
        <f t="shared" si="63"/>
        <v>0.73333333333333328</v>
      </c>
      <c r="E169">
        <f t="shared" si="63"/>
        <v>0.13333333333333333</v>
      </c>
      <c r="F169">
        <f t="shared" si="63"/>
        <v>1.0666666666666667</v>
      </c>
      <c r="G169">
        <f t="shared" si="63"/>
        <v>1.2</v>
      </c>
      <c r="H169">
        <f t="shared" si="63"/>
        <v>0.46666666666666667</v>
      </c>
      <c r="I169">
        <f t="shared" si="63"/>
        <v>0</v>
      </c>
      <c r="J169">
        <f t="shared" si="63"/>
        <v>1.8666666666666667</v>
      </c>
      <c r="K169">
        <f t="shared" si="63"/>
        <v>0.53333333333333333</v>
      </c>
      <c r="L169">
        <f t="shared" ref="L169:U169" si="70">ABS(L145/15)</f>
        <v>1.0666666666666667</v>
      </c>
      <c r="M169">
        <f t="shared" si="70"/>
        <v>6.6666666666666666E-2</v>
      </c>
      <c r="N169">
        <f t="shared" si="70"/>
        <v>1.4666666666666666</v>
      </c>
      <c r="O169">
        <f t="shared" si="70"/>
        <v>0.8</v>
      </c>
      <c r="P169">
        <f t="shared" si="70"/>
        <v>0.2</v>
      </c>
      <c r="Q169">
        <f t="shared" si="70"/>
        <v>0</v>
      </c>
      <c r="R169">
        <f t="shared" si="70"/>
        <v>0.33333333333333331</v>
      </c>
      <c r="S169">
        <f t="shared" si="70"/>
        <v>0.46666666666666667</v>
      </c>
      <c r="T169">
        <f t="shared" si="70"/>
        <v>1.4</v>
      </c>
      <c r="U169">
        <f t="shared" si="70"/>
        <v>2.5333333333333332</v>
      </c>
    </row>
    <row r="170" spans="1:21" x14ac:dyDescent="0.15">
      <c r="A170">
        <v>9</v>
      </c>
      <c r="B170">
        <f t="shared" si="63"/>
        <v>2.8666666666666667</v>
      </c>
      <c r="C170">
        <f t="shared" si="63"/>
        <v>2.6666666666666665</v>
      </c>
      <c r="D170">
        <f t="shared" si="63"/>
        <v>2.6</v>
      </c>
      <c r="E170">
        <f t="shared" si="63"/>
        <v>1.7333333333333334</v>
      </c>
      <c r="F170">
        <f t="shared" si="63"/>
        <v>2.9333333333333331</v>
      </c>
      <c r="G170">
        <f t="shared" si="63"/>
        <v>0.66666666666666663</v>
      </c>
      <c r="H170">
        <f t="shared" si="63"/>
        <v>2.3333333333333335</v>
      </c>
      <c r="I170">
        <f t="shared" si="63"/>
        <v>1.8666666666666667</v>
      </c>
      <c r="J170">
        <f t="shared" si="63"/>
        <v>0</v>
      </c>
      <c r="K170">
        <f t="shared" si="63"/>
        <v>2.4</v>
      </c>
      <c r="L170">
        <f t="shared" ref="L170:U170" si="71">ABS(L146/15)</f>
        <v>0.8</v>
      </c>
      <c r="M170">
        <f t="shared" si="71"/>
        <v>1.8</v>
      </c>
      <c r="N170">
        <f t="shared" si="71"/>
        <v>0.4</v>
      </c>
      <c r="O170">
        <f t="shared" si="71"/>
        <v>2.6666666666666665</v>
      </c>
      <c r="P170">
        <f t="shared" si="71"/>
        <v>1.6666666666666667</v>
      </c>
      <c r="Q170">
        <f t="shared" si="71"/>
        <v>1.8666666666666667</v>
      </c>
      <c r="R170">
        <f t="shared" si="71"/>
        <v>1.5333333333333334</v>
      </c>
      <c r="S170">
        <f t="shared" si="71"/>
        <v>2.3333333333333335</v>
      </c>
      <c r="T170">
        <f t="shared" si="71"/>
        <v>0.46666666666666667</v>
      </c>
      <c r="U170">
        <f t="shared" si="71"/>
        <v>0.66666666666666663</v>
      </c>
    </row>
    <row r="171" spans="1:21" x14ac:dyDescent="0.15">
      <c r="A171">
        <v>10</v>
      </c>
      <c r="B171">
        <f t="shared" si="63"/>
        <v>0.46666666666666667</v>
      </c>
      <c r="C171">
        <f t="shared" si="63"/>
        <v>0.26666666666666666</v>
      </c>
      <c r="D171">
        <f t="shared" si="63"/>
        <v>0.2</v>
      </c>
      <c r="E171">
        <f t="shared" si="63"/>
        <v>0.66666666666666663</v>
      </c>
      <c r="F171">
        <f t="shared" si="63"/>
        <v>0.53333333333333333</v>
      </c>
      <c r="G171">
        <f t="shared" si="63"/>
        <v>1.7333333333333334</v>
      </c>
      <c r="H171">
        <f t="shared" si="63"/>
        <v>6.6666666666666666E-2</v>
      </c>
      <c r="I171">
        <f t="shared" si="63"/>
        <v>0.53333333333333333</v>
      </c>
      <c r="J171">
        <f t="shared" si="63"/>
        <v>2.4</v>
      </c>
      <c r="K171">
        <f t="shared" si="63"/>
        <v>0</v>
      </c>
      <c r="L171">
        <f t="shared" ref="L171:U171" si="72">ABS(L147/15)</f>
        <v>1.6</v>
      </c>
      <c r="M171">
        <f t="shared" si="72"/>
        <v>0.6</v>
      </c>
      <c r="N171">
        <f t="shared" si="72"/>
        <v>2</v>
      </c>
      <c r="O171">
        <f t="shared" si="72"/>
        <v>0.26666666666666666</v>
      </c>
      <c r="P171">
        <f t="shared" si="72"/>
        <v>0.73333333333333328</v>
      </c>
      <c r="Q171">
        <f t="shared" si="72"/>
        <v>0.53333333333333333</v>
      </c>
      <c r="R171">
        <f t="shared" si="72"/>
        <v>0.8666666666666667</v>
      </c>
      <c r="S171">
        <f t="shared" si="72"/>
        <v>6.6666666666666666E-2</v>
      </c>
      <c r="T171">
        <f t="shared" si="72"/>
        <v>1.9333333333333333</v>
      </c>
      <c r="U171">
        <f t="shared" si="72"/>
        <v>3.0666666666666669</v>
      </c>
    </row>
    <row r="172" spans="1:21" x14ac:dyDescent="0.15">
      <c r="A172">
        <v>11</v>
      </c>
      <c r="B172">
        <f t="shared" ref="B172:K172" si="73">ABS(B148/15)</f>
        <v>2.0666666666666669</v>
      </c>
      <c r="C172">
        <f t="shared" si="73"/>
        <v>1.8666666666666667</v>
      </c>
      <c r="D172">
        <f t="shared" si="73"/>
        <v>1.8</v>
      </c>
      <c r="E172">
        <f t="shared" si="73"/>
        <v>0.93333333333333335</v>
      </c>
      <c r="F172">
        <f t="shared" si="73"/>
        <v>2.1333333333333333</v>
      </c>
      <c r="G172">
        <f t="shared" si="73"/>
        <v>0.13333333333333333</v>
      </c>
      <c r="H172">
        <f t="shared" si="73"/>
        <v>1.5333333333333334</v>
      </c>
      <c r="I172">
        <f t="shared" si="73"/>
        <v>1.0666666666666667</v>
      </c>
      <c r="J172">
        <f t="shared" si="73"/>
        <v>0.8</v>
      </c>
      <c r="K172">
        <f t="shared" si="73"/>
        <v>1.6</v>
      </c>
      <c r="L172">
        <f t="shared" ref="L172:U172" si="74">ABS(L148/15)</f>
        <v>0</v>
      </c>
      <c r="M172">
        <f t="shared" si="74"/>
        <v>1</v>
      </c>
      <c r="N172">
        <f t="shared" si="74"/>
        <v>0.4</v>
      </c>
      <c r="O172">
        <f t="shared" si="74"/>
        <v>1.8666666666666667</v>
      </c>
      <c r="P172">
        <f t="shared" si="74"/>
        <v>0.8666666666666667</v>
      </c>
      <c r="Q172">
        <f t="shared" si="74"/>
        <v>1.0666666666666667</v>
      </c>
      <c r="R172">
        <f t="shared" si="74"/>
        <v>0.73333333333333328</v>
      </c>
      <c r="S172">
        <f t="shared" si="74"/>
        <v>1.5333333333333334</v>
      </c>
      <c r="T172">
        <f t="shared" si="74"/>
        <v>0.33333333333333331</v>
      </c>
      <c r="U172">
        <f t="shared" si="74"/>
        <v>1.4666666666666666</v>
      </c>
    </row>
    <row r="173" spans="1:21" x14ac:dyDescent="0.15">
      <c r="A173">
        <v>12</v>
      </c>
      <c r="B173">
        <f t="shared" ref="B173:K173" si="75">ABS(B149/15)</f>
        <v>1.0666666666666667</v>
      </c>
      <c r="C173">
        <f t="shared" si="75"/>
        <v>0.8666666666666667</v>
      </c>
      <c r="D173">
        <f t="shared" si="75"/>
        <v>0.8</v>
      </c>
      <c r="E173">
        <f t="shared" si="75"/>
        <v>6.6666666666666666E-2</v>
      </c>
      <c r="F173">
        <f t="shared" si="75"/>
        <v>1.1333333333333333</v>
      </c>
      <c r="G173">
        <f t="shared" si="75"/>
        <v>1.1333333333333333</v>
      </c>
      <c r="H173">
        <f t="shared" si="75"/>
        <v>0.53333333333333333</v>
      </c>
      <c r="I173">
        <f t="shared" si="75"/>
        <v>6.6666666666666666E-2</v>
      </c>
      <c r="J173">
        <f t="shared" si="75"/>
        <v>1.8</v>
      </c>
      <c r="K173">
        <f t="shared" si="75"/>
        <v>0.6</v>
      </c>
      <c r="L173">
        <f t="shared" ref="L173:U173" si="76">ABS(L149/15)</f>
        <v>1</v>
      </c>
      <c r="M173">
        <f t="shared" si="76"/>
        <v>0</v>
      </c>
      <c r="N173">
        <f t="shared" si="76"/>
        <v>1.4</v>
      </c>
      <c r="O173">
        <f t="shared" si="76"/>
        <v>0.8666666666666667</v>
      </c>
      <c r="P173">
        <f t="shared" si="76"/>
        <v>0.13333333333333333</v>
      </c>
      <c r="Q173">
        <f t="shared" si="76"/>
        <v>6.6666666666666666E-2</v>
      </c>
      <c r="R173">
        <f t="shared" si="76"/>
        <v>0.26666666666666666</v>
      </c>
      <c r="S173">
        <f t="shared" si="76"/>
        <v>0.53333333333333333</v>
      </c>
      <c r="T173">
        <f t="shared" si="76"/>
        <v>1.3333333333333333</v>
      </c>
      <c r="U173">
        <f t="shared" si="76"/>
        <v>2.4666666666666668</v>
      </c>
    </row>
    <row r="174" spans="1:21" x14ac:dyDescent="0.15">
      <c r="A174">
        <v>13</v>
      </c>
      <c r="B174">
        <f t="shared" ref="B174:K174" si="77">ABS(B150/15)</f>
        <v>2.4666666666666668</v>
      </c>
      <c r="C174">
        <f t="shared" si="77"/>
        <v>2.2666666666666666</v>
      </c>
      <c r="D174">
        <f t="shared" si="77"/>
        <v>2.2000000000000002</v>
      </c>
      <c r="E174">
        <f t="shared" si="77"/>
        <v>1.3333333333333333</v>
      </c>
      <c r="F174">
        <f t="shared" si="77"/>
        <v>2.5333333333333332</v>
      </c>
      <c r="G174">
        <f t="shared" si="77"/>
        <v>0.26666666666666666</v>
      </c>
      <c r="H174">
        <f t="shared" si="77"/>
        <v>1.9333333333333333</v>
      </c>
      <c r="I174">
        <f t="shared" si="77"/>
        <v>1.4666666666666666</v>
      </c>
      <c r="J174">
        <f t="shared" si="77"/>
        <v>0.4</v>
      </c>
      <c r="K174">
        <f t="shared" si="77"/>
        <v>2</v>
      </c>
      <c r="L174">
        <f t="shared" ref="L174:U174" si="78">ABS(L150/15)</f>
        <v>0.4</v>
      </c>
      <c r="M174">
        <f t="shared" si="78"/>
        <v>1.4</v>
      </c>
      <c r="N174">
        <f t="shared" si="78"/>
        <v>0</v>
      </c>
      <c r="O174">
        <f t="shared" si="78"/>
        <v>2.2666666666666666</v>
      </c>
      <c r="P174">
        <f t="shared" si="78"/>
        <v>1.2666666666666666</v>
      </c>
      <c r="Q174">
        <f t="shared" si="78"/>
        <v>1.4666666666666666</v>
      </c>
      <c r="R174">
        <f t="shared" si="78"/>
        <v>1.1333333333333333</v>
      </c>
      <c r="S174">
        <f t="shared" si="78"/>
        <v>1.9333333333333333</v>
      </c>
      <c r="T174">
        <f t="shared" si="78"/>
        <v>6.6666666666666666E-2</v>
      </c>
      <c r="U174">
        <f t="shared" si="78"/>
        <v>1.0666666666666667</v>
      </c>
    </row>
    <row r="175" spans="1:21" x14ac:dyDescent="0.15">
      <c r="A175">
        <v>14</v>
      </c>
      <c r="B175">
        <f t="shared" ref="B175:K175" si="79">ABS(B151/15)</f>
        <v>0.2</v>
      </c>
      <c r="C175">
        <f t="shared" si="79"/>
        <v>0</v>
      </c>
      <c r="D175">
        <f t="shared" si="79"/>
        <v>6.6666666666666666E-2</v>
      </c>
      <c r="E175">
        <f t="shared" si="79"/>
        <v>0.93333333333333335</v>
      </c>
      <c r="F175">
        <f t="shared" si="79"/>
        <v>0.26666666666666666</v>
      </c>
      <c r="G175">
        <f t="shared" si="79"/>
        <v>2</v>
      </c>
      <c r="H175">
        <f t="shared" si="79"/>
        <v>0.33333333333333331</v>
      </c>
      <c r="I175">
        <f t="shared" si="79"/>
        <v>0.8</v>
      </c>
      <c r="J175">
        <f t="shared" si="79"/>
        <v>2.6666666666666665</v>
      </c>
      <c r="K175">
        <f t="shared" si="79"/>
        <v>0.26666666666666666</v>
      </c>
      <c r="L175">
        <f t="shared" ref="L175:U175" si="80">ABS(L151/15)</f>
        <v>1.8666666666666667</v>
      </c>
      <c r="M175">
        <f t="shared" si="80"/>
        <v>0.8666666666666667</v>
      </c>
      <c r="N175">
        <f t="shared" si="80"/>
        <v>2.2666666666666666</v>
      </c>
      <c r="O175">
        <f t="shared" si="80"/>
        <v>0</v>
      </c>
      <c r="P175">
        <f t="shared" si="80"/>
        <v>1</v>
      </c>
      <c r="Q175">
        <f t="shared" si="80"/>
        <v>0.8</v>
      </c>
      <c r="R175">
        <f t="shared" si="80"/>
        <v>1.1333333333333333</v>
      </c>
      <c r="S175">
        <f t="shared" si="80"/>
        <v>0.33333333333333331</v>
      </c>
      <c r="T175">
        <f t="shared" si="80"/>
        <v>2.2000000000000002</v>
      </c>
      <c r="U175">
        <f t="shared" si="80"/>
        <v>3.3333333333333335</v>
      </c>
    </row>
    <row r="176" spans="1:21" x14ac:dyDescent="0.15">
      <c r="A176">
        <v>15</v>
      </c>
      <c r="B176">
        <f t="shared" ref="B176:K176" si="81">ABS(B152/15)</f>
        <v>1.2</v>
      </c>
      <c r="C176">
        <f t="shared" si="81"/>
        <v>1</v>
      </c>
      <c r="D176">
        <f t="shared" si="81"/>
        <v>0.93333333333333335</v>
      </c>
      <c r="E176">
        <f t="shared" si="81"/>
        <v>6.6666666666666666E-2</v>
      </c>
      <c r="F176">
        <f t="shared" si="81"/>
        <v>1.2666666666666666</v>
      </c>
      <c r="G176">
        <f t="shared" si="81"/>
        <v>1</v>
      </c>
      <c r="H176">
        <f t="shared" si="81"/>
        <v>0.66666666666666663</v>
      </c>
      <c r="I176">
        <f t="shared" si="81"/>
        <v>0.2</v>
      </c>
      <c r="J176">
        <f t="shared" si="81"/>
        <v>1.6666666666666667</v>
      </c>
      <c r="K176">
        <f t="shared" si="81"/>
        <v>0.73333333333333328</v>
      </c>
      <c r="L176">
        <f t="shared" ref="L176:U176" si="82">ABS(L152/15)</f>
        <v>0.8666666666666667</v>
      </c>
      <c r="M176">
        <f t="shared" si="82"/>
        <v>0.13333333333333333</v>
      </c>
      <c r="N176">
        <f t="shared" si="82"/>
        <v>1.2666666666666666</v>
      </c>
      <c r="O176">
        <f t="shared" si="82"/>
        <v>1</v>
      </c>
      <c r="P176">
        <f t="shared" si="82"/>
        <v>0</v>
      </c>
      <c r="Q176">
        <f t="shared" si="82"/>
        <v>0.2</v>
      </c>
      <c r="R176">
        <f t="shared" si="82"/>
        <v>0.13333333333333333</v>
      </c>
      <c r="S176">
        <f t="shared" si="82"/>
        <v>0.66666666666666663</v>
      </c>
      <c r="T176">
        <f t="shared" si="82"/>
        <v>1.2</v>
      </c>
      <c r="U176">
        <f t="shared" si="82"/>
        <v>2.3333333333333335</v>
      </c>
    </row>
    <row r="177" spans="1:21" x14ac:dyDescent="0.15">
      <c r="A177">
        <v>16</v>
      </c>
      <c r="B177">
        <f t="shared" ref="B177:K177" si="83">ABS(B153/15)</f>
        <v>1</v>
      </c>
      <c r="C177">
        <f t="shared" si="83"/>
        <v>0.8</v>
      </c>
      <c r="D177">
        <f t="shared" si="83"/>
        <v>0.73333333333333328</v>
      </c>
      <c r="E177">
        <f t="shared" si="83"/>
        <v>0.13333333333333333</v>
      </c>
      <c r="F177">
        <f t="shared" si="83"/>
        <v>1.0666666666666667</v>
      </c>
      <c r="G177">
        <f t="shared" si="83"/>
        <v>1.2</v>
      </c>
      <c r="H177">
        <f t="shared" si="83"/>
        <v>0.46666666666666667</v>
      </c>
      <c r="I177">
        <f t="shared" si="83"/>
        <v>0</v>
      </c>
      <c r="J177">
        <f t="shared" si="83"/>
        <v>1.8666666666666667</v>
      </c>
      <c r="K177">
        <f t="shared" si="83"/>
        <v>0.53333333333333333</v>
      </c>
      <c r="L177">
        <f t="shared" ref="L177:U177" si="84">ABS(L153/15)</f>
        <v>1.0666666666666667</v>
      </c>
      <c r="M177">
        <f t="shared" si="84"/>
        <v>6.6666666666666666E-2</v>
      </c>
      <c r="N177">
        <f t="shared" si="84"/>
        <v>1.4666666666666666</v>
      </c>
      <c r="O177">
        <f t="shared" si="84"/>
        <v>0.8</v>
      </c>
      <c r="P177">
        <f t="shared" si="84"/>
        <v>0.2</v>
      </c>
      <c r="Q177">
        <f t="shared" si="84"/>
        <v>0</v>
      </c>
      <c r="R177">
        <f t="shared" si="84"/>
        <v>0.33333333333333331</v>
      </c>
      <c r="S177">
        <f t="shared" si="84"/>
        <v>0.46666666666666667</v>
      </c>
      <c r="T177">
        <f t="shared" si="84"/>
        <v>1.4</v>
      </c>
      <c r="U177">
        <f t="shared" si="84"/>
        <v>2.5333333333333332</v>
      </c>
    </row>
    <row r="178" spans="1:21" x14ac:dyDescent="0.15">
      <c r="A178">
        <v>17</v>
      </c>
      <c r="B178">
        <f t="shared" ref="B178:K178" si="85">ABS(B154/15)</f>
        <v>1.3333333333333333</v>
      </c>
      <c r="C178">
        <f t="shared" si="85"/>
        <v>1.1333333333333333</v>
      </c>
      <c r="D178">
        <f t="shared" si="85"/>
        <v>1.0666666666666667</v>
      </c>
      <c r="E178">
        <f t="shared" si="85"/>
        <v>0.2</v>
      </c>
      <c r="F178">
        <f t="shared" si="85"/>
        <v>1.4</v>
      </c>
      <c r="G178">
        <f t="shared" si="85"/>
        <v>0.8666666666666667</v>
      </c>
      <c r="H178">
        <f t="shared" si="85"/>
        <v>0.8</v>
      </c>
      <c r="I178">
        <f t="shared" si="85"/>
        <v>0.33333333333333331</v>
      </c>
      <c r="J178">
        <f t="shared" si="85"/>
        <v>1.5333333333333334</v>
      </c>
      <c r="K178">
        <f t="shared" si="85"/>
        <v>0.8666666666666667</v>
      </c>
      <c r="L178">
        <f t="shared" ref="L178:U178" si="86">ABS(L154/15)</f>
        <v>0.73333333333333328</v>
      </c>
      <c r="M178">
        <f t="shared" si="86"/>
        <v>0.26666666666666666</v>
      </c>
      <c r="N178">
        <f t="shared" si="86"/>
        <v>1.1333333333333333</v>
      </c>
      <c r="O178">
        <f t="shared" si="86"/>
        <v>1.1333333333333333</v>
      </c>
      <c r="P178">
        <f t="shared" si="86"/>
        <v>0.13333333333333333</v>
      </c>
      <c r="Q178">
        <f t="shared" si="86"/>
        <v>0.33333333333333331</v>
      </c>
      <c r="R178">
        <f t="shared" si="86"/>
        <v>0</v>
      </c>
      <c r="S178">
        <f t="shared" si="86"/>
        <v>0.8</v>
      </c>
      <c r="T178">
        <f t="shared" si="86"/>
        <v>1.0666666666666667</v>
      </c>
      <c r="U178">
        <f t="shared" si="86"/>
        <v>2.2000000000000002</v>
      </c>
    </row>
    <row r="179" spans="1:21" x14ac:dyDescent="0.15">
      <c r="A179">
        <v>18</v>
      </c>
      <c r="B179">
        <f t="shared" ref="B179:K179" si="87">ABS(B155/15)</f>
        <v>0.53333333333333333</v>
      </c>
      <c r="C179">
        <f t="shared" si="87"/>
        <v>0.33333333333333331</v>
      </c>
      <c r="D179">
        <f t="shared" si="87"/>
        <v>0.26666666666666666</v>
      </c>
      <c r="E179">
        <f t="shared" si="87"/>
        <v>0.6</v>
      </c>
      <c r="F179">
        <f t="shared" si="87"/>
        <v>0.6</v>
      </c>
      <c r="G179">
        <f t="shared" si="87"/>
        <v>1.6666666666666667</v>
      </c>
      <c r="H179">
        <f t="shared" si="87"/>
        <v>0</v>
      </c>
      <c r="I179">
        <f t="shared" si="87"/>
        <v>0.46666666666666667</v>
      </c>
      <c r="J179">
        <f t="shared" si="87"/>
        <v>2.3333333333333335</v>
      </c>
      <c r="K179">
        <f t="shared" si="87"/>
        <v>6.6666666666666666E-2</v>
      </c>
      <c r="L179">
        <f t="shared" ref="L179:U179" si="88">ABS(L155/15)</f>
        <v>1.5333333333333334</v>
      </c>
      <c r="M179">
        <f t="shared" si="88"/>
        <v>0.53333333333333333</v>
      </c>
      <c r="N179">
        <f t="shared" si="88"/>
        <v>1.9333333333333333</v>
      </c>
      <c r="O179">
        <f t="shared" si="88"/>
        <v>0.33333333333333331</v>
      </c>
      <c r="P179">
        <f t="shared" si="88"/>
        <v>0.66666666666666663</v>
      </c>
      <c r="Q179">
        <f t="shared" si="88"/>
        <v>0.46666666666666667</v>
      </c>
      <c r="R179">
        <f t="shared" si="88"/>
        <v>0.8</v>
      </c>
      <c r="S179">
        <f t="shared" si="88"/>
        <v>0</v>
      </c>
      <c r="T179">
        <f t="shared" si="88"/>
        <v>1.8666666666666667</v>
      </c>
      <c r="U179">
        <f t="shared" si="88"/>
        <v>3</v>
      </c>
    </row>
    <row r="180" spans="1:21" x14ac:dyDescent="0.15">
      <c r="A180">
        <v>19</v>
      </c>
      <c r="B180">
        <f t="shared" ref="B180:K180" si="89">ABS(B156/15)</f>
        <v>2.4</v>
      </c>
      <c r="C180">
        <f t="shared" si="89"/>
        <v>2.2000000000000002</v>
      </c>
      <c r="D180">
        <f t="shared" si="89"/>
        <v>2.1333333333333333</v>
      </c>
      <c r="E180">
        <f t="shared" si="89"/>
        <v>1.2666666666666666</v>
      </c>
      <c r="F180">
        <f t="shared" si="89"/>
        <v>2.4666666666666668</v>
      </c>
      <c r="G180">
        <f t="shared" si="89"/>
        <v>0.2</v>
      </c>
      <c r="H180">
        <f t="shared" si="89"/>
        <v>1.8666666666666667</v>
      </c>
      <c r="I180">
        <f t="shared" si="89"/>
        <v>1.4</v>
      </c>
      <c r="J180">
        <f t="shared" si="89"/>
        <v>0.46666666666666667</v>
      </c>
      <c r="K180">
        <f t="shared" si="89"/>
        <v>1.9333333333333333</v>
      </c>
      <c r="L180">
        <f t="shared" ref="L180:U180" si="90">ABS(L156/15)</f>
        <v>0.33333333333333331</v>
      </c>
      <c r="M180">
        <f t="shared" si="90"/>
        <v>1.3333333333333333</v>
      </c>
      <c r="N180">
        <f t="shared" si="90"/>
        <v>6.6666666666666666E-2</v>
      </c>
      <c r="O180">
        <f t="shared" si="90"/>
        <v>2.2000000000000002</v>
      </c>
      <c r="P180">
        <f t="shared" si="90"/>
        <v>1.2</v>
      </c>
      <c r="Q180">
        <f t="shared" si="90"/>
        <v>1.4</v>
      </c>
      <c r="R180">
        <f t="shared" si="90"/>
        <v>1.0666666666666667</v>
      </c>
      <c r="S180">
        <f t="shared" si="90"/>
        <v>1.8666666666666667</v>
      </c>
      <c r="T180">
        <f t="shared" si="90"/>
        <v>0</v>
      </c>
      <c r="U180">
        <f t="shared" si="90"/>
        <v>1.1333333333333333</v>
      </c>
    </row>
    <row r="181" spans="1:21" x14ac:dyDescent="0.15">
      <c r="A181">
        <v>20</v>
      </c>
      <c r="B181">
        <f t="shared" ref="B181:K181" si="91">ABS(B157/15)</f>
        <v>3.5333333333333332</v>
      </c>
      <c r="C181">
        <f t="shared" si="91"/>
        <v>3.3333333333333335</v>
      </c>
      <c r="D181">
        <f t="shared" si="91"/>
        <v>3.2666666666666666</v>
      </c>
      <c r="E181">
        <f t="shared" si="91"/>
        <v>2.4</v>
      </c>
      <c r="F181">
        <f t="shared" si="91"/>
        <v>3.6</v>
      </c>
      <c r="G181">
        <f t="shared" si="91"/>
        <v>1.3333333333333333</v>
      </c>
      <c r="H181">
        <f t="shared" si="91"/>
        <v>3</v>
      </c>
      <c r="I181">
        <f t="shared" si="91"/>
        <v>2.5333333333333332</v>
      </c>
      <c r="J181">
        <f t="shared" si="91"/>
        <v>0.66666666666666663</v>
      </c>
      <c r="K181">
        <f t="shared" si="91"/>
        <v>3.0666666666666669</v>
      </c>
      <c r="L181">
        <f t="shared" ref="L181:U181" si="92">ABS(L157/15)</f>
        <v>1.4666666666666666</v>
      </c>
      <c r="M181">
        <f t="shared" si="92"/>
        <v>2.4666666666666668</v>
      </c>
      <c r="N181">
        <f t="shared" si="92"/>
        <v>1.0666666666666667</v>
      </c>
      <c r="O181">
        <f t="shared" si="92"/>
        <v>3.3333333333333335</v>
      </c>
      <c r="P181">
        <f t="shared" si="92"/>
        <v>2.3333333333333335</v>
      </c>
      <c r="Q181">
        <f t="shared" si="92"/>
        <v>2.5333333333333332</v>
      </c>
      <c r="R181">
        <f t="shared" si="92"/>
        <v>2.2000000000000002</v>
      </c>
      <c r="S181">
        <f t="shared" si="92"/>
        <v>3</v>
      </c>
      <c r="T181">
        <f t="shared" si="92"/>
        <v>1.1333333333333333</v>
      </c>
      <c r="U181">
        <f t="shared" si="92"/>
        <v>0</v>
      </c>
    </row>
    <row r="185" spans="1:21" x14ac:dyDescent="0.15">
      <c r="A185" t="s">
        <v>159</v>
      </c>
      <c r="B185">
        <v>1</v>
      </c>
      <c r="C185">
        <v>2</v>
      </c>
      <c r="D185">
        <v>3</v>
      </c>
      <c r="E185">
        <v>4</v>
      </c>
      <c r="F185">
        <v>5</v>
      </c>
      <c r="G185">
        <v>6</v>
      </c>
      <c r="H185">
        <v>7</v>
      </c>
      <c r="I185">
        <v>8</v>
      </c>
      <c r="J185">
        <v>9</v>
      </c>
      <c r="K185">
        <v>10</v>
      </c>
      <c r="L185">
        <v>11</v>
      </c>
      <c r="M185">
        <v>12</v>
      </c>
      <c r="N185">
        <v>13</v>
      </c>
      <c r="O185">
        <v>14</v>
      </c>
      <c r="P185">
        <v>15</v>
      </c>
      <c r="Q185">
        <v>16</v>
      </c>
      <c r="R185">
        <v>17</v>
      </c>
      <c r="S185">
        <v>18</v>
      </c>
      <c r="T185">
        <v>19</v>
      </c>
      <c r="U185">
        <v>20</v>
      </c>
    </row>
    <row r="186" spans="1:21" x14ac:dyDescent="0.15">
      <c r="A186">
        <v>1</v>
      </c>
      <c r="B186">
        <f t="shared" ref="B186:B195" si="93">IF(B115=1,0,B162/SQRT(1-B115*B115))</f>
        <v>0</v>
      </c>
      <c r="C186">
        <f t="shared" ref="C186:K186" si="94">IF(C115=1,0,C162/SQRT(1-C115*C115))</f>
        <v>0.35353581007101736</v>
      </c>
      <c r="D186">
        <f t="shared" si="94"/>
        <v>0.47816977402522259</v>
      </c>
      <c r="E186">
        <f t="shared" si="94"/>
        <v>1.5899118260026894</v>
      </c>
      <c r="F186">
        <f t="shared" si="94"/>
        <v>9.9324444857782204E-2</v>
      </c>
      <c r="G186">
        <f t="shared" si="94"/>
        <v>2.6712402288492063</v>
      </c>
      <c r="H186">
        <f t="shared" si="94"/>
        <v>0.66783094993889014</v>
      </c>
      <c r="I186">
        <f t="shared" si="94"/>
        <v>1.2354962460250025</v>
      </c>
      <c r="J186">
        <f t="shared" si="94"/>
        <v>3.0325910262301226</v>
      </c>
      <c r="K186">
        <f t="shared" si="94"/>
        <v>0.55795880417268773</v>
      </c>
      <c r="L186">
        <f t="shared" ref="L186:U186" si="95">IF(L115=1,0,L162/SQRT(1-L115*L115))</f>
        <v>2.1624008562495467</v>
      </c>
      <c r="M186">
        <f t="shared" si="95"/>
        <v>1.3733430438235212</v>
      </c>
      <c r="N186">
        <f t="shared" si="95"/>
        <v>2.7577387554518915</v>
      </c>
      <c r="O186">
        <f t="shared" si="95"/>
        <v>0.23517826221898058</v>
      </c>
      <c r="P186">
        <f t="shared" si="95"/>
        <v>1.3789670712718203</v>
      </c>
      <c r="Q186">
        <f t="shared" si="95"/>
        <v>1.1505956787763201</v>
      </c>
      <c r="R186">
        <f t="shared" si="95"/>
        <v>3.3421787045542457</v>
      </c>
      <c r="S186">
        <f t="shared" si="95"/>
        <v>3.7991972168088091</v>
      </c>
      <c r="T186">
        <f t="shared" si="95"/>
        <v>2.402020091481317</v>
      </c>
      <c r="U186">
        <f t="shared" si="95"/>
        <v>3.7201514469897208</v>
      </c>
    </row>
    <row r="187" spans="1:21" x14ac:dyDescent="0.15">
      <c r="A187">
        <v>2</v>
      </c>
      <c r="B187">
        <f t="shared" si="93"/>
        <v>0.35353581007101736</v>
      </c>
      <c r="C187">
        <f t="shared" ref="C187:K187" si="96">IF(C116=1,0,C163/SQRT(1-C116*C116))</f>
        <v>0</v>
      </c>
      <c r="D187">
        <f t="shared" si="96"/>
        <v>7.3085068176075393E-2</v>
      </c>
      <c r="E187">
        <f t="shared" si="96"/>
        <v>1.5262128378420479</v>
      </c>
      <c r="F187">
        <f t="shared" si="96"/>
        <v>0.2860399152963416</v>
      </c>
      <c r="G187">
        <f t="shared" si="96"/>
        <v>2.107621033685795</v>
      </c>
      <c r="H187">
        <f t="shared" si="96"/>
        <v>0.35978658723308748</v>
      </c>
      <c r="I187">
        <f t="shared" si="96"/>
        <v>0.85096708801967047</v>
      </c>
      <c r="J187">
        <f t="shared" si="96"/>
        <v>2.7161014376601029</v>
      </c>
      <c r="K187">
        <f t="shared" si="96"/>
        <v>0.28143737583392503</v>
      </c>
      <c r="L187">
        <f t="shared" ref="L187:U187" si="97">IF(L116=1,0,L163/SQRT(1-L116*L116))</f>
        <v>1.8953508045936263</v>
      </c>
      <c r="M187">
        <f t="shared" si="97"/>
        <v>0.92548696278438058</v>
      </c>
      <c r="N187">
        <f t="shared" si="97"/>
        <v>2.3335293081289308</v>
      </c>
      <c r="O187">
        <f t="shared" si="97"/>
        <v>0</v>
      </c>
      <c r="P187">
        <f t="shared" si="97"/>
        <v>1.0417026986337146</v>
      </c>
      <c r="Q187">
        <f t="shared" si="97"/>
        <v>0.81888039539199364</v>
      </c>
      <c r="R187">
        <f t="shared" si="97"/>
        <v>1.546009432134404</v>
      </c>
      <c r="S187">
        <f t="shared" si="97"/>
        <v>0.80503695083300464</v>
      </c>
      <c r="T187">
        <f t="shared" si="97"/>
        <v>2.2049886006828641</v>
      </c>
      <c r="U187">
        <f t="shared" si="97"/>
        <v>3.3833489985106531</v>
      </c>
    </row>
    <row r="188" spans="1:21" x14ac:dyDescent="0.15">
      <c r="A188">
        <v>3</v>
      </c>
      <c r="B188">
        <f t="shared" si="93"/>
        <v>0.47816977402522259</v>
      </c>
      <c r="C188">
        <f t="shared" ref="C188:K188" si="98">IF(C117=1,0,C164/SQRT(1-C117*C117))</f>
        <v>7.3085068176075393E-2</v>
      </c>
      <c r="D188">
        <f t="shared" si="98"/>
        <v>0</v>
      </c>
      <c r="E188">
        <f t="shared" si="98"/>
        <v>0.93381293704543189</v>
      </c>
      <c r="F188">
        <f t="shared" si="98"/>
        <v>0.77268578210523253</v>
      </c>
      <c r="G188">
        <f t="shared" si="98"/>
        <v>2.3051952845495234</v>
      </c>
      <c r="H188">
        <f t="shared" si="98"/>
        <v>0.32410127129411276</v>
      </c>
      <c r="I188">
        <f t="shared" si="98"/>
        <v>0.82330986775564841</v>
      </c>
      <c r="J188">
        <f t="shared" si="98"/>
        <v>2.7845216059009901</v>
      </c>
      <c r="K188">
        <f t="shared" si="98"/>
        <v>0.2185333345017198</v>
      </c>
      <c r="L188">
        <f t="shared" ref="L188:U188" si="99">IF(L117=1,0,L164/SQRT(1-L117*L117))</f>
        <v>1.9212633563879331</v>
      </c>
      <c r="M188">
        <f t="shared" si="99"/>
        <v>0.94876915762613534</v>
      </c>
      <c r="N188">
        <f t="shared" si="99"/>
        <v>2.5909910684415118</v>
      </c>
      <c r="O188">
        <f t="shared" si="99"/>
        <v>7.9059932258923646E-2</v>
      </c>
      <c r="P188">
        <f t="shared" si="99"/>
        <v>1.0502459859651492</v>
      </c>
      <c r="Q188">
        <f t="shared" si="99"/>
        <v>0.86902736827754001</v>
      </c>
      <c r="R188">
        <f t="shared" si="99"/>
        <v>1.4610274288727512</v>
      </c>
      <c r="S188">
        <f t="shared" si="99"/>
        <v>0.26666666666666666</v>
      </c>
      <c r="T188">
        <f t="shared" si="99"/>
        <v>2.1668501275897203</v>
      </c>
      <c r="U188">
        <f t="shared" si="99"/>
        <v>3.5889361016641192</v>
      </c>
    </row>
    <row r="189" spans="1:21" x14ac:dyDescent="0.15">
      <c r="A189">
        <v>4</v>
      </c>
      <c r="B189">
        <f t="shared" si="93"/>
        <v>1.5899118260026894</v>
      </c>
      <c r="C189">
        <f t="shared" ref="C189:K189" si="100">IF(C118=1,0,C165/SQRT(1-C118*C118))</f>
        <v>1.5262128378420479</v>
      </c>
      <c r="D189">
        <f t="shared" si="100"/>
        <v>0.93381293704543189</v>
      </c>
      <c r="E189">
        <f t="shared" si="100"/>
        <v>0</v>
      </c>
      <c r="F189">
        <f t="shared" si="100"/>
        <v>1.2967314794366738</v>
      </c>
      <c r="G189">
        <f t="shared" si="100"/>
        <v>1.1929283074403532</v>
      </c>
      <c r="H189">
        <f t="shared" si="100"/>
        <v>0.69956024416295737</v>
      </c>
      <c r="I189">
        <f t="shared" si="100"/>
        <v>0.14852978034279449</v>
      </c>
      <c r="J189">
        <f t="shared" si="100"/>
        <v>1.7926378429347476</v>
      </c>
      <c r="K189">
        <f t="shared" si="100"/>
        <v>0.73475480895534395</v>
      </c>
      <c r="L189">
        <f t="shared" ref="L189:U189" si="101">IF(L118=1,0,L165/SQRT(1-L118*L118))</f>
        <v>1.0355132351169507</v>
      </c>
      <c r="M189">
        <f t="shared" si="101"/>
        <v>7.5942334400224271E-2</v>
      </c>
      <c r="N189">
        <f t="shared" si="101"/>
        <v>1.4102707451207548</v>
      </c>
      <c r="O189">
        <f t="shared" si="101"/>
        <v>1.0414132407533123</v>
      </c>
      <c r="P189">
        <f t="shared" si="101"/>
        <v>7.2328324166921282E-2</v>
      </c>
      <c r="Q189">
        <f t="shared" si="101"/>
        <v>0.14030068435096729</v>
      </c>
      <c r="R189">
        <f t="shared" si="101"/>
        <v>0.33285853878772215</v>
      </c>
      <c r="S189">
        <f t="shared" si="101"/>
        <v>0.71857687767138456</v>
      </c>
      <c r="T189">
        <f t="shared" si="101"/>
        <v>1.2838192050769479</v>
      </c>
      <c r="U189">
        <f t="shared" si="101"/>
        <v>2.4912979164082678</v>
      </c>
    </row>
    <row r="190" spans="1:21" x14ac:dyDescent="0.15">
      <c r="A190">
        <v>5</v>
      </c>
      <c r="B190">
        <f t="shared" si="93"/>
        <v>9.9324444857782204E-2</v>
      </c>
      <c r="C190">
        <f t="shared" ref="C190:K190" si="102">IF(C119=1,0,C166/SQRT(1-C119*C119))</f>
        <v>0.2860399152963416</v>
      </c>
      <c r="D190">
        <f t="shared" si="102"/>
        <v>0.77268578210523253</v>
      </c>
      <c r="E190">
        <f t="shared" si="102"/>
        <v>1.2967314794366738</v>
      </c>
      <c r="F190">
        <f t="shared" si="102"/>
        <v>0</v>
      </c>
      <c r="G190">
        <f t="shared" si="102"/>
        <v>2.581108783087438</v>
      </c>
      <c r="H190">
        <f t="shared" si="102"/>
        <v>0.69002287792325556</v>
      </c>
      <c r="I190">
        <f t="shared" si="102"/>
        <v>1.1609733893382537</v>
      </c>
      <c r="J190">
        <f t="shared" si="102"/>
        <v>3.1116705816981525</v>
      </c>
      <c r="K190">
        <f t="shared" si="102"/>
        <v>0.56681479377026978</v>
      </c>
      <c r="L190">
        <f t="shared" ref="L190:U190" si="103">IF(L119=1,0,L166/SQRT(1-L119*L119))</f>
        <v>2.2594436702574217</v>
      </c>
      <c r="M190">
        <f t="shared" si="103"/>
        <v>1.2654334785794814</v>
      </c>
      <c r="N190">
        <f t="shared" si="103"/>
        <v>2.8789141249480181</v>
      </c>
      <c r="O190">
        <f t="shared" si="103"/>
        <v>0.30184872383570893</v>
      </c>
      <c r="P190">
        <f t="shared" si="103"/>
        <v>1.3744884932481496</v>
      </c>
      <c r="Q190">
        <f t="shared" si="103"/>
        <v>1.1724895209202935</v>
      </c>
      <c r="R190">
        <f t="shared" si="103"/>
        <v>1.8252019558755619</v>
      </c>
      <c r="S190">
        <f t="shared" si="103"/>
        <v>0.6</v>
      </c>
      <c r="T190">
        <f t="shared" si="103"/>
        <v>2.5232520773229163</v>
      </c>
      <c r="U190">
        <f t="shared" si="103"/>
        <v>3.9007735148699831</v>
      </c>
    </row>
    <row r="191" spans="1:21" x14ac:dyDescent="0.15">
      <c r="A191">
        <v>6</v>
      </c>
      <c r="B191">
        <f t="shared" si="93"/>
        <v>2.6712402288492063</v>
      </c>
      <c r="C191">
        <f t="shared" ref="C191:K191" si="104">IF(C120=1,0,C167/SQRT(1-C120*C120))</f>
        <v>2.107621033685795</v>
      </c>
      <c r="D191">
        <f t="shared" si="104"/>
        <v>2.3051952845495234</v>
      </c>
      <c r="E191">
        <f t="shared" si="104"/>
        <v>1.1929283074403532</v>
      </c>
      <c r="F191">
        <f t="shared" si="104"/>
        <v>2.581108783087438</v>
      </c>
      <c r="G191">
        <f t="shared" si="104"/>
        <v>0</v>
      </c>
      <c r="H191">
        <f t="shared" si="104"/>
        <v>1.8301129363416826</v>
      </c>
      <c r="I191">
        <f t="shared" si="104"/>
        <v>1.9661533083221074</v>
      </c>
      <c r="J191">
        <f t="shared" si="104"/>
        <v>1.0999051247041594</v>
      </c>
      <c r="K191">
        <f t="shared" si="104"/>
        <v>2.3174331950069522</v>
      </c>
      <c r="L191">
        <f t="shared" ref="L191:U191" si="105">IF(L120=1,0,L167/SQRT(1-L120*L120))</f>
        <v>0.18918654847945696</v>
      </c>
      <c r="M191">
        <f t="shared" si="105"/>
        <v>1.9756986677621007</v>
      </c>
      <c r="N191">
        <f t="shared" si="105"/>
        <v>0.50762286338010809</v>
      </c>
      <c r="O191">
        <f t="shared" si="105"/>
        <v>2.1779349318726369</v>
      </c>
      <c r="P191">
        <f t="shared" si="105"/>
        <v>1.0863791439092354</v>
      </c>
      <c r="Q191">
        <f t="shared" si="105"/>
        <v>1.4102028747970488</v>
      </c>
      <c r="R191">
        <f t="shared" si="105"/>
        <v>1.4967884746750904</v>
      </c>
      <c r="S191">
        <f t="shared" si="105"/>
        <v>1.6666666666666667</v>
      </c>
      <c r="T191">
        <f t="shared" si="105"/>
        <v>0.28676260803036735</v>
      </c>
      <c r="U191">
        <f t="shared" si="105"/>
        <v>2.0358251918374011</v>
      </c>
    </row>
    <row r="192" spans="1:21" x14ac:dyDescent="0.15">
      <c r="A192">
        <v>7</v>
      </c>
      <c r="B192">
        <f t="shared" si="93"/>
        <v>0.66783094993889014</v>
      </c>
      <c r="C192">
        <f t="shared" ref="C192:K192" si="106">IF(C121=1,0,C168/SQRT(1-C121*C121))</f>
        <v>0.35978658723308748</v>
      </c>
      <c r="D192">
        <f t="shared" si="106"/>
        <v>0.32410127129411276</v>
      </c>
      <c r="E192">
        <f t="shared" si="106"/>
        <v>0.69956024416295737</v>
      </c>
      <c r="F192">
        <f t="shared" si="106"/>
        <v>0.69002287792325556</v>
      </c>
      <c r="G192">
        <f t="shared" si="106"/>
        <v>1.8301129363416826</v>
      </c>
      <c r="H192">
        <f t="shared" si="106"/>
        <v>0</v>
      </c>
      <c r="I192">
        <f t="shared" si="106"/>
        <v>0.50378780720015193</v>
      </c>
      <c r="J192">
        <f t="shared" si="106"/>
        <v>2.4315237915506223</v>
      </c>
      <c r="K192">
        <f t="shared" si="106"/>
        <v>7.0127637452892813E-2</v>
      </c>
      <c r="L192">
        <f t="shared" ref="L192:U192" si="107">IF(L121=1,0,L168/SQRT(1-L121*L121))</f>
        <v>1.6065064963069131</v>
      </c>
      <c r="M192">
        <f t="shared" si="107"/>
        <v>0.59606862606008137</v>
      </c>
      <c r="N192">
        <f t="shared" si="107"/>
        <v>2.0275680220875576</v>
      </c>
      <c r="O192">
        <f t="shared" si="107"/>
        <v>0.7775054418342956</v>
      </c>
      <c r="P192">
        <f t="shared" si="107"/>
        <v>1.1792250139101563</v>
      </c>
      <c r="Q192">
        <f t="shared" si="107"/>
        <v>0.51116107744335704</v>
      </c>
      <c r="R192">
        <f t="shared" si="107"/>
        <v>1.2026454018701553</v>
      </c>
      <c r="S192">
        <f t="shared" si="107"/>
        <v>0</v>
      </c>
      <c r="T192">
        <f t="shared" si="107"/>
        <v>1.8932888164018158</v>
      </c>
      <c r="U192">
        <f t="shared" si="107"/>
        <v>3.1084997183309722</v>
      </c>
    </row>
    <row r="193" spans="1:21" x14ac:dyDescent="0.15">
      <c r="A193">
        <v>8</v>
      </c>
      <c r="B193">
        <f t="shared" si="93"/>
        <v>1.2354962460250025</v>
      </c>
      <c r="C193">
        <f t="shared" ref="C193:K193" si="108">IF(C122=1,0,C169/SQRT(1-C122*C122))</f>
        <v>0.85096708801967047</v>
      </c>
      <c r="D193">
        <f t="shared" si="108"/>
        <v>0.82330986775564841</v>
      </c>
      <c r="E193">
        <f t="shared" si="108"/>
        <v>0.14852978034279449</v>
      </c>
      <c r="F193">
        <f t="shared" si="108"/>
        <v>1.1609733893382537</v>
      </c>
      <c r="G193">
        <f t="shared" si="108"/>
        <v>1.9661533083221074</v>
      </c>
      <c r="H193">
        <f t="shared" si="108"/>
        <v>0.50378780720015193</v>
      </c>
      <c r="I193">
        <f t="shared" si="108"/>
        <v>0</v>
      </c>
      <c r="J193">
        <f t="shared" si="108"/>
        <v>2.143151009579114</v>
      </c>
      <c r="K193">
        <f t="shared" si="108"/>
        <v>1.7260784391603921</v>
      </c>
      <c r="L193">
        <f t="shared" ref="L193:U193" si="109">IF(L122=1,0,L169/SQRT(1-L122*L122))</f>
        <v>1.3337656465752796</v>
      </c>
      <c r="M193">
        <f t="shared" si="109"/>
        <v>0.12247873838757389</v>
      </c>
      <c r="N193">
        <f t="shared" si="109"/>
        <v>1.7294595068929814</v>
      </c>
      <c r="O193">
        <f t="shared" si="109"/>
        <v>0.8536968396418132</v>
      </c>
      <c r="P193">
        <f t="shared" si="109"/>
        <v>0.21009500608304202</v>
      </c>
      <c r="Q193">
        <f t="shared" si="109"/>
        <v>0</v>
      </c>
      <c r="R193">
        <f t="shared" si="109"/>
        <v>0.45962799861793441</v>
      </c>
      <c r="S193">
        <f t="shared" si="109"/>
        <v>0.46666666666666667</v>
      </c>
      <c r="T193">
        <f t="shared" si="109"/>
        <v>1.5293989005066444</v>
      </c>
      <c r="U193">
        <f t="shared" si="109"/>
        <v>2.9515290550070437</v>
      </c>
    </row>
    <row r="194" spans="1:21" x14ac:dyDescent="0.15">
      <c r="A194">
        <v>9</v>
      </c>
      <c r="B194">
        <f t="shared" si="93"/>
        <v>3.0325910262301226</v>
      </c>
      <c r="C194">
        <f t="shared" ref="C194:K194" si="110">IF(C123=1,0,C170/SQRT(1-C123*C123))</f>
        <v>2.7161014376601029</v>
      </c>
      <c r="D194">
        <f t="shared" si="110"/>
        <v>2.7845216059009901</v>
      </c>
      <c r="E194">
        <f t="shared" si="110"/>
        <v>1.7926378429347476</v>
      </c>
      <c r="F194">
        <f t="shared" si="110"/>
        <v>3.1116705816981525</v>
      </c>
      <c r="G194">
        <f t="shared" si="110"/>
        <v>1.0999051247041594</v>
      </c>
      <c r="H194">
        <f t="shared" si="110"/>
        <v>2.4315237915506223</v>
      </c>
      <c r="I194">
        <f t="shared" si="110"/>
        <v>2.143151009579114</v>
      </c>
      <c r="J194">
        <f t="shared" si="110"/>
        <v>0</v>
      </c>
      <c r="K194">
        <f t="shared" si="110"/>
        <v>2.5194938461166831</v>
      </c>
      <c r="L194">
        <f t="shared" ref="L194:U194" si="111">IF(L123=1,0,L170/SQRT(1-L123*L123))</f>
        <v>0.91408521017884248</v>
      </c>
      <c r="M194">
        <f t="shared" si="111"/>
        <v>1.970859224144931</v>
      </c>
      <c r="N194">
        <f t="shared" si="111"/>
        <v>1.1166430173199537</v>
      </c>
      <c r="O194">
        <f t="shared" si="111"/>
        <v>2.7561561211273187</v>
      </c>
      <c r="P194">
        <f t="shared" si="111"/>
        <v>1.698547825321272</v>
      </c>
      <c r="Q194">
        <f t="shared" si="111"/>
        <v>2.0299592770642505</v>
      </c>
      <c r="R194">
        <f t="shared" si="111"/>
        <v>1.9132742632407502</v>
      </c>
      <c r="S194">
        <f t="shared" si="111"/>
        <v>2.3333333333333335</v>
      </c>
      <c r="T194">
        <f t="shared" si="111"/>
        <v>1.5022602854016625</v>
      </c>
      <c r="U194">
        <f t="shared" si="111"/>
        <v>0.83839141152966068</v>
      </c>
    </row>
    <row r="195" spans="1:21" x14ac:dyDescent="0.15">
      <c r="A195">
        <v>10</v>
      </c>
      <c r="B195">
        <f t="shared" si="93"/>
        <v>0.55795880417268773</v>
      </c>
      <c r="C195">
        <f t="shared" ref="C195:K195" si="112">IF(C124=1,0,C171/SQRT(1-C124*C124))</f>
        <v>0.28143737583392503</v>
      </c>
      <c r="D195">
        <f t="shared" si="112"/>
        <v>0.2185333345017198</v>
      </c>
      <c r="E195">
        <f t="shared" si="112"/>
        <v>0.73475480895534395</v>
      </c>
      <c r="F195">
        <f t="shared" si="112"/>
        <v>0.56681479377026978</v>
      </c>
      <c r="G195">
        <f t="shared" si="112"/>
        <v>2.3174331950069522</v>
      </c>
      <c r="H195">
        <f t="shared" si="112"/>
        <v>7.0127637452892813E-2</v>
      </c>
      <c r="I195">
        <f t="shared" si="112"/>
        <v>1.7260784391603921</v>
      </c>
      <c r="J195">
        <f t="shared" si="112"/>
        <v>2.5194938461166831</v>
      </c>
      <c r="K195">
        <f t="shared" si="112"/>
        <v>0</v>
      </c>
      <c r="L195">
        <f t="shared" ref="L195:U195" si="113">IF(L124=1,0,L171/SQRT(1-L124*L124))</f>
        <v>1.8917949533186036</v>
      </c>
      <c r="M195">
        <f t="shared" si="113"/>
        <v>1.0422356415502234</v>
      </c>
      <c r="N195">
        <f t="shared" si="113"/>
        <v>2.14074273857074</v>
      </c>
      <c r="O195">
        <f t="shared" si="113"/>
        <v>0.27950799171460433</v>
      </c>
      <c r="P195">
        <f t="shared" si="113"/>
        <v>0.757120232829118</v>
      </c>
      <c r="Q195">
        <f t="shared" si="113"/>
        <v>0.54739998457386585</v>
      </c>
      <c r="R195">
        <f t="shared" si="113"/>
        <v>1.0738152173244748</v>
      </c>
      <c r="S195">
        <f t="shared" si="113"/>
        <v>6.6666666666666666E-2</v>
      </c>
      <c r="T195">
        <f t="shared" si="113"/>
        <v>2.0118380676485539</v>
      </c>
      <c r="U195">
        <f t="shared" si="113"/>
        <v>3.3589011472165131</v>
      </c>
    </row>
    <row r="196" spans="1:21" x14ac:dyDescent="0.15">
      <c r="A196">
        <v>11</v>
      </c>
      <c r="B196">
        <f t="shared" ref="B196:K205" si="114">IF(B125=1,0,B172/SQRT(1-B125*B125))</f>
        <v>2.1624008562495467</v>
      </c>
      <c r="C196">
        <f t="shared" si="114"/>
        <v>1.8953508045936263</v>
      </c>
      <c r="D196">
        <f t="shared" si="114"/>
        <v>1.9212633563879331</v>
      </c>
      <c r="E196">
        <f t="shared" si="114"/>
        <v>1.0355132351169507</v>
      </c>
      <c r="F196">
        <f t="shared" si="114"/>
        <v>2.2594436702574217</v>
      </c>
      <c r="G196">
        <f t="shared" si="114"/>
        <v>0.18918654847945696</v>
      </c>
      <c r="H196">
        <f t="shared" si="114"/>
        <v>1.6065064963069131</v>
      </c>
      <c r="I196">
        <f t="shared" si="114"/>
        <v>1.3337656465752796</v>
      </c>
      <c r="J196">
        <f t="shared" si="114"/>
        <v>0.91408521017884248</v>
      </c>
      <c r="K196">
        <f t="shared" si="114"/>
        <v>1.8917949533186036</v>
      </c>
      <c r="L196">
        <f t="shared" ref="L196:U196" si="115">IF(L125=1,0,L172/SQRT(1-L125*L125))</f>
        <v>0</v>
      </c>
      <c r="M196">
        <f t="shared" si="115"/>
        <v>1.1630331052783291</v>
      </c>
      <c r="N196">
        <f t="shared" si="115"/>
        <v>0.47392707403239176</v>
      </c>
      <c r="O196">
        <f t="shared" si="115"/>
        <v>1.9695888355086577</v>
      </c>
      <c r="P196">
        <f t="shared" si="115"/>
        <v>0.88509931963218258</v>
      </c>
      <c r="Q196">
        <f t="shared" si="115"/>
        <v>1.0954004784405658</v>
      </c>
      <c r="R196">
        <f t="shared" si="115"/>
        <v>0.92630314961307081</v>
      </c>
      <c r="S196">
        <f t="shared" si="115"/>
        <v>1.5333333333333334</v>
      </c>
      <c r="T196">
        <f t="shared" si="115"/>
        <v>0.36879267646982294</v>
      </c>
      <c r="U196">
        <f t="shared" si="115"/>
        <v>2.2354155891135612</v>
      </c>
    </row>
    <row r="197" spans="1:21" x14ac:dyDescent="0.15">
      <c r="A197">
        <v>12</v>
      </c>
      <c r="B197">
        <f t="shared" si="114"/>
        <v>1.3733430438235212</v>
      </c>
      <c r="C197">
        <f t="shared" si="114"/>
        <v>0.92548696278438058</v>
      </c>
      <c r="D197">
        <f t="shared" si="114"/>
        <v>0.94876915762613534</v>
      </c>
      <c r="E197">
        <f t="shared" si="114"/>
        <v>7.5942334400224271E-2</v>
      </c>
      <c r="F197">
        <f t="shared" si="114"/>
        <v>1.2654334785794814</v>
      </c>
      <c r="G197">
        <f t="shared" si="114"/>
        <v>1.9756986677621007</v>
      </c>
      <c r="H197">
        <f t="shared" si="114"/>
        <v>0.59606862606008137</v>
      </c>
      <c r="I197">
        <f t="shared" si="114"/>
        <v>0.12247873838757389</v>
      </c>
      <c r="J197">
        <f t="shared" si="114"/>
        <v>1.970859224144931</v>
      </c>
      <c r="K197">
        <f t="shared" si="114"/>
        <v>1.0422356415502234</v>
      </c>
      <c r="L197">
        <f t="shared" ref="L197:U197" si="116">IF(L126=1,0,L173/SQRT(1-L126*L126))</f>
        <v>1.1630331052783291</v>
      </c>
      <c r="M197">
        <f t="shared" si="116"/>
        <v>0</v>
      </c>
      <c r="N197">
        <f t="shared" si="116"/>
        <v>1.6378272962811617</v>
      </c>
      <c r="O197">
        <f t="shared" si="116"/>
        <v>0.94869732017684949</v>
      </c>
      <c r="P197">
        <f t="shared" si="116"/>
        <v>0.1569312596374412</v>
      </c>
      <c r="Q197">
        <f t="shared" si="116"/>
        <v>7.9721041849741311E-2</v>
      </c>
      <c r="R197">
        <f t="shared" si="116"/>
        <v>0.39813214144214976</v>
      </c>
      <c r="S197">
        <f t="shared" si="116"/>
        <v>0.53333333333333333</v>
      </c>
      <c r="T197">
        <f t="shared" si="116"/>
        <v>1.4187894560518819</v>
      </c>
      <c r="U197">
        <f t="shared" si="116"/>
        <v>2.7517792682323199</v>
      </c>
    </row>
    <row r="198" spans="1:21" x14ac:dyDescent="0.15">
      <c r="A198">
        <v>13</v>
      </c>
      <c r="B198">
        <f t="shared" si="114"/>
        <v>2.7577387554518915</v>
      </c>
      <c r="C198">
        <f t="shared" si="114"/>
        <v>2.3335293081289308</v>
      </c>
      <c r="D198">
        <f t="shared" si="114"/>
        <v>2.5909910684415118</v>
      </c>
      <c r="E198">
        <f t="shared" si="114"/>
        <v>1.4102707451207548</v>
      </c>
      <c r="F198">
        <f t="shared" si="114"/>
        <v>2.8789141249480181</v>
      </c>
      <c r="G198">
        <f t="shared" si="114"/>
        <v>0.50762286338010809</v>
      </c>
      <c r="H198">
        <f t="shared" si="114"/>
        <v>2.0275680220875576</v>
      </c>
      <c r="I198">
        <f t="shared" si="114"/>
        <v>1.7294595068929814</v>
      </c>
      <c r="J198">
        <f t="shared" si="114"/>
        <v>1.1166430173199537</v>
      </c>
      <c r="K198">
        <f t="shared" si="114"/>
        <v>2.14074273857074</v>
      </c>
      <c r="L198">
        <f t="shared" ref="L198:U198" si="117">IF(L127=1,0,L174/SQRT(1-L127*L127))</f>
        <v>0.47392707403239176</v>
      </c>
      <c r="M198">
        <f t="shared" si="117"/>
        <v>1.6378272962811617</v>
      </c>
      <c r="N198">
        <f t="shared" si="117"/>
        <v>0</v>
      </c>
      <c r="O198">
        <f t="shared" si="117"/>
        <v>2.3606032888200907</v>
      </c>
      <c r="P198">
        <f t="shared" si="117"/>
        <v>1.29640663466812</v>
      </c>
      <c r="Q198">
        <f t="shared" si="117"/>
        <v>1.7995553990014643</v>
      </c>
      <c r="R198">
        <f t="shared" si="117"/>
        <v>1.5285770539058023</v>
      </c>
      <c r="S198">
        <f t="shared" si="117"/>
        <v>1.9333333333333333</v>
      </c>
      <c r="T198">
        <f t="shared" si="117"/>
        <v>0.16039998054594992</v>
      </c>
      <c r="U198">
        <f t="shared" si="117"/>
        <v>1.3990698140949576</v>
      </c>
    </row>
    <row r="199" spans="1:21" x14ac:dyDescent="0.15">
      <c r="A199">
        <v>14</v>
      </c>
      <c r="B199">
        <f t="shared" si="114"/>
        <v>0.23517826221898058</v>
      </c>
      <c r="C199">
        <f t="shared" si="114"/>
        <v>0</v>
      </c>
      <c r="D199">
        <f t="shared" si="114"/>
        <v>7.9059932258923646E-2</v>
      </c>
      <c r="E199">
        <f t="shared" si="114"/>
        <v>1.0414132407533123</v>
      </c>
      <c r="F199">
        <f t="shared" si="114"/>
        <v>0.30184872383570893</v>
      </c>
      <c r="G199">
        <f t="shared" si="114"/>
        <v>2.1779349318726369</v>
      </c>
      <c r="H199">
        <f t="shared" si="114"/>
        <v>0.7775054418342956</v>
      </c>
      <c r="I199">
        <f t="shared" si="114"/>
        <v>0.8536968396418132</v>
      </c>
      <c r="J199">
        <f t="shared" si="114"/>
        <v>2.7561561211273187</v>
      </c>
      <c r="K199">
        <f t="shared" si="114"/>
        <v>0.27950799171460433</v>
      </c>
      <c r="L199">
        <f t="shared" ref="L199:U199" si="118">IF(L128=1,0,L175/SQRT(1-L128*L128))</f>
        <v>1.9695888355086577</v>
      </c>
      <c r="M199">
        <f t="shared" si="118"/>
        <v>0.94869732017684949</v>
      </c>
      <c r="N199">
        <f t="shared" si="118"/>
        <v>2.3606032888200907</v>
      </c>
      <c r="O199">
        <f t="shared" si="118"/>
        <v>0</v>
      </c>
      <c r="P199">
        <f t="shared" si="118"/>
        <v>1.3107161559363716</v>
      </c>
      <c r="Q199">
        <f t="shared" si="118"/>
        <v>0.84450558067443082</v>
      </c>
      <c r="R199">
        <f t="shared" si="118"/>
        <v>1.5513715232511249</v>
      </c>
      <c r="S199">
        <f t="shared" si="118"/>
        <v>0.33333333333333331</v>
      </c>
      <c r="T199">
        <f t="shared" si="118"/>
        <v>2.2401413656726321</v>
      </c>
      <c r="U199">
        <f t="shared" si="118"/>
        <v>3.5429669487740898</v>
      </c>
    </row>
    <row r="200" spans="1:21" x14ac:dyDescent="0.15">
      <c r="A200">
        <v>15</v>
      </c>
      <c r="B200">
        <f t="shared" si="114"/>
        <v>1.3789670712718203</v>
      </c>
      <c r="C200">
        <f t="shared" si="114"/>
        <v>1.0417026986337146</v>
      </c>
      <c r="D200">
        <f t="shared" si="114"/>
        <v>1.0502459859651492</v>
      </c>
      <c r="E200">
        <f t="shared" si="114"/>
        <v>7.2328324166921282E-2</v>
      </c>
      <c r="F200">
        <f t="shared" si="114"/>
        <v>1.3744884932481496</v>
      </c>
      <c r="G200">
        <f t="shared" si="114"/>
        <v>1.0863791439092354</v>
      </c>
      <c r="H200">
        <f t="shared" si="114"/>
        <v>1.1792250139101563</v>
      </c>
      <c r="I200">
        <f t="shared" si="114"/>
        <v>0.21009500608304202</v>
      </c>
      <c r="J200">
        <f t="shared" si="114"/>
        <v>1.698547825321272</v>
      </c>
      <c r="K200">
        <f t="shared" si="114"/>
        <v>0.757120232829118</v>
      </c>
      <c r="L200">
        <f t="shared" ref="L200:U200" si="119">IF(L129=1,0,L176/SQRT(1-L129*L129))</f>
        <v>0.88509931963218258</v>
      </c>
      <c r="M200">
        <f t="shared" si="119"/>
        <v>0.1569312596374412</v>
      </c>
      <c r="N200">
        <f t="shared" si="119"/>
        <v>1.29640663466812</v>
      </c>
      <c r="O200">
        <f t="shared" si="119"/>
        <v>1.3107161559363716</v>
      </c>
      <c r="P200">
        <f t="shared" si="119"/>
        <v>0</v>
      </c>
      <c r="Q200">
        <f t="shared" si="119"/>
        <v>0.21339441261780956</v>
      </c>
      <c r="R200">
        <f t="shared" si="119"/>
        <v>0.17124244085797799</v>
      </c>
      <c r="S200">
        <f t="shared" si="119"/>
        <v>0.66666666666666663</v>
      </c>
      <c r="T200">
        <f t="shared" si="119"/>
        <v>1.2033235116505245</v>
      </c>
      <c r="U200">
        <f t="shared" si="119"/>
        <v>2.353094784501915</v>
      </c>
    </row>
    <row r="201" spans="1:21" x14ac:dyDescent="0.15">
      <c r="A201">
        <v>16</v>
      </c>
      <c r="B201">
        <f t="shared" si="114"/>
        <v>1.1505956787763201</v>
      </c>
      <c r="C201">
        <f t="shared" si="114"/>
        <v>0.81888039539199364</v>
      </c>
      <c r="D201">
        <f t="shared" si="114"/>
        <v>0.86902736827754001</v>
      </c>
      <c r="E201">
        <f t="shared" si="114"/>
        <v>0.14030068435096729</v>
      </c>
      <c r="F201">
        <f t="shared" si="114"/>
        <v>1.1724895209202935</v>
      </c>
      <c r="G201">
        <f t="shared" si="114"/>
        <v>1.4102028747970488</v>
      </c>
      <c r="H201">
        <f t="shared" si="114"/>
        <v>0.51116107744335704</v>
      </c>
      <c r="I201">
        <f t="shared" si="114"/>
        <v>0</v>
      </c>
      <c r="J201">
        <f t="shared" si="114"/>
        <v>2.0299592770642505</v>
      </c>
      <c r="K201">
        <f t="shared" si="114"/>
        <v>0.54739998457386585</v>
      </c>
      <c r="L201">
        <f t="shared" ref="L201:U201" si="120">IF(L130=1,0,L177/SQRT(1-L130*L130))</f>
        <v>1.0954004784405658</v>
      </c>
      <c r="M201">
        <f t="shared" si="120"/>
        <v>7.9721041849741311E-2</v>
      </c>
      <c r="N201">
        <f t="shared" si="120"/>
        <v>1.7995553990014643</v>
      </c>
      <c r="O201">
        <f t="shared" si="120"/>
        <v>0.84450558067443082</v>
      </c>
      <c r="P201">
        <f t="shared" si="120"/>
        <v>0.21339441261780956</v>
      </c>
      <c r="Q201">
        <f t="shared" si="120"/>
        <v>0</v>
      </c>
      <c r="R201">
        <f t="shared" si="120"/>
        <v>0.39483360819314184</v>
      </c>
      <c r="S201">
        <f t="shared" si="120"/>
        <v>0.46666666666666667</v>
      </c>
      <c r="T201">
        <f t="shared" si="120"/>
        <v>1.4852051858079531</v>
      </c>
      <c r="U201">
        <f t="shared" si="120"/>
        <v>2.6390020296193359</v>
      </c>
    </row>
    <row r="202" spans="1:21" x14ac:dyDescent="0.15">
      <c r="A202">
        <v>17</v>
      </c>
      <c r="B202">
        <f t="shared" si="114"/>
        <v>3.3421787045542457</v>
      </c>
      <c r="C202">
        <f t="shared" si="114"/>
        <v>1.546009432134404</v>
      </c>
      <c r="D202">
        <f t="shared" si="114"/>
        <v>1.4610274288727512</v>
      </c>
      <c r="E202">
        <f t="shared" si="114"/>
        <v>0.33285853878772215</v>
      </c>
      <c r="F202">
        <f t="shared" si="114"/>
        <v>1.8252019558755619</v>
      </c>
      <c r="G202">
        <f t="shared" si="114"/>
        <v>1.4967884746750904</v>
      </c>
      <c r="H202">
        <f t="shared" si="114"/>
        <v>1.2026454018701553</v>
      </c>
      <c r="I202">
        <f t="shared" si="114"/>
        <v>0.45962799861793441</v>
      </c>
      <c r="J202">
        <f t="shared" si="114"/>
        <v>1.9132742632407502</v>
      </c>
      <c r="K202">
        <f t="shared" si="114"/>
        <v>1.0738152173244748</v>
      </c>
      <c r="L202">
        <f t="shared" ref="L202:U202" si="121">IF(L131=1,0,L178/SQRT(1-L131*L131))</f>
        <v>0.92630314961307081</v>
      </c>
      <c r="M202">
        <f t="shared" si="121"/>
        <v>0.39813214144214976</v>
      </c>
      <c r="N202">
        <f t="shared" si="121"/>
        <v>1.5285770539058023</v>
      </c>
      <c r="O202">
        <f t="shared" si="121"/>
        <v>1.5513715232511249</v>
      </c>
      <c r="P202">
        <f t="shared" si="121"/>
        <v>0.17124244085797799</v>
      </c>
      <c r="Q202">
        <f t="shared" si="121"/>
        <v>0.39483360819314184</v>
      </c>
      <c r="R202">
        <f t="shared" si="121"/>
        <v>0</v>
      </c>
      <c r="S202">
        <f t="shared" si="121"/>
        <v>0.83771309797238558</v>
      </c>
      <c r="T202">
        <f t="shared" si="121"/>
        <v>1.2151005569891906</v>
      </c>
      <c r="U202">
        <f t="shared" si="121"/>
        <v>2.7079541395926849</v>
      </c>
    </row>
    <row r="203" spans="1:21" x14ac:dyDescent="0.15">
      <c r="A203">
        <v>18</v>
      </c>
      <c r="B203">
        <f t="shared" si="114"/>
        <v>3.7991972168088299</v>
      </c>
      <c r="C203">
        <f t="shared" si="114"/>
        <v>0.80503695083300508</v>
      </c>
      <c r="D203">
        <f t="shared" si="114"/>
        <v>0.26666666666666666</v>
      </c>
      <c r="E203">
        <f t="shared" si="114"/>
        <v>0.71857687767138456</v>
      </c>
      <c r="F203">
        <f t="shared" si="114"/>
        <v>0.6</v>
      </c>
      <c r="G203">
        <f t="shared" si="114"/>
        <v>1.6666666666666667</v>
      </c>
      <c r="H203">
        <f t="shared" si="114"/>
        <v>0</v>
      </c>
      <c r="I203">
        <f t="shared" si="114"/>
        <v>0.46666666666666667</v>
      </c>
      <c r="J203">
        <f t="shared" si="114"/>
        <v>2.3333333333333335</v>
      </c>
      <c r="K203">
        <f t="shared" si="114"/>
        <v>6.6666666666666666E-2</v>
      </c>
      <c r="L203">
        <f t="shared" ref="L203:U203" si="122">IF(L132=1,0,L179/SQRT(1-L132*L132))</f>
        <v>1.5333333333333334</v>
      </c>
      <c r="M203">
        <f t="shared" si="122"/>
        <v>0.53333333333333333</v>
      </c>
      <c r="N203">
        <f t="shared" si="122"/>
        <v>1.9333333333333333</v>
      </c>
      <c r="O203">
        <f t="shared" si="122"/>
        <v>0.33333333333333331</v>
      </c>
      <c r="P203">
        <f t="shared" si="122"/>
        <v>0.66666666666666663</v>
      </c>
      <c r="Q203">
        <f t="shared" si="122"/>
        <v>0.46666666666666667</v>
      </c>
      <c r="R203">
        <f t="shared" si="122"/>
        <v>0.83771309797238558</v>
      </c>
      <c r="S203">
        <f t="shared" si="122"/>
        <v>0</v>
      </c>
      <c r="T203">
        <f t="shared" si="122"/>
        <v>1.8666666666666667</v>
      </c>
      <c r="U203">
        <f t="shared" si="122"/>
        <v>3</v>
      </c>
    </row>
    <row r="204" spans="1:21" x14ac:dyDescent="0.15">
      <c r="A204">
        <v>19</v>
      </c>
      <c r="B204">
        <f t="shared" si="114"/>
        <v>2.402020091481317</v>
      </c>
      <c r="C204">
        <f t="shared" si="114"/>
        <v>2.2049886006828641</v>
      </c>
      <c r="D204">
        <f t="shared" si="114"/>
        <v>2.1668501275897203</v>
      </c>
      <c r="E204">
        <f t="shared" si="114"/>
        <v>1.2838192050769479</v>
      </c>
      <c r="F204">
        <f t="shared" si="114"/>
        <v>2.5232520773229163</v>
      </c>
      <c r="G204">
        <f t="shared" si="114"/>
        <v>0.28676260803036735</v>
      </c>
      <c r="H204">
        <f t="shared" si="114"/>
        <v>1.8932888164018158</v>
      </c>
      <c r="I204">
        <f t="shared" si="114"/>
        <v>1.5293989005066444</v>
      </c>
      <c r="J204">
        <f t="shared" si="114"/>
        <v>1.5022602854016625</v>
      </c>
      <c r="K204">
        <f t="shared" si="114"/>
        <v>2.0118380676485539</v>
      </c>
      <c r="L204">
        <f t="shared" ref="L204:U204" si="123">IF(L133=1,0,L180/SQRT(1-L133*L133))</f>
        <v>0.36879267646982294</v>
      </c>
      <c r="M204">
        <f t="shared" si="123"/>
        <v>1.4187894560518819</v>
      </c>
      <c r="N204">
        <f t="shared" si="123"/>
        <v>0.16039998054594992</v>
      </c>
      <c r="O204">
        <f t="shared" si="123"/>
        <v>2.2401413656726321</v>
      </c>
      <c r="P204">
        <f t="shared" si="123"/>
        <v>1.2033235116505245</v>
      </c>
      <c r="Q204">
        <f t="shared" si="123"/>
        <v>1.4852051858079531</v>
      </c>
      <c r="R204">
        <f t="shared" si="123"/>
        <v>1.2151005569891906</v>
      </c>
      <c r="S204">
        <f t="shared" si="123"/>
        <v>1.8666666666666667</v>
      </c>
      <c r="T204">
        <f t="shared" si="123"/>
        <v>0</v>
      </c>
      <c r="U204">
        <f t="shared" si="123"/>
        <v>1.3721942679249812</v>
      </c>
    </row>
    <row r="205" spans="1:21" x14ac:dyDescent="0.15">
      <c r="A205">
        <v>20</v>
      </c>
      <c r="B205">
        <f t="shared" si="114"/>
        <v>3.7201514469897208</v>
      </c>
      <c r="C205">
        <f t="shared" si="114"/>
        <v>3.3833489985106531</v>
      </c>
      <c r="D205">
        <f t="shared" si="114"/>
        <v>3.5889361016641192</v>
      </c>
      <c r="E205">
        <f t="shared" si="114"/>
        <v>2.4912979164082678</v>
      </c>
      <c r="F205">
        <f t="shared" si="114"/>
        <v>3.9007735148699831</v>
      </c>
      <c r="G205">
        <f t="shared" si="114"/>
        <v>2.0358251918374011</v>
      </c>
      <c r="H205">
        <f t="shared" si="114"/>
        <v>3.1084997183309722</v>
      </c>
      <c r="I205">
        <f t="shared" si="114"/>
        <v>2.9515290550070437</v>
      </c>
      <c r="J205">
        <f t="shared" si="114"/>
        <v>0.83839141152966068</v>
      </c>
      <c r="K205">
        <f t="shared" si="114"/>
        <v>3.3589011472165131</v>
      </c>
      <c r="L205">
        <f t="shared" ref="L205:U205" si="124">IF(L134=1,0,L181/SQRT(1-L134*L134))</f>
        <v>2.2354155891135612</v>
      </c>
      <c r="M205">
        <f t="shared" si="124"/>
        <v>2.7517792682323199</v>
      </c>
      <c r="N205">
        <f t="shared" si="124"/>
        <v>1.3990698140949576</v>
      </c>
      <c r="O205">
        <f t="shared" si="124"/>
        <v>3.5429669487740898</v>
      </c>
      <c r="P205">
        <f t="shared" si="124"/>
        <v>2.353094784501915</v>
      </c>
      <c r="Q205">
        <f t="shared" si="124"/>
        <v>2.6390020296193359</v>
      </c>
      <c r="R205">
        <f t="shared" si="124"/>
        <v>2.7079541395926849</v>
      </c>
      <c r="S205">
        <f t="shared" si="124"/>
        <v>3</v>
      </c>
      <c r="T205">
        <f t="shared" si="124"/>
        <v>1.3721942679249812</v>
      </c>
      <c r="U205">
        <f t="shared" si="124"/>
        <v>0</v>
      </c>
    </row>
    <row r="206" spans="1:21" x14ac:dyDescent="0.15">
      <c r="A206" t="s">
        <v>210</v>
      </c>
    </row>
    <row r="207" spans="1:21" x14ac:dyDescent="0.15">
      <c r="A207" t="s">
        <v>211</v>
      </c>
    </row>
    <row r="208" spans="1:21" x14ac:dyDescent="0.15">
      <c r="A208">
        <v>2</v>
      </c>
    </row>
    <row r="210" spans="1:21" x14ac:dyDescent="0.15">
      <c r="A210" t="s">
        <v>161</v>
      </c>
      <c r="B210">
        <v>1</v>
      </c>
      <c r="C210">
        <v>2</v>
      </c>
      <c r="D210">
        <v>3</v>
      </c>
      <c r="E210">
        <v>4</v>
      </c>
      <c r="F210">
        <v>5</v>
      </c>
      <c r="G210">
        <v>6</v>
      </c>
      <c r="H210">
        <v>7</v>
      </c>
      <c r="I210">
        <v>8</v>
      </c>
      <c r="J210">
        <v>9</v>
      </c>
      <c r="K210">
        <v>10</v>
      </c>
      <c r="L210">
        <v>11</v>
      </c>
      <c r="M210">
        <v>12</v>
      </c>
      <c r="N210">
        <v>13</v>
      </c>
      <c r="O210">
        <v>14</v>
      </c>
      <c r="P210">
        <v>15</v>
      </c>
      <c r="Q210">
        <v>16</v>
      </c>
      <c r="R210">
        <v>17</v>
      </c>
      <c r="S210">
        <v>18</v>
      </c>
      <c r="T210">
        <v>19</v>
      </c>
      <c r="U210">
        <v>20</v>
      </c>
    </row>
    <row r="211" spans="1:21" x14ac:dyDescent="0.15">
      <c r="A211">
        <v>1</v>
      </c>
      <c r="B211">
        <f>$A$208*NORMSDIST(-1*ABS(B186))</f>
        <v>1</v>
      </c>
      <c r="C211">
        <f t="shared" ref="C211:K211" si="125">$A$208*NORMSDIST(-1*ABS(C186))</f>
        <v>0.72368678723325652</v>
      </c>
      <c r="D211">
        <f t="shared" si="125"/>
        <v>0.63252937385967889</v>
      </c>
      <c r="E211">
        <f t="shared" si="125"/>
        <v>0.11185468159300883</v>
      </c>
      <c r="F211">
        <f t="shared" si="125"/>
        <v>0.92088067019079467</v>
      </c>
      <c r="G211">
        <f t="shared" si="125"/>
        <v>7.5571540847021654E-3</v>
      </c>
      <c r="H211">
        <f t="shared" si="125"/>
        <v>0.50424150793511946</v>
      </c>
      <c r="I211">
        <f t="shared" si="125"/>
        <v>0.21664587271988292</v>
      </c>
      <c r="J211">
        <f t="shared" si="125"/>
        <v>2.424639584931056E-3</v>
      </c>
      <c r="K211">
        <f t="shared" si="125"/>
        <v>0.57687251525297012</v>
      </c>
      <c r="L211">
        <f t="shared" ref="L211:U211" si="126">$A$208*NORMSDIST(-1*ABS(L186))</f>
        <v>3.0587291637678492E-2</v>
      </c>
      <c r="M211">
        <f t="shared" si="126"/>
        <v>0.16964572715502885</v>
      </c>
      <c r="N211">
        <f t="shared" si="126"/>
        <v>5.8202692175243756E-3</v>
      </c>
      <c r="O211">
        <f t="shared" si="126"/>
        <v>0.814070377119819</v>
      </c>
      <c r="P211">
        <f t="shared" si="126"/>
        <v>0.16790490676757713</v>
      </c>
      <c r="Q211">
        <f t="shared" si="126"/>
        <v>0.24989861157449506</v>
      </c>
      <c r="R211">
        <f t="shared" si="126"/>
        <v>8.312352590912253E-4</v>
      </c>
      <c r="S211">
        <f t="shared" si="126"/>
        <v>1.4516554366062474E-4</v>
      </c>
      <c r="T211">
        <f t="shared" si="126"/>
        <v>1.6304812885334096E-2</v>
      </c>
      <c r="U211">
        <f t="shared" si="126"/>
        <v>1.9910334944714148E-4</v>
      </c>
    </row>
    <row r="212" spans="1:21" x14ac:dyDescent="0.15">
      <c r="A212">
        <v>2</v>
      </c>
      <c r="B212">
        <f t="shared" ref="B212:K212" si="127">$A$208*NORMSDIST(-1*ABS(B187))</f>
        <v>0.72368678723325652</v>
      </c>
      <c r="C212">
        <f t="shared" si="127"/>
        <v>1</v>
      </c>
      <c r="D212">
        <f t="shared" si="127"/>
        <v>0.94173842374924843</v>
      </c>
      <c r="E212">
        <f t="shared" si="127"/>
        <v>0.12695686730878047</v>
      </c>
      <c r="F212">
        <f t="shared" si="127"/>
        <v>0.77484755016570173</v>
      </c>
      <c r="G212">
        <f t="shared" si="127"/>
        <v>3.5063782705450366E-2</v>
      </c>
      <c r="H212">
        <f t="shared" si="127"/>
        <v>0.71900673428741846</v>
      </c>
      <c r="I212">
        <f t="shared" si="127"/>
        <v>0.39478763555229224</v>
      </c>
      <c r="J212">
        <f t="shared" si="127"/>
        <v>6.6055675788524344E-3</v>
      </c>
      <c r="K212">
        <f t="shared" si="127"/>
        <v>0.77837495432394932</v>
      </c>
      <c r="L212">
        <f t="shared" ref="L212:U212" si="128">$A$208*NORMSDIST(-1*ABS(L187))</f>
        <v>5.8045941606234198E-2</v>
      </c>
      <c r="M212">
        <f t="shared" si="128"/>
        <v>0.35471266214296049</v>
      </c>
      <c r="N212">
        <f t="shared" si="128"/>
        <v>1.9620381948143407E-2</v>
      </c>
      <c r="O212">
        <f t="shared" si="128"/>
        <v>1</v>
      </c>
      <c r="P212">
        <f t="shared" si="128"/>
        <v>0.29754953745556306</v>
      </c>
      <c r="Q212">
        <f t="shared" si="128"/>
        <v>0.41285465615240446</v>
      </c>
      <c r="R212">
        <f t="shared" si="128"/>
        <v>0.12210228989431092</v>
      </c>
      <c r="S212">
        <f t="shared" si="128"/>
        <v>0.42079835714613206</v>
      </c>
      <c r="T212">
        <f t="shared" si="128"/>
        <v>2.7454894457269886E-2</v>
      </c>
      <c r="U212">
        <f t="shared" si="128"/>
        <v>7.1607572923136382E-4</v>
      </c>
    </row>
    <row r="213" spans="1:21" x14ac:dyDescent="0.15">
      <c r="A213">
        <v>3</v>
      </c>
      <c r="B213">
        <f t="shared" ref="B213:K213" si="129">$A$208*NORMSDIST(-1*ABS(B188))</f>
        <v>0.63252937385967889</v>
      </c>
      <c r="C213">
        <f t="shared" si="129"/>
        <v>0.94173842374924843</v>
      </c>
      <c r="D213">
        <f t="shared" si="129"/>
        <v>1</v>
      </c>
      <c r="E213">
        <f t="shared" si="129"/>
        <v>0.35040039494450964</v>
      </c>
      <c r="F213">
        <f t="shared" si="129"/>
        <v>0.43970836307914357</v>
      </c>
      <c r="G213">
        <f t="shared" si="129"/>
        <v>2.1155638850636517E-2</v>
      </c>
      <c r="H213">
        <f t="shared" si="129"/>
        <v>0.7458613644809754</v>
      </c>
      <c r="I213">
        <f t="shared" si="129"/>
        <v>0.41033180355312254</v>
      </c>
      <c r="J213">
        <f t="shared" si="129"/>
        <v>5.3606749491707769E-3</v>
      </c>
      <c r="K213">
        <f t="shared" si="129"/>
        <v>0.82701358871261299</v>
      </c>
      <c r="L213">
        <f t="shared" ref="L213:U213" si="130">$A$208*NORMSDIST(-1*ABS(L188))</f>
        <v>5.4698514343321583E-2</v>
      </c>
      <c r="M213">
        <f t="shared" si="130"/>
        <v>0.34273803155377103</v>
      </c>
      <c r="N213">
        <f t="shared" si="130"/>
        <v>9.5699975230567318E-3</v>
      </c>
      <c r="O213">
        <f t="shared" si="130"/>
        <v>0.93698495314022634</v>
      </c>
      <c r="P213">
        <f t="shared" si="130"/>
        <v>0.2936050317966396</v>
      </c>
      <c r="Q213">
        <f t="shared" si="130"/>
        <v>0.38483216147847837</v>
      </c>
      <c r="R213">
        <f t="shared" si="130"/>
        <v>0.14400791422054665</v>
      </c>
      <c r="S213">
        <f t="shared" si="130"/>
        <v>0.78972582092805022</v>
      </c>
      <c r="T213">
        <f t="shared" si="130"/>
        <v>3.0246283771428791E-2</v>
      </c>
      <c r="U213">
        <f t="shared" si="130"/>
        <v>3.320302033381673E-4</v>
      </c>
    </row>
    <row r="214" spans="1:21" x14ac:dyDescent="0.15">
      <c r="A214">
        <v>4</v>
      </c>
      <c r="B214">
        <f t="shared" ref="B214:K214" si="131">$A$208*NORMSDIST(-1*ABS(B189))</f>
        <v>0.11185468159300883</v>
      </c>
      <c r="C214">
        <f t="shared" si="131"/>
        <v>0.12695686730878047</v>
      </c>
      <c r="D214">
        <f t="shared" si="131"/>
        <v>0.35040039494450964</v>
      </c>
      <c r="E214">
        <f t="shared" si="131"/>
        <v>1</v>
      </c>
      <c r="F214">
        <f t="shared" si="131"/>
        <v>0.19472359407913978</v>
      </c>
      <c r="G214">
        <f t="shared" si="131"/>
        <v>0.23289745182217955</v>
      </c>
      <c r="H214">
        <f t="shared" si="131"/>
        <v>0.4842019776910067</v>
      </c>
      <c r="I214">
        <f t="shared" si="131"/>
        <v>0.88192468528706824</v>
      </c>
      <c r="J214">
        <f t="shared" si="131"/>
        <v>7.3030851258869878E-2</v>
      </c>
      <c r="K214">
        <f t="shared" si="131"/>
        <v>0.46248883387366074</v>
      </c>
      <c r="L214">
        <f t="shared" ref="L214:U214" si="132">$A$208*NORMSDIST(-1*ABS(L189))</f>
        <v>0.30042928874376507</v>
      </c>
      <c r="M214">
        <f t="shared" si="132"/>
        <v>0.93946497610513513</v>
      </c>
      <c r="N214">
        <f t="shared" si="132"/>
        <v>0.158459753356089</v>
      </c>
      <c r="O214">
        <f t="shared" si="132"/>
        <v>0.29768379996928479</v>
      </c>
      <c r="P214">
        <f t="shared" si="132"/>
        <v>0.94234062429548238</v>
      </c>
      <c r="Q214">
        <f t="shared" si="132"/>
        <v>0.88842242363950152</v>
      </c>
      <c r="R214">
        <f t="shared" si="132"/>
        <v>0.73924106770560127</v>
      </c>
      <c r="S214">
        <f t="shared" si="132"/>
        <v>0.47240166432977965</v>
      </c>
      <c r="T214">
        <f t="shared" si="132"/>
        <v>0.1992052221810082</v>
      </c>
      <c r="U214">
        <f t="shared" si="132"/>
        <v>1.2727734787241674E-2</v>
      </c>
    </row>
    <row r="215" spans="1:21" x14ac:dyDescent="0.15">
      <c r="A215">
        <v>5</v>
      </c>
      <c r="B215">
        <f t="shared" ref="B215:K215" si="133">$A$208*NORMSDIST(-1*ABS(B190))</f>
        <v>0.92088067019079467</v>
      </c>
      <c r="C215">
        <f t="shared" si="133"/>
        <v>0.77484755016570173</v>
      </c>
      <c r="D215">
        <f t="shared" si="133"/>
        <v>0.43970836307914357</v>
      </c>
      <c r="E215">
        <f t="shared" si="133"/>
        <v>0.19472359407913978</v>
      </c>
      <c r="F215">
        <f t="shared" si="133"/>
        <v>1</v>
      </c>
      <c r="G215">
        <f t="shared" si="133"/>
        <v>9.8483543266448224E-3</v>
      </c>
      <c r="H215">
        <f t="shared" si="133"/>
        <v>0.49017980037553788</v>
      </c>
      <c r="I215">
        <f t="shared" si="133"/>
        <v>0.24565272138535413</v>
      </c>
      <c r="J215">
        <f t="shared" si="133"/>
        <v>1.8603196101596707E-3</v>
      </c>
      <c r="K215">
        <f t="shared" si="133"/>
        <v>0.5708400185135587</v>
      </c>
      <c r="L215">
        <f t="shared" ref="L215:U215" si="134">$A$208*NORMSDIST(-1*ABS(L190))</f>
        <v>2.3855800524233823E-2</v>
      </c>
      <c r="M215">
        <f t="shared" si="134"/>
        <v>0.20571598040145489</v>
      </c>
      <c r="N215">
        <f t="shared" si="134"/>
        <v>3.9904697800199774E-3</v>
      </c>
      <c r="O215">
        <f t="shared" si="134"/>
        <v>0.76276738591243831</v>
      </c>
      <c r="P215">
        <f t="shared" si="134"/>
        <v>0.16929008011588983</v>
      </c>
      <c r="Q215">
        <f t="shared" si="134"/>
        <v>0.24100057687584206</v>
      </c>
      <c r="R215">
        <f t="shared" si="134"/>
        <v>6.7970558775816287E-2</v>
      </c>
      <c r="S215">
        <f t="shared" si="134"/>
        <v>0.5485062355001471</v>
      </c>
      <c r="T215">
        <f t="shared" si="134"/>
        <v>1.1627501779431889E-2</v>
      </c>
      <c r="U215">
        <f t="shared" si="134"/>
        <v>9.5885825234027686E-5</v>
      </c>
    </row>
    <row r="216" spans="1:21" x14ac:dyDescent="0.15">
      <c r="A216">
        <v>6</v>
      </c>
      <c r="B216">
        <f t="shared" ref="B216:K216" si="135">$A$208*NORMSDIST(-1*ABS(B191))</f>
        <v>7.5571540847021654E-3</v>
      </c>
      <c r="C216">
        <f t="shared" si="135"/>
        <v>3.5063782705450366E-2</v>
      </c>
      <c r="D216">
        <f t="shared" si="135"/>
        <v>2.1155638850636517E-2</v>
      </c>
      <c r="E216">
        <f t="shared" si="135"/>
        <v>0.23289745182217955</v>
      </c>
      <c r="F216">
        <f t="shared" si="135"/>
        <v>9.8483543266448224E-3</v>
      </c>
      <c r="G216">
        <f t="shared" si="135"/>
        <v>1</v>
      </c>
      <c r="H216">
        <f t="shared" si="135"/>
        <v>6.7233052927974768E-2</v>
      </c>
      <c r="I216">
        <f t="shared" si="135"/>
        <v>4.9280904125136055E-2</v>
      </c>
      <c r="J216">
        <f t="shared" si="135"/>
        <v>0.27137346162932258</v>
      </c>
      <c r="K216">
        <f t="shared" si="135"/>
        <v>2.0480145838214336E-2</v>
      </c>
      <c r="L216">
        <f t="shared" ref="L216:U216" si="136">$A$208*NORMSDIST(-1*ABS(L191))</f>
        <v>0.84994661004794581</v>
      </c>
      <c r="M216">
        <f t="shared" si="136"/>
        <v>4.8188915908191854E-2</v>
      </c>
      <c r="N216">
        <f t="shared" si="136"/>
        <v>0.61171785344286</v>
      </c>
      <c r="O216">
        <f t="shared" si="136"/>
        <v>2.9410881389703998E-2</v>
      </c>
      <c r="P216">
        <f t="shared" si="136"/>
        <v>0.27731128487867712</v>
      </c>
      <c r="Q216">
        <f t="shared" si="136"/>
        <v>0.15847978721119318</v>
      </c>
      <c r="R216">
        <f t="shared" si="136"/>
        <v>0.13444830614725464</v>
      </c>
      <c r="S216">
        <f t="shared" si="136"/>
        <v>9.5580704545629405E-2</v>
      </c>
      <c r="T216">
        <f t="shared" si="136"/>
        <v>0.77429409545221617</v>
      </c>
      <c r="U216">
        <f t="shared" si="136"/>
        <v>4.176791183190158E-2</v>
      </c>
    </row>
    <row r="217" spans="1:21" x14ac:dyDescent="0.15">
      <c r="A217">
        <v>7</v>
      </c>
      <c r="B217">
        <f t="shared" ref="B217:K217" si="137">$A$208*NORMSDIST(-1*ABS(B192))</f>
        <v>0.50424150793511946</v>
      </c>
      <c r="C217">
        <f t="shared" si="137"/>
        <v>0.71900673428741846</v>
      </c>
      <c r="D217">
        <f t="shared" si="137"/>
        <v>0.7458613644809754</v>
      </c>
      <c r="E217">
        <f t="shared" si="137"/>
        <v>0.4842019776910067</v>
      </c>
      <c r="F217">
        <f t="shared" si="137"/>
        <v>0.49017980037553788</v>
      </c>
      <c r="G217">
        <f t="shared" si="137"/>
        <v>6.7233052927974768E-2</v>
      </c>
      <c r="H217">
        <f t="shared" si="137"/>
        <v>1</v>
      </c>
      <c r="I217">
        <f t="shared" si="137"/>
        <v>0.61441049669338399</v>
      </c>
      <c r="J217">
        <f t="shared" si="137"/>
        <v>1.5035460828709348E-2</v>
      </c>
      <c r="K217">
        <f t="shared" si="137"/>
        <v>0.94409206934251366</v>
      </c>
      <c r="L217">
        <f t="shared" ref="L217:U217" si="138">$A$208*NORMSDIST(-1*ABS(L192))</f>
        <v>0.10816266874147523</v>
      </c>
      <c r="M217">
        <f t="shared" si="138"/>
        <v>0.55112938234199615</v>
      </c>
      <c r="N217">
        <f t="shared" si="138"/>
        <v>4.2604355473484803E-2</v>
      </c>
      <c r="O217">
        <f t="shared" si="138"/>
        <v>0.43686062510161616</v>
      </c>
      <c r="P217">
        <f t="shared" si="138"/>
        <v>0.23830858816180406</v>
      </c>
      <c r="Q217">
        <f t="shared" si="138"/>
        <v>0.60923827076922255</v>
      </c>
      <c r="R217">
        <f t="shared" si="138"/>
        <v>0.22911357034066812</v>
      </c>
      <c r="S217">
        <f t="shared" si="138"/>
        <v>1</v>
      </c>
      <c r="T217">
        <f t="shared" si="138"/>
        <v>5.8319471597105543E-2</v>
      </c>
      <c r="U217">
        <f t="shared" si="138"/>
        <v>1.8803982518130486E-3</v>
      </c>
    </row>
    <row r="218" spans="1:21" x14ac:dyDescent="0.15">
      <c r="A218">
        <v>8</v>
      </c>
      <c r="B218">
        <f t="shared" ref="B218:K218" si="139">$A$208*NORMSDIST(-1*ABS(B193))</f>
        <v>0.21664587271988292</v>
      </c>
      <c r="C218">
        <f t="shared" si="139"/>
        <v>0.39478763555229224</v>
      </c>
      <c r="D218">
        <f t="shared" si="139"/>
        <v>0.41033180355312254</v>
      </c>
      <c r="E218">
        <f t="shared" si="139"/>
        <v>0.88192468528706824</v>
      </c>
      <c r="F218">
        <f t="shared" si="139"/>
        <v>0.24565272138535413</v>
      </c>
      <c r="G218">
        <f t="shared" si="139"/>
        <v>4.9280904125136055E-2</v>
      </c>
      <c r="H218">
        <f t="shared" si="139"/>
        <v>0.61441049669338399</v>
      </c>
      <c r="I218">
        <f t="shared" si="139"/>
        <v>1</v>
      </c>
      <c r="J218">
        <f t="shared" si="139"/>
        <v>3.2100974628209059E-2</v>
      </c>
      <c r="K218">
        <f t="shared" si="139"/>
        <v>8.4333302140585389E-2</v>
      </c>
      <c r="L218">
        <f t="shared" ref="L218:U218" si="140">$A$208*NORMSDIST(-1*ABS(L193))</f>
        <v>0.18228067286426947</v>
      </c>
      <c r="M218">
        <f t="shared" si="140"/>
        <v>0.90251988351796042</v>
      </c>
      <c r="N218">
        <f t="shared" si="140"/>
        <v>8.3726887718805418E-2</v>
      </c>
      <c r="O218">
        <f t="shared" si="140"/>
        <v>0.39327298568992214</v>
      </c>
      <c r="P218">
        <f t="shared" si="140"/>
        <v>0.83359352307046874</v>
      </c>
      <c r="Q218">
        <f t="shared" si="140"/>
        <v>1</v>
      </c>
      <c r="R218">
        <f t="shared" si="140"/>
        <v>0.64578325871030784</v>
      </c>
      <c r="S218">
        <f t="shared" si="140"/>
        <v>0.64073838180254072</v>
      </c>
      <c r="T218">
        <f t="shared" si="140"/>
        <v>0.12616558485873483</v>
      </c>
      <c r="U218">
        <f t="shared" si="140"/>
        <v>3.162047955309374E-3</v>
      </c>
    </row>
    <row r="219" spans="1:21" x14ac:dyDescent="0.15">
      <c r="A219">
        <v>9</v>
      </c>
      <c r="B219">
        <f t="shared" ref="B219:K219" si="141">$A$208*NORMSDIST(-1*ABS(B194))</f>
        <v>2.424639584931056E-3</v>
      </c>
      <c r="C219">
        <f t="shared" si="141"/>
        <v>6.6055675788524344E-3</v>
      </c>
      <c r="D219">
        <f t="shared" si="141"/>
        <v>5.3606749491707769E-3</v>
      </c>
      <c r="E219">
        <f t="shared" si="141"/>
        <v>7.3030851258869878E-2</v>
      </c>
      <c r="F219">
        <f t="shared" si="141"/>
        <v>1.8603196101596707E-3</v>
      </c>
      <c r="G219">
        <f t="shared" si="141"/>
        <v>0.27137346162932258</v>
      </c>
      <c r="H219">
        <f t="shared" si="141"/>
        <v>1.5035460828709348E-2</v>
      </c>
      <c r="I219">
        <f t="shared" si="141"/>
        <v>3.2100974628209059E-2</v>
      </c>
      <c r="J219">
        <f t="shared" si="141"/>
        <v>1</v>
      </c>
      <c r="K219">
        <f t="shared" si="141"/>
        <v>1.1752369469340138E-2</v>
      </c>
      <c r="L219">
        <f t="shared" ref="L219:U219" si="142">$A$208*NORMSDIST(-1*ABS(L194))</f>
        <v>0.3606720732680514</v>
      </c>
      <c r="M219">
        <f t="shared" si="142"/>
        <v>4.8739980269201864E-2</v>
      </c>
      <c r="N219">
        <f t="shared" si="142"/>
        <v>0.26414699092010346</v>
      </c>
      <c r="O219">
        <f t="shared" si="142"/>
        <v>5.8485074205722855E-3</v>
      </c>
      <c r="P219">
        <f t="shared" si="142"/>
        <v>8.9404414239962884E-2</v>
      </c>
      <c r="Q219">
        <f t="shared" si="142"/>
        <v>4.2360678853395131E-2</v>
      </c>
      <c r="R219">
        <f t="shared" si="142"/>
        <v>5.5712950729769055E-2</v>
      </c>
      <c r="S219">
        <f t="shared" si="142"/>
        <v>1.9630657257290671E-2</v>
      </c>
      <c r="T219">
        <f t="shared" si="142"/>
        <v>0.13302990098948742</v>
      </c>
      <c r="U219">
        <f t="shared" si="142"/>
        <v>0.40181091139044761</v>
      </c>
    </row>
    <row r="220" spans="1:21" x14ac:dyDescent="0.15">
      <c r="A220">
        <v>10</v>
      </c>
      <c r="B220">
        <f t="shared" ref="B220:K220" si="143">$A$208*NORMSDIST(-1*ABS(B195))</f>
        <v>0.57687251525297012</v>
      </c>
      <c r="C220">
        <f t="shared" si="143"/>
        <v>0.77837495432394932</v>
      </c>
      <c r="D220">
        <f t="shared" si="143"/>
        <v>0.82701358871261299</v>
      </c>
      <c r="E220">
        <f t="shared" si="143"/>
        <v>0.46248883387366074</v>
      </c>
      <c r="F220">
        <f t="shared" si="143"/>
        <v>0.5708400185135587</v>
      </c>
      <c r="G220">
        <f t="shared" si="143"/>
        <v>2.0480145838214336E-2</v>
      </c>
      <c r="H220">
        <f t="shared" si="143"/>
        <v>0.94409206934251366</v>
      </c>
      <c r="I220">
        <f t="shared" si="143"/>
        <v>8.4333302140585389E-2</v>
      </c>
      <c r="J220">
        <f t="shared" si="143"/>
        <v>1.1752369469340138E-2</v>
      </c>
      <c r="K220">
        <f t="shared" si="143"/>
        <v>1</v>
      </c>
      <c r="L220">
        <f t="shared" ref="L220:U220" si="144">$A$208*NORMSDIST(-1*ABS(L195))</f>
        <v>5.851830597603188E-2</v>
      </c>
      <c r="M220">
        <f t="shared" si="144"/>
        <v>0.29730244240255149</v>
      </c>
      <c r="N220">
        <f t="shared" si="144"/>
        <v>3.2294789930170119E-2</v>
      </c>
      <c r="O220">
        <f t="shared" si="144"/>
        <v>0.77985500582341971</v>
      </c>
      <c r="P220">
        <f t="shared" si="144"/>
        <v>0.44897783346245662</v>
      </c>
      <c r="Q220">
        <f t="shared" si="144"/>
        <v>0.58410396588039815</v>
      </c>
      <c r="R220">
        <f t="shared" si="144"/>
        <v>0.28290550823440058</v>
      </c>
      <c r="S220">
        <f t="shared" si="144"/>
        <v>0.94684707139926982</v>
      </c>
      <c r="T220">
        <f t="shared" si="144"/>
        <v>4.4237009647357536E-2</v>
      </c>
      <c r="U220">
        <f t="shared" si="144"/>
        <v>7.8253054300974115E-4</v>
      </c>
    </row>
    <row r="221" spans="1:21" x14ac:dyDescent="0.15">
      <c r="A221">
        <v>11</v>
      </c>
      <c r="B221">
        <f t="shared" ref="B221:K221" si="145">$A$208*NORMSDIST(-1*ABS(B196))</f>
        <v>3.0587291637678492E-2</v>
      </c>
      <c r="C221">
        <f t="shared" si="145"/>
        <v>5.8045941606234198E-2</v>
      </c>
      <c r="D221">
        <f t="shared" si="145"/>
        <v>5.4698514343321583E-2</v>
      </c>
      <c r="E221">
        <f t="shared" si="145"/>
        <v>0.30042928874376507</v>
      </c>
      <c r="F221">
        <f t="shared" si="145"/>
        <v>2.3855800524233823E-2</v>
      </c>
      <c r="G221">
        <f t="shared" si="145"/>
        <v>0.84994661004794581</v>
      </c>
      <c r="H221">
        <f t="shared" si="145"/>
        <v>0.10816266874147523</v>
      </c>
      <c r="I221">
        <f t="shared" si="145"/>
        <v>0.18228067286426947</v>
      </c>
      <c r="J221">
        <f t="shared" si="145"/>
        <v>0.3606720732680514</v>
      </c>
      <c r="K221">
        <f t="shared" si="145"/>
        <v>5.851830597603188E-2</v>
      </c>
      <c r="L221">
        <f t="shared" ref="L221:U221" si="146">$A$208*NORMSDIST(-1*ABS(L196))</f>
        <v>1</v>
      </c>
      <c r="M221">
        <f t="shared" si="146"/>
        <v>0.24481607099040614</v>
      </c>
      <c r="N221">
        <f t="shared" si="146"/>
        <v>0.63555191185313387</v>
      </c>
      <c r="O221">
        <f t="shared" si="146"/>
        <v>4.8885512215215365E-2</v>
      </c>
      <c r="P221">
        <f t="shared" si="146"/>
        <v>0.37610306638357455</v>
      </c>
      <c r="Q221">
        <f t="shared" si="146"/>
        <v>0.2733412246032117</v>
      </c>
      <c r="R221">
        <f t="shared" si="146"/>
        <v>0.35428845957263899</v>
      </c>
      <c r="S221">
        <f t="shared" si="146"/>
        <v>0.12519374558181359</v>
      </c>
      <c r="T221">
        <f t="shared" si="146"/>
        <v>0.71228226383829663</v>
      </c>
      <c r="U221">
        <f t="shared" si="146"/>
        <v>2.5390077610203624E-2</v>
      </c>
    </row>
    <row r="222" spans="1:21" x14ac:dyDescent="0.15">
      <c r="A222">
        <v>12</v>
      </c>
      <c r="B222">
        <f t="shared" ref="B222:K222" si="147">$A$208*NORMSDIST(-1*ABS(B197))</f>
        <v>0.16964572715502885</v>
      </c>
      <c r="C222">
        <f t="shared" si="147"/>
        <v>0.35471266214296049</v>
      </c>
      <c r="D222">
        <f t="shared" si="147"/>
        <v>0.34273803155377103</v>
      </c>
      <c r="E222">
        <f t="shared" si="147"/>
        <v>0.93946497610513513</v>
      </c>
      <c r="F222">
        <f t="shared" si="147"/>
        <v>0.20571598040145489</v>
      </c>
      <c r="G222">
        <f t="shared" si="147"/>
        <v>4.8188915908191854E-2</v>
      </c>
      <c r="H222">
        <f t="shared" si="147"/>
        <v>0.55112938234199615</v>
      </c>
      <c r="I222">
        <f t="shared" si="147"/>
        <v>0.90251988351796042</v>
      </c>
      <c r="J222">
        <f t="shared" si="147"/>
        <v>4.8739980269201864E-2</v>
      </c>
      <c r="K222">
        <f t="shared" si="147"/>
        <v>0.29730244240255149</v>
      </c>
      <c r="L222">
        <f t="shared" ref="L222:U222" si="148">$A$208*NORMSDIST(-1*ABS(L197))</f>
        <v>0.24481607099040614</v>
      </c>
      <c r="M222">
        <f t="shared" si="148"/>
        <v>1</v>
      </c>
      <c r="N222">
        <f t="shared" si="148"/>
        <v>0.10145772571692117</v>
      </c>
      <c r="O222">
        <f t="shared" si="148"/>
        <v>0.34277457738729827</v>
      </c>
      <c r="P222">
        <f t="shared" si="148"/>
        <v>0.87529902345601873</v>
      </c>
      <c r="Q222">
        <f t="shared" si="148"/>
        <v>0.9364591237399057</v>
      </c>
      <c r="R222">
        <f t="shared" si="148"/>
        <v>0.69053278311570754</v>
      </c>
      <c r="S222">
        <f t="shared" si="148"/>
        <v>0.59380285720770243</v>
      </c>
      <c r="T222">
        <f t="shared" si="148"/>
        <v>0.15596040759708385</v>
      </c>
      <c r="U222">
        <f t="shared" si="148"/>
        <v>5.9272457523868701E-3</v>
      </c>
    </row>
    <row r="223" spans="1:21" x14ac:dyDescent="0.15">
      <c r="A223">
        <v>13</v>
      </c>
      <c r="B223">
        <f t="shared" ref="B223:K223" si="149">$A$208*NORMSDIST(-1*ABS(B198))</f>
        <v>5.8202692175243756E-3</v>
      </c>
      <c r="C223">
        <f t="shared" si="149"/>
        <v>1.9620381948143407E-2</v>
      </c>
      <c r="D223">
        <f t="shared" si="149"/>
        <v>9.5699975230567318E-3</v>
      </c>
      <c r="E223">
        <f t="shared" si="149"/>
        <v>0.158459753356089</v>
      </c>
      <c r="F223">
        <f t="shared" si="149"/>
        <v>3.9904697800199774E-3</v>
      </c>
      <c r="G223">
        <f t="shared" si="149"/>
        <v>0.61171785344286</v>
      </c>
      <c r="H223">
        <f t="shared" si="149"/>
        <v>4.2604355473484803E-2</v>
      </c>
      <c r="I223">
        <f t="shared" si="149"/>
        <v>8.3726887718805418E-2</v>
      </c>
      <c r="J223">
        <f t="shared" si="149"/>
        <v>0.26414699092010346</v>
      </c>
      <c r="K223">
        <f t="shared" si="149"/>
        <v>3.2294789930170119E-2</v>
      </c>
      <c r="L223">
        <f t="shared" ref="L223:U223" si="150">$A$208*NORMSDIST(-1*ABS(L198))</f>
        <v>0.63555191185313387</v>
      </c>
      <c r="M223">
        <f t="shared" si="150"/>
        <v>0.10145772571692117</v>
      </c>
      <c r="N223">
        <f t="shared" si="150"/>
        <v>1</v>
      </c>
      <c r="O223">
        <f t="shared" si="150"/>
        <v>1.8245236670883933E-2</v>
      </c>
      <c r="P223">
        <f t="shared" si="150"/>
        <v>0.19483542749699229</v>
      </c>
      <c r="Q223">
        <f t="shared" si="150"/>
        <v>7.1930868960409483E-2</v>
      </c>
      <c r="R223">
        <f t="shared" si="150"/>
        <v>0.12636932804877465</v>
      </c>
      <c r="S223">
        <f t="shared" si="150"/>
        <v>5.3195148042019275E-2</v>
      </c>
      <c r="T223">
        <f t="shared" si="150"/>
        <v>0.87256600494278425</v>
      </c>
      <c r="U223">
        <f t="shared" si="150"/>
        <v>0.16179204863384358</v>
      </c>
    </row>
    <row r="224" spans="1:21" x14ac:dyDescent="0.15">
      <c r="A224">
        <v>14</v>
      </c>
      <c r="B224">
        <f t="shared" ref="B224:K224" si="151">$A$208*NORMSDIST(-1*ABS(B199))</f>
        <v>0.814070377119819</v>
      </c>
      <c r="C224">
        <f t="shared" si="151"/>
        <v>1</v>
      </c>
      <c r="D224">
        <f t="shared" si="151"/>
        <v>0.93698495314022634</v>
      </c>
      <c r="E224">
        <f t="shared" si="151"/>
        <v>0.29768379996928479</v>
      </c>
      <c r="F224">
        <f t="shared" si="151"/>
        <v>0.76276738591243831</v>
      </c>
      <c r="G224">
        <f t="shared" si="151"/>
        <v>2.9410881389703998E-2</v>
      </c>
      <c r="H224">
        <f t="shared" si="151"/>
        <v>0.43686062510161616</v>
      </c>
      <c r="I224">
        <f t="shared" si="151"/>
        <v>0.39327298568992214</v>
      </c>
      <c r="J224">
        <f t="shared" si="151"/>
        <v>5.8485074205722855E-3</v>
      </c>
      <c r="K224">
        <f t="shared" si="151"/>
        <v>0.77985500582341971</v>
      </c>
      <c r="L224">
        <f t="shared" ref="L224:U224" si="152">$A$208*NORMSDIST(-1*ABS(L199))</f>
        <v>4.8885512215215365E-2</v>
      </c>
      <c r="M224">
        <f t="shared" si="152"/>
        <v>0.34277457738729827</v>
      </c>
      <c r="N224">
        <f t="shared" si="152"/>
        <v>1.8245236670883933E-2</v>
      </c>
      <c r="O224">
        <f t="shared" si="152"/>
        <v>1</v>
      </c>
      <c r="P224">
        <f t="shared" si="152"/>
        <v>0.18995367830672474</v>
      </c>
      <c r="Q224">
        <f t="shared" si="152"/>
        <v>0.39838694618923859</v>
      </c>
      <c r="R224">
        <f t="shared" si="152"/>
        <v>0.12081267549612372</v>
      </c>
      <c r="S224">
        <f t="shared" si="152"/>
        <v>0.73888268036352722</v>
      </c>
      <c r="T224">
        <f t="shared" si="152"/>
        <v>2.50817467902722E-2</v>
      </c>
      <c r="U224">
        <f t="shared" si="152"/>
        <v>3.956522858101546E-4</v>
      </c>
    </row>
    <row r="225" spans="1:21" x14ac:dyDescent="0.15">
      <c r="A225">
        <v>15</v>
      </c>
      <c r="B225">
        <f t="shared" ref="B225:K225" si="153">$A$208*NORMSDIST(-1*ABS(B200))</f>
        <v>0.16790490676757713</v>
      </c>
      <c r="C225">
        <f t="shared" si="153"/>
        <v>0.29754953745556306</v>
      </c>
      <c r="D225">
        <f t="shared" si="153"/>
        <v>0.2936050317966396</v>
      </c>
      <c r="E225">
        <f t="shared" si="153"/>
        <v>0.94234062429548238</v>
      </c>
      <c r="F225">
        <f t="shared" si="153"/>
        <v>0.16929008011588983</v>
      </c>
      <c r="G225">
        <f t="shared" si="153"/>
        <v>0.27731128487867712</v>
      </c>
      <c r="H225">
        <f t="shared" si="153"/>
        <v>0.23830858816180406</v>
      </c>
      <c r="I225">
        <f t="shared" si="153"/>
        <v>0.83359352307046874</v>
      </c>
      <c r="J225">
        <f t="shared" si="153"/>
        <v>8.9404414239962884E-2</v>
      </c>
      <c r="K225">
        <f t="shared" si="153"/>
        <v>0.44897783346245662</v>
      </c>
      <c r="L225">
        <f t="shared" ref="L225:U225" si="154">$A$208*NORMSDIST(-1*ABS(L200))</f>
        <v>0.37610306638357455</v>
      </c>
      <c r="M225">
        <f t="shared" si="154"/>
        <v>0.87529902345601873</v>
      </c>
      <c r="N225">
        <f t="shared" si="154"/>
        <v>0.19483542749699229</v>
      </c>
      <c r="O225">
        <f t="shared" si="154"/>
        <v>0.18995367830672474</v>
      </c>
      <c r="P225">
        <f t="shared" si="154"/>
        <v>1</v>
      </c>
      <c r="Q225">
        <f t="shared" si="154"/>
        <v>0.83101933822923457</v>
      </c>
      <c r="R225">
        <f t="shared" si="154"/>
        <v>0.86403313734353382</v>
      </c>
      <c r="S225">
        <f t="shared" si="154"/>
        <v>0.50498507509384583</v>
      </c>
      <c r="T225">
        <f t="shared" si="154"/>
        <v>0.22885115407397971</v>
      </c>
      <c r="U225">
        <f t="shared" si="154"/>
        <v>1.8617887632612913E-2</v>
      </c>
    </row>
    <row r="226" spans="1:21" x14ac:dyDescent="0.15">
      <c r="A226">
        <v>16</v>
      </c>
      <c r="B226">
        <f t="shared" ref="B226:K226" si="155">$A$208*NORMSDIST(-1*ABS(B201))</f>
        <v>0.24989861157449506</v>
      </c>
      <c r="C226">
        <f t="shared" si="155"/>
        <v>0.41285465615240446</v>
      </c>
      <c r="D226">
        <f t="shared" si="155"/>
        <v>0.38483216147847837</v>
      </c>
      <c r="E226">
        <f t="shared" si="155"/>
        <v>0.88842242363950152</v>
      </c>
      <c r="F226">
        <f t="shared" si="155"/>
        <v>0.24100057687584206</v>
      </c>
      <c r="G226">
        <f t="shared" si="155"/>
        <v>0.15847978721119318</v>
      </c>
      <c r="H226">
        <f t="shared" si="155"/>
        <v>0.60923827076922255</v>
      </c>
      <c r="I226">
        <f t="shared" si="155"/>
        <v>1</v>
      </c>
      <c r="J226">
        <f t="shared" si="155"/>
        <v>4.2360678853395131E-2</v>
      </c>
      <c r="K226">
        <f t="shared" si="155"/>
        <v>0.58410396588039815</v>
      </c>
      <c r="L226">
        <f t="shared" ref="L226:U226" si="156">$A$208*NORMSDIST(-1*ABS(L201))</f>
        <v>0.2733412246032117</v>
      </c>
      <c r="M226">
        <f t="shared" si="156"/>
        <v>0.9364591237399057</v>
      </c>
      <c r="N226">
        <f t="shared" si="156"/>
        <v>7.1930868960409483E-2</v>
      </c>
      <c r="O226">
        <f t="shared" si="156"/>
        <v>0.39838694618923859</v>
      </c>
      <c r="P226">
        <f t="shared" si="156"/>
        <v>0.83101933822923457</v>
      </c>
      <c r="Q226">
        <f t="shared" si="156"/>
        <v>1</v>
      </c>
      <c r="R226">
        <f t="shared" si="156"/>
        <v>0.69296569009447917</v>
      </c>
      <c r="S226">
        <f t="shared" si="156"/>
        <v>0.64073838180254072</v>
      </c>
      <c r="T226">
        <f t="shared" si="156"/>
        <v>0.13748947871925815</v>
      </c>
      <c r="U226">
        <f t="shared" si="156"/>
        <v>8.3150483085764337E-3</v>
      </c>
    </row>
    <row r="227" spans="1:21" x14ac:dyDescent="0.15">
      <c r="A227">
        <v>17</v>
      </c>
      <c r="B227">
        <f t="shared" ref="B227:K227" si="157">$A$208*NORMSDIST(-1*ABS(B202))</f>
        <v>8.312352590912253E-4</v>
      </c>
      <c r="C227">
        <f t="shared" si="157"/>
        <v>0.12210228989431092</v>
      </c>
      <c r="D227">
        <f t="shared" si="157"/>
        <v>0.14400791422054665</v>
      </c>
      <c r="E227">
        <f t="shared" si="157"/>
        <v>0.73924106770560127</v>
      </c>
      <c r="F227">
        <f t="shared" si="157"/>
        <v>6.7970558775816287E-2</v>
      </c>
      <c r="G227">
        <f t="shared" si="157"/>
        <v>0.13444830614725464</v>
      </c>
      <c r="H227">
        <f t="shared" si="157"/>
        <v>0.22911357034066812</v>
      </c>
      <c r="I227">
        <f t="shared" si="157"/>
        <v>0.64578325871030784</v>
      </c>
      <c r="J227">
        <f t="shared" si="157"/>
        <v>5.5712950729769055E-2</v>
      </c>
      <c r="K227">
        <f t="shared" si="157"/>
        <v>0.28290550823440058</v>
      </c>
      <c r="L227">
        <f t="shared" ref="L227:U227" si="158">$A$208*NORMSDIST(-1*ABS(L202))</f>
        <v>0.35428845957263899</v>
      </c>
      <c r="M227">
        <f t="shared" si="158"/>
        <v>0.69053278311570754</v>
      </c>
      <c r="N227">
        <f t="shared" si="158"/>
        <v>0.12636932804877465</v>
      </c>
      <c r="O227">
        <f t="shared" si="158"/>
        <v>0.12081267549612372</v>
      </c>
      <c r="P227">
        <f t="shared" si="158"/>
        <v>0.86403313734353382</v>
      </c>
      <c r="Q227">
        <f t="shared" si="158"/>
        <v>0.69296569009447917</v>
      </c>
      <c r="R227">
        <f t="shared" si="158"/>
        <v>1</v>
      </c>
      <c r="S227">
        <f t="shared" si="158"/>
        <v>0.4021918554373019</v>
      </c>
      <c r="T227">
        <f t="shared" si="158"/>
        <v>0.22432774118423071</v>
      </c>
      <c r="U227">
        <f t="shared" si="158"/>
        <v>6.7699376614312606E-3</v>
      </c>
    </row>
    <row r="228" spans="1:21" x14ac:dyDescent="0.15">
      <c r="A228">
        <v>18</v>
      </c>
      <c r="B228">
        <f t="shared" ref="B228:K228" si="159">$A$208*NORMSDIST(-1*ABS(B203))</f>
        <v>1.4516554366061254E-4</v>
      </c>
      <c r="C228">
        <f t="shared" si="159"/>
        <v>0.42079835714613167</v>
      </c>
      <c r="D228">
        <f t="shared" si="159"/>
        <v>0.78972582092805022</v>
      </c>
      <c r="E228">
        <f t="shared" si="159"/>
        <v>0.47240166432977965</v>
      </c>
      <c r="F228">
        <f t="shared" si="159"/>
        <v>0.5485062355001471</v>
      </c>
      <c r="G228">
        <f t="shared" si="159"/>
        <v>9.5580704545629405E-2</v>
      </c>
      <c r="H228">
        <f t="shared" si="159"/>
        <v>1</v>
      </c>
      <c r="I228">
        <f t="shared" si="159"/>
        <v>0.64073838180254072</v>
      </c>
      <c r="J228">
        <f t="shared" si="159"/>
        <v>1.9630657257290671E-2</v>
      </c>
      <c r="K228">
        <f t="shared" si="159"/>
        <v>0.94684707139926982</v>
      </c>
      <c r="L228">
        <f t="shared" ref="L228:U228" si="160">$A$208*NORMSDIST(-1*ABS(L203))</f>
        <v>0.12519374558181359</v>
      </c>
      <c r="M228">
        <f t="shared" si="160"/>
        <v>0.59380285720770243</v>
      </c>
      <c r="N228">
        <f t="shared" si="160"/>
        <v>5.3195148042019275E-2</v>
      </c>
      <c r="O228">
        <f t="shared" si="160"/>
        <v>0.73888268036352722</v>
      </c>
      <c r="P228">
        <f t="shared" si="160"/>
        <v>0.50498507509384583</v>
      </c>
      <c r="Q228">
        <f t="shared" si="160"/>
        <v>0.64073838180254072</v>
      </c>
      <c r="R228">
        <f t="shared" si="160"/>
        <v>0.4021918554373019</v>
      </c>
      <c r="S228">
        <f t="shared" si="160"/>
        <v>1</v>
      </c>
      <c r="T228">
        <f t="shared" si="160"/>
        <v>6.1948151413481138E-2</v>
      </c>
      <c r="U228">
        <f t="shared" si="160"/>
        <v>2.6997960632601866E-3</v>
      </c>
    </row>
    <row r="229" spans="1:21" x14ac:dyDescent="0.15">
      <c r="A229">
        <v>19</v>
      </c>
      <c r="B229">
        <f t="shared" ref="B229:K229" si="161">$A$208*NORMSDIST(-1*ABS(B204))</f>
        <v>1.6304812885334096E-2</v>
      </c>
      <c r="C229">
        <f t="shared" si="161"/>
        <v>2.7454894457269886E-2</v>
      </c>
      <c r="D229">
        <f t="shared" si="161"/>
        <v>3.0246283771428791E-2</v>
      </c>
      <c r="E229">
        <f t="shared" si="161"/>
        <v>0.1992052221810082</v>
      </c>
      <c r="F229">
        <f t="shared" si="161"/>
        <v>1.1627501779431889E-2</v>
      </c>
      <c r="G229">
        <f t="shared" si="161"/>
        <v>0.77429409545221617</v>
      </c>
      <c r="H229">
        <f t="shared" si="161"/>
        <v>5.8319471597105543E-2</v>
      </c>
      <c r="I229">
        <f t="shared" si="161"/>
        <v>0.12616558485873483</v>
      </c>
      <c r="J229">
        <f t="shared" si="161"/>
        <v>0.13302990098948742</v>
      </c>
      <c r="K229">
        <f t="shared" si="161"/>
        <v>4.4237009647357536E-2</v>
      </c>
      <c r="L229">
        <f t="shared" ref="L229:U229" si="162">$A$208*NORMSDIST(-1*ABS(L204))</f>
        <v>0.71228226383829663</v>
      </c>
      <c r="M229">
        <f t="shared" si="162"/>
        <v>0.15596040759708385</v>
      </c>
      <c r="N229">
        <f t="shared" si="162"/>
        <v>0.87256600494278425</v>
      </c>
      <c r="O229">
        <f t="shared" si="162"/>
        <v>2.50817467902722E-2</v>
      </c>
      <c r="P229">
        <f t="shared" si="162"/>
        <v>0.22885115407397971</v>
      </c>
      <c r="Q229">
        <f t="shared" si="162"/>
        <v>0.13748947871925815</v>
      </c>
      <c r="R229">
        <f t="shared" si="162"/>
        <v>0.22432774118423071</v>
      </c>
      <c r="S229">
        <f t="shared" si="162"/>
        <v>6.1948151413481138E-2</v>
      </c>
      <c r="T229">
        <f t="shared" si="162"/>
        <v>1</v>
      </c>
      <c r="U229">
        <f t="shared" si="162"/>
        <v>0.17000296936931306</v>
      </c>
    </row>
    <row r="230" spans="1:21" x14ac:dyDescent="0.15">
      <c r="A230">
        <v>20</v>
      </c>
      <c r="B230">
        <f t="shared" ref="B230:K230" si="163">$A$208*NORMSDIST(-1*ABS(B205))</f>
        <v>1.9910334944714148E-4</v>
      </c>
      <c r="C230">
        <f t="shared" si="163"/>
        <v>7.1607572923136382E-4</v>
      </c>
      <c r="D230">
        <f t="shared" si="163"/>
        <v>3.320302033381673E-4</v>
      </c>
      <c r="E230">
        <f t="shared" si="163"/>
        <v>1.2727734787241674E-2</v>
      </c>
      <c r="F230">
        <f t="shared" si="163"/>
        <v>9.5885825234027686E-5</v>
      </c>
      <c r="G230">
        <f t="shared" si="163"/>
        <v>4.176791183190158E-2</v>
      </c>
      <c r="H230">
        <f t="shared" si="163"/>
        <v>1.8803982518130486E-3</v>
      </c>
      <c r="I230">
        <f t="shared" si="163"/>
        <v>3.162047955309374E-3</v>
      </c>
      <c r="J230">
        <f t="shared" si="163"/>
        <v>0.40181091139044761</v>
      </c>
      <c r="K230">
        <f t="shared" si="163"/>
        <v>7.8253054300974115E-4</v>
      </c>
      <c r="L230">
        <f t="shared" ref="L230:U230" si="164">$A$208*NORMSDIST(-1*ABS(L205))</f>
        <v>2.5390077610203624E-2</v>
      </c>
      <c r="M230">
        <f t="shared" si="164"/>
        <v>5.9272457523868701E-3</v>
      </c>
      <c r="N230">
        <f t="shared" si="164"/>
        <v>0.16179204863384358</v>
      </c>
      <c r="O230">
        <f t="shared" si="164"/>
        <v>3.956522858101546E-4</v>
      </c>
      <c r="P230">
        <f t="shared" si="164"/>
        <v>1.8617887632612913E-2</v>
      </c>
      <c r="Q230">
        <f t="shared" si="164"/>
        <v>8.3150483085764337E-3</v>
      </c>
      <c r="R230">
        <f t="shared" si="164"/>
        <v>6.7699376614312606E-3</v>
      </c>
      <c r="S230">
        <f t="shared" si="164"/>
        <v>2.6997960632601866E-3</v>
      </c>
      <c r="T230">
        <f t="shared" si="164"/>
        <v>0.17000296936931306</v>
      </c>
      <c r="U230">
        <f t="shared" si="164"/>
        <v>1</v>
      </c>
    </row>
    <row r="232" spans="1:21" x14ac:dyDescent="0.15">
      <c r="A232" t="s">
        <v>164</v>
      </c>
      <c r="B232">
        <v>1</v>
      </c>
      <c r="C232">
        <v>2</v>
      </c>
      <c r="D232">
        <v>3</v>
      </c>
      <c r="E232">
        <v>4</v>
      </c>
      <c r="F232">
        <v>5</v>
      </c>
      <c r="G232">
        <v>6</v>
      </c>
      <c r="H232">
        <v>7</v>
      </c>
      <c r="I232">
        <v>8</v>
      </c>
      <c r="J232">
        <v>9</v>
      </c>
      <c r="K232">
        <v>10</v>
      </c>
      <c r="L232">
        <v>11</v>
      </c>
      <c r="M232">
        <v>12</v>
      </c>
      <c r="N232">
        <v>13</v>
      </c>
      <c r="O232">
        <v>14</v>
      </c>
      <c r="P232">
        <v>15</v>
      </c>
      <c r="Q232">
        <v>16</v>
      </c>
      <c r="R232">
        <v>17</v>
      </c>
      <c r="S232">
        <v>18</v>
      </c>
      <c r="T232">
        <v>19</v>
      </c>
      <c r="U232">
        <v>20</v>
      </c>
    </row>
    <row r="233" spans="1:21" x14ac:dyDescent="0.15">
      <c r="A233">
        <v>1</v>
      </c>
      <c r="B233">
        <f t="shared" ref="B233:K241" si="165">IF(B211&lt;0.000001,7,IF(B211&lt;0.00001,6,IF(B211&lt;0.0001,5,IF(B211&lt;0.001,4,IF(B211&lt;0.01,3,2)))))</f>
        <v>2</v>
      </c>
      <c r="C233">
        <f t="shared" si="165"/>
        <v>2</v>
      </c>
      <c r="D233">
        <f t="shared" si="165"/>
        <v>2</v>
      </c>
      <c r="E233">
        <f t="shared" si="165"/>
        <v>2</v>
      </c>
      <c r="F233">
        <f t="shared" si="165"/>
        <v>2</v>
      </c>
      <c r="G233">
        <f t="shared" si="165"/>
        <v>3</v>
      </c>
      <c r="H233">
        <f t="shared" si="165"/>
        <v>2</v>
      </c>
      <c r="I233">
        <f t="shared" si="165"/>
        <v>2</v>
      </c>
      <c r="J233">
        <f t="shared" si="165"/>
        <v>3</v>
      </c>
      <c r="K233">
        <f t="shared" si="165"/>
        <v>2</v>
      </c>
      <c r="L233">
        <f t="shared" ref="L233:U233" si="166">IF(L211&lt;0.000001,7,IF(L211&lt;0.00001,6,IF(L211&lt;0.0001,5,IF(L211&lt;0.001,4,IF(L211&lt;0.01,3,2)))))</f>
        <v>2</v>
      </c>
      <c r="M233">
        <f t="shared" si="166"/>
        <v>2</v>
      </c>
      <c r="N233">
        <f t="shared" si="166"/>
        <v>3</v>
      </c>
      <c r="O233">
        <f t="shared" si="166"/>
        <v>2</v>
      </c>
      <c r="P233">
        <f t="shared" si="166"/>
        <v>2</v>
      </c>
      <c r="Q233">
        <f t="shared" si="166"/>
        <v>2</v>
      </c>
      <c r="R233">
        <f t="shared" si="166"/>
        <v>4</v>
      </c>
      <c r="S233">
        <f t="shared" si="166"/>
        <v>4</v>
      </c>
      <c r="T233">
        <f t="shared" si="166"/>
        <v>2</v>
      </c>
      <c r="U233">
        <f t="shared" si="166"/>
        <v>4</v>
      </c>
    </row>
    <row r="234" spans="1:21" x14ac:dyDescent="0.15">
      <c r="A234">
        <v>2</v>
      </c>
      <c r="B234">
        <f t="shared" si="165"/>
        <v>2</v>
      </c>
      <c r="C234">
        <f t="shared" si="165"/>
        <v>2</v>
      </c>
      <c r="D234">
        <f t="shared" si="165"/>
        <v>2</v>
      </c>
      <c r="E234">
        <f t="shared" si="165"/>
        <v>2</v>
      </c>
      <c r="F234">
        <f t="shared" si="165"/>
        <v>2</v>
      </c>
      <c r="G234">
        <f t="shared" si="165"/>
        <v>2</v>
      </c>
      <c r="H234">
        <f t="shared" si="165"/>
        <v>2</v>
      </c>
      <c r="I234">
        <f t="shared" si="165"/>
        <v>2</v>
      </c>
      <c r="J234">
        <f t="shared" si="165"/>
        <v>3</v>
      </c>
      <c r="K234">
        <f t="shared" si="165"/>
        <v>2</v>
      </c>
      <c r="L234">
        <f t="shared" ref="L234:U234" si="167">IF(L212&lt;0.000001,7,IF(L212&lt;0.00001,6,IF(L212&lt;0.0001,5,IF(L212&lt;0.001,4,IF(L212&lt;0.01,3,2)))))</f>
        <v>2</v>
      </c>
      <c r="M234">
        <f t="shared" si="167"/>
        <v>2</v>
      </c>
      <c r="N234">
        <f t="shared" si="167"/>
        <v>2</v>
      </c>
      <c r="O234">
        <f t="shared" si="167"/>
        <v>2</v>
      </c>
      <c r="P234">
        <f t="shared" si="167"/>
        <v>2</v>
      </c>
      <c r="Q234">
        <f t="shared" si="167"/>
        <v>2</v>
      </c>
      <c r="R234">
        <f t="shared" si="167"/>
        <v>2</v>
      </c>
      <c r="S234">
        <f t="shared" si="167"/>
        <v>2</v>
      </c>
      <c r="T234">
        <f t="shared" si="167"/>
        <v>2</v>
      </c>
      <c r="U234">
        <f t="shared" si="167"/>
        <v>4</v>
      </c>
    </row>
    <row r="235" spans="1:21" x14ac:dyDescent="0.15">
      <c r="A235">
        <v>3</v>
      </c>
      <c r="B235">
        <f t="shared" si="165"/>
        <v>2</v>
      </c>
      <c r="C235">
        <f t="shared" si="165"/>
        <v>2</v>
      </c>
      <c r="D235">
        <f t="shared" si="165"/>
        <v>2</v>
      </c>
      <c r="E235">
        <f t="shared" si="165"/>
        <v>2</v>
      </c>
      <c r="F235">
        <f t="shared" si="165"/>
        <v>2</v>
      </c>
      <c r="G235">
        <f t="shared" si="165"/>
        <v>2</v>
      </c>
      <c r="H235">
        <f t="shared" si="165"/>
        <v>2</v>
      </c>
      <c r="I235">
        <f t="shared" si="165"/>
        <v>2</v>
      </c>
      <c r="J235">
        <f t="shared" si="165"/>
        <v>3</v>
      </c>
      <c r="K235">
        <f t="shared" si="165"/>
        <v>2</v>
      </c>
      <c r="L235">
        <f t="shared" ref="L235:U235" si="168">IF(L213&lt;0.000001,7,IF(L213&lt;0.00001,6,IF(L213&lt;0.0001,5,IF(L213&lt;0.001,4,IF(L213&lt;0.01,3,2)))))</f>
        <v>2</v>
      </c>
      <c r="M235">
        <f t="shared" si="168"/>
        <v>2</v>
      </c>
      <c r="N235">
        <f t="shared" si="168"/>
        <v>3</v>
      </c>
      <c r="O235">
        <f t="shared" si="168"/>
        <v>2</v>
      </c>
      <c r="P235">
        <f t="shared" si="168"/>
        <v>2</v>
      </c>
      <c r="Q235">
        <f t="shared" si="168"/>
        <v>2</v>
      </c>
      <c r="R235">
        <f t="shared" si="168"/>
        <v>2</v>
      </c>
      <c r="S235">
        <f t="shared" si="168"/>
        <v>2</v>
      </c>
      <c r="T235">
        <f t="shared" si="168"/>
        <v>2</v>
      </c>
      <c r="U235">
        <f t="shared" si="168"/>
        <v>4</v>
      </c>
    </row>
    <row r="236" spans="1:21" x14ac:dyDescent="0.15">
      <c r="A236">
        <v>4</v>
      </c>
      <c r="B236">
        <f t="shared" si="165"/>
        <v>2</v>
      </c>
      <c r="C236">
        <f t="shared" si="165"/>
        <v>2</v>
      </c>
      <c r="D236">
        <f t="shared" si="165"/>
        <v>2</v>
      </c>
      <c r="E236">
        <f t="shared" si="165"/>
        <v>2</v>
      </c>
      <c r="F236">
        <f t="shared" si="165"/>
        <v>2</v>
      </c>
      <c r="G236">
        <f t="shared" si="165"/>
        <v>2</v>
      </c>
      <c r="H236">
        <f t="shared" si="165"/>
        <v>2</v>
      </c>
      <c r="I236">
        <f t="shared" si="165"/>
        <v>2</v>
      </c>
      <c r="J236">
        <f t="shared" si="165"/>
        <v>2</v>
      </c>
      <c r="K236">
        <f t="shared" si="165"/>
        <v>2</v>
      </c>
      <c r="L236">
        <f t="shared" ref="L236:U236" si="169">IF(L214&lt;0.000001,7,IF(L214&lt;0.00001,6,IF(L214&lt;0.0001,5,IF(L214&lt;0.001,4,IF(L214&lt;0.01,3,2)))))</f>
        <v>2</v>
      </c>
      <c r="M236">
        <f t="shared" si="169"/>
        <v>2</v>
      </c>
      <c r="N236">
        <f t="shared" si="169"/>
        <v>2</v>
      </c>
      <c r="O236">
        <f t="shared" si="169"/>
        <v>2</v>
      </c>
      <c r="P236">
        <f t="shared" si="169"/>
        <v>2</v>
      </c>
      <c r="Q236">
        <f t="shared" si="169"/>
        <v>2</v>
      </c>
      <c r="R236">
        <f t="shared" si="169"/>
        <v>2</v>
      </c>
      <c r="S236">
        <f t="shared" si="169"/>
        <v>2</v>
      </c>
      <c r="T236">
        <f t="shared" si="169"/>
        <v>2</v>
      </c>
      <c r="U236">
        <f t="shared" si="169"/>
        <v>2</v>
      </c>
    </row>
    <row r="237" spans="1:21" x14ac:dyDescent="0.15">
      <c r="A237">
        <v>5</v>
      </c>
      <c r="B237">
        <f t="shared" si="165"/>
        <v>2</v>
      </c>
      <c r="C237">
        <f t="shared" si="165"/>
        <v>2</v>
      </c>
      <c r="D237">
        <f t="shared" si="165"/>
        <v>2</v>
      </c>
      <c r="E237">
        <f t="shared" si="165"/>
        <v>2</v>
      </c>
      <c r="F237">
        <f t="shared" si="165"/>
        <v>2</v>
      </c>
      <c r="G237">
        <f t="shared" si="165"/>
        <v>3</v>
      </c>
      <c r="H237">
        <f t="shared" si="165"/>
        <v>2</v>
      </c>
      <c r="I237">
        <f t="shared" si="165"/>
        <v>2</v>
      </c>
      <c r="J237">
        <f t="shared" si="165"/>
        <v>3</v>
      </c>
      <c r="K237">
        <f t="shared" si="165"/>
        <v>2</v>
      </c>
      <c r="L237">
        <f t="shared" ref="L237:U237" si="170">IF(L215&lt;0.000001,7,IF(L215&lt;0.00001,6,IF(L215&lt;0.0001,5,IF(L215&lt;0.001,4,IF(L215&lt;0.01,3,2)))))</f>
        <v>2</v>
      </c>
      <c r="M237">
        <f t="shared" si="170"/>
        <v>2</v>
      </c>
      <c r="N237">
        <f t="shared" si="170"/>
        <v>3</v>
      </c>
      <c r="O237">
        <f t="shared" si="170"/>
        <v>2</v>
      </c>
      <c r="P237">
        <f t="shared" si="170"/>
        <v>2</v>
      </c>
      <c r="Q237">
        <f t="shared" si="170"/>
        <v>2</v>
      </c>
      <c r="R237">
        <f t="shared" si="170"/>
        <v>2</v>
      </c>
      <c r="S237">
        <f t="shared" si="170"/>
        <v>2</v>
      </c>
      <c r="T237">
        <f t="shared" si="170"/>
        <v>2</v>
      </c>
      <c r="U237">
        <f t="shared" si="170"/>
        <v>5</v>
      </c>
    </row>
    <row r="238" spans="1:21" x14ac:dyDescent="0.15">
      <c r="A238">
        <v>6</v>
      </c>
      <c r="B238">
        <f t="shared" si="165"/>
        <v>3</v>
      </c>
      <c r="C238">
        <f t="shared" si="165"/>
        <v>2</v>
      </c>
      <c r="D238">
        <f t="shared" si="165"/>
        <v>2</v>
      </c>
      <c r="E238">
        <f t="shared" si="165"/>
        <v>2</v>
      </c>
      <c r="F238">
        <f t="shared" si="165"/>
        <v>3</v>
      </c>
      <c r="G238">
        <f t="shared" si="165"/>
        <v>2</v>
      </c>
      <c r="H238">
        <f t="shared" si="165"/>
        <v>2</v>
      </c>
      <c r="I238">
        <f t="shared" si="165"/>
        <v>2</v>
      </c>
      <c r="J238">
        <f t="shared" si="165"/>
        <v>2</v>
      </c>
      <c r="K238">
        <f t="shared" si="165"/>
        <v>2</v>
      </c>
      <c r="L238">
        <f t="shared" ref="L238:U238" si="171">IF(L216&lt;0.000001,7,IF(L216&lt;0.00001,6,IF(L216&lt;0.0001,5,IF(L216&lt;0.001,4,IF(L216&lt;0.01,3,2)))))</f>
        <v>2</v>
      </c>
      <c r="M238">
        <f t="shared" si="171"/>
        <v>2</v>
      </c>
      <c r="N238">
        <f t="shared" si="171"/>
        <v>2</v>
      </c>
      <c r="O238">
        <f t="shared" si="171"/>
        <v>2</v>
      </c>
      <c r="P238">
        <f t="shared" si="171"/>
        <v>2</v>
      </c>
      <c r="Q238">
        <f t="shared" si="171"/>
        <v>2</v>
      </c>
      <c r="R238">
        <f t="shared" si="171"/>
        <v>2</v>
      </c>
      <c r="S238">
        <f t="shared" si="171"/>
        <v>2</v>
      </c>
      <c r="T238">
        <f t="shared" si="171"/>
        <v>2</v>
      </c>
      <c r="U238">
        <f t="shared" si="171"/>
        <v>2</v>
      </c>
    </row>
    <row r="239" spans="1:21" x14ac:dyDescent="0.15">
      <c r="A239">
        <v>7</v>
      </c>
      <c r="B239">
        <f t="shared" si="165"/>
        <v>2</v>
      </c>
      <c r="C239">
        <f t="shared" si="165"/>
        <v>2</v>
      </c>
      <c r="D239">
        <f t="shared" si="165"/>
        <v>2</v>
      </c>
      <c r="E239">
        <f t="shared" si="165"/>
        <v>2</v>
      </c>
      <c r="F239">
        <f t="shared" si="165"/>
        <v>2</v>
      </c>
      <c r="G239">
        <f t="shared" si="165"/>
        <v>2</v>
      </c>
      <c r="H239">
        <f t="shared" si="165"/>
        <v>2</v>
      </c>
      <c r="I239">
        <f t="shared" si="165"/>
        <v>2</v>
      </c>
      <c r="J239">
        <f t="shared" si="165"/>
        <v>2</v>
      </c>
      <c r="K239">
        <f t="shared" si="165"/>
        <v>2</v>
      </c>
      <c r="L239">
        <f t="shared" ref="L239:U239" si="172">IF(L217&lt;0.000001,7,IF(L217&lt;0.00001,6,IF(L217&lt;0.0001,5,IF(L217&lt;0.001,4,IF(L217&lt;0.01,3,2)))))</f>
        <v>2</v>
      </c>
      <c r="M239">
        <f t="shared" si="172"/>
        <v>2</v>
      </c>
      <c r="N239">
        <f t="shared" si="172"/>
        <v>2</v>
      </c>
      <c r="O239">
        <f t="shared" si="172"/>
        <v>2</v>
      </c>
      <c r="P239">
        <f t="shared" si="172"/>
        <v>2</v>
      </c>
      <c r="Q239">
        <f t="shared" si="172"/>
        <v>2</v>
      </c>
      <c r="R239">
        <f t="shared" si="172"/>
        <v>2</v>
      </c>
      <c r="S239">
        <f t="shared" si="172"/>
        <v>2</v>
      </c>
      <c r="T239">
        <f t="shared" si="172"/>
        <v>2</v>
      </c>
      <c r="U239">
        <f t="shared" si="172"/>
        <v>3</v>
      </c>
    </row>
    <row r="240" spans="1:21" x14ac:dyDescent="0.15">
      <c r="A240">
        <v>8</v>
      </c>
      <c r="B240">
        <f t="shared" si="165"/>
        <v>2</v>
      </c>
      <c r="C240">
        <f t="shared" si="165"/>
        <v>2</v>
      </c>
      <c r="D240">
        <f t="shared" si="165"/>
        <v>2</v>
      </c>
      <c r="E240">
        <f t="shared" si="165"/>
        <v>2</v>
      </c>
      <c r="F240">
        <f t="shared" si="165"/>
        <v>2</v>
      </c>
      <c r="G240">
        <f t="shared" si="165"/>
        <v>2</v>
      </c>
      <c r="H240">
        <f t="shared" si="165"/>
        <v>2</v>
      </c>
      <c r="I240">
        <f t="shared" si="165"/>
        <v>2</v>
      </c>
      <c r="J240">
        <f t="shared" si="165"/>
        <v>2</v>
      </c>
      <c r="K240">
        <f t="shared" si="165"/>
        <v>2</v>
      </c>
      <c r="L240">
        <f t="shared" ref="L240:U240" si="173">IF(L218&lt;0.000001,7,IF(L218&lt;0.00001,6,IF(L218&lt;0.0001,5,IF(L218&lt;0.001,4,IF(L218&lt;0.01,3,2)))))</f>
        <v>2</v>
      </c>
      <c r="M240">
        <f t="shared" si="173"/>
        <v>2</v>
      </c>
      <c r="N240">
        <f t="shared" si="173"/>
        <v>2</v>
      </c>
      <c r="O240">
        <f t="shared" si="173"/>
        <v>2</v>
      </c>
      <c r="P240">
        <f t="shared" si="173"/>
        <v>2</v>
      </c>
      <c r="Q240">
        <f t="shared" si="173"/>
        <v>2</v>
      </c>
      <c r="R240">
        <f t="shared" si="173"/>
        <v>2</v>
      </c>
      <c r="S240">
        <f t="shared" si="173"/>
        <v>2</v>
      </c>
      <c r="T240">
        <f t="shared" si="173"/>
        <v>2</v>
      </c>
      <c r="U240">
        <f t="shared" si="173"/>
        <v>3</v>
      </c>
    </row>
    <row r="241" spans="1:21" x14ac:dyDescent="0.15">
      <c r="A241">
        <v>9</v>
      </c>
      <c r="B241">
        <f t="shared" si="165"/>
        <v>3</v>
      </c>
      <c r="C241">
        <f t="shared" si="165"/>
        <v>3</v>
      </c>
      <c r="D241">
        <f t="shared" si="165"/>
        <v>3</v>
      </c>
      <c r="E241">
        <f t="shared" si="165"/>
        <v>2</v>
      </c>
      <c r="F241">
        <f t="shared" si="165"/>
        <v>3</v>
      </c>
      <c r="G241">
        <f t="shared" si="165"/>
        <v>2</v>
      </c>
      <c r="H241">
        <f t="shared" si="165"/>
        <v>2</v>
      </c>
      <c r="I241">
        <f t="shared" si="165"/>
        <v>2</v>
      </c>
      <c r="J241">
        <f t="shared" si="165"/>
        <v>2</v>
      </c>
      <c r="K241">
        <f t="shared" si="165"/>
        <v>2</v>
      </c>
      <c r="L241">
        <f t="shared" ref="L241:U241" si="174">IF(L219&lt;0.000001,7,IF(L219&lt;0.00001,6,IF(L219&lt;0.0001,5,IF(L219&lt;0.001,4,IF(L219&lt;0.01,3,2)))))</f>
        <v>2</v>
      </c>
      <c r="M241">
        <f t="shared" si="174"/>
        <v>2</v>
      </c>
      <c r="N241">
        <f t="shared" si="174"/>
        <v>2</v>
      </c>
      <c r="O241">
        <f t="shared" si="174"/>
        <v>3</v>
      </c>
      <c r="P241">
        <f t="shared" si="174"/>
        <v>2</v>
      </c>
      <c r="Q241">
        <f t="shared" si="174"/>
        <v>2</v>
      </c>
      <c r="R241">
        <f t="shared" si="174"/>
        <v>2</v>
      </c>
      <c r="S241">
        <f t="shared" si="174"/>
        <v>2</v>
      </c>
      <c r="T241">
        <f t="shared" si="174"/>
        <v>2</v>
      </c>
      <c r="U241">
        <f t="shared" si="174"/>
        <v>2</v>
      </c>
    </row>
    <row r="242" spans="1:21" x14ac:dyDescent="0.15">
      <c r="A242">
        <v>10</v>
      </c>
      <c r="B242">
        <f>IF(B220&lt;0.000001,7,IF(B220&lt;0.00001,6,IF(B220&lt;0.0001,5,IF(B220&lt;0.001,4,IF(B220&lt;0.01,3,2)))))</f>
        <v>2</v>
      </c>
      <c r="C242">
        <f t="shared" ref="C242:K242" si="175">IF(C220&lt;0.000001,7,IF(C220&lt;0.00001,6,IF(C220&lt;0.0001,5,IF(C220&lt;0.001,4,IF(C220&lt;0.01,3,2)))))</f>
        <v>2</v>
      </c>
      <c r="D242">
        <f t="shared" si="175"/>
        <v>2</v>
      </c>
      <c r="E242">
        <f t="shared" si="175"/>
        <v>2</v>
      </c>
      <c r="F242">
        <f t="shared" si="175"/>
        <v>2</v>
      </c>
      <c r="G242">
        <f t="shared" si="175"/>
        <v>2</v>
      </c>
      <c r="H242">
        <f t="shared" si="175"/>
        <v>2</v>
      </c>
      <c r="I242">
        <f t="shared" si="175"/>
        <v>2</v>
      </c>
      <c r="J242">
        <f t="shared" si="175"/>
        <v>2</v>
      </c>
      <c r="K242">
        <f t="shared" si="175"/>
        <v>2</v>
      </c>
      <c r="L242">
        <f t="shared" ref="L242:U242" si="176">IF(L220&lt;0.000001,7,IF(L220&lt;0.00001,6,IF(L220&lt;0.0001,5,IF(L220&lt;0.001,4,IF(L220&lt;0.01,3,2)))))</f>
        <v>2</v>
      </c>
      <c r="M242">
        <f t="shared" si="176"/>
        <v>2</v>
      </c>
      <c r="N242">
        <f t="shared" si="176"/>
        <v>2</v>
      </c>
      <c r="O242">
        <f t="shared" si="176"/>
        <v>2</v>
      </c>
      <c r="P242">
        <f t="shared" si="176"/>
        <v>2</v>
      </c>
      <c r="Q242">
        <f t="shared" si="176"/>
        <v>2</v>
      </c>
      <c r="R242">
        <f t="shared" si="176"/>
        <v>2</v>
      </c>
      <c r="S242">
        <f t="shared" si="176"/>
        <v>2</v>
      </c>
      <c r="T242">
        <f t="shared" si="176"/>
        <v>2</v>
      </c>
      <c r="U242">
        <f t="shared" si="176"/>
        <v>4</v>
      </c>
    </row>
    <row r="243" spans="1:21" x14ac:dyDescent="0.15">
      <c r="A243">
        <v>11</v>
      </c>
      <c r="B243">
        <f t="shared" ref="B243:K243" si="177">IF(B221&lt;0.000001,7,IF(B221&lt;0.00001,6,IF(B221&lt;0.0001,5,IF(B221&lt;0.001,4,IF(B221&lt;0.01,3,2)))))</f>
        <v>2</v>
      </c>
      <c r="C243">
        <f t="shared" si="177"/>
        <v>2</v>
      </c>
      <c r="D243">
        <f t="shared" si="177"/>
        <v>2</v>
      </c>
      <c r="E243">
        <f t="shared" si="177"/>
        <v>2</v>
      </c>
      <c r="F243">
        <f t="shared" si="177"/>
        <v>2</v>
      </c>
      <c r="G243">
        <f t="shared" si="177"/>
        <v>2</v>
      </c>
      <c r="H243">
        <f t="shared" si="177"/>
        <v>2</v>
      </c>
      <c r="I243">
        <f t="shared" si="177"/>
        <v>2</v>
      </c>
      <c r="J243">
        <f t="shared" si="177"/>
        <v>2</v>
      </c>
      <c r="K243">
        <f t="shared" si="177"/>
        <v>2</v>
      </c>
      <c r="L243">
        <f t="shared" ref="L243:U243" si="178">IF(L221&lt;0.000001,7,IF(L221&lt;0.00001,6,IF(L221&lt;0.0001,5,IF(L221&lt;0.001,4,IF(L221&lt;0.01,3,2)))))</f>
        <v>2</v>
      </c>
      <c r="M243">
        <f t="shared" si="178"/>
        <v>2</v>
      </c>
      <c r="N243">
        <f t="shared" si="178"/>
        <v>2</v>
      </c>
      <c r="O243">
        <f t="shared" si="178"/>
        <v>2</v>
      </c>
      <c r="P243">
        <f t="shared" si="178"/>
        <v>2</v>
      </c>
      <c r="Q243">
        <f t="shared" si="178"/>
        <v>2</v>
      </c>
      <c r="R243">
        <f t="shared" si="178"/>
        <v>2</v>
      </c>
      <c r="S243">
        <f t="shared" si="178"/>
        <v>2</v>
      </c>
      <c r="T243">
        <f t="shared" si="178"/>
        <v>2</v>
      </c>
      <c r="U243">
        <f t="shared" si="178"/>
        <v>2</v>
      </c>
    </row>
    <row r="244" spans="1:21" x14ac:dyDescent="0.15">
      <c r="A244">
        <v>12</v>
      </c>
      <c r="B244">
        <f t="shared" ref="B244:K244" si="179">IF(B222&lt;0.000001,7,IF(B222&lt;0.00001,6,IF(B222&lt;0.0001,5,IF(B222&lt;0.001,4,IF(B222&lt;0.01,3,2)))))</f>
        <v>2</v>
      </c>
      <c r="C244">
        <f t="shared" si="179"/>
        <v>2</v>
      </c>
      <c r="D244">
        <f t="shared" si="179"/>
        <v>2</v>
      </c>
      <c r="E244">
        <f t="shared" si="179"/>
        <v>2</v>
      </c>
      <c r="F244">
        <f t="shared" si="179"/>
        <v>2</v>
      </c>
      <c r="G244">
        <f t="shared" si="179"/>
        <v>2</v>
      </c>
      <c r="H244">
        <f t="shared" si="179"/>
        <v>2</v>
      </c>
      <c r="I244">
        <f t="shared" si="179"/>
        <v>2</v>
      </c>
      <c r="J244">
        <f t="shared" si="179"/>
        <v>2</v>
      </c>
      <c r="K244">
        <f t="shared" si="179"/>
        <v>2</v>
      </c>
      <c r="L244">
        <f t="shared" ref="L244:U244" si="180">IF(L222&lt;0.000001,7,IF(L222&lt;0.00001,6,IF(L222&lt;0.0001,5,IF(L222&lt;0.001,4,IF(L222&lt;0.01,3,2)))))</f>
        <v>2</v>
      </c>
      <c r="M244">
        <f t="shared" si="180"/>
        <v>2</v>
      </c>
      <c r="N244">
        <f t="shared" si="180"/>
        <v>2</v>
      </c>
      <c r="O244">
        <f t="shared" si="180"/>
        <v>2</v>
      </c>
      <c r="P244">
        <f t="shared" si="180"/>
        <v>2</v>
      </c>
      <c r="Q244">
        <f t="shared" si="180"/>
        <v>2</v>
      </c>
      <c r="R244">
        <f t="shared" si="180"/>
        <v>2</v>
      </c>
      <c r="S244">
        <f t="shared" si="180"/>
        <v>2</v>
      </c>
      <c r="T244">
        <f t="shared" si="180"/>
        <v>2</v>
      </c>
      <c r="U244">
        <f t="shared" si="180"/>
        <v>3</v>
      </c>
    </row>
    <row r="245" spans="1:21" x14ac:dyDescent="0.15">
      <c r="A245">
        <v>13</v>
      </c>
      <c r="B245">
        <f t="shared" ref="B245:K245" si="181">IF(B223&lt;0.000001,7,IF(B223&lt;0.00001,6,IF(B223&lt;0.0001,5,IF(B223&lt;0.001,4,IF(B223&lt;0.01,3,2)))))</f>
        <v>3</v>
      </c>
      <c r="C245">
        <f t="shared" si="181"/>
        <v>2</v>
      </c>
      <c r="D245">
        <f t="shared" si="181"/>
        <v>3</v>
      </c>
      <c r="E245">
        <f t="shared" si="181"/>
        <v>2</v>
      </c>
      <c r="F245">
        <f t="shared" si="181"/>
        <v>3</v>
      </c>
      <c r="G245">
        <f t="shared" si="181"/>
        <v>2</v>
      </c>
      <c r="H245">
        <f t="shared" si="181"/>
        <v>2</v>
      </c>
      <c r="I245">
        <f t="shared" si="181"/>
        <v>2</v>
      </c>
      <c r="J245">
        <f t="shared" si="181"/>
        <v>2</v>
      </c>
      <c r="K245">
        <f t="shared" si="181"/>
        <v>2</v>
      </c>
      <c r="L245">
        <f t="shared" ref="L245:U245" si="182">IF(L223&lt;0.000001,7,IF(L223&lt;0.00001,6,IF(L223&lt;0.0001,5,IF(L223&lt;0.001,4,IF(L223&lt;0.01,3,2)))))</f>
        <v>2</v>
      </c>
      <c r="M245">
        <f t="shared" si="182"/>
        <v>2</v>
      </c>
      <c r="N245">
        <f t="shared" si="182"/>
        <v>2</v>
      </c>
      <c r="O245">
        <f t="shared" si="182"/>
        <v>2</v>
      </c>
      <c r="P245">
        <f t="shared" si="182"/>
        <v>2</v>
      </c>
      <c r="Q245">
        <f t="shared" si="182"/>
        <v>2</v>
      </c>
      <c r="R245">
        <f t="shared" si="182"/>
        <v>2</v>
      </c>
      <c r="S245">
        <f t="shared" si="182"/>
        <v>2</v>
      </c>
      <c r="T245">
        <f t="shared" si="182"/>
        <v>2</v>
      </c>
      <c r="U245">
        <f t="shared" si="182"/>
        <v>2</v>
      </c>
    </row>
    <row r="246" spans="1:21" x14ac:dyDescent="0.15">
      <c r="A246">
        <v>14</v>
      </c>
      <c r="B246">
        <f t="shared" ref="B246:K246" si="183">IF(B224&lt;0.000001,7,IF(B224&lt;0.00001,6,IF(B224&lt;0.0001,5,IF(B224&lt;0.001,4,IF(B224&lt;0.01,3,2)))))</f>
        <v>2</v>
      </c>
      <c r="C246">
        <f t="shared" si="183"/>
        <v>2</v>
      </c>
      <c r="D246">
        <f t="shared" si="183"/>
        <v>2</v>
      </c>
      <c r="E246">
        <f t="shared" si="183"/>
        <v>2</v>
      </c>
      <c r="F246">
        <f t="shared" si="183"/>
        <v>2</v>
      </c>
      <c r="G246">
        <f t="shared" si="183"/>
        <v>2</v>
      </c>
      <c r="H246">
        <f t="shared" si="183"/>
        <v>2</v>
      </c>
      <c r="I246">
        <f t="shared" si="183"/>
        <v>2</v>
      </c>
      <c r="J246">
        <f t="shared" si="183"/>
        <v>3</v>
      </c>
      <c r="K246">
        <f t="shared" si="183"/>
        <v>2</v>
      </c>
      <c r="L246">
        <f t="shared" ref="L246:U246" si="184">IF(L224&lt;0.000001,7,IF(L224&lt;0.00001,6,IF(L224&lt;0.0001,5,IF(L224&lt;0.001,4,IF(L224&lt;0.01,3,2)))))</f>
        <v>2</v>
      </c>
      <c r="M246">
        <f t="shared" si="184"/>
        <v>2</v>
      </c>
      <c r="N246">
        <f t="shared" si="184"/>
        <v>2</v>
      </c>
      <c r="O246">
        <f t="shared" si="184"/>
        <v>2</v>
      </c>
      <c r="P246">
        <f t="shared" si="184"/>
        <v>2</v>
      </c>
      <c r="Q246">
        <f t="shared" si="184"/>
        <v>2</v>
      </c>
      <c r="R246">
        <f t="shared" si="184"/>
        <v>2</v>
      </c>
      <c r="S246">
        <f t="shared" si="184"/>
        <v>2</v>
      </c>
      <c r="T246">
        <f t="shared" si="184"/>
        <v>2</v>
      </c>
      <c r="U246">
        <f t="shared" si="184"/>
        <v>4</v>
      </c>
    </row>
    <row r="247" spans="1:21" x14ac:dyDescent="0.15">
      <c r="A247">
        <v>15</v>
      </c>
      <c r="B247">
        <f t="shared" ref="B247:K247" si="185">IF(B225&lt;0.000001,7,IF(B225&lt;0.00001,6,IF(B225&lt;0.0001,5,IF(B225&lt;0.001,4,IF(B225&lt;0.01,3,2)))))</f>
        <v>2</v>
      </c>
      <c r="C247">
        <f t="shared" si="185"/>
        <v>2</v>
      </c>
      <c r="D247">
        <f t="shared" si="185"/>
        <v>2</v>
      </c>
      <c r="E247">
        <f t="shared" si="185"/>
        <v>2</v>
      </c>
      <c r="F247">
        <f t="shared" si="185"/>
        <v>2</v>
      </c>
      <c r="G247">
        <f t="shared" si="185"/>
        <v>2</v>
      </c>
      <c r="H247">
        <f t="shared" si="185"/>
        <v>2</v>
      </c>
      <c r="I247">
        <f t="shared" si="185"/>
        <v>2</v>
      </c>
      <c r="J247">
        <f t="shared" si="185"/>
        <v>2</v>
      </c>
      <c r="K247">
        <f t="shared" si="185"/>
        <v>2</v>
      </c>
      <c r="L247">
        <f t="shared" ref="L247:U247" si="186">IF(L225&lt;0.000001,7,IF(L225&lt;0.00001,6,IF(L225&lt;0.0001,5,IF(L225&lt;0.001,4,IF(L225&lt;0.01,3,2)))))</f>
        <v>2</v>
      </c>
      <c r="M247">
        <f t="shared" si="186"/>
        <v>2</v>
      </c>
      <c r="N247">
        <f t="shared" si="186"/>
        <v>2</v>
      </c>
      <c r="O247">
        <f t="shared" si="186"/>
        <v>2</v>
      </c>
      <c r="P247">
        <f t="shared" si="186"/>
        <v>2</v>
      </c>
      <c r="Q247">
        <f t="shared" si="186"/>
        <v>2</v>
      </c>
      <c r="R247">
        <f t="shared" si="186"/>
        <v>2</v>
      </c>
      <c r="S247">
        <f t="shared" si="186"/>
        <v>2</v>
      </c>
      <c r="T247">
        <f t="shared" si="186"/>
        <v>2</v>
      </c>
      <c r="U247">
        <f t="shared" si="186"/>
        <v>2</v>
      </c>
    </row>
    <row r="248" spans="1:21" x14ac:dyDescent="0.15">
      <c r="A248">
        <v>16</v>
      </c>
      <c r="B248">
        <f t="shared" ref="B248:K248" si="187">IF(B226&lt;0.000001,7,IF(B226&lt;0.00001,6,IF(B226&lt;0.0001,5,IF(B226&lt;0.001,4,IF(B226&lt;0.01,3,2)))))</f>
        <v>2</v>
      </c>
      <c r="C248">
        <f t="shared" si="187"/>
        <v>2</v>
      </c>
      <c r="D248">
        <f t="shared" si="187"/>
        <v>2</v>
      </c>
      <c r="E248">
        <f t="shared" si="187"/>
        <v>2</v>
      </c>
      <c r="F248">
        <f t="shared" si="187"/>
        <v>2</v>
      </c>
      <c r="G248">
        <f t="shared" si="187"/>
        <v>2</v>
      </c>
      <c r="H248">
        <f t="shared" si="187"/>
        <v>2</v>
      </c>
      <c r="I248">
        <f t="shared" si="187"/>
        <v>2</v>
      </c>
      <c r="J248">
        <f t="shared" si="187"/>
        <v>2</v>
      </c>
      <c r="K248">
        <f t="shared" si="187"/>
        <v>2</v>
      </c>
      <c r="L248">
        <f t="shared" ref="L248:U248" si="188">IF(L226&lt;0.000001,7,IF(L226&lt;0.00001,6,IF(L226&lt;0.0001,5,IF(L226&lt;0.001,4,IF(L226&lt;0.01,3,2)))))</f>
        <v>2</v>
      </c>
      <c r="M248">
        <f t="shared" si="188"/>
        <v>2</v>
      </c>
      <c r="N248">
        <f t="shared" si="188"/>
        <v>2</v>
      </c>
      <c r="O248">
        <f t="shared" si="188"/>
        <v>2</v>
      </c>
      <c r="P248">
        <f t="shared" si="188"/>
        <v>2</v>
      </c>
      <c r="Q248">
        <f t="shared" si="188"/>
        <v>2</v>
      </c>
      <c r="R248">
        <f t="shared" si="188"/>
        <v>2</v>
      </c>
      <c r="S248">
        <f t="shared" si="188"/>
        <v>2</v>
      </c>
      <c r="T248">
        <f t="shared" si="188"/>
        <v>2</v>
      </c>
      <c r="U248">
        <f t="shared" si="188"/>
        <v>3</v>
      </c>
    </row>
    <row r="249" spans="1:21" x14ac:dyDescent="0.15">
      <c r="A249">
        <v>17</v>
      </c>
      <c r="B249">
        <f t="shared" ref="B249:K249" si="189">IF(B227&lt;0.000001,7,IF(B227&lt;0.00001,6,IF(B227&lt;0.0001,5,IF(B227&lt;0.001,4,IF(B227&lt;0.01,3,2)))))</f>
        <v>4</v>
      </c>
      <c r="C249">
        <f t="shared" si="189"/>
        <v>2</v>
      </c>
      <c r="D249">
        <f t="shared" si="189"/>
        <v>2</v>
      </c>
      <c r="E249">
        <f t="shared" si="189"/>
        <v>2</v>
      </c>
      <c r="F249">
        <f t="shared" si="189"/>
        <v>2</v>
      </c>
      <c r="G249">
        <f t="shared" si="189"/>
        <v>2</v>
      </c>
      <c r="H249">
        <f t="shared" si="189"/>
        <v>2</v>
      </c>
      <c r="I249">
        <f t="shared" si="189"/>
        <v>2</v>
      </c>
      <c r="J249">
        <f t="shared" si="189"/>
        <v>2</v>
      </c>
      <c r="K249">
        <f t="shared" si="189"/>
        <v>2</v>
      </c>
      <c r="L249">
        <f t="shared" ref="L249:U249" si="190">IF(L227&lt;0.000001,7,IF(L227&lt;0.00001,6,IF(L227&lt;0.0001,5,IF(L227&lt;0.001,4,IF(L227&lt;0.01,3,2)))))</f>
        <v>2</v>
      </c>
      <c r="M249">
        <f t="shared" si="190"/>
        <v>2</v>
      </c>
      <c r="N249">
        <f t="shared" si="190"/>
        <v>2</v>
      </c>
      <c r="O249">
        <f t="shared" si="190"/>
        <v>2</v>
      </c>
      <c r="P249">
        <f t="shared" si="190"/>
        <v>2</v>
      </c>
      <c r="Q249">
        <f t="shared" si="190"/>
        <v>2</v>
      </c>
      <c r="R249">
        <f t="shared" si="190"/>
        <v>2</v>
      </c>
      <c r="S249">
        <f t="shared" si="190"/>
        <v>2</v>
      </c>
      <c r="T249">
        <f t="shared" si="190"/>
        <v>2</v>
      </c>
      <c r="U249">
        <f t="shared" si="190"/>
        <v>3</v>
      </c>
    </row>
    <row r="250" spans="1:21" x14ac:dyDescent="0.15">
      <c r="A250">
        <v>18</v>
      </c>
      <c r="B250">
        <f t="shared" ref="B250:K250" si="191">IF(B228&lt;0.000001,7,IF(B228&lt;0.00001,6,IF(B228&lt;0.0001,5,IF(B228&lt;0.001,4,IF(B228&lt;0.01,3,2)))))</f>
        <v>4</v>
      </c>
      <c r="C250">
        <f t="shared" si="191"/>
        <v>2</v>
      </c>
      <c r="D250">
        <f t="shared" si="191"/>
        <v>2</v>
      </c>
      <c r="E250">
        <f t="shared" si="191"/>
        <v>2</v>
      </c>
      <c r="F250">
        <f t="shared" si="191"/>
        <v>2</v>
      </c>
      <c r="G250">
        <f t="shared" si="191"/>
        <v>2</v>
      </c>
      <c r="H250">
        <f t="shared" si="191"/>
        <v>2</v>
      </c>
      <c r="I250">
        <f t="shared" si="191"/>
        <v>2</v>
      </c>
      <c r="J250">
        <f t="shared" si="191"/>
        <v>2</v>
      </c>
      <c r="K250">
        <f t="shared" si="191"/>
        <v>2</v>
      </c>
      <c r="L250">
        <f t="shared" ref="L250:U250" si="192">IF(L228&lt;0.000001,7,IF(L228&lt;0.00001,6,IF(L228&lt;0.0001,5,IF(L228&lt;0.001,4,IF(L228&lt;0.01,3,2)))))</f>
        <v>2</v>
      </c>
      <c r="M250">
        <f t="shared" si="192"/>
        <v>2</v>
      </c>
      <c r="N250">
        <f t="shared" si="192"/>
        <v>2</v>
      </c>
      <c r="O250">
        <f t="shared" si="192"/>
        <v>2</v>
      </c>
      <c r="P250">
        <f t="shared" si="192"/>
        <v>2</v>
      </c>
      <c r="Q250">
        <f t="shared" si="192"/>
        <v>2</v>
      </c>
      <c r="R250">
        <f t="shared" si="192"/>
        <v>2</v>
      </c>
      <c r="S250">
        <f t="shared" si="192"/>
        <v>2</v>
      </c>
      <c r="T250">
        <f t="shared" si="192"/>
        <v>2</v>
      </c>
      <c r="U250">
        <f t="shared" si="192"/>
        <v>3</v>
      </c>
    </row>
    <row r="251" spans="1:21" x14ac:dyDescent="0.15">
      <c r="A251">
        <v>19</v>
      </c>
      <c r="B251">
        <f t="shared" ref="B251:K251" si="193">IF(B229&lt;0.000001,7,IF(B229&lt;0.00001,6,IF(B229&lt;0.0001,5,IF(B229&lt;0.001,4,IF(B229&lt;0.01,3,2)))))</f>
        <v>2</v>
      </c>
      <c r="C251">
        <f t="shared" si="193"/>
        <v>2</v>
      </c>
      <c r="D251">
        <f t="shared" si="193"/>
        <v>2</v>
      </c>
      <c r="E251">
        <f t="shared" si="193"/>
        <v>2</v>
      </c>
      <c r="F251">
        <f t="shared" si="193"/>
        <v>2</v>
      </c>
      <c r="G251">
        <f t="shared" si="193"/>
        <v>2</v>
      </c>
      <c r="H251">
        <f t="shared" si="193"/>
        <v>2</v>
      </c>
      <c r="I251">
        <f t="shared" si="193"/>
        <v>2</v>
      </c>
      <c r="J251">
        <f t="shared" si="193"/>
        <v>2</v>
      </c>
      <c r="K251">
        <f t="shared" si="193"/>
        <v>2</v>
      </c>
      <c r="L251">
        <f t="shared" ref="L251:U251" si="194">IF(L229&lt;0.000001,7,IF(L229&lt;0.00001,6,IF(L229&lt;0.0001,5,IF(L229&lt;0.001,4,IF(L229&lt;0.01,3,2)))))</f>
        <v>2</v>
      </c>
      <c r="M251">
        <f t="shared" si="194"/>
        <v>2</v>
      </c>
      <c r="N251">
        <f t="shared" si="194"/>
        <v>2</v>
      </c>
      <c r="O251">
        <f t="shared" si="194"/>
        <v>2</v>
      </c>
      <c r="P251">
        <f t="shared" si="194"/>
        <v>2</v>
      </c>
      <c r="Q251">
        <f t="shared" si="194"/>
        <v>2</v>
      </c>
      <c r="R251">
        <f t="shared" si="194"/>
        <v>2</v>
      </c>
      <c r="S251">
        <f t="shared" si="194"/>
        <v>2</v>
      </c>
      <c r="T251">
        <f t="shared" si="194"/>
        <v>2</v>
      </c>
      <c r="U251">
        <f t="shared" si="194"/>
        <v>2</v>
      </c>
    </row>
    <row r="252" spans="1:21" x14ac:dyDescent="0.15">
      <c r="A252">
        <v>20</v>
      </c>
      <c r="B252">
        <f t="shared" ref="B252:K252" si="195">IF(B230&lt;0.000001,7,IF(B230&lt;0.00001,6,IF(B230&lt;0.0001,5,IF(B230&lt;0.001,4,IF(B230&lt;0.01,3,2)))))</f>
        <v>4</v>
      </c>
      <c r="C252">
        <f t="shared" si="195"/>
        <v>4</v>
      </c>
      <c r="D252">
        <f t="shared" si="195"/>
        <v>4</v>
      </c>
      <c r="E252">
        <f t="shared" si="195"/>
        <v>2</v>
      </c>
      <c r="F252">
        <f t="shared" si="195"/>
        <v>5</v>
      </c>
      <c r="G252">
        <f t="shared" si="195"/>
        <v>2</v>
      </c>
      <c r="H252">
        <f t="shared" si="195"/>
        <v>3</v>
      </c>
      <c r="I252">
        <f t="shared" si="195"/>
        <v>3</v>
      </c>
      <c r="J252">
        <f t="shared" si="195"/>
        <v>2</v>
      </c>
      <c r="K252">
        <f t="shared" si="195"/>
        <v>4</v>
      </c>
      <c r="L252">
        <f t="shared" ref="L252:U252" si="196">IF(L230&lt;0.000001,7,IF(L230&lt;0.00001,6,IF(L230&lt;0.0001,5,IF(L230&lt;0.001,4,IF(L230&lt;0.01,3,2)))))</f>
        <v>2</v>
      </c>
      <c r="M252">
        <f t="shared" si="196"/>
        <v>3</v>
      </c>
      <c r="N252">
        <f t="shared" si="196"/>
        <v>2</v>
      </c>
      <c r="O252">
        <f t="shared" si="196"/>
        <v>4</v>
      </c>
      <c r="P252">
        <f t="shared" si="196"/>
        <v>2</v>
      </c>
      <c r="Q252">
        <f t="shared" si="196"/>
        <v>3</v>
      </c>
      <c r="R252">
        <f t="shared" si="196"/>
        <v>3</v>
      </c>
      <c r="S252">
        <f t="shared" si="196"/>
        <v>3</v>
      </c>
      <c r="T252">
        <f t="shared" si="196"/>
        <v>2</v>
      </c>
      <c r="U252">
        <f t="shared" si="196"/>
        <v>2</v>
      </c>
    </row>
    <row r="257" spans="1:21" x14ac:dyDescent="0.15">
      <c r="A257" t="s">
        <v>163</v>
      </c>
      <c r="B257">
        <v>1</v>
      </c>
      <c r="C257">
        <v>2</v>
      </c>
      <c r="D257">
        <v>3</v>
      </c>
      <c r="E257">
        <v>4</v>
      </c>
      <c r="F257">
        <v>5</v>
      </c>
      <c r="G257">
        <v>6</v>
      </c>
      <c r="H257">
        <v>7</v>
      </c>
      <c r="I257">
        <v>8</v>
      </c>
      <c r="J257">
        <v>9</v>
      </c>
      <c r="K257">
        <v>10</v>
      </c>
      <c r="L257">
        <v>11</v>
      </c>
      <c r="M257">
        <v>12</v>
      </c>
      <c r="N257">
        <v>13</v>
      </c>
      <c r="O257">
        <v>14</v>
      </c>
      <c r="P257">
        <v>15</v>
      </c>
      <c r="Q257">
        <v>16</v>
      </c>
      <c r="R257">
        <v>17</v>
      </c>
      <c r="S257">
        <v>18</v>
      </c>
      <c r="T257">
        <v>19</v>
      </c>
      <c r="U257">
        <v>20</v>
      </c>
    </row>
    <row r="258" spans="1:21" x14ac:dyDescent="0.15">
      <c r="A258">
        <v>1</v>
      </c>
      <c r="B258">
        <f t="shared" ref="B258:K258" si="197">$A$208*NORMSDIST(-1*ABS(B162/SQRT(2-(B$47+$Y38))))</f>
        <v>1</v>
      </c>
      <c r="C258">
        <f t="shared" si="197"/>
        <v>0.581578775296969</v>
      </c>
      <c r="D258">
        <f t="shared" si="197"/>
        <v>0.55021439967944308</v>
      </c>
      <c r="E258">
        <f t="shared" si="197"/>
        <v>4.0718780993339535E-3</v>
      </c>
      <c r="F258">
        <f t="shared" si="197"/>
        <v>0.88647747182478731</v>
      </c>
      <c r="G258">
        <f t="shared" si="197"/>
        <v>8.7876012765396098E-11</v>
      </c>
      <c r="H258">
        <f t="shared" si="197"/>
        <v>0.17370182554864858</v>
      </c>
      <c r="I258">
        <f t="shared" si="197"/>
        <v>2.3332331257579927E-3</v>
      </c>
      <c r="J258">
        <f t="shared" si="197"/>
        <v>1.4117828521106242E-18</v>
      </c>
      <c r="K258">
        <f t="shared" si="197"/>
        <v>0.16498564577642477</v>
      </c>
      <c r="L258">
        <f t="shared" ref="L258:U258" si="198">$A$208*NORMSDIST(-1*ABS(L162/SQRT(2-(L$47+$Y38))))</f>
        <v>1.8992925740299048E-5</v>
      </c>
      <c r="M258">
        <f t="shared" si="198"/>
        <v>9.0492042349933945E-3</v>
      </c>
      <c r="N258">
        <f t="shared" si="198"/>
        <v>1.7393636897264642E-13</v>
      </c>
      <c r="O258">
        <f t="shared" si="198"/>
        <v>0.69435631099203854</v>
      </c>
      <c r="P258">
        <f t="shared" si="198"/>
        <v>2.529533666535436E-2</v>
      </c>
      <c r="Q258">
        <f t="shared" si="198"/>
        <v>6.3333506263430914E-2</v>
      </c>
      <c r="R258">
        <f t="shared" si="198"/>
        <v>8.5677725347777203E-6</v>
      </c>
      <c r="S258">
        <f t="shared" si="198"/>
        <v>0.11742174021226119</v>
      </c>
      <c r="T258">
        <f t="shared" si="198"/>
        <v>6.0589029019763433E-9</v>
      </c>
      <c r="U258">
        <f t="shared" si="198"/>
        <v>8.5621024788959753E-15</v>
      </c>
    </row>
    <row r="259" spans="1:21" x14ac:dyDescent="0.15">
      <c r="A259">
        <v>2</v>
      </c>
      <c r="B259">
        <f t="shared" ref="B259:K259" si="199">$A$208*NORMSDIST(-1*ABS(B163/SQRT(2-(B$47+$Y39))))</f>
        <v>0.581578775296969</v>
      </c>
      <c r="C259">
        <f t="shared" si="199"/>
        <v>1</v>
      </c>
      <c r="D259">
        <f t="shared" si="199"/>
        <v>0.88965034883755323</v>
      </c>
      <c r="E259">
        <f t="shared" si="199"/>
        <v>3.1040593007281497E-2</v>
      </c>
      <c r="F259">
        <f t="shared" si="199"/>
        <v>0.59358866649396202</v>
      </c>
      <c r="G259">
        <f t="shared" si="199"/>
        <v>1.7690420441494781E-7</v>
      </c>
      <c r="H259">
        <f t="shared" si="199"/>
        <v>0.43876936208675227</v>
      </c>
      <c r="I259">
        <f t="shared" si="199"/>
        <v>3.223386638760567E-2</v>
      </c>
      <c r="J259">
        <f t="shared" si="199"/>
        <v>6.8501705095089143E-13</v>
      </c>
      <c r="K259">
        <f t="shared" si="199"/>
        <v>0.48314163233012364</v>
      </c>
      <c r="L259">
        <f t="shared" ref="L259:U259" si="200">$A$208*NORMSDIST(-1*ABS(L163/SQRT(2-(L$47+$Y39))))</f>
        <v>2.8918888259651574E-4</v>
      </c>
      <c r="M259">
        <f t="shared" si="200"/>
        <v>5.1831343431153712E-2</v>
      </c>
      <c r="N259">
        <f t="shared" si="200"/>
        <v>2.2507494193030699E-9</v>
      </c>
      <c r="O259">
        <f t="shared" si="200"/>
        <v>1</v>
      </c>
      <c r="P259">
        <f t="shared" si="200"/>
        <v>7.6841211721659072E-2</v>
      </c>
      <c r="Q259">
        <f t="shared" si="200"/>
        <v>0.1583868335484088</v>
      </c>
      <c r="R259">
        <f t="shared" si="200"/>
        <v>1.1430403592809788E-3</v>
      </c>
      <c r="S259">
        <f t="shared" si="200"/>
        <v>0.38572304838383936</v>
      </c>
      <c r="T259">
        <f t="shared" si="200"/>
        <v>9.8215683736367583E-7</v>
      </c>
      <c r="U259">
        <f t="shared" si="200"/>
        <v>9.2285838657365183E-12</v>
      </c>
    </row>
    <row r="260" spans="1:21" x14ac:dyDescent="0.15">
      <c r="A260">
        <v>3</v>
      </c>
      <c r="B260">
        <f t="shared" ref="B260:K260" si="201">$A$208*NORMSDIST(-1*ABS(B164/SQRT(2-(B$47+$Y40))))</f>
        <v>0.55021439967944308</v>
      </c>
      <c r="C260">
        <f t="shared" si="201"/>
        <v>0.88965034883755323</v>
      </c>
      <c r="D260">
        <f t="shared" si="201"/>
        <v>1</v>
      </c>
      <c r="E260">
        <f t="shared" si="201"/>
        <v>8.600525498147904E-2</v>
      </c>
      <c r="F260">
        <f t="shared" si="201"/>
        <v>0.55396592770703279</v>
      </c>
      <c r="G260">
        <f t="shared" si="201"/>
        <v>2.9489696970294211E-5</v>
      </c>
      <c r="H260">
        <f t="shared" si="201"/>
        <v>0.59589400115335689</v>
      </c>
      <c r="I260">
        <f t="shared" si="201"/>
        <v>0.10705996510702989</v>
      </c>
      <c r="J260">
        <f t="shared" si="201"/>
        <v>9.6155110256611091E-9</v>
      </c>
      <c r="K260">
        <f t="shared" si="201"/>
        <v>0.66410642074498183</v>
      </c>
      <c r="L260">
        <f t="shared" ref="L260:U260" si="202">$A$208*NORMSDIST(-1*ABS(L164/SQRT(2-(L$47+$Y40))))</f>
        <v>1.8047660915122075E-3</v>
      </c>
      <c r="M260">
        <f t="shared" si="202"/>
        <v>0.12097995084957966</v>
      </c>
      <c r="N260">
        <f t="shared" si="202"/>
        <v>1.6969913544057474E-6</v>
      </c>
      <c r="O260">
        <f t="shared" si="202"/>
        <v>0.9113083668919556</v>
      </c>
      <c r="P260">
        <f t="shared" si="202"/>
        <v>0.13351103463661262</v>
      </c>
      <c r="Q260">
        <f t="shared" si="202"/>
        <v>0.23979909165267155</v>
      </c>
      <c r="R260">
        <f t="shared" si="202"/>
        <v>1.4123052611879763E-2</v>
      </c>
      <c r="S260">
        <f t="shared" si="202"/>
        <v>0.56539312998720448</v>
      </c>
      <c r="T260">
        <f t="shared" si="202"/>
        <v>3.9659889348799914E-5</v>
      </c>
      <c r="U260">
        <f t="shared" si="202"/>
        <v>3.631449498303229E-9</v>
      </c>
    </row>
    <row r="261" spans="1:21" x14ac:dyDescent="0.15">
      <c r="A261">
        <v>4</v>
      </c>
      <c r="B261">
        <f t="shared" ref="B261:K261" si="203">$A$208*NORMSDIST(-1*ABS(B165/SQRT(2-(B$47+$Y41))))</f>
        <v>4.0718780993339535E-3</v>
      </c>
      <c r="C261">
        <f t="shared" si="203"/>
        <v>3.1040593007281497E-2</v>
      </c>
      <c r="D261">
        <f t="shared" si="203"/>
        <v>8.600525498147904E-2</v>
      </c>
      <c r="E261">
        <f t="shared" si="203"/>
        <v>1</v>
      </c>
      <c r="F261">
        <f t="shared" si="203"/>
        <v>2.1795624236220262E-2</v>
      </c>
      <c r="G261">
        <f t="shared" si="203"/>
        <v>9.8149988735618896E-3</v>
      </c>
      <c r="H261">
        <f t="shared" si="203"/>
        <v>0.18967869894002204</v>
      </c>
      <c r="I261">
        <f t="shared" si="203"/>
        <v>0.7415943157113789</v>
      </c>
      <c r="J261">
        <f t="shared" si="203"/>
        <v>1.6383776793035327E-5</v>
      </c>
      <c r="K261">
        <f t="shared" si="203"/>
        <v>0.10441211289269198</v>
      </c>
      <c r="L261">
        <f t="shared" ref="L261:U261" si="204">$A$208*NORMSDIST(-1*ABS(L165/SQRT(2-(L$47+$Y41))))</f>
        <v>8.2613493106384064E-2</v>
      </c>
      <c r="M261">
        <f t="shared" si="204"/>
        <v>0.88762993629182785</v>
      </c>
      <c r="N261">
        <f t="shared" si="204"/>
        <v>1.1298642034093225E-3</v>
      </c>
      <c r="O261">
        <f t="shared" si="204"/>
        <v>9.6132648165292309E-2</v>
      </c>
      <c r="P261">
        <f t="shared" si="204"/>
        <v>0.90942262524172224</v>
      </c>
      <c r="Q261">
        <f t="shared" si="204"/>
        <v>0.82058277469182095</v>
      </c>
      <c r="R261">
        <f t="shared" si="204"/>
        <v>0.59986524020447451</v>
      </c>
      <c r="S261">
        <f t="shared" si="204"/>
        <v>0.14753418889191638</v>
      </c>
      <c r="T261">
        <f t="shared" si="204"/>
        <v>7.7017025908997757E-3</v>
      </c>
      <c r="U261">
        <f t="shared" si="204"/>
        <v>2.8669539146450661E-6</v>
      </c>
    </row>
    <row r="262" spans="1:21" x14ac:dyDescent="0.15">
      <c r="A262">
        <v>5</v>
      </c>
      <c r="B262">
        <f t="shared" ref="B262:K262" si="205">$A$208*NORMSDIST(-1*ABS(B166/SQRT(2-(B$47+$Y42))))</f>
        <v>0.88647747182478731</v>
      </c>
      <c r="C262">
        <f t="shared" si="205"/>
        <v>0.59358866649396202</v>
      </c>
      <c r="D262">
        <f t="shared" si="205"/>
        <v>0.55396592770703279</v>
      </c>
      <c r="E262">
        <f t="shared" si="205"/>
        <v>2.1795624236220262E-2</v>
      </c>
      <c r="F262">
        <f t="shared" si="205"/>
        <v>1</v>
      </c>
      <c r="G262">
        <f t="shared" si="205"/>
        <v>2.6597579893421161E-6</v>
      </c>
      <c r="H262">
        <f t="shared" si="205"/>
        <v>0.24969133630275475</v>
      </c>
      <c r="I262">
        <f t="shared" si="205"/>
        <v>2.4818651254460831E-2</v>
      </c>
      <c r="J262">
        <f t="shared" si="205"/>
        <v>5.8270457472588307E-10</v>
      </c>
      <c r="K262">
        <f t="shared" si="205"/>
        <v>0.26709711120480945</v>
      </c>
      <c r="L262">
        <f t="shared" ref="L262:U262" si="206">$A$208*NORMSDIST(-1*ABS(L166/SQRT(2-(L$47+$Y42))))</f>
        <v>3.2061694129428061E-4</v>
      </c>
      <c r="M262">
        <f t="shared" si="206"/>
        <v>3.3758433465189919E-2</v>
      </c>
      <c r="N262">
        <f t="shared" si="206"/>
        <v>1.2826343825736817E-7</v>
      </c>
      <c r="O262">
        <f t="shared" si="206"/>
        <v>0.66408445780212499</v>
      </c>
      <c r="P262">
        <f t="shared" si="206"/>
        <v>4.676400242945071E-2</v>
      </c>
      <c r="Q262">
        <f t="shared" si="206"/>
        <v>9.4945490272214508E-2</v>
      </c>
      <c r="R262">
        <f t="shared" si="206"/>
        <v>2.1296395688052546E-3</v>
      </c>
      <c r="S262">
        <f t="shared" si="206"/>
        <v>0.21487734233730355</v>
      </c>
      <c r="T262">
        <f t="shared" si="206"/>
        <v>4.3542028842376855E-6</v>
      </c>
      <c r="U262">
        <f t="shared" si="206"/>
        <v>2.7689702370318597E-10</v>
      </c>
    </row>
    <row r="263" spans="1:21" x14ac:dyDescent="0.15">
      <c r="A263">
        <v>6</v>
      </c>
      <c r="B263">
        <f t="shared" ref="B263:K263" si="207">$A$208*NORMSDIST(-1*ABS(B167/SQRT(2-(B$47+$Y43))))</f>
        <v>8.7876012765396098E-11</v>
      </c>
      <c r="C263">
        <f t="shared" si="207"/>
        <v>1.7690420441494781E-7</v>
      </c>
      <c r="D263">
        <f t="shared" si="207"/>
        <v>2.9489696970294211E-5</v>
      </c>
      <c r="E263">
        <f t="shared" si="207"/>
        <v>9.8149988735618896E-3</v>
      </c>
      <c r="F263">
        <f t="shared" si="207"/>
        <v>2.6597579893421161E-6</v>
      </c>
      <c r="G263">
        <f t="shared" si="207"/>
        <v>1</v>
      </c>
      <c r="H263">
        <f t="shared" si="207"/>
        <v>4.9437644168721709E-5</v>
      </c>
      <c r="I263">
        <f t="shared" si="207"/>
        <v>6.1860975418633762E-4</v>
      </c>
      <c r="J263">
        <f t="shared" si="207"/>
        <v>5.5467581441687709E-2</v>
      </c>
      <c r="K263">
        <f t="shared" si="207"/>
        <v>1.2583427453203426E-6</v>
      </c>
      <c r="L263">
        <f t="shared" ref="L263:U263" si="208">$A$208*NORMSDIST(-1*ABS(L167/SQRT(2-(L$47+$Y43))))</f>
        <v>0.78911409539811594</v>
      </c>
      <c r="M263">
        <f t="shared" si="208"/>
        <v>7.887876061799871E-3</v>
      </c>
      <c r="N263">
        <f t="shared" si="208"/>
        <v>0.45439734394419873</v>
      </c>
      <c r="O263">
        <f t="shared" si="208"/>
        <v>1.3308081300495751E-4</v>
      </c>
      <c r="P263">
        <f t="shared" si="208"/>
        <v>6.9156382939318251E-2</v>
      </c>
      <c r="Q263">
        <f t="shared" si="208"/>
        <v>2.9791127575713217E-2</v>
      </c>
      <c r="R263">
        <f t="shared" si="208"/>
        <v>7.403215633007677E-3</v>
      </c>
      <c r="S263">
        <f t="shared" si="208"/>
        <v>4.1282827539043774E-6</v>
      </c>
      <c r="T263">
        <f t="shared" si="208"/>
        <v>0.64220896632805502</v>
      </c>
      <c r="U263">
        <f t="shared" si="208"/>
        <v>4.688982805910449E-3</v>
      </c>
    </row>
    <row r="264" spans="1:21" x14ac:dyDescent="0.15">
      <c r="A264">
        <v>7</v>
      </c>
      <c r="B264">
        <f t="shared" ref="B264:K264" si="209">$A$208*NORMSDIST(-1*ABS(B168/SQRT(2-(B$47+$Y44))))</f>
        <v>0.17370182554864858</v>
      </c>
      <c r="C264">
        <f t="shared" si="209"/>
        <v>0.43876936208675227</v>
      </c>
      <c r="D264">
        <f t="shared" si="209"/>
        <v>0.59589400115335689</v>
      </c>
      <c r="E264">
        <f t="shared" si="209"/>
        <v>0.18967869894002204</v>
      </c>
      <c r="F264">
        <f t="shared" si="209"/>
        <v>0.24969133630275475</v>
      </c>
      <c r="G264">
        <f t="shared" si="209"/>
        <v>4.9437644168721709E-5</v>
      </c>
      <c r="H264">
        <f t="shared" si="209"/>
        <v>1</v>
      </c>
      <c r="I264">
        <f t="shared" si="209"/>
        <v>0.24559938620981098</v>
      </c>
      <c r="J264">
        <f t="shared" si="209"/>
        <v>5.3326541738794522E-9</v>
      </c>
      <c r="K264">
        <f t="shared" si="209"/>
        <v>0.87025170005114316</v>
      </c>
      <c r="L264">
        <f t="shared" ref="L264:U264" si="210">$A$208*NORMSDIST(-1*ABS(L168/SQRT(2-(L$47+$Y44))))</f>
        <v>4.2192501377108556E-3</v>
      </c>
      <c r="M264">
        <f t="shared" si="210"/>
        <v>0.25618341881349183</v>
      </c>
      <c r="N264">
        <f t="shared" si="210"/>
        <v>2.0426281336711309E-6</v>
      </c>
      <c r="O264">
        <f t="shared" si="210"/>
        <v>0.55109796642064435</v>
      </c>
      <c r="P264">
        <f t="shared" si="210"/>
        <v>0.25389464759896613</v>
      </c>
      <c r="Q264">
        <f t="shared" si="210"/>
        <v>0.42600155617231289</v>
      </c>
      <c r="R264">
        <f t="shared" si="210"/>
        <v>3.4624709538029222E-2</v>
      </c>
      <c r="S264">
        <f t="shared" si="210"/>
        <v>1</v>
      </c>
      <c r="T264">
        <f t="shared" si="210"/>
        <v>8.0003280640562099E-5</v>
      </c>
      <c r="U264">
        <f t="shared" si="210"/>
        <v>4.301495518280598E-9</v>
      </c>
    </row>
    <row r="265" spans="1:21" x14ac:dyDescent="0.15">
      <c r="A265">
        <v>8</v>
      </c>
      <c r="B265">
        <f t="shared" ref="B265:K265" si="211">$A$208*NORMSDIST(-1*ABS(B169/SQRT(2-(B$47+$Y45))))</f>
        <v>2.3332331257579927E-3</v>
      </c>
      <c r="C265">
        <f t="shared" si="211"/>
        <v>3.223386638760567E-2</v>
      </c>
      <c r="D265">
        <f t="shared" si="211"/>
        <v>0.10705996510702989</v>
      </c>
      <c r="E265">
        <f t="shared" si="211"/>
        <v>0.7415943157113789</v>
      </c>
      <c r="F265">
        <f t="shared" si="211"/>
        <v>2.4818651254460831E-2</v>
      </c>
      <c r="G265">
        <f t="shared" si="211"/>
        <v>6.1860975418633762E-4</v>
      </c>
      <c r="H265">
        <f t="shared" si="211"/>
        <v>0.24559938620981098</v>
      </c>
      <c r="I265">
        <f t="shared" si="211"/>
        <v>1</v>
      </c>
      <c r="J265">
        <f t="shared" si="211"/>
        <v>3.2478963449016315E-8</v>
      </c>
      <c r="K265">
        <f t="shared" si="211"/>
        <v>0.12490935079810828</v>
      </c>
      <c r="L265">
        <f t="shared" ref="L265:U265" si="212">$A$208*NORMSDIST(-1*ABS(L169/SQRT(2-(L$47+$Y45))))</f>
        <v>2.9928388736459043E-2</v>
      </c>
      <c r="M265">
        <f t="shared" si="212"/>
        <v>0.87332477996359481</v>
      </c>
      <c r="N265">
        <f t="shared" si="212"/>
        <v>2.2852893434304719E-5</v>
      </c>
      <c r="O265">
        <f t="shared" si="212"/>
        <v>0.12149253916766578</v>
      </c>
      <c r="P265">
        <f t="shared" si="212"/>
        <v>0.71299762804675404</v>
      </c>
      <c r="Q265">
        <f t="shared" si="212"/>
        <v>1</v>
      </c>
      <c r="R265">
        <f t="shared" si="212"/>
        <v>0.28597639139966236</v>
      </c>
      <c r="S265">
        <f t="shared" si="212"/>
        <v>0.18486970539971267</v>
      </c>
      <c r="T265">
        <f t="shared" si="212"/>
        <v>9.1095373132522601E-4</v>
      </c>
      <c r="U265">
        <f t="shared" si="212"/>
        <v>4.7411174843561955E-8</v>
      </c>
    </row>
    <row r="266" spans="1:21" x14ac:dyDescent="0.15">
      <c r="A266">
        <v>9</v>
      </c>
      <c r="B266">
        <f t="shared" ref="B266:K266" si="213">$A$208*NORMSDIST(-1*ABS(B170/SQRT(2-(B$47+$Y46))))</f>
        <v>1.4117828521106242E-18</v>
      </c>
      <c r="C266">
        <f t="shared" si="213"/>
        <v>6.8501705095089143E-13</v>
      </c>
      <c r="D266">
        <f t="shared" si="213"/>
        <v>9.6155110256611091E-9</v>
      </c>
      <c r="E266">
        <f t="shared" si="213"/>
        <v>1.6383776793035327E-5</v>
      </c>
      <c r="F266">
        <f t="shared" si="213"/>
        <v>5.8270457472588307E-10</v>
      </c>
      <c r="G266">
        <f t="shared" si="213"/>
        <v>5.5467581441687709E-2</v>
      </c>
      <c r="H266">
        <f t="shared" si="213"/>
        <v>5.3326541738794522E-9</v>
      </c>
      <c r="I266">
        <f t="shared" si="213"/>
        <v>3.2478963449016315E-8</v>
      </c>
      <c r="J266">
        <f t="shared" si="213"/>
        <v>1</v>
      </c>
      <c r="K266">
        <f t="shared" si="213"/>
        <v>3.5377523125389345E-12</v>
      </c>
      <c r="L266">
        <f t="shared" ref="L266:U266" si="214">$A$208*NORMSDIST(-1*ABS(L170/SQRT(2-(L$47+$Y46))))</f>
        <v>0.10224501254104261</v>
      </c>
      <c r="M266">
        <f t="shared" si="214"/>
        <v>1.5186662547397554E-5</v>
      </c>
      <c r="N266">
        <f t="shared" si="214"/>
        <v>0.24470179922100227</v>
      </c>
      <c r="O266">
        <f t="shared" si="214"/>
        <v>2.2381495071383675E-7</v>
      </c>
      <c r="P266">
        <f t="shared" si="214"/>
        <v>2.1109262112654677E-3</v>
      </c>
      <c r="Q266">
        <f t="shared" si="214"/>
        <v>6.0352476341880477E-4</v>
      </c>
      <c r="R266">
        <f t="shared" si="214"/>
        <v>7.3586670722756837E-7</v>
      </c>
      <c r="S266">
        <f t="shared" si="214"/>
        <v>2.4604600181718065E-11</v>
      </c>
      <c r="T266">
        <f t="shared" si="214"/>
        <v>0.26661438500993051</v>
      </c>
      <c r="U266">
        <f t="shared" si="214"/>
        <v>0.14908401394640697</v>
      </c>
    </row>
    <row r="267" spans="1:21" x14ac:dyDescent="0.15">
      <c r="A267">
        <v>10</v>
      </c>
      <c r="B267">
        <f t="shared" ref="B267:K267" si="215">$A$208*NORMSDIST(-1*ABS(B171/SQRT(2-(B$47+$Y47))))</f>
        <v>0.16498564577642477</v>
      </c>
      <c r="C267">
        <f t="shared" si="215"/>
        <v>0.48314163233012364</v>
      </c>
      <c r="D267">
        <f t="shared" si="215"/>
        <v>0.66410642074498183</v>
      </c>
      <c r="E267">
        <f t="shared" si="215"/>
        <v>0.10441211289269198</v>
      </c>
      <c r="F267">
        <f t="shared" si="215"/>
        <v>0.26709711120480945</v>
      </c>
      <c r="G267">
        <f t="shared" si="215"/>
        <v>1.2583427453203426E-6</v>
      </c>
      <c r="H267">
        <f t="shared" si="215"/>
        <v>0.87025170005114316</v>
      </c>
      <c r="I267">
        <f t="shared" si="215"/>
        <v>0.12490935079810828</v>
      </c>
      <c r="J267">
        <f t="shared" si="215"/>
        <v>3.5377523125389345E-12</v>
      </c>
      <c r="K267">
        <f t="shared" si="215"/>
        <v>1</v>
      </c>
      <c r="L267">
        <f t="shared" ref="L267:U267" si="216">$A$208*NORMSDIST(-1*ABS(L171/SQRT(2-(L$47+$Y47))))</f>
        <v>1.2684694283834062E-3</v>
      </c>
      <c r="M267">
        <f t="shared" si="216"/>
        <v>0.15717171877033628</v>
      </c>
      <c r="N267">
        <f t="shared" si="216"/>
        <v>1.5388958641613153E-8</v>
      </c>
      <c r="O267">
        <f t="shared" si="216"/>
        <v>0.60909554961481072</v>
      </c>
      <c r="P267">
        <f t="shared" si="216"/>
        <v>0.1811087805435517</v>
      </c>
      <c r="Q267">
        <f t="shared" si="216"/>
        <v>0.33253709518490593</v>
      </c>
      <c r="R267">
        <f t="shared" si="216"/>
        <v>6.8288425855023357E-3</v>
      </c>
      <c r="S267">
        <f t="shared" si="216"/>
        <v>0.85270417700348666</v>
      </c>
      <c r="T267">
        <f t="shared" si="216"/>
        <v>6.2835355682581116E-6</v>
      </c>
      <c r="U267">
        <f t="shared" si="216"/>
        <v>6.3959343216394552E-11</v>
      </c>
    </row>
    <row r="268" spans="1:21" x14ac:dyDescent="0.15">
      <c r="A268">
        <v>11</v>
      </c>
      <c r="B268">
        <f t="shared" ref="B268:K268" si="217">$A$208*NORMSDIST(-1*ABS(B172/SQRT(2-(B$47+$Y48))))</f>
        <v>1.8992925740299048E-5</v>
      </c>
      <c r="C268">
        <f t="shared" si="217"/>
        <v>2.8918888259651574E-4</v>
      </c>
      <c r="D268">
        <f t="shared" si="217"/>
        <v>1.8047660915122075E-3</v>
      </c>
      <c r="E268">
        <f t="shared" si="217"/>
        <v>8.2613493106384064E-2</v>
      </c>
      <c r="F268">
        <f t="shared" si="217"/>
        <v>3.2061694129428061E-4</v>
      </c>
      <c r="G268">
        <f t="shared" si="217"/>
        <v>0.78911409539811594</v>
      </c>
      <c r="H268">
        <f t="shared" si="217"/>
        <v>4.2192501377108556E-3</v>
      </c>
      <c r="I268">
        <f t="shared" si="217"/>
        <v>2.9928388736459043E-2</v>
      </c>
      <c r="J268">
        <f t="shared" si="217"/>
        <v>0.10224501254104261</v>
      </c>
      <c r="K268">
        <f t="shared" si="217"/>
        <v>1.2684694283834062E-3</v>
      </c>
      <c r="L268">
        <f t="shared" ref="L268:U268" si="218">$A$208*NORMSDIST(-1*ABS(L172/SQRT(2-(L$47+$Y48))))</f>
        <v>1</v>
      </c>
      <c r="M268">
        <f t="shared" si="218"/>
        <v>6.8109648564506589E-2</v>
      </c>
      <c r="N268">
        <f t="shared" si="218"/>
        <v>0.41956768623740581</v>
      </c>
      <c r="O268">
        <f t="shared" si="218"/>
        <v>2.8881387022455774E-3</v>
      </c>
      <c r="P268">
        <f t="shared" si="218"/>
        <v>0.18178910741579635</v>
      </c>
      <c r="Q268">
        <f t="shared" si="218"/>
        <v>0.10120177614693089</v>
      </c>
      <c r="R268">
        <f t="shared" si="218"/>
        <v>0.12064025083280007</v>
      </c>
      <c r="S268">
        <f t="shared" si="218"/>
        <v>2.1431941286470962E-3</v>
      </c>
      <c r="T268">
        <f t="shared" si="218"/>
        <v>0.54534820698191355</v>
      </c>
      <c r="U268">
        <f t="shared" si="218"/>
        <v>1.200012542804047E-2</v>
      </c>
    </row>
    <row r="269" spans="1:21" x14ac:dyDescent="0.15">
      <c r="A269">
        <v>12</v>
      </c>
      <c r="B269">
        <f t="shared" ref="B269:K269" si="219">$A$208*NORMSDIST(-1*ABS(B173/SQRT(2-(B$47+$Y49))))</f>
        <v>9.0492042349933945E-3</v>
      </c>
      <c r="C269">
        <f t="shared" si="219"/>
        <v>5.1831343431153712E-2</v>
      </c>
      <c r="D269">
        <f t="shared" si="219"/>
        <v>0.12097995084957966</v>
      </c>
      <c r="E269">
        <f t="shared" si="219"/>
        <v>0.88762993629182785</v>
      </c>
      <c r="F269">
        <f t="shared" si="219"/>
        <v>3.3758433465189919E-2</v>
      </c>
      <c r="G269">
        <f t="shared" si="219"/>
        <v>7.887876061799871E-3</v>
      </c>
      <c r="H269">
        <f t="shared" si="219"/>
        <v>0.25618341881349183</v>
      </c>
      <c r="I269">
        <f t="shared" si="219"/>
        <v>0.87332477996359481</v>
      </c>
      <c r="J269">
        <f t="shared" si="219"/>
        <v>1.5186662547397554E-5</v>
      </c>
      <c r="K269">
        <f t="shared" si="219"/>
        <v>0.15717171877033628</v>
      </c>
      <c r="L269">
        <f t="shared" ref="L269:U269" si="220">$A$208*NORMSDIST(-1*ABS(L173/SQRT(2-(L$47+$Y49))))</f>
        <v>6.8109648564506589E-2</v>
      </c>
      <c r="M269">
        <f t="shared" si="220"/>
        <v>1</v>
      </c>
      <c r="N269">
        <f t="shared" si="220"/>
        <v>9.3695551622248344E-4</v>
      </c>
      <c r="O269">
        <f t="shared" si="220"/>
        <v>0.1290281509386064</v>
      </c>
      <c r="P269">
        <f t="shared" si="220"/>
        <v>0.82285975019891022</v>
      </c>
      <c r="Q269">
        <f t="shared" si="220"/>
        <v>0.91115439305846946</v>
      </c>
      <c r="R269">
        <f t="shared" si="220"/>
        <v>0.50051445406515649</v>
      </c>
      <c r="S269">
        <f t="shared" si="220"/>
        <v>0.21245107226540663</v>
      </c>
      <c r="T269">
        <f t="shared" si="220"/>
        <v>6.1946405411894556E-3</v>
      </c>
      <c r="U269">
        <f t="shared" si="220"/>
        <v>2.4809721430744325E-6</v>
      </c>
    </row>
    <row r="270" spans="1:21" x14ac:dyDescent="0.15">
      <c r="A270">
        <v>13</v>
      </c>
      <c r="B270">
        <f t="shared" ref="B270:K270" si="221">$A$208*NORMSDIST(-1*ABS(B174/SQRT(2-(B$47+$Y50))))</f>
        <v>1.7393636897264642E-13</v>
      </c>
      <c r="C270">
        <f t="shared" si="221"/>
        <v>2.2507494193030699E-9</v>
      </c>
      <c r="D270">
        <f t="shared" si="221"/>
        <v>1.6969913544057474E-6</v>
      </c>
      <c r="E270">
        <f t="shared" si="221"/>
        <v>1.1298642034093225E-3</v>
      </c>
      <c r="F270">
        <f t="shared" si="221"/>
        <v>1.2826343825736817E-7</v>
      </c>
      <c r="G270">
        <f t="shared" si="221"/>
        <v>0.45439734394419873</v>
      </c>
      <c r="H270">
        <f t="shared" si="221"/>
        <v>2.0426281336711309E-6</v>
      </c>
      <c r="I270">
        <f t="shared" si="221"/>
        <v>2.2852893434304719E-5</v>
      </c>
      <c r="J270">
        <f t="shared" si="221"/>
        <v>0.24470179922100227</v>
      </c>
      <c r="K270">
        <f t="shared" si="221"/>
        <v>1.5388958641613153E-8</v>
      </c>
      <c r="L270">
        <f t="shared" ref="L270:U270" si="222">$A$208*NORMSDIST(-1*ABS(L174/SQRT(2-(L$47+$Y50))))</f>
        <v>0.41956768623740581</v>
      </c>
      <c r="M270">
        <f t="shared" si="222"/>
        <v>9.3695551622248344E-4</v>
      </c>
      <c r="N270">
        <f t="shared" si="222"/>
        <v>1</v>
      </c>
      <c r="O270">
        <f t="shared" si="222"/>
        <v>1.3396548580338823E-5</v>
      </c>
      <c r="P270">
        <f t="shared" si="222"/>
        <v>2.0706520508400824E-2</v>
      </c>
      <c r="Q270">
        <f t="shared" si="222"/>
        <v>7.6167137605598241E-3</v>
      </c>
      <c r="R270">
        <f t="shared" si="222"/>
        <v>3.8173937741158991E-4</v>
      </c>
      <c r="S270">
        <f t="shared" si="222"/>
        <v>6.570156591817384E-8</v>
      </c>
      <c r="T270">
        <f t="shared" si="222"/>
        <v>0.87594312283134712</v>
      </c>
      <c r="U270">
        <f t="shared" si="222"/>
        <v>2.2772493094412483E-2</v>
      </c>
    </row>
    <row r="271" spans="1:21" x14ac:dyDescent="0.15">
      <c r="A271">
        <v>14</v>
      </c>
      <c r="B271">
        <f t="shared" ref="B271:K271" si="223">$A$208*NORMSDIST(-1*ABS(B175/SQRT(2-(B$47+$Y51))))</f>
        <v>0.69435631099203854</v>
      </c>
      <c r="C271">
        <f t="shared" si="223"/>
        <v>1</v>
      </c>
      <c r="D271">
        <f t="shared" si="223"/>
        <v>0.9113083668919556</v>
      </c>
      <c r="E271">
        <f t="shared" si="223"/>
        <v>9.6132648165292309E-2</v>
      </c>
      <c r="F271">
        <f t="shared" si="223"/>
        <v>0.66408445780212499</v>
      </c>
      <c r="G271">
        <f t="shared" si="223"/>
        <v>1.3308081300495751E-4</v>
      </c>
      <c r="H271">
        <f t="shared" si="223"/>
        <v>0.55109796642064435</v>
      </c>
      <c r="I271">
        <f t="shared" si="223"/>
        <v>0.12149253916766578</v>
      </c>
      <c r="J271">
        <f t="shared" si="223"/>
        <v>2.2381495071383675E-7</v>
      </c>
      <c r="K271">
        <f t="shared" si="223"/>
        <v>0.60909554961481072</v>
      </c>
      <c r="L271">
        <f t="shared" ref="L271:U271" si="224">$A$208*NORMSDIST(-1*ABS(L175/SQRT(2-(L$47+$Y51))))</f>
        <v>2.8881387022455774E-3</v>
      </c>
      <c r="M271">
        <f t="shared" si="224"/>
        <v>0.1290281509386064</v>
      </c>
      <c r="N271">
        <f t="shared" si="224"/>
        <v>1.3396548580338823E-5</v>
      </c>
      <c r="O271">
        <f t="shared" si="224"/>
        <v>1</v>
      </c>
      <c r="P271">
        <f t="shared" si="224"/>
        <v>0.13463316642834039</v>
      </c>
      <c r="Q271">
        <f t="shared" si="224"/>
        <v>0.23252683554756981</v>
      </c>
      <c r="R271">
        <f t="shared" si="224"/>
        <v>2.3061750294347538E-2</v>
      </c>
      <c r="S271">
        <f t="shared" si="224"/>
        <v>0.52502231755377848</v>
      </c>
      <c r="T271">
        <f t="shared" si="224"/>
        <v>1.262419303523302E-4</v>
      </c>
      <c r="U271">
        <f t="shared" si="224"/>
        <v>3.6473212663705384E-8</v>
      </c>
    </row>
    <row r="272" spans="1:21" x14ac:dyDescent="0.15">
      <c r="A272">
        <v>15</v>
      </c>
      <c r="B272">
        <f t="shared" ref="B272:K272" si="225">$A$208*NORMSDIST(-1*ABS(B176/SQRT(2-(B$47+$Y52))))</f>
        <v>2.529533666535436E-2</v>
      </c>
      <c r="C272">
        <f t="shared" si="225"/>
        <v>7.6841211721659072E-2</v>
      </c>
      <c r="D272">
        <f t="shared" si="225"/>
        <v>0.13351103463661262</v>
      </c>
      <c r="E272">
        <f t="shared" si="225"/>
        <v>0.90942262524172224</v>
      </c>
      <c r="F272">
        <f t="shared" si="225"/>
        <v>4.676400242945071E-2</v>
      </c>
      <c r="G272">
        <f t="shared" si="225"/>
        <v>6.9156382939318251E-2</v>
      </c>
      <c r="H272">
        <f t="shared" si="225"/>
        <v>0.25389464759896613</v>
      </c>
      <c r="I272">
        <f t="shared" si="225"/>
        <v>0.71299762804675404</v>
      </c>
      <c r="J272">
        <f t="shared" si="225"/>
        <v>2.1109262112654677E-3</v>
      </c>
      <c r="K272">
        <f t="shared" si="225"/>
        <v>0.1811087805435517</v>
      </c>
      <c r="L272">
        <f t="shared" ref="L272:U272" si="226">$A$208*NORMSDIST(-1*ABS(L176/SQRT(2-(L$47+$Y52))))</f>
        <v>0.18178910741579635</v>
      </c>
      <c r="M272">
        <f t="shared" si="226"/>
        <v>0.82285975019891022</v>
      </c>
      <c r="N272">
        <f t="shared" si="226"/>
        <v>2.0706520508400824E-2</v>
      </c>
      <c r="O272">
        <f t="shared" si="226"/>
        <v>0.13463316642834039</v>
      </c>
      <c r="P272">
        <f t="shared" si="226"/>
        <v>1</v>
      </c>
      <c r="Q272">
        <f t="shared" si="226"/>
        <v>0.7723129545560623</v>
      </c>
      <c r="R272">
        <f t="shared" si="226"/>
        <v>0.80017794967465949</v>
      </c>
      <c r="S272">
        <f t="shared" si="226"/>
        <v>0.22643137391038259</v>
      </c>
      <c r="T272">
        <f t="shared" si="226"/>
        <v>4.4919666926679439E-2</v>
      </c>
      <c r="U272">
        <f t="shared" si="226"/>
        <v>2.0553556909160662E-4</v>
      </c>
    </row>
    <row r="273" spans="1:21" x14ac:dyDescent="0.15">
      <c r="A273">
        <v>16</v>
      </c>
      <c r="B273">
        <f t="shared" ref="B273:K273" si="227">$A$208*NORMSDIST(-1*ABS(B177/SQRT(2-(B$47+$Y53))))</f>
        <v>6.3333506263430914E-2</v>
      </c>
      <c r="C273">
        <f t="shared" si="227"/>
        <v>0.1583868335484088</v>
      </c>
      <c r="D273">
        <f t="shared" si="227"/>
        <v>0.23979909165267155</v>
      </c>
      <c r="E273">
        <f t="shared" si="227"/>
        <v>0.82058277469182095</v>
      </c>
      <c r="F273">
        <f t="shared" si="227"/>
        <v>9.4945490272214508E-2</v>
      </c>
      <c r="G273">
        <f t="shared" si="227"/>
        <v>2.9791127575713217E-2</v>
      </c>
      <c r="H273">
        <f t="shared" si="227"/>
        <v>0.42600155617231289</v>
      </c>
      <c r="I273">
        <f t="shared" si="227"/>
        <v>1</v>
      </c>
      <c r="J273">
        <f t="shared" si="227"/>
        <v>6.0352476341880477E-4</v>
      </c>
      <c r="K273">
        <f t="shared" si="227"/>
        <v>0.33253709518490593</v>
      </c>
      <c r="L273">
        <f t="shared" ref="L273:U273" si="228">$A$208*NORMSDIST(-1*ABS(L177/SQRT(2-(L$47+$Y53))))</f>
        <v>0.10120177614693089</v>
      </c>
      <c r="M273">
        <f t="shared" si="228"/>
        <v>0.91115439305846946</v>
      </c>
      <c r="N273">
        <f t="shared" si="228"/>
        <v>7.6167137605598241E-3</v>
      </c>
      <c r="O273">
        <f t="shared" si="228"/>
        <v>0.23252683554756981</v>
      </c>
      <c r="P273">
        <f t="shared" si="228"/>
        <v>0.7723129545560623</v>
      </c>
      <c r="Q273">
        <f t="shared" si="228"/>
        <v>1</v>
      </c>
      <c r="R273">
        <f t="shared" si="228"/>
        <v>0.52852818830242776</v>
      </c>
      <c r="S273">
        <f t="shared" si="228"/>
        <v>0.39888265262565759</v>
      </c>
      <c r="T273">
        <f t="shared" si="228"/>
        <v>1.9681798132197489E-2</v>
      </c>
      <c r="U273">
        <f t="shared" si="228"/>
        <v>5.8464643086687351E-5</v>
      </c>
    </row>
    <row r="274" spans="1:21" x14ac:dyDescent="0.15">
      <c r="A274">
        <v>17</v>
      </c>
      <c r="B274">
        <f t="shared" ref="B274:K274" si="229">$A$208*NORMSDIST(-1*ABS(B178/SQRT(2-(B$47+$Y54))))</f>
        <v>8.5677725347777203E-6</v>
      </c>
      <c r="C274">
        <f t="shared" si="229"/>
        <v>1.1430403592809788E-3</v>
      </c>
      <c r="D274">
        <f t="shared" si="229"/>
        <v>1.4123052611879763E-2</v>
      </c>
      <c r="E274">
        <f t="shared" si="229"/>
        <v>0.59986524020447451</v>
      </c>
      <c r="F274">
        <f t="shared" si="229"/>
        <v>2.1296395688052546E-3</v>
      </c>
      <c r="G274">
        <f t="shared" si="229"/>
        <v>7.403215633007677E-3</v>
      </c>
      <c r="H274">
        <f t="shared" si="229"/>
        <v>3.4624709538029222E-2</v>
      </c>
      <c r="I274">
        <f t="shared" si="229"/>
        <v>0.28597639139966236</v>
      </c>
      <c r="J274">
        <f t="shared" si="229"/>
        <v>7.3586670722756837E-7</v>
      </c>
      <c r="K274">
        <f t="shared" si="229"/>
        <v>6.8288425855023357E-3</v>
      </c>
      <c r="L274">
        <f t="shared" ref="L274:U274" si="230">$A$208*NORMSDIST(-1*ABS(L178/SQRT(2-(L$47+$Y54))))</f>
        <v>0.12064025083280007</v>
      </c>
      <c r="M274">
        <f t="shared" si="230"/>
        <v>0.50051445406515649</v>
      </c>
      <c r="N274">
        <f t="shared" si="230"/>
        <v>3.8173937741158991E-4</v>
      </c>
      <c r="O274">
        <f t="shared" si="230"/>
        <v>2.3061750294347538E-2</v>
      </c>
      <c r="P274">
        <f t="shared" si="230"/>
        <v>0.80017794967465949</v>
      </c>
      <c r="Q274">
        <f t="shared" si="230"/>
        <v>0.52852818830242776</v>
      </c>
      <c r="R274">
        <f t="shared" si="230"/>
        <v>1</v>
      </c>
      <c r="S274">
        <f t="shared" si="230"/>
        <v>1.3877636374164797E-2</v>
      </c>
      <c r="T274">
        <f t="shared" si="230"/>
        <v>7.6649814155015468E-3</v>
      </c>
      <c r="U274">
        <f t="shared" si="230"/>
        <v>7.201160478451451E-7</v>
      </c>
    </row>
    <row r="275" spans="1:21" x14ac:dyDescent="0.15">
      <c r="A275">
        <v>18</v>
      </c>
      <c r="B275">
        <f t="shared" ref="B275:K275" si="231">$A$208*NORMSDIST(-1*ABS(B179/SQRT(2-(B$47+$Y55))))</f>
        <v>0.11742174021226119</v>
      </c>
      <c r="C275">
        <f t="shared" si="231"/>
        <v>0.38572304838383936</v>
      </c>
      <c r="D275">
        <f t="shared" si="231"/>
        <v>0.56539312998720448</v>
      </c>
      <c r="E275">
        <f t="shared" si="231"/>
        <v>0.14753418889191638</v>
      </c>
      <c r="F275">
        <f t="shared" si="231"/>
        <v>0.21487734233730355</v>
      </c>
      <c r="G275">
        <f t="shared" si="231"/>
        <v>4.1282827539043774E-6</v>
      </c>
      <c r="H275">
        <f t="shared" si="231"/>
        <v>1</v>
      </c>
      <c r="I275">
        <f t="shared" si="231"/>
        <v>0.18486970539971267</v>
      </c>
      <c r="J275">
        <f t="shared" si="231"/>
        <v>2.4604600181718065E-11</v>
      </c>
      <c r="K275">
        <f t="shared" si="231"/>
        <v>0.85270417700348666</v>
      </c>
      <c r="L275">
        <f t="shared" ref="L275:U275" si="232">$A$208*NORMSDIST(-1*ABS(L179/SQRT(2-(L$47+$Y55))))</f>
        <v>2.1431941286470962E-3</v>
      </c>
      <c r="M275">
        <f t="shared" si="232"/>
        <v>0.21245107226540663</v>
      </c>
      <c r="N275">
        <f t="shared" si="232"/>
        <v>6.570156591817384E-8</v>
      </c>
      <c r="O275">
        <f t="shared" si="232"/>
        <v>0.52502231755377848</v>
      </c>
      <c r="P275">
        <f t="shared" si="232"/>
        <v>0.22643137391038259</v>
      </c>
      <c r="Q275">
        <f t="shared" si="232"/>
        <v>0.39888265262565759</v>
      </c>
      <c r="R275">
        <f t="shared" si="232"/>
        <v>1.3877636374164797E-2</v>
      </c>
      <c r="S275">
        <f t="shared" si="232"/>
        <v>1</v>
      </c>
      <c r="T275">
        <f t="shared" si="232"/>
        <v>1.527155548634451E-5</v>
      </c>
      <c r="U275">
        <f t="shared" si="232"/>
        <v>2.1816322552510699E-10</v>
      </c>
    </row>
    <row r="276" spans="1:21" x14ac:dyDescent="0.15">
      <c r="A276">
        <v>19</v>
      </c>
      <c r="B276">
        <f t="shared" ref="B276:K276" si="233">$A$208*NORMSDIST(-1*ABS(B180/SQRT(2-(B$47+$Y56))))</f>
        <v>6.0589029019763433E-9</v>
      </c>
      <c r="C276">
        <f t="shared" si="233"/>
        <v>9.8215683736367583E-7</v>
      </c>
      <c r="D276">
        <f t="shared" si="233"/>
        <v>3.9659889348799914E-5</v>
      </c>
      <c r="E276">
        <f t="shared" si="233"/>
        <v>7.7017025908997757E-3</v>
      </c>
      <c r="F276">
        <f t="shared" si="233"/>
        <v>4.3542028842376855E-6</v>
      </c>
      <c r="G276">
        <f t="shared" si="233"/>
        <v>0.64220896632805502</v>
      </c>
      <c r="H276">
        <f t="shared" si="233"/>
        <v>8.0003280640562099E-5</v>
      </c>
      <c r="I276">
        <f t="shared" si="233"/>
        <v>9.1095373132522601E-4</v>
      </c>
      <c r="J276">
        <f t="shared" si="233"/>
        <v>0.26661438500993051</v>
      </c>
      <c r="K276">
        <f t="shared" si="233"/>
        <v>6.2835355682581116E-6</v>
      </c>
      <c r="L276">
        <f t="shared" ref="L276:U276" si="234">$A$208*NORMSDIST(-1*ABS(L180/SQRT(2-(L$47+$Y56))))</f>
        <v>0.54534820698191355</v>
      </c>
      <c r="M276">
        <f t="shared" si="234"/>
        <v>6.1946405411894556E-3</v>
      </c>
      <c r="N276">
        <f t="shared" si="234"/>
        <v>0.87594312283134712</v>
      </c>
      <c r="O276">
        <f t="shared" si="234"/>
        <v>1.262419303523302E-4</v>
      </c>
      <c r="P276">
        <f t="shared" si="234"/>
        <v>4.4919666926679439E-2</v>
      </c>
      <c r="Q276">
        <f t="shared" si="234"/>
        <v>1.9681798132197489E-2</v>
      </c>
      <c r="R276">
        <f t="shared" si="234"/>
        <v>7.6649814155015468E-3</v>
      </c>
      <c r="S276">
        <f t="shared" si="234"/>
        <v>1.527155548634451E-5</v>
      </c>
      <c r="T276">
        <f t="shared" si="234"/>
        <v>1</v>
      </c>
      <c r="U276">
        <f t="shared" si="234"/>
        <v>3.148653401637494E-2</v>
      </c>
    </row>
    <row r="277" spans="1:21" x14ac:dyDescent="0.15">
      <c r="A277">
        <v>20</v>
      </c>
      <c r="B277">
        <f t="shared" ref="B277:K277" si="235">$A$208*NORMSDIST(-1*ABS(B181/SQRT(2-(B$47+$Y57))))</f>
        <v>8.5621024788959753E-15</v>
      </c>
      <c r="C277">
        <f t="shared" si="235"/>
        <v>9.2285838657365183E-12</v>
      </c>
      <c r="D277">
        <f t="shared" si="235"/>
        <v>3.631449498303229E-9</v>
      </c>
      <c r="E277">
        <f t="shared" si="235"/>
        <v>2.8669539146450661E-6</v>
      </c>
      <c r="F277">
        <f t="shared" si="235"/>
        <v>2.7689702370318597E-10</v>
      </c>
      <c r="G277">
        <f t="shared" si="235"/>
        <v>4.688982805910449E-3</v>
      </c>
      <c r="H277">
        <f t="shared" si="235"/>
        <v>4.301495518280598E-9</v>
      </c>
      <c r="I277">
        <f t="shared" si="235"/>
        <v>4.7411174843561955E-8</v>
      </c>
      <c r="J277">
        <f t="shared" si="235"/>
        <v>0.14908401394640697</v>
      </c>
      <c r="K277">
        <f t="shared" si="235"/>
        <v>6.3959343216394552E-11</v>
      </c>
      <c r="L277">
        <f t="shared" ref="L277:U277" si="236">$A$208*NORMSDIST(-1*ABS(L181/SQRT(2-(L$47+$Y57))))</f>
        <v>1.200012542804047E-2</v>
      </c>
      <c r="M277">
        <f t="shared" si="236"/>
        <v>2.4809721430744325E-6</v>
      </c>
      <c r="N277">
        <f t="shared" si="236"/>
        <v>2.2772493094412483E-2</v>
      </c>
      <c r="O277">
        <f t="shared" si="236"/>
        <v>3.6473212663705384E-8</v>
      </c>
      <c r="P277">
        <f t="shared" si="236"/>
        <v>2.0553556909160662E-4</v>
      </c>
      <c r="Q277">
        <f t="shared" si="236"/>
        <v>5.8464643086687351E-5</v>
      </c>
      <c r="R277">
        <f t="shared" si="236"/>
        <v>7.201160478451451E-7</v>
      </c>
      <c r="S277">
        <f t="shared" si="236"/>
        <v>2.1816322552510699E-10</v>
      </c>
      <c r="T277">
        <f t="shared" si="236"/>
        <v>3.148653401637494E-2</v>
      </c>
      <c r="U277">
        <f t="shared" si="236"/>
        <v>1</v>
      </c>
    </row>
    <row r="279" spans="1:21" x14ac:dyDescent="0.15">
      <c r="A279" t="s">
        <v>164</v>
      </c>
      <c r="B279">
        <v>1</v>
      </c>
      <c r="C279">
        <v>2</v>
      </c>
      <c r="D279">
        <v>3</v>
      </c>
      <c r="E279">
        <v>4</v>
      </c>
      <c r="F279">
        <v>5</v>
      </c>
      <c r="G279">
        <v>6</v>
      </c>
      <c r="H279">
        <v>7</v>
      </c>
      <c r="I279">
        <v>8</v>
      </c>
      <c r="J279">
        <v>9</v>
      </c>
      <c r="K279">
        <v>10</v>
      </c>
      <c r="L279">
        <v>11</v>
      </c>
      <c r="M279">
        <v>12</v>
      </c>
      <c r="N279">
        <v>13</v>
      </c>
      <c r="O279">
        <v>14</v>
      </c>
      <c r="P279">
        <v>15</v>
      </c>
      <c r="Q279">
        <v>16</v>
      </c>
      <c r="R279">
        <v>17</v>
      </c>
      <c r="S279">
        <v>18</v>
      </c>
      <c r="T279">
        <v>19</v>
      </c>
      <c r="U279">
        <v>20</v>
      </c>
    </row>
    <row r="280" spans="1:21" x14ac:dyDescent="0.15">
      <c r="A280">
        <v>1</v>
      </c>
      <c r="B280">
        <f t="shared" ref="B280:K280" si="237">IF(B258&lt;0.000001,7,IF(B258&lt;0.00001,6,IF(B258&lt;0.0001,5,IF(B258&lt;0.001,4,IF(B258&lt;0.01,3,2)))))</f>
        <v>2</v>
      </c>
      <c r="C280">
        <f t="shared" si="237"/>
        <v>2</v>
      </c>
      <c r="D280">
        <f t="shared" si="237"/>
        <v>2</v>
      </c>
      <c r="E280">
        <f t="shared" si="237"/>
        <v>3</v>
      </c>
      <c r="F280">
        <f t="shared" si="237"/>
        <v>2</v>
      </c>
      <c r="G280">
        <f t="shared" si="237"/>
        <v>7</v>
      </c>
      <c r="H280">
        <f t="shared" si="237"/>
        <v>2</v>
      </c>
      <c r="I280">
        <f t="shared" si="237"/>
        <v>3</v>
      </c>
      <c r="J280">
        <f t="shared" si="237"/>
        <v>7</v>
      </c>
      <c r="K280">
        <f t="shared" si="237"/>
        <v>2</v>
      </c>
      <c r="L280">
        <f t="shared" ref="L280:U280" si="238">IF(L258&lt;0.000001,7,IF(L258&lt;0.00001,6,IF(L258&lt;0.0001,5,IF(L258&lt;0.001,4,IF(L258&lt;0.01,3,2)))))</f>
        <v>5</v>
      </c>
      <c r="M280">
        <f t="shared" si="238"/>
        <v>3</v>
      </c>
      <c r="N280">
        <f t="shared" si="238"/>
        <v>7</v>
      </c>
      <c r="O280">
        <f t="shared" si="238"/>
        <v>2</v>
      </c>
      <c r="P280">
        <f t="shared" si="238"/>
        <v>2</v>
      </c>
      <c r="Q280">
        <f t="shared" si="238"/>
        <v>2</v>
      </c>
      <c r="R280">
        <f t="shared" si="238"/>
        <v>6</v>
      </c>
      <c r="S280">
        <f t="shared" si="238"/>
        <v>2</v>
      </c>
      <c r="T280">
        <f t="shared" si="238"/>
        <v>7</v>
      </c>
      <c r="U280">
        <f t="shared" si="238"/>
        <v>7</v>
      </c>
    </row>
    <row r="281" spans="1:21" x14ac:dyDescent="0.15">
      <c r="A281">
        <v>2</v>
      </c>
      <c r="B281">
        <f t="shared" ref="B281:K281" si="239">IF(B259&lt;0.000001,7,IF(B259&lt;0.00001,6,IF(B259&lt;0.0001,5,IF(B259&lt;0.001,4,IF(B259&lt;0.01,3,2)))))</f>
        <v>2</v>
      </c>
      <c r="C281">
        <f t="shared" si="239"/>
        <v>2</v>
      </c>
      <c r="D281">
        <f t="shared" si="239"/>
        <v>2</v>
      </c>
      <c r="E281">
        <f t="shared" si="239"/>
        <v>2</v>
      </c>
      <c r="F281">
        <f t="shared" si="239"/>
        <v>2</v>
      </c>
      <c r="G281">
        <f t="shared" si="239"/>
        <v>7</v>
      </c>
      <c r="H281">
        <f t="shared" si="239"/>
        <v>2</v>
      </c>
      <c r="I281">
        <f t="shared" si="239"/>
        <v>2</v>
      </c>
      <c r="J281">
        <f t="shared" si="239"/>
        <v>7</v>
      </c>
      <c r="K281">
        <f t="shared" si="239"/>
        <v>2</v>
      </c>
      <c r="L281">
        <f t="shared" ref="L281:U281" si="240">IF(L259&lt;0.000001,7,IF(L259&lt;0.00001,6,IF(L259&lt;0.0001,5,IF(L259&lt;0.001,4,IF(L259&lt;0.01,3,2)))))</f>
        <v>4</v>
      </c>
      <c r="M281">
        <f t="shared" si="240"/>
        <v>2</v>
      </c>
      <c r="N281">
        <f t="shared" si="240"/>
        <v>7</v>
      </c>
      <c r="O281">
        <f t="shared" si="240"/>
        <v>2</v>
      </c>
      <c r="P281">
        <f t="shared" si="240"/>
        <v>2</v>
      </c>
      <c r="Q281">
        <f t="shared" si="240"/>
        <v>2</v>
      </c>
      <c r="R281">
        <f t="shared" si="240"/>
        <v>3</v>
      </c>
      <c r="S281">
        <f t="shared" si="240"/>
        <v>2</v>
      </c>
      <c r="T281">
        <f t="shared" si="240"/>
        <v>7</v>
      </c>
      <c r="U281">
        <f t="shared" si="240"/>
        <v>7</v>
      </c>
    </row>
    <row r="282" spans="1:21" x14ac:dyDescent="0.15">
      <c r="A282">
        <v>3</v>
      </c>
      <c r="B282">
        <f t="shared" ref="B282:K282" si="241">IF(B260&lt;0.000001,7,IF(B260&lt;0.00001,6,IF(B260&lt;0.0001,5,IF(B260&lt;0.001,4,IF(B260&lt;0.01,3,2)))))</f>
        <v>2</v>
      </c>
      <c r="C282">
        <f t="shared" si="241"/>
        <v>2</v>
      </c>
      <c r="D282">
        <f t="shared" si="241"/>
        <v>2</v>
      </c>
      <c r="E282">
        <f t="shared" si="241"/>
        <v>2</v>
      </c>
      <c r="F282">
        <f t="shared" si="241"/>
        <v>2</v>
      </c>
      <c r="G282">
        <f t="shared" si="241"/>
        <v>5</v>
      </c>
      <c r="H282">
        <f t="shared" si="241"/>
        <v>2</v>
      </c>
      <c r="I282">
        <f t="shared" si="241"/>
        <v>2</v>
      </c>
      <c r="J282">
        <f t="shared" si="241"/>
        <v>7</v>
      </c>
      <c r="K282">
        <f t="shared" si="241"/>
        <v>2</v>
      </c>
      <c r="L282">
        <f t="shared" ref="L282:U282" si="242">IF(L260&lt;0.000001,7,IF(L260&lt;0.00001,6,IF(L260&lt;0.0001,5,IF(L260&lt;0.001,4,IF(L260&lt;0.01,3,2)))))</f>
        <v>3</v>
      </c>
      <c r="M282">
        <f t="shared" si="242"/>
        <v>2</v>
      </c>
      <c r="N282">
        <f t="shared" si="242"/>
        <v>6</v>
      </c>
      <c r="O282">
        <f t="shared" si="242"/>
        <v>2</v>
      </c>
      <c r="P282">
        <f t="shared" si="242"/>
        <v>2</v>
      </c>
      <c r="Q282">
        <f t="shared" si="242"/>
        <v>2</v>
      </c>
      <c r="R282">
        <f t="shared" si="242"/>
        <v>2</v>
      </c>
      <c r="S282">
        <f t="shared" si="242"/>
        <v>2</v>
      </c>
      <c r="T282">
        <f t="shared" si="242"/>
        <v>5</v>
      </c>
      <c r="U282">
        <f t="shared" si="242"/>
        <v>7</v>
      </c>
    </row>
    <row r="283" spans="1:21" x14ac:dyDescent="0.15">
      <c r="A283">
        <v>4</v>
      </c>
      <c r="B283">
        <f t="shared" ref="B283:K283" si="243">IF(B261&lt;0.000001,7,IF(B261&lt;0.00001,6,IF(B261&lt;0.0001,5,IF(B261&lt;0.001,4,IF(B261&lt;0.01,3,2)))))</f>
        <v>3</v>
      </c>
      <c r="C283">
        <f t="shared" si="243"/>
        <v>2</v>
      </c>
      <c r="D283">
        <f t="shared" si="243"/>
        <v>2</v>
      </c>
      <c r="E283">
        <f t="shared" si="243"/>
        <v>2</v>
      </c>
      <c r="F283">
        <f t="shared" si="243"/>
        <v>2</v>
      </c>
      <c r="G283">
        <f t="shared" si="243"/>
        <v>3</v>
      </c>
      <c r="H283">
        <f t="shared" si="243"/>
        <v>2</v>
      </c>
      <c r="I283">
        <f t="shared" si="243"/>
        <v>2</v>
      </c>
      <c r="J283">
        <f t="shared" si="243"/>
        <v>5</v>
      </c>
      <c r="K283">
        <f t="shared" si="243"/>
        <v>2</v>
      </c>
      <c r="L283">
        <f t="shared" ref="L283:U283" si="244">IF(L261&lt;0.000001,7,IF(L261&lt;0.00001,6,IF(L261&lt;0.0001,5,IF(L261&lt;0.001,4,IF(L261&lt;0.01,3,2)))))</f>
        <v>2</v>
      </c>
      <c r="M283">
        <f t="shared" si="244"/>
        <v>2</v>
      </c>
      <c r="N283">
        <f t="shared" si="244"/>
        <v>3</v>
      </c>
      <c r="O283">
        <f t="shared" si="244"/>
        <v>2</v>
      </c>
      <c r="P283">
        <f t="shared" si="244"/>
        <v>2</v>
      </c>
      <c r="Q283">
        <f t="shared" si="244"/>
        <v>2</v>
      </c>
      <c r="R283">
        <f t="shared" si="244"/>
        <v>2</v>
      </c>
      <c r="S283">
        <f t="shared" si="244"/>
        <v>2</v>
      </c>
      <c r="T283">
        <f t="shared" si="244"/>
        <v>3</v>
      </c>
      <c r="U283">
        <f t="shared" si="244"/>
        <v>6</v>
      </c>
    </row>
    <row r="284" spans="1:21" x14ac:dyDescent="0.15">
      <c r="A284">
        <v>5</v>
      </c>
      <c r="B284">
        <f t="shared" ref="B284:K284" si="245">IF(B262&lt;0.000001,7,IF(B262&lt;0.00001,6,IF(B262&lt;0.0001,5,IF(B262&lt;0.001,4,IF(B262&lt;0.01,3,2)))))</f>
        <v>2</v>
      </c>
      <c r="C284">
        <f t="shared" si="245"/>
        <v>2</v>
      </c>
      <c r="D284">
        <f t="shared" si="245"/>
        <v>2</v>
      </c>
      <c r="E284">
        <f t="shared" si="245"/>
        <v>2</v>
      </c>
      <c r="F284">
        <f t="shared" si="245"/>
        <v>2</v>
      </c>
      <c r="G284">
        <f t="shared" si="245"/>
        <v>6</v>
      </c>
      <c r="H284">
        <f t="shared" si="245"/>
        <v>2</v>
      </c>
      <c r="I284">
        <f t="shared" si="245"/>
        <v>2</v>
      </c>
      <c r="J284">
        <f t="shared" si="245"/>
        <v>7</v>
      </c>
      <c r="K284">
        <f t="shared" si="245"/>
        <v>2</v>
      </c>
      <c r="L284">
        <f t="shared" ref="L284:U284" si="246">IF(L262&lt;0.000001,7,IF(L262&lt;0.00001,6,IF(L262&lt;0.0001,5,IF(L262&lt;0.001,4,IF(L262&lt;0.01,3,2)))))</f>
        <v>4</v>
      </c>
      <c r="M284">
        <f t="shared" si="246"/>
        <v>2</v>
      </c>
      <c r="N284">
        <f t="shared" si="246"/>
        <v>7</v>
      </c>
      <c r="O284">
        <f t="shared" si="246"/>
        <v>2</v>
      </c>
      <c r="P284">
        <f t="shared" si="246"/>
        <v>2</v>
      </c>
      <c r="Q284">
        <f t="shared" si="246"/>
        <v>2</v>
      </c>
      <c r="R284">
        <f t="shared" si="246"/>
        <v>3</v>
      </c>
      <c r="S284">
        <f t="shared" si="246"/>
        <v>2</v>
      </c>
      <c r="T284">
        <f t="shared" si="246"/>
        <v>6</v>
      </c>
      <c r="U284">
        <f t="shared" si="246"/>
        <v>7</v>
      </c>
    </row>
    <row r="285" spans="1:21" x14ac:dyDescent="0.15">
      <c r="A285">
        <v>6</v>
      </c>
      <c r="B285">
        <f t="shared" ref="B285:K285" si="247">IF(B263&lt;0.000001,7,IF(B263&lt;0.00001,6,IF(B263&lt;0.0001,5,IF(B263&lt;0.001,4,IF(B263&lt;0.01,3,2)))))</f>
        <v>7</v>
      </c>
      <c r="C285">
        <f t="shared" si="247"/>
        <v>7</v>
      </c>
      <c r="D285">
        <f t="shared" si="247"/>
        <v>5</v>
      </c>
      <c r="E285">
        <f t="shared" si="247"/>
        <v>3</v>
      </c>
      <c r="F285">
        <f t="shared" si="247"/>
        <v>6</v>
      </c>
      <c r="G285">
        <f t="shared" si="247"/>
        <v>2</v>
      </c>
      <c r="H285">
        <f t="shared" si="247"/>
        <v>5</v>
      </c>
      <c r="I285">
        <f t="shared" si="247"/>
        <v>4</v>
      </c>
      <c r="J285">
        <f t="shared" si="247"/>
        <v>2</v>
      </c>
      <c r="K285">
        <f t="shared" si="247"/>
        <v>6</v>
      </c>
      <c r="L285">
        <f t="shared" ref="L285:U285" si="248">IF(L263&lt;0.000001,7,IF(L263&lt;0.00001,6,IF(L263&lt;0.0001,5,IF(L263&lt;0.001,4,IF(L263&lt;0.01,3,2)))))</f>
        <v>2</v>
      </c>
      <c r="M285">
        <f t="shared" si="248"/>
        <v>3</v>
      </c>
      <c r="N285">
        <f t="shared" si="248"/>
        <v>2</v>
      </c>
      <c r="O285">
        <f t="shared" si="248"/>
        <v>4</v>
      </c>
      <c r="P285">
        <f t="shared" si="248"/>
        <v>2</v>
      </c>
      <c r="Q285">
        <f t="shared" si="248"/>
        <v>2</v>
      </c>
      <c r="R285">
        <f t="shared" si="248"/>
        <v>3</v>
      </c>
      <c r="S285">
        <f t="shared" si="248"/>
        <v>6</v>
      </c>
      <c r="T285">
        <f t="shared" si="248"/>
        <v>2</v>
      </c>
      <c r="U285">
        <f t="shared" si="248"/>
        <v>3</v>
      </c>
    </row>
    <row r="286" spans="1:21" x14ac:dyDescent="0.15">
      <c r="A286">
        <v>7</v>
      </c>
      <c r="B286">
        <f t="shared" ref="B286:K286" si="249">IF(B264&lt;0.000001,7,IF(B264&lt;0.00001,6,IF(B264&lt;0.0001,5,IF(B264&lt;0.001,4,IF(B264&lt;0.01,3,2)))))</f>
        <v>2</v>
      </c>
      <c r="C286">
        <f t="shared" si="249"/>
        <v>2</v>
      </c>
      <c r="D286">
        <f t="shared" si="249"/>
        <v>2</v>
      </c>
      <c r="E286">
        <f t="shared" si="249"/>
        <v>2</v>
      </c>
      <c r="F286">
        <f t="shared" si="249"/>
        <v>2</v>
      </c>
      <c r="G286">
        <f t="shared" si="249"/>
        <v>5</v>
      </c>
      <c r="H286">
        <f t="shared" si="249"/>
        <v>2</v>
      </c>
      <c r="I286">
        <f t="shared" si="249"/>
        <v>2</v>
      </c>
      <c r="J286">
        <f t="shared" si="249"/>
        <v>7</v>
      </c>
      <c r="K286">
        <f t="shared" si="249"/>
        <v>2</v>
      </c>
      <c r="L286">
        <f t="shared" ref="L286:U286" si="250">IF(L264&lt;0.000001,7,IF(L264&lt;0.00001,6,IF(L264&lt;0.0001,5,IF(L264&lt;0.001,4,IF(L264&lt;0.01,3,2)))))</f>
        <v>3</v>
      </c>
      <c r="M286">
        <f t="shared" si="250"/>
        <v>2</v>
      </c>
      <c r="N286">
        <f t="shared" si="250"/>
        <v>6</v>
      </c>
      <c r="O286">
        <f t="shared" si="250"/>
        <v>2</v>
      </c>
      <c r="P286">
        <f t="shared" si="250"/>
        <v>2</v>
      </c>
      <c r="Q286">
        <f t="shared" si="250"/>
        <v>2</v>
      </c>
      <c r="R286">
        <f t="shared" si="250"/>
        <v>2</v>
      </c>
      <c r="S286">
        <f t="shared" si="250"/>
        <v>2</v>
      </c>
      <c r="T286">
        <f t="shared" si="250"/>
        <v>5</v>
      </c>
      <c r="U286">
        <f t="shared" si="250"/>
        <v>7</v>
      </c>
    </row>
    <row r="287" spans="1:21" x14ac:dyDescent="0.15">
      <c r="A287">
        <v>8</v>
      </c>
      <c r="B287">
        <f t="shared" ref="B287:K287" si="251">IF(B265&lt;0.000001,7,IF(B265&lt;0.00001,6,IF(B265&lt;0.0001,5,IF(B265&lt;0.001,4,IF(B265&lt;0.01,3,2)))))</f>
        <v>3</v>
      </c>
      <c r="C287">
        <f t="shared" si="251"/>
        <v>2</v>
      </c>
      <c r="D287">
        <f t="shared" si="251"/>
        <v>2</v>
      </c>
      <c r="E287">
        <f t="shared" si="251"/>
        <v>2</v>
      </c>
      <c r="F287">
        <f t="shared" si="251"/>
        <v>2</v>
      </c>
      <c r="G287">
        <f t="shared" si="251"/>
        <v>4</v>
      </c>
      <c r="H287">
        <f t="shared" si="251"/>
        <v>2</v>
      </c>
      <c r="I287">
        <f t="shared" si="251"/>
        <v>2</v>
      </c>
      <c r="J287">
        <f t="shared" si="251"/>
        <v>7</v>
      </c>
      <c r="K287">
        <f t="shared" si="251"/>
        <v>2</v>
      </c>
      <c r="L287">
        <f t="shared" ref="L287:U287" si="252">IF(L265&lt;0.000001,7,IF(L265&lt;0.00001,6,IF(L265&lt;0.0001,5,IF(L265&lt;0.001,4,IF(L265&lt;0.01,3,2)))))</f>
        <v>2</v>
      </c>
      <c r="M287">
        <f t="shared" si="252"/>
        <v>2</v>
      </c>
      <c r="N287">
        <f t="shared" si="252"/>
        <v>5</v>
      </c>
      <c r="O287">
        <f t="shared" si="252"/>
        <v>2</v>
      </c>
      <c r="P287">
        <f t="shared" si="252"/>
        <v>2</v>
      </c>
      <c r="Q287">
        <f t="shared" si="252"/>
        <v>2</v>
      </c>
      <c r="R287">
        <f t="shared" si="252"/>
        <v>2</v>
      </c>
      <c r="S287">
        <f t="shared" si="252"/>
        <v>2</v>
      </c>
      <c r="T287">
        <f t="shared" si="252"/>
        <v>4</v>
      </c>
      <c r="U287">
        <f t="shared" si="252"/>
        <v>7</v>
      </c>
    </row>
    <row r="288" spans="1:21" x14ac:dyDescent="0.15">
      <c r="A288">
        <v>9</v>
      </c>
      <c r="B288">
        <f t="shared" ref="B288:K288" si="253">IF(B266&lt;0.000001,7,IF(B266&lt;0.00001,6,IF(B266&lt;0.0001,5,IF(B266&lt;0.001,4,IF(B266&lt;0.01,3,2)))))</f>
        <v>7</v>
      </c>
      <c r="C288">
        <f t="shared" si="253"/>
        <v>7</v>
      </c>
      <c r="D288">
        <f t="shared" si="253"/>
        <v>7</v>
      </c>
      <c r="E288">
        <f t="shared" si="253"/>
        <v>5</v>
      </c>
      <c r="F288">
        <f t="shared" si="253"/>
        <v>7</v>
      </c>
      <c r="G288">
        <f t="shared" si="253"/>
        <v>2</v>
      </c>
      <c r="H288">
        <f t="shared" si="253"/>
        <v>7</v>
      </c>
      <c r="I288">
        <f t="shared" si="253"/>
        <v>7</v>
      </c>
      <c r="J288">
        <f t="shared" si="253"/>
        <v>2</v>
      </c>
      <c r="K288">
        <f t="shared" si="253"/>
        <v>7</v>
      </c>
      <c r="L288">
        <f t="shared" ref="L288:U288" si="254">IF(L266&lt;0.000001,7,IF(L266&lt;0.00001,6,IF(L266&lt;0.0001,5,IF(L266&lt;0.001,4,IF(L266&lt;0.01,3,2)))))</f>
        <v>2</v>
      </c>
      <c r="M288">
        <f t="shared" si="254"/>
        <v>5</v>
      </c>
      <c r="N288">
        <f t="shared" si="254"/>
        <v>2</v>
      </c>
      <c r="O288">
        <f t="shared" si="254"/>
        <v>7</v>
      </c>
      <c r="P288">
        <f t="shared" si="254"/>
        <v>3</v>
      </c>
      <c r="Q288">
        <f t="shared" si="254"/>
        <v>4</v>
      </c>
      <c r="R288">
        <f t="shared" si="254"/>
        <v>7</v>
      </c>
      <c r="S288">
        <f t="shared" si="254"/>
        <v>7</v>
      </c>
      <c r="T288">
        <f t="shared" si="254"/>
        <v>2</v>
      </c>
      <c r="U288">
        <f t="shared" si="254"/>
        <v>2</v>
      </c>
    </row>
    <row r="289" spans="1:21" x14ac:dyDescent="0.15">
      <c r="A289">
        <v>10</v>
      </c>
      <c r="B289">
        <f>IF(B267&lt;0.000001,7,IF(B267&lt;0.00001,6,IF(B267&lt;0.0001,5,IF(B267&lt;0.001,4,IF(B267&lt;0.01,3,2)))))</f>
        <v>2</v>
      </c>
      <c r="C289">
        <f t="shared" ref="C289:K289" si="255">IF(C267&lt;0.000001,7,IF(C267&lt;0.00001,6,IF(C267&lt;0.0001,5,IF(C267&lt;0.001,4,IF(C267&lt;0.01,3,2)))))</f>
        <v>2</v>
      </c>
      <c r="D289">
        <f t="shared" si="255"/>
        <v>2</v>
      </c>
      <c r="E289">
        <f t="shared" si="255"/>
        <v>2</v>
      </c>
      <c r="F289">
        <f t="shared" si="255"/>
        <v>2</v>
      </c>
      <c r="G289">
        <f t="shared" si="255"/>
        <v>6</v>
      </c>
      <c r="H289">
        <f t="shared" si="255"/>
        <v>2</v>
      </c>
      <c r="I289">
        <f t="shared" si="255"/>
        <v>2</v>
      </c>
      <c r="J289">
        <f t="shared" si="255"/>
        <v>7</v>
      </c>
      <c r="K289">
        <f t="shared" si="255"/>
        <v>2</v>
      </c>
      <c r="L289">
        <f t="shared" ref="L289:U289" si="256">IF(L267&lt;0.000001,7,IF(L267&lt;0.00001,6,IF(L267&lt;0.0001,5,IF(L267&lt;0.001,4,IF(L267&lt;0.01,3,2)))))</f>
        <v>3</v>
      </c>
      <c r="M289">
        <f t="shared" si="256"/>
        <v>2</v>
      </c>
      <c r="N289">
        <f t="shared" si="256"/>
        <v>7</v>
      </c>
      <c r="O289">
        <f t="shared" si="256"/>
        <v>2</v>
      </c>
      <c r="P289">
        <f t="shared" si="256"/>
        <v>2</v>
      </c>
      <c r="Q289">
        <f t="shared" si="256"/>
        <v>2</v>
      </c>
      <c r="R289">
        <f t="shared" si="256"/>
        <v>3</v>
      </c>
      <c r="S289">
        <f t="shared" si="256"/>
        <v>2</v>
      </c>
      <c r="T289">
        <f t="shared" si="256"/>
        <v>6</v>
      </c>
      <c r="U289">
        <f t="shared" si="256"/>
        <v>7</v>
      </c>
    </row>
    <row r="290" spans="1:21" x14ac:dyDescent="0.15">
      <c r="A290">
        <v>11</v>
      </c>
      <c r="B290">
        <f t="shared" ref="B290:K290" si="257">IF(B268&lt;0.000001,7,IF(B268&lt;0.00001,6,IF(B268&lt;0.0001,5,IF(B268&lt;0.001,4,IF(B268&lt;0.01,3,2)))))</f>
        <v>5</v>
      </c>
      <c r="C290">
        <f t="shared" si="257"/>
        <v>4</v>
      </c>
      <c r="D290">
        <f t="shared" si="257"/>
        <v>3</v>
      </c>
      <c r="E290">
        <f t="shared" si="257"/>
        <v>2</v>
      </c>
      <c r="F290">
        <f t="shared" si="257"/>
        <v>4</v>
      </c>
      <c r="G290">
        <f t="shared" si="257"/>
        <v>2</v>
      </c>
      <c r="H290">
        <f t="shared" si="257"/>
        <v>3</v>
      </c>
      <c r="I290">
        <f t="shared" si="257"/>
        <v>2</v>
      </c>
      <c r="J290">
        <f t="shared" si="257"/>
        <v>2</v>
      </c>
      <c r="K290">
        <f t="shared" si="257"/>
        <v>3</v>
      </c>
      <c r="L290">
        <f t="shared" ref="L290:U290" si="258">IF(L268&lt;0.000001,7,IF(L268&lt;0.00001,6,IF(L268&lt;0.0001,5,IF(L268&lt;0.001,4,IF(L268&lt;0.01,3,2)))))</f>
        <v>2</v>
      </c>
      <c r="M290">
        <f t="shared" si="258"/>
        <v>2</v>
      </c>
      <c r="N290">
        <f t="shared" si="258"/>
        <v>2</v>
      </c>
      <c r="O290">
        <f t="shared" si="258"/>
        <v>3</v>
      </c>
      <c r="P290">
        <f t="shared" si="258"/>
        <v>2</v>
      </c>
      <c r="Q290">
        <f t="shared" si="258"/>
        <v>2</v>
      </c>
      <c r="R290">
        <f t="shared" si="258"/>
        <v>2</v>
      </c>
      <c r="S290">
        <f t="shared" si="258"/>
        <v>3</v>
      </c>
      <c r="T290">
        <f t="shared" si="258"/>
        <v>2</v>
      </c>
      <c r="U290">
        <f t="shared" si="258"/>
        <v>2</v>
      </c>
    </row>
    <row r="291" spans="1:21" x14ac:dyDescent="0.15">
      <c r="A291">
        <v>12</v>
      </c>
      <c r="B291">
        <f t="shared" ref="B291:K291" si="259">IF(B269&lt;0.000001,7,IF(B269&lt;0.00001,6,IF(B269&lt;0.0001,5,IF(B269&lt;0.001,4,IF(B269&lt;0.01,3,2)))))</f>
        <v>3</v>
      </c>
      <c r="C291">
        <f t="shared" si="259"/>
        <v>2</v>
      </c>
      <c r="D291">
        <f t="shared" si="259"/>
        <v>2</v>
      </c>
      <c r="E291">
        <f t="shared" si="259"/>
        <v>2</v>
      </c>
      <c r="F291">
        <f t="shared" si="259"/>
        <v>2</v>
      </c>
      <c r="G291">
        <f t="shared" si="259"/>
        <v>3</v>
      </c>
      <c r="H291">
        <f t="shared" si="259"/>
        <v>2</v>
      </c>
      <c r="I291">
        <f t="shared" si="259"/>
        <v>2</v>
      </c>
      <c r="J291">
        <f t="shared" si="259"/>
        <v>5</v>
      </c>
      <c r="K291">
        <f t="shared" si="259"/>
        <v>2</v>
      </c>
      <c r="L291">
        <f t="shared" ref="L291:U291" si="260">IF(L269&lt;0.000001,7,IF(L269&lt;0.00001,6,IF(L269&lt;0.0001,5,IF(L269&lt;0.001,4,IF(L269&lt;0.01,3,2)))))</f>
        <v>2</v>
      </c>
      <c r="M291">
        <f t="shared" si="260"/>
        <v>2</v>
      </c>
      <c r="N291">
        <f t="shared" si="260"/>
        <v>4</v>
      </c>
      <c r="O291">
        <f t="shared" si="260"/>
        <v>2</v>
      </c>
      <c r="P291">
        <f t="shared" si="260"/>
        <v>2</v>
      </c>
      <c r="Q291">
        <f t="shared" si="260"/>
        <v>2</v>
      </c>
      <c r="R291">
        <f t="shared" si="260"/>
        <v>2</v>
      </c>
      <c r="S291">
        <f t="shared" si="260"/>
        <v>2</v>
      </c>
      <c r="T291">
        <f t="shared" si="260"/>
        <v>3</v>
      </c>
      <c r="U291">
        <f t="shared" si="260"/>
        <v>6</v>
      </c>
    </row>
    <row r="292" spans="1:21" x14ac:dyDescent="0.15">
      <c r="A292">
        <v>13</v>
      </c>
      <c r="B292">
        <f t="shared" ref="B292:K292" si="261">IF(B270&lt;0.000001,7,IF(B270&lt;0.00001,6,IF(B270&lt;0.0001,5,IF(B270&lt;0.001,4,IF(B270&lt;0.01,3,2)))))</f>
        <v>7</v>
      </c>
      <c r="C292">
        <f t="shared" si="261"/>
        <v>7</v>
      </c>
      <c r="D292">
        <f t="shared" si="261"/>
        <v>6</v>
      </c>
      <c r="E292">
        <f t="shared" si="261"/>
        <v>3</v>
      </c>
      <c r="F292">
        <f t="shared" si="261"/>
        <v>7</v>
      </c>
      <c r="G292">
        <f t="shared" si="261"/>
        <v>2</v>
      </c>
      <c r="H292">
        <f t="shared" si="261"/>
        <v>6</v>
      </c>
      <c r="I292">
        <f t="shared" si="261"/>
        <v>5</v>
      </c>
      <c r="J292">
        <f t="shared" si="261"/>
        <v>2</v>
      </c>
      <c r="K292">
        <f t="shared" si="261"/>
        <v>7</v>
      </c>
      <c r="L292">
        <f t="shared" ref="L292:U292" si="262">IF(L270&lt;0.000001,7,IF(L270&lt;0.00001,6,IF(L270&lt;0.0001,5,IF(L270&lt;0.001,4,IF(L270&lt;0.01,3,2)))))</f>
        <v>2</v>
      </c>
      <c r="M292">
        <f t="shared" si="262"/>
        <v>4</v>
      </c>
      <c r="N292">
        <f t="shared" si="262"/>
        <v>2</v>
      </c>
      <c r="O292">
        <f t="shared" si="262"/>
        <v>5</v>
      </c>
      <c r="P292">
        <f t="shared" si="262"/>
        <v>2</v>
      </c>
      <c r="Q292">
        <f t="shared" si="262"/>
        <v>3</v>
      </c>
      <c r="R292">
        <f t="shared" si="262"/>
        <v>4</v>
      </c>
      <c r="S292">
        <f t="shared" si="262"/>
        <v>7</v>
      </c>
      <c r="T292">
        <f t="shared" si="262"/>
        <v>2</v>
      </c>
      <c r="U292">
        <f t="shared" si="262"/>
        <v>2</v>
      </c>
    </row>
    <row r="293" spans="1:21" x14ac:dyDescent="0.15">
      <c r="A293">
        <v>14</v>
      </c>
      <c r="B293">
        <f t="shared" ref="B293:K293" si="263">IF(B271&lt;0.000001,7,IF(B271&lt;0.00001,6,IF(B271&lt;0.0001,5,IF(B271&lt;0.001,4,IF(B271&lt;0.01,3,2)))))</f>
        <v>2</v>
      </c>
      <c r="C293">
        <f t="shared" si="263"/>
        <v>2</v>
      </c>
      <c r="D293">
        <f t="shared" si="263"/>
        <v>2</v>
      </c>
      <c r="E293">
        <f t="shared" si="263"/>
        <v>2</v>
      </c>
      <c r="F293">
        <f t="shared" si="263"/>
        <v>2</v>
      </c>
      <c r="G293">
        <f t="shared" si="263"/>
        <v>4</v>
      </c>
      <c r="H293">
        <f t="shared" si="263"/>
        <v>2</v>
      </c>
      <c r="I293">
        <f t="shared" si="263"/>
        <v>2</v>
      </c>
      <c r="J293">
        <f t="shared" si="263"/>
        <v>7</v>
      </c>
      <c r="K293">
        <f t="shared" si="263"/>
        <v>2</v>
      </c>
      <c r="L293">
        <f t="shared" ref="L293:U293" si="264">IF(L271&lt;0.000001,7,IF(L271&lt;0.00001,6,IF(L271&lt;0.0001,5,IF(L271&lt;0.001,4,IF(L271&lt;0.01,3,2)))))</f>
        <v>3</v>
      </c>
      <c r="M293">
        <f t="shared" si="264"/>
        <v>2</v>
      </c>
      <c r="N293">
        <f t="shared" si="264"/>
        <v>5</v>
      </c>
      <c r="O293">
        <f t="shared" si="264"/>
        <v>2</v>
      </c>
      <c r="P293">
        <f t="shared" si="264"/>
        <v>2</v>
      </c>
      <c r="Q293">
        <f t="shared" si="264"/>
        <v>2</v>
      </c>
      <c r="R293">
        <f t="shared" si="264"/>
        <v>2</v>
      </c>
      <c r="S293">
        <f t="shared" si="264"/>
        <v>2</v>
      </c>
      <c r="T293">
        <f t="shared" si="264"/>
        <v>4</v>
      </c>
      <c r="U293">
        <f t="shared" si="264"/>
        <v>7</v>
      </c>
    </row>
    <row r="294" spans="1:21" x14ac:dyDescent="0.15">
      <c r="A294">
        <v>15</v>
      </c>
      <c r="B294">
        <f t="shared" ref="B294:K294" si="265">IF(B272&lt;0.000001,7,IF(B272&lt;0.00001,6,IF(B272&lt;0.0001,5,IF(B272&lt;0.001,4,IF(B272&lt;0.01,3,2)))))</f>
        <v>2</v>
      </c>
      <c r="C294">
        <f t="shared" si="265"/>
        <v>2</v>
      </c>
      <c r="D294">
        <f t="shared" si="265"/>
        <v>2</v>
      </c>
      <c r="E294">
        <f t="shared" si="265"/>
        <v>2</v>
      </c>
      <c r="F294">
        <f t="shared" si="265"/>
        <v>2</v>
      </c>
      <c r="G294">
        <f t="shared" si="265"/>
        <v>2</v>
      </c>
      <c r="H294">
        <f t="shared" si="265"/>
        <v>2</v>
      </c>
      <c r="I294">
        <f t="shared" si="265"/>
        <v>2</v>
      </c>
      <c r="J294">
        <f t="shared" si="265"/>
        <v>3</v>
      </c>
      <c r="K294">
        <f t="shared" si="265"/>
        <v>2</v>
      </c>
      <c r="L294">
        <f t="shared" ref="L294:U294" si="266">IF(L272&lt;0.000001,7,IF(L272&lt;0.00001,6,IF(L272&lt;0.0001,5,IF(L272&lt;0.001,4,IF(L272&lt;0.01,3,2)))))</f>
        <v>2</v>
      </c>
      <c r="M294">
        <f t="shared" si="266"/>
        <v>2</v>
      </c>
      <c r="N294">
        <f t="shared" si="266"/>
        <v>2</v>
      </c>
      <c r="O294">
        <f t="shared" si="266"/>
        <v>2</v>
      </c>
      <c r="P294">
        <f t="shared" si="266"/>
        <v>2</v>
      </c>
      <c r="Q294">
        <f t="shared" si="266"/>
        <v>2</v>
      </c>
      <c r="R294">
        <f t="shared" si="266"/>
        <v>2</v>
      </c>
      <c r="S294">
        <f t="shared" si="266"/>
        <v>2</v>
      </c>
      <c r="T294">
        <f t="shared" si="266"/>
        <v>2</v>
      </c>
      <c r="U294">
        <f t="shared" si="266"/>
        <v>4</v>
      </c>
    </row>
    <row r="295" spans="1:21" x14ac:dyDescent="0.15">
      <c r="A295">
        <v>16</v>
      </c>
      <c r="B295">
        <f t="shared" ref="B295:K295" si="267">IF(B273&lt;0.000001,7,IF(B273&lt;0.00001,6,IF(B273&lt;0.0001,5,IF(B273&lt;0.001,4,IF(B273&lt;0.01,3,2)))))</f>
        <v>2</v>
      </c>
      <c r="C295">
        <f t="shared" si="267"/>
        <v>2</v>
      </c>
      <c r="D295">
        <f t="shared" si="267"/>
        <v>2</v>
      </c>
      <c r="E295">
        <f t="shared" si="267"/>
        <v>2</v>
      </c>
      <c r="F295">
        <f t="shared" si="267"/>
        <v>2</v>
      </c>
      <c r="G295">
        <f t="shared" si="267"/>
        <v>2</v>
      </c>
      <c r="H295">
        <f t="shared" si="267"/>
        <v>2</v>
      </c>
      <c r="I295">
        <f t="shared" si="267"/>
        <v>2</v>
      </c>
      <c r="J295">
        <f t="shared" si="267"/>
        <v>4</v>
      </c>
      <c r="K295">
        <f t="shared" si="267"/>
        <v>2</v>
      </c>
      <c r="L295">
        <f t="shared" ref="L295:U295" si="268">IF(L273&lt;0.000001,7,IF(L273&lt;0.00001,6,IF(L273&lt;0.0001,5,IF(L273&lt;0.001,4,IF(L273&lt;0.01,3,2)))))</f>
        <v>2</v>
      </c>
      <c r="M295">
        <f t="shared" si="268"/>
        <v>2</v>
      </c>
      <c r="N295">
        <f t="shared" si="268"/>
        <v>3</v>
      </c>
      <c r="O295">
        <f t="shared" si="268"/>
        <v>2</v>
      </c>
      <c r="P295">
        <f t="shared" si="268"/>
        <v>2</v>
      </c>
      <c r="Q295">
        <f t="shared" si="268"/>
        <v>2</v>
      </c>
      <c r="R295">
        <f t="shared" si="268"/>
        <v>2</v>
      </c>
      <c r="S295">
        <f t="shared" si="268"/>
        <v>2</v>
      </c>
      <c r="T295">
        <f t="shared" si="268"/>
        <v>2</v>
      </c>
      <c r="U295">
        <f t="shared" si="268"/>
        <v>5</v>
      </c>
    </row>
    <row r="296" spans="1:21" x14ac:dyDescent="0.15">
      <c r="A296">
        <v>17</v>
      </c>
      <c r="B296">
        <f t="shared" ref="B296:K296" si="269">IF(B274&lt;0.000001,7,IF(B274&lt;0.00001,6,IF(B274&lt;0.0001,5,IF(B274&lt;0.001,4,IF(B274&lt;0.01,3,2)))))</f>
        <v>6</v>
      </c>
      <c r="C296">
        <f t="shared" si="269"/>
        <v>3</v>
      </c>
      <c r="D296">
        <f t="shared" si="269"/>
        <v>2</v>
      </c>
      <c r="E296">
        <f t="shared" si="269"/>
        <v>2</v>
      </c>
      <c r="F296">
        <f t="shared" si="269"/>
        <v>3</v>
      </c>
      <c r="G296">
        <f t="shared" si="269"/>
        <v>3</v>
      </c>
      <c r="H296">
        <f t="shared" si="269"/>
        <v>2</v>
      </c>
      <c r="I296">
        <f t="shared" si="269"/>
        <v>2</v>
      </c>
      <c r="J296">
        <f t="shared" si="269"/>
        <v>7</v>
      </c>
      <c r="K296">
        <f t="shared" si="269"/>
        <v>3</v>
      </c>
      <c r="L296">
        <f t="shared" ref="L296:U296" si="270">IF(L274&lt;0.000001,7,IF(L274&lt;0.00001,6,IF(L274&lt;0.0001,5,IF(L274&lt;0.001,4,IF(L274&lt;0.01,3,2)))))</f>
        <v>2</v>
      </c>
      <c r="M296">
        <f t="shared" si="270"/>
        <v>2</v>
      </c>
      <c r="N296">
        <f t="shared" si="270"/>
        <v>4</v>
      </c>
      <c r="O296">
        <f t="shared" si="270"/>
        <v>2</v>
      </c>
      <c r="P296">
        <f t="shared" si="270"/>
        <v>2</v>
      </c>
      <c r="Q296">
        <f t="shared" si="270"/>
        <v>2</v>
      </c>
      <c r="R296">
        <f t="shared" si="270"/>
        <v>2</v>
      </c>
      <c r="S296">
        <f t="shared" si="270"/>
        <v>2</v>
      </c>
      <c r="T296">
        <f t="shared" si="270"/>
        <v>3</v>
      </c>
      <c r="U296">
        <f t="shared" si="270"/>
        <v>7</v>
      </c>
    </row>
    <row r="297" spans="1:21" x14ac:dyDescent="0.15">
      <c r="A297">
        <v>18</v>
      </c>
      <c r="B297">
        <f t="shared" ref="B297:K297" si="271">IF(B275&lt;0.000001,7,IF(B275&lt;0.00001,6,IF(B275&lt;0.0001,5,IF(B275&lt;0.001,4,IF(B275&lt;0.01,3,2)))))</f>
        <v>2</v>
      </c>
      <c r="C297">
        <f t="shared" si="271"/>
        <v>2</v>
      </c>
      <c r="D297">
        <f t="shared" si="271"/>
        <v>2</v>
      </c>
      <c r="E297">
        <f t="shared" si="271"/>
        <v>2</v>
      </c>
      <c r="F297">
        <f t="shared" si="271"/>
        <v>2</v>
      </c>
      <c r="G297">
        <f t="shared" si="271"/>
        <v>6</v>
      </c>
      <c r="H297">
        <f t="shared" si="271"/>
        <v>2</v>
      </c>
      <c r="I297">
        <f t="shared" si="271"/>
        <v>2</v>
      </c>
      <c r="J297">
        <f t="shared" si="271"/>
        <v>7</v>
      </c>
      <c r="K297">
        <f t="shared" si="271"/>
        <v>2</v>
      </c>
      <c r="L297">
        <f t="shared" ref="L297:U297" si="272">IF(L275&lt;0.000001,7,IF(L275&lt;0.00001,6,IF(L275&lt;0.0001,5,IF(L275&lt;0.001,4,IF(L275&lt;0.01,3,2)))))</f>
        <v>3</v>
      </c>
      <c r="M297">
        <f t="shared" si="272"/>
        <v>2</v>
      </c>
      <c r="N297">
        <f t="shared" si="272"/>
        <v>7</v>
      </c>
      <c r="O297">
        <f t="shared" si="272"/>
        <v>2</v>
      </c>
      <c r="P297">
        <f t="shared" si="272"/>
        <v>2</v>
      </c>
      <c r="Q297">
        <f t="shared" si="272"/>
        <v>2</v>
      </c>
      <c r="R297">
        <f t="shared" si="272"/>
        <v>2</v>
      </c>
      <c r="S297">
        <f t="shared" si="272"/>
        <v>2</v>
      </c>
      <c r="T297">
        <f t="shared" si="272"/>
        <v>5</v>
      </c>
      <c r="U297">
        <f t="shared" si="272"/>
        <v>7</v>
      </c>
    </row>
    <row r="298" spans="1:21" x14ac:dyDescent="0.15">
      <c r="A298">
        <v>19</v>
      </c>
      <c r="B298">
        <f t="shared" ref="B298:K298" si="273">IF(B276&lt;0.000001,7,IF(B276&lt;0.00001,6,IF(B276&lt;0.0001,5,IF(B276&lt;0.001,4,IF(B276&lt;0.01,3,2)))))</f>
        <v>7</v>
      </c>
      <c r="C298">
        <f t="shared" si="273"/>
        <v>7</v>
      </c>
      <c r="D298">
        <f t="shared" si="273"/>
        <v>5</v>
      </c>
      <c r="E298">
        <f t="shared" si="273"/>
        <v>3</v>
      </c>
      <c r="F298">
        <f t="shared" si="273"/>
        <v>6</v>
      </c>
      <c r="G298">
        <f t="shared" si="273"/>
        <v>2</v>
      </c>
      <c r="H298">
        <f t="shared" si="273"/>
        <v>5</v>
      </c>
      <c r="I298">
        <f t="shared" si="273"/>
        <v>4</v>
      </c>
      <c r="J298">
        <f t="shared" si="273"/>
        <v>2</v>
      </c>
      <c r="K298">
        <f t="shared" si="273"/>
        <v>6</v>
      </c>
      <c r="L298">
        <f t="shared" ref="L298:U298" si="274">IF(L276&lt;0.000001,7,IF(L276&lt;0.00001,6,IF(L276&lt;0.0001,5,IF(L276&lt;0.001,4,IF(L276&lt;0.01,3,2)))))</f>
        <v>2</v>
      </c>
      <c r="M298">
        <f t="shared" si="274"/>
        <v>3</v>
      </c>
      <c r="N298">
        <f t="shared" si="274"/>
        <v>2</v>
      </c>
      <c r="O298">
        <f t="shared" si="274"/>
        <v>4</v>
      </c>
      <c r="P298">
        <f t="shared" si="274"/>
        <v>2</v>
      </c>
      <c r="Q298">
        <f t="shared" si="274"/>
        <v>2</v>
      </c>
      <c r="R298">
        <f t="shared" si="274"/>
        <v>3</v>
      </c>
      <c r="S298">
        <f t="shared" si="274"/>
        <v>5</v>
      </c>
      <c r="T298">
        <f t="shared" si="274"/>
        <v>2</v>
      </c>
      <c r="U298">
        <f t="shared" si="274"/>
        <v>2</v>
      </c>
    </row>
    <row r="299" spans="1:21" x14ac:dyDescent="0.15">
      <c r="A299">
        <v>20</v>
      </c>
      <c r="B299">
        <f t="shared" ref="B299:K299" si="275">IF(B277&lt;0.000001,7,IF(B277&lt;0.00001,6,IF(B277&lt;0.0001,5,IF(B277&lt;0.001,4,IF(B277&lt;0.01,3,2)))))</f>
        <v>7</v>
      </c>
      <c r="C299">
        <f t="shared" si="275"/>
        <v>7</v>
      </c>
      <c r="D299">
        <f t="shared" si="275"/>
        <v>7</v>
      </c>
      <c r="E299">
        <f t="shared" si="275"/>
        <v>6</v>
      </c>
      <c r="F299">
        <f t="shared" si="275"/>
        <v>7</v>
      </c>
      <c r="G299">
        <f t="shared" si="275"/>
        <v>3</v>
      </c>
      <c r="H299">
        <f t="shared" si="275"/>
        <v>7</v>
      </c>
      <c r="I299">
        <f t="shared" si="275"/>
        <v>7</v>
      </c>
      <c r="J299">
        <f t="shared" si="275"/>
        <v>2</v>
      </c>
      <c r="K299">
        <f t="shared" si="275"/>
        <v>7</v>
      </c>
      <c r="L299">
        <f t="shared" ref="L299:U299" si="276">IF(L277&lt;0.000001,7,IF(L277&lt;0.00001,6,IF(L277&lt;0.0001,5,IF(L277&lt;0.001,4,IF(L277&lt;0.01,3,2)))))</f>
        <v>2</v>
      </c>
      <c r="M299">
        <f t="shared" si="276"/>
        <v>6</v>
      </c>
      <c r="N299">
        <f t="shared" si="276"/>
        <v>2</v>
      </c>
      <c r="O299">
        <f t="shared" si="276"/>
        <v>7</v>
      </c>
      <c r="P299">
        <f t="shared" si="276"/>
        <v>4</v>
      </c>
      <c r="Q299">
        <f t="shared" si="276"/>
        <v>5</v>
      </c>
      <c r="R299">
        <f t="shared" si="276"/>
        <v>7</v>
      </c>
      <c r="S299">
        <f t="shared" si="276"/>
        <v>7</v>
      </c>
      <c r="T299">
        <f t="shared" si="276"/>
        <v>2</v>
      </c>
      <c r="U299">
        <f t="shared" si="276"/>
        <v>2</v>
      </c>
    </row>
    <row r="301" spans="1:21" x14ac:dyDescent="0.15">
      <c r="A301" t="s">
        <v>165</v>
      </c>
      <c r="B301">
        <v>1</v>
      </c>
      <c r="C301">
        <v>2</v>
      </c>
      <c r="D301">
        <v>3</v>
      </c>
      <c r="E301">
        <v>4</v>
      </c>
      <c r="F301">
        <v>5</v>
      </c>
      <c r="G301">
        <v>6</v>
      </c>
      <c r="H301">
        <v>7</v>
      </c>
      <c r="I301">
        <v>8</v>
      </c>
      <c r="J301">
        <v>9</v>
      </c>
      <c r="K301">
        <v>10</v>
      </c>
      <c r="L301">
        <v>11</v>
      </c>
      <c r="M301">
        <v>12</v>
      </c>
      <c r="N301">
        <v>13</v>
      </c>
      <c r="O301">
        <v>14</v>
      </c>
      <c r="P301">
        <v>15</v>
      </c>
      <c r="Q301">
        <v>16</v>
      </c>
      <c r="R301">
        <v>17</v>
      </c>
      <c r="S301">
        <v>18</v>
      </c>
      <c r="T301">
        <v>19</v>
      </c>
      <c r="U301">
        <v>20</v>
      </c>
    </row>
    <row r="302" spans="1:21" x14ac:dyDescent="0.15">
      <c r="A302">
        <v>1</v>
      </c>
      <c r="B302">
        <f t="shared" ref="B302:K302" si="277">B$38*$W38</f>
        <v>1</v>
      </c>
      <c r="C302">
        <f t="shared" si="277"/>
        <v>1</v>
      </c>
      <c r="D302">
        <f t="shared" si="277"/>
        <v>1</v>
      </c>
      <c r="E302">
        <f t="shared" si="277"/>
        <v>1</v>
      </c>
      <c r="F302">
        <f t="shared" si="277"/>
        <v>1</v>
      </c>
      <c r="G302">
        <f t="shared" si="277"/>
        <v>1</v>
      </c>
      <c r="H302">
        <f t="shared" si="277"/>
        <v>1</v>
      </c>
      <c r="I302">
        <f t="shared" si="277"/>
        <v>1</v>
      </c>
      <c r="J302">
        <f t="shared" si="277"/>
        <v>1</v>
      </c>
      <c r="K302">
        <f t="shared" si="277"/>
        <v>1</v>
      </c>
      <c r="L302">
        <f t="shared" ref="L302:U302" si="278">L$38*$W38</f>
        <v>1</v>
      </c>
      <c r="M302">
        <f t="shared" si="278"/>
        <v>1</v>
      </c>
      <c r="N302">
        <f t="shared" si="278"/>
        <v>1</v>
      </c>
      <c r="O302">
        <f t="shared" si="278"/>
        <v>1</v>
      </c>
      <c r="P302">
        <f t="shared" si="278"/>
        <v>1</v>
      </c>
      <c r="Q302">
        <f t="shared" si="278"/>
        <v>1</v>
      </c>
      <c r="R302">
        <f t="shared" si="278"/>
        <v>1</v>
      </c>
      <c r="S302">
        <f t="shared" si="278"/>
        <v>1</v>
      </c>
      <c r="T302">
        <f t="shared" si="278"/>
        <v>1</v>
      </c>
      <c r="U302">
        <f t="shared" si="278"/>
        <v>1</v>
      </c>
    </row>
    <row r="303" spans="1:21" x14ac:dyDescent="0.15">
      <c r="A303">
        <v>2</v>
      </c>
      <c r="B303">
        <f t="shared" ref="B303:K303" si="279">B$38*$W39</f>
        <v>1</v>
      </c>
      <c r="C303">
        <f t="shared" si="279"/>
        <v>1</v>
      </c>
      <c r="D303">
        <f t="shared" si="279"/>
        <v>1</v>
      </c>
      <c r="E303">
        <f t="shared" si="279"/>
        <v>1</v>
      </c>
      <c r="F303">
        <f t="shared" si="279"/>
        <v>1</v>
      </c>
      <c r="G303">
        <f t="shared" si="279"/>
        <v>1</v>
      </c>
      <c r="H303">
        <f t="shared" si="279"/>
        <v>1</v>
      </c>
      <c r="I303">
        <f t="shared" si="279"/>
        <v>1</v>
      </c>
      <c r="J303">
        <f t="shared" si="279"/>
        <v>1</v>
      </c>
      <c r="K303">
        <f t="shared" si="279"/>
        <v>1</v>
      </c>
      <c r="L303">
        <f t="shared" ref="L303:U303" si="280">L$38*$W39</f>
        <v>1</v>
      </c>
      <c r="M303">
        <f t="shared" si="280"/>
        <v>1</v>
      </c>
      <c r="N303">
        <f t="shared" si="280"/>
        <v>1</v>
      </c>
      <c r="O303">
        <f t="shared" si="280"/>
        <v>1</v>
      </c>
      <c r="P303">
        <f t="shared" si="280"/>
        <v>1</v>
      </c>
      <c r="Q303">
        <f t="shared" si="280"/>
        <v>1</v>
      </c>
      <c r="R303">
        <f t="shared" si="280"/>
        <v>1</v>
      </c>
      <c r="S303">
        <f t="shared" si="280"/>
        <v>1</v>
      </c>
      <c r="T303">
        <f t="shared" si="280"/>
        <v>1</v>
      </c>
      <c r="U303">
        <f t="shared" si="280"/>
        <v>1</v>
      </c>
    </row>
    <row r="304" spans="1:21" x14ac:dyDescent="0.15">
      <c r="A304">
        <v>3</v>
      </c>
      <c r="B304">
        <f t="shared" ref="B304:K304" si="281">B$38*$W40</f>
        <v>1</v>
      </c>
      <c r="C304">
        <f t="shared" si="281"/>
        <v>1</v>
      </c>
      <c r="D304">
        <f t="shared" si="281"/>
        <v>1</v>
      </c>
      <c r="E304">
        <f t="shared" si="281"/>
        <v>1</v>
      </c>
      <c r="F304">
        <f t="shared" si="281"/>
        <v>1</v>
      </c>
      <c r="G304">
        <f t="shared" si="281"/>
        <v>1</v>
      </c>
      <c r="H304">
        <f t="shared" si="281"/>
        <v>1</v>
      </c>
      <c r="I304">
        <f t="shared" si="281"/>
        <v>1</v>
      </c>
      <c r="J304">
        <f t="shared" si="281"/>
        <v>1</v>
      </c>
      <c r="K304">
        <f t="shared" si="281"/>
        <v>1</v>
      </c>
      <c r="L304">
        <f t="shared" ref="L304:U304" si="282">L$38*$W40</f>
        <v>1</v>
      </c>
      <c r="M304">
        <f t="shared" si="282"/>
        <v>1</v>
      </c>
      <c r="N304">
        <f t="shared" si="282"/>
        <v>1</v>
      </c>
      <c r="O304">
        <f t="shared" si="282"/>
        <v>1</v>
      </c>
      <c r="P304">
        <f t="shared" si="282"/>
        <v>1</v>
      </c>
      <c r="Q304">
        <f t="shared" si="282"/>
        <v>1</v>
      </c>
      <c r="R304">
        <f t="shared" si="282"/>
        <v>1</v>
      </c>
      <c r="S304">
        <f t="shared" si="282"/>
        <v>1</v>
      </c>
      <c r="T304">
        <f t="shared" si="282"/>
        <v>1</v>
      </c>
      <c r="U304">
        <f t="shared" si="282"/>
        <v>1</v>
      </c>
    </row>
    <row r="305" spans="1:21" x14ac:dyDescent="0.15">
      <c r="A305">
        <v>4</v>
      </c>
      <c r="B305">
        <f t="shared" ref="B305:K305" si="283">B$38*$W41</f>
        <v>1</v>
      </c>
      <c r="C305">
        <f t="shared" si="283"/>
        <v>1</v>
      </c>
      <c r="D305">
        <f t="shared" si="283"/>
        <v>1</v>
      </c>
      <c r="E305">
        <f t="shared" si="283"/>
        <v>1</v>
      </c>
      <c r="F305">
        <f t="shared" si="283"/>
        <v>1</v>
      </c>
      <c r="G305">
        <f t="shared" si="283"/>
        <v>1</v>
      </c>
      <c r="H305">
        <f t="shared" si="283"/>
        <v>1</v>
      </c>
      <c r="I305">
        <f t="shared" si="283"/>
        <v>1</v>
      </c>
      <c r="J305">
        <f t="shared" si="283"/>
        <v>1</v>
      </c>
      <c r="K305">
        <f t="shared" si="283"/>
        <v>1</v>
      </c>
      <c r="L305">
        <f t="shared" ref="L305:U305" si="284">L$38*$W41</f>
        <v>1</v>
      </c>
      <c r="M305">
        <f t="shared" si="284"/>
        <v>1</v>
      </c>
      <c r="N305">
        <f t="shared" si="284"/>
        <v>1</v>
      </c>
      <c r="O305">
        <f t="shared" si="284"/>
        <v>1</v>
      </c>
      <c r="P305">
        <f t="shared" si="284"/>
        <v>1</v>
      </c>
      <c r="Q305">
        <f t="shared" si="284"/>
        <v>1</v>
      </c>
      <c r="R305">
        <f t="shared" si="284"/>
        <v>1</v>
      </c>
      <c r="S305">
        <f t="shared" si="284"/>
        <v>1</v>
      </c>
      <c r="T305">
        <f t="shared" si="284"/>
        <v>1</v>
      </c>
      <c r="U305">
        <f t="shared" si="284"/>
        <v>1</v>
      </c>
    </row>
    <row r="306" spans="1:21" x14ac:dyDescent="0.15">
      <c r="A306">
        <v>5</v>
      </c>
      <c r="B306">
        <f t="shared" ref="B306:K306" si="285">B$38*$W42</f>
        <v>1</v>
      </c>
      <c r="C306">
        <f t="shared" si="285"/>
        <v>1</v>
      </c>
      <c r="D306">
        <f t="shared" si="285"/>
        <v>1</v>
      </c>
      <c r="E306">
        <f t="shared" si="285"/>
        <v>1</v>
      </c>
      <c r="F306">
        <f t="shared" si="285"/>
        <v>1</v>
      </c>
      <c r="G306">
        <f t="shared" si="285"/>
        <v>1</v>
      </c>
      <c r="H306">
        <f t="shared" si="285"/>
        <v>1</v>
      </c>
      <c r="I306">
        <f t="shared" si="285"/>
        <v>1</v>
      </c>
      <c r="J306">
        <f t="shared" si="285"/>
        <v>1</v>
      </c>
      <c r="K306">
        <f t="shared" si="285"/>
        <v>1</v>
      </c>
      <c r="L306">
        <f t="shared" ref="L306:U306" si="286">L$38*$W42</f>
        <v>1</v>
      </c>
      <c r="M306">
        <f t="shared" si="286"/>
        <v>1</v>
      </c>
      <c r="N306">
        <f t="shared" si="286"/>
        <v>1</v>
      </c>
      <c r="O306">
        <f t="shared" si="286"/>
        <v>1</v>
      </c>
      <c r="P306">
        <f t="shared" si="286"/>
        <v>1</v>
      </c>
      <c r="Q306">
        <f t="shared" si="286"/>
        <v>1</v>
      </c>
      <c r="R306">
        <f t="shared" si="286"/>
        <v>1</v>
      </c>
      <c r="S306">
        <f t="shared" si="286"/>
        <v>1</v>
      </c>
      <c r="T306">
        <f t="shared" si="286"/>
        <v>1</v>
      </c>
      <c r="U306">
        <f t="shared" si="286"/>
        <v>1</v>
      </c>
    </row>
    <row r="307" spans="1:21" x14ac:dyDescent="0.15">
      <c r="A307">
        <v>6</v>
      </c>
      <c r="B307">
        <f t="shared" ref="B307:K307" si="287">B$38*$W43</f>
        <v>1</v>
      </c>
      <c r="C307">
        <f t="shared" si="287"/>
        <v>1</v>
      </c>
      <c r="D307">
        <f t="shared" si="287"/>
        <v>1</v>
      </c>
      <c r="E307">
        <f t="shared" si="287"/>
        <v>1</v>
      </c>
      <c r="F307">
        <f t="shared" si="287"/>
        <v>1</v>
      </c>
      <c r="G307">
        <f t="shared" si="287"/>
        <v>1</v>
      </c>
      <c r="H307">
        <f t="shared" si="287"/>
        <v>1</v>
      </c>
      <c r="I307">
        <f t="shared" si="287"/>
        <v>1</v>
      </c>
      <c r="J307">
        <f t="shared" si="287"/>
        <v>1</v>
      </c>
      <c r="K307">
        <f t="shared" si="287"/>
        <v>1</v>
      </c>
      <c r="L307">
        <f t="shared" ref="L307:U307" si="288">L$38*$W43</f>
        <v>1</v>
      </c>
      <c r="M307">
        <f t="shared" si="288"/>
        <v>1</v>
      </c>
      <c r="N307">
        <f t="shared" si="288"/>
        <v>1</v>
      </c>
      <c r="O307">
        <f t="shared" si="288"/>
        <v>1</v>
      </c>
      <c r="P307">
        <f t="shared" si="288"/>
        <v>1</v>
      </c>
      <c r="Q307">
        <f t="shared" si="288"/>
        <v>1</v>
      </c>
      <c r="R307">
        <f t="shared" si="288"/>
        <v>1</v>
      </c>
      <c r="S307">
        <f t="shared" si="288"/>
        <v>1</v>
      </c>
      <c r="T307">
        <f t="shared" si="288"/>
        <v>1</v>
      </c>
      <c r="U307">
        <f t="shared" si="288"/>
        <v>1</v>
      </c>
    </row>
    <row r="308" spans="1:21" x14ac:dyDescent="0.15">
      <c r="A308">
        <v>7</v>
      </c>
      <c r="B308">
        <f t="shared" ref="B308:K308" si="289">B$38*$W44</f>
        <v>1</v>
      </c>
      <c r="C308">
        <f t="shared" si="289"/>
        <v>1</v>
      </c>
      <c r="D308">
        <f t="shared" si="289"/>
        <v>1</v>
      </c>
      <c r="E308">
        <f t="shared" si="289"/>
        <v>1</v>
      </c>
      <c r="F308">
        <f t="shared" si="289"/>
        <v>1</v>
      </c>
      <c r="G308">
        <f t="shared" si="289"/>
        <v>1</v>
      </c>
      <c r="H308">
        <f t="shared" si="289"/>
        <v>1</v>
      </c>
      <c r="I308">
        <f t="shared" si="289"/>
        <v>1</v>
      </c>
      <c r="J308">
        <f t="shared" si="289"/>
        <v>1</v>
      </c>
      <c r="K308">
        <f t="shared" si="289"/>
        <v>1</v>
      </c>
      <c r="L308">
        <f t="shared" ref="L308:U308" si="290">L$38*$W44</f>
        <v>1</v>
      </c>
      <c r="M308">
        <f t="shared" si="290"/>
        <v>1</v>
      </c>
      <c r="N308">
        <f t="shared" si="290"/>
        <v>1</v>
      </c>
      <c r="O308">
        <f t="shared" si="290"/>
        <v>1</v>
      </c>
      <c r="P308">
        <f t="shared" si="290"/>
        <v>1</v>
      </c>
      <c r="Q308">
        <f t="shared" si="290"/>
        <v>1</v>
      </c>
      <c r="R308">
        <f t="shared" si="290"/>
        <v>1</v>
      </c>
      <c r="S308">
        <f t="shared" si="290"/>
        <v>1</v>
      </c>
      <c r="T308">
        <f t="shared" si="290"/>
        <v>1</v>
      </c>
      <c r="U308">
        <f t="shared" si="290"/>
        <v>1</v>
      </c>
    </row>
    <row r="309" spans="1:21" x14ac:dyDescent="0.15">
      <c r="A309">
        <v>8</v>
      </c>
      <c r="B309">
        <f t="shared" ref="B309:K309" si="291">B$38*$W45</f>
        <v>1</v>
      </c>
      <c r="C309">
        <f t="shared" si="291"/>
        <v>1</v>
      </c>
      <c r="D309">
        <f t="shared" si="291"/>
        <v>1</v>
      </c>
      <c r="E309">
        <f t="shared" si="291"/>
        <v>1</v>
      </c>
      <c r="F309">
        <f t="shared" si="291"/>
        <v>1</v>
      </c>
      <c r="G309">
        <f t="shared" si="291"/>
        <v>1</v>
      </c>
      <c r="H309">
        <f t="shared" si="291"/>
        <v>1</v>
      </c>
      <c r="I309">
        <f t="shared" si="291"/>
        <v>1</v>
      </c>
      <c r="J309">
        <f t="shared" si="291"/>
        <v>1</v>
      </c>
      <c r="K309">
        <f t="shared" si="291"/>
        <v>1</v>
      </c>
      <c r="L309">
        <f t="shared" ref="L309:U309" si="292">L$38*$W45</f>
        <v>1</v>
      </c>
      <c r="M309">
        <f t="shared" si="292"/>
        <v>1</v>
      </c>
      <c r="N309">
        <f t="shared" si="292"/>
        <v>1</v>
      </c>
      <c r="O309">
        <f t="shared" si="292"/>
        <v>1</v>
      </c>
      <c r="P309">
        <f t="shared" si="292"/>
        <v>1</v>
      </c>
      <c r="Q309">
        <f t="shared" si="292"/>
        <v>1</v>
      </c>
      <c r="R309">
        <f t="shared" si="292"/>
        <v>1</v>
      </c>
      <c r="S309">
        <f t="shared" si="292"/>
        <v>1</v>
      </c>
      <c r="T309">
        <f t="shared" si="292"/>
        <v>1</v>
      </c>
      <c r="U309">
        <f t="shared" si="292"/>
        <v>1</v>
      </c>
    </row>
    <row r="310" spans="1:21" x14ac:dyDescent="0.15">
      <c r="A310">
        <v>9</v>
      </c>
      <c r="B310">
        <f t="shared" ref="B310:K310" si="293">B$38*$W46</f>
        <v>1</v>
      </c>
      <c r="C310">
        <f t="shared" si="293"/>
        <v>1</v>
      </c>
      <c r="D310">
        <f t="shared" si="293"/>
        <v>1</v>
      </c>
      <c r="E310">
        <f t="shared" si="293"/>
        <v>1</v>
      </c>
      <c r="F310">
        <f t="shared" si="293"/>
        <v>1</v>
      </c>
      <c r="G310">
        <f t="shared" si="293"/>
        <v>1</v>
      </c>
      <c r="H310">
        <f t="shared" si="293"/>
        <v>1</v>
      </c>
      <c r="I310">
        <f t="shared" si="293"/>
        <v>1</v>
      </c>
      <c r="J310">
        <f t="shared" si="293"/>
        <v>1</v>
      </c>
      <c r="K310">
        <f t="shared" si="293"/>
        <v>1</v>
      </c>
      <c r="L310">
        <f t="shared" ref="L310:U310" si="294">L$38*$W46</f>
        <v>1</v>
      </c>
      <c r="M310">
        <f t="shared" si="294"/>
        <v>1</v>
      </c>
      <c r="N310">
        <f t="shared" si="294"/>
        <v>1</v>
      </c>
      <c r="O310">
        <f t="shared" si="294"/>
        <v>1</v>
      </c>
      <c r="P310">
        <f t="shared" si="294"/>
        <v>1</v>
      </c>
      <c r="Q310">
        <f t="shared" si="294"/>
        <v>1</v>
      </c>
      <c r="R310">
        <f t="shared" si="294"/>
        <v>1</v>
      </c>
      <c r="S310">
        <f t="shared" si="294"/>
        <v>1</v>
      </c>
      <c r="T310">
        <f t="shared" si="294"/>
        <v>1</v>
      </c>
      <c r="U310">
        <f t="shared" si="294"/>
        <v>1</v>
      </c>
    </row>
    <row r="311" spans="1:21" x14ac:dyDescent="0.15">
      <c r="A311">
        <v>10</v>
      </c>
      <c r="B311">
        <f t="shared" ref="B311:K311" si="295">B$38*$W47</f>
        <v>1</v>
      </c>
      <c r="C311">
        <f t="shared" si="295"/>
        <v>1</v>
      </c>
      <c r="D311">
        <f t="shared" si="295"/>
        <v>1</v>
      </c>
      <c r="E311">
        <f t="shared" si="295"/>
        <v>1</v>
      </c>
      <c r="F311">
        <f t="shared" si="295"/>
        <v>1</v>
      </c>
      <c r="G311">
        <f t="shared" si="295"/>
        <v>1</v>
      </c>
      <c r="H311">
        <f t="shared" si="295"/>
        <v>1</v>
      </c>
      <c r="I311">
        <f t="shared" si="295"/>
        <v>1</v>
      </c>
      <c r="J311">
        <f t="shared" si="295"/>
        <v>1</v>
      </c>
      <c r="K311">
        <f t="shared" si="295"/>
        <v>1</v>
      </c>
      <c r="L311">
        <f t="shared" ref="L311:U311" si="296">L$38*$W47</f>
        <v>1</v>
      </c>
      <c r="M311">
        <f t="shared" si="296"/>
        <v>1</v>
      </c>
      <c r="N311">
        <f t="shared" si="296"/>
        <v>1</v>
      </c>
      <c r="O311">
        <f t="shared" si="296"/>
        <v>1</v>
      </c>
      <c r="P311">
        <f t="shared" si="296"/>
        <v>1</v>
      </c>
      <c r="Q311">
        <f t="shared" si="296"/>
        <v>1</v>
      </c>
      <c r="R311">
        <f t="shared" si="296"/>
        <v>1</v>
      </c>
      <c r="S311">
        <f t="shared" si="296"/>
        <v>1</v>
      </c>
      <c r="T311">
        <f t="shared" si="296"/>
        <v>1</v>
      </c>
      <c r="U311">
        <f t="shared" si="296"/>
        <v>1</v>
      </c>
    </row>
    <row r="312" spans="1:21" x14ac:dyDescent="0.15">
      <c r="A312">
        <v>11</v>
      </c>
      <c r="B312">
        <f t="shared" ref="B312:K321" si="297">B$38*$W48</f>
        <v>1</v>
      </c>
      <c r="C312">
        <f t="shared" si="297"/>
        <v>1</v>
      </c>
      <c r="D312">
        <f t="shared" si="297"/>
        <v>1</v>
      </c>
      <c r="E312">
        <f t="shared" si="297"/>
        <v>1</v>
      </c>
      <c r="F312">
        <f t="shared" si="297"/>
        <v>1</v>
      </c>
      <c r="G312">
        <f t="shared" si="297"/>
        <v>1</v>
      </c>
      <c r="H312">
        <f t="shared" si="297"/>
        <v>1</v>
      </c>
      <c r="I312">
        <f t="shared" si="297"/>
        <v>1</v>
      </c>
      <c r="J312">
        <f t="shared" si="297"/>
        <v>1</v>
      </c>
      <c r="K312">
        <f t="shared" si="297"/>
        <v>1</v>
      </c>
      <c r="L312">
        <f t="shared" ref="L312:U312" si="298">L$38*$W48</f>
        <v>1</v>
      </c>
      <c r="M312">
        <f t="shared" si="298"/>
        <v>1</v>
      </c>
      <c r="N312">
        <f t="shared" si="298"/>
        <v>1</v>
      </c>
      <c r="O312">
        <f t="shared" si="298"/>
        <v>1</v>
      </c>
      <c r="P312">
        <f t="shared" si="298"/>
        <v>1</v>
      </c>
      <c r="Q312">
        <f t="shared" si="298"/>
        <v>1</v>
      </c>
      <c r="R312">
        <f t="shared" si="298"/>
        <v>1</v>
      </c>
      <c r="S312">
        <f t="shared" si="298"/>
        <v>1</v>
      </c>
      <c r="T312">
        <f t="shared" si="298"/>
        <v>1</v>
      </c>
      <c r="U312">
        <f t="shared" si="298"/>
        <v>1</v>
      </c>
    </row>
    <row r="313" spans="1:21" x14ac:dyDescent="0.15">
      <c r="A313">
        <v>12</v>
      </c>
      <c r="B313">
        <f t="shared" si="297"/>
        <v>1</v>
      </c>
      <c r="C313">
        <f t="shared" si="297"/>
        <v>1</v>
      </c>
      <c r="D313">
        <f t="shared" si="297"/>
        <v>1</v>
      </c>
      <c r="E313">
        <f t="shared" si="297"/>
        <v>1</v>
      </c>
      <c r="F313">
        <f t="shared" si="297"/>
        <v>1</v>
      </c>
      <c r="G313">
        <f t="shared" si="297"/>
        <v>1</v>
      </c>
      <c r="H313">
        <f t="shared" si="297"/>
        <v>1</v>
      </c>
      <c r="I313">
        <f t="shared" si="297"/>
        <v>1</v>
      </c>
      <c r="J313">
        <f t="shared" si="297"/>
        <v>1</v>
      </c>
      <c r="K313">
        <f t="shared" si="297"/>
        <v>1</v>
      </c>
      <c r="L313">
        <f t="shared" ref="L313:U313" si="299">L$38*$W49</f>
        <v>1</v>
      </c>
      <c r="M313">
        <f t="shared" si="299"/>
        <v>1</v>
      </c>
      <c r="N313">
        <f t="shared" si="299"/>
        <v>1</v>
      </c>
      <c r="O313">
        <f t="shared" si="299"/>
        <v>1</v>
      </c>
      <c r="P313">
        <f t="shared" si="299"/>
        <v>1</v>
      </c>
      <c r="Q313">
        <f t="shared" si="299"/>
        <v>1</v>
      </c>
      <c r="R313">
        <f t="shared" si="299"/>
        <v>1</v>
      </c>
      <c r="S313">
        <f t="shared" si="299"/>
        <v>1</v>
      </c>
      <c r="T313">
        <f t="shared" si="299"/>
        <v>1</v>
      </c>
      <c r="U313">
        <f t="shared" si="299"/>
        <v>1</v>
      </c>
    </row>
    <row r="314" spans="1:21" x14ac:dyDescent="0.15">
      <c r="A314">
        <v>13</v>
      </c>
      <c r="B314">
        <f t="shared" si="297"/>
        <v>1</v>
      </c>
      <c r="C314">
        <f t="shared" si="297"/>
        <v>1</v>
      </c>
      <c r="D314">
        <f t="shared" si="297"/>
        <v>1</v>
      </c>
      <c r="E314">
        <f t="shared" si="297"/>
        <v>1</v>
      </c>
      <c r="F314">
        <f t="shared" si="297"/>
        <v>1</v>
      </c>
      <c r="G314">
        <f t="shared" si="297"/>
        <v>1</v>
      </c>
      <c r="H314">
        <f t="shared" si="297"/>
        <v>1</v>
      </c>
      <c r="I314">
        <f t="shared" si="297"/>
        <v>1</v>
      </c>
      <c r="J314">
        <f t="shared" si="297"/>
        <v>1</v>
      </c>
      <c r="K314">
        <f t="shared" si="297"/>
        <v>1</v>
      </c>
      <c r="L314">
        <f t="shared" ref="L314:U314" si="300">L$38*$W50</f>
        <v>1</v>
      </c>
      <c r="M314">
        <f t="shared" si="300"/>
        <v>1</v>
      </c>
      <c r="N314">
        <f t="shared" si="300"/>
        <v>1</v>
      </c>
      <c r="O314">
        <f t="shared" si="300"/>
        <v>1</v>
      </c>
      <c r="P314">
        <f t="shared" si="300"/>
        <v>1</v>
      </c>
      <c r="Q314">
        <f t="shared" si="300"/>
        <v>1</v>
      </c>
      <c r="R314">
        <f t="shared" si="300"/>
        <v>1</v>
      </c>
      <c r="S314">
        <f t="shared" si="300"/>
        <v>1</v>
      </c>
      <c r="T314">
        <f t="shared" si="300"/>
        <v>1</v>
      </c>
      <c r="U314">
        <f t="shared" si="300"/>
        <v>1</v>
      </c>
    </row>
    <row r="315" spans="1:21" x14ac:dyDescent="0.15">
      <c r="A315">
        <v>14</v>
      </c>
      <c r="B315">
        <f t="shared" si="297"/>
        <v>1</v>
      </c>
      <c r="C315">
        <f t="shared" si="297"/>
        <v>1</v>
      </c>
      <c r="D315">
        <f t="shared" si="297"/>
        <v>1</v>
      </c>
      <c r="E315">
        <f t="shared" si="297"/>
        <v>1</v>
      </c>
      <c r="F315">
        <f t="shared" si="297"/>
        <v>1</v>
      </c>
      <c r="G315">
        <f t="shared" si="297"/>
        <v>1</v>
      </c>
      <c r="H315">
        <f t="shared" si="297"/>
        <v>1</v>
      </c>
      <c r="I315">
        <f t="shared" si="297"/>
        <v>1</v>
      </c>
      <c r="J315">
        <f t="shared" si="297"/>
        <v>1</v>
      </c>
      <c r="K315">
        <f t="shared" si="297"/>
        <v>1</v>
      </c>
      <c r="L315">
        <f t="shared" ref="L315:U315" si="301">L$38*$W51</f>
        <v>1</v>
      </c>
      <c r="M315">
        <f t="shared" si="301"/>
        <v>1</v>
      </c>
      <c r="N315">
        <f t="shared" si="301"/>
        <v>1</v>
      </c>
      <c r="O315">
        <f t="shared" si="301"/>
        <v>1</v>
      </c>
      <c r="P315">
        <f t="shared" si="301"/>
        <v>1</v>
      </c>
      <c r="Q315">
        <f t="shared" si="301"/>
        <v>1</v>
      </c>
      <c r="R315">
        <f t="shared" si="301"/>
        <v>1</v>
      </c>
      <c r="S315">
        <f t="shared" si="301"/>
        <v>1</v>
      </c>
      <c r="T315">
        <f t="shared" si="301"/>
        <v>1</v>
      </c>
      <c r="U315">
        <f t="shared" si="301"/>
        <v>1</v>
      </c>
    </row>
    <row r="316" spans="1:21" x14ac:dyDescent="0.15">
      <c r="A316">
        <v>15</v>
      </c>
      <c r="B316">
        <f t="shared" si="297"/>
        <v>1</v>
      </c>
      <c r="C316">
        <f t="shared" si="297"/>
        <v>1</v>
      </c>
      <c r="D316">
        <f t="shared" si="297"/>
        <v>1</v>
      </c>
      <c r="E316">
        <f t="shared" si="297"/>
        <v>1</v>
      </c>
      <c r="F316">
        <f t="shared" si="297"/>
        <v>1</v>
      </c>
      <c r="G316">
        <f t="shared" si="297"/>
        <v>1</v>
      </c>
      <c r="H316">
        <f t="shared" si="297"/>
        <v>1</v>
      </c>
      <c r="I316">
        <f t="shared" si="297"/>
        <v>1</v>
      </c>
      <c r="J316">
        <f t="shared" si="297"/>
        <v>1</v>
      </c>
      <c r="K316">
        <f t="shared" si="297"/>
        <v>1</v>
      </c>
      <c r="L316">
        <f t="shared" ref="L316:U316" si="302">L$38*$W52</f>
        <v>1</v>
      </c>
      <c r="M316">
        <f t="shared" si="302"/>
        <v>1</v>
      </c>
      <c r="N316">
        <f t="shared" si="302"/>
        <v>1</v>
      </c>
      <c r="O316">
        <f t="shared" si="302"/>
        <v>1</v>
      </c>
      <c r="P316">
        <f t="shared" si="302"/>
        <v>1</v>
      </c>
      <c r="Q316">
        <f t="shared" si="302"/>
        <v>1</v>
      </c>
      <c r="R316">
        <f t="shared" si="302"/>
        <v>1</v>
      </c>
      <c r="S316">
        <f t="shared" si="302"/>
        <v>1</v>
      </c>
      <c r="T316">
        <f t="shared" si="302"/>
        <v>1</v>
      </c>
      <c r="U316">
        <f t="shared" si="302"/>
        <v>1</v>
      </c>
    </row>
    <row r="317" spans="1:21" x14ac:dyDescent="0.15">
      <c r="A317">
        <v>16</v>
      </c>
      <c r="B317">
        <f t="shared" si="297"/>
        <v>1</v>
      </c>
      <c r="C317">
        <f t="shared" si="297"/>
        <v>1</v>
      </c>
      <c r="D317">
        <f t="shared" si="297"/>
        <v>1</v>
      </c>
      <c r="E317">
        <f t="shared" si="297"/>
        <v>1</v>
      </c>
      <c r="F317">
        <f t="shared" si="297"/>
        <v>1</v>
      </c>
      <c r="G317">
        <f t="shared" si="297"/>
        <v>1</v>
      </c>
      <c r="H317">
        <f t="shared" si="297"/>
        <v>1</v>
      </c>
      <c r="I317">
        <f t="shared" si="297"/>
        <v>1</v>
      </c>
      <c r="J317">
        <f t="shared" si="297"/>
        <v>1</v>
      </c>
      <c r="K317">
        <f t="shared" si="297"/>
        <v>1</v>
      </c>
      <c r="L317">
        <f t="shared" ref="L317:U317" si="303">L$38*$W53</f>
        <v>1</v>
      </c>
      <c r="M317">
        <f t="shared" si="303"/>
        <v>1</v>
      </c>
      <c r="N317">
        <f t="shared" si="303"/>
        <v>1</v>
      </c>
      <c r="O317">
        <f t="shared" si="303"/>
        <v>1</v>
      </c>
      <c r="P317">
        <f t="shared" si="303"/>
        <v>1</v>
      </c>
      <c r="Q317">
        <f t="shared" si="303"/>
        <v>1</v>
      </c>
      <c r="R317">
        <f t="shared" si="303"/>
        <v>1</v>
      </c>
      <c r="S317">
        <f t="shared" si="303"/>
        <v>1</v>
      </c>
      <c r="T317">
        <f t="shared" si="303"/>
        <v>1</v>
      </c>
      <c r="U317">
        <f t="shared" si="303"/>
        <v>1</v>
      </c>
    </row>
    <row r="318" spans="1:21" x14ac:dyDescent="0.15">
      <c r="A318">
        <v>17</v>
      </c>
      <c r="B318">
        <f t="shared" si="297"/>
        <v>1</v>
      </c>
      <c r="C318">
        <f t="shared" si="297"/>
        <v>1</v>
      </c>
      <c r="D318">
        <f t="shared" si="297"/>
        <v>1</v>
      </c>
      <c r="E318">
        <f t="shared" si="297"/>
        <v>1</v>
      </c>
      <c r="F318">
        <f t="shared" si="297"/>
        <v>1</v>
      </c>
      <c r="G318">
        <f t="shared" si="297"/>
        <v>1</v>
      </c>
      <c r="H318">
        <f t="shared" si="297"/>
        <v>1</v>
      </c>
      <c r="I318">
        <f t="shared" si="297"/>
        <v>1</v>
      </c>
      <c r="J318">
        <f t="shared" si="297"/>
        <v>1</v>
      </c>
      <c r="K318">
        <f t="shared" si="297"/>
        <v>1</v>
      </c>
      <c r="L318">
        <f t="shared" ref="L318:U318" si="304">L$38*$W54</f>
        <v>1</v>
      </c>
      <c r="M318">
        <f t="shared" si="304"/>
        <v>1</v>
      </c>
      <c r="N318">
        <f t="shared" si="304"/>
        <v>1</v>
      </c>
      <c r="O318">
        <f t="shared" si="304"/>
        <v>1</v>
      </c>
      <c r="P318">
        <f t="shared" si="304"/>
        <v>1</v>
      </c>
      <c r="Q318">
        <f t="shared" si="304"/>
        <v>1</v>
      </c>
      <c r="R318">
        <f t="shared" si="304"/>
        <v>1</v>
      </c>
      <c r="S318">
        <f t="shared" si="304"/>
        <v>1</v>
      </c>
      <c r="T318">
        <f t="shared" si="304"/>
        <v>1</v>
      </c>
      <c r="U318">
        <f t="shared" si="304"/>
        <v>1</v>
      </c>
    </row>
    <row r="319" spans="1:21" x14ac:dyDescent="0.15">
      <c r="A319">
        <v>18</v>
      </c>
      <c r="B319">
        <f t="shared" si="297"/>
        <v>1</v>
      </c>
      <c r="C319">
        <f t="shared" si="297"/>
        <v>1</v>
      </c>
      <c r="D319">
        <f t="shared" si="297"/>
        <v>1</v>
      </c>
      <c r="E319">
        <f t="shared" si="297"/>
        <v>1</v>
      </c>
      <c r="F319">
        <f t="shared" si="297"/>
        <v>1</v>
      </c>
      <c r="G319">
        <f t="shared" si="297"/>
        <v>1</v>
      </c>
      <c r="H319">
        <f t="shared" si="297"/>
        <v>1</v>
      </c>
      <c r="I319">
        <f t="shared" si="297"/>
        <v>1</v>
      </c>
      <c r="J319">
        <f t="shared" si="297"/>
        <v>1</v>
      </c>
      <c r="K319">
        <f t="shared" si="297"/>
        <v>1</v>
      </c>
      <c r="L319">
        <f t="shared" ref="L319:U319" si="305">L$38*$W55</f>
        <v>1</v>
      </c>
      <c r="M319">
        <f t="shared" si="305"/>
        <v>1</v>
      </c>
      <c r="N319">
        <f t="shared" si="305"/>
        <v>1</v>
      </c>
      <c r="O319">
        <f t="shared" si="305"/>
        <v>1</v>
      </c>
      <c r="P319">
        <f t="shared" si="305"/>
        <v>1</v>
      </c>
      <c r="Q319">
        <f t="shared" si="305"/>
        <v>1</v>
      </c>
      <c r="R319">
        <f t="shared" si="305"/>
        <v>1</v>
      </c>
      <c r="S319">
        <f t="shared" si="305"/>
        <v>1</v>
      </c>
      <c r="T319">
        <f t="shared" si="305"/>
        <v>1</v>
      </c>
      <c r="U319">
        <f t="shared" si="305"/>
        <v>1</v>
      </c>
    </row>
    <row r="320" spans="1:21" x14ac:dyDescent="0.15">
      <c r="A320">
        <v>19</v>
      </c>
      <c r="B320">
        <f t="shared" si="297"/>
        <v>1</v>
      </c>
      <c r="C320">
        <f t="shared" si="297"/>
        <v>1</v>
      </c>
      <c r="D320">
        <f t="shared" si="297"/>
        <v>1</v>
      </c>
      <c r="E320">
        <f t="shared" si="297"/>
        <v>1</v>
      </c>
      <c r="F320">
        <f t="shared" si="297"/>
        <v>1</v>
      </c>
      <c r="G320">
        <f t="shared" si="297"/>
        <v>1</v>
      </c>
      <c r="H320">
        <f t="shared" si="297"/>
        <v>1</v>
      </c>
      <c r="I320">
        <f t="shared" si="297"/>
        <v>1</v>
      </c>
      <c r="J320">
        <f t="shared" si="297"/>
        <v>1</v>
      </c>
      <c r="K320">
        <f t="shared" si="297"/>
        <v>1</v>
      </c>
      <c r="L320">
        <f t="shared" ref="L320:U320" si="306">L$38*$W56</f>
        <v>1</v>
      </c>
      <c r="M320">
        <f t="shared" si="306"/>
        <v>1</v>
      </c>
      <c r="N320">
        <f t="shared" si="306"/>
        <v>1</v>
      </c>
      <c r="O320">
        <f t="shared" si="306"/>
        <v>1</v>
      </c>
      <c r="P320">
        <f t="shared" si="306"/>
        <v>1</v>
      </c>
      <c r="Q320">
        <f t="shared" si="306"/>
        <v>1</v>
      </c>
      <c r="R320">
        <f t="shared" si="306"/>
        <v>1</v>
      </c>
      <c r="S320">
        <f t="shared" si="306"/>
        <v>1</v>
      </c>
      <c r="T320">
        <f t="shared" si="306"/>
        <v>1</v>
      </c>
      <c r="U320">
        <f t="shared" si="306"/>
        <v>1</v>
      </c>
    </row>
    <row r="321" spans="1:21" x14ac:dyDescent="0.15">
      <c r="A321">
        <v>20</v>
      </c>
      <c r="B321">
        <f t="shared" si="297"/>
        <v>1</v>
      </c>
      <c r="C321">
        <f t="shared" si="297"/>
        <v>1</v>
      </c>
      <c r="D321">
        <f t="shared" si="297"/>
        <v>1</v>
      </c>
      <c r="E321">
        <f t="shared" si="297"/>
        <v>1</v>
      </c>
      <c r="F321">
        <f t="shared" si="297"/>
        <v>1</v>
      </c>
      <c r="G321">
        <f t="shared" si="297"/>
        <v>1</v>
      </c>
      <c r="H321">
        <f t="shared" si="297"/>
        <v>1</v>
      </c>
      <c r="I321">
        <f t="shared" si="297"/>
        <v>1</v>
      </c>
      <c r="J321">
        <f t="shared" si="297"/>
        <v>1</v>
      </c>
      <c r="K321">
        <f t="shared" si="297"/>
        <v>1</v>
      </c>
      <c r="L321">
        <f t="shared" ref="L321:U321" si="307">L$38*$W57</f>
        <v>1</v>
      </c>
      <c r="M321">
        <f t="shared" si="307"/>
        <v>1</v>
      </c>
      <c r="N321">
        <f t="shared" si="307"/>
        <v>1</v>
      </c>
      <c r="O321">
        <f t="shared" si="307"/>
        <v>1</v>
      </c>
      <c r="P321">
        <f t="shared" si="307"/>
        <v>1</v>
      </c>
      <c r="Q321">
        <f t="shared" si="307"/>
        <v>1</v>
      </c>
      <c r="R321">
        <f t="shared" si="307"/>
        <v>1</v>
      </c>
      <c r="S321">
        <f t="shared" si="307"/>
        <v>1</v>
      </c>
      <c r="T321">
        <f t="shared" si="307"/>
        <v>1</v>
      </c>
      <c r="U321">
        <f t="shared" si="307"/>
        <v>1</v>
      </c>
    </row>
    <row r="323" spans="1:21" x14ac:dyDescent="0.15">
      <c r="A323" s="15"/>
      <c r="B323" s="7"/>
    </row>
    <row r="324" spans="1:21" x14ac:dyDescent="0.15">
      <c r="A324" s="15"/>
      <c r="B324" s="7"/>
    </row>
    <row r="325" spans="1:21" x14ac:dyDescent="0.15">
      <c r="A325" s="15"/>
      <c r="B325" s="7"/>
    </row>
    <row r="326" spans="1:21" x14ac:dyDescent="0.15">
      <c r="A326" s="15"/>
      <c r="B326" s="17"/>
    </row>
    <row r="327" spans="1:21" x14ac:dyDescent="0.15">
      <c r="A327" s="15"/>
      <c r="B327" s="17"/>
    </row>
    <row r="328" spans="1:21" x14ac:dyDescent="0.15">
      <c r="A328" s="3" t="str">
        <f>"Proportion with this discrepancy or more"</f>
        <v>Proportion with this discrepancy or more</v>
      </c>
      <c r="B328">
        <v>1</v>
      </c>
      <c r="C328">
        <v>2</v>
      </c>
      <c r="D328">
        <v>3</v>
      </c>
      <c r="E328">
        <v>4</v>
      </c>
      <c r="F328">
        <v>5</v>
      </c>
      <c r="G328">
        <v>6</v>
      </c>
      <c r="H328">
        <v>7</v>
      </c>
      <c r="I328">
        <v>8</v>
      </c>
      <c r="J328">
        <v>9</v>
      </c>
      <c r="K328">
        <v>10</v>
      </c>
    </row>
    <row r="329" spans="1:21" x14ac:dyDescent="0.15">
      <c r="B329" t="s">
        <v>128</v>
      </c>
    </row>
    <row r="330" spans="1:21" x14ac:dyDescent="0.15">
      <c r="A330" s="3" t="s">
        <v>166</v>
      </c>
      <c r="B330">
        <v>1</v>
      </c>
      <c r="C330">
        <v>2</v>
      </c>
      <c r="D330">
        <v>3</v>
      </c>
      <c r="E330">
        <v>4</v>
      </c>
      <c r="F330">
        <v>5</v>
      </c>
      <c r="G330">
        <v>6</v>
      </c>
      <c r="H330">
        <v>7</v>
      </c>
      <c r="I330">
        <v>8</v>
      </c>
      <c r="J330">
        <v>9</v>
      </c>
      <c r="K330">
        <v>10</v>
      </c>
      <c r="L330">
        <v>11</v>
      </c>
      <c r="M330">
        <v>12</v>
      </c>
      <c r="N330">
        <v>13</v>
      </c>
      <c r="O330">
        <v>14</v>
      </c>
      <c r="P330">
        <v>15</v>
      </c>
      <c r="Q330">
        <v>16</v>
      </c>
      <c r="R330">
        <v>17</v>
      </c>
      <c r="S330">
        <v>18</v>
      </c>
      <c r="T330">
        <v>19</v>
      </c>
      <c r="U330">
        <v>20</v>
      </c>
    </row>
    <row r="331" spans="1:21" x14ac:dyDescent="0.15">
      <c r="A331">
        <v>1</v>
      </c>
      <c r="B331">
        <f t="shared" ref="B331:K331" si="308">IF(B302,(B$46-100)*B115+100,"")</f>
        <v>112</v>
      </c>
      <c r="C331">
        <f t="shared" si="308"/>
        <v>107.42141644512699</v>
      </c>
      <c r="D331">
        <f t="shared" si="308"/>
        <v>106.64043761668869</v>
      </c>
      <c r="E331">
        <f t="shared" si="308"/>
        <v>96.49330446963954</v>
      </c>
      <c r="F331">
        <f t="shared" si="308"/>
        <v>109.6365801963162</v>
      </c>
      <c r="G331">
        <f t="shared" si="308"/>
        <v>88.089025328928216</v>
      </c>
      <c r="H331">
        <f t="shared" si="308"/>
        <v>102.4074204667706</v>
      </c>
      <c r="I331">
        <f t="shared" si="308"/>
        <v>98.238191133495903</v>
      </c>
      <c r="J331">
        <f t="shared" si="308"/>
        <v>89.886497012118369</v>
      </c>
      <c r="K331">
        <f t="shared" si="308"/>
        <v>102.74073553842359</v>
      </c>
      <c r="L331">
        <f t="shared" ref="L331:U331" si="309">IF(L302,(L$46-100)*L115+100,"")</f>
        <v>94.40920924223208</v>
      </c>
      <c r="M331">
        <f t="shared" si="309"/>
        <v>97.480485287745893</v>
      </c>
      <c r="N331">
        <f t="shared" si="309"/>
        <v>88.820931862818782</v>
      </c>
      <c r="O331">
        <f t="shared" si="309"/>
        <v>104.7349578813193</v>
      </c>
      <c r="P331">
        <f t="shared" si="309"/>
        <v>97.043983739014095</v>
      </c>
      <c r="Q331">
        <f t="shared" si="309"/>
        <v>98.516169971730235</v>
      </c>
      <c r="R331">
        <f t="shared" si="309"/>
        <v>92.66418849723955</v>
      </c>
      <c r="S331">
        <f t="shared" si="309"/>
        <v>103.96039049736883</v>
      </c>
      <c r="T331">
        <f t="shared" si="309"/>
        <v>99.015916135366723</v>
      </c>
      <c r="U331">
        <f t="shared" si="309"/>
        <v>87.170607863537384</v>
      </c>
    </row>
    <row r="332" spans="1:21" x14ac:dyDescent="0.15">
      <c r="A332">
        <v>2</v>
      </c>
      <c r="B332">
        <f t="shared" ref="B332:K332" si="310">IF(B303,(B$46-100)*B116+100,"")</f>
        <v>109.89522192683599</v>
      </c>
      <c r="C332">
        <f t="shared" si="310"/>
        <v>109</v>
      </c>
      <c r="D332">
        <f t="shared" si="310"/>
        <v>103.27833533828536</v>
      </c>
      <c r="E332">
        <f t="shared" si="310"/>
        <v>96.043915034132056</v>
      </c>
      <c r="F332">
        <f t="shared" si="310"/>
        <v>104.7028947109946</v>
      </c>
      <c r="G332">
        <f t="shared" si="310"/>
        <v>93.375234122544896</v>
      </c>
      <c r="H332">
        <f t="shared" si="310"/>
        <v>101.50542374895952</v>
      </c>
      <c r="I332">
        <f t="shared" si="310"/>
        <v>98.977360391930333</v>
      </c>
      <c r="J332">
        <f t="shared" si="310"/>
        <v>94.112447309022073</v>
      </c>
      <c r="K332">
        <f t="shared" si="310"/>
        <v>101.59852858863506</v>
      </c>
      <c r="L332">
        <f t="shared" ref="L332:U332" si="311">IF(L303,(L$46-100)*L116+100,"")</f>
        <v>96.706972919968408</v>
      </c>
      <c r="M332">
        <f t="shared" si="311"/>
        <v>98.596731076994743</v>
      </c>
      <c r="N332">
        <f t="shared" si="311"/>
        <v>94.05835526769485</v>
      </c>
      <c r="O332">
        <f t="shared" si="311"/>
        <v>102.94490141976384</v>
      </c>
      <c r="P332">
        <f t="shared" si="311"/>
        <v>98.319317057575233</v>
      </c>
      <c r="Q332">
        <f t="shared" si="311"/>
        <v>99.359508006454007</v>
      </c>
      <c r="R332">
        <f t="shared" si="311"/>
        <v>94.558775511587072</v>
      </c>
      <c r="S332">
        <f t="shared" si="311"/>
        <v>103.64099896307751</v>
      </c>
      <c r="T332">
        <f t="shared" si="311"/>
        <v>98.386508586884744</v>
      </c>
      <c r="U332">
        <f t="shared" si="311"/>
        <v>92.976275195451692</v>
      </c>
    </row>
    <row r="333" spans="1:21" x14ac:dyDescent="0.15">
      <c r="A333">
        <v>3</v>
      </c>
      <c r="B333">
        <f t="shared" ref="B333:K333" si="312">IF(B304,(B$46-100)*B117+100,"")</f>
        <v>109.96065642503302</v>
      </c>
      <c r="C333">
        <f t="shared" si="312"/>
        <v>103.68812725557102</v>
      </c>
      <c r="D333">
        <f t="shared" si="312"/>
        <v>108</v>
      </c>
      <c r="E333">
        <f t="shared" si="312"/>
        <v>98.138276552956015</v>
      </c>
      <c r="F333">
        <f t="shared" si="312"/>
        <v>111.72811655656223</v>
      </c>
      <c r="G333">
        <f t="shared" si="312"/>
        <v>88.563055753508024</v>
      </c>
      <c r="H333">
        <f t="shared" si="312"/>
        <v>102.27339307798916</v>
      </c>
      <c r="I333">
        <f t="shared" si="312"/>
        <v>98.636305451237561</v>
      </c>
      <c r="J333">
        <f t="shared" si="312"/>
        <v>88.902931251703748</v>
      </c>
      <c r="K333">
        <f t="shared" si="312"/>
        <v>102.01508848230235</v>
      </c>
      <c r="L333">
        <f t="shared" ref="L333:U333" si="313">IF(L304,(L$46-100)*L117+100,"")</f>
        <v>93.356809646992758</v>
      </c>
      <c r="M333">
        <f t="shared" si="313"/>
        <v>97.849585758489809</v>
      </c>
      <c r="N333">
        <f t="shared" si="313"/>
        <v>86.794033484548081</v>
      </c>
      <c r="O333">
        <f t="shared" si="313"/>
        <v>104.83780506152597</v>
      </c>
      <c r="P333">
        <f t="shared" si="313"/>
        <v>97.248840541301774</v>
      </c>
      <c r="Q333">
        <f t="shared" si="313"/>
        <v>98.39028748058503</v>
      </c>
      <c r="R333">
        <f t="shared" si="313"/>
        <v>94.533105117890415</v>
      </c>
      <c r="S333">
        <f t="shared" si="313"/>
        <v>100</v>
      </c>
      <c r="T333">
        <f t="shared" si="313"/>
        <v>95.795086204896208</v>
      </c>
      <c r="U333">
        <f t="shared" si="313"/>
        <v>83.019498512267944</v>
      </c>
    </row>
    <row r="334" spans="1:21" x14ac:dyDescent="0.15">
      <c r="A334">
        <v>4</v>
      </c>
      <c r="B334">
        <f t="shared" ref="B334:K334" si="314">IF(B305,(B$46-100)*B118+100,"")</f>
        <v>108.41606927286512</v>
      </c>
      <c r="C334">
        <f t="shared" si="314"/>
        <v>107.12095293856228</v>
      </c>
      <c r="D334">
        <f t="shared" si="314"/>
        <v>102.97875751527037</v>
      </c>
      <c r="E334">
        <f t="shared" si="314"/>
        <v>95</v>
      </c>
      <c r="F334">
        <f t="shared" si="314"/>
        <v>104.92677957077281</v>
      </c>
      <c r="G334">
        <f t="shared" si="314"/>
        <v>90.597226711898671</v>
      </c>
      <c r="H334">
        <f t="shared" si="314"/>
        <v>102.05672418847894</v>
      </c>
      <c r="I334">
        <f t="shared" si="314"/>
        <v>98.678102234313059</v>
      </c>
      <c r="J334">
        <f t="shared" si="314"/>
        <v>92.09226017555136</v>
      </c>
      <c r="K334">
        <f t="shared" si="314"/>
        <v>102.10207251555444</v>
      </c>
      <c r="L334">
        <f t="shared" ref="L334:U334" si="315">IF(L305,(L$46-100)*L118+100,"")</f>
        <v>91.770250355277128</v>
      </c>
      <c r="M334">
        <f t="shared" si="315"/>
        <v>98.084323776476168</v>
      </c>
      <c r="N334">
        <f t="shared" si="315"/>
        <v>91.855451425454078</v>
      </c>
      <c r="O334">
        <f t="shared" si="315"/>
        <v>103.99252441751342</v>
      </c>
      <c r="P334">
        <f t="shared" si="315"/>
        <v>97.672904432348432</v>
      </c>
      <c r="Q334">
        <f t="shared" si="315"/>
        <v>99.066358055695787</v>
      </c>
      <c r="R334">
        <f t="shared" si="315"/>
        <v>93.605140822520013</v>
      </c>
      <c r="S334">
        <f t="shared" si="315"/>
        <v>102.20109854164312</v>
      </c>
      <c r="T334">
        <f t="shared" si="315"/>
        <v>96.089943482650952</v>
      </c>
      <c r="U334">
        <f t="shared" si="315"/>
        <v>89.002330030830507</v>
      </c>
    </row>
    <row r="335" spans="1:21" x14ac:dyDescent="0.15">
      <c r="A335">
        <v>5</v>
      </c>
      <c r="B335">
        <f t="shared" ref="B335:K335" si="316">IF(B306,(B$46-100)*B119+100,"")</f>
        <v>108.89530479659958</v>
      </c>
      <c r="C335">
        <f t="shared" si="316"/>
        <v>103.25585018453472</v>
      </c>
      <c r="D335">
        <f t="shared" si="316"/>
        <v>107.21730249634598</v>
      </c>
      <c r="E335">
        <f t="shared" si="316"/>
        <v>98.105084780471998</v>
      </c>
      <c r="F335">
        <f t="shared" si="316"/>
        <v>113</v>
      </c>
      <c r="G335">
        <f t="shared" si="316"/>
        <v>89.954892496974665</v>
      </c>
      <c r="H335">
        <f t="shared" si="316"/>
        <v>101.97547552646633</v>
      </c>
      <c r="I335">
        <f t="shared" si="316"/>
        <v>98.815615200783455</v>
      </c>
      <c r="J335">
        <f t="shared" si="316"/>
        <v>89.65602639169029</v>
      </c>
      <c r="K335">
        <f t="shared" si="316"/>
        <v>101.69299862795842</v>
      </c>
      <c r="L335">
        <f t="shared" ref="L335:U335" si="317">IF(L306,(L$46-100)*L119+100,"")</f>
        <v>93.741114537751329</v>
      </c>
      <c r="M335">
        <f t="shared" si="317"/>
        <v>98.220629711297718</v>
      </c>
      <c r="N335">
        <f t="shared" si="317"/>
        <v>88.123870672171918</v>
      </c>
      <c r="O335">
        <f t="shared" si="317"/>
        <v>104.21681835320119</v>
      </c>
      <c r="P335">
        <f t="shared" si="317"/>
        <v>97.670512190396266</v>
      </c>
      <c r="Q335">
        <f t="shared" si="317"/>
        <v>98.754498616346623</v>
      </c>
      <c r="R335">
        <f t="shared" si="317"/>
        <v>94.867190506459977</v>
      </c>
      <c r="S335">
        <f t="shared" si="317"/>
        <v>100</v>
      </c>
      <c r="T335">
        <f t="shared" si="317"/>
        <v>94.945833148153525</v>
      </c>
      <c r="U335">
        <f t="shared" si="317"/>
        <v>84.212769745982996</v>
      </c>
    </row>
    <row r="336" spans="1:21" x14ac:dyDescent="0.15">
      <c r="A336">
        <v>6</v>
      </c>
      <c r="B336">
        <f t="shared" ref="B336:K336" si="318">IF(B307,(B$46-100)*B120+100,"")</f>
        <v>106.80627124061245</v>
      </c>
      <c r="C336">
        <f t="shared" si="318"/>
        <v>102.83918537605219</v>
      </c>
      <c r="D336">
        <f t="shared" si="318"/>
        <v>104.35693114152075</v>
      </c>
      <c r="E336">
        <f t="shared" si="318"/>
        <v>97.761244455213969</v>
      </c>
      <c r="F336">
        <f t="shared" si="318"/>
        <v>106.21839988282521</v>
      </c>
      <c r="G336">
        <f t="shared" si="318"/>
        <v>79</v>
      </c>
      <c r="H336">
        <f t="shared" si="318"/>
        <v>101.65235643882787</v>
      </c>
      <c r="I336">
        <f t="shared" si="318"/>
        <v>97.623555440760157</v>
      </c>
      <c r="J336">
        <f t="shared" si="318"/>
        <v>75.343262324947148</v>
      </c>
      <c r="K336">
        <f t="shared" si="318"/>
        <v>103.31875306008017</v>
      </c>
      <c r="L336">
        <f t="shared" ref="L336:U336" si="319">IF(L307,(L$46-100)*L120+100,"")</f>
        <v>86.520751437862046</v>
      </c>
      <c r="M336">
        <f t="shared" si="319"/>
        <v>96.723560722652664</v>
      </c>
      <c r="N336">
        <f t="shared" si="319"/>
        <v>78.727448813754719</v>
      </c>
      <c r="O336">
        <f t="shared" si="319"/>
        <v>103.56294446371814</v>
      </c>
      <c r="P336">
        <f t="shared" si="319"/>
        <v>97.655388477465024</v>
      </c>
      <c r="Q336">
        <f t="shared" si="319"/>
        <v>98.42421806809746</v>
      </c>
      <c r="R336">
        <f t="shared" si="319"/>
        <v>93.477478885225565</v>
      </c>
      <c r="S336">
        <f t="shared" si="319"/>
        <v>100</v>
      </c>
      <c r="T336">
        <f t="shared" si="319"/>
        <v>82.800587045611167</v>
      </c>
      <c r="U336">
        <f t="shared" si="319"/>
        <v>69.016908957118417</v>
      </c>
    </row>
    <row r="337" spans="1:21" x14ac:dyDescent="0.15">
      <c r="A337">
        <v>7</v>
      </c>
      <c r="B337">
        <f t="shared" ref="B337:K337" si="320">IF(B308,(B$46-100)*B121+100,"")</f>
        <v>107.22226140031182</v>
      </c>
      <c r="C337">
        <f t="shared" si="320"/>
        <v>103.38720343515891</v>
      </c>
      <c r="D337">
        <f t="shared" si="320"/>
        <v>104.54678615597832</v>
      </c>
      <c r="E337">
        <f t="shared" si="320"/>
        <v>97.429094764401327</v>
      </c>
      <c r="F337">
        <f t="shared" si="320"/>
        <v>106.42029546101556</v>
      </c>
      <c r="G337">
        <f t="shared" si="320"/>
        <v>91.325128696153698</v>
      </c>
      <c r="H337">
        <f t="shared" si="320"/>
        <v>104</v>
      </c>
      <c r="I337">
        <f t="shared" si="320"/>
        <v>98.869756960289848</v>
      </c>
      <c r="J337">
        <f t="shared" si="320"/>
        <v>91.279472514486471</v>
      </c>
      <c r="K337">
        <f t="shared" si="320"/>
        <v>101.55136421776994</v>
      </c>
      <c r="L337">
        <f t="shared" ref="L337:U337" si="321">IF(L308,(L$46-100)*L121+100,"")</f>
        <v>94.331074153841527</v>
      </c>
      <c r="M337">
        <f t="shared" si="321"/>
        <v>98.213742930125193</v>
      </c>
      <c r="N337">
        <f t="shared" si="321"/>
        <v>92.46701696929</v>
      </c>
      <c r="O337">
        <f t="shared" si="321"/>
        <v>108.13093013551762</v>
      </c>
      <c r="P337">
        <f t="shared" si="321"/>
        <v>95.050864674875214</v>
      </c>
      <c r="Q337">
        <f t="shared" si="321"/>
        <v>98.77581406485973</v>
      </c>
      <c r="R337">
        <f t="shared" si="321"/>
        <v>94.026679841986507</v>
      </c>
      <c r="S337">
        <f t="shared" si="321"/>
        <v>100</v>
      </c>
      <c r="T337">
        <f t="shared" si="321"/>
        <v>95.989419068827317</v>
      </c>
      <c r="U337">
        <f t="shared" si="321"/>
        <v>89.262217351583004</v>
      </c>
    </row>
    <row r="338" spans="1:21" x14ac:dyDescent="0.15">
      <c r="A338">
        <v>8</v>
      </c>
      <c r="B338">
        <f t="shared" ref="B338:K338" si="322">IF(B309,(B$46-100)*B122+100,"")</f>
        <v>107.0472354660164</v>
      </c>
      <c r="C338">
        <f t="shared" si="322"/>
        <v>103.06791882420902</v>
      </c>
      <c r="D338">
        <f t="shared" si="322"/>
        <v>103.63651879669985</v>
      </c>
      <c r="E338">
        <f t="shared" si="322"/>
        <v>97.796837057188441</v>
      </c>
      <c r="F338">
        <f t="shared" si="322"/>
        <v>105.13233412993834</v>
      </c>
      <c r="G338">
        <f t="shared" si="322"/>
        <v>83.364888085321098</v>
      </c>
      <c r="H338">
        <f t="shared" si="322"/>
        <v>101.50699071961353</v>
      </c>
      <c r="I338">
        <f t="shared" si="322"/>
        <v>97</v>
      </c>
      <c r="J338">
        <f t="shared" si="322"/>
        <v>84.76976848962353</v>
      </c>
      <c r="K338">
        <f t="shared" si="322"/>
        <v>104.75533362782657</v>
      </c>
      <c r="L338">
        <f t="shared" ref="L338:U338" si="323">IF(L309,(L$46-100)*L122+100,"")</f>
        <v>88.593433924177873</v>
      </c>
      <c r="M338">
        <f t="shared" si="323"/>
        <v>96.644468990360423</v>
      </c>
      <c r="N338">
        <f t="shared" si="323"/>
        <v>86.752060600464674</v>
      </c>
      <c r="O338">
        <f t="shared" si="323"/>
        <v>103.14152953351606</v>
      </c>
      <c r="P338">
        <f t="shared" si="323"/>
        <v>98.162484319682903</v>
      </c>
      <c r="Q338">
        <f t="shared" si="323"/>
        <v>99.00875035169004</v>
      </c>
      <c r="R338">
        <f t="shared" si="323"/>
        <v>94.491897431654579</v>
      </c>
      <c r="S338">
        <f t="shared" si="323"/>
        <v>100</v>
      </c>
      <c r="T338">
        <f t="shared" si="323"/>
        <v>90.338489765243011</v>
      </c>
      <c r="U338">
        <f t="shared" si="323"/>
        <v>78.961757604165868</v>
      </c>
    </row>
    <row r="339" spans="1:21" x14ac:dyDescent="0.15">
      <c r="A339">
        <v>9</v>
      </c>
      <c r="B339">
        <f t="shared" ref="B339:K339" si="324">IF(B310,(B$46-100)*B123+100,"")</f>
        <v>103.91490438240579</v>
      </c>
      <c r="C339">
        <f t="shared" si="324"/>
        <v>101.70928949092908</v>
      </c>
      <c r="D339">
        <f t="shared" si="324"/>
        <v>102.86375967697968</v>
      </c>
      <c r="E339">
        <f t="shared" si="324"/>
        <v>98.724558092830861</v>
      </c>
      <c r="F339">
        <f t="shared" si="324"/>
        <v>104.33779538412988</v>
      </c>
      <c r="G339">
        <f t="shared" si="324"/>
        <v>83.297048671738395</v>
      </c>
      <c r="H339">
        <f t="shared" si="324"/>
        <v>101.12522935296948</v>
      </c>
      <c r="I339">
        <f t="shared" si="324"/>
        <v>98.526106628028089</v>
      </c>
      <c r="J339">
        <f t="shared" si="324"/>
        <v>69</v>
      </c>
      <c r="K339">
        <f t="shared" si="324"/>
        <v>101.52156210389882</v>
      </c>
      <c r="L339">
        <f t="shared" ref="L339:U339" si="325">IF(L310,(L$46-100)*L123+100,"")</f>
        <v>90.808258629226856</v>
      </c>
      <c r="M339">
        <f t="shared" si="325"/>
        <v>98.370914936975154</v>
      </c>
      <c r="N339">
        <f t="shared" si="325"/>
        <v>76.659036689247202</v>
      </c>
      <c r="O339">
        <f t="shared" si="325"/>
        <v>102.27476915933974</v>
      </c>
      <c r="P339">
        <f t="shared" si="325"/>
        <v>98.842963940113165</v>
      </c>
      <c r="Q339">
        <f t="shared" si="325"/>
        <v>98.821141840516617</v>
      </c>
      <c r="R339">
        <f t="shared" si="325"/>
        <v>95.215167728294091</v>
      </c>
      <c r="S339">
        <f t="shared" si="325"/>
        <v>100</v>
      </c>
      <c r="T339">
        <f t="shared" si="325"/>
        <v>77.187360350480589</v>
      </c>
      <c r="U339">
        <f t="shared" si="325"/>
        <v>75.138341000192483</v>
      </c>
    </row>
    <row r="340" spans="1:21" x14ac:dyDescent="0.15">
      <c r="A340">
        <v>10</v>
      </c>
      <c r="B340">
        <f t="shared" ref="B340:K340" si="326">IF(B311,(B$46-100)*B124+100,"")</f>
        <v>106.57776529221663</v>
      </c>
      <c r="C340">
        <f t="shared" si="326"/>
        <v>102.87735145954312</v>
      </c>
      <c r="D340">
        <f t="shared" si="326"/>
        <v>103.22414157168376</v>
      </c>
      <c r="E340">
        <f t="shared" si="326"/>
        <v>97.89792748444556</v>
      </c>
      <c r="F340">
        <f t="shared" si="326"/>
        <v>104.40179643269187</v>
      </c>
      <c r="G340">
        <f t="shared" si="326"/>
        <v>86.06123714766332</v>
      </c>
      <c r="H340">
        <f t="shared" si="326"/>
        <v>101.24109137421596</v>
      </c>
      <c r="I340">
        <f t="shared" si="326"/>
        <v>97.14679982330405</v>
      </c>
      <c r="J340">
        <f t="shared" si="326"/>
        <v>90.566314955827352</v>
      </c>
      <c r="K340">
        <f t="shared" si="326"/>
        <v>105</v>
      </c>
      <c r="L340">
        <f t="shared" ref="L340:U340" si="327">IF(L311,(L$46-100)*L124+100,"")</f>
        <v>89.862221618332214</v>
      </c>
      <c r="M340">
        <f t="shared" si="327"/>
        <v>96.729315311062138</v>
      </c>
      <c r="N340">
        <f t="shared" si="327"/>
        <v>91.084870579081581</v>
      </c>
      <c r="O340">
        <f t="shared" si="327"/>
        <v>102.696615162519</v>
      </c>
      <c r="P340">
        <f t="shared" si="327"/>
        <v>98.507842925634407</v>
      </c>
      <c r="Q340">
        <f t="shared" si="327"/>
        <v>99.324273261742647</v>
      </c>
      <c r="R340">
        <f t="shared" si="327"/>
        <v>95.276584192973317</v>
      </c>
      <c r="S340">
        <f t="shared" si="327"/>
        <v>100</v>
      </c>
      <c r="T340">
        <f t="shared" si="327"/>
        <v>93.361054822918518</v>
      </c>
      <c r="U340">
        <f t="shared" si="327"/>
        <v>83.273382792881478</v>
      </c>
    </row>
    <row r="341" spans="1:21" x14ac:dyDescent="0.15">
      <c r="A341">
        <v>11</v>
      </c>
      <c r="B341">
        <f t="shared" ref="B341:K341" si="328">IF(B312,(B$46-100)*B125+100,"")</f>
        <v>103.53102574174815</v>
      </c>
      <c r="C341">
        <f t="shared" si="328"/>
        <v>101.55985493264654</v>
      </c>
      <c r="D341">
        <f t="shared" si="328"/>
        <v>102.79713278021357</v>
      </c>
      <c r="E341">
        <f t="shared" si="328"/>
        <v>97.834276409283447</v>
      </c>
      <c r="F341">
        <f t="shared" si="328"/>
        <v>104.2823953162754</v>
      </c>
      <c r="G341">
        <f t="shared" si="328"/>
        <v>85.101883168163312</v>
      </c>
      <c r="H341">
        <f t="shared" si="328"/>
        <v>101.19345807287547</v>
      </c>
      <c r="I341">
        <f t="shared" si="328"/>
        <v>98.198963251185972</v>
      </c>
      <c r="J341">
        <f t="shared" si="328"/>
        <v>85.002948289791178</v>
      </c>
      <c r="K341">
        <f t="shared" si="328"/>
        <v>102.66783641622837</v>
      </c>
      <c r="L341">
        <f t="shared" ref="L341:U341" si="329">IF(L312,(L$46-100)*L125+100,"")</f>
        <v>81</v>
      </c>
      <c r="M341">
        <f t="shared" si="329"/>
        <v>97.957616007819681</v>
      </c>
      <c r="N341">
        <f t="shared" si="329"/>
        <v>86.59188133102387</v>
      </c>
      <c r="O341">
        <f t="shared" si="329"/>
        <v>102.8712774651906</v>
      </c>
      <c r="P341">
        <f t="shared" si="329"/>
        <v>98.781876808931429</v>
      </c>
      <c r="Q341">
        <f t="shared" si="329"/>
        <v>99.317379167175076</v>
      </c>
      <c r="R341">
        <f t="shared" si="329"/>
        <v>95.112485886478936</v>
      </c>
      <c r="S341">
        <f t="shared" si="329"/>
        <v>100</v>
      </c>
      <c r="T341">
        <f t="shared" si="329"/>
        <v>89.731622476535591</v>
      </c>
      <c r="U341">
        <f t="shared" si="329"/>
        <v>69.058534935219541</v>
      </c>
    </row>
    <row r="342" spans="1:21" x14ac:dyDescent="0.15">
      <c r="A342">
        <v>12</v>
      </c>
      <c r="B342">
        <f t="shared" ref="B342:K342" si="330">IF(B313,(B$46-100)*B126+100,"")</f>
        <v>107.55854413676232</v>
      </c>
      <c r="C342">
        <f t="shared" si="330"/>
        <v>103.15735507676182</v>
      </c>
      <c r="D342">
        <f t="shared" si="330"/>
        <v>104.30082848302037</v>
      </c>
      <c r="E342">
        <f t="shared" si="330"/>
        <v>97.605404720595217</v>
      </c>
      <c r="F342">
        <f t="shared" si="330"/>
        <v>105.78295343828243</v>
      </c>
      <c r="G342">
        <f t="shared" si="330"/>
        <v>82.798693793926489</v>
      </c>
      <c r="H342">
        <f t="shared" si="330"/>
        <v>101.78625706987481</v>
      </c>
      <c r="I342">
        <f t="shared" si="330"/>
        <v>97.48335174277031</v>
      </c>
      <c r="J342">
        <f t="shared" si="330"/>
        <v>87.374590761557499</v>
      </c>
      <c r="K342">
        <f t="shared" si="330"/>
        <v>104.08835586117232</v>
      </c>
      <c r="L342">
        <f t="shared" ref="L342:U342" si="331">IF(L313,(L$46-100)*L126+100,"")</f>
        <v>90.298676037143508</v>
      </c>
      <c r="M342">
        <f t="shared" si="331"/>
        <v>96</v>
      </c>
      <c r="N342">
        <f t="shared" si="331"/>
        <v>87.025689320945077</v>
      </c>
      <c r="O342">
        <f t="shared" si="331"/>
        <v>103.66087397971827</v>
      </c>
      <c r="P342">
        <f t="shared" si="331"/>
        <v>96.835713914995026</v>
      </c>
      <c r="Q342">
        <f t="shared" si="331"/>
        <v>98.354951750545638</v>
      </c>
      <c r="R342">
        <f t="shared" si="331"/>
        <v>94.059626934023186</v>
      </c>
      <c r="S342">
        <f t="shared" si="331"/>
        <v>100</v>
      </c>
      <c r="T342">
        <f t="shared" si="331"/>
        <v>91.796507509759294</v>
      </c>
      <c r="U342">
        <f t="shared" si="331"/>
        <v>81.826061127225671</v>
      </c>
    </row>
    <row r="343" spans="1:21" x14ac:dyDescent="0.15">
      <c r="A343">
        <v>13</v>
      </c>
      <c r="B343">
        <f t="shared" ref="B343:K343" si="332">IF(B314,(B$46-100)*B127+100,"")</f>
        <v>105.36595270584698</v>
      </c>
      <c r="C343">
        <f t="shared" si="332"/>
        <v>102.13899210362986</v>
      </c>
      <c r="D343">
        <f t="shared" si="332"/>
        <v>104.22590928494461</v>
      </c>
      <c r="E343">
        <f t="shared" si="332"/>
        <v>98.371090285090816</v>
      </c>
      <c r="F343">
        <f t="shared" si="332"/>
        <v>106.1755872504706</v>
      </c>
      <c r="G343">
        <f t="shared" si="332"/>
        <v>82.131057003553963</v>
      </c>
      <c r="H343">
        <f t="shared" si="332"/>
        <v>101.20527728491361</v>
      </c>
      <c r="I343">
        <f t="shared" si="332"/>
        <v>98.410247272055756</v>
      </c>
      <c r="J343">
        <f t="shared" si="332"/>
        <v>71.057205494666533</v>
      </c>
      <c r="K343">
        <f t="shared" si="332"/>
        <v>101.78302588418369</v>
      </c>
      <c r="L343">
        <f t="shared" ref="L343:U343" si="333">IF(L314,(L$46-100)*L127+100,"")</f>
        <v>89.80982981157814</v>
      </c>
      <c r="M343">
        <f t="shared" si="333"/>
        <v>97.924110291351212</v>
      </c>
      <c r="N343">
        <f t="shared" si="333"/>
        <v>75</v>
      </c>
      <c r="O343">
        <f t="shared" si="333"/>
        <v>102.51361864898391</v>
      </c>
      <c r="P343">
        <f t="shared" si="333"/>
        <v>98.72220622739998</v>
      </c>
      <c r="Q343">
        <f t="shared" si="333"/>
        <v>98.261685168067061</v>
      </c>
      <c r="R343">
        <f t="shared" si="333"/>
        <v>94.631760838409633</v>
      </c>
      <c r="S343">
        <f t="shared" si="333"/>
        <v>100</v>
      </c>
      <c r="T343">
        <f t="shared" si="333"/>
        <v>78.171163404926176</v>
      </c>
      <c r="U343">
        <f t="shared" si="333"/>
        <v>73.469198870771834</v>
      </c>
    </row>
    <row r="344" spans="1:21" x14ac:dyDescent="0.15">
      <c r="A344">
        <v>14</v>
      </c>
      <c r="B344">
        <f t="shared" ref="B344:K344" si="334">IF(B315,(B$46-100)*B128+100,"")</f>
        <v>106.31327717509241</v>
      </c>
      <c r="C344">
        <f t="shared" si="334"/>
        <v>102.94490141976384</v>
      </c>
      <c r="D344">
        <f t="shared" si="334"/>
        <v>104.30027116580086</v>
      </c>
      <c r="E344">
        <f t="shared" si="334"/>
        <v>97.781930879159205</v>
      </c>
      <c r="F344">
        <f t="shared" si="334"/>
        <v>106.09095984351283</v>
      </c>
      <c r="G344">
        <f t="shared" si="334"/>
        <v>91.686462917991022</v>
      </c>
      <c r="H344">
        <f t="shared" si="334"/>
        <v>103.61374672689672</v>
      </c>
      <c r="I344">
        <f t="shared" si="334"/>
        <v>98.952823488827974</v>
      </c>
      <c r="J344">
        <f t="shared" si="334"/>
        <v>92.164684006718687</v>
      </c>
      <c r="K344">
        <f t="shared" si="334"/>
        <v>101.49811953473278</v>
      </c>
      <c r="L344">
        <f t="shared" ref="L344:U344" si="335">IF(L315,(L$46-100)*L128+100,"")</f>
        <v>93.938414240153193</v>
      </c>
      <c r="M344">
        <f t="shared" si="335"/>
        <v>98.372944897902997</v>
      </c>
      <c r="N344">
        <f t="shared" si="335"/>
        <v>93.017725975044712</v>
      </c>
      <c r="O344">
        <f t="shared" si="335"/>
        <v>109</v>
      </c>
      <c r="P344">
        <f t="shared" si="335"/>
        <v>96.121196169062671</v>
      </c>
      <c r="Q344">
        <f t="shared" si="335"/>
        <v>99.038955179223677</v>
      </c>
      <c r="R344">
        <f t="shared" si="335"/>
        <v>94.537009753025387</v>
      </c>
      <c r="S344">
        <f t="shared" si="335"/>
        <v>100</v>
      </c>
      <c r="T344">
        <f t="shared" si="335"/>
        <v>95.476961476995058</v>
      </c>
      <c r="U344">
        <f t="shared" si="335"/>
        <v>86.106085089274288</v>
      </c>
    </row>
    <row r="345" spans="1:21" x14ac:dyDescent="0.15">
      <c r="A345">
        <v>15</v>
      </c>
      <c r="B345">
        <f t="shared" ref="B345:K345" si="336">IF(B316,(B$46-100)*B129+100,"")</f>
        <v>105.91203252197181</v>
      </c>
      <c r="C345">
        <f t="shared" si="336"/>
        <v>102.52102441363716</v>
      </c>
      <c r="D345">
        <f t="shared" si="336"/>
        <v>103.66821261159764</v>
      </c>
      <c r="E345">
        <f t="shared" si="336"/>
        <v>98.060753693623695</v>
      </c>
      <c r="F345">
        <f t="shared" si="336"/>
        <v>105.04722358747476</v>
      </c>
      <c r="G345">
        <f t="shared" si="336"/>
        <v>91.793859671127578</v>
      </c>
      <c r="H345">
        <f t="shared" si="336"/>
        <v>103.29942355008319</v>
      </c>
      <c r="I345">
        <f t="shared" si="336"/>
        <v>99.081242159841452</v>
      </c>
      <c r="J345">
        <f t="shared" si="336"/>
        <v>94.02198035725138</v>
      </c>
      <c r="K345">
        <f t="shared" si="336"/>
        <v>101.24346422863799</v>
      </c>
      <c r="L345">
        <f t="shared" ref="L345:U345" si="337">IF(L316,(L$46-100)*L129+100,"")</f>
        <v>96.142609894949544</v>
      </c>
      <c r="M345">
        <f t="shared" si="337"/>
        <v>97.890475943330017</v>
      </c>
      <c r="N345">
        <f t="shared" si="337"/>
        <v>94.675859280833265</v>
      </c>
      <c r="O345">
        <f t="shared" si="337"/>
        <v>105.81820574640599</v>
      </c>
      <c r="P345">
        <f t="shared" si="337"/>
        <v>94</v>
      </c>
      <c r="Q345">
        <f t="shared" si="337"/>
        <v>98.953877968090055</v>
      </c>
      <c r="R345">
        <f t="shared" si="337"/>
        <v>94.98006566875442</v>
      </c>
      <c r="S345">
        <f t="shared" si="337"/>
        <v>100</v>
      </c>
      <c r="T345">
        <f t="shared" si="337"/>
        <v>98.217483495879591</v>
      </c>
      <c r="U345">
        <f t="shared" si="337"/>
        <v>94.697571362913024</v>
      </c>
    </row>
    <row r="346" spans="1:21" x14ac:dyDescent="0.15">
      <c r="A346">
        <v>16</v>
      </c>
      <c r="B346">
        <f t="shared" ref="B346:K346" si="338">IF(B317,(B$46-100)*B130+100,"")</f>
        <v>105.93532011307903</v>
      </c>
      <c r="C346">
        <f t="shared" si="338"/>
        <v>101.92147598063799</v>
      </c>
      <c r="D346">
        <f t="shared" si="338"/>
        <v>104.29256671843991</v>
      </c>
      <c r="E346">
        <f t="shared" si="338"/>
        <v>98.443930092826321</v>
      </c>
      <c r="F346">
        <f t="shared" si="338"/>
        <v>105.39717266249795</v>
      </c>
      <c r="G346">
        <f t="shared" si="338"/>
        <v>88.969526476682191</v>
      </c>
      <c r="H346">
        <f t="shared" si="338"/>
        <v>101.63224791352036</v>
      </c>
      <c r="I346">
        <f t="shared" si="338"/>
        <v>99.00875035169004</v>
      </c>
      <c r="J346">
        <f t="shared" si="338"/>
        <v>87.81846568533841</v>
      </c>
      <c r="K346">
        <f t="shared" si="338"/>
        <v>101.12621123042892</v>
      </c>
      <c r="L346">
        <f t="shared" ref="L346:U346" si="339">IF(L317,(L$46-100)*L130+100,"")</f>
        <v>95.676734725442145</v>
      </c>
      <c r="M346">
        <f t="shared" si="339"/>
        <v>97.806602334060855</v>
      </c>
      <c r="N346">
        <f t="shared" si="339"/>
        <v>85.514043067225529</v>
      </c>
      <c r="O346">
        <f t="shared" si="339"/>
        <v>102.88313446232895</v>
      </c>
      <c r="P346">
        <f t="shared" si="339"/>
        <v>97.907755936180109</v>
      </c>
      <c r="Q346">
        <f t="shared" si="339"/>
        <v>97</v>
      </c>
      <c r="R346">
        <f t="shared" si="339"/>
        <v>95.712245791967646</v>
      </c>
      <c r="S346">
        <f t="shared" si="339"/>
        <v>100</v>
      </c>
      <c r="T346">
        <f t="shared" si="339"/>
        <v>91.987903881597134</v>
      </c>
      <c r="U346">
        <f t="shared" si="339"/>
        <v>88.514215992552607</v>
      </c>
    </row>
    <row r="347" spans="1:21" x14ac:dyDescent="0.15">
      <c r="A347">
        <v>17</v>
      </c>
      <c r="B347">
        <f t="shared" ref="B347:K347" si="340">IF(B318,(B$46-100)*B131+100,"")</f>
        <v>111.00371725414068</v>
      </c>
      <c r="C347">
        <f t="shared" si="340"/>
        <v>106.12137754946454</v>
      </c>
      <c r="D347">
        <f t="shared" si="340"/>
        <v>105.46689488210959</v>
      </c>
      <c r="E347">
        <f t="shared" si="340"/>
        <v>96.003213014075001</v>
      </c>
      <c r="F347">
        <f t="shared" si="340"/>
        <v>108.34081542700254</v>
      </c>
      <c r="G347">
        <f t="shared" si="340"/>
        <v>82.878382073717091</v>
      </c>
      <c r="H347">
        <f t="shared" si="340"/>
        <v>102.98666007900675</v>
      </c>
      <c r="I347">
        <f t="shared" si="340"/>
        <v>97.934461536870472</v>
      </c>
      <c r="J347">
        <f t="shared" si="340"/>
        <v>81.458774947139617</v>
      </c>
      <c r="K347">
        <f t="shared" si="340"/>
        <v>102.95213487939168</v>
      </c>
      <c r="L347">
        <f t="shared" ref="L347:U347" si="341">IF(L318,(L$46-100)*L131+100,"")</f>
        <v>88.392153980387462</v>
      </c>
      <c r="M347">
        <f t="shared" si="341"/>
        <v>97.029813467011593</v>
      </c>
      <c r="N347">
        <f t="shared" si="341"/>
        <v>83.224252620030086</v>
      </c>
      <c r="O347">
        <f t="shared" si="341"/>
        <v>106.14586402784644</v>
      </c>
      <c r="P347">
        <f t="shared" si="341"/>
        <v>96.235049251565812</v>
      </c>
      <c r="Q347">
        <f t="shared" si="341"/>
        <v>98.392092171987869</v>
      </c>
      <c r="R347">
        <f t="shared" si="341"/>
        <v>92</v>
      </c>
      <c r="S347">
        <f t="shared" si="341"/>
        <v>101.18666928454417</v>
      </c>
      <c r="T347">
        <f t="shared" si="341"/>
        <v>88.505205128896975</v>
      </c>
      <c r="U347">
        <f t="shared" si="341"/>
        <v>76.09410258135884</v>
      </c>
    </row>
    <row r="348" spans="1:21" x14ac:dyDescent="0.15">
      <c r="A348">
        <v>18</v>
      </c>
      <c r="B348">
        <f t="shared" ref="B348:K348" si="342">IF(B319,(B$46-100)*B132+100,"")</f>
        <v>111.88117149210652</v>
      </c>
      <c r="C348">
        <f t="shared" si="342"/>
        <v>108.1922476669244</v>
      </c>
      <c r="D348">
        <f t="shared" si="342"/>
        <v>100</v>
      </c>
      <c r="E348">
        <f t="shared" si="342"/>
        <v>97.248626822946107</v>
      </c>
      <c r="F348">
        <f t="shared" si="342"/>
        <v>100</v>
      </c>
      <c r="G348">
        <f t="shared" si="342"/>
        <v>100</v>
      </c>
      <c r="H348">
        <f t="shared" si="342"/>
        <v>100</v>
      </c>
      <c r="I348">
        <f t="shared" si="342"/>
        <v>100</v>
      </c>
      <c r="J348">
        <f t="shared" si="342"/>
        <v>100</v>
      </c>
      <c r="K348">
        <f t="shared" si="342"/>
        <v>100</v>
      </c>
      <c r="L348">
        <f t="shared" ref="L348:U348" si="343">IF(L319,(L$46-100)*L132+100,"")</f>
        <v>100</v>
      </c>
      <c r="M348">
        <f t="shared" si="343"/>
        <v>100</v>
      </c>
      <c r="N348">
        <f t="shared" si="343"/>
        <v>100</v>
      </c>
      <c r="O348">
        <f t="shared" si="343"/>
        <v>100</v>
      </c>
      <c r="P348">
        <f t="shared" si="343"/>
        <v>100</v>
      </c>
      <c r="Q348">
        <f t="shared" si="343"/>
        <v>100</v>
      </c>
      <c r="R348">
        <f t="shared" si="343"/>
        <v>97.626661430911668</v>
      </c>
      <c r="S348">
        <f t="shared" si="343"/>
        <v>104</v>
      </c>
      <c r="T348">
        <f t="shared" si="343"/>
        <v>100</v>
      </c>
      <c r="U348">
        <f t="shared" si="343"/>
        <v>100</v>
      </c>
    </row>
    <row r="349" spans="1:21" x14ac:dyDescent="0.15">
      <c r="A349">
        <v>19</v>
      </c>
      <c r="B349">
        <f t="shared" ref="B349:K349" si="344">IF(B320,(B$46-100)*B133+100,"")</f>
        <v>100.49204193231664</v>
      </c>
      <c r="C349">
        <f t="shared" si="344"/>
        <v>100.60505927991822</v>
      </c>
      <c r="D349">
        <f t="shared" si="344"/>
        <v>101.40163793170126</v>
      </c>
      <c r="E349">
        <f t="shared" si="344"/>
        <v>99.185404892218955</v>
      </c>
      <c r="F349">
        <f t="shared" si="344"/>
        <v>102.73767371141685</v>
      </c>
      <c r="G349">
        <f t="shared" si="344"/>
        <v>84.950513664909778</v>
      </c>
      <c r="H349">
        <f t="shared" si="344"/>
        <v>100.66843015519545</v>
      </c>
      <c r="I349">
        <f t="shared" si="344"/>
        <v>98.792311220655378</v>
      </c>
      <c r="J349">
        <f t="shared" si="344"/>
        <v>70.533673786037426</v>
      </c>
      <c r="K349">
        <f t="shared" si="344"/>
        <v>101.38311357855864</v>
      </c>
      <c r="L349">
        <f t="shared" ref="L349:U349" si="345">IF(L320,(L$46-100)*L133+100,"")</f>
        <v>91.87086779392402</v>
      </c>
      <c r="M349">
        <f t="shared" si="345"/>
        <v>98.632751251626544</v>
      </c>
      <c r="N349">
        <f t="shared" si="345"/>
        <v>77.261628546798107</v>
      </c>
      <c r="O349">
        <f t="shared" si="345"/>
        <v>101.69613944612685</v>
      </c>
      <c r="P349">
        <f t="shared" si="345"/>
        <v>99.554370873969901</v>
      </c>
      <c r="Q349">
        <f t="shared" si="345"/>
        <v>98.998487985199645</v>
      </c>
      <c r="R349">
        <f t="shared" si="345"/>
        <v>96.16840170963232</v>
      </c>
      <c r="S349">
        <f t="shared" si="345"/>
        <v>100</v>
      </c>
      <c r="T349">
        <f t="shared" si="345"/>
        <v>76</v>
      </c>
      <c r="U349">
        <f t="shared" si="345"/>
        <v>76.885185356531778</v>
      </c>
    </row>
    <row r="350" spans="1:21" x14ac:dyDescent="0.15">
      <c r="A350">
        <v>20</v>
      </c>
      <c r="B350">
        <f t="shared" ref="B350:K350" si="346">IF(B321,(B$46-100)*B134+100,"")</f>
        <v>103.75494403994028</v>
      </c>
      <c r="C350">
        <f t="shared" si="346"/>
        <v>101.54179324977889</v>
      </c>
      <c r="D350">
        <f t="shared" si="346"/>
        <v>103.31326858297211</v>
      </c>
      <c r="E350">
        <f t="shared" si="346"/>
        <v>98.658820735467131</v>
      </c>
      <c r="F350">
        <f t="shared" si="346"/>
        <v>105.00570715371271</v>
      </c>
      <c r="G350">
        <f t="shared" si="346"/>
        <v>84.130611904865532</v>
      </c>
      <c r="H350">
        <f t="shared" si="346"/>
        <v>101.04758855106508</v>
      </c>
      <c r="I350">
        <f t="shared" si="346"/>
        <v>98.460616410060922</v>
      </c>
      <c r="J350">
        <f t="shared" si="346"/>
        <v>81.20216026843822</v>
      </c>
      <c r="K350">
        <f t="shared" si="346"/>
        <v>102.03983136672177</v>
      </c>
      <c r="L350">
        <f t="shared" ref="L350:U350" si="347">IF(L321,(L$46-100)*L134+100,"")</f>
        <v>85.661272287052952</v>
      </c>
      <c r="M350">
        <f t="shared" si="347"/>
        <v>98.226932792900058</v>
      </c>
      <c r="N350">
        <f t="shared" si="347"/>
        <v>83.822682238275505</v>
      </c>
      <c r="O350">
        <f t="shared" si="347"/>
        <v>103.04988376089101</v>
      </c>
      <c r="P350">
        <f t="shared" si="347"/>
        <v>99.224034833597031</v>
      </c>
      <c r="Q350">
        <f t="shared" si="347"/>
        <v>99.159576779942867</v>
      </c>
      <c r="R350">
        <f t="shared" si="347"/>
        <v>95.335434650021242</v>
      </c>
      <c r="S350">
        <f t="shared" si="347"/>
        <v>100</v>
      </c>
      <c r="T350">
        <f t="shared" si="347"/>
        <v>86.469376794067387</v>
      </c>
      <c r="U350">
        <f t="shared" si="347"/>
        <v>59</v>
      </c>
    </row>
    <row r="352" spans="1:21" x14ac:dyDescent="0.15">
      <c r="U352" t="s">
        <v>169</v>
      </c>
    </row>
    <row r="353" spans="1:21" x14ac:dyDescent="0.15">
      <c r="A353" t="s">
        <v>167</v>
      </c>
      <c r="B353">
        <v>1</v>
      </c>
      <c r="C353">
        <v>2</v>
      </c>
      <c r="D353">
        <v>3</v>
      </c>
      <c r="E353">
        <v>4</v>
      </c>
      <c r="F353">
        <v>5</v>
      </c>
      <c r="G353">
        <v>6</v>
      </c>
      <c r="H353">
        <v>7</v>
      </c>
      <c r="I353">
        <v>8</v>
      </c>
      <c r="J353">
        <v>9</v>
      </c>
      <c r="K353">
        <v>10</v>
      </c>
      <c r="L353">
        <v>11</v>
      </c>
      <c r="M353">
        <v>12</v>
      </c>
      <c r="N353">
        <v>13</v>
      </c>
      <c r="O353">
        <v>14</v>
      </c>
      <c r="P353">
        <v>15</v>
      </c>
      <c r="Q353">
        <v>16</v>
      </c>
      <c r="R353">
        <v>17</v>
      </c>
      <c r="S353">
        <v>18</v>
      </c>
      <c r="T353">
        <v>19</v>
      </c>
      <c r="U353">
        <v>20</v>
      </c>
    </row>
    <row r="354" spans="1:21" x14ac:dyDescent="0.15">
      <c r="A354">
        <v>1</v>
      </c>
      <c r="B354">
        <f t="shared" ref="B354:K354" si="348">IF(B302,$X38-B331,"")</f>
        <v>0</v>
      </c>
      <c r="C354">
        <f t="shared" si="348"/>
        <v>4.5785835548730063</v>
      </c>
      <c r="D354">
        <f t="shared" si="348"/>
        <v>5.3595623833113137</v>
      </c>
      <c r="E354">
        <f t="shared" si="348"/>
        <v>15.50669553036046</v>
      </c>
      <c r="F354">
        <f t="shared" si="348"/>
        <v>2.3634198036837972</v>
      </c>
      <c r="G354">
        <f t="shared" si="348"/>
        <v>23.910974671071784</v>
      </c>
      <c r="H354">
        <f t="shared" si="348"/>
        <v>9.5925795332293973</v>
      </c>
      <c r="I354">
        <f t="shared" si="348"/>
        <v>13.761808866504097</v>
      </c>
      <c r="J354">
        <f t="shared" si="348"/>
        <v>22.113502987881631</v>
      </c>
      <c r="K354">
        <f t="shared" si="348"/>
        <v>9.2592644615764073</v>
      </c>
      <c r="L354">
        <f t="shared" ref="L354:U354" si="349">IF(L302,$X38-L331,"")</f>
        <v>17.59079075776792</v>
      </c>
      <c r="M354">
        <f t="shared" si="349"/>
        <v>14.519514712254107</v>
      </c>
      <c r="N354">
        <f t="shared" si="349"/>
        <v>23.179068137181218</v>
      </c>
      <c r="O354">
        <f t="shared" si="349"/>
        <v>7.2650421186806966</v>
      </c>
      <c r="P354">
        <f t="shared" si="349"/>
        <v>14.956016260985905</v>
      </c>
      <c r="Q354">
        <f t="shared" si="349"/>
        <v>13.483830028269765</v>
      </c>
      <c r="R354">
        <f t="shared" si="349"/>
        <v>19.33581150276045</v>
      </c>
      <c r="S354">
        <f t="shared" si="349"/>
        <v>8.0396095026311656</v>
      </c>
      <c r="T354">
        <f t="shared" si="349"/>
        <v>12.984083864633277</v>
      </c>
      <c r="U354">
        <f t="shared" si="349"/>
        <v>24.829392136462616</v>
      </c>
    </row>
    <row r="355" spans="1:21" x14ac:dyDescent="0.15">
      <c r="A355">
        <v>2</v>
      </c>
      <c r="B355">
        <f t="shared" ref="B355:K355" si="350">IF(B303,$X39-B332,"")</f>
        <v>-0.89522192683598689</v>
      </c>
      <c r="C355">
        <f t="shared" si="350"/>
        <v>0</v>
      </c>
      <c r="D355">
        <f t="shared" si="350"/>
        <v>5.7216646617146409</v>
      </c>
      <c r="E355">
        <f t="shared" si="350"/>
        <v>12.956084965867944</v>
      </c>
      <c r="F355">
        <f t="shared" si="350"/>
        <v>4.2971052890054011</v>
      </c>
      <c r="G355">
        <f t="shared" si="350"/>
        <v>15.624765877455104</v>
      </c>
      <c r="H355">
        <f t="shared" si="350"/>
        <v>7.4945762510404847</v>
      </c>
      <c r="I355">
        <f t="shared" si="350"/>
        <v>10.022639608069667</v>
      </c>
      <c r="J355">
        <f t="shared" si="350"/>
        <v>14.887552690977927</v>
      </c>
      <c r="K355">
        <f t="shared" si="350"/>
        <v>7.4014714113649376</v>
      </c>
      <c r="L355">
        <f t="shared" ref="L355:U355" si="351">IF(L303,$X39-L332,"")</f>
        <v>12.293027080031592</v>
      </c>
      <c r="M355">
        <f t="shared" si="351"/>
        <v>10.403268923005257</v>
      </c>
      <c r="N355">
        <f t="shared" si="351"/>
        <v>14.94164473230515</v>
      </c>
      <c r="O355">
        <f t="shared" si="351"/>
        <v>6.0550985802361623</v>
      </c>
      <c r="P355">
        <f t="shared" si="351"/>
        <v>10.680682942424767</v>
      </c>
      <c r="Q355">
        <f t="shared" si="351"/>
        <v>9.640491993545993</v>
      </c>
      <c r="R355">
        <f t="shared" si="351"/>
        <v>14.441224488412928</v>
      </c>
      <c r="S355">
        <f t="shared" si="351"/>
        <v>5.3590010369224927</v>
      </c>
      <c r="T355">
        <f t="shared" si="351"/>
        <v>10.613491413115256</v>
      </c>
      <c r="U355">
        <f t="shared" si="351"/>
        <v>16.023724804548308</v>
      </c>
    </row>
    <row r="356" spans="1:21" x14ac:dyDescent="0.15">
      <c r="A356">
        <v>3</v>
      </c>
      <c r="B356">
        <f t="shared" ref="B356:K356" si="352">IF(B304,$X40-B333,"")</f>
        <v>-1.9606564250330223</v>
      </c>
      <c r="C356">
        <f t="shared" si="352"/>
        <v>4.3118727444289817</v>
      </c>
      <c r="D356">
        <f t="shared" si="352"/>
        <v>0</v>
      </c>
      <c r="E356">
        <f t="shared" si="352"/>
        <v>9.8617234470439854</v>
      </c>
      <c r="F356">
        <f t="shared" si="352"/>
        <v>-3.7281165565622274</v>
      </c>
      <c r="G356">
        <f t="shared" si="352"/>
        <v>19.436944246491976</v>
      </c>
      <c r="H356">
        <f t="shared" si="352"/>
        <v>5.7266069220108449</v>
      </c>
      <c r="I356">
        <f t="shared" si="352"/>
        <v>9.3636945487624388</v>
      </c>
      <c r="J356">
        <f t="shared" si="352"/>
        <v>19.097068748296252</v>
      </c>
      <c r="K356">
        <f t="shared" si="352"/>
        <v>5.9849115176976539</v>
      </c>
      <c r="L356">
        <f t="shared" ref="L356:U356" si="353">IF(L304,$X40-L333,"")</f>
        <v>14.643190353007242</v>
      </c>
      <c r="M356">
        <f t="shared" si="353"/>
        <v>10.150414241510191</v>
      </c>
      <c r="N356">
        <f t="shared" si="353"/>
        <v>21.205966515451919</v>
      </c>
      <c r="O356">
        <f t="shared" si="353"/>
        <v>3.1621949384740304</v>
      </c>
      <c r="P356">
        <f t="shared" si="353"/>
        <v>10.751159458698226</v>
      </c>
      <c r="Q356">
        <f t="shared" si="353"/>
        <v>9.6097125194149697</v>
      </c>
      <c r="R356">
        <f t="shared" si="353"/>
        <v>13.466894882109585</v>
      </c>
      <c r="S356">
        <f t="shared" si="353"/>
        <v>8</v>
      </c>
      <c r="T356">
        <f t="shared" si="353"/>
        <v>12.204913795103792</v>
      </c>
      <c r="U356">
        <f t="shared" si="353"/>
        <v>24.980501487732056</v>
      </c>
    </row>
    <row r="357" spans="1:21" x14ac:dyDescent="0.15">
      <c r="A357">
        <v>4</v>
      </c>
      <c r="B357">
        <f t="shared" ref="B357:K357" si="354">IF(B305,$X41-B334,"")</f>
        <v>-13.416069272865116</v>
      </c>
      <c r="C357">
        <f t="shared" si="354"/>
        <v>-12.120952938562283</v>
      </c>
      <c r="D357">
        <f t="shared" si="354"/>
        <v>-7.9787575152703738</v>
      </c>
      <c r="E357">
        <f t="shared" si="354"/>
        <v>0</v>
      </c>
      <c r="F357">
        <f t="shared" si="354"/>
        <v>-9.9267795707728084</v>
      </c>
      <c r="G357">
        <f t="shared" si="354"/>
        <v>4.4027732881013293</v>
      </c>
      <c r="H357">
        <f t="shared" si="354"/>
        <v>-7.0567241884789382</v>
      </c>
      <c r="I357">
        <f t="shared" si="354"/>
        <v>-3.6781022343130587</v>
      </c>
      <c r="J357">
        <f t="shared" si="354"/>
        <v>2.9077398244486403</v>
      </c>
      <c r="K357">
        <f t="shared" si="354"/>
        <v>-7.1020725155544397</v>
      </c>
      <c r="L357">
        <f t="shared" ref="L357:U357" si="355">IF(L305,$X41-L334,"")</f>
        <v>3.2297496447228724</v>
      </c>
      <c r="M357">
        <f t="shared" si="355"/>
        <v>-3.0843237764761682</v>
      </c>
      <c r="N357">
        <f t="shared" si="355"/>
        <v>3.1445485745459223</v>
      </c>
      <c r="O357">
        <f t="shared" si="355"/>
        <v>-8.9925244175134225</v>
      </c>
      <c r="P357">
        <f t="shared" si="355"/>
        <v>-2.6729044323484317</v>
      </c>
      <c r="Q357">
        <f t="shared" si="355"/>
        <v>-4.0663580556957868</v>
      </c>
      <c r="R357">
        <f t="shared" si="355"/>
        <v>1.3948591774799866</v>
      </c>
      <c r="S357">
        <f t="shared" si="355"/>
        <v>-7.2010985416431197</v>
      </c>
      <c r="T357">
        <f t="shared" si="355"/>
        <v>-1.089943482650952</v>
      </c>
      <c r="U357">
        <f t="shared" si="355"/>
        <v>5.9976699691694932</v>
      </c>
    </row>
    <row r="358" spans="1:21" x14ac:dyDescent="0.15">
      <c r="A358">
        <v>5</v>
      </c>
      <c r="B358">
        <f t="shared" ref="B358:K358" si="356">IF(B306,$X42-B335,"")</f>
        <v>4.1046952034004249</v>
      </c>
      <c r="C358">
        <f t="shared" si="356"/>
        <v>9.7441498154652777</v>
      </c>
      <c r="D358">
        <f t="shared" si="356"/>
        <v>5.7826975036540205</v>
      </c>
      <c r="E358">
        <f t="shared" si="356"/>
        <v>14.894915219528002</v>
      </c>
      <c r="F358">
        <f t="shared" si="356"/>
        <v>0</v>
      </c>
      <c r="G358">
        <f t="shared" si="356"/>
        <v>23.045107503025335</v>
      </c>
      <c r="H358">
        <f t="shared" si="356"/>
        <v>11.024524473533674</v>
      </c>
      <c r="I358">
        <f t="shared" si="356"/>
        <v>14.184384799216545</v>
      </c>
      <c r="J358">
        <f t="shared" si="356"/>
        <v>23.34397360830971</v>
      </c>
      <c r="K358">
        <f t="shared" si="356"/>
        <v>11.307001372041583</v>
      </c>
      <c r="L358">
        <f t="shared" ref="L358:U358" si="357">IF(L306,$X42-L335,"")</f>
        <v>19.258885462248671</v>
      </c>
      <c r="M358">
        <f t="shared" si="357"/>
        <v>14.779370288702282</v>
      </c>
      <c r="N358">
        <f t="shared" si="357"/>
        <v>24.876129327828082</v>
      </c>
      <c r="O358">
        <f t="shared" si="357"/>
        <v>8.7831816467988091</v>
      </c>
      <c r="P358">
        <f t="shared" si="357"/>
        <v>15.329487809603734</v>
      </c>
      <c r="Q358">
        <f t="shared" si="357"/>
        <v>14.245501383653377</v>
      </c>
      <c r="R358">
        <f t="shared" si="357"/>
        <v>18.132809493540023</v>
      </c>
      <c r="S358">
        <f t="shared" si="357"/>
        <v>13</v>
      </c>
      <c r="T358">
        <f t="shared" si="357"/>
        <v>18.054166851846475</v>
      </c>
      <c r="U358">
        <f t="shared" si="357"/>
        <v>28.787230254017004</v>
      </c>
    </row>
    <row r="359" spans="1:21" x14ac:dyDescent="0.15">
      <c r="A359">
        <v>6</v>
      </c>
      <c r="B359">
        <f t="shared" ref="B359:K359" si="358">IF(B307,$X43-B336,"")</f>
        <v>-27.806271240612446</v>
      </c>
      <c r="C359">
        <f t="shared" si="358"/>
        <v>-23.839185376052185</v>
      </c>
      <c r="D359">
        <f t="shared" si="358"/>
        <v>-25.356931141520747</v>
      </c>
      <c r="E359">
        <f t="shared" si="358"/>
        <v>-18.761244455213969</v>
      </c>
      <c r="F359">
        <f t="shared" si="358"/>
        <v>-27.21839988282521</v>
      </c>
      <c r="G359">
        <f t="shared" si="358"/>
        <v>0</v>
      </c>
      <c r="H359">
        <f t="shared" si="358"/>
        <v>-22.652356438827866</v>
      </c>
      <c r="I359">
        <f t="shared" si="358"/>
        <v>-18.623555440760157</v>
      </c>
      <c r="J359">
        <f t="shared" si="358"/>
        <v>3.6567376750528524</v>
      </c>
      <c r="K359">
        <f t="shared" si="358"/>
        <v>-24.318753060080169</v>
      </c>
      <c r="L359">
        <f t="shared" ref="L359:U359" si="359">IF(L307,$X43-L336,"")</f>
        <v>-7.5207514378620459</v>
      </c>
      <c r="M359">
        <f t="shared" si="359"/>
        <v>-17.723560722652664</v>
      </c>
      <c r="N359">
        <f t="shared" si="359"/>
        <v>0.27255118624528052</v>
      </c>
      <c r="O359">
        <f t="shared" si="359"/>
        <v>-24.562944463718139</v>
      </c>
      <c r="P359">
        <f t="shared" si="359"/>
        <v>-18.655388477465024</v>
      </c>
      <c r="Q359">
        <f t="shared" si="359"/>
        <v>-19.42421806809746</v>
      </c>
      <c r="R359">
        <f t="shared" si="359"/>
        <v>-14.477478885225565</v>
      </c>
      <c r="S359">
        <f t="shared" si="359"/>
        <v>-21</v>
      </c>
      <c r="T359">
        <f t="shared" si="359"/>
        <v>-3.8005870456111666</v>
      </c>
      <c r="U359">
        <f t="shared" si="359"/>
        <v>9.9830910428815827</v>
      </c>
    </row>
    <row r="360" spans="1:21" x14ac:dyDescent="0.15">
      <c r="A360">
        <v>7</v>
      </c>
      <c r="B360">
        <f t="shared" ref="B360:K360" si="360">IF(B308,$X44-B337,"")</f>
        <v>-3.2222614003118224</v>
      </c>
      <c r="C360">
        <f t="shared" si="360"/>
        <v>0.61279656484109069</v>
      </c>
      <c r="D360">
        <f t="shared" si="360"/>
        <v>-0.54678615597832447</v>
      </c>
      <c r="E360">
        <f t="shared" si="360"/>
        <v>6.5709052355986728</v>
      </c>
      <c r="F360">
        <f t="shared" si="360"/>
        <v>-2.4202954610155558</v>
      </c>
      <c r="G360">
        <f t="shared" si="360"/>
        <v>12.674871303846302</v>
      </c>
      <c r="H360">
        <f t="shared" si="360"/>
        <v>0</v>
      </c>
      <c r="I360">
        <f t="shared" si="360"/>
        <v>5.1302430397101517</v>
      </c>
      <c r="J360">
        <f t="shared" si="360"/>
        <v>12.720527485513529</v>
      </c>
      <c r="K360">
        <f t="shared" si="360"/>
        <v>2.4486357822300562</v>
      </c>
      <c r="L360">
        <f t="shared" ref="L360:U360" si="361">IF(L308,$X44-L337,"")</f>
        <v>9.6689258461584728</v>
      </c>
      <c r="M360">
        <f t="shared" si="361"/>
        <v>5.7862570698748073</v>
      </c>
      <c r="N360">
        <f t="shared" si="361"/>
        <v>11.53298303071</v>
      </c>
      <c r="O360">
        <f t="shared" si="361"/>
        <v>-4.130930135517616</v>
      </c>
      <c r="P360">
        <f t="shared" si="361"/>
        <v>8.9491353251247858</v>
      </c>
      <c r="Q360">
        <f t="shared" si="361"/>
        <v>5.2241859351402695</v>
      </c>
      <c r="R360">
        <f t="shared" si="361"/>
        <v>9.9733201580134931</v>
      </c>
      <c r="S360">
        <f t="shared" si="361"/>
        <v>4</v>
      </c>
      <c r="T360">
        <f t="shared" si="361"/>
        <v>8.010580931172683</v>
      </c>
      <c r="U360">
        <f t="shared" si="361"/>
        <v>14.737782648416996</v>
      </c>
    </row>
    <row r="361" spans="1:21" x14ac:dyDescent="0.15">
      <c r="A361">
        <v>8</v>
      </c>
      <c r="B361">
        <f t="shared" ref="B361:K361" si="362">IF(B309,$X45-B338,"")</f>
        <v>-10.047235466016403</v>
      </c>
      <c r="C361">
        <f t="shared" si="362"/>
        <v>-6.0679188242090163</v>
      </c>
      <c r="D361">
        <f t="shared" si="362"/>
        <v>-6.6365187966998462</v>
      </c>
      <c r="E361">
        <f t="shared" si="362"/>
        <v>-0.79683705718844067</v>
      </c>
      <c r="F361">
        <f t="shared" si="362"/>
        <v>-8.1323341299383429</v>
      </c>
      <c r="G361">
        <f t="shared" si="362"/>
        <v>13.635111914678902</v>
      </c>
      <c r="H361">
        <f t="shared" si="362"/>
        <v>-4.5069907196135262</v>
      </c>
      <c r="I361">
        <f t="shared" si="362"/>
        <v>0</v>
      </c>
      <c r="J361">
        <f t="shared" si="362"/>
        <v>12.23023151037647</v>
      </c>
      <c r="K361">
        <f t="shared" si="362"/>
        <v>-7.7553336278265732</v>
      </c>
      <c r="L361">
        <f t="shared" ref="L361:U361" si="363">IF(L309,$X45-L338,"")</f>
        <v>8.406566075822127</v>
      </c>
      <c r="M361">
        <f t="shared" si="363"/>
        <v>0.35553100963957718</v>
      </c>
      <c r="N361">
        <f t="shared" si="363"/>
        <v>10.247939399535326</v>
      </c>
      <c r="O361">
        <f t="shared" si="363"/>
        <v>-6.1415295335160636</v>
      </c>
      <c r="P361">
        <f t="shared" si="363"/>
        <v>-1.1624843196829033</v>
      </c>
      <c r="Q361">
        <f t="shared" si="363"/>
        <v>-2.0087503516900398</v>
      </c>
      <c r="R361">
        <f t="shared" si="363"/>
        <v>2.5081025683454214</v>
      </c>
      <c r="S361">
        <f t="shared" si="363"/>
        <v>-3</v>
      </c>
      <c r="T361">
        <f t="shared" si="363"/>
        <v>6.6615102347569888</v>
      </c>
      <c r="U361">
        <f t="shared" si="363"/>
        <v>18.038242395834132</v>
      </c>
    </row>
    <row r="362" spans="1:21" x14ac:dyDescent="0.15">
      <c r="A362">
        <v>9</v>
      </c>
      <c r="B362">
        <f t="shared" ref="B362:K362" si="364">IF(B310,$X46-B339,"")</f>
        <v>-34.914904382405794</v>
      </c>
      <c r="C362">
        <f t="shared" si="364"/>
        <v>-32.709289490929081</v>
      </c>
      <c r="D362">
        <f t="shared" si="364"/>
        <v>-33.863759676979683</v>
      </c>
      <c r="E362">
        <f t="shared" si="364"/>
        <v>-29.724558092830861</v>
      </c>
      <c r="F362">
        <f t="shared" si="364"/>
        <v>-35.337795384129876</v>
      </c>
      <c r="G362">
        <f t="shared" si="364"/>
        <v>-14.297048671738395</v>
      </c>
      <c r="H362">
        <f t="shared" si="364"/>
        <v>-32.125229352969484</v>
      </c>
      <c r="I362">
        <f t="shared" si="364"/>
        <v>-29.526106628028089</v>
      </c>
      <c r="J362">
        <f t="shared" si="364"/>
        <v>0</v>
      </c>
      <c r="K362">
        <f t="shared" si="364"/>
        <v>-32.521562103898816</v>
      </c>
      <c r="L362">
        <f t="shared" ref="L362:U362" si="365">IF(L310,$X46-L339,"")</f>
        <v>-21.808258629226856</v>
      </c>
      <c r="M362">
        <f t="shared" si="365"/>
        <v>-29.370914936975154</v>
      </c>
      <c r="N362">
        <f t="shared" si="365"/>
        <v>-7.6590366892472019</v>
      </c>
      <c r="O362">
        <f t="shared" si="365"/>
        <v>-33.274769159339741</v>
      </c>
      <c r="P362">
        <f t="shared" si="365"/>
        <v>-29.842963940113165</v>
      </c>
      <c r="Q362">
        <f t="shared" si="365"/>
        <v>-29.821141840516617</v>
      </c>
      <c r="R362">
        <f t="shared" si="365"/>
        <v>-26.215167728294091</v>
      </c>
      <c r="S362">
        <f t="shared" si="365"/>
        <v>-31</v>
      </c>
      <c r="T362">
        <f t="shared" si="365"/>
        <v>-8.1873603504805885</v>
      </c>
      <c r="U362">
        <f t="shared" si="365"/>
        <v>-6.138341000192483</v>
      </c>
    </row>
    <row r="363" spans="1:21" x14ac:dyDescent="0.15">
      <c r="A363">
        <v>10</v>
      </c>
      <c r="B363">
        <f t="shared" ref="B363:K363" si="366">IF(B311,$X47-B340,"")</f>
        <v>-1.5777652922166254</v>
      </c>
      <c r="C363">
        <f t="shared" si="366"/>
        <v>2.1226485404568791</v>
      </c>
      <c r="D363">
        <f t="shared" si="366"/>
        <v>1.7758584283162406</v>
      </c>
      <c r="E363">
        <f t="shared" si="366"/>
        <v>7.1020725155544397</v>
      </c>
      <c r="F363">
        <f t="shared" si="366"/>
        <v>0.59820356730813273</v>
      </c>
      <c r="G363">
        <f t="shared" si="366"/>
        <v>18.93876285233668</v>
      </c>
      <c r="H363">
        <f t="shared" si="366"/>
        <v>3.7589086257840449</v>
      </c>
      <c r="I363">
        <f t="shared" si="366"/>
        <v>7.8532001766959496</v>
      </c>
      <c r="J363">
        <f t="shared" si="366"/>
        <v>14.433685044172648</v>
      </c>
      <c r="K363">
        <f t="shared" si="366"/>
        <v>0</v>
      </c>
      <c r="L363">
        <f t="shared" ref="L363:U363" si="367">IF(L311,$X47-L340,"")</f>
        <v>15.137778381667786</v>
      </c>
      <c r="M363">
        <f t="shared" si="367"/>
        <v>8.2706846889378625</v>
      </c>
      <c r="N363">
        <f t="shared" si="367"/>
        <v>13.915129420918419</v>
      </c>
      <c r="O363">
        <f t="shared" si="367"/>
        <v>2.3033848374810049</v>
      </c>
      <c r="P363">
        <f t="shared" si="367"/>
        <v>6.4921570743655934</v>
      </c>
      <c r="Q363">
        <f t="shared" si="367"/>
        <v>5.6757267382573531</v>
      </c>
      <c r="R363">
        <f t="shared" si="367"/>
        <v>9.723415807026683</v>
      </c>
      <c r="S363">
        <f t="shared" si="367"/>
        <v>5</v>
      </c>
      <c r="T363">
        <f t="shared" si="367"/>
        <v>11.638945177081482</v>
      </c>
      <c r="U363">
        <f t="shared" si="367"/>
        <v>21.726617207118522</v>
      </c>
    </row>
    <row r="364" spans="1:21" x14ac:dyDescent="0.15">
      <c r="A364">
        <v>11</v>
      </c>
      <c r="B364">
        <f t="shared" ref="B364:K364" si="368">IF(B312,$X48-B341,"")</f>
        <v>-22.531025741748152</v>
      </c>
      <c r="C364">
        <f t="shared" si="368"/>
        <v>-20.559854932646545</v>
      </c>
      <c r="D364">
        <f t="shared" si="368"/>
        <v>-21.797132780213573</v>
      </c>
      <c r="E364">
        <f t="shared" si="368"/>
        <v>-16.834276409283447</v>
      </c>
      <c r="F364">
        <f t="shared" si="368"/>
        <v>-23.282395316275398</v>
      </c>
      <c r="G364">
        <f t="shared" si="368"/>
        <v>-4.1018831681633117</v>
      </c>
      <c r="H364">
        <f t="shared" si="368"/>
        <v>-20.193458072875472</v>
      </c>
      <c r="I364">
        <f t="shared" si="368"/>
        <v>-17.198963251185972</v>
      </c>
      <c r="J364">
        <f t="shared" si="368"/>
        <v>-4.0029482897911777</v>
      </c>
      <c r="K364">
        <f t="shared" si="368"/>
        <v>-21.667836416228369</v>
      </c>
      <c r="L364">
        <f t="shared" ref="L364:U364" si="369">IF(L312,$X48-L341,"")</f>
        <v>0</v>
      </c>
      <c r="M364">
        <f t="shared" si="369"/>
        <v>-16.957616007819681</v>
      </c>
      <c r="N364">
        <f t="shared" si="369"/>
        <v>-5.5918813310238704</v>
      </c>
      <c r="O364">
        <f t="shared" si="369"/>
        <v>-21.871277465190602</v>
      </c>
      <c r="P364">
        <f t="shared" si="369"/>
        <v>-17.781876808931429</v>
      </c>
      <c r="Q364">
        <f t="shared" si="369"/>
        <v>-18.317379167175076</v>
      </c>
      <c r="R364">
        <f t="shared" si="369"/>
        <v>-14.112485886478936</v>
      </c>
      <c r="S364">
        <f t="shared" si="369"/>
        <v>-19</v>
      </c>
      <c r="T364">
        <f t="shared" si="369"/>
        <v>-8.7316224765355912</v>
      </c>
      <c r="U364">
        <f t="shared" si="369"/>
        <v>11.941465064780459</v>
      </c>
    </row>
    <row r="365" spans="1:21" x14ac:dyDescent="0.15">
      <c r="A365">
        <v>12</v>
      </c>
      <c r="B365">
        <f t="shared" ref="B365:K365" si="370">IF(B313,$X49-B342,"")</f>
        <v>-11.558544136762322</v>
      </c>
      <c r="C365">
        <f t="shared" si="370"/>
        <v>-7.1573550767618173</v>
      </c>
      <c r="D365">
        <f t="shared" si="370"/>
        <v>-8.3008284830203678</v>
      </c>
      <c r="E365">
        <f t="shared" si="370"/>
        <v>-1.6054047205952173</v>
      </c>
      <c r="F365">
        <f t="shared" si="370"/>
        <v>-9.7829534382824335</v>
      </c>
      <c r="G365">
        <f t="shared" si="370"/>
        <v>13.201306206073511</v>
      </c>
      <c r="H365">
        <f t="shared" si="370"/>
        <v>-5.7862570698748073</v>
      </c>
      <c r="I365">
        <f t="shared" si="370"/>
        <v>-1.48335174277031</v>
      </c>
      <c r="J365">
        <f t="shared" si="370"/>
        <v>8.6254092384425007</v>
      </c>
      <c r="K365">
        <f t="shared" si="370"/>
        <v>-8.0883558611723174</v>
      </c>
      <c r="L365">
        <f t="shared" ref="L365:U365" si="371">IF(L313,$X49-L342,"")</f>
        <v>5.7013239628564918</v>
      </c>
      <c r="M365">
        <f t="shared" si="371"/>
        <v>0</v>
      </c>
      <c r="N365">
        <f t="shared" si="371"/>
        <v>8.9743106790549234</v>
      </c>
      <c r="O365">
        <f t="shared" si="371"/>
        <v>-7.660873979718275</v>
      </c>
      <c r="P365">
        <f t="shared" si="371"/>
        <v>-0.83571391499502568</v>
      </c>
      <c r="Q365">
        <f t="shared" si="371"/>
        <v>-2.3549517505456379</v>
      </c>
      <c r="R365">
        <f t="shared" si="371"/>
        <v>1.9403730659768144</v>
      </c>
      <c r="S365">
        <f t="shared" si="371"/>
        <v>-4</v>
      </c>
      <c r="T365">
        <f t="shared" si="371"/>
        <v>4.2034924902407056</v>
      </c>
      <c r="U365">
        <f t="shared" si="371"/>
        <v>14.173938872774329</v>
      </c>
    </row>
    <row r="366" spans="1:21" x14ac:dyDescent="0.15">
      <c r="A366">
        <v>13</v>
      </c>
      <c r="B366">
        <f t="shared" ref="B366:K366" si="372">IF(B314,$X50-B343,"")</f>
        <v>-30.365952705846979</v>
      </c>
      <c r="C366">
        <f t="shared" si="372"/>
        <v>-27.13899210362986</v>
      </c>
      <c r="D366">
        <f t="shared" si="372"/>
        <v>-29.225909284944606</v>
      </c>
      <c r="E366">
        <f t="shared" si="372"/>
        <v>-23.371090285090816</v>
      </c>
      <c r="F366">
        <f t="shared" si="372"/>
        <v>-31.175587250470599</v>
      </c>
      <c r="G366">
        <f t="shared" si="372"/>
        <v>-7.1310570035539627</v>
      </c>
      <c r="H366">
        <f t="shared" si="372"/>
        <v>-26.205277284913606</v>
      </c>
      <c r="I366">
        <f t="shared" si="372"/>
        <v>-23.410247272055756</v>
      </c>
      <c r="J366">
        <f t="shared" si="372"/>
        <v>3.9427945053334668</v>
      </c>
      <c r="K366">
        <f t="shared" si="372"/>
        <v>-26.783025884183687</v>
      </c>
      <c r="L366">
        <f t="shared" ref="L366:U366" si="373">IF(L314,$X50-L343,"")</f>
        <v>-14.80982981157814</v>
      </c>
      <c r="M366">
        <f t="shared" si="373"/>
        <v>-22.924110291351212</v>
      </c>
      <c r="N366">
        <f t="shared" si="373"/>
        <v>0</v>
      </c>
      <c r="O366">
        <f t="shared" si="373"/>
        <v>-27.513618648983908</v>
      </c>
      <c r="P366">
        <f t="shared" si="373"/>
        <v>-23.72220622739998</v>
      </c>
      <c r="Q366">
        <f t="shared" si="373"/>
        <v>-23.261685168067061</v>
      </c>
      <c r="R366">
        <f t="shared" si="373"/>
        <v>-19.631760838409633</v>
      </c>
      <c r="S366">
        <f t="shared" si="373"/>
        <v>-25</v>
      </c>
      <c r="T366">
        <f t="shared" si="373"/>
        <v>-3.1711634049261761</v>
      </c>
      <c r="U366">
        <f t="shared" si="373"/>
        <v>1.5308011292281662</v>
      </c>
    </row>
    <row r="367" spans="1:21" x14ac:dyDescent="0.15">
      <c r="A367">
        <v>14</v>
      </c>
      <c r="B367">
        <f t="shared" ref="B367:K367" si="374">IF(B315,$X51-B344,"")</f>
        <v>2.6867228249075907</v>
      </c>
      <c r="C367">
        <f t="shared" si="374"/>
        <v>6.0550985802361623</v>
      </c>
      <c r="D367">
        <f t="shared" si="374"/>
        <v>4.699728834199135</v>
      </c>
      <c r="E367">
        <f t="shared" si="374"/>
        <v>11.218069120840795</v>
      </c>
      <c r="F367">
        <f t="shared" si="374"/>
        <v>2.9090401564871655</v>
      </c>
      <c r="G367">
        <f t="shared" si="374"/>
        <v>17.313537082008978</v>
      </c>
      <c r="H367">
        <f t="shared" si="374"/>
        <v>5.3862532731032786</v>
      </c>
      <c r="I367">
        <f t="shared" si="374"/>
        <v>10.047176511172026</v>
      </c>
      <c r="J367">
        <f t="shared" si="374"/>
        <v>16.835315993281313</v>
      </c>
      <c r="K367">
        <f t="shared" si="374"/>
        <v>7.5018804652672202</v>
      </c>
      <c r="L367">
        <f t="shared" ref="L367:U367" si="375">IF(L315,$X51-L344,"")</f>
        <v>15.061585759846807</v>
      </c>
      <c r="M367">
        <f t="shared" si="375"/>
        <v>10.627055102097003</v>
      </c>
      <c r="N367">
        <f t="shared" si="375"/>
        <v>15.982274024955288</v>
      </c>
      <c r="O367">
        <f t="shared" si="375"/>
        <v>0</v>
      </c>
      <c r="P367">
        <f t="shared" si="375"/>
        <v>12.878803830937329</v>
      </c>
      <c r="Q367">
        <f t="shared" si="375"/>
        <v>9.9610448207763227</v>
      </c>
      <c r="R367">
        <f t="shared" si="375"/>
        <v>14.462990246974613</v>
      </c>
      <c r="S367">
        <f t="shared" si="375"/>
        <v>9</v>
      </c>
      <c r="T367">
        <f t="shared" si="375"/>
        <v>13.523038523004942</v>
      </c>
      <c r="U367">
        <f t="shared" si="375"/>
        <v>22.893914910725712</v>
      </c>
    </row>
    <row r="368" spans="1:21" x14ac:dyDescent="0.15">
      <c r="A368">
        <v>15</v>
      </c>
      <c r="B368">
        <f t="shared" ref="B368:K368" si="376">IF(B316,$X52-B345,"")</f>
        <v>-11.91203252197181</v>
      </c>
      <c r="C368">
        <f t="shared" si="376"/>
        <v>-8.5210244136371642</v>
      </c>
      <c r="D368">
        <f t="shared" si="376"/>
        <v>-9.6682126115976388</v>
      </c>
      <c r="E368">
        <f t="shared" si="376"/>
        <v>-4.0607536936236954</v>
      </c>
      <c r="F368">
        <f t="shared" si="376"/>
        <v>-11.047223587474761</v>
      </c>
      <c r="G368">
        <f t="shared" si="376"/>
        <v>2.2061403288724222</v>
      </c>
      <c r="H368">
        <f t="shared" si="376"/>
        <v>-9.2994235500831905</v>
      </c>
      <c r="I368">
        <f t="shared" si="376"/>
        <v>-5.0812421598414517</v>
      </c>
      <c r="J368">
        <f t="shared" si="376"/>
        <v>-2.1980357251379701E-2</v>
      </c>
      <c r="K368">
        <f t="shared" si="376"/>
        <v>-7.2434642286379898</v>
      </c>
      <c r="L368">
        <f t="shared" ref="L368:U368" si="377">IF(L316,$X52-L345,"")</f>
        <v>-2.142609894949544</v>
      </c>
      <c r="M368">
        <f t="shared" si="377"/>
        <v>-3.8904759433300171</v>
      </c>
      <c r="N368">
        <f t="shared" si="377"/>
        <v>-0.67585928083326507</v>
      </c>
      <c r="O368">
        <f t="shared" si="377"/>
        <v>-11.818205746405994</v>
      </c>
      <c r="P368">
        <f t="shared" si="377"/>
        <v>0</v>
      </c>
      <c r="Q368">
        <f t="shared" si="377"/>
        <v>-4.9538779680900547</v>
      </c>
      <c r="R368">
        <f t="shared" si="377"/>
        <v>-0.98006566875442047</v>
      </c>
      <c r="S368">
        <f t="shared" si="377"/>
        <v>-6</v>
      </c>
      <c r="T368">
        <f t="shared" si="377"/>
        <v>-4.2174834958795913</v>
      </c>
      <c r="U368">
        <f t="shared" si="377"/>
        <v>-0.69757136291302402</v>
      </c>
    </row>
    <row r="369" spans="1:21" x14ac:dyDescent="0.15">
      <c r="A369">
        <v>16</v>
      </c>
      <c r="B369">
        <f t="shared" ref="B369:K369" si="378">IF(B317,$X53-B346,"")</f>
        <v>-8.9353201130790296</v>
      </c>
      <c r="C369">
        <f t="shared" si="378"/>
        <v>-4.9214759806379931</v>
      </c>
      <c r="D369">
        <f t="shared" si="378"/>
        <v>-7.2925667184399146</v>
      </c>
      <c r="E369">
        <f t="shared" si="378"/>
        <v>-1.4439300928263208</v>
      </c>
      <c r="F369">
        <f t="shared" si="378"/>
        <v>-8.397172662497951</v>
      </c>
      <c r="G369">
        <f t="shared" si="378"/>
        <v>8.0304735233178093</v>
      </c>
      <c r="H369">
        <f t="shared" si="378"/>
        <v>-4.6322479135203594</v>
      </c>
      <c r="I369">
        <f t="shared" si="378"/>
        <v>-2.0087503516900398</v>
      </c>
      <c r="J369">
        <f t="shared" si="378"/>
        <v>9.1815343146615902</v>
      </c>
      <c r="K369">
        <f t="shared" si="378"/>
        <v>-4.1262112304289218</v>
      </c>
      <c r="L369">
        <f t="shared" ref="L369:U369" si="379">IF(L317,$X53-L346,"")</f>
        <v>1.3232652745578548</v>
      </c>
      <c r="M369">
        <f t="shared" si="379"/>
        <v>-0.80660233406085524</v>
      </c>
      <c r="N369">
        <f t="shared" si="379"/>
        <v>11.485956932774471</v>
      </c>
      <c r="O369">
        <f t="shared" si="379"/>
        <v>-5.8831344623289539</v>
      </c>
      <c r="P369">
        <f t="shared" si="379"/>
        <v>-0.9077559361801093</v>
      </c>
      <c r="Q369">
        <f t="shared" si="379"/>
        <v>0</v>
      </c>
      <c r="R369">
        <f t="shared" si="379"/>
        <v>1.2877542080323536</v>
      </c>
      <c r="S369">
        <f t="shared" si="379"/>
        <v>-3</v>
      </c>
      <c r="T369">
        <f t="shared" si="379"/>
        <v>5.0120961184028658</v>
      </c>
      <c r="U369">
        <f t="shared" si="379"/>
        <v>8.4857840074473927</v>
      </c>
    </row>
    <row r="370" spans="1:21" x14ac:dyDescent="0.15">
      <c r="A370">
        <v>17</v>
      </c>
      <c r="B370">
        <f t="shared" ref="B370:K370" si="380">IF(B318,$X54-B347,"")</f>
        <v>-19.003717254140682</v>
      </c>
      <c r="C370">
        <f t="shared" si="380"/>
        <v>-14.12137754946454</v>
      </c>
      <c r="D370">
        <f t="shared" si="380"/>
        <v>-13.466894882109585</v>
      </c>
      <c r="E370">
        <f t="shared" si="380"/>
        <v>-4.0032130140750013</v>
      </c>
      <c r="F370">
        <f t="shared" si="380"/>
        <v>-16.340815427002539</v>
      </c>
      <c r="G370">
        <f t="shared" si="380"/>
        <v>9.1216179262829087</v>
      </c>
      <c r="H370">
        <f t="shared" si="380"/>
        <v>-10.986660079006754</v>
      </c>
      <c r="I370">
        <f t="shared" si="380"/>
        <v>-5.9344615368704723</v>
      </c>
      <c r="J370">
        <f t="shared" si="380"/>
        <v>10.541225052860383</v>
      </c>
      <c r="K370">
        <f t="shared" si="380"/>
        <v>-10.952134879391679</v>
      </c>
      <c r="L370">
        <f t="shared" ref="L370:U370" si="381">IF(L318,$X54-L347,"")</f>
        <v>3.6078460196125377</v>
      </c>
      <c r="M370">
        <f t="shared" si="381"/>
        <v>-5.0298134670115928</v>
      </c>
      <c r="N370">
        <f t="shared" si="381"/>
        <v>8.7757473799699142</v>
      </c>
      <c r="O370">
        <f t="shared" si="381"/>
        <v>-14.145864027846443</v>
      </c>
      <c r="P370">
        <f t="shared" si="381"/>
        <v>-4.2350492515658118</v>
      </c>
      <c r="Q370">
        <f t="shared" si="381"/>
        <v>-6.3920921719878692</v>
      </c>
      <c r="R370">
        <f t="shared" si="381"/>
        <v>0</v>
      </c>
      <c r="S370">
        <f t="shared" si="381"/>
        <v>-9.1866692845441662</v>
      </c>
      <c r="T370">
        <f t="shared" si="381"/>
        <v>3.494794871103025</v>
      </c>
      <c r="U370">
        <f t="shared" si="381"/>
        <v>15.90589741864116</v>
      </c>
    </row>
    <row r="371" spans="1:21" x14ac:dyDescent="0.15">
      <c r="A371">
        <v>18</v>
      </c>
      <c r="B371">
        <f t="shared" ref="B371:K371" si="382">IF(B319,$X55-B348,"")</f>
        <v>-7.8811714921065175</v>
      </c>
      <c r="C371">
        <f t="shared" si="382"/>
        <v>-4.192247666924402</v>
      </c>
      <c r="D371">
        <f t="shared" si="382"/>
        <v>4</v>
      </c>
      <c r="E371">
        <f t="shared" si="382"/>
        <v>6.7513731770538925</v>
      </c>
      <c r="F371">
        <f t="shared" si="382"/>
        <v>4</v>
      </c>
      <c r="G371">
        <f t="shared" si="382"/>
        <v>4</v>
      </c>
      <c r="H371">
        <f t="shared" si="382"/>
        <v>4</v>
      </c>
      <c r="I371">
        <f t="shared" si="382"/>
        <v>4</v>
      </c>
      <c r="J371">
        <f t="shared" si="382"/>
        <v>4</v>
      </c>
      <c r="K371">
        <f t="shared" si="382"/>
        <v>4</v>
      </c>
      <c r="L371">
        <f t="shared" ref="L371:U371" si="383">IF(L319,$X55-L348,"")</f>
        <v>4</v>
      </c>
      <c r="M371">
        <f t="shared" si="383"/>
        <v>4</v>
      </c>
      <c r="N371">
        <f t="shared" si="383"/>
        <v>4</v>
      </c>
      <c r="O371">
        <f t="shared" si="383"/>
        <v>4</v>
      </c>
      <c r="P371">
        <f t="shared" si="383"/>
        <v>4</v>
      </c>
      <c r="Q371">
        <f t="shared" si="383"/>
        <v>4</v>
      </c>
      <c r="R371">
        <f t="shared" si="383"/>
        <v>6.3733385690883324</v>
      </c>
      <c r="S371">
        <f t="shared" si="383"/>
        <v>0</v>
      </c>
      <c r="T371">
        <f t="shared" si="383"/>
        <v>4</v>
      </c>
      <c r="U371">
        <f t="shared" si="383"/>
        <v>4</v>
      </c>
    </row>
    <row r="372" spans="1:21" x14ac:dyDescent="0.15">
      <c r="A372">
        <v>19</v>
      </c>
      <c r="B372">
        <f t="shared" ref="B372:K372" si="384">IF(B320,$X56-B349,"")</f>
        <v>-24.492041932316639</v>
      </c>
      <c r="C372">
        <f t="shared" si="384"/>
        <v>-24.605059279918223</v>
      </c>
      <c r="D372">
        <f t="shared" si="384"/>
        <v>-25.401637931701259</v>
      </c>
      <c r="E372">
        <f t="shared" si="384"/>
        <v>-23.185404892218955</v>
      </c>
      <c r="F372">
        <f t="shared" si="384"/>
        <v>-26.737673711416846</v>
      </c>
      <c r="G372">
        <f t="shared" si="384"/>
        <v>-8.9505136649097778</v>
      </c>
      <c r="H372">
        <f t="shared" si="384"/>
        <v>-24.668430155195452</v>
      </c>
      <c r="I372">
        <f t="shared" si="384"/>
        <v>-22.792311220655378</v>
      </c>
      <c r="J372">
        <f t="shared" si="384"/>
        <v>5.4663262139625743</v>
      </c>
      <c r="K372">
        <f t="shared" si="384"/>
        <v>-25.383113578558635</v>
      </c>
      <c r="L372">
        <f t="shared" ref="L372:U372" si="385">IF(L320,$X56-L349,"")</f>
        <v>-15.87086779392402</v>
      </c>
      <c r="M372">
        <f t="shared" si="385"/>
        <v>-22.632751251626544</v>
      </c>
      <c r="N372">
        <f t="shared" si="385"/>
        <v>-1.2616285467981072</v>
      </c>
      <c r="O372">
        <f t="shared" si="385"/>
        <v>-25.69613944612685</v>
      </c>
      <c r="P372">
        <f t="shared" si="385"/>
        <v>-23.554370873969901</v>
      </c>
      <c r="Q372">
        <f t="shared" si="385"/>
        <v>-22.998487985199645</v>
      </c>
      <c r="R372">
        <f t="shared" si="385"/>
        <v>-20.16840170963232</v>
      </c>
      <c r="S372">
        <f t="shared" si="385"/>
        <v>-24</v>
      </c>
      <c r="T372">
        <f t="shared" si="385"/>
        <v>0</v>
      </c>
      <c r="U372">
        <f t="shared" si="385"/>
        <v>-0.88518535653177821</v>
      </c>
    </row>
    <row r="373" spans="1:21" x14ac:dyDescent="0.15">
      <c r="A373">
        <v>20</v>
      </c>
      <c r="B373">
        <f t="shared" ref="B373:K373" si="386">IF(B321,$X57-B350,"")</f>
        <v>-44.754944039940284</v>
      </c>
      <c r="C373">
        <f t="shared" si="386"/>
        <v>-42.541793249778891</v>
      </c>
      <c r="D373">
        <f t="shared" si="386"/>
        <v>-44.313268582972114</v>
      </c>
      <c r="E373">
        <f t="shared" si="386"/>
        <v>-39.658820735467131</v>
      </c>
      <c r="F373">
        <f t="shared" si="386"/>
        <v>-46.005707153712706</v>
      </c>
      <c r="G373">
        <f t="shared" si="386"/>
        <v>-25.130611904865532</v>
      </c>
      <c r="H373">
        <f t="shared" si="386"/>
        <v>-42.047588551065076</v>
      </c>
      <c r="I373">
        <f t="shared" si="386"/>
        <v>-39.460616410060922</v>
      </c>
      <c r="J373">
        <f t="shared" si="386"/>
        <v>-22.20216026843822</v>
      </c>
      <c r="K373">
        <f t="shared" si="386"/>
        <v>-43.039831366721771</v>
      </c>
      <c r="L373">
        <f t="shared" ref="L373:U373" si="387">IF(L321,$X57-L350,"")</f>
        <v>-26.661272287052952</v>
      </c>
      <c r="M373">
        <f t="shared" si="387"/>
        <v>-39.226932792900058</v>
      </c>
      <c r="N373">
        <f t="shared" si="387"/>
        <v>-24.822682238275505</v>
      </c>
      <c r="O373">
        <f t="shared" si="387"/>
        <v>-44.049883760891007</v>
      </c>
      <c r="P373">
        <f t="shared" si="387"/>
        <v>-40.224034833597031</v>
      </c>
      <c r="Q373">
        <f t="shared" si="387"/>
        <v>-40.159576779942867</v>
      </c>
      <c r="R373">
        <f t="shared" si="387"/>
        <v>-36.335434650021242</v>
      </c>
      <c r="S373">
        <f t="shared" si="387"/>
        <v>-41</v>
      </c>
      <c r="T373">
        <f t="shared" si="387"/>
        <v>-27.469376794067387</v>
      </c>
      <c r="U373">
        <f t="shared" si="387"/>
        <v>0</v>
      </c>
    </row>
    <row r="374" spans="1:21" x14ac:dyDescent="0.15">
      <c r="A374" t="s">
        <v>168</v>
      </c>
    </row>
    <row r="376" spans="1:21" x14ac:dyDescent="0.15">
      <c r="A376" t="s">
        <v>170</v>
      </c>
      <c r="B376">
        <v>1</v>
      </c>
      <c r="C376">
        <v>2</v>
      </c>
      <c r="D376">
        <v>3</v>
      </c>
      <c r="E376">
        <v>4</v>
      </c>
      <c r="F376">
        <v>5</v>
      </c>
      <c r="G376">
        <v>6</v>
      </c>
      <c r="H376">
        <v>7</v>
      </c>
      <c r="I376">
        <v>8</v>
      </c>
      <c r="J376">
        <v>9</v>
      </c>
      <c r="K376">
        <v>10</v>
      </c>
      <c r="L376">
        <v>11</v>
      </c>
      <c r="M376">
        <v>12</v>
      </c>
      <c r="N376">
        <v>13</v>
      </c>
      <c r="O376">
        <v>14</v>
      </c>
      <c r="P376">
        <v>15</v>
      </c>
      <c r="Q376">
        <v>16</v>
      </c>
      <c r="R376">
        <v>17</v>
      </c>
      <c r="S376">
        <v>18</v>
      </c>
      <c r="T376">
        <v>19</v>
      </c>
      <c r="U376">
        <v>20</v>
      </c>
    </row>
    <row r="377" spans="1:21" x14ac:dyDescent="0.15">
      <c r="A377">
        <v>1</v>
      </c>
      <c r="B377">
        <f t="shared" ref="B377:B386" si="388">IF(B302,IF(B115=1,1,NORMSDIST(ABS((B354/15)/SQRT(1-B115^2))*-1)*$A$208),"")</f>
        <v>1</v>
      </c>
      <c r="C377">
        <f t="shared" ref="C377:K377" si="389">IF(C302,IF(C115=1,1,NORMSDIST(ABS((C354/15)/SQRT(1-C115^2))*-1)*$A$208),"")</f>
        <v>0.58949746261043212</v>
      </c>
      <c r="D377">
        <f t="shared" si="389"/>
        <v>0.52172074415220004</v>
      </c>
      <c r="E377">
        <f t="shared" si="389"/>
        <v>0.14698834750148826</v>
      </c>
      <c r="F377">
        <f t="shared" si="389"/>
        <v>0.81440637910581914</v>
      </c>
      <c r="G377">
        <f t="shared" si="389"/>
        <v>5.2927269256536534E-2</v>
      </c>
      <c r="H377">
        <f t="shared" si="389"/>
        <v>0.42326035820039393</v>
      </c>
      <c r="I377">
        <f t="shared" si="389"/>
        <v>0.25699977502186783</v>
      </c>
      <c r="J377">
        <f t="shared" si="389"/>
        <v>0.1188631764139889</v>
      </c>
      <c r="K377">
        <f t="shared" si="389"/>
        <v>0.46048943699959999</v>
      </c>
      <c r="L377">
        <f t="shared" ref="L377:U377" si="390">IF(L302,IF(L115=1,1,NORMSDIST(ABS((L354/15)/SQRT(1-L115^2))*-1)*$A$208),"")</f>
        <v>0.21980633269518168</v>
      </c>
      <c r="M377">
        <f t="shared" si="390"/>
        <v>0.21266633073897714</v>
      </c>
      <c r="N377">
        <f t="shared" si="390"/>
        <v>8.4056983152575801E-2</v>
      </c>
      <c r="O377">
        <f t="shared" si="390"/>
        <v>0.56899878350381994</v>
      </c>
      <c r="P377">
        <f t="shared" si="390"/>
        <v>0.25189047059793984</v>
      </c>
      <c r="Q377">
        <f t="shared" si="390"/>
        <v>0.30099791332508669</v>
      </c>
      <c r="R377">
        <f t="shared" si="390"/>
        <v>1.2327731394131539E-3</v>
      </c>
      <c r="S377">
        <f t="shared" si="390"/>
        <v>1.3453369722587306E-4</v>
      </c>
      <c r="T377">
        <f t="shared" si="390"/>
        <v>0.3863069300343932</v>
      </c>
      <c r="U377">
        <f t="shared" si="390"/>
        <v>8.1366251522816194E-2</v>
      </c>
    </row>
    <row r="378" spans="1:21" x14ac:dyDescent="0.15">
      <c r="A378">
        <v>2</v>
      </c>
      <c r="B378">
        <f t="shared" si="388"/>
        <v>0.91598091898296397</v>
      </c>
      <c r="C378">
        <f t="shared" ref="C378:K378" si="391">IF(C303,IF(C116=1,1,NORMSDIST(ABS((C355/15)/SQRT(1-C116^2))*-1)*$A$208),"")</f>
        <v>1</v>
      </c>
      <c r="D378">
        <f t="shared" si="391"/>
        <v>0.67582410624388101</v>
      </c>
      <c r="E378">
        <f t="shared" si="391"/>
        <v>0.15782920638235137</v>
      </c>
      <c r="F378">
        <f t="shared" si="391"/>
        <v>0.75862576077703558</v>
      </c>
      <c r="G378">
        <f t="shared" si="391"/>
        <v>0.27233426910191466</v>
      </c>
      <c r="H378">
        <f t="shared" si="391"/>
        <v>0.58968704211639944</v>
      </c>
      <c r="I378">
        <f t="shared" si="391"/>
        <v>0.47724245235325641</v>
      </c>
      <c r="J378">
        <f t="shared" si="391"/>
        <v>0.31206305827946551</v>
      </c>
      <c r="K378">
        <f t="shared" si="391"/>
        <v>0.60253210899682197</v>
      </c>
      <c r="L378">
        <f t="shared" ref="L378:U378" si="392">IF(L303,IF(L116=1,1,NORMSDIST(ABS((L355/15)/SQRT(1-L116^2))*-1)*$A$208),"")</f>
        <v>0.40533640109013924</v>
      </c>
      <c r="M378">
        <f t="shared" si="392"/>
        <v>0.45892248957814136</v>
      </c>
      <c r="N378">
        <f t="shared" si="392"/>
        <v>0.3051305726296985</v>
      </c>
      <c r="O378">
        <f t="shared" si="392"/>
        <v>0.66924130495717349</v>
      </c>
      <c r="P378">
        <f t="shared" si="392"/>
        <v>0.45824503130981992</v>
      </c>
      <c r="Q378">
        <f t="shared" si="392"/>
        <v>0.5106232815149141</v>
      </c>
      <c r="R378">
        <f t="shared" si="392"/>
        <v>0.18907852469441083</v>
      </c>
      <c r="S378">
        <f t="shared" si="392"/>
        <v>0.38822611910208971</v>
      </c>
      <c r="T378">
        <f t="shared" si="392"/>
        <v>0.47821865734209379</v>
      </c>
      <c r="U378">
        <f t="shared" si="392"/>
        <v>0.27824197095850628</v>
      </c>
    </row>
    <row r="379" spans="1:21" x14ac:dyDescent="0.15">
      <c r="A379">
        <v>3</v>
      </c>
      <c r="B379">
        <f t="shared" si="388"/>
        <v>0.81468869541031519</v>
      </c>
      <c r="C379">
        <f t="shared" ref="C379:K379" si="393">IF(C304,IF(C117=1,1,NORMSDIST(ABS((C356/15)/SQRT(1-C117^2))*-1)*$A$208),"")</f>
        <v>0.75266028381727779</v>
      </c>
      <c r="D379">
        <f t="shared" si="393"/>
        <v>1</v>
      </c>
      <c r="E379">
        <f t="shared" si="393"/>
        <v>0.47870620790237367</v>
      </c>
      <c r="F379">
        <f t="shared" si="393"/>
        <v>0.56452560424228682</v>
      </c>
      <c r="G379">
        <f t="shared" si="393"/>
        <v>0.12233832129448488</v>
      </c>
      <c r="H379">
        <f t="shared" si="393"/>
        <v>0.64264764109600736</v>
      </c>
      <c r="I379">
        <f t="shared" si="393"/>
        <v>0.48340388657400635</v>
      </c>
      <c r="J379">
        <f t="shared" si="393"/>
        <v>0.1727274027755126</v>
      </c>
      <c r="K379">
        <f t="shared" si="393"/>
        <v>0.66286026850696578</v>
      </c>
      <c r="L379">
        <f t="shared" ref="L379:U379" si="394">IF(L304,IF(L117=1,1,NORMSDIST(ABS((L356/15)/SQRT(1-L117^2))*-1)*$A$208),"")</f>
        <v>0.29742155182318614</v>
      </c>
      <c r="M379">
        <f t="shared" si="394"/>
        <v>0.42224451600778967</v>
      </c>
      <c r="N379">
        <f t="shared" si="394"/>
        <v>9.5915961048521597E-2</v>
      </c>
      <c r="O379">
        <f t="shared" si="394"/>
        <v>0.80258509232963959</v>
      </c>
      <c r="P379">
        <f t="shared" si="394"/>
        <v>0.41993970228350469</v>
      </c>
      <c r="Q379">
        <f t="shared" si="394"/>
        <v>0.44773819049588348</v>
      </c>
      <c r="R379">
        <f t="shared" si="394"/>
        <v>0.21880237733126373</v>
      </c>
      <c r="S379">
        <f t="shared" si="394"/>
        <v>0.59380285720770243</v>
      </c>
      <c r="T379">
        <f t="shared" si="394"/>
        <v>0.40855207732024629</v>
      </c>
      <c r="U379">
        <f t="shared" si="394"/>
        <v>6.7300540355038213E-2</v>
      </c>
    </row>
    <row r="380" spans="1:21" x14ac:dyDescent="0.15">
      <c r="A380">
        <v>4</v>
      </c>
      <c r="B380">
        <f t="shared" si="388"/>
        <v>0.20957770569502387</v>
      </c>
      <c r="C380">
        <f t="shared" ref="C380:K380" si="395">IF(C305,IF(C118=1,1,NORMSDIST(ABS((C357/15)/SQRT(1-C118^2))*-1)*$A$208),"")</f>
        <v>0.18637864334120233</v>
      </c>
      <c r="D380">
        <f t="shared" si="395"/>
        <v>0.56655787436810279</v>
      </c>
      <c r="E380">
        <f t="shared" si="395"/>
        <v>1</v>
      </c>
      <c r="F380">
        <f t="shared" si="395"/>
        <v>0.4745277720523447</v>
      </c>
      <c r="G380">
        <f t="shared" si="395"/>
        <v>0.74271353138276375</v>
      </c>
      <c r="H380">
        <f t="shared" si="395"/>
        <v>0.58334072010961124</v>
      </c>
      <c r="I380">
        <f t="shared" si="395"/>
        <v>0.7847349472116929</v>
      </c>
      <c r="J380">
        <f t="shared" si="395"/>
        <v>0.84110386133098825</v>
      </c>
      <c r="K380">
        <f t="shared" si="395"/>
        <v>0.60178995784018174</v>
      </c>
      <c r="L380">
        <f t="shared" ref="L380:U380" si="396">IF(L305,IF(L118=1,1,NORMSDIST(ABS((L357/15)/SQRT(1-L118^2))*-1)*$A$208),"")</f>
        <v>0.81119151673265111</v>
      </c>
      <c r="M380">
        <f t="shared" si="396"/>
        <v>0.81480584571612424</v>
      </c>
      <c r="N380">
        <f t="shared" si="396"/>
        <v>0.82452154997824723</v>
      </c>
      <c r="O380">
        <f t="shared" si="396"/>
        <v>0.50354405099389632</v>
      </c>
      <c r="P380">
        <f t="shared" si="396"/>
        <v>0.84670311854174185</v>
      </c>
      <c r="Q380">
        <f t="shared" si="396"/>
        <v>0.77544770655270812</v>
      </c>
      <c r="R380">
        <f t="shared" si="396"/>
        <v>0.87700769163698189</v>
      </c>
      <c r="S380">
        <f t="shared" si="396"/>
        <v>0.5653256460849122</v>
      </c>
      <c r="T380">
        <f t="shared" si="396"/>
        <v>0.94129138197872053</v>
      </c>
      <c r="U380">
        <f t="shared" si="396"/>
        <v>0.67810158587641545</v>
      </c>
    </row>
    <row r="381" spans="1:21" x14ac:dyDescent="0.15">
      <c r="A381">
        <v>5</v>
      </c>
      <c r="B381">
        <f t="shared" si="388"/>
        <v>0.68349645420374161</v>
      </c>
      <c r="C381">
        <f t="shared" ref="C381:K381" si="397">IF(C306,IF(C119=1,1,NORMSDIST(ABS((C358/15)/SQRT(1-C119^2))*-1)*$A$208),"")</f>
        <v>0.48592549569090837</v>
      </c>
      <c r="D381">
        <f t="shared" si="397"/>
        <v>0.37151366572233568</v>
      </c>
      <c r="E381">
        <f t="shared" si="397"/>
        <v>0.28325353220076199</v>
      </c>
      <c r="F381">
        <f t="shared" si="397"/>
        <v>1</v>
      </c>
      <c r="G381">
        <f t="shared" si="397"/>
        <v>8.0210067231761606E-2</v>
      </c>
      <c r="H381">
        <f t="shared" si="397"/>
        <v>0.39797597841697047</v>
      </c>
      <c r="I381">
        <f t="shared" si="397"/>
        <v>0.30337121770767778</v>
      </c>
      <c r="J381">
        <f t="shared" si="397"/>
        <v>9.8762913623272899E-2</v>
      </c>
      <c r="K381">
        <f t="shared" si="397"/>
        <v>0.42306104638534087</v>
      </c>
      <c r="L381">
        <f t="shared" ref="L381:U381" si="398">IF(L306,IF(L119=1,1,NORMSDIST(ABS((L358/15)/SQRT(1-L119^2))*-1)*$A$208),"")</f>
        <v>0.1738856370228648</v>
      </c>
      <c r="M381">
        <f t="shared" si="398"/>
        <v>0.27127292292116695</v>
      </c>
      <c r="N381">
        <f t="shared" si="398"/>
        <v>5.9478742120559251E-2</v>
      </c>
      <c r="O381">
        <f t="shared" si="398"/>
        <v>0.50745990729125701</v>
      </c>
      <c r="P381">
        <f t="shared" si="398"/>
        <v>0.26744824190916205</v>
      </c>
      <c r="Q381">
        <f t="shared" si="398"/>
        <v>0.29652295088582786</v>
      </c>
      <c r="R381">
        <f t="shared" si="398"/>
        <v>0.11502537134110126</v>
      </c>
      <c r="S381">
        <f t="shared" si="398"/>
        <v>0.38612467428381381</v>
      </c>
      <c r="T381">
        <f t="shared" si="398"/>
        <v>0.21823984519959042</v>
      </c>
      <c r="U381">
        <f t="shared" si="398"/>
        <v>3.7572326903433421E-2</v>
      </c>
    </row>
    <row r="382" spans="1:21" x14ac:dyDescent="0.15">
      <c r="A382">
        <v>6</v>
      </c>
      <c r="B382">
        <f t="shared" si="388"/>
        <v>2.4396613190226204E-2</v>
      </c>
      <c r="C382">
        <f t="shared" ref="C382:K382" si="399">IF(C307,IF(C120=1,1,NORMSDIST(ABS((C359/15)/SQRT(1-C120^2))*-1)*$A$208),"")</f>
        <v>9.3973684819498735E-2</v>
      </c>
      <c r="D382">
        <f t="shared" si="399"/>
        <v>4.3840816227584734E-2</v>
      </c>
      <c r="E382">
        <f t="shared" si="399"/>
        <v>0.1618725989929983</v>
      </c>
      <c r="F382">
        <f t="shared" si="399"/>
        <v>3.8801685167512978E-2</v>
      </c>
      <c r="G382">
        <f t="shared" si="399"/>
        <v>1</v>
      </c>
      <c r="H382">
        <f t="shared" si="399"/>
        <v>9.7266043563578347E-2</v>
      </c>
      <c r="I382">
        <f t="shared" si="399"/>
        <v>4.1924911231947616E-2</v>
      </c>
      <c r="J382">
        <f t="shared" si="399"/>
        <v>0.68753209511703783</v>
      </c>
      <c r="K382">
        <f t="shared" si="399"/>
        <v>3.0190640405454917E-2</v>
      </c>
      <c r="L382">
        <f t="shared" ref="L382:U382" si="400">IF(L307,IF(L120=1,1,NORMSDIST(ABS((L359/15)/SQRT(1-L120^2))*-1)*$A$208),"")</f>
        <v>0.47682865322517365</v>
      </c>
      <c r="M382">
        <f t="shared" si="400"/>
        <v>3.9418703640494809E-2</v>
      </c>
      <c r="N382">
        <f t="shared" si="400"/>
        <v>0.97240802845908947</v>
      </c>
      <c r="O382">
        <f t="shared" si="400"/>
        <v>7.4551068766574566E-2</v>
      </c>
      <c r="P382">
        <f t="shared" si="400"/>
        <v>0.17665646273743013</v>
      </c>
      <c r="Q382">
        <f t="shared" si="400"/>
        <v>0.12806354378759938</v>
      </c>
      <c r="R382">
        <f t="shared" si="400"/>
        <v>9.5533930821387503E-2</v>
      </c>
      <c r="S382">
        <f t="shared" si="400"/>
        <v>0.16151331846754211</v>
      </c>
      <c r="T382">
        <f t="shared" si="400"/>
        <v>0.71638919550564517</v>
      </c>
      <c r="U382">
        <f t="shared" si="400"/>
        <v>0.30953824526052631</v>
      </c>
    </row>
    <row r="383" spans="1:21" x14ac:dyDescent="0.15">
      <c r="A383">
        <v>7</v>
      </c>
      <c r="B383">
        <f t="shared" si="388"/>
        <v>0.78793681124897075</v>
      </c>
      <c r="C383">
        <f t="shared" ref="C383:K383" si="401">IF(C308,IF(C121=1,1,NORMSDIST(ABS((C360/15)/SQRT(1-C121^2))*-1)*$A$208),"")</f>
        <v>0.96482852134411812</v>
      </c>
      <c r="D383">
        <f t="shared" si="401"/>
        <v>0.96466246422746083</v>
      </c>
      <c r="E383">
        <f t="shared" si="401"/>
        <v>0.60952658585703534</v>
      </c>
      <c r="F383">
        <f t="shared" si="401"/>
        <v>0.8527881475350112</v>
      </c>
      <c r="G383">
        <f t="shared" si="401"/>
        <v>0.35348131753804629</v>
      </c>
      <c r="H383">
        <f t="shared" si="401"/>
        <v>1</v>
      </c>
      <c r="I383">
        <f t="shared" si="401"/>
        <v>0.71196227053257322</v>
      </c>
      <c r="J383">
        <f t="shared" si="401"/>
        <v>0.37684637497173329</v>
      </c>
      <c r="K383">
        <f t="shared" si="401"/>
        <v>0.86365998694177681</v>
      </c>
      <c r="L383">
        <f t="shared" ref="L383:U383" si="402">IF(L308,IF(L121=1,1,NORMSDIST(ABS((L360/15)/SQRT(1-L121^2))*-1)*$A$208),"")</f>
        <v>0.49944949753371048</v>
      </c>
      <c r="M383">
        <f t="shared" si="402"/>
        <v>0.66637691094722706</v>
      </c>
      <c r="N383">
        <f t="shared" si="402"/>
        <v>0.42004588651932112</v>
      </c>
      <c r="O383">
        <f t="shared" si="402"/>
        <v>0.52063678276203418</v>
      </c>
      <c r="P383">
        <f t="shared" si="402"/>
        <v>0.2912861189806662</v>
      </c>
      <c r="Q383">
        <f t="shared" si="402"/>
        <v>0.70284281538086069</v>
      </c>
      <c r="R383">
        <f t="shared" si="402"/>
        <v>0.31753770596831365</v>
      </c>
      <c r="S383">
        <f t="shared" si="402"/>
        <v>0.78972582092805022</v>
      </c>
      <c r="T383">
        <f t="shared" si="402"/>
        <v>0.58805611427002891</v>
      </c>
      <c r="U383">
        <f t="shared" si="402"/>
        <v>0.30865268277628871</v>
      </c>
    </row>
    <row r="384" spans="1:21" x14ac:dyDescent="0.15">
      <c r="A384">
        <v>8</v>
      </c>
      <c r="B384">
        <f t="shared" si="388"/>
        <v>0.40792268649851993</v>
      </c>
      <c r="C384">
        <f t="shared" ref="C384:K384" si="403">IF(C309,IF(C122=1,1,NORMSDIST(ABS((C361/15)/SQRT(1-C122^2))*-1)*$A$208),"")</f>
        <v>0.66697747485991021</v>
      </c>
      <c r="D384">
        <f t="shared" si="403"/>
        <v>0.61938706729255355</v>
      </c>
      <c r="E384">
        <f t="shared" si="403"/>
        <v>0.95281111570109522</v>
      </c>
      <c r="F384">
        <f t="shared" si="403"/>
        <v>0.55513100331683751</v>
      </c>
      <c r="G384">
        <f t="shared" si="403"/>
        <v>0.13638908078525275</v>
      </c>
      <c r="H384">
        <f t="shared" si="403"/>
        <v>0.74566041979554365</v>
      </c>
      <c r="I384">
        <f t="shared" si="403"/>
        <v>1</v>
      </c>
      <c r="J384">
        <f t="shared" si="403"/>
        <v>0.34921374157788759</v>
      </c>
      <c r="K384">
        <f t="shared" si="403"/>
        <v>9.427036366203316E-2</v>
      </c>
      <c r="L384">
        <f t="shared" ref="L384:U384" si="404">IF(L309,IF(L122=1,1,NORMSDIST(ABS((L361/15)/SQRT(1-L122^2))*-1)*$A$208),"")</f>
        <v>0.48344386980698817</v>
      </c>
      <c r="M384">
        <f t="shared" si="404"/>
        <v>0.96526710206707012</v>
      </c>
      <c r="N384">
        <f t="shared" si="404"/>
        <v>0.42046838122970231</v>
      </c>
      <c r="O384">
        <f t="shared" si="404"/>
        <v>0.66217152129880019</v>
      </c>
      <c r="P384">
        <f t="shared" si="404"/>
        <v>0.93511532667735509</v>
      </c>
      <c r="Q384">
        <f t="shared" si="404"/>
        <v>0.88717031435431593</v>
      </c>
      <c r="R384">
        <f t="shared" si="404"/>
        <v>0.81765755263848061</v>
      </c>
      <c r="S384">
        <f t="shared" si="404"/>
        <v>0.84148058112179391</v>
      </c>
      <c r="T384">
        <f t="shared" si="404"/>
        <v>0.62757141830418994</v>
      </c>
      <c r="U384">
        <f t="shared" si="404"/>
        <v>0.16119521475246806</v>
      </c>
    </row>
    <row r="385" spans="1:21" x14ac:dyDescent="0.15">
      <c r="A385">
        <v>9</v>
      </c>
      <c r="B385">
        <f t="shared" si="388"/>
        <v>1.3801579259970992E-2</v>
      </c>
      <c r="C385">
        <f t="shared" ref="C385:K385" si="405">IF(C310,IF(C123=1,1,NORMSDIST(ABS((C362/15)/SQRT(1-C123^2))*-1)*$A$208),"")</f>
        <v>2.6348001335270349E-2</v>
      </c>
      <c r="D385">
        <f t="shared" si="405"/>
        <v>1.5614469009898827E-2</v>
      </c>
      <c r="E385">
        <f t="shared" si="405"/>
        <v>4.0419380913430121E-2</v>
      </c>
      <c r="F385">
        <f t="shared" si="405"/>
        <v>1.2451573266315559E-2</v>
      </c>
      <c r="G385">
        <f t="shared" si="405"/>
        <v>0.11582543728417591</v>
      </c>
      <c r="H385">
        <f t="shared" si="405"/>
        <v>2.5627694133959475E-2</v>
      </c>
      <c r="I385">
        <f t="shared" si="405"/>
        <v>2.3823677577574164E-2</v>
      </c>
      <c r="J385">
        <f t="shared" si="405"/>
        <v>1</v>
      </c>
      <c r="K385">
        <f t="shared" si="405"/>
        <v>2.2842891528483105E-2</v>
      </c>
      <c r="L385">
        <f t="shared" ref="L385:U385" si="406">IF(L310,IF(L123=1,1,NORMSDIST(ABS((L362/15)/SQRT(1-L123^2))*-1)*$A$208),"")</f>
        <v>9.6669827792754709E-2</v>
      </c>
      <c r="M385">
        <f t="shared" si="406"/>
        <v>3.2039004655339952E-2</v>
      </c>
      <c r="N385">
        <f t="shared" si="406"/>
        <v>0.15404113435077832</v>
      </c>
      <c r="O385">
        <f t="shared" si="406"/>
        <v>2.1861741547972283E-2</v>
      </c>
      <c r="P385">
        <f t="shared" si="406"/>
        <v>4.2602308624301768E-2</v>
      </c>
      <c r="Q385">
        <f t="shared" si="406"/>
        <v>3.0618992334690238E-2</v>
      </c>
      <c r="R385">
        <f t="shared" si="406"/>
        <v>2.9203342155520166E-2</v>
      </c>
      <c r="S385">
        <f t="shared" si="406"/>
        <v>3.8765574177637187E-2</v>
      </c>
      <c r="T385">
        <f t="shared" si="406"/>
        <v>7.8904507820050859E-2</v>
      </c>
      <c r="U385">
        <f t="shared" si="406"/>
        <v>0.60680933442666274</v>
      </c>
    </row>
    <row r="386" spans="1:21" x14ac:dyDescent="0.15">
      <c r="A386">
        <v>10</v>
      </c>
      <c r="B386">
        <f t="shared" si="388"/>
        <v>0.89992099696820016</v>
      </c>
      <c r="C386">
        <f t="shared" ref="C386:K386" si="407">IF(C311,IF(C124=1,1,NORMSDIST(ABS((C363/15)/SQRT(1-C124^2))*-1)*$A$208),"")</f>
        <v>0.88127891615753384</v>
      </c>
      <c r="D386">
        <f t="shared" si="407"/>
        <v>0.89707167246402963</v>
      </c>
      <c r="E386">
        <f t="shared" si="407"/>
        <v>0.60178995784018174</v>
      </c>
      <c r="F386">
        <f t="shared" si="407"/>
        <v>0.96619271938995011</v>
      </c>
      <c r="G386">
        <f t="shared" si="407"/>
        <v>9.140150058201546E-2</v>
      </c>
      <c r="H386">
        <f t="shared" si="407"/>
        <v>0.79208555274015435</v>
      </c>
      <c r="I386">
        <f t="shared" si="407"/>
        <v>9.0188361851413726E-2</v>
      </c>
      <c r="J386">
        <f t="shared" si="407"/>
        <v>0.31242102642469477</v>
      </c>
      <c r="K386">
        <f t="shared" si="407"/>
        <v>1</v>
      </c>
      <c r="L386">
        <f t="shared" ref="L386:U386" si="408">IF(L311,IF(L124=1,1,NORMSDIST(ABS((L363/15)/SQRT(1-L124^2))*-1)*$A$208),"")</f>
        <v>0.23277844803236139</v>
      </c>
      <c r="M386">
        <f t="shared" si="408"/>
        <v>0.33817469472099809</v>
      </c>
      <c r="N386">
        <f t="shared" si="408"/>
        <v>0.32073087328806416</v>
      </c>
      <c r="O386">
        <f t="shared" si="408"/>
        <v>0.87212993209822676</v>
      </c>
      <c r="P386">
        <f t="shared" si="408"/>
        <v>0.65498379551234098</v>
      </c>
      <c r="Q386">
        <f t="shared" si="408"/>
        <v>0.69774846378063016</v>
      </c>
      <c r="R386">
        <f t="shared" si="408"/>
        <v>0.42187906738923492</v>
      </c>
      <c r="S386">
        <f t="shared" si="408"/>
        <v>0.73888268036352722</v>
      </c>
      <c r="T386">
        <f t="shared" si="408"/>
        <v>0.41941475770956949</v>
      </c>
      <c r="U386">
        <f t="shared" si="408"/>
        <v>0.11263303056564071</v>
      </c>
    </row>
    <row r="387" spans="1:21" x14ac:dyDescent="0.15">
      <c r="A387">
        <v>11</v>
      </c>
      <c r="B387">
        <f t="shared" ref="B387:K387" si="409">IF(B312,IF(B125=1,1,NORMSDIST(ABS((B364/15)/SQRT(1-B125^2))*-1)*$A$208),"")</f>
        <v>0.11603204811005999</v>
      </c>
      <c r="C387">
        <f t="shared" si="409"/>
        <v>0.16400744598545228</v>
      </c>
      <c r="D387">
        <f t="shared" si="409"/>
        <v>0.12089252011995401</v>
      </c>
      <c r="E387">
        <f t="shared" si="409"/>
        <v>0.21307619712308012</v>
      </c>
      <c r="F387">
        <f t="shared" si="409"/>
        <v>0.10019388572400881</v>
      </c>
      <c r="G387">
        <f t="shared" si="409"/>
        <v>0.69800821931819201</v>
      </c>
      <c r="H387">
        <f t="shared" si="409"/>
        <v>0.15839951720694562</v>
      </c>
      <c r="I387">
        <f t="shared" si="409"/>
        <v>0.15165456729946572</v>
      </c>
      <c r="J387">
        <f t="shared" si="409"/>
        <v>0.76042734763334163</v>
      </c>
      <c r="K387">
        <f t="shared" si="409"/>
        <v>8.7643273184935686E-2</v>
      </c>
      <c r="L387">
        <f t="shared" ref="L387:U387" si="410">IF(L312,IF(L125=1,1,NORMSDIST(ABS((L364/15)/SQRT(1-L125^2))*-1)*$A$208),"")</f>
        <v>1</v>
      </c>
      <c r="M387">
        <f t="shared" si="410"/>
        <v>0.18857110330063345</v>
      </c>
      <c r="N387">
        <f t="shared" si="410"/>
        <v>0.65871306961102327</v>
      </c>
      <c r="O387">
        <f t="shared" si="410"/>
        <v>0.12393143534160438</v>
      </c>
      <c r="P387">
        <f t="shared" si="410"/>
        <v>0.22602140117532976</v>
      </c>
      <c r="Q387">
        <f t="shared" si="410"/>
        <v>0.20982233529915631</v>
      </c>
      <c r="R387">
        <f t="shared" si="410"/>
        <v>0.23467441998182334</v>
      </c>
      <c r="S387">
        <f t="shared" si="410"/>
        <v>0.20527450366427152</v>
      </c>
      <c r="T387">
        <f t="shared" si="410"/>
        <v>0.51955488809164219</v>
      </c>
      <c r="U387">
        <f t="shared" si="410"/>
        <v>0.22498844010532168</v>
      </c>
    </row>
    <row r="388" spans="1:21" x14ac:dyDescent="0.15">
      <c r="A388">
        <v>12</v>
      </c>
      <c r="B388">
        <f t="shared" ref="B388:K388" si="411">IF(B313,IF(B126=1,1,NORMSDIST(ABS((B365/15)/SQRT(1-B126^2))*-1)*$A$208),"")</f>
        <v>0.32114124152468421</v>
      </c>
      <c r="C388">
        <f t="shared" si="411"/>
        <v>0.61037275410468506</v>
      </c>
      <c r="D388">
        <f t="shared" si="411"/>
        <v>0.51163272324625386</v>
      </c>
      <c r="E388">
        <f t="shared" si="411"/>
        <v>0.9029638157827965</v>
      </c>
      <c r="F388">
        <f t="shared" si="411"/>
        <v>0.46648120018523137</v>
      </c>
      <c r="G388">
        <f t="shared" si="411"/>
        <v>0.12497462636786916</v>
      </c>
      <c r="H388">
        <f t="shared" si="411"/>
        <v>0.66637691094722706</v>
      </c>
      <c r="I388">
        <f t="shared" si="411"/>
        <v>0.85583460798595845</v>
      </c>
      <c r="J388">
        <f t="shared" si="411"/>
        <v>0.52894984329424699</v>
      </c>
      <c r="K388">
        <f t="shared" si="411"/>
        <v>0.34893160500189879</v>
      </c>
      <c r="L388">
        <f t="shared" ref="L388:U388" si="412">IF(L313,IF(L126=1,1,NORMSDIST(ABS((L365/15)/SQRT(1-L126^2))*-1)*$A$208),"")</f>
        <v>0.65844923723587989</v>
      </c>
      <c r="M388">
        <f t="shared" si="412"/>
        <v>1</v>
      </c>
      <c r="N388">
        <f t="shared" si="412"/>
        <v>0.48397574986366187</v>
      </c>
      <c r="O388">
        <f t="shared" si="412"/>
        <v>0.57611706547017949</v>
      </c>
      <c r="P388">
        <f t="shared" si="412"/>
        <v>0.94771633772682495</v>
      </c>
      <c r="Q388">
        <f t="shared" si="412"/>
        <v>0.8510810939153628</v>
      </c>
      <c r="R388">
        <f t="shared" si="412"/>
        <v>0.84685620211367918</v>
      </c>
      <c r="S388">
        <f t="shared" si="412"/>
        <v>0.78972582092805022</v>
      </c>
      <c r="T388">
        <f t="shared" si="412"/>
        <v>0.76555545107448775</v>
      </c>
      <c r="U388">
        <f t="shared" si="412"/>
        <v>0.29181423341861196</v>
      </c>
    </row>
    <row r="389" spans="1:21" x14ac:dyDescent="0.15">
      <c r="A389">
        <v>13</v>
      </c>
      <c r="B389">
        <f t="shared" ref="B389:K389" si="413">IF(B314,IF(B127=1,1,NORMSDIST(ABS((B366/15)/SQRT(1-B127^2))*-1)*$A$208),"")</f>
        <v>2.3618426676226004E-2</v>
      </c>
      <c r="C389">
        <f t="shared" si="413"/>
        <v>6.251345660747816E-2</v>
      </c>
      <c r="D389">
        <f t="shared" si="413"/>
        <v>2.1752112960494736E-2</v>
      </c>
      <c r="E389">
        <f t="shared" si="413"/>
        <v>9.9357135400286276E-2</v>
      </c>
      <c r="F389">
        <f t="shared" si="413"/>
        <v>1.8182012393474667E-2</v>
      </c>
      <c r="G389">
        <f t="shared" si="413"/>
        <v>0.3654802773461262</v>
      </c>
      <c r="H389">
        <f t="shared" si="413"/>
        <v>6.6925828685366645E-2</v>
      </c>
      <c r="I389">
        <f t="shared" si="413"/>
        <v>6.5721039336415682E-2</v>
      </c>
      <c r="J389">
        <f t="shared" si="413"/>
        <v>0.46308141424349591</v>
      </c>
      <c r="K389">
        <f t="shared" si="413"/>
        <v>5.5980732983037844E-2</v>
      </c>
      <c r="L389">
        <f t="shared" ref="L389:U389" si="414">IF(L314,IF(L127=1,1,NORMSDIST(ABS((L366/15)/SQRT(1-L127^2))*-1)*$A$208),"")</f>
        <v>0.24208285173866201</v>
      </c>
      <c r="M389">
        <f t="shared" si="414"/>
        <v>7.3793421719940119E-2</v>
      </c>
      <c r="N389">
        <f t="shared" si="414"/>
        <v>1</v>
      </c>
      <c r="O389">
        <f t="shared" si="414"/>
        <v>5.6100128784092061E-2</v>
      </c>
      <c r="P389">
        <f t="shared" si="414"/>
        <v>0.10553079939356368</v>
      </c>
      <c r="Q389">
        <f t="shared" si="414"/>
        <v>5.7072040107570644E-2</v>
      </c>
      <c r="R389">
        <f t="shared" si="414"/>
        <v>7.7527597604981791E-2</v>
      </c>
      <c r="S389">
        <f t="shared" si="414"/>
        <v>9.5580704545629405E-2</v>
      </c>
      <c r="T389">
        <f t="shared" si="414"/>
        <v>0.61099438647803428</v>
      </c>
      <c r="U389">
        <f t="shared" si="414"/>
        <v>0.89351636238455179</v>
      </c>
    </row>
    <row r="390" spans="1:21" x14ac:dyDescent="0.15">
      <c r="A390">
        <v>14</v>
      </c>
      <c r="B390">
        <f t="shared" ref="B390:K390" si="415">IF(B315,IF(B128=1,1,NORMSDIST(ABS((B367/15)/SQRT(1-B128^2))*-1)*$A$208),"")</f>
        <v>0.83318411548389792</v>
      </c>
      <c r="C390">
        <f t="shared" si="415"/>
        <v>0.66924130495717349</v>
      </c>
      <c r="D390">
        <f t="shared" si="415"/>
        <v>0.71022029435100875</v>
      </c>
      <c r="E390">
        <f t="shared" si="415"/>
        <v>0.40401354167191733</v>
      </c>
      <c r="F390">
        <f t="shared" si="415"/>
        <v>0.8262430433587864</v>
      </c>
      <c r="G390">
        <f t="shared" si="415"/>
        <v>0.20878070790273554</v>
      </c>
      <c r="H390">
        <f t="shared" si="415"/>
        <v>0.40227323293131201</v>
      </c>
      <c r="I390">
        <f t="shared" si="415"/>
        <v>0.47475102948676884</v>
      </c>
      <c r="J390">
        <f t="shared" si="415"/>
        <v>0.24604107835326974</v>
      </c>
      <c r="K390">
        <f t="shared" si="415"/>
        <v>0.60013326126291477</v>
      </c>
      <c r="L390">
        <f t="shared" ref="L390:U390" si="416">IF(L315,IF(L128=1,1,NORMSDIST(ABS((L367/15)/SQRT(1-L128^2))*-1)*$A$208),"")</f>
        <v>0.28938625375876498</v>
      </c>
      <c r="M390">
        <f t="shared" si="416"/>
        <v>0.43802796773960867</v>
      </c>
      <c r="N390">
        <f t="shared" si="416"/>
        <v>0.26715357082382968</v>
      </c>
      <c r="O390">
        <f t="shared" si="416"/>
        <v>1</v>
      </c>
      <c r="P390">
        <f t="shared" si="416"/>
        <v>0.2604349255417181</v>
      </c>
      <c r="Q390">
        <f t="shared" si="416"/>
        <v>0.48329480141383374</v>
      </c>
      <c r="R390">
        <f t="shared" si="416"/>
        <v>0.18688468741425193</v>
      </c>
      <c r="S390">
        <f t="shared" si="416"/>
        <v>0.5485062355001471</v>
      </c>
      <c r="T390">
        <f t="shared" si="416"/>
        <v>0.35862651291832076</v>
      </c>
      <c r="U390">
        <f t="shared" si="416"/>
        <v>0.10475032693582977</v>
      </c>
    </row>
    <row r="391" spans="1:21" x14ac:dyDescent="0.15">
      <c r="A391">
        <v>15</v>
      </c>
      <c r="B391">
        <f t="shared" ref="B391:K391" si="417">IF(B316,IF(B129=1,1,NORMSDIST(ABS((B368/15)/SQRT(1-B129^2))*-1)*$A$208),"")</f>
        <v>0.36146755165389277</v>
      </c>
      <c r="C391">
        <f t="shared" si="417"/>
        <v>0.55401246727498399</v>
      </c>
      <c r="D391">
        <f t="shared" si="417"/>
        <v>0.46827670278328898</v>
      </c>
      <c r="E391">
        <f t="shared" si="417"/>
        <v>0.7689814155200223</v>
      </c>
      <c r="F391">
        <f t="shared" si="417"/>
        <v>0.42419026710104069</v>
      </c>
      <c r="G391">
        <f t="shared" si="417"/>
        <v>0.87305412506386637</v>
      </c>
      <c r="H391">
        <f t="shared" si="417"/>
        <v>0.27281135154627972</v>
      </c>
      <c r="I391">
        <f t="shared" si="417"/>
        <v>0.72195449921307153</v>
      </c>
      <c r="J391">
        <f t="shared" si="417"/>
        <v>0.99880844959710591</v>
      </c>
      <c r="K391">
        <f t="shared" si="417"/>
        <v>0.61808853689036947</v>
      </c>
      <c r="L391">
        <f t="shared" ref="L391:U391" si="418">IF(L316,IF(L129=1,1,NORMSDIST(ABS((L368/15)/SQRT(1-L129^2))*-1)*$A$208),"")</f>
        <v>0.88401717940868174</v>
      </c>
      <c r="M391">
        <f t="shared" si="418"/>
        <v>0.76016155440272803</v>
      </c>
      <c r="N391">
        <f t="shared" si="418"/>
        <v>0.96321844548913449</v>
      </c>
      <c r="O391">
        <f t="shared" si="418"/>
        <v>0.3017501430826976</v>
      </c>
      <c r="P391">
        <f t="shared" si="418"/>
        <v>1</v>
      </c>
      <c r="Q391">
        <f t="shared" si="418"/>
        <v>0.72455582871775404</v>
      </c>
      <c r="R391">
        <f t="shared" si="418"/>
        <v>0.93312447556315237</v>
      </c>
      <c r="S391">
        <f t="shared" si="418"/>
        <v>0.68915651677935152</v>
      </c>
      <c r="T391">
        <f t="shared" si="418"/>
        <v>0.77798623525265365</v>
      </c>
      <c r="U391">
        <f t="shared" si="418"/>
        <v>0.96259403170320956</v>
      </c>
    </row>
    <row r="392" spans="1:21" x14ac:dyDescent="0.15">
      <c r="A392">
        <v>16</v>
      </c>
      <c r="B392">
        <f t="shared" ref="B392:K392" si="419">IF(B317,IF(B130=1,1,NORMSDIST(ABS((B369/15)/SQRT(1-B130^2))*-1)*$A$208),"")</f>
        <v>0.49309403759733406</v>
      </c>
      <c r="C392">
        <f t="shared" si="419"/>
        <v>0.7369902553569041</v>
      </c>
      <c r="D392">
        <f t="shared" si="419"/>
        <v>0.56452669686012524</v>
      </c>
      <c r="E392">
        <f t="shared" si="419"/>
        <v>0.91931851571441214</v>
      </c>
      <c r="F392">
        <f t="shared" si="419"/>
        <v>0.53832372975860054</v>
      </c>
      <c r="G392">
        <f t="shared" si="419"/>
        <v>0.52925461052793255</v>
      </c>
      <c r="H392">
        <f t="shared" si="419"/>
        <v>0.73516674385939118</v>
      </c>
      <c r="I392">
        <f t="shared" si="419"/>
        <v>0.88717031435431593</v>
      </c>
      <c r="J392">
        <f t="shared" si="419"/>
        <v>0.50563619207715627</v>
      </c>
      <c r="K392">
        <f t="shared" si="419"/>
        <v>0.7776858873779583</v>
      </c>
      <c r="L392">
        <f t="shared" ref="L392:U392" si="420">IF(L317,IF(L130=1,1,NORMSDIST(ABS((L369/15)/SQRT(1-L130^2))*-1)*$A$208),"")</f>
        <v>0.92781512936786026</v>
      </c>
      <c r="M392">
        <f t="shared" si="420"/>
        <v>0.94872882267393666</v>
      </c>
      <c r="N392">
        <f t="shared" si="420"/>
        <v>0.34745972769448197</v>
      </c>
      <c r="O392">
        <f t="shared" si="420"/>
        <v>0.67885336388523498</v>
      </c>
      <c r="P392">
        <f t="shared" si="420"/>
        <v>0.94851635948742441</v>
      </c>
      <c r="Q392">
        <f t="shared" si="420"/>
        <v>1</v>
      </c>
      <c r="R392">
        <f t="shared" si="420"/>
        <v>0.91900295567947676</v>
      </c>
      <c r="S392">
        <f t="shared" si="420"/>
        <v>0.84148058112179391</v>
      </c>
      <c r="T392">
        <f t="shared" si="420"/>
        <v>0.72298236028216523</v>
      </c>
      <c r="U392">
        <f t="shared" si="420"/>
        <v>0.55564943336287009</v>
      </c>
    </row>
    <row r="393" spans="1:21" x14ac:dyDescent="0.15">
      <c r="A393">
        <v>17</v>
      </c>
      <c r="B393">
        <f t="shared" ref="B393:K393" si="421">IF(B318,IF(B131=1,1,NORMSDIST(ABS((B370/15)/SQRT(1-B131^2))*-1)*$A$208),"")</f>
        <v>1.4948010426279028E-3</v>
      </c>
      <c r="C393">
        <f t="shared" si="421"/>
        <v>0.19906410673737401</v>
      </c>
      <c r="D393">
        <f t="shared" si="421"/>
        <v>0.21880237733126373</v>
      </c>
      <c r="E393">
        <f t="shared" si="421"/>
        <v>0.65692121417815064</v>
      </c>
      <c r="F393">
        <f t="shared" si="421"/>
        <v>0.15553438143813431</v>
      </c>
      <c r="G393">
        <f t="shared" si="421"/>
        <v>0.29360733834278602</v>
      </c>
      <c r="H393">
        <f t="shared" si="421"/>
        <v>0.27085835101185052</v>
      </c>
      <c r="I393">
        <f t="shared" si="421"/>
        <v>0.58538978498410521</v>
      </c>
      <c r="J393">
        <f t="shared" si="421"/>
        <v>0.38055147566465752</v>
      </c>
      <c r="K393">
        <f t="shared" si="421"/>
        <v>0.36564598273841337</v>
      </c>
      <c r="L393">
        <f t="shared" ref="L393:U393" si="422">IF(L318,IF(L131=1,1,NORMSDIST(ABS((L370/15)/SQRT(1-L131^2))*-1)*$A$208),"")</f>
        <v>0.76126924473616142</v>
      </c>
      <c r="M393">
        <f t="shared" si="422"/>
        <v>0.61662971369326125</v>
      </c>
      <c r="N393">
        <f t="shared" si="422"/>
        <v>0.43006366649165312</v>
      </c>
      <c r="O393">
        <f t="shared" si="422"/>
        <v>0.19673446669383801</v>
      </c>
      <c r="P393">
        <f t="shared" si="422"/>
        <v>0.71689617521777538</v>
      </c>
      <c r="Q393">
        <f t="shared" si="422"/>
        <v>0.61372561295119232</v>
      </c>
      <c r="R393">
        <f t="shared" si="422"/>
        <v>1</v>
      </c>
      <c r="S393">
        <f t="shared" si="422"/>
        <v>0.52131733172572969</v>
      </c>
      <c r="T393">
        <f t="shared" si="422"/>
        <v>0.79069521276222876</v>
      </c>
      <c r="U393">
        <f t="shared" si="422"/>
        <v>0.19181608119474522</v>
      </c>
    </row>
    <row r="394" spans="1:21" x14ac:dyDescent="0.15">
      <c r="A394">
        <v>18</v>
      </c>
      <c r="B394">
        <f t="shared" ref="B394:K394" si="423">IF(B319,IF(B132=1,1,NORMSDIST(ABS((B371/15)/SQRT(1-B132^2))*-1)*$A$208),"")</f>
        <v>1.8200599277650649E-4</v>
      </c>
      <c r="C394">
        <f t="shared" si="423"/>
        <v>0.49968665731654505</v>
      </c>
      <c r="D394">
        <f t="shared" si="423"/>
        <v>0.78972582092805022</v>
      </c>
      <c r="E394">
        <f t="shared" si="423"/>
        <v>0.58985767079558582</v>
      </c>
      <c r="F394">
        <f t="shared" si="423"/>
        <v>0.78972582092805022</v>
      </c>
      <c r="G394">
        <f t="shared" si="423"/>
        <v>0.78972582092805022</v>
      </c>
      <c r="H394">
        <f t="shared" si="423"/>
        <v>0.78972582092805022</v>
      </c>
      <c r="I394">
        <f t="shared" si="423"/>
        <v>0.78972582092805022</v>
      </c>
      <c r="J394">
        <f t="shared" si="423"/>
        <v>0.78972582092805022</v>
      </c>
      <c r="K394">
        <f t="shared" si="423"/>
        <v>0.78972582092805022</v>
      </c>
      <c r="L394">
        <f t="shared" ref="L394:U394" si="424">IF(L319,IF(L132=1,1,NORMSDIST(ABS((L371/15)/SQRT(1-L132^2))*-1)*$A$208),"")</f>
        <v>0.78972582092805022</v>
      </c>
      <c r="M394">
        <f t="shared" si="424"/>
        <v>0.78972582092805022</v>
      </c>
      <c r="N394">
        <f t="shared" si="424"/>
        <v>0.78972582092805022</v>
      </c>
      <c r="O394">
        <f t="shared" si="424"/>
        <v>0.78972582092805022</v>
      </c>
      <c r="P394">
        <f t="shared" si="424"/>
        <v>0.78972582092805022</v>
      </c>
      <c r="Q394">
        <f t="shared" si="424"/>
        <v>0.78972582092805022</v>
      </c>
      <c r="R394">
        <f t="shared" si="424"/>
        <v>0.65637821927918405</v>
      </c>
      <c r="S394">
        <f t="shared" si="424"/>
        <v>1</v>
      </c>
      <c r="T394">
        <f t="shared" si="424"/>
        <v>0.78972582092805022</v>
      </c>
      <c r="U394">
        <f t="shared" si="424"/>
        <v>0.78972582092805022</v>
      </c>
    </row>
    <row r="395" spans="1:21" x14ac:dyDescent="0.15">
      <c r="A395">
        <v>19</v>
      </c>
      <c r="B395">
        <f t="shared" ref="B395:K395" si="425">IF(B320,IF(B133=1,1,NORMSDIST(ABS((B372/15)/SQRT(1-B133^2))*-1)*$A$208),"")</f>
        <v>0.10222166248533379</v>
      </c>
      <c r="C395">
        <f t="shared" si="425"/>
        <v>0.10016446505421098</v>
      </c>
      <c r="D395">
        <f t="shared" si="425"/>
        <v>8.5423680479141464E-2</v>
      </c>
      <c r="E395">
        <f t="shared" si="425"/>
        <v>0.11720245595607302</v>
      </c>
      <c r="F395">
        <f t="shared" si="425"/>
        <v>6.8242459172296432E-2</v>
      </c>
      <c r="G395">
        <f t="shared" si="425"/>
        <v>0.39224256037880861</v>
      </c>
      <c r="H395">
        <f t="shared" si="425"/>
        <v>9.5312444771641261E-2</v>
      </c>
      <c r="I395">
        <f t="shared" si="425"/>
        <v>9.692848063284959E-2</v>
      </c>
      <c r="J395">
        <f t="shared" si="425"/>
        <v>0.24074741355252621</v>
      </c>
      <c r="K395">
        <f t="shared" si="425"/>
        <v>7.8251744839635887E-2</v>
      </c>
      <c r="L395">
        <f t="shared" ref="L395:U395" si="426">IF(L320,IF(L133=1,1,NORMSDIST(ABS((L372/15)/SQRT(1-L133^2))*-1)*$A$208),"")</f>
        <v>0.24175478678613427</v>
      </c>
      <c r="M395">
        <f t="shared" si="426"/>
        <v>0.10837162235457785</v>
      </c>
      <c r="N395">
        <f t="shared" si="426"/>
        <v>0.83963123633604153</v>
      </c>
      <c r="O395">
        <f t="shared" si="426"/>
        <v>8.110106212347129E-2</v>
      </c>
      <c r="P395">
        <f t="shared" si="426"/>
        <v>0.1153394582411218</v>
      </c>
      <c r="Q395">
        <f t="shared" si="426"/>
        <v>0.10383347894213914</v>
      </c>
      <c r="R395">
        <f t="shared" si="426"/>
        <v>0.12560518291831876</v>
      </c>
      <c r="S395">
        <f t="shared" si="426"/>
        <v>0.10959858339911593</v>
      </c>
      <c r="T395">
        <f t="shared" si="426"/>
        <v>1</v>
      </c>
      <c r="U395">
        <f t="shared" si="426"/>
        <v>0.94303979152638695</v>
      </c>
    </row>
    <row r="396" spans="1:21" x14ac:dyDescent="0.15">
      <c r="A396">
        <v>20</v>
      </c>
      <c r="B396">
        <f t="shared" ref="B396:K396" si="427">IF(B321,IF(B134=1,1,NORMSDIST(ABS((B373/15)/SQRT(1-B134^2))*-1)*$A$208),"")</f>
        <v>1.6813171100798592E-3</v>
      </c>
      <c r="C396">
        <f t="shared" si="427"/>
        <v>3.993500614955469E-3</v>
      </c>
      <c r="D396">
        <f t="shared" si="427"/>
        <v>1.1717744130515467E-3</v>
      </c>
      <c r="E396">
        <f t="shared" si="427"/>
        <v>6.0603475199953877E-3</v>
      </c>
      <c r="F396">
        <f t="shared" si="427"/>
        <v>8.8961290261499752E-4</v>
      </c>
      <c r="G396">
        <f t="shared" si="427"/>
        <v>1.0525289267820292E-2</v>
      </c>
      <c r="H396">
        <f t="shared" si="427"/>
        <v>3.6777709028901835E-3</v>
      </c>
      <c r="I396">
        <f t="shared" si="427"/>
        <v>2.176861650541454E-3</v>
      </c>
      <c r="J396">
        <f t="shared" si="427"/>
        <v>6.2686292613399405E-2</v>
      </c>
      <c r="K396">
        <f t="shared" si="427"/>
        <v>1.6736823626783237E-3</v>
      </c>
      <c r="L396">
        <f t="shared" ref="L396:U396" si="428">IF(L321,IF(L134=1,1,NORMSDIST(ABS((L373/15)/SQRT(1-L134^2))*-1)*$A$208),"")</f>
        <v>6.7476875495289775E-3</v>
      </c>
      <c r="M396">
        <f t="shared" si="428"/>
        <v>3.5296095951550684E-3</v>
      </c>
      <c r="N396">
        <f t="shared" si="428"/>
        <v>2.9965841583705601E-2</v>
      </c>
      <c r="O396">
        <f t="shared" si="428"/>
        <v>1.8002659616895597E-3</v>
      </c>
      <c r="P396">
        <f t="shared" si="428"/>
        <v>6.844571452694335E-3</v>
      </c>
      <c r="Q396">
        <f t="shared" si="428"/>
        <v>5.2874482094694116E-3</v>
      </c>
      <c r="R396">
        <f t="shared" si="428"/>
        <v>2.8669273003237216E-3</v>
      </c>
      <c r="S396">
        <f t="shared" si="428"/>
        <v>6.2696845214109762E-3</v>
      </c>
      <c r="T396">
        <f t="shared" si="428"/>
        <v>2.6605725793314647E-2</v>
      </c>
      <c r="U396">
        <f t="shared" si="428"/>
        <v>1</v>
      </c>
    </row>
    <row r="398" spans="1:21" x14ac:dyDescent="0.15">
      <c r="A398" t="s">
        <v>164</v>
      </c>
      <c r="B398">
        <v>1</v>
      </c>
      <c r="C398">
        <v>2</v>
      </c>
      <c r="D398">
        <v>3</v>
      </c>
      <c r="E398">
        <v>4</v>
      </c>
      <c r="F398">
        <v>5</v>
      </c>
      <c r="G398">
        <v>6</v>
      </c>
      <c r="H398">
        <v>7</v>
      </c>
      <c r="I398">
        <v>8</v>
      </c>
      <c r="J398">
        <v>9</v>
      </c>
      <c r="K398">
        <v>10</v>
      </c>
      <c r="L398">
        <v>11</v>
      </c>
      <c r="M398">
        <v>12</v>
      </c>
      <c r="N398">
        <v>13</v>
      </c>
      <c r="O398">
        <v>14</v>
      </c>
      <c r="P398">
        <v>15</v>
      </c>
      <c r="Q398">
        <v>16</v>
      </c>
      <c r="R398">
        <v>17</v>
      </c>
      <c r="S398">
        <v>18</v>
      </c>
      <c r="T398">
        <v>19</v>
      </c>
      <c r="U398">
        <v>20</v>
      </c>
    </row>
    <row r="399" spans="1:21" x14ac:dyDescent="0.15">
      <c r="A399">
        <v>1</v>
      </c>
      <c r="B399">
        <f t="shared" ref="B399:K399" si="429">IF(B377&lt;0.000001,7,IF(B377&lt;0.00001,6,IF(B377&lt;0.0001,5,IF(B377&lt;0.001,4,IF(B377&lt;0.01,3,2)))))</f>
        <v>2</v>
      </c>
      <c r="C399">
        <f t="shared" si="429"/>
        <v>2</v>
      </c>
      <c r="D399">
        <f t="shared" si="429"/>
        <v>2</v>
      </c>
      <c r="E399">
        <f t="shared" si="429"/>
        <v>2</v>
      </c>
      <c r="F399">
        <f t="shared" si="429"/>
        <v>2</v>
      </c>
      <c r="G399">
        <f t="shared" si="429"/>
        <v>2</v>
      </c>
      <c r="H399">
        <f t="shared" si="429"/>
        <v>2</v>
      </c>
      <c r="I399">
        <f t="shared" si="429"/>
        <v>2</v>
      </c>
      <c r="J399">
        <f t="shared" si="429"/>
        <v>2</v>
      </c>
      <c r="K399">
        <f t="shared" si="429"/>
        <v>2</v>
      </c>
      <c r="L399">
        <f t="shared" ref="L399:U399" si="430">IF(L377&lt;0.000001,7,IF(L377&lt;0.00001,6,IF(L377&lt;0.0001,5,IF(L377&lt;0.001,4,IF(L377&lt;0.01,3,2)))))</f>
        <v>2</v>
      </c>
      <c r="M399">
        <f t="shared" si="430"/>
        <v>2</v>
      </c>
      <c r="N399">
        <f t="shared" si="430"/>
        <v>2</v>
      </c>
      <c r="O399">
        <f t="shared" si="430"/>
        <v>2</v>
      </c>
      <c r="P399">
        <f t="shared" si="430"/>
        <v>2</v>
      </c>
      <c r="Q399">
        <f t="shared" si="430"/>
        <v>2</v>
      </c>
      <c r="R399">
        <f t="shared" si="430"/>
        <v>3</v>
      </c>
      <c r="S399">
        <f t="shared" si="430"/>
        <v>4</v>
      </c>
      <c r="T399">
        <f t="shared" si="430"/>
        <v>2</v>
      </c>
      <c r="U399">
        <f t="shared" si="430"/>
        <v>2</v>
      </c>
    </row>
    <row r="400" spans="1:21" x14ac:dyDescent="0.15">
      <c r="A400">
        <v>2</v>
      </c>
      <c r="B400">
        <f t="shared" ref="B400:K400" si="431">IF(B378&lt;0.000001,7,IF(B378&lt;0.00001,6,IF(B378&lt;0.0001,5,IF(B378&lt;0.001,4,IF(B378&lt;0.01,3,2)))))</f>
        <v>2</v>
      </c>
      <c r="C400">
        <f t="shared" si="431"/>
        <v>2</v>
      </c>
      <c r="D400">
        <f t="shared" si="431"/>
        <v>2</v>
      </c>
      <c r="E400">
        <f t="shared" si="431"/>
        <v>2</v>
      </c>
      <c r="F400">
        <f t="shared" si="431"/>
        <v>2</v>
      </c>
      <c r="G400">
        <f t="shared" si="431"/>
        <v>2</v>
      </c>
      <c r="H400">
        <f t="shared" si="431"/>
        <v>2</v>
      </c>
      <c r="I400">
        <f t="shared" si="431"/>
        <v>2</v>
      </c>
      <c r="J400">
        <f t="shared" si="431"/>
        <v>2</v>
      </c>
      <c r="K400">
        <f t="shared" si="431"/>
        <v>2</v>
      </c>
      <c r="L400">
        <f t="shared" ref="L400:U400" si="432">IF(L378&lt;0.000001,7,IF(L378&lt;0.00001,6,IF(L378&lt;0.0001,5,IF(L378&lt;0.001,4,IF(L378&lt;0.01,3,2)))))</f>
        <v>2</v>
      </c>
      <c r="M400">
        <f t="shared" si="432"/>
        <v>2</v>
      </c>
      <c r="N400">
        <f t="shared" si="432"/>
        <v>2</v>
      </c>
      <c r="O400">
        <f t="shared" si="432"/>
        <v>2</v>
      </c>
      <c r="P400">
        <f t="shared" si="432"/>
        <v>2</v>
      </c>
      <c r="Q400">
        <f t="shared" si="432"/>
        <v>2</v>
      </c>
      <c r="R400">
        <f t="shared" si="432"/>
        <v>2</v>
      </c>
      <c r="S400">
        <f t="shared" si="432"/>
        <v>2</v>
      </c>
      <c r="T400">
        <f t="shared" si="432"/>
        <v>2</v>
      </c>
      <c r="U400">
        <f t="shared" si="432"/>
        <v>2</v>
      </c>
    </row>
    <row r="401" spans="1:21" x14ac:dyDescent="0.15">
      <c r="A401">
        <v>3</v>
      </c>
      <c r="B401">
        <f t="shared" ref="B401:K401" si="433">IF(B379&lt;0.000001,7,IF(B379&lt;0.00001,6,IF(B379&lt;0.0001,5,IF(B379&lt;0.001,4,IF(B379&lt;0.01,3,2)))))</f>
        <v>2</v>
      </c>
      <c r="C401">
        <f t="shared" si="433"/>
        <v>2</v>
      </c>
      <c r="D401">
        <f t="shared" si="433"/>
        <v>2</v>
      </c>
      <c r="E401">
        <f t="shared" si="433"/>
        <v>2</v>
      </c>
      <c r="F401">
        <f t="shared" si="433"/>
        <v>2</v>
      </c>
      <c r="G401">
        <f t="shared" si="433"/>
        <v>2</v>
      </c>
      <c r="H401">
        <f t="shared" si="433"/>
        <v>2</v>
      </c>
      <c r="I401">
        <f t="shared" si="433"/>
        <v>2</v>
      </c>
      <c r="J401">
        <f t="shared" si="433"/>
        <v>2</v>
      </c>
      <c r="K401">
        <f t="shared" si="433"/>
        <v>2</v>
      </c>
      <c r="L401">
        <f t="shared" ref="L401:U401" si="434">IF(L379&lt;0.000001,7,IF(L379&lt;0.00001,6,IF(L379&lt;0.0001,5,IF(L379&lt;0.001,4,IF(L379&lt;0.01,3,2)))))</f>
        <v>2</v>
      </c>
      <c r="M401">
        <f t="shared" si="434"/>
        <v>2</v>
      </c>
      <c r="N401">
        <f t="shared" si="434"/>
        <v>2</v>
      </c>
      <c r="O401">
        <f t="shared" si="434"/>
        <v>2</v>
      </c>
      <c r="P401">
        <f t="shared" si="434"/>
        <v>2</v>
      </c>
      <c r="Q401">
        <f t="shared" si="434"/>
        <v>2</v>
      </c>
      <c r="R401">
        <f t="shared" si="434"/>
        <v>2</v>
      </c>
      <c r="S401">
        <f t="shared" si="434"/>
        <v>2</v>
      </c>
      <c r="T401">
        <f t="shared" si="434"/>
        <v>2</v>
      </c>
      <c r="U401">
        <f t="shared" si="434"/>
        <v>2</v>
      </c>
    </row>
    <row r="402" spans="1:21" x14ac:dyDescent="0.15">
      <c r="A402">
        <v>4</v>
      </c>
      <c r="B402">
        <f t="shared" ref="B402:K402" si="435">IF(B380&lt;0.000001,7,IF(B380&lt;0.00001,6,IF(B380&lt;0.0001,5,IF(B380&lt;0.001,4,IF(B380&lt;0.01,3,2)))))</f>
        <v>2</v>
      </c>
      <c r="C402">
        <f t="shared" si="435"/>
        <v>2</v>
      </c>
      <c r="D402">
        <f t="shared" si="435"/>
        <v>2</v>
      </c>
      <c r="E402">
        <f t="shared" si="435"/>
        <v>2</v>
      </c>
      <c r="F402">
        <f t="shared" si="435"/>
        <v>2</v>
      </c>
      <c r="G402">
        <f t="shared" si="435"/>
        <v>2</v>
      </c>
      <c r="H402">
        <f t="shared" si="435"/>
        <v>2</v>
      </c>
      <c r="I402">
        <f t="shared" si="435"/>
        <v>2</v>
      </c>
      <c r="J402">
        <f t="shared" si="435"/>
        <v>2</v>
      </c>
      <c r="K402">
        <f t="shared" si="435"/>
        <v>2</v>
      </c>
      <c r="L402">
        <f t="shared" ref="L402:U402" si="436">IF(L380&lt;0.000001,7,IF(L380&lt;0.00001,6,IF(L380&lt;0.0001,5,IF(L380&lt;0.001,4,IF(L380&lt;0.01,3,2)))))</f>
        <v>2</v>
      </c>
      <c r="M402">
        <f t="shared" si="436"/>
        <v>2</v>
      </c>
      <c r="N402">
        <f t="shared" si="436"/>
        <v>2</v>
      </c>
      <c r="O402">
        <f t="shared" si="436"/>
        <v>2</v>
      </c>
      <c r="P402">
        <f t="shared" si="436"/>
        <v>2</v>
      </c>
      <c r="Q402">
        <f t="shared" si="436"/>
        <v>2</v>
      </c>
      <c r="R402">
        <f t="shared" si="436"/>
        <v>2</v>
      </c>
      <c r="S402">
        <f t="shared" si="436"/>
        <v>2</v>
      </c>
      <c r="T402">
        <f t="shared" si="436"/>
        <v>2</v>
      </c>
      <c r="U402">
        <f t="shared" si="436"/>
        <v>2</v>
      </c>
    </row>
    <row r="403" spans="1:21" x14ac:dyDescent="0.15">
      <c r="A403">
        <v>5</v>
      </c>
      <c r="B403">
        <f t="shared" ref="B403:K403" si="437">IF(B381&lt;0.000001,7,IF(B381&lt;0.00001,6,IF(B381&lt;0.0001,5,IF(B381&lt;0.001,4,IF(B381&lt;0.01,3,2)))))</f>
        <v>2</v>
      </c>
      <c r="C403">
        <f t="shared" si="437"/>
        <v>2</v>
      </c>
      <c r="D403">
        <f t="shared" si="437"/>
        <v>2</v>
      </c>
      <c r="E403">
        <f t="shared" si="437"/>
        <v>2</v>
      </c>
      <c r="F403">
        <f t="shared" si="437"/>
        <v>2</v>
      </c>
      <c r="G403">
        <f t="shared" si="437"/>
        <v>2</v>
      </c>
      <c r="H403">
        <f t="shared" si="437"/>
        <v>2</v>
      </c>
      <c r="I403">
        <f t="shared" si="437"/>
        <v>2</v>
      </c>
      <c r="J403">
        <f t="shared" si="437"/>
        <v>2</v>
      </c>
      <c r="K403">
        <f t="shared" si="437"/>
        <v>2</v>
      </c>
      <c r="L403">
        <f t="shared" ref="L403:U403" si="438">IF(L381&lt;0.000001,7,IF(L381&lt;0.00001,6,IF(L381&lt;0.0001,5,IF(L381&lt;0.001,4,IF(L381&lt;0.01,3,2)))))</f>
        <v>2</v>
      </c>
      <c r="M403">
        <f t="shared" si="438"/>
        <v>2</v>
      </c>
      <c r="N403">
        <f t="shared" si="438"/>
        <v>2</v>
      </c>
      <c r="O403">
        <f t="shared" si="438"/>
        <v>2</v>
      </c>
      <c r="P403">
        <f t="shared" si="438"/>
        <v>2</v>
      </c>
      <c r="Q403">
        <f t="shared" si="438"/>
        <v>2</v>
      </c>
      <c r="R403">
        <f t="shared" si="438"/>
        <v>2</v>
      </c>
      <c r="S403">
        <f t="shared" si="438"/>
        <v>2</v>
      </c>
      <c r="T403">
        <f t="shared" si="438"/>
        <v>2</v>
      </c>
      <c r="U403">
        <f t="shared" si="438"/>
        <v>2</v>
      </c>
    </row>
    <row r="404" spans="1:21" x14ac:dyDescent="0.15">
      <c r="A404">
        <v>6</v>
      </c>
      <c r="B404">
        <f t="shared" ref="B404:K404" si="439">IF(B382&lt;0.000001,7,IF(B382&lt;0.00001,6,IF(B382&lt;0.0001,5,IF(B382&lt;0.001,4,IF(B382&lt;0.01,3,2)))))</f>
        <v>2</v>
      </c>
      <c r="C404">
        <f t="shared" si="439"/>
        <v>2</v>
      </c>
      <c r="D404">
        <f t="shared" si="439"/>
        <v>2</v>
      </c>
      <c r="E404">
        <f t="shared" si="439"/>
        <v>2</v>
      </c>
      <c r="F404">
        <f t="shared" si="439"/>
        <v>2</v>
      </c>
      <c r="G404">
        <f t="shared" si="439"/>
        <v>2</v>
      </c>
      <c r="H404">
        <f t="shared" si="439"/>
        <v>2</v>
      </c>
      <c r="I404">
        <f t="shared" si="439"/>
        <v>2</v>
      </c>
      <c r="J404">
        <f t="shared" si="439"/>
        <v>2</v>
      </c>
      <c r="K404">
        <f t="shared" si="439"/>
        <v>2</v>
      </c>
      <c r="L404">
        <f t="shared" ref="L404:U404" si="440">IF(L382&lt;0.000001,7,IF(L382&lt;0.00001,6,IF(L382&lt;0.0001,5,IF(L382&lt;0.001,4,IF(L382&lt;0.01,3,2)))))</f>
        <v>2</v>
      </c>
      <c r="M404">
        <f t="shared" si="440"/>
        <v>2</v>
      </c>
      <c r="N404">
        <f t="shared" si="440"/>
        <v>2</v>
      </c>
      <c r="O404">
        <f t="shared" si="440"/>
        <v>2</v>
      </c>
      <c r="P404">
        <f t="shared" si="440"/>
        <v>2</v>
      </c>
      <c r="Q404">
        <f t="shared" si="440"/>
        <v>2</v>
      </c>
      <c r="R404">
        <f t="shared" si="440"/>
        <v>2</v>
      </c>
      <c r="S404">
        <f t="shared" si="440"/>
        <v>2</v>
      </c>
      <c r="T404">
        <f t="shared" si="440"/>
        <v>2</v>
      </c>
      <c r="U404">
        <f t="shared" si="440"/>
        <v>2</v>
      </c>
    </row>
    <row r="405" spans="1:21" x14ac:dyDescent="0.15">
      <c r="A405">
        <v>7</v>
      </c>
      <c r="B405">
        <f t="shared" ref="B405:K405" si="441">IF(B383&lt;0.000001,7,IF(B383&lt;0.00001,6,IF(B383&lt;0.0001,5,IF(B383&lt;0.001,4,IF(B383&lt;0.01,3,2)))))</f>
        <v>2</v>
      </c>
      <c r="C405">
        <f t="shared" si="441"/>
        <v>2</v>
      </c>
      <c r="D405">
        <f t="shared" si="441"/>
        <v>2</v>
      </c>
      <c r="E405">
        <f t="shared" si="441"/>
        <v>2</v>
      </c>
      <c r="F405">
        <f t="shared" si="441"/>
        <v>2</v>
      </c>
      <c r="G405">
        <f t="shared" si="441"/>
        <v>2</v>
      </c>
      <c r="H405">
        <f t="shared" si="441"/>
        <v>2</v>
      </c>
      <c r="I405">
        <f t="shared" si="441"/>
        <v>2</v>
      </c>
      <c r="J405">
        <f t="shared" si="441"/>
        <v>2</v>
      </c>
      <c r="K405">
        <f t="shared" si="441"/>
        <v>2</v>
      </c>
      <c r="L405">
        <f t="shared" ref="L405:U405" si="442">IF(L383&lt;0.000001,7,IF(L383&lt;0.00001,6,IF(L383&lt;0.0001,5,IF(L383&lt;0.001,4,IF(L383&lt;0.01,3,2)))))</f>
        <v>2</v>
      </c>
      <c r="M405">
        <f t="shared" si="442"/>
        <v>2</v>
      </c>
      <c r="N405">
        <f t="shared" si="442"/>
        <v>2</v>
      </c>
      <c r="O405">
        <f t="shared" si="442"/>
        <v>2</v>
      </c>
      <c r="P405">
        <f t="shared" si="442"/>
        <v>2</v>
      </c>
      <c r="Q405">
        <f t="shared" si="442"/>
        <v>2</v>
      </c>
      <c r="R405">
        <f t="shared" si="442"/>
        <v>2</v>
      </c>
      <c r="S405">
        <f t="shared" si="442"/>
        <v>2</v>
      </c>
      <c r="T405">
        <f t="shared" si="442"/>
        <v>2</v>
      </c>
      <c r="U405">
        <f t="shared" si="442"/>
        <v>2</v>
      </c>
    </row>
    <row r="406" spans="1:21" x14ac:dyDescent="0.15">
      <c r="A406">
        <v>8</v>
      </c>
      <c r="B406">
        <f t="shared" ref="B406:K406" si="443">IF(B384&lt;0.000001,7,IF(B384&lt;0.00001,6,IF(B384&lt;0.0001,5,IF(B384&lt;0.001,4,IF(B384&lt;0.01,3,2)))))</f>
        <v>2</v>
      </c>
      <c r="C406">
        <f t="shared" si="443"/>
        <v>2</v>
      </c>
      <c r="D406">
        <f t="shared" si="443"/>
        <v>2</v>
      </c>
      <c r="E406">
        <f t="shared" si="443"/>
        <v>2</v>
      </c>
      <c r="F406">
        <f t="shared" si="443"/>
        <v>2</v>
      </c>
      <c r="G406">
        <f t="shared" si="443"/>
        <v>2</v>
      </c>
      <c r="H406">
        <f t="shared" si="443"/>
        <v>2</v>
      </c>
      <c r="I406">
        <f t="shared" si="443"/>
        <v>2</v>
      </c>
      <c r="J406">
        <f t="shared" si="443"/>
        <v>2</v>
      </c>
      <c r="K406">
        <f t="shared" si="443"/>
        <v>2</v>
      </c>
      <c r="L406">
        <f t="shared" ref="L406:U406" si="444">IF(L384&lt;0.000001,7,IF(L384&lt;0.00001,6,IF(L384&lt;0.0001,5,IF(L384&lt;0.001,4,IF(L384&lt;0.01,3,2)))))</f>
        <v>2</v>
      </c>
      <c r="M406">
        <f t="shared" si="444"/>
        <v>2</v>
      </c>
      <c r="N406">
        <f t="shared" si="444"/>
        <v>2</v>
      </c>
      <c r="O406">
        <f t="shared" si="444"/>
        <v>2</v>
      </c>
      <c r="P406">
        <f t="shared" si="444"/>
        <v>2</v>
      </c>
      <c r="Q406">
        <f t="shared" si="444"/>
        <v>2</v>
      </c>
      <c r="R406">
        <f t="shared" si="444"/>
        <v>2</v>
      </c>
      <c r="S406">
        <f t="shared" si="444"/>
        <v>2</v>
      </c>
      <c r="T406">
        <f t="shared" si="444"/>
        <v>2</v>
      </c>
      <c r="U406">
        <f t="shared" si="444"/>
        <v>2</v>
      </c>
    </row>
    <row r="407" spans="1:21" x14ac:dyDescent="0.15">
      <c r="A407">
        <v>9</v>
      </c>
      <c r="B407">
        <f t="shared" ref="B407:K407" si="445">IF(B385&lt;0.000001,7,IF(B385&lt;0.00001,6,IF(B385&lt;0.0001,5,IF(B385&lt;0.001,4,IF(B385&lt;0.01,3,2)))))</f>
        <v>2</v>
      </c>
      <c r="C407">
        <f t="shared" si="445"/>
        <v>2</v>
      </c>
      <c r="D407">
        <f t="shared" si="445"/>
        <v>2</v>
      </c>
      <c r="E407">
        <f t="shared" si="445"/>
        <v>2</v>
      </c>
      <c r="F407">
        <f t="shared" si="445"/>
        <v>2</v>
      </c>
      <c r="G407">
        <f t="shared" si="445"/>
        <v>2</v>
      </c>
      <c r="H407">
        <f t="shared" si="445"/>
        <v>2</v>
      </c>
      <c r="I407">
        <f t="shared" si="445"/>
        <v>2</v>
      </c>
      <c r="J407">
        <f t="shared" si="445"/>
        <v>2</v>
      </c>
      <c r="K407">
        <f t="shared" si="445"/>
        <v>2</v>
      </c>
      <c r="L407">
        <f t="shared" ref="L407:U407" si="446">IF(L385&lt;0.000001,7,IF(L385&lt;0.00001,6,IF(L385&lt;0.0001,5,IF(L385&lt;0.001,4,IF(L385&lt;0.01,3,2)))))</f>
        <v>2</v>
      </c>
      <c r="M407">
        <f t="shared" si="446"/>
        <v>2</v>
      </c>
      <c r="N407">
        <f t="shared" si="446"/>
        <v>2</v>
      </c>
      <c r="O407">
        <f t="shared" si="446"/>
        <v>2</v>
      </c>
      <c r="P407">
        <f t="shared" si="446"/>
        <v>2</v>
      </c>
      <c r="Q407">
        <f t="shared" si="446"/>
        <v>2</v>
      </c>
      <c r="R407">
        <f t="shared" si="446"/>
        <v>2</v>
      </c>
      <c r="S407">
        <f t="shared" si="446"/>
        <v>2</v>
      </c>
      <c r="T407">
        <f t="shared" si="446"/>
        <v>2</v>
      </c>
      <c r="U407">
        <f t="shared" si="446"/>
        <v>2</v>
      </c>
    </row>
    <row r="408" spans="1:21" x14ac:dyDescent="0.15">
      <c r="A408">
        <v>10</v>
      </c>
      <c r="B408">
        <f>IF(B386&lt;0.000001,7,IF(B386&lt;0.00001,6,IF(B386&lt;0.0001,5,IF(B386&lt;0.001,4,IF(B386&lt;0.01,3,2)))))</f>
        <v>2</v>
      </c>
      <c r="C408">
        <f t="shared" ref="C408:K408" si="447">IF(C386&lt;0.000001,7,IF(C386&lt;0.00001,6,IF(C386&lt;0.0001,5,IF(C386&lt;0.001,4,IF(C386&lt;0.01,3,2)))))</f>
        <v>2</v>
      </c>
      <c r="D408">
        <f t="shared" si="447"/>
        <v>2</v>
      </c>
      <c r="E408">
        <f t="shared" si="447"/>
        <v>2</v>
      </c>
      <c r="F408">
        <f t="shared" si="447"/>
        <v>2</v>
      </c>
      <c r="G408">
        <f t="shared" si="447"/>
        <v>2</v>
      </c>
      <c r="H408">
        <f t="shared" si="447"/>
        <v>2</v>
      </c>
      <c r="I408">
        <f t="shared" si="447"/>
        <v>2</v>
      </c>
      <c r="J408">
        <f t="shared" si="447"/>
        <v>2</v>
      </c>
      <c r="K408">
        <f t="shared" si="447"/>
        <v>2</v>
      </c>
      <c r="L408">
        <f t="shared" ref="L408:U408" si="448">IF(L386&lt;0.000001,7,IF(L386&lt;0.00001,6,IF(L386&lt;0.0001,5,IF(L386&lt;0.001,4,IF(L386&lt;0.01,3,2)))))</f>
        <v>2</v>
      </c>
      <c r="M408">
        <f t="shared" si="448"/>
        <v>2</v>
      </c>
      <c r="N408">
        <f t="shared" si="448"/>
        <v>2</v>
      </c>
      <c r="O408">
        <f t="shared" si="448"/>
        <v>2</v>
      </c>
      <c r="P408">
        <f t="shared" si="448"/>
        <v>2</v>
      </c>
      <c r="Q408">
        <f t="shared" si="448"/>
        <v>2</v>
      </c>
      <c r="R408">
        <f t="shared" si="448"/>
        <v>2</v>
      </c>
      <c r="S408">
        <f t="shared" si="448"/>
        <v>2</v>
      </c>
      <c r="T408">
        <f t="shared" si="448"/>
        <v>2</v>
      </c>
      <c r="U408">
        <f t="shared" si="448"/>
        <v>2</v>
      </c>
    </row>
    <row r="409" spans="1:21" x14ac:dyDescent="0.15">
      <c r="A409">
        <v>11</v>
      </c>
      <c r="B409">
        <f t="shared" ref="B409:K409" si="449">IF(B387&lt;0.000001,7,IF(B387&lt;0.00001,6,IF(B387&lt;0.0001,5,IF(B387&lt;0.001,4,IF(B387&lt;0.01,3,2)))))</f>
        <v>2</v>
      </c>
      <c r="C409">
        <f t="shared" si="449"/>
        <v>2</v>
      </c>
      <c r="D409">
        <f t="shared" si="449"/>
        <v>2</v>
      </c>
      <c r="E409">
        <f t="shared" si="449"/>
        <v>2</v>
      </c>
      <c r="F409">
        <f t="shared" si="449"/>
        <v>2</v>
      </c>
      <c r="G409">
        <f t="shared" si="449"/>
        <v>2</v>
      </c>
      <c r="H409">
        <f t="shared" si="449"/>
        <v>2</v>
      </c>
      <c r="I409">
        <f t="shared" si="449"/>
        <v>2</v>
      </c>
      <c r="J409">
        <f t="shared" si="449"/>
        <v>2</v>
      </c>
      <c r="K409">
        <f t="shared" si="449"/>
        <v>2</v>
      </c>
      <c r="L409">
        <f t="shared" ref="L409:U409" si="450">IF(L387&lt;0.000001,7,IF(L387&lt;0.00001,6,IF(L387&lt;0.0001,5,IF(L387&lt;0.001,4,IF(L387&lt;0.01,3,2)))))</f>
        <v>2</v>
      </c>
      <c r="M409">
        <f t="shared" si="450"/>
        <v>2</v>
      </c>
      <c r="N409">
        <f t="shared" si="450"/>
        <v>2</v>
      </c>
      <c r="O409">
        <f t="shared" si="450"/>
        <v>2</v>
      </c>
      <c r="P409">
        <f t="shared" si="450"/>
        <v>2</v>
      </c>
      <c r="Q409">
        <f t="shared" si="450"/>
        <v>2</v>
      </c>
      <c r="R409">
        <f t="shared" si="450"/>
        <v>2</v>
      </c>
      <c r="S409">
        <f t="shared" si="450"/>
        <v>2</v>
      </c>
      <c r="T409">
        <f t="shared" si="450"/>
        <v>2</v>
      </c>
      <c r="U409">
        <f t="shared" si="450"/>
        <v>2</v>
      </c>
    </row>
    <row r="410" spans="1:21" x14ac:dyDescent="0.15">
      <c r="A410">
        <v>12</v>
      </c>
      <c r="B410">
        <f t="shared" ref="B410:K410" si="451">IF(B388&lt;0.000001,7,IF(B388&lt;0.00001,6,IF(B388&lt;0.0001,5,IF(B388&lt;0.001,4,IF(B388&lt;0.01,3,2)))))</f>
        <v>2</v>
      </c>
      <c r="C410">
        <f t="shared" si="451"/>
        <v>2</v>
      </c>
      <c r="D410">
        <f t="shared" si="451"/>
        <v>2</v>
      </c>
      <c r="E410">
        <f t="shared" si="451"/>
        <v>2</v>
      </c>
      <c r="F410">
        <f t="shared" si="451"/>
        <v>2</v>
      </c>
      <c r="G410">
        <f t="shared" si="451"/>
        <v>2</v>
      </c>
      <c r="H410">
        <f t="shared" si="451"/>
        <v>2</v>
      </c>
      <c r="I410">
        <f t="shared" si="451"/>
        <v>2</v>
      </c>
      <c r="J410">
        <f t="shared" si="451"/>
        <v>2</v>
      </c>
      <c r="K410">
        <f t="shared" si="451"/>
        <v>2</v>
      </c>
      <c r="L410">
        <f t="shared" ref="L410:U410" si="452">IF(L388&lt;0.000001,7,IF(L388&lt;0.00001,6,IF(L388&lt;0.0001,5,IF(L388&lt;0.001,4,IF(L388&lt;0.01,3,2)))))</f>
        <v>2</v>
      </c>
      <c r="M410">
        <f t="shared" si="452"/>
        <v>2</v>
      </c>
      <c r="N410">
        <f t="shared" si="452"/>
        <v>2</v>
      </c>
      <c r="O410">
        <f t="shared" si="452"/>
        <v>2</v>
      </c>
      <c r="P410">
        <f t="shared" si="452"/>
        <v>2</v>
      </c>
      <c r="Q410">
        <f t="shared" si="452"/>
        <v>2</v>
      </c>
      <c r="R410">
        <f t="shared" si="452"/>
        <v>2</v>
      </c>
      <c r="S410">
        <f t="shared" si="452"/>
        <v>2</v>
      </c>
      <c r="T410">
        <f t="shared" si="452"/>
        <v>2</v>
      </c>
      <c r="U410">
        <f t="shared" si="452"/>
        <v>2</v>
      </c>
    </row>
    <row r="411" spans="1:21" x14ac:dyDescent="0.15">
      <c r="A411">
        <v>13</v>
      </c>
      <c r="B411">
        <f t="shared" ref="B411:K411" si="453">IF(B389&lt;0.000001,7,IF(B389&lt;0.00001,6,IF(B389&lt;0.0001,5,IF(B389&lt;0.001,4,IF(B389&lt;0.01,3,2)))))</f>
        <v>2</v>
      </c>
      <c r="C411">
        <f t="shared" si="453"/>
        <v>2</v>
      </c>
      <c r="D411">
        <f t="shared" si="453"/>
        <v>2</v>
      </c>
      <c r="E411">
        <f t="shared" si="453"/>
        <v>2</v>
      </c>
      <c r="F411">
        <f t="shared" si="453"/>
        <v>2</v>
      </c>
      <c r="G411">
        <f t="shared" si="453"/>
        <v>2</v>
      </c>
      <c r="H411">
        <f t="shared" si="453"/>
        <v>2</v>
      </c>
      <c r="I411">
        <f t="shared" si="453"/>
        <v>2</v>
      </c>
      <c r="J411">
        <f t="shared" si="453"/>
        <v>2</v>
      </c>
      <c r="K411">
        <f t="shared" si="453"/>
        <v>2</v>
      </c>
      <c r="L411">
        <f t="shared" ref="L411:U411" si="454">IF(L389&lt;0.000001,7,IF(L389&lt;0.00001,6,IF(L389&lt;0.0001,5,IF(L389&lt;0.001,4,IF(L389&lt;0.01,3,2)))))</f>
        <v>2</v>
      </c>
      <c r="M411">
        <f t="shared" si="454"/>
        <v>2</v>
      </c>
      <c r="N411">
        <f t="shared" si="454"/>
        <v>2</v>
      </c>
      <c r="O411">
        <f t="shared" si="454"/>
        <v>2</v>
      </c>
      <c r="P411">
        <f t="shared" si="454"/>
        <v>2</v>
      </c>
      <c r="Q411">
        <f t="shared" si="454"/>
        <v>2</v>
      </c>
      <c r="R411">
        <f t="shared" si="454"/>
        <v>2</v>
      </c>
      <c r="S411">
        <f t="shared" si="454"/>
        <v>2</v>
      </c>
      <c r="T411">
        <f t="shared" si="454"/>
        <v>2</v>
      </c>
      <c r="U411">
        <f t="shared" si="454"/>
        <v>2</v>
      </c>
    </row>
    <row r="412" spans="1:21" x14ac:dyDescent="0.15">
      <c r="A412">
        <v>14</v>
      </c>
      <c r="B412">
        <f t="shared" ref="B412:K412" si="455">IF(B390&lt;0.000001,7,IF(B390&lt;0.00001,6,IF(B390&lt;0.0001,5,IF(B390&lt;0.001,4,IF(B390&lt;0.01,3,2)))))</f>
        <v>2</v>
      </c>
      <c r="C412">
        <f t="shared" si="455"/>
        <v>2</v>
      </c>
      <c r="D412">
        <f t="shared" si="455"/>
        <v>2</v>
      </c>
      <c r="E412">
        <f t="shared" si="455"/>
        <v>2</v>
      </c>
      <c r="F412">
        <f t="shared" si="455"/>
        <v>2</v>
      </c>
      <c r="G412">
        <f t="shared" si="455"/>
        <v>2</v>
      </c>
      <c r="H412">
        <f t="shared" si="455"/>
        <v>2</v>
      </c>
      <c r="I412">
        <f t="shared" si="455"/>
        <v>2</v>
      </c>
      <c r="J412">
        <f t="shared" si="455"/>
        <v>2</v>
      </c>
      <c r="K412">
        <f t="shared" si="455"/>
        <v>2</v>
      </c>
      <c r="L412">
        <f t="shared" ref="L412:U412" si="456">IF(L390&lt;0.000001,7,IF(L390&lt;0.00001,6,IF(L390&lt;0.0001,5,IF(L390&lt;0.001,4,IF(L390&lt;0.01,3,2)))))</f>
        <v>2</v>
      </c>
      <c r="M412">
        <f t="shared" si="456"/>
        <v>2</v>
      </c>
      <c r="N412">
        <f t="shared" si="456"/>
        <v>2</v>
      </c>
      <c r="O412">
        <f t="shared" si="456"/>
        <v>2</v>
      </c>
      <c r="P412">
        <f t="shared" si="456"/>
        <v>2</v>
      </c>
      <c r="Q412">
        <f t="shared" si="456"/>
        <v>2</v>
      </c>
      <c r="R412">
        <f t="shared" si="456"/>
        <v>2</v>
      </c>
      <c r="S412">
        <f t="shared" si="456"/>
        <v>2</v>
      </c>
      <c r="T412">
        <f t="shared" si="456"/>
        <v>2</v>
      </c>
      <c r="U412">
        <f t="shared" si="456"/>
        <v>2</v>
      </c>
    </row>
    <row r="413" spans="1:21" x14ac:dyDescent="0.15">
      <c r="A413">
        <v>15</v>
      </c>
      <c r="B413">
        <f t="shared" ref="B413:K413" si="457">IF(B391&lt;0.000001,7,IF(B391&lt;0.00001,6,IF(B391&lt;0.0001,5,IF(B391&lt;0.001,4,IF(B391&lt;0.01,3,2)))))</f>
        <v>2</v>
      </c>
      <c r="C413">
        <f t="shared" si="457"/>
        <v>2</v>
      </c>
      <c r="D413">
        <f t="shared" si="457"/>
        <v>2</v>
      </c>
      <c r="E413">
        <f t="shared" si="457"/>
        <v>2</v>
      </c>
      <c r="F413">
        <f t="shared" si="457"/>
        <v>2</v>
      </c>
      <c r="G413">
        <f t="shared" si="457"/>
        <v>2</v>
      </c>
      <c r="H413">
        <f t="shared" si="457"/>
        <v>2</v>
      </c>
      <c r="I413">
        <f t="shared" si="457"/>
        <v>2</v>
      </c>
      <c r="J413">
        <f t="shared" si="457"/>
        <v>2</v>
      </c>
      <c r="K413">
        <f t="shared" si="457"/>
        <v>2</v>
      </c>
      <c r="L413">
        <f t="shared" ref="L413:U413" si="458">IF(L391&lt;0.000001,7,IF(L391&lt;0.00001,6,IF(L391&lt;0.0001,5,IF(L391&lt;0.001,4,IF(L391&lt;0.01,3,2)))))</f>
        <v>2</v>
      </c>
      <c r="M413">
        <f t="shared" si="458"/>
        <v>2</v>
      </c>
      <c r="N413">
        <f t="shared" si="458"/>
        <v>2</v>
      </c>
      <c r="O413">
        <f t="shared" si="458"/>
        <v>2</v>
      </c>
      <c r="P413">
        <f t="shared" si="458"/>
        <v>2</v>
      </c>
      <c r="Q413">
        <f t="shared" si="458"/>
        <v>2</v>
      </c>
      <c r="R413">
        <f t="shared" si="458"/>
        <v>2</v>
      </c>
      <c r="S413">
        <f t="shared" si="458"/>
        <v>2</v>
      </c>
      <c r="T413">
        <f t="shared" si="458"/>
        <v>2</v>
      </c>
      <c r="U413">
        <f t="shared" si="458"/>
        <v>2</v>
      </c>
    </row>
    <row r="414" spans="1:21" x14ac:dyDescent="0.15">
      <c r="A414">
        <v>16</v>
      </c>
      <c r="B414">
        <f t="shared" ref="B414:K414" si="459">IF(B392&lt;0.000001,7,IF(B392&lt;0.00001,6,IF(B392&lt;0.0001,5,IF(B392&lt;0.001,4,IF(B392&lt;0.01,3,2)))))</f>
        <v>2</v>
      </c>
      <c r="C414">
        <f t="shared" si="459"/>
        <v>2</v>
      </c>
      <c r="D414">
        <f t="shared" si="459"/>
        <v>2</v>
      </c>
      <c r="E414">
        <f t="shared" si="459"/>
        <v>2</v>
      </c>
      <c r="F414">
        <f t="shared" si="459"/>
        <v>2</v>
      </c>
      <c r="G414">
        <f t="shared" si="459"/>
        <v>2</v>
      </c>
      <c r="H414">
        <f t="shared" si="459"/>
        <v>2</v>
      </c>
      <c r="I414">
        <f t="shared" si="459"/>
        <v>2</v>
      </c>
      <c r="J414">
        <f t="shared" si="459"/>
        <v>2</v>
      </c>
      <c r="K414">
        <f t="shared" si="459"/>
        <v>2</v>
      </c>
      <c r="L414">
        <f t="shared" ref="L414:U414" si="460">IF(L392&lt;0.000001,7,IF(L392&lt;0.00001,6,IF(L392&lt;0.0001,5,IF(L392&lt;0.001,4,IF(L392&lt;0.01,3,2)))))</f>
        <v>2</v>
      </c>
      <c r="M414">
        <f t="shared" si="460"/>
        <v>2</v>
      </c>
      <c r="N414">
        <f t="shared" si="460"/>
        <v>2</v>
      </c>
      <c r="O414">
        <f t="shared" si="460"/>
        <v>2</v>
      </c>
      <c r="P414">
        <f t="shared" si="460"/>
        <v>2</v>
      </c>
      <c r="Q414">
        <f t="shared" si="460"/>
        <v>2</v>
      </c>
      <c r="R414">
        <f t="shared" si="460"/>
        <v>2</v>
      </c>
      <c r="S414">
        <f t="shared" si="460"/>
        <v>2</v>
      </c>
      <c r="T414">
        <f t="shared" si="460"/>
        <v>2</v>
      </c>
      <c r="U414">
        <f t="shared" si="460"/>
        <v>2</v>
      </c>
    </row>
    <row r="415" spans="1:21" x14ac:dyDescent="0.15">
      <c r="A415">
        <v>17</v>
      </c>
      <c r="B415">
        <f t="shared" ref="B415:K415" si="461">IF(B393&lt;0.000001,7,IF(B393&lt;0.00001,6,IF(B393&lt;0.0001,5,IF(B393&lt;0.001,4,IF(B393&lt;0.01,3,2)))))</f>
        <v>3</v>
      </c>
      <c r="C415">
        <f t="shared" si="461"/>
        <v>2</v>
      </c>
      <c r="D415">
        <f t="shared" si="461"/>
        <v>2</v>
      </c>
      <c r="E415">
        <f t="shared" si="461"/>
        <v>2</v>
      </c>
      <c r="F415">
        <f t="shared" si="461"/>
        <v>2</v>
      </c>
      <c r="G415">
        <f t="shared" si="461"/>
        <v>2</v>
      </c>
      <c r="H415">
        <f t="shared" si="461"/>
        <v>2</v>
      </c>
      <c r="I415">
        <f t="shared" si="461"/>
        <v>2</v>
      </c>
      <c r="J415">
        <f t="shared" si="461"/>
        <v>2</v>
      </c>
      <c r="K415">
        <f t="shared" si="461"/>
        <v>2</v>
      </c>
      <c r="L415">
        <f t="shared" ref="L415:U415" si="462">IF(L393&lt;0.000001,7,IF(L393&lt;0.00001,6,IF(L393&lt;0.0001,5,IF(L393&lt;0.001,4,IF(L393&lt;0.01,3,2)))))</f>
        <v>2</v>
      </c>
      <c r="M415">
        <f t="shared" si="462"/>
        <v>2</v>
      </c>
      <c r="N415">
        <f t="shared" si="462"/>
        <v>2</v>
      </c>
      <c r="O415">
        <f t="shared" si="462"/>
        <v>2</v>
      </c>
      <c r="P415">
        <f t="shared" si="462"/>
        <v>2</v>
      </c>
      <c r="Q415">
        <f t="shared" si="462"/>
        <v>2</v>
      </c>
      <c r="R415">
        <f t="shared" si="462"/>
        <v>2</v>
      </c>
      <c r="S415">
        <f t="shared" si="462"/>
        <v>2</v>
      </c>
      <c r="T415">
        <f t="shared" si="462"/>
        <v>2</v>
      </c>
      <c r="U415">
        <f t="shared" si="462"/>
        <v>2</v>
      </c>
    </row>
    <row r="416" spans="1:21" x14ac:dyDescent="0.15">
      <c r="A416">
        <v>18</v>
      </c>
      <c r="B416">
        <f t="shared" ref="B416:K416" si="463">IF(B394&lt;0.000001,7,IF(B394&lt;0.00001,6,IF(B394&lt;0.0001,5,IF(B394&lt;0.001,4,IF(B394&lt;0.01,3,2)))))</f>
        <v>4</v>
      </c>
      <c r="C416">
        <f t="shared" si="463"/>
        <v>2</v>
      </c>
      <c r="D416">
        <f t="shared" si="463"/>
        <v>2</v>
      </c>
      <c r="E416">
        <f t="shared" si="463"/>
        <v>2</v>
      </c>
      <c r="F416">
        <f t="shared" si="463"/>
        <v>2</v>
      </c>
      <c r="G416">
        <f t="shared" si="463"/>
        <v>2</v>
      </c>
      <c r="H416">
        <f t="shared" si="463"/>
        <v>2</v>
      </c>
      <c r="I416">
        <f t="shared" si="463"/>
        <v>2</v>
      </c>
      <c r="J416">
        <f t="shared" si="463"/>
        <v>2</v>
      </c>
      <c r="K416">
        <f t="shared" si="463"/>
        <v>2</v>
      </c>
      <c r="L416">
        <f t="shared" ref="L416:U416" si="464">IF(L394&lt;0.000001,7,IF(L394&lt;0.00001,6,IF(L394&lt;0.0001,5,IF(L394&lt;0.001,4,IF(L394&lt;0.01,3,2)))))</f>
        <v>2</v>
      </c>
      <c r="M416">
        <f t="shared" si="464"/>
        <v>2</v>
      </c>
      <c r="N416">
        <f t="shared" si="464"/>
        <v>2</v>
      </c>
      <c r="O416">
        <f t="shared" si="464"/>
        <v>2</v>
      </c>
      <c r="P416">
        <f t="shared" si="464"/>
        <v>2</v>
      </c>
      <c r="Q416">
        <f t="shared" si="464"/>
        <v>2</v>
      </c>
      <c r="R416">
        <f t="shared" si="464"/>
        <v>2</v>
      </c>
      <c r="S416">
        <f t="shared" si="464"/>
        <v>2</v>
      </c>
      <c r="T416">
        <f t="shared" si="464"/>
        <v>2</v>
      </c>
      <c r="U416">
        <f t="shared" si="464"/>
        <v>2</v>
      </c>
    </row>
    <row r="417" spans="1:24" x14ac:dyDescent="0.15">
      <c r="A417">
        <v>19</v>
      </c>
      <c r="B417">
        <f t="shared" ref="B417:K417" si="465">IF(B395&lt;0.000001,7,IF(B395&lt;0.00001,6,IF(B395&lt;0.0001,5,IF(B395&lt;0.001,4,IF(B395&lt;0.01,3,2)))))</f>
        <v>2</v>
      </c>
      <c r="C417">
        <f t="shared" si="465"/>
        <v>2</v>
      </c>
      <c r="D417">
        <f t="shared" si="465"/>
        <v>2</v>
      </c>
      <c r="E417">
        <f t="shared" si="465"/>
        <v>2</v>
      </c>
      <c r="F417">
        <f t="shared" si="465"/>
        <v>2</v>
      </c>
      <c r="G417">
        <f t="shared" si="465"/>
        <v>2</v>
      </c>
      <c r="H417">
        <f t="shared" si="465"/>
        <v>2</v>
      </c>
      <c r="I417">
        <f t="shared" si="465"/>
        <v>2</v>
      </c>
      <c r="J417">
        <f t="shared" si="465"/>
        <v>2</v>
      </c>
      <c r="K417">
        <f t="shared" si="465"/>
        <v>2</v>
      </c>
      <c r="L417">
        <f t="shared" ref="L417:U417" si="466">IF(L395&lt;0.000001,7,IF(L395&lt;0.00001,6,IF(L395&lt;0.0001,5,IF(L395&lt;0.001,4,IF(L395&lt;0.01,3,2)))))</f>
        <v>2</v>
      </c>
      <c r="M417">
        <f t="shared" si="466"/>
        <v>2</v>
      </c>
      <c r="N417">
        <f t="shared" si="466"/>
        <v>2</v>
      </c>
      <c r="O417">
        <f t="shared" si="466"/>
        <v>2</v>
      </c>
      <c r="P417">
        <f t="shared" si="466"/>
        <v>2</v>
      </c>
      <c r="Q417">
        <f t="shared" si="466"/>
        <v>2</v>
      </c>
      <c r="R417">
        <f t="shared" si="466"/>
        <v>2</v>
      </c>
      <c r="S417">
        <f t="shared" si="466"/>
        <v>2</v>
      </c>
      <c r="T417">
        <f t="shared" si="466"/>
        <v>2</v>
      </c>
      <c r="U417">
        <f t="shared" si="466"/>
        <v>2</v>
      </c>
    </row>
    <row r="418" spans="1:24" x14ac:dyDescent="0.15">
      <c r="A418">
        <v>20</v>
      </c>
      <c r="B418">
        <f t="shared" ref="B418:K418" si="467">IF(B396&lt;0.000001,7,IF(B396&lt;0.00001,6,IF(B396&lt;0.0001,5,IF(B396&lt;0.001,4,IF(B396&lt;0.01,3,2)))))</f>
        <v>3</v>
      </c>
      <c r="C418">
        <f t="shared" si="467"/>
        <v>3</v>
      </c>
      <c r="D418">
        <f t="shared" si="467"/>
        <v>3</v>
      </c>
      <c r="E418">
        <f t="shared" si="467"/>
        <v>3</v>
      </c>
      <c r="F418">
        <f t="shared" si="467"/>
        <v>4</v>
      </c>
      <c r="G418">
        <f t="shared" si="467"/>
        <v>2</v>
      </c>
      <c r="H418">
        <f t="shared" si="467"/>
        <v>3</v>
      </c>
      <c r="I418">
        <f t="shared" si="467"/>
        <v>3</v>
      </c>
      <c r="J418">
        <f t="shared" si="467"/>
        <v>2</v>
      </c>
      <c r="K418">
        <f t="shared" si="467"/>
        <v>3</v>
      </c>
      <c r="L418">
        <f t="shared" ref="L418:U418" si="468">IF(L396&lt;0.000001,7,IF(L396&lt;0.00001,6,IF(L396&lt;0.0001,5,IF(L396&lt;0.001,4,IF(L396&lt;0.01,3,2)))))</f>
        <v>3</v>
      </c>
      <c r="M418">
        <f t="shared" si="468"/>
        <v>3</v>
      </c>
      <c r="N418">
        <f t="shared" si="468"/>
        <v>2</v>
      </c>
      <c r="O418">
        <f t="shared" si="468"/>
        <v>3</v>
      </c>
      <c r="P418">
        <f t="shared" si="468"/>
        <v>3</v>
      </c>
      <c r="Q418">
        <f t="shared" si="468"/>
        <v>3</v>
      </c>
      <c r="R418">
        <f t="shared" si="468"/>
        <v>3</v>
      </c>
      <c r="S418">
        <f t="shared" si="468"/>
        <v>3</v>
      </c>
      <c r="T418">
        <f t="shared" si="468"/>
        <v>2</v>
      </c>
      <c r="U418">
        <f t="shared" si="468"/>
        <v>2</v>
      </c>
    </row>
    <row r="422" spans="1:24" x14ac:dyDescent="0.15">
      <c r="B422" t="b">
        <f t="shared" ref="B422:K422" si="469">A697</f>
        <v>0</v>
      </c>
      <c r="C422" t="b">
        <f t="shared" si="469"/>
        <v>0</v>
      </c>
      <c r="D422" t="b">
        <f t="shared" si="469"/>
        <v>0</v>
      </c>
      <c r="E422" t="b">
        <f t="shared" si="469"/>
        <v>0</v>
      </c>
      <c r="F422" t="b">
        <f t="shared" si="469"/>
        <v>0</v>
      </c>
      <c r="G422" t="b">
        <f t="shared" si="469"/>
        <v>0</v>
      </c>
      <c r="H422" t="b">
        <f t="shared" si="469"/>
        <v>0</v>
      </c>
      <c r="I422" t="b">
        <f t="shared" si="469"/>
        <v>0</v>
      </c>
      <c r="J422" t="b">
        <f t="shared" si="469"/>
        <v>1</v>
      </c>
      <c r="K422" t="b">
        <f t="shared" si="469"/>
        <v>1</v>
      </c>
      <c r="L422" t="b">
        <f t="shared" ref="L422:U422" si="470">K697</f>
        <v>1</v>
      </c>
      <c r="M422" t="b">
        <f t="shared" si="470"/>
        <v>1</v>
      </c>
      <c r="N422" t="b">
        <f t="shared" si="470"/>
        <v>0</v>
      </c>
      <c r="O422" t="b">
        <f t="shared" si="470"/>
        <v>0</v>
      </c>
      <c r="P422" t="b">
        <f t="shared" si="470"/>
        <v>0</v>
      </c>
      <c r="Q422" t="b">
        <f t="shared" si="470"/>
        <v>1</v>
      </c>
      <c r="R422" t="b">
        <f t="shared" si="470"/>
        <v>0</v>
      </c>
      <c r="S422" t="b">
        <f t="shared" si="470"/>
        <v>1</v>
      </c>
      <c r="T422" t="b">
        <f t="shared" si="470"/>
        <v>0</v>
      </c>
      <c r="U422" t="b">
        <f t="shared" si="470"/>
        <v>1</v>
      </c>
    </row>
    <row r="423" spans="1:24" x14ac:dyDescent="0.15">
      <c r="A423" t="s">
        <v>171</v>
      </c>
      <c r="B423">
        <v>1</v>
      </c>
      <c r="C423">
        <v>2</v>
      </c>
      <c r="D423">
        <v>3</v>
      </c>
      <c r="E423">
        <v>4</v>
      </c>
      <c r="F423">
        <v>5</v>
      </c>
      <c r="G423">
        <v>6</v>
      </c>
      <c r="H423">
        <v>7</v>
      </c>
      <c r="I423">
        <v>8</v>
      </c>
      <c r="J423">
        <v>9</v>
      </c>
      <c r="K423">
        <v>10</v>
      </c>
      <c r="L423">
        <v>11</v>
      </c>
      <c r="M423">
        <v>12</v>
      </c>
      <c r="N423">
        <v>13</v>
      </c>
      <c r="O423">
        <v>14</v>
      </c>
      <c r="P423">
        <v>15</v>
      </c>
      <c r="Q423">
        <v>16</v>
      </c>
      <c r="R423">
        <v>17</v>
      </c>
      <c r="S423">
        <v>18</v>
      </c>
      <c r="T423">
        <v>19</v>
      </c>
      <c r="U423">
        <v>20</v>
      </c>
      <c r="W423" t="s">
        <v>189</v>
      </c>
      <c r="X423" t="s">
        <v>190</v>
      </c>
    </row>
    <row r="424" spans="1:24" x14ac:dyDescent="0.15">
      <c r="A424">
        <v>1</v>
      </c>
      <c r="B424">
        <f>IF(B$422*B$38*$V424*$W38,B115,IF(B$423=$A424,1,0))</f>
        <v>1</v>
      </c>
      <c r="C424">
        <f t="shared" ref="C424:K424" si="471">IF(C$422*C$38*$V424*$W38,C115,IF(C$423=$A424,1,0))</f>
        <v>0</v>
      </c>
      <c r="D424">
        <f t="shared" si="471"/>
        <v>0</v>
      </c>
      <c r="E424">
        <f t="shared" si="471"/>
        <v>0</v>
      </c>
      <c r="F424">
        <f t="shared" si="471"/>
        <v>0</v>
      </c>
      <c r="G424">
        <f t="shared" si="471"/>
        <v>0</v>
      </c>
      <c r="H424">
        <f t="shared" si="471"/>
        <v>0</v>
      </c>
      <c r="I424">
        <f t="shared" si="471"/>
        <v>0</v>
      </c>
      <c r="J424">
        <f t="shared" si="471"/>
        <v>0</v>
      </c>
      <c r="K424">
        <f t="shared" si="471"/>
        <v>0</v>
      </c>
      <c r="L424">
        <f>IF(L$422*L$38*$V424*$W38,L115,IF(L$423=$A424,1,0))</f>
        <v>0</v>
      </c>
      <c r="M424">
        <f t="shared" ref="M424:U424" si="472">IF(M$422*M$38*$V424*$W38,M115,IF(M$423=$A424,1,0))</f>
        <v>0</v>
      </c>
      <c r="N424">
        <f t="shared" si="472"/>
        <v>0</v>
      </c>
      <c r="O424">
        <f t="shared" si="472"/>
        <v>0</v>
      </c>
      <c r="P424">
        <f t="shared" si="472"/>
        <v>0</v>
      </c>
      <c r="Q424">
        <f t="shared" si="472"/>
        <v>0</v>
      </c>
      <c r="R424">
        <f t="shared" si="472"/>
        <v>0</v>
      </c>
      <c r="S424">
        <f t="shared" si="472"/>
        <v>0</v>
      </c>
      <c r="T424">
        <f t="shared" si="472"/>
        <v>0</v>
      </c>
      <c r="U424">
        <f t="shared" si="472"/>
        <v>0</v>
      </c>
      <c r="V424" t="b">
        <f t="shared" ref="V424:V432" si="473">INDEX($B$422:$K$422,1,A424)</f>
        <v>0</v>
      </c>
      <c r="W424" t="str">
        <f t="shared" ref="W424:W443" si="474">IF(W447,RANK(X424,$X$424:$X$443,1),"")</f>
        <v/>
      </c>
      <c r="X424" t="str">
        <f t="shared" ref="X424:X443" si="475">IF(W447,A447,"")</f>
        <v/>
      </c>
    </row>
    <row r="425" spans="1:24" x14ac:dyDescent="0.15">
      <c r="A425">
        <v>2</v>
      </c>
      <c r="B425">
        <f t="shared" ref="B425:K433" si="476">IF(B$422*B$38*$V425*$W39,B116,IF(B$423=$A425,1,0))</f>
        <v>0</v>
      </c>
      <c r="C425">
        <f t="shared" si="476"/>
        <v>1</v>
      </c>
      <c r="D425">
        <f t="shared" si="476"/>
        <v>0</v>
      </c>
      <c r="E425">
        <f t="shared" si="476"/>
        <v>0</v>
      </c>
      <c r="F425">
        <f t="shared" si="476"/>
        <v>0</v>
      </c>
      <c r="G425">
        <f t="shared" si="476"/>
        <v>0</v>
      </c>
      <c r="H425">
        <f t="shared" si="476"/>
        <v>0</v>
      </c>
      <c r="I425">
        <f t="shared" si="476"/>
        <v>0</v>
      </c>
      <c r="J425">
        <f t="shared" si="476"/>
        <v>0</v>
      </c>
      <c r="K425">
        <f t="shared" si="476"/>
        <v>0</v>
      </c>
      <c r="L425">
        <f t="shared" ref="L425:U425" si="477">IF(L$422*L$38*$V425*$W39,L116,IF(L$423=$A425,1,0))</f>
        <v>0</v>
      </c>
      <c r="M425">
        <f t="shared" si="477"/>
        <v>0</v>
      </c>
      <c r="N425">
        <f t="shared" si="477"/>
        <v>0</v>
      </c>
      <c r="O425">
        <f t="shared" si="477"/>
        <v>0</v>
      </c>
      <c r="P425">
        <f t="shared" si="477"/>
        <v>0</v>
      </c>
      <c r="Q425">
        <f t="shared" si="477"/>
        <v>0</v>
      </c>
      <c r="R425">
        <f t="shared" si="477"/>
        <v>0</v>
      </c>
      <c r="S425">
        <f t="shared" si="477"/>
        <v>0</v>
      </c>
      <c r="T425">
        <f t="shared" si="477"/>
        <v>0</v>
      </c>
      <c r="U425">
        <f t="shared" si="477"/>
        <v>0</v>
      </c>
      <c r="V425" t="b">
        <f t="shared" si="473"/>
        <v>0</v>
      </c>
      <c r="W425" t="str">
        <f t="shared" si="474"/>
        <v/>
      </c>
      <c r="X425" t="str">
        <f t="shared" si="475"/>
        <v/>
      </c>
    </row>
    <row r="426" spans="1:24" x14ac:dyDescent="0.15">
      <c r="A426">
        <v>3</v>
      </c>
      <c r="B426">
        <f t="shared" si="476"/>
        <v>0</v>
      </c>
      <c r="C426">
        <f t="shared" si="476"/>
        <v>0</v>
      </c>
      <c r="D426">
        <f t="shared" si="476"/>
        <v>1</v>
      </c>
      <c r="E426">
        <f t="shared" si="476"/>
        <v>0</v>
      </c>
      <c r="F426">
        <f t="shared" si="476"/>
        <v>0</v>
      </c>
      <c r="G426">
        <f t="shared" si="476"/>
        <v>0</v>
      </c>
      <c r="H426">
        <f t="shared" si="476"/>
        <v>0</v>
      </c>
      <c r="I426">
        <f t="shared" si="476"/>
        <v>0</v>
      </c>
      <c r="J426">
        <f t="shared" si="476"/>
        <v>0</v>
      </c>
      <c r="K426">
        <f t="shared" si="476"/>
        <v>0</v>
      </c>
      <c r="L426">
        <f t="shared" ref="L426:U426" si="478">IF(L$422*L$38*$V426*$W40,L117,IF(L$423=$A426,1,0))</f>
        <v>0</v>
      </c>
      <c r="M426">
        <f t="shared" si="478"/>
        <v>0</v>
      </c>
      <c r="N426">
        <f t="shared" si="478"/>
        <v>0</v>
      </c>
      <c r="O426">
        <f t="shared" si="478"/>
        <v>0</v>
      </c>
      <c r="P426">
        <f t="shared" si="478"/>
        <v>0</v>
      </c>
      <c r="Q426">
        <f t="shared" si="478"/>
        <v>0</v>
      </c>
      <c r="R426">
        <f t="shared" si="478"/>
        <v>0</v>
      </c>
      <c r="S426">
        <f t="shared" si="478"/>
        <v>0</v>
      </c>
      <c r="T426">
        <f t="shared" si="478"/>
        <v>0</v>
      </c>
      <c r="U426">
        <f t="shared" si="478"/>
        <v>0</v>
      </c>
      <c r="V426" t="b">
        <f t="shared" si="473"/>
        <v>0</v>
      </c>
      <c r="W426" t="str">
        <f t="shared" si="474"/>
        <v/>
      </c>
      <c r="X426" t="str">
        <f t="shared" si="475"/>
        <v/>
      </c>
    </row>
    <row r="427" spans="1:24" x14ac:dyDescent="0.15">
      <c r="A427">
        <v>4</v>
      </c>
      <c r="B427">
        <f t="shared" si="476"/>
        <v>0</v>
      </c>
      <c r="C427">
        <f t="shared" si="476"/>
        <v>0</v>
      </c>
      <c r="D427">
        <f t="shared" si="476"/>
        <v>0</v>
      </c>
      <c r="E427">
        <f t="shared" si="476"/>
        <v>1</v>
      </c>
      <c r="F427">
        <f t="shared" si="476"/>
        <v>0</v>
      </c>
      <c r="G427">
        <f t="shared" si="476"/>
        <v>0</v>
      </c>
      <c r="H427">
        <f t="shared" si="476"/>
        <v>0</v>
      </c>
      <c r="I427">
        <f t="shared" si="476"/>
        <v>0</v>
      </c>
      <c r="J427">
        <f t="shared" si="476"/>
        <v>0</v>
      </c>
      <c r="K427">
        <f t="shared" si="476"/>
        <v>0</v>
      </c>
      <c r="L427">
        <f t="shared" ref="L427:U427" si="479">IF(L$422*L$38*$V427*$W41,L118,IF(L$423=$A427,1,0))</f>
        <v>0</v>
      </c>
      <c r="M427">
        <f t="shared" si="479"/>
        <v>0</v>
      </c>
      <c r="N427">
        <f t="shared" si="479"/>
        <v>0</v>
      </c>
      <c r="O427">
        <f t="shared" si="479"/>
        <v>0</v>
      </c>
      <c r="P427">
        <f t="shared" si="479"/>
        <v>0</v>
      </c>
      <c r="Q427">
        <f t="shared" si="479"/>
        <v>0</v>
      </c>
      <c r="R427">
        <f t="shared" si="479"/>
        <v>0</v>
      </c>
      <c r="S427">
        <f t="shared" si="479"/>
        <v>0</v>
      </c>
      <c r="T427">
        <f t="shared" si="479"/>
        <v>0</v>
      </c>
      <c r="U427">
        <f t="shared" si="479"/>
        <v>0</v>
      </c>
      <c r="V427" t="b">
        <f t="shared" si="473"/>
        <v>0</v>
      </c>
      <c r="W427" t="str">
        <f t="shared" si="474"/>
        <v/>
      </c>
      <c r="X427" t="str">
        <f t="shared" si="475"/>
        <v/>
      </c>
    </row>
    <row r="428" spans="1:24" x14ac:dyDescent="0.15">
      <c r="A428">
        <v>5</v>
      </c>
      <c r="B428">
        <f t="shared" si="476"/>
        <v>0</v>
      </c>
      <c r="C428">
        <f t="shared" si="476"/>
        <v>0</v>
      </c>
      <c r="D428">
        <f t="shared" si="476"/>
        <v>0</v>
      </c>
      <c r="E428">
        <f t="shared" si="476"/>
        <v>0</v>
      </c>
      <c r="F428">
        <f t="shared" si="476"/>
        <v>1</v>
      </c>
      <c r="G428">
        <f t="shared" si="476"/>
        <v>0</v>
      </c>
      <c r="H428">
        <f t="shared" si="476"/>
        <v>0</v>
      </c>
      <c r="I428">
        <f t="shared" si="476"/>
        <v>0</v>
      </c>
      <c r="J428">
        <f t="shared" si="476"/>
        <v>0</v>
      </c>
      <c r="K428">
        <f t="shared" si="476"/>
        <v>0</v>
      </c>
      <c r="L428">
        <f t="shared" ref="L428:U428" si="480">IF(L$422*L$38*$V428*$W42,L119,IF(L$423=$A428,1,0))</f>
        <v>0</v>
      </c>
      <c r="M428">
        <f t="shared" si="480"/>
        <v>0</v>
      </c>
      <c r="N428">
        <f t="shared" si="480"/>
        <v>0</v>
      </c>
      <c r="O428">
        <f t="shared" si="480"/>
        <v>0</v>
      </c>
      <c r="P428">
        <f t="shared" si="480"/>
        <v>0</v>
      </c>
      <c r="Q428">
        <f t="shared" si="480"/>
        <v>0</v>
      </c>
      <c r="R428">
        <f t="shared" si="480"/>
        <v>0</v>
      </c>
      <c r="S428">
        <f t="shared" si="480"/>
        <v>0</v>
      </c>
      <c r="T428">
        <f t="shared" si="480"/>
        <v>0</v>
      </c>
      <c r="U428">
        <f t="shared" si="480"/>
        <v>0</v>
      </c>
      <c r="V428" t="b">
        <f t="shared" si="473"/>
        <v>0</v>
      </c>
      <c r="W428" t="str">
        <f t="shared" si="474"/>
        <v/>
      </c>
      <c r="X428" t="str">
        <f t="shared" si="475"/>
        <v/>
      </c>
    </row>
    <row r="429" spans="1:24" x14ac:dyDescent="0.15">
      <c r="A429">
        <v>6</v>
      </c>
      <c r="B429">
        <f t="shared" si="476"/>
        <v>0</v>
      </c>
      <c r="C429">
        <f t="shared" si="476"/>
        <v>0</v>
      </c>
      <c r="D429">
        <f t="shared" si="476"/>
        <v>0</v>
      </c>
      <c r="E429">
        <f t="shared" si="476"/>
        <v>0</v>
      </c>
      <c r="F429">
        <f t="shared" si="476"/>
        <v>0</v>
      </c>
      <c r="G429">
        <f t="shared" si="476"/>
        <v>1</v>
      </c>
      <c r="H429">
        <f t="shared" si="476"/>
        <v>0</v>
      </c>
      <c r="I429">
        <f t="shared" si="476"/>
        <v>0</v>
      </c>
      <c r="J429">
        <f t="shared" si="476"/>
        <v>0</v>
      </c>
      <c r="K429">
        <f t="shared" si="476"/>
        <v>0</v>
      </c>
      <c r="L429">
        <f t="shared" ref="L429:U429" si="481">IF(L$422*L$38*$V429*$W43,L120,IF(L$423=$A429,1,0))</f>
        <v>0</v>
      </c>
      <c r="M429">
        <f t="shared" si="481"/>
        <v>0</v>
      </c>
      <c r="N429">
        <f t="shared" si="481"/>
        <v>0</v>
      </c>
      <c r="O429">
        <f t="shared" si="481"/>
        <v>0</v>
      </c>
      <c r="P429">
        <f t="shared" si="481"/>
        <v>0</v>
      </c>
      <c r="Q429">
        <f t="shared" si="481"/>
        <v>0</v>
      </c>
      <c r="R429">
        <f t="shared" si="481"/>
        <v>0</v>
      </c>
      <c r="S429">
        <f t="shared" si="481"/>
        <v>0</v>
      </c>
      <c r="T429">
        <f t="shared" si="481"/>
        <v>0</v>
      </c>
      <c r="U429">
        <f t="shared" si="481"/>
        <v>0</v>
      </c>
      <c r="V429" t="b">
        <f t="shared" si="473"/>
        <v>0</v>
      </c>
      <c r="W429" t="str">
        <f t="shared" si="474"/>
        <v/>
      </c>
      <c r="X429" t="str">
        <f t="shared" si="475"/>
        <v/>
      </c>
    </row>
    <row r="430" spans="1:24" x14ac:dyDescent="0.15">
      <c r="A430">
        <v>7</v>
      </c>
      <c r="B430">
        <f t="shared" si="476"/>
        <v>0</v>
      </c>
      <c r="C430">
        <f t="shared" si="476"/>
        <v>0</v>
      </c>
      <c r="D430">
        <f t="shared" si="476"/>
        <v>0</v>
      </c>
      <c r="E430">
        <f t="shared" si="476"/>
        <v>0</v>
      </c>
      <c r="F430">
        <f t="shared" si="476"/>
        <v>0</v>
      </c>
      <c r="G430">
        <f t="shared" si="476"/>
        <v>0</v>
      </c>
      <c r="H430">
        <f t="shared" si="476"/>
        <v>1</v>
      </c>
      <c r="I430">
        <f t="shared" si="476"/>
        <v>0</v>
      </c>
      <c r="J430">
        <f t="shared" si="476"/>
        <v>0</v>
      </c>
      <c r="K430">
        <f t="shared" si="476"/>
        <v>0</v>
      </c>
      <c r="L430">
        <f t="shared" ref="L430:U430" si="482">IF(L$422*L$38*$V430*$W44,L121,IF(L$423=$A430,1,0))</f>
        <v>0</v>
      </c>
      <c r="M430">
        <f t="shared" si="482"/>
        <v>0</v>
      </c>
      <c r="N430">
        <f t="shared" si="482"/>
        <v>0</v>
      </c>
      <c r="O430">
        <f t="shared" si="482"/>
        <v>0</v>
      </c>
      <c r="P430">
        <f t="shared" si="482"/>
        <v>0</v>
      </c>
      <c r="Q430">
        <f t="shared" si="482"/>
        <v>0</v>
      </c>
      <c r="R430">
        <f t="shared" si="482"/>
        <v>0</v>
      </c>
      <c r="S430">
        <f t="shared" si="482"/>
        <v>0</v>
      </c>
      <c r="T430">
        <f t="shared" si="482"/>
        <v>0</v>
      </c>
      <c r="U430">
        <f t="shared" si="482"/>
        <v>0</v>
      </c>
      <c r="V430" t="b">
        <f t="shared" si="473"/>
        <v>0</v>
      </c>
      <c r="W430" t="str">
        <f t="shared" si="474"/>
        <v/>
      </c>
      <c r="X430" t="str">
        <f t="shared" si="475"/>
        <v/>
      </c>
    </row>
    <row r="431" spans="1:24" x14ac:dyDescent="0.15">
      <c r="A431">
        <v>8</v>
      </c>
      <c r="B431">
        <f t="shared" si="476"/>
        <v>0</v>
      </c>
      <c r="C431">
        <f t="shared" si="476"/>
        <v>0</v>
      </c>
      <c r="D431">
        <f t="shared" si="476"/>
        <v>0</v>
      </c>
      <c r="E431">
        <f t="shared" si="476"/>
        <v>0</v>
      </c>
      <c r="F431">
        <f t="shared" si="476"/>
        <v>0</v>
      </c>
      <c r="G431">
        <f t="shared" si="476"/>
        <v>0</v>
      </c>
      <c r="H431">
        <f t="shared" si="476"/>
        <v>0</v>
      </c>
      <c r="I431">
        <f t="shared" si="476"/>
        <v>1</v>
      </c>
      <c r="J431">
        <f t="shared" si="476"/>
        <v>0</v>
      </c>
      <c r="K431">
        <f t="shared" si="476"/>
        <v>0</v>
      </c>
      <c r="L431">
        <f t="shared" ref="L431:U431" si="483">IF(L$422*L$38*$V431*$W45,L122,IF(L$423=$A431,1,0))</f>
        <v>0</v>
      </c>
      <c r="M431">
        <f t="shared" si="483"/>
        <v>0</v>
      </c>
      <c r="N431">
        <f t="shared" si="483"/>
        <v>0</v>
      </c>
      <c r="O431">
        <f t="shared" si="483"/>
        <v>0</v>
      </c>
      <c r="P431">
        <f t="shared" si="483"/>
        <v>0</v>
      </c>
      <c r="Q431">
        <f t="shared" si="483"/>
        <v>0</v>
      </c>
      <c r="R431">
        <f t="shared" si="483"/>
        <v>0</v>
      </c>
      <c r="S431">
        <f t="shared" si="483"/>
        <v>0</v>
      </c>
      <c r="T431">
        <f t="shared" si="483"/>
        <v>0</v>
      </c>
      <c r="U431">
        <f t="shared" si="483"/>
        <v>0</v>
      </c>
      <c r="V431" t="b">
        <f t="shared" si="473"/>
        <v>0</v>
      </c>
      <c r="W431" t="str">
        <f t="shared" si="474"/>
        <v/>
      </c>
      <c r="X431" t="str">
        <f t="shared" si="475"/>
        <v/>
      </c>
    </row>
    <row r="432" spans="1:24" x14ac:dyDescent="0.15">
      <c r="A432">
        <v>9</v>
      </c>
      <c r="B432">
        <f t="shared" si="476"/>
        <v>0</v>
      </c>
      <c r="C432">
        <f t="shared" si="476"/>
        <v>0</v>
      </c>
      <c r="D432">
        <f t="shared" si="476"/>
        <v>0</v>
      </c>
      <c r="E432">
        <f t="shared" si="476"/>
        <v>0</v>
      </c>
      <c r="F432">
        <f t="shared" si="476"/>
        <v>0</v>
      </c>
      <c r="G432">
        <f t="shared" si="476"/>
        <v>0</v>
      </c>
      <c r="H432">
        <f t="shared" si="476"/>
        <v>0</v>
      </c>
      <c r="I432">
        <f t="shared" si="476"/>
        <v>0</v>
      </c>
      <c r="J432">
        <f t="shared" si="476"/>
        <v>1</v>
      </c>
      <c r="K432">
        <f t="shared" si="476"/>
        <v>0.304312420779763</v>
      </c>
      <c r="L432">
        <f t="shared" ref="L432:U432" si="484">IF(L$422*L$38*$V432*$W46,L123,IF(L$423=$A432,1,0))</f>
        <v>0.48377586161963937</v>
      </c>
      <c r="M432">
        <f t="shared" si="484"/>
        <v>0.40727126575620975</v>
      </c>
      <c r="N432">
        <f t="shared" si="484"/>
        <v>0</v>
      </c>
      <c r="O432">
        <f t="shared" si="484"/>
        <v>0</v>
      </c>
      <c r="P432">
        <f t="shared" si="484"/>
        <v>0</v>
      </c>
      <c r="Q432">
        <f t="shared" si="484"/>
        <v>0.39295271982779328</v>
      </c>
      <c r="R432">
        <f t="shared" si="484"/>
        <v>0</v>
      </c>
      <c r="S432">
        <f t="shared" si="484"/>
        <v>0</v>
      </c>
      <c r="T432">
        <f t="shared" si="484"/>
        <v>0</v>
      </c>
      <c r="U432">
        <f t="shared" si="484"/>
        <v>0.6063819268245737</v>
      </c>
      <c r="V432" t="b">
        <f t="shared" si="473"/>
        <v>1</v>
      </c>
      <c r="W432">
        <f t="shared" si="474"/>
        <v>1</v>
      </c>
      <c r="X432">
        <f t="shared" si="475"/>
        <v>9</v>
      </c>
    </row>
    <row r="433" spans="1:37" x14ac:dyDescent="0.15">
      <c r="A433">
        <v>10</v>
      </c>
      <c r="B433">
        <f t="shared" si="476"/>
        <v>0</v>
      </c>
      <c r="C433">
        <f t="shared" si="476"/>
        <v>0</v>
      </c>
      <c r="D433">
        <f t="shared" si="476"/>
        <v>0</v>
      </c>
      <c r="E433">
        <f t="shared" si="476"/>
        <v>0</v>
      </c>
      <c r="F433">
        <f t="shared" si="476"/>
        <v>0</v>
      </c>
      <c r="G433">
        <f t="shared" si="476"/>
        <v>0</v>
      </c>
      <c r="H433">
        <f t="shared" si="476"/>
        <v>0</v>
      </c>
      <c r="I433">
        <f t="shared" si="476"/>
        <v>0</v>
      </c>
      <c r="J433">
        <f t="shared" si="476"/>
        <v>0.304312420779763</v>
      </c>
      <c r="K433">
        <f t="shared" si="476"/>
        <v>1</v>
      </c>
      <c r="L433">
        <f t="shared" ref="L433:U433" si="485">IF(L$422*L$38*$V433*$W47,L124,IF(L$423=$A433,1,0))</f>
        <v>0.53356728324567304</v>
      </c>
      <c r="M433">
        <f t="shared" si="485"/>
        <v>0.81767117223446417</v>
      </c>
      <c r="N433">
        <f t="shared" si="485"/>
        <v>0</v>
      </c>
      <c r="O433">
        <f t="shared" si="485"/>
        <v>0</v>
      </c>
      <c r="P433">
        <f t="shared" si="485"/>
        <v>0</v>
      </c>
      <c r="Q433">
        <f t="shared" si="485"/>
        <v>0.22524224608578361</v>
      </c>
      <c r="R433">
        <f t="shared" si="485"/>
        <v>0</v>
      </c>
      <c r="S433">
        <f t="shared" si="485"/>
        <v>0</v>
      </c>
      <c r="T433">
        <f t="shared" si="485"/>
        <v>0</v>
      </c>
      <c r="U433">
        <f t="shared" si="485"/>
        <v>0.40796627334435404</v>
      </c>
      <c r="V433" t="b">
        <f>INDEX($B$422:$U$422,1,A433)</f>
        <v>1</v>
      </c>
      <c r="W433">
        <f t="shared" si="474"/>
        <v>2</v>
      </c>
      <c r="X433">
        <f t="shared" si="475"/>
        <v>10</v>
      </c>
    </row>
    <row r="434" spans="1:37" x14ac:dyDescent="0.15">
      <c r="A434">
        <v>11</v>
      </c>
      <c r="B434">
        <f>IF(B$422*B$38*$V434*$W48,B125,IF(B$423=$A434,1,0))</f>
        <v>0</v>
      </c>
      <c r="C434">
        <f t="shared" ref="C434:K434" si="486">IF(C$422*C$38*$V434*$W48,C125,IF(C$423=$A434,1,0))</f>
        <v>0</v>
      </c>
      <c r="D434">
        <f t="shared" si="486"/>
        <v>0</v>
      </c>
      <c r="E434">
        <f t="shared" si="486"/>
        <v>0</v>
      </c>
      <c r="F434">
        <f t="shared" si="486"/>
        <v>0</v>
      </c>
      <c r="G434">
        <f t="shared" si="486"/>
        <v>0</v>
      </c>
      <c r="H434">
        <f t="shared" si="486"/>
        <v>0</v>
      </c>
      <c r="I434">
        <f t="shared" si="486"/>
        <v>0</v>
      </c>
      <c r="J434">
        <f t="shared" si="486"/>
        <v>0.48377586161963937</v>
      </c>
      <c r="K434">
        <f t="shared" si="486"/>
        <v>0.53356728324567304</v>
      </c>
      <c r="L434">
        <f>IF(L$422*L$38*$V434*$W48,L125,IF(L$423=$A434,1,0))</f>
        <v>1</v>
      </c>
      <c r="M434">
        <f t="shared" ref="M434:U434" si="487">IF(M$422*M$38*$V434*$W48,M125,IF(M$423=$A434,1,0))</f>
        <v>0.51059599804507882</v>
      </c>
      <c r="N434">
        <f t="shared" si="487"/>
        <v>0</v>
      </c>
      <c r="O434">
        <f t="shared" si="487"/>
        <v>0</v>
      </c>
      <c r="P434">
        <f t="shared" si="487"/>
        <v>0</v>
      </c>
      <c r="Q434">
        <f t="shared" si="487"/>
        <v>0.22754027760830814</v>
      </c>
      <c r="R434">
        <f t="shared" si="487"/>
        <v>0</v>
      </c>
      <c r="S434">
        <f t="shared" si="487"/>
        <v>0</v>
      </c>
      <c r="T434">
        <f t="shared" si="487"/>
        <v>0</v>
      </c>
      <c r="U434">
        <f t="shared" si="487"/>
        <v>0.75466987962879173</v>
      </c>
      <c r="V434" t="b">
        <f t="shared" ref="V434:V443" si="488">INDEX($B$422:$U$422,1,A434)</f>
        <v>1</v>
      </c>
      <c r="W434">
        <f t="shared" si="474"/>
        <v>3</v>
      </c>
      <c r="X434">
        <f t="shared" si="475"/>
        <v>11</v>
      </c>
    </row>
    <row r="435" spans="1:37" x14ac:dyDescent="0.15">
      <c r="A435">
        <v>12</v>
      </c>
      <c r="B435">
        <f t="shared" ref="B435:K435" si="489">IF(B$422*B$38*$V435*$W49,B126,IF(B$423=$A435,1,0))</f>
        <v>0</v>
      </c>
      <c r="C435">
        <f t="shared" si="489"/>
        <v>0</v>
      </c>
      <c r="D435">
        <f t="shared" si="489"/>
        <v>0</v>
      </c>
      <c r="E435">
        <f t="shared" si="489"/>
        <v>0</v>
      </c>
      <c r="F435">
        <f t="shared" si="489"/>
        <v>0</v>
      </c>
      <c r="G435">
        <f t="shared" si="489"/>
        <v>0</v>
      </c>
      <c r="H435">
        <f t="shared" si="489"/>
        <v>0</v>
      </c>
      <c r="I435">
        <f t="shared" si="489"/>
        <v>0</v>
      </c>
      <c r="J435">
        <f t="shared" si="489"/>
        <v>0.40727126575620975</v>
      </c>
      <c r="K435">
        <f t="shared" si="489"/>
        <v>0.81767117223446417</v>
      </c>
      <c r="L435">
        <f t="shared" ref="L435:U435" si="490">IF(L$422*L$38*$V435*$W49,L126,IF(L$423=$A435,1,0))</f>
        <v>0.51059599804507882</v>
      </c>
      <c r="M435">
        <f t="shared" si="490"/>
        <v>1</v>
      </c>
      <c r="N435">
        <f t="shared" si="490"/>
        <v>0</v>
      </c>
      <c r="O435">
        <f t="shared" si="490"/>
        <v>0</v>
      </c>
      <c r="P435">
        <f t="shared" si="490"/>
        <v>0</v>
      </c>
      <c r="Q435">
        <f t="shared" si="490"/>
        <v>0.54834941648478619</v>
      </c>
      <c r="R435">
        <f t="shared" si="490"/>
        <v>0</v>
      </c>
      <c r="S435">
        <f t="shared" si="490"/>
        <v>0</v>
      </c>
      <c r="T435">
        <f t="shared" si="490"/>
        <v>0</v>
      </c>
      <c r="U435">
        <f t="shared" si="490"/>
        <v>0.44326680177498373</v>
      </c>
      <c r="V435" t="b">
        <f t="shared" si="488"/>
        <v>1</v>
      </c>
      <c r="W435">
        <f t="shared" si="474"/>
        <v>4</v>
      </c>
      <c r="X435">
        <f t="shared" si="475"/>
        <v>12</v>
      </c>
    </row>
    <row r="436" spans="1:37" x14ac:dyDescent="0.15">
      <c r="A436">
        <v>13</v>
      </c>
      <c r="B436">
        <f t="shared" ref="B436:K436" si="491">IF(B$422*B$38*$V436*$W50,B127,IF(B$423=$A436,1,0))</f>
        <v>0</v>
      </c>
      <c r="C436">
        <f t="shared" si="491"/>
        <v>0</v>
      </c>
      <c r="D436">
        <f t="shared" si="491"/>
        <v>0</v>
      </c>
      <c r="E436">
        <f t="shared" si="491"/>
        <v>0</v>
      </c>
      <c r="F436">
        <f t="shared" si="491"/>
        <v>0</v>
      </c>
      <c r="G436">
        <f t="shared" si="491"/>
        <v>0</v>
      </c>
      <c r="H436">
        <f t="shared" si="491"/>
        <v>0</v>
      </c>
      <c r="I436">
        <f t="shared" si="491"/>
        <v>0</v>
      </c>
      <c r="J436">
        <f t="shared" si="491"/>
        <v>0</v>
      </c>
      <c r="K436">
        <f t="shared" si="491"/>
        <v>0</v>
      </c>
      <c r="L436">
        <f t="shared" ref="L436:U436" si="492">IF(L$422*L$38*$V436*$W50,L127,IF(L$423=$A436,1,0))</f>
        <v>0</v>
      </c>
      <c r="M436">
        <f t="shared" si="492"/>
        <v>0</v>
      </c>
      <c r="N436">
        <f t="shared" si="492"/>
        <v>1</v>
      </c>
      <c r="O436">
        <f t="shared" si="492"/>
        <v>0</v>
      </c>
      <c r="P436">
        <f t="shared" si="492"/>
        <v>0</v>
      </c>
      <c r="Q436">
        <f t="shared" si="492"/>
        <v>0</v>
      </c>
      <c r="R436">
        <f t="shared" si="492"/>
        <v>0</v>
      </c>
      <c r="S436">
        <f t="shared" si="492"/>
        <v>0</v>
      </c>
      <c r="T436">
        <f t="shared" si="492"/>
        <v>0</v>
      </c>
      <c r="U436">
        <f t="shared" si="492"/>
        <v>0</v>
      </c>
      <c r="V436" t="b">
        <f t="shared" si="488"/>
        <v>0</v>
      </c>
      <c r="W436" t="str">
        <f t="shared" si="474"/>
        <v/>
      </c>
      <c r="X436" t="str">
        <f t="shared" si="475"/>
        <v/>
      </c>
    </row>
    <row r="437" spans="1:37" x14ac:dyDescent="0.15">
      <c r="A437">
        <v>14</v>
      </c>
      <c r="B437">
        <f t="shared" ref="B437:K437" si="493">IF(B$422*B$38*$V437*$W51,B128,IF(B$423=$A437,1,0))</f>
        <v>0</v>
      </c>
      <c r="C437">
        <f t="shared" si="493"/>
        <v>0</v>
      </c>
      <c r="D437">
        <f t="shared" si="493"/>
        <v>0</v>
      </c>
      <c r="E437">
        <f t="shared" si="493"/>
        <v>0</v>
      </c>
      <c r="F437">
        <f t="shared" si="493"/>
        <v>0</v>
      </c>
      <c r="G437">
        <f t="shared" si="493"/>
        <v>0</v>
      </c>
      <c r="H437">
        <f t="shared" si="493"/>
        <v>0</v>
      </c>
      <c r="I437">
        <f t="shared" si="493"/>
        <v>0</v>
      </c>
      <c r="J437">
        <f t="shared" si="493"/>
        <v>0</v>
      </c>
      <c r="K437">
        <f t="shared" si="493"/>
        <v>0</v>
      </c>
      <c r="L437">
        <f t="shared" ref="L437:U437" si="494">IF(L$422*L$38*$V437*$W51,L128,IF(L$423=$A437,1,0))</f>
        <v>0</v>
      </c>
      <c r="M437">
        <f t="shared" si="494"/>
        <v>0</v>
      </c>
      <c r="N437">
        <f t="shared" si="494"/>
        <v>0</v>
      </c>
      <c r="O437">
        <f t="shared" si="494"/>
        <v>1</v>
      </c>
      <c r="P437">
        <f t="shared" si="494"/>
        <v>0</v>
      </c>
      <c r="Q437">
        <f t="shared" si="494"/>
        <v>0</v>
      </c>
      <c r="R437">
        <f t="shared" si="494"/>
        <v>0</v>
      </c>
      <c r="S437">
        <f t="shared" si="494"/>
        <v>0</v>
      </c>
      <c r="T437">
        <f t="shared" si="494"/>
        <v>0</v>
      </c>
      <c r="U437">
        <f t="shared" si="494"/>
        <v>0</v>
      </c>
      <c r="V437" t="b">
        <f t="shared" si="488"/>
        <v>0</v>
      </c>
      <c r="W437" t="str">
        <f t="shared" si="474"/>
        <v/>
      </c>
      <c r="X437" t="str">
        <f t="shared" si="475"/>
        <v/>
      </c>
    </row>
    <row r="438" spans="1:37" x14ac:dyDescent="0.15">
      <c r="A438">
        <v>15</v>
      </c>
      <c r="B438">
        <f t="shared" ref="B438:K438" si="495">IF(B$422*B$38*$V438*$W52,B129,IF(B$423=$A438,1,0))</f>
        <v>0</v>
      </c>
      <c r="C438">
        <f t="shared" si="495"/>
        <v>0</v>
      </c>
      <c r="D438">
        <f t="shared" si="495"/>
        <v>0</v>
      </c>
      <c r="E438">
        <f t="shared" si="495"/>
        <v>0</v>
      </c>
      <c r="F438">
        <f t="shared" si="495"/>
        <v>0</v>
      </c>
      <c r="G438">
        <f t="shared" si="495"/>
        <v>0</v>
      </c>
      <c r="H438">
        <f t="shared" si="495"/>
        <v>0</v>
      </c>
      <c r="I438">
        <f t="shared" si="495"/>
        <v>0</v>
      </c>
      <c r="J438">
        <f t="shared" si="495"/>
        <v>0</v>
      </c>
      <c r="K438">
        <f t="shared" si="495"/>
        <v>0</v>
      </c>
      <c r="L438">
        <f t="shared" ref="L438:U438" si="496">IF(L$422*L$38*$V438*$W52,L129,IF(L$423=$A438,1,0))</f>
        <v>0</v>
      </c>
      <c r="M438">
        <f t="shared" si="496"/>
        <v>0</v>
      </c>
      <c r="N438">
        <f t="shared" si="496"/>
        <v>0</v>
      </c>
      <c r="O438">
        <f t="shared" si="496"/>
        <v>0</v>
      </c>
      <c r="P438">
        <f t="shared" si="496"/>
        <v>1</v>
      </c>
      <c r="Q438">
        <f t="shared" si="496"/>
        <v>0</v>
      </c>
      <c r="R438">
        <f t="shared" si="496"/>
        <v>0</v>
      </c>
      <c r="S438">
        <f t="shared" si="496"/>
        <v>0</v>
      </c>
      <c r="T438">
        <f t="shared" si="496"/>
        <v>0</v>
      </c>
      <c r="U438">
        <f t="shared" si="496"/>
        <v>0</v>
      </c>
      <c r="V438" t="b">
        <f t="shared" si="488"/>
        <v>0</v>
      </c>
      <c r="W438" t="str">
        <f t="shared" si="474"/>
        <v/>
      </c>
      <c r="X438" t="str">
        <f t="shared" si="475"/>
        <v/>
      </c>
    </row>
    <row r="439" spans="1:37" x14ac:dyDescent="0.15">
      <c r="A439">
        <v>16</v>
      </c>
      <c r="B439">
        <f t="shared" ref="B439:K439" si="497">IF(B$422*B$38*$V439*$W53,B130,IF(B$423=$A439,1,0))</f>
        <v>0</v>
      </c>
      <c r="C439">
        <f t="shared" si="497"/>
        <v>0</v>
      </c>
      <c r="D439">
        <f t="shared" si="497"/>
        <v>0</v>
      </c>
      <c r="E439">
        <f t="shared" si="497"/>
        <v>0</v>
      </c>
      <c r="F439">
        <f t="shared" si="497"/>
        <v>0</v>
      </c>
      <c r="G439">
        <f t="shared" si="497"/>
        <v>0</v>
      </c>
      <c r="H439">
        <f t="shared" si="497"/>
        <v>0</v>
      </c>
      <c r="I439">
        <f t="shared" si="497"/>
        <v>0</v>
      </c>
      <c r="J439">
        <f t="shared" si="497"/>
        <v>0.39295271982779328</v>
      </c>
      <c r="K439">
        <f t="shared" si="497"/>
        <v>0.22524224608578361</v>
      </c>
      <c r="L439">
        <f t="shared" ref="L439:U439" si="498">IF(L$422*L$38*$V439*$W53,L130,IF(L$423=$A439,1,0))</f>
        <v>0.22754027760830814</v>
      </c>
      <c r="M439">
        <f t="shared" si="498"/>
        <v>0.54834941648478619</v>
      </c>
      <c r="N439">
        <f t="shared" si="498"/>
        <v>0</v>
      </c>
      <c r="O439">
        <f t="shared" si="498"/>
        <v>0</v>
      </c>
      <c r="P439">
        <f t="shared" si="498"/>
        <v>0</v>
      </c>
      <c r="Q439">
        <f t="shared" si="498"/>
        <v>1</v>
      </c>
      <c r="R439">
        <f t="shared" si="498"/>
        <v>0</v>
      </c>
      <c r="S439">
        <f t="shared" si="498"/>
        <v>0</v>
      </c>
      <c r="T439">
        <f t="shared" si="498"/>
        <v>0</v>
      </c>
      <c r="U439">
        <f t="shared" si="498"/>
        <v>0.28014107335237537</v>
      </c>
      <c r="V439" t="b">
        <f t="shared" si="488"/>
        <v>1</v>
      </c>
      <c r="W439">
        <f t="shared" si="474"/>
        <v>5</v>
      </c>
      <c r="X439">
        <f t="shared" si="475"/>
        <v>16</v>
      </c>
    </row>
    <row r="440" spans="1:37" x14ac:dyDescent="0.15">
      <c r="A440">
        <v>17</v>
      </c>
      <c r="B440">
        <f t="shared" ref="B440:K440" si="499">IF(B$422*B$38*$V440*$W54,B131,IF(B$423=$A440,1,0))</f>
        <v>0</v>
      </c>
      <c r="C440">
        <f t="shared" si="499"/>
        <v>0</v>
      </c>
      <c r="D440">
        <f t="shared" si="499"/>
        <v>0</v>
      </c>
      <c r="E440">
        <f t="shared" si="499"/>
        <v>0</v>
      </c>
      <c r="F440">
        <f t="shared" si="499"/>
        <v>0</v>
      </c>
      <c r="G440">
        <f t="shared" si="499"/>
        <v>0</v>
      </c>
      <c r="H440">
        <f t="shared" si="499"/>
        <v>0</v>
      </c>
      <c r="I440">
        <f t="shared" si="499"/>
        <v>0</v>
      </c>
      <c r="J440">
        <f t="shared" si="499"/>
        <v>0</v>
      </c>
      <c r="K440">
        <f t="shared" si="499"/>
        <v>0</v>
      </c>
      <c r="L440">
        <f t="shared" ref="L440:U440" si="500">IF(L$422*L$38*$V440*$W54,L131,IF(L$423=$A440,1,0))</f>
        <v>0</v>
      </c>
      <c r="M440">
        <f t="shared" si="500"/>
        <v>0</v>
      </c>
      <c r="N440">
        <f t="shared" si="500"/>
        <v>0</v>
      </c>
      <c r="O440">
        <f t="shared" si="500"/>
        <v>0</v>
      </c>
      <c r="P440">
        <f t="shared" si="500"/>
        <v>0</v>
      </c>
      <c r="Q440">
        <f t="shared" si="500"/>
        <v>0</v>
      </c>
      <c r="R440">
        <f t="shared" si="500"/>
        <v>1</v>
      </c>
      <c r="S440">
        <f t="shared" si="500"/>
        <v>0</v>
      </c>
      <c r="T440">
        <f t="shared" si="500"/>
        <v>0</v>
      </c>
      <c r="U440">
        <f t="shared" si="500"/>
        <v>0</v>
      </c>
      <c r="V440" t="b">
        <f t="shared" si="488"/>
        <v>0</v>
      </c>
      <c r="W440" t="str">
        <f t="shared" si="474"/>
        <v/>
      </c>
      <c r="X440" t="str">
        <f t="shared" si="475"/>
        <v/>
      </c>
    </row>
    <row r="441" spans="1:37" x14ac:dyDescent="0.15">
      <c r="A441">
        <v>18</v>
      </c>
      <c r="B441">
        <f t="shared" ref="B441:K441" si="501">IF(B$422*B$38*$V441*$W55,B132,IF(B$423=$A441,1,0))</f>
        <v>0</v>
      </c>
      <c r="C441">
        <f t="shared" si="501"/>
        <v>0</v>
      </c>
      <c r="D441">
        <f t="shared" si="501"/>
        <v>0</v>
      </c>
      <c r="E441">
        <f t="shared" si="501"/>
        <v>0</v>
      </c>
      <c r="F441">
        <f t="shared" si="501"/>
        <v>0</v>
      </c>
      <c r="G441">
        <f t="shared" si="501"/>
        <v>0</v>
      </c>
      <c r="H441">
        <f t="shared" si="501"/>
        <v>0</v>
      </c>
      <c r="I441">
        <f t="shared" si="501"/>
        <v>0</v>
      </c>
      <c r="J441">
        <f t="shared" si="501"/>
        <v>0</v>
      </c>
      <c r="K441">
        <f t="shared" si="501"/>
        <v>0</v>
      </c>
      <c r="L441">
        <f t="shared" ref="L441:U441" si="502">IF(L$422*L$38*$V441*$W55,L132,IF(L$423=$A441,1,0))</f>
        <v>0</v>
      </c>
      <c r="M441">
        <f t="shared" si="502"/>
        <v>0</v>
      </c>
      <c r="N441">
        <f t="shared" si="502"/>
        <v>0</v>
      </c>
      <c r="O441">
        <f t="shared" si="502"/>
        <v>0</v>
      </c>
      <c r="P441">
        <f t="shared" si="502"/>
        <v>0</v>
      </c>
      <c r="Q441">
        <f t="shared" si="502"/>
        <v>0</v>
      </c>
      <c r="R441">
        <f t="shared" si="502"/>
        <v>0</v>
      </c>
      <c r="S441">
        <f t="shared" si="502"/>
        <v>1</v>
      </c>
      <c r="T441">
        <f t="shared" si="502"/>
        <v>0</v>
      </c>
      <c r="U441">
        <f t="shared" si="502"/>
        <v>0</v>
      </c>
      <c r="V441" t="b">
        <f t="shared" si="488"/>
        <v>1</v>
      </c>
      <c r="W441">
        <f t="shared" si="474"/>
        <v>6</v>
      </c>
      <c r="X441">
        <f t="shared" si="475"/>
        <v>18</v>
      </c>
    </row>
    <row r="442" spans="1:37" x14ac:dyDescent="0.15">
      <c r="A442">
        <v>19</v>
      </c>
      <c r="B442">
        <f t="shared" ref="B442:K442" si="503">IF(B$422*B$38*$V442*$W56,B133,IF(B$423=$A442,1,0))</f>
        <v>0</v>
      </c>
      <c r="C442">
        <f t="shared" si="503"/>
        <v>0</v>
      </c>
      <c r="D442">
        <f t="shared" si="503"/>
        <v>0</v>
      </c>
      <c r="E442">
        <f t="shared" si="503"/>
        <v>0</v>
      </c>
      <c r="F442">
        <f t="shared" si="503"/>
        <v>0</v>
      </c>
      <c r="G442">
        <f t="shared" si="503"/>
        <v>0</v>
      </c>
      <c r="H442">
        <f t="shared" si="503"/>
        <v>0</v>
      </c>
      <c r="I442">
        <f t="shared" si="503"/>
        <v>0</v>
      </c>
      <c r="J442">
        <f t="shared" si="503"/>
        <v>0</v>
      </c>
      <c r="K442">
        <f t="shared" si="503"/>
        <v>0</v>
      </c>
      <c r="L442">
        <f t="shared" ref="L442:U442" si="504">IF(L$422*L$38*$V442*$W56,L133,IF(L$423=$A442,1,0))</f>
        <v>0</v>
      </c>
      <c r="M442">
        <f t="shared" si="504"/>
        <v>0</v>
      </c>
      <c r="N442">
        <f t="shared" si="504"/>
        <v>0</v>
      </c>
      <c r="O442">
        <f t="shared" si="504"/>
        <v>0</v>
      </c>
      <c r="P442">
        <f t="shared" si="504"/>
        <v>0</v>
      </c>
      <c r="Q442">
        <f t="shared" si="504"/>
        <v>0</v>
      </c>
      <c r="R442">
        <f t="shared" si="504"/>
        <v>0</v>
      </c>
      <c r="S442">
        <f t="shared" si="504"/>
        <v>0</v>
      </c>
      <c r="T442">
        <f t="shared" si="504"/>
        <v>1</v>
      </c>
      <c r="U442">
        <f t="shared" si="504"/>
        <v>0</v>
      </c>
      <c r="V442" t="b">
        <f t="shared" si="488"/>
        <v>0</v>
      </c>
      <c r="W442" t="str">
        <f t="shared" si="474"/>
        <v/>
      </c>
      <c r="X442" t="str">
        <f t="shared" si="475"/>
        <v/>
      </c>
    </row>
    <row r="443" spans="1:37" x14ac:dyDescent="0.15">
      <c r="A443">
        <v>20</v>
      </c>
      <c r="B443">
        <f t="shared" ref="B443:K443" si="505">IF(B$422*B$38*$V443*$W57,B134,IF(B$423=$A443,1,0))</f>
        <v>0</v>
      </c>
      <c r="C443">
        <f t="shared" si="505"/>
        <v>0</v>
      </c>
      <c r="D443">
        <f t="shared" si="505"/>
        <v>0</v>
      </c>
      <c r="E443">
        <f t="shared" si="505"/>
        <v>0</v>
      </c>
      <c r="F443">
        <f t="shared" si="505"/>
        <v>0</v>
      </c>
      <c r="G443">
        <f t="shared" si="505"/>
        <v>0</v>
      </c>
      <c r="H443">
        <f t="shared" si="505"/>
        <v>0</v>
      </c>
      <c r="I443">
        <f t="shared" si="505"/>
        <v>0</v>
      </c>
      <c r="J443">
        <f t="shared" si="505"/>
        <v>0.6063819268245737</v>
      </c>
      <c r="K443">
        <f t="shared" si="505"/>
        <v>0.40796627334435404</v>
      </c>
      <c r="L443">
        <f t="shared" ref="L443:U443" si="506">IF(L$422*L$38*$V443*$W57,L134,IF(L$423=$A443,1,0))</f>
        <v>0.75466987962879173</v>
      </c>
      <c r="M443">
        <f t="shared" si="506"/>
        <v>0.44326680177498373</v>
      </c>
      <c r="N443">
        <f t="shared" si="506"/>
        <v>0</v>
      </c>
      <c r="O443">
        <f t="shared" si="506"/>
        <v>0</v>
      </c>
      <c r="P443">
        <f t="shared" si="506"/>
        <v>0</v>
      </c>
      <c r="Q443">
        <f t="shared" si="506"/>
        <v>0.28014107335237537</v>
      </c>
      <c r="R443">
        <f t="shared" si="506"/>
        <v>0</v>
      </c>
      <c r="S443">
        <f t="shared" si="506"/>
        <v>0</v>
      </c>
      <c r="T443">
        <f t="shared" si="506"/>
        <v>0</v>
      </c>
      <c r="U443">
        <f t="shared" si="506"/>
        <v>1</v>
      </c>
      <c r="V443" t="b">
        <f t="shared" si="488"/>
        <v>1</v>
      </c>
      <c r="W443" t="str">
        <f t="shared" si="474"/>
        <v/>
      </c>
      <c r="X443" t="str">
        <f t="shared" si="475"/>
        <v/>
      </c>
    </row>
    <row r="445" spans="1:37" x14ac:dyDescent="0.15">
      <c r="A445">
        <v>20</v>
      </c>
      <c r="B445" t="b">
        <f t="shared" ref="B445:U445" si="507">IF(B422*($A$445&lt;&gt;B446),TRUE,FALSE)</f>
        <v>0</v>
      </c>
      <c r="C445" t="b">
        <f t="shared" si="507"/>
        <v>0</v>
      </c>
      <c r="D445" t="b">
        <f t="shared" si="507"/>
        <v>0</v>
      </c>
      <c r="E445" t="b">
        <f t="shared" si="507"/>
        <v>0</v>
      </c>
      <c r="F445" t="b">
        <f t="shared" si="507"/>
        <v>0</v>
      </c>
      <c r="G445" t="b">
        <f t="shared" si="507"/>
        <v>0</v>
      </c>
      <c r="H445" t="b">
        <f t="shared" si="507"/>
        <v>0</v>
      </c>
      <c r="I445" t="b">
        <f t="shared" si="507"/>
        <v>0</v>
      </c>
      <c r="J445" t="b">
        <f t="shared" si="507"/>
        <v>1</v>
      </c>
      <c r="K445" t="b">
        <f t="shared" si="507"/>
        <v>1</v>
      </c>
      <c r="L445" t="b">
        <f t="shared" si="507"/>
        <v>1</v>
      </c>
      <c r="M445" t="b">
        <f t="shared" si="507"/>
        <v>1</v>
      </c>
      <c r="N445" t="b">
        <f t="shared" si="507"/>
        <v>0</v>
      </c>
      <c r="O445" t="b">
        <f t="shared" si="507"/>
        <v>0</v>
      </c>
      <c r="P445" t="b">
        <f t="shared" si="507"/>
        <v>0</v>
      </c>
      <c r="Q445" t="b">
        <f t="shared" si="507"/>
        <v>1</v>
      </c>
      <c r="R445" t="b">
        <f t="shared" si="507"/>
        <v>0</v>
      </c>
      <c r="S445" t="b">
        <f t="shared" si="507"/>
        <v>1</v>
      </c>
      <c r="T445" t="b">
        <f t="shared" si="507"/>
        <v>0</v>
      </c>
      <c r="U445" t="b">
        <f t="shared" si="507"/>
        <v>0</v>
      </c>
    </row>
    <row r="446" spans="1:37" x14ac:dyDescent="0.15">
      <c r="A446" t="s">
        <v>172</v>
      </c>
      <c r="B446">
        <v>1</v>
      </c>
      <c r="C446">
        <v>2</v>
      </c>
      <c r="D446">
        <v>3</v>
      </c>
      <c r="E446">
        <v>4</v>
      </c>
      <c r="F446">
        <v>5</v>
      </c>
      <c r="G446">
        <v>6</v>
      </c>
      <c r="H446">
        <v>7</v>
      </c>
      <c r="I446">
        <v>8</v>
      </c>
      <c r="J446">
        <v>9</v>
      </c>
      <c r="K446">
        <v>10</v>
      </c>
      <c r="L446">
        <v>11</v>
      </c>
      <c r="M446">
        <v>12</v>
      </c>
      <c r="N446">
        <v>13</v>
      </c>
      <c r="O446">
        <v>14</v>
      </c>
      <c r="P446">
        <v>15</v>
      </c>
      <c r="Q446">
        <v>16</v>
      </c>
      <c r="R446">
        <v>17</v>
      </c>
      <c r="S446">
        <v>18</v>
      </c>
      <c r="T446">
        <v>19</v>
      </c>
      <c r="U446">
        <v>20</v>
      </c>
      <c r="Y446" t="s">
        <v>178</v>
      </c>
      <c r="Z446" t="s">
        <v>182</v>
      </c>
      <c r="AA446" t="s">
        <v>185</v>
      </c>
      <c r="AC446" t="s">
        <v>180</v>
      </c>
      <c r="AD446" t="s">
        <v>187</v>
      </c>
      <c r="AE446" t="s">
        <v>181</v>
      </c>
      <c r="AF446" t="s">
        <v>186</v>
      </c>
      <c r="AG446" t="s">
        <v>193</v>
      </c>
      <c r="AH446" t="s">
        <v>242</v>
      </c>
      <c r="AI446" t="s">
        <v>318</v>
      </c>
      <c r="AJ446" t="s">
        <v>319</v>
      </c>
      <c r="AK446" s="27" t="s">
        <v>338</v>
      </c>
    </row>
    <row r="447" spans="1:37" x14ac:dyDescent="0.15">
      <c r="A447">
        <v>1</v>
      </c>
      <c r="B447">
        <f t="shared" ref="B447:U447" si="508">IF(B$446=$A447,1,IF(B$445*$W447,B424,0))</f>
        <v>1</v>
      </c>
      <c r="C447">
        <f t="shared" si="508"/>
        <v>0</v>
      </c>
      <c r="D447">
        <f t="shared" si="508"/>
        <v>0</v>
      </c>
      <c r="E447">
        <f t="shared" si="508"/>
        <v>0</v>
      </c>
      <c r="F447">
        <f t="shared" si="508"/>
        <v>0</v>
      </c>
      <c r="G447">
        <f t="shared" si="508"/>
        <v>0</v>
      </c>
      <c r="H447">
        <f t="shared" si="508"/>
        <v>0</v>
      </c>
      <c r="I447">
        <f t="shared" si="508"/>
        <v>0</v>
      </c>
      <c r="J447">
        <f t="shared" si="508"/>
        <v>0</v>
      </c>
      <c r="K447">
        <f t="shared" si="508"/>
        <v>0</v>
      </c>
      <c r="L447">
        <f t="shared" si="508"/>
        <v>0</v>
      </c>
      <c r="M447">
        <f t="shared" si="508"/>
        <v>0</v>
      </c>
      <c r="N447">
        <f t="shared" si="508"/>
        <v>0</v>
      </c>
      <c r="O447">
        <f t="shared" si="508"/>
        <v>0</v>
      </c>
      <c r="P447">
        <f t="shared" si="508"/>
        <v>0</v>
      </c>
      <c r="Q447">
        <f t="shared" si="508"/>
        <v>0</v>
      </c>
      <c r="R447">
        <f t="shared" si="508"/>
        <v>0</v>
      </c>
      <c r="S447">
        <f t="shared" si="508"/>
        <v>0</v>
      </c>
      <c r="T447">
        <f t="shared" si="508"/>
        <v>0</v>
      </c>
      <c r="U447">
        <f t="shared" si="508"/>
        <v>0</v>
      </c>
      <c r="W447" t="b">
        <f>INDEX($B$445:$U$445,1,A447)</f>
        <v>0</v>
      </c>
      <c r="Y447">
        <f t="array" ref="Y447:Y466">MMULT(B479:U498,W479:W498)</f>
        <v>0</v>
      </c>
      <c r="Z447">
        <f t="shared" ref="Z447:Z466" si="509">W447*SQRT((1-$B$472)/($B$475-$B$476-1))*SQRT(V479)</f>
        <v>0</v>
      </c>
      <c r="AA447">
        <f>IF(W447,Y447/Z447,0)</f>
        <v>0</v>
      </c>
      <c r="AC447">
        <f t="shared" ref="AC447:AC466" si="510">Y447/SQRT(V479)</f>
        <v>0</v>
      </c>
      <c r="AD447">
        <f>AC447*AC447</f>
        <v>0</v>
      </c>
      <c r="AE447">
        <f>SQRT(AF447)*IF(Y447&lt;0,-1,1)</f>
        <v>0</v>
      </c>
      <c r="AF447">
        <f t="shared" ref="AF447:AF466" si="511">AC447*AC447/(AC447*AC447+1-$B$472)</f>
        <v>0</v>
      </c>
      <c r="AG447">
        <f>1-1/V479</f>
        <v>0</v>
      </c>
      <c r="AH447" t="str">
        <f t="shared" ref="AH447:AH456" si="512">A2</f>
        <v>General Ability</v>
      </c>
      <c r="AI447">
        <f>Y447*Y447</f>
        <v>0</v>
      </c>
      <c r="AJ447">
        <f>AI447*Y38</f>
        <v>0</v>
      </c>
    </row>
    <row r="448" spans="1:37" x14ac:dyDescent="0.15">
      <c r="A448">
        <v>2</v>
      </c>
      <c r="B448">
        <f t="shared" ref="B448:U448" si="513">IF(B$446=$A448,1,IF(B$445*$W448,B425,0))</f>
        <v>0</v>
      </c>
      <c r="C448">
        <f t="shared" si="513"/>
        <v>1</v>
      </c>
      <c r="D448">
        <f t="shared" si="513"/>
        <v>0</v>
      </c>
      <c r="E448">
        <f t="shared" si="513"/>
        <v>0</v>
      </c>
      <c r="F448">
        <f t="shared" si="513"/>
        <v>0</v>
      </c>
      <c r="G448">
        <f t="shared" si="513"/>
        <v>0</v>
      </c>
      <c r="H448">
        <f t="shared" si="513"/>
        <v>0</v>
      </c>
      <c r="I448">
        <f t="shared" si="513"/>
        <v>0</v>
      </c>
      <c r="J448">
        <f t="shared" si="513"/>
        <v>0</v>
      </c>
      <c r="K448">
        <f t="shared" si="513"/>
        <v>0</v>
      </c>
      <c r="L448">
        <f t="shared" si="513"/>
        <v>0</v>
      </c>
      <c r="M448">
        <f t="shared" si="513"/>
        <v>0</v>
      </c>
      <c r="N448">
        <f t="shared" si="513"/>
        <v>0</v>
      </c>
      <c r="O448">
        <f t="shared" si="513"/>
        <v>0</v>
      </c>
      <c r="P448">
        <f t="shared" si="513"/>
        <v>0</v>
      </c>
      <c r="Q448">
        <f t="shared" si="513"/>
        <v>0</v>
      </c>
      <c r="R448">
        <f t="shared" si="513"/>
        <v>0</v>
      </c>
      <c r="S448">
        <f t="shared" si="513"/>
        <v>0</v>
      </c>
      <c r="T448">
        <f t="shared" si="513"/>
        <v>0</v>
      </c>
      <c r="U448">
        <f t="shared" si="513"/>
        <v>0</v>
      </c>
      <c r="W448" t="b">
        <f t="shared" ref="W448:W466" si="514">INDEX($B$445:$U$445,1,A448)</f>
        <v>0</v>
      </c>
      <c r="Y448">
        <v>0</v>
      </c>
      <c r="Z448">
        <f t="shared" si="509"/>
        <v>0</v>
      </c>
      <c r="AA448">
        <f t="shared" ref="AA448:AA466" si="515">IF(W448,Y448/Z448,0)</f>
        <v>0</v>
      </c>
      <c r="AC448">
        <f t="shared" si="510"/>
        <v>0</v>
      </c>
      <c r="AD448">
        <f t="shared" ref="AD448:AD466" si="516">AC448*AC448</f>
        <v>0</v>
      </c>
      <c r="AE448">
        <f t="shared" ref="AE448:AE466" si="517">SQRT(AF448)*IF(Y448&lt;0,-1,1)</f>
        <v>0</v>
      </c>
      <c r="AF448">
        <f t="shared" si="511"/>
        <v>0</v>
      </c>
      <c r="AG448">
        <f t="shared" ref="AG448:AG466" si="518">1-1/V480</f>
        <v>0</v>
      </c>
      <c r="AH448" t="str">
        <f t="shared" si="512"/>
        <v>Crystallized Knowledge</v>
      </c>
      <c r="AI448">
        <f t="shared" ref="AI448:AI466" si="519">Y448*Y448</f>
        <v>0</v>
      </c>
      <c r="AJ448">
        <f t="shared" ref="AJ448:AJ466" si="520">AI448*Y39</f>
        <v>0</v>
      </c>
    </row>
    <row r="449" spans="1:36" x14ac:dyDescent="0.15">
      <c r="A449">
        <v>3</v>
      </c>
      <c r="B449">
        <f t="shared" ref="B449:U449" si="521">IF(B$446=$A449,1,IF(B$445*$W449,B426,0))</f>
        <v>0</v>
      </c>
      <c r="C449">
        <f t="shared" si="521"/>
        <v>0</v>
      </c>
      <c r="D449">
        <f t="shared" si="521"/>
        <v>1</v>
      </c>
      <c r="E449">
        <f t="shared" si="521"/>
        <v>0</v>
      </c>
      <c r="F449">
        <f t="shared" si="521"/>
        <v>0</v>
      </c>
      <c r="G449">
        <f t="shared" si="521"/>
        <v>0</v>
      </c>
      <c r="H449">
        <f t="shared" si="521"/>
        <v>0</v>
      </c>
      <c r="I449">
        <f t="shared" si="521"/>
        <v>0</v>
      </c>
      <c r="J449">
        <f t="shared" si="521"/>
        <v>0</v>
      </c>
      <c r="K449">
        <f t="shared" si="521"/>
        <v>0</v>
      </c>
      <c r="L449">
        <f t="shared" si="521"/>
        <v>0</v>
      </c>
      <c r="M449">
        <f t="shared" si="521"/>
        <v>0</v>
      </c>
      <c r="N449">
        <f t="shared" si="521"/>
        <v>0</v>
      </c>
      <c r="O449">
        <f t="shared" si="521"/>
        <v>0</v>
      </c>
      <c r="P449">
        <f t="shared" si="521"/>
        <v>0</v>
      </c>
      <c r="Q449">
        <f t="shared" si="521"/>
        <v>0</v>
      </c>
      <c r="R449">
        <f t="shared" si="521"/>
        <v>0</v>
      </c>
      <c r="S449">
        <f t="shared" si="521"/>
        <v>0</v>
      </c>
      <c r="T449">
        <f t="shared" si="521"/>
        <v>0</v>
      </c>
      <c r="U449">
        <f t="shared" si="521"/>
        <v>0</v>
      </c>
      <c r="W449" t="b">
        <f t="shared" si="514"/>
        <v>0</v>
      </c>
      <c r="Y449">
        <v>0</v>
      </c>
      <c r="Z449">
        <f t="shared" si="509"/>
        <v>0</v>
      </c>
      <c r="AA449">
        <f t="shared" si="515"/>
        <v>0</v>
      </c>
      <c r="AC449">
        <f t="shared" si="510"/>
        <v>0</v>
      </c>
      <c r="AD449">
        <f t="shared" si="516"/>
        <v>0</v>
      </c>
      <c r="AE449">
        <f t="shared" si="517"/>
        <v>0</v>
      </c>
      <c r="AF449">
        <f t="shared" si="511"/>
        <v>0</v>
      </c>
      <c r="AG449">
        <f t="shared" si="518"/>
        <v>0</v>
      </c>
      <c r="AH449" t="str">
        <f t="shared" si="512"/>
        <v>Fluid Reasoning</v>
      </c>
      <c r="AI449">
        <f t="shared" si="519"/>
        <v>0</v>
      </c>
      <c r="AJ449">
        <f t="shared" si="520"/>
        <v>0</v>
      </c>
    </row>
    <row r="450" spans="1:36" x14ac:dyDescent="0.15">
      <c r="A450">
        <v>4</v>
      </c>
      <c r="B450">
        <f t="shared" ref="B450:U450" si="522">IF(B$446=$A450,1,IF(B$445*$W450,B427,0))</f>
        <v>0</v>
      </c>
      <c r="C450">
        <f t="shared" si="522"/>
        <v>0</v>
      </c>
      <c r="D450">
        <f t="shared" si="522"/>
        <v>0</v>
      </c>
      <c r="E450">
        <f t="shared" si="522"/>
        <v>1</v>
      </c>
      <c r="F450">
        <f t="shared" si="522"/>
        <v>0</v>
      </c>
      <c r="G450">
        <f t="shared" si="522"/>
        <v>0</v>
      </c>
      <c r="H450">
        <f t="shared" si="522"/>
        <v>0</v>
      </c>
      <c r="I450">
        <f t="shared" si="522"/>
        <v>0</v>
      </c>
      <c r="J450">
        <f t="shared" si="522"/>
        <v>0</v>
      </c>
      <c r="K450">
        <f t="shared" si="522"/>
        <v>0</v>
      </c>
      <c r="L450">
        <f t="shared" si="522"/>
        <v>0</v>
      </c>
      <c r="M450">
        <f t="shared" si="522"/>
        <v>0</v>
      </c>
      <c r="N450">
        <f t="shared" si="522"/>
        <v>0</v>
      </c>
      <c r="O450">
        <f t="shared" si="522"/>
        <v>0</v>
      </c>
      <c r="P450">
        <f t="shared" si="522"/>
        <v>0</v>
      </c>
      <c r="Q450">
        <f t="shared" si="522"/>
        <v>0</v>
      </c>
      <c r="R450">
        <f t="shared" si="522"/>
        <v>0</v>
      </c>
      <c r="S450">
        <f t="shared" si="522"/>
        <v>0</v>
      </c>
      <c r="T450">
        <f t="shared" si="522"/>
        <v>0</v>
      </c>
      <c r="U450">
        <f t="shared" si="522"/>
        <v>0</v>
      </c>
      <c r="W450" t="b">
        <f t="shared" si="514"/>
        <v>0</v>
      </c>
      <c r="Y450">
        <v>0</v>
      </c>
      <c r="Z450">
        <f t="shared" si="509"/>
        <v>0</v>
      </c>
      <c r="AA450">
        <f t="shared" si="515"/>
        <v>0</v>
      </c>
      <c r="AC450">
        <f t="shared" si="510"/>
        <v>0</v>
      </c>
      <c r="AD450">
        <f t="shared" si="516"/>
        <v>0</v>
      </c>
      <c r="AE450">
        <f t="shared" si="517"/>
        <v>0</v>
      </c>
      <c r="AF450">
        <f t="shared" si="511"/>
        <v>0</v>
      </c>
      <c r="AG450">
        <f t="shared" si="518"/>
        <v>0</v>
      </c>
      <c r="AH450" t="str">
        <f t="shared" si="512"/>
        <v>Verbal/Language</v>
      </c>
      <c r="AI450">
        <f t="shared" si="519"/>
        <v>0</v>
      </c>
      <c r="AJ450">
        <f t="shared" si="520"/>
        <v>0</v>
      </c>
    </row>
    <row r="451" spans="1:36" x14ac:dyDescent="0.15">
      <c r="A451">
        <v>5</v>
      </c>
      <c r="B451">
        <f t="shared" ref="B451:U451" si="523">IF(B$446=$A451,1,IF(B$445*$W451,B428,0))</f>
        <v>0</v>
      </c>
      <c r="C451">
        <f t="shared" si="523"/>
        <v>0</v>
      </c>
      <c r="D451">
        <f t="shared" si="523"/>
        <v>0</v>
      </c>
      <c r="E451">
        <f t="shared" si="523"/>
        <v>0</v>
      </c>
      <c r="F451">
        <f t="shared" si="523"/>
        <v>1</v>
      </c>
      <c r="G451">
        <f t="shared" si="523"/>
        <v>0</v>
      </c>
      <c r="H451">
        <f t="shared" si="523"/>
        <v>0</v>
      </c>
      <c r="I451">
        <f t="shared" si="523"/>
        <v>0</v>
      </c>
      <c r="J451">
        <f t="shared" si="523"/>
        <v>0</v>
      </c>
      <c r="K451">
        <f t="shared" si="523"/>
        <v>0</v>
      </c>
      <c r="L451">
        <f t="shared" si="523"/>
        <v>0</v>
      </c>
      <c r="M451">
        <f t="shared" si="523"/>
        <v>0</v>
      </c>
      <c r="N451">
        <f t="shared" si="523"/>
        <v>0</v>
      </c>
      <c r="O451">
        <f t="shared" si="523"/>
        <v>0</v>
      </c>
      <c r="P451">
        <f t="shared" si="523"/>
        <v>0</v>
      </c>
      <c r="Q451">
        <f t="shared" si="523"/>
        <v>0</v>
      </c>
      <c r="R451">
        <f t="shared" si="523"/>
        <v>0</v>
      </c>
      <c r="S451">
        <f t="shared" si="523"/>
        <v>0</v>
      </c>
      <c r="T451">
        <f t="shared" si="523"/>
        <v>0</v>
      </c>
      <c r="U451">
        <f t="shared" si="523"/>
        <v>0</v>
      </c>
      <c r="W451" t="b">
        <f t="shared" si="514"/>
        <v>0</v>
      </c>
      <c r="Y451">
        <v>0</v>
      </c>
      <c r="Z451">
        <f t="shared" si="509"/>
        <v>0</v>
      </c>
      <c r="AA451">
        <f t="shared" si="515"/>
        <v>0</v>
      </c>
      <c r="AC451">
        <f t="shared" si="510"/>
        <v>0</v>
      </c>
      <c r="AD451">
        <f t="shared" si="516"/>
        <v>0</v>
      </c>
      <c r="AE451">
        <f t="shared" si="517"/>
        <v>0</v>
      </c>
      <c r="AF451">
        <f t="shared" si="511"/>
        <v>0</v>
      </c>
      <c r="AG451">
        <f t="shared" si="518"/>
        <v>0</v>
      </c>
      <c r="AH451" t="str">
        <f t="shared" si="512"/>
        <v>Visual Perception/Construction</v>
      </c>
      <c r="AI451">
        <f t="shared" si="519"/>
        <v>0</v>
      </c>
      <c r="AJ451">
        <f t="shared" si="520"/>
        <v>0</v>
      </c>
    </row>
    <row r="452" spans="1:36" x14ac:dyDescent="0.15">
      <c r="A452">
        <v>6</v>
      </c>
      <c r="B452">
        <f t="shared" ref="B452:U452" si="524">IF(B$446=$A452,1,IF(B$445*$W452,B429,0))</f>
        <v>0</v>
      </c>
      <c r="C452">
        <f t="shared" si="524"/>
        <v>0</v>
      </c>
      <c r="D452">
        <f t="shared" si="524"/>
        <v>0</v>
      </c>
      <c r="E452">
        <f t="shared" si="524"/>
        <v>0</v>
      </c>
      <c r="F452">
        <f t="shared" si="524"/>
        <v>0</v>
      </c>
      <c r="G452">
        <f t="shared" si="524"/>
        <v>1</v>
      </c>
      <c r="H452">
        <f t="shared" si="524"/>
        <v>0</v>
      </c>
      <c r="I452">
        <f t="shared" si="524"/>
        <v>0</v>
      </c>
      <c r="J452">
        <f t="shared" si="524"/>
        <v>0</v>
      </c>
      <c r="K452">
        <f t="shared" si="524"/>
        <v>0</v>
      </c>
      <c r="L452">
        <f t="shared" si="524"/>
        <v>0</v>
      </c>
      <c r="M452">
        <f t="shared" si="524"/>
        <v>0</v>
      </c>
      <c r="N452">
        <f t="shared" si="524"/>
        <v>0</v>
      </c>
      <c r="O452">
        <f t="shared" si="524"/>
        <v>0</v>
      </c>
      <c r="P452">
        <f t="shared" si="524"/>
        <v>0</v>
      </c>
      <c r="Q452">
        <f t="shared" si="524"/>
        <v>0</v>
      </c>
      <c r="R452">
        <f t="shared" si="524"/>
        <v>0</v>
      </c>
      <c r="S452">
        <f t="shared" si="524"/>
        <v>0</v>
      </c>
      <c r="T452">
        <f t="shared" si="524"/>
        <v>0</v>
      </c>
      <c r="U452">
        <f t="shared" si="524"/>
        <v>0</v>
      </c>
      <c r="W452" t="b">
        <f t="shared" si="514"/>
        <v>0</v>
      </c>
      <c r="Y452">
        <v>0</v>
      </c>
      <c r="Z452">
        <f t="shared" si="509"/>
        <v>0</v>
      </c>
      <c r="AA452">
        <f t="shared" si="515"/>
        <v>0</v>
      </c>
      <c r="AC452">
        <f t="shared" si="510"/>
        <v>0</v>
      </c>
      <c r="AD452">
        <f t="shared" si="516"/>
        <v>0</v>
      </c>
      <c r="AE452">
        <f t="shared" si="517"/>
        <v>0</v>
      </c>
      <c r="AF452">
        <f t="shared" si="511"/>
        <v>0</v>
      </c>
      <c r="AG452">
        <f t="shared" si="518"/>
        <v>0</v>
      </c>
      <c r="AH452" t="str">
        <f t="shared" si="512"/>
        <v>Attention/Executive</v>
      </c>
      <c r="AI452">
        <f t="shared" si="519"/>
        <v>0</v>
      </c>
      <c r="AJ452">
        <f t="shared" si="520"/>
        <v>0</v>
      </c>
    </row>
    <row r="453" spans="1:36" x14ac:dyDescent="0.15">
      <c r="A453">
        <v>7</v>
      </c>
      <c r="B453">
        <f t="shared" ref="B453:U453" si="525">IF(B$446=$A453,1,IF(B$445*$W453,B430,0))</f>
        <v>0</v>
      </c>
      <c r="C453">
        <f t="shared" si="525"/>
        <v>0</v>
      </c>
      <c r="D453">
        <f t="shared" si="525"/>
        <v>0</v>
      </c>
      <c r="E453">
        <f t="shared" si="525"/>
        <v>0</v>
      </c>
      <c r="F453">
        <f t="shared" si="525"/>
        <v>0</v>
      </c>
      <c r="G453">
        <f t="shared" si="525"/>
        <v>0</v>
      </c>
      <c r="H453">
        <f t="shared" si="525"/>
        <v>1</v>
      </c>
      <c r="I453">
        <f t="shared" si="525"/>
        <v>0</v>
      </c>
      <c r="J453">
        <f t="shared" si="525"/>
        <v>0</v>
      </c>
      <c r="K453">
        <f t="shared" si="525"/>
        <v>0</v>
      </c>
      <c r="L453">
        <f t="shared" si="525"/>
        <v>0</v>
      </c>
      <c r="M453">
        <f t="shared" si="525"/>
        <v>0</v>
      </c>
      <c r="N453">
        <f t="shared" si="525"/>
        <v>0</v>
      </c>
      <c r="O453">
        <f t="shared" si="525"/>
        <v>0</v>
      </c>
      <c r="P453">
        <f t="shared" si="525"/>
        <v>0</v>
      </c>
      <c r="Q453">
        <f t="shared" si="525"/>
        <v>0</v>
      </c>
      <c r="R453">
        <f t="shared" si="525"/>
        <v>0</v>
      </c>
      <c r="S453">
        <f t="shared" si="525"/>
        <v>0</v>
      </c>
      <c r="T453">
        <f t="shared" si="525"/>
        <v>0</v>
      </c>
      <c r="U453">
        <f t="shared" si="525"/>
        <v>0</v>
      </c>
      <c r="W453" t="b">
        <f t="shared" si="514"/>
        <v>0</v>
      </c>
      <c r="Y453">
        <v>0</v>
      </c>
      <c r="Z453">
        <f t="shared" si="509"/>
        <v>0</v>
      </c>
      <c r="AA453">
        <f t="shared" si="515"/>
        <v>0</v>
      </c>
      <c r="AC453">
        <f t="shared" si="510"/>
        <v>0</v>
      </c>
      <c r="AD453">
        <f t="shared" si="516"/>
        <v>0</v>
      </c>
      <c r="AE453">
        <f t="shared" si="517"/>
        <v>0</v>
      </c>
      <c r="AF453">
        <f t="shared" si="511"/>
        <v>0</v>
      </c>
      <c r="AG453">
        <f t="shared" si="518"/>
        <v>0</v>
      </c>
      <c r="AH453" t="str">
        <f t="shared" si="512"/>
        <v>Memory</v>
      </c>
      <c r="AI453">
        <f t="shared" si="519"/>
        <v>0</v>
      </c>
      <c r="AJ453">
        <f t="shared" si="520"/>
        <v>0</v>
      </c>
    </row>
    <row r="454" spans="1:36" x14ac:dyDescent="0.15">
      <c r="A454">
        <v>8</v>
      </c>
      <c r="B454">
        <f t="shared" ref="B454:U454" si="526">IF(B$446=$A454,1,IF(B$445*$W454,B431,0))</f>
        <v>0</v>
      </c>
      <c r="C454">
        <f t="shared" si="526"/>
        <v>0</v>
      </c>
      <c r="D454">
        <f t="shared" si="526"/>
        <v>0</v>
      </c>
      <c r="E454">
        <f t="shared" si="526"/>
        <v>0</v>
      </c>
      <c r="F454">
        <f t="shared" si="526"/>
        <v>0</v>
      </c>
      <c r="G454">
        <f t="shared" si="526"/>
        <v>0</v>
      </c>
      <c r="H454">
        <f t="shared" si="526"/>
        <v>0</v>
      </c>
      <c r="I454">
        <f t="shared" si="526"/>
        <v>1</v>
      </c>
      <c r="J454">
        <f t="shared" si="526"/>
        <v>0</v>
      </c>
      <c r="K454">
        <f t="shared" si="526"/>
        <v>0</v>
      </c>
      <c r="L454">
        <f t="shared" si="526"/>
        <v>0</v>
      </c>
      <c r="M454">
        <f t="shared" si="526"/>
        <v>0</v>
      </c>
      <c r="N454">
        <f t="shared" si="526"/>
        <v>0</v>
      </c>
      <c r="O454">
        <f t="shared" si="526"/>
        <v>0</v>
      </c>
      <c r="P454">
        <f t="shared" si="526"/>
        <v>0</v>
      </c>
      <c r="Q454">
        <f t="shared" si="526"/>
        <v>0</v>
      </c>
      <c r="R454">
        <f t="shared" si="526"/>
        <v>0</v>
      </c>
      <c r="S454">
        <f t="shared" si="526"/>
        <v>0</v>
      </c>
      <c r="T454">
        <f t="shared" si="526"/>
        <v>0</v>
      </c>
      <c r="U454">
        <f t="shared" si="526"/>
        <v>0</v>
      </c>
      <c r="W454" t="b">
        <f t="shared" si="514"/>
        <v>0</v>
      </c>
      <c r="Y454">
        <v>0</v>
      </c>
      <c r="Z454">
        <f t="shared" si="509"/>
        <v>0</v>
      </c>
      <c r="AA454">
        <f t="shared" si="515"/>
        <v>0</v>
      </c>
      <c r="AC454">
        <f t="shared" si="510"/>
        <v>0</v>
      </c>
      <c r="AD454">
        <f t="shared" si="516"/>
        <v>0</v>
      </c>
      <c r="AE454">
        <f t="shared" si="517"/>
        <v>0</v>
      </c>
      <c r="AF454">
        <f t="shared" si="511"/>
        <v>0</v>
      </c>
      <c r="AG454">
        <f t="shared" si="518"/>
        <v>0</v>
      </c>
      <c r="AH454" t="str">
        <f t="shared" si="512"/>
        <v>Cognitive Proficiency</v>
      </c>
      <c r="AI454">
        <f t="shared" si="519"/>
        <v>0</v>
      </c>
      <c r="AJ454">
        <f t="shared" si="520"/>
        <v>0</v>
      </c>
    </row>
    <row r="455" spans="1:36" x14ac:dyDescent="0.15">
      <c r="A455">
        <v>9</v>
      </c>
      <c r="B455">
        <f t="shared" ref="B455:U455" si="527">IF(B$446=$A455,1,IF(B$445*$W455,B432,0))</f>
        <v>0</v>
      </c>
      <c r="C455">
        <f t="shared" si="527"/>
        <v>0</v>
      </c>
      <c r="D455">
        <f t="shared" si="527"/>
        <v>0</v>
      </c>
      <c r="E455">
        <f t="shared" si="527"/>
        <v>0</v>
      </c>
      <c r="F455">
        <f t="shared" si="527"/>
        <v>0</v>
      </c>
      <c r="G455">
        <f t="shared" si="527"/>
        <v>0</v>
      </c>
      <c r="H455">
        <f t="shared" si="527"/>
        <v>0</v>
      </c>
      <c r="I455">
        <f t="shared" si="527"/>
        <v>0</v>
      </c>
      <c r="J455">
        <f t="shared" si="527"/>
        <v>1</v>
      </c>
      <c r="K455">
        <f t="shared" si="527"/>
        <v>0.304312420779763</v>
      </c>
      <c r="L455">
        <f t="shared" si="527"/>
        <v>0.48377586161963937</v>
      </c>
      <c r="M455">
        <f t="shared" si="527"/>
        <v>0.40727126575620975</v>
      </c>
      <c r="N455">
        <f t="shared" si="527"/>
        <v>0</v>
      </c>
      <c r="O455">
        <f t="shared" si="527"/>
        <v>0</v>
      </c>
      <c r="P455">
        <f t="shared" si="527"/>
        <v>0</v>
      </c>
      <c r="Q455">
        <f t="shared" si="527"/>
        <v>0.39295271982779328</v>
      </c>
      <c r="R455">
        <f t="shared" si="527"/>
        <v>0</v>
      </c>
      <c r="S455">
        <f t="shared" si="527"/>
        <v>0</v>
      </c>
      <c r="T455">
        <f t="shared" si="527"/>
        <v>0</v>
      </c>
      <c r="U455">
        <f t="shared" si="527"/>
        <v>0</v>
      </c>
      <c r="W455" t="b">
        <f t="shared" si="514"/>
        <v>1</v>
      </c>
      <c r="Y455">
        <v>0.30582804876566061</v>
      </c>
      <c r="Z455">
        <f t="shared" si="509"/>
        <v>1.6164315781757782E-2</v>
      </c>
      <c r="AA455">
        <f t="shared" si="515"/>
        <v>18.919950147893204</v>
      </c>
      <c r="AC455">
        <f t="shared" si="510"/>
        <v>0.25201029134801034</v>
      </c>
      <c r="AD455">
        <f t="shared" si="516"/>
        <v>6.3509186945309049E-2</v>
      </c>
      <c r="AE455">
        <f t="shared" si="517"/>
        <v>0.39020870249256884</v>
      </c>
      <c r="AF455">
        <f t="shared" si="511"/>
        <v>0.15226283150093411</v>
      </c>
      <c r="AG455">
        <f t="shared" si="518"/>
        <v>0.32098100239946248</v>
      </c>
      <c r="AH455" t="str">
        <f t="shared" si="512"/>
        <v>Processing Speed</v>
      </c>
      <c r="AI455">
        <f t="shared" si="519"/>
        <v>9.3530795411811279E-2</v>
      </c>
      <c r="AJ455">
        <f t="shared" si="520"/>
        <v>8.8277310413755694E-2</v>
      </c>
    </row>
    <row r="456" spans="1:36" x14ac:dyDescent="0.15">
      <c r="A456">
        <v>10</v>
      </c>
      <c r="B456">
        <f t="shared" ref="B456:U456" si="528">IF(B$446=$A456,1,IF(B$445*$W456,B433,0))</f>
        <v>0</v>
      </c>
      <c r="C456">
        <f t="shared" si="528"/>
        <v>0</v>
      </c>
      <c r="D456">
        <f t="shared" si="528"/>
        <v>0</v>
      </c>
      <c r="E456">
        <f t="shared" si="528"/>
        <v>0</v>
      </c>
      <c r="F456">
        <f t="shared" si="528"/>
        <v>0</v>
      </c>
      <c r="G456">
        <f t="shared" si="528"/>
        <v>0</v>
      </c>
      <c r="H456">
        <f t="shared" si="528"/>
        <v>0</v>
      </c>
      <c r="I456">
        <f t="shared" si="528"/>
        <v>0</v>
      </c>
      <c r="J456">
        <f t="shared" si="528"/>
        <v>0.304312420779763</v>
      </c>
      <c r="K456">
        <f t="shared" si="528"/>
        <v>1</v>
      </c>
      <c r="L456">
        <f t="shared" si="528"/>
        <v>0.53356728324567304</v>
      </c>
      <c r="M456">
        <f t="shared" si="528"/>
        <v>0.81767117223446417</v>
      </c>
      <c r="N456">
        <f t="shared" si="528"/>
        <v>0</v>
      </c>
      <c r="O456">
        <f t="shared" si="528"/>
        <v>0</v>
      </c>
      <c r="P456">
        <f t="shared" si="528"/>
        <v>0</v>
      </c>
      <c r="Q456">
        <f t="shared" si="528"/>
        <v>0.22524224608578361</v>
      </c>
      <c r="R456">
        <f t="shared" si="528"/>
        <v>0</v>
      </c>
      <c r="S456">
        <f t="shared" si="528"/>
        <v>0</v>
      </c>
      <c r="T456">
        <f t="shared" si="528"/>
        <v>0</v>
      </c>
      <c r="U456">
        <f t="shared" si="528"/>
        <v>0</v>
      </c>
      <c r="W456" t="b">
        <f t="shared" si="514"/>
        <v>1</v>
      </c>
      <c r="Y456">
        <v>-4.1529124102923309E-2</v>
      </c>
      <c r="Z456">
        <f t="shared" si="509"/>
        <v>2.6826315318564178E-2</v>
      </c>
      <c r="AA456">
        <f t="shared" si="515"/>
        <v>-1.5480741059576149</v>
      </c>
      <c r="AC456">
        <f t="shared" si="510"/>
        <v>-2.062006524441775E-2</v>
      </c>
      <c r="AD456">
        <f t="shared" si="516"/>
        <v>4.2518709068404485E-4</v>
      </c>
      <c r="AE456">
        <f t="shared" si="517"/>
        <v>-3.4655896643847772E-2</v>
      </c>
      <c r="AF456">
        <f t="shared" si="511"/>
        <v>1.2010311721890592E-3</v>
      </c>
      <c r="AG456">
        <f t="shared" si="518"/>
        <v>0.75346730268618345</v>
      </c>
      <c r="AH456" t="str">
        <f t="shared" si="512"/>
        <v>Working Memory</v>
      </c>
      <c r="AI456">
        <f t="shared" si="519"/>
        <v>1.7246681487560057E-3</v>
      </c>
      <c r="AJ456">
        <f t="shared" si="520"/>
        <v>1.6161431121846244E-3</v>
      </c>
    </row>
    <row r="457" spans="1:36" x14ac:dyDescent="0.15">
      <c r="A457">
        <v>11</v>
      </c>
      <c r="B457">
        <f t="shared" ref="B457:U457" si="529">IF(B$446=$A457,1,IF(B$445*$W457,B434,0))</f>
        <v>0</v>
      </c>
      <c r="C457">
        <f t="shared" si="529"/>
        <v>0</v>
      </c>
      <c r="D457">
        <f t="shared" si="529"/>
        <v>0</v>
      </c>
      <c r="E457">
        <f t="shared" si="529"/>
        <v>0</v>
      </c>
      <c r="F457">
        <f t="shared" si="529"/>
        <v>0</v>
      </c>
      <c r="G457">
        <f t="shared" si="529"/>
        <v>0</v>
      </c>
      <c r="H457">
        <f t="shared" si="529"/>
        <v>0</v>
      </c>
      <c r="I457">
        <f t="shared" si="529"/>
        <v>0</v>
      </c>
      <c r="J457">
        <f t="shared" si="529"/>
        <v>0.48377586161963937</v>
      </c>
      <c r="K457">
        <f t="shared" si="529"/>
        <v>0.53356728324567304</v>
      </c>
      <c r="L457">
        <f t="shared" si="529"/>
        <v>1</v>
      </c>
      <c r="M457">
        <f t="shared" si="529"/>
        <v>0.51059599804507882</v>
      </c>
      <c r="N457">
        <f t="shared" si="529"/>
        <v>0</v>
      </c>
      <c r="O457">
        <f t="shared" si="529"/>
        <v>0</v>
      </c>
      <c r="P457">
        <f t="shared" si="529"/>
        <v>0</v>
      </c>
      <c r="Q457">
        <f t="shared" si="529"/>
        <v>0.22754027760830814</v>
      </c>
      <c r="R457">
        <f t="shared" si="529"/>
        <v>0</v>
      </c>
      <c r="S457">
        <f t="shared" si="529"/>
        <v>0</v>
      </c>
      <c r="T457">
        <f t="shared" si="529"/>
        <v>0</v>
      </c>
      <c r="U457">
        <f t="shared" si="529"/>
        <v>0</v>
      </c>
      <c r="W457" t="b">
        <f t="shared" si="514"/>
        <v>1</v>
      </c>
      <c r="Y457">
        <v>0.60786663641070771</v>
      </c>
      <c r="Z457">
        <f t="shared" si="509"/>
        <v>1.720899667641303E-2</v>
      </c>
      <c r="AA457">
        <f t="shared" si="515"/>
        <v>35.322607577922362</v>
      </c>
      <c r="AC457">
        <f t="shared" si="510"/>
        <v>0.4704907019998083</v>
      </c>
      <c r="AD457">
        <f t="shared" si="516"/>
        <v>0.22136150066827243</v>
      </c>
      <c r="AE457">
        <f t="shared" si="517"/>
        <v>0.62048921808886359</v>
      </c>
      <c r="AF457">
        <f t="shared" si="511"/>
        <v>0.3850068697645293</v>
      </c>
      <c r="AG457">
        <f t="shared" si="518"/>
        <v>0.40091909669907633</v>
      </c>
      <c r="AH457" t="str">
        <f t="shared" ref="AH457:AH466" si="530">A12</f>
        <v>Attention</v>
      </c>
      <c r="AI457">
        <f t="shared" si="519"/>
        <v>0.36950184766126754</v>
      </c>
      <c r="AJ457">
        <f t="shared" si="520"/>
        <v>0.30169216792562831</v>
      </c>
    </row>
    <row r="458" spans="1:36" x14ac:dyDescent="0.15">
      <c r="A458">
        <v>12</v>
      </c>
      <c r="B458">
        <f t="shared" ref="B458:U458" si="531">IF(B$446=$A458,1,IF(B$445*$W458,B435,0))</f>
        <v>0</v>
      </c>
      <c r="C458">
        <f t="shared" si="531"/>
        <v>0</v>
      </c>
      <c r="D458">
        <f t="shared" si="531"/>
        <v>0</v>
      </c>
      <c r="E458">
        <f t="shared" si="531"/>
        <v>0</v>
      </c>
      <c r="F458">
        <f t="shared" si="531"/>
        <v>0</v>
      </c>
      <c r="G458">
        <f t="shared" si="531"/>
        <v>0</v>
      </c>
      <c r="H458">
        <f t="shared" si="531"/>
        <v>0</v>
      </c>
      <c r="I458">
        <f t="shared" si="531"/>
        <v>0</v>
      </c>
      <c r="J458">
        <f t="shared" si="531"/>
        <v>0.40727126575620975</v>
      </c>
      <c r="K458">
        <f t="shared" si="531"/>
        <v>0.81767117223446417</v>
      </c>
      <c r="L458">
        <f t="shared" si="531"/>
        <v>0.51059599804507882</v>
      </c>
      <c r="M458">
        <f t="shared" si="531"/>
        <v>1</v>
      </c>
      <c r="N458">
        <f t="shared" si="531"/>
        <v>0</v>
      </c>
      <c r="O458">
        <f t="shared" si="531"/>
        <v>0</v>
      </c>
      <c r="P458">
        <f t="shared" si="531"/>
        <v>0</v>
      </c>
      <c r="Q458">
        <f t="shared" si="531"/>
        <v>0.54834941648478619</v>
      </c>
      <c r="R458">
        <f t="shared" si="531"/>
        <v>0</v>
      </c>
      <c r="S458">
        <f t="shared" si="531"/>
        <v>0</v>
      </c>
      <c r="T458">
        <f t="shared" si="531"/>
        <v>0</v>
      </c>
      <c r="U458">
        <f t="shared" si="531"/>
        <v>0</v>
      </c>
      <c r="W458" t="b">
        <f t="shared" si="514"/>
        <v>1</v>
      </c>
      <c r="Y458">
        <v>3.6168506119329757E-2</v>
      </c>
      <c r="Z458">
        <f t="shared" si="509"/>
        <v>3.0596428631429185E-2</v>
      </c>
      <c r="AA458">
        <f t="shared" si="515"/>
        <v>1.1821152904812178</v>
      </c>
      <c r="AC458">
        <f t="shared" si="510"/>
        <v>1.5745560449813456E-2</v>
      </c>
      <c r="AD458">
        <f t="shared" si="516"/>
        <v>2.479226738787297E-4</v>
      </c>
      <c r="AE458">
        <f t="shared" si="517"/>
        <v>2.6470002700785394E-2</v>
      </c>
      <c r="AF458">
        <f t="shared" si="511"/>
        <v>7.0066104297958614E-4</v>
      </c>
      <c r="AG458">
        <f t="shared" si="518"/>
        <v>0.81047997519592097</v>
      </c>
      <c r="AH458" t="str">
        <f t="shared" si="530"/>
        <v>Executive Functions</v>
      </c>
      <c r="AI458">
        <f t="shared" si="519"/>
        <v>1.3081608349039941E-3</v>
      </c>
      <c r="AJ458">
        <f t="shared" si="520"/>
        <v>1.1551527404087584E-3</v>
      </c>
    </row>
    <row r="459" spans="1:36" x14ac:dyDescent="0.15">
      <c r="A459">
        <v>13</v>
      </c>
      <c r="B459">
        <f t="shared" ref="B459:U459" si="532">IF(B$446=$A459,1,IF(B$445*$W459,B436,0))</f>
        <v>0</v>
      </c>
      <c r="C459">
        <f t="shared" si="532"/>
        <v>0</v>
      </c>
      <c r="D459">
        <f t="shared" si="532"/>
        <v>0</v>
      </c>
      <c r="E459">
        <f t="shared" si="532"/>
        <v>0</v>
      </c>
      <c r="F459">
        <f t="shared" si="532"/>
        <v>0</v>
      </c>
      <c r="G459">
        <f t="shared" si="532"/>
        <v>0</v>
      </c>
      <c r="H459">
        <f t="shared" si="532"/>
        <v>0</v>
      </c>
      <c r="I459">
        <f t="shared" si="532"/>
        <v>0</v>
      </c>
      <c r="J459">
        <f t="shared" si="532"/>
        <v>0</v>
      </c>
      <c r="K459">
        <f t="shared" si="532"/>
        <v>0</v>
      </c>
      <c r="L459">
        <f t="shared" si="532"/>
        <v>0</v>
      </c>
      <c r="M459">
        <f t="shared" si="532"/>
        <v>0</v>
      </c>
      <c r="N459">
        <f t="shared" si="532"/>
        <v>1</v>
      </c>
      <c r="O459">
        <f t="shared" si="532"/>
        <v>0</v>
      </c>
      <c r="P459">
        <f t="shared" si="532"/>
        <v>0</v>
      </c>
      <c r="Q459">
        <f t="shared" si="532"/>
        <v>0</v>
      </c>
      <c r="R459">
        <f t="shared" si="532"/>
        <v>0</v>
      </c>
      <c r="S459">
        <f t="shared" si="532"/>
        <v>0</v>
      </c>
      <c r="T459">
        <f t="shared" si="532"/>
        <v>0</v>
      </c>
      <c r="U459">
        <f t="shared" si="532"/>
        <v>0</v>
      </c>
      <c r="W459" t="b">
        <f t="shared" si="514"/>
        <v>0</v>
      </c>
      <c r="Y459">
        <v>0</v>
      </c>
      <c r="Z459">
        <f t="shared" si="509"/>
        <v>0</v>
      </c>
      <c r="AA459">
        <f t="shared" si="515"/>
        <v>0</v>
      </c>
      <c r="AC459">
        <f t="shared" si="510"/>
        <v>0</v>
      </c>
      <c r="AD459">
        <f t="shared" si="516"/>
        <v>0</v>
      </c>
      <c r="AE459">
        <f t="shared" si="517"/>
        <v>0</v>
      </c>
      <c r="AF459">
        <f t="shared" si="511"/>
        <v>0</v>
      </c>
      <c r="AG459">
        <f t="shared" si="518"/>
        <v>0</v>
      </c>
      <c r="AH459" t="str">
        <f t="shared" si="530"/>
        <v>Cognitive Efficiency</v>
      </c>
      <c r="AI459">
        <f t="shared" si="519"/>
        <v>0</v>
      </c>
      <c r="AJ459">
        <f t="shared" si="520"/>
        <v>0</v>
      </c>
    </row>
    <row r="460" spans="1:36" x14ac:dyDescent="0.15">
      <c r="A460">
        <v>14</v>
      </c>
      <c r="B460">
        <f t="shared" ref="B460:U460" si="533">IF(B$446=$A460,1,IF(B$445*$W460,B437,0))</f>
        <v>0</v>
      </c>
      <c r="C460">
        <f t="shared" si="533"/>
        <v>0</v>
      </c>
      <c r="D460">
        <f t="shared" si="533"/>
        <v>0</v>
      </c>
      <c r="E460">
        <f t="shared" si="533"/>
        <v>0</v>
      </c>
      <c r="F460">
        <f t="shared" si="533"/>
        <v>0</v>
      </c>
      <c r="G460">
        <f t="shared" si="533"/>
        <v>0</v>
      </c>
      <c r="H460">
        <f t="shared" si="533"/>
        <v>0</v>
      </c>
      <c r="I460">
        <f t="shared" si="533"/>
        <v>0</v>
      </c>
      <c r="J460">
        <f t="shared" si="533"/>
        <v>0</v>
      </c>
      <c r="K460">
        <f t="shared" si="533"/>
        <v>0</v>
      </c>
      <c r="L460">
        <f t="shared" si="533"/>
        <v>0</v>
      </c>
      <c r="M460">
        <f t="shared" si="533"/>
        <v>0</v>
      </c>
      <c r="N460">
        <f t="shared" si="533"/>
        <v>0</v>
      </c>
      <c r="O460">
        <f t="shared" si="533"/>
        <v>1</v>
      </c>
      <c r="P460">
        <f t="shared" si="533"/>
        <v>0</v>
      </c>
      <c r="Q460">
        <f t="shared" si="533"/>
        <v>0</v>
      </c>
      <c r="R460">
        <f t="shared" si="533"/>
        <v>0</v>
      </c>
      <c r="S460">
        <f t="shared" si="533"/>
        <v>0</v>
      </c>
      <c r="T460">
        <f t="shared" si="533"/>
        <v>0</v>
      </c>
      <c r="U460">
        <f t="shared" si="533"/>
        <v>0</v>
      </c>
      <c r="W460" t="b">
        <f t="shared" si="514"/>
        <v>0</v>
      </c>
      <c r="Y460">
        <v>0</v>
      </c>
      <c r="Z460">
        <f t="shared" si="509"/>
        <v>0</v>
      </c>
      <c r="AA460">
        <f t="shared" si="515"/>
        <v>0</v>
      </c>
      <c r="AC460">
        <f t="shared" si="510"/>
        <v>0</v>
      </c>
      <c r="AD460">
        <f t="shared" si="516"/>
        <v>0</v>
      </c>
      <c r="AE460">
        <f t="shared" si="517"/>
        <v>0</v>
      </c>
      <c r="AF460">
        <f t="shared" si="511"/>
        <v>0</v>
      </c>
      <c r="AG460">
        <f t="shared" si="518"/>
        <v>0</v>
      </c>
      <c r="AH460" t="str">
        <f t="shared" si="530"/>
        <v>Learning Efficiency</v>
      </c>
      <c r="AI460">
        <f t="shared" si="519"/>
        <v>0</v>
      </c>
      <c r="AJ460">
        <f t="shared" si="520"/>
        <v>0</v>
      </c>
    </row>
    <row r="461" spans="1:36" x14ac:dyDescent="0.15">
      <c r="A461">
        <v>15</v>
      </c>
      <c r="B461">
        <f t="shared" ref="B461:U461" si="534">IF(B$446=$A461,1,IF(B$445*$W461,B438,0))</f>
        <v>0</v>
      </c>
      <c r="C461">
        <f t="shared" si="534"/>
        <v>0</v>
      </c>
      <c r="D461">
        <f t="shared" si="534"/>
        <v>0</v>
      </c>
      <c r="E461">
        <f t="shared" si="534"/>
        <v>0</v>
      </c>
      <c r="F461">
        <f t="shared" si="534"/>
        <v>0</v>
      </c>
      <c r="G461">
        <f t="shared" si="534"/>
        <v>0</v>
      </c>
      <c r="H461">
        <f t="shared" si="534"/>
        <v>0</v>
      </c>
      <c r="I461">
        <f t="shared" si="534"/>
        <v>0</v>
      </c>
      <c r="J461">
        <f t="shared" si="534"/>
        <v>0</v>
      </c>
      <c r="K461">
        <f t="shared" si="534"/>
        <v>0</v>
      </c>
      <c r="L461">
        <f t="shared" si="534"/>
        <v>0</v>
      </c>
      <c r="M461">
        <f t="shared" si="534"/>
        <v>0</v>
      </c>
      <c r="N461">
        <f t="shared" si="534"/>
        <v>0</v>
      </c>
      <c r="O461">
        <f t="shared" si="534"/>
        <v>0</v>
      </c>
      <c r="P461">
        <f t="shared" si="534"/>
        <v>1</v>
      </c>
      <c r="Q461">
        <f t="shared" si="534"/>
        <v>0</v>
      </c>
      <c r="R461">
        <f t="shared" si="534"/>
        <v>0</v>
      </c>
      <c r="S461">
        <f t="shared" si="534"/>
        <v>0</v>
      </c>
      <c r="T461">
        <f t="shared" si="534"/>
        <v>0</v>
      </c>
      <c r="U461">
        <f t="shared" si="534"/>
        <v>0</v>
      </c>
      <c r="W461" t="b">
        <f t="shared" si="514"/>
        <v>0</v>
      </c>
      <c r="Y461">
        <v>0</v>
      </c>
      <c r="Z461">
        <f t="shared" si="509"/>
        <v>0</v>
      </c>
      <c r="AA461">
        <f t="shared" si="515"/>
        <v>0</v>
      </c>
      <c r="AC461">
        <f t="shared" si="510"/>
        <v>0</v>
      </c>
      <c r="AD461">
        <f t="shared" si="516"/>
        <v>0</v>
      </c>
      <c r="AE461">
        <f t="shared" si="517"/>
        <v>0</v>
      </c>
      <c r="AF461">
        <f t="shared" si="511"/>
        <v>0</v>
      </c>
      <c r="AG461">
        <f t="shared" si="518"/>
        <v>0</v>
      </c>
      <c r="AH461" t="str">
        <f t="shared" si="530"/>
        <v>Delayed Recall</v>
      </c>
      <c r="AI461">
        <f t="shared" si="519"/>
        <v>0</v>
      </c>
      <c r="AJ461">
        <f t="shared" si="520"/>
        <v>0</v>
      </c>
    </row>
    <row r="462" spans="1:36" x14ac:dyDescent="0.15">
      <c r="A462">
        <v>16</v>
      </c>
      <c r="B462">
        <f t="shared" ref="B462:U462" si="535">IF(B$446=$A462,1,IF(B$445*$W462,B439,0))</f>
        <v>0</v>
      </c>
      <c r="C462">
        <f t="shared" si="535"/>
        <v>0</v>
      </c>
      <c r="D462">
        <f t="shared" si="535"/>
        <v>0</v>
      </c>
      <c r="E462">
        <f t="shared" si="535"/>
        <v>0</v>
      </c>
      <c r="F462">
        <f t="shared" si="535"/>
        <v>0</v>
      </c>
      <c r="G462">
        <f t="shared" si="535"/>
        <v>0</v>
      </c>
      <c r="H462">
        <f t="shared" si="535"/>
        <v>0</v>
      </c>
      <c r="I462">
        <f t="shared" si="535"/>
        <v>0</v>
      </c>
      <c r="J462">
        <f t="shared" si="535"/>
        <v>0.39295271982779328</v>
      </c>
      <c r="K462">
        <f t="shared" si="535"/>
        <v>0.22524224608578361</v>
      </c>
      <c r="L462">
        <f t="shared" si="535"/>
        <v>0.22754027760830814</v>
      </c>
      <c r="M462">
        <f t="shared" si="535"/>
        <v>0.54834941648478619</v>
      </c>
      <c r="N462">
        <f t="shared" si="535"/>
        <v>0</v>
      </c>
      <c r="O462">
        <f t="shared" si="535"/>
        <v>0</v>
      </c>
      <c r="P462">
        <f t="shared" si="535"/>
        <v>0</v>
      </c>
      <c r="Q462">
        <f t="shared" si="535"/>
        <v>1</v>
      </c>
      <c r="R462">
        <f t="shared" si="535"/>
        <v>0</v>
      </c>
      <c r="S462">
        <f t="shared" si="535"/>
        <v>0</v>
      </c>
      <c r="T462">
        <f t="shared" si="535"/>
        <v>0</v>
      </c>
      <c r="U462">
        <f t="shared" si="535"/>
        <v>0</v>
      </c>
      <c r="W462" t="b">
        <f t="shared" si="514"/>
        <v>1</v>
      </c>
      <c r="Y462">
        <v>1.1172100557818032E-2</v>
      </c>
      <c r="Z462">
        <f t="shared" si="509"/>
        <v>1.8457010572494735E-2</v>
      </c>
      <c r="AA462">
        <f t="shared" si="515"/>
        <v>0.60530390411473656</v>
      </c>
      <c r="AC462">
        <f t="shared" si="510"/>
        <v>8.0625377993942E-3</v>
      </c>
      <c r="AD462">
        <f t="shared" si="516"/>
        <v>6.5004515766660273E-5</v>
      </c>
      <c r="AE462">
        <f t="shared" si="517"/>
        <v>1.3557509238703283E-2</v>
      </c>
      <c r="AF462">
        <f t="shared" si="511"/>
        <v>1.838060567575249E-4</v>
      </c>
      <c r="AG462">
        <f t="shared" si="518"/>
        <v>0.47919654653196553</v>
      </c>
      <c r="AH462" t="str">
        <f t="shared" si="530"/>
        <v>Planning</v>
      </c>
      <c r="AI462">
        <f t="shared" si="519"/>
        <v>1.2481583087399798E-4</v>
      </c>
      <c r="AJ462">
        <f t="shared" si="520"/>
        <v>9.4860031464238465E-5</v>
      </c>
    </row>
    <row r="463" spans="1:36" x14ac:dyDescent="0.15">
      <c r="A463">
        <v>17</v>
      </c>
      <c r="B463">
        <f t="shared" ref="B463:U463" si="536">IF(B$446=$A463,1,IF(B$445*$W463,B440,0))</f>
        <v>0</v>
      </c>
      <c r="C463">
        <f t="shared" si="536"/>
        <v>0</v>
      </c>
      <c r="D463">
        <f t="shared" si="536"/>
        <v>0</v>
      </c>
      <c r="E463">
        <f t="shared" si="536"/>
        <v>0</v>
      </c>
      <c r="F463">
        <f t="shared" si="536"/>
        <v>0</v>
      </c>
      <c r="G463">
        <f t="shared" si="536"/>
        <v>0</v>
      </c>
      <c r="H463">
        <f t="shared" si="536"/>
        <v>0</v>
      </c>
      <c r="I463">
        <f t="shared" si="536"/>
        <v>0</v>
      </c>
      <c r="J463">
        <f t="shared" si="536"/>
        <v>0</v>
      </c>
      <c r="K463">
        <f t="shared" si="536"/>
        <v>0</v>
      </c>
      <c r="L463">
        <f t="shared" si="536"/>
        <v>0</v>
      </c>
      <c r="M463">
        <f t="shared" si="536"/>
        <v>0</v>
      </c>
      <c r="N463">
        <f t="shared" si="536"/>
        <v>0</v>
      </c>
      <c r="O463">
        <f t="shared" si="536"/>
        <v>0</v>
      </c>
      <c r="P463">
        <f t="shared" si="536"/>
        <v>0</v>
      </c>
      <c r="Q463">
        <f t="shared" si="536"/>
        <v>0</v>
      </c>
      <c r="R463">
        <f t="shared" si="536"/>
        <v>1</v>
      </c>
      <c r="S463">
        <f t="shared" si="536"/>
        <v>0</v>
      </c>
      <c r="T463">
        <f t="shared" si="536"/>
        <v>0</v>
      </c>
      <c r="U463">
        <f t="shared" si="536"/>
        <v>0</v>
      </c>
      <c r="W463" t="b">
        <f t="shared" si="514"/>
        <v>0</v>
      </c>
      <c r="Y463">
        <v>0</v>
      </c>
      <c r="Z463">
        <f t="shared" si="509"/>
        <v>0</v>
      </c>
      <c r="AA463">
        <f t="shared" si="515"/>
        <v>0</v>
      </c>
      <c r="AC463">
        <f t="shared" si="510"/>
        <v>0</v>
      </c>
      <c r="AD463">
        <f t="shared" si="516"/>
        <v>0</v>
      </c>
      <c r="AE463">
        <f t="shared" si="517"/>
        <v>0</v>
      </c>
      <c r="AF463">
        <f t="shared" si="511"/>
        <v>0</v>
      </c>
      <c r="AG463">
        <f t="shared" si="518"/>
        <v>0</v>
      </c>
      <c r="AH463" t="str">
        <f t="shared" si="530"/>
        <v>Global Neurocognitive Index (G)</v>
      </c>
      <c r="AI463">
        <f t="shared" si="519"/>
        <v>0</v>
      </c>
      <c r="AJ463">
        <f t="shared" si="520"/>
        <v>0</v>
      </c>
    </row>
    <row r="464" spans="1:36" x14ac:dyDescent="0.15">
      <c r="A464">
        <v>18</v>
      </c>
      <c r="B464">
        <f t="shared" ref="B464:U464" si="537">IF(B$446=$A464,1,IF(B$445*$W464,B441,0))</f>
        <v>0</v>
      </c>
      <c r="C464">
        <f t="shared" si="537"/>
        <v>0</v>
      </c>
      <c r="D464">
        <f t="shared" si="537"/>
        <v>0</v>
      </c>
      <c r="E464">
        <f t="shared" si="537"/>
        <v>0</v>
      </c>
      <c r="F464">
        <f t="shared" si="537"/>
        <v>0</v>
      </c>
      <c r="G464">
        <f t="shared" si="537"/>
        <v>0</v>
      </c>
      <c r="H464">
        <f t="shared" si="537"/>
        <v>0</v>
      </c>
      <c r="I464">
        <f t="shared" si="537"/>
        <v>0</v>
      </c>
      <c r="J464">
        <f t="shared" si="537"/>
        <v>0</v>
      </c>
      <c r="K464">
        <f t="shared" si="537"/>
        <v>0</v>
      </c>
      <c r="L464">
        <f t="shared" si="537"/>
        <v>0</v>
      </c>
      <c r="M464">
        <f t="shared" si="537"/>
        <v>0</v>
      </c>
      <c r="N464">
        <f t="shared" si="537"/>
        <v>0</v>
      </c>
      <c r="O464">
        <f t="shared" si="537"/>
        <v>0</v>
      </c>
      <c r="P464">
        <f t="shared" si="537"/>
        <v>0</v>
      </c>
      <c r="Q464">
        <f t="shared" si="537"/>
        <v>0</v>
      </c>
      <c r="R464">
        <f t="shared" si="537"/>
        <v>0</v>
      </c>
      <c r="S464">
        <f t="shared" si="537"/>
        <v>1</v>
      </c>
      <c r="T464">
        <f t="shared" si="537"/>
        <v>0</v>
      </c>
      <c r="U464">
        <f t="shared" si="537"/>
        <v>0</v>
      </c>
      <c r="W464" t="b">
        <f t="shared" si="514"/>
        <v>1</v>
      </c>
      <c r="Y464">
        <v>0</v>
      </c>
      <c r="Z464">
        <f t="shared" si="509"/>
        <v>1.331981793705056E-2</v>
      </c>
      <c r="AA464">
        <f t="shared" si="515"/>
        <v>0</v>
      </c>
      <c r="AC464">
        <f t="shared" si="510"/>
        <v>0</v>
      </c>
      <c r="AD464">
        <f t="shared" si="516"/>
        <v>0</v>
      </c>
      <c r="AE464">
        <f t="shared" si="517"/>
        <v>0</v>
      </c>
      <c r="AF464">
        <f t="shared" si="511"/>
        <v>0</v>
      </c>
      <c r="AG464">
        <f t="shared" si="518"/>
        <v>0</v>
      </c>
      <c r="AH464" t="str">
        <f t="shared" si="530"/>
        <v>Academic Skills</v>
      </c>
      <c r="AI464">
        <f t="shared" si="519"/>
        <v>0</v>
      </c>
      <c r="AJ464">
        <f t="shared" si="520"/>
        <v>0</v>
      </c>
    </row>
    <row r="465" spans="1:37" x14ac:dyDescent="0.15">
      <c r="A465">
        <v>19</v>
      </c>
      <c r="B465">
        <f t="shared" ref="B465:U465" si="538">IF(B$446=$A465,1,IF(B$445*$W465,B442,0))</f>
        <v>0</v>
      </c>
      <c r="C465">
        <f t="shared" si="538"/>
        <v>0</v>
      </c>
      <c r="D465">
        <f t="shared" si="538"/>
        <v>0</v>
      </c>
      <c r="E465">
        <f t="shared" si="538"/>
        <v>0</v>
      </c>
      <c r="F465">
        <f t="shared" si="538"/>
        <v>0</v>
      </c>
      <c r="G465">
        <f t="shared" si="538"/>
        <v>0</v>
      </c>
      <c r="H465">
        <f t="shared" si="538"/>
        <v>0</v>
      </c>
      <c r="I465">
        <f t="shared" si="538"/>
        <v>0</v>
      </c>
      <c r="J465">
        <f t="shared" si="538"/>
        <v>0</v>
      </c>
      <c r="K465">
        <f t="shared" si="538"/>
        <v>0</v>
      </c>
      <c r="L465">
        <f t="shared" si="538"/>
        <v>0</v>
      </c>
      <c r="M465">
        <f t="shared" si="538"/>
        <v>0</v>
      </c>
      <c r="N465">
        <f t="shared" si="538"/>
        <v>0</v>
      </c>
      <c r="O465">
        <f t="shared" si="538"/>
        <v>0</v>
      </c>
      <c r="P465">
        <f t="shared" si="538"/>
        <v>0</v>
      </c>
      <c r="Q465">
        <f t="shared" si="538"/>
        <v>0</v>
      </c>
      <c r="R465">
        <f t="shared" si="538"/>
        <v>0</v>
      </c>
      <c r="S465">
        <f t="shared" si="538"/>
        <v>0</v>
      </c>
      <c r="T465">
        <f t="shared" si="538"/>
        <v>1</v>
      </c>
      <c r="U465">
        <f t="shared" si="538"/>
        <v>0</v>
      </c>
      <c r="W465" t="b">
        <f t="shared" si="514"/>
        <v>0</v>
      </c>
      <c r="Y465">
        <v>0</v>
      </c>
      <c r="Z465">
        <f t="shared" si="509"/>
        <v>0</v>
      </c>
      <c r="AA465">
        <f t="shared" si="515"/>
        <v>0</v>
      </c>
      <c r="AC465">
        <f t="shared" si="510"/>
        <v>0</v>
      </c>
      <c r="AD465">
        <f t="shared" si="516"/>
        <v>0</v>
      </c>
      <c r="AE465">
        <f t="shared" si="517"/>
        <v>0</v>
      </c>
      <c r="AF465">
        <f t="shared" si="511"/>
        <v>0</v>
      </c>
      <c r="AG465">
        <f t="shared" si="518"/>
        <v>0</v>
      </c>
      <c r="AH465" t="str">
        <f t="shared" si="530"/>
        <v>Psychomotor Speed</v>
      </c>
      <c r="AI465">
        <f t="shared" si="519"/>
        <v>0</v>
      </c>
      <c r="AJ465">
        <f t="shared" si="520"/>
        <v>0</v>
      </c>
    </row>
    <row r="466" spans="1:37" x14ac:dyDescent="0.15">
      <c r="A466">
        <v>20</v>
      </c>
      <c r="B466">
        <f t="shared" ref="B466:U466" si="539">IF(B$446=$A466,1,IF(B$445*$W466,B443,0))</f>
        <v>0</v>
      </c>
      <c r="C466">
        <f t="shared" si="539"/>
        <v>0</v>
      </c>
      <c r="D466">
        <f t="shared" si="539"/>
        <v>0</v>
      </c>
      <c r="E466">
        <f t="shared" si="539"/>
        <v>0</v>
      </c>
      <c r="F466">
        <f t="shared" si="539"/>
        <v>0</v>
      </c>
      <c r="G466">
        <f t="shared" si="539"/>
        <v>0</v>
      </c>
      <c r="H466">
        <f t="shared" si="539"/>
        <v>0</v>
      </c>
      <c r="I466">
        <f t="shared" si="539"/>
        <v>0</v>
      </c>
      <c r="J466">
        <f t="shared" si="539"/>
        <v>0</v>
      </c>
      <c r="K466">
        <f t="shared" si="539"/>
        <v>0</v>
      </c>
      <c r="L466">
        <f t="shared" si="539"/>
        <v>0</v>
      </c>
      <c r="M466">
        <f t="shared" si="539"/>
        <v>0</v>
      </c>
      <c r="N466">
        <f t="shared" si="539"/>
        <v>0</v>
      </c>
      <c r="O466">
        <f t="shared" si="539"/>
        <v>0</v>
      </c>
      <c r="P466">
        <f t="shared" si="539"/>
        <v>0</v>
      </c>
      <c r="Q466">
        <f t="shared" si="539"/>
        <v>0</v>
      </c>
      <c r="R466">
        <f t="shared" si="539"/>
        <v>0</v>
      </c>
      <c r="S466">
        <f t="shared" si="539"/>
        <v>0</v>
      </c>
      <c r="T466">
        <f t="shared" si="539"/>
        <v>0</v>
      </c>
      <c r="U466">
        <f t="shared" si="539"/>
        <v>1</v>
      </c>
      <c r="W466" t="b">
        <f t="shared" si="514"/>
        <v>0</v>
      </c>
      <c r="Y466">
        <v>0</v>
      </c>
      <c r="Z466">
        <f t="shared" si="509"/>
        <v>0</v>
      </c>
      <c r="AA466">
        <f t="shared" si="515"/>
        <v>0</v>
      </c>
      <c r="AC466">
        <f t="shared" si="510"/>
        <v>0</v>
      </c>
      <c r="AD466">
        <f t="shared" si="516"/>
        <v>0</v>
      </c>
      <c r="AE466">
        <f t="shared" si="517"/>
        <v>0</v>
      </c>
      <c r="AF466">
        <f t="shared" si="511"/>
        <v>0</v>
      </c>
      <c r="AG466">
        <f t="shared" si="518"/>
        <v>0</v>
      </c>
      <c r="AH466" t="str">
        <f t="shared" si="530"/>
        <v>Attentional Fluency</v>
      </c>
      <c r="AI466">
        <f t="shared" si="519"/>
        <v>0</v>
      </c>
      <c r="AJ466">
        <f t="shared" si="520"/>
        <v>0</v>
      </c>
    </row>
    <row r="467" spans="1:37" x14ac:dyDescent="0.15">
      <c r="AH467" t="s">
        <v>320</v>
      </c>
      <c r="AI467">
        <f>SUM(AI447:AI466)</f>
        <v>0.4661902878876128</v>
      </c>
      <c r="AJ467">
        <f>SUM(AJ447:AJ466)</f>
        <v>0.39283563422344164</v>
      </c>
    </row>
    <row r="468" spans="1:37" x14ac:dyDescent="0.15">
      <c r="AH468" t="s">
        <v>321</v>
      </c>
      <c r="AI468">
        <f>SUM(B771:U790)</f>
        <v>0.64640682309678554</v>
      </c>
    </row>
    <row r="469" spans="1:37" x14ac:dyDescent="0.15">
      <c r="A469" t="s">
        <v>327</v>
      </c>
      <c r="B469">
        <f>SQRT(B472)</f>
        <v>0.80399429295038249</v>
      </c>
      <c r="AH469" t="s">
        <v>324</v>
      </c>
      <c r="AI469">
        <f>1-(AI467-AJ467)/AI468</f>
        <v>0.88651936977901014</v>
      </c>
    </row>
    <row r="470" spans="1:37" x14ac:dyDescent="0.15">
      <c r="A470" t="s">
        <v>174</v>
      </c>
      <c r="B470">
        <f>MDETERM(B424:U443)</f>
        <v>3.0472433595617531E-2</v>
      </c>
      <c r="AH470" t="s">
        <v>325</v>
      </c>
      <c r="AI470">
        <f>(-1*B469+AI469*B469+AI472-B472)/(1-B472)</f>
        <v>0.29698746288651562</v>
      </c>
    </row>
    <row r="471" spans="1:37" x14ac:dyDescent="0.15">
      <c r="A471" t="s">
        <v>175</v>
      </c>
      <c r="B471">
        <f>MDETERM(B447:U466)</f>
        <v>8.6179359744711498E-2</v>
      </c>
      <c r="AH471" t="s">
        <v>326</v>
      </c>
      <c r="AI471">
        <f>(B469-AI472*B469-AI469+B472)/(1-B472)</f>
        <v>-0.3213013020671997</v>
      </c>
    </row>
    <row r="472" spans="1:37" x14ac:dyDescent="0.15">
      <c r="A472" t="s">
        <v>173</v>
      </c>
      <c r="B472">
        <f>1-B470/B471</f>
        <v>0.64640682309678554</v>
      </c>
      <c r="AH472" t="s">
        <v>328</v>
      </c>
      <c r="AI472">
        <f>INDEX(Y38:Y57,A445,1)</f>
        <v>0.84265734265734271</v>
      </c>
    </row>
    <row r="473" spans="1:37" x14ac:dyDescent="0.15">
      <c r="A473" t="s">
        <v>179</v>
      </c>
      <c r="B473">
        <f>15*SQRT(1-B472)</f>
        <v>8.9195551908838624</v>
      </c>
      <c r="AH473" t="s">
        <v>329</v>
      </c>
      <c r="AI473">
        <f>15*SQRT(AI470*AI470+AI471*AI471+2*AI470*AI471*B469)</f>
        <v>2.9239558012367071</v>
      </c>
    </row>
    <row r="474" spans="1:37" x14ac:dyDescent="0.15">
      <c r="A474" t="s">
        <v>317</v>
      </c>
      <c r="B474">
        <f>B473*SQRT((B475+5+SUM(B724:U743))/B475)</f>
        <v>8.9461847411706259</v>
      </c>
      <c r="AH474" t="s">
        <v>330</v>
      </c>
      <c r="AI474">
        <f>(2-((AI469-AI472)^2+(AI472-B469)^2-2*(AI469-B469)*(AI472-B469)*B472)/((1-B469)*(AI472*AI472+AI469*AI469-2*B469)))^-1</f>
        <v>0.50817414554067963</v>
      </c>
    </row>
    <row r="475" spans="1:37" x14ac:dyDescent="0.15">
      <c r="A475" t="s">
        <v>183</v>
      </c>
      <c r="B475">
        <v>2000</v>
      </c>
      <c r="AH475" t="s">
        <v>331</v>
      </c>
      <c r="AI475">
        <f>AI473*SQRT(1-AI474)</f>
        <v>2.050578884905387</v>
      </c>
      <c r="AJ475" s="27" t="s">
        <v>335</v>
      </c>
      <c r="AK475">
        <f>15*SQRT((1-B472)*(1-(AI472+AI469*B472-2*B472)/(1-B472)))</f>
        <v>7.2046439868002059</v>
      </c>
    </row>
    <row r="476" spans="1:37" x14ac:dyDescent="0.15">
      <c r="A476" t="s">
        <v>184</v>
      </c>
      <c r="B476">
        <f t="array" ref="B476">SUM(B445:U445*1)</f>
        <v>6</v>
      </c>
      <c r="AH476" t="s">
        <v>332</v>
      </c>
      <c r="AI476" s="40">
        <f>(Predictions!C39-100)*AI470+(Predictions!C40-100)*AI471</f>
        <v>-5.2955064342323919</v>
      </c>
      <c r="AK476" s="40">
        <f>Predictions!C41</f>
        <v>-19.584028449795696</v>
      </c>
    </row>
    <row r="477" spans="1:37" x14ac:dyDescent="0.15">
      <c r="A477" t="s">
        <v>188</v>
      </c>
      <c r="B477">
        <f t="array" ref="B477">100-SUM(Y447:Y466)*100</f>
        <v>8.0493832249407262</v>
      </c>
      <c r="AH477" t="s">
        <v>333</v>
      </c>
      <c r="AI477">
        <f>AI476/AI475</f>
        <v>-2.5824446322028352</v>
      </c>
      <c r="AK477">
        <f>AK476/AK475</f>
        <v>-2.7182506846522942</v>
      </c>
    </row>
    <row r="478" spans="1:37" x14ac:dyDescent="0.15">
      <c r="A478" t="s">
        <v>176</v>
      </c>
      <c r="B478">
        <v>1</v>
      </c>
      <c r="C478">
        <v>2</v>
      </c>
      <c r="D478">
        <v>3</v>
      </c>
      <c r="E478">
        <v>4</v>
      </c>
      <c r="F478">
        <v>5</v>
      </c>
      <c r="G478">
        <v>6</v>
      </c>
      <c r="H478">
        <v>7</v>
      </c>
      <c r="I478">
        <v>8</v>
      </c>
      <c r="J478">
        <v>9</v>
      </c>
      <c r="K478">
        <v>10</v>
      </c>
      <c r="L478">
        <v>11</v>
      </c>
      <c r="M478">
        <v>12</v>
      </c>
      <c r="N478">
        <v>13</v>
      </c>
      <c r="O478">
        <v>14</v>
      </c>
      <c r="P478">
        <v>15</v>
      </c>
      <c r="Q478">
        <v>16</v>
      </c>
      <c r="R478">
        <v>17</v>
      </c>
      <c r="S478">
        <v>18</v>
      </c>
      <c r="T478">
        <v>19</v>
      </c>
      <c r="U478">
        <v>20</v>
      </c>
      <c r="V478" t="s">
        <v>192</v>
      </c>
      <c r="W478" t="s">
        <v>177</v>
      </c>
      <c r="X478" t="s">
        <v>34</v>
      </c>
      <c r="Y478" t="s">
        <v>195</v>
      </c>
      <c r="Z478" t="s">
        <v>243</v>
      </c>
      <c r="AB478" t="str">
        <f>ROUND(B477,4)&amp;" + "</f>
        <v xml:space="preserve">8.0494 + </v>
      </c>
      <c r="AC478" s="27" t="s">
        <v>338</v>
      </c>
      <c r="AH478" t="s">
        <v>334</v>
      </c>
      <c r="AI478">
        <f>NORMSDIST(-1*ABS(AI477))</f>
        <v>4.9051551136737037E-3</v>
      </c>
      <c r="AK478">
        <f>$A$208*NORMSDIST(-1*ABS(AK477))</f>
        <v>6.5628094286244573E-3</v>
      </c>
    </row>
    <row r="479" spans="1:37" x14ac:dyDescent="0.15">
      <c r="A479">
        <v>1</v>
      </c>
      <c r="B479">
        <f t="array" ref="B479:U498">MINVERSE(B447:U466)</f>
        <v>1</v>
      </c>
      <c r="C479">
        <v>0</v>
      </c>
      <c r="D479">
        <v>0</v>
      </c>
      <c r="E479">
        <v>0</v>
      </c>
      <c r="F479">
        <v>0</v>
      </c>
      <c r="G479">
        <v>0</v>
      </c>
      <c r="H479">
        <v>0</v>
      </c>
      <c r="I479">
        <v>0</v>
      </c>
      <c r="J479">
        <v>0</v>
      </c>
      <c r="K479">
        <v>0</v>
      </c>
      <c r="L479">
        <v>0</v>
      </c>
      <c r="M479">
        <v>0</v>
      </c>
      <c r="N479">
        <v>0</v>
      </c>
      <c r="O479">
        <v>0</v>
      </c>
      <c r="P479">
        <v>0</v>
      </c>
      <c r="Q479">
        <v>0</v>
      </c>
      <c r="R479">
        <v>0</v>
      </c>
      <c r="S479">
        <v>0</v>
      </c>
      <c r="T479">
        <v>0</v>
      </c>
      <c r="U479">
        <v>0</v>
      </c>
      <c r="V479">
        <f>INDEX($B$479:$U$498,A479,A479)</f>
        <v>1</v>
      </c>
      <c r="W479">
        <f t="shared" ref="W479:W498" si="540">W447*INDEX($B$424:$U$443,A479,$A$445)</f>
        <v>0</v>
      </c>
      <c r="X479">
        <f>M501</f>
        <v>6.9676412950434674</v>
      </c>
      <c r="Y479">
        <f>IF(B501="","",ROUND(G501,4))</f>
        <v>0.30580000000000002</v>
      </c>
      <c r="Z479" t="str">
        <f>IF($B501="","",INDEX(AH$447:AH$466,$C501,1))</f>
        <v>Processing Speed</v>
      </c>
      <c r="AA479" t="str">
        <f>IF(Z479="",""," * "&amp;Z479&amp;IF(Z480="",""," + "))</f>
        <v xml:space="preserve"> * Processing Speed + </v>
      </c>
      <c r="AB479" t="str">
        <f>AB478&amp;Y479&amp;AA479</f>
        <v xml:space="preserve">8.0494 + 0.3058 * Processing Speed + </v>
      </c>
      <c r="AC479">
        <f>W479/$B$469</f>
        <v>0</v>
      </c>
      <c r="AH479" s="27" t="s">
        <v>250</v>
      </c>
      <c r="AI479">
        <f>IF(AI478&lt;0.000001,7,IF(AI478&lt;0.00001,6,IF(AI478&lt;0.0001,5,IF(AI478&lt;0.001,4,IF(AI478&lt;0.01,3,2)))))</f>
        <v>3</v>
      </c>
      <c r="AK479">
        <f>IF(AK478&lt;0.000001,7,IF(AK478&lt;0.00001,6,IF(AK478&lt;0.0001,5,IF(AK478&lt;0.001,4,IF(AK478&lt;0.01,3,2)))))</f>
        <v>3</v>
      </c>
    </row>
    <row r="480" spans="1:37" x14ac:dyDescent="0.15">
      <c r="A480">
        <v>2</v>
      </c>
      <c r="B480">
        <v>0</v>
      </c>
      <c r="C480">
        <v>1</v>
      </c>
      <c r="D480">
        <v>0</v>
      </c>
      <c r="E480">
        <v>0</v>
      </c>
      <c r="F480">
        <v>0</v>
      </c>
      <c r="G480">
        <v>0</v>
      </c>
      <c r="H480">
        <v>0</v>
      </c>
      <c r="I480">
        <v>0</v>
      </c>
      <c r="J480">
        <v>0</v>
      </c>
      <c r="K480">
        <v>0</v>
      </c>
      <c r="L480">
        <v>0</v>
      </c>
      <c r="M480">
        <v>0</v>
      </c>
      <c r="N480">
        <v>0</v>
      </c>
      <c r="O480">
        <v>0</v>
      </c>
      <c r="P480">
        <v>0</v>
      </c>
      <c r="Q480">
        <v>0</v>
      </c>
      <c r="R480">
        <v>0</v>
      </c>
      <c r="S480">
        <v>0</v>
      </c>
      <c r="T480">
        <v>0</v>
      </c>
      <c r="U480">
        <v>0</v>
      </c>
      <c r="V480">
        <f t="shared" ref="V480:V498" si="541">INDEX($B$479:$U$498,A480,A480)</f>
        <v>1</v>
      </c>
      <c r="W480">
        <f t="shared" si="540"/>
        <v>0</v>
      </c>
      <c r="X480">
        <f t="shared" ref="X480:X498" si="542">M502</f>
        <v>7.374822110419867</v>
      </c>
      <c r="Y480">
        <f t="shared" ref="Y480:Y498" si="543">IF(B502="","",ROUND(G502,4))</f>
        <v>-4.1500000000000002E-2</v>
      </c>
      <c r="Z480" t="str">
        <f t="shared" ref="Z480:Z498" si="544">IF($B502="","",INDEX(AH$447:AH$466,$C502,1))</f>
        <v>Working Memory</v>
      </c>
      <c r="AA480" t="str">
        <f t="shared" ref="AA480:AA498" si="545">IF(Z480="",""," * "&amp;Z480&amp;IF(Z481="",""," + "))</f>
        <v xml:space="preserve"> * Working Memory + </v>
      </c>
      <c r="AB480" t="str">
        <f t="shared" ref="AB480:AB498" si="546">AB479&amp;Y480&amp;AA480</f>
        <v xml:space="preserve">8.0494 + 0.3058 * Processing Speed + -0.0415 * Working Memory + </v>
      </c>
      <c r="AC480">
        <f t="shared" ref="AC480:AC498" si="547">W480/$B$469</f>
        <v>0</v>
      </c>
    </row>
    <row r="481" spans="1:29" x14ac:dyDescent="0.15">
      <c r="A481">
        <v>3</v>
      </c>
      <c r="B481">
        <v>0</v>
      </c>
      <c r="C481">
        <v>0</v>
      </c>
      <c r="D481">
        <v>1</v>
      </c>
      <c r="E481">
        <v>0</v>
      </c>
      <c r="F481">
        <v>0</v>
      </c>
      <c r="G481">
        <v>0</v>
      </c>
      <c r="H481">
        <v>0</v>
      </c>
      <c r="I481">
        <v>0</v>
      </c>
      <c r="J481">
        <v>0</v>
      </c>
      <c r="K481">
        <v>0</v>
      </c>
      <c r="L481">
        <v>0</v>
      </c>
      <c r="M481">
        <v>0</v>
      </c>
      <c r="N481">
        <v>0</v>
      </c>
      <c r="O481">
        <v>0</v>
      </c>
      <c r="P481">
        <v>0</v>
      </c>
      <c r="Q481">
        <v>0</v>
      </c>
      <c r="R481">
        <v>0</v>
      </c>
      <c r="S481">
        <v>0</v>
      </c>
      <c r="T481">
        <v>0</v>
      </c>
      <c r="U481">
        <v>0</v>
      </c>
      <c r="V481">
        <f t="shared" si="541"/>
        <v>1</v>
      </c>
      <c r="W481">
        <f t="shared" si="540"/>
        <v>0</v>
      </c>
      <c r="X481">
        <f t="shared" si="542"/>
        <v>12.594382804572511</v>
      </c>
      <c r="Y481">
        <f t="shared" si="543"/>
        <v>0.6079</v>
      </c>
      <c r="Z481" t="str">
        <f t="shared" si="544"/>
        <v>Attention</v>
      </c>
      <c r="AA481" t="str">
        <f t="shared" si="545"/>
        <v xml:space="preserve"> * Attention + </v>
      </c>
      <c r="AB481" t="str">
        <f t="shared" si="546"/>
        <v xml:space="preserve">8.0494 + 0.3058 * Processing Speed + -0.0415 * Working Memory + 0.6079 * Attention + </v>
      </c>
      <c r="AC481">
        <f t="shared" si="547"/>
        <v>0</v>
      </c>
    </row>
    <row r="482" spans="1:29" x14ac:dyDescent="0.15">
      <c r="A482">
        <v>4</v>
      </c>
      <c r="B482">
        <v>0</v>
      </c>
      <c r="C482">
        <v>0</v>
      </c>
      <c r="D482">
        <v>0</v>
      </c>
      <c r="E482">
        <v>1</v>
      </c>
      <c r="F482">
        <v>0</v>
      </c>
      <c r="G482">
        <v>0</v>
      </c>
      <c r="H482">
        <v>0</v>
      </c>
      <c r="I482">
        <v>0</v>
      </c>
      <c r="J482">
        <v>0</v>
      </c>
      <c r="K482">
        <v>0</v>
      </c>
      <c r="L482">
        <v>0</v>
      </c>
      <c r="M482">
        <v>0</v>
      </c>
      <c r="N482">
        <v>0</v>
      </c>
      <c r="O482">
        <v>0</v>
      </c>
      <c r="P482">
        <v>0</v>
      </c>
      <c r="Q482">
        <v>0</v>
      </c>
      <c r="R482">
        <v>0</v>
      </c>
      <c r="S482">
        <v>0</v>
      </c>
      <c r="T482">
        <v>0</v>
      </c>
      <c r="U482">
        <v>0</v>
      </c>
      <c r="V482">
        <f t="shared" si="541"/>
        <v>1</v>
      </c>
      <c r="W482">
        <f t="shared" si="540"/>
        <v>0</v>
      </c>
      <c r="X482">
        <f t="shared" si="542"/>
        <v>10.054627417374727</v>
      </c>
      <c r="Y482">
        <f t="shared" si="543"/>
        <v>3.6200000000000003E-2</v>
      </c>
      <c r="Z482" t="str">
        <f t="shared" si="544"/>
        <v>Executive Functions</v>
      </c>
      <c r="AA482" t="str">
        <f t="shared" si="545"/>
        <v xml:space="preserve"> * Executive Functions + </v>
      </c>
      <c r="AB482" t="str">
        <f t="shared" si="546"/>
        <v xml:space="preserve">8.0494 + 0.3058 * Processing Speed + -0.0415 * Working Memory + 0.6079 * Attention + 0.0362 * Executive Functions + </v>
      </c>
      <c r="AC482">
        <f t="shared" si="547"/>
        <v>0</v>
      </c>
    </row>
    <row r="483" spans="1:29" x14ac:dyDescent="0.15">
      <c r="A483">
        <v>5</v>
      </c>
      <c r="B483">
        <v>0</v>
      </c>
      <c r="C483">
        <v>0</v>
      </c>
      <c r="D483">
        <v>0</v>
      </c>
      <c r="E483">
        <v>0</v>
      </c>
      <c r="F483">
        <v>1</v>
      </c>
      <c r="G483">
        <v>0</v>
      </c>
      <c r="H483">
        <v>0</v>
      </c>
      <c r="I483">
        <v>0</v>
      </c>
      <c r="J483">
        <v>0</v>
      </c>
      <c r="K483">
        <v>0</v>
      </c>
      <c r="L483">
        <v>0</v>
      </c>
      <c r="M483">
        <v>0</v>
      </c>
      <c r="N483">
        <v>0</v>
      </c>
      <c r="O483">
        <v>0</v>
      </c>
      <c r="P483">
        <v>0</v>
      </c>
      <c r="Q483">
        <v>0</v>
      </c>
      <c r="R483">
        <v>0</v>
      </c>
      <c r="S483">
        <v>0</v>
      </c>
      <c r="T483">
        <v>0</v>
      </c>
      <c r="U483">
        <v>0</v>
      </c>
      <c r="V483">
        <f t="shared" si="541"/>
        <v>1</v>
      </c>
      <c r="W483">
        <f t="shared" si="540"/>
        <v>0</v>
      </c>
      <c r="X483">
        <f t="shared" si="542"/>
        <v>14.402735029065926</v>
      </c>
      <c r="Y483">
        <f t="shared" si="543"/>
        <v>1.12E-2</v>
      </c>
      <c r="Z483" t="str">
        <f t="shared" si="544"/>
        <v>Planning</v>
      </c>
      <c r="AA483" t="str">
        <f t="shared" si="545"/>
        <v xml:space="preserve"> * Planning + </v>
      </c>
      <c r="AB483" t="str">
        <f t="shared" si="546"/>
        <v xml:space="preserve">8.0494 + 0.3058 * Processing Speed + -0.0415 * Working Memory + 0.6079 * Attention + 0.0362 * Executive Functions + 0.0112 * Planning + </v>
      </c>
      <c r="AC483">
        <f t="shared" si="547"/>
        <v>0</v>
      </c>
    </row>
    <row r="484" spans="1:29" x14ac:dyDescent="0.15">
      <c r="A484">
        <v>6</v>
      </c>
      <c r="B484">
        <v>0</v>
      </c>
      <c r="C484">
        <v>0</v>
      </c>
      <c r="D484">
        <v>0</v>
      </c>
      <c r="E484">
        <v>0</v>
      </c>
      <c r="F484">
        <v>0</v>
      </c>
      <c r="G484">
        <v>1</v>
      </c>
      <c r="H484">
        <v>0</v>
      </c>
      <c r="I484">
        <v>0</v>
      </c>
      <c r="J484">
        <v>0</v>
      </c>
      <c r="K484">
        <v>0</v>
      </c>
      <c r="L484">
        <v>0</v>
      </c>
      <c r="M484">
        <v>0</v>
      </c>
      <c r="N484">
        <v>0</v>
      </c>
      <c r="O484">
        <v>0</v>
      </c>
      <c r="P484">
        <v>0</v>
      </c>
      <c r="Q484">
        <v>0</v>
      </c>
      <c r="R484">
        <v>0</v>
      </c>
      <c r="S484">
        <v>0</v>
      </c>
      <c r="T484">
        <v>0</v>
      </c>
      <c r="U484">
        <v>0</v>
      </c>
      <c r="V484">
        <f t="shared" si="541"/>
        <v>1</v>
      </c>
      <c r="W484">
        <f t="shared" si="540"/>
        <v>0</v>
      </c>
      <c r="X484">
        <f t="shared" si="542"/>
        <v>7.5528579681672667</v>
      </c>
      <c r="Y484">
        <f t="shared" si="543"/>
        <v>0</v>
      </c>
      <c r="Z484" t="str">
        <f t="shared" si="544"/>
        <v>Academic Skills</v>
      </c>
      <c r="AA484" t="str">
        <f t="shared" si="545"/>
        <v xml:space="preserve"> * Academic Skills</v>
      </c>
      <c r="AB484" t="str">
        <f t="shared" si="546"/>
        <v>8.0494 + 0.3058 * Processing Speed + -0.0415 * Working Memory + 0.6079 * Attention + 0.0362 * Executive Functions + 0.0112 * Planning + 0 * Academic Skills</v>
      </c>
      <c r="AC484">
        <f t="shared" si="547"/>
        <v>0</v>
      </c>
    </row>
    <row r="485" spans="1:29" x14ac:dyDescent="0.15">
      <c r="A485">
        <v>7</v>
      </c>
      <c r="B485">
        <v>0</v>
      </c>
      <c r="C485">
        <v>0</v>
      </c>
      <c r="D485">
        <v>0</v>
      </c>
      <c r="E485">
        <v>0</v>
      </c>
      <c r="F485">
        <v>0</v>
      </c>
      <c r="G485">
        <v>0</v>
      </c>
      <c r="H485">
        <v>1</v>
      </c>
      <c r="I485">
        <v>0</v>
      </c>
      <c r="J485">
        <v>0</v>
      </c>
      <c r="K485">
        <v>0</v>
      </c>
      <c r="L485">
        <v>0</v>
      </c>
      <c r="M485">
        <v>0</v>
      </c>
      <c r="N485">
        <v>0</v>
      </c>
      <c r="O485">
        <v>0</v>
      </c>
      <c r="P485">
        <v>0</v>
      </c>
      <c r="Q485">
        <v>0</v>
      </c>
      <c r="R485">
        <v>0</v>
      </c>
      <c r="S485">
        <v>0</v>
      </c>
      <c r="T485">
        <v>0</v>
      </c>
      <c r="U485">
        <v>0</v>
      </c>
      <c r="V485">
        <f t="shared" si="541"/>
        <v>1</v>
      </c>
      <c r="W485">
        <f t="shared" si="540"/>
        <v>0</v>
      </c>
      <c r="X485" t="str">
        <f t="shared" si="542"/>
        <v/>
      </c>
      <c r="Y485" t="str">
        <f t="shared" si="543"/>
        <v/>
      </c>
      <c r="Z485" t="str">
        <f t="shared" si="544"/>
        <v/>
      </c>
      <c r="AA485" t="str">
        <f t="shared" si="545"/>
        <v/>
      </c>
      <c r="AB485" t="str">
        <f t="shared" si="546"/>
        <v>8.0494 + 0.3058 * Processing Speed + -0.0415 * Working Memory + 0.6079 * Attention + 0.0362 * Executive Functions + 0.0112 * Planning + 0 * Academic Skills</v>
      </c>
      <c r="AC485">
        <f t="shared" si="547"/>
        <v>0</v>
      </c>
    </row>
    <row r="486" spans="1:29" x14ac:dyDescent="0.15">
      <c r="A486">
        <v>8</v>
      </c>
      <c r="B486">
        <v>0</v>
      </c>
      <c r="C486">
        <v>0</v>
      </c>
      <c r="D486">
        <v>0</v>
      </c>
      <c r="E486">
        <v>0</v>
      </c>
      <c r="F486">
        <v>0</v>
      </c>
      <c r="G486">
        <v>0</v>
      </c>
      <c r="H486">
        <v>0</v>
      </c>
      <c r="I486">
        <v>1</v>
      </c>
      <c r="J486">
        <v>0</v>
      </c>
      <c r="K486">
        <v>0</v>
      </c>
      <c r="L486">
        <v>0</v>
      </c>
      <c r="M486">
        <v>0</v>
      </c>
      <c r="N486">
        <v>0</v>
      </c>
      <c r="O486">
        <v>0</v>
      </c>
      <c r="P486">
        <v>0</v>
      </c>
      <c r="Q486">
        <v>0</v>
      </c>
      <c r="R486">
        <v>0</v>
      </c>
      <c r="S486">
        <v>0</v>
      </c>
      <c r="T486">
        <v>0</v>
      </c>
      <c r="U486">
        <v>0</v>
      </c>
      <c r="V486">
        <f t="shared" si="541"/>
        <v>1</v>
      </c>
      <c r="W486">
        <f t="shared" si="540"/>
        <v>0</v>
      </c>
      <c r="X486" t="str">
        <f t="shared" si="542"/>
        <v/>
      </c>
      <c r="Y486" t="str">
        <f t="shared" si="543"/>
        <v/>
      </c>
      <c r="Z486" t="str">
        <f t="shared" si="544"/>
        <v/>
      </c>
      <c r="AA486" t="str">
        <f t="shared" si="545"/>
        <v/>
      </c>
      <c r="AB486" t="str">
        <f t="shared" si="546"/>
        <v>8.0494 + 0.3058 * Processing Speed + -0.0415 * Working Memory + 0.6079 * Attention + 0.0362 * Executive Functions + 0.0112 * Planning + 0 * Academic Skills</v>
      </c>
      <c r="AC486">
        <f t="shared" si="547"/>
        <v>0</v>
      </c>
    </row>
    <row r="487" spans="1:29" x14ac:dyDescent="0.15">
      <c r="A487">
        <v>9</v>
      </c>
      <c r="B487">
        <v>0</v>
      </c>
      <c r="C487">
        <v>0</v>
      </c>
      <c r="D487">
        <v>0</v>
      </c>
      <c r="E487">
        <v>0</v>
      </c>
      <c r="F487">
        <v>0</v>
      </c>
      <c r="G487">
        <v>0</v>
      </c>
      <c r="H487">
        <v>0</v>
      </c>
      <c r="I487">
        <v>0</v>
      </c>
      <c r="J487">
        <v>1.4727128453455931</v>
      </c>
      <c r="K487">
        <v>8.0898208101365832E-2</v>
      </c>
      <c r="L487">
        <v>-0.58880260420786257</v>
      </c>
      <c r="M487">
        <v>-0.15935941496798467</v>
      </c>
      <c r="N487">
        <v>0</v>
      </c>
      <c r="O487">
        <v>0</v>
      </c>
      <c r="P487">
        <v>0</v>
      </c>
      <c r="Q487">
        <v>-0.37556726197394269</v>
      </c>
      <c r="R487">
        <v>0</v>
      </c>
      <c r="S487">
        <v>0</v>
      </c>
      <c r="T487">
        <v>0</v>
      </c>
      <c r="U487">
        <v>0</v>
      </c>
      <c r="V487">
        <f t="shared" si="541"/>
        <v>1.4727128453455931</v>
      </c>
      <c r="W487">
        <f t="shared" si="540"/>
        <v>0.6063819268245737</v>
      </c>
      <c r="X487" t="str">
        <f t="shared" si="542"/>
        <v/>
      </c>
      <c r="Y487" t="str">
        <f t="shared" si="543"/>
        <v/>
      </c>
      <c r="Z487" t="str">
        <f t="shared" si="544"/>
        <v/>
      </c>
      <c r="AA487" t="str">
        <f t="shared" si="545"/>
        <v/>
      </c>
      <c r="AB487" t="str">
        <f t="shared" si="546"/>
        <v>8.0494 + 0.3058 * Processing Speed + -0.0415 * Working Memory + 0.6079 * Attention + 0.0362 * Executive Functions + 0.0112 * Planning + 0 * Academic Skills</v>
      </c>
      <c r="AC487">
        <f t="shared" si="547"/>
        <v>0.75421173028400568</v>
      </c>
    </row>
    <row r="488" spans="1:29" x14ac:dyDescent="0.15">
      <c r="A488">
        <v>10</v>
      </c>
      <c r="B488">
        <v>0</v>
      </c>
      <c r="C488">
        <v>0</v>
      </c>
      <c r="D488">
        <v>0</v>
      </c>
      <c r="E488">
        <v>0</v>
      </c>
      <c r="F488">
        <v>0</v>
      </c>
      <c r="G488">
        <v>0</v>
      </c>
      <c r="H488">
        <v>0</v>
      </c>
      <c r="I488">
        <v>0</v>
      </c>
      <c r="J488">
        <v>8.0898208101365623E-2</v>
      </c>
      <c r="K488">
        <v>4.0562570843374957</v>
      </c>
      <c r="L488">
        <v>-0.57967400843687544</v>
      </c>
      <c r="M488">
        <v>-3.7287368262607479</v>
      </c>
      <c r="N488">
        <v>0</v>
      </c>
      <c r="O488">
        <v>0</v>
      </c>
      <c r="P488">
        <v>0</v>
      </c>
      <c r="Q488">
        <v>1.2311202204272862</v>
      </c>
      <c r="R488">
        <v>0</v>
      </c>
      <c r="S488">
        <v>0</v>
      </c>
      <c r="T488">
        <v>0</v>
      </c>
      <c r="U488">
        <v>0</v>
      </c>
      <c r="V488">
        <f t="shared" si="541"/>
        <v>4.0562570843374957</v>
      </c>
      <c r="W488">
        <f t="shared" si="540"/>
        <v>0.40796627334435404</v>
      </c>
      <c r="X488" t="str">
        <f t="shared" si="542"/>
        <v/>
      </c>
      <c r="Y488" t="str">
        <f t="shared" si="543"/>
        <v/>
      </c>
      <c r="Z488" t="str">
        <f t="shared" si="544"/>
        <v/>
      </c>
      <c r="AA488" t="str">
        <f t="shared" si="545"/>
        <v/>
      </c>
      <c r="AB488" t="str">
        <f t="shared" si="546"/>
        <v>8.0494 + 0.3058 * Processing Speed + -0.0415 * Working Memory + 0.6079 * Attention + 0.0362 * Executive Functions + 0.0112 * Planning + 0 * Academic Skills</v>
      </c>
      <c r="AC488">
        <f t="shared" si="547"/>
        <v>0.50742433985104318</v>
      </c>
    </row>
    <row r="489" spans="1:29" x14ac:dyDescent="0.15">
      <c r="A489">
        <v>11</v>
      </c>
      <c r="B489">
        <v>0</v>
      </c>
      <c r="C489">
        <v>0</v>
      </c>
      <c r="D489">
        <v>0</v>
      </c>
      <c r="E489">
        <v>0</v>
      </c>
      <c r="F489">
        <v>0</v>
      </c>
      <c r="G489">
        <v>0</v>
      </c>
      <c r="H489">
        <v>0</v>
      </c>
      <c r="I489">
        <v>0</v>
      </c>
      <c r="J489">
        <v>-0.58880260420786257</v>
      </c>
      <c r="K489">
        <v>-0.57967400843687544</v>
      </c>
      <c r="L489">
        <v>1.6692236298804055</v>
      </c>
      <c r="M489">
        <v>-0.18405349066917842</v>
      </c>
      <c r="N489">
        <v>0</v>
      </c>
      <c r="O489">
        <v>0</v>
      </c>
      <c r="P489">
        <v>0</v>
      </c>
      <c r="Q489">
        <v>8.3048676500135338E-2</v>
      </c>
      <c r="R489">
        <v>0</v>
      </c>
      <c r="S489">
        <v>0</v>
      </c>
      <c r="T489">
        <v>0</v>
      </c>
      <c r="U489">
        <v>0</v>
      </c>
      <c r="V489">
        <f t="shared" si="541"/>
        <v>1.6692236298804055</v>
      </c>
      <c r="W489">
        <f t="shared" si="540"/>
        <v>0.75466987962879173</v>
      </c>
      <c r="X489" t="str">
        <f t="shared" si="542"/>
        <v/>
      </c>
      <c r="Y489" t="str">
        <f t="shared" si="543"/>
        <v/>
      </c>
      <c r="Z489" t="str">
        <f t="shared" si="544"/>
        <v/>
      </c>
      <c r="AA489" t="str">
        <f t="shared" si="545"/>
        <v/>
      </c>
      <c r="AB489" t="str">
        <f t="shared" si="546"/>
        <v>8.0494 + 0.3058 * Processing Speed + -0.0415 * Working Memory + 0.6079 * Attention + 0.0362 * Executive Functions + 0.0112 * Planning + 0 * Academic Skills</v>
      </c>
      <c r="AC489">
        <f t="shared" si="547"/>
        <v>0.93865079173561405</v>
      </c>
    </row>
    <row r="490" spans="1:29" x14ac:dyDescent="0.15">
      <c r="A490">
        <v>12</v>
      </c>
      <c r="B490">
        <v>0</v>
      </c>
      <c r="C490">
        <v>0</v>
      </c>
      <c r="D490">
        <v>0</v>
      </c>
      <c r="E490">
        <v>0</v>
      </c>
      <c r="F490">
        <v>0</v>
      </c>
      <c r="G490">
        <v>0</v>
      </c>
      <c r="H490">
        <v>0</v>
      </c>
      <c r="I490">
        <v>0</v>
      </c>
      <c r="J490">
        <v>-0.1593594149679847</v>
      </c>
      <c r="K490">
        <v>-3.7287368262607488</v>
      </c>
      <c r="L490">
        <v>-0.18405349066917842</v>
      </c>
      <c r="M490">
        <v>5.2764872790290864</v>
      </c>
      <c r="N490">
        <v>0</v>
      </c>
      <c r="O490">
        <v>0</v>
      </c>
      <c r="P490">
        <v>0</v>
      </c>
      <c r="Q490">
        <v>-1.9489893648317711</v>
      </c>
      <c r="R490">
        <v>0</v>
      </c>
      <c r="S490">
        <v>0</v>
      </c>
      <c r="T490">
        <v>0</v>
      </c>
      <c r="U490">
        <v>0</v>
      </c>
      <c r="V490">
        <f t="shared" si="541"/>
        <v>5.2764872790290864</v>
      </c>
      <c r="W490">
        <f t="shared" si="540"/>
        <v>0.44326680177498373</v>
      </c>
      <c r="X490" t="str">
        <f t="shared" si="542"/>
        <v/>
      </c>
      <c r="Y490" t="str">
        <f t="shared" si="543"/>
        <v/>
      </c>
      <c r="Z490" t="str">
        <f t="shared" si="544"/>
        <v/>
      </c>
      <c r="AA490" t="str">
        <f t="shared" si="545"/>
        <v/>
      </c>
      <c r="AB490" t="str">
        <f t="shared" si="546"/>
        <v>8.0494 + 0.3058 * Processing Speed + -0.0415 * Working Memory + 0.6079 * Attention + 0.0362 * Executive Functions + 0.0112 * Planning + 0 * Academic Skills</v>
      </c>
      <c r="AC490">
        <f t="shared" si="547"/>
        <v>0.55133078140187664</v>
      </c>
    </row>
    <row r="491" spans="1:29" x14ac:dyDescent="0.15">
      <c r="A491">
        <v>13</v>
      </c>
      <c r="B491">
        <v>0</v>
      </c>
      <c r="C491">
        <v>0</v>
      </c>
      <c r="D491">
        <v>0</v>
      </c>
      <c r="E491">
        <v>0</v>
      </c>
      <c r="F491">
        <v>0</v>
      </c>
      <c r="G491">
        <v>0</v>
      </c>
      <c r="H491">
        <v>0</v>
      </c>
      <c r="I491">
        <v>0</v>
      </c>
      <c r="J491">
        <v>0</v>
      </c>
      <c r="K491">
        <v>0</v>
      </c>
      <c r="L491">
        <v>0</v>
      </c>
      <c r="M491">
        <v>0</v>
      </c>
      <c r="N491">
        <v>1</v>
      </c>
      <c r="O491">
        <v>0</v>
      </c>
      <c r="P491">
        <v>0</v>
      </c>
      <c r="Q491">
        <v>0</v>
      </c>
      <c r="R491">
        <v>0</v>
      </c>
      <c r="S491">
        <v>0</v>
      </c>
      <c r="T491">
        <v>0</v>
      </c>
      <c r="U491">
        <v>0</v>
      </c>
      <c r="V491">
        <f t="shared" si="541"/>
        <v>1</v>
      </c>
      <c r="W491">
        <f t="shared" si="540"/>
        <v>0</v>
      </c>
      <c r="X491" t="str">
        <f t="shared" si="542"/>
        <v/>
      </c>
      <c r="Y491" t="str">
        <f t="shared" si="543"/>
        <v/>
      </c>
      <c r="Z491" t="str">
        <f t="shared" si="544"/>
        <v/>
      </c>
      <c r="AA491" t="str">
        <f t="shared" si="545"/>
        <v/>
      </c>
      <c r="AB491" t="str">
        <f t="shared" si="546"/>
        <v>8.0494 + 0.3058 * Processing Speed + -0.0415 * Working Memory + 0.6079 * Attention + 0.0362 * Executive Functions + 0.0112 * Planning + 0 * Academic Skills</v>
      </c>
      <c r="AC491">
        <f t="shared" si="547"/>
        <v>0</v>
      </c>
    </row>
    <row r="492" spans="1:29" x14ac:dyDescent="0.15">
      <c r="A492">
        <v>14</v>
      </c>
      <c r="B492">
        <v>0</v>
      </c>
      <c r="C492">
        <v>0</v>
      </c>
      <c r="D492">
        <v>0</v>
      </c>
      <c r="E492">
        <v>0</v>
      </c>
      <c r="F492">
        <v>0</v>
      </c>
      <c r="G492">
        <v>0</v>
      </c>
      <c r="H492">
        <v>0</v>
      </c>
      <c r="I492">
        <v>0</v>
      </c>
      <c r="J492">
        <v>0</v>
      </c>
      <c r="K492">
        <v>0</v>
      </c>
      <c r="L492">
        <v>0</v>
      </c>
      <c r="M492">
        <v>0</v>
      </c>
      <c r="N492">
        <v>0</v>
      </c>
      <c r="O492">
        <v>1</v>
      </c>
      <c r="P492">
        <v>0</v>
      </c>
      <c r="Q492">
        <v>0</v>
      </c>
      <c r="R492">
        <v>0</v>
      </c>
      <c r="S492">
        <v>0</v>
      </c>
      <c r="T492">
        <v>0</v>
      </c>
      <c r="U492">
        <v>0</v>
      </c>
      <c r="V492">
        <f t="shared" si="541"/>
        <v>1</v>
      </c>
      <c r="W492">
        <f t="shared" si="540"/>
        <v>0</v>
      </c>
      <c r="X492" t="str">
        <f t="shared" si="542"/>
        <v/>
      </c>
      <c r="Y492" t="str">
        <f t="shared" si="543"/>
        <v/>
      </c>
      <c r="Z492" t="str">
        <f t="shared" si="544"/>
        <v/>
      </c>
      <c r="AA492" t="str">
        <f t="shared" si="545"/>
        <v/>
      </c>
      <c r="AB492" t="str">
        <f t="shared" si="546"/>
        <v>8.0494 + 0.3058 * Processing Speed + -0.0415 * Working Memory + 0.6079 * Attention + 0.0362 * Executive Functions + 0.0112 * Planning + 0 * Academic Skills</v>
      </c>
      <c r="AC492">
        <f t="shared" si="547"/>
        <v>0</v>
      </c>
    </row>
    <row r="493" spans="1:29" x14ac:dyDescent="0.15">
      <c r="A493">
        <v>15</v>
      </c>
      <c r="B493">
        <v>0</v>
      </c>
      <c r="C493">
        <v>0</v>
      </c>
      <c r="D493">
        <v>0</v>
      </c>
      <c r="E493">
        <v>0</v>
      </c>
      <c r="F493">
        <v>0</v>
      </c>
      <c r="G493">
        <v>0</v>
      </c>
      <c r="H493">
        <v>0</v>
      </c>
      <c r="I493">
        <v>0</v>
      </c>
      <c r="J493">
        <v>0</v>
      </c>
      <c r="K493">
        <v>0</v>
      </c>
      <c r="L493">
        <v>0</v>
      </c>
      <c r="M493">
        <v>0</v>
      </c>
      <c r="N493">
        <v>0</v>
      </c>
      <c r="O493">
        <v>0</v>
      </c>
      <c r="P493">
        <v>1</v>
      </c>
      <c r="Q493">
        <v>0</v>
      </c>
      <c r="R493">
        <v>0</v>
      </c>
      <c r="S493">
        <v>0</v>
      </c>
      <c r="T493">
        <v>0</v>
      </c>
      <c r="U493">
        <v>0</v>
      </c>
      <c r="V493">
        <f t="shared" si="541"/>
        <v>1</v>
      </c>
      <c r="W493">
        <f t="shared" si="540"/>
        <v>0</v>
      </c>
      <c r="X493" t="str">
        <f t="shared" si="542"/>
        <v/>
      </c>
      <c r="Y493" t="str">
        <f t="shared" si="543"/>
        <v/>
      </c>
      <c r="Z493" t="str">
        <f t="shared" si="544"/>
        <v/>
      </c>
      <c r="AA493" t="str">
        <f t="shared" si="545"/>
        <v/>
      </c>
      <c r="AB493" t="str">
        <f t="shared" si="546"/>
        <v>8.0494 + 0.3058 * Processing Speed + -0.0415 * Working Memory + 0.6079 * Attention + 0.0362 * Executive Functions + 0.0112 * Planning + 0 * Academic Skills</v>
      </c>
      <c r="AC493">
        <f t="shared" si="547"/>
        <v>0</v>
      </c>
    </row>
    <row r="494" spans="1:29" x14ac:dyDescent="0.15">
      <c r="A494">
        <v>16</v>
      </c>
      <c r="B494">
        <v>0</v>
      </c>
      <c r="C494">
        <v>0</v>
      </c>
      <c r="D494">
        <v>0</v>
      </c>
      <c r="E494">
        <v>0</v>
      </c>
      <c r="F494">
        <v>0</v>
      </c>
      <c r="G494">
        <v>0</v>
      </c>
      <c r="H494">
        <v>0</v>
      </c>
      <c r="I494">
        <v>0</v>
      </c>
      <c r="J494">
        <v>-0.37556726197394263</v>
      </c>
      <c r="K494">
        <v>1.2311202204272866</v>
      </c>
      <c r="L494">
        <v>8.3048676500135352E-2</v>
      </c>
      <c r="M494">
        <v>-1.9489893648317713</v>
      </c>
      <c r="N494">
        <v>0</v>
      </c>
      <c r="O494">
        <v>0</v>
      </c>
      <c r="P494">
        <v>0</v>
      </c>
      <c r="Q494">
        <v>1.9201101554549838</v>
      </c>
      <c r="R494">
        <v>0</v>
      </c>
      <c r="S494">
        <v>0</v>
      </c>
      <c r="T494">
        <v>0</v>
      </c>
      <c r="U494">
        <v>0</v>
      </c>
      <c r="V494">
        <f t="shared" si="541"/>
        <v>1.9201101554549838</v>
      </c>
      <c r="W494">
        <f t="shared" si="540"/>
        <v>0.28014107335237537</v>
      </c>
      <c r="X494" t="str">
        <f t="shared" si="542"/>
        <v/>
      </c>
      <c r="Y494" t="str">
        <f t="shared" si="543"/>
        <v/>
      </c>
      <c r="Z494" t="str">
        <f t="shared" si="544"/>
        <v/>
      </c>
      <c r="AA494" t="str">
        <f t="shared" si="545"/>
        <v/>
      </c>
      <c r="AB494" t="str">
        <f t="shared" si="546"/>
        <v>8.0494 + 0.3058 * Processing Speed + -0.0415 * Working Memory + 0.6079 * Attention + 0.0362 * Executive Functions + 0.0112 * Planning + 0 * Academic Skills</v>
      </c>
      <c r="AC494">
        <f t="shared" si="547"/>
        <v>0.34843664415123393</v>
      </c>
    </row>
    <row r="495" spans="1:29" x14ac:dyDescent="0.15">
      <c r="A495">
        <v>17</v>
      </c>
      <c r="B495">
        <v>0</v>
      </c>
      <c r="C495">
        <v>0</v>
      </c>
      <c r="D495">
        <v>0</v>
      </c>
      <c r="E495">
        <v>0</v>
      </c>
      <c r="F495">
        <v>0</v>
      </c>
      <c r="G495">
        <v>0</v>
      </c>
      <c r="H495">
        <v>0</v>
      </c>
      <c r="I495">
        <v>0</v>
      </c>
      <c r="J495">
        <v>0</v>
      </c>
      <c r="K495">
        <v>0</v>
      </c>
      <c r="L495">
        <v>0</v>
      </c>
      <c r="M495">
        <v>0</v>
      </c>
      <c r="N495">
        <v>0</v>
      </c>
      <c r="O495">
        <v>0</v>
      </c>
      <c r="P495">
        <v>0</v>
      </c>
      <c r="Q495">
        <v>0</v>
      </c>
      <c r="R495">
        <v>1</v>
      </c>
      <c r="S495">
        <v>0</v>
      </c>
      <c r="T495">
        <v>0</v>
      </c>
      <c r="U495">
        <v>0</v>
      </c>
      <c r="V495">
        <f t="shared" si="541"/>
        <v>1</v>
      </c>
      <c r="W495">
        <f t="shared" si="540"/>
        <v>0</v>
      </c>
      <c r="X495" t="str">
        <f t="shared" si="542"/>
        <v/>
      </c>
      <c r="Y495" t="str">
        <f t="shared" si="543"/>
        <v/>
      </c>
      <c r="Z495" t="str">
        <f t="shared" si="544"/>
        <v/>
      </c>
      <c r="AA495" t="str">
        <f t="shared" si="545"/>
        <v/>
      </c>
      <c r="AB495" t="str">
        <f t="shared" si="546"/>
        <v>8.0494 + 0.3058 * Processing Speed + -0.0415 * Working Memory + 0.6079 * Attention + 0.0362 * Executive Functions + 0.0112 * Planning + 0 * Academic Skills</v>
      </c>
      <c r="AC495">
        <f t="shared" si="547"/>
        <v>0</v>
      </c>
    </row>
    <row r="496" spans="1:29" x14ac:dyDescent="0.15">
      <c r="A496">
        <v>18</v>
      </c>
      <c r="B496">
        <v>0</v>
      </c>
      <c r="C496">
        <v>0</v>
      </c>
      <c r="D496">
        <v>0</v>
      </c>
      <c r="E496">
        <v>0</v>
      </c>
      <c r="F496">
        <v>0</v>
      </c>
      <c r="G496">
        <v>0</v>
      </c>
      <c r="H496">
        <v>0</v>
      </c>
      <c r="I496">
        <v>0</v>
      </c>
      <c r="J496">
        <v>0</v>
      </c>
      <c r="K496">
        <v>0</v>
      </c>
      <c r="L496">
        <v>0</v>
      </c>
      <c r="M496">
        <v>0</v>
      </c>
      <c r="N496">
        <v>0</v>
      </c>
      <c r="O496">
        <v>0</v>
      </c>
      <c r="P496">
        <v>0</v>
      </c>
      <c r="Q496">
        <v>0</v>
      </c>
      <c r="R496">
        <v>0</v>
      </c>
      <c r="S496">
        <v>1</v>
      </c>
      <c r="T496">
        <v>0</v>
      </c>
      <c r="U496">
        <v>0</v>
      </c>
      <c r="V496">
        <f t="shared" si="541"/>
        <v>1</v>
      </c>
      <c r="W496">
        <f t="shared" si="540"/>
        <v>0</v>
      </c>
      <c r="X496" t="str">
        <f t="shared" si="542"/>
        <v/>
      </c>
      <c r="Y496" t="str">
        <f t="shared" si="543"/>
        <v/>
      </c>
      <c r="Z496" t="str">
        <f t="shared" si="544"/>
        <v/>
      </c>
      <c r="AA496" t="str">
        <f t="shared" si="545"/>
        <v/>
      </c>
      <c r="AB496" t="str">
        <f t="shared" si="546"/>
        <v>8.0494 + 0.3058 * Processing Speed + -0.0415 * Working Memory + 0.6079 * Attention + 0.0362 * Executive Functions + 0.0112 * Planning + 0 * Academic Skills</v>
      </c>
      <c r="AC496">
        <f t="shared" si="547"/>
        <v>0</v>
      </c>
    </row>
    <row r="497" spans="1:29" x14ac:dyDescent="0.15">
      <c r="A497">
        <v>19</v>
      </c>
      <c r="B497">
        <v>0</v>
      </c>
      <c r="C497">
        <v>0</v>
      </c>
      <c r="D497">
        <v>0</v>
      </c>
      <c r="E497">
        <v>0</v>
      </c>
      <c r="F497">
        <v>0</v>
      </c>
      <c r="G497">
        <v>0</v>
      </c>
      <c r="H497">
        <v>0</v>
      </c>
      <c r="I497">
        <v>0</v>
      </c>
      <c r="J497">
        <v>0</v>
      </c>
      <c r="K497">
        <v>0</v>
      </c>
      <c r="L497">
        <v>0</v>
      </c>
      <c r="M497">
        <v>0</v>
      </c>
      <c r="N497">
        <v>0</v>
      </c>
      <c r="O497">
        <v>0</v>
      </c>
      <c r="P497">
        <v>0</v>
      </c>
      <c r="Q497">
        <v>0</v>
      </c>
      <c r="R497">
        <v>0</v>
      </c>
      <c r="S497">
        <v>0</v>
      </c>
      <c r="T497">
        <v>1</v>
      </c>
      <c r="U497">
        <v>0</v>
      </c>
      <c r="V497">
        <f t="shared" si="541"/>
        <v>1</v>
      </c>
      <c r="W497">
        <f t="shared" si="540"/>
        <v>0</v>
      </c>
      <c r="X497" t="str">
        <f t="shared" si="542"/>
        <v/>
      </c>
      <c r="Y497" t="str">
        <f t="shared" si="543"/>
        <v/>
      </c>
      <c r="Z497" t="str">
        <f t="shared" si="544"/>
        <v/>
      </c>
      <c r="AA497" t="str">
        <f t="shared" si="545"/>
        <v/>
      </c>
      <c r="AB497" t="str">
        <f t="shared" si="546"/>
        <v>8.0494 + 0.3058 * Processing Speed + -0.0415 * Working Memory + 0.6079 * Attention + 0.0362 * Executive Functions + 0.0112 * Planning + 0 * Academic Skills</v>
      </c>
      <c r="AC497">
        <f t="shared" si="547"/>
        <v>0</v>
      </c>
    </row>
    <row r="498" spans="1:29" x14ac:dyDescent="0.15">
      <c r="A498">
        <v>20</v>
      </c>
      <c r="B498">
        <v>0</v>
      </c>
      <c r="C498">
        <v>0</v>
      </c>
      <c r="D498">
        <v>0</v>
      </c>
      <c r="E498">
        <v>0</v>
      </c>
      <c r="F498">
        <v>0</v>
      </c>
      <c r="G498">
        <v>0</v>
      </c>
      <c r="H498">
        <v>0</v>
      </c>
      <c r="I498">
        <v>0</v>
      </c>
      <c r="J498">
        <v>0</v>
      </c>
      <c r="K498">
        <v>0</v>
      </c>
      <c r="L498">
        <v>0</v>
      </c>
      <c r="M498">
        <v>0</v>
      </c>
      <c r="N498">
        <v>0</v>
      </c>
      <c r="O498">
        <v>0</v>
      </c>
      <c r="P498">
        <v>0</v>
      </c>
      <c r="Q498">
        <v>0</v>
      </c>
      <c r="R498">
        <v>0</v>
      </c>
      <c r="S498">
        <v>0</v>
      </c>
      <c r="T498">
        <v>0</v>
      </c>
      <c r="U498">
        <v>1</v>
      </c>
      <c r="V498">
        <f t="shared" si="541"/>
        <v>1</v>
      </c>
      <c r="W498">
        <f t="shared" si="540"/>
        <v>0</v>
      </c>
      <c r="X498" t="str">
        <f t="shared" si="542"/>
        <v/>
      </c>
      <c r="Y498" t="str">
        <f t="shared" si="543"/>
        <v/>
      </c>
      <c r="Z498" t="str">
        <f t="shared" si="544"/>
        <v/>
      </c>
      <c r="AA498" t="str">
        <f t="shared" si="545"/>
        <v/>
      </c>
      <c r="AB498" t="str">
        <f t="shared" si="546"/>
        <v>8.0494 + 0.3058 * Processing Speed + -0.0415 * Working Memory + 0.6079 * Attention + 0.0362 * Executive Functions + 0.0112 * Planning + 0 * Academic Skills</v>
      </c>
      <c r="AC498">
        <f t="shared" si="547"/>
        <v>0</v>
      </c>
    </row>
    <row r="499" spans="1:29" x14ac:dyDescent="0.15">
      <c r="Y499" t="str">
        <f>IF(X499="",""," * "&amp;X499&amp;IF(N500="",""," + "))</f>
        <v/>
      </c>
    </row>
    <row r="500" spans="1:29" x14ac:dyDescent="0.15">
      <c r="B500" t="s">
        <v>191</v>
      </c>
      <c r="C500" t="s">
        <v>190</v>
      </c>
      <c r="D500" s="27" t="s">
        <v>260</v>
      </c>
      <c r="E500" s="27" t="s">
        <v>25</v>
      </c>
      <c r="F500" t="s">
        <v>126</v>
      </c>
      <c r="G500" t="s">
        <v>178</v>
      </c>
      <c r="H500" t="str">
        <f>AC446</f>
        <v>Semi-partial</v>
      </c>
      <c r="I500" t="str">
        <f>AD446</f>
        <v>Squared Semi-partial</v>
      </c>
      <c r="J500" t="str">
        <f>AE446</f>
        <v>Partial</v>
      </c>
      <c r="K500" t="str">
        <f>AF446</f>
        <v>Partial Squared</v>
      </c>
      <c r="L500" t="s">
        <v>21</v>
      </c>
      <c r="M500" t="s">
        <v>34</v>
      </c>
      <c r="N500" s="27" t="s">
        <v>338</v>
      </c>
      <c r="O500" s="27" t="s">
        <v>339</v>
      </c>
    </row>
    <row r="501" spans="1:29" x14ac:dyDescent="0.15">
      <c r="A501">
        <v>1</v>
      </c>
      <c r="B501">
        <f t="shared" ref="B501:B520" si="548">IF(A479&gt;$B$476,"",A479)</f>
        <v>1</v>
      </c>
      <c r="C501">
        <f>IF(B501="","",VLOOKUP(B501,$W$424:$X$443,2))</f>
        <v>9</v>
      </c>
      <c r="D501" t="str">
        <f t="shared" ref="D501:D520" si="549">IF($B501="","",INDEX(CompositeNames,$C501,1))</f>
        <v>Processing Speed</v>
      </c>
      <c r="E501">
        <f>IF($B501="","",INDEX($X$38:$X$57,$C501,1))</f>
        <v>69</v>
      </c>
      <c r="F501">
        <f>IF($B501="","",INDEX(W$479:W$498,$C501,1))</f>
        <v>0.6063819268245737</v>
      </c>
      <c r="G501">
        <f>IF($B501="","",INDEX(Y$447:Y$466,$C501,1))</f>
        <v>0.30582804876566061</v>
      </c>
      <c r="H501">
        <f>IF($B501="","",INDEX(AC$447:AC$466,$C501,1))</f>
        <v>0.25201029134801034</v>
      </c>
      <c r="I501">
        <f>IF($B501="","",INDEX(AD$447:AD$466,$C501,1))</f>
        <v>6.3509186945309049E-2</v>
      </c>
      <c r="J501">
        <f>IF($B501="","",INDEX(AE$447:AE$466,$C501,1))</f>
        <v>0.39020870249256884</v>
      </c>
      <c r="K501">
        <f>IF($B501="","",INDEX(AF$447:AF$466,$C501,1))</f>
        <v>0.15226283150093411</v>
      </c>
      <c r="L501">
        <f>IF($B501="","",INDEX($Y$38:$Y$57,$C501,1))</f>
        <v>0.94383149448345049</v>
      </c>
      <c r="M501">
        <f>IF(B501="","",NORMSINV(1-'Create Composites'!M$3/2)*15*SQRT(1-L501))</f>
        <v>6.9676412950434674</v>
      </c>
      <c r="N501">
        <f>IF($B501="","",INDEX(AC$479:AC$498,$C501,1))</f>
        <v>0.75421173028400568</v>
      </c>
      <c r="O501">
        <f>IF($B501="","",SQRT(INDEX(AG$447:AG$466,$C501,1)))</f>
        <v>0.566551853230984</v>
      </c>
    </row>
    <row r="502" spans="1:29" x14ac:dyDescent="0.15">
      <c r="A502">
        <v>2</v>
      </c>
      <c r="B502">
        <f t="shared" si="548"/>
        <v>2</v>
      </c>
      <c r="C502">
        <f t="shared" ref="C502:C520" si="550">IF(B502="","",VLOOKUP(B502,$W$424:$X$443,2))</f>
        <v>10</v>
      </c>
      <c r="D502" t="str">
        <f t="shared" si="549"/>
        <v>Working Memory</v>
      </c>
      <c r="E502">
        <f t="shared" ref="E502:E520" si="551">IF($B502="","",INDEX($X$38:$X$57,$C502,1))</f>
        <v>105</v>
      </c>
      <c r="F502">
        <f t="shared" ref="F502:F520" si="552">IF($B502="","",INDEX(W$479:W$498,$C502,1))</f>
        <v>0.40796627334435404</v>
      </c>
      <c r="G502">
        <f t="shared" ref="G502:G520" si="553">IF($B502="","",INDEX(Y$447:Y$466,$C502,1))</f>
        <v>-4.1529124102923309E-2</v>
      </c>
      <c r="H502">
        <f t="shared" ref="H502:H520" si="554">IF($B502="","",INDEX(AC$447:AC$466,$C502,1))</f>
        <v>-2.062006524441775E-2</v>
      </c>
      <c r="I502">
        <f t="shared" ref="I502:I520" si="555">IF($B502="","",INDEX(AD$447:AD$466,$C502,1))</f>
        <v>4.2518709068404485E-4</v>
      </c>
      <c r="J502">
        <f t="shared" ref="J502:J520" si="556">IF($B502="","",INDEX(AE$447:AE$466,$C502,1))</f>
        <v>-3.4655896643847772E-2</v>
      </c>
      <c r="K502">
        <f t="shared" ref="K502:K520" si="557">IF($B502="","",INDEX(AF$447:AF$466,$C502,1))</f>
        <v>1.2010311721890592E-3</v>
      </c>
      <c r="L502">
        <f t="shared" ref="L502:L520" si="558">IF($B502="","",INDEX($Y$38:$Y$57,$C502,1))</f>
        <v>0.93707482993197277</v>
      </c>
      <c r="M502">
        <f>IF(B502="","",NORMSINV(1-'Create Composites'!M$3/2)*15*SQRT(1-L502))</f>
        <v>7.374822110419867</v>
      </c>
      <c r="N502">
        <f t="shared" ref="N502:N520" si="559">IF($B502="","",INDEX(AC$479:AC$498,$C502,1))</f>
        <v>0.50742433985104318</v>
      </c>
      <c r="O502">
        <f t="shared" ref="O502:O520" si="560">IF($B502="","",SQRT(INDEX(AG$447:AG$466,$C502,1)))</f>
        <v>0.86802494358525406</v>
      </c>
    </row>
    <row r="503" spans="1:29" x14ac:dyDescent="0.15">
      <c r="A503">
        <v>3</v>
      </c>
      <c r="B503">
        <f t="shared" si="548"/>
        <v>3</v>
      </c>
      <c r="C503">
        <f t="shared" si="550"/>
        <v>11</v>
      </c>
      <c r="D503" t="str">
        <f t="shared" si="549"/>
        <v>Attention</v>
      </c>
      <c r="E503">
        <f t="shared" si="551"/>
        <v>81</v>
      </c>
      <c r="F503">
        <f t="shared" si="552"/>
        <v>0.75466987962879173</v>
      </c>
      <c r="G503">
        <f t="shared" si="553"/>
        <v>0.60786663641070771</v>
      </c>
      <c r="H503">
        <f t="shared" si="554"/>
        <v>0.4704907019998083</v>
      </c>
      <c r="I503">
        <f t="shared" si="555"/>
        <v>0.22136150066827243</v>
      </c>
      <c r="J503">
        <f t="shared" si="556"/>
        <v>0.62048921808886359</v>
      </c>
      <c r="K503">
        <f t="shared" si="557"/>
        <v>0.3850068697645293</v>
      </c>
      <c r="L503">
        <f t="shared" si="558"/>
        <v>0.81648351648351647</v>
      </c>
      <c r="M503">
        <f>IF(B503="","",NORMSINV(1-'Create Composites'!M$3/2)*15*SQRT(1-L503))</f>
        <v>12.594382804572511</v>
      </c>
      <c r="N503">
        <f t="shared" si="559"/>
        <v>0.93865079173561405</v>
      </c>
      <c r="O503">
        <f t="shared" si="560"/>
        <v>0.63318172486188851</v>
      </c>
    </row>
    <row r="504" spans="1:29" x14ac:dyDescent="0.15">
      <c r="A504">
        <v>4</v>
      </c>
      <c r="B504">
        <f t="shared" si="548"/>
        <v>4</v>
      </c>
      <c r="C504">
        <f t="shared" si="550"/>
        <v>12</v>
      </c>
      <c r="D504" t="str">
        <f t="shared" si="549"/>
        <v>Executive Functions</v>
      </c>
      <c r="E504">
        <f t="shared" si="551"/>
        <v>96</v>
      </c>
      <c r="F504">
        <f t="shared" si="552"/>
        <v>0.44326680177498373</v>
      </c>
      <c r="G504">
        <f t="shared" si="553"/>
        <v>3.6168506119329757E-2</v>
      </c>
      <c r="H504">
        <f t="shared" si="554"/>
        <v>1.5745560449813456E-2</v>
      </c>
      <c r="I504">
        <f t="shared" si="555"/>
        <v>2.479226738787297E-4</v>
      </c>
      <c r="J504">
        <f t="shared" si="556"/>
        <v>2.6470002700785394E-2</v>
      </c>
      <c r="K504">
        <f t="shared" si="557"/>
        <v>7.0066104297958614E-4</v>
      </c>
      <c r="L504">
        <f t="shared" si="558"/>
        <v>0.88303571670033609</v>
      </c>
      <c r="M504">
        <f>IF(B504="","",NORMSINV(1-'Create Composites'!M$3/2)*15*SQRT(1-L504))</f>
        <v>10.054627417374727</v>
      </c>
      <c r="N504">
        <f t="shared" si="559"/>
        <v>0.55133078140187664</v>
      </c>
      <c r="O504">
        <f t="shared" si="560"/>
        <v>0.90026661339623215</v>
      </c>
    </row>
    <row r="505" spans="1:29" x14ac:dyDescent="0.15">
      <c r="A505">
        <v>5</v>
      </c>
      <c r="B505">
        <f t="shared" si="548"/>
        <v>5</v>
      </c>
      <c r="C505">
        <f t="shared" si="550"/>
        <v>16</v>
      </c>
      <c r="D505" t="str">
        <f t="shared" si="549"/>
        <v>Planning</v>
      </c>
      <c r="E505">
        <f t="shared" si="551"/>
        <v>97</v>
      </c>
      <c r="F505">
        <f t="shared" si="552"/>
        <v>0.28014107335237537</v>
      </c>
      <c r="G505">
        <f t="shared" si="553"/>
        <v>1.1172100557818032E-2</v>
      </c>
      <c r="H505">
        <f t="shared" si="554"/>
        <v>8.0625377993942E-3</v>
      </c>
      <c r="I505">
        <f t="shared" si="555"/>
        <v>6.5004515766660273E-5</v>
      </c>
      <c r="J505">
        <f t="shared" si="556"/>
        <v>1.3557509238703283E-2</v>
      </c>
      <c r="K505">
        <f t="shared" si="557"/>
        <v>1.838060567575249E-4</v>
      </c>
      <c r="L505">
        <f t="shared" si="558"/>
        <v>0.76</v>
      </c>
      <c r="M505">
        <f>IF(B505="","",NORMSINV(1-'Create Composites'!M$3/2)*15*SQRT(1-L505))</f>
        <v>14.402735029065926</v>
      </c>
      <c r="N505">
        <f t="shared" si="559"/>
        <v>0.34843664415123393</v>
      </c>
      <c r="O505">
        <f t="shared" si="560"/>
        <v>0.69224023758516484</v>
      </c>
    </row>
    <row r="506" spans="1:29" x14ac:dyDescent="0.15">
      <c r="A506">
        <v>6</v>
      </c>
      <c r="B506">
        <f t="shared" si="548"/>
        <v>6</v>
      </c>
      <c r="C506">
        <f t="shared" si="550"/>
        <v>18</v>
      </c>
      <c r="D506" t="str">
        <f t="shared" si="549"/>
        <v>Academic Skills</v>
      </c>
      <c r="E506">
        <f t="shared" si="551"/>
        <v>104</v>
      </c>
      <c r="F506">
        <f t="shared" si="552"/>
        <v>0</v>
      </c>
      <c r="G506">
        <f t="shared" si="553"/>
        <v>0</v>
      </c>
      <c r="H506">
        <f t="shared" si="554"/>
        <v>0</v>
      </c>
      <c r="I506">
        <f t="shared" si="555"/>
        <v>0</v>
      </c>
      <c r="J506">
        <f t="shared" si="556"/>
        <v>0</v>
      </c>
      <c r="K506">
        <f t="shared" si="557"/>
        <v>0</v>
      </c>
      <c r="L506">
        <f t="shared" si="558"/>
        <v>0.93399999999999994</v>
      </c>
      <c r="M506">
        <f>IF(B506="","",NORMSINV(1-'Create Composites'!M$3/2)*15*SQRT(1-L506))</f>
        <v>7.5528579681672667</v>
      </c>
      <c r="N506">
        <f t="shared" si="559"/>
        <v>0</v>
      </c>
      <c r="O506">
        <f t="shared" si="560"/>
        <v>0</v>
      </c>
    </row>
    <row r="507" spans="1:29" x14ac:dyDescent="0.15">
      <c r="A507">
        <v>7</v>
      </c>
      <c r="B507" t="str">
        <f t="shared" si="548"/>
        <v/>
      </c>
      <c r="C507" t="str">
        <f t="shared" si="550"/>
        <v/>
      </c>
      <c r="D507" t="str">
        <f t="shared" si="549"/>
        <v/>
      </c>
      <c r="E507" t="str">
        <f t="shared" si="551"/>
        <v/>
      </c>
      <c r="F507" t="str">
        <f t="shared" si="552"/>
        <v/>
      </c>
      <c r="G507" t="str">
        <f t="shared" si="553"/>
        <v/>
      </c>
      <c r="H507" t="str">
        <f t="shared" si="554"/>
        <v/>
      </c>
      <c r="I507" t="str">
        <f t="shared" si="555"/>
        <v/>
      </c>
      <c r="J507" t="str">
        <f t="shared" si="556"/>
        <v/>
      </c>
      <c r="K507" t="str">
        <f t="shared" si="557"/>
        <v/>
      </c>
      <c r="L507" t="str">
        <f t="shared" si="558"/>
        <v/>
      </c>
      <c r="M507" t="str">
        <f>IF(B507="","",NORMSINV(1-'Create Composites'!M$3/2)*15*SQRT(1-L507))</f>
        <v/>
      </c>
      <c r="N507" t="str">
        <f t="shared" si="559"/>
        <v/>
      </c>
      <c r="O507" t="str">
        <f t="shared" si="560"/>
        <v/>
      </c>
    </row>
    <row r="508" spans="1:29" x14ac:dyDescent="0.15">
      <c r="A508">
        <v>8</v>
      </c>
      <c r="B508" t="str">
        <f t="shared" si="548"/>
        <v/>
      </c>
      <c r="C508" t="str">
        <f t="shared" si="550"/>
        <v/>
      </c>
      <c r="D508" t="str">
        <f t="shared" si="549"/>
        <v/>
      </c>
      <c r="E508" t="str">
        <f t="shared" si="551"/>
        <v/>
      </c>
      <c r="F508" t="str">
        <f t="shared" si="552"/>
        <v/>
      </c>
      <c r="G508" t="str">
        <f t="shared" si="553"/>
        <v/>
      </c>
      <c r="H508" t="str">
        <f t="shared" si="554"/>
        <v/>
      </c>
      <c r="I508" t="str">
        <f t="shared" si="555"/>
        <v/>
      </c>
      <c r="J508" t="str">
        <f t="shared" si="556"/>
        <v/>
      </c>
      <c r="K508" t="str">
        <f t="shared" si="557"/>
        <v/>
      </c>
      <c r="L508" t="str">
        <f t="shared" si="558"/>
        <v/>
      </c>
      <c r="M508" t="str">
        <f>IF(B508="","",NORMSINV(1-'Create Composites'!M$3/2)*15*SQRT(1-L508))</f>
        <v/>
      </c>
      <c r="N508" t="str">
        <f t="shared" si="559"/>
        <v/>
      </c>
      <c r="O508" t="str">
        <f t="shared" si="560"/>
        <v/>
      </c>
    </row>
    <row r="509" spans="1:29" x14ac:dyDescent="0.15">
      <c r="A509">
        <v>9</v>
      </c>
      <c r="B509" t="str">
        <f t="shared" si="548"/>
        <v/>
      </c>
      <c r="C509" t="str">
        <f t="shared" si="550"/>
        <v/>
      </c>
      <c r="D509" t="str">
        <f t="shared" si="549"/>
        <v/>
      </c>
      <c r="E509" t="str">
        <f t="shared" si="551"/>
        <v/>
      </c>
      <c r="F509" t="str">
        <f t="shared" si="552"/>
        <v/>
      </c>
      <c r="G509" t="str">
        <f t="shared" si="553"/>
        <v/>
      </c>
      <c r="H509" t="str">
        <f t="shared" si="554"/>
        <v/>
      </c>
      <c r="I509" t="str">
        <f t="shared" si="555"/>
        <v/>
      </c>
      <c r="J509" t="str">
        <f t="shared" si="556"/>
        <v/>
      </c>
      <c r="K509" t="str">
        <f t="shared" si="557"/>
        <v/>
      </c>
      <c r="L509" t="str">
        <f t="shared" si="558"/>
        <v/>
      </c>
      <c r="M509" t="str">
        <f>IF(B509="","",NORMSINV(1-'Create Composites'!M$3/2)*15*SQRT(1-L509))</f>
        <v/>
      </c>
      <c r="N509" t="str">
        <f t="shared" si="559"/>
        <v/>
      </c>
      <c r="O509" t="str">
        <f t="shared" si="560"/>
        <v/>
      </c>
    </row>
    <row r="510" spans="1:29" x14ac:dyDescent="0.15">
      <c r="A510">
        <v>10</v>
      </c>
      <c r="B510" t="str">
        <f t="shared" si="548"/>
        <v/>
      </c>
      <c r="C510" t="str">
        <f t="shared" si="550"/>
        <v/>
      </c>
      <c r="D510" t="str">
        <f t="shared" si="549"/>
        <v/>
      </c>
      <c r="E510" t="str">
        <f t="shared" si="551"/>
        <v/>
      </c>
      <c r="F510" t="str">
        <f t="shared" si="552"/>
        <v/>
      </c>
      <c r="G510" t="str">
        <f t="shared" si="553"/>
        <v/>
      </c>
      <c r="H510" t="str">
        <f t="shared" si="554"/>
        <v/>
      </c>
      <c r="I510" t="str">
        <f t="shared" si="555"/>
        <v/>
      </c>
      <c r="J510" t="str">
        <f t="shared" si="556"/>
        <v/>
      </c>
      <c r="K510" t="str">
        <f t="shared" si="557"/>
        <v/>
      </c>
      <c r="L510" t="str">
        <f t="shared" si="558"/>
        <v/>
      </c>
      <c r="M510" t="str">
        <f>IF(B510="","",NORMSINV(1-'Create Composites'!M$3/2)*15*SQRT(1-L510))</f>
        <v/>
      </c>
      <c r="N510" t="str">
        <f t="shared" si="559"/>
        <v/>
      </c>
      <c r="O510" t="str">
        <f t="shared" si="560"/>
        <v/>
      </c>
    </row>
    <row r="511" spans="1:29" x14ac:dyDescent="0.15">
      <c r="A511">
        <v>11</v>
      </c>
      <c r="B511" t="str">
        <f t="shared" si="548"/>
        <v/>
      </c>
      <c r="C511" t="str">
        <f t="shared" si="550"/>
        <v/>
      </c>
      <c r="D511" t="str">
        <f t="shared" si="549"/>
        <v/>
      </c>
      <c r="E511" t="str">
        <f t="shared" si="551"/>
        <v/>
      </c>
      <c r="F511" t="str">
        <f t="shared" si="552"/>
        <v/>
      </c>
      <c r="G511" t="str">
        <f t="shared" si="553"/>
        <v/>
      </c>
      <c r="H511" t="str">
        <f t="shared" si="554"/>
        <v/>
      </c>
      <c r="I511" t="str">
        <f t="shared" si="555"/>
        <v/>
      </c>
      <c r="J511" t="str">
        <f t="shared" si="556"/>
        <v/>
      </c>
      <c r="K511" t="str">
        <f t="shared" si="557"/>
        <v/>
      </c>
      <c r="L511" t="str">
        <f t="shared" si="558"/>
        <v/>
      </c>
      <c r="M511" t="str">
        <f>IF(B511="","",NORMSINV(1-'Create Composites'!M$3/2)*15*SQRT(1-L511))</f>
        <v/>
      </c>
      <c r="N511" t="str">
        <f t="shared" si="559"/>
        <v/>
      </c>
      <c r="O511" t="str">
        <f t="shared" si="560"/>
        <v/>
      </c>
    </row>
    <row r="512" spans="1:29" x14ac:dyDescent="0.15">
      <c r="A512">
        <v>12</v>
      </c>
      <c r="B512" t="str">
        <f t="shared" si="548"/>
        <v/>
      </c>
      <c r="C512" t="str">
        <f t="shared" si="550"/>
        <v/>
      </c>
      <c r="D512" t="str">
        <f t="shared" si="549"/>
        <v/>
      </c>
      <c r="E512" t="str">
        <f t="shared" si="551"/>
        <v/>
      </c>
      <c r="F512" t="str">
        <f t="shared" si="552"/>
        <v/>
      </c>
      <c r="G512" t="str">
        <f t="shared" si="553"/>
        <v/>
      </c>
      <c r="H512" t="str">
        <f t="shared" si="554"/>
        <v/>
      </c>
      <c r="I512" t="str">
        <f t="shared" si="555"/>
        <v/>
      </c>
      <c r="J512" t="str">
        <f t="shared" si="556"/>
        <v/>
      </c>
      <c r="K512" t="str">
        <f t="shared" si="557"/>
        <v/>
      </c>
      <c r="L512" t="str">
        <f t="shared" si="558"/>
        <v/>
      </c>
      <c r="M512" t="str">
        <f>IF(B512="","",NORMSINV(1-'Create Composites'!M$3/2)*15*SQRT(1-L512))</f>
        <v/>
      </c>
      <c r="N512" t="str">
        <f t="shared" si="559"/>
        <v/>
      </c>
      <c r="O512" t="str">
        <f t="shared" si="560"/>
        <v/>
      </c>
    </row>
    <row r="513" spans="1:21" x14ac:dyDescent="0.15">
      <c r="A513">
        <v>13</v>
      </c>
      <c r="B513" t="str">
        <f t="shared" si="548"/>
        <v/>
      </c>
      <c r="C513" t="str">
        <f t="shared" si="550"/>
        <v/>
      </c>
      <c r="D513" t="str">
        <f t="shared" si="549"/>
        <v/>
      </c>
      <c r="E513" t="str">
        <f t="shared" si="551"/>
        <v/>
      </c>
      <c r="F513" t="str">
        <f t="shared" si="552"/>
        <v/>
      </c>
      <c r="G513" t="str">
        <f t="shared" si="553"/>
        <v/>
      </c>
      <c r="H513" t="str">
        <f t="shared" si="554"/>
        <v/>
      </c>
      <c r="I513" t="str">
        <f t="shared" si="555"/>
        <v/>
      </c>
      <c r="J513" t="str">
        <f t="shared" si="556"/>
        <v/>
      </c>
      <c r="K513" t="str">
        <f t="shared" si="557"/>
        <v/>
      </c>
      <c r="L513" t="str">
        <f t="shared" si="558"/>
        <v/>
      </c>
      <c r="M513" t="str">
        <f>IF(B513="","",NORMSINV(1-'Create Composites'!M$3/2)*15*SQRT(1-L513))</f>
        <v/>
      </c>
      <c r="N513" t="str">
        <f t="shared" si="559"/>
        <v/>
      </c>
      <c r="O513" t="str">
        <f t="shared" si="560"/>
        <v/>
      </c>
    </row>
    <row r="514" spans="1:21" x14ac:dyDescent="0.15">
      <c r="A514">
        <v>14</v>
      </c>
      <c r="B514" t="str">
        <f t="shared" si="548"/>
        <v/>
      </c>
      <c r="C514" t="str">
        <f t="shared" si="550"/>
        <v/>
      </c>
      <c r="D514" t="str">
        <f t="shared" si="549"/>
        <v/>
      </c>
      <c r="E514" t="str">
        <f t="shared" si="551"/>
        <v/>
      </c>
      <c r="F514" t="str">
        <f t="shared" si="552"/>
        <v/>
      </c>
      <c r="G514" t="str">
        <f t="shared" si="553"/>
        <v/>
      </c>
      <c r="H514" t="str">
        <f t="shared" si="554"/>
        <v/>
      </c>
      <c r="I514" t="str">
        <f t="shared" si="555"/>
        <v/>
      </c>
      <c r="J514" t="str">
        <f t="shared" si="556"/>
        <v/>
      </c>
      <c r="K514" t="str">
        <f t="shared" si="557"/>
        <v/>
      </c>
      <c r="L514" t="str">
        <f t="shared" si="558"/>
        <v/>
      </c>
      <c r="M514" t="str">
        <f>IF(B514="","",NORMSINV(1-'Create Composites'!M$3/2)*15*SQRT(1-L514))</f>
        <v/>
      </c>
      <c r="N514" t="str">
        <f t="shared" si="559"/>
        <v/>
      </c>
      <c r="O514" t="str">
        <f t="shared" si="560"/>
        <v/>
      </c>
    </row>
    <row r="515" spans="1:21" x14ac:dyDescent="0.15">
      <c r="A515">
        <v>15</v>
      </c>
      <c r="B515" t="str">
        <f t="shared" si="548"/>
        <v/>
      </c>
      <c r="C515" t="str">
        <f t="shared" si="550"/>
        <v/>
      </c>
      <c r="D515" t="str">
        <f t="shared" si="549"/>
        <v/>
      </c>
      <c r="E515" t="str">
        <f t="shared" si="551"/>
        <v/>
      </c>
      <c r="F515" t="str">
        <f t="shared" si="552"/>
        <v/>
      </c>
      <c r="G515" t="str">
        <f t="shared" si="553"/>
        <v/>
      </c>
      <c r="H515" t="str">
        <f t="shared" si="554"/>
        <v/>
      </c>
      <c r="I515" t="str">
        <f t="shared" si="555"/>
        <v/>
      </c>
      <c r="J515" t="str">
        <f t="shared" si="556"/>
        <v/>
      </c>
      <c r="K515" t="str">
        <f t="shared" si="557"/>
        <v/>
      </c>
      <c r="L515" t="str">
        <f t="shared" si="558"/>
        <v/>
      </c>
      <c r="M515" t="str">
        <f>IF(B515="","",NORMSINV(1-'Create Composites'!M$3/2)*15*SQRT(1-L515))</f>
        <v/>
      </c>
      <c r="N515" t="str">
        <f t="shared" si="559"/>
        <v/>
      </c>
      <c r="O515" t="str">
        <f t="shared" si="560"/>
        <v/>
      </c>
    </row>
    <row r="516" spans="1:21" x14ac:dyDescent="0.15">
      <c r="A516">
        <v>16</v>
      </c>
      <c r="B516" t="str">
        <f t="shared" si="548"/>
        <v/>
      </c>
      <c r="C516" t="str">
        <f t="shared" si="550"/>
        <v/>
      </c>
      <c r="D516" t="str">
        <f t="shared" si="549"/>
        <v/>
      </c>
      <c r="E516" t="str">
        <f t="shared" si="551"/>
        <v/>
      </c>
      <c r="F516" t="str">
        <f t="shared" si="552"/>
        <v/>
      </c>
      <c r="G516" t="str">
        <f t="shared" si="553"/>
        <v/>
      </c>
      <c r="H516" t="str">
        <f t="shared" si="554"/>
        <v/>
      </c>
      <c r="I516" t="str">
        <f t="shared" si="555"/>
        <v/>
      </c>
      <c r="J516" t="str">
        <f t="shared" si="556"/>
        <v/>
      </c>
      <c r="K516" t="str">
        <f t="shared" si="557"/>
        <v/>
      </c>
      <c r="L516" t="str">
        <f t="shared" si="558"/>
        <v/>
      </c>
      <c r="M516" t="str">
        <f>IF(B516="","",NORMSINV(1-'Create Composites'!M$3/2)*15*SQRT(1-L516))</f>
        <v/>
      </c>
      <c r="N516" t="str">
        <f t="shared" si="559"/>
        <v/>
      </c>
      <c r="O516" t="str">
        <f t="shared" si="560"/>
        <v/>
      </c>
    </row>
    <row r="517" spans="1:21" x14ac:dyDescent="0.15">
      <c r="A517">
        <v>17</v>
      </c>
      <c r="B517" t="str">
        <f t="shared" si="548"/>
        <v/>
      </c>
      <c r="C517" t="str">
        <f t="shared" si="550"/>
        <v/>
      </c>
      <c r="D517" t="str">
        <f t="shared" si="549"/>
        <v/>
      </c>
      <c r="E517" t="str">
        <f t="shared" si="551"/>
        <v/>
      </c>
      <c r="F517" t="str">
        <f t="shared" si="552"/>
        <v/>
      </c>
      <c r="G517" t="str">
        <f t="shared" si="553"/>
        <v/>
      </c>
      <c r="H517" t="str">
        <f t="shared" si="554"/>
        <v/>
      </c>
      <c r="I517" t="str">
        <f t="shared" si="555"/>
        <v/>
      </c>
      <c r="J517" t="str">
        <f t="shared" si="556"/>
        <v/>
      </c>
      <c r="K517" t="str">
        <f t="shared" si="557"/>
        <v/>
      </c>
      <c r="L517" t="str">
        <f t="shared" si="558"/>
        <v/>
      </c>
      <c r="M517" t="str">
        <f>IF(B517="","",NORMSINV(1-'Create Composites'!M$3/2)*15*SQRT(1-L517))</f>
        <v/>
      </c>
      <c r="N517" t="str">
        <f t="shared" si="559"/>
        <v/>
      </c>
      <c r="O517" t="str">
        <f t="shared" si="560"/>
        <v/>
      </c>
    </row>
    <row r="518" spans="1:21" x14ac:dyDescent="0.15">
      <c r="A518">
        <v>18</v>
      </c>
      <c r="B518" t="str">
        <f t="shared" si="548"/>
        <v/>
      </c>
      <c r="C518" t="str">
        <f t="shared" si="550"/>
        <v/>
      </c>
      <c r="D518" t="str">
        <f t="shared" si="549"/>
        <v/>
      </c>
      <c r="E518" t="str">
        <f t="shared" si="551"/>
        <v/>
      </c>
      <c r="F518" t="str">
        <f t="shared" si="552"/>
        <v/>
      </c>
      <c r="G518" t="str">
        <f t="shared" si="553"/>
        <v/>
      </c>
      <c r="H518" t="str">
        <f t="shared" si="554"/>
        <v/>
      </c>
      <c r="I518" t="str">
        <f t="shared" si="555"/>
        <v/>
      </c>
      <c r="J518" t="str">
        <f t="shared" si="556"/>
        <v/>
      </c>
      <c r="K518" t="str">
        <f t="shared" si="557"/>
        <v/>
      </c>
      <c r="L518" t="str">
        <f t="shared" si="558"/>
        <v/>
      </c>
      <c r="M518" t="str">
        <f>IF(B518="","",NORMSINV(1-'Create Composites'!M$3/2)*15*SQRT(1-L518))</f>
        <v/>
      </c>
      <c r="N518" t="str">
        <f t="shared" si="559"/>
        <v/>
      </c>
      <c r="O518" t="str">
        <f t="shared" si="560"/>
        <v/>
      </c>
    </row>
    <row r="519" spans="1:21" x14ac:dyDescent="0.15">
      <c r="A519">
        <v>19</v>
      </c>
      <c r="B519" t="str">
        <f t="shared" si="548"/>
        <v/>
      </c>
      <c r="C519" t="str">
        <f t="shared" si="550"/>
        <v/>
      </c>
      <c r="D519" t="str">
        <f t="shared" si="549"/>
        <v/>
      </c>
      <c r="E519" t="str">
        <f t="shared" si="551"/>
        <v/>
      </c>
      <c r="F519" t="str">
        <f t="shared" si="552"/>
        <v/>
      </c>
      <c r="G519" t="str">
        <f t="shared" si="553"/>
        <v/>
      </c>
      <c r="H519" t="str">
        <f t="shared" si="554"/>
        <v/>
      </c>
      <c r="I519" t="str">
        <f t="shared" si="555"/>
        <v/>
      </c>
      <c r="J519" t="str">
        <f t="shared" si="556"/>
        <v/>
      </c>
      <c r="K519" t="str">
        <f t="shared" si="557"/>
        <v/>
      </c>
      <c r="L519" t="str">
        <f t="shared" si="558"/>
        <v/>
      </c>
      <c r="M519" t="str">
        <f>IF(B519="","",NORMSINV(1-'Create Composites'!M$3/2)*15*SQRT(1-L519))</f>
        <v/>
      </c>
      <c r="N519" t="str">
        <f t="shared" si="559"/>
        <v/>
      </c>
      <c r="O519" t="str">
        <f t="shared" si="560"/>
        <v/>
      </c>
    </row>
    <row r="520" spans="1:21" x14ac:dyDescent="0.15">
      <c r="A520">
        <v>20</v>
      </c>
      <c r="B520" t="str">
        <f t="shared" si="548"/>
        <v/>
      </c>
      <c r="C520" t="str">
        <f t="shared" si="550"/>
        <v/>
      </c>
      <c r="D520" t="str">
        <f t="shared" si="549"/>
        <v/>
      </c>
      <c r="E520" t="str">
        <f t="shared" si="551"/>
        <v/>
      </c>
      <c r="F520" t="str">
        <f t="shared" si="552"/>
        <v/>
      </c>
      <c r="G520" t="str">
        <f t="shared" si="553"/>
        <v/>
      </c>
      <c r="H520" t="str">
        <f t="shared" si="554"/>
        <v/>
      </c>
      <c r="I520" t="str">
        <f t="shared" si="555"/>
        <v/>
      </c>
      <c r="J520" t="str">
        <f t="shared" si="556"/>
        <v/>
      </c>
      <c r="K520" t="str">
        <f t="shared" si="557"/>
        <v/>
      </c>
      <c r="L520" t="str">
        <f t="shared" si="558"/>
        <v/>
      </c>
      <c r="M520" t="str">
        <f>IF(B520="","",NORMSINV(1-'Create Composites'!M$3/2)*15*SQRT(1-L520))</f>
        <v/>
      </c>
      <c r="N520" t="str">
        <f t="shared" si="559"/>
        <v/>
      </c>
      <c r="O520" t="str">
        <f t="shared" si="560"/>
        <v/>
      </c>
    </row>
    <row r="523" spans="1:21" x14ac:dyDescent="0.15">
      <c r="A523" t="s">
        <v>194</v>
      </c>
      <c r="B523">
        <v>1</v>
      </c>
      <c r="C523">
        <v>2</v>
      </c>
      <c r="D523">
        <v>3</v>
      </c>
      <c r="E523">
        <v>4</v>
      </c>
      <c r="F523">
        <v>5</v>
      </c>
      <c r="G523">
        <v>6</v>
      </c>
      <c r="H523">
        <v>7</v>
      </c>
      <c r="I523">
        <v>8</v>
      </c>
      <c r="J523">
        <v>9</v>
      </c>
      <c r="K523">
        <v>10</v>
      </c>
      <c r="L523">
        <v>11</v>
      </c>
      <c r="M523">
        <v>12</v>
      </c>
      <c r="N523">
        <v>13</v>
      </c>
      <c r="O523">
        <v>14</v>
      </c>
      <c r="P523">
        <v>15</v>
      </c>
      <c r="Q523">
        <v>16</v>
      </c>
      <c r="R523">
        <v>17</v>
      </c>
      <c r="S523">
        <v>18</v>
      </c>
      <c r="T523">
        <v>19</v>
      </c>
      <c r="U523">
        <v>20</v>
      </c>
    </row>
    <row r="524" spans="1:21" x14ac:dyDescent="0.15">
      <c r="A524">
        <v>1</v>
      </c>
      <c r="B524">
        <f t="shared" ref="B524:B543" si="561">-1*B479/SQRT(INDEX($V$479:$V$498,$A524,1)*INDEX($V$479:$V$498,B$523,1))</f>
        <v>-1</v>
      </c>
      <c r="C524">
        <f t="shared" ref="C524:U538" si="562">-1*C479/SQRT(INDEX($V$479:$V$498,$A524,1)*INDEX($V$479:$V$498,C$523,1))</f>
        <v>0</v>
      </c>
      <c r="D524">
        <f t="shared" si="562"/>
        <v>0</v>
      </c>
      <c r="E524">
        <f t="shared" si="562"/>
        <v>0</v>
      </c>
      <c r="F524">
        <f t="shared" si="562"/>
        <v>0</v>
      </c>
      <c r="G524">
        <f t="shared" si="562"/>
        <v>0</v>
      </c>
      <c r="H524">
        <f t="shared" si="562"/>
        <v>0</v>
      </c>
      <c r="I524">
        <f t="shared" si="562"/>
        <v>0</v>
      </c>
      <c r="J524">
        <f t="shared" si="562"/>
        <v>0</v>
      </c>
      <c r="K524">
        <f t="shared" si="562"/>
        <v>0</v>
      </c>
      <c r="L524">
        <f t="shared" si="562"/>
        <v>0</v>
      </c>
      <c r="M524">
        <f t="shared" si="562"/>
        <v>0</v>
      </c>
      <c r="N524">
        <f t="shared" si="562"/>
        <v>0</v>
      </c>
      <c r="O524">
        <f t="shared" si="562"/>
        <v>0</v>
      </c>
      <c r="P524">
        <f t="shared" si="562"/>
        <v>0</v>
      </c>
      <c r="Q524">
        <f t="shared" si="562"/>
        <v>0</v>
      </c>
      <c r="R524">
        <f t="shared" si="562"/>
        <v>0</v>
      </c>
      <c r="S524">
        <f t="shared" si="562"/>
        <v>0</v>
      </c>
      <c r="T524">
        <f t="shared" si="562"/>
        <v>0</v>
      </c>
      <c r="U524">
        <f t="shared" si="562"/>
        <v>0</v>
      </c>
    </row>
    <row r="525" spans="1:21" x14ac:dyDescent="0.15">
      <c r="A525">
        <v>2</v>
      </c>
      <c r="B525">
        <f t="shared" si="561"/>
        <v>0</v>
      </c>
      <c r="C525">
        <f t="shared" ref="C525:Q525" si="563">-1*C480/SQRT(INDEX($V$479:$V$498,$A525,1)*INDEX($V$479:$V$498,C$523,1))</f>
        <v>-1</v>
      </c>
      <c r="D525">
        <f t="shared" si="563"/>
        <v>0</v>
      </c>
      <c r="E525">
        <f t="shared" si="563"/>
        <v>0</v>
      </c>
      <c r="F525">
        <f t="shared" si="563"/>
        <v>0</v>
      </c>
      <c r="G525">
        <f t="shared" si="563"/>
        <v>0</v>
      </c>
      <c r="H525">
        <f t="shared" si="563"/>
        <v>0</v>
      </c>
      <c r="I525">
        <f t="shared" si="563"/>
        <v>0</v>
      </c>
      <c r="J525">
        <f t="shared" si="563"/>
        <v>0</v>
      </c>
      <c r="K525">
        <f t="shared" si="563"/>
        <v>0</v>
      </c>
      <c r="L525">
        <f t="shared" si="563"/>
        <v>0</v>
      </c>
      <c r="M525">
        <f t="shared" si="563"/>
        <v>0</v>
      </c>
      <c r="N525">
        <f t="shared" si="563"/>
        <v>0</v>
      </c>
      <c r="O525">
        <f t="shared" si="563"/>
        <v>0</v>
      </c>
      <c r="P525">
        <f t="shared" si="563"/>
        <v>0</v>
      </c>
      <c r="Q525">
        <f t="shared" si="563"/>
        <v>0</v>
      </c>
      <c r="R525">
        <f t="shared" si="562"/>
        <v>0</v>
      </c>
      <c r="S525">
        <f t="shared" si="562"/>
        <v>0</v>
      </c>
      <c r="T525">
        <f t="shared" si="562"/>
        <v>0</v>
      </c>
      <c r="U525">
        <f t="shared" si="562"/>
        <v>0</v>
      </c>
    </row>
    <row r="526" spans="1:21" x14ac:dyDescent="0.15">
      <c r="A526">
        <v>3</v>
      </c>
      <c r="B526">
        <f t="shared" si="561"/>
        <v>0</v>
      </c>
      <c r="C526">
        <f t="shared" si="562"/>
        <v>0</v>
      </c>
      <c r="D526">
        <f t="shared" si="562"/>
        <v>-1</v>
      </c>
      <c r="E526">
        <f t="shared" si="562"/>
        <v>0</v>
      </c>
      <c r="F526">
        <f t="shared" si="562"/>
        <v>0</v>
      </c>
      <c r="G526">
        <f t="shared" si="562"/>
        <v>0</v>
      </c>
      <c r="H526">
        <f t="shared" si="562"/>
        <v>0</v>
      </c>
      <c r="I526">
        <f t="shared" si="562"/>
        <v>0</v>
      </c>
      <c r="J526">
        <f t="shared" si="562"/>
        <v>0</v>
      </c>
      <c r="K526">
        <f t="shared" si="562"/>
        <v>0</v>
      </c>
      <c r="L526">
        <f t="shared" si="562"/>
        <v>0</v>
      </c>
      <c r="M526">
        <f t="shared" si="562"/>
        <v>0</v>
      </c>
      <c r="N526">
        <f t="shared" si="562"/>
        <v>0</v>
      </c>
      <c r="O526">
        <f t="shared" si="562"/>
        <v>0</v>
      </c>
      <c r="P526">
        <f t="shared" si="562"/>
        <v>0</v>
      </c>
      <c r="Q526">
        <f t="shared" si="562"/>
        <v>0</v>
      </c>
      <c r="R526">
        <f t="shared" si="562"/>
        <v>0</v>
      </c>
      <c r="S526">
        <f t="shared" si="562"/>
        <v>0</v>
      </c>
      <c r="T526">
        <f t="shared" si="562"/>
        <v>0</v>
      </c>
      <c r="U526">
        <f t="shared" si="562"/>
        <v>0</v>
      </c>
    </row>
    <row r="527" spans="1:21" x14ac:dyDescent="0.15">
      <c r="A527">
        <v>4</v>
      </c>
      <c r="B527">
        <f t="shared" si="561"/>
        <v>0</v>
      </c>
      <c r="C527">
        <f t="shared" si="562"/>
        <v>0</v>
      </c>
      <c r="D527">
        <f t="shared" si="562"/>
        <v>0</v>
      </c>
      <c r="E527">
        <f t="shared" si="562"/>
        <v>-1</v>
      </c>
      <c r="F527">
        <f t="shared" si="562"/>
        <v>0</v>
      </c>
      <c r="G527">
        <f t="shared" si="562"/>
        <v>0</v>
      </c>
      <c r="H527">
        <f t="shared" si="562"/>
        <v>0</v>
      </c>
      <c r="I527">
        <f t="shared" si="562"/>
        <v>0</v>
      </c>
      <c r="J527">
        <f t="shared" si="562"/>
        <v>0</v>
      </c>
      <c r="K527">
        <f t="shared" si="562"/>
        <v>0</v>
      </c>
      <c r="L527">
        <f t="shared" si="562"/>
        <v>0</v>
      </c>
      <c r="M527">
        <f t="shared" si="562"/>
        <v>0</v>
      </c>
      <c r="N527">
        <f t="shared" si="562"/>
        <v>0</v>
      </c>
      <c r="O527">
        <f t="shared" si="562"/>
        <v>0</v>
      </c>
      <c r="P527">
        <f t="shared" si="562"/>
        <v>0</v>
      </c>
      <c r="Q527">
        <f t="shared" si="562"/>
        <v>0</v>
      </c>
      <c r="R527">
        <f t="shared" si="562"/>
        <v>0</v>
      </c>
      <c r="S527">
        <f t="shared" si="562"/>
        <v>0</v>
      </c>
      <c r="T527">
        <f t="shared" si="562"/>
        <v>0</v>
      </c>
      <c r="U527">
        <f t="shared" si="562"/>
        <v>0</v>
      </c>
    </row>
    <row r="528" spans="1:21" x14ac:dyDescent="0.15">
      <c r="A528">
        <v>5</v>
      </c>
      <c r="B528">
        <f t="shared" si="561"/>
        <v>0</v>
      </c>
      <c r="C528">
        <f t="shared" si="562"/>
        <v>0</v>
      </c>
      <c r="D528">
        <f t="shared" si="562"/>
        <v>0</v>
      </c>
      <c r="E528">
        <f t="shared" si="562"/>
        <v>0</v>
      </c>
      <c r="F528">
        <f t="shared" si="562"/>
        <v>-1</v>
      </c>
      <c r="G528">
        <f t="shared" si="562"/>
        <v>0</v>
      </c>
      <c r="H528">
        <f t="shared" si="562"/>
        <v>0</v>
      </c>
      <c r="I528">
        <f t="shared" si="562"/>
        <v>0</v>
      </c>
      <c r="J528">
        <f t="shared" si="562"/>
        <v>0</v>
      </c>
      <c r="K528">
        <f t="shared" si="562"/>
        <v>0</v>
      </c>
      <c r="L528">
        <f t="shared" si="562"/>
        <v>0</v>
      </c>
      <c r="M528">
        <f t="shared" si="562"/>
        <v>0</v>
      </c>
      <c r="N528">
        <f t="shared" si="562"/>
        <v>0</v>
      </c>
      <c r="O528">
        <f t="shared" si="562"/>
        <v>0</v>
      </c>
      <c r="P528">
        <f t="shared" si="562"/>
        <v>0</v>
      </c>
      <c r="Q528">
        <f t="shared" si="562"/>
        <v>0</v>
      </c>
      <c r="R528">
        <f t="shared" si="562"/>
        <v>0</v>
      </c>
      <c r="S528">
        <f t="shared" si="562"/>
        <v>0</v>
      </c>
      <c r="T528">
        <f t="shared" si="562"/>
        <v>0</v>
      </c>
      <c r="U528">
        <f t="shared" si="562"/>
        <v>0</v>
      </c>
    </row>
    <row r="529" spans="1:21" x14ac:dyDescent="0.15">
      <c r="A529">
        <v>6</v>
      </c>
      <c r="B529">
        <f t="shared" si="561"/>
        <v>0</v>
      </c>
      <c r="C529">
        <f t="shared" si="562"/>
        <v>0</v>
      </c>
      <c r="D529">
        <f t="shared" si="562"/>
        <v>0</v>
      </c>
      <c r="E529">
        <f t="shared" si="562"/>
        <v>0</v>
      </c>
      <c r="F529">
        <f t="shared" si="562"/>
        <v>0</v>
      </c>
      <c r="G529">
        <f t="shared" si="562"/>
        <v>-1</v>
      </c>
      <c r="H529">
        <f t="shared" si="562"/>
        <v>0</v>
      </c>
      <c r="I529">
        <f t="shared" si="562"/>
        <v>0</v>
      </c>
      <c r="J529">
        <f t="shared" si="562"/>
        <v>0</v>
      </c>
      <c r="K529">
        <f t="shared" si="562"/>
        <v>0</v>
      </c>
      <c r="L529">
        <f t="shared" si="562"/>
        <v>0</v>
      </c>
      <c r="M529">
        <f t="shared" si="562"/>
        <v>0</v>
      </c>
      <c r="N529">
        <f t="shared" si="562"/>
        <v>0</v>
      </c>
      <c r="O529">
        <f t="shared" si="562"/>
        <v>0</v>
      </c>
      <c r="P529">
        <f t="shared" si="562"/>
        <v>0</v>
      </c>
      <c r="Q529">
        <f t="shared" si="562"/>
        <v>0</v>
      </c>
      <c r="R529">
        <f t="shared" si="562"/>
        <v>0</v>
      </c>
      <c r="S529">
        <f t="shared" si="562"/>
        <v>0</v>
      </c>
      <c r="T529">
        <f t="shared" si="562"/>
        <v>0</v>
      </c>
      <c r="U529">
        <f t="shared" si="562"/>
        <v>0</v>
      </c>
    </row>
    <row r="530" spans="1:21" x14ac:dyDescent="0.15">
      <c r="A530">
        <v>7</v>
      </c>
      <c r="B530">
        <f t="shared" si="561"/>
        <v>0</v>
      </c>
      <c r="C530">
        <f t="shared" si="562"/>
        <v>0</v>
      </c>
      <c r="D530">
        <f t="shared" si="562"/>
        <v>0</v>
      </c>
      <c r="E530">
        <f t="shared" si="562"/>
        <v>0</v>
      </c>
      <c r="F530">
        <f t="shared" si="562"/>
        <v>0</v>
      </c>
      <c r="G530">
        <f t="shared" si="562"/>
        <v>0</v>
      </c>
      <c r="H530">
        <f t="shared" si="562"/>
        <v>-1</v>
      </c>
      <c r="I530">
        <f t="shared" si="562"/>
        <v>0</v>
      </c>
      <c r="J530">
        <f t="shared" si="562"/>
        <v>0</v>
      </c>
      <c r="K530">
        <f t="shared" si="562"/>
        <v>0</v>
      </c>
      <c r="L530">
        <f t="shared" si="562"/>
        <v>0</v>
      </c>
      <c r="M530">
        <f t="shared" si="562"/>
        <v>0</v>
      </c>
      <c r="N530">
        <f t="shared" si="562"/>
        <v>0</v>
      </c>
      <c r="O530">
        <f t="shared" si="562"/>
        <v>0</v>
      </c>
      <c r="P530">
        <f t="shared" si="562"/>
        <v>0</v>
      </c>
      <c r="Q530">
        <f t="shared" si="562"/>
        <v>0</v>
      </c>
      <c r="R530">
        <f t="shared" si="562"/>
        <v>0</v>
      </c>
      <c r="S530">
        <f t="shared" si="562"/>
        <v>0</v>
      </c>
      <c r="T530">
        <f t="shared" si="562"/>
        <v>0</v>
      </c>
      <c r="U530">
        <f t="shared" si="562"/>
        <v>0</v>
      </c>
    </row>
    <row r="531" spans="1:21" x14ac:dyDescent="0.15">
      <c r="A531">
        <v>8</v>
      </c>
      <c r="B531">
        <f t="shared" si="561"/>
        <v>0</v>
      </c>
      <c r="C531">
        <f t="shared" si="562"/>
        <v>0</v>
      </c>
      <c r="D531">
        <f t="shared" si="562"/>
        <v>0</v>
      </c>
      <c r="E531">
        <f t="shared" si="562"/>
        <v>0</v>
      </c>
      <c r="F531">
        <f t="shared" si="562"/>
        <v>0</v>
      </c>
      <c r="G531">
        <f t="shared" si="562"/>
        <v>0</v>
      </c>
      <c r="H531">
        <f t="shared" si="562"/>
        <v>0</v>
      </c>
      <c r="I531">
        <f t="shared" si="562"/>
        <v>-1</v>
      </c>
      <c r="J531">
        <f t="shared" si="562"/>
        <v>0</v>
      </c>
      <c r="K531">
        <f t="shared" si="562"/>
        <v>0</v>
      </c>
      <c r="L531">
        <f t="shared" si="562"/>
        <v>0</v>
      </c>
      <c r="M531">
        <f t="shared" si="562"/>
        <v>0</v>
      </c>
      <c r="N531">
        <f t="shared" si="562"/>
        <v>0</v>
      </c>
      <c r="O531">
        <f t="shared" si="562"/>
        <v>0</v>
      </c>
      <c r="P531">
        <f t="shared" si="562"/>
        <v>0</v>
      </c>
      <c r="Q531">
        <f t="shared" si="562"/>
        <v>0</v>
      </c>
      <c r="R531">
        <f t="shared" si="562"/>
        <v>0</v>
      </c>
      <c r="S531">
        <f t="shared" si="562"/>
        <v>0</v>
      </c>
      <c r="T531">
        <f t="shared" si="562"/>
        <v>0</v>
      </c>
      <c r="U531">
        <f t="shared" si="562"/>
        <v>0</v>
      </c>
    </row>
    <row r="532" spans="1:21" x14ac:dyDescent="0.15">
      <c r="A532">
        <v>9</v>
      </c>
      <c r="B532">
        <f t="shared" si="561"/>
        <v>0</v>
      </c>
      <c r="C532">
        <f t="shared" si="562"/>
        <v>0</v>
      </c>
      <c r="D532">
        <f t="shared" si="562"/>
        <v>0</v>
      </c>
      <c r="E532">
        <f t="shared" si="562"/>
        <v>0</v>
      </c>
      <c r="F532">
        <f t="shared" si="562"/>
        <v>0</v>
      </c>
      <c r="G532">
        <f t="shared" si="562"/>
        <v>0</v>
      </c>
      <c r="H532">
        <f t="shared" si="562"/>
        <v>0</v>
      </c>
      <c r="I532">
        <f t="shared" si="562"/>
        <v>0</v>
      </c>
      <c r="J532">
        <f t="shared" si="562"/>
        <v>-1</v>
      </c>
      <c r="K532">
        <f t="shared" si="562"/>
        <v>-3.3099171893986645E-2</v>
      </c>
      <c r="L532">
        <f t="shared" si="562"/>
        <v>0.37553759678225718</v>
      </c>
      <c r="M532">
        <f t="shared" si="562"/>
        <v>5.7167110517225783E-2</v>
      </c>
      <c r="N532">
        <f t="shared" si="562"/>
        <v>0</v>
      </c>
      <c r="O532">
        <f t="shared" si="562"/>
        <v>0</v>
      </c>
      <c r="P532">
        <f t="shared" si="562"/>
        <v>0</v>
      </c>
      <c r="Q532">
        <f t="shared" si="562"/>
        <v>0.22333954048952318</v>
      </c>
      <c r="R532">
        <f t="shared" si="562"/>
        <v>0</v>
      </c>
      <c r="S532">
        <f t="shared" si="562"/>
        <v>0</v>
      </c>
      <c r="T532">
        <f t="shared" si="562"/>
        <v>0</v>
      </c>
      <c r="U532">
        <f t="shared" si="562"/>
        <v>0</v>
      </c>
    </row>
    <row r="533" spans="1:21" x14ac:dyDescent="0.15">
      <c r="A533">
        <v>10</v>
      </c>
      <c r="B533">
        <f t="shared" si="561"/>
        <v>0</v>
      </c>
      <c r="C533">
        <f t="shared" si="562"/>
        <v>0</v>
      </c>
      <c r="D533">
        <f t="shared" si="562"/>
        <v>0</v>
      </c>
      <c r="E533">
        <f t="shared" si="562"/>
        <v>0</v>
      </c>
      <c r="F533">
        <f t="shared" si="562"/>
        <v>0</v>
      </c>
      <c r="G533">
        <f t="shared" si="562"/>
        <v>0</v>
      </c>
      <c r="H533">
        <f t="shared" si="562"/>
        <v>0</v>
      </c>
      <c r="I533">
        <f t="shared" si="562"/>
        <v>0</v>
      </c>
      <c r="J533">
        <f t="shared" si="562"/>
        <v>-3.3099171893986562E-2</v>
      </c>
      <c r="K533">
        <f t="shared" si="562"/>
        <v>-1</v>
      </c>
      <c r="L533">
        <f t="shared" si="562"/>
        <v>0.2227736545748602</v>
      </c>
      <c r="M533">
        <f t="shared" si="562"/>
        <v>0.80598423654769702</v>
      </c>
      <c r="N533">
        <f t="shared" si="562"/>
        <v>0</v>
      </c>
      <c r="O533">
        <f t="shared" si="562"/>
        <v>0</v>
      </c>
      <c r="P533">
        <f t="shared" si="562"/>
        <v>0</v>
      </c>
      <c r="Q533">
        <f t="shared" si="562"/>
        <v>-0.44113818881857125</v>
      </c>
      <c r="R533">
        <f t="shared" si="562"/>
        <v>0</v>
      </c>
      <c r="S533">
        <f t="shared" si="562"/>
        <v>0</v>
      </c>
      <c r="T533">
        <f t="shared" si="562"/>
        <v>0</v>
      </c>
      <c r="U533">
        <f t="shared" si="562"/>
        <v>0</v>
      </c>
    </row>
    <row r="534" spans="1:21" x14ac:dyDescent="0.15">
      <c r="A534">
        <v>11</v>
      </c>
      <c r="B534">
        <f t="shared" si="561"/>
        <v>0</v>
      </c>
      <c r="C534">
        <f t="shared" si="562"/>
        <v>0</v>
      </c>
      <c r="D534">
        <f t="shared" si="562"/>
        <v>0</v>
      </c>
      <c r="E534">
        <f t="shared" si="562"/>
        <v>0</v>
      </c>
      <c r="F534">
        <f t="shared" si="562"/>
        <v>0</v>
      </c>
      <c r="G534">
        <f t="shared" si="562"/>
        <v>0</v>
      </c>
      <c r="H534">
        <f t="shared" si="562"/>
        <v>0</v>
      </c>
      <c r="I534">
        <f t="shared" si="562"/>
        <v>0</v>
      </c>
      <c r="J534">
        <f t="shared" si="562"/>
        <v>0.37553759678225718</v>
      </c>
      <c r="K534">
        <f t="shared" si="562"/>
        <v>0.2227736545748602</v>
      </c>
      <c r="L534">
        <f t="shared" si="562"/>
        <v>-1</v>
      </c>
      <c r="M534">
        <f t="shared" si="562"/>
        <v>6.2017513339214299E-2</v>
      </c>
      <c r="N534">
        <f t="shared" si="562"/>
        <v>0</v>
      </c>
      <c r="O534">
        <f t="shared" si="562"/>
        <v>0</v>
      </c>
      <c r="P534">
        <f t="shared" si="562"/>
        <v>0</v>
      </c>
      <c r="Q534">
        <f t="shared" si="562"/>
        <v>-4.6388719164319983E-2</v>
      </c>
      <c r="R534">
        <f t="shared" si="562"/>
        <v>0</v>
      </c>
      <c r="S534">
        <f t="shared" si="562"/>
        <v>0</v>
      </c>
      <c r="T534">
        <f t="shared" si="562"/>
        <v>0</v>
      </c>
      <c r="U534">
        <f t="shared" si="562"/>
        <v>0</v>
      </c>
    </row>
    <row r="535" spans="1:21" x14ac:dyDescent="0.15">
      <c r="A535">
        <v>12</v>
      </c>
      <c r="B535">
        <f t="shared" si="561"/>
        <v>0</v>
      </c>
      <c r="C535">
        <f t="shared" si="562"/>
        <v>0</v>
      </c>
      <c r="D535">
        <f t="shared" si="562"/>
        <v>0</v>
      </c>
      <c r="E535">
        <f t="shared" si="562"/>
        <v>0</v>
      </c>
      <c r="F535">
        <f t="shared" si="562"/>
        <v>0</v>
      </c>
      <c r="G535">
        <f t="shared" si="562"/>
        <v>0</v>
      </c>
      <c r="H535">
        <f t="shared" si="562"/>
        <v>0</v>
      </c>
      <c r="I535">
        <f t="shared" si="562"/>
        <v>0</v>
      </c>
      <c r="J535">
        <f t="shared" si="562"/>
        <v>5.716711051722579E-2</v>
      </c>
      <c r="K535">
        <f t="shared" si="562"/>
        <v>0.80598423654769724</v>
      </c>
      <c r="L535">
        <f t="shared" si="562"/>
        <v>6.2017513339214299E-2</v>
      </c>
      <c r="M535">
        <f t="shared" si="562"/>
        <v>-1</v>
      </c>
      <c r="N535">
        <f t="shared" si="562"/>
        <v>0</v>
      </c>
      <c r="O535">
        <f t="shared" si="562"/>
        <v>0</v>
      </c>
      <c r="P535">
        <f t="shared" si="562"/>
        <v>0</v>
      </c>
      <c r="Q535">
        <f t="shared" si="562"/>
        <v>0.61231366156838107</v>
      </c>
      <c r="R535">
        <f t="shared" si="562"/>
        <v>0</v>
      </c>
      <c r="S535">
        <f t="shared" si="562"/>
        <v>0</v>
      </c>
      <c r="T535">
        <f t="shared" si="562"/>
        <v>0</v>
      </c>
      <c r="U535">
        <f t="shared" si="562"/>
        <v>0</v>
      </c>
    </row>
    <row r="536" spans="1:21" x14ac:dyDescent="0.15">
      <c r="A536">
        <v>13</v>
      </c>
      <c r="B536">
        <f t="shared" si="561"/>
        <v>0</v>
      </c>
      <c r="C536">
        <f t="shared" si="562"/>
        <v>0</v>
      </c>
      <c r="D536">
        <f t="shared" si="562"/>
        <v>0</v>
      </c>
      <c r="E536">
        <f t="shared" si="562"/>
        <v>0</v>
      </c>
      <c r="F536">
        <f t="shared" si="562"/>
        <v>0</v>
      </c>
      <c r="G536">
        <f t="shared" si="562"/>
        <v>0</v>
      </c>
      <c r="H536">
        <f t="shared" si="562"/>
        <v>0</v>
      </c>
      <c r="I536">
        <f t="shared" si="562"/>
        <v>0</v>
      </c>
      <c r="J536">
        <f t="shared" si="562"/>
        <v>0</v>
      </c>
      <c r="K536">
        <f t="shared" si="562"/>
        <v>0</v>
      </c>
      <c r="L536">
        <f t="shared" si="562"/>
        <v>0</v>
      </c>
      <c r="M536">
        <f t="shared" si="562"/>
        <v>0</v>
      </c>
      <c r="N536">
        <f t="shared" si="562"/>
        <v>-1</v>
      </c>
      <c r="O536">
        <f t="shared" si="562"/>
        <v>0</v>
      </c>
      <c r="P536">
        <f t="shared" si="562"/>
        <v>0</v>
      </c>
      <c r="Q536">
        <f t="shared" si="562"/>
        <v>0</v>
      </c>
      <c r="R536">
        <f t="shared" si="562"/>
        <v>0</v>
      </c>
      <c r="S536">
        <f t="shared" si="562"/>
        <v>0</v>
      </c>
      <c r="T536">
        <f t="shared" si="562"/>
        <v>0</v>
      </c>
      <c r="U536">
        <f t="shared" si="562"/>
        <v>0</v>
      </c>
    </row>
    <row r="537" spans="1:21" x14ac:dyDescent="0.15">
      <c r="A537">
        <v>14</v>
      </c>
      <c r="B537">
        <f t="shared" si="561"/>
        <v>0</v>
      </c>
      <c r="C537">
        <f t="shared" si="562"/>
        <v>0</v>
      </c>
      <c r="D537">
        <f t="shared" si="562"/>
        <v>0</v>
      </c>
      <c r="E537">
        <f t="shared" si="562"/>
        <v>0</v>
      </c>
      <c r="F537">
        <f t="shared" si="562"/>
        <v>0</v>
      </c>
      <c r="G537">
        <f t="shared" si="562"/>
        <v>0</v>
      </c>
      <c r="H537">
        <f t="shared" si="562"/>
        <v>0</v>
      </c>
      <c r="I537">
        <f t="shared" si="562"/>
        <v>0</v>
      </c>
      <c r="J537">
        <f t="shared" si="562"/>
        <v>0</v>
      </c>
      <c r="K537">
        <f t="shared" si="562"/>
        <v>0</v>
      </c>
      <c r="L537">
        <f t="shared" si="562"/>
        <v>0</v>
      </c>
      <c r="M537">
        <f t="shared" si="562"/>
        <v>0</v>
      </c>
      <c r="N537">
        <f t="shared" si="562"/>
        <v>0</v>
      </c>
      <c r="O537">
        <f t="shared" si="562"/>
        <v>-1</v>
      </c>
      <c r="P537">
        <f t="shared" si="562"/>
        <v>0</v>
      </c>
      <c r="Q537">
        <f t="shared" si="562"/>
        <v>0</v>
      </c>
      <c r="R537">
        <f t="shared" si="562"/>
        <v>0</v>
      </c>
      <c r="S537">
        <f t="shared" si="562"/>
        <v>0</v>
      </c>
      <c r="T537">
        <f t="shared" si="562"/>
        <v>0</v>
      </c>
      <c r="U537">
        <f t="shared" si="562"/>
        <v>0</v>
      </c>
    </row>
    <row r="538" spans="1:21" x14ac:dyDescent="0.15">
      <c r="A538">
        <v>15</v>
      </c>
      <c r="B538">
        <f t="shared" si="561"/>
        <v>0</v>
      </c>
      <c r="C538">
        <f t="shared" si="562"/>
        <v>0</v>
      </c>
      <c r="D538">
        <f t="shared" si="562"/>
        <v>0</v>
      </c>
      <c r="E538">
        <f t="shared" si="562"/>
        <v>0</v>
      </c>
      <c r="F538">
        <f t="shared" si="562"/>
        <v>0</v>
      </c>
      <c r="G538">
        <f t="shared" ref="C538:U543" si="564">-1*G493/SQRT(INDEX($V$479:$V$498,$A538,1)*INDEX($V$479:$V$498,G$523,1))</f>
        <v>0</v>
      </c>
      <c r="H538">
        <f t="shared" si="564"/>
        <v>0</v>
      </c>
      <c r="I538">
        <f t="shared" si="564"/>
        <v>0</v>
      </c>
      <c r="J538">
        <f t="shared" si="564"/>
        <v>0</v>
      </c>
      <c r="K538">
        <f t="shared" si="564"/>
        <v>0</v>
      </c>
      <c r="L538">
        <f t="shared" si="564"/>
        <v>0</v>
      </c>
      <c r="M538">
        <f t="shared" si="564"/>
        <v>0</v>
      </c>
      <c r="N538">
        <f t="shared" si="564"/>
        <v>0</v>
      </c>
      <c r="O538">
        <f t="shared" si="564"/>
        <v>0</v>
      </c>
      <c r="P538">
        <f t="shared" si="564"/>
        <v>-1</v>
      </c>
      <c r="Q538">
        <f t="shared" si="564"/>
        <v>0</v>
      </c>
      <c r="R538">
        <f t="shared" si="564"/>
        <v>0</v>
      </c>
      <c r="S538">
        <f t="shared" si="564"/>
        <v>0</v>
      </c>
      <c r="T538">
        <f t="shared" si="564"/>
        <v>0</v>
      </c>
      <c r="U538">
        <f t="shared" si="564"/>
        <v>0</v>
      </c>
    </row>
    <row r="539" spans="1:21" x14ac:dyDescent="0.15">
      <c r="A539">
        <v>16</v>
      </c>
      <c r="B539">
        <f t="shared" si="561"/>
        <v>0</v>
      </c>
      <c r="C539">
        <f t="shared" si="564"/>
        <v>0</v>
      </c>
      <c r="D539">
        <f t="shared" si="564"/>
        <v>0</v>
      </c>
      <c r="E539">
        <f t="shared" si="564"/>
        <v>0</v>
      </c>
      <c r="F539">
        <f t="shared" si="564"/>
        <v>0</v>
      </c>
      <c r="G539">
        <f t="shared" si="564"/>
        <v>0</v>
      </c>
      <c r="H539">
        <f t="shared" si="564"/>
        <v>0</v>
      </c>
      <c r="I539">
        <f t="shared" si="564"/>
        <v>0</v>
      </c>
      <c r="J539">
        <f t="shared" si="564"/>
        <v>0.22333954048952315</v>
      </c>
      <c r="K539">
        <f t="shared" si="564"/>
        <v>-0.44113818881857142</v>
      </c>
      <c r="L539">
        <f t="shared" si="564"/>
        <v>-4.638871916431999E-2</v>
      </c>
      <c r="M539">
        <f t="shared" si="564"/>
        <v>0.61231366156838118</v>
      </c>
      <c r="N539">
        <f t="shared" si="564"/>
        <v>0</v>
      </c>
      <c r="O539">
        <f t="shared" si="564"/>
        <v>0</v>
      </c>
      <c r="P539">
        <f t="shared" si="564"/>
        <v>0</v>
      </c>
      <c r="Q539">
        <f t="shared" si="564"/>
        <v>-1</v>
      </c>
      <c r="R539">
        <f t="shared" si="564"/>
        <v>0</v>
      </c>
      <c r="S539">
        <f t="shared" si="564"/>
        <v>0</v>
      </c>
      <c r="T539">
        <f t="shared" si="564"/>
        <v>0</v>
      </c>
      <c r="U539">
        <f t="shared" si="564"/>
        <v>0</v>
      </c>
    </row>
    <row r="540" spans="1:21" x14ac:dyDescent="0.15">
      <c r="A540">
        <v>17</v>
      </c>
      <c r="B540">
        <f t="shared" si="561"/>
        <v>0</v>
      </c>
      <c r="C540">
        <f t="shared" si="564"/>
        <v>0</v>
      </c>
      <c r="D540">
        <f t="shared" si="564"/>
        <v>0</v>
      </c>
      <c r="E540">
        <f t="shared" si="564"/>
        <v>0</v>
      </c>
      <c r="F540">
        <f t="shared" si="564"/>
        <v>0</v>
      </c>
      <c r="G540">
        <f t="shared" si="564"/>
        <v>0</v>
      </c>
      <c r="H540">
        <f t="shared" si="564"/>
        <v>0</v>
      </c>
      <c r="I540">
        <f t="shared" si="564"/>
        <v>0</v>
      </c>
      <c r="J540">
        <f t="shared" si="564"/>
        <v>0</v>
      </c>
      <c r="K540">
        <f t="shared" si="564"/>
        <v>0</v>
      </c>
      <c r="L540">
        <f t="shared" si="564"/>
        <v>0</v>
      </c>
      <c r="M540">
        <f t="shared" si="564"/>
        <v>0</v>
      </c>
      <c r="N540">
        <f t="shared" si="564"/>
        <v>0</v>
      </c>
      <c r="O540">
        <f t="shared" si="564"/>
        <v>0</v>
      </c>
      <c r="P540">
        <f t="shared" si="564"/>
        <v>0</v>
      </c>
      <c r="Q540">
        <f t="shared" si="564"/>
        <v>0</v>
      </c>
      <c r="R540">
        <f t="shared" si="564"/>
        <v>-1</v>
      </c>
      <c r="S540">
        <f t="shared" si="564"/>
        <v>0</v>
      </c>
      <c r="T540">
        <f t="shared" si="564"/>
        <v>0</v>
      </c>
      <c r="U540">
        <f t="shared" si="564"/>
        <v>0</v>
      </c>
    </row>
    <row r="541" spans="1:21" x14ac:dyDescent="0.15">
      <c r="A541">
        <v>18</v>
      </c>
      <c r="B541">
        <f t="shared" si="561"/>
        <v>0</v>
      </c>
      <c r="C541">
        <f t="shared" si="564"/>
        <v>0</v>
      </c>
      <c r="D541">
        <f t="shared" si="564"/>
        <v>0</v>
      </c>
      <c r="E541">
        <f t="shared" si="564"/>
        <v>0</v>
      </c>
      <c r="F541">
        <f t="shared" si="564"/>
        <v>0</v>
      </c>
      <c r="G541">
        <f t="shared" si="564"/>
        <v>0</v>
      </c>
      <c r="H541">
        <f t="shared" si="564"/>
        <v>0</v>
      </c>
      <c r="I541">
        <f t="shared" si="564"/>
        <v>0</v>
      </c>
      <c r="J541">
        <f t="shared" si="564"/>
        <v>0</v>
      </c>
      <c r="K541">
        <f t="shared" si="564"/>
        <v>0</v>
      </c>
      <c r="L541">
        <f t="shared" si="564"/>
        <v>0</v>
      </c>
      <c r="M541">
        <f t="shared" si="564"/>
        <v>0</v>
      </c>
      <c r="N541">
        <f t="shared" si="564"/>
        <v>0</v>
      </c>
      <c r="O541">
        <f t="shared" si="564"/>
        <v>0</v>
      </c>
      <c r="P541">
        <f t="shared" si="564"/>
        <v>0</v>
      </c>
      <c r="Q541">
        <f t="shared" si="564"/>
        <v>0</v>
      </c>
      <c r="R541">
        <f t="shared" si="564"/>
        <v>0</v>
      </c>
      <c r="S541">
        <f t="shared" si="564"/>
        <v>-1</v>
      </c>
      <c r="T541">
        <f t="shared" si="564"/>
        <v>0</v>
      </c>
      <c r="U541">
        <f t="shared" si="564"/>
        <v>0</v>
      </c>
    </row>
    <row r="542" spans="1:21" x14ac:dyDescent="0.15">
      <c r="A542">
        <v>19</v>
      </c>
      <c r="B542">
        <f t="shared" si="561"/>
        <v>0</v>
      </c>
      <c r="C542">
        <f t="shared" si="564"/>
        <v>0</v>
      </c>
      <c r="D542">
        <f t="shared" si="564"/>
        <v>0</v>
      </c>
      <c r="E542">
        <f t="shared" si="564"/>
        <v>0</v>
      </c>
      <c r="F542">
        <f t="shared" si="564"/>
        <v>0</v>
      </c>
      <c r="G542">
        <f t="shared" si="564"/>
        <v>0</v>
      </c>
      <c r="H542">
        <f t="shared" si="564"/>
        <v>0</v>
      </c>
      <c r="I542">
        <f t="shared" si="564"/>
        <v>0</v>
      </c>
      <c r="J542">
        <f t="shared" si="564"/>
        <v>0</v>
      </c>
      <c r="K542">
        <f t="shared" si="564"/>
        <v>0</v>
      </c>
      <c r="L542">
        <f t="shared" si="564"/>
        <v>0</v>
      </c>
      <c r="M542">
        <f t="shared" si="564"/>
        <v>0</v>
      </c>
      <c r="N542">
        <f t="shared" si="564"/>
        <v>0</v>
      </c>
      <c r="O542">
        <f t="shared" si="564"/>
        <v>0</v>
      </c>
      <c r="P542">
        <f t="shared" si="564"/>
        <v>0</v>
      </c>
      <c r="Q542">
        <f t="shared" si="564"/>
        <v>0</v>
      </c>
      <c r="R542">
        <f t="shared" si="564"/>
        <v>0</v>
      </c>
      <c r="S542">
        <f t="shared" si="564"/>
        <v>0</v>
      </c>
      <c r="T542">
        <f t="shared" si="564"/>
        <v>-1</v>
      </c>
      <c r="U542">
        <f t="shared" si="564"/>
        <v>0</v>
      </c>
    </row>
    <row r="543" spans="1:21" x14ac:dyDescent="0.15">
      <c r="A543">
        <v>20</v>
      </c>
      <c r="B543">
        <f t="shared" si="561"/>
        <v>0</v>
      </c>
      <c r="C543">
        <f t="shared" si="564"/>
        <v>0</v>
      </c>
      <c r="D543">
        <f t="shared" si="564"/>
        <v>0</v>
      </c>
      <c r="E543">
        <f t="shared" si="564"/>
        <v>0</v>
      </c>
      <c r="F543">
        <f t="shared" si="564"/>
        <v>0</v>
      </c>
      <c r="G543">
        <f t="shared" si="564"/>
        <v>0</v>
      </c>
      <c r="H543">
        <f t="shared" si="564"/>
        <v>0</v>
      </c>
      <c r="I543">
        <f t="shared" si="564"/>
        <v>0</v>
      </c>
      <c r="J543">
        <f t="shared" si="564"/>
        <v>0</v>
      </c>
      <c r="K543">
        <f t="shared" si="564"/>
        <v>0</v>
      </c>
      <c r="L543">
        <f t="shared" si="564"/>
        <v>0</v>
      </c>
      <c r="M543">
        <f t="shared" si="564"/>
        <v>0</v>
      </c>
      <c r="N543">
        <f t="shared" si="564"/>
        <v>0</v>
      </c>
      <c r="O543">
        <f t="shared" si="564"/>
        <v>0</v>
      </c>
      <c r="P543">
        <f t="shared" si="564"/>
        <v>0</v>
      </c>
      <c r="Q543">
        <f t="shared" si="564"/>
        <v>0</v>
      </c>
      <c r="R543">
        <f t="shared" si="564"/>
        <v>0</v>
      </c>
      <c r="S543">
        <f t="shared" si="564"/>
        <v>0</v>
      </c>
      <c r="T543">
        <f t="shared" si="564"/>
        <v>0</v>
      </c>
      <c r="U543">
        <f t="shared" si="564"/>
        <v>-1</v>
      </c>
    </row>
    <row r="546" spans="1:21" x14ac:dyDescent="0.15">
      <c r="A546" t="s">
        <v>204</v>
      </c>
      <c r="B546">
        <v>1</v>
      </c>
      <c r="C546">
        <v>2</v>
      </c>
      <c r="D546">
        <v>3</v>
      </c>
      <c r="E546">
        <v>4</v>
      </c>
      <c r="F546">
        <v>5</v>
      </c>
      <c r="G546">
        <v>6</v>
      </c>
      <c r="H546">
        <v>7</v>
      </c>
      <c r="I546">
        <v>8</v>
      </c>
      <c r="J546">
        <v>9</v>
      </c>
      <c r="K546">
        <v>10</v>
      </c>
      <c r="L546">
        <v>11</v>
      </c>
      <c r="M546">
        <v>12</v>
      </c>
      <c r="N546">
        <v>13</v>
      </c>
      <c r="O546">
        <v>14</v>
      </c>
      <c r="P546">
        <v>15</v>
      </c>
      <c r="Q546">
        <v>16</v>
      </c>
      <c r="R546">
        <v>17</v>
      </c>
      <c r="S546">
        <v>18</v>
      </c>
      <c r="T546">
        <v>19</v>
      </c>
      <c r="U546">
        <v>20</v>
      </c>
    </row>
    <row r="547" spans="1:21" x14ac:dyDescent="0.15">
      <c r="A547">
        <v>1</v>
      </c>
      <c r="B547">
        <f t="shared" ref="B547:B566" si="565">IF(B302,IF(B115=1,1,(INDEX($Y$38:$Y$57,B$546,1)+INDEX($Y$38:$Y$57,$A547,1)-2*B115)/(2-2*B115)),0)</f>
        <v>1</v>
      </c>
      <c r="C547">
        <f t="shared" ref="C547:K547" si="566">IF(C302,IF(C115=1,1,(INDEX($Y$38:$Y$57,C$546,1)+INDEX($Y$38:$Y$57,$A547,1)-2*C115)/(2-2*C115)),0)</f>
        <v>0.62452978245025925</v>
      </c>
      <c r="D547">
        <f t="shared" si="566"/>
        <v>0.41384652182533227</v>
      </c>
      <c r="E547">
        <f t="shared" si="566"/>
        <v>0.73939958723770272</v>
      </c>
      <c r="F547">
        <f t="shared" si="566"/>
        <v>0.57857596952705947</v>
      </c>
      <c r="G547">
        <f t="shared" si="566"/>
        <v>0.86710711657533956</v>
      </c>
      <c r="H547">
        <f t="shared" si="566"/>
        <v>0.80698549833431588</v>
      </c>
      <c r="I547">
        <f t="shared" si="566"/>
        <v>0.86927285159869383</v>
      </c>
      <c r="J547">
        <f t="shared" si="566"/>
        <v>0.9211860808361868</v>
      </c>
      <c r="K547">
        <f t="shared" si="566"/>
        <v>0.87500392434640573</v>
      </c>
      <c r="L547">
        <f>IF(L302,IF(L115=1,1,(INDEX($Y$38:$Y$57,L$546,1)+INDEX($Y$38:$Y$57,$A547,1)-2*L115)/(2-2*L115)),0)</f>
        <v>0.8345365214599636</v>
      </c>
      <c r="M547">
        <f t="shared" ref="M547:U547" si="567">IF(M302,IF(M115=1,1,(INDEX($Y$38:$Y$57,M$546,1)+INDEX($Y$38:$Y$57,$A547,1)-2*M115)/(2-2*M115)),0)</f>
        <v>0.77439993326759349</v>
      </c>
      <c r="N547">
        <f t="shared" si="567"/>
        <v>0.89861809102435775</v>
      </c>
      <c r="O547">
        <f t="shared" si="567"/>
        <v>0.72667818568799891</v>
      </c>
      <c r="P547">
        <f t="shared" si="567"/>
        <v>0.71636299448172236</v>
      </c>
      <c r="Q547">
        <f t="shared" si="567"/>
        <v>0.71305871508727314</v>
      </c>
      <c r="R547">
        <f t="shared" si="567"/>
        <v>0.45945482823334538</v>
      </c>
      <c r="S547">
        <f t="shared" si="567"/>
        <v>-4.858922675033245</v>
      </c>
      <c r="T547">
        <f t="shared" si="567"/>
        <v>0.91119088681026039</v>
      </c>
      <c r="U547">
        <f t="shared" si="567"/>
        <v>0.84908980734384176</v>
      </c>
    </row>
    <row r="548" spans="1:21" x14ac:dyDescent="0.15">
      <c r="A548">
        <v>2</v>
      </c>
      <c r="B548">
        <f t="shared" si="565"/>
        <v>0.62452978245025925</v>
      </c>
      <c r="C548">
        <f t="shared" ref="C548:K548" si="568">IF(C303,IF(C116=1,1,(INDEX($Y$38:$Y$57,C$546,1)+INDEX($Y$38:$Y$57,$A548,1)-2*C116)/(2-2*C116)),0)</f>
        <v>1</v>
      </c>
      <c r="D548">
        <f t="shared" si="568"/>
        <v>0.80441421528837309</v>
      </c>
      <c r="E548">
        <f t="shared" si="568"/>
        <v>0.55143171282808867</v>
      </c>
      <c r="F548">
        <f t="shared" si="568"/>
        <v>0.80437567571056756</v>
      </c>
      <c r="G548">
        <f t="shared" si="568"/>
        <v>0.89286193710209549</v>
      </c>
      <c r="H548">
        <f t="shared" si="568"/>
        <v>0.85140559286121109</v>
      </c>
      <c r="I548">
        <f t="shared" si="568"/>
        <v>0.89413561255729679</v>
      </c>
      <c r="J548">
        <f t="shared" si="568"/>
        <v>0.91491719424078055</v>
      </c>
      <c r="K548">
        <f t="shared" si="568"/>
        <v>0.89371934510500695</v>
      </c>
      <c r="L548">
        <f t="shared" ref="L548:U548" si="569">IF(L303,IF(L116=1,1,(INDEX($Y$38:$Y$57,L$546,1)+INDEX($Y$38:$Y$57,$A548,1)-2*L116)/(2-2*L116)),0)</f>
        <v>0.83960258888954931</v>
      </c>
      <c r="M548">
        <f t="shared" si="569"/>
        <v>0.84700506057476277</v>
      </c>
      <c r="N548">
        <f t="shared" si="569"/>
        <v>0.90572378785753083</v>
      </c>
      <c r="O548">
        <f t="shared" si="569"/>
        <v>0.78396229484569491</v>
      </c>
      <c r="P548">
        <f t="shared" si="569"/>
        <v>0.77813156085068569</v>
      </c>
      <c r="Q548">
        <f t="shared" si="569"/>
        <v>0.79550032926271297</v>
      </c>
      <c r="R548">
        <f t="shared" si="569"/>
        <v>0.81022088441910955</v>
      </c>
      <c r="S548">
        <f t="shared" si="569"/>
        <v>0.17727773222871004</v>
      </c>
      <c r="T548">
        <f t="shared" si="569"/>
        <v>0.89173131234269154</v>
      </c>
      <c r="U548">
        <f t="shared" si="569"/>
        <v>0.85578332361521359</v>
      </c>
    </row>
    <row r="549" spans="1:21" x14ac:dyDescent="0.15">
      <c r="A549">
        <v>3</v>
      </c>
      <c r="B549">
        <f t="shared" si="565"/>
        <v>0.41384652182533227</v>
      </c>
      <c r="C549">
        <f t="shared" ref="C549:K549" si="570">IF(C304,IF(C117=1,1,(INDEX($Y$38:$Y$57,C$546,1)+INDEX($Y$38:$Y$57,$A549,1)-2*C117)/(2-2*C117)),0)</f>
        <v>0.80441421528837309</v>
      </c>
      <c r="D549">
        <f t="shared" si="570"/>
        <v>1</v>
      </c>
      <c r="E549">
        <f t="shared" si="570"/>
        <v>0.79700534513285037</v>
      </c>
      <c r="F549">
        <f t="shared" si="570"/>
        <v>-0.62118605472856603</v>
      </c>
      <c r="G549">
        <f t="shared" si="570"/>
        <v>0.7648202854113898</v>
      </c>
      <c r="H549">
        <f t="shared" si="570"/>
        <v>0.70710818879262682</v>
      </c>
      <c r="I549">
        <f t="shared" si="570"/>
        <v>0.81017984229713125</v>
      </c>
      <c r="J549">
        <f t="shared" si="570"/>
        <v>0.84006818919027137</v>
      </c>
      <c r="K549">
        <f t="shared" si="570"/>
        <v>0.8223408657195832</v>
      </c>
      <c r="L549">
        <f t="shared" ref="L549:U549" si="571">IF(L304,IF(L117=1,1,(INDEX($Y$38:$Y$57,L$546,1)+INDEX($Y$38:$Y$57,$A549,1)-2*L117)/(2-2*L117)),0)</f>
        <v>0.74421024573658956</v>
      </c>
      <c r="M549">
        <f t="shared" si="571"/>
        <v>0.71219736044672133</v>
      </c>
      <c r="N549">
        <f t="shared" si="571"/>
        <v>0.77610030678476782</v>
      </c>
      <c r="O549">
        <f t="shared" si="571"/>
        <v>0.61271762566106058</v>
      </c>
      <c r="P549">
        <f t="shared" si="571"/>
        <v>0.64268373799358558</v>
      </c>
      <c r="Q549">
        <f t="shared" si="571"/>
        <v>0.58009380740809968</v>
      </c>
      <c r="R549">
        <f t="shared" si="571"/>
        <v>0.70168626350630414</v>
      </c>
      <c r="S549">
        <f t="shared" si="571"/>
        <v>0.89240322580645148</v>
      </c>
      <c r="T549">
        <f t="shared" si="571"/>
        <v>0.83662957717245712</v>
      </c>
      <c r="U549">
        <f t="shared" si="571"/>
        <v>0.73837954134427841</v>
      </c>
    </row>
    <row r="550" spans="1:21" x14ac:dyDescent="0.15">
      <c r="A550">
        <v>4</v>
      </c>
      <c r="B550">
        <f t="shared" si="565"/>
        <v>0.73939958723770272</v>
      </c>
      <c r="C550">
        <f t="shared" ref="C550:K550" si="572">IF(C305,IF(C118=1,1,(INDEX($Y$38:$Y$57,C$546,1)+INDEX($Y$38:$Y$57,$A550,1)-2*C118)/(2-2*C118)),0)</f>
        <v>0.55143171282808867</v>
      </c>
      <c r="D550">
        <f t="shared" si="572"/>
        <v>0.79700534513285037</v>
      </c>
      <c r="E550">
        <f t="shared" si="572"/>
        <v>1</v>
      </c>
      <c r="F550">
        <f t="shared" si="572"/>
        <v>0.77966880264950067</v>
      </c>
      <c r="G550">
        <f t="shared" si="572"/>
        <v>0.84551510570482513</v>
      </c>
      <c r="H550">
        <f t="shared" si="572"/>
        <v>0.78460210064010327</v>
      </c>
      <c r="I550">
        <f t="shared" si="572"/>
        <v>0.85384970708291374</v>
      </c>
      <c r="J550">
        <f t="shared" si="572"/>
        <v>0.89139899325313743</v>
      </c>
      <c r="K550">
        <f t="shared" si="572"/>
        <v>0.85459179975722532</v>
      </c>
      <c r="L550">
        <f t="shared" ref="L550:U550" si="573">IF(L305,IF(L118=1,1,(INDEX($Y$38:$Y$57,L$546,1)+INDEX($Y$38:$Y$57,$A550,1)-2*L118)/(2-2*L118)),0)</f>
        <v>0.74495758381195021</v>
      </c>
      <c r="M550">
        <f t="shared" si="573"/>
        <v>0.78641314394361617</v>
      </c>
      <c r="N550">
        <f t="shared" si="573"/>
        <v>0.87564209672589788</v>
      </c>
      <c r="O550">
        <f t="shared" si="573"/>
        <v>0.71724298246348583</v>
      </c>
      <c r="P550">
        <f t="shared" si="573"/>
        <v>0.71952270318518741</v>
      </c>
      <c r="Q550">
        <f t="shared" si="573"/>
        <v>0.74910364859696665</v>
      </c>
      <c r="R550">
        <f t="shared" si="573"/>
        <v>0.63779062709799739</v>
      </c>
      <c r="S550">
        <f t="shared" si="573"/>
        <v>0.80918599280289871</v>
      </c>
      <c r="T550">
        <f t="shared" si="573"/>
        <v>0.86504976483242124</v>
      </c>
      <c r="U550">
        <f t="shared" si="573"/>
        <v>0.82031747777062369</v>
      </c>
    </row>
    <row r="551" spans="1:21" x14ac:dyDescent="0.15">
      <c r="A551">
        <v>5</v>
      </c>
      <c r="B551">
        <f t="shared" si="565"/>
        <v>0.57857596952705947</v>
      </c>
      <c r="C551">
        <f t="shared" ref="C551:K551" si="574">IF(C306,IF(C119=1,1,(INDEX($Y$38:$Y$57,C$546,1)+INDEX($Y$38:$Y$57,$A551,1)-2*C119)/(2-2*C119)),0)</f>
        <v>0.80437567571056756</v>
      </c>
      <c r="D551">
        <f t="shared" si="574"/>
        <v>-0.62118605472856603</v>
      </c>
      <c r="E551">
        <f t="shared" si="574"/>
        <v>0.77966880264950067</v>
      </c>
      <c r="F551">
        <f t="shared" si="574"/>
        <v>1</v>
      </c>
      <c r="G551">
        <f t="shared" si="574"/>
        <v>0.7766449842398836</v>
      </c>
      <c r="H551">
        <f t="shared" si="574"/>
        <v>0.73159920703181869</v>
      </c>
      <c r="I551">
        <f t="shared" si="574"/>
        <v>0.81336355426827556</v>
      </c>
      <c r="J551">
        <f t="shared" si="574"/>
        <v>0.83176373825054006</v>
      </c>
      <c r="K551">
        <f t="shared" si="574"/>
        <v>0.82540361705607979</v>
      </c>
      <c r="L551">
        <f t="shared" ref="L551:U551" si="575">IF(L306,IF(L119=1,1,(INDEX($Y$38:$Y$57,L$546,1)+INDEX($Y$38:$Y$57,$A551,1)-2*L119)/(2-2*L119)),0)</f>
        <v>0.73787997242538583</v>
      </c>
      <c r="M551">
        <f t="shared" si="575"/>
        <v>0.74332028166487452</v>
      </c>
      <c r="N551">
        <f t="shared" si="575"/>
        <v>0.78084598973416519</v>
      </c>
      <c r="O551">
        <f t="shared" si="575"/>
        <v>0.6452751555798637</v>
      </c>
      <c r="P551">
        <f t="shared" si="575"/>
        <v>0.66833621219634298</v>
      </c>
      <c r="Q551">
        <f t="shared" si="575"/>
        <v>0.65115587669037767</v>
      </c>
      <c r="R551">
        <f t="shared" si="575"/>
        <v>0.71016577319336061</v>
      </c>
      <c r="S551">
        <f t="shared" si="575"/>
        <v>0.88298448944420505</v>
      </c>
      <c r="T551">
        <f t="shared" si="575"/>
        <v>0.81737507932013631</v>
      </c>
      <c r="U551">
        <f t="shared" si="575"/>
        <v>0.73544515435973545</v>
      </c>
    </row>
    <row r="552" spans="1:21" x14ac:dyDescent="0.15">
      <c r="A552">
        <v>6</v>
      </c>
      <c r="B552">
        <f t="shared" si="565"/>
        <v>0.86710711657533956</v>
      </c>
      <c r="C552">
        <f t="shared" ref="C552:K552" si="576">IF(C307,IF(C120=1,1,(INDEX($Y$38:$Y$57,C$546,1)+INDEX($Y$38:$Y$57,$A552,1)-2*C120)/(2-2*C120)),0)</f>
        <v>0.89286193710209549</v>
      </c>
      <c r="D552">
        <f t="shared" si="576"/>
        <v>0.7648202854113898</v>
      </c>
      <c r="E552">
        <f t="shared" si="576"/>
        <v>0.84551510570482513</v>
      </c>
      <c r="F552">
        <f t="shared" si="576"/>
        <v>0.7766449842398836</v>
      </c>
      <c r="G552">
        <f t="shared" si="576"/>
        <v>1</v>
      </c>
      <c r="H552">
        <f t="shared" si="576"/>
        <v>0.85631431114864909</v>
      </c>
      <c r="I552">
        <f t="shared" si="576"/>
        <v>0.7044142958572841</v>
      </c>
      <c r="J552">
        <f t="shared" si="576"/>
        <v>0.70391916178842584</v>
      </c>
      <c r="K552">
        <f t="shared" si="576"/>
        <v>0.80977572027881162</v>
      </c>
      <c r="L552">
        <f t="shared" ref="L552:U552" si="577">IF(L307,IF(L120=1,1,(INDEX($Y$38:$Y$57,L$546,1)+INDEX($Y$38:$Y$57,$A552,1)-2*L120)/(2-2*L120)),0)</f>
        <v>0.57235701345802847</v>
      </c>
      <c r="M552">
        <f t="shared" si="577"/>
        <v>0.49702988897348538</v>
      </c>
      <c r="N552">
        <f t="shared" si="577"/>
        <v>0.57389986595950859</v>
      </c>
      <c r="O552">
        <f t="shared" si="577"/>
        <v>0.77320892242487826</v>
      </c>
      <c r="P552">
        <f t="shared" si="577"/>
        <v>0.7515218439510426</v>
      </c>
      <c r="Q552">
        <f t="shared" si="577"/>
        <v>0.67877065454103258</v>
      </c>
      <c r="R552">
        <f t="shared" si="577"/>
        <v>0.71648490945962173</v>
      </c>
      <c r="S552">
        <f t="shared" si="577"/>
        <v>0.93449978739807293</v>
      </c>
      <c r="T552">
        <f t="shared" si="577"/>
        <v>0.67302615052362702</v>
      </c>
      <c r="U552">
        <f t="shared" si="577"/>
        <v>0.54496609565724763</v>
      </c>
    </row>
    <row r="553" spans="1:21" x14ac:dyDescent="0.15">
      <c r="A553">
        <v>7</v>
      </c>
      <c r="B553">
        <f t="shared" si="565"/>
        <v>0.80698549833431588</v>
      </c>
      <c r="C553">
        <f t="shared" ref="C553:K553" si="578">IF(C308,IF(C121=1,1,(INDEX($Y$38:$Y$57,C$546,1)+INDEX($Y$38:$Y$57,$A553,1)-2*C121)/(2-2*C121)),0)</f>
        <v>0.85140559286121109</v>
      </c>
      <c r="D553">
        <f t="shared" si="578"/>
        <v>0.70710818879262682</v>
      </c>
      <c r="E553">
        <f t="shared" si="578"/>
        <v>0.78460210064010327</v>
      </c>
      <c r="F553">
        <f t="shared" si="578"/>
        <v>0.73159920703181869</v>
      </c>
      <c r="G553">
        <f t="shared" si="578"/>
        <v>0.85631431114864909</v>
      </c>
      <c r="H553">
        <f t="shared" si="578"/>
        <v>1</v>
      </c>
      <c r="I553">
        <f t="shared" si="578"/>
        <v>0.87040835238910907</v>
      </c>
      <c r="J553">
        <f t="shared" si="578"/>
        <v>0.88880541019157877</v>
      </c>
      <c r="K553">
        <f t="shared" si="578"/>
        <v>0.87923765619525729</v>
      </c>
      <c r="L553">
        <f t="shared" ref="L553:U553" si="579">IF(L308,IF(L121=1,1,(INDEX($Y$38:$Y$57,L$546,1)+INDEX($Y$38:$Y$57,$A553,1)-2*L121)/(2-2*L121)),0)</f>
        <v>0.79535139192515947</v>
      </c>
      <c r="M553">
        <f t="shared" si="579"/>
        <v>0.8006767215599313</v>
      </c>
      <c r="N553">
        <f t="shared" si="579"/>
        <v>0.88140372211989304</v>
      </c>
      <c r="O553">
        <f t="shared" si="579"/>
        <v>-0.61902762329415173</v>
      </c>
      <c r="P553">
        <f t="shared" si="579"/>
        <v>2.5311407657414343E-2</v>
      </c>
      <c r="Q553">
        <f t="shared" si="579"/>
        <v>0.70971541497883195</v>
      </c>
      <c r="R553">
        <f t="shared" si="579"/>
        <v>0.71701020016454986</v>
      </c>
      <c r="S553">
        <f t="shared" si="579"/>
        <v>0.91516951703581273</v>
      </c>
      <c r="T553">
        <f t="shared" si="579"/>
        <v>0.86555183997878182</v>
      </c>
      <c r="U553">
        <f t="shared" si="579"/>
        <v>0.8231929202380055</v>
      </c>
    </row>
    <row r="554" spans="1:21" x14ac:dyDescent="0.15">
      <c r="A554">
        <v>8</v>
      </c>
      <c r="B554">
        <f t="shared" si="565"/>
        <v>0.86927285159869383</v>
      </c>
      <c r="C554">
        <f t="shared" ref="C554:K554" si="580">IF(C309,IF(C122=1,1,(INDEX($Y$38:$Y$57,C$546,1)+INDEX($Y$38:$Y$57,$A554,1)-2*C122)/(2-2*C122)),0)</f>
        <v>0.89413561255729679</v>
      </c>
      <c r="D554">
        <f t="shared" si="580"/>
        <v>0.81017984229713125</v>
      </c>
      <c r="E554">
        <f t="shared" si="580"/>
        <v>0.85384970708291374</v>
      </c>
      <c r="F554">
        <f t="shared" si="580"/>
        <v>0.81336355426827556</v>
      </c>
      <c r="G554">
        <f t="shared" si="580"/>
        <v>0.7044142958572841</v>
      </c>
      <c r="H554">
        <f t="shared" si="580"/>
        <v>0.87040835238910907</v>
      </c>
      <c r="I554">
        <f t="shared" si="580"/>
        <v>1</v>
      </c>
      <c r="J554">
        <f t="shared" si="580"/>
        <v>0.8879067875360751</v>
      </c>
      <c r="K554">
        <f t="shared" si="580"/>
        <v>-0.23434202608041169</v>
      </c>
      <c r="L554">
        <f t="shared" ref="L554:U554" si="581">IF(L309,IF(L122=1,1,(INDEX($Y$38:$Y$57,L$546,1)+INDEX($Y$38:$Y$57,$A554,1)-2*L122)/(2-2*L122)),0)</f>
        <v>0.69799894939241036</v>
      </c>
      <c r="M554">
        <f t="shared" si="581"/>
        <v>0.4574140569563398</v>
      </c>
      <c r="N554">
        <f t="shared" si="581"/>
        <v>0.8724303356703591</v>
      </c>
      <c r="O554">
        <f t="shared" si="581"/>
        <v>0.79499528314894663</v>
      </c>
      <c r="P554">
        <f t="shared" si="581"/>
        <v>0.78692777744186648</v>
      </c>
      <c r="Q554">
        <f t="shared" si="581"/>
        <v>0.77756646770594928</v>
      </c>
      <c r="R554">
        <f t="shared" si="581"/>
        <v>0.84333690835856578</v>
      </c>
      <c r="S554">
        <f t="shared" si="581"/>
        <v>0.93806218792555607</v>
      </c>
      <c r="T554">
        <f t="shared" si="581"/>
        <v>0.8508827256322411</v>
      </c>
      <c r="U554">
        <f t="shared" si="581"/>
        <v>0.77897864215844748</v>
      </c>
    </row>
    <row r="555" spans="1:21" x14ac:dyDescent="0.15">
      <c r="A555">
        <v>9</v>
      </c>
      <c r="B555">
        <f t="shared" si="565"/>
        <v>0.9211860808361868</v>
      </c>
      <c r="C555">
        <f t="shared" ref="C555:K555" si="582">IF(C310,IF(C123=1,1,(INDEX($Y$38:$Y$57,C$546,1)+INDEX($Y$38:$Y$57,$A555,1)-2*C123)/(2-2*C123)),0)</f>
        <v>0.91491719424078055</v>
      </c>
      <c r="D555">
        <f t="shared" si="582"/>
        <v>0.84006818919027137</v>
      </c>
      <c r="E555">
        <f t="shared" si="582"/>
        <v>0.89139899325313743</v>
      </c>
      <c r="F555">
        <f t="shared" si="582"/>
        <v>0.83176373825054006</v>
      </c>
      <c r="G555">
        <f t="shared" si="582"/>
        <v>0.70391916178842584</v>
      </c>
      <c r="H555">
        <f t="shared" si="582"/>
        <v>0.88880541019157877</v>
      </c>
      <c r="I555">
        <f t="shared" si="582"/>
        <v>0.8879067875360751</v>
      </c>
      <c r="J555">
        <f t="shared" si="582"/>
        <v>1</v>
      </c>
      <c r="K555">
        <f t="shared" si="582"/>
        <v>0.91440577700261438</v>
      </c>
      <c r="L555">
        <f t="shared" ref="L555:U555" si="583">IF(L310,IF(L123=1,1,(INDEX($Y$38:$Y$57,L$546,1)+INDEX($Y$38:$Y$57,$A555,1)-2*L123)/(2-2*L123)),0)</f>
        <v>0.76784794509509158</v>
      </c>
      <c r="M555">
        <f t="shared" si="583"/>
        <v>0.85395276218800309</v>
      </c>
      <c r="N555">
        <f t="shared" si="583"/>
        <v>0.10920147055383052</v>
      </c>
      <c r="O555">
        <f t="shared" si="583"/>
        <v>0.82255894651206996</v>
      </c>
      <c r="P555">
        <f t="shared" si="583"/>
        <v>0.81792380856740476</v>
      </c>
      <c r="Q555">
        <f t="shared" si="583"/>
        <v>0.75605812332069711</v>
      </c>
      <c r="R555">
        <f t="shared" si="583"/>
        <v>0.88070299481062753</v>
      </c>
      <c r="S555">
        <f t="shared" si="583"/>
        <v>0.93891574724172522</v>
      </c>
      <c r="T555">
        <f t="shared" si="583"/>
        <v>-0.78347802156090551</v>
      </c>
      <c r="U555">
        <f t="shared" si="583"/>
        <v>0.72878384224490389</v>
      </c>
    </row>
    <row r="556" spans="1:21" x14ac:dyDescent="0.15">
      <c r="A556">
        <v>10</v>
      </c>
      <c r="B556">
        <f t="shared" si="565"/>
        <v>0.87500392434640573</v>
      </c>
      <c r="C556">
        <f t="shared" ref="C556:K556" si="584">IF(C311,IF(C124=1,1,(INDEX($Y$38:$Y$57,C$546,1)+INDEX($Y$38:$Y$57,$A556,1)-2*C124)/(2-2*C124)),0)</f>
        <v>0.89371934510500695</v>
      </c>
      <c r="D556">
        <f t="shared" si="584"/>
        <v>0.8223408657195832</v>
      </c>
      <c r="E556">
        <f t="shared" si="584"/>
        <v>0.85459179975722532</v>
      </c>
      <c r="F556">
        <f t="shared" si="584"/>
        <v>0.82540361705607979</v>
      </c>
      <c r="G556">
        <f t="shared" si="584"/>
        <v>0.80977572027881162</v>
      </c>
      <c r="H556">
        <f t="shared" si="584"/>
        <v>0.87923765619525729</v>
      </c>
      <c r="I556">
        <f t="shared" si="584"/>
        <v>-0.23434202608041169</v>
      </c>
      <c r="J556">
        <f t="shared" si="584"/>
        <v>0.91440577700261438</v>
      </c>
      <c r="K556">
        <f t="shared" si="584"/>
        <v>1</v>
      </c>
      <c r="L556">
        <f t="shared" ref="L556:U556" si="585">IF(L311,IF(L124=1,1,(INDEX($Y$38:$Y$57,L$546,1)+INDEX($Y$38:$Y$57,$A556,1)-2*L124)/(2-2*L124)),0)</f>
        <v>0.73582293358474549</v>
      </c>
      <c r="M556">
        <f t="shared" si="585"/>
        <v>0.50668949180373601</v>
      </c>
      <c r="N556">
        <f t="shared" si="585"/>
        <v>0.90286985883467841</v>
      </c>
      <c r="O556">
        <f t="shared" si="585"/>
        <v>0.80586033260711365</v>
      </c>
      <c r="P556">
        <f t="shared" si="585"/>
        <v>0.79989133650022126</v>
      </c>
      <c r="Q556">
        <f t="shared" si="585"/>
        <v>0.80450329891014671</v>
      </c>
      <c r="R556">
        <f t="shared" si="585"/>
        <v>0.87469067931981626</v>
      </c>
      <c r="S556">
        <f t="shared" si="585"/>
        <v>0.9355374149659863</v>
      </c>
      <c r="T556">
        <f t="shared" si="585"/>
        <v>0.87335383213753948</v>
      </c>
      <c r="U556">
        <f t="shared" si="585"/>
        <v>0.81397358166150358</v>
      </c>
    </row>
    <row r="557" spans="1:21" x14ac:dyDescent="0.15">
      <c r="A557">
        <v>11</v>
      </c>
      <c r="B557">
        <f t="shared" si="565"/>
        <v>0.8345365214599636</v>
      </c>
      <c r="C557">
        <f t="shared" ref="C557:K557" si="586">IF(C312,IF(C125=1,1,(INDEX($Y$38:$Y$57,C$546,1)+INDEX($Y$38:$Y$57,$A557,1)-2*C125)/(2-2*C125)),0)</f>
        <v>0.83960258888954931</v>
      </c>
      <c r="D557">
        <f t="shared" si="586"/>
        <v>0.74421024573658956</v>
      </c>
      <c r="E557">
        <f t="shared" si="586"/>
        <v>0.74495758381195021</v>
      </c>
      <c r="F557">
        <f t="shared" si="586"/>
        <v>0.73787997242538583</v>
      </c>
      <c r="G557">
        <f t="shared" si="586"/>
        <v>0.57235701345802847</v>
      </c>
      <c r="H557">
        <f t="shared" si="586"/>
        <v>0.79535139192515947</v>
      </c>
      <c r="I557">
        <f t="shared" si="586"/>
        <v>0.69799894939241036</v>
      </c>
      <c r="J557">
        <f t="shared" si="586"/>
        <v>0.76784794509509158</v>
      </c>
      <c r="K557">
        <f t="shared" si="586"/>
        <v>0.73582293358474549</v>
      </c>
      <c r="L557">
        <f>IF(L312,IF(L125=1,1,(INDEX($Y$38:$Y$57,L$546,1)+INDEX($Y$38:$Y$57,$A557,1)-2*L125)/(2-2*L125)),0)</f>
        <v>1</v>
      </c>
      <c r="M557">
        <f t="shared" ref="M557:U557" si="587">IF(M312,IF(M125=1,1,(INDEX($Y$38:$Y$57,M$546,1)+INDEX($Y$38:$Y$57,$A557,1)-2*M125)/(2-2*M125)),0)</f>
        <v>0.69301357813189224</v>
      </c>
      <c r="N557">
        <f t="shared" si="587"/>
        <v>0.73518386874249619</v>
      </c>
      <c r="O557">
        <f t="shared" si="587"/>
        <v>0.71178366514663716</v>
      </c>
      <c r="P557">
        <f t="shared" si="587"/>
        <v>0.73570369669489211</v>
      </c>
      <c r="Q557">
        <f t="shared" si="587"/>
        <v>0.72586500548844757</v>
      </c>
      <c r="R557">
        <f t="shared" si="587"/>
        <v>0.7131065567089494</v>
      </c>
      <c r="S557">
        <f t="shared" si="587"/>
        <v>0.87524175824175821</v>
      </c>
      <c r="T557">
        <f t="shared" si="587"/>
        <v>0.73449555353097573</v>
      </c>
      <c r="U557">
        <f t="shared" si="587"/>
        <v>0.30530515302526273</v>
      </c>
    </row>
    <row r="558" spans="1:21" x14ac:dyDescent="0.15">
      <c r="A558">
        <v>12</v>
      </c>
      <c r="B558">
        <f t="shared" si="565"/>
        <v>0.77439993326759349</v>
      </c>
      <c r="C558">
        <f t="shared" ref="C558:K558" si="588">IF(C313,IF(C126=1,1,(INDEX($Y$38:$Y$57,C$546,1)+INDEX($Y$38:$Y$57,$A558,1)-2*C126)/(2-2*C126)),0)</f>
        <v>0.84700506057476277</v>
      </c>
      <c r="D558">
        <f t="shared" si="588"/>
        <v>0.71219736044672133</v>
      </c>
      <c r="E558">
        <f t="shared" si="588"/>
        <v>0.78641314394361617</v>
      </c>
      <c r="F558">
        <f t="shared" si="588"/>
        <v>0.74332028166487452</v>
      </c>
      <c r="G558">
        <f t="shared" si="588"/>
        <v>0.49702988897348538</v>
      </c>
      <c r="H558">
        <f t="shared" si="588"/>
        <v>0.8006767215599313</v>
      </c>
      <c r="I558">
        <f t="shared" si="588"/>
        <v>0.4574140569563398</v>
      </c>
      <c r="J558">
        <f t="shared" si="588"/>
        <v>0.85395276218800309</v>
      </c>
      <c r="K558">
        <f t="shared" si="588"/>
        <v>0.50668949180373601</v>
      </c>
      <c r="L558">
        <f t="shared" ref="L558:U558" si="589">IF(L313,IF(L126=1,1,(INDEX($Y$38:$Y$57,L$546,1)+INDEX($Y$38:$Y$57,$A558,1)-2*L126)/(2-2*L126)),0)</f>
        <v>0.69301357813189224</v>
      </c>
      <c r="M558">
        <f t="shared" si="589"/>
        <v>1</v>
      </c>
      <c r="N558">
        <f t="shared" si="589"/>
        <v>0.81391381353333436</v>
      </c>
      <c r="O558">
        <f t="shared" si="589"/>
        <v>0.72525221548097396</v>
      </c>
      <c r="P558">
        <f t="shared" si="589"/>
        <v>0.62472386329831475</v>
      </c>
      <c r="Q558">
        <f t="shared" si="589"/>
        <v>0.60482251509408325</v>
      </c>
      <c r="R558">
        <f t="shared" si="589"/>
        <v>0.6957007203847313</v>
      </c>
      <c r="S558">
        <f t="shared" si="589"/>
        <v>0.90851785835016807</v>
      </c>
      <c r="T558">
        <f t="shared" si="589"/>
        <v>0.81975886629412653</v>
      </c>
      <c r="U558">
        <f t="shared" si="589"/>
        <v>0.75364596406602846</v>
      </c>
    </row>
    <row r="559" spans="1:21" x14ac:dyDescent="0.15">
      <c r="A559">
        <v>13</v>
      </c>
      <c r="B559">
        <f t="shared" si="565"/>
        <v>0.89861809102435775</v>
      </c>
      <c r="C559">
        <f t="shared" ref="C559:K559" si="590">IF(C314,IF(C127=1,1,(INDEX($Y$38:$Y$57,C$546,1)+INDEX($Y$38:$Y$57,$A559,1)-2*C127)/(2-2*C127)),0)</f>
        <v>0.90572378785753083</v>
      </c>
      <c r="D559">
        <f t="shared" si="590"/>
        <v>0.77610030678476782</v>
      </c>
      <c r="E559">
        <f t="shared" si="590"/>
        <v>0.87564209672589788</v>
      </c>
      <c r="F559">
        <f t="shared" si="590"/>
        <v>0.78084598973416519</v>
      </c>
      <c r="G559">
        <f t="shared" si="590"/>
        <v>0.57389986595950859</v>
      </c>
      <c r="H559">
        <f t="shared" si="590"/>
        <v>0.88140372211989304</v>
      </c>
      <c r="I559">
        <f t="shared" si="590"/>
        <v>0.8724303356703591</v>
      </c>
      <c r="J559">
        <f t="shared" si="590"/>
        <v>0.10920147055383052</v>
      </c>
      <c r="K559">
        <f t="shared" si="590"/>
        <v>0.90286985883467841</v>
      </c>
      <c r="L559">
        <f t="shared" ref="L559:U559" si="591">IF(L314,IF(L127=1,1,(INDEX($Y$38:$Y$57,L$546,1)+INDEX($Y$38:$Y$57,$A559,1)-2*L127)/(2-2*L127)),0)</f>
        <v>0.73518386874249619</v>
      </c>
      <c r="M559">
        <f t="shared" si="591"/>
        <v>0.81391381353333436</v>
      </c>
      <c r="N559">
        <f t="shared" si="591"/>
        <v>1</v>
      </c>
      <c r="O559">
        <f t="shared" si="591"/>
        <v>0.8119370864643114</v>
      </c>
      <c r="P559">
        <f t="shared" si="591"/>
        <v>0.80952429026039807</v>
      </c>
      <c r="Q559">
        <f t="shared" si="591"/>
        <v>0.64088399676698904</v>
      </c>
      <c r="R559">
        <f t="shared" si="591"/>
        <v>0.84530151339063064</v>
      </c>
      <c r="S559">
        <f t="shared" si="591"/>
        <v>0.9359695550351288</v>
      </c>
      <c r="T559">
        <f t="shared" si="591"/>
        <v>-7.9111027517072552E-3</v>
      </c>
      <c r="U559">
        <f t="shared" si="591"/>
        <v>0.68914846224348936</v>
      </c>
    </row>
    <row r="560" spans="1:21" x14ac:dyDescent="0.15">
      <c r="A560">
        <v>14</v>
      </c>
      <c r="B560">
        <f t="shared" si="565"/>
        <v>0.72667818568799891</v>
      </c>
      <c r="C560">
        <f t="shared" ref="C560:K560" si="592">IF(C315,IF(C128=1,1,(INDEX($Y$38:$Y$57,C$546,1)+INDEX($Y$38:$Y$57,$A560,1)-2*C128)/(2-2*C128)),0)</f>
        <v>0.78396229484569491</v>
      </c>
      <c r="D560">
        <f t="shared" si="592"/>
        <v>0.61271762566106058</v>
      </c>
      <c r="E560">
        <f t="shared" si="592"/>
        <v>0.71724298246348583</v>
      </c>
      <c r="F560">
        <f t="shared" si="592"/>
        <v>0.6452751555798637</v>
      </c>
      <c r="G560">
        <f t="shared" si="592"/>
        <v>0.77320892242487826</v>
      </c>
      <c r="H560">
        <f t="shared" si="592"/>
        <v>-0.61902762329415173</v>
      </c>
      <c r="I560">
        <f t="shared" si="592"/>
        <v>0.79499528314894663</v>
      </c>
      <c r="J560">
        <f t="shared" si="592"/>
        <v>0.82255894651206996</v>
      </c>
      <c r="K560">
        <f t="shared" si="592"/>
        <v>0.80586033260711365</v>
      </c>
      <c r="L560">
        <f t="shared" ref="L560:U560" si="593">IF(L315,IF(L128=1,1,(INDEX($Y$38:$Y$57,L$546,1)+INDEX($Y$38:$Y$57,$A560,1)-2*L128)/(2-2*L128)),0)</f>
        <v>0.71178366514663716</v>
      </c>
      <c r="M560">
        <f t="shared" si="593"/>
        <v>0.72525221548097396</v>
      </c>
      <c r="N560">
        <f t="shared" si="593"/>
        <v>0.8119370864643114</v>
      </c>
      <c r="O560">
        <f t="shared" si="593"/>
        <v>1</v>
      </c>
      <c r="P560">
        <f t="shared" si="593"/>
        <v>0.36812440415084408</v>
      </c>
      <c r="Q560">
        <f t="shared" si="593"/>
        <v>0.66967170390652064</v>
      </c>
      <c r="R560">
        <f t="shared" si="593"/>
        <v>0.60782514466693838</v>
      </c>
      <c r="S560">
        <f t="shared" si="593"/>
        <v>0.86249180327868857</v>
      </c>
      <c r="T560">
        <f t="shared" si="593"/>
        <v>0.79710358063112219</v>
      </c>
      <c r="U560">
        <f t="shared" si="593"/>
        <v>0.72292713918801776</v>
      </c>
    </row>
    <row r="561" spans="1:21" x14ac:dyDescent="0.15">
      <c r="A561">
        <v>15</v>
      </c>
      <c r="B561">
        <f t="shared" si="565"/>
        <v>0.71636299448172236</v>
      </c>
      <c r="C561">
        <f t="shared" ref="C561:K561" si="594">IF(C316,IF(C129=1,1,(INDEX($Y$38:$Y$57,C$546,1)+INDEX($Y$38:$Y$57,$A561,1)-2*C129)/(2-2*C129)),0)</f>
        <v>0.77813156085068569</v>
      </c>
      <c r="D561">
        <f t="shared" si="594"/>
        <v>0.64268373799358558</v>
      </c>
      <c r="E561">
        <f t="shared" si="594"/>
        <v>0.71952270318518741</v>
      </c>
      <c r="F561">
        <f t="shared" si="594"/>
        <v>0.66833621219634298</v>
      </c>
      <c r="G561">
        <f t="shared" si="594"/>
        <v>0.7515218439510426</v>
      </c>
      <c r="H561">
        <f t="shared" si="594"/>
        <v>2.5311407657414343E-2</v>
      </c>
      <c r="I561">
        <f t="shared" si="594"/>
        <v>0.78692777744186648</v>
      </c>
      <c r="J561">
        <f t="shared" si="594"/>
        <v>0.81792380856740476</v>
      </c>
      <c r="K561">
        <f t="shared" si="594"/>
        <v>0.79989133650022126</v>
      </c>
      <c r="L561">
        <f t="shared" ref="L561:U561" si="595">IF(L316,IF(L129=1,1,(INDEX($Y$38:$Y$57,L$546,1)+INDEX($Y$38:$Y$57,$A561,1)-2*L129)/(2-2*L129)),0)</f>
        <v>0.73570369669489211</v>
      </c>
      <c r="M561">
        <f t="shared" si="595"/>
        <v>0.62472386329831475</v>
      </c>
      <c r="N561">
        <f t="shared" si="595"/>
        <v>0.80952429026039807</v>
      </c>
      <c r="O561">
        <f t="shared" si="595"/>
        <v>0.36812440415084408</v>
      </c>
      <c r="P561">
        <f t="shared" si="595"/>
        <v>1</v>
      </c>
      <c r="Q561">
        <f t="shared" si="595"/>
        <v>0.63322097482049822</v>
      </c>
      <c r="R561">
        <f t="shared" si="595"/>
        <v>0.62754856222789346</v>
      </c>
      <c r="S561">
        <f t="shared" si="595"/>
        <v>0.8481195145147411</v>
      </c>
      <c r="T561">
        <f t="shared" si="595"/>
        <v>0.80660542968336313</v>
      </c>
      <c r="U561">
        <f t="shared" si="595"/>
        <v>0.77310432975743104</v>
      </c>
    </row>
    <row r="562" spans="1:21" x14ac:dyDescent="0.15">
      <c r="A562">
        <v>16</v>
      </c>
      <c r="B562">
        <f t="shared" si="565"/>
        <v>0.71305871508727314</v>
      </c>
      <c r="C562">
        <f t="shared" ref="C562:K562" si="596">IF(C317,IF(C130=1,1,(INDEX($Y$38:$Y$57,C$546,1)+INDEX($Y$38:$Y$57,$A562,1)-2*C130)/(2-2*C130)),0)</f>
        <v>0.79550032926271297</v>
      </c>
      <c r="D562">
        <f t="shared" si="596"/>
        <v>0.58009380740809968</v>
      </c>
      <c r="E562">
        <f t="shared" si="596"/>
        <v>0.74910364859696665</v>
      </c>
      <c r="F562">
        <f t="shared" si="596"/>
        <v>0.65115587669037767</v>
      </c>
      <c r="G562">
        <f t="shared" si="596"/>
        <v>0.67877065454103258</v>
      </c>
      <c r="H562">
        <f t="shared" si="596"/>
        <v>0.70971541497883195</v>
      </c>
      <c r="I562">
        <f t="shared" si="596"/>
        <v>0.77756646770594928</v>
      </c>
      <c r="J562">
        <f t="shared" si="596"/>
        <v>0.75605812332069711</v>
      </c>
      <c r="K562">
        <f t="shared" si="596"/>
        <v>0.80450329891014671</v>
      </c>
      <c r="L562">
        <f t="shared" ref="L562:U562" si="597">IF(L317,IF(L130=1,1,(INDEX($Y$38:$Y$57,L$546,1)+INDEX($Y$38:$Y$57,$A562,1)-2*L130)/(2-2*L130)),0)</f>
        <v>0.72586500548844757</v>
      </c>
      <c r="M562">
        <f t="shared" si="597"/>
        <v>0.60482251509408325</v>
      </c>
      <c r="N562">
        <f t="shared" si="597"/>
        <v>0.64088399676698904</v>
      </c>
      <c r="O562">
        <f t="shared" si="597"/>
        <v>0.66967170390652064</v>
      </c>
      <c r="P562">
        <f t="shared" si="597"/>
        <v>0.63322097482049822</v>
      </c>
      <c r="Q562">
        <f t="shared" si="597"/>
        <v>1</v>
      </c>
      <c r="R562">
        <f t="shared" si="597"/>
        <v>0.69859596540676505</v>
      </c>
      <c r="S562">
        <f t="shared" si="597"/>
        <v>0.84699999999999998</v>
      </c>
      <c r="T562">
        <f t="shared" si="597"/>
        <v>0.72956998900067938</v>
      </c>
      <c r="U562">
        <f t="shared" si="597"/>
        <v>0.72401352359893778</v>
      </c>
    </row>
    <row r="563" spans="1:21" x14ac:dyDescent="0.15">
      <c r="A563">
        <v>17</v>
      </c>
      <c r="B563">
        <f t="shared" si="565"/>
        <v>0.45945482823334538</v>
      </c>
      <c r="C563">
        <f t="shared" ref="C563:K563" si="598">IF(C318,IF(C131=1,1,(INDEX($Y$38:$Y$57,C$546,1)+INDEX($Y$38:$Y$57,$A563,1)-2*C131)/(2-2*C131)),0)</f>
        <v>0.81022088441910955</v>
      </c>
      <c r="D563">
        <f t="shared" si="598"/>
        <v>0.70168626350630414</v>
      </c>
      <c r="E563">
        <f t="shared" si="598"/>
        <v>0.63779062709799739</v>
      </c>
      <c r="F563">
        <f t="shared" si="598"/>
        <v>0.71016577319336061</v>
      </c>
      <c r="G563">
        <f t="shared" si="598"/>
        <v>0.71648490945962173</v>
      </c>
      <c r="H563">
        <f t="shared" si="598"/>
        <v>0.71701020016454986</v>
      </c>
      <c r="I563">
        <f t="shared" si="598"/>
        <v>0.84333690835856578</v>
      </c>
      <c r="J563">
        <f t="shared" si="598"/>
        <v>0.88070299481062753</v>
      </c>
      <c r="K563">
        <f t="shared" si="598"/>
        <v>0.87469067931981626</v>
      </c>
      <c r="L563">
        <f t="shared" ref="L563:U563" si="599">IF(L318,IF(L131=1,1,(INDEX($Y$38:$Y$57,L$546,1)+INDEX($Y$38:$Y$57,$A563,1)-2*L131)/(2-2*L131)),0)</f>
        <v>0.7131065567089494</v>
      </c>
      <c r="M563">
        <f t="shared" si="599"/>
        <v>0.6957007203847313</v>
      </c>
      <c r="N563">
        <f t="shared" si="599"/>
        <v>0.84530151339063064</v>
      </c>
      <c r="O563">
        <f t="shared" si="599"/>
        <v>0.60782514466693838</v>
      </c>
      <c r="P563">
        <f t="shared" si="599"/>
        <v>0.62754856222789346</v>
      </c>
      <c r="Q563">
        <f t="shared" si="599"/>
        <v>0.69859596540676505</v>
      </c>
      <c r="R563">
        <f t="shared" si="599"/>
        <v>1</v>
      </c>
      <c r="S563">
        <f t="shared" si="599"/>
        <v>0.92484249065039503</v>
      </c>
      <c r="T563">
        <f t="shared" si="599"/>
        <v>0.84644261488990169</v>
      </c>
      <c r="U563">
        <f t="shared" si="599"/>
        <v>0.76367203342856216</v>
      </c>
    </row>
    <row r="564" spans="1:21" x14ac:dyDescent="0.15">
      <c r="A564">
        <v>18</v>
      </c>
      <c r="B564">
        <f t="shared" si="565"/>
        <v>-4.8589226750333099</v>
      </c>
      <c r="C564">
        <f t="shared" ref="C564:K564" si="600">IF(C319,IF(C132=1,1,(INDEX($Y$38:$Y$57,C$546,1)+INDEX($Y$38:$Y$57,$A564,1)-2*C132)/(2-2*C132)),0)</f>
        <v>0.17727773222870902</v>
      </c>
      <c r="D564">
        <f t="shared" si="600"/>
        <v>0.89240322580645148</v>
      </c>
      <c r="E564">
        <f t="shared" si="600"/>
        <v>0.80918599280289871</v>
      </c>
      <c r="F564">
        <f t="shared" si="600"/>
        <v>0.88298448944420505</v>
      </c>
      <c r="G564">
        <f t="shared" si="600"/>
        <v>0.93449978739807293</v>
      </c>
      <c r="H564">
        <f t="shared" si="600"/>
        <v>0.91516951703581273</v>
      </c>
      <c r="I564">
        <f t="shared" si="600"/>
        <v>0.93806218792555607</v>
      </c>
      <c r="J564">
        <f t="shared" si="600"/>
        <v>0.93891574724172522</v>
      </c>
      <c r="K564">
        <f t="shared" si="600"/>
        <v>0.9355374149659863</v>
      </c>
      <c r="L564">
        <f t="shared" ref="L564:U564" si="601">IF(L319,IF(L132=1,1,(INDEX($Y$38:$Y$57,L$546,1)+INDEX($Y$38:$Y$57,$A564,1)-2*L132)/(2-2*L132)),0)</f>
        <v>0.87524175824175821</v>
      </c>
      <c r="M564">
        <f t="shared" si="601"/>
        <v>0.90851785835016807</v>
      </c>
      <c r="N564">
        <f t="shared" si="601"/>
        <v>0.9359695550351288</v>
      </c>
      <c r="O564">
        <f t="shared" si="601"/>
        <v>0.86249180327868857</v>
      </c>
      <c r="P564">
        <f t="shared" si="601"/>
        <v>0.8481195145147411</v>
      </c>
      <c r="Q564">
        <f t="shared" si="601"/>
        <v>0.84699999999999998</v>
      </c>
      <c r="R564">
        <f t="shared" si="601"/>
        <v>0.92484249065039503</v>
      </c>
      <c r="S564">
        <f t="shared" si="601"/>
        <v>1</v>
      </c>
      <c r="T564">
        <f t="shared" si="601"/>
        <v>0.90684962406015024</v>
      </c>
      <c r="U564">
        <f t="shared" si="601"/>
        <v>0.88832867132867133</v>
      </c>
    </row>
    <row r="565" spans="1:21" x14ac:dyDescent="0.15">
      <c r="A565">
        <v>19</v>
      </c>
      <c r="B565">
        <f t="shared" si="565"/>
        <v>0.91119088681026039</v>
      </c>
      <c r="C565">
        <f t="shared" ref="C565:K565" si="602">IF(C320,IF(C133=1,1,(INDEX($Y$38:$Y$57,C$546,1)+INDEX($Y$38:$Y$57,$A565,1)-2*C133)/(2-2*C133)),0)</f>
        <v>0.89173131234269154</v>
      </c>
      <c r="D565">
        <f t="shared" si="602"/>
        <v>0.83662957717245712</v>
      </c>
      <c r="E565">
        <f t="shared" si="602"/>
        <v>0.86504976483242124</v>
      </c>
      <c r="F565">
        <f t="shared" si="602"/>
        <v>0.81737507932013631</v>
      </c>
      <c r="G565">
        <f t="shared" si="602"/>
        <v>0.67302615052362702</v>
      </c>
      <c r="H565">
        <f t="shared" si="602"/>
        <v>0.86555183997878182</v>
      </c>
      <c r="I565">
        <f t="shared" si="602"/>
        <v>0.8508827256322411</v>
      </c>
      <c r="J565">
        <f t="shared" si="602"/>
        <v>-0.78347802156090551</v>
      </c>
      <c r="K565">
        <f t="shared" si="602"/>
        <v>0.87335383213753948</v>
      </c>
      <c r="L565">
        <f t="shared" ref="L565:U565" si="603">IF(L320,IF(L133=1,1,(INDEX($Y$38:$Y$57,L$546,1)+INDEX($Y$38:$Y$57,$A565,1)-2*L133)/(2-2*L133)),0)</f>
        <v>0.73449555353097573</v>
      </c>
      <c r="M565">
        <f t="shared" si="603"/>
        <v>0.81975886629412653</v>
      </c>
      <c r="N565">
        <f t="shared" si="603"/>
        <v>-7.9111027517072552E-3</v>
      </c>
      <c r="O565">
        <f t="shared" si="603"/>
        <v>0.79710358063112219</v>
      </c>
      <c r="P565">
        <f t="shared" si="603"/>
        <v>0.80660542968336313</v>
      </c>
      <c r="Q565">
        <f t="shared" si="603"/>
        <v>0.72956998900067938</v>
      </c>
      <c r="R565">
        <f t="shared" si="603"/>
        <v>0.84644261488990169</v>
      </c>
      <c r="S565">
        <f t="shared" si="603"/>
        <v>0.90684962406015024</v>
      </c>
      <c r="T565">
        <f t="shared" si="603"/>
        <v>1</v>
      </c>
      <c r="U565">
        <f t="shared" si="603"/>
        <v>0.68176511589913869</v>
      </c>
    </row>
    <row r="566" spans="1:21" x14ac:dyDescent="0.15">
      <c r="A566">
        <v>20</v>
      </c>
      <c r="B566">
        <f t="shared" si="565"/>
        <v>0.84908980734384176</v>
      </c>
      <c r="C566">
        <f t="shared" ref="C566:K566" si="604">IF(C321,IF(C134=1,1,(INDEX($Y$38:$Y$57,C$546,1)+INDEX($Y$38:$Y$57,$A566,1)-2*C134)/(2-2*C134)),0)</f>
        <v>0.85578332361521359</v>
      </c>
      <c r="D566">
        <f t="shared" si="604"/>
        <v>0.73837954134427841</v>
      </c>
      <c r="E566">
        <f t="shared" si="604"/>
        <v>0.82031747777062369</v>
      </c>
      <c r="F566">
        <f t="shared" si="604"/>
        <v>0.73544515435973545</v>
      </c>
      <c r="G566">
        <f t="shared" si="604"/>
        <v>0.54496609565724763</v>
      </c>
      <c r="H566">
        <f t="shared" si="604"/>
        <v>0.8231929202380055</v>
      </c>
      <c r="I566">
        <f t="shared" si="604"/>
        <v>0.77897864215844748</v>
      </c>
      <c r="J566">
        <f t="shared" si="604"/>
        <v>0.72878384224490389</v>
      </c>
      <c r="K566">
        <f t="shared" si="604"/>
        <v>0.81397358166150358</v>
      </c>
      <c r="L566">
        <f t="shared" ref="L566:U566" si="605">IF(L321,IF(L134=1,1,(INDEX($Y$38:$Y$57,L$546,1)+INDEX($Y$38:$Y$57,$A566,1)-2*L134)/(2-2*L134)),0)</f>
        <v>0.30530515302526273</v>
      </c>
      <c r="M566">
        <f t="shared" si="605"/>
        <v>0.75364596406602846</v>
      </c>
      <c r="N566">
        <f t="shared" si="605"/>
        <v>0.68914846224348936</v>
      </c>
      <c r="O566">
        <f t="shared" si="605"/>
        <v>0.72292713918801776</v>
      </c>
      <c r="P566">
        <f t="shared" si="605"/>
        <v>0.77310432975743104</v>
      </c>
      <c r="Q566">
        <f t="shared" si="605"/>
        <v>0.72401352359893778</v>
      </c>
      <c r="R566">
        <f t="shared" si="605"/>
        <v>0.76367203342856216</v>
      </c>
      <c r="S566">
        <f t="shared" si="605"/>
        <v>0.88832867132867133</v>
      </c>
      <c r="T566">
        <f t="shared" si="605"/>
        <v>0.68176511589913869</v>
      </c>
      <c r="U566">
        <f t="shared" si="605"/>
        <v>1</v>
      </c>
    </row>
    <row r="568" spans="1:21" x14ac:dyDescent="0.15">
      <c r="A568" t="s">
        <v>205</v>
      </c>
      <c r="B568">
        <v>1</v>
      </c>
      <c r="C568">
        <v>2</v>
      </c>
      <c r="D568">
        <v>3</v>
      </c>
      <c r="E568">
        <v>4</v>
      </c>
      <c r="F568">
        <v>5</v>
      </c>
      <c r="G568">
        <v>6</v>
      </c>
      <c r="H568">
        <v>7</v>
      </c>
      <c r="I568">
        <v>8</v>
      </c>
      <c r="J568">
        <v>9</v>
      </c>
      <c r="K568">
        <v>10</v>
      </c>
      <c r="L568">
        <v>11</v>
      </c>
      <c r="M568">
        <v>12</v>
      </c>
      <c r="N568">
        <v>13</v>
      </c>
      <c r="O568">
        <v>14</v>
      </c>
      <c r="P568">
        <v>15</v>
      </c>
      <c r="Q568">
        <v>16</v>
      </c>
      <c r="R568">
        <v>17</v>
      </c>
      <c r="S568">
        <v>18</v>
      </c>
      <c r="T568">
        <v>19</v>
      </c>
      <c r="U568">
        <v>20</v>
      </c>
    </row>
    <row r="569" spans="1:21" x14ac:dyDescent="0.15">
      <c r="A569">
        <v>1</v>
      </c>
      <c r="B569">
        <f t="shared" ref="B569:B588" si="606">IF(B302,IF(B115=1,1,(INDEX($Y$38:$Y$57,B$546,1)*B115*B115+INDEX($Y$38:$Y$57,$A569,1)-2*B115)/(1-B115)),0)</f>
        <v>1</v>
      </c>
      <c r="C569">
        <f t="shared" ref="C569:K569" si="607">IF(C302,IF(C115=1,1,(INDEX($Y$38:$Y$57,C$546,1)*C115*C115+INDEX($Y$38:$Y$57,$A569,1)-2*C115)/(1-C115)),0)</f>
        <v>-0.42651047537172143</v>
      </c>
      <c r="D569">
        <f t="shared" si="607"/>
        <v>-0.72932930368870652</v>
      </c>
      <c r="E569">
        <f t="shared" si="607"/>
        <v>-4.2831228322604824E-2</v>
      </c>
      <c r="F569">
        <f t="shared" si="607"/>
        <v>-0.2915351772116353</v>
      </c>
      <c r="G569">
        <f t="shared" si="607"/>
        <v>0.26889293202787617</v>
      </c>
      <c r="H569">
        <f t="shared" si="607"/>
        <v>0.178165728649649</v>
      </c>
      <c r="I569">
        <f t="shared" si="607"/>
        <v>0.24314030110489881</v>
      </c>
      <c r="J569">
        <f t="shared" si="607"/>
        <v>0.59062316268843418</v>
      </c>
      <c r="K569">
        <f t="shared" si="607"/>
        <v>0.29927816104947846</v>
      </c>
      <c r="L569">
        <f>IF(L302,IF(L115=1,1,(INDEX($Y$38:$Y$57,L$546,1)*L115*L115+INDEX($Y$38:$Y$57,$A569,1)-2*L115)/(1-L115)),0)</f>
        <v>0.61233750023504796</v>
      </c>
      <c r="M569">
        <f t="shared" ref="M569:U569" si="608">IF(M302,IF(M115=1,1,(INDEX($Y$38:$Y$57,M$546,1)*M115*M115+INDEX($Y$38:$Y$57,$A569,1)-2*M115)/(1-M115)),0)</f>
        <v>0.1095587799167642</v>
      </c>
      <c r="N569">
        <f t="shared" si="608"/>
        <v>0.43988566317835726</v>
      </c>
      <c r="O569">
        <f t="shared" si="608"/>
        <v>0.24623120238937363</v>
      </c>
      <c r="P569">
        <f t="shared" si="608"/>
        <v>0.29495513250575273</v>
      </c>
      <c r="Q569">
        <f t="shared" si="608"/>
        <v>0.29021382301287435</v>
      </c>
      <c r="R569">
        <f t="shared" si="608"/>
        <v>-0.9219216693276141</v>
      </c>
      <c r="S569">
        <f t="shared" si="608"/>
        <v>-11.576596531202103</v>
      </c>
      <c r="T569">
        <f t="shared" si="608"/>
        <v>0.90661178234166906</v>
      </c>
      <c r="U569">
        <f t="shared" si="608"/>
        <v>0.59184467482008274</v>
      </c>
    </row>
    <row r="570" spans="1:21" x14ac:dyDescent="0.15">
      <c r="A570">
        <v>2</v>
      </c>
      <c r="B570">
        <f t="shared" si="606"/>
        <v>-0.48424921024842033</v>
      </c>
      <c r="C570">
        <f t="shared" ref="C570:K570" si="609">IF(C303,IF(C116=1,1,(INDEX($Y$38:$Y$57,C$546,1)*C116*C116+INDEX($Y$38:$Y$57,$A570,1)-2*C116)/(1-C116)),0)</f>
        <v>1</v>
      </c>
      <c r="D570">
        <f t="shared" si="609"/>
        <v>0.40936837191837494</v>
      </c>
      <c r="E570">
        <f t="shared" si="609"/>
        <v>-0.49915126094791368</v>
      </c>
      <c r="F570">
        <f t="shared" si="609"/>
        <v>0.47580833326150285</v>
      </c>
      <c r="G570">
        <f t="shared" si="609"/>
        <v>0.55576461947735223</v>
      </c>
      <c r="H570">
        <f t="shared" si="609"/>
        <v>0.46912963439808192</v>
      </c>
      <c r="I570">
        <f t="shared" si="609"/>
        <v>0.52499561510572657</v>
      </c>
      <c r="J570">
        <f t="shared" si="609"/>
        <v>0.70674942125050544</v>
      </c>
      <c r="K570">
        <f t="shared" si="609"/>
        <v>0.55077567921072024</v>
      </c>
      <c r="L570">
        <f t="shared" ref="L570:U570" si="610">IF(L303,IF(L116=1,1,(INDEX($Y$38:$Y$57,L$546,1)*L116*L116+INDEX($Y$38:$Y$57,$A570,1)-2*L116)/(1-L116)),0)</f>
        <v>0.72121101233875884</v>
      </c>
      <c r="M570">
        <f t="shared" si="610"/>
        <v>0.50119025966187691</v>
      </c>
      <c r="N570">
        <f t="shared" si="610"/>
        <v>0.65059242674192674</v>
      </c>
      <c r="O570">
        <f t="shared" si="610"/>
        <v>0.51812223358281906</v>
      </c>
      <c r="P570">
        <f t="shared" si="610"/>
        <v>0.58051040364851025</v>
      </c>
      <c r="Q570">
        <f t="shared" si="610"/>
        <v>0.66874268682710647</v>
      </c>
      <c r="R570">
        <f t="shared" si="610"/>
        <v>7.0268484181121547E-3</v>
      </c>
      <c r="S570">
        <f t="shared" si="610"/>
        <v>-1.4296177934211796</v>
      </c>
      <c r="T570">
        <f t="shared" si="610"/>
        <v>0.84462224394149699</v>
      </c>
      <c r="U570">
        <f t="shared" si="610"/>
        <v>0.72455337093022765</v>
      </c>
    </row>
    <row r="571" spans="1:21" x14ac:dyDescent="0.15">
      <c r="A571">
        <v>3</v>
      </c>
      <c r="B571">
        <f t="shared" si="606"/>
        <v>-0.91079577444560533</v>
      </c>
      <c r="C571">
        <f t="shared" ref="C571:K571" si="611">IF(C304,IF(C117=1,1,(INDEX($Y$38:$Y$57,C$546,1)*C117*C117+INDEX($Y$38:$Y$57,$A571,1)-2*C117)/(1-C117)),0)</f>
        <v>0.31418701108426117</v>
      </c>
      <c r="D571">
        <f t="shared" si="611"/>
        <v>1</v>
      </c>
      <c r="E571">
        <f t="shared" si="611"/>
        <v>0.36662374837386419</v>
      </c>
      <c r="F571">
        <f t="shared" si="611"/>
        <v>-2.8249125618722606</v>
      </c>
      <c r="G571">
        <f t="shared" si="611"/>
        <v>8.5424900434384637E-2</v>
      </c>
      <c r="H571">
        <f t="shared" si="611"/>
        <v>8.4446046161465935E-3</v>
      </c>
      <c r="I571">
        <f t="shared" si="611"/>
        <v>0.24997868354169089</v>
      </c>
      <c r="J571">
        <f t="shared" si="611"/>
        <v>0.39844156192644575</v>
      </c>
      <c r="K571">
        <f t="shared" si="611"/>
        <v>0.32994916213692388</v>
      </c>
      <c r="L571">
        <f t="shared" ref="L571:U571" si="612">IF(L304,IF(L117=1,1,(INDEX($Y$38:$Y$57,L$546,1)*L117*L117+INDEX($Y$38:$Y$57,$A571,1)-2*L117)/(1-L117)),0)</f>
        <v>0.38646037393215066</v>
      </c>
      <c r="M571">
        <f t="shared" si="612"/>
        <v>6.6635858954468233E-2</v>
      </c>
      <c r="N571">
        <f t="shared" si="612"/>
        <v>0.11880580425445429</v>
      </c>
      <c r="O571">
        <f t="shared" si="612"/>
        <v>9.2711452772611773E-3</v>
      </c>
      <c r="P571">
        <f t="shared" si="612"/>
        <v>0.17362159454045267</v>
      </c>
      <c r="Q571">
        <f t="shared" si="612"/>
        <v>-7.6062234355931116E-3</v>
      </c>
      <c r="R571">
        <f t="shared" si="612"/>
        <v>-0.21312373441470817</v>
      </c>
      <c r="S571">
        <f t="shared" si="612"/>
        <v>0.85080645161290303</v>
      </c>
      <c r="T571">
        <f t="shared" si="612"/>
        <v>0.63943242689280144</v>
      </c>
      <c r="U571">
        <f t="shared" si="612"/>
        <v>0.28510797757654716</v>
      </c>
    </row>
    <row r="572" spans="1:21" x14ac:dyDescent="0.15">
      <c r="A572">
        <v>4</v>
      </c>
      <c r="B572">
        <f t="shared" si="606"/>
        <v>-0.13741426893952677</v>
      </c>
      <c r="C572">
        <f t="shared" ref="C572:K572" si="613">IF(C305,IF(C118=1,1,(INDEX($Y$38:$Y$57,C$546,1)*C118*C118+INDEX($Y$38:$Y$57,$A572,1)-2*C118)/(1-C118)),0)</f>
        <v>-0.54204862287233868</v>
      </c>
      <c r="D572">
        <f t="shared" si="613"/>
        <v>0.42641097467999123</v>
      </c>
      <c r="E572">
        <f t="shared" si="613"/>
        <v>1</v>
      </c>
      <c r="F572">
        <f t="shared" si="613"/>
        <v>0.41206649035642656</v>
      </c>
      <c r="G572">
        <f t="shared" si="613"/>
        <v>0.33738354012401373</v>
      </c>
      <c r="H572">
        <f t="shared" si="613"/>
        <v>0.21198462409534094</v>
      </c>
      <c r="I572">
        <f t="shared" si="613"/>
        <v>0.35044433583578732</v>
      </c>
      <c r="J572">
        <f t="shared" si="613"/>
        <v>0.59820604374877084</v>
      </c>
      <c r="K572">
        <f t="shared" si="613"/>
        <v>0.37814892057890837</v>
      </c>
      <c r="L572">
        <f t="shared" ref="L572:U572" si="614">IF(L305,IF(L118=1,1,(INDEX($Y$38:$Y$57,L$546,1)*L118*L118+INDEX($Y$38:$Y$57,$A572,1)-2*L118)/(1-L118)),0)</f>
        <v>0.31977612852447357</v>
      </c>
      <c r="M572">
        <f t="shared" si="614"/>
        <v>0.2668879394356064</v>
      </c>
      <c r="N572">
        <f t="shared" si="614"/>
        <v>0.50778145770419492</v>
      </c>
      <c r="O572">
        <f t="shared" si="614"/>
        <v>0.29261109581035433</v>
      </c>
      <c r="P572">
        <f t="shared" si="614"/>
        <v>0.38117253301663551</v>
      </c>
      <c r="Q572">
        <f t="shared" si="614"/>
        <v>0.50168467130353378</v>
      </c>
      <c r="R572">
        <f t="shared" si="614"/>
        <v>-0.45230303151872159</v>
      </c>
      <c r="S572">
        <f t="shared" si="614"/>
        <v>0.17041547613213021</v>
      </c>
      <c r="T572">
        <f t="shared" si="614"/>
        <v>0.70708054077704885</v>
      </c>
      <c r="U572">
        <f t="shared" si="614"/>
        <v>0.57194670186822605</v>
      </c>
    </row>
    <row r="573" spans="1:21" x14ac:dyDescent="0.15">
      <c r="A573">
        <v>5</v>
      </c>
      <c r="B573">
        <f t="shared" si="606"/>
        <v>-0.49699960525916143</v>
      </c>
      <c r="C573">
        <f t="shared" ref="C573:K573" si="615">IF(C306,IF(C119=1,1,(INDEX($Y$38:$Y$57,C$546,1)*C119*C119+INDEX($Y$38:$Y$57,$A573,1)-2*C119)/(1-C119)),0)</f>
        <v>0.35821760752078774</v>
      </c>
      <c r="D573">
        <f t="shared" si="615"/>
        <v>-2.8607445019616686</v>
      </c>
      <c r="E573">
        <f t="shared" si="615"/>
        <v>0.32601350367760928</v>
      </c>
      <c r="F573">
        <f t="shared" si="615"/>
        <v>1</v>
      </c>
      <c r="G573">
        <f t="shared" si="615"/>
        <v>0.1710441439640846</v>
      </c>
      <c r="H573">
        <f t="shared" si="615"/>
        <v>0.12418542368577132</v>
      </c>
      <c r="I573">
        <f t="shared" si="615"/>
        <v>0.31265680277562979</v>
      </c>
      <c r="J573">
        <f t="shared" si="615"/>
        <v>0.4047615281586513</v>
      </c>
      <c r="K573">
        <f t="shared" si="615"/>
        <v>0.39643912390634806</v>
      </c>
      <c r="L573">
        <f t="shared" ref="L573:U573" si="616">IF(L306,IF(L119=1,1,(INDEX($Y$38:$Y$57,L$546,1)*L119*L119+INDEX($Y$38:$Y$57,$A573,1)-2*L119)/(1-L119)),0)</f>
        <v>0.39031449092071041</v>
      </c>
      <c r="M573">
        <f t="shared" si="616"/>
        <v>0.21079296708953563</v>
      </c>
      <c r="N573">
        <f t="shared" si="616"/>
        <v>0.17818942248517833</v>
      </c>
      <c r="O573">
        <f t="shared" si="616"/>
        <v>0.12896290580097008</v>
      </c>
      <c r="P573">
        <f t="shared" si="616"/>
        <v>0.27849564100847518</v>
      </c>
      <c r="Q573">
        <f t="shared" si="616"/>
        <v>0.22678473618856765</v>
      </c>
      <c r="R573">
        <f t="shared" si="616"/>
        <v>-0.1560628365936467</v>
      </c>
      <c r="S573">
        <f t="shared" si="616"/>
        <v>0.83196897888841015</v>
      </c>
      <c r="T573">
        <f t="shared" si="616"/>
        <v>0.56979479470980965</v>
      </c>
      <c r="U573">
        <f t="shared" si="616"/>
        <v>0.30376405157994341</v>
      </c>
    </row>
    <row r="574" spans="1:21" x14ac:dyDescent="0.15">
      <c r="A574">
        <v>6</v>
      </c>
      <c r="B574">
        <f t="shared" si="606"/>
        <v>0.24543850490688754</v>
      </c>
      <c r="C574">
        <f t="shared" ref="C574:K574" si="617">IF(C307,IF(C120=1,1,(INDEX($Y$38:$Y$57,C$546,1)*C120*C120+INDEX($Y$38:$Y$57,$A574,1)-2*C120)/(1-C120)),0)</f>
        <v>0.57770479840583189</v>
      </c>
      <c r="D574">
        <f t="shared" si="617"/>
        <v>0.21547097865499801</v>
      </c>
      <c r="E574">
        <f t="shared" si="617"/>
        <v>0.39620186401464752</v>
      </c>
      <c r="F574">
        <f t="shared" si="617"/>
        <v>0.32335823568105709</v>
      </c>
      <c r="G574">
        <f t="shared" si="617"/>
        <v>1</v>
      </c>
      <c r="H574">
        <f t="shared" si="617"/>
        <v>0.44602169464542224</v>
      </c>
      <c r="I574">
        <f t="shared" si="617"/>
        <v>-0.27959789984274691</v>
      </c>
      <c r="J574">
        <f t="shared" si="617"/>
        <v>-0.28669657635600371</v>
      </c>
      <c r="K574">
        <f t="shared" si="617"/>
        <v>6.0492618753483746E-2</v>
      </c>
      <c r="L574">
        <f t="shared" ref="L574:U574" si="618">IF(L307,IF(L120=1,1,(INDEX($Y$38:$Y$57,L$546,1)*L120*L120+INDEX($Y$38:$Y$57,$A574,1)-2*L120)/(1-L120)),0)</f>
        <v>-0.25101076670271094</v>
      </c>
      <c r="M574">
        <f t="shared" si="618"/>
        <v>-0.61227916512774927</v>
      </c>
      <c r="N574">
        <f t="shared" si="618"/>
        <v>-0.58823368729327585</v>
      </c>
      <c r="O574">
        <f t="shared" si="618"/>
        <v>0.44229749808400065</v>
      </c>
      <c r="P574">
        <f t="shared" si="618"/>
        <v>0.44294559047453674</v>
      </c>
      <c r="Q574">
        <f t="shared" si="618"/>
        <v>0.19834321966675447</v>
      </c>
      <c r="R574">
        <f t="shared" si="618"/>
        <v>-0.31023834406410755</v>
      </c>
      <c r="S574">
        <f t="shared" si="618"/>
        <v>0.93499957479614604</v>
      </c>
      <c r="T574">
        <f t="shared" si="618"/>
        <v>-0.16407655724331352</v>
      </c>
      <c r="U574">
        <f t="shared" si="618"/>
        <v>-0.38950878952589885</v>
      </c>
    </row>
    <row r="575" spans="1:21" x14ac:dyDescent="0.15">
      <c r="A575">
        <v>7</v>
      </c>
      <c r="B575">
        <f t="shared" si="606"/>
        <v>9.226391031429422E-2</v>
      </c>
      <c r="C575">
        <f t="shared" ref="C575:K575" si="619">IF(C308,IF(C121=1,1,(INDEX($Y$38:$Y$57,C$546,1)*C121*C121+INDEX($Y$38:$Y$57,$A575,1)-2*C121)/(1-C121)),0)</f>
        <v>0.43887472640019232</v>
      </c>
      <c r="D575">
        <f t="shared" si="619"/>
        <v>7.9855551521026968E-2</v>
      </c>
      <c r="E575">
        <f t="shared" si="619"/>
        <v>0.21496276380613963</v>
      </c>
      <c r="F575">
        <f t="shared" si="619"/>
        <v>0.22034584603191892</v>
      </c>
      <c r="G575">
        <f t="shared" si="619"/>
        <v>0.39139090557221962</v>
      </c>
      <c r="H575">
        <f t="shared" si="619"/>
        <v>1</v>
      </c>
      <c r="I575">
        <f t="shared" si="619"/>
        <v>0.44374915614477684</v>
      </c>
      <c r="J575">
        <f t="shared" si="619"/>
        <v>0.56827260043724737</v>
      </c>
      <c r="K575">
        <f t="shared" si="619"/>
        <v>0.53065161035267849</v>
      </c>
      <c r="L575">
        <f t="shared" ref="L575:U575" si="620">IF(L308,IF(L121=1,1,(INDEX($Y$38:$Y$57,L$546,1)*L121*L121+INDEX($Y$38:$Y$57,$A575,1)-2*L121)/(1-L121)),0)</f>
        <v>0.5306095563375518</v>
      </c>
      <c r="M575">
        <f t="shared" si="620"/>
        <v>0.32398552844254003</v>
      </c>
      <c r="N575">
        <f t="shared" si="620"/>
        <v>0.54224915816958918</v>
      </c>
      <c r="O575">
        <f t="shared" si="620"/>
        <v>-2.743642457952101</v>
      </c>
      <c r="P575">
        <f t="shared" si="620"/>
        <v>-1.3403535645077587</v>
      </c>
      <c r="Q575">
        <f t="shared" si="620"/>
        <v>0.34930372638879681</v>
      </c>
      <c r="R575">
        <f t="shared" si="620"/>
        <v>-0.24326452636644413</v>
      </c>
      <c r="S575">
        <f t="shared" si="620"/>
        <v>0.89633903407162563</v>
      </c>
      <c r="T575">
        <f t="shared" si="620"/>
        <v>0.70440005560067054</v>
      </c>
      <c r="U575">
        <f t="shared" si="620"/>
        <v>0.58303895165898101</v>
      </c>
    </row>
    <row r="576" spans="1:21" x14ac:dyDescent="0.15">
      <c r="A576">
        <v>8</v>
      </c>
      <c r="B576">
        <f t="shared" si="606"/>
        <v>0.23069433334625056</v>
      </c>
      <c r="C576">
        <f t="shared" ref="C576:K576" si="621">IF(C309,IF(C122=1,1,(INDEX($Y$38:$Y$57,C$546,1)*C122*C122+INDEX($Y$38:$Y$57,$A576,1)-2*C122)/(1-C122)),0)</f>
        <v>0.55691318131548906</v>
      </c>
      <c r="D576">
        <f t="shared" si="621"/>
        <v>0.38280652627588263</v>
      </c>
      <c r="E576">
        <f t="shared" si="621"/>
        <v>0.41923767353202229</v>
      </c>
      <c r="F576">
        <f t="shared" si="621"/>
        <v>0.46630099230976119</v>
      </c>
      <c r="G576">
        <f t="shared" si="621"/>
        <v>-0.26682920055353482</v>
      </c>
      <c r="H576">
        <f t="shared" si="621"/>
        <v>0.50678401921326865</v>
      </c>
      <c r="I576">
        <f t="shared" si="621"/>
        <v>1</v>
      </c>
      <c r="J576">
        <f t="shared" si="621"/>
        <v>0.36827975259619761</v>
      </c>
      <c r="K576">
        <f t="shared" si="621"/>
        <v>-2.2969795722058772</v>
      </c>
      <c r="L576">
        <f t="shared" ref="L576:U576" si="622">IF(L309,IF(L122=1,1,(INDEX($Y$38:$Y$57,L$546,1)*L122*L122+INDEX($Y$38:$Y$57,$A576,1)-2*L122)/(1-L122)),0)</f>
        <v>8.9342109638733486E-2</v>
      </c>
      <c r="M576">
        <f t="shared" si="622"/>
        <v>-0.70897103528947869</v>
      </c>
      <c r="N576">
        <f t="shared" si="622"/>
        <v>0.30989114164386572</v>
      </c>
      <c r="O576">
        <f t="shared" si="622"/>
        <v>0.52290714190417764</v>
      </c>
      <c r="P576">
        <f t="shared" si="622"/>
        <v>0.57817883118902458</v>
      </c>
      <c r="Q576">
        <f t="shared" si="622"/>
        <v>0.5440163578400411</v>
      </c>
      <c r="R576">
        <f t="shared" si="622"/>
        <v>6.52311982174969E-2</v>
      </c>
      <c r="S576">
        <f t="shared" si="622"/>
        <v>0.94212437585111219</v>
      </c>
      <c r="T576">
        <f t="shared" si="622"/>
        <v>0.46793189942658497</v>
      </c>
      <c r="U576">
        <f t="shared" si="622"/>
        <v>0.28290897991675634</v>
      </c>
    </row>
    <row r="577" spans="1:21" x14ac:dyDescent="0.15">
      <c r="A577">
        <v>9</v>
      </c>
      <c r="B577">
        <f t="shared" si="606"/>
        <v>0.58248799544384955</v>
      </c>
      <c r="C577">
        <f t="shared" ref="C577:K577" si="623">IF(C310,IF(C123=1,1,(INDEX($Y$38:$Y$57,C$546,1)*C123*C123+INDEX($Y$38:$Y$57,$A577,1)-2*C123)/(1-C123)),0)</f>
        <v>0.73710498334379726</v>
      </c>
      <c r="D577">
        <f t="shared" si="623"/>
        <v>0.52476677563724083</v>
      </c>
      <c r="E577">
        <f t="shared" si="623"/>
        <v>0.6602818269868499</v>
      </c>
      <c r="F577">
        <f t="shared" si="623"/>
        <v>0.55394994404640863</v>
      </c>
      <c r="G577">
        <f t="shared" si="623"/>
        <v>-0.27083993644621551</v>
      </c>
      <c r="H577">
        <f t="shared" si="623"/>
        <v>0.62912503847410384</v>
      </c>
      <c r="I577">
        <f t="shared" si="623"/>
        <v>0.3708255748409936</v>
      </c>
      <c r="J577">
        <f t="shared" si="623"/>
        <v>1</v>
      </c>
      <c r="K577">
        <f t="shared" si="623"/>
        <v>0.60657321412487264</v>
      </c>
      <c r="L577">
        <f t="shared" ref="L577:U577" si="624">IF(L310,IF(L123=1,1,(INDEX($Y$38:$Y$57,L$546,1)*L123*L123+INDEX($Y$38:$Y$57,$A577,1)-2*L123)/(1-L123)),0)</f>
        <v>0.32421735702162058</v>
      </c>
      <c r="M577">
        <f t="shared" si="624"/>
        <v>0.46523473362718271</v>
      </c>
      <c r="N577">
        <f t="shared" si="624"/>
        <v>-1.5952322631973972</v>
      </c>
      <c r="O577">
        <f t="shared" si="624"/>
        <v>0.65421149605120277</v>
      </c>
      <c r="P577">
        <f t="shared" si="624"/>
        <v>0.72661891429862113</v>
      </c>
      <c r="Q577">
        <f t="shared" si="624"/>
        <v>0.45347217957227104</v>
      </c>
      <c r="R577">
        <f t="shared" si="624"/>
        <v>0.22678098875019487</v>
      </c>
      <c r="S577">
        <f t="shared" si="624"/>
        <v>0.94383149448345049</v>
      </c>
      <c r="T577">
        <f t="shared" si="624"/>
        <v>-3.2828328723805158</v>
      </c>
      <c r="U577">
        <f t="shared" si="624"/>
        <v>0.10393815873903017</v>
      </c>
    </row>
    <row r="578" spans="1:21" x14ac:dyDescent="0.15">
      <c r="A578">
        <v>10</v>
      </c>
      <c r="B578">
        <f t="shared" si="606"/>
        <v>0.27932151761757668</v>
      </c>
      <c r="C578">
        <f t="shared" ref="C578:K578" si="625">IF(C311,IF(C124=1,1,(INDEX($Y$38:$Y$57,C$546,1)*C124*C124+INDEX($Y$38:$Y$57,$A578,1)-2*C124)/(1-C124)),0)</f>
        <v>0.57552531295077702</v>
      </c>
      <c r="D578">
        <f t="shared" si="625"/>
        <v>0.45098522356352566</v>
      </c>
      <c r="E578">
        <f t="shared" si="625"/>
        <v>0.43880435248786176</v>
      </c>
      <c r="F578">
        <f t="shared" si="625"/>
        <v>0.53713378727134142</v>
      </c>
      <c r="G578">
        <f t="shared" si="625"/>
        <v>6.3945325755804763E-2</v>
      </c>
      <c r="H578">
        <f t="shared" si="625"/>
        <v>0.58402661742905038</v>
      </c>
      <c r="I578">
        <f t="shared" si="625"/>
        <v>-2.3068315732279254</v>
      </c>
      <c r="J578">
        <f t="shared" si="625"/>
        <v>0.5977604126273377</v>
      </c>
      <c r="K578">
        <f t="shared" si="625"/>
        <v>1</v>
      </c>
      <c r="L578">
        <f t="shared" ref="L578:U578" si="626">IF(L311,IF(L124=1,1,(INDEX($Y$38:$Y$57,L$546,1)*L124*L124+INDEX($Y$38:$Y$57,$A578,1)-2*L124)/(1-L124)),0)</f>
        <v>0.21951345898099106</v>
      </c>
      <c r="M578">
        <f t="shared" si="626"/>
        <v>-0.59168958269212801</v>
      </c>
      <c r="N578">
        <f t="shared" si="626"/>
        <v>0.53332666539040385</v>
      </c>
      <c r="O578">
        <f t="shared" si="626"/>
        <v>0.58373946012945255</v>
      </c>
      <c r="P578">
        <f t="shared" si="626"/>
        <v>0.64798025071697696</v>
      </c>
      <c r="Q578">
        <f t="shared" si="626"/>
        <v>0.67782249079509804</v>
      </c>
      <c r="R578">
        <f t="shared" si="626"/>
        <v>0.2221284718611789</v>
      </c>
      <c r="S578">
        <f t="shared" si="626"/>
        <v>0.93707482993197277</v>
      </c>
      <c r="T578">
        <f t="shared" si="626"/>
        <v>0.62366362113017537</v>
      </c>
      <c r="U578">
        <f t="shared" si="626"/>
        <v>0.44151404487549201</v>
      </c>
    </row>
    <row r="579" spans="1:21" x14ac:dyDescent="0.15">
      <c r="A579">
        <v>11</v>
      </c>
      <c r="B579">
        <f t="shared" si="606"/>
        <v>0.43957816521597365</v>
      </c>
      <c r="C579">
        <f t="shared" ref="C579:K579" si="627">IF(C312,IF(C125=1,1,(INDEX($Y$38:$Y$57,C$546,1)*C125*C125+INDEX($Y$38:$Y$57,$A579,1)-2*C125)/(1-C125)),0)</f>
        <v>0.60172342619644759</v>
      </c>
      <c r="D579">
        <f t="shared" si="627"/>
        <v>0.34013671293232028</v>
      </c>
      <c r="E579">
        <f t="shared" si="627"/>
        <v>0.20815037014569684</v>
      </c>
      <c r="F579">
        <f t="shared" si="627"/>
        <v>0.36972788454096484</v>
      </c>
      <c r="G579">
        <f t="shared" si="627"/>
        <v>-0.4536061623101183</v>
      </c>
      <c r="H579">
        <f t="shared" si="627"/>
        <v>0.42692798571714802</v>
      </c>
      <c r="I579">
        <f t="shared" si="627"/>
        <v>-0.11172668468673326</v>
      </c>
      <c r="J579">
        <f t="shared" si="627"/>
        <v>0.1352615012392494</v>
      </c>
      <c r="K579">
        <f t="shared" si="627"/>
        <v>3.4578566032814527E-2</v>
      </c>
      <c r="L579">
        <f>IF(L312,IF(L125=1,1,(INDEX($Y$38:$Y$57,L$546,1)*L125*L125+INDEX($Y$38:$Y$57,$A579,1)-2*L125)/(1-L125)),0)</f>
        <v>1</v>
      </c>
      <c r="M579">
        <f t="shared" ref="M579:U579" si="628">IF(M312,IF(M125=1,1,(INDEX($Y$38:$Y$57,M$546,1)*M125*M125+INDEX($Y$38:$Y$57,$A579,1)-2*M125)/(1-M125)),0)</f>
        <v>5.2116936485388669E-2</v>
      </c>
      <c r="N579">
        <f t="shared" si="628"/>
        <v>2.9388671730899547E-2</v>
      </c>
      <c r="O579">
        <f t="shared" si="628"/>
        <v>0.38023556764218802</v>
      </c>
      <c r="P579">
        <f t="shared" si="628"/>
        <v>0.55441819129390224</v>
      </c>
      <c r="Q579">
        <f t="shared" si="628"/>
        <v>0.51879939999458102</v>
      </c>
      <c r="R579">
        <f t="shared" si="628"/>
        <v>-0.12073728353471713</v>
      </c>
      <c r="S579">
        <f t="shared" si="628"/>
        <v>0.81648351648351647</v>
      </c>
      <c r="T579">
        <f t="shared" si="628"/>
        <v>0.21291335949135812</v>
      </c>
      <c r="U579">
        <f t="shared" si="628"/>
        <v>-0.86797515195835151</v>
      </c>
    </row>
    <row r="580" spans="1:21" x14ac:dyDescent="0.15">
      <c r="A580">
        <v>12</v>
      </c>
      <c r="B580">
        <f t="shared" si="606"/>
        <v>4.713638751141524E-4</v>
      </c>
      <c r="C580">
        <f t="shared" ref="C580:K580" si="629">IF(C313,IF(C126=1,1,(INDEX($Y$38:$Y$57,C$546,1)*C126*C126+INDEX($Y$38:$Y$57,$A580,1)-2*C126)/(1-C126)),0)</f>
        <v>0.45352639042856197</v>
      </c>
      <c r="D580">
        <f t="shared" si="629"/>
        <v>0.11619169170125684</v>
      </c>
      <c r="E580">
        <f t="shared" si="629"/>
        <v>0.25012219516743722</v>
      </c>
      <c r="F580">
        <f t="shared" si="629"/>
        <v>0.28457636390233432</v>
      </c>
      <c r="G580">
        <f t="shared" si="629"/>
        <v>-0.70680712964046333</v>
      </c>
      <c r="H580">
        <f t="shared" si="629"/>
        <v>0.30474142489443706</v>
      </c>
      <c r="I580">
        <f t="shared" si="629"/>
        <v>-0.81762815146486778</v>
      </c>
      <c r="J580">
        <f t="shared" si="629"/>
        <v>0.37967858247370578</v>
      </c>
      <c r="K580">
        <f t="shared" si="629"/>
        <v>-0.68991492098638829</v>
      </c>
      <c r="L580">
        <f t="shared" ref="L580:U580" si="630">IF(L313,IF(L126=1,1,(INDEX($Y$38:$Y$57,L$546,1)*L126*L126+INDEX($Y$38:$Y$57,$A580,1)-2*L126)/(1-L126)),0)</f>
        <v>0.1526504237940112</v>
      </c>
      <c r="M580">
        <f t="shared" si="630"/>
        <v>1</v>
      </c>
      <c r="N580">
        <f t="shared" si="630"/>
        <v>0.20312398051289851</v>
      </c>
      <c r="O580">
        <f t="shared" si="630"/>
        <v>0.33777734622350186</v>
      </c>
      <c r="P580">
        <f t="shared" si="630"/>
        <v>8.5218305399531791E-2</v>
      </c>
      <c r="Q580">
        <f t="shared" si="630"/>
        <v>3.2899473659728895E-2</v>
      </c>
      <c r="R580">
        <f t="shared" si="630"/>
        <v>-0.28192868776596902</v>
      </c>
      <c r="S580">
        <f t="shared" si="630"/>
        <v>0.88303571670033609</v>
      </c>
      <c r="T580">
        <f t="shared" si="630"/>
        <v>0.45912656048356543</v>
      </c>
      <c r="U580">
        <f t="shared" si="630"/>
        <v>0.29111256020278692</v>
      </c>
    </row>
    <row r="581" spans="1:21" x14ac:dyDescent="0.15">
      <c r="A581">
        <v>13</v>
      </c>
      <c r="B581">
        <f t="shared" si="606"/>
        <v>0.42248152943781297</v>
      </c>
      <c r="C581">
        <f t="shared" ref="C581:K581" si="631">IF(C314,IF(C127=1,1,(INDEX($Y$38:$Y$57,C$546,1)*C127*C127+INDEX($Y$38:$Y$57,$A581,1)-2*C127)/(1-C127)),0)</f>
        <v>0.67487318153667286</v>
      </c>
      <c r="D581">
        <f t="shared" si="631"/>
        <v>0.25196530151141439</v>
      </c>
      <c r="E581">
        <f t="shared" si="631"/>
        <v>0.56554167761715601</v>
      </c>
      <c r="F581">
        <f t="shared" si="631"/>
        <v>0.33450015297912705</v>
      </c>
      <c r="G581">
        <f t="shared" si="631"/>
        <v>-0.58279289543587209</v>
      </c>
      <c r="H581">
        <f t="shared" si="631"/>
        <v>0.59638414083117886</v>
      </c>
      <c r="I581">
        <f t="shared" si="631"/>
        <v>0.30348802996558299</v>
      </c>
      <c r="J581">
        <f t="shared" si="631"/>
        <v>-1.606626004746637</v>
      </c>
      <c r="K581">
        <f t="shared" si="631"/>
        <v>0.53449915230023815</v>
      </c>
      <c r="L581">
        <f t="shared" ref="L581:U581" si="632">IF(L314,IF(L127=1,1,(INDEX($Y$38:$Y$57,L$546,1)*L127*L127+INDEX($Y$38:$Y$57,$A581,1)-2*L127)/(1-L127)),0)</f>
        <v>0.21598390579051902</v>
      </c>
      <c r="M581">
        <f t="shared" si="632"/>
        <v>0.28652072119944916</v>
      </c>
      <c r="N581">
        <f t="shared" si="632"/>
        <v>1</v>
      </c>
      <c r="O581">
        <f t="shared" si="632"/>
        <v>0.61197599476200426</v>
      </c>
      <c r="P581">
        <f t="shared" si="632"/>
        <v>0.69447883740355454</v>
      </c>
      <c r="Q581">
        <f t="shared" si="632"/>
        <v>8.1394902777634393E-2</v>
      </c>
      <c r="R581">
        <f t="shared" si="632"/>
        <v>8.5948886702912244E-2</v>
      </c>
      <c r="S581">
        <f t="shared" si="632"/>
        <v>0.93793911007025765</v>
      </c>
      <c r="T581">
        <f t="shared" si="632"/>
        <v>-1.6956385844581872</v>
      </c>
      <c r="U581">
        <f t="shared" si="632"/>
        <v>-9.6378420270920393E-3</v>
      </c>
    </row>
    <row r="582" spans="1:21" x14ac:dyDescent="0.15">
      <c r="A582">
        <v>14</v>
      </c>
      <c r="B582">
        <f t="shared" si="606"/>
        <v>3.6079223585890642E-3</v>
      </c>
      <c r="C582">
        <f t="shared" ref="C582:K582" si="633">IF(C315,IF(C128=1,1,(INDEX($Y$38:$Y$57,C$546,1)*C128*C128+INDEX($Y$38:$Y$57,$A582,1)-2*C128)/(1-C128)),0)</f>
        <v>0.3491187077602434</v>
      </c>
      <c r="D582">
        <f t="shared" si="633"/>
        <v>-8.2708506734320855E-2</v>
      </c>
      <c r="E582">
        <f t="shared" si="633"/>
        <v>0.14335789003941909</v>
      </c>
      <c r="F582">
        <f t="shared" si="633"/>
        <v>6.8774436774572151E-2</v>
      </c>
      <c r="G582">
        <f t="shared" si="633"/>
        <v>0.24126809687597298</v>
      </c>
      <c r="H582">
        <f t="shared" si="633"/>
        <v>-2.9441798433014541</v>
      </c>
      <c r="I582">
        <f t="shared" si="633"/>
        <v>0.31900935144881981</v>
      </c>
      <c r="J582">
        <f t="shared" si="633"/>
        <v>0.46273097906685751</v>
      </c>
      <c r="K582">
        <f t="shared" si="633"/>
        <v>0.39387581363675872</v>
      </c>
      <c r="L582">
        <f t="shared" ref="L582:U582" si="634">IF(L315,IF(L128=1,1,(INDEX($Y$38:$Y$57,L$546,1)*L128*L128+INDEX($Y$38:$Y$57,$A582,1)-2*L128)/(1-L128)),0)</f>
        <v>0.34660040030101391</v>
      </c>
      <c r="M582">
        <f t="shared" si="634"/>
        <v>0.20828177221381883</v>
      </c>
      <c r="N582">
        <f t="shared" si="634"/>
        <v>0.42397714744903525</v>
      </c>
      <c r="O582">
        <f t="shared" si="634"/>
        <v>1</v>
      </c>
      <c r="P582">
        <f t="shared" si="634"/>
        <v>-0.51875283170937858</v>
      </c>
      <c r="Q582">
        <f t="shared" si="634"/>
        <v>0.3358787198830408</v>
      </c>
      <c r="R582">
        <f t="shared" si="634"/>
        <v>-0.40037727992994004</v>
      </c>
      <c r="S582">
        <f t="shared" si="634"/>
        <v>0.79098360655737721</v>
      </c>
      <c r="T582">
        <f t="shared" si="634"/>
        <v>0.54871984697916887</v>
      </c>
      <c r="U582">
        <f t="shared" si="634"/>
        <v>0.31764060845578157</v>
      </c>
    </row>
    <row r="583" spans="1:21" x14ac:dyDescent="0.15">
      <c r="A583">
        <v>15</v>
      </c>
      <c r="B583">
        <f t="shared" si="606"/>
        <v>1.4741587853817625E-2</v>
      </c>
      <c r="C583">
        <f t="shared" ref="C583:K583" si="635">IF(C316,IF(C129=1,1,(INDEX($Y$38:$Y$57,C$546,1)*C129*C129+INDEX($Y$38:$Y$57,$A583,1)-2*C129)/(1-C129)),0)</f>
        <v>0.38070780920797381</v>
      </c>
      <c r="D583">
        <f t="shared" si="635"/>
        <v>4.4443654894881744E-2</v>
      </c>
      <c r="E583">
        <f t="shared" si="635"/>
        <v>0.1977916063958795</v>
      </c>
      <c r="F583">
        <f t="shared" si="635"/>
        <v>0.1816931797894388</v>
      </c>
      <c r="G583">
        <f t="shared" si="635"/>
        <v>0.20267565033388124</v>
      </c>
      <c r="H583">
        <f t="shared" si="635"/>
        <v>-1.5850667482254808</v>
      </c>
      <c r="I583">
        <f t="shared" si="635"/>
        <v>0.34320312679339054</v>
      </c>
      <c r="J583">
        <f t="shared" si="635"/>
        <v>0.51000827705565399</v>
      </c>
      <c r="K583">
        <f t="shared" si="635"/>
        <v>0.42966403695298244</v>
      </c>
      <c r="L583">
        <f t="shared" ref="L583:U583" si="636">IF(L316,IF(L129=1,1,(INDEX($Y$38:$Y$57,L$546,1)*L129*L129+INDEX($Y$38:$Y$57,$A583,1)-2*L129)/(1-L129)),0)</f>
        <v>0.48916095914730368</v>
      </c>
      <c r="M583">
        <f t="shared" si="636"/>
        <v>-9.9284261923251085E-2</v>
      </c>
      <c r="N583">
        <f t="shared" si="636"/>
        <v>0.48136067812957584</v>
      </c>
      <c r="O583">
        <f t="shared" si="636"/>
        <v>-0.56607983880958568</v>
      </c>
      <c r="P583">
        <f t="shared" si="636"/>
        <v>1</v>
      </c>
      <c r="Q583">
        <f t="shared" si="636"/>
        <v>0.24142436822381091</v>
      </c>
      <c r="R583">
        <f t="shared" si="636"/>
        <v>-0.30774830908566042</v>
      </c>
      <c r="S583">
        <f t="shared" si="636"/>
        <v>0.76223902902948237</v>
      </c>
      <c r="T583">
        <f t="shared" si="636"/>
        <v>0.6681750100615611</v>
      </c>
      <c r="U583">
        <f t="shared" si="636"/>
        <v>0.59457252600488764</v>
      </c>
    </row>
    <row r="584" spans="1:21" x14ac:dyDescent="0.15">
      <c r="A584">
        <v>16</v>
      </c>
      <c r="B584">
        <f t="shared" si="606"/>
        <v>6.2894950668117922E-3</v>
      </c>
      <c r="C584">
        <f t="shared" ref="C584:K584" si="637">IF(C317,IF(C130=1,1,(INDEX($Y$38:$Y$57,C$546,1)*C130*C130+INDEX($Y$38:$Y$57,$A584,1)-2*C130)/(1-C130)),0)</f>
        <v>0.47662066518811025</v>
      </c>
      <c r="D584">
        <f t="shared" si="637"/>
        <v>-0.14713676905014242</v>
      </c>
      <c r="E584">
        <f t="shared" si="637"/>
        <v>0.32549396120812313</v>
      </c>
      <c r="F584">
        <f t="shared" si="637"/>
        <v>0.12493660303827915</v>
      </c>
      <c r="G584">
        <f t="shared" si="637"/>
        <v>-6.8576744480856544E-2</v>
      </c>
      <c r="H584">
        <f t="shared" si="637"/>
        <v>0.1573299163434736</v>
      </c>
      <c r="I584">
        <f t="shared" si="637"/>
        <v>0.30171507415190019</v>
      </c>
      <c r="J584">
        <f t="shared" si="637"/>
        <v>0.19740359934154078</v>
      </c>
      <c r="K584">
        <f t="shared" si="637"/>
        <v>0.46086292844398952</v>
      </c>
      <c r="L584">
        <f t="shared" ref="L584:U584" si="638">IF(L317,IF(L130=1,1,(INDEX($Y$38:$Y$57,L$546,1)*L130*L130+INDEX($Y$38:$Y$57,$A584,1)-2*L130)/(1-L130)),0)</f>
        <v>0.44946360849011169</v>
      </c>
      <c r="M584">
        <f t="shared" si="638"/>
        <v>-0.15760280650002428</v>
      </c>
      <c r="N584">
        <f t="shared" si="638"/>
        <v>-0.199648938697982</v>
      </c>
      <c r="O584">
        <f t="shared" si="638"/>
        <v>0.29496956845535077</v>
      </c>
      <c r="P584">
        <f t="shared" si="638"/>
        <v>0.23840457332838597</v>
      </c>
      <c r="Q584">
        <f t="shared" si="638"/>
        <v>1</v>
      </c>
      <c r="R584">
        <f t="shared" si="638"/>
        <v>-7.7766395697928398E-2</v>
      </c>
      <c r="S584">
        <f t="shared" si="638"/>
        <v>0.76</v>
      </c>
      <c r="T584">
        <f t="shared" si="638"/>
        <v>0.28576427441328395</v>
      </c>
      <c r="U584">
        <f t="shared" si="638"/>
        <v>0.36930677210024454</v>
      </c>
    </row>
    <row r="585" spans="1:21" x14ac:dyDescent="0.15">
      <c r="A585">
        <v>17</v>
      </c>
      <c r="B585">
        <f t="shared" si="606"/>
        <v>-0.90215181123084009</v>
      </c>
      <c r="C585">
        <f t="shared" ref="C585:K585" si="639">IF(C318,IF(C131=1,1,(INDEX($Y$38:$Y$57,C$546,1)*C131*C131+INDEX($Y$38:$Y$57,$A585,1)-2*C131)/(1-C131)),0)</f>
        <v>7.7522053343962533E-2</v>
      </c>
      <c r="D585">
        <f t="shared" si="639"/>
        <v>-2.8842604098844579E-2</v>
      </c>
      <c r="E585">
        <f t="shared" si="639"/>
        <v>-0.33371398346967518</v>
      </c>
      <c r="F585">
        <f t="shared" si="639"/>
        <v>5.457028335215737E-2</v>
      </c>
      <c r="G585">
        <f t="shared" si="639"/>
        <v>-0.26434906449102485</v>
      </c>
      <c r="H585">
        <f t="shared" si="639"/>
        <v>-0.1315836363218236</v>
      </c>
      <c r="I585">
        <f t="shared" si="639"/>
        <v>9.588472907522777E-2</v>
      </c>
      <c r="J585">
        <f t="shared" si="639"/>
        <v>0.25306507090570074</v>
      </c>
      <c r="K585">
        <f t="shared" si="639"/>
        <v>0.25903227069922014</v>
      </c>
      <c r="L585">
        <f t="shared" ref="L585:U585" si="640">IF(L318,IF(L131=1,1,(INDEX($Y$38:$Y$57,L$546,1)*L131*L131+INDEX($Y$38:$Y$57,$A585,1)-2*L131)/(1-L131)),0)</f>
        <v>0.11090775815057044</v>
      </c>
      <c r="M585">
        <f t="shared" si="640"/>
        <v>-0.14732947440365016</v>
      </c>
      <c r="N585">
        <f t="shared" si="640"/>
        <v>0.12327873397770654</v>
      </c>
      <c r="O585">
        <f t="shared" si="640"/>
        <v>-0.11547528324097009</v>
      </c>
      <c r="P585">
        <f t="shared" si="640"/>
        <v>1.4559361621254938E-2</v>
      </c>
      <c r="Q585">
        <f t="shared" si="640"/>
        <v>0.22985528105045605</v>
      </c>
      <c r="R585">
        <f t="shared" si="640"/>
        <v>1</v>
      </c>
      <c r="S585">
        <f t="shared" si="640"/>
        <v>0.63859770335972776</v>
      </c>
      <c r="T585">
        <f t="shared" si="640"/>
        <v>0.39185421476756926</v>
      </c>
      <c r="U585">
        <f t="shared" si="640"/>
        <v>0.19335794389170394</v>
      </c>
    </row>
    <row r="586" spans="1:21" x14ac:dyDescent="0.15">
      <c r="A586">
        <v>18</v>
      </c>
      <c r="B586">
        <f t="shared" si="606"/>
        <v>-11.608369421776112</v>
      </c>
      <c r="C586">
        <f t="shared" ref="C586:K586" si="641">IF(C319,IF(C132=1,1,(INDEX($Y$38:$Y$57,C$546,1)*C132*C132+INDEX($Y$38:$Y$57,$A586,1)-2*C132)/(1-C132)),0)</f>
        <v>-1.3996668471134694</v>
      </c>
      <c r="D586">
        <f t="shared" si="641"/>
        <v>0.93399999999999994</v>
      </c>
      <c r="E586">
        <f t="shared" si="641"/>
        <v>0.23184944609057198</v>
      </c>
      <c r="F586">
        <f t="shared" si="641"/>
        <v>0.93399999999999994</v>
      </c>
      <c r="G586">
        <f t="shared" si="641"/>
        <v>0.93399999999999994</v>
      </c>
      <c r="H586">
        <f t="shared" si="641"/>
        <v>0.93399999999999994</v>
      </c>
      <c r="I586">
        <f t="shared" si="641"/>
        <v>0.93399999999999994</v>
      </c>
      <c r="J586">
        <f t="shared" si="641"/>
        <v>0.93399999999999994</v>
      </c>
      <c r="K586">
        <f t="shared" si="641"/>
        <v>0.93399999999999994</v>
      </c>
      <c r="L586">
        <f t="shared" ref="L586:U586" si="642">IF(L319,IF(L132=1,1,(INDEX($Y$38:$Y$57,L$546,1)*L132*L132+INDEX($Y$38:$Y$57,$A586,1)-2*L132)/(1-L132)),0)</f>
        <v>0.93399999999999994</v>
      </c>
      <c r="M586">
        <f t="shared" si="642"/>
        <v>0.93399999999999994</v>
      </c>
      <c r="N586">
        <f t="shared" si="642"/>
        <v>0.93399999999999994</v>
      </c>
      <c r="O586">
        <f t="shared" si="642"/>
        <v>0.93399999999999994</v>
      </c>
      <c r="P586">
        <f t="shared" si="642"/>
        <v>0.93399999999999994</v>
      </c>
      <c r="Q586">
        <f t="shared" si="642"/>
        <v>0.93399999999999994</v>
      </c>
      <c r="R586">
        <f t="shared" si="642"/>
        <v>0.60452318548640915</v>
      </c>
      <c r="S586">
        <f t="shared" si="642"/>
        <v>1</v>
      </c>
      <c r="T586">
        <f t="shared" si="642"/>
        <v>0.93399999999999994</v>
      </c>
      <c r="U586">
        <f t="shared" si="642"/>
        <v>0.93399999999999994</v>
      </c>
    </row>
    <row r="587" spans="1:21" x14ac:dyDescent="0.15">
      <c r="A587">
        <v>19</v>
      </c>
      <c r="B587">
        <f t="shared" si="606"/>
        <v>0.83346437542441643</v>
      </c>
      <c r="C587">
        <f t="shared" ref="C587:K587" si="643">IF(C320,IF(C133=1,1,(INDEX($Y$38:$Y$57,C$546,1)*C133*C133+INDEX($Y$38:$Y$57,$A587,1)-2*C133)/(1-C133)),0)</f>
        <v>0.80340407624965049</v>
      </c>
      <c r="D587">
        <f t="shared" si="643"/>
        <v>0.67338737834241102</v>
      </c>
      <c r="E587">
        <f t="shared" si="643"/>
        <v>0.69001708350430535</v>
      </c>
      <c r="F587">
        <f t="shared" si="643"/>
        <v>0.62757659496593043</v>
      </c>
      <c r="G587">
        <f t="shared" si="643"/>
        <v>-0.25900743204459531</v>
      </c>
      <c r="H587">
        <f t="shared" si="643"/>
        <v>0.68497963597287959</v>
      </c>
      <c r="I587">
        <f t="shared" si="643"/>
        <v>0.38037672959255492</v>
      </c>
      <c r="J587">
        <f t="shared" si="643"/>
        <v>-3.4079245281685253</v>
      </c>
      <c r="K587">
        <f t="shared" si="643"/>
        <v>0.55041665006221818</v>
      </c>
      <c r="L587">
        <f t="shared" ref="L587:U587" si="644">IF(L320,IF(L133=1,1,(INDEX($Y$38:$Y$57,L$546,1)*L133*L133+INDEX($Y$38:$Y$57,$A587,1)-2*L133)/(1-L133)),0)</f>
        <v>0.30317588270599699</v>
      </c>
      <c r="M587">
        <f t="shared" si="644"/>
        <v>0.45464964628101984</v>
      </c>
      <c r="N587">
        <f t="shared" si="644"/>
        <v>-1.8068496309841975</v>
      </c>
      <c r="O587">
        <f t="shared" si="644"/>
        <v>0.65415483289135068</v>
      </c>
      <c r="P587">
        <f t="shared" si="644"/>
        <v>0.794359178281837</v>
      </c>
      <c r="Q587">
        <f t="shared" si="644"/>
        <v>0.44542360091860139</v>
      </c>
      <c r="R587">
        <f t="shared" si="644"/>
        <v>0.27268149532449087</v>
      </c>
      <c r="S587">
        <f t="shared" si="644"/>
        <v>0.87969924812030065</v>
      </c>
      <c r="T587">
        <f t="shared" si="644"/>
        <v>1</v>
      </c>
      <c r="U587">
        <f t="shared" si="644"/>
        <v>4.5802931007228584E-2</v>
      </c>
    </row>
    <row r="588" spans="1:21" x14ac:dyDescent="0.15">
      <c r="A588">
        <v>20</v>
      </c>
      <c r="B588">
        <f t="shared" si="606"/>
        <v>0.45095851559763356</v>
      </c>
      <c r="C588">
        <f t="shared" ref="C588:K588" si="645">IF(C321,IF(C134=1,1,(INDEX($Y$38:$Y$57,C$546,1)*C134*C134+INDEX($Y$38:$Y$57,$A588,1)-2*C134)/(1-C134)),0)</f>
        <v>0.63592783135256503</v>
      </c>
      <c r="D588">
        <f t="shared" si="645"/>
        <v>0.27358384528577756</v>
      </c>
      <c r="E588">
        <f t="shared" si="645"/>
        <v>0.50636006300883918</v>
      </c>
      <c r="F588">
        <f t="shared" si="645"/>
        <v>0.31856801680884744</v>
      </c>
      <c r="G588">
        <f t="shared" si="645"/>
        <v>-0.55163267496859125</v>
      </c>
      <c r="H588">
        <f t="shared" si="645"/>
        <v>0.51529817891284524</v>
      </c>
      <c r="I588">
        <f t="shared" si="645"/>
        <v>0.13240264051018169</v>
      </c>
      <c r="J588">
        <f t="shared" si="645"/>
        <v>-5.8586170216234468E-2</v>
      </c>
      <c r="K588">
        <f t="shared" si="645"/>
        <v>0.30857740717889298</v>
      </c>
      <c r="L588">
        <f t="shared" ref="L588:U588" si="646">IF(L321,IF(L134=1,1,(INDEX($Y$38:$Y$57,L$546,1)*L134*L134+INDEX($Y$38:$Y$57,$A588,1)-2*L134)/(1-L134)),0)</f>
        <v>-0.82204872753649905</v>
      </c>
      <c r="M588">
        <f t="shared" si="646"/>
        <v>0.23283579343688227</v>
      </c>
      <c r="N588">
        <f t="shared" si="646"/>
        <v>-0.16657574657350507</v>
      </c>
      <c r="O588">
        <f t="shared" si="646"/>
        <v>0.38682533217750847</v>
      </c>
      <c r="P588">
        <f t="shared" si="646"/>
        <v>0.68539114131876278</v>
      </c>
      <c r="Q588">
        <f t="shared" si="646"/>
        <v>0.47511983145007031</v>
      </c>
      <c r="R588">
        <f t="shared" si="646"/>
        <v>7.1552839150812323E-3</v>
      </c>
      <c r="S588">
        <f t="shared" si="646"/>
        <v>0.84265734265734271</v>
      </c>
      <c r="T588">
        <f t="shared" si="646"/>
        <v>-1.2122310524440304E-2</v>
      </c>
      <c r="U588">
        <f t="shared" si="646"/>
        <v>1</v>
      </c>
    </row>
    <row r="590" spans="1:21" x14ac:dyDescent="0.15">
      <c r="A590" t="s">
        <v>207</v>
      </c>
      <c r="B590">
        <v>1</v>
      </c>
      <c r="C590">
        <v>2</v>
      </c>
      <c r="D590">
        <v>3</v>
      </c>
      <c r="E590">
        <v>4</v>
      </c>
      <c r="F590">
        <v>5</v>
      </c>
      <c r="G590">
        <v>6</v>
      </c>
      <c r="H590">
        <v>7</v>
      </c>
      <c r="I590">
        <v>8</v>
      </c>
      <c r="J590">
        <v>9</v>
      </c>
      <c r="K590">
        <v>10</v>
      </c>
      <c r="L590">
        <v>11</v>
      </c>
      <c r="M590">
        <v>12</v>
      </c>
      <c r="N590">
        <v>13</v>
      </c>
      <c r="O590">
        <v>14</v>
      </c>
      <c r="P590">
        <v>15</v>
      </c>
      <c r="Q590">
        <v>16</v>
      </c>
      <c r="R590">
        <v>17</v>
      </c>
      <c r="S590">
        <v>18</v>
      </c>
      <c r="T590">
        <v>19</v>
      </c>
      <c r="U590">
        <v>20</v>
      </c>
    </row>
    <row r="591" spans="1:21" x14ac:dyDescent="0.15">
      <c r="A591">
        <v>1</v>
      </c>
      <c r="B591">
        <f t="shared" ref="B591:B610" si="647">IF(B302,SQRT((1-B115*B115)*(1-B569)),0)</f>
        <v>0</v>
      </c>
      <c r="C591">
        <f t="shared" ref="C591:K591" si="648">IF(C302,SQRT((1-C115*C115)*(1-C569)),0)</f>
        <v>0.67566911501191873</v>
      </c>
      <c r="D591">
        <f t="shared" si="648"/>
        <v>0.73337392144452651</v>
      </c>
      <c r="E591">
        <f t="shared" si="648"/>
        <v>0.72793338304563249</v>
      </c>
      <c r="F591">
        <f t="shared" si="648"/>
        <v>0.76279127051603068</v>
      </c>
      <c r="G591">
        <f t="shared" si="648"/>
        <v>0.70420681795914741</v>
      </c>
      <c r="H591">
        <f t="shared" si="648"/>
        <v>0.72397623385418775</v>
      </c>
      <c r="I591">
        <f t="shared" si="648"/>
        <v>0.70415174545138814</v>
      </c>
      <c r="J591">
        <f t="shared" si="648"/>
        <v>0.60481838509399266</v>
      </c>
      <c r="K591">
        <f t="shared" si="648"/>
        <v>0.70012804204974344</v>
      </c>
      <c r="L591">
        <f>IF(L302,SQRT((1-L115*L115)*(1-L569)),0)</f>
        <v>0.59506050442363023</v>
      </c>
      <c r="M591">
        <f t="shared" ref="M591:U591" si="649">IF(M302,SQRT((1-M115*M115)*(1-M569)),0)</f>
        <v>0.73291282195956653</v>
      </c>
      <c r="N591">
        <f t="shared" si="649"/>
        <v>0.66941538146563817</v>
      </c>
      <c r="O591">
        <f t="shared" si="649"/>
        <v>0.73833234859796226</v>
      </c>
      <c r="P591">
        <f t="shared" si="649"/>
        <v>0.73069431442637578</v>
      </c>
      <c r="Q591">
        <f t="shared" si="649"/>
        <v>0.73221906069080167</v>
      </c>
      <c r="R591">
        <f t="shared" si="649"/>
        <v>0.55306593607582055</v>
      </c>
      <c r="S591">
        <f t="shared" si="649"/>
        <v>0.49783847061229441</v>
      </c>
      <c r="T591">
        <f t="shared" si="649"/>
        <v>0.30533785435821881</v>
      </c>
      <c r="U591">
        <f t="shared" si="649"/>
        <v>0.60678763713262251</v>
      </c>
    </row>
    <row r="592" spans="1:21" x14ac:dyDescent="0.15">
      <c r="A592">
        <v>2</v>
      </c>
      <c r="B592">
        <f t="shared" si="647"/>
        <v>0.68920750559207267</v>
      </c>
      <c r="C592">
        <f t="shared" ref="C592:K592" si="650">IF(C303,SQRT((1-C116*C116)*(1-C570)),0)</f>
        <v>0</v>
      </c>
      <c r="D592">
        <f t="shared" si="650"/>
        <v>0.70103295501581764</v>
      </c>
      <c r="E592">
        <f t="shared" si="650"/>
        <v>0.74876304450380327</v>
      </c>
      <c r="F592">
        <f t="shared" si="650"/>
        <v>0.67497416108504149</v>
      </c>
      <c r="G592">
        <f t="shared" si="650"/>
        <v>0.63247599035031166</v>
      </c>
      <c r="H592">
        <f t="shared" si="650"/>
        <v>0.67503768355948079</v>
      </c>
      <c r="I592">
        <f t="shared" si="650"/>
        <v>0.64792693248591815</v>
      </c>
      <c r="J592">
        <f t="shared" si="650"/>
        <v>0.53167003708393179</v>
      </c>
      <c r="K592">
        <f t="shared" si="650"/>
        <v>0.63506560183920946</v>
      </c>
      <c r="L592">
        <f t="shared" ref="L592:U592" si="651">IF(L303,SQRT((1-L116*L116)*(1-L570)),0)</f>
        <v>0.52001392784107192</v>
      </c>
      <c r="M592">
        <f t="shared" si="651"/>
        <v>0.66137724798135111</v>
      </c>
      <c r="N592">
        <f t="shared" si="651"/>
        <v>0.57417007664006914</v>
      </c>
      <c r="O592">
        <f t="shared" si="651"/>
        <v>0.65596071242988974</v>
      </c>
      <c r="P592">
        <f t="shared" si="651"/>
        <v>0.62175145175015789</v>
      </c>
      <c r="Q592">
        <f t="shared" si="651"/>
        <v>0.56227950078508027</v>
      </c>
      <c r="R592">
        <f t="shared" si="651"/>
        <v>0.73049000179825996</v>
      </c>
      <c r="S592">
        <f t="shared" si="651"/>
        <v>0.64540438280953716</v>
      </c>
      <c r="T592">
        <f t="shared" si="651"/>
        <v>0.39328805376518239</v>
      </c>
      <c r="U592">
        <f t="shared" si="651"/>
        <v>0.51707159155194604</v>
      </c>
    </row>
    <row r="593" spans="1:21" x14ac:dyDescent="0.15">
      <c r="A593">
        <v>3</v>
      </c>
      <c r="B593">
        <f t="shared" si="647"/>
        <v>0.77089237187658699</v>
      </c>
      <c r="C593">
        <f t="shared" ref="C593:K593" si="652">IF(C304,SQRT((1-C117*C117)*(1-C571)),0)</f>
        <v>0.7554103616998894</v>
      </c>
      <c r="D593">
        <f t="shared" si="652"/>
        <v>0</v>
      </c>
      <c r="E593">
        <f t="shared" si="652"/>
        <v>0.73862345516061034</v>
      </c>
      <c r="F593">
        <f t="shared" si="652"/>
        <v>0.84369714603793355</v>
      </c>
      <c r="G593">
        <f t="shared" si="652"/>
        <v>0.80206340716885627</v>
      </c>
      <c r="H593">
        <f t="shared" si="652"/>
        <v>0.81930666667688534</v>
      </c>
      <c r="I593">
        <f t="shared" si="652"/>
        <v>0.77139160612179514</v>
      </c>
      <c r="J593">
        <f t="shared" si="652"/>
        <v>0.72420524766113814</v>
      </c>
      <c r="K593">
        <f t="shared" si="652"/>
        <v>0.74914550920300849</v>
      </c>
      <c r="L593">
        <f t="shared" ref="L593:U593" si="653">IF(L304,SQRT((1-L117*L117)*(1-L571)),0)</f>
        <v>0.73384935030805742</v>
      </c>
      <c r="M593">
        <f t="shared" si="653"/>
        <v>0.81461984271987276</v>
      </c>
      <c r="N593">
        <f t="shared" si="653"/>
        <v>0.79706287040602697</v>
      </c>
      <c r="O593">
        <f t="shared" si="653"/>
        <v>0.83932413006915552</v>
      </c>
      <c r="P593">
        <f t="shared" si="653"/>
        <v>0.8078583649301182</v>
      </c>
      <c r="Q593">
        <f t="shared" si="653"/>
        <v>0.84705847655603406</v>
      </c>
      <c r="R593">
        <f t="shared" si="653"/>
        <v>0.80412377741276175</v>
      </c>
      <c r="S593">
        <f t="shared" si="653"/>
        <v>0.38625580692993727</v>
      </c>
      <c r="T593">
        <f t="shared" si="653"/>
        <v>0.59118469023633191</v>
      </c>
      <c r="U593">
        <f t="shared" si="653"/>
        <v>0.76958983051871954</v>
      </c>
    </row>
    <row r="594" spans="1:21" x14ac:dyDescent="0.15">
      <c r="A594">
        <v>4</v>
      </c>
      <c r="B594">
        <f t="shared" si="647"/>
        <v>0.76022817091087302</v>
      </c>
      <c r="C594">
        <f t="shared" ref="C594:K594" si="654">IF(C305,SQRT((1-C118*C118)*(1-C572)),0)</f>
        <v>0.75940020178376766</v>
      </c>
      <c r="D594">
        <f t="shared" si="654"/>
        <v>0.70289851131255798</v>
      </c>
      <c r="E594">
        <f t="shared" si="654"/>
        <v>0</v>
      </c>
      <c r="F594">
        <f t="shared" si="654"/>
        <v>0.7095700872784455</v>
      </c>
      <c r="G594">
        <f t="shared" si="654"/>
        <v>0.72785603834851609</v>
      </c>
      <c r="H594">
        <f t="shared" si="654"/>
        <v>0.76136599425429252</v>
      </c>
      <c r="I594">
        <f t="shared" si="654"/>
        <v>0.7234914196759733</v>
      </c>
      <c r="J594">
        <f t="shared" si="654"/>
        <v>0.61290226825590299</v>
      </c>
      <c r="K594">
        <f t="shared" si="654"/>
        <v>0.71549977249150665</v>
      </c>
      <c r="L594">
        <f t="shared" ref="L594:U594" si="655">IF(L305,SQRT((1-L118*L118)*(1-L572)),0)</f>
        <v>0.74337346879826305</v>
      </c>
      <c r="M594">
        <f t="shared" si="655"/>
        <v>0.75164016673965106</v>
      </c>
      <c r="N594">
        <f t="shared" si="655"/>
        <v>0.66330798379313261</v>
      </c>
      <c r="O594">
        <f t="shared" si="655"/>
        <v>0.75377686380641307</v>
      </c>
      <c r="P594">
        <f t="shared" si="655"/>
        <v>0.72507866952005307</v>
      </c>
      <c r="Q594">
        <f t="shared" si="655"/>
        <v>0.67085872206471076</v>
      </c>
      <c r="R594">
        <f t="shared" si="655"/>
        <v>0.72410061321693719</v>
      </c>
      <c r="S594">
        <f t="shared" si="655"/>
        <v>0.76051596052391557</v>
      </c>
      <c r="T594">
        <f t="shared" si="655"/>
        <v>0.5339893378737397</v>
      </c>
      <c r="U594">
        <f t="shared" si="655"/>
        <v>0.63028141409549843</v>
      </c>
    </row>
    <row r="595" spans="1:21" x14ac:dyDescent="0.15">
      <c r="A595">
        <v>5</v>
      </c>
      <c r="B595">
        <f t="shared" si="647"/>
        <v>0.82122741215944195</v>
      </c>
      <c r="C595">
        <f t="shared" ref="C595:K595" si="656">IF(C306,SQRT((1-C119*C119)*(1-C573)),0)</f>
        <v>0.74685448001828914</v>
      </c>
      <c r="D595">
        <f t="shared" si="656"/>
        <v>0.84763982875019872</v>
      </c>
      <c r="E595">
        <f t="shared" si="656"/>
        <v>0.7597256507251744</v>
      </c>
      <c r="F595">
        <f t="shared" si="656"/>
        <v>0</v>
      </c>
      <c r="G595">
        <f t="shared" si="656"/>
        <v>0.79955262103424563</v>
      </c>
      <c r="H595">
        <f t="shared" si="656"/>
        <v>0.81375532728118138</v>
      </c>
      <c r="I595">
        <f t="shared" si="656"/>
        <v>0.76171634979541314</v>
      </c>
      <c r="J595">
        <f t="shared" si="656"/>
        <v>0.72729951836293838</v>
      </c>
      <c r="K595">
        <f t="shared" si="656"/>
        <v>0.73100120242801725</v>
      </c>
      <c r="L595">
        <f t="shared" ref="L595:U595" si="657">IF(L306,SQRT((1-L119*L119)*(1-L573)),0)</f>
        <v>0.7372421164675721</v>
      </c>
      <c r="M595">
        <f t="shared" si="657"/>
        <v>0.79563488300801144</v>
      </c>
      <c r="N595">
        <f t="shared" si="657"/>
        <v>0.79771818127141259</v>
      </c>
      <c r="O595">
        <f t="shared" si="657"/>
        <v>0.82451339087040787</v>
      </c>
      <c r="P595">
        <f t="shared" si="657"/>
        <v>0.78278178830586043</v>
      </c>
      <c r="Q595">
        <f t="shared" si="657"/>
        <v>0.79996311537739895</v>
      </c>
      <c r="R595">
        <f t="shared" si="657"/>
        <v>0.82472247580770763</v>
      </c>
      <c r="S595">
        <f t="shared" si="657"/>
        <v>0.40991587077300368</v>
      </c>
      <c r="T595">
        <f t="shared" si="657"/>
        <v>0.64119135162826091</v>
      </c>
      <c r="U595">
        <f t="shared" si="657"/>
        <v>0.7700696143094895</v>
      </c>
    </row>
    <row r="596" spans="1:21" x14ac:dyDescent="0.15">
      <c r="A596">
        <v>6</v>
      </c>
      <c r="B596">
        <f t="shared" si="647"/>
        <v>0.71541337305368025</v>
      </c>
      <c r="C596">
        <f t="shared" ref="C596:K596" si="658">IF(C307,SQRT((1-C120*C120)*(1-C574)),0)</f>
        <v>0.61665966820697515</v>
      </c>
      <c r="D596">
        <f t="shared" si="658"/>
        <v>0.74285409738148622</v>
      </c>
      <c r="E596">
        <f t="shared" si="658"/>
        <v>0.69480072562595729</v>
      </c>
      <c r="F596">
        <f t="shared" si="658"/>
        <v>0.72237174315323283</v>
      </c>
      <c r="G596">
        <f t="shared" si="658"/>
        <v>0</v>
      </c>
      <c r="H596">
        <f t="shared" si="658"/>
        <v>0.6778244610724411</v>
      </c>
      <c r="I596">
        <f t="shared" si="658"/>
        <v>0.69039975243625562</v>
      </c>
      <c r="J596">
        <f t="shared" si="658"/>
        <v>0.68752989708469592</v>
      </c>
      <c r="K596">
        <f t="shared" si="658"/>
        <v>0.72497822678442225</v>
      </c>
      <c r="L596">
        <f t="shared" ref="L596:U596" si="659">IF(L307,SQRT((1-L120*L120)*(1-L574)),0)</f>
        <v>0.78827727447406104</v>
      </c>
      <c r="M596">
        <f t="shared" si="659"/>
        <v>0.72837842997903679</v>
      </c>
      <c r="N596">
        <f t="shared" si="659"/>
        <v>0.66204080708381641</v>
      </c>
      <c r="O596">
        <f t="shared" si="659"/>
        <v>0.6857824889308215</v>
      </c>
      <c r="P596">
        <f t="shared" si="659"/>
        <v>0.68701684972415222</v>
      </c>
      <c r="Q596">
        <f t="shared" si="659"/>
        <v>0.76189282805334058</v>
      </c>
      <c r="R596">
        <f t="shared" si="659"/>
        <v>0.66277606352036267</v>
      </c>
      <c r="S596">
        <f t="shared" si="659"/>
        <v>0.25495180957164032</v>
      </c>
      <c r="T596">
        <f t="shared" si="659"/>
        <v>0.75248569069507854</v>
      </c>
      <c r="U596">
        <f t="shared" si="659"/>
        <v>0.77202062268121463</v>
      </c>
    </row>
    <row r="597" spans="1:21" x14ac:dyDescent="0.15">
      <c r="A597">
        <v>7</v>
      </c>
      <c r="B597">
        <f t="shared" si="647"/>
        <v>0.76087267385304225</v>
      </c>
      <c r="C597">
        <f t="shared" ref="C597:K597" si="660">IF(C308,SQRT((1-C121*C121)*(1-C575)),0)</f>
        <v>0.6940067451711579</v>
      </c>
      <c r="D597">
        <f t="shared" si="660"/>
        <v>0.78925256652183406</v>
      </c>
      <c r="E597">
        <f t="shared" si="660"/>
        <v>0.75992592038529549</v>
      </c>
      <c r="F597">
        <f t="shared" si="660"/>
        <v>0.76778347189482721</v>
      </c>
      <c r="G597">
        <f t="shared" si="660"/>
        <v>0.7104607297576444</v>
      </c>
      <c r="H597">
        <f t="shared" si="660"/>
        <v>0</v>
      </c>
      <c r="I597">
        <f t="shared" si="660"/>
        <v>0.6908670339638735</v>
      </c>
      <c r="J597">
        <f t="shared" si="660"/>
        <v>0.63052609927196401</v>
      </c>
      <c r="K597">
        <f t="shared" si="660"/>
        <v>0.65127918597093204</v>
      </c>
      <c r="L597">
        <f t="shared" ref="L597:U597" si="661">IF(L308,SQRT((1-L121*L121)*(1-L575)),0)</f>
        <v>0.65391486901451457</v>
      </c>
      <c r="M597">
        <f t="shared" si="661"/>
        <v>0.73566562080759512</v>
      </c>
      <c r="N597">
        <f t="shared" si="661"/>
        <v>0.64512798502227375</v>
      </c>
      <c r="O597">
        <f t="shared" si="661"/>
        <v>0.82951165028459506</v>
      </c>
      <c r="P597">
        <f t="shared" si="661"/>
        <v>0.86487390607764292</v>
      </c>
      <c r="Q597">
        <f t="shared" si="661"/>
        <v>0.73644134734197653</v>
      </c>
      <c r="R597">
        <f t="shared" si="661"/>
        <v>0.74171004883283442</v>
      </c>
      <c r="S597">
        <f t="shared" si="661"/>
        <v>0.32196423082133574</v>
      </c>
      <c r="T597">
        <f t="shared" si="661"/>
        <v>0.53604602114450339</v>
      </c>
      <c r="U597">
        <f t="shared" si="661"/>
        <v>0.62318668458854687</v>
      </c>
    </row>
    <row r="598" spans="1:21" x14ac:dyDescent="0.15">
      <c r="A598">
        <v>8</v>
      </c>
      <c r="B598">
        <f t="shared" si="647"/>
        <v>0.70991775101721344</v>
      </c>
      <c r="C598">
        <f t="shared" ref="C598:K598" si="662">IF(C309,SQRT((1-C122*C122)*(1-C576)),0)</f>
        <v>0.62577994185693131</v>
      </c>
      <c r="D598">
        <f t="shared" si="662"/>
        <v>0.69975944328914974</v>
      </c>
      <c r="E598">
        <f t="shared" si="662"/>
        <v>0.68410760125040482</v>
      </c>
      <c r="F598">
        <f t="shared" si="662"/>
        <v>0.67120418528535153</v>
      </c>
      <c r="G598">
        <f t="shared" si="662"/>
        <v>0.68694647659639818</v>
      </c>
      <c r="H598">
        <f t="shared" si="662"/>
        <v>0.65054553205278853</v>
      </c>
      <c r="I598">
        <f t="shared" si="662"/>
        <v>0</v>
      </c>
      <c r="J598">
        <f t="shared" si="662"/>
        <v>0.692271412235276</v>
      </c>
      <c r="K598">
        <f t="shared" si="662"/>
        <v>0.56104323281678947</v>
      </c>
      <c r="L598">
        <f t="shared" ref="L598:U598" si="663">IF(L309,SQRT((1-L122*L122)*(1-L576)),0)</f>
        <v>0.7631797243627676</v>
      </c>
      <c r="M598">
        <f t="shared" si="663"/>
        <v>0.71156632657422225</v>
      </c>
      <c r="N598">
        <f t="shared" si="663"/>
        <v>0.7044980977927342</v>
      </c>
      <c r="O598">
        <f t="shared" si="663"/>
        <v>0.64727341661687243</v>
      </c>
      <c r="P598">
        <f t="shared" si="663"/>
        <v>0.61827039524298755</v>
      </c>
      <c r="Q598">
        <f t="shared" si="663"/>
        <v>0.63733945757981836</v>
      </c>
      <c r="R598">
        <f t="shared" si="663"/>
        <v>0.70117169105918986</v>
      </c>
      <c r="S598">
        <f t="shared" si="663"/>
        <v>0.2405735316881053</v>
      </c>
      <c r="T598">
        <f t="shared" si="663"/>
        <v>0.66771460102175773</v>
      </c>
      <c r="U598">
        <f t="shared" si="663"/>
        <v>0.7268292840352355</v>
      </c>
    </row>
    <row r="599" spans="1:21" x14ac:dyDescent="0.15">
      <c r="A599">
        <v>9</v>
      </c>
      <c r="B599">
        <f t="shared" si="647"/>
        <v>0.61079832098115239</v>
      </c>
      <c r="C599">
        <f t="shared" ref="C599:K599" si="664">IF(C310,SQRT((1-C123*C123)*(1-C577)),0)</f>
        <v>0.50340082595833358</v>
      </c>
      <c r="D599">
        <f t="shared" si="664"/>
        <v>0.64368909786905038</v>
      </c>
      <c r="E599">
        <f t="shared" si="664"/>
        <v>0.56357136506562389</v>
      </c>
      <c r="F599">
        <f t="shared" si="664"/>
        <v>0.62959258216068004</v>
      </c>
      <c r="G599">
        <f t="shared" si="664"/>
        <v>0.68328036759960276</v>
      </c>
      <c r="H599">
        <f t="shared" si="664"/>
        <v>0.58440243806484549</v>
      </c>
      <c r="I599">
        <f t="shared" si="664"/>
        <v>0.6908750827954856</v>
      </c>
      <c r="J599">
        <f t="shared" si="664"/>
        <v>0</v>
      </c>
      <c r="K599">
        <f t="shared" si="664"/>
        <v>0.59748898357293978</v>
      </c>
      <c r="L599">
        <f t="shared" ref="L599:U599" si="665">IF(L310,SQRT((1-L123*L123)*(1-L577)),0)</f>
        <v>0.71946027829162695</v>
      </c>
      <c r="M599">
        <f t="shared" si="665"/>
        <v>0.66788008932749454</v>
      </c>
      <c r="N599">
        <f t="shared" si="665"/>
        <v>0.57707698301789878</v>
      </c>
      <c r="O599">
        <f t="shared" si="665"/>
        <v>0.5689448796881047</v>
      </c>
      <c r="P599">
        <f t="shared" si="665"/>
        <v>0.51304469580790402</v>
      </c>
      <c r="Q599">
        <f t="shared" si="665"/>
        <v>0.67980692409928445</v>
      </c>
      <c r="R599">
        <f t="shared" si="665"/>
        <v>0.70471028380502065</v>
      </c>
      <c r="S599">
        <f t="shared" si="665"/>
        <v>0.23699895678367341</v>
      </c>
      <c r="T599">
        <f t="shared" si="665"/>
        <v>0.64287591952034318</v>
      </c>
      <c r="U599">
        <f t="shared" si="665"/>
        <v>0.75271559130377352</v>
      </c>
    </row>
    <row r="600" spans="1:21" x14ac:dyDescent="0.15">
      <c r="A600">
        <v>10</v>
      </c>
      <c r="B600">
        <f t="shared" si="647"/>
        <v>0.71002791551120836</v>
      </c>
      <c r="C600">
        <f t="shared" ref="C600:K600" si="666">IF(C311,SQRT((1-C124*C124)*(1-C578)),0)</f>
        <v>0.61732356845941738</v>
      </c>
      <c r="D600">
        <f t="shared" si="666"/>
        <v>0.67811651259199601</v>
      </c>
      <c r="E600">
        <f t="shared" si="666"/>
        <v>0.67970967353962874</v>
      </c>
      <c r="F600">
        <f t="shared" si="666"/>
        <v>0.64015522021463012</v>
      </c>
      <c r="G600">
        <f t="shared" si="666"/>
        <v>0.72364484641147442</v>
      </c>
      <c r="H600">
        <f t="shared" si="666"/>
        <v>0.61312962922416558</v>
      </c>
      <c r="I600">
        <f t="shared" si="666"/>
        <v>0.56188085939454691</v>
      </c>
      <c r="J600">
        <f t="shared" si="666"/>
        <v>0.60414383076993072</v>
      </c>
      <c r="K600">
        <f t="shared" si="666"/>
        <v>0</v>
      </c>
      <c r="L600">
        <f t="shared" ref="L600:U600" si="667">IF(L311,SQRT((1-L124*L124)*(1-L578)),0)</f>
        <v>0.74718583364699342</v>
      </c>
      <c r="M600">
        <f t="shared" si="667"/>
        <v>0.72629744535251783</v>
      </c>
      <c r="N600">
        <f t="shared" si="667"/>
        <v>0.63822235075021316</v>
      </c>
      <c r="O600">
        <f t="shared" si="667"/>
        <v>0.61554119603995427</v>
      </c>
      <c r="P600">
        <f t="shared" si="667"/>
        <v>0.57467206782051383</v>
      </c>
      <c r="Q600">
        <f t="shared" si="667"/>
        <v>0.55302091559611732</v>
      </c>
      <c r="R600">
        <f t="shared" si="667"/>
        <v>0.71183031065978897</v>
      </c>
      <c r="S600">
        <f t="shared" si="667"/>
        <v>0.25084889887744621</v>
      </c>
      <c r="T600">
        <f t="shared" si="667"/>
        <v>0.58952444514310831</v>
      </c>
      <c r="U600">
        <f t="shared" si="667"/>
        <v>0.68230016746297262</v>
      </c>
    </row>
    <row r="601" spans="1:21" x14ac:dyDescent="0.15">
      <c r="A601">
        <v>11</v>
      </c>
      <c r="B601">
        <f t="shared" si="647"/>
        <v>0.71547053646340697</v>
      </c>
      <c r="C601">
        <f t="shared" ref="C601:K601" si="668">IF(C312,SQRT((1-C125*C125)*(1-C579)),0)</f>
        <v>0.62154066704166877</v>
      </c>
      <c r="D601">
        <f t="shared" si="668"/>
        <v>0.76104894539365808</v>
      </c>
      <c r="E601">
        <f t="shared" si="668"/>
        <v>0.80205191773441997</v>
      </c>
      <c r="F601">
        <f t="shared" si="668"/>
        <v>0.74958562176183308</v>
      </c>
      <c r="G601">
        <f t="shared" si="668"/>
        <v>0.84971221271639652</v>
      </c>
      <c r="H601">
        <f t="shared" si="668"/>
        <v>0.72253467006585737</v>
      </c>
      <c r="I601">
        <f t="shared" si="668"/>
        <v>0.84323419813237543</v>
      </c>
      <c r="J601">
        <f t="shared" si="668"/>
        <v>0.81385250037343126</v>
      </c>
      <c r="K601">
        <f t="shared" si="668"/>
        <v>0.83100643804794827</v>
      </c>
      <c r="L601">
        <f t="shared" ref="L601:U601" si="669">IF(L312,SQRT((1-L125*L125)*(1-L579)),0)</f>
        <v>0</v>
      </c>
      <c r="M601">
        <f t="shared" si="669"/>
        <v>0.83711534857005521</v>
      </c>
      <c r="N601">
        <f t="shared" si="669"/>
        <v>0.83151703304914415</v>
      </c>
      <c r="O601">
        <f t="shared" si="669"/>
        <v>0.74611285546999884</v>
      </c>
      <c r="P601">
        <f t="shared" si="669"/>
        <v>0.65361771198842311</v>
      </c>
      <c r="Q601">
        <f t="shared" si="669"/>
        <v>0.67548992741455383</v>
      </c>
      <c r="R601">
        <f t="shared" si="669"/>
        <v>0.83810840358119221</v>
      </c>
      <c r="S601">
        <f t="shared" si="669"/>
        <v>0.42838823923689073</v>
      </c>
      <c r="T601">
        <f t="shared" si="669"/>
        <v>0.80187694587473302</v>
      </c>
      <c r="U601">
        <f t="shared" si="669"/>
        <v>0.89672379467410923</v>
      </c>
    </row>
    <row r="602" spans="1:21" x14ac:dyDescent="0.15">
      <c r="A602">
        <v>12</v>
      </c>
      <c r="B602">
        <f t="shared" si="647"/>
        <v>0.77651046311009853</v>
      </c>
      <c r="C602">
        <f t="shared" ref="C602:K602" si="670">IF(C313,SQRT((1-C126*C126)*(1-C580)),0)</f>
        <v>0.69225545205564987</v>
      </c>
      <c r="D602">
        <f t="shared" si="670"/>
        <v>0.79269928892641406</v>
      </c>
      <c r="E602">
        <f t="shared" si="670"/>
        <v>0.76018631622437494</v>
      </c>
      <c r="F602">
        <f t="shared" si="670"/>
        <v>0.75753025773282567</v>
      </c>
      <c r="G602">
        <f t="shared" si="670"/>
        <v>0.74942673060917386</v>
      </c>
      <c r="H602">
        <f t="shared" si="670"/>
        <v>0.74606323920215289</v>
      </c>
      <c r="I602">
        <f t="shared" si="670"/>
        <v>0.73383860846917759</v>
      </c>
      <c r="J602">
        <f t="shared" si="670"/>
        <v>0.71932522270104537</v>
      </c>
      <c r="K602">
        <f t="shared" si="670"/>
        <v>0.74837237860549632</v>
      </c>
      <c r="L602">
        <f t="shared" ref="L602:U602" si="671">IF(L313,SQRT((1-L126*L126)*(1-L580)),0)</f>
        <v>0.79147869925849745</v>
      </c>
      <c r="M602">
        <f t="shared" si="671"/>
        <v>0</v>
      </c>
      <c r="N602">
        <f t="shared" si="671"/>
        <v>0.76305406392371689</v>
      </c>
      <c r="O602">
        <f t="shared" si="671"/>
        <v>0.74340664045452731</v>
      </c>
      <c r="P602">
        <f t="shared" si="671"/>
        <v>0.81262093889834719</v>
      </c>
      <c r="Q602">
        <f t="shared" si="671"/>
        <v>0.82237819191266437</v>
      </c>
      <c r="R602">
        <f t="shared" si="671"/>
        <v>0.75835652124848063</v>
      </c>
      <c r="S602">
        <f t="shared" si="671"/>
        <v>0.34200041418054439</v>
      </c>
      <c r="T602">
        <f t="shared" si="671"/>
        <v>0.69114411104992235</v>
      </c>
      <c r="U602">
        <f t="shared" si="671"/>
        <v>0.75471939608909089</v>
      </c>
    </row>
    <row r="603" spans="1:21" x14ac:dyDescent="0.15">
      <c r="A603">
        <v>13</v>
      </c>
      <c r="B603">
        <f t="shared" si="647"/>
        <v>0.67973601623715629</v>
      </c>
      <c r="C603">
        <f t="shared" ref="C603:K603" si="672">IF(C314,SQRT((1-C127*C127)*(1-C581)),0)</f>
        <v>0.55386101254194442</v>
      </c>
      <c r="D603">
        <f t="shared" si="672"/>
        <v>0.73437458193671024</v>
      </c>
      <c r="E603">
        <f t="shared" si="672"/>
        <v>0.62317539856347814</v>
      </c>
      <c r="F603">
        <f t="shared" si="672"/>
        <v>0.71785645021402666</v>
      </c>
      <c r="G603">
        <f t="shared" si="672"/>
        <v>0.66090586188956679</v>
      </c>
      <c r="H603">
        <f t="shared" si="672"/>
        <v>0.60578067807066804</v>
      </c>
      <c r="I603">
        <f t="shared" si="672"/>
        <v>0.70775886203871785</v>
      </c>
      <c r="J603">
        <f t="shared" si="672"/>
        <v>0.57834235439315096</v>
      </c>
      <c r="K603">
        <f t="shared" si="672"/>
        <v>0.6374201001112183</v>
      </c>
      <c r="L603">
        <f t="shared" ref="L603:U603" si="673">IF(L314,SQRT((1-L127*L127)*(1-L581)),0)</f>
        <v>0.74732749538457255</v>
      </c>
      <c r="M603">
        <f t="shared" si="673"/>
        <v>0.72202230329138417</v>
      </c>
      <c r="N603">
        <f t="shared" si="673"/>
        <v>0</v>
      </c>
      <c r="O603">
        <f t="shared" si="673"/>
        <v>0.59812774361289611</v>
      </c>
      <c r="P603">
        <f t="shared" si="673"/>
        <v>0.54005966901348534</v>
      </c>
      <c r="Q603">
        <f t="shared" si="673"/>
        <v>0.78114314578349064</v>
      </c>
      <c r="R603">
        <f t="shared" si="673"/>
        <v>0.70885199727125792</v>
      </c>
      <c r="S603">
        <f t="shared" si="673"/>
        <v>0.24912023187557919</v>
      </c>
      <c r="T603">
        <f t="shared" si="673"/>
        <v>0.68239409758196612</v>
      </c>
      <c r="U603">
        <f t="shared" si="673"/>
        <v>0.76607651208133609</v>
      </c>
    </row>
    <row r="604" spans="1:21" x14ac:dyDescent="0.15">
      <c r="A604">
        <v>14</v>
      </c>
      <c r="B604">
        <f t="shared" si="647"/>
        <v>0.84888322527986293</v>
      </c>
      <c r="C604">
        <f t="shared" ref="C604:K604" si="674">IF(C315,SQRT((1-C128*C128)*(1-C582)),0)</f>
        <v>0.76236031201037291</v>
      </c>
      <c r="D604">
        <f t="shared" si="674"/>
        <v>0.87742110718713806</v>
      </c>
      <c r="E604">
        <f t="shared" si="674"/>
        <v>0.82949427151520827</v>
      </c>
      <c r="F604">
        <f t="shared" si="674"/>
        <v>0.85252442973329512</v>
      </c>
      <c r="G604">
        <f t="shared" si="674"/>
        <v>0.79988815908471056</v>
      </c>
      <c r="H604">
        <f t="shared" si="674"/>
        <v>0.85143924208954158</v>
      </c>
      <c r="I604">
        <f t="shared" si="674"/>
        <v>0.77331580683730428</v>
      </c>
      <c r="J604">
        <f t="shared" si="674"/>
        <v>0.70918708459595425</v>
      </c>
      <c r="K604">
        <f t="shared" si="674"/>
        <v>0.74277163335329854</v>
      </c>
      <c r="L604">
        <f t="shared" ref="L604:U604" si="675">IF(L315,SQRT((1-L128*L128)*(1-L582)),0)</f>
        <v>0.76609147663069155</v>
      </c>
      <c r="M604">
        <f t="shared" si="675"/>
        <v>0.81284874841260002</v>
      </c>
      <c r="N604">
        <f t="shared" si="675"/>
        <v>0.72875996598170845</v>
      </c>
      <c r="O604">
        <f t="shared" si="675"/>
        <v>0</v>
      </c>
      <c r="P604">
        <f t="shared" si="675"/>
        <v>0.94023171812357842</v>
      </c>
      <c r="Q604">
        <f t="shared" si="675"/>
        <v>0.77198908742305572</v>
      </c>
      <c r="R604">
        <f t="shared" si="675"/>
        <v>0.86449876066566889</v>
      </c>
      <c r="S604">
        <f t="shared" si="675"/>
        <v>0.45718310712735527</v>
      </c>
      <c r="T604">
        <f t="shared" si="675"/>
        <v>0.65973628735601797</v>
      </c>
      <c r="U604">
        <f t="shared" si="675"/>
        <v>0.77717394257793593</v>
      </c>
    </row>
    <row r="605" spans="1:21" x14ac:dyDescent="0.15">
      <c r="A605">
        <v>15</v>
      </c>
      <c r="B605">
        <f t="shared" si="647"/>
        <v>0.86377857197381158</v>
      </c>
      <c r="C605">
        <f t="shared" ref="C605:K605" si="676">IF(C316,SQRT((1-C129*C129)*(1-C583)),0)</f>
        <v>0.7554470203300202</v>
      </c>
      <c r="D605">
        <f t="shared" si="676"/>
        <v>0.86870815126530143</v>
      </c>
      <c r="E605">
        <f t="shared" si="676"/>
        <v>0.82555105953100671</v>
      </c>
      <c r="F605">
        <f t="shared" si="676"/>
        <v>0.83364148564718588</v>
      </c>
      <c r="G605">
        <f t="shared" si="676"/>
        <v>0.82193238820768311</v>
      </c>
      <c r="H605">
        <f t="shared" si="676"/>
        <v>0.90896662790802329</v>
      </c>
      <c r="I605">
        <f t="shared" si="676"/>
        <v>0.77148911779559248</v>
      </c>
      <c r="J605">
        <f t="shared" si="676"/>
        <v>0.68685543944969807</v>
      </c>
      <c r="K605">
        <f t="shared" si="676"/>
        <v>0.73147915171666322</v>
      </c>
      <c r="L605">
        <f t="shared" ref="L605:U605" si="677">IF(L316,SQRT((1-L129*L129)*(1-L583)),0)</f>
        <v>0.69984542313634435</v>
      </c>
      <c r="M605">
        <f t="shared" si="677"/>
        <v>0.89080835378053891</v>
      </c>
      <c r="N605">
        <f t="shared" si="677"/>
        <v>0.70364534238217924</v>
      </c>
      <c r="O605">
        <f t="shared" si="677"/>
        <v>0.95476897161787533</v>
      </c>
      <c r="P605">
        <f t="shared" si="677"/>
        <v>0</v>
      </c>
      <c r="Q605">
        <f t="shared" si="677"/>
        <v>0.81629360740459755</v>
      </c>
      <c r="R605">
        <f t="shared" si="677"/>
        <v>0.89040873255553632</v>
      </c>
      <c r="S605">
        <f t="shared" si="677"/>
        <v>0.48760739429434169</v>
      </c>
      <c r="T605">
        <f t="shared" si="677"/>
        <v>0.57445152746500761</v>
      </c>
      <c r="U605">
        <f t="shared" si="677"/>
        <v>0.63138455192773157</v>
      </c>
    </row>
    <row r="606" spans="1:21" x14ac:dyDescent="0.15">
      <c r="A606">
        <v>16</v>
      </c>
      <c r="B606">
        <f t="shared" si="647"/>
        <v>0.86637757339480992</v>
      </c>
      <c r="C606">
        <f t="shared" ref="C606:K606" si="678">IF(C317,SQRT((1-C130*C130)*(1-C584)),0)</f>
        <v>0.70676949818121171</v>
      </c>
      <c r="D606">
        <f t="shared" si="678"/>
        <v>0.90380673313494175</v>
      </c>
      <c r="E606">
        <f t="shared" si="678"/>
        <v>0.78049813258500422</v>
      </c>
      <c r="F606">
        <f t="shared" si="678"/>
        <v>0.85101950245437075</v>
      </c>
      <c r="G606">
        <f t="shared" si="678"/>
        <v>0.87963501675574141</v>
      </c>
      <c r="H606">
        <f t="shared" si="678"/>
        <v>0.83806517056559893</v>
      </c>
      <c r="I606">
        <f t="shared" si="678"/>
        <v>0.78870121207868449</v>
      </c>
      <c r="J606">
        <f t="shared" si="678"/>
        <v>0.82381188000617533</v>
      </c>
      <c r="K606">
        <f t="shared" si="678"/>
        <v>0.71539111955617585</v>
      </c>
      <c r="L606">
        <f t="shared" ref="L606:U606" si="679">IF(L317,SQRT((1-L130*L130)*(1-L584)),0)</f>
        <v>0.7225182365879218</v>
      </c>
      <c r="M606">
        <f t="shared" si="679"/>
        <v>0.89973695925597252</v>
      </c>
      <c r="N606">
        <f t="shared" si="679"/>
        <v>0.8926748268121264</v>
      </c>
      <c r="O606">
        <f t="shared" si="679"/>
        <v>0.79541063735052397</v>
      </c>
      <c r="P606">
        <f t="shared" si="679"/>
        <v>0.81791677507778748</v>
      </c>
      <c r="Q606">
        <f t="shared" si="679"/>
        <v>0</v>
      </c>
      <c r="R606">
        <f t="shared" si="679"/>
        <v>0.87644960933838811</v>
      </c>
      <c r="S606">
        <f t="shared" si="679"/>
        <v>0.4898979485566356</v>
      </c>
      <c r="T606">
        <f t="shared" si="679"/>
        <v>0.79664046692204593</v>
      </c>
      <c r="U606">
        <f t="shared" si="679"/>
        <v>0.76236280131974177</v>
      </c>
    </row>
    <row r="607" spans="1:21" x14ac:dyDescent="0.15">
      <c r="A607">
        <v>17</v>
      </c>
      <c r="B607">
        <f t="shared" si="647"/>
        <v>0.55021402513207585</v>
      </c>
      <c r="C607">
        <f t="shared" ref="C607:K607" si="680">IF(C318,SQRT((1-C131*C131)*(1-C585)),0)</f>
        <v>0.70408245021879079</v>
      </c>
      <c r="D607">
        <f t="shared" si="680"/>
        <v>0.74053369523882406</v>
      </c>
      <c r="E607">
        <f t="shared" si="680"/>
        <v>0.69390760241093297</v>
      </c>
      <c r="F607">
        <f t="shared" si="680"/>
        <v>0.74581606625334851</v>
      </c>
      <c r="G607">
        <f t="shared" si="680"/>
        <v>0.65106621349749128</v>
      </c>
      <c r="H607">
        <f t="shared" si="680"/>
        <v>0.70761286656387112</v>
      </c>
      <c r="I607">
        <f t="shared" si="680"/>
        <v>0.68957922885492329</v>
      </c>
      <c r="J607">
        <f t="shared" si="680"/>
        <v>0.69262909665389727</v>
      </c>
      <c r="K607">
        <f t="shared" si="680"/>
        <v>0.69473981081915415</v>
      </c>
      <c r="L607">
        <f t="shared" ref="L607:U607" si="681">IF(L318,SQRT((1-L131*L131)*(1-L585)),0)</f>
        <v>0.74648604905201599</v>
      </c>
      <c r="M607">
        <f t="shared" si="681"/>
        <v>0.71743996882513084</v>
      </c>
      <c r="N607">
        <f t="shared" si="681"/>
        <v>0.69422635516834985</v>
      </c>
      <c r="O607">
        <f t="shared" si="681"/>
        <v>0.77156376347278166</v>
      </c>
      <c r="P607">
        <f t="shared" si="681"/>
        <v>0.77293426612173666</v>
      </c>
      <c r="Q607">
        <f t="shared" si="681"/>
        <v>0.74088500229720489</v>
      </c>
      <c r="R607">
        <f t="shared" si="681"/>
        <v>0</v>
      </c>
      <c r="S607">
        <f t="shared" si="681"/>
        <v>0.57410342153265703</v>
      </c>
      <c r="T607">
        <f t="shared" si="681"/>
        <v>0.68457392681681761</v>
      </c>
      <c r="U607">
        <f t="shared" si="681"/>
        <v>0.72966212945439768</v>
      </c>
    </row>
    <row r="608" spans="1:21" x14ac:dyDescent="0.15">
      <c r="A608">
        <v>18</v>
      </c>
      <c r="B608">
        <f t="shared" si="647"/>
        <v>0.49846693116220103</v>
      </c>
      <c r="C608">
        <f t="shared" ref="C608:K608" si="682">IF(C319,SQRT((1-C132*C132)*(1-C586)),0)</f>
        <v>0.64141395767260889</v>
      </c>
      <c r="D608">
        <f t="shared" si="682"/>
        <v>0.25690465157330267</v>
      </c>
      <c r="E608">
        <f t="shared" si="682"/>
        <v>0.73181479619994483</v>
      </c>
      <c r="F608">
        <f t="shared" si="682"/>
        <v>0.25690465157330267</v>
      </c>
      <c r="G608">
        <f t="shared" si="682"/>
        <v>0.25690465157330267</v>
      </c>
      <c r="H608">
        <f t="shared" si="682"/>
        <v>0.25690465157330267</v>
      </c>
      <c r="I608">
        <f t="shared" si="682"/>
        <v>0.25690465157330267</v>
      </c>
      <c r="J608">
        <f t="shared" si="682"/>
        <v>0.25690465157330267</v>
      </c>
      <c r="K608">
        <f t="shared" si="682"/>
        <v>0.25690465157330267</v>
      </c>
      <c r="L608">
        <f t="shared" ref="L608:U608" si="683">IF(L319,SQRT((1-L132*L132)*(1-L586)),0)</f>
        <v>0.25690465157330267</v>
      </c>
      <c r="M608">
        <f t="shared" si="683"/>
        <v>0.25690465157330267</v>
      </c>
      <c r="N608">
        <f t="shared" si="683"/>
        <v>0.25690465157330267</v>
      </c>
      <c r="O608">
        <f t="shared" si="683"/>
        <v>0.25690465157330267</v>
      </c>
      <c r="P608">
        <f t="shared" si="683"/>
        <v>0.25690465157330267</v>
      </c>
      <c r="Q608">
        <f t="shared" si="683"/>
        <v>0.25690465157330267</v>
      </c>
      <c r="R608">
        <f t="shared" si="683"/>
        <v>0.60055832945554588</v>
      </c>
      <c r="S608">
        <f t="shared" si="683"/>
        <v>0</v>
      </c>
      <c r="T608">
        <f t="shared" si="683"/>
        <v>0.25690465157330267</v>
      </c>
      <c r="U608">
        <f t="shared" si="683"/>
        <v>0.25690465157330267</v>
      </c>
    </row>
    <row r="609" spans="1:21" x14ac:dyDescent="0.15">
      <c r="A609">
        <v>19</v>
      </c>
      <c r="B609">
        <f t="shared" si="647"/>
        <v>0.40774456522428043</v>
      </c>
      <c r="C609">
        <f t="shared" ref="C609:K609" si="684">IF(C320,SQRT((1-C133*C133)*(1-C587)),0)</f>
        <v>0.4423882532894326</v>
      </c>
      <c r="D609">
        <f t="shared" si="684"/>
        <v>0.56266036960760868</v>
      </c>
      <c r="E609">
        <f t="shared" si="684"/>
        <v>0.54932245683673575</v>
      </c>
      <c r="F609">
        <f t="shared" si="684"/>
        <v>0.59657947662480748</v>
      </c>
      <c r="G609">
        <f t="shared" si="684"/>
        <v>0.7825671636382997</v>
      </c>
      <c r="H609">
        <f t="shared" si="684"/>
        <v>0.55337459515523768</v>
      </c>
      <c r="I609">
        <f t="shared" si="684"/>
        <v>0.7205616129073823</v>
      </c>
      <c r="J609">
        <f t="shared" si="684"/>
        <v>0.65219680930172597</v>
      </c>
      <c r="K609">
        <f t="shared" si="684"/>
        <v>0.64434554004192091</v>
      </c>
      <c r="L609">
        <f t="shared" ref="L609:U609" si="685">IF(L320,SQRT((1-L133*L133)*(1-L587)),0)</f>
        <v>0.75449791461045923</v>
      </c>
      <c r="M609">
        <f t="shared" si="685"/>
        <v>0.69399858329341091</v>
      </c>
      <c r="N609">
        <f t="shared" si="685"/>
        <v>0.69632823142206279</v>
      </c>
      <c r="O609">
        <f t="shared" si="685"/>
        <v>0.57754803521760478</v>
      </c>
      <c r="P609">
        <f t="shared" si="685"/>
        <v>0.45222389777527067</v>
      </c>
      <c r="Q609">
        <f t="shared" si="685"/>
        <v>0.70197601014233613</v>
      </c>
      <c r="R609">
        <f t="shared" si="685"/>
        <v>0.74864998849232778</v>
      </c>
      <c r="S609">
        <f t="shared" si="685"/>
        <v>0.34684398780964815</v>
      </c>
      <c r="T609">
        <f t="shared" si="685"/>
        <v>0</v>
      </c>
      <c r="U609">
        <f t="shared" si="685"/>
        <v>0.80679110353056993</v>
      </c>
    </row>
    <row r="610" spans="1:21" x14ac:dyDescent="0.15">
      <c r="A610">
        <v>20</v>
      </c>
      <c r="B610">
        <f t="shared" si="647"/>
        <v>0.70376322681625825</v>
      </c>
      <c r="C610">
        <f t="shared" ref="C610:K610" si="686">IF(C321,SQRT((1-C134*C134)*(1-C588)),0)</f>
        <v>0.59446417503828808</v>
      </c>
      <c r="D610">
        <f t="shared" si="686"/>
        <v>0.7757679652842735</v>
      </c>
      <c r="E610">
        <f t="shared" si="686"/>
        <v>0.67684733148571086</v>
      </c>
      <c r="F610">
        <f t="shared" si="686"/>
        <v>0.76183868601668503</v>
      </c>
      <c r="G610">
        <f t="shared" si="686"/>
        <v>0.81581692459804878</v>
      </c>
      <c r="H610">
        <f t="shared" si="686"/>
        <v>0.67190480686499543</v>
      </c>
      <c r="I610">
        <f t="shared" si="686"/>
        <v>0.79947407566000506</v>
      </c>
      <c r="J610">
        <f t="shared" si="686"/>
        <v>0.81813510523743227</v>
      </c>
      <c r="K610">
        <f t="shared" si="686"/>
        <v>0.75917366270870601</v>
      </c>
      <c r="L610">
        <f t="shared" ref="L610:U610" si="687">IF(L321,SQRT((1-L134*L134)*(1-L588)),0)</f>
        <v>0.88563167350433247</v>
      </c>
      <c r="M610">
        <f t="shared" si="687"/>
        <v>0.78512903169868442</v>
      </c>
      <c r="N610">
        <f t="shared" si="687"/>
        <v>0.82346625847808808</v>
      </c>
      <c r="O610">
        <f t="shared" si="687"/>
        <v>0.73672218254587796</v>
      </c>
      <c r="P610">
        <f t="shared" si="687"/>
        <v>0.55618956641400352</v>
      </c>
      <c r="Q610">
        <f t="shared" si="687"/>
        <v>0.69547687725101814</v>
      </c>
      <c r="R610">
        <f t="shared" si="687"/>
        <v>0.80950966841382599</v>
      </c>
      <c r="S610">
        <f t="shared" si="687"/>
        <v>0.39666441401095875</v>
      </c>
      <c r="T610">
        <f t="shared" si="687"/>
        <v>0.83091875293474771</v>
      </c>
      <c r="U610">
        <f t="shared" si="687"/>
        <v>0</v>
      </c>
    </row>
    <row r="612" spans="1:21" x14ac:dyDescent="0.15">
      <c r="A612" t="s">
        <v>208</v>
      </c>
      <c r="B612">
        <v>1</v>
      </c>
      <c r="C612">
        <v>2</v>
      </c>
      <c r="D612">
        <v>3</v>
      </c>
      <c r="E612">
        <v>4</v>
      </c>
      <c r="F612">
        <v>5</v>
      </c>
      <c r="G612">
        <v>6</v>
      </c>
      <c r="H612">
        <v>7</v>
      </c>
      <c r="I612">
        <v>8</v>
      </c>
      <c r="J612">
        <v>9</v>
      </c>
      <c r="K612">
        <v>10</v>
      </c>
      <c r="L612">
        <v>11</v>
      </c>
      <c r="M612">
        <v>12</v>
      </c>
      <c r="N612">
        <v>13</v>
      </c>
      <c r="O612">
        <v>14</v>
      </c>
      <c r="P612">
        <v>15</v>
      </c>
      <c r="Q612">
        <v>16</v>
      </c>
      <c r="R612">
        <v>17</v>
      </c>
      <c r="S612">
        <v>18</v>
      </c>
      <c r="T612">
        <v>19</v>
      </c>
      <c r="U612">
        <v>20</v>
      </c>
    </row>
    <row r="613" spans="1:21" x14ac:dyDescent="0.15">
      <c r="A613">
        <v>1</v>
      </c>
      <c r="B613">
        <f t="shared" ref="B613:U613" si="688">NORMSDIST(-1*ABS(IF(B302,IF(B591=0,0,B354/(15*B591)),0)))*$A$208</f>
        <v>1</v>
      </c>
      <c r="C613">
        <f t="shared" si="688"/>
        <v>0.65144335572019063</v>
      </c>
      <c r="D613">
        <f t="shared" si="688"/>
        <v>0.62611236913776436</v>
      </c>
      <c r="E613">
        <f t="shared" si="688"/>
        <v>0.15556197398970459</v>
      </c>
      <c r="F613">
        <f t="shared" si="688"/>
        <v>0.83635436666265739</v>
      </c>
      <c r="G613">
        <f t="shared" si="688"/>
        <v>2.3596767578342295E-2</v>
      </c>
      <c r="H613">
        <f t="shared" si="688"/>
        <v>0.37706144958165139</v>
      </c>
      <c r="I613">
        <f t="shared" si="688"/>
        <v>0.19260181703150461</v>
      </c>
      <c r="J613">
        <f t="shared" si="688"/>
        <v>1.4789977210290808E-2</v>
      </c>
      <c r="K613">
        <f t="shared" si="688"/>
        <v>0.37795342936166232</v>
      </c>
      <c r="L613">
        <f t="shared" si="688"/>
        <v>4.8751729342729838E-2</v>
      </c>
      <c r="M613">
        <f t="shared" si="688"/>
        <v>0.18659700693211098</v>
      </c>
      <c r="N613">
        <f t="shared" si="688"/>
        <v>2.0977501446087572E-2</v>
      </c>
      <c r="O613">
        <f t="shared" si="688"/>
        <v>0.51183273367938475</v>
      </c>
      <c r="P613">
        <f t="shared" si="688"/>
        <v>0.17239503511851781</v>
      </c>
      <c r="Q613">
        <f t="shared" si="688"/>
        <v>0.21957157643855027</v>
      </c>
      <c r="R613">
        <f t="shared" si="688"/>
        <v>1.976695911138145E-2</v>
      </c>
      <c r="S613">
        <f t="shared" si="688"/>
        <v>0.28165804418095891</v>
      </c>
      <c r="T613">
        <f t="shared" si="688"/>
        <v>4.5838477690050049E-3</v>
      </c>
      <c r="U613">
        <f t="shared" si="688"/>
        <v>6.3727205719008922E-3</v>
      </c>
    </row>
    <row r="614" spans="1:21" x14ac:dyDescent="0.15">
      <c r="A614">
        <v>2</v>
      </c>
      <c r="B614">
        <f t="shared" ref="B614:B632" si="689">NORMSDIST(-1*ABS(IF(B303,IF(B592=0,0,B355/(15*B592)),0)))*$A$208</f>
        <v>0.93099397342433776</v>
      </c>
      <c r="C614">
        <f t="shared" ref="C614:Q614" si="690">NORMSDIST(-1*ABS(IF(C303,IF(C592=0,0,C355/(15*C592)),0)))*$A$208</f>
        <v>1</v>
      </c>
      <c r="D614">
        <f t="shared" si="690"/>
        <v>0.58636060702831194</v>
      </c>
      <c r="E614">
        <f t="shared" si="690"/>
        <v>0.24868285149343006</v>
      </c>
      <c r="F614">
        <f t="shared" si="690"/>
        <v>0.67125829239019552</v>
      </c>
      <c r="G614">
        <f t="shared" si="690"/>
        <v>9.9570037500781902E-2</v>
      </c>
      <c r="H614">
        <f t="shared" si="690"/>
        <v>0.45920064621812073</v>
      </c>
      <c r="I614">
        <f t="shared" si="690"/>
        <v>0.30242264034966454</v>
      </c>
      <c r="J614">
        <f t="shared" si="690"/>
        <v>6.1934281826127348E-2</v>
      </c>
      <c r="K614">
        <f t="shared" si="690"/>
        <v>0.43717228318465934</v>
      </c>
      <c r="L614">
        <f t="shared" si="690"/>
        <v>0.11502882201106415</v>
      </c>
      <c r="M614">
        <f t="shared" si="690"/>
        <v>0.29434061948958323</v>
      </c>
      <c r="N614">
        <f t="shared" si="690"/>
        <v>8.2764078348681575E-2</v>
      </c>
      <c r="O614">
        <f t="shared" si="690"/>
        <v>0.53829560769331275</v>
      </c>
      <c r="P614">
        <f t="shared" si="690"/>
        <v>0.2521158161854179</v>
      </c>
      <c r="Q614">
        <f t="shared" si="690"/>
        <v>0.25302825583693733</v>
      </c>
      <c r="R614">
        <f t="shared" ref="R614:U632" si="691">NORMSDIST(-1*ABS(IF(R303,IF(R592=0,0,R355/(15*R592)),0)))*$A$208</f>
        <v>0.18752084393417462</v>
      </c>
      <c r="S614">
        <f t="shared" si="691"/>
        <v>0.57988352274354149</v>
      </c>
      <c r="T614">
        <f t="shared" si="691"/>
        <v>7.2002237664911942E-2</v>
      </c>
      <c r="U614">
        <f t="shared" si="691"/>
        <v>3.8832421940995218E-2</v>
      </c>
    </row>
    <row r="615" spans="1:21" x14ac:dyDescent="0.15">
      <c r="A615">
        <v>3</v>
      </c>
      <c r="B615">
        <f t="shared" si="689"/>
        <v>0.86535830670263914</v>
      </c>
      <c r="C615">
        <f t="shared" ref="C615:Q615" si="692">NORMSDIST(-1*ABS(IF(C304,IF(C593=0,0,C356/(15*C593)),0)))*$A$208</f>
        <v>0.70355018659586865</v>
      </c>
      <c r="D615">
        <f t="shared" si="692"/>
        <v>1</v>
      </c>
      <c r="E615">
        <f t="shared" si="692"/>
        <v>0.37341256198494721</v>
      </c>
      <c r="F615">
        <f t="shared" si="692"/>
        <v>0.76831039699270376</v>
      </c>
      <c r="G615">
        <f t="shared" si="692"/>
        <v>0.10618550597906182</v>
      </c>
      <c r="H615">
        <f t="shared" si="692"/>
        <v>0.64123569243142986</v>
      </c>
      <c r="I615">
        <f t="shared" si="692"/>
        <v>0.41837311496290713</v>
      </c>
      <c r="J615">
        <f t="shared" si="692"/>
        <v>7.8751012177918203E-2</v>
      </c>
      <c r="K615">
        <f t="shared" si="692"/>
        <v>0.59431123876537817</v>
      </c>
      <c r="L615">
        <f t="shared" si="692"/>
        <v>0.18343161006586711</v>
      </c>
      <c r="M615">
        <f t="shared" si="692"/>
        <v>0.4061503546289284</v>
      </c>
      <c r="N615">
        <f t="shared" si="692"/>
        <v>7.6116796420766741E-2</v>
      </c>
      <c r="O615">
        <f t="shared" si="692"/>
        <v>0.80168271999579765</v>
      </c>
      <c r="P615">
        <f t="shared" si="692"/>
        <v>0.37496322162643669</v>
      </c>
      <c r="Q615">
        <f t="shared" si="692"/>
        <v>0.44945719393331429</v>
      </c>
      <c r="R615">
        <f t="shared" si="691"/>
        <v>0.26421413169556329</v>
      </c>
      <c r="S615">
        <f t="shared" si="691"/>
        <v>0.16734737896661167</v>
      </c>
      <c r="T615">
        <f t="shared" si="691"/>
        <v>0.16872174249498886</v>
      </c>
      <c r="U615">
        <f t="shared" si="691"/>
        <v>3.0466905180304496E-2</v>
      </c>
    </row>
    <row r="616" spans="1:21" x14ac:dyDescent="0.15">
      <c r="A616">
        <v>4</v>
      </c>
      <c r="B616">
        <f t="shared" si="689"/>
        <v>0.23939714175177221</v>
      </c>
      <c r="C616">
        <f t="shared" ref="C616:Q616" si="693">NORMSDIST(-1*ABS(IF(C305,IF(C594=0,0,C357/(15*C594)),0)))*$A$208</f>
        <v>0.28729188609138873</v>
      </c>
      <c r="D616">
        <f t="shared" si="693"/>
        <v>0.4492007451003816</v>
      </c>
      <c r="E616">
        <f t="shared" si="693"/>
        <v>1</v>
      </c>
      <c r="F616">
        <f t="shared" si="693"/>
        <v>0.35099724176821889</v>
      </c>
      <c r="G616">
        <f t="shared" si="693"/>
        <v>0.68675393963517761</v>
      </c>
      <c r="H616">
        <f t="shared" si="693"/>
        <v>0.53664105866067113</v>
      </c>
      <c r="I616">
        <f t="shared" si="693"/>
        <v>0.73466884817016931</v>
      </c>
      <c r="J616">
        <f t="shared" si="693"/>
        <v>0.75178925692560927</v>
      </c>
      <c r="K616">
        <f t="shared" si="693"/>
        <v>0.50814083762654816</v>
      </c>
      <c r="L616">
        <f t="shared" si="693"/>
        <v>0.77208553697712456</v>
      </c>
      <c r="M616">
        <f t="shared" si="693"/>
        <v>0.7844198106102247</v>
      </c>
      <c r="N616">
        <f t="shared" si="693"/>
        <v>0.75196675032389138</v>
      </c>
      <c r="O616">
        <f t="shared" si="693"/>
        <v>0.42642135502402795</v>
      </c>
      <c r="P616">
        <f t="shared" si="693"/>
        <v>0.80586984327446198</v>
      </c>
      <c r="Q616">
        <f t="shared" si="693"/>
        <v>0.68614299122369315</v>
      </c>
      <c r="R616">
        <f t="shared" si="691"/>
        <v>0.89781484382017951</v>
      </c>
      <c r="S616">
        <f t="shared" si="691"/>
        <v>0.52787919200575661</v>
      </c>
      <c r="T616">
        <f t="shared" si="691"/>
        <v>0.89176154711454292</v>
      </c>
      <c r="U616">
        <f t="shared" si="691"/>
        <v>0.52582588035843214</v>
      </c>
    </row>
    <row r="617" spans="1:21" x14ac:dyDescent="0.15">
      <c r="A617">
        <v>5</v>
      </c>
      <c r="B617">
        <f t="shared" si="689"/>
        <v>0.73897102672640491</v>
      </c>
      <c r="C617">
        <f t="shared" ref="C617:Q617" si="694">NORMSDIST(-1*ABS(IF(C306,IF(C595=0,0,C358/(15*C595)),0)))*$A$208</f>
        <v>0.38441266744570768</v>
      </c>
      <c r="D617">
        <f t="shared" si="694"/>
        <v>0.64924755117851185</v>
      </c>
      <c r="E617">
        <f t="shared" si="694"/>
        <v>0.19119799439813698</v>
      </c>
      <c r="F617">
        <f t="shared" si="694"/>
        <v>1</v>
      </c>
      <c r="G617">
        <f t="shared" si="694"/>
        <v>5.4668680491083511E-2</v>
      </c>
      <c r="H617">
        <f t="shared" si="694"/>
        <v>0.36642987399719495</v>
      </c>
      <c r="I617">
        <f t="shared" si="694"/>
        <v>0.21444300397337768</v>
      </c>
      <c r="J617">
        <f t="shared" si="694"/>
        <v>3.2372111826051618E-2</v>
      </c>
      <c r="K617">
        <f t="shared" si="694"/>
        <v>0.30245239521317557</v>
      </c>
      <c r="L617">
        <f t="shared" si="694"/>
        <v>8.1591566358130252E-2</v>
      </c>
      <c r="M617">
        <f t="shared" si="694"/>
        <v>0.21557844144271249</v>
      </c>
      <c r="N617">
        <f t="shared" si="694"/>
        <v>3.7622821103530525E-2</v>
      </c>
      <c r="O617">
        <f t="shared" si="694"/>
        <v>0.4775981442540837</v>
      </c>
      <c r="P617">
        <f t="shared" si="694"/>
        <v>0.19170342051822589</v>
      </c>
      <c r="Q617">
        <f t="shared" si="694"/>
        <v>0.23515668671100468</v>
      </c>
      <c r="R617">
        <f t="shared" si="691"/>
        <v>0.14271079041829912</v>
      </c>
      <c r="S617">
        <f t="shared" si="691"/>
        <v>3.4493496222913332E-2</v>
      </c>
      <c r="T617">
        <f t="shared" si="691"/>
        <v>6.0497799343428069E-2</v>
      </c>
      <c r="U617">
        <f t="shared" si="691"/>
        <v>1.2696325923463063E-2</v>
      </c>
    </row>
    <row r="618" spans="1:21" x14ac:dyDescent="0.15">
      <c r="A618">
        <v>6</v>
      </c>
      <c r="B618">
        <f t="shared" si="689"/>
        <v>9.5652658143785541E-3</v>
      </c>
      <c r="C618">
        <f t="shared" ref="C618:Q618" si="695">NORMSDIST(-1*ABS(IF(C307,IF(C596=0,0,C359/(15*C596)),0)))*$A$208</f>
        <v>9.959321269187282E-3</v>
      </c>
      <c r="D618">
        <f t="shared" si="695"/>
        <v>2.2868083044347166E-2</v>
      </c>
      <c r="E618">
        <f t="shared" si="695"/>
        <v>7.1836023932475443E-2</v>
      </c>
      <c r="F618">
        <f t="shared" si="695"/>
        <v>1.2006690323521207E-2</v>
      </c>
      <c r="G618">
        <f t="shared" si="695"/>
        <v>1</v>
      </c>
      <c r="H618">
        <f t="shared" si="695"/>
        <v>2.588403754665727E-2</v>
      </c>
      <c r="I618">
        <f t="shared" si="695"/>
        <v>7.2123862181326159E-2</v>
      </c>
      <c r="J618">
        <f t="shared" si="695"/>
        <v>0.72290626592332019</v>
      </c>
      <c r="K618">
        <f t="shared" si="695"/>
        <v>2.5333806362455084E-2</v>
      </c>
      <c r="L618">
        <f t="shared" si="695"/>
        <v>0.52474410713547204</v>
      </c>
      <c r="M618">
        <f t="shared" si="695"/>
        <v>0.10476193472228079</v>
      </c>
      <c r="N618">
        <f t="shared" si="695"/>
        <v>0.9781043622349207</v>
      </c>
      <c r="O618">
        <f t="shared" si="695"/>
        <v>1.6948338763578281E-2</v>
      </c>
      <c r="P618">
        <f t="shared" si="695"/>
        <v>7.0252444081172968E-2</v>
      </c>
      <c r="Q618">
        <f t="shared" si="695"/>
        <v>8.9197588236043804E-2</v>
      </c>
      <c r="R618">
        <f t="shared" si="691"/>
        <v>0.14532451582134348</v>
      </c>
      <c r="S618">
        <f t="shared" si="691"/>
        <v>3.9913551351350989E-8</v>
      </c>
      <c r="T618">
        <f t="shared" si="691"/>
        <v>0.73633250571954911</v>
      </c>
      <c r="U618">
        <f t="shared" si="691"/>
        <v>0.38864644387784308</v>
      </c>
    </row>
    <row r="619" spans="1:21" x14ac:dyDescent="0.15">
      <c r="A619">
        <v>7</v>
      </c>
      <c r="B619">
        <f t="shared" si="689"/>
        <v>0.77769023761799771</v>
      </c>
      <c r="C619">
        <f t="shared" ref="C619:Q619" si="696">NORMSDIST(-1*ABS(IF(C308,IF(C597=0,0,C360/(15*C597)),0)))*$A$208</f>
        <v>0.95305917970304099</v>
      </c>
      <c r="D619">
        <f t="shared" si="696"/>
        <v>0.96316200967283039</v>
      </c>
      <c r="E619">
        <f t="shared" si="696"/>
        <v>0.56431012098165922</v>
      </c>
      <c r="F619">
        <f t="shared" si="696"/>
        <v>0.8335472131575854</v>
      </c>
      <c r="G619">
        <f t="shared" si="696"/>
        <v>0.23429922623200472</v>
      </c>
      <c r="H619">
        <f t="shared" si="696"/>
        <v>1</v>
      </c>
      <c r="I619">
        <f t="shared" si="696"/>
        <v>0.62056229545631125</v>
      </c>
      <c r="J619">
        <f t="shared" si="696"/>
        <v>0.17863672677082662</v>
      </c>
      <c r="K619">
        <f t="shared" si="696"/>
        <v>0.80208560244501326</v>
      </c>
      <c r="L619">
        <f t="shared" si="696"/>
        <v>0.32425695225162415</v>
      </c>
      <c r="M619">
        <f t="shared" si="696"/>
        <v>0.60003115323507972</v>
      </c>
      <c r="N619">
        <f t="shared" si="696"/>
        <v>0.23333845819574667</v>
      </c>
      <c r="O619">
        <f t="shared" si="696"/>
        <v>0.73989155798522854</v>
      </c>
      <c r="P619">
        <f t="shared" si="696"/>
        <v>0.49030615077294692</v>
      </c>
      <c r="Q619">
        <f t="shared" si="696"/>
        <v>0.63626907323261439</v>
      </c>
      <c r="R619">
        <f t="shared" si="691"/>
        <v>0.37002540262548561</v>
      </c>
      <c r="S619">
        <f t="shared" si="691"/>
        <v>0.40752929769129059</v>
      </c>
      <c r="T619">
        <f t="shared" si="691"/>
        <v>0.31912608103699713</v>
      </c>
      <c r="U619">
        <f t="shared" si="691"/>
        <v>0.11488658920878927</v>
      </c>
    </row>
    <row r="620" spans="1:21" x14ac:dyDescent="0.15">
      <c r="A620">
        <v>8</v>
      </c>
      <c r="B620">
        <f t="shared" si="689"/>
        <v>0.34541923825745419</v>
      </c>
      <c r="C620">
        <f t="shared" ref="C620:Q620" si="697">NORMSDIST(-1*ABS(IF(C309,IF(C598=0,0,C361/(15*C598)),0)))*$A$208</f>
        <v>0.51799575034055145</v>
      </c>
      <c r="D620">
        <f t="shared" si="697"/>
        <v>0.52721262630753463</v>
      </c>
      <c r="E620">
        <f t="shared" si="697"/>
        <v>0.93810470623920517</v>
      </c>
      <c r="F620">
        <f t="shared" si="697"/>
        <v>0.41924272507365179</v>
      </c>
      <c r="G620">
        <f t="shared" si="697"/>
        <v>0.18574957430528785</v>
      </c>
      <c r="H620">
        <f t="shared" si="697"/>
        <v>0.64417611073963665</v>
      </c>
      <c r="I620">
        <f t="shared" si="697"/>
        <v>1</v>
      </c>
      <c r="J620">
        <f t="shared" si="697"/>
        <v>0.23888124596281438</v>
      </c>
      <c r="K620">
        <f t="shared" si="697"/>
        <v>0.35676999892526828</v>
      </c>
      <c r="L620">
        <f t="shared" si="697"/>
        <v>0.46273808024111146</v>
      </c>
      <c r="M620">
        <f t="shared" si="697"/>
        <v>0.97342761135365219</v>
      </c>
      <c r="N620">
        <f t="shared" si="697"/>
        <v>0.33216480156269179</v>
      </c>
      <c r="O620">
        <f t="shared" si="697"/>
        <v>0.52702502174509314</v>
      </c>
      <c r="P620">
        <f t="shared" si="697"/>
        <v>0.90024805696596344</v>
      </c>
      <c r="Q620">
        <f t="shared" si="697"/>
        <v>0.8335753346721464</v>
      </c>
      <c r="R620">
        <f t="shared" si="691"/>
        <v>0.81151832308423333</v>
      </c>
      <c r="S620">
        <f t="shared" si="691"/>
        <v>0.40577782735695173</v>
      </c>
      <c r="T620">
        <f t="shared" si="691"/>
        <v>0.50598298953719234</v>
      </c>
      <c r="U620">
        <f t="shared" si="691"/>
        <v>9.8023046568650504E-2</v>
      </c>
    </row>
    <row r="621" spans="1:21" x14ac:dyDescent="0.15">
      <c r="A621">
        <v>9</v>
      </c>
      <c r="B621">
        <f t="shared" si="689"/>
        <v>1.3849023355040518E-4</v>
      </c>
      <c r="C621">
        <f t="shared" ref="C621:Q621" si="698">NORMSDIST(-1*ABS(IF(C310,IF(C599=0,0,C362/(15*C599)),0)))*$A$208</f>
        <v>1.4791180544017331E-5</v>
      </c>
      <c r="D621">
        <f t="shared" si="698"/>
        <v>4.5274931658168519E-4</v>
      </c>
      <c r="E621">
        <f t="shared" si="698"/>
        <v>4.3774892498805616E-4</v>
      </c>
      <c r="F621">
        <f t="shared" si="698"/>
        <v>1.8265666005880891E-4</v>
      </c>
      <c r="G621">
        <f t="shared" si="698"/>
        <v>0.1630332882588616</v>
      </c>
      <c r="H621">
        <f t="shared" si="698"/>
        <v>2.4759168557197053E-4</v>
      </c>
      <c r="I621">
        <f t="shared" si="698"/>
        <v>4.3836134678366494E-3</v>
      </c>
      <c r="J621">
        <f t="shared" si="698"/>
        <v>1</v>
      </c>
      <c r="K621">
        <f t="shared" si="698"/>
        <v>2.8485966035950806E-4</v>
      </c>
      <c r="L621">
        <f t="shared" si="698"/>
        <v>4.3300677483651781E-2</v>
      </c>
      <c r="M621">
        <f t="shared" si="698"/>
        <v>3.3705219870816534E-3</v>
      </c>
      <c r="N621">
        <f t="shared" si="698"/>
        <v>0.3762600867094813</v>
      </c>
      <c r="O621">
        <f t="shared" si="698"/>
        <v>9.6589472082367927E-5</v>
      </c>
      <c r="P621">
        <f t="shared" si="698"/>
        <v>1.0536630697290454E-4</v>
      </c>
      <c r="Q621">
        <f t="shared" si="698"/>
        <v>3.450414331410156E-3</v>
      </c>
      <c r="R621">
        <f t="shared" si="691"/>
        <v>1.3138429393199503E-2</v>
      </c>
      <c r="S621">
        <f t="shared" si="691"/>
        <v>2.7783126358263501E-18</v>
      </c>
      <c r="T621">
        <f t="shared" si="691"/>
        <v>0.39586193217327043</v>
      </c>
      <c r="U621">
        <f t="shared" si="691"/>
        <v>0.58667420567433282</v>
      </c>
    </row>
    <row r="622" spans="1:21" x14ac:dyDescent="0.15">
      <c r="A622">
        <v>10</v>
      </c>
      <c r="B622">
        <f t="shared" si="689"/>
        <v>0.88223137372389426</v>
      </c>
      <c r="C622">
        <f t="shared" ref="C622:Q622" si="699">NORMSDIST(-1*ABS(IF(C311,IF(C600=0,0,C363/(15*C600)),0)))*$A$208</f>
        <v>0.81868912292116569</v>
      </c>
      <c r="D622">
        <f t="shared" si="699"/>
        <v>0.86140389267422335</v>
      </c>
      <c r="E622">
        <f t="shared" si="699"/>
        <v>0.48606628673453078</v>
      </c>
      <c r="F622">
        <f t="shared" si="699"/>
        <v>0.95032571034824664</v>
      </c>
      <c r="G622">
        <f t="shared" si="699"/>
        <v>8.1027229900134487E-2</v>
      </c>
      <c r="H622">
        <f t="shared" si="699"/>
        <v>0.68275046211112156</v>
      </c>
      <c r="I622">
        <f t="shared" si="699"/>
        <v>0.35145268773215838</v>
      </c>
      <c r="J622">
        <f t="shared" si="699"/>
        <v>0.11121792666246783</v>
      </c>
      <c r="K622">
        <f t="shared" si="699"/>
        <v>1</v>
      </c>
      <c r="L622">
        <f t="shared" si="699"/>
        <v>0.1768081425255528</v>
      </c>
      <c r="M622">
        <f t="shared" si="699"/>
        <v>0.44775437141428548</v>
      </c>
      <c r="N622">
        <f t="shared" si="699"/>
        <v>0.14607667328608462</v>
      </c>
      <c r="O622">
        <f t="shared" si="699"/>
        <v>0.80299733571298537</v>
      </c>
      <c r="P622">
        <f t="shared" si="699"/>
        <v>0.45136375052556743</v>
      </c>
      <c r="Q622">
        <f t="shared" si="699"/>
        <v>0.49384331989130714</v>
      </c>
      <c r="R622">
        <f t="shared" si="691"/>
        <v>0.36248022538579905</v>
      </c>
      <c r="S622">
        <f t="shared" si="691"/>
        <v>0.18390696814494092</v>
      </c>
      <c r="T622">
        <f t="shared" si="691"/>
        <v>0.18810828762745344</v>
      </c>
      <c r="U622">
        <f t="shared" si="691"/>
        <v>3.3763937345955869E-2</v>
      </c>
    </row>
    <row r="623" spans="1:21" x14ac:dyDescent="0.15">
      <c r="A623">
        <v>11</v>
      </c>
      <c r="B623">
        <f t="shared" si="689"/>
        <v>3.5780480477544466E-2</v>
      </c>
      <c r="C623">
        <f t="shared" ref="C623:Q623" si="700">NORMSDIST(-1*ABS(IF(C312,IF(C601=0,0,C364/(15*C601)),0)))*$A$208</f>
        <v>2.7436055388592083E-2</v>
      </c>
      <c r="D623">
        <f t="shared" si="700"/>
        <v>5.6211301949880034E-2</v>
      </c>
      <c r="E623">
        <f t="shared" si="700"/>
        <v>0.16173281452761479</v>
      </c>
      <c r="F623">
        <f t="shared" si="700"/>
        <v>3.8387745827190831E-2</v>
      </c>
      <c r="G623">
        <f t="shared" si="700"/>
        <v>0.74758505532874653</v>
      </c>
      <c r="H623">
        <f t="shared" si="700"/>
        <v>6.2433365801025681E-2</v>
      </c>
      <c r="I623">
        <f t="shared" si="700"/>
        <v>0.17390535230813475</v>
      </c>
      <c r="J623">
        <f t="shared" si="700"/>
        <v>0.74298635911659616</v>
      </c>
      <c r="K623">
        <f t="shared" si="700"/>
        <v>8.2161370716812773E-2</v>
      </c>
      <c r="L623">
        <f t="shared" si="700"/>
        <v>1</v>
      </c>
      <c r="M623">
        <f t="shared" si="700"/>
        <v>0.17686198897215571</v>
      </c>
      <c r="N623">
        <f t="shared" si="700"/>
        <v>0.65391673852647969</v>
      </c>
      <c r="O623">
        <f t="shared" si="700"/>
        <v>5.0672590915129351E-2</v>
      </c>
      <c r="P623">
        <f t="shared" si="700"/>
        <v>6.9725808206990272E-2</v>
      </c>
      <c r="Q623">
        <f t="shared" si="700"/>
        <v>7.0635808231094763E-2</v>
      </c>
      <c r="R623">
        <f t="shared" si="691"/>
        <v>0.26162166230616118</v>
      </c>
      <c r="S623">
        <f t="shared" si="691"/>
        <v>3.1083009386387128E-3</v>
      </c>
      <c r="T623">
        <f t="shared" si="691"/>
        <v>0.46788043516542233</v>
      </c>
      <c r="U623">
        <f t="shared" si="691"/>
        <v>0.37465657091386584</v>
      </c>
    </row>
    <row r="624" spans="1:21" x14ac:dyDescent="0.15">
      <c r="A624">
        <v>12</v>
      </c>
      <c r="B624">
        <f t="shared" si="689"/>
        <v>0.32102716527849418</v>
      </c>
      <c r="C624">
        <f t="shared" ref="C624:Q624" si="701">NORMSDIST(-1*ABS(IF(C313,IF(C602=0,0,C365/(15*C602)),0)))*$A$208</f>
        <v>0.49064783836755321</v>
      </c>
      <c r="D624">
        <f t="shared" si="701"/>
        <v>0.48511056233356231</v>
      </c>
      <c r="E624">
        <f t="shared" si="701"/>
        <v>0.88803547957633477</v>
      </c>
      <c r="F624">
        <f t="shared" si="701"/>
        <v>0.38926469438048183</v>
      </c>
      <c r="G624">
        <f t="shared" si="701"/>
        <v>0.24025603942010643</v>
      </c>
      <c r="H624">
        <f t="shared" si="701"/>
        <v>0.60512268404384728</v>
      </c>
      <c r="I624">
        <f t="shared" si="701"/>
        <v>0.89280376027868436</v>
      </c>
      <c r="J624">
        <f t="shared" si="701"/>
        <v>0.42405955842097753</v>
      </c>
      <c r="K624">
        <f t="shared" si="701"/>
        <v>0.47119957918326383</v>
      </c>
      <c r="L624">
        <f t="shared" si="701"/>
        <v>0.63106704746844533</v>
      </c>
      <c r="M624">
        <f t="shared" si="701"/>
        <v>1</v>
      </c>
      <c r="N624">
        <f t="shared" si="701"/>
        <v>0.432999361360902</v>
      </c>
      <c r="O624">
        <f t="shared" si="701"/>
        <v>0.49207885459033229</v>
      </c>
      <c r="P624">
        <f t="shared" si="701"/>
        <v>0.94533890967231771</v>
      </c>
      <c r="Q624">
        <f t="shared" si="701"/>
        <v>0.84859938005698676</v>
      </c>
      <c r="R624">
        <f t="shared" si="691"/>
        <v>0.86455635922444596</v>
      </c>
      <c r="S624">
        <f t="shared" si="691"/>
        <v>0.43555208252917493</v>
      </c>
      <c r="T624">
        <f t="shared" si="691"/>
        <v>0.68513777603742843</v>
      </c>
      <c r="U624">
        <f t="shared" si="691"/>
        <v>0.21055993068389914</v>
      </c>
    </row>
    <row r="625" spans="1:21" x14ac:dyDescent="0.15">
      <c r="A625">
        <v>13</v>
      </c>
      <c r="B625">
        <f t="shared" si="689"/>
        <v>2.8993691519043122E-3</v>
      </c>
      <c r="C625">
        <f t="shared" ref="C625:Q625" si="702">NORMSDIST(-1*ABS(IF(C314,IF(C603=0,0,C366/(15*C603)),0)))*$A$208</f>
        <v>1.0883086854614791E-3</v>
      </c>
      <c r="D625">
        <f t="shared" si="702"/>
        <v>7.9748275314134882E-3</v>
      </c>
      <c r="E625">
        <f t="shared" si="702"/>
        <v>1.2411783894283974E-2</v>
      </c>
      <c r="F625">
        <f t="shared" si="702"/>
        <v>3.7885903290135587E-3</v>
      </c>
      <c r="G625">
        <f t="shared" si="702"/>
        <v>0.47194284773280998</v>
      </c>
      <c r="H625">
        <f t="shared" si="702"/>
        <v>3.9276783702094833E-3</v>
      </c>
      <c r="I625">
        <f t="shared" si="702"/>
        <v>2.7446673189321834E-2</v>
      </c>
      <c r="J625">
        <f t="shared" si="702"/>
        <v>0.64947351227072991</v>
      </c>
      <c r="K625">
        <f t="shared" si="702"/>
        <v>5.091447084585787E-3</v>
      </c>
      <c r="L625">
        <f t="shared" si="702"/>
        <v>0.18645569591815778</v>
      </c>
      <c r="M625">
        <f t="shared" si="702"/>
        <v>3.4288914980440489E-2</v>
      </c>
      <c r="N625">
        <f t="shared" si="702"/>
        <v>1</v>
      </c>
      <c r="O625">
        <f t="shared" si="702"/>
        <v>2.1648088359945946E-3</v>
      </c>
      <c r="P625">
        <f t="shared" si="702"/>
        <v>3.4077294358942443E-3</v>
      </c>
      <c r="Q625">
        <f t="shared" si="702"/>
        <v>4.7114588206668327E-2</v>
      </c>
      <c r="R625">
        <f t="shared" si="691"/>
        <v>6.4842390740245337E-2</v>
      </c>
      <c r="S625">
        <f t="shared" si="691"/>
        <v>2.2285056597735907E-11</v>
      </c>
      <c r="T625">
        <f t="shared" si="691"/>
        <v>0.75670725394865324</v>
      </c>
      <c r="U625">
        <f t="shared" si="691"/>
        <v>0.89402280523264033</v>
      </c>
    </row>
    <row r="626" spans="1:21" x14ac:dyDescent="0.15">
      <c r="A626">
        <v>14</v>
      </c>
      <c r="B626">
        <f t="shared" si="689"/>
        <v>0.83288681683252774</v>
      </c>
      <c r="C626">
        <f t="shared" ref="C626:Q626" si="703">NORMSDIST(-1*ABS(IF(C315,IF(C604=0,0,C367/(15*C604)),0)))*$A$208</f>
        <v>0.59645550281390514</v>
      </c>
      <c r="D626">
        <f t="shared" si="703"/>
        <v>0.72102703060929896</v>
      </c>
      <c r="E626">
        <f t="shared" si="703"/>
        <v>0.36726987821125368</v>
      </c>
      <c r="F626">
        <f t="shared" si="703"/>
        <v>0.82004709641377527</v>
      </c>
      <c r="G626">
        <f t="shared" si="703"/>
        <v>0.14902146016727327</v>
      </c>
      <c r="H626">
        <f t="shared" si="703"/>
        <v>0.67321689176497501</v>
      </c>
      <c r="I626">
        <f t="shared" si="703"/>
        <v>0.38640487304050453</v>
      </c>
      <c r="J626">
        <f t="shared" si="703"/>
        <v>0.11351429738757159</v>
      </c>
      <c r="K626">
        <f t="shared" si="703"/>
        <v>0.50074170367222304</v>
      </c>
      <c r="L626">
        <f t="shared" si="703"/>
        <v>0.18996371864778183</v>
      </c>
      <c r="M626">
        <f t="shared" si="703"/>
        <v>0.38343242401251248</v>
      </c>
      <c r="N626">
        <f t="shared" si="703"/>
        <v>0.14372697236776777</v>
      </c>
      <c r="O626">
        <f t="shared" si="703"/>
        <v>1</v>
      </c>
      <c r="P626">
        <f t="shared" si="703"/>
        <v>0.3611556427053097</v>
      </c>
      <c r="Q626">
        <f t="shared" si="703"/>
        <v>0.38967549086068792</v>
      </c>
      <c r="R626">
        <f t="shared" si="691"/>
        <v>0.26471005141263432</v>
      </c>
      <c r="S626">
        <f t="shared" si="691"/>
        <v>0.18939045132285331</v>
      </c>
      <c r="T626">
        <f t="shared" si="691"/>
        <v>0.17177910239479491</v>
      </c>
      <c r="U626">
        <f t="shared" si="691"/>
        <v>4.9546303541127143E-2</v>
      </c>
    </row>
    <row r="627" spans="1:21" x14ac:dyDescent="0.15">
      <c r="A627">
        <v>15</v>
      </c>
      <c r="B627">
        <f t="shared" si="689"/>
        <v>0.357900019810728</v>
      </c>
      <c r="C627">
        <f t="shared" ref="C627:Q627" si="704">NORMSDIST(-1*ABS(IF(C316,IF(C605=0,0,C368/(15*C605)),0)))*$A$208</f>
        <v>0.45207324096663781</v>
      </c>
      <c r="D627">
        <f t="shared" si="704"/>
        <v>0.45811100792548648</v>
      </c>
      <c r="E627">
        <f t="shared" si="704"/>
        <v>0.74297012767325332</v>
      </c>
      <c r="F627">
        <f t="shared" si="704"/>
        <v>0.37699253690459522</v>
      </c>
      <c r="G627">
        <f t="shared" si="704"/>
        <v>0.85798534880017174</v>
      </c>
      <c r="H627">
        <f t="shared" si="704"/>
        <v>0.4952067220464782</v>
      </c>
      <c r="I627">
        <f t="shared" si="704"/>
        <v>0.66059978027832766</v>
      </c>
      <c r="J627">
        <f t="shared" si="704"/>
        <v>0.99829777142024334</v>
      </c>
      <c r="K627">
        <f t="shared" si="704"/>
        <v>0.50914735263278432</v>
      </c>
      <c r="L627">
        <f t="shared" si="704"/>
        <v>0.8382728880193826</v>
      </c>
      <c r="M627">
        <f t="shared" si="704"/>
        <v>0.77093126900154929</v>
      </c>
      <c r="N627">
        <f t="shared" si="704"/>
        <v>0.9489430868952129</v>
      </c>
      <c r="O627">
        <f t="shared" si="704"/>
        <v>0.40925506431690811</v>
      </c>
      <c r="P627">
        <f t="shared" si="704"/>
        <v>1</v>
      </c>
      <c r="Q627">
        <f t="shared" si="704"/>
        <v>0.68578404343938026</v>
      </c>
      <c r="R627">
        <f t="shared" si="691"/>
        <v>0.94150416271740212</v>
      </c>
      <c r="S627">
        <f t="shared" si="691"/>
        <v>0.4120268091566171</v>
      </c>
      <c r="T627">
        <f t="shared" si="691"/>
        <v>0.62452281677922583</v>
      </c>
      <c r="U627">
        <f t="shared" si="691"/>
        <v>0.94128474451159949</v>
      </c>
    </row>
    <row r="628" spans="1:21" x14ac:dyDescent="0.15">
      <c r="A628">
        <v>16</v>
      </c>
      <c r="B628">
        <f t="shared" si="689"/>
        <v>0.49172885542043543</v>
      </c>
      <c r="C628">
        <f t="shared" ref="C628:Q628" si="705">NORMSDIST(-1*ABS(IF(C317,IF(C606=0,0,C369/(15*C606)),0)))*$A$208</f>
        <v>0.64248824590983711</v>
      </c>
      <c r="D628">
        <f t="shared" si="705"/>
        <v>0.59063579660912324</v>
      </c>
      <c r="E628">
        <f t="shared" si="705"/>
        <v>0.90184256802219065</v>
      </c>
      <c r="F628">
        <f t="shared" si="705"/>
        <v>0.5106584366629352</v>
      </c>
      <c r="G628">
        <f t="shared" si="705"/>
        <v>0.54277526109722396</v>
      </c>
      <c r="H628">
        <f t="shared" si="705"/>
        <v>0.71250977467979215</v>
      </c>
      <c r="I628">
        <f t="shared" si="705"/>
        <v>0.86517218908730642</v>
      </c>
      <c r="J628">
        <f t="shared" si="705"/>
        <v>0.45747428664963419</v>
      </c>
      <c r="K628">
        <f t="shared" si="705"/>
        <v>0.7005945716781482</v>
      </c>
      <c r="L628">
        <f t="shared" si="705"/>
        <v>0.90282178579791761</v>
      </c>
      <c r="M628">
        <f t="shared" si="705"/>
        <v>0.9523421735598675</v>
      </c>
      <c r="N628">
        <f t="shared" si="705"/>
        <v>0.39100662448500095</v>
      </c>
      <c r="O628">
        <f t="shared" si="705"/>
        <v>0.62194905589036775</v>
      </c>
      <c r="P628">
        <f t="shared" si="705"/>
        <v>0.94101892578165236</v>
      </c>
      <c r="Q628">
        <f t="shared" si="705"/>
        <v>1</v>
      </c>
      <c r="R628">
        <f t="shared" si="691"/>
        <v>0.92197014715625758</v>
      </c>
      <c r="S628">
        <f t="shared" si="691"/>
        <v>0.68309139830960863</v>
      </c>
      <c r="T628">
        <f t="shared" si="691"/>
        <v>0.67489747259664412</v>
      </c>
      <c r="U628">
        <f t="shared" si="691"/>
        <v>0.45805098878155898</v>
      </c>
    </row>
    <row r="629" spans="1:21" x14ac:dyDescent="0.15">
      <c r="A629">
        <v>17</v>
      </c>
      <c r="B629">
        <f t="shared" si="689"/>
        <v>2.1302211848099467E-2</v>
      </c>
      <c r="C629">
        <f t="shared" ref="C629:Q629" si="706">NORMSDIST(-1*ABS(IF(C318,IF(C607=0,0,C370/(15*C607)),0)))*$A$208</f>
        <v>0.18119160766445741</v>
      </c>
      <c r="D629">
        <f t="shared" si="706"/>
        <v>0.22537483218309351</v>
      </c>
      <c r="E629">
        <f t="shared" si="706"/>
        <v>0.7005295186763737</v>
      </c>
      <c r="F629">
        <f t="shared" si="706"/>
        <v>0.14410729897883243</v>
      </c>
      <c r="G629">
        <f t="shared" si="706"/>
        <v>0.35029437103888944</v>
      </c>
      <c r="H629">
        <f t="shared" si="706"/>
        <v>0.3006262201829531</v>
      </c>
      <c r="I629">
        <f t="shared" si="706"/>
        <v>0.56615201769565815</v>
      </c>
      <c r="J629">
        <f t="shared" si="706"/>
        <v>0.31029181943308204</v>
      </c>
      <c r="K629">
        <f t="shared" si="706"/>
        <v>0.29327790442274038</v>
      </c>
      <c r="L629">
        <f t="shared" si="706"/>
        <v>0.74729584369072555</v>
      </c>
      <c r="M629">
        <f t="shared" si="706"/>
        <v>0.64022423513583493</v>
      </c>
      <c r="N629">
        <f t="shared" si="706"/>
        <v>0.3993758799591865</v>
      </c>
      <c r="O629">
        <f t="shared" si="706"/>
        <v>0.22160634337378005</v>
      </c>
      <c r="P629">
        <f t="shared" si="706"/>
        <v>0.71490319023975346</v>
      </c>
      <c r="Q629">
        <f t="shared" si="706"/>
        <v>0.56517208439969824</v>
      </c>
      <c r="R629">
        <f t="shared" si="691"/>
        <v>1</v>
      </c>
      <c r="S629">
        <f t="shared" si="691"/>
        <v>0.28606916924512749</v>
      </c>
      <c r="T629">
        <f t="shared" si="691"/>
        <v>0.73360221942541759</v>
      </c>
      <c r="U629">
        <f t="shared" si="691"/>
        <v>0.14614991465046845</v>
      </c>
    </row>
    <row r="630" spans="1:21" x14ac:dyDescent="0.15">
      <c r="A630">
        <v>18</v>
      </c>
      <c r="B630">
        <f t="shared" si="689"/>
        <v>0.29185785486464805</v>
      </c>
      <c r="C630">
        <f t="shared" ref="C630:Q630" si="707">NORMSDIST(-1*ABS(IF(C319,IF(C608=0,0,C371/(15*C608)),0)))*$A$208</f>
        <v>0.66303277936639693</v>
      </c>
      <c r="D630">
        <f t="shared" si="707"/>
        <v>0.29927071049571868</v>
      </c>
      <c r="E630">
        <f t="shared" si="707"/>
        <v>0.53853175818520227</v>
      </c>
      <c r="F630">
        <f t="shared" si="707"/>
        <v>0.29927071049571868</v>
      </c>
      <c r="G630">
        <f t="shared" si="707"/>
        <v>0.29927071049571868</v>
      </c>
      <c r="H630">
        <f t="shared" si="707"/>
        <v>0.29927071049571868</v>
      </c>
      <c r="I630">
        <f t="shared" si="707"/>
        <v>0.29927071049571868</v>
      </c>
      <c r="J630">
        <f t="shared" si="707"/>
        <v>0.29927071049571868</v>
      </c>
      <c r="K630">
        <f t="shared" si="707"/>
        <v>0.29927071049571868</v>
      </c>
      <c r="L630">
        <f t="shared" si="707"/>
        <v>0.29927071049571868</v>
      </c>
      <c r="M630">
        <f t="shared" si="707"/>
        <v>0.29927071049571868</v>
      </c>
      <c r="N630">
        <f t="shared" si="707"/>
        <v>0.29927071049571868</v>
      </c>
      <c r="O630">
        <f t="shared" si="707"/>
        <v>0.29927071049571868</v>
      </c>
      <c r="P630">
        <f t="shared" si="707"/>
        <v>0.29927071049571868</v>
      </c>
      <c r="Q630">
        <f t="shared" si="707"/>
        <v>0.29927071049571868</v>
      </c>
      <c r="R630">
        <f t="shared" si="691"/>
        <v>0.4792617917289449</v>
      </c>
      <c r="S630">
        <f t="shared" si="691"/>
        <v>1</v>
      </c>
      <c r="T630">
        <f t="shared" si="691"/>
        <v>0.29927071049571868</v>
      </c>
      <c r="U630">
        <f t="shared" si="691"/>
        <v>0.29927071049571868</v>
      </c>
    </row>
    <row r="631" spans="1:21" x14ac:dyDescent="0.15">
      <c r="A631">
        <v>19</v>
      </c>
      <c r="B631">
        <f t="shared" si="689"/>
        <v>6.2155442430205404E-5</v>
      </c>
      <c r="C631">
        <f t="shared" ref="C631:Q631" si="708">NORMSDIST(-1*ABS(IF(C320,IF(C609=0,0,C372/(15*C609)),0)))*$A$208</f>
        <v>2.0897417938125845E-4</v>
      </c>
      <c r="D631">
        <f t="shared" si="708"/>
        <v>2.615003152629432E-3</v>
      </c>
      <c r="E631">
        <f t="shared" si="708"/>
        <v>4.8956870140362575E-3</v>
      </c>
      <c r="F631">
        <f t="shared" si="708"/>
        <v>2.8091413811851544E-3</v>
      </c>
      <c r="G631">
        <f t="shared" si="708"/>
        <v>0.44576663768302821</v>
      </c>
      <c r="H631">
        <f t="shared" si="708"/>
        <v>2.9598387992768906E-3</v>
      </c>
      <c r="I631">
        <f t="shared" si="708"/>
        <v>3.496579334174249E-2</v>
      </c>
      <c r="J631">
        <f t="shared" si="708"/>
        <v>0.5763252542991617</v>
      </c>
      <c r="K631">
        <f t="shared" si="708"/>
        <v>8.6333314086939322E-3</v>
      </c>
      <c r="L631">
        <f t="shared" si="708"/>
        <v>0.16081562122658308</v>
      </c>
      <c r="M631">
        <f t="shared" si="708"/>
        <v>2.9694622359132457E-2</v>
      </c>
      <c r="N631">
        <f t="shared" si="708"/>
        <v>0.90385841438099523</v>
      </c>
      <c r="O631">
        <f t="shared" si="708"/>
        <v>3.0158417645310769E-3</v>
      </c>
      <c r="P631">
        <f t="shared" si="708"/>
        <v>5.1587334016843663E-4</v>
      </c>
      <c r="Q631">
        <f t="shared" si="708"/>
        <v>2.8950010649381241E-2</v>
      </c>
      <c r="R631">
        <f t="shared" si="691"/>
        <v>7.2497759997339595E-2</v>
      </c>
      <c r="S631">
        <f t="shared" si="691"/>
        <v>3.9685047621824817E-6</v>
      </c>
      <c r="T631">
        <f t="shared" si="691"/>
        <v>1</v>
      </c>
      <c r="U631">
        <f t="shared" si="691"/>
        <v>0.94169110570807779</v>
      </c>
    </row>
    <row r="632" spans="1:21" x14ac:dyDescent="0.15">
      <c r="A632">
        <v>20</v>
      </c>
      <c r="B632">
        <f t="shared" si="689"/>
        <v>2.2393492641395841E-5</v>
      </c>
      <c r="C632">
        <f t="shared" ref="C632:Q632" si="709">NORMSDIST(-1*ABS(IF(C321,IF(C610=0,0,C373/(15*C610)),0)))*$A$208</f>
        <v>1.834192626058136E-6</v>
      </c>
      <c r="D632">
        <f t="shared" si="709"/>
        <v>1.4002702856284125E-4</v>
      </c>
      <c r="E632">
        <f t="shared" si="709"/>
        <v>9.3747267470457805E-5</v>
      </c>
      <c r="F632">
        <f t="shared" si="709"/>
        <v>5.67702287082922E-5</v>
      </c>
      <c r="G632">
        <f t="shared" si="709"/>
        <v>4.0012939105192852E-2</v>
      </c>
      <c r="H632">
        <f t="shared" si="709"/>
        <v>3.0196581648100944E-5</v>
      </c>
      <c r="I632">
        <f t="shared" si="709"/>
        <v>9.9992467320219485E-4</v>
      </c>
      <c r="J632">
        <f t="shared" si="709"/>
        <v>7.0424875924546521E-2</v>
      </c>
      <c r="K632">
        <f t="shared" si="709"/>
        <v>1.5712261976570392E-4</v>
      </c>
      <c r="L632">
        <f t="shared" si="709"/>
        <v>4.475502739613893E-2</v>
      </c>
      <c r="M632">
        <f t="shared" si="709"/>
        <v>8.6588446555506513E-4</v>
      </c>
      <c r="N632">
        <f t="shared" si="709"/>
        <v>4.4472552160002204E-2</v>
      </c>
      <c r="O632">
        <f t="shared" si="709"/>
        <v>6.7164131617437011E-5</v>
      </c>
      <c r="P632">
        <f t="shared" si="709"/>
        <v>1.4256709927199282E-6</v>
      </c>
      <c r="Q632">
        <f t="shared" si="709"/>
        <v>1.183127276013655E-4</v>
      </c>
      <c r="R632">
        <f t="shared" si="691"/>
        <v>2.7680948718820379E-3</v>
      </c>
      <c r="S632">
        <f t="shared" si="691"/>
        <v>5.5481273861865695E-12</v>
      </c>
      <c r="T632">
        <f t="shared" si="691"/>
        <v>2.7528842488440026E-2</v>
      </c>
      <c r="U632">
        <f t="shared" si="691"/>
        <v>1</v>
      </c>
    </row>
    <row r="634" spans="1:21" x14ac:dyDescent="0.15">
      <c r="A634" t="s">
        <v>164</v>
      </c>
      <c r="B634">
        <v>1</v>
      </c>
      <c r="C634">
        <v>2</v>
      </c>
      <c r="D634">
        <v>3</v>
      </c>
      <c r="E634">
        <v>4</v>
      </c>
      <c r="F634">
        <v>5</v>
      </c>
      <c r="G634">
        <v>6</v>
      </c>
      <c r="H634">
        <v>7</v>
      </c>
      <c r="I634">
        <v>8</v>
      </c>
      <c r="J634">
        <v>9</v>
      </c>
      <c r="K634">
        <v>10</v>
      </c>
      <c r="L634">
        <v>11</v>
      </c>
      <c r="M634">
        <v>12</v>
      </c>
      <c r="N634">
        <v>13</v>
      </c>
      <c r="O634">
        <v>14</v>
      </c>
      <c r="P634">
        <v>15</v>
      </c>
      <c r="Q634">
        <v>16</v>
      </c>
      <c r="R634">
        <v>17</v>
      </c>
      <c r="S634">
        <v>18</v>
      </c>
      <c r="T634">
        <v>19</v>
      </c>
      <c r="U634">
        <v>20</v>
      </c>
    </row>
    <row r="635" spans="1:21" x14ac:dyDescent="0.15">
      <c r="A635">
        <v>1</v>
      </c>
      <c r="B635">
        <f>IF(B613&lt;0.000001,7,IF(B613&lt;0.00001,6,IF(B613&lt;0.0001,5,IF(B613&lt;0.001,4,IF(B613&lt;0.01,3,2)))))</f>
        <v>2</v>
      </c>
      <c r="C635">
        <f t="shared" ref="C635:U635" si="710">IF(C613&lt;0.000001,7,IF(C613&lt;0.00001,6,IF(C613&lt;0.0001,5,IF(C613&lt;0.001,4,IF(C613&lt;0.01,3,2)))))</f>
        <v>2</v>
      </c>
      <c r="D635">
        <f t="shared" si="710"/>
        <v>2</v>
      </c>
      <c r="E635">
        <f t="shared" si="710"/>
        <v>2</v>
      </c>
      <c r="F635">
        <f t="shared" si="710"/>
        <v>2</v>
      </c>
      <c r="G635">
        <f t="shared" si="710"/>
        <v>2</v>
      </c>
      <c r="H635">
        <f t="shared" si="710"/>
        <v>2</v>
      </c>
      <c r="I635">
        <f t="shared" si="710"/>
        <v>2</v>
      </c>
      <c r="J635">
        <f t="shared" si="710"/>
        <v>2</v>
      </c>
      <c r="K635">
        <f t="shared" si="710"/>
        <v>2</v>
      </c>
      <c r="L635">
        <f t="shared" si="710"/>
        <v>2</v>
      </c>
      <c r="M635">
        <f t="shared" si="710"/>
        <v>2</v>
      </c>
      <c r="N635">
        <f t="shared" si="710"/>
        <v>2</v>
      </c>
      <c r="O635">
        <f t="shared" si="710"/>
        <v>2</v>
      </c>
      <c r="P635">
        <f t="shared" si="710"/>
        <v>2</v>
      </c>
      <c r="Q635">
        <f t="shared" si="710"/>
        <v>2</v>
      </c>
      <c r="R635">
        <f t="shared" si="710"/>
        <v>2</v>
      </c>
      <c r="S635">
        <f t="shared" si="710"/>
        <v>2</v>
      </c>
      <c r="T635">
        <f t="shared" si="710"/>
        <v>3</v>
      </c>
      <c r="U635">
        <f t="shared" si="710"/>
        <v>3</v>
      </c>
    </row>
    <row r="636" spans="1:21" x14ac:dyDescent="0.15">
      <c r="A636">
        <v>2</v>
      </c>
      <c r="B636">
        <f t="shared" ref="B636:U636" si="711">IF(B614&lt;0.000001,7,IF(B614&lt;0.00001,6,IF(B614&lt;0.0001,5,IF(B614&lt;0.001,4,IF(B614&lt;0.01,3,2)))))</f>
        <v>2</v>
      </c>
      <c r="C636">
        <f t="shared" si="711"/>
        <v>2</v>
      </c>
      <c r="D636">
        <f t="shared" si="711"/>
        <v>2</v>
      </c>
      <c r="E636">
        <f t="shared" si="711"/>
        <v>2</v>
      </c>
      <c r="F636">
        <f t="shared" si="711"/>
        <v>2</v>
      </c>
      <c r="G636">
        <f t="shared" si="711"/>
        <v>2</v>
      </c>
      <c r="H636">
        <f t="shared" si="711"/>
        <v>2</v>
      </c>
      <c r="I636">
        <f t="shared" si="711"/>
        <v>2</v>
      </c>
      <c r="J636">
        <f t="shared" si="711"/>
        <v>2</v>
      </c>
      <c r="K636">
        <f t="shared" si="711"/>
        <v>2</v>
      </c>
      <c r="L636">
        <f t="shared" si="711"/>
        <v>2</v>
      </c>
      <c r="M636">
        <f t="shared" si="711"/>
        <v>2</v>
      </c>
      <c r="N636">
        <f t="shared" si="711"/>
        <v>2</v>
      </c>
      <c r="O636">
        <f t="shared" si="711"/>
        <v>2</v>
      </c>
      <c r="P636">
        <f t="shared" si="711"/>
        <v>2</v>
      </c>
      <c r="Q636">
        <f t="shared" si="711"/>
        <v>2</v>
      </c>
      <c r="R636">
        <f t="shared" si="711"/>
        <v>2</v>
      </c>
      <c r="S636">
        <f t="shared" si="711"/>
        <v>2</v>
      </c>
      <c r="T636">
        <f t="shared" si="711"/>
        <v>2</v>
      </c>
      <c r="U636">
        <f t="shared" si="711"/>
        <v>2</v>
      </c>
    </row>
    <row r="637" spans="1:21" x14ac:dyDescent="0.15">
      <c r="A637">
        <v>3</v>
      </c>
      <c r="B637">
        <f t="shared" ref="B637:U637" si="712">IF(B615&lt;0.000001,7,IF(B615&lt;0.00001,6,IF(B615&lt;0.0001,5,IF(B615&lt;0.001,4,IF(B615&lt;0.01,3,2)))))</f>
        <v>2</v>
      </c>
      <c r="C637">
        <f t="shared" si="712"/>
        <v>2</v>
      </c>
      <c r="D637">
        <f t="shared" si="712"/>
        <v>2</v>
      </c>
      <c r="E637">
        <f t="shared" si="712"/>
        <v>2</v>
      </c>
      <c r="F637">
        <f t="shared" si="712"/>
        <v>2</v>
      </c>
      <c r="G637">
        <f t="shared" si="712"/>
        <v>2</v>
      </c>
      <c r="H637">
        <f t="shared" si="712"/>
        <v>2</v>
      </c>
      <c r="I637">
        <f t="shared" si="712"/>
        <v>2</v>
      </c>
      <c r="J637">
        <f t="shared" si="712"/>
        <v>2</v>
      </c>
      <c r="K637">
        <f t="shared" si="712"/>
        <v>2</v>
      </c>
      <c r="L637">
        <f t="shared" si="712"/>
        <v>2</v>
      </c>
      <c r="M637">
        <f t="shared" si="712"/>
        <v>2</v>
      </c>
      <c r="N637">
        <f t="shared" si="712"/>
        <v>2</v>
      </c>
      <c r="O637">
        <f t="shared" si="712"/>
        <v>2</v>
      </c>
      <c r="P637">
        <f t="shared" si="712"/>
        <v>2</v>
      </c>
      <c r="Q637">
        <f t="shared" si="712"/>
        <v>2</v>
      </c>
      <c r="R637">
        <f t="shared" si="712"/>
        <v>2</v>
      </c>
      <c r="S637">
        <f t="shared" si="712"/>
        <v>2</v>
      </c>
      <c r="T637">
        <f t="shared" si="712"/>
        <v>2</v>
      </c>
      <c r="U637">
        <f t="shared" si="712"/>
        <v>2</v>
      </c>
    </row>
    <row r="638" spans="1:21" x14ac:dyDescent="0.15">
      <c r="A638">
        <v>4</v>
      </c>
      <c r="B638">
        <f t="shared" ref="B638:U638" si="713">IF(B616&lt;0.000001,7,IF(B616&lt;0.00001,6,IF(B616&lt;0.0001,5,IF(B616&lt;0.001,4,IF(B616&lt;0.01,3,2)))))</f>
        <v>2</v>
      </c>
      <c r="C638">
        <f t="shared" si="713"/>
        <v>2</v>
      </c>
      <c r="D638">
        <f t="shared" si="713"/>
        <v>2</v>
      </c>
      <c r="E638">
        <f t="shared" si="713"/>
        <v>2</v>
      </c>
      <c r="F638">
        <f t="shared" si="713"/>
        <v>2</v>
      </c>
      <c r="G638">
        <f t="shared" si="713"/>
        <v>2</v>
      </c>
      <c r="H638">
        <f t="shared" si="713"/>
        <v>2</v>
      </c>
      <c r="I638">
        <f t="shared" si="713"/>
        <v>2</v>
      </c>
      <c r="J638">
        <f t="shared" si="713"/>
        <v>2</v>
      </c>
      <c r="K638">
        <f t="shared" si="713"/>
        <v>2</v>
      </c>
      <c r="L638">
        <f t="shared" si="713"/>
        <v>2</v>
      </c>
      <c r="M638">
        <f t="shared" si="713"/>
        <v>2</v>
      </c>
      <c r="N638">
        <f t="shared" si="713"/>
        <v>2</v>
      </c>
      <c r="O638">
        <f t="shared" si="713"/>
        <v>2</v>
      </c>
      <c r="P638">
        <f t="shared" si="713"/>
        <v>2</v>
      </c>
      <c r="Q638">
        <f t="shared" si="713"/>
        <v>2</v>
      </c>
      <c r="R638">
        <f t="shared" si="713"/>
        <v>2</v>
      </c>
      <c r="S638">
        <f t="shared" si="713"/>
        <v>2</v>
      </c>
      <c r="T638">
        <f t="shared" si="713"/>
        <v>2</v>
      </c>
      <c r="U638">
        <f t="shared" si="713"/>
        <v>2</v>
      </c>
    </row>
    <row r="639" spans="1:21" x14ac:dyDescent="0.15">
      <c r="A639">
        <v>5</v>
      </c>
      <c r="B639">
        <f t="shared" ref="B639:U639" si="714">IF(B617&lt;0.000001,7,IF(B617&lt;0.00001,6,IF(B617&lt;0.0001,5,IF(B617&lt;0.001,4,IF(B617&lt;0.01,3,2)))))</f>
        <v>2</v>
      </c>
      <c r="C639">
        <f t="shared" si="714"/>
        <v>2</v>
      </c>
      <c r="D639">
        <f t="shared" si="714"/>
        <v>2</v>
      </c>
      <c r="E639">
        <f t="shared" si="714"/>
        <v>2</v>
      </c>
      <c r="F639">
        <f t="shared" si="714"/>
        <v>2</v>
      </c>
      <c r="G639">
        <f t="shared" si="714"/>
        <v>2</v>
      </c>
      <c r="H639">
        <f t="shared" si="714"/>
        <v>2</v>
      </c>
      <c r="I639">
        <f t="shared" si="714"/>
        <v>2</v>
      </c>
      <c r="J639">
        <f t="shared" si="714"/>
        <v>2</v>
      </c>
      <c r="K639">
        <f t="shared" si="714"/>
        <v>2</v>
      </c>
      <c r="L639">
        <f t="shared" si="714"/>
        <v>2</v>
      </c>
      <c r="M639">
        <f t="shared" si="714"/>
        <v>2</v>
      </c>
      <c r="N639">
        <f t="shared" si="714"/>
        <v>2</v>
      </c>
      <c r="O639">
        <f t="shared" si="714"/>
        <v>2</v>
      </c>
      <c r="P639">
        <f t="shared" si="714"/>
        <v>2</v>
      </c>
      <c r="Q639">
        <f t="shared" si="714"/>
        <v>2</v>
      </c>
      <c r="R639">
        <f t="shared" si="714"/>
        <v>2</v>
      </c>
      <c r="S639">
        <f t="shared" si="714"/>
        <v>2</v>
      </c>
      <c r="T639">
        <f t="shared" si="714"/>
        <v>2</v>
      </c>
      <c r="U639">
        <f t="shared" si="714"/>
        <v>2</v>
      </c>
    </row>
    <row r="640" spans="1:21" x14ac:dyDescent="0.15">
      <c r="A640">
        <v>6</v>
      </c>
      <c r="B640">
        <f t="shared" ref="B640:U640" si="715">IF(B618&lt;0.000001,7,IF(B618&lt;0.00001,6,IF(B618&lt;0.0001,5,IF(B618&lt;0.001,4,IF(B618&lt;0.01,3,2)))))</f>
        <v>3</v>
      </c>
      <c r="C640">
        <f t="shared" si="715"/>
        <v>3</v>
      </c>
      <c r="D640">
        <f t="shared" si="715"/>
        <v>2</v>
      </c>
      <c r="E640">
        <f t="shared" si="715"/>
        <v>2</v>
      </c>
      <c r="F640">
        <f t="shared" si="715"/>
        <v>2</v>
      </c>
      <c r="G640">
        <f t="shared" si="715"/>
        <v>2</v>
      </c>
      <c r="H640">
        <f t="shared" si="715"/>
        <v>2</v>
      </c>
      <c r="I640">
        <f t="shared" si="715"/>
        <v>2</v>
      </c>
      <c r="J640">
        <f t="shared" si="715"/>
        <v>2</v>
      </c>
      <c r="K640">
        <f t="shared" si="715"/>
        <v>2</v>
      </c>
      <c r="L640">
        <f t="shared" si="715"/>
        <v>2</v>
      </c>
      <c r="M640">
        <f t="shared" si="715"/>
        <v>2</v>
      </c>
      <c r="N640">
        <f t="shared" si="715"/>
        <v>2</v>
      </c>
      <c r="O640">
        <f t="shared" si="715"/>
        <v>2</v>
      </c>
      <c r="P640">
        <f t="shared" si="715"/>
        <v>2</v>
      </c>
      <c r="Q640">
        <f t="shared" si="715"/>
        <v>2</v>
      </c>
      <c r="R640">
        <f t="shared" si="715"/>
        <v>2</v>
      </c>
      <c r="S640">
        <f t="shared" si="715"/>
        <v>7</v>
      </c>
      <c r="T640">
        <f t="shared" si="715"/>
        <v>2</v>
      </c>
      <c r="U640">
        <f t="shared" si="715"/>
        <v>2</v>
      </c>
    </row>
    <row r="641" spans="1:21" x14ac:dyDescent="0.15">
      <c r="A641">
        <v>7</v>
      </c>
      <c r="B641">
        <f t="shared" ref="B641:U641" si="716">IF(B619&lt;0.000001,7,IF(B619&lt;0.00001,6,IF(B619&lt;0.0001,5,IF(B619&lt;0.001,4,IF(B619&lt;0.01,3,2)))))</f>
        <v>2</v>
      </c>
      <c r="C641">
        <f t="shared" si="716"/>
        <v>2</v>
      </c>
      <c r="D641">
        <f t="shared" si="716"/>
        <v>2</v>
      </c>
      <c r="E641">
        <f t="shared" si="716"/>
        <v>2</v>
      </c>
      <c r="F641">
        <f t="shared" si="716"/>
        <v>2</v>
      </c>
      <c r="G641">
        <f t="shared" si="716"/>
        <v>2</v>
      </c>
      <c r="H641">
        <f t="shared" si="716"/>
        <v>2</v>
      </c>
      <c r="I641">
        <f t="shared" si="716"/>
        <v>2</v>
      </c>
      <c r="J641">
        <f t="shared" si="716"/>
        <v>2</v>
      </c>
      <c r="K641">
        <f t="shared" si="716"/>
        <v>2</v>
      </c>
      <c r="L641">
        <f t="shared" si="716"/>
        <v>2</v>
      </c>
      <c r="M641">
        <f t="shared" si="716"/>
        <v>2</v>
      </c>
      <c r="N641">
        <f t="shared" si="716"/>
        <v>2</v>
      </c>
      <c r="O641">
        <f t="shared" si="716"/>
        <v>2</v>
      </c>
      <c r="P641">
        <f t="shared" si="716"/>
        <v>2</v>
      </c>
      <c r="Q641">
        <f t="shared" si="716"/>
        <v>2</v>
      </c>
      <c r="R641">
        <f t="shared" si="716"/>
        <v>2</v>
      </c>
      <c r="S641">
        <f t="shared" si="716"/>
        <v>2</v>
      </c>
      <c r="T641">
        <f t="shared" si="716"/>
        <v>2</v>
      </c>
      <c r="U641">
        <f t="shared" si="716"/>
        <v>2</v>
      </c>
    </row>
    <row r="642" spans="1:21" x14ac:dyDescent="0.15">
      <c r="A642">
        <v>8</v>
      </c>
      <c r="B642">
        <f t="shared" ref="B642:U642" si="717">IF(B620&lt;0.000001,7,IF(B620&lt;0.00001,6,IF(B620&lt;0.0001,5,IF(B620&lt;0.001,4,IF(B620&lt;0.01,3,2)))))</f>
        <v>2</v>
      </c>
      <c r="C642">
        <f t="shared" si="717"/>
        <v>2</v>
      </c>
      <c r="D642">
        <f t="shared" si="717"/>
        <v>2</v>
      </c>
      <c r="E642">
        <f t="shared" si="717"/>
        <v>2</v>
      </c>
      <c r="F642">
        <f t="shared" si="717"/>
        <v>2</v>
      </c>
      <c r="G642">
        <f t="shared" si="717"/>
        <v>2</v>
      </c>
      <c r="H642">
        <f t="shared" si="717"/>
        <v>2</v>
      </c>
      <c r="I642">
        <f t="shared" si="717"/>
        <v>2</v>
      </c>
      <c r="J642">
        <f t="shared" si="717"/>
        <v>2</v>
      </c>
      <c r="K642">
        <f t="shared" si="717"/>
        <v>2</v>
      </c>
      <c r="L642">
        <f t="shared" si="717"/>
        <v>2</v>
      </c>
      <c r="M642">
        <f t="shared" si="717"/>
        <v>2</v>
      </c>
      <c r="N642">
        <f t="shared" si="717"/>
        <v>2</v>
      </c>
      <c r="O642">
        <f t="shared" si="717"/>
        <v>2</v>
      </c>
      <c r="P642">
        <f t="shared" si="717"/>
        <v>2</v>
      </c>
      <c r="Q642">
        <f t="shared" si="717"/>
        <v>2</v>
      </c>
      <c r="R642">
        <f t="shared" si="717"/>
        <v>2</v>
      </c>
      <c r="S642">
        <f t="shared" si="717"/>
        <v>2</v>
      </c>
      <c r="T642">
        <f t="shared" si="717"/>
        <v>2</v>
      </c>
      <c r="U642">
        <f t="shared" si="717"/>
        <v>2</v>
      </c>
    </row>
    <row r="643" spans="1:21" x14ac:dyDescent="0.15">
      <c r="A643">
        <v>9</v>
      </c>
      <c r="B643">
        <f t="shared" ref="B643:U643" si="718">IF(B621&lt;0.000001,7,IF(B621&lt;0.00001,6,IF(B621&lt;0.0001,5,IF(B621&lt;0.001,4,IF(B621&lt;0.01,3,2)))))</f>
        <v>4</v>
      </c>
      <c r="C643">
        <f t="shared" si="718"/>
        <v>5</v>
      </c>
      <c r="D643">
        <f t="shared" si="718"/>
        <v>4</v>
      </c>
      <c r="E643">
        <f t="shared" si="718"/>
        <v>4</v>
      </c>
      <c r="F643">
        <f t="shared" si="718"/>
        <v>4</v>
      </c>
      <c r="G643">
        <f t="shared" si="718"/>
        <v>2</v>
      </c>
      <c r="H643">
        <f t="shared" si="718"/>
        <v>4</v>
      </c>
      <c r="I643">
        <f t="shared" si="718"/>
        <v>3</v>
      </c>
      <c r="J643">
        <f t="shared" si="718"/>
        <v>2</v>
      </c>
      <c r="K643">
        <f t="shared" si="718"/>
        <v>4</v>
      </c>
      <c r="L643">
        <f t="shared" si="718"/>
        <v>2</v>
      </c>
      <c r="M643">
        <f t="shared" si="718"/>
        <v>3</v>
      </c>
      <c r="N643">
        <f t="shared" si="718"/>
        <v>2</v>
      </c>
      <c r="O643">
        <f t="shared" si="718"/>
        <v>5</v>
      </c>
      <c r="P643">
        <f t="shared" si="718"/>
        <v>4</v>
      </c>
      <c r="Q643">
        <f t="shared" si="718"/>
        <v>3</v>
      </c>
      <c r="R643">
        <f t="shared" si="718"/>
        <v>2</v>
      </c>
      <c r="S643">
        <f t="shared" si="718"/>
        <v>7</v>
      </c>
      <c r="T643">
        <f t="shared" si="718"/>
        <v>2</v>
      </c>
      <c r="U643">
        <f t="shared" si="718"/>
        <v>2</v>
      </c>
    </row>
    <row r="644" spans="1:21" x14ac:dyDescent="0.15">
      <c r="A644">
        <v>10</v>
      </c>
      <c r="B644">
        <f t="shared" ref="B644:U644" si="719">IF(B622&lt;0.000001,7,IF(B622&lt;0.00001,6,IF(B622&lt;0.0001,5,IF(B622&lt;0.001,4,IF(B622&lt;0.01,3,2)))))</f>
        <v>2</v>
      </c>
      <c r="C644">
        <f t="shared" si="719"/>
        <v>2</v>
      </c>
      <c r="D644">
        <f t="shared" si="719"/>
        <v>2</v>
      </c>
      <c r="E644">
        <f t="shared" si="719"/>
        <v>2</v>
      </c>
      <c r="F644">
        <f t="shared" si="719"/>
        <v>2</v>
      </c>
      <c r="G644">
        <f t="shared" si="719"/>
        <v>2</v>
      </c>
      <c r="H644">
        <f t="shared" si="719"/>
        <v>2</v>
      </c>
      <c r="I644">
        <f t="shared" si="719"/>
        <v>2</v>
      </c>
      <c r="J644">
        <f t="shared" si="719"/>
        <v>2</v>
      </c>
      <c r="K644">
        <f t="shared" si="719"/>
        <v>2</v>
      </c>
      <c r="L644">
        <f t="shared" si="719"/>
        <v>2</v>
      </c>
      <c r="M644">
        <f t="shared" si="719"/>
        <v>2</v>
      </c>
      <c r="N644">
        <f t="shared" si="719"/>
        <v>2</v>
      </c>
      <c r="O644">
        <f t="shared" si="719"/>
        <v>2</v>
      </c>
      <c r="P644">
        <f t="shared" si="719"/>
        <v>2</v>
      </c>
      <c r="Q644">
        <f t="shared" si="719"/>
        <v>2</v>
      </c>
      <c r="R644">
        <f t="shared" si="719"/>
        <v>2</v>
      </c>
      <c r="S644">
        <f t="shared" si="719"/>
        <v>2</v>
      </c>
      <c r="T644">
        <f t="shared" si="719"/>
        <v>2</v>
      </c>
      <c r="U644">
        <f t="shared" si="719"/>
        <v>2</v>
      </c>
    </row>
    <row r="645" spans="1:21" x14ac:dyDescent="0.15">
      <c r="A645">
        <v>11</v>
      </c>
      <c r="B645">
        <f t="shared" ref="B645:U645" si="720">IF(B623&lt;0.000001,7,IF(B623&lt;0.00001,6,IF(B623&lt;0.0001,5,IF(B623&lt;0.001,4,IF(B623&lt;0.01,3,2)))))</f>
        <v>2</v>
      </c>
      <c r="C645">
        <f t="shared" si="720"/>
        <v>2</v>
      </c>
      <c r="D645">
        <f t="shared" si="720"/>
        <v>2</v>
      </c>
      <c r="E645">
        <f t="shared" si="720"/>
        <v>2</v>
      </c>
      <c r="F645">
        <f t="shared" si="720"/>
        <v>2</v>
      </c>
      <c r="G645">
        <f t="shared" si="720"/>
        <v>2</v>
      </c>
      <c r="H645">
        <f t="shared" si="720"/>
        <v>2</v>
      </c>
      <c r="I645">
        <f t="shared" si="720"/>
        <v>2</v>
      </c>
      <c r="J645">
        <f t="shared" si="720"/>
        <v>2</v>
      </c>
      <c r="K645">
        <f t="shared" si="720"/>
        <v>2</v>
      </c>
      <c r="L645">
        <f t="shared" si="720"/>
        <v>2</v>
      </c>
      <c r="M645">
        <f t="shared" si="720"/>
        <v>2</v>
      </c>
      <c r="N645">
        <f t="shared" si="720"/>
        <v>2</v>
      </c>
      <c r="O645">
        <f t="shared" si="720"/>
        <v>2</v>
      </c>
      <c r="P645">
        <f t="shared" si="720"/>
        <v>2</v>
      </c>
      <c r="Q645">
        <f t="shared" si="720"/>
        <v>2</v>
      </c>
      <c r="R645">
        <f t="shared" si="720"/>
        <v>2</v>
      </c>
      <c r="S645">
        <f t="shared" si="720"/>
        <v>3</v>
      </c>
      <c r="T645">
        <f t="shared" si="720"/>
        <v>2</v>
      </c>
      <c r="U645">
        <f t="shared" si="720"/>
        <v>2</v>
      </c>
    </row>
    <row r="646" spans="1:21" x14ac:dyDescent="0.15">
      <c r="A646">
        <v>12</v>
      </c>
      <c r="B646">
        <f t="shared" ref="B646:U646" si="721">IF(B624&lt;0.000001,7,IF(B624&lt;0.00001,6,IF(B624&lt;0.0001,5,IF(B624&lt;0.001,4,IF(B624&lt;0.01,3,2)))))</f>
        <v>2</v>
      </c>
      <c r="C646">
        <f t="shared" si="721"/>
        <v>2</v>
      </c>
      <c r="D646">
        <f t="shared" si="721"/>
        <v>2</v>
      </c>
      <c r="E646">
        <f t="shared" si="721"/>
        <v>2</v>
      </c>
      <c r="F646">
        <f t="shared" si="721"/>
        <v>2</v>
      </c>
      <c r="G646">
        <f t="shared" si="721"/>
        <v>2</v>
      </c>
      <c r="H646">
        <f t="shared" si="721"/>
        <v>2</v>
      </c>
      <c r="I646">
        <f t="shared" si="721"/>
        <v>2</v>
      </c>
      <c r="J646">
        <f t="shared" si="721"/>
        <v>2</v>
      </c>
      <c r="K646">
        <f t="shared" si="721"/>
        <v>2</v>
      </c>
      <c r="L646">
        <f t="shared" si="721"/>
        <v>2</v>
      </c>
      <c r="M646">
        <f t="shared" si="721"/>
        <v>2</v>
      </c>
      <c r="N646">
        <f t="shared" si="721"/>
        <v>2</v>
      </c>
      <c r="O646">
        <f t="shared" si="721"/>
        <v>2</v>
      </c>
      <c r="P646">
        <f t="shared" si="721"/>
        <v>2</v>
      </c>
      <c r="Q646">
        <f t="shared" si="721"/>
        <v>2</v>
      </c>
      <c r="R646">
        <f t="shared" si="721"/>
        <v>2</v>
      </c>
      <c r="S646">
        <f t="shared" si="721"/>
        <v>2</v>
      </c>
      <c r="T646">
        <f t="shared" si="721"/>
        <v>2</v>
      </c>
      <c r="U646">
        <f t="shared" si="721"/>
        <v>2</v>
      </c>
    </row>
    <row r="647" spans="1:21" x14ac:dyDescent="0.15">
      <c r="A647">
        <v>13</v>
      </c>
      <c r="B647">
        <f t="shared" ref="B647:U647" si="722">IF(B625&lt;0.000001,7,IF(B625&lt;0.00001,6,IF(B625&lt;0.0001,5,IF(B625&lt;0.001,4,IF(B625&lt;0.01,3,2)))))</f>
        <v>3</v>
      </c>
      <c r="C647">
        <f t="shared" si="722"/>
        <v>3</v>
      </c>
      <c r="D647">
        <f t="shared" si="722"/>
        <v>3</v>
      </c>
      <c r="E647">
        <f t="shared" si="722"/>
        <v>2</v>
      </c>
      <c r="F647">
        <f t="shared" si="722"/>
        <v>3</v>
      </c>
      <c r="G647">
        <f t="shared" si="722"/>
        <v>2</v>
      </c>
      <c r="H647">
        <f t="shared" si="722"/>
        <v>3</v>
      </c>
      <c r="I647">
        <f t="shared" si="722"/>
        <v>2</v>
      </c>
      <c r="J647">
        <f t="shared" si="722"/>
        <v>2</v>
      </c>
      <c r="K647">
        <f t="shared" si="722"/>
        <v>3</v>
      </c>
      <c r="L647">
        <f t="shared" si="722"/>
        <v>2</v>
      </c>
      <c r="M647">
        <f t="shared" si="722"/>
        <v>2</v>
      </c>
      <c r="N647">
        <f t="shared" si="722"/>
        <v>2</v>
      </c>
      <c r="O647">
        <f t="shared" si="722"/>
        <v>3</v>
      </c>
      <c r="P647">
        <f t="shared" si="722"/>
        <v>3</v>
      </c>
      <c r="Q647">
        <f t="shared" si="722"/>
        <v>2</v>
      </c>
      <c r="R647">
        <f t="shared" si="722"/>
        <v>2</v>
      </c>
      <c r="S647">
        <f t="shared" si="722"/>
        <v>7</v>
      </c>
      <c r="T647">
        <f t="shared" si="722"/>
        <v>2</v>
      </c>
      <c r="U647">
        <f t="shared" si="722"/>
        <v>2</v>
      </c>
    </row>
    <row r="648" spans="1:21" x14ac:dyDescent="0.15">
      <c r="A648">
        <v>14</v>
      </c>
      <c r="B648">
        <f t="shared" ref="B648:U648" si="723">IF(B626&lt;0.000001,7,IF(B626&lt;0.00001,6,IF(B626&lt;0.0001,5,IF(B626&lt;0.001,4,IF(B626&lt;0.01,3,2)))))</f>
        <v>2</v>
      </c>
      <c r="C648">
        <f t="shared" si="723"/>
        <v>2</v>
      </c>
      <c r="D648">
        <f t="shared" si="723"/>
        <v>2</v>
      </c>
      <c r="E648">
        <f t="shared" si="723"/>
        <v>2</v>
      </c>
      <c r="F648">
        <f t="shared" si="723"/>
        <v>2</v>
      </c>
      <c r="G648">
        <f t="shared" si="723"/>
        <v>2</v>
      </c>
      <c r="H648">
        <f t="shared" si="723"/>
        <v>2</v>
      </c>
      <c r="I648">
        <f t="shared" si="723"/>
        <v>2</v>
      </c>
      <c r="J648">
        <f t="shared" si="723"/>
        <v>2</v>
      </c>
      <c r="K648">
        <f t="shared" si="723"/>
        <v>2</v>
      </c>
      <c r="L648">
        <f t="shared" si="723"/>
        <v>2</v>
      </c>
      <c r="M648">
        <f t="shared" si="723"/>
        <v>2</v>
      </c>
      <c r="N648">
        <f t="shared" si="723"/>
        <v>2</v>
      </c>
      <c r="O648">
        <f t="shared" si="723"/>
        <v>2</v>
      </c>
      <c r="P648">
        <f t="shared" si="723"/>
        <v>2</v>
      </c>
      <c r="Q648">
        <f t="shared" si="723"/>
        <v>2</v>
      </c>
      <c r="R648">
        <f t="shared" si="723"/>
        <v>2</v>
      </c>
      <c r="S648">
        <f t="shared" si="723"/>
        <v>2</v>
      </c>
      <c r="T648">
        <f t="shared" si="723"/>
        <v>2</v>
      </c>
      <c r="U648">
        <f t="shared" si="723"/>
        <v>2</v>
      </c>
    </row>
    <row r="649" spans="1:21" x14ac:dyDescent="0.15">
      <c r="A649">
        <v>15</v>
      </c>
      <c r="B649">
        <f t="shared" ref="B649:U649" si="724">IF(B627&lt;0.000001,7,IF(B627&lt;0.00001,6,IF(B627&lt;0.0001,5,IF(B627&lt;0.001,4,IF(B627&lt;0.01,3,2)))))</f>
        <v>2</v>
      </c>
      <c r="C649">
        <f t="shared" si="724"/>
        <v>2</v>
      </c>
      <c r="D649">
        <f t="shared" si="724"/>
        <v>2</v>
      </c>
      <c r="E649">
        <f t="shared" si="724"/>
        <v>2</v>
      </c>
      <c r="F649">
        <f t="shared" si="724"/>
        <v>2</v>
      </c>
      <c r="G649">
        <f t="shared" si="724"/>
        <v>2</v>
      </c>
      <c r="H649">
        <f t="shared" si="724"/>
        <v>2</v>
      </c>
      <c r="I649">
        <f t="shared" si="724"/>
        <v>2</v>
      </c>
      <c r="J649">
        <f t="shared" si="724"/>
        <v>2</v>
      </c>
      <c r="K649">
        <f t="shared" si="724"/>
        <v>2</v>
      </c>
      <c r="L649">
        <f t="shared" si="724"/>
        <v>2</v>
      </c>
      <c r="M649">
        <f t="shared" si="724"/>
        <v>2</v>
      </c>
      <c r="N649">
        <f t="shared" si="724"/>
        <v>2</v>
      </c>
      <c r="O649">
        <f t="shared" si="724"/>
        <v>2</v>
      </c>
      <c r="P649">
        <f t="shared" si="724"/>
        <v>2</v>
      </c>
      <c r="Q649">
        <f t="shared" si="724"/>
        <v>2</v>
      </c>
      <c r="R649">
        <f t="shared" si="724"/>
        <v>2</v>
      </c>
      <c r="S649">
        <f t="shared" si="724"/>
        <v>2</v>
      </c>
      <c r="T649">
        <f t="shared" si="724"/>
        <v>2</v>
      </c>
      <c r="U649">
        <f t="shared" si="724"/>
        <v>2</v>
      </c>
    </row>
    <row r="650" spans="1:21" x14ac:dyDescent="0.15">
      <c r="A650">
        <v>16</v>
      </c>
      <c r="B650">
        <f t="shared" ref="B650:U650" si="725">IF(B628&lt;0.000001,7,IF(B628&lt;0.00001,6,IF(B628&lt;0.0001,5,IF(B628&lt;0.001,4,IF(B628&lt;0.01,3,2)))))</f>
        <v>2</v>
      </c>
      <c r="C650">
        <f t="shared" si="725"/>
        <v>2</v>
      </c>
      <c r="D650">
        <f t="shared" si="725"/>
        <v>2</v>
      </c>
      <c r="E650">
        <f t="shared" si="725"/>
        <v>2</v>
      </c>
      <c r="F650">
        <f t="shared" si="725"/>
        <v>2</v>
      </c>
      <c r="G650">
        <f t="shared" si="725"/>
        <v>2</v>
      </c>
      <c r="H650">
        <f t="shared" si="725"/>
        <v>2</v>
      </c>
      <c r="I650">
        <f t="shared" si="725"/>
        <v>2</v>
      </c>
      <c r="J650">
        <f t="shared" si="725"/>
        <v>2</v>
      </c>
      <c r="K650">
        <f t="shared" si="725"/>
        <v>2</v>
      </c>
      <c r="L650">
        <f t="shared" si="725"/>
        <v>2</v>
      </c>
      <c r="M650">
        <f t="shared" si="725"/>
        <v>2</v>
      </c>
      <c r="N650">
        <f t="shared" si="725"/>
        <v>2</v>
      </c>
      <c r="O650">
        <f t="shared" si="725"/>
        <v>2</v>
      </c>
      <c r="P650">
        <f t="shared" si="725"/>
        <v>2</v>
      </c>
      <c r="Q650">
        <f t="shared" si="725"/>
        <v>2</v>
      </c>
      <c r="R650">
        <f t="shared" si="725"/>
        <v>2</v>
      </c>
      <c r="S650">
        <f t="shared" si="725"/>
        <v>2</v>
      </c>
      <c r="T650">
        <f t="shared" si="725"/>
        <v>2</v>
      </c>
      <c r="U650">
        <f t="shared" si="725"/>
        <v>2</v>
      </c>
    </row>
    <row r="651" spans="1:21" x14ac:dyDescent="0.15">
      <c r="A651">
        <v>17</v>
      </c>
      <c r="B651">
        <f t="shared" ref="B651:U651" si="726">IF(B629&lt;0.000001,7,IF(B629&lt;0.00001,6,IF(B629&lt;0.0001,5,IF(B629&lt;0.001,4,IF(B629&lt;0.01,3,2)))))</f>
        <v>2</v>
      </c>
      <c r="C651">
        <f t="shared" si="726"/>
        <v>2</v>
      </c>
      <c r="D651">
        <f t="shared" si="726"/>
        <v>2</v>
      </c>
      <c r="E651">
        <f t="shared" si="726"/>
        <v>2</v>
      </c>
      <c r="F651">
        <f t="shared" si="726"/>
        <v>2</v>
      </c>
      <c r="G651">
        <f t="shared" si="726"/>
        <v>2</v>
      </c>
      <c r="H651">
        <f t="shared" si="726"/>
        <v>2</v>
      </c>
      <c r="I651">
        <f t="shared" si="726"/>
        <v>2</v>
      </c>
      <c r="J651">
        <f t="shared" si="726"/>
        <v>2</v>
      </c>
      <c r="K651">
        <f t="shared" si="726"/>
        <v>2</v>
      </c>
      <c r="L651">
        <f t="shared" si="726"/>
        <v>2</v>
      </c>
      <c r="M651">
        <f t="shared" si="726"/>
        <v>2</v>
      </c>
      <c r="N651">
        <f t="shared" si="726"/>
        <v>2</v>
      </c>
      <c r="O651">
        <f t="shared" si="726"/>
        <v>2</v>
      </c>
      <c r="P651">
        <f t="shared" si="726"/>
        <v>2</v>
      </c>
      <c r="Q651">
        <f t="shared" si="726"/>
        <v>2</v>
      </c>
      <c r="R651">
        <f t="shared" si="726"/>
        <v>2</v>
      </c>
      <c r="S651">
        <f t="shared" si="726"/>
        <v>2</v>
      </c>
      <c r="T651">
        <f t="shared" si="726"/>
        <v>2</v>
      </c>
      <c r="U651">
        <f t="shared" si="726"/>
        <v>2</v>
      </c>
    </row>
    <row r="652" spans="1:21" x14ac:dyDescent="0.15">
      <c r="A652">
        <v>18</v>
      </c>
      <c r="B652">
        <f t="shared" ref="B652:U652" si="727">IF(B630&lt;0.000001,7,IF(B630&lt;0.00001,6,IF(B630&lt;0.0001,5,IF(B630&lt;0.001,4,IF(B630&lt;0.01,3,2)))))</f>
        <v>2</v>
      </c>
      <c r="C652">
        <f t="shared" si="727"/>
        <v>2</v>
      </c>
      <c r="D652">
        <f t="shared" si="727"/>
        <v>2</v>
      </c>
      <c r="E652">
        <f t="shared" si="727"/>
        <v>2</v>
      </c>
      <c r="F652">
        <f t="shared" si="727"/>
        <v>2</v>
      </c>
      <c r="G652">
        <f t="shared" si="727"/>
        <v>2</v>
      </c>
      <c r="H652">
        <f t="shared" si="727"/>
        <v>2</v>
      </c>
      <c r="I652">
        <f t="shared" si="727"/>
        <v>2</v>
      </c>
      <c r="J652">
        <f t="shared" si="727"/>
        <v>2</v>
      </c>
      <c r="K652">
        <f t="shared" si="727"/>
        <v>2</v>
      </c>
      <c r="L652">
        <f t="shared" si="727"/>
        <v>2</v>
      </c>
      <c r="M652">
        <f t="shared" si="727"/>
        <v>2</v>
      </c>
      <c r="N652">
        <f t="shared" si="727"/>
        <v>2</v>
      </c>
      <c r="O652">
        <f t="shared" si="727"/>
        <v>2</v>
      </c>
      <c r="P652">
        <f t="shared" si="727"/>
        <v>2</v>
      </c>
      <c r="Q652">
        <f t="shared" si="727"/>
        <v>2</v>
      </c>
      <c r="R652">
        <f t="shared" si="727"/>
        <v>2</v>
      </c>
      <c r="S652">
        <f t="shared" si="727"/>
        <v>2</v>
      </c>
      <c r="T652">
        <f t="shared" si="727"/>
        <v>2</v>
      </c>
      <c r="U652">
        <f t="shared" si="727"/>
        <v>2</v>
      </c>
    </row>
    <row r="653" spans="1:21" x14ac:dyDescent="0.15">
      <c r="A653">
        <v>19</v>
      </c>
      <c r="B653">
        <f t="shared" ref="B653:U653" si="728">IF(B631&lt;0.000001,7,IF(B631&lt;0.00001,6,IF(B631&lt;0.0001,5,IF(B631&lt;0.001,4,IF(B631&lt;0.01,3,2)))))</f>
        <v>5</v>
      </c>
      <c r="C653">
        <f t="shared" si="728"/>
        <v>4</v>
      </c>
      <c r="D653">
        <f t="shared" si="728"/>
        <v>3</v>
      </c>
      <c r="E653">
        <f t="shared" si="728"/>
        <v>3</v>
      </c>
      <c r="F653">
        <f t="shared" si="728"/>
        <v>3</v>
      </c>
      <c r="G653">
        <f t="shared" si="728"/>
        <v>2</v>
      </c>
      <c r="H653">
        <f t="shared" si="728"/>
        <v>3</v>
      </c>
      <c r="I653">
        <f t="shared" si="728"/>
        <v>2</v>
      </c>
      <c r="J653">
        <f t="shared" si="728"/>
        <v>2</v>
      </c>
      <c r="K653">
        <f t="shared" si="728"/>
        <v>3</v>
      </c>
      <c r="L653">
        <f t="shared" si="728"/>
        <v>2</v>
      </c>
      <c r="M653">
        <f t="shared" si="728"/>
        <v>2</v>
      </c>
      <c r="N653">
        <f t="shared" si="728"/>
        <v>2</v>
      </c>
      <c r="O653">
        <f t="shared" si="728"/>
        <v>3</v>
      </c>
      <c r="P653">
        <f t="shared" si="728"/>
        <v>4</v>
      </c>
      <c r="Q653">
        <f t="shared" si="728"/>
        <v>2</v>
      </c>
      <c r="R653">
        <f t="shared" si="728"/>
        <v>2</v>
      </c>
      <c r="S653">
        <f t="shared" si="728"/>
        <v>6</v>
      </c>
      <c r="T653">
        <f t="shared" si="728"/>
        <v>2</v>
      </c>
      <c r="U653">
        <f t="shared" si="728"/>
        <v>2</v>
      </c>
    </row>
    <row r="654" spans="1:21" x14ac:dyDescent="0.15">
      <c r="A654">
        <v>20</v>
      </c>
      <c r="B654">
        <f t="shared" ref="B654:U654" si="729">IF(B632&lt;0.000001,7,IF(B632&lt;0.00001,6,IF(B632&lt;0.0001,5,IF(B632&lt;0.001,4,IF(B632&lt;0.01,3,2)))))</f>
        <v>5</v>
      </c>
      <c r="C654">
        <f t="shared" si="729"/>
        <v>6</v>
      </c>
      <c r="D654">
        <f t="shared" si="729"/>
        <v>4</v>
      </c>
      <c r="E654">
        <f t="shared" si="729"/>
        <v>5</v>
      </c>
      <c r="F654">
        <f t="shared" si="729"/>
        <v>5</v>
      </c>
      <c r="G654">
        <f t="shared" si="729"/>
        <v>2</v>
      </c>
      <c r="H654">
        <f t="shared" si="729"/>
        <v>5</v>
      </c>
      <c r="I654">
        <f t="shared" si="729"/>
        <v>4</v>
      </c>
      <c r="J654">
        <f t="shared" si="729"/>
        <v>2</v>
      </c>
      <c r="K654">
        <f t="shared" si="729"/>
        <v>4</v>
      </c>
      <c r="L654">
        <f t="shared" si="729"/>
        <v>2</v>
      </c>
      <c r="M654">
        <f t="shared" si="729"/>
        <v>4</v>
      </c>
      <c r="N654">
        <f t="shared" si="729"/>
        <v>2</v>
      </c>
      <c r="O654">
        <f t="shared" si="729"/>
        <v>5</v>
      </c>
      <c r="P654">
        <f t="shared" si="729"/>
        <v>6</v>
      </c>
      <c r="Q654">
        <f t="shared" si="729"/>
        <v>4</v>
      </c>
      <c r="R654">
        <f t="shared" si="729"/>
        <v>3</v>
      </c>
      <c r="S654">
        <f t="shared" si="729"/>
        <v>7</v>
      </c>
      <c r="T654">
        <f t="shared" si="729"/>
        <v>2</v>
      </c>
      <c r="U654">
        <f t="shared" si="729"/>
        <v>2</v>
      </c>
    </row>
    <row r="657" spans="1:23" x14ac:dyDescent="0.15">
      <c r="A657" t="s">
        <v>127</v>
      </c>
      <c r="B657" t="s">
        <v>214</v>
      </c>
      <c r="C657" t="s">
        <v>215</v>
      </c>
      <c r="D657" t="s">
        <v>216</v>
      </c>
      <c r="E657" t="s">
        <v>217</v>
      </c>
      <c r="F657" t="s">
        <v>218</v>
      </c>
      <c r="G657" t="s">
        <v>219</v>
      </c>
      <c r="H657" t="s">
        <v>220</v>
      </c>
      <c r="I657" t="s">
        <v>221</v>
      </c>
      <c r="J657" t="s">
        <v>222</v>
      </c>
      <c r="K657" t="s">
        <v>300</v>
      </c>
      <c r="L657" t="s">
        <v>301</v>
      </c>
      <c r="M657" t="s">
        <v>302</v>
      </c>
      <c r="N657" t="s">
        <v>303</v>
      </c>
      <c r="O657" t="s">
        <v>304</v>
      </c>
      <c r="P657" t="s">
        <v>305</v>
      </c>
      <c r="Q657" t="s">
        <v>306</v>
      </c>
      <c r="R657" t="s">
        <v>307</v>
      </c>
      <c r="S657" t="s">
        <v>308</v>
      </c>
      <c r="T657" t="s">
        <v>309</v>
      </c>
    </row>
    <row r="658" spans="1:23" x14ac:dyDescent="0.15">
      <c r="B658">
        <v>10</v>
      </c>
      <c r="C658">
        <v>11</v>
      </c>
      <c r="D658">
        <v>12</v>
      </c>
      <c r="E658">
        <v>13</v>
      </c>
      <c r="F658">
        <v>17</v>
      </c>
      <c r="G658">
        <v>19</v>
      </c>
      <c r="H658">
        <v>1</v>
      </c>
      <c r="I658">
        <v>1</v>
      </c>
      <c r="J658">
        <v>1</v>
      </c>
      <c r="K658">
        <v>1</v>
      </c>
      <c r="L658">
        <v>1</v>
      </c>
      <c r="M658">
        <v>1</v>
      </c>
      <c r="N658">
        <v>1</v>
      </c>
      <c r="O658">
        <v>1</v>
      </c>
      <c r="P658">
        <v>1</v>
      </c>
      <c r="Q658">
        <v>1</v>
      </c>
      <c r="R658">
        <v>1</v>
      </c>
      <c r="S658">
        <v>1</v>
      </c>
      <c r="T658">
        <v>1</v>
      </c>
      <c r="U658">
        <v>21</v>
      </c>
    </row>
    <row r="659" spans="1:23" x14ac:dyDescent="0.15">
      <c r="A659">
        <f>A445</f>
        <v>20</v>
      </c>
      <c r="B659">
        <f>B658-1</f>
        <v>9</v>
      </c>
      <c r="C659">
        <f t="shared" ref="C659:U659" si="730">C658-1</f>
        <v>10</v>
      </c>
      <c r="D659">
        <f t="shared" si="730"/>
        <v>11</v>
      </c>
      <c r="E659">
        <f t="shared" si="730"/>
        <v>12</v>
      </c>
      <c r="F659">
        <f t="shared" si="730"/>
        <v>16</v>
      </c>
      <c r="G659">
        <f t="shared" si="730"/>
        <v>18</v>
      </c>
      <c r="H659">
        <f t="shared" si="730"/>
        <v>0</v>
      </c>
      <c r="I659">
        <f t="shared" si="730"/>
        <v>0</v>
      </c>
      <c r="J659">
        <f t="shared" si="730"/>
        <v>0</v>
      </c>
      <c r="K659">
        <f t="shared" si="730"/>
        <v>0</v>
      </c>
      <c r="L659">
        <f t="shared" si="730"/>
        <v>0</v>
      </c>
      <c r="M659">
        <f t="shared" si="730"/>
        <v>0</v>
      </c>
      <c r="N659">
        <f t="shared" si="730"/>
        <v>0</v>
      </c>
      <c r="O659">
        <f t="shared" si="730"/>
        <v>0</v>
      </c>
      <c r="P659">
        <f t="shared" si="730"/>
        <v>0</v>
      </c>
      <c r="Q659">
        <f t="shared" si="730"/>
        <v>0</v>
      </c>
      <c r="R659">
        <f t="shared" si="730"/>
        <v>0</v>
      </c>
      <c r="S659">
        <f t="shared" si="730"/>
        <v>0</v>
      </c>
      <c r="T659">
        <f t="shared" si="730"/>
        <v>0</v>
      </c>
      <c r="U659">
        <f t="shared" si="730"/>
        <v>20</v>
      </c>
    </row>
    <row r="660" spans="1:23" x14ac:dyDescent="0.15">
      <c r="A660" t="s">
        <v>223</v>
      </c>
      <c r="B660" t="b">
        <f t="shared" ref="B660:T660" si="731">IF(B$659=0,FALSE,B$659=$A$659)</f>
        <v>0</v>
      </c>
      <c r="C660" t="b">
        <f t="shared" si="731"/>
        <v>0</v>
      </c>
      <c r="D660" t="b">
        <f t="shared" si="731"/>
        <v>0</v>
      </c>
      <c r="E660" t="b">
        <f t="shared" si="731"/>
        <v>0</v>
      </c>
      <c r="F660" t="b">
        <f t="shared" si="731"/>
        <v>0</v>
      </c>
      <c r="G660" t="b">
        <f t="shared" si="731"/>
        <v>0</v>
      </c>
      <c r="H660" t="b">
        <f t="shared" si="731"/>
        <v>0</v>
      </c>
      <c r="I660" t="b">
        <f t="shared" si="731"/>
        <v>0</v>
      </c>
      <c r="J660" t="b">
        <f t="shared" si="731"/>
        <v>0</v>
      </c>
      <c r="K660" t="b">
        <f t="shared" si="731"/>
        <v>0</v>
      </c>
      <c r="L660" t="b">
        <f t="shared" si="731"/>
        <v>0</v>
      </c>
      <c r="M660" t="b">
        <f t="shared" si="731"/>
        <v>0</v>
      </c>
      <c r="N660" t="b">
        <f t="shared" si="731"/>
        <v>0</v>
      </c>
      <c r="O660" t="b">
        <f t="shared" si="731"/>
        <v>0</v>
      </c>
      <c r="P660" t="b">
        <f t="shared" si="731"/>
        <v>0</v>
      </c>
      <c r="Q660" t="b">
        <f t="shared" si="731"/>
        <v>0</v>
      </c>
      <c r="R660" t="b">
        <f t="shared" si="731"/>
        <v>0</v>
      </c>
      <c r="S660" t="b">
        <f t="shared" si="731"/>
        <v>0</v>
      </c>
      <c r="T660" t="b">
        <f t="shared" si="731"/>
        <v>0</v>
      </c>
      <c r="U660">
        <f t="array" ref="U660">SUM(B660:T660*1)</f>
        <v>0</v>
      </c>
      <c r="V660">
        <f>INDEX($A$680:$T$680,1,A635)</f>
        <v>0</v>
      </c>
      <c r="W660" t="b">
        <f>V660&gt;0</f>
        <v>0</v>
      </c>
    </row>
    <row r="661" spans="1:23" x14ac:dyDescent="0.15">
      <c r="A661" t="s">
        <v>224</v>
      </c>
      <c r="C661" t="b">
        <f t="shared" ref="C661:J661" si="732">IF(C$659=0,FALSE,C$659=$B$659)</f>
        <v>0</v>
      </c>
      <c r="D661" t="b">
        <f t="shared" si="732"/>
        <v>0</v>
      </c>
      <c r="E661" t="b">
        <f t="shared" si="732"/>
        <v>0</v>
      </c>
      <c r="F661" t="b">
        <f t="shared" si="732"/>
        <v>0</v>
      </c>
      <c r="G661" t="b">
        <f t="shared" si="732"/>
        <v>0</v>
      </c>
      <c r="H661" t="b">
        <f t="shared" si="732"/>
        <v>0</v>
      </c>
      <c r="I661" t="b">
        <f t="shared" si="732"/>
        <v>0</v>
      </c>
      <c r="J661" t="b">
        <f t="shared" si="732"/>
        <v>0</v>
      </c>
      <c r="K661" t="b">
        <f t="shared" ref="K661:T669" si="733">IF(K$659=0,FALSE,K$659=$A$659)</f>
        <v>0</v>
      </c>
      <c r="L661" t="b">
        <f t="shared" si="733"/>
        <v>0</v>
      </c>
      <c r="M661" t="b">
        <f t="shared" si="733"/>
        <v>0</v>
      </c>
      <c r="N661" t="b">
        <f t="shared" si="733"/>
        <v>0</v>
      </c>
      <c r="O661" t="b">
        <f t="shared" si="733"/>
        <v>0</v>
      </c>
      <c r="P661" t="b">
        <f t="shared" si="733"/>
        <v>0</v>
      </c>
      <c r="Q661" t="b">
        <f t="shared" si="733"/>
        <v>0</v>
      </c>
      <c r="R661" t="b">
        <f t="shared" si="733"/>
        <v>0</v>
      </c>
      <c r="S661" t="b">
        <f t="shared" si="733"/>
        <v>0</v>
      </c>
      <c r="T661" t="b">
        <f t="shared" si="733"/>
        <v>0</v>
      </c>
      <c r="U661">
        <f t="array" ref="U661">SUM(B661:T661*1)</f>
        <v>0</v>
      </c>
      <c r="V661">
        <f t="shared" ref="V661:V679" si="734">INDEX($A$680:$T$680,1,A636)</f>
        <v>0</v>
      </c>
      <c r="W661" t="b">
        <f t="shared" ref="W661:W679" si="735">V661&gt;0</f>
        <v>0</v>
      </c>
    </row>
    <row r="662" spans="1:23" x14ac:dyDescent="0.15">
      <c r="A662" t="s">
        <v>225</v>
      </c>
      <c r="D662" t="b">
        <f t="shared" ref="D662:J662" si="736">IF(D$659=0,FALSE,D$659=$C$659)</f>
        <v>0</v>
      </c>
      <c r="E662" t="b">
        <f t="shared" si="736"/>
        <v>0</v>
      </c>
      <c r="F662" t="b">
        <f t="shared" si="736"/>
        <v>0</v>
      </c>
      <c r="G662" t="b">
        <f t="shared" si="736"/>
        <v>0</v>
      </c>
      <c r="H662" t="b">
        <f t="shared" si="736"/>
        <v>0</v>
      </c>
      <c r="I662" t="b">
        <f t="shared" si="736"/>
        <v>0</v>
      </c>
      <c r="J662" t="b">
        <f t="shared" si="736"/>
        <v>0</v>
      </c>
      <c r="K662" t="b">
        <f t="shared" si="733"/>
        <v>0</v>
      </c>
      <c r="L662" t="b">
        <f t="shared" si="733"/>
        <v>0</v>
      </c>
      <c r="M662" t="b">
        <f t="shared" si="733"/>
        <v>0</v>
      </c>
      <c r="N662" t="b">
        <f t="shared" si="733"/>
        <v>0</v>
      </c>
      <c r="O662" t="b">
        <f t="shared" si="733"/>
        <v>0</v>
      </c>
      <c r="P662" t="b">
        <f t="shared" si="733"/>
        <v>0</v>
      </c>
      <c r="Q662" t="b">
        <f t="shared" si="733"/>
        <v>0</v>
      </c>
      <c r="R662" t="b">
        <f t="shared" si="733"/>
        <v>0</v>
      </c>
      <c r="S662" t="b">
        <f t="shared" si="733"/>
        <v>0</v>
      </c>
      <c r="T662" t="b">
        <f t="shared" si="733"/>
        <v>0</v>
      </c>
      <c r="U662">
        <f t="array" ref="U662">SUM(B662:T662*1)</f>
        <v>0</v>
      </c>
      <c r="V662">
        <f>INDEX($A$680:$T$680,1,A637)</f>
        <v>0</v>
      </c>
      <c r="W662" t="b">
        <f t="shared" si="735"/>
        <v>0</v>
      </c>
    </row>
    <row r="663" spans="1:23" x14ac:dyDescent="0.15">
      <c r="A663" t="s">
        <v>226</v>
      </c>
      <c r="E663" t="b">
        <f t="shared" ref="E663:J663" si="737">IF(E$659=0,FALSE,E$659=$D$659)</f>
        <v>0</v>
      </c>
      <c r="F663" t="b">
        <f t="shared" si="737"/>
        <v>0</v>
      </c>
      <c r="G663" t="b">
        <f t="shared" si="737"/>
        <v>0</v>
      </c>
      <c r="H663" t="b">
        <f t="shared" si="737"/>
        <v>0</v>
      </c>
      <c r="I663" t="b">
        <f t="shared" si="737"/>
        <v>0</v>
      </c>
      <c r="J663" t="b">
        <f t="shared" si="737"/>
        <v>0</v>
      </c>
      <c r="K663" t="b">
        <f t="shared" si="733"/>
        <v>0</v>
      </c>
      <c r="L663" t="b">
        <f t="shared" si="733"/>
        <v>0</v>
      </c>
      <c r="M663" t="b">
        <f t="shared" si="733"/>
        <v>0</v>
      </c>
      <c r="N663" t="b">
        <f t="shared" si="733"/>
        <v>0</v>
      </c>
      <c r="O663" t="b">
        <f t="shared" si="733"/>
        <v>0</v>
      </c>
      <c r="P663" t="b">
        <f t="shared" si="733"/>
        <v>0</v>
      </c>
      <c r="Q663" t="b">
        <f t="shared" si="733"/>
        <v>0</v>
      </c>
      <c r="R663" t="b">
        <f t="shared" si="733"/>
        <v>0</v>
      </c>
      <c r="S663" t="b">
        <f t="shared" si="733"/>
        <v>0</v>
      </c>
      <c r="T663" t="b">
        <f t="shared" si="733"/>
        <v>0</v>
      </c>
      <c r="U663">
        <f t="array" ref="U663">SUM(B663:T663*1)</f>
        <v>0</v>
      </c>
      <c r="V663">
        <f t="shared" si="734"/>
        <v>0</v>
      </c>
      <c r="W663" t="b">
        <f t="shared" si="735"/>
        <v>0</v>
      </c>
    </row>
    <row r="664" spans="1:23" x14ac:dyDescent="0.15">
      <c r="A664" t="s">
        <v>227</v>
      </c>
      <c r="F664" t="b">
        <f>IF(F$659=0,FALSE,F$659=$E$659)</f>
        <v>0</v>
      </c>
      <c r="G664" t="b">
        <f>IF(G$659=0,FALSE,G$659=$E$659)</f>
        <v>0</v>
      </c>
      <c r="H664" t="b">
        <f>IF(H$659=0,FALSE,H$659=$E$659)</f>
        <v>0</v>
      </c>
      <c r="I664" t="b">
        <f>IF(I$659=0,FALSE,I$659=$E$659)</f>
        <v>0</v>
      </c>
      <c r="J664" t="b">
        <f>IF(J$659=0,FALSE,J$659=$E$659)</f>
        <v>0</v>
      </c>
      <c r="K664" t="b">
        <f t="shared" si="733"/>
        <v>0</v>
      </c>
      <c r="L664" t="b">
        <f t="shared" si="733"/>
        <v>0</v>
      </c>
      <c r="M664" t="b">
        <f t="shared" si="733"/>
        <v>0</v>
      </c>
      <c r="N664" t="b">
        <f t="shared" si="733"/>
        <v>0</v>
      </c>
      <c r="O664" t="b">
        <f t="shared" si="733"/>
        <v>0</v>
      </c>
      <c r="P664" t="b">
        <f t="shared" si="733"/>
        <v>0</v>
      </c>
      <c r="Q664" t="b">
        <f t="shared" si="733"/>
        <v>0</v>
      </c>
      <c r="R664" t="b">
        <f t="shared" si="733"/>
        <v>0</v>
      </c>
      <c r="S664" t="b">
        <f t="shared" si="733"/>
        <v>0</v>
      </c>
      <c r="T664" t="b">
        <f t="shared" si="733"/>
        <v>0</v>
      </c>
      <c r="U664">
        <f t="array" ref="U664">SUM(B664:T664*1)</f>
        <v>0</v>
      </c>
      <c r="V664">
        <f t="shared" si="734"/>
        <v>0</v>
      </c>
      <c r="W664" t="b">
        <f t="shared" si="735"/>
        <v>0</v>
      </c>
    </row>
    <row r="665" spans="1:23" x14ac:dyDescent="0.15">
      <c r="A665" t="s">
        <v>228</v>
      </c>
      <c r="G665" t="b">
        <f>IF(G$659=0,FALSE,G$659=$F$659)</f>
        <v>0</v>
      </c>
      <c r="H665" t="b">
        <f>IF(H$659=0,FALSE,H$659=$F$659)</f>
        <v>0</v>
      </c>
      <c r="I665" t="b">
        <f>IF(I$659=0,FALSE,I$659=$F$659)</f>
        <v>0</v>
      </c>
      <c r="J665" t="b">
        <f>IF(J$659=0,FALSE,J$659=$F$659)</f>
        <v>0</v>
      </c>
      <c r="K665" t="b">
        <f t="shared" si="733"/>
        <v>0</v>
      </c>
      <c r="L665" t="b">
        <f t="shared" si="733"/>
        <v>0</v>
      </c>
      <c r="M665" t="b">
        <f t="shared" si="733"/>
        <v>0</v>
      </c>
      <c r="N665" t="b">
        <f t="shared" si="733"/>
        <v>0</v>
      </c>
      <c r="O665" t="b">
        <f t="shared" si="733"/>
        <v>0</v>
      </c>
      <c r="P665" t="b">
        <f t="shared" si="733"/>
        <v>0</v>
      </c>
      <c r="Q665" t="b">
        <f t="shared" si="733"/>
        <v>0</v>
      </c>
      <c r="R665" t="b">
        <f t="shared" si="733"/>
        <v>0</v>
      </c>
      <c r="S665" t="b">
        <f t="shared" si="733"/>
        <v>0</v>
      </c>
      <c r="T665" t="b">
        <f t="shared" si="733"/>
        <v>0</v>
      </c>
      <c r="U665">
        <f t="array" ref="U665">SUM(B665:T665*1)</f>
        <v>0</v>
      </c>
      <c r="V665">
        <f t="shared" si="734"/>
        <v>0</v>
      </c>
      <c r="W665" t="b">
        <f t="shared" si="735"/>
        <v>0</v>
      </c>
    </row>
    <row r="666" spans="1:23" x14ac:dyDescent="0.15">
      <c r="A666" t="s">
        <v>229</v>
      </c>
      <c r="H666" t="b">
        <f>IF(H$659=0,FALSE,H$659=$G$659)</f>
        <v>0</v>
      </c>
      <c r="I666" t="b">
        <f>IF(I$659=0,FALSE,I$659=$G$659)</f>
        <v>0</v>
      </c>
      <c r="J666" t="b">
        <f>IF(J$659=0,FALSE,J$659=$G$659)</f>
        <v>0</v>
      </c>
      <c r="K666" t="b">
        <f t="shared" si="733"/>
        <v>0</v>
      </c>
      <c r="L666" t="b">
        <f t="shared" si="733"/>
        <v>0</v>
      </c>
      <c r="M666" t="b">
        <f t="shared" si="733"/>
        <v>0</v>
      </c>
      <c r="N666" t="b">
        <f t="shared" si="733"/>
        <v>0</v>
      </c>
      <c r="O666" t="b">
        <f t="shared" si="733"/>
        <v>0</v>
      </c>
      <c r="P666" t="b">
        <f t="shared" si="733"/>
        <v>0</v>
      </c>
      <c r="Q666" t="b">
        <f t="shared" si="733"/>
        <v>0</v>
      </c>
      <c r="R666" t="b">
        <f t="shared" si="733"/>
        <v>0</v>
      </c>
      <c r="S666" t="b">
        <f t="shared" si="733"/>
        <v>0</v>
      </c>
      <c r="T666" t="b">
        <f t="shared" si="733"/>
        <v>0</v>
      </c>
      <c r="U666">
        <f t="array" ref="U666">SUM(B666:T666*1)</f>
        <v>0</v>
      </c>
      <c r="V666">
        <f t="shared" si="734"/>
        <v>0</v>
      </c>
      <c r="W666" t="b">
        <f t="shared" si="735"/>
        <v>0</v>
      </c>
    </row>
    <row r="667" spans="1:23" x14ac:dyDescent="0.15">
      <c r="A667" t="s">
        <v>230</v>
      </c>
      <c r="I667" t="b">
        <f>IF(I$659=0,FALSE,I$659=$H$659)</f>
        <v>0</v>
      </c>
      <c r="J667" t="b">
        <f>IF(J$659=0,FALSE,J$659=$H$659)</f>
        <v>0</v>
      </c>
      <c r="K667" t="b">
        <f t="shared" si="733"/>
        <v>0</v>
      </c>
      <c r="L667" t="b">
        <f t="shared" si="733"/>
        <v>0</v>
      </c>
      <c r="M667" t="b">
        <f t="shared" si="733"/>
        <v>0</v>
      </c>
      <c r="N667" t="b">
        <f t="shared" si="733"/>
        <v>0</v>
      </c>
      <c r="O667" t="b">
        <f t="shared" si="733"/>
        <v>0</v>
      </c>
      <c r="P667" t="b">
        <f t="shared" si="733"/>
        <v>0</v>
      </c>
      <c r="Q667" t="b">
        <f t="shared" si="733"/>
        <v>0</v>
      </c>
      <c r="R667" t="b">
        <f t="shared" si="733"/>
        <v>0</v>
      </c>
      <c r="S667" t="b">
        <f t="shared" si="733"/>
        <v>0</v>
      </c>
      <c r="T667" t="b">
        <f t="shared" si="733"/>
        <v>0</v>
      </c>
      <c r="U667">
        <f t="array" ref="U667">SUM(B667:T667*1)</f>
        <v>0</v>
      </c>
      <c r="V667">
        <f t="shared" si="734"/>
        <v>0</v>
      </c>
      <c r="W667" t="b">
        <f t="shared" si="735"/>
        <v>0</v>
      </c>
    </row>
    <row r="668" spans="1:23" x14ac:dyDescent="0.15">
      <c r="A668" t="s">
        <v>231</v>
      </c>
      <c r="J668" t="b">
        <f>IF(J$659=0,FALSE,J$659=$I$659)</f>
        <v>0</v>
      </c>
      <c r="K668" t="b">
        <f t="shared" si="733"/>
        <v>0</v>
      </c>
      <c r="L668" t="b">
        <f t="shared" si="733"/>
        <v>0</v>
      </c>
      <c r="M668" t="b">
        <f t="shared" si="733"/>
        <v>0</v>
      </c>
      <c r="N668" t="b">
        <f t="shared" si="733"/>
        <v>0</v>
      </c>
      <c r="O668" t="b">
        <f t="shared" si="733"/>
        <v>0</v>
      </c>
      <c r="P668" t="b">
        <f t="shared" si="733"/>
        <v>0</v>
      </c>
      <c r="Q668" t="b">
        <f t="shared" si="733"/>
        <v>0</v>
      </c>
      <c r="R668" t="b">
        <f t="shared" si="733"/>
        <v>0</v>
      </c>
      <c r="S668" t="b">
        <f t="shared" si="733"/>
        <v>0</v>
      </c>
      <c r="T668" t="b">
        <f t="shared" si="733"/>
        <v>0</v>
      </c>
      <c r="U668">
        <f t="array" ref="U668">SUM(B668:T668*1)</f>
        <v>0</v>
      </c>
      <c r="V668">
        <f t="shared" si="734"/>
        <v>0</v>
      </c>
      <c r="W668" t="b">
        <f t="shared" si="735"/>
        <v>0</v>
      </c>
    </row>
    <row r="669" spans="1:23" x14ac:dyDescent="0.15">
      <c r="A669" t="s">
        <v>289</v>
      </c>
      <c r="K669" t="b">
        <f t="shared" si="733"/>
        <v>0</v>
      </c>
      <c r="L669" t="b">
        <f t="shared" si="733"/>
        <v>0</v>
      </c>
      <c r="M669" t="b">
        <f t="shared" si="733"/>
        <v>0</v>
      </c>
      <c r="N669" t="b">
        <f t="shared" si="733"/>
        <v>0</v>
      </c>
      <c r="O669" t="b">
        <f t="shared" si="733"/>
        <v>0</v>
      </c>
      <c r="P669" t="b">
        <f t="shared" si="733"/>
        <v>0</v>
      </c>
      <c r="Q669" t="b">
        <f t="shared" si="733"/>
        <v>0</v>
      </c>
      <c r="R669" t="b">
        <f t="shared" si="733"/>
        <v>0</v>
      </c>
      <c r="S669" t="b">
        <f t="shared" si="733"/>
        <v>0</v>
      </c>
      <c r="T669" t="b">
        <f t="shared" si="733"/>
        <v>0</v>
      </c>
      <c r="U669">
        <f t="array" ref="U669">SUM(B669:T669*1)</f>
        <v>0</v>
      </c>
      <c r="V669">
        <f t="shared" si="734"/>
        <v>0</v>
      </c>
      <c r="W669" t="b">
        <f t="shared" si="735"/>
        <v>0</v>
      </c>
    </row>
    <row r="670" spans="1:23" x14ac:dyDescent="0.15">
      <c r="A670" t="s">
        <v>290</v>
      </c>
      <c r="L670" t="b">
        <f t="shared" ref="L670:T670" si="738">IF(L$659=0,FALSE,L$659=$A$659)</f>
        <v>0</v>
      </c>
      <c r="M670" t="b">
        <f t="shared" si="738"/>
        <v>0</v>
      </c>
      <c r="N670" t="b">
        <f t="shared" si="738"/>
        <v>0</v>
      </c>
      <c r="O670" t="b">
        <f t="shared" si="738"/>
        <v>0</v>
      </c>
      <c r="P670" t="b">
        <f t="shared" si="738"/>
        <v>0</v>
      </c>
      <c r="Q670" t="b">
        <f t="shared" si="738"/>
        <v>0</v>
      </c>
      <c r="R670" t="b">
        <f t="shared" si="738"/>
        <v>0</v>
      </c>
      <c r="S670" t="b">
        <f t="shared" si="738"/>
        <v>0</v>
      </c>
      <c r="T670" t="b">
        <f t="shared" si="738"/>
        <v>0</v>
      </c>
      <c r="U670">
        <f t="array" ref="U670">SUM(B670:T670*1)</f>
        <v>0</v>
      </c>
      <c r="V670">
        <f t="shared" si="734"/>
        <v>0</v>
      </c>
      <c r="W670" t="b">
        <f t="shared" si="735"/>
        <v>0</v>
      </c>
    </row>
    <row r="671" spans="1:23" x14ac:dyDescent="0.15">
      <c r="A671" t="s">
        <v>291</v>
      </c>
      <c r="M671" t="b">
        <f t="shared" ref="M671:T671" si="739">IF(M$659=0,FALSE,M$659=$A$659)</f>
        <v>0</v>
      </c>
      <c r="N671" t="b">
        <f t="shared" si="739"/>
        <v>0</v>
      </c>
      <c r="O671" t="b">
        <f t="shared" si="739"/>
        <v>0</v>
      </c>
      <c r="P671" t="b">
        <f t="shared" si="739"/>
        <v>0</v>
      </c>
      <c r="Q671" t="b">
        <f t="shared" si="739"/>
        <v>0</v>
      </c>
      <c r="R671" t="b">
        <f t="shared" si="739"/>
        <v>0</v>
      </c>
      <c r="S671" t="b">
        <f t="shared" si="739"/>
        <v>0</v>
      </c>
      <c r="T671" t="b">
        <f t="shared" si="739"/>
        <v>0</v>
      </c>
      <c r="U671">
        <f t="array" ref="U671">SUM(B671:T671*1)</f>
        <v>0</v>
      </c>
      <c r="V671">
        <f t="shared" si="734"/>
        <v>0</v>
      </c>
      <c r="W671" t="b">
        <f t="shared" si="735"/>
        <v>0</v>
      </c>
    </row>
    <row r="672" spans="1:23" x14ac:dyDescent="0.15">
      <c r="A672" t="s">
        <v>292</v>
      </c>
      <c r="N672" t="b">
        <f t="shared" ref="N672:T672" si="740">IF(N$659=0,FALSE,N$659=$A$659)</f>
        <v>0</v>
      </c>
      <c r="O672" t="b">
        <f t="shared" si="740"/>
        <v>0</v>
      </c>
      <c r="P672" t="b">
        <f t="shared" si="740"/>
        <v>0</v>
      </c>
      <c r="Q672" t="b">
        <f t="shared" si="740"/>
        <v>0</v>
      </c>
      <c r="R672" t="b">
        <f t="shared" si="740"/>
        <v>0</v>
      </c>
      <c r="S672" t="b">
        <f t="shared" si="740"/>
        <v>0</v>
      </c>
      <c r="T672" t="b">
        <f t="shared" si="740"/>
        <v>0</v>
      </c>
      <c r="U672">
        <f t="array" ref="U672">SUM(B672:T672*1)</f>
        <v>0</v>
      </c>
      <c r="V672">
        <f t="shared" si="734"/>
        <v>0</v>
      </c>
      <c r="W672" t="b">
        <f t="shared" si="735"/>
        <v>0</v>
      </c>
    </row>
    <row r="673" spans="1:23" x14ac:dyDescent="0.15">
      <c r="A673" t="s">
        <v>293</v>
      </c>
      <c r="O673" t="b">
        <f t="shared" ref="O673:T673" si="741">IF(O$659=0,FALSE,O$659=$A$659)</f>
        <v>0</v>
      </c>
      <c r="P673" t="b">
        <f t="shared" si="741"/>
        <v>0</v>
      </c>
      <c r="Q673" t="b">
        <f t="shared" si="741"/>
        <v>0</v>
      </c>
      <c r="R673" t="b">
        <f t="shared" si="741"/>
        <v>0</v>
      </c>
      <c r="S673" t="b">
        <f t="shared" si="741"/>
        <v>0</v>
      </c>
      <c r="T673" t="b">
        <f t="shared" si="741"/>
        <v>0</v>
      </c>
      <c r="U673">
        <f t="array" ref="U673">SUM(B673:T673*1)</f>
        <v>0</v>
      </c>
      <c r="V673">
        <f t="shared" si="734"/>
        <v>0</v>
      </c>
      <c r="W673" t="b">
        <f t="shared" si="735"/>
        <v>0</v>
      </c>
    </row>
    <row r="674" spans="1:23" x14ac:dyDescent="0.15">
      <c r="A674" t="s">
        <v>294</v>
      </c>
      <c r="P674" t="b">
        <f>IF(P$659=0,FALSE,P$659=$A$659)</f>
        <v>0</v>
      </c>
      <c r="Q674" t="b">
        <f>IF(Q$659=0,FALSE,Q$659=$A$659)</f>
        <v>0</v>
      </c>
      <c r="R674" t="b">
        <f>IF(R$659=0,FALSE,R$659=$A$659)</f>
        <v>0</v>
      </c>
      <c r="S674" t="b">
        <f>IF(S$659=0,FALSE,S$659=$A$659)</f>
        <v>0</v>
      </c>
      <c r="T674" t="b">
        <f>IF(T$659=0,FALSE,T$659=$A$659)</f>
        <v>0</v>
      </c>
      <c r="U674">
        <f t="array" ref="U674">SUM(B674:T674*1)</f>
        <v>0</v>
      </c>
      <c r="V674">
        <f t="shared" si="734"/>
        <v>0</v>
      </c>
      <c r="W674" t="b">
        <f t="shared" si="735"/>
        <v>0</v>
      </c>
    </row>
    <row r="675" spans="1:23" x14ac:dyDescent="0.15">
      <c r="A675" t="s">
        <v>295</v>
      </c>
      <c r="Q675" t="b">
        <f>IF(Q$659=0,FALSE,Q$659=$A$659)</f>
        <v>0</v>
      </c>
      <c r="R675" t="b">
        <f>IF(R$659=0,FALSE,R$659=$A$659)</f>
        <v>0</v>
      </c>
      <c r="S675" t="b">
        <f>IF(S$659=0,FALSE,S$659=$A$659)</f>
        <v>0</v>
      </c>
      <c r="T675" t="b">
        <f>IF(T$659=0,FALSE,T$659=$A$659)</f>
        <v>0</v>
      </c>
      <c r="U675">
        <f t="array" ref="U675">SUM(B675:T675*1)</f>
        <v>0</v>
      </c>
      <c r="V675">
        <f t="shared" si="734"/>
        <v>0</v>
      </c>
      <c r="W675" t="b">
        <f t="shared" si="735"/>
        <v>0</v>
      </c>
    </row>
    <row r="676" spans="1:23" x14ac:dyDescent="0.15">
      <c r="A676" t="s">
        <v>296</v>
      </c>
      <c r="R676" t="b">
        <f t="shared" ref="R676:T678" si="742">IF(R$659=0,FALSE,R$659=$A$659)</f>
        <v>0</v>
      </c>
      <c r="S676" t="b">
        <f t="shared" si="742"/>
        <v>0</v>
      </c>
      <c r="T676" t="b">
        <f t="shared" si="742"/>
        <v>0</v>
      </c>
      <c r="U676">
        <f t="array" ref="U676">SUM(B676:T676*1)</f>
        <v>0</v>
      </c>
      <c r="V676">
        <f t="shared" si="734"/>
        <v>0</v>
      </c>
      <c r="W676" t="b">
        <f t="shared" si="735"/>
        <v>0</v>
      </c>
    </row>
    <row r="677" spans="1:23" x14ac:dyDescent="0.15">
      <c r="A677" t="s">
        <v>297</v>
      </c>
      <c r="S677" t="b">
        <f t="shared" si="742"/>
        <v>0</v>
      </c>
      <c r="T677" t="b">
        <f t="shared" si="742"/>
        <v>0</v>
      </c>
      <c r="U677">
        <f t="array" ref="U677">SUM(B677:T677*1)</f>
        <v>0</v>
      </c>
      <c r="V677">
        <f t="shared" si="734"/>
        <v>0</v>
      </c>
      <c r="W677" t="b">
        <f t="shared" si="735"/>
        <v>0</v>
      </c>
    </row>
    <row r="678" spans="1:23" x14ac:dyDescent="0.15">
      <c r="A678" t="s">
        <v>298</v>
      </c>
      <c r="T678" t="b">
        <f t="shared" si="742"/>
        <v>0</v>
      </c>
      <c r="U678">
        <f t="array" ref="U678">SUM(B678:T678*1)</f>
        <v>0</v>
      </c>
      <c r="V678">
        <f t="shared" si="734"/>
        <v>0</v>
      </c>
      <c r="W678" t="b">
        <f t="shared" si="735"/>
        <v>0</v>
      </c>
    </row>
    <row r="679" spans="1:23" x14ac:dyDescent="0.15">
      <c r="A679" t="s">
        <v>299</v>
      </c>
      <c r="V679">
        <f t="shared" si="734"/>
        <v>0</v>
      </c>
      <c r="W679" t="b">
        <f t="shared" si="735"/>
        <v>0</v>
      </c>
    </row>
    <row r="680" spans="1:23" x14ac:dyDescent="0.15">
      <c r="B680">
        <f t="array" ref="B680">SUM(B660:B679*1)</f>
        <v>0</v>
      </c>
      <c r="C680">
        <f t="array" ref="C680">SUM(C660:C679*1)</f>
        <v>0</v>
      </c>
      <c r="D680">
        <f t="array" ref="D680">SUM(D660:D679*1)</f>
        <v>0</v>
      </c>
      <c r="E680">
        <f t="array" ref="E680">SUM(E660:E679*1)</f>
        <v>0</v>
      </c>
      <c r="F680">
        <f t="array" ref="F680">SUM(F660:F679*1)</f>
        <v>0</v>
      </c>
      <c r="G680">
        <f t="array" ref="G680">SUM(G660:G679*1)</f>
        <v>0</v>
      </c>
      <c r="H680">
        <f t="array" ref="H680">SUM(H660:H679*1)</f>
        <v>0</v>
      </c>
      <c r="I680">
        <f t="array" ref="I680">SUM(I660:I679*1)</f>
        <v>0</v>
      </c>
      <c r="J680">
        <f t="array" ref="J680">SUM(J660:J679*1)</f>
        <v>0</v>
      </c>
      <c r="K680">
        <f t="array" ref="K680">SUM(K660:K679*1)</f>
        <v>0</v>
      </c>
      <c r="L680">
        <f t="array" ref="L680">SUM(L660:L679*1)</f>
        <v>0</v>
      </c>
      <c r="M680">
        <f t="array" ref="M680">SUM(M660:M679*1)</f>
        <v>0</v>
      </c>
      <c r="N680">
        <f t="array" ref="N680">SUM(N660:N679*1)</f>
        <v>0</v>
      </c>
      <c r="O680">
        <f t="array" ref="O680">SUM(O660:O679*1)</f>
        <v>0</v>
      </c>
      <c r="P680">
        <f t="array" ref="P680">SUM(P660:P679*1)</f>
        <v>0</v>
      </c>
      <c r="Q680">
        <f t="array" ref="Q680">SUM(Q660:Q679*1)</f>
        <v>0</v>
      </c>
      <c r="R680">
        <f t="array" ref="R680">SUM(R660:R679*1)</f>
        <v>0</v>
      </c>
      <c r="S680">
        <f t="array" ref="S680">SUM(S660:S679*1)</f>
        <v>0</v>
      </c>
      <c r="T680">
        <f t="array" ref="T680">SUM(T660:T679*1)</f>
        <v>0</v>
      </c>
      <c r="U680">
        <f>INDEX($A$680:$T$680,1,A644)</f>
        <v>0</v>
      </c>
      <c r="V680" t="b">
        <f>U680&gt;0</f>
        <v>0</v>
      </c>
    </row>
    <row r="682" spans="1:23" x14ac:dyDescent="0.15">
      <c r="A682" t="s">
        <v>127</v>
      </c>
      <c r="B682">
        <v>1</v>
      </c>
      <c r="C682">
        <v>2</v>
      </c>
      <c r="D682">
        <v>3</v>
      </c>
      <c r="E682">
        <v>4</v>
      </c>
      <c r="F682">
        <v>5</v>
      </c>
      <c r="G682">
        <v>6</v>
      </c>
      <c r="H682">
        <v>7</v>
      </c>
      <c r="I682">
        <v>8</v>
      </c>
      <c r="J682">
        <v>9</v>
      </c>
      <c r="K682">
        <v>10</v>
      </c>
      <c r="L682">
        <v>11</v>
      </c>
      <c r="M682">
        <v>12</v>
      </c>
      <c r="N682">
        <v>13</v>
      </c>
      <c r="O682">
        <v>14</v>
      </c>
      <c r="P682">
        <v>15</v>
      </c>
      <c r="Q682">
        <v>16</v>
      </c>
      <c r="R682">
        <v>17</v>
      </c>
      <c r="S682">
        <v>18</v>
      </c>
      <c r="T682">
        <v>19</v>
      </c>
    </row>
    <row r="683" spans="1:23" x14ac:dyDescent="0.15">
      <c r="A683" t="b">
        <f>INDEX($W$660:$W$679,B634,1)</f>
        <v>0</v>
      </c>
      <c r="B683" t="b">
        <f t="shared" ref="B683:T683" si="743">INDEX($W$660:$W$679,C634,1)</f>
        <v>0</v>
      </c>
      <c r="C683" t="b">
        <f t="shared" si="743"/>
        <v>0</v>
      </c>
      <c r="D683" t="b">
        <f t="shared" si="743"/>
        <v>0</v>
      </c>
      <c r="E683" t="b">
        <f t="shared" si="743"/>
        <v>0</v>
      </c>
      <c r="F683" t="b">
        <f t="shared" si="743"/>
        <v>0</v>
      </c>
      <c r="G683" t="b">
        <f t="shared" si="743"/>
        <v>0</v>
      </c>
      <c r="H683" t="b">
        <f t="shared" si="743"/>
        <v>0</v>
      </c>
      <c r="I683" t="b">
        <f t="shared" si="743"/>
        <v>0</v>
      </c>
      <c r="J683" t="b">
        <f t="shared" si="743"/>
        <v>0</v>
      </c>
      <c r="K683" t="b">
        <f t="shared" si="743"/>
        <v>0</v>
      </c>
      <c r="L683" t="b">
        <f t="shared" si="743"/>
        <v>0</v>
      </c>
      <c r="M683" t="b">
        <f t="shared" si="743"/>
        <v>0</v>
      </c>
      <c r="N683" t="b">
        <f t="shared" si="743"/>
        <v>0</v>
      </c>
      <c r="O683" t="b">
        <f t="shared" si="743"/>
        <v>0</v>
      </c>
      <c r="P683" t="b">
        <f t="shared" si="743"/>
        <v>0</v>
      </c>
      <c r="Q683" t="b">
        <f t="shared" si="743"/>
        <v>0</v>
      </c>
      <c r="R683" t="b">
        <f t="shared" si="743"/>
        <v>0</v>
      </c>
      <c r="S683" t="b">
        <f t="shared" si="743"/>
        <v>0</v>
      </c>
      <c r="T683" t="b">
        <f t="shared" si="743"/>
        <v>0</v>
      </c>
    </row>
    <row r="684" spans="1:23" x14ac:dyDescent="0.15">
      <c r="A684">
        <f>NOT(A683)*(A659&lt;&gt;0)</f>
        <v>1</v>
      </c>
      <c r="B684">
        <f t="shared" ref="B684:T684" si="744">NOT(B683)*(B659&lt;&gt;0)</f>
        <v>1</v>
      </c>
      <c r="C684">
        <f t="shared" si="744"/>
        <v>1</v>
      </c>
      <c r="D684">
        <f t="shared" si="744"/>
        <v>1</v>
      </c>
      <c r="E684">
        <f t="shared" si="744"/>
        <v>1</v>
      </c>
      <c r="F684">
        <f t="shared" si="744"/>
        <v>1</v>
      </c>
      <c r="G684">
        <f t="shared" si="744"/>
        <v>1</v>
      </c>
      <c r="H684">
        <f t="shared" si="744"/>
        <v>0</v>
      </c>
      <c r="I684">
        <f t="shared" si="744"/>
        <v>0</v>
      </c>
      <c r="J684">
        <f t="shared" si="744"/>
        <v>0</v>
      </c>
      <c r="K684">
        <f t="shared" si="744"/>
        <v>0</v>
      </c>
      <c r="L684">
        <f t="shared" si="744"/>
        <v>0</v>
      </c>
      <c r="M684">
        <f t="shared" si="744"/>
        <v>0</v>
      </c>
      <c r="N684">
        <f t="shared" si="744"/>
        <v>0</v>
      </c>
      <c r="O684">
        <f t="shared" si="744"/>
        <v>0</v>
      </c>
      <c r="P684">
        <f t="shared" si="744"/>
        <v>0</v>
      </c>
      <c r="Q684">
        <f t="shared" si="744"/>
        <v>0</v>
      </c>
      <c r="R684">
        <f t="shared" si="744"/>
        <v>0</v>
      </c>
      <c r="S684">
        <f t="shared" si="744"/>
        <v>0</v>
      </c>
      <c r="T684">
        <f t="shared" si="744"/>
        <v>0</v>
      </c>
    </row>
    <row r="685" spans="1:23" x14ac:dyDescent="0.15">
      <c r="A685" s="24" t="s">
        <v>238</v>
      </c>
      <c r="B685" s="24">
        <f>INDEX($B$115:$U$134,$A$659,B659)</f>
        <v>0.6063819268245737</v>
      </c>
      <c r="C685" s="24">
        <f t="shared" ref="C685:T685" si="745">INDEX($B$115:$U$134,$A$659,C659)</f>
        <v>0.40796627334435404</v>
      </c>
      <c r="D685" s="24">
        <f t="shared" si="745"/>
        <v>0.75466987962879173</v>
      </c>
      <c r="E685" s="24">
        <f t="shared" si="745"/>
        <v>0.44326680177498373</v>
      </c>
      <c r="F685" s="24">
        <f t="shared" si="745"/>
        <v>0.28014107335237537</v>
      </c>
      <c r="G685" s="24">
        <f t="shared" si="745"/>
        <v>0</v>
      </c>
      <c r="H685" s="24">
        <f t="shared" si="745"/>
        <v>0.26189713776626805</v>
      </c>
      <c r="I685" s="24">
        <f t="shared" si="745"/>
        <v>0.51312786331302773</v>
      </c>
      <c r="J685" s="24">
        <f t="shared" si="745"/>
        <v>0.6063819268245737</v>
      </c>
      <c r="K685" s="24">
        <f t="shared" si="745"/>
        <v>0.40796627334435404</v>
      </c>
      <c r="L685" s="24">
        <f t="shared" si="745"/>
        <v>0.75466987962879173</v>
      </c>
      <c r="M685" s="24">
        <f t="shared" si="745"/>
        <v>0.44326680177498373</v>
      </c>
      <c r="N685" s="24">
        <f t="shared" si="745"/>
        <v>0.64709271046897965</v>
      </c>
      <c r="O685" s="24">
        <f t="shared" si="745"/>
        <v>0.33887597343233444</v>
      </c>
      <c r="P685" s="24">
        <f t="shared" si="745"/>
        <v>0.12932752773382861</v>
      </c>
      <c r="Q685" s="24">
        <f t="shared" si="745"/>
        <v>0.28014107335237537</v>
      </c>
      <c r="R685" s="24">
        <f t="shared" si="745"/>
        <v>0.58307066874734526</v>
      </c>
      <c r="S685" s="24">
        <f t="shared" si="745"/>
        <v>0</v>
      </c>
      <c r="T685" s="24">
        <f t="shared" si="745"/>
        <v>0.56377596691385901</v>
      </c>
    </row>
    <row r="686" spans="1:23" ht="15" x14ac:dyDescent="0.15">
      <c r="A686" t="s">
        <v>233</v>
      </c>
      <c r="B686">
        <f>B685*B685</f>
        <v>0.36769904117948266</v>
      </c>
      <c r="C686">
        <f t="shared" ref="C686:T686" si="746">C685*C685</f>
        <v>0.16643648018648019</v>
      </c>
      <c r="D686">
        <f t="shared" si="746"/>
        <v>0.56952662721893499</v>
      </c>
      <c r="E686">
        <f t="shared" si="746"/>
        <v>0.19648545755582272</v>
      </c>
      <c r="F686">
        <f t="shared" si="746"/>
        <v>7.8479020979020958E-2</v>
      </c>
      <c r="G686">
        <f t="shared" si="746"/>
        <v>0</v>
      </c>
      <c r="H686">
        <f t="shared" si="746"/>
        <v>6.8590110770163581E-2</v>
      </c>
      <c r="I686">
        <f t="shared" si="746"/>
        <v>0.26330020410819327</v>
      </c>
      <c r="J686">
        <f t="shared" si="746"/>
        <v>0.36769904117948266</v>
      </c>
      <c r="K686">
        <f t="shared" si="746"/>
        <v>0.16643648018648019</v>
      </c>
      <c r="L686">
        <f t="shared" si="746"/>
        <v>0.56952662721893499</v>
      </c>
      <c r="M686">
        <f t="shared" si="746"/>
        <v>0.19648545755582272</v>
      </c>
      <c r="N686">
        <f t="shared" si="746"/>
        <v>0.41872897594209074</v>
      </c>
      <c r="O686">
        <f t="shared" si="746"/>
        <v>0.11483692536971224</v>
      </c>
      <c r="P686">
        <f t="shared" si="746"/>
        <v>1.6725609429744208E-2</v>
      </c>
      <c r="Q686">
        <f t="shared" si="746"/>
        <v>7.8479020979020958E-2</v>
      </c>
      <c r="R686">
        <f t="shared" si="746"/>
        <v>0.33997140475347642</v>
      </c>
      <c r="S686">
        <f t="shared" si="746"/>
        <v>0</v>
      </c>
      <c r="T686">
        <f t="shared" si="746"/>
        <v>0.31784334086965665</v>
      </c>
    </row>
    <row r="687" spans="1:23" x14ac:dyDescent="0.15">
      <c r="A687" t="s">
        <v>234</v>
      </c>
      <c r="B687">
        <f>INDEX($AE$447:$AE$466,B659,1)</f>
        <v>0.39020870249256884</v>
      </c>
      <c r="C687">
        <f t="shared" ref="C687:T687" si="747">INDEX($AE$447:$AE$466,C659,1)</f>
        <v>-3.4655896643847772E-2</v>
      </c>
      <c r="D687">
        <f t="shared" si="747"/>
        <v>0.62048921808886359</v>
      </c>
      <c r="E687">
        <f t="shared" si="747"/>
        <v>2.6470002700785394E-2</v>
      </c>
      <c r="F687">
        <f t="shared" si="747"/>
        <v>1.3557509238703283E-2</v>
      </c>
      <c r="G687">
        <f t="shared" si="747"/>
        <v>0</v>
      </c>
      <c r="H687" t="e">
        <f t="shared" si="747"/>
        <v>#VALUE!</v>
      </c>
      <c r="I687" t="e">
        <f t="shared" si="747"/>
        <v>#VALUE!</v>
      </c>
      <c r="J687" t="e">
        <f t="shared" si="747"/>
        <v>#VALUE!</v>
      </c>
      <c r="K687" t="e">
        <f t="shared" si="747"/>
        <v>#VALUE!</v>
      </c>
      <c r="L687" t="e">
        <f t="shared" si="747"/>
        <v>#VALUE!</v>
      </c>
      <c r="M687" t="e">
        <f t="shared" si="747"/>
        <v>#VALUE!</v>
      </c>
      <c r="N687" t="e">
        <f t="shared" si="747"/>
        <v>#VALUE!</v>
      </c>
      <c r="O687" t="e">
        <f t="shared" si="747"/>
        <v>#VALUE!</v>
      </c>
      <c r="P687" t="e">
        <f t="shared" si="747"/>
        <v>#VALUE!</v>
      </c>
      <c r="Q687" t="e">
        <f t="shared" si="747"/>
        <v>#VALUE!</v>
      </c>
      <c r="R687" t="e">
        <f t="shared" si="747"/>
        <v>#VALUE!</v>
      </c>
      <c r="S687" t="e">
        <f t="shared" si="747"/>
        <v>#VALUE!</v>
      </c>
      <c r="T687" t="e">
        <f t="shared" si="747"/>
        <v>#VALUE!</v>
      </c>
    </row>
    <row r="688" spans="1:23" ht="15" x14ac:dyDescent="0.15">
      <c r="A688" t="s">
        <v>235</v>
      </c>
      <c r="B688">
        <f>B687*B687</f>
        <v>0.15226283150093409</v>
      </c>
      <c r="C688">
        <f t="shared" ref="C688:T688" si="748">C687*C687</f>
        <v>1.2010311721890592E-3</v>
      </c>
      <c r="D688">
        <f t="shared" si="748"/>
        <v>0.3850068697645293</v>
      </c>
      <c r="E688">
        <f t="shared" si="748"/>
        <v>7.0066104297958603E-4</v>
      </c>
      <c r="F688">
        <f t="shared" si="748"/>
        <v>1.8380605675752488E-4</v>
      </c>
      <c r="G688">
        <f t="shared" si="748"/>
        <v>0</v>
      </c>
      <c r="H688" t="e">
        <f t="shared" si="748"/>
        <v>#VALUE!</v>
      </c>
      <c r="I688" t="e">
        <f t="shared" si="748"/>
        <v>#VALUE!</v>
      </c>
      <c r="J688" t="e">
        <f t="shared" si="748"/>
        <v>#VALUE!</v>
      </c>
      <c r="K688" t="e">
        <f t="shared" si="748"/>
        <v>#VALUE!</v>
      </c>
      <c r="L688" t="e">
        <f t="shared" si="748"/>
        <v>#VALUE!</v>
      </c>
      <c r="M688" t="e">
        <f t="shared" si="748"/>
        <v>#VALUE!</v>
      </c>
      <c r="N688" t="e">
        <f t="shared" si="748"/>
        <v>#VALUE!</v>
      </c>
      <c r="O688" t="e">
        <f t="shared" si="748"/>
        <v>#VALUE!</v>
      </c>
      <c r="P688" t="e">
        <f t="shared" si="748"/>
        <v>#VALUE!</v>
      </c>
      <c r="Q688" t="e">
        <f t="shared" si="748"/>
        <v>#VALUE!</v>
      </c>
      <c r="R688" t="e">
        <f t="shared" si="748"/>
        <v>#VALUE!</v>
      </c>
      <c r="S688" t="e">
        <f t="shared" si="748"/>
        <v>#VALUE!</v>
      </c>
      <c r="T688" t="e">
        <f t="shared" si="748"/>
        <v>#VALUE!</v>
      </c>
    </row>
    <row r="689" spans="1:21" x14ac:dyDescent="0.15">
      <c r="A689" t="s">
        <v>232</v>
      </c>
      <c r="B689">
        <f>INDEX($AC$447:$AC$466,B659,1)</f>
        <v>0.25201029134801034</v>
      </c>
      <c r="C689">
        <f t="shared" ref="C689:T689" si="749">INDEX($AC$447:$AC$466,C659,1)</f>
        <v>-2.062006524441775E-2</v>
      </c>
      <c r="D689">
        <f t="shared" si="749"/>
        <v>0.4704907019998083</v>
      </c>
      <c r="E689">
        <f t="shared" si="749"/>
        <v>1.5745560449813456E-2</v>
      </c>
      <c r="F689">
        <f t="shared" si="749"/>
        <v>8.0625377993942E-3</v>
      </c>
      <c r="G689">
        <f t="shared" si="749"/>
        <v>0</v>
      </c>
      <c r="H689" t="e">
        <f t="shared" si="749"/>
        <v>#VALUE!</v>
      </c>
      <c r="I689" t="e">
        <f t="shared" si="749"/>
        <v>#VALUE!</v>
      </c>
      <c r="J689" t="e">
        <f t="shared" si="749"/>
        <v>#VALUE!</v>
      </c>
      <c r="K689" t="e">
        <f t="shared" si="749"/>
        <v>#VALUE!</v>
      </c>
      <c r="L689" t="e">
        <f t="shared" si="749"/>
        <v>#VALUE!</v>
      </c>
      <c r="M689" t="e">
        <f t="shared" si="749"/>
        <v>#VALUE!</v>
      </c>
      <c r="N689" t="e">
        <f t="shared" si="749"/>
        <v>#VALUE!</v>
      </c>
      <c r="O689" t="e">
        <f t="shared" si="749"/>
        <v>#VALUE!</v>
      </c>
      <c r="P689" t="e">
        <f t="shared" si="749"/>
        <v>#VALUE!</v>
      </c>
      <c r="Q689" t="e">
        <f t="shared" si="749"/>
        <v>#VALUE!</v>
      </c>
      <c r="R689" t="e">
        <f t="shared" si="749"/>
        <v>#VALUE!</v>
      </c>
      <c r="S689" t="e">
        <f t="shared" si="749"/>
        <v>#VALUE!</v>
      </c>
      <c r="T689" t="e">
        <f t="shared" si="749"/>
        <v>#VALUE!</v>
      </c>
    </row>
    <row r="690" spans="1:21" ht="15" x14ac:dyDescent="0.15">
      <c r="A690" t="s">
        <v>236</v>
      </c>
      <c r="B690">
        <f>B689*B689</f>
        <v>6.3509186945309049E-2</v>
      </c>
      <c r="C690">
        <f t="shared" ref="C690:T690" si="750">C689*C689</f>
        <v>4.2518709068404485E-4</v>
      </c>
      <c r="D690">
        <f t="shared" si="750"/>
        <v>0.22136150066827243</v>
      </c>
      <c r="E690">
        <f t="shared" si="750"/>
        <v>2.479226738787297E-4</v>
      </c>
      <c r="F690">
        <f t="shared" si="750"/>
        <v>6.5004515766660273E-5</v>
      </c>
      <c r="G690">
        <f t="shared" si="750"/>
        <v>0</v>
      </c>
      <c r="H690" t="e">
        <f t="shared" si="750"/>
        <v>#VALUE!</v>
      </c>
      <c r="I690" t="e">
        <f t="shared" si="750"/>
        <v>#VALUE!</v>
      </c>
      <c r="J690" t="e">
        <f t="shared" si="750"/>
        <v>#VALUE!</v>
      </c>
      <c r="K690" t="e">
        <f t="shared" si="750"/>
        <v>#VALUE!</v>
      </c>
      <c r="L690" t="e">
        <f t="shared" si="750"/>
        <v>#VALUE!</v>
      </c>
      <c r="M690" t="e">
        <f t="shared" si="750"/>
        <v>#VALUE!</v>
      </c>
      <c r="N690" t="e">
        <f t="shared" si="750"/>
        <v>#VALUE!</v>
      </c>
      <c r="O690" t="e">
        <f t="shared" si="750"/>
        <v>#VALUE!</v>
      </c>
      <c r="P690" t="e">
        <f t="shared" si="750"/>
        <v>#VALUE!</v>
      </c>
      <c r="Q690" t="e">
        <f t="shared" si="750"/>
        <v>#VALUE!</v>
      </c>
      <c r="R690" t="e">
        <f t="shared" si="750"/>
        <v>#VALUE!</v>
      </c>
      <c r="S690" t="e">
        <f t="shared" si="750"/>
        <v>#VALUE!</v>
      </c>
      <c r="T690" t="e">
        <f t="shared" si="750"/>
        <v>#VALUE!</v>
      </c>
    </row>
    <row r="691" spans="1:21" x14ac:dyDescent="0.15">
      <c r="A691" t="s">
        <v>237</v>
      </c>
      <c r="B691">
        <f>INDEX($Y$447:$Y$466,B659,1)</f>
        <v>0.30582804876566061</v>
      </c>
      <c r="C691">
        <f t="shared" ref="C691:T691" si="751">INDEX($Y$447:$Y$466,C659,1)</f>
        <v>-4.1529124102923309E-2</v>
      </c>
      <c r="D691">
        <f t="shared" si="751"/>
        <v>0.60786663641070771</v>
      </c>
      <c r="E691">
        <f t="shared" si="751"/>
        <v>3.6168506119329757E-2</v>
      </c>
      <c r="F691">
        <f t="shared" si="751"/>
        <v>1.1172100557818032E-2</v>
      </c>
      <c r="G691">
        <f t="shared" si="751"/>
        <v>0</v>
      </c>
      <c r="H691" t="e">
        <f t="shared" si="751"/>
        <v>#VALUE!</v>
      </c>
      <c r="I691" t="e">
        <f t="shared" si="751"/>
        <v>#VALUE!</v>
      </c>
      <c r="J691" t="e">
        <f t="shared" si="751"/>
        <v>#VALUE!</v>
      </c>
      <c r="K691" t="e">
        <f t="shared" si="751"/>
        <v>#VALUE!</v>
      </c>
      <c r="L691" t="e">
        <f t="shared" si="751"/>
        <v>#VALUE!</v>
      </c>
      <c r="M691" t="e">
        <f t="shared" si="751"/>
        <v>#VALUE!</v>
      </c>
      <c r="N691" t="e">
        <f t="shared" si="751"/>
        <v>#VALUE!</v>
      </c>
      <c r="O691" t="e">
        <f t="shared" si="751"/>
        <v>#VALUE!</v>
      </c>
      <c r="P691" t="e">
        <f t="shared" si="751"/>
        <v>#VALUE!</v>
      </c>
      <c r="Q691" t="e">
        <f t="shared" si="751"/>
        <v>#VALUE!</v>
      </c>
      <c r="R691" t="e">
        <f t="shared" si="751"/>
        <v>#VALUE!</v>
      </c>
      <c r="S691" t="e">
        <f t="shared" si="751"/>
        <v>#VALUE!</v>
      </c>
      <c r="T691" t="e">
        <f t="shared" si="751"/>
        <v>#VALUE!</v>
      </c>
    </row>
    <row r="692" spans="1:21" x14ac:dyDescent="0.15">
      <c r="A692" s="27" t="s">
        <v>144</v>
      </c>
      <c r="B692">
        <f>INDEX($X$38:$X$57,B659,1)</f>
        <v>69</v>
      </c>
      <c r="C692">
        <f t="shared" ref="C692:T692" si="752">INDEX($X$38:$X$57,C659,1)</f>
        <v>105</v>
      </c>
      <c r="D692">
        <f t="shared" si="752"/>
        <v>81</v>
      </c>
      <c r="E692">
        <f t="shared" si="752"/>
        <v>96</v>
      </c>
      <c r="F692">
        <f t="shared" si="752"/>
        <v>97</v>
      </c>
      <c r="G692">
        <f t="shared" si="752"/>
        <v>104</v>
      </c>
      <c r="H692" t="e">
        <f t="shared" si="752"/>
        <v>#VALUE!</v>
      </c>
      <c r="I692" t="e">
        <f t="shared" si="752"/>
        <v>#VALUE!</v>
      </c>
      <c r="J692" t="e">
        <f t="shared" si="752"/>
        <v>#VALUE!</v>
      </c>
      <c r="K692" t="e">
        <f t="shared" si="752"/>
        <v>#VALUE!</v>
      </c>
      <c r="L692" t="e">
        <f t="shared" si="752"/>
        <v>#VALUE!</v>
      </c>
      <c r="M692" t="e">
        <f t="shared" si="752"/>
        <v>#VALUE!</v>
      </c>
      <c r="N692" t="e">
        <f t="shared" si="752"/>
        <v>#VALUE!</v>
      </c>
      <c r="O692" t="e">
        <f t="shared" si="752"/>
        <v>#VALUE!</v>
      </c>
      <c r="P692" t="e">
        <f t="shared" si="752"/>
        <v>#VALUE!</v>
      </c>
      <c r="Q692" t="e">
        <f t="shared" si="752"/>
        <v>#VALUE!</v>
      </c>
      <c r="R692" t="e">
        <f t="shared" si="752"/>
        <v>#VALUE!</v>
      </c>
      <c r="S692" t="e">
        <f t="shared" si="752"/>
        <v>#VALUE!</v>
      </c>
      <c r="T692" t="e">
        <f t="shared" si="752"/>
        <v>#VALUE!</v>
      </c>
    </row>
    <row r="693" spans="1:21" x14ac:dyDescent="0.15">
      <c r="A693" s="27" t="s">
        <v>341</v>
      </c>
      <c r="B693">
        <f>1-(INDEX($AG$447:$AG$466,B659,1))</f>
        <v>0.67901899760053752</v>
      </c>
      <c r="C693">
        <f t="shared" ref="C693:T693" si="753">1-(INDEX($AG$447:$AG$466,C659,1))</f>
        <v>0.24653269731381655</v>
      </c>
      <c r="D693">
        <f t="shared" si="753"/>
        <v>0.59908090330092367</v>
      </c>
      <c r="E693">
        <f t="shared" si="753"/>
        <v>0.18952002480407903</v>
      </c>
      <c r="F693">
        <f t="shared" si="753"/>
        <v>0.52080345346803447</v>
      </c>
      <c r="G693">
        <f t="shared" si="753"/>
        <v>1</v>
      </c>
      <c r="H693" t="e">
        <f t="shared" si="753"/>
        <v>#VALUE!</v>
      </c>
      <c r="I693" t="e">
        <f t="shared" si="753"/>
        <v>#VALUE!</v>
      </c>
      <c r="J693" t="e">
        <f t="shared" si="753"/>
        <v>#VALUE!</v>
      </c>
      <c r="K693" t="e">
        <f t="shared" si="753"/>
        <v>#VALUE!</v>
      </c>
      <c r="L693" t="e">
        <f t="shared" si="753"/>
        <v>#VALUE!</v>
      </c>
      <c r="M693" t="e">
        <f t="shared" si="753"/>
        <v>#VALUE!</v>
      </c>
      <c r="N693" t="e">
        <f t="shared" si="753"/>
        <v>#VALUE!</v>
      </c>
      <c r="O693" t="e">
        <f t="shared" si="753"/>
        <v>#VALUE!</v>
      </c>
      <c r="P693" t="e">
        <f t="shared" si="753"/>
        <v>#VALUE!</v>
      </c>
      <c r="Q693" t="e">
        <f t="shared" si="753"/>
        <v>#VALUE!</v>
      </c>
      <c r="R693" t="e">
        <f t="shared" si="753"/>
        <v>#VALUE!</v>
      </c>
      <c r="S693" t="e">
        <f t="shared" si="753"/>
        <v>#VALUE!</v>
      </c>
      <c r="T693" t="e">
        <f t="shared" si="753"/>
        <v>#VALUE!</v>
      </c>
    </row>
    <row r="695" spans="1:21" x14ac:dyDescent="0.15">
      <c r="A695">
        <v>1</v>
      </c>
      <c r="B695">
        <v>2</v>
      </c>
      <c r="C695">
        <v>3</v>
      </c>
      <c r="D695">
        <v>4</v>
      </c>
      <c r="E695">
        <v>5</v>
      </c>
      <c r="F695">
        <v>6</v>
      </c>
      <c r="G695">
        <v>7</v>
      </c>
      <c r="H695">
        <v>8</v>
      </c>
      <c r="I695">
        <v>9</v>
      </c>
      <c r="J695">
        <v>10</v>
      </c>
      <c r="K695">
        <v>11</v>
      </c>
      <c r="L695">
        <v>12</v>
      </c>
      <c r="M695">
        <v>13</v>
      </c>
      <c r="N695">
        <v>14</v>
      </c>
      <c r="O695">
        <v>15</v>
      </c>
      <c r="P695">
        <v>16</v>
      </c>
      <c r="Q695">
        <v>17</v>
      </c>
      <c r="R695">
        <v>18</v>
      </c>
      <c r="S695">
        <v>19</v>
      </c>
      <c r="T695">
        <v>20</v>
      </c>
    </row>
    <row r="696" spans="1:21" x14ac:dyDescent="0.15">
      <c r="A696">
        <f>COUNTIF($A$659:$T$659,A695)</f>
        <v>0</v>
      </c>
      <c r="B696">
        <f t="shared" ref="B696:T696" si="754">COUNTIF($A$659:$T$659,B695)</f>
        <v>0</v>
      </c>
      <c r="C696">
        <f t="shared" si="754"/>
        <v>0</v>
      </c>
      <c r="D696">
        <f t="shared" si="754"/>
        <v>0</v>
      </c>
      <c r="E696">
        <f t="shared" si="754"/>
        <v>0</v>
      </c>
      <c r="F696">
        <f t="shared" si="754"/>
        <v>0</v>
      </c>
      <c r="G696">
        <f t="shared" si="754"/>
        <v>0</v>
      </c>
      <c r="H696">
        <f t="shared" si="754"/>
        <v>0</v>
      </c>
      <c r="I696">
        <f t="shared" si="754"/>
        <v>1</v>
      </c>
      <c r="J696">
        <f t="shared" si="754"/>
        <v>1</v>
      </c>
      <c r="K696">
        <f t="shared" si="754"/>
        <v>1</v>
      </c>
      <c r="L696">
        <f t="shared" si="754"/>
        <v>1</v>
      </c>
      <c r="M696">
        <f t="shared" si="754"/>
        <v>0</v>
      </c>
      <c r="N696">
        <f t="shared" si="754"/>
        <v>0</v>
      </c>
      <c r="O696">
        <f t="shared" si="754"/>
        <v>0</v>
      </c>
      <c r="P696">
        <f t="shared" si="754"/>
        <v>1</v>
      </c>
      <c r="Q696">
        <f t="shared" si="754"/>
        <v>0</v>
      </c>
      <c r="R696">
        <f t="shared" si="754"/>
        <v>1</v>
      </c>
      <c r="S696">
        <f t="shared" si="754"/>
        <v>0</v>
      </c>
      <c r="T696">
        <f t="shared" si="754"/>
        <v>1</v>
      </c>
    </row>
    <row r="697" spans="1:21" x14ac:dyDescent="0.15">
      <c r="A697" t="b">
        <f>(A696&gt;0)</f>
        <v>0</v>
      </c>
      <c r="B697" t="b">
        <f t="shared" ref="B697:T697" si="755">(B696&gt;0)</f>
        <v>0</v>
      </c>
      <c r="C697" t="b">
        <f t="shared" si="755"/>
        <v>0</v>
      </c>
      <c r="D697" t="b">
        <f t="shared" si="755"/>
        <v>0</v>
      </c>
      <c r="E697" t="b">
        <f t="shared" si="755"/>
        <v>0</v>
      </c>
      <c r="F697" t="b">
        <f t="shared" si="755"/>
        <v>0</v>
      </c>
      <c r="G697" t="b">
        <f t="shared" si="755"/>
        <v>0</v>
      </c>
      <c r="H697" t="b">
        <f t="shared" si="755"/>
        <v>0</v>
      </c>
      <c r="I697" t="b">
        <f t="shared" si="755"/>
        <v>1</v>
      </c>
      <c r="J697" t="b">
        <f t="shared" si="755"/>
        <v>1</v>
      </c>
      <c r="K697" t="b">
        <f t="shared" si="755"/>
        <v>1</v>
      </c>
      <c r="L697" t="b">
        <f t="shared" si="755"/>
        <v>1</v>
      </c>
      <c r="M697" t="b">
        <f t="shared" si="755"/>
        <v>0</v>
      </c>
      <c r="N697" t="b">
        <f t="shared" si="755"/>
        <v>0</v>
      </c>
      <c r="O697" t="b">
        <f t="shared" si="755"/>
        <v>0</v>
      </c>
      <c r="P697" t="b">
        <f t="shared" si="755"/>
        <v>1</v>
      </c>
      <c r="Q697" t="b">
        <f t="shared" si="755"/>
        <v>0</v>
      </c>
      <c r="R697" t="b">
        <f t="shared" si="755"/>
        <v>1</v>
      </c>
      <c r="S697" t="b">
        <f t="shared" si="755"/>
        <v>0</v>
      </c>
      <c r="T697" t="b">
        <f t="shared" si="755"/>
        <v>1</v>
      </c>
    </row>
    <row r="699" spans="1:21" x14ac:dyDescent="0.15">
      <c r="B699">
        <v>1</v>
      </c>
      <c r="C699">
        <v>2</v>
      </c>
      <c r="D699">
        <v>3</v>
      </c>
      <c r="E699">
        <v>4</v>
      </c>
      <c r="F699">
        <v>5</v>
      </c>
      <c r="G699">
        <v>6</v>
      </c>
      <c r="H699">
        <v>7</v>
      </c>
      <c r="I699">
        <v>8</v>
      </c>
      <c r="J699">
        <v>9</v>
      </c>
      <c r="K699">
        <v>10</v>
      </c>
      <c r="L699">
        <v>11</v>
      </c>
      <c r="M699">
        <v>12</v>
      </c>
      <c r="N699">
        <v>13</v>
      </c>
      <c r="O699">
        <v>14</v>
      </c>
      <c r="P699">
        <v>15</v>
      </c>
      <c r="Q699">
        <v>16</v>
      </c>
      <c r="R699">
        <v>17</v>
      </c>
      <c r="S699">
        <v>18</v>
      </c>
      <c r="T699">
        <v>19</v>
      </c>
      <c r="U699">
        <v>20</v>
      </c>
    </row>
    <row r="700" spans="1:21" x14ac:dyDescent="0.15">
      <c r="A700" t="s">
        <v>314</v>
      </c>
      <c r="B700">
        <f>IF(B445,(B46-100)/15,0)</f>
        <v>0</v>
      </c>
      <c r="C700">
        <f t="shared" ref="C700:U700" si="756">IF(C445,(C46-100)/15,0)</f>
        <v>0</v>
      </c>
      <c r="D700">
        <f t="shared" si="756"/>
        <v>0</v>
      </c>
      <c r="E700">
        <f t="shared" si="756"/>
        <v>0</v>
      </c>
      <c r="F700">
        <f t="shared" si="756"/>
        <v>0</v>
      </c>
      <c r="G700">
        <f t="shared" si="756"/>
        <v>0</v>
      </c>
      <c r="H700">
        <f t="shared" si="756"/>
        <v>0</v>
      </c>
      <c r="I700">
        <f t="shared" si="756"/>
        <v>0</v>
      </c>
      <c r="J700">
        <f t="shared" si="756"/>
        <v>-2.0666666666666669</v>
      </c>
      <c r="K700">
        <f t="shared" si="756"/>
        <v>0.33333333333333331</v>
      </c>
      <c r="L700">
        <f t="shared" si="756"/>
        <v>-1.2666666666666666</v>
      </c>
      <c r="M700">
        <f t="shared" si="756"/>
        <v>-0.26666666666666666</v>
      </c>
      <c r="N700">
        <f t="shared" si="756"/>
        <v>0</v>
      </c>
      <c r="O700">
        <f t="shared" si="756"/>
        <v>0</v>
      </c>
      <c r="P700">
        <f t="shared" si="756"/>
        <v>0</v>
      </c>
      <c r="Q700">
        <f t="shared" si="756"/>
        <v>-0.2</v>
      </c>
      <c r="R700">
        <f t="shared" si="756"/>
        <v>0</v>
      </c>
      <c r="S700">
        <f t="shared" si="756"/>
        <v>0.26666666666666666</v>
      </c>
      <c r="T700">
        <f t="shared" si="756"/>
        <v>0</v>
      </c>
      <c r="U700">
        <f t="shared" si="756"/>
        <v>0</v>
      </c>
    </row>
    <row r="701" spans="1:21" x14ac:dyDescent="0.15">
      <c r="A701" t="s">
        <v>315</v>
      </c>
    </row>
    <row r="702" spans="1:21" x14ac:dyDescent="0.15">
      <c r="A702">
        <v>1</v>
      </c>
      <c r="B702">
        <f t="array" ref="B702:U721">TRANSPOSE(B700:U700)*B700:U700</f>
        <v>0</v>
      </c>
      <c r="C702">
        <v>0</v>
      </c>
      <c r="D702">
        <v>0</v>
      </c>
      <c r="E702">
        <v>0</v>
      </c>
      <c r="F702">
        <v>0</v>
      </c>
      <c r="G702">
        <v>0</v>
      </c>
      <c r="H702">
        <v>0</v>
      </c>
      <c r="I702">
        <v>0</v>
      </c>
      <c r="J702">
        <v>0</v>
      </c>
      <c r="K702">
        <v>0</v>
      </c>
      <c r="L702">
        <v>0</v>
      </c>
      <c r="M702">
        <v>0</v>
      </c>
      <c r="N702">
        <v>0</v>
      </c>
      <c r="O702">
        <v>0</v>
      </c>
      <c r="P702">
        <v>0</v>
      </c>
      <c r="Q702">
        <v>0</v>
      </c>
      <c r="R702">
        <v>0</v>
      </c>
      <c r="S702">
        <v>0</v>
      </c>
      <c r="T702">
        <v>0</v>
      </c>
      <c r="U702">
        <v>0</v>
      </c>
    </row>
    <row r="703" spans="1:21" x14ac:dyDescent="0.15">
      <c r="A703">
        <v>2</v>
      </c>
      <c r="B703">
        <v>0</v>
      </c>
      <c r="C703">
        <v>0</v>
      </c>
      <c r="D703">
        <v>0</v>
      </c>
      <c r="E703">
        <v>0</v>
      </c>
      <c r="F703">
        <v>0</v>
      </c>
      <c r="G703">
        <v>0</v>
      </c>
      <c r="H703">
        <v>0</v>
      </c>
      <c r="I703">
        <v>0</v>
      </c>
      <c r="J703">
        <v>0</v>
      </c>
      <c r="K703">
        <v>0</v>
      </c>
      <c r="L703">
        <v>0</v>
      </c>
      <c r="M703">
        <v>0</v>
      </c>
      <c r="N703">
        <v>0</v>
      </c>
      <c r="O703">
        <v>0</v>
      </c>
      <c r="P703">
        <v>0</v>
      </c>
      <c r="Q703">
        <v>0</v>
      </c>
      <c r="R703">
        <v>0</v>
      </c>
      <c r="S703">
        <v>0</v>
      </c>
      <c r="T703">
        <v>0</v>
      </c>
      <c r="U703">
        <v>0</v>
      </c>
    </row>
    <row r="704" spans="1:21" x14ac:dyDescent="0.15">
      <c r="A704">
        <v>3</v>
      </c>
      <c r="B704">
        <v>0</v>
      </c>
      <c r="C704">
        <v>0</v>
      </c>
      <c r="D704">
        <v>0</v>
      </c>
      <c r="E704">
        <v>0</v>
      </c>
      <c r="F704">
        <v>0</v>
      </c>
      <c r="G704">
        <v>0</v>
      </c>
      <c r="H704">
        <v>0</v>
      </c>
      <c r="I704">
        <v>0</v>
      </c>
      <c r="J704">
        <v>0</v>
      </c>
      <c r="K704">
        <v>0</v>
      </c>
      <c r="L704">
        <v>0</v>
      </c>
      <c r="M704">
        <v>0</v>
      </c>
      <c r="N704">
        <v>0</v>
      </c>
      <c r="O704">
        <v>0</v>
      </c>
      <c r="P704">
        <v>0</v>
      </c>
      <c r="Q704">
        <v>0</v>
      </c>
      <c r="R704">
        <v>0</v>
      </c>
      <c r="S704">
        <v>0</v>
      </c>
      <c r="T704">
        <v>0</v>
      </c>
      <c r="U704">
        <v>0</v>
      </c>
    </row>
    <row r="705" spans="1:21" x14ac:dyDescent="0.15">
      <c r="A705">
        <v>4</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row>
    <row r="706" spans="1:21" x14ac:dyDescent="0.15">
      <c r="A706">
        <v>5</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row>
    <row r="707" spans="1:21" x14ac:dyDescent="0.15">
      <c r="A707">
        <v>6</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row>
    <row r="708" spans="1:21" x14ac:dyDescent="0.15">
      <c r="A708">
        <v>7</v>
      </c>
      <c r="B708">
        <v>0</v>
      </c>
      <c r="C708">
        <v>0</v>
      </c>
      <c r="D708">
        <v>0</v>
      </c>
      <c r="E708">
        <v>0</v>
      </c>
      <c r="F708">
        <v>0</v>
      </c>
      <c r="G708">
        <v>0</v>
      </c>
      <c r="H708">
        <v>0</v>
      </c>
      <c r="I708">
        <v>0</v>
      </c>
      <c r="J708">
        <v>0</v>
      </c>
      <c r="K708">
        <v>0</v>
      </c>
      <c r="L708">
        <v>0</v>
      </c>
      <c r="M708">
        <v>0</v>
      </c>
      <c r="N708">
        <v>0</v>
      </c>
      <c r="O708">
        <v>0</v>
      </c>
      <c r="P708">
        <v>0</v>
      </c>
      <c r="Q708">
        <v>0</v>
      </c>
      <c r="R708">
        <v>0</v>
      </c>
      <c r="S708">
        <v>0</v>
      </c>
      <c r="T708">
        <v>0</v>
      </c>
      <c r="U708">
        <v>0</v>
      </c>
    </row>
    <row r="709" spans="1:21" x14ac:dyDescent="0.15">
      <c r="A709">
        <v>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0</v>
      </c>
    </row>
    <row r="710" spans="1:21" x14ac:dyDescent="0.15">
      <c r="A710">
        <v>9</v>
      </c>
      <c r="B710">
        <v>0</v>
      </c>
      <c r="C710">
        <v>0</v>
      </c>
      <c r="D710">
        <v>0</v>
      </c>
      <c r="E710">
        <v>0</v>
      </c>
      <c r="F710">
        <v>0</v>
      </c>
      <c r="G710">
        <v>0</v>
      </c>
      <c r="H710">
        <v>0</v>
      </c>
      <c r="I710">
        <v>0</v>
      </c>
      <c r="J710">
        <v>4.2711111111111117</v>
      </c>
      <c r="K710">
        <v>-0.68888888888888888</v>
      </c>
      <c r="L710">
        <v>2.617777777777778</v>
      </c>
      <c r="M710">
        <v>0.55111111111111111</v>
      </c>
      <c r="N710">
        <v>0</v>
      </c>
      <c r="O710">
        <v>0</v>
      </c>
      <c r="P710">
        <v>0</v>
      </c>
      <c r="Q710">
        <v>0.41333333333333339</v>
      </c>
      <c r="R710">
        <v>0</v>
      </c>
      <c r="S710">
        <v>-0.55111111111111111</v>
      </c>
      <c r="T710">
        <v>0</v>
      </c>
      <c r="U710">
        <v>0</v>
      </c>
    </row>
    <row r="711" spans="1:21" x14ac:dyDescent="0.15">
      <c r="A711">
        <v>10</v>
      </c>
      <c r="B711">
        <v>0</v>
      </c>
      <c r="C711">
        <v>0</v>
      </c>
      <c r="D711">
        <v>0</v>
      </c>
      <c r="E711">
        <v>0</v>
      </c>
      <c r="F711">
        <v>0</v>
      </c>
      <c r="G711">
        <v>0</v>
      </c>
      <c r="H711">
        <v>0</v>
      </c>
      <c r="I711">
        <v>0</v>
      </c>
      <c r="J711">
        <v>-0.68888888888888888</v>
      </c>
      <c r="K711">
        <v>0.1111111111111111</v>
      </c>
      <c r="L711">
        <v>-0.42222222222222217</v>
      </c>
      <c r="M711">
        <v>-8.8888888888888878E-2</v>
      </c>
      <c r="N711">
        <v>0</v>
      </c>
      <c r="O711">
        <v>0</v>
      </c>
      <c r="P711">
        <v>0</v>
      </c>
      <c r="Q711">
        <v>-6.6666666666666666E-2</v>
      </c>
      <c r="R711">
        <v>0</v>
      </c>
      <c r="S711">
        <v>8.8888888888888878E-2</v>
      </c>
      <c r="T711">
        <v>0</v>
      </c>
      <c r="U711">
        <v>0</v>
      </c>
    </row>
    <row r="712" spans="1:21" x14ac:dyDescent="0.15">
      <c r="A712">
        <v>11</v>
      </c>
      <c r="B712">
        <v>0</v>
      </c>
      <c r="C712">
        <v>0</v>
      </c>
      <c r="D712">
        <v>0</v>
      </c>
      <c r="E712">
        <v>0</v>
      </c>
      <c r="F712">
        <v>0</v>
      </c>
      <c r="G712">
        <v>0</v>
      </c>
      <c r="H712">
        <v>0</v>
      </c>
      <c r="I712">
        <v>0</v>
      </c>
      <c r="J712">
        <v>2.617777777777778</v>
      </c>
      <c r="K712">
        <v>-0.42222222222222217</v>
      </c>
      <c r="L712">
        <v>1.6044444444444443</v>
      </c>
      <c r="M712">
        <v>0.33777777777777773</v>
      </c>
      <c r="N712">
        <v>0</v>
      </c>
      <c r="O712">
        <v>0</v>
      </c>
      <c r="P712">
        <v>0</v>
      </c>
      <c r="Q712">
        <v>0.25333333333333335</v>
      </c>
      <c r="R712">
        <v>0</v>
      </c>
      <c r="S712">
        <v>-0.33777777777777773</v>
      </c>
      <c r="T712">
        <v>0</v>
      </c>
      <c r="U712">
        <v>0</v>
      </c>
    </row>
    <row r="713" spans="1:21" x14ac:dyDescent="0.15">
      <c r="A713">
        <v>12</v>
      </c>
      <c r="B713">
        <v>0</v>
      </c>
      <c r="C713">
        <v>0</v>
      </c>
      <c r="D713">
        <v>0</v>
      </c>
      <c r="E713">
        <v>0</v>
      </c>
      <c r="F713">
        <v>0</v>
      </c>
      <c r="G713">
        <v>0</v>
      </c>
      <c r="H713">
        <v>0</v>
      </c>
      <c r="I713">
        <v>0</v>
      </c>
      <c r="J713">
        <v>0.55111111111111111</v>
      </c>
      <c r="K713">
        <v>-8.8888888888888878E-2</v>
      </c>
      <c r="L713">
        <v>0.33777777777777773</v>
      </c>
      <c r="M713">
        <v>7.1111111111111111E-2</v>
      </c>
      <c r="N713">
        <v>0</v>
      </c>
      <c r="O713">
        <v>0</v>
      </c>
      <c r="P713">
        <v>0</v>
      </c>
      <c r="Q713">
        <v>5.3333333333333337E-2</v>
      </c>
      <c r="R713">
        <v>0</v>
      </c>
      <c r="S713">
        <v>-7.1111111111111111E-2</v>
      </c>
      <c r="T713">
        <v>0</v>
      </c>
      <c r="U713">
        <v>0</v>
      </c>
    </row>
    <row r="714" spans="1:21" x14ac:dyDescent="0.15">
      <c r="A714">
        <v>13</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row>
    <row r="715" spans="1:21" x14ac:dyDescent="0.15">
      <c r="A715">
        <v>14</v>
      </c>
      <c r="B715">
        <v>0</v>
      </c>
      <c r="C715">
        <v>0</v>
      </c>
      <c r="D715">
        <v>0</v>
      </c>
      <c r="E715">
        <v>0</v>
      </c>
      <c r="F715">
        <v>0</v>
      </c>
      <c r="G715">
        <v>0</v>
      </c>
      <c r="H715">
        <v>0</v>
      </c>
      <c r="I715">
        <v>0</v>
      </c>
      <c r="J715">
        <v>0</v>
      </c>
      <c r="K715">
        <v>0</v>
      </c>
      <c r="L715">
        <v>0</v>
      </c>
      <c r="M715">
        <v>0</v>
      </c>
      <c r="N715">
        <v>0</v>
      </c>
      <c r="O715">
        <v>0</v>
      </c>
      <c r="P715">
        <v>0</v>
      </c>
      <c r="Q715">
        <v>0</v>
      </c>
      <c r="R715">
        <v>0</v>
      </c>
      <c r="S715">
        <v>0</v>
      </c>
      <c r="T715">
        <v>0</v>
      </c>
      <c r="U715">
        <v>0</v>
      </c>
    </row>
    <row r="716" spans="1:21" x14ac:dyDescent="0.15">
      <c r="A716">
        <v>15</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row>
    <row r="717" spans="1:21" x14ac:dyDescent="0.15">
      <c r="A717">
        <v>16</v>
      </c>
      <c r="B717">
        <v>0</v>
      </c>
      <c r="C717">
        <v>0</v>
      </c>
      <c r="D717">
        <v>0</v>
      </c>
      <c r="E717">
        <v>0</v>
      </c>
      <c r="F717">
        <v>0</v>
      </c>
      <c r="G717">
        <v>0</v>
      </c>
      <c r="H717">
        <v>0</v>
      </c>
      <c r="I717">
        <v>0</v>
      </c>
      <c r="J717">
        <v>0.41333333333333339</v>
      </c>
      <c r="K717">
        <v>-6.6666666666666666E-2</v>
      </c>
      <c r="L717">
        <v>0.25333333333333335</v>
      </c>
      <c r="M717">
        <v>5.3333333333333337E-2</v>
      </c>
      <c r="N717">
        <v>0</v>
      </c>
      <c r="O717">
        <v>0</v>
      </c>
      <c r="P717">
        <v>0</v>
      </c>
      <c r="Q717">
        <v>4.0000000000000008E-2</v>
      </c>
      <c r="R717">
        <v>0</v>
      </c>
      <c r="S717">
        <v>-5.3333333333333337E-2</v>
      </c>
      <c r="T717">
        <v>0</v>
      </c>
      <c r="U717">
        <v>0</v>
      </c>
    </row>
    <row r="718" spans="1:21" x14ac:dyDescent="0.15">
      <c r="A718">
        <v>17</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row>
    <row r="719" spans="1:21" x14ac:dyDescent="0.15">
      <c r="A719">
        <v>18</v>
      </c>
      <c r="B719">
        <v>0</v>
      </c>
      <c r="C719">
        <v>0</v>
      </c>
      <c r="D719">
        <v>0</v>
      </c>
      <c r="E719">
        <v>0</v>
      </c>
      <c r="F719">
        <v>0</v>
      </c>
      <c r="G719">
        <v>0</v>
      </c>
      <c r="H719">
        <v>0</v>
      </c>
      <c r="I719">
        <v>0</v>
      </c>
      <c r="J719">
        <v>-0.55111111111111111</v>
      </c>
      <c r="K719">
        <v>8.8888888888888878E-2</v>
      </c>
      <c r="L719">
        <v>-0.33777777777777773</v>
      </c>
      <c r="M719">
        <v>-7.1111111111111111E-2</v>
      </c>
      <c r="N719">
        <v>0</v>
      </c>
      <c r="O719">
        <v>0</v>
      </c>
      <c r="P719">
        <v>0</v>
      </c>
      <c r="Q719">
        <v>-5.3333333333333337E-2</v>
      </c>
      <c r="R719">
        <v>0</v>
      </c>
      <c r="S719">
        <v>7.1111111111111111E-2</v>
      </c>
      <c r="T719">
        <v>0</v>
      </c>
      <c r="U719">
        <v>0</v>
      </c>
    </row>
    <row r="720" spans="1:21" x14ac:dyDescent="0.15">
      <c r="A720">
        <v>19</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row>
    <row r="721" spans="1:21" x14ac:dyDescent="0.15">
      <c r="A721">
        <v>20</v>
      </c>
      <c r="B721">
        <v>0</v>
      </c>
      <c r="C721">
        <v>0</v>
      </c>
      <c r="D721">
        <v>0</v>
      </c>
      <c r="E721">
        <v>0</v>
      </c>
      <c r="F721">
        <v>0</v>
      </c>
      <c r="G721">
        <v>0</v>
      </c>
      <c r="H721">
        <v>0</v>
      </c>
      <c r="I721">
        <v>0</v>
      </c>
      <c r="J721">
        <v>0</v>
      </c>
      <c r="K721">
        <v>0</v>
      </c>
      <c r="L721">
        <v>0</v>
      </c>
      <c r="M721">
        <v>0</v>
      </c>
      <c r="N721">
        <v>0</v>
      </c>
      <c r="O721">
        <v>0</v>
      </c>
      <c r="P721">
        <v>0</v>
      </c>
      <c r="Q721">
        <v>0</v>
      </c>
      <c r="R721">
        <v>0</v>
      </c>
      <c r="S721">
        <v>0</v>
      </c>
      <c r="T721">
        <v>0</v>
      </c>
      <c r="U721">
        <v>0</v>
      </c>
    </row>
    <row r="723" spans="1:21" x14ac:dyDescent="0.15">
      <c r="A723" t="s">
        <v>316</v>
      </c>
      <c r="B723">
        <v>1</v>
      </c>
      <c r="C723">
        <v>2</v>
      </c>
      <c r="D723">
        <v>3</v>
      </c>
      <c r="E723">
        <v>4</v>
      </c>
      <c r="F723">
        <v>5</v>
      </c>
      <c r="G723">
        <v>6</v>
      </c>
      <c r="H723">
        <v>7</v>
      </c>
      <c r="I723">
        <v>8</v>
      </c>
      <c r="J723">
        <v>9</v>
      </c>
      <c r="K723">
        <v>10</v>
      </c>
      <c r="L723">
        <v>11</v>
      </c>
      <c r="M723">
        <v>12</v>
      </c>
      <c r="N723">
        <v>13</v>
      </c>
      <c r="O723">
        <v>14</v>
      </c>
      <c r="P723">
        <v>15</v>
      </c>
      <c r="Q723">
        <v>16</v>
      </c>
      <c r="R723">
        <v>17</v>
      </c>
      <c r="S723">
        <v>18</v>
      </c>
      <c r="T723">
        <v>19</v>
      </c>
      <c r="U723">
        <v>20</v>
      </c>
    </row>
    <row r="724" spans="1:21" x14ac:dyDescent="0.15">
      <c r="A724">
        <v>1</v>
      </c>
      <c r="B724">
        <f t="array" ref="B724:U743">B479:U498*B702:U721</f>
        <v>0</v>
      </c>
      <c r="C724">
        <v>0</v>
      </c>
      <c r="D724">
        <v>0</v>
      </c>
      <c r="E724">
        <v>0</v>
      </c>
      <c r="F724">
        <v>0</v>
      </c>
      <c r="G724">
        <v>0</v>
      </c>
      <c r="H724">
        <v>0</v>
      </c>
      <c r="I724">
        <v>0</v>
      </c>
      <c r="J724">
        <v>0</v>
      </c>
      <c r="K724">
        <v>0</v>
      </c>
      <c r="L724">
        <v>0</v>
      </c>
      <c r="M724">
        <v>0</v>
      </c>
      <c r="N724">
        <v>0</v>
      </c>
      <c r="O724">
        <v>0</v>
      </c>
      <c r="P724">
        <v>0</v>
      </c>
      <c r="Q724">
        <v>0</v>
      </c>
      <c r="R724">
        <v>0</v>
      </c>
      <c r="S724">
        <v>0</v>
      </c>
      <c r="T724">
        <v>0</v>
      </c>
      <c r="U724">
        <v>0</v>
      </c>
    </row>
    <row r="725" spans="1:21" x14ac:dyDescent="0.15">
      <c r="A725">
        <v>2</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row>
    <row r="726" spans="1:21" x14ac:dyDescent="0.15">
      <c r="A726">
        <v>3</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row>
    <row r="727" spans="1:21" x14ac:dyDescent="0.15">
      <c r="A727">
        <v>4</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row>
    <row r="728" spans="1:21" x14ac:dyDescent="0.15">
      <c r="A728">
        <v>5</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row>
    <row r="729" spans="1:21" x14ac:dyDescent="0.15">
      <c r="A729">
        <v>6</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row>
    <row r="730" spans="1:21" x14ac:dyDescent="0.15">
      <c r="A730">
        <v>7</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row>
    <row r="731" spans="1:21" x14ac:dyDescent="0.15">
      <c r="A731">
        <v>8</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row>
    <row r="732" spans="1:21" x14ac:dyDescent="0.15">
      <c r="A732">
        <v>9</v>
      </c>
      <c r="B732">
        <v>0</v>
      </c>
      <c r="C732">
        <v>0</v>
      </c>
      <c r="D732">
        <v>0</v>
      </c>
      <c r="E732">
        <v>0</v>
      </c>
      <c r="F732">
        <v>0</v>
      </c>
      <c r="G732">
        <v>0</v>
      </c>
      <c r="H732">
        <v>0</v>
      </c>
      <c r="I732">
        <v>0</v>
      </c>
      <c r="J732">
        <v>6.290120197231623</v>
      </c>
      <c r="K732">
        <v>-5.5729876692052017E-2</v>
      </c>
      <c r="L732">
        <v>-1.541354372793027</v>
      </c>
      <c r="M732">
        <v>-8.782474424902266E-2</v>
      </c>
      <c r="N732">
        <v>0</v>
      </c>
      <c r="O732">
        <v>0</v>
      </c>
      <c r="P732">
        <v>0</v>
      </c>
      <c r="Q732">
        <v>-0.15523446828256299</v>
      </c>
      <c r="R732">
        <v>0</v>
      </c>
      <c r="S732">
        <v>0</v>
      </c>
      <c r="T732">
        <v>0</v>
      </c>
      <c r="U732">
        <v>0</v>
      </c>
    </row>
    <row r="733" spans="1:21" x14ac:dyDescent="0.15">
      <c r="A733">
        <v>10</v>
      </c>
      <c r="B733">
        <v>0</v>
      </c>
      <c r="C733">
        <v>0</v>
      </c>
      <c r="D733">
        <v>0</v>
      </c>
      <c r="E733">
        <v>0</v>
      </c>
      <c r="F733">
        <v>0</v>
      </c>
      <c r="G733">
        <v>0</v>
      </c>
      <c r="H733">
        <v>0</v>
      </c>
      <c r="I733">
        <v>0</v>
      </c>
      <c r="J733">
        <v>-5.5729876692051872E-2</v>
      </c>
      <c r="K733">
        <v>0.45069523159305502</v>
      </c>
      <c r="L733">
        <v>0.24475124800668072</v>
      </c>
      <c r="M733">
        <v>0.33144327344539976</v>
      </c>
      <c r="N733">
        <v>0</v>
      </c>
      <c r="O733">
        <v>0</v>
      </c>
      <c r="P733">
        <v>0</v>
      </c>
      <c r="Q733">
        <v>-8.2074681361819085E-2</v>
      </c>
      <c r="R733">
        <v>0</v>
      </c>
      <c r="S733">
        <v>0</v>
      </c>
      <c r="T733">
        <v>0</v>
      </c>
      <c r="U733">
        <v>0</v>
      </c>
    </row>
    <row r="734" spans="1:21" x14ac:dyDescent="0.15">
      <c r="A734">
        <v>11</v>
      </c>
      <c r="B734">
        <v>0</v>
      </c>
      <c r="C734">
        <v>0</v>
      </c>
      <c r="D734">
        <v>0</v>
      </c>
      <c r="E734">
        <v>0</v>
      </c>
      <c r="F734">
        <v>0</v>
      </c>
      <c r="G734">
        <v>0</v>
      </c>
      <c r="H734">
        <v>0</v>
      </c>
      <c r="I734">
        <v>0</v>
      </c>
      <c r="J734">
        <v>-1.541354372793027</v>
      </c>
      <c r="K734">
        <v>0.24475124800668072</v>
      </c>
      <c r="L734">
        <v>2.678176579497006</v>
      </c>
      <c r="M734">
        <v>-6.2169179070478038E-2</v>
      </c>
      <c r="N734">
        <v>0</v>
      </c>
      <c r="O734">
        <v>0</v>
      </c>
      <c r="P734">
        <v>0</v>
      </c>
      <c r="Q734">
        <v>2.1038998046700955E-2</v>
      </c>
      <c r="R734">
        <v>0</v>
      </c>
      <c r="S734">
        <v>0</v>
      </c>
      <c r="T734">
        <v>0</v>
      </c>
      <c r="U734">
        <v>0</v>
      </c>
    </row>
    <row r="735" spans="1:21" x14ac:dyDescent="0.15">
      <c r="A735">
        <v>12</v>
      </c>
      <c r="B735">
        <v>0</v>
      </c>
      <c r="C735">
        <v>0</v>
      </c>
      <c r="D735">
        <v>0</v>
      </c>
      <c r="E735">
        <v>0</v>
      </c>
      <c r="F735">
        <v>0</v>
      </c>
      <c r="G735">
        <v>0</v>
      </c>
      <c r="H735">
        <v>0</v>
      </c>
      <c r="I735">
        <v>0</v>
      </c>
      <c r="J735">
        <v>-8.7824744249022674E-2</v>
      </c>
      <c r="K735">
        <v>0.33144327344539987</v>
      </c>
      <c r="L735">
        <v>-6.2169179070478038E-2</v>
      </c>
      <c r="M735">
        <v>0.3752168731754017</v>
      </c>
      <c r="N735">
        <v>0</v>
      </c>
      <c r="O735">
        <v>0</v>
      </c>
      <c r="P735">
        <v>0</v>
      </c>
      <c r="Q735">
        <v>-0.10394609945769447</v>
      </c>
      <c r="R735">
        <v>0</v>
      </c>
      <c r="S735">
        <v>0</v>
      </c>
      <c r="T735">
        <v>0</v>
      </c>
      <c r="U735">
        <v>0</v>
      </c>
    </row>
    <row r="736" spans="1:21" x14ac:dyDescent="0.15">
      <c r="A736">
        <v>13</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row>
    <row r="737" spans="1:21" x14ac:dyDescent="0.15">
      <c r="A737">
        <v>14</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row>
    <row r="738" spans="1:21" x14ac:dyDescent="0.15">
      <c r="A738">
        <v>15</v>
      </c>
      <c r="B738">
        <v>0</v>
      </c>
      <c r="C738">
        <v>0</v>
      </c>
      <c r="D738">
        <v>0</v>
      </c>
      <c r="E738">
        <v>0</v>
      </c>
      <c r="F738">
        <v>0</v>
      </c>
      <c r="G738">
        <v>0</v>
      </c>
      <c r="H738">
        <v>0</v>
      </c>
      <c r="I738">
        <v>0</v>
      </c>
      <c r="J738">
        <v>0</v>
      </c>
      <c r="K738">
        <v>0</v>
      </c>
      <c r="L738">
        <v>0</v>
      </c>
      <c r="M738">
        <v>0</v>
      </c>
      <c r="N738">
        <v>0</v>
      </c>
      <c r="O738">
        <v>0</v>
      </c>
      <c r="P738">
        <v>0</v>
      </c>
      <c r="Q738">
        <v>0</v>
      </c>
      <c r="R738">
        <v>0</v>
      </c>
      <c r="S738">
        <v>0</v>
      </c>
      <c r="T738">
        <v>0</v>
      </c>
      <c r="U738">
        <v>0</v>
      </c>
    </row>
    <row r="739" spans="1:21" x14ac:dyDescent="0.15">
      <c r="A739">
        <v>16</v>
      </c>
      <c r="B739">
        <v>0</v>
      </c>
      <c r="C739">
        <v>0</v>
      </c>
      <c r="D739">
        <v>0</v>
      </c>
      <c r="E739">
        <v>0</v>
      </c>
      <c r="F739">
        <v>0</v>
      </c>
      <c r="G739">
        <v>0</v>
      </c>
      <c r="H739">
        <v>0</v>
      </c>
      <c r="I739">
        <v>0</v>
      </c>
      <c r="J739">
        <v>-0.15523446828256299</v>
      </c>
      <c r="K739">
        <v>-8.2074681361819113E-2</v>
      </c>
      <c r="L739">
        <v>2.1038998046700959E-2</v>
      </c>
      <c r="M739">
        <v>-0.10394609945769448</v>
      </c>
      <c r="N739">
        <v>0</v>
      </c>
      <c r="O739">
        <v>0</v>
      </c>
      <c r="P739">
        <v>0</v>
      </c>
      <c r="Q739">
        <v>7.6804406218199367E-2</v>
      </c>
      <c r="R739">
        <v>0</v>
      </c>
      <c r="S739">
        <v>0</v>
      </c>
      <c r="T739">
        <v>0</v>
      </c>
      <c r="U739">
        <v>0</v>
      </c>
    </row>
    <row r="740" spans="1:21" x14ac:dyDescent="0.15">
      <c r="A740">
        <v>17</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row>
    <row r="741" spans="1:21" x14ac:dyDescent="0.15">
      <c r="A741">
        <v>18</v>
      </c>
      <c r="B741">
        <v>0</v>
      </c>
      <c r="C741">
        <v>0</v>
      </c>
      <c r="D741">
        <v>0</v>
      </c>
      <c r="E741">
        <v>0</v>
      </c>
      <c r="F741">
        <v>0</v>
      </c>
      <c r="G741">
        <v>0</v>
      </c>
      <c r="H741">
        <v>0</v>
      </c>
      <c r="I741">
        <v>0</v>
      </c>
      <c r="J741">
        <v>0</v>
      </c>
      <c r="K741">
        <v>0</v>
      </c>
      <c r="L741">
        <v>0</v>
      </c>
      <c r="M741">
        <v>0</v>
      </c>
      <c r="N741">
        <v>0</v>
      </c>
      <c r="O741">
        <v>0</v>
      </c>
      <c r="P741">
        <v>0</v>
      </c>
      <c r="Q741">
        <v>0</v>
      </c>
      <c r="R741">
        <v>0</v>
      </c>
      <c r="S741">
        <v>7.1111111111111111E-2</v>
      </c>
      <c r="T741">
        <v>0</v>
      </c>
      <c r="U741">
        <v>0</v>
      </c>
    </row>
    <row r="742" spans="1:21" x14ac:dyDescent="0.15">
      <c r="A742">
        <v>19</v>
      </c>
      <c r="B742">
        <v>0</v>
      </c>
      <c r="C742">
        <v>0</v>
      </c>
      <c r="D742">
        <v>0</v>
      </c>
      <c r="E742">
        <v>0</v>
      </c>
      <c r="F742">
        <v>0</v>
      </c>
      <c r="G742">
        <v>0</v>
      </c>
      <c r="H742">
        <v>0</v>
      </c>
      <c r="I742">
        <v>0</v>
      </c>
      <c r="J742">
        <v>0</v>
      </c>
      <c r="K742">
        <v>0</v>
      </c>
      <c r="L742">
        <v>0</v>
      </c>
      <c r="M742">
        <v>0</v>
      </c>
      <c r="N742">
        <v>0</v>
      </c>
      <c r="O742">
        <v>0</v>
      </c>
      <c r="P742">
        <v>0</v>
      </c>
      <c r="Q742">
        <v>0</v>
      </c>
      <c r="R742">
        <v>0</v>
      </c>
      <c r="S742">
        <v>0</v>
      </c>
      <c r="T742">
        <v>0</v>
      </c>
      <c r="U742">
        <v>0</v>
      </c>
    </row>
    <row r="743" spans="1:21" x14ac:dyDescent="0.15">
      <c r="A743">
        <v>20</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row>
    <row r="747" spans="1:21" x14ac:dyDescent="0.15">
      <c r="A747" t="s">
        <v>322</v>
      </c>
      <c r="B747">
        <v>1</v>
      </c>
      <c r="C747">
        <v>2</v>
      </c>
      <c r="D747">
        <v>3</v>
      </c>
      <c r="E747">
        <v>4</v>
      </c>
      <c r="F747">
        <v>5</v>
      </c>
      <c r="G747">
        <v>6</v>
      </c>
      <c r="H747">
        <v>7</v>
      </c>
      <c r="I747">
        <v>8</v>
      </c>
      <c r="J747">
        <v>9</v>
      </c>
      <c r="K747">
        <v>10</v>
      </c>
      <c r="L747">
        <v>11</v>
      </c>
      <c r="M747">
        <v>12</v>
      </c>
      <c r="N747">
        <v>13</v>
      </c>
      <c r="O747">
        <v>14</v>
      </c>
      <c r="P747">
        <v>15</v>
      </c>
      <c r="Q747">
        <v>16</v>
      </c>
      <c r="R747">
        <v>17</v>
      </c>
      <c r="S747">
        <v>18</v>
      </c>
      <c r="T747">
        <v>19</v>
      </c>
      <c r="U747">
        <v>20</v>
      </c>
    </row>
    <row r="748" spans="1:21" x14ac:dyDescent="0.15">
      <c r="A748">
        <v>1</v>
      </c>
      <c r="B748">
        <f t="array" ref="B748:U767">Y447:Y466*TRANSPOSE(Y447:Y466)</f>
        <v>0</v>
      </c>
      <c r="C748">
        <v>0</v>
      </c>
      <c r="D748">
        <v>0</v>
      </c>
      <c r="E748">
        <v>0</v>
      </c>
      <c r="F748">
        <v>0</v>
      </c>
      <c r="G748">
        <v>0</v>
      </c>
      <c r="H748">
        <v>0</v>
      </c>
      <c r="I748">
        <v>0</v>
      </c>
      <c r="J748">
        <v>0</v>
      </c>
      <c r="K748">
        <v>0</v>
      </c>
      <c r="L748">
        <v>0</v>
      </c>
      <c r="M748">
        <v>0</v>
      </c>
      <c r="N748">
        <v>0</v>
      </c>
      <c r="O748">
        <v>0</v>
      </c>
      <c r="P748">
        <v>0</v>
      </c>
      <c r="Q748">
        <v>0</v>
      </c>
      <c r="R748">
        <v>0</v>
      </c>
      <c r="S748">
        <v>0</v>
      </c>
      <c r="T748">
        <v>0</v>
      </c>
      <c r="U748">
        <v>0</v>
      </c>
    </row>
    <row r="749" spans="1:21" x14ac:dyDescent="0.15">
      <c r="A749">
        <v>2</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row>
    <row r="750" spans="1:21" x14ac:dyDescent="0.15">
      <c r="A750">
        <v>3</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row>
    <row r="751" spans="1:21" x14ac:dyDescent="0.15">
      <c r="A751">
        <v>4</v>
      </c>
      <c r="B751">
        <v>0</v>
      </c>
      <c r="C751">
        <v>0</v>
      </c>
      <c r="D751">
        <v>0</v>
      </c>
      <c r="E751">
        <v>0</v>
      </c>
      <c r="F751">
        <v>0</v>
      </c>
      <c r="G751">
        <v>0</v>
      </c>
      <c r="H751">
        <v>0</v>
      </c>
      <c r="I751">
        <v>0</v>
      </c>
      <c r="J751">
        <v>0</v>
      </c>
      <c r="K751">
        <v>0</v>
      </c>
      <c r="L751">
        <v>0</v>
      </c>
      <c r="M751">
        <v>0</v>
      </c>
      <c r="N751">
        <v>0</v>
      </c>
      <c r="O751">
        <v>0</v>
      </c>
      <c r="P751">
        <v>0</v>
      </c>
      <c r="Q751">
        <v>0</v>
      </c>
      <c r="R751">
        <v>0</v>
      </c>
      <c r="S751">
        <v>0</v>
      </c>
      <c r="T751">
        <v>0</v>
      </c>
      <c r="U751">
        <v>0</v>
      </c>
    </row>
    <row r="752" spans="1:21" x14ac:dyDescent="0.15">
      <c r="A752">
        <v>5</v>
      </c>
      <c r="B752">
        <v>0</v>
      </c>
      <c r="C752">
        <v>0</v>
      </c>
      <c r="D752">
        <v>0</v>
      </c>
      <c r="E752">
        <v>0</v>
      </c>
      <c r="F752">
        <v>0</v>
      </c>
      <c r="G752">
        <v>0</v>
      </c>
      <c r="H752">
        <v>0</v>
      </c>
      <c r="I752">
        <v>0</v>
      </c>
      <c r="J752">
        <v>0</v>
      </c>
      <c r="K752">
        <v>0</v>
      </c>
      <c r="L752">
        <v>0</v>
      </c>
      <c r="M752">
        <v>0</v>
      </c>
      <c r="N752">
        <v>0</v>
      </c>
      <c r="O752">
        <v>0</v>
      </c>
      <c r="P752">
        <v>0</v>
      </c>
      <c r="Q752">
        <v>0</v>
      </c>
      <c r="R752">
        <v>0</v>
      </c>
      <c r="S752">
        <v>0</v>
      </c>
      <c r="T752">
        <v>0</v>
      </c>
      <c r="U752">
        <v>0</v>
      </c>
    </row>
    <row r="753" spans="1:21" x14ac:dyDescent="0.15">
      <c r="A753">
        <v>6</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row>
    <row r="754" spans="1:21" x14ac:dyDescent="0.15">
      <c r="A754">
        <v>7</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row>
    <row r="755" spans="1:21" x14ac:dyDescent="0.15">
      <c r="A755">
        <v>8</v>
      </c>
      <c r="B755">
        <v>0</v>
      </c>
      <c r="C755">
        <v>0</v>
      </c>
      <c r="D755">
        <v>0</v>
      </c>
      <c r="E755">
        <v>0</v>
      </c>
      <c r="F755">
        <v>0</v>
      </c>
      <c r="G755">
        <v>0</v>
      </c>
      <c r="H755">
        <v>0</v>
      </c>
      <c r="I755">
        <v>0</v>
      </c>
      <c r="J755">
        <v>0</v>
      </c>
      <c r="K755">
        <v>0</v>
      </c>
      <c r="L755">
        <v>0</v>
      </c>
      <c r="M755">
        <v>0</v>
      </c>
      <c r="N755">
        <v>0</v>
      </c>
      <c r="O755">
        <v>0</v>
      </c>
      <c r="P755">
        <v>0</v>
      </c>
      <c r="Q755">
        <v>0</v>
      </c>
      <c r="R755">
        <v>0</v>
      </c>
      <c r="S755">
        <v>0</v>
      </c>
      <c r="T755">
        <v>0</v>
      </c>
      <c r="U755">
        <v>0</v>
      </c>
    </row>
    <row r="756" spans="1:21" x14ac:dyDescent="0.15">
      <c r="A756">
        <v>9</v>
      </c>
      <c r="B756">
        <v>0</v>
      </c>
      <c r="C756">
        <v>0</v>
      </c>
      <c r="D756">
        <v>0</v>
      </c>
      <c r="E756">
        <v>0</v>
      </c>
      <c r="F756">
        <v>0</v>
      </c>
      <c r="G756">
        <v>0</v>
      </c>
      <c r="H756">
        <v>0</v>
      </c>
      <c r="I756">
        <v>0</v>
      </c>
      <c r="J756">
        <v>9.3530795411811279E-2</v>
      </c>
      <c r="K756">
        <v>-1.2700770991344002E-2</v>
      </c>
      <c r="L756">
        <v>0.18590266732323199</v>
      </c>
      <c r="M756">
        <v>1.1061343653243474E-2</v>
      </c>
      <c r="N756">
        <v>0</v>
      </c>
      <c r="O756">
        <v>0</v>
      </c>
      <c r="P756">
        <v>0</v>
      </c>
      <c r="Q756">
        <v>3.4167417142112371E-3</v>
      </c>
      <c r="R756">
        <v>0</v>
      </c>
      <c r="S756">
        <v>0</v>
      </c>
      <c r="T756">
        <v>0</v>
      </c>
      <c r="U756">
        <v>0</v>
      </c>
    </row>
    <row r="757" spans="1:21" x14ac:dyDescent="0.15">
      <c r="A757">
        <v>10</v>
      </c>
      <c r="B757">
        <v>0</v>
      </c>
      <c r="C757">
        <v>0</v>
      </c>
      <c r="D757">
        <v>0</v>
      </c>
      <c r="E757">
        <v>0</v>
      </c>
      <c r="F757">
        <v>0</v>
      </c>
      <c r="G757">
        <v>0</v>
      </c>
      <c r="H757">
        <v>0</v>
      </c>
      <c r="I757">
        <v>0</v>
      </c>
      <c r="J757">
        <v>-1.2700770991344002E-2</v>
      </c>
      <c r="K757">
        <v>1.7246681487560057E-3</v>
      </c>
      <c r="L757">
        <v>-2.524416898152684E-2</v>
      </c>
      <c r="M757">
        <v>-1.5020463792469866E-3</v>
      </c>
      <c r="N757">
        <v>0</v>
      </c>
      <c r="O757">
        <v>0</v>
      </c>
      <c r="P757">
        <v>0</v>
      </c>
      <c r="Q757">
        <v>-4.639675505559638E-4</v>
      </c>
      <c r="R757">
        <v>0</v>
      </c>
      <c r="S757">
        <v>0</v>
      </c>
      <c r="T757">
        <v>0</v>
      </c>
      <c r="U757">
        <v>0</v>
      </c>
    </row>
    <row r="758" spans="1:21" x14ac:dyDescent="0.15">
      <c r="A758">
        <v>11</v>
      </c>
      <c r="B758">
        <v>0</v>
      </c>
      <c r="C758">
        <v>0</v>
      </c>
      <c r="D758">
        <v>0</v>
      </c>
      <c r="E758">
        <v>0</v>
      </c>
      <c r="F758">
        <v>0</v>
      </c>
      <c r="G758">
        <v>0</v>
      </c>
      <c r="H758">
        <v>0</v>
      </c>
      <c r="I758">
        <v>0</v>
      </c>
      <c r="J758">
        <v>0.18590266732323199</v>
      </c>
      <c r="K758">
        <v>-2.524416898152684E-2</v>
      </c>
      <c r="L758">
        <v>0.36950184766126754</v>
      </c>
      <c r="M758">
        <v>2.1985628158757077E-2</v>
      </c>
      <c r="N758">
        <v>0</v>
      </c>
      <c r="O758">
        <v>0</v>
      </c>
      <c r="P758">
        <v>0</v>
      </c>
      <c r="Q758">
        <v>6.7911471877230385E-3</v>
      </c>
      <c r="R758">
        <v>0</v>
      </c>
      <c r="S758">
        <v>0</v>
      </c>
      <c r="T758">
        <v>0</v>
      </c>
      <c r="U758">
        <v>0</v>
      </c>
    </row>
    <row r="759" spans="1:21" x14ac:dyDescent="0.15">
      <c r="A759">
        <v>12</v>
      </c>
      <c r="B759">
        <v>0</v>
      </c>
      <c r="C759">
        <v>0</v>
      </c>
      <c r="D759">
        <v>0</v>
      </c>
      <c r="E759">
        <v>0</v>
      </c>
      <c r="F759">
        <v>0</v>
      </c>
      <c r="G759">
        <v>0</v>
      </c>
      <c r="H759">
        <v>0</v>
      </c>
      <c r="I759">
        <v>0</v>
      </c>
      <c r="J759">
        <v>1.1061343653243474E-2</v>
      </c>
      <c r="K759">
        <v>-1.5020463792469866E-3</v>
      </c>
      <c r="L759">
        <v>2.1985628158757077E-2</v>
      </c>
      <c r="M759">
        <v>1.3081608349039941E-3</v>
      </c>
      <c r="N759">
        <v>0</v>
      </c>
      <c r="O759">
        <v>0</v>
      </c>
      <c r="P759">
        <v>0</v>
      </c>
      <c r="Q759">
        <v>4.0407818739120888E-4</v>
      </c>
      <c r="R759">
        <v>0</v>
      </c>
      <c r="S759">
        <v>0</v>
      </c>
      <c r="T759">
        <v>0</v>
      </c>
      <c r="U759">
        <v>0</v>
      </c>
    </row>
    <row r="760" spans="1:21" x14ac:dyDescent="0.15">
      <c r="A760">
        <v>13</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row>
    <row r="761" spans="1:21" x14ac:dyDescent="0.15">
      <c r="A761">
        <v>14</v>
      </c>
      <c r="B761">
        <v>0</v>
      </c>
      <c r="C761">
        <v>0</v>
      </c>
      <c r="D761">
        <v>0</v>
      </c>
      <c r="E761">
        <v>0</v>
      </c>
      <c r="F761">
        <v>0</v>
      </c>
      <c r="G761">
        <v>0</v>
      </c>
      <c r="H761">
        <v>0</v>
      </c>
      <c r="I761">
        <v>0</v>
      </c>
      <c r="J761">
        <v>0</v>
      </c>
      <c r="K761">
        <v>0</v>
      </c>
      <c r="L761">
        <v>0</v>
      </c>
      <c r="M761">
        <v>0</v>
      </c>
      <c r="N761">
        <v>0</v>
      </c>
      <c r="O761">
        <v>0</v>
      </c>
      <c r="P761">
        <v>0</v>
      </c>
      <c r="Q761">
        <v>0</v>
      </c>
      <c r="R761">
        <v>0</v>
      </c>
      <c r="S761">
        <v>0</v>
      </c>
      <c r="T761">
        <v>0</v>
      </c>
      <c r="U761">
        <v>0</v>
      </c>
    </row>
    <row r="762" spans="1:21" x14ac:dyDescent="0.15">
      <c r="A762">
        <v>15</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row>
    <row r="763" spans="1:21" x14ac:dyDescent="0.15">
      <c r="A763">
        <v>16</v>
      </c>
      <c r="B763">
        <v>0</v>
      </c>
      <c r="C763">
        <v>0</v>
      </c>
      <c r="D763">
        <v>0</v>
      </c>
      <c r="E763">
        <v>0</v>
      </c>
      <c r="F763">
        <v>0</v>
      </c>
      <c r="G763">
        <v>0</v>
      </c>
      <c r="H763">
        <v>0</v>
      </c>
      <c r="I763">
        <v>0</v>
      </c>
      <c r="J763">
        <v>3.4167417142112371E-3</v>
      </c>
      <c r="K763">
        <v>-4.639675505559638E-4</v>
      </c>
      <c r="L763">
        <v>6.7911471877230385E-3</v>
      </c>
      <c r="M763">
        <v>4.0407818739120888E-4</v>
      </c>
      <c r="N763">
        <v>0</v>
      </c>
      <c r="O763">
        <v>0</v>
      </c>
      <c r="P763">
        <v>0</v>
      </c>
      <c r="Q763">
        <v>1.2481583087399798E-4</v>
      </c>
      <c r="R763">
        <v>0</v>
      </c>
      <c r="S763">
        <v>0</v>
      </c>
      <c r="T763">
        <v>0</v>
      </c>
      <c r="U763">
        <v>0</v>
      </c>
    </row>
    <row r="764" spans="1:21" x14ac:dyDescent="0.15">
      <c r="A764">
        <v>17</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row>
    <row r="765" spans="1:21" x14ac:dyDescent="0.15">
      <c r="A765">
        <v>18</v>
      </c>
      <c r="B765">
        <v>0</v>
      </c>
      <c r="C765">
        <v>0</v>
      </c>
      <c r="D765">
        <v>0</v>
      </c>
      <c r="E765">
        <v>0</v>
      </c>
      <c r="F765">
        <v>0</v>
      </c>
      <c r="G765">
        <v>0</v>
      </c>
      <c r="H765">
        <v>0</v>
      </c>
      <c r="I765">
        <v>0</v>
      </c>
      <c r="J765">
        <v>0</v>
      </c>
      <c r="K765">
        <v>0</v>
      </c>
      <c r="L765">
        <v>0</v>
      </c>
      <c r="M765">
        <v>0</v>
      </c>
      <c r="N765">
        <v>0</v>
      </c>
      <c r="O765">
        <v>0</v>
      </c>
      <c r="P765">
        <v>0</v>
      </c>
      <c r="Q765">
        <v>0</v>
      </c>
      <c r="R765">
        <v>0</v>
      </c>
      <c r="S765">
        <v>0</v>
      </c>
      <c r="T765">
        <v>0</v>
      </c>
      <c r="U765">
        <v>0</v>
      </c>
    </row>
    <row r="766" spans="1:21" x14ac:dyDescent="0.15">
      <c r="A766">
        <v>19</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row>
    <row r="767" spans="1:21" x14ac:dyDescent="0.15">
      <c r="A767">
        <v>20</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row>
    <row r="770" spans="1:21" x14ac:dyDescent="0.15">
      <c r="A770" t="s">
        <v>323</v>
      </c>
      <c r="B770">
        <v>1</v>
      </c>
      <c r="C770">
        <v>2</v>
      </c>
      <c r="D770">
        <v>3</v>
      </c>
      <c r="E770">
        <v>4</v>
      </c>
      <c r="F770">
        <v>5</v>
      </c>
      <c r="G770">
        <v>6</v>
      </c>
      <c r="H770">
        <v>7</v>
      </c>
      <c r="I770">
        <v>8</v>
      </c>
      <c r="J770">
        <v>9</v>
      </c>
      <c r="K770">
        <v>10</v>
      </c>
      <c r="L770">
        <v>11</v>
      </c>
      <c r="M770">
        <v>12</v>
      </c>
      <c r="N770">
        <v>13</v>
      </c>
      <c r="O770">
        <v>14</v>
      </c>
      <c r="P770">
        <v>15</v>
      </c>
      <c r="Q770">
        <v>16</v>
      </c>
      <c r="R770">
        <v>17</v>
      </c>
      <c r="S770">
        <v>18</v>
      </c>
      <c r="T770">
        <v>19</v>
      </c>
      <c r="U770">
        <v>20</v>
      </c>
    </row>
    <row r="771" spans="1:21" x14ac:dyDescent="0.15">
      <c r="A771">
        <v>1</v>
      </c>
      <c r="B771">
        <f t="array" ref="B771:U790">B748:U767*B447:U466</f>
        <v>0</v>
      </c>
      <c r="C771">
        <v>0</v>
      </c>
      <c r="D771">
        <v>0</v>
      </c>
      <c r="E771">
        <v>0</v>
      </c>
      <c r="F771">
        <v>0</v>
      </c>
      <c r="G771">
        <v>0</v>
      </c>
      <c r="H771">
        <v>0</v>
      </c>
      <c r="I771">
        <v>0</v>
      </c>
      <c r="J771">
        <v>0</v>
      </c>
      <c r="K771">
        <v>0</v>
      </c>
      <c r="L771">
        <v>0</v>
      </c>
      <c r="M771">
        <v>0</v>
      </c>
      <c r="N771">
        <v>0</v>
      </c>
      <c r="O771">
        <v>0</v>
      </c>
      <c r="P771">
        <v>0</v>
      </c>
      <c r="Q771">
        <v>0</v>
      </c>
      <c r="R771">
        <v>0</v>
      </c>
      <c r="S771">
        <v>0</v>
      </c>
      <c r="T771">
        <v>0</v>
      </c>
      <c r="U771">
        <v>0</v>
      </c>
    </row>
    <row r="772" spans="1:21" x14ac:dyDescent="0.15">
      <c r="A772">
        <v>2</v>
      </c>
      <c r="B772">
        <v>0</v>
      </c>
      <c r="C772">
        <v>0</v>
      </c>
      <c r="D772">
        <v>0</v>
      </c>
      <c r="E772">
        <v>0</v>
      </c>
      <c r="F772">
        <v>0</v>
      </c>
      <c r="G772">
        <v>0</v>
      </c>
      <c r="H772">
        <v>0</v>
      </c>
      <c r="I772">
        <v>0</v>
      </c>
      <c r="J772">
        <v>0</v>
      </c>
      <c r="K772">
        <v>0</v>
      </c>
      <c r="L772">
        <v>0</v>
      </c>
      <c r="M772">
        <v>0</v>
      </c>
      <c r="N772">
        <v>0</v>
      </c>
      <c r="O772">
        <v>0</v>
      </c>
      <c r="P772">
        <v>0</v>
      </c>
      <c r="Q772">
        <v>0</v>
      </c>
      <c r="R772">
        <v>0</v>
      </c>
      <c r="S772">
        <v>0</v>
      </c>
      <c r="T772">
        <v>0</v>
      </c>
      <c r="U772">
        <v>0</v>
      </c>
    </row>
    <row r="773" spans="1:21" x14ac:dyDescent="0.15">
      <c r="A773">
        <v>3</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row>
    <row r="774" spans="1:21" x14ac:dyDescent="0.15">
      <c r="A774">
        <v>4</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row>
    <row r="775" spans="1:21" x14ac:dyDescent="0.15">
      <c r="A775">
        <v>5</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row>
    <row r="776" spans="1:21" x14ac:dyDescent="0.15">
      <c r="A776">
        <v>6</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row>
    <row r="777" spans="1:21" x14ac:dyDescent="0.15">
      <c r="A777">
        <v>7</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row>
    <row r="778" spans="1:21" x14ac:dyDescent="0.15">
      <c r="A778">
        <v>8</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row>
    <row r="779" spans="1:21" x14ac:dyDescent="0.15">
      <c r="A779">
        <v>9</v>
      </c>
      <c r="B779">
        <v>0</v>
      </c>
      <c r="C779">
        <v>0</v>
      </c>
      <c r="D779">
        <v>0</v>
      </c>
      <c r="E779">
        <v>0</v>
      </c>
      <c r="F779">
        <v>0</v>
      </c>
      <c r="G779">
        <v>0</v>
      </c>
      <c r="H779">
        <v>0</v>
      </c>
      <c r="I779">
        <v>0</v>
      </c>
      <c r="J779">
        <v>9.3530795411811279E-2</v>
      </c>
      <c r="K779">
        <v>-3.8650023661452836E-3</v>
      </c>
      <c r="L779">
        <v>8.9935223061685735E-2</v>
      </c>
      <c r="M779">
        <v>4.5049674306208874E-3</v>
      </c>
      <c r="N779">
        <v>0</v>
      </c>
      <c r="O779">
        <v>0</v>
      </c>
      <c r="P779">
        <v>0</v>
      </c>
      <c r="Q779">
        <v>1.3426179495483824E-3</v>
      </c>
      <c r="R779">
        <v>0</v>
      </c>
      <c r="S779">
        <v>0</v>
      </c>
      <c r="T779">
        <v>0</v>
      </c>
      <c r="U779">
        <v>0</v>
      </c>
    </row>
    <row r="780" spans="1:21" x14ac:dyDescent="0.15">
      <c r="A780">
        <v>10</v>
      </c>
      <c r="B780">
        <v>0</v>
      </c>
      <c r="C780">
        <v>0</v>
      </c>
      <c r="D780">
        <v>0</v>
      </c>
      <c r="E780">
        <v>0</v>
      </c>
      <c r="F780">
        <v>0</v>
      </c>
      <c r="G780">
        <v>0</v>
      </c>
      <c r="H780">
        <v>0</v>
      </c>
      <c r="I780">
        <v>0</v>
      </c>
      <c r="J780">
        <v>-3.8650023661452836E-3</v>
      </c>
      <c r="K780">
        <v>1.7246681487560057E-3</v>
      </c>
      <c r="L780">
        <v>-1.3469462661267965E-2</v>
      </c>
      <c r="M780">
        <v>-1.228180023669416E-3</v>
      </c>
      <c r="N780">
        <v>0</v>
      </c>
      <c r="O780">
        <v>0</v>
      </c>
      <c r="P780">
        <v>0</v>
      </c>
      <c r="Q780">
        <v>-1.0450509319814464E-4</v>
      </c>
      <c r="R780">
        <v>0</v>
      </c>
      <c r="S780">
        <v>0</v>
      </c>
      <c r="T780">
        <v>0</v>
      </c>
      <c r="U780">
        <v>0</v>
      </c>
    </row>
    <row r="781" spans="1:21" x14ac:dyDescent="0.15">
      <c r="A781">
        <v>11</v>
      </c>
      <c r="B781">
        <v>0</v>
      </c>
      <c r="C781">
        <v>0</v>
      </c>
      <c r="D781">
        <v>0</v>
      </c>
      <c r="E781">
        <v>0</v>
      </c>
      <c r="F781">
        <v>0</v>
      </c>
      <c r="G781">
        <v>0</v>
      </c>
      <c r="H781">
        <v>0</v>
      </c>
      <c r="I781">
        <v>0</v>
      </c>
      <c r="J781">
        <v>8.9935223061685735E-2</v>
      </c>
      <c r="K781">
        <v>-1.3469462661267965E-2</v>
      </c>
      <c r="L781">
        <v>0.36950184766126754</v>
      </c>
      <c r="M781">
        <v>1.1225773752368558E-2</v>
      </c>
      <c r="N781">
        <v>0</v>
      </c>
      <c r="O781">
        <v>0</v>
      </c>
      <c r="P781">
        <v>0</v>
      </c>
      <c r="Q781">
        <v>1.5452595163733813E-3</v>
      </c>
      <c r="R781">
        <v>0</v>
      </c>
      <c r="S781">
        <v>0</v>
      </c>
      <c r="T781">
        <v>0</v>
      </c>
      <c r="U781">
        <v>0</v>
      </c>
    </row>
    <row r="782" spans="1:21" x14ac:dyDescent="0.15">
      <c r="A782">
        <v>12</v>
      </c>
      <c r="B782">
        <v>0</v>
      </c>
      <c r="C782">
        <v>0</v>
      </c>
      <c r="D782">
        <v>0</v>
      </c>
      <c r="E782">
        <v>0</v>
      </c>
      <c r="F782">
        <v>0</v>
      </c>
      <c r="G782">
        <v>0</v>
      </c>
      <c r="H782">
        <v>0</v>
      </c>
      <c r="I782">
        <v>0</v>
      </c>
      <c r="J782">
        <v>4.5049674306208874E-3</v>
      </c>
      <c r="K782">
        <v>-1.228180023669416E-3</v>
      </c>
      <c r="L782">
        <v>1.1225773752368558E-2</v>
      </c>
      <c r="M782">
        <v>1.3081608349039941E-3</v>
      </c>
      <c r="N782">
        <v>0</v>
      </c>
      <c r="O782">
        <v>0</v>
      </c>
      <c r="P782">
        <v>0</v>
      </c>
      <c r="Q782">
        <v>2.2157603827019948E-4</v>
      </c>
      <c r="R782">
        <v>0</v>
      </c>
      <c r="S782">
        <v>0</v>
      </c>
      <c r="T782">
        <v>0</v>
      </c>
      <c r="U782">
        <v>0</v>
      </c>
    </row>
    <row r="783" spans="1:21" x14ac:dyDescent="0.15">
      <c r="A783">
        <v>13</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row>
    <row r="784" spans="1:21" x14ac:dyDescent="0.15">
      <c r="A784">
        <v>14</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row>
    <row r="785" spans="1:21" x14ac:dyDescent="0.15">
      <c r="A785">
        <v>15</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row>
    <row r="786" spans="1:21" x14ac:dyDescent="0.15">
      <c r="A786">
        <v>16</v>
      </c>
      <c r="B786">
        <v>0</v>
      </c>
      <c r="C786">
        <v>0</v>
      </c>
      <c r="D786">
        <v>0</v>
      </c>
      <c r="E786">
        <v>0</v>
      </c>
      <c r="F786">
        <v>0</v>
      </c>
      <c r="G786">
        <v>0</v>
      </c>
      <c r="H786">
        <v>0</v>
      </c>
      <c r="I786">
        <v>0</v>
      </c>
      <c r="J786">
        <v>1.3426179495483824E-3</v>
      </c>
      <c r="K786">
        <v>-1.0450509319814464E-4</v>
      </c>
      <c r="L786">
        <v>1.5452595163733813E-3</v>
      </c>
      <c r="M786">
        <v>2.2157603827019948E-4</v>
      </c>
      <c r="N786">
        <v>0</v>
      </c>
      <c r="O786">
        <v>0</v>
      </c>
      <c r="P786">
        <v>0</v>
      </c>
      <c r="Q786">
        <v>1.2481583087399798E-4</v>
      </c>
      <c r="R786">
        <v>0</v>
      </c>
      <c r="S786">
        <v>0</v>
      </c>
      <c r="T786">
        <v>0</v>
      </c>
      <c r="U786">
        <v>0</v>
      </c>
    </row>
    <row r="787" spans="1:21" x14ac:dyDescent="0.15">
      <c r="A787">
        <v>17</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row>
    <row r="788" spans="1:21" x14ac:dyDescent="0.15">
      <c r="A788">
        <v>18</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row>
    <row r="789" spans="1:21" x14ac:dyDescent="0.15">
      <c r="A789">
        <v>19</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row>
    <row r="790" spans="1:21" x14ac:dyDescent="0.15">
      <c r="A790">
        <v>20</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row>
  </sheetData>
  <phoneticPr fontId="4" type="noConversion"/>
  <pageMargins left="0.7" right="0.7" top="0.75" bottom="0.75" header="0.3" footer="0.3"/>
  <pageSetup paperSize="327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W101"/>
  <sheetViews>
    <sheetView workbookViewId="0">
      <selection activeCell="L18" sqref="L18"/>
    </sheetView>
  </sheetViews>
  <sheetFormatPr baseColWidth="10" defaultColWidth="8.6640625" defaultRowHeight="13" x14ac:dyDescent="0.15"/>
  <sheetData>
    <row r="1" spans="1:101" x14ac:dyDescent="0.1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row>
    <row r="2" spans="1:101" x14ac:dyDescent="0.15">
      <c r="A2">
        <v>1</v>
      </c>
      <c r="B2">
        <f>IF(B$1=$A2,1,INDEX(Correlations!$F$3:$DA$102,MAX(B$1,$A2),MIN(B$1,$A2)))</f>
        <v>1</v>
      </c>
      <c r="C2">
        <f>IF(C$1=$A2,1,INDEX(Correlations!$F$3:$DA$102,MAX(C$1,$A2),MIN(C$1,$A2)))</f>
        <v>0.60699999999999998</v>
      </c>
      <c r="D2">
        <f>IF(D$1=$A2,1,INDEX(Correlations!$F$3:$DA$102,MAX(D$1,$A2),MIN(D$1,$A2)))</f>
        <v>0.55800000000000005</v>
      </c>
      <c r="E2">
        <f>IF(E$1=$A2,1,INDEX(Correlations!$F$3:$DA$102,MAX(E$1,$A2),MIN(E$1,$A2)))</f>
        <v>0.51</v>
      </c>
      <c r="F2">
        <f>IF(F$1=$A2,1,INDEX(Correlations!$F$3:$DA$102,MAX(F$1,$A2),MIN(F$1,$A2)))</f>
        <v>0.35099999999999998</v>
      </c>
      <c r="G2">
        <f>IF(G$1=$A2,1,INDEX(Correlations!$F$3:$DA$102,MAX(G$1,$A2),MIN(G$1,$A2)))</f>
        <v>0.29499999999999998</v>
      </c>
      <c r="H2">
        <f>IF(H$1=$A2,1,INDEX(Correlations!$F$3:$DA$102,MAX(H$1,$A2),MIN(H$1,$A2)))</f>
        <v>0.48</v>
      </c>
      <c r="I2">
        <f>IF(I$1=$A2,1,INDEX(Correlations!$F$3:$DA$102,MAX(I$1,$A2),MIN(I$1,$A2)))</f>
        <v>0.224</v>
      </c>
      <c r="J2">
        <f>IF(J$1=$A2,1,INDEX(Correlations!$F$3:$DA$102,MAX(J$1,$A2),MIN(J$1,$A2)))</f>
        <v>0.26100000000000001</v>
      </c>
      <c r="K2">
        <f>IF(K$1=$A2,1,INDEX(Correlations!$F$3:$DA$102,MAX(K$1,$A2),MIN(K$1,$A2)))</f>
        <v>0.38</v>
      </c>
      <c r="L2">
        <f>IF(L$1=$A2,1,INDEX(Correlations!$F$3:$DA$102,MAX(L$1,$A2),MIN(L$1,$A2)))</f>
        <v>0.44600000000000001</v>
      </c>
      <c r="M2">
        <f>IF(M$1=$A2,1,INDEX(Correlations!$F$3:$DA$102,MAX(M$1,$A2),MIN(M$1,$A2)))</f>
        <v>0.22600000000000001</v>
      </c>
      <c r="N2">
        <f>IF(N$1=$A2,1,INDEX(Correlations!$F$3:$DA$102,MAX(N$1,$A2),MIN(N$1,$A2)))</f>
        <v>0.1</v>
      </c>
      <c r="O2">
        <f>IF(O$1=$A2,1,INDEX(Correlations!$F$3:$DA$102,MAX(O$1,$A2),MIN(O$1,$A2)))</f>
        <v>0.35199999999999998</v>
      </c>
      <c r="P2">
        <f>IF(P$1=$A2,1,INDEX(Correlations!$F$3:$DA$102,MAX(P$1,$A2),MIN(P$1,$A2)))</f>
        <v>0.29099999999999998</v>
      </c>
      <c r="Q2">
        <f>IF(Q$1=$A2,1,INDEX(Correlations!$F$3:$DA$102,MAX(Q$1,$A2),MIN(Q$1,$A2)))</f>
        <v>0.39</v>
      </c>
      <c r="R2">
        <f>IF(R$1=$A2,1,INDEX(Correlations!$F$3:$DA$102,MAX(R$1,$A2),MIN(R$1,$A2)))</f>
        <v>0</v>
      </c>
      <c r="S2">
        <f>IF(S$1=$A2,1,INDEX(Correlations!$F$3:$DA$102,MAX(S$1,$A2),MIN(S$1,$A2)))</f>
        <v>0</v>
      </c>
      <c r="T2">
        <f>IF(T$1=$A2,1,INDEX(Correlations!$F$3:$DA$102,MAX(T$1,$A2),MIN(T$1,$A2)))</f>
        <v>0.23499999999999999</v>
      </c>
      <c r="U2">
        <f>IF(U$1=$A2,1,INDEX(Correlations!$F$3:$DA$102,MAX(U$1,$A2),MIN(U$1,$A2)))</f>
        <v>0.14599999999999999</v>
      </c>
      <c r="V2">
        <f>IF(V$1=$A2,1,INDEX(Correlations!$F$3:$DA$102,MAX(V$1,$A2),MIN(V$1,$A2)))</f>
        <v>0.14599999999999999</v>
      </c>
      <c r="W2">
        <f>IF(W$1=$A2,1,INDEX(Correlations!$F$3:$DA$102,MAX(W$1,$A2),MIN(W$1,$A2)))</f>
        <v>0.42899999999999999</v>
      </c>
      <c r="X2">
        <f>IF(X$1=$A2,1,INDEX(Correlations!$F$3:$DA$102,MAX(X$1,$A2),MIN(X$1,$A2)))</f>
        <v>0.19800000000000001</v>
      </c>
      <c r="Y2">
        <f>IF(Y$1=$A2,1,INDEX(Correlations!$F$3:$DA$102,MAX(Y$1,$A2),MIN(Y$1,$A2)))</f>
        <v>4.5999999999999999E-2</v>
      </c>
      <c r="Z2">
        <f>IF(Z$1=$A2,1,INDEX(Correlations!$F$3:$DA$102,MAX(Z$1,$A2),MIN(Z$1,$A2)))</f>
        <v>0.42799999999999999</v>
      </c>
      <c r="AA2">
        <f>IF(AA$1=$A2,1,INDEX(Correlations!$F$3:$DA$102,MAX(AA$1,$A2),MIN(AA$1,$A2)))</f>
        <v>0.41899999999999998</v>
      </c>
      <c r="AB2">
        <f>IF(AB$1=$A2,1,INDEX(Correlations!$F$3:$DA$102,MAX(AB$1,$A2),MIN(AB$1,$A2)))</f>
        <v>0.28699999999999998</v>
      </c>
      <c r="AC2">
        <f>IF(AC$1=$A2,1,INDEX(Correlations!$F$3:$DA$102,MAX(AC$1,$A2),MIN(AC$1,$A2)))</f>
        <v>0.51400000000000001</v>
      </c>
      <c r="AD2">
        <f>IF(AD$1=$A2,1,INDEX(Correlations!$F$3:$DA$102,MAX(AD$1,$A2),MIN(AD$1,$A2)))</f>
        <v>0.1</v>
      </c>
      <c r="AE2">
        <f>IF(AE$1=$A2,1,INDEX(Correlations!$F$3:$DA$102,MAX(AE$1,$A2),MIN(AE$1,$A2)))</f>
        <v>0.35199999999999998</v>
      </c>
      <c r="AF2">
        <f>IF(AF$1=$A2,1,INDEX(Correlations!$F$3:$DA$102,MAX(AF$1,$A2),MIN(AF$1,$A2)))</f>
        <v>0.20899999999999999</v>
      </c>
      <c r="AG2">
        <f>IF(AG$1=$A2,1,INDEX(Correlations!$F$3:$DA$102,MAX(AG$1,$A2),MIN(AG$1,$A2)))</f>
        <v>0.47</v>
      </c>
      <c r="AH2">
        <f>IF(AH$1=$A2,1,INDEX(Correlations!$F$3:$DA$102,MAX(AH$1,$A2),MIN(AH$1,$A2)))</f>
        <v>0.61</v>
      </c>
      <c r="AI2">
        <f>IF(AI$1=$A2,1,INDEX(Correlations!$F$3:$DA$102,MAX(AI$1,$A2),MIN(AI$1,$A2)))</f>
        <v>0.161</v>
      </c>
      <c r="AJ2">
        <f>IF(AJ$1=$A2,1,INDEX(Correlations!$F$3:$DA$102,MAX(AJ$1,$A2),MIN(AJ$1,$A2)))</f>
        <v>0.22500000000000001</v>
      </c>
      <c r="AK2">
        <f>IF(AK$1=$A2,1,INDEX(Correlations!$F$3:$DA$102,MAX(AK$1,$A2),MIN(AK$1,$A2)))</f>
        <v>0</v>
      </c>
      <c r="AL2">
        <f>IF(AL$1=$A2,1,INDEX(Correlations!$F$3:$DA$102,MAX(AL$1,$A2),MIN(AL$1,$A2)))</f>
        <v>0.30599999999999999</v>
      </c>
      <c r="AM2">
        <f>IF(AM$1=$A2,1,INDEX(Correlations!$F$3:$DA$102,MAX(AM$1,$A2),MIN(AM$1,$A2)))</f>
        <v>0.34499999999999997</v>
      </c>
      <c r="AN2">
        <f>IF(AN$1=$A2,1,INDEX(Correlations!$F$3:$DA$102,MAX(AN$1,$A2),MIN(AN$1,$A2)))</f>
        <v>0.42099999999999999</v>
      </c>
      <c r="AO2">
        <f>IF(AO$1=$A2,1,INDEX(Correlations!$F$3:$DA$102,MAX(AO$1,$A2),MIN(AO$1,$A2)))</f>
        <v>0.40500000000000003</v>
      </c>
      <c r="AP2">
        <f>IF(AP$1=$A2,1,INDEX(Correlations!$F$3:$DA$102,MAX(AP$1,$A2),MIN(AP$1,$A2)))</f>
        <v>0.38800000000000001</v>
      </c>
      <c r="AQ2">
        <f>IF(AQ$1=$A2,1,INDEX(Correlations!$F$3:$DA$102,MAX(AQ$1,$A2),MIN(AQ$1,$A2)))</f>
        <v>0.53</v>
      </c>
      <c r="AR2">
        <f>IF(AR$1=$A2,1,INDEX(Correlations!$F$3:$DA$102,MAX(AR$1,$A2),MIN(AR$1,$A2)))</f>
        <v>0.45300000000000001</v>
      </c>
      <c r="AS2">
        <f>IF(AS$1=$A2,1,INDEX(Correlations!$F$3:$DA$102,MAX(AS$1,$A2),MIN(AS$1,$A2)))</f>
        <v>0.23</v>
      </c>
      <c r="AT2">
        <f>IF(AT$1=$A2,1,INDEX(Correlations!$F$3:$DA$102,MAX(AT$1,$A2),MIN(AT$1,$A2)))</f>
        <v>0.25900000000000001</v>
      </c>
      <c r="AU2">
        <f>IF(AU$1=$A2,1,INDEX(Correlations!$F$3:$DA$102,MAX(AU$1,$A2),MIN(AU$1,$A2)))</f>
        <v>0.28399999999999997</v>
      </c>
      <c r="AV2">
        <f>IF(AV$1=$A2,1,INDEX(Correlations!$F$3:$DA$102,MAX(AV$1,$A2),MIN(AV$1,$A2)))</f>
        <v>0</v>
      </c>
      <c r="AW2">
        <f>IF(AW$1=$A2,1,INDEX(Correlations!$F$3:$DA$102,MAX(AW$1,$A2),MIN(AW$1,$A2)))</f>
        <v>0.43</v>
      </c>
      <c r="AX2">
        <f>IF(AX$1=$A2,1,INDEX(Correlations!$F$3:$DA$102,MAX(AX$1,$A2),MIN(AX$1,$A2)))</f>
        <v>0.39</v>
      </c>
      <c r="AY2">
        <f>IF(AY$1=$A2,1,INDEX(Correlations!$F$3:$DA$102,MAX(AY$1,$A2),MIN(AY$1,$A2)))</f>
        <v>0.62</v>
      </c>
      <c r="AZ2">
        <f>IF(AZ$1=$A2,1,INDEX(Correlations!$F$3:$DA$102,MAX(AZ$1,$A2),MIN(AZ$1,$A2)))</f>
        <v>0.28000000000000003</v>
      </c>
      <c r="BA2">
        <f>IF(BA$1=$A2,1,INDEX(Correlations!$F$3:$DA$102,MAX(BA$1,$A2),MIN(BA$1,$A2)))</f>
        <v>0.55000000000000004</v>
      </c>
      <c r="BB2">
        <f>IF(BB$1=$A2,1,INDEX(Correlations!$F$3:$DA$102,MAX(BB$1,$A2),MIN(BB$1,$A2)))</f>
        <v>0.47</v>
      </c>
      <c r="BC2">
        <f>IF(BC$1=$A2,1,INDEX(Correlations!$F$3:$DA$102,MAX(BC$1,$A2),MIN(BC$1,$A2)))</f>
        <v>0.46</v>
      </c>
      <c r="BD2">
        <f>IF(BD$1=$A2,1,INDEX(Correlations!$F$3:$DA$102,MAX(BD$1,$A2),MIN(BD$1,$A2)))</f>
        <v>0.61</v>
      </c>
      <c r="BE2">
        <f>IF(BE$1=$A2,1,INDEX(Correlations!$F$3:$DA$102,MAX(BE$1,$A2),MIN(BE$1,$A2)))</f>
        <v>0.63</v>
      </c>
      <c r="BF2">
        <f>IF(BF$1=$A2,1,INDEX(Correlations!$F$3:$DA$102,MAX(BF$1,$A2),MIN(BF$1,$A2)))</f>
        <v>0</v>
      </c>
      <c r="BG2">
        <f>IF(BG$1=$A2,1,INDEX(Correlations!$F$3:$DA$102,MAX(BG$1,$A2),MIN(BG$1,$A2)))</f>
        <v>0</v>
      </c>
      <c r="BH2">
        <f>IF(BH$1=$A2,1,INDEX(Correlations!$F$3:$DA$102,MAX(BH$1,$A2),MIN(BH$1,$A2)))</f>
        <v>0</v>
      </c>
      <c r="BI2">
        <f>IF(BI$1=$A2,1,INDEX(Correlations!$F$3:$DA$102,MAX(BI$1,$A2),MIN(BI$1,$A2)))</f>
        <v>0</v>
      </c>
      <c r="BJ2">
        <f>IF(BJ$1=$A2,1,INDEX(Correlations!$F$3:$DA$102,MAX(BJ$1,$A2),MIN(BJ$1,$A2)))</f>
        <v>0</v>
      </c>
      <c r="BK2">
        <f>IF(BK$1=$A2,1,INDEX(Correlations!$F$3:$DA$102,MAX(BK$1,$A2),MIN(BK$1,$A2)))</f>
        <v>0</v>
      </c>
      <c r="BL2">
        <f>IF(BL$1=$A2,1,INDEX(Correlations!$F$3:$DA$102,MAX(BL$1,$A2),MIN(BL$1,$A2)))</f>
        <v>0</v>
      </c>
      <c r="BM2">
        <f>IF(BM$1=$A2,1,INDEX(Correlations!$F$3:$DA$102,MAX(BM$1,$A2),MIN(BM$1,$A2)))</f>
        <v>0</v>
      </c>
      <c r="BN2">
        <f>IF(BN$1=$A2,1,INDEX(Correlations!$F$3:$DA$102,MAX(BN$1,$A2),MIN(BN$1,$A2)))</f>
        <v>0</v>
      </c>
      <c r="BO2">
        <f>IF(BO$1=$A2,1,INDEX(Correlations!$F$3:$DA$102,MAX(BO$1,$A2),MIN(BO$1,$A2)))</f>
        <v>0</v>
      </c>
      <c r="BP2">
        <f>IF(BP$1=$A2,1,INDEX(Correlations!$F$3:$DA$102,MAX(BP$1,$A2),MIN(BP$1,$A2)))</f>
        <v>0.35099999999999998</v>
      </c>
      <c r="BQ2">
        <f>IF(BQ$1=$A2,1,INDEX(Correlations!$F$3:$DA$102,MAX(BQ$1,$A2),MIN(BQ$1,$A2)))</f>
        <v>0</v>
      </c>
      <c r="BR2">
        <f>IF(BR$1=$A2,1,INDEX(Correlations!$F$3:$DA$102,MAX(BR$1,$A2),MIN(BR$1,$A2)))</f>
        <v>0.38</v>
      </c>
      <c r="BS2">
        <f>IF(BS$1=$A2,1,INDEX(Correlations!$F$3:$DA$102,MAX(BS$1,$A2),MIN(BS$1,$A2)))</f>
        <v>0.26100000000000001</v>
      </c>
      <c r="BT2">
        <f>IF(BT$1=$A2,1,INDEX(Correlations!$F$3:$DA$102,MAX(BT$1,$A2),MIN(BT$1,$A2)))</f>
        <v>0.55000000000000004</v>
      </c>
      <c r="BU2">
        <f>IF(BU$1=$A2,1,INDEX(Correlations!$F$3:$DA$102,MAX(BU$1,$A2),MIN(BU$1,$A2)))</f>
        <v>0.64</v>
      </c>
      <c r="BV2">
        <f>IF(BV$1=$A2,1,INDEX(Correlations!$F$3:$DA$102,MAX(BV$1,$A2),MIN(BV$1,$A2)))</f>
        <v>0</v>
      </c>
      <c r="BW2">
        <f>IF(BW$1=$A2,1,INDEX(Correlations!$F$3:$DA$102,MAX(BW$1,$A2),MIN(BW$1,$A2)))</f>
        <v>0</v>
      </c>
      <c r="BX2">
        <f>IF(BX$1=$A2,1,INDEX(Correlations!$F$3:$DA$102,MAX(BX$1,$A2),MIN(BX$1,$A2)))</f>
        <v>0</v>
      </c>
      <c r="BY2">
        <f>IF(BY$1=$A2,1,INDEX(Correlations!$F$3:$DA$102,MAX(BY$1,$A2),MIN(BY$1,$A2)))</f>
        <v>0</v>
      </c>
      <c r="BZ2">
        <f>IF(BZ$1=$A2,1,INDEX(Correlations!$F$3:$DA$102,MAX(BZ$1,$A2),MIN(BZ$1,$A2)))</f>
        <v>0</v>
      </c>
      <c r="CA2">
        <f>IF(CA$1=$A2,1,INDEX(Correlations!$F$3:$DA$102,MAX(CA$1,$A2),MIN(CA$1,$A2)))</f>
        <v>0</v>
      </c>
      <c r="CB2">
        <f>IF(CB$1=$A2,1,INDEX(Correlations!$F$3:$DA$102,MAX(CB$1,$A2),MIN(CB$1,$A2)))</f>
        <v>0.61</v>
      </c>
      <c r="CC2">
        <f>IF(CC$1=$A2,1,INDEX(Correlations!$F$3:$DA$102,MAX(CC$1,$A2),MIN(CC$1,$A2)))</f>
        <v>0.45</v>
      </c>
      <c r="CD2">
        <f>IF(CD$1=$A2,1,INDEX(Correlations!$F$3:$DA$102,MAX(CD$1,$A2),MIN(CD$1,$A2)))</f>
        <v>0.27</v>
      </c>
      <c r="CE2">
        <f>IF(CE$1=$A2,1,INDEX(Correlations!$F$3:$DA$102,MAX(CE$1,$A2),MIN(CE$1,$A2)))</f>
        <v>0.51</v>
      </c>
      <c r="CF2">
        <f>IF(CF$1=$A2,1,INDEX(Correlations!$F$3:$DA$102,MAX(CF$1,$A2),MIN(CF$1,$A2)))</f>
        <v>0.4</v>
      </c>
      <c r="CG2">
        <f>IF(CG$1=$A2,1,INDEX(Correlations!$F$3:$DA$102,MAX(CG$1,$A2),MIN(CG$1,$A2)))</f>
        <v>0</v>
      </c>
      <c r="CH2">
        <f>IF(CH$1=$A2,1,INDEX(Correlations!$F$3:$DA$102,MAX(CH$1,$A2),MIN(CH$1,$A2)))</f>
        <v>0</v>
      </c>
      <c r="CI2">
        <f>IF(CI$1=$A2,1,INDEX(Correlations!$F$3:$DA$102,MAX(CI$1,$A2),MIN(CI$1,$A2)))</f>
        <v>0</v>
      </c>
      <c r="CJ2">
        <f>IF(CJ$1=$A2,1,INDEX(Correlations!$F$3:$DA$102,MAX(CJ$1,$A2),MIN(CJ$1,$A2)))</f>
        <v>0</v>
      </c>
      <c r="CK2">
        <f>IF(CK$1=$A2,1,INDEX(Correlations!$F$3:$DA$102,MAX(CK$1,$A2),MIN(CK$1,$A2)))</f>
        <v>0</v>
      </c>
      <c r="CL2">
        <f>IF(CL$1=$A2,1,INDEX(Correlations!$F$3:$DA$102,MAX(CL$1,$A2),MIN(CL$1,$A2)))</f>
        <v>0</v>
      </c>
      <c r="CM2">
        <f>IF(CM$1=$A2,1,INDEX(Correlations!$F$3:$DA$102,MAX(CM$1,$A2),MIN(CM$1,$A2)))</f>
        <v>0.64</v>
      </c>
      <c r="CN2">
        <f>IF(CN$1=$A2,1,INDEX(Correlations!$F$3:$DA$102,MAX(CN$1,$A2),MIN(CN$1,$A2)))</f>
        <v>0</v>
      </c>
      <c r="CO2">
        <f>IF(CO$1=$A2,1,INDEX(Correlations!$F$3:$DA$102,MAX(CO$1,$A2),MIN(CO$1,$A2)))</f>
        <v>0</v>
      </c>
      <c r="CP2">
        <f>IF(CP$1=$A2,1,INDEX(Correlations!$F$3:$DA$102,MAX(CP$1,$A2),MIN(CP$1,$A2)))</f>
        <v>0</v>
      </c>
      <c r="CQ2">
        <f>IF(CQ$1=$A2,1,INDEX(Correlations!$F$3:$DA$102,MAX(CQ$1,$A2),MIN(CQ$1,$A2)))</f>
        <v>0</v>
      </c>
      <c r="CR2">
        <f>IF(CR$1=$A2,1,INDEX(Correlations!$F$3:$DA$102,MAX(CR$1,$A2),MIN(CR$1,$A2)))</f>
        <v>0</v>
      </c>
      <c r="CS2">
        <f>IF(CS$1=$A2,1,INDEX(Correlations!$F$3:$DA$102,MAX(CS$1,$A2),MIN(CS$1,$A2)))</f>
        <v>0</v>
      </c>
      <c r="CT2">
        <f>IF(CT$1=$A2,1,INDEX(Correlations!$F$3:$DA$102,MAX(CT$1,$A2),MIN(CT$1,$A2)))</f>
        <v>0</v>
      </c>
      <c r="CU2">
        <f>IF(CU$1=$A2,1,INDEX(Correlations!$F$3:$DA$102,MAX(CU$1,$A2),MIN(CU$1,$A2)))</f>
        <v>0</v>
      </c>
      <c r="CV2">
        <f>IF(CV$1=$A2,1,INDEX(Correlations!$F$3:$DA$102,MAX(CV$1,$A2),MIN(CV$1,$A2)))</f>
        <v>0</v>
      </c>
      <c r="CW2">
        <f>IF(CW$1=$A2,1,INDEX(Correlations!$F$3:$DA$102,MAX(CW$1,$A2),MIN(CW$1,$A2)))</f>
        <v>0</v>
      </c>
    </row>
    <row r="3" spans="1:101" x14ac:dyDescent="0.15">
      <c r="A3">
        <v>2</v>
      </c>
      <c r="B3">
        <f>IF(B$1=$A3,1,INDEX(Correlations!$F$3:$DA$102,MAX(B$1,$A3),MIN(B$1,$A3)))</f>
        <v>0.60699999999999998</v>
      </c>
      <c r="C3">
        <f>IF(C$1=$A3,1,INDEX(Correlations!$F$3:$DA$102,MAX(C$1,$A3),MIN(C$1,$A3)))</f>
        <v>1</v>
      </c>
      <c r="D3">
        <f>IF(D$1=$A3,1,INDEX(Correlations!$F$3:$DA$102,MAX(D$1,$A3),MIN(D$1,$A3)))</f>
        <v>0.56999999999999995</v>
      </c>
      <c r="E3">
        <f>IF(E$1=$A3,1,INDEX(Correlations!$F$3:$DA$102,MAX(E$1,$A3),MIN(E$1,$A3)))</f>
        <v>0.28100000000000003</v>
      </c>
      <c r="F3">
        <f>IF(F$1=$A3,1,INDEX(Correlations!$F$3:$DA$102,MAX(F$1,$A3),MIN(F$1,$A3)))</f>
        <v>0.38100000000000001</v>
      </c>
      <c r="G3">
        <f>IF(G$1=$A3,1,INDEX(Correlations!$F$3:$DA$102,MAX(G$1,$A3),MIN(G$1,$A3)))</f>
        <v>0.38100000000000001</v>
      </c>
      <c r="H3">
        <f>IF(H$1=$A3,1,INDEX(Correlations!$F$3:$DA$102,MAX(H$1,$A3),MIN(H$1,$A3)))</f>
        <v>0.251</v>
      </c>
      <c r="I3">
        <f>IF(I$1=$A3,1,INDEX(Correlations!$F$3:$DA$102,MAX(I$1,$A3),MIN(I$1,$A3)))</f>
        <v>0.223</v>
      </c>
      <c r="J3">
        <f>IF(J$1=$A3,1,INDEX(Correlations!$F$3:$DA$102,MAX(J$1,$A3),MIN(J$1,$A3)))</f>
        <v>0.24299999999999999</v>
      </c>
      <c r="K3">
        <f>IF(K$1=$A3,1,INDEX(Correlations!$F$3:$DA$102,MAX(K$1,$A3),MIN(K$1,$A3)))</f>
        <v>0.28599999999999998</v>
      </c>
      <c r="L3">
        <f>IF(L$1=$A3,1,INDEX(Correlations!$F$3:$DA$102,MAX(L$1,$A3),MIN(L$1,$A3)))</f>
        <v>0.42099999999999999</v>
      </c>
      <c r="M3">
        <f>IF(M$1=$A3,1,INDEX(Correlations!$F$3:$DA$102,MAX(M$1,$A3),MIN(M$1,$A3)))</f>
        <v>0.254</v>
      </c>
      <c r="N3">
        <f>IF(N$1=$A3,1,INDEX(Correlations!$F$3:$DA$102,MAX(N$1,$A3),MIN(N$1,$A3)))</f>
        <v>9.5000000000000001E-2</v>
      </c>
      <c r="O3">
        <f>IF(O$1=$A3,1,INDEX(Correlations!$F$3:$DA$102,MAX(O$1,$A3),MIN(O$1,$A3)))</f>
        <v>0.33400000000000002</v>
      </c>
      <c r="P3">
        <f>IF(P$1=$A3,1,INDEX(Correlations!$F$3:$DA$102,MAX(P$1,$A3),MIN(P$1,$A3)))</f>
        <v>0.29399999999999998</v>
      </c>
      <c r="Q3">
        <f>IF(Q$1=$A3,1,INDEX(Correlations!$F$3:$DA$102,MAX(Q$1,$A3),MIN(Q$1,$A3)))</f>
        <v>0.43</v>
      </c>
      <c r="R3">
        <f>IF(R$1=$A3,1,INDEX(Correlations!$F$3:$DA$102,MAX(R$1,$A3),MIN(R$1,$A3)))</f>
        <v>0</v>
      </c>
      <c r="S3">
        <f>IF(S$1=$A3,1,INDEX(Correlations!$F$3:$DA$102,MAX(S$1,$A3),MIN(S$1,$A3)))</f>
        <v>0</v>
      </c>
      <c r="T3">
        <f>IF(T$1=$A3,1,INDEX(Correlations!$F$3:$DA$102,MAX(T$1,$A3),MIN(T$1,$A3)))</f>
        <v>0.48299999999999998</v>
      </c>
      <c r="U3">
        <f>IF(U$1=$A3,1,INDEX(Correlations!$F$3:$DA$102,MAX(U$1,$A3),MIN(U$1,$A3)))</f>
        <v>0.33</v>
      </c>
      <c r="V3">
        <f>IF(V$1=$A3,1,INDEX(Correlations!$F$3:$DA$102,MAX(V$1,$A3),MIN(V$1,$A3)))</f>
        <v>0.13600000000000001</v>
      </c>
      <c r="W3">
        <f>IF(W$1=$A3,1,INDEX(Correlations!$F$3:$DA$102,MAX(W$1,$A3),MIN(W$1,$A3)))</f>
        <v>0.71</v>
      </c>
      <c r="X3">
        <f>IF(X$1=$A3,1,INDEX(Correlations!$F$3:$DA$102,MAX(X$1,$A3),MIN(X$1,$A3)))</f>
        <v>0</v>
      </c>
      <c r="Y3">
        <f>IF(Y$1=$A3,1,INDEX(Correlations!$F$3:$DA$102,MAX(Y$1,$A3),MIN(Y$1,$A3)))</f>
        <v>0</v>
      </c>
      <c r="Z3">
        <f>IF(Z$1=$A3,1,INDEX(Correlations!$F$3:$DA$102,MAX(Z$1,$A3),MIN(Z$1,$A3)))</f>
        <v>0</v>
      </c>
      <c r="AA3">
        <f>IF(AA$1=$A3,1,INDEX(Correlations!$F$3:$DA$102,MAX(AA$1,$A3),MIN(AA$1,$A3)))</f>
        <v>0</v>
      </c>
      <c r="AB3">
        <f>IF(AB$1=$A3,1,INDEX(Correlations!$F$3:$DA$102,MAX(AB$1,$A3),MIN(AB$1,$A3)))</f>
        <v>0</v>
      </c>
      <c r="AC3">
        <f>IF(AC$1=$A3,1,INDEX(Correlations!$F$3:$DA$102,MAX(AC$1,$A3),MIN(AC$1,$A3)))</f>
        <v>0.60199999999999998</v>
      </c>
      <c r="AD3">
        <f>IF(AD$1=$A3,1,INDEX(Correlations!$F$3:$DA$102,MAX(AD$1,$A3),MIN(AD$1,$A3)))</f>
        <v>9.5000000000000001E-2</v>
      </c>
      <c r="AE3">
        <f>IF(AE$1=$A3,1,INDEX(Correlations!$F$3:$DA$102,MAX(AE$1,$A3),MIN(AE$1,$A3)))</f>
        <v>0.33400000000000002</v>
      </c>
      <c r="AF3">
        <f>IF(AF$1=$A3,1,INDEX(Correlations!$F$3:$DA$102,MAX(AF$1,$A3),MIN(AF$1,$A3)))</f>
        <v>0.38900000000000001</v>
      </c>
      <c r="AG3">
        <f>IF(AG$1=$A3,1,INDEX(Correlations!$F$3:$DA$102,MAX(AG$1,$A3),MIN(AG$1,$A3)))</f>
        <v>0.45700000000000002</v>
      </c>
      <c r="AH3">
        <f>IF(AH$1=$A3,1,INDEX(Correlations!$F$3:$DA$102,MAX(AH$1,$A3),MIN(AH$1,$A3)))</f>
        <v>0.73</v>
      </c>
      <c r="AI3">
        <f>IF(AI$1=$A3,1,INDEX(Correlations!$F$3:$DA$102,MAX(AI$1,$A3),MIN(AI$1,$A3)))</f>
        <v>0</v>
      </c>
      <c r="AJ3">
        <f>IF(AJ$1=$A3,1,INDEX(Correlations!$F$3:$DA$102,MAX(AJ$1,$A3),MIN(AJ$1,$A3)))</f>
        <v>0</v>
      </c>
      <c r="AK3">
        <f>IF(AK$1=$A3,1,INDEX(Correlations!$F$3:$DA$102,MAX(AK$1,$A3),MIN(AK$1,$A3)))</f>
        <v>0.36499999999999999</v>
      </c>
      <c r="AL3">
        <f>IF(AL$1=$A3,1,INDEX(Correlations!$F$3:$DA$102,MAX(AL$1,$A3),MIN(AL$1,$A3)))</f>
        <v>0.28799999999999998</v>
      </c>
      <c r="AM3">
        <f>IF(AM$1=$A3,1,INDEX(Correlations!$F$3:$DA$102,MAX(AM$1,$A3),MIN(AM$1,$A3)))</f>
        <v>0.30399999999999999</v>
      </c>
      <c r="AN3">
        <f>IF(AN$1=$A3,1,INDEX(Correlations!$F$3:$DA$102,MAX(AN$1,$A3),MIN(AN$1,$A3)))</f>
        <v>0.46100000000000002</v>
      </c>
      <c r="AO3">
        <f>IF(AO$1=$A3,1,INDEX(Correlations!$F$3:$DA$102,MAX(AO$1,$A3),MIN(AO$1,$A3)))</f>
        <v>0.432</v>
      </c>
      <c r="AP3">
        <f>IF(AP$1=$A3,1,INDEX(Correlations!$F$3:$DA$102,MAX(AP$1,$A3),MIN(AP$1,$A3)))</f>
        <v>0.42699999999999999</v>
      </c>
      <c r="AQ3">
        <f>IF(AQ$1=$A3,1,INDEX(Correlations!$F$3:$DA$102,MAX(AQ$1,$A3),MIN(AQ$1,$A3)))</f>
        <v>0.53</v>
      </c>
      <c r="AR3">
        <f>IF(AR$1=$A3,1,INDEX(Correlations!$F$3:$DA$102,MAX(AR$1,$A3),MIN(AR$1,$A3)))</f>
        <v>0.46800000000000003</v>
      </c>
      <c r="AS3">
        <f>IF(AS$1=$A3,1,INDEX(Correlations!$F$3:$DA$102,MAX(AS$1,$A3),MIN(AS$1,$A3)))</f>
        <v>0.24</v>
      </c>
      <c r="AT3">
        <f>IF(AT$1=$A3,1,INDEX(Correlations!$F$3:$DA$102,MAX(AT$1,$A3),MIN(AT$1,$A3)))</f>
        <v>0.23100000000000001</v>
      </c>
      <c r="AU3">
        <f>IF(AU$1=$A3,1,INDEX(Correlations!$F$3:$DA$102,MAX(AU$1,$A3),MIN(AU$1,$A3)))</f>
        <v>0.248</v>
      </c>
      <c r="AV3">
        <f>IF(AV$1=$A3,1,INDEX(Correlations!$F$3:$DA$102,MAX(AV$1,$A3),MIN(AV$1,$A3)))</f>
        <v>0</v>
      </c>
      <c r="AW3">
        <f>IF(AW$1=$A3,1,INDEX(Correlations!$F$3:$DA$102,MAX(AW$1,$A3),MIN(AW$1,$A3)))</f>
        <v>0</v>
      </c>
      <c r="AX3">
        <f>IF(AX$1=$A3,1,INDEX(Correlations!$F$3:$DA$102,MAX(AX$1,$A3),MIN(AX$1,$A3)))</f>
        <v>0</v>
      </c>
      <c r="AY3">
        <f>IF(AY$1=$A3,1,INDEX(Correlations!$F$3:$DA$102,MAX(AY$1,$A3),MIN(AY$1,$A3)))</f>
        <v>0</v>
      </c>
      <c r="AZ3">
        <f>IF(AZ$1=$A3,1,INDEX(Correlations!$F$3:$DA$102,MAX(AZ$1,$A3),MIN(AZ$1,$A3)))</f>
        <v>0.28999999999999998</v>
      </c>
      <c r="BA3">
        <f>IF(BA$1=$A3,1,INDEX(Correlations!$F$3:$DA$102,MAX(BA$1,$A3),MIN(BA$1,$A3)))</f>
        <v>0.54</v>
      </c>
      <c r="BB3">
        <f>IF(BB$1=$A3,1,INDEX(Correlations!$F$3:$DA$102,MAX(BB$1,$A3),MIN(BB$1,$A3)))</f>
        <v>0.41</v>
      </c>
      <c r="BC3">
        <f>IF(BC$1=$A3,1,INDEX(Correlations!$F$3:$DA$102,MAX(BC$1,$A3),MIN(BC$1,$A3)))</f>
        <v>0.47</v>
      </c>
      <c r="BD3">
        <f>IF(BD$1=$A3,1,INDEX(Correlations!$F$3:$DA$102,MAX(BD$1,$A3),MIN(BD$1,$A3)))</f>
        <v>0.59</v>
      </c>
      <c r="BE3">
        <f>IF(BE$1=$A3,1,INDEX(Correlations!$F$3:$DA$102,MAX(BE$1,$A3),MIN(BE$1,$A3)))</f>
        <v>0.6</v>
      </c>
      <c r="BF3">
        <f>IF(BF$1=$A3,1,INDEX(Correlations!$F$3:$DA$102,MAX(BF$1,$A3),MIN(BF$1,$A3)))</f>
        <v>0</v>
      </c>
      <c r="BG3">
        <f>IF(BG$1=$A3,1,INDEX(Correlations!$F$3:$DA$102,MAX(BG$1,$A3),MIN(BG$1,$A3)))</f>
        <v>0</v>
      </c>
      <c r="BH3">
        <f>IF(BH$1=$A3,1,INDEX(Correlations!$F$3:$DA$102,MAX(BH$1,$A3),MIN(BH$1,$A3)))</f>
        <v>0</v>
      </c>
      <c r="BI3">
        <f>IF(BI$1=$A3,1,INDEX(Correlations!$F$3:$DA$102,MAX(BI$1,$A3),MIN(BI$1,$A3)))</f>
        <v>0</v>
      </c>
      <c r="BJ3">
        <f>IF(BJ$1=$A3,1,INDEX(Correlations!$F$3:$DA$102,MAX(BJ$1,$A3),MIN(BJ$1,$A3)))</f>
        <v>0.47699999999999998</v>
      </c>
      <c r="BK3">
        <f>IF(BK$1=$A3,1,INDEX(Correlations!$F$3:$DA$102,MAX(BK$1,$A3),MIN(BK$1,$A3)))</f>
        <v>0.253</v>
      </c>
      <c r="BL3">
        <f>IF(BL$1=$A3,1,INDEX(Correlations!$F$3:$DA$102,MAX(BL$1,$A3),MIN(BL$1,$A3)))</f>
        <v>0</v>
      </c>
      <c r="BM3">
        <f>IF(BM$1=$A3,1,INDEX(Correlations!$F$3:$DA$102,MAX(BM$1,$A3),MIN(BM$1,$A3)))</f>
        <v>0</v>
      </c>
      <c r="BN3">
        <f>IF(BN$1=$A3,1,INDEX(Correlations!$F$3:$DA$102,MAX(BN$1,$A3),MIN(BN$1,$A3)))</f>
        <v>0</v>
      </c>
      <c r="BO3">
        <f>IF(BO$1=$A3,1,INDEX(Correlations!$F$3:$DA$102,MAX(BO$1,$A3),MIN(BO$1,$A3)))</f>
        <v>0</v>
      </c>
      <c r="BP3">
        <f>IF(BP$1=$A3,1,INDEX(Correlations!$F$3:$DA$102,MAX(BP$1,$A3),MIN(BP$1,$A3)))</f>
        <v>0.38100000000000001</v>
      </c>
      <c r="BQ3">
        <f>IF(BQ$1=$A3,1,INDEX(Correlations!$F$3:$DA$102,MAX(BQ$1,$A3),MIN(BQ$1,$A3)))</f>
        <v>0</v>
      </c>
      <c r="BR3">
        <f>IF(BR$1=$A3,1,INDEX(Correlations!$F$3:$DA$102,MAX(BR$1,$A3),MIN(BR$1,$A3)))</f>
        <v>0.28599999999999998</v>
      </c>
      <c r="BS3">
        <f>IF(BS$1=$A3,1,INDEX(Correlations!$F$3:$DA$102,MAX(BS$1,$A3),MIN(BS$1,$A3)))</f>
        <v>0.24299999999999999</v>
      </c>
      <c r="BT3">
        <f>IF(BT$1=$A3,1,INDEX(Correlations!$F$3:$DA$102,MAX(BT$1,$A3),MIN(BT$1,$A3)))</f>
        <v>0.61</v>
      </c>
      <c r="BU3">
        <f>IF(BU$1=$A3,1,INDEX(Correlations!$F$3:$DA$102,MAX(BU$1,$A3),MIN(BU$1,$A3)))</f>
        <v>0.66</v>
      </c>
      <c r="BV3">
        <f>IF(BV$1=$A3,1,INDEX(Correlations!$F$3:$DA$102,MAX(BV$1,$A3),MIN(BV$1,$A3)))</f>
        <v>0</v>
      </c>
      <c r="BW3">
        <f>IF(BW$1=$A3,1,INDEX(Correlations!$F$3:$DA$102,MAX(BW$1,$A3),MIN(BW$1,$A3)))</f>
        <v>0</v>
      </c>
      <c r="BX3">
        <f>IF(BX$1=$A3,1,INDEX(Correlations!$F$3:$DA$102,MAX(BX$1,$A3),MIN(BX$1,$A3)))</f>
        <v>0</v>
      </c>
      <c r="BY3">
        <f>IF(BY$1=$A3,1,INDEX(Correlations!$F$3:$DA$102,MAX(BY$1,$A3),MIN(BY$1,$A3)))</f>
        <v>0</v>
      </c>
      <c r="BZ3">
        <f>IF(BZ$1=$A3,1,INDEX(Correlations!$F$3:$DA$102,MAX(BZ$1,$A3),MIN(BZ$1,$A3)))</f>
        <v>0</v>
      </c>
      <c r="CA3">
        <f>IF(CA$1=$A3,1,INDEX(Correlations!$F$3:$DA$102,MAX(CA$1,$A3),MIN(CA$1,$A3)))</f>
        <v>0</v>
      </c>
      <c r="CB3">
        <f>IF(CB$1=$A3,1,INDEX(Correlations!$F$3:$DA$102,MAX(CB$1,$A3),MIN(CB$1,$A3)))</f>
        <v>0.66</v>
      </c>
      <c r="CC3">
        <f>IF(CC$1=$A3,1,INDEX(Correlations!$F$3:$DA$102,MAX(CC$1,$A3),MIN(CC$1,$A3)))</f>
        <v>0.45</v>
      </c>
      <c r="CD3">
        <f>IF(CD$1=$A3,1,INDEX(Correlations!$F$3:$DA$102,MAX(CD$1,$A3),MIN(CD$1,$A3)))</f>
        <v>0.32</v>
      </c>
      <c r="CE3">
        <f>IF(CE$1=$A3,1,INDEX(Correlations!$F$3:$DA$102,MAX(CE$1,$A3),MIN(CE$1,$A3)))</f>
        <v>0.53</v>
      </c>
      <c r="CF3">
        <f>IF(CF$1=$A3,1,INDEX(Correlations!$F$3:$DA$102,MAX(CF$1,$A3),MIN(CF$1,$A3)))</f>
        <v>0.46</v>
      </c>
      <c r="CG3">
        <f>IF(CG$1=$A3,1,INDEX(Correlations!$F$3:$DA$102,MAX(CG$1,$A3),MIN(CG$1,$A3)))</f>
        <v>0</v>
      </c>
      <c r="CH3">
        <f>IF(CH$1=$A3,1,INDEX(Correlations!$F$3:$DA$102,MAX(CH$1,$A3),MIN(CH$1,$A3)))</f>
        <v>0</v>
      </c>
      <c r="CI3">
        <f>IF(CI$1=$A3,1,INDEX(Correlations!$F$3:$DA$102,MAX(CI$1,$A3),MIN(CI$1,$A3)))</f>
        <v>0</v>
      </c>
      <c r="CJ3">
        <f>IF(CJ$1=$A3,1,INDEX(Correlations!$F$3:$DA$102,MAX(CJ$1,$A3),MIN(CJ$1,$A3)))</f>
        <v>0</v>
      </c>
      <c r="CK3">
        <f>IF(CK$1=$A3,1,INDEX(Correlations!$F$3:$DA$102,MAX(CK$1,$A3),MIN(CK$1,$A3)))</f>
        <v>0</v>
      </c>
      <c r="CL3">
        <f>IF(CL$1=$A3,1,INDEX(Correlations!$F$3:$DA$102,MAX(CL$1,$A3),MIN(CL$1,$A3)))</f>
        <v>0</v>
      </c>
      <c r="CM3">
        <f>IF(CM$1=$A3,1,INDEX(Correlations!$F$3:$DA$102,MAX(CM$1,$A3),MIN(CM$1,$A3)))</f>
        <v>0</v>
      </c>
      <c r="CN3">
        <f>IF(CN$1=$A3,1,INDEX(Correlations!$F$3:$DA$102,MAX(CN$1,$A3),MIN(CN$1,$A3)))</f>
        <v>0</v>
      </c>
      <c r="CO3">
        <f>IF(CO$1=$A3,1,INDEX(Correlations!$F$3:$DA$102,MAX(CO$1,$A3),MIN(CO$1,$A3)))</f>
        <v>0</v>
      </c>
      <c r="CP3">
        <f>IF(CP$1=$A3,1,INDEX(Correlations!$F$3:$DA$102,MAX(CP$1,$A3),MIN(CP$1,$A3)))</f>
        <v>0</v>
      </c>
      <c r="CQ3">
        <f>IF(CQ$1=$A3,1,INDEX(Correlations!$F$3:$DA$102,MAX(CQ$1,$A3),MIN(CQ$1,$A3)))</f>
        <v>0</v>
      </c>
      <c r="CR3">
        <f>IF(CR$1=$A3,1,INDEX(Correlations!$F$3:$DA$102,MAX(CR$1,$A3),MIN(CR$1,$A3)))</f>
        <v>0</v>
      </c>
      <c r="CS3">
        <f>IF(CS$1=$A3,1,INDEX(Correlations!$F$3:$DA$102,MAX(CS$1,$A3),MIN(CS$1,$A3)))</f>
        <v>0</v>
      </c>
      <c r="CT3">
        <f>IF(CT$1=$A3,1,INDEX(Correlations!$F$3:$DA$102,MAX(CT$1,$A3),MIN(CT$1,$A3)))</f>
        <v>0</v>
      </c>
      <c r="CU3">
        <f>IF(CU$1=$A3,1,INDEX(Correlations!$F$3:$DA$102,MAX(CU$1,$A3),MIN(CU$1,$A3)))</f>
        <v>0</v>
      </c>
      <c r="CV3">
        <f>IF(CV$1=$A3,1,INDEX(Correlations!$F$3:$DA$102,MAX(CV$1,$A3),MIN(CV$1,$A3)))</f>
        <v>0</v>
      </c>
      <c r="CW3">
        <f>IF(CW$1=$A3,1,INDEX(Correlations!$F$3:$DA$102,MAX(CW$1,$A3),MIN(CW$1,$A3)))</f>
        <v>0</v>
      </c>
    </row>
    <row r="4" spans="1:101" x14ac:dyDescent="0.15">
      <c r="A4">
        <v>3</v>
      </c>
      <c r="B4">
        <f>IF(B$1=$A4,1,INDEX(Correlations!$F$3:$DA$102,MAX(B$1,$A4),MIN(B$1,$A4)))</f>
        <v>0.55800000000000005</v>
      </c>
      <c r="C4">
        <f>IF(C$1=$A4,1,INDEX(Correlations!$F$3:$DA$102,MAX(C$1,$A4),MIN(C$1,$A4)))</f>
        <v>0.56999999999999995</v>
      </c>
      <c r="D4">
        <f>IF(D$1=$A4,1,INDEX(Correlations!$F$3:$DA$102,MAX(D$1,$A4),MIN(D$1,$A4)))</f>
        <v>1</v>
      </c>
      <c r="E4">
        <f>IF(E$1=$A4,1,INDEX(Correlations!$F$3:$DA$102,MAX(E$1,$A4),MIN(E$1,$A4)))</f>
        <v>0.309</v>
      </c>
      <c r="F4">
        <f>IF(F$1=$A4,1,INDEX(Correlations!$F$3:$DA$102,MAX(F$1,$A4),MIN(F$1,$A4)))</f>
        <v>0.32800000000000001</v>
      </c>
      <c r="G4">
        <f>IF(G$1=$A4,1,INDEX(Correlations!$F$3:$DA$102,MAX(G$1,$A4),MIN(G$1,$A4)))</f>
        <v>0.41399999999999998</v>
      </c>
      <c r="H4">
        <f>IF(H$1=$A4,1,INDEX(Correlations!$F$3:$DA$102,MAX(H$1,$A4),MIN(H$1,$A4)))</f>
        <v>0.27400000000000002</v>
      </c>
      <c r="I4">
        <f>IF(I$1=$A4,1,INDEX(Correlations!$F$3:$DA$102,MAX(I$1,$A4),MIN(I$1,$A4)))</f>
        <v>0.253</v>
      </c>
      <c r="J4">
        <f>IF(J$1=$A4,1,INDEX(Correlations!$F$3:$DA$102,MAX(J$1,$A4),MIN(J$1,$A4)))</f>
        <v>0.223</v>
      </c>
      <c r="K4">
        <f>IF(K$1=$A4,1,INDEX(Correlations!$F$3:$DA$102,MAX(K$1,$A4),MIN(K$1,$A4)))</f>
        <v>0.248</v>
      </c>
      <c r="L4">
        <f>IF(L$1=$A4,1,INDEX(Correlations!$F$3:$DA$102,MAX(L$1,$A4),MIN(L$1,$A4)))</f>
        <v>0.40400000000000003</v>
      </c>
      <c r="M4">
        <f>IF(M$1=$A4,1,INDEX(Correlations!$F$3:$DA$102,MAX(M$1,$A4),MIN(M$1,$A4)))</f>
        <v>0.184</v>
      </c>
      <c r="N4">
        <f>IF(N$1=$A4,1,INDEX(Correlations!$F$3:$DA$102,MAX(N$1,$A4),MIN(N$1,$A4)))</f>
        <v>9.9000000000000005E-2</v>
      </c>
      <c r="O4">
        <f>IF(O$1=$A4,1,INDEX(Correlations!$F$3:$DA$102,MAX(O$1,$A4),MIN(O$1,$A4)))</f>
        <v>0.37</v>
      </c>
      <c r="P4">
        <f>IF(P$1=$A4,1,INDEX(Correlations!$F$3:$DA$102,MAX(P$1,$A4),MIN(P$1,$A4)))</f>
        <v>0.31</v>
      </c>
      <c r="Q4">
        <f>IF(Q$1=$A4,1,INDEX(Correlations!$F$3:$DA$102,MAX(Q$1,$A4),MIN(Q$1,$A4)))</f>
        <v>0.36</v>
      </c>
      <c r="R4">
        <f>IF(R$1=$A4,1,INDEX(Correlations!$F$3:$DA$102,MAX(R$1,$A4),MIN(R$1,$A4)))</f>
        <v>0</v>
      </c>
      <c r="S4">
        <f>IF(S$1=$A4,1,INDEX(Correlations!$F$3:$DA$102,MAX(S$1,$A4),MIN(S$1,$A4)))</f>
        <v>0</v>
      </c>
      <c r="T4">
        <f>IF(T$1=$A4,1,INDEX(Correlations!$F$3:$DA$102,MAX(T$1,$A4),MIN(T$1,$A4)))</f>
        <v>0</v>
      </c>
      <c r="U4">
        <f>IF(U$1=$A4,1,INDEX(Correlations!$F$3:$DA$102,MAX(U$1,$A4),MIN(U$1,$A4)))</f>
        <v>0</v>
      </c>
      <c r="V4">
        <f>IF(V$1=$A4,1,INDEX(Correlations!$F$3:$DA$102,MAX(V$1,$A4),MIN(V$1,$A4)))</f>
        <v>0</v>
      </c>
      <c r="W4">
        <f>IF(W$1=$A4,1,INDEX(Correlations!$F$3:$DA$102,MAX(W$1,$A4),MIN(W$1,$A4)))</f>
        <v>0</v>
      </c>
      <c r="X4">
        <f>IF(X$1=$A4,1,INDEX(Correlations!$F$3:$DA$102,MAX(X$1,$A4),MIN(X$1,$A4)))</f>
        <v>0</v>
      </c>
      <c r="Y4">
        <f>IF(Y$1=$A4,1,INDEX(Correlations!$F$3:$DA$102,MAX(Y$1,$A4),MIN(Y$1,$A4)))</f>
        <v>0</v>
      </c>
      <c r="Z4">
        <f>IF(Z$1=$A4,1,INDEX(Correlations!$F$3:$DA$102,MAX(Z$1,$A4),MIN(Z$1,$A4)))</f>
        <v>0</v>
      </c>
      <c r="AA4">
        <f>IF(AA$1=$A4,1,INDEX(Correlations!$F$3:$DA$102,MAX(AA$1,$A4),MIN(AA$1,$A4)))</f>
        <v>0</v>
      </c>
      <c r="AB4">
        <f>IF(AB$1=$A4,1,INDEX(Correlations!$F$3:$DA$102,MAX(AB$1,$A4),MIN(AB$1,$A4)))</f>
        <v>0</v>
      </c>
      <c r="AC4">
        <f>IF(AC$1=$A4,1,INDEX(Correlations!$F$3:$DA$102,MAX(AC$1,$A4),MIN(AC$1,$A4)))</f>
        <v>0</v>
      </c>
      <c r="AD4">
        <f>IF(AD$1=$A4,1,INDEX(Correlations!$F$3:$DA$102,MAX(AD$1,$A4),MIN(AD$1,$A4)))</f>
        <v>9.9000000000000005E-2</v>
      </c>
      <c r="AE4">
        <f>IF(AE$1=$A4,1,INDEX(Correlations!$F$3:$DA$102,MAX(AE$1,$A4),MIN(AE$1,$A4)))</f>
        <v>0.37</v>
      </c>
      <c r="AF4">
        <f>IF(AF$1=$A4,1,INDEX(Correlations!$F$3:$DA$102,MAX(AF$1,$A4),MIN(AF$1,$A4)))</f>
        <v>0.35499999999999998</v>
      </c>
      <c r="AG4">
        <f>IF(AG$1=$A4,1,INDEX(Correlations!$F$3:$DA$102,MAX(AG$1,$A4),MIN(AG$1,$A4)))</f>
        <v>0</v>
      </c>
      <c r="AH4">
        <f>IF(AH$1=$A4,1,INDEX(Correlations!$F$3:$DA$102,MAX(AH$1,$A4),MIN(AH$1,$A4)))</f>
        <v>0.66</v>
      </c>
      <c r="AI4">
        <f>IF(AI$1=$A4,1,INDEX(Correlations!$F$3:$DA$102,MAX(AI$1,$A4),MIN(AI$1,$A4)))</f>
        <v>0</v>
      </c>
      <c r="AJ4">
        <f>IF(AJ$1=$A4,1,INDEX(Correlations!$F$3:$DA$102,MAX(AJ$1,$A4),MIN(AJ$1,$A4)))</f>
        <v>0</v>
      </c>
      <c r="AK4">
        <f>IF(AK$1=$A4,1,INDEX(Correlations!$F$3:$DA$102,MAX(AK$1,$A4),MIN(AK$1,$A4)))</f>
        <v>0</v>
      </c>
      <c r="AL4">
        <f>IF(AL$1=$A4,1,INDEX(Correlations!$F$3:$DA$102,MAX(AL$1,$A4),MIN(AL$1,$A4)))</f>
        <v>0</v>
      </c>
      <c r="AM4">
        <f>IF(AM$1=$A4,1,INDEX(Correlations!$F$3:$DA$102,MAX(AM$1,$A4),MIN(AM$1,$A4)))</f>
        <v>0</v>
      </c>
      <c r="AN4">
        <f>IF(AN$1=$A4,1,INDEX(Correlations!$F$3:$DA$102,MAX(AN$1,$A4),MIN(AN$1,$A4)))</f>
        <v>0</v>
      </c>
      <c r="AO4">
        <f>IF(AO$1=$A4,1,INDEX(Correlations!$F$3:$DA$102,MAX(AO$1,$A4),MIN(AO$1,$A4)))</f>
        <v>0</v>
      </c>
      <c r="AP4">
        <f>IF(AP$1=$A4,1,INDEX(Correlations!$F$3:$DA$102,MAX(AP$1,$A4),MIN(AP$1,$A4)))</f>
        <v>0</v>
      </c>
      <c r="AQ4">
        <f>IF(AQ$1=$A4,1,INDEX(Correlations!$F$3:$DA$102,MAX(AQ$1,$A4),MIN(AQ$1,$A4)))</f>
        <v>0.51</v>
      </c>
      <c r="AR4">
        <f>IF(AR$1=$A4,1,INDEX(Correlations!$F$3:$DA$102,MAX(AR$1,$A4),MIN(AR$1,$A4)))</f>
        <v>0.43</v>
      </c>
      <c r="AS4">
        <f>IF(AS$1=$A4,1,INDEX(Correlations!$F$3:$DA$102,MAX(AS$1,$A4),MIN(AS$1,$A4)))</f>
        <v>0.22</v>
      </c>
      <c r="AT4">
        <f>IF(AT$1=$A4,1,INDEX(Correlations!$F$3:$DA$102,MAX(AT$1,$A4),MIN(AT$1,$A4)))</f>
        <v>0</v>
      </c>
      <c r="AU4">
        <f>IF(AU$1=$A4,1,INDEX(Correlations!$F$3:$DA$102,MAX(AU$1,$A4),MIN(AU$1,$A4)))</f>
        <v>0</v>
      </c>
      <c r="AV4">
        <f>IF(AV$1=$A4,1,INDEX(Correlations!$F$3:$DA$102,MAX(AV$1,$A4),MIN(AV$1,$A4)))</f>
        <v>0</v>
      </c>
      <c r="AW4">
        <f>IF(AW$1=$A4,1,INDEX(Correlations!$F$3:$DA$102,MAX(AW$1,$A4),MIN(AW$1,$A4)))</f>
        <v>0</v>
      </c>
      <c r="AX4">
        <f>IF(AX$1=$A4,1,INDEX(Correlations!$F$3:$DA$102,MAX(AX$1,$A4),MIN(AX$1,$A4)))</f>
        <v>0</v>
      </c>
      <c r="AY4">
        <f>IF(AY$1=$A4,1,INDEX(Correlations!$F$3:$DA$102,MAX(AY$1,$A4),MIN(AY$1,$A4)))</f>
        <v>0</v>
      </c>
      <c r="AZ4">
        <f>IF(AZ$1=$A4,1,INDEX(Correlations!$F$3:$DA$102,MAX(AZ$1,$A4),MIN(AZ$1,$A4)))</f>
        <v>0.26</v>
      </c>
      <c r="BA4">
        <f>IF(BA$1=$A4,1,INDEX(Correlations!$F$3:$DA$102,MAX(BA$1,$A4),MIN(BA$1,$A4)))</f>
        <v>0</v>
      </c>
      <c r="BB4">
        <f>IF(BB$1=$A4,1,INDEX(Correlations!$F$3:$DA$102,MAX(BB$1,$A4),MIN(BB$1,$A4)))</f>
        <v>0</v>
      </c>
      <c r="BC4">
        <f>IF(BC$1=$A4,1,INDEX(Correlations!$F$3:$DA$102,MAX(BC$1,$A4),MIN(BC$1,$A4)))</f>
        <v>0</v>
      </c>
      <c r="BD4">
        <f>IF(BD$1=$A4,1,INDEX(Correlations!$F$3:$DA$102,MAX(BD$1,$A4),MIN(BD$1,$A4)))</f>
        <v>0</v>
      </c>
      <c r="BE4">
        <f>IF(BE$1=$A4,1,INDEX(Correlations!$F$3:$DA$102,MAX(BE$1,$A4),MIN(BE$1,$A4)))</f>
        <v>0</v>
      </c>
      <c r="BF4">
        <f>IF(BF$1=$A4,1,INDEX(Correlations!$F$3:$DA$102,MAX(BF$1,$A4),MIN(BF$1,$A4)))</f>
        <v>0</v>
      </c>
      <c r="BG4">
        <f>IF(BG$1=$A4,1,INDEX(Correlations!$F$3:$DA$102,MAX(BG$1,$A4),MIN(BG$1,$A4)))</f>
        <v>0</v>
      </c>
      <c r="BH4">
        <f>IF(BH$1=$A4,1,INDEX(Correlations!$F$3:$DA$102,MAX(BH$1,$A4),MIN(BH$1,$A4)))</f>
        <v>0</v>
      </c>
      <c r="BI4">
        <f>IF(BI$1=$A4,1,INDEX(Correlations!$F$3:$DA$102,MAX(BI$1,$A4),MIN(BI$1,$A4)))</f>
        <v>0</v>
      </c>
      <c r="BJ4">
        <f>IF(BJ$1=$A4,1,INDEX(Correlations!$F$3:$DA$102,MAX(BJ$1,$A4),MIN(BJ$1,$A4)))</f>
        <v>0</v>
      </c>
      <c r="BK4">
        <f>IF(BK$1=$A4,1,INDEX(Correlations!$F$3:$DA$102,MAX(BK$1,$A4),MIN(BK$1,$A4)))</f>
        <v>0</v>
      </c>
      <c r="BL4">
        <f>IF(BL$1=$A4,1,INDEX(Correlations!$F$3:$DA$102,MAX(BL$1,$A4),MIN(BL$1,$A4)))</f>
        <v>0</v>
      </c>
      <c r="BM4">
        <f>IF(BM$1=$A4,1,INDEX(Correlations!$F$3:$DA$102,MAX(BM$1,$A4),MIN(BM$1,$A4)))</f>
        <v>0</v>
      </c>
      <c r="BN4">
        <f>IF(BN$1=$A4,1,INDEX(Correlations!$F$3:$DA$102,MAX(BN$1,$A4),MIN(BN$1,$A4)))</f>
        <v>0</v>
      </c>
      <c r="BO4">
        <f>IF(BO$1=$A4,1,INDEX(Correlations!$F$3:$DA$102,MAX(BO$1,$A4),MIN(BO$1,$A4)))</f>
        <v>0</v>
      </c>
      <c r="BP4">
        <f>IF(BP$1=$A4,1,INDEX(Correlations!$F$3:$DA$102,MAX(BP$1,$A4),MIN(BP$1,$A4)))</f>
        <v>0.32800000000000001</v>
      </c>
      <c r="BQ4">
        <f>IF(BQ$1=$A4,1,INDEX(Correlations!$F$3:$DA$102,MAX(BQ$1,$A4),MIN(BQ$1,$A4)))</f>
        <v>0</v>
      </c>
      <c r="BR4">
        <f>IF(BR$1=$A4,1,INDEX(Correlations!$F$3:$DA$102,MAX(BR$1,$A4),MIN(BR$1,$A4)))</f>
        <v>0.248</v>
      </c>
      <c r="BS4">
        <f>IF(BS$1=$A4,1,INDEX(Correlations!$F$3:$DA$102,MAX(BS$1,$A4),MIN(BS$1,$A4)))</f>
        <v>0.223</v>
      </c>
      <c r="BT4">
        <f>IF(BT$1=$A4,1,INDEX(Correlations!$F$3:$DA$102,MAX(BT$1,$A4),MIN(BT$1,$A4)))</f>
        <v>0.61</v>
      </c>
      <c r="BU4">
        <f>IF(BU$1=$A4,1,INDEX(Correlations!$F$3:$DA$102,MAX(BU$1,$A4),MIN(BU$1,$A4)))</f>
        <v>0.57999999999999996</v>
      </c>
      <c r="BV4">
        <f>IF(BV$1=$A4,1,INDEX(Correlations!$F$3:$DA$102,MAX(BV$1,$A4),MIN(BV$1,$A4)))</f>
        <v>0</v>
      </c>
      <c r="BW4">
        <f>IF(BW$1=$A4,1,INDEX(Correlations!$F$3:$DA$102,MAX(BW$1,$A4),MIN(BW$1,$A4)))</f>
        <v>0</v>
      </c>
      <c r="BX4">
        <f>IF(BX$1=$A4,1,INDEX(Correlations!$F$3:$DA$102,MAX(BX$1,$A4),MIN(BX$1,$A4)))</f>
        <v>0</v>
      </c>
      <c r="BY4">
        <f>IF(BY$1=$A4,1,INDEX(Correlations!$F$3:$DA$102,MAX(BY$1,$A4),MIN(BY$1,$A4)))</f>
        <v>0</v>
      </c>
      <c r="BZ4">
        <f>IF(BZ$1=$A4,1,INDEX(Correlations!$F$3:$DA$102,MAX(BZ$1,$A4),MIN(BZ$1,$A4)))</f>
        <v>0</v>
      </c>
      <c r="CA4">
        <f>IF(CA$1=$A4,1,INDEX(Correlations!$F$3:$DA$102,MAX(CA$1,$A4),MIN(CA$1,$A4)))</f>
        <v>0</v>
      </c>
      <c r="CB4">
        <f>IF(CB$1=$A4,1,INDEX(Correlations!$F$3:$DA$102,MAX(CB$1,$A4),MIN(CB$1,$A4)))</f>
        <v>0.67</v>
      </c>
      <c r="CC4">
        <f>IF(CC$1=$A4,1,INDEX(Correlations!$F$3:$DA$102,MAX(CC$1,$A4),MIN(CC$1,$A4)))</f>
        <v>0.42</v>
      </c>
      <c r="CD4">
        <f>IF(CD$1=$A4,1,INDEX(Correlations!$F$3:$DA$102,MAX(CD$1,$A4),MIN(CD$1,$A4)))</f>
        <v>0.31</v>
      </c>
      <c r="CE4">
        <f>IF(CE$1=$A4,1,INDEX(Correlations!$F$3:$DA$102,MAX(CE$1,$A4),MIN(CE$1,$A4)))</f>
        <v>0.43</v>
      </c>
      <c r="CF4">
        <f>IF(CF$1=$A4,1,INDEX(Correlations!$F$3:$DA$102,MAX(CF$1,$A4),MIN(CF$1,$A4)))</f>
        <v>0.44</v>
      </c>
      <c r="CG4">
        <f>IF(CG$1=$A4,1,INDEX(Correlations!$F$3:$DA$102,MAX(CG$1,$A4),MIN(CG$1,$A4)))</f>
        <v>0</v>
      </c>
      <c r="CH4">
        <f>IF(CH$1=$A4,1,INDEX(Correlations!$F$3:$DA$102,MAX(CH$1,$A4),MIN(CH$1,$A4)))</f>
        <v>0</v>
      </c>
      <c r="CI4">
        <f>IF(CI$1=$A4,1,INDEX(Correlations!$F$3:$DA$102,MAX(CI$1,$A4),MIN(CI$1,$A4)))</f>
        <v>0</v>
      </c>
      <c r="CJ4">
        <f>IF(CJ$1=$A4,1,INDEX(Correlations!$F$3:$DA$102,MAX(CJ$1,$A4),MIN(CJ$1,$A4)))</f>
        <v>0</v>
      </c>
      <c r="CK4">
        <f>IF(CK$1=$A4,1,INDEX(Correlations!$F$3:$DA$102,MAX(CK$1,$A4),MIN(CK$1,$A4)))</f>
        <v>0</v>
      </c>
      <c r="CL4">
        <f>IF(CL$1=$A4,1,INDEX(Correlations!$F$3:$DA$102,MAX(CL$1,$A4),MIN(CL$1,$A4)))</f>
        <v>0</v>
      </c>
      <c r="CM4">
        <f>IF(CM$1=$A4,1,INDEX(Correlations!$F$3:$DA$102,MAX(CM$1,$A4),MIN(CM$1,$A4)))</f>
        <v>0</v>
      </c>
      <c r="CN4">
        <f>IF(CN$1=$A4,1,INDEX(Correlations!$F$3:$DA$102,MAX(CN$1,$A4),MIN(CN$1,$A4)))</f>
        <v>0</v>
      </c>
      <c r="CO4">
        <f>IF(CO$1=$A4,1,INDEX(Correlations!$F$3:$DA$102,MAX(CO$1,$A4),MIN(CO$1,$A4)))</f>
        <v>0</v>
      </c>
      <c r="CP4">
        <f>IF(CP$1=$A4,1,INDEX(Correlations!$F$3:$DA$102,MAX(CP$1,$A4),MIN(CP$1,$A4)))</f>
        <v>0</v>
      </c>
      <c r="CQ4">
        <f>IF(CQ$1=$A4,1,INDEX(Correlations!$F$3:$DA$102,MAX(CQ$1,$A4),MIN(CQ$1,$A4)))</f>
        <v>0</v>
      </c>
      <c r="CR4">
        <f>IF(CR$1=$A4,1,INDEX(Correlations!$F$3:$DA$102,MAX(CR$1,$A4),MIN(CR$1,$A4)))</f>
        <v>0</v>
      </c>
      <c r="CS4">
        <f>IF(CS$1=$A4,1,INDEX(Correlations!$F$3:$DA$102,MAX(CS$1,$A4),MIN(CS$1,$A4)))</f>
        <v>0</v>
      </c>
      <c r="CT4">
        <f>IF(CT$1=$A4,1,INDEX(Correlations!$F$3:$DA$102,MAX(CT$1,$A4),MIN(CT$1,$A4)))</f>
        <v>0</v>
      </c>
      <c r="CU4">
        <f>IF(CU$1=$A4,1,INDEX(Correlations!$F$3:$DA$102,MAX(CU$1,$A4),MIN(CU$1,$A4)))</f>
        <v>0</v>
      </c>
      <c r="CV4">
        <f>IF(CV$1=$A4,1,INDEX(Correlations!$F$3:$DA$102,MAX(CV$1,$A4),MIN(CV$1,$A4)))</f>
        <v>0</v>
      </c>
      <c r="CW4">
        <f>IF(CW$1=$A4,1,INDEX(Correlations!$F$3:$DA$102,MAX(CW$1,$A4),MIN(CW$1,$A4)))</f>
        <v>0</v>
      </c>
    </row>
    <row r="5" spans="1:101" x14ac:dyDescent="0.15">
      <c r="A5">
        <v>4</v>
      </c>
      <c r="B5">
        <f>IF(B$1=$A5,1,INDEX(Correlations!$F$3:$DA$102,MAX(B$1,$A5),MIN(B$1,$A5)))</f>
        <v>0.51</v>
      </c>
      <c r="C5">
        <f>IF(C$1=$A5,1,INDEX(Correlations!$F$3:$DA$102,MAX(C$1,$A5),MIN(C$1,$A5)))</f>
        <v>0.28100000000000003</v>
      </c>
      <c r="D5">
        <f>IF(D$1=$A5,1,INDEX(Correlations!$F$3:$DA$102,MAX(D$1,$A5),MIN(D$1,$A5)))</f>
        <v>0.309</v>
      </c>
      <c r="E5">
        <f>IF(E$1=$A5,1,INDEX(Correlations!$F$3:$DA$102,MAX(E$1,$A5),MIN(E$1,$A5)))</f>
        <v>1</v>
      </c>
      <c r="F5">
        <f>IF(F$1=$A5,1,INDEX(Correlations!$F$3:$DA$102,MAX(F$1,$A5),MIN(F$1,$A5)))</f>
        <v>0.48699999999999999</v>
      </c>
      <c r="G5">
        <f>IF(G$1=$A5,1,INDEX(Correlations!$F$3:$DA$102,MAX(G$1,$A5),MIN(G$1,$A5)))</f>
        <v>0.41099999999999998</v>
      </c>
      <c r="H5">
        <f>IF(H$1=$A5,1,INDEX(Correlations!$F$3:$DA$102,MAX(H$1,$A5),MIN(H$1,$A5)))</f>
        <v>0.33800000000000002</v>
      </c>
      <c r="I5">
        <f>IF(I$1=$A5,1,INDEX(Correlations!$F$3:$DA$102,MAX(I$1,$A5),MIN(I$1,$A5)))</f>
        <v>0.35899999999999999</v>
      </c>
      <c r="J5">
        <f>IF(J$1=$A5,1,INDEX(Correlations!$F$3:$DA$102,MAX(J$1,$A5),MIN(J$1,$A5)))</f>
        <v>0.23</v>
      </c>
      <c r="K5">
        <f>IF(K$1=$A5,1,INDEX(Correlations!$F$3:$DA$102,MAX(K$1,$A5),MIN(K$1,$A5)))</f>
        <v>0.33100000000000002</v>
      </c>
      <c r="L5">
        <f>IF(L$1=$A5,1,INDEX(Correlations!$F$3:$DA$102,MAX(L$1,$A5),MIN(L$1,$A5)))</f>
        <v>0.371</v>
      </c>
      <c r="M5">
        <f>IF(M$1=$A5,1,INDEX(Correlations!$F$3:$DA$102,MAX(M$1,$A5),MIN(M$1,$A5)))</f>
        <v>0.27800000000000002</v>
      </c>
      <c r="N5">
        <f>IF(N$1=$A5,1,INDEX(Correlations!$F$3:$DA$102,MAX(N$1,$A5),MIN(N$1,$A5)))</f>
        <v>0.157</v>
      </c>
      <c r="O5">
        <f>IF(O$1=$A5,1,INDEX(Correlations!$F$3:$DA$102,MAX(O$1,$A5),MIN(O$1,$A5)))</f>
        <v>0.33300000000000002</v>
      </c>
      <c r="P5">
        <f>IF(P$1=$A5,1,INDEX(Correlations!$F$3:$DA$102,MAX(P$1,$A5),MIN(P$1,$A5)))</f>
        <v>0.27800000000000002</v>
      </c>
      <c r="Q5">
        <f>IF(Q$1=$A5,1,INDEX(Correlations!$F$3:$DA$102,MAX(Q$1,$A5),MIN(Q$1,$A5)))</f>
        <v>0.43</v>
      </c>
      <c r="R5">
        <f>IF(R$1=$A5,1,INDEX(Correlations!$F$3:$DA$102,MAX(R$1,$A5),MIN(R$1,$A5)))</f>
        <v>0</v>
      </c>
      <c r="S5">
        <f>IF(S$1=$A5,1,INDEX(Correlations!$F$3:$DA$102,MAX(S$1,$A5),MIN(S$1,$A5)))</f>
        <v>0</v>
      </c>
      <c r="T5">
        <f>IF(T$1=$A5,1,INDEX(Correlations!$F$3:$DA$102,MAX(T$1,$A5),MIN(T$1,$A5)))</f>
        <v>0.60399999999999998</v>
      </c>
      <c r="U5">
        <f>IF(U$1=$A5,1,INDEX(Correlations!$F$3:$DA$102,MAX(U$1,$A5),MIN(U$1,$A5)))</f>
        <v>0.57299999999999995</v>
      </c>
      <c r="V5">
        <f>IF(V$1=$A5,1,INDEX(Correlations!$F$3:$DA$102,MAX(V$1,$A5),MIN(V$1,$A5)))</f>
        <v>-0.17799999999999999</v>
      </c>
      <c r="W5">
        <f>IF(W$1=$A5,1,INDEX(Correlations!$F$3:$DA$102,MAX(W$1,$A5),MIN(W$1,$A5)))</f>
        <v>-0.06</v>
      </c>
      <c r="X5">
        <f>IF(X$1=$A5,1,INDEX(Correlations!$F$3:$DA$102,MAX(X$1,$A5),MIN(X$1,$A5)))</f>
        <v>0.42599999999999999</v>
      </c>
      <c r="Y5">
        <f>IF(Y$1=$A5,1,INDEX(Correlations!$F$3:$DA$102,MAX(Y$1,$A5),MIN(Y$1,$A5)))</f>
        <v>0.34300000000000003</v>
      </c>
      <c r="Z5">
        <f>IF(Z$1=$A5,1,INDEX(Correlations!$F$3:$DA$102,MAX(Z$1,$A5),MIN(Z$1,$A5)))</f>
        <v>0.47499999999999998</v>
      </c>
      <c r="AA5">
        <f>IF(AA$1=$A5,1,INDEX(Correlations!$F$3:$DA$102,MAX(AA$1,$A5),MIN(AA$1,$A5)))</f>
        <v>0.47899999999999998</v>
      </c>
      <c r="AB5">
        <f>IF(AB$1=$A5,1,INDEX(Correlations!$F$3:$DA$102,MAX(AB$1,$A5),MIN(AB$1,$A5)))</f>
        <v>0.41099999999999998</v>
      </c>
      <c r="AC5">
        <f>IF(AC$1=$A5,1,INDEX(Correlations!$F$3:$DA$102,MAX(AC$1,$A5),MIN(AC$1,$A5)))</f>
        <v>0.24</v>
      </c>
      <c r="AD5">
        <f>IF(AD$1=$A5,1,INDEX(Correlations!$F$3:$DA$102,MAX(AD$1,$A5),MIN(AD$1,$A5)))</f>
        <v>0.47099999999999997</v>
      </c>
      <c r="AE5">
        <f>IF(AE$1=$A5,1,INDEX(Correlations!$F$3:$DA$102,MAX(AE$1,$A5),MIN(AE$1,$A5)))</f>
        <v>0.26200000000000001</v>
      </c>
      <c r="AF5">
        <f>IF(AF$1=$A5,1,INDEX(Correlations!$F$3:$DA$102,MAX(AF$1,$A5),MIN(AF$1,$A5)))</f>
        <v>0.215</v>
      </c>
      <c r="AG5">
        <f>IF(AG$1=$A5,1,INDEX(Correlations!$F$3:$DA$102,MAX(AG$1,$A5),MIN(AG$1,$A5)))</f>
        <v>0.38600000000000001</v>
      </c>
      <c r="AH5">
        <f>IF(AH$1=$A5,1,INDEX(Correlations!$F$3:$DA$102,MAX(AH$1,$A5),MIN(AH$1,$A5)))</f>
        <v>0.47</v>
      </c>
      <c r="AI5">
        <f>IF(AI$1=$A5,1,INDEX(Correlations!$F$3:$DA$102,MAX(AI$1,$A5),MIN(AI$1,$A5)))</f>
        <v>0</v>
      </c>
      <c r="AJ5">
        <f>IF(AJ$1=$A5,1,INDEX(Correlations!$F$3:$DA$102,MAX(AJ$1,$A5),MIN(AJ$1,$A5)))</f>
        <v>0</v>
      </c>
      <c r="AK5">
        <f>IF(AK$1=$A5,1,INDEX(Correlations!$F$3:$DA$102,MAX(AK$1,$A5),MIN(AK$1,$A5)))</f>
        <v>0.46</v>
      </c>
      <c r="AL5">
        <f>IF(AL$1=$A5,1,INDEX(Correlations!$F$3:$DA$102,MAX(AL$1,$A5),MIN(AL$1,$A5)))</f>
        <v>0.42399999999999999</v>
      </c>
      <c r="AM5">
        <f>IF(AM$1=$A5,1,INDEX(Correlations!$F$3:$DA$102,MAX(AM$1,$A5),MIN(AM$1,$A5)))</f>
        <v>0.42099999999999999</v>
      </c>
      <c r="AN5">
        <f>IF(AN$1=$A5,1,INDEX(Correlations!$F$3:$DA$102,MAX(AN$1,$A5),MIN(AN$1,$A5)))</f>
        <v>0.38900000000000001</v>
      </c>
      <c r="AO5">
        <f>IF(AO$1=$A5,1,INDEX(Correlations!$F$3:$DA$102,MAX(AO$1,$A5),MIN(AO$1,$A5)))</f>
        <v>0.38400000000000001</v>
      </c>
      <c r="AP5">
        <f>IF(AP$1=$A5,1,INDEX(Correlations!$F$3:$DA$102,MAX(AP$1,$A5),MIN(AP$1,$A5)))</f>
        <v>0.35299999999999998</v>
      </c>
      <c r="AQ5">
        <f>IF(AQ$1=$A5,1,INDEX(Correlations!$F$3:$DA$102,MAX(AQ$1,$A5),MIN(AQ$1,$A5)))</f>
        <v>0.56999999999999995</v>
      </c>
      <c r="AR5">
        <f>IF(AR$1=$A5,1,INDEX(Correlations!$F$3:$DA$102,MAX(AR$1,$A5),MIN(AR$1,$A5)))</f>
        <v>0.43569999999999998</v>
      </c>
      <c r="AS5">
        <f>IF(AS$1=$A5,1,INDEX(Correlations!$F$3:$DA$102,MAX(AS$1,$A5),MIN(AS$1,$A5)))</f>
        <v>0.26</v>
      </c>
      <c r="AT5">
        <f>IF(AT$1=$A5,1,INDEX(Correlations!$F$3:$DA$102,MAX(AT$1,$A5),MIN(AT$1,$A5)))</f>
        <v>0.41460000000000002</v>
      </c>
      <c r="AU5">
        <f>IF(AU$1=$A5,1,INDEX(Correlations!$F$3:$DA$102,MAX(AU$1,$A5),MIN(AU$1,$A5)))</f>
        <v>0.39689999999999998</v>
      </c>
      <c r="AV5">
        <f>IF(AV$1=$A5,1,INDEX(Correlations!$F$3:$DA$102,MAX(AV$1,$A5),MIN(AV$1,$A5)))</f>
        <v>0</v>
      </c>
      <c r="AW5">
        <f>IF(AW$1=$A5,1,INDEX(Correlations!$F$3:$DA$102,MAX(AW$1,$A5),MIN(AW$1,$A5)))</f>
        <v>0.32</v>
      </c>
      <c r="AX5">
        <f>IF(AX$1=$A5,1,INDEX(Correlations!$F$3:$DA$102,MAX(AX$1,$A5),MIN(AX$1,$A5)))</f>
        <v>0.27</v>
      </c>
      <c r="AY5">
        <f>IF(AY$1=$A5,1,INDEX(Correlations!$F$3:$DA$102,MAX(AY$1,$A5),MIN(AY$1,$A5)))</f>
        <v>0.47</v>
      </c>
      <c r="AZ5">
        <f>IF(AZ$1=$A5,1,INDEX(Correlations!$F$3:$DA$102,MAX(AZ$1,$A5),MIN(AZ$1,$A5)))</f>
        <v>0.38</v>
      </c>
      <c r="BA5">
        <f>IF(BA$1=$A5,1,INDEX(Correlations!$F$3:$DA$102,MAX(BA$1,$A5),MIN(BA$1,$A5)))</f>
        <v>0</v>
      </c>
      <c r="BB5">
        <f>IF(BB$1=$A5,1,INDEX(Correlations!$F$3:$DA$102,MAX(BB$1,$A5),MIN(BB$1,$A5)))</f>
        <v>0</v>
      </c>
      <c r="BC5">
        <f>IF(BC$1=$A5,1,INDEX(Correlations!$F$3:$DA$102,MAX(BC$1,$A5),MIN(BC$1,$A5)))</f>
        <v>0</v>
      </c>
      <c r="BD5">
        <f>IF(BD$1=$A5,1,INDEX(Correlations!$F$3:$DA$102,MAX(BD$1,$A5),MIN(BD$1,$A5)))</f>
        <v>0</v>
      </c>
      <c r="BE5">
        <f>IF(BE$1=$A5,1,INDEX(Correlations!$F$3:$DA$102,MAX(BE$1,$A5),MIN(BE$1,$A5)))</f>
        <v>0</v>
      </c>
      <c r="BF5">
        <f>IF(BF$1=$A5,1,INDEX(Correlations!$F$3:$DA$102,MAX(BF$1,$A5),MIN(BF$1,$A5)))</f>
        <v>0</v>
      </c>
      <c r="BG5">
        <f>IF(BG$1=$A5,1,INDEX(Correlations!$F$3:$DA$102,MAX(BG$1,$A5),MIN(BG$1,$A5)))</f>
        <v>0</v>
      </c>
      <c r="BH5">
        <f>IF(BH$1=$A5,1,INDEX(Correlations!$F$3:$DA$102,MAX(BH$1,$A5),MIN(BH$1,$A5)))</f>
        <v>0</v>
      </c>
      <c r="BI5">
        <f>IF(BI$1=$A5,1,INDEX(Correlations!$F$3:$DA$102,MAX(BI$1,$A5),MIN(BI$1,$A5)))</f>
        <v>0</v>
      </c>
      <c r="BJ5">
        <f>IF(BJ$1=$A5,1,INDEX(Correlations!$F$3:$DA$102,MAX(BJ$1,$A5),MIN(BJ$1,$A5)))</f>
        <v>0.502</v>
      </c>
      <c r="BK5">
        <f>IF(BK$1=$A5,1,INDEX(Correlations!$F$3:$DA$102,MAX(BK$1,$A5),MIN(BK$1,$A5)))</f>
        <v>0.41799999999999998</v>
      </c>
      <c r="BL5">
        <f>IF(BL$1=$A5,1,INDEX(Correlations!$F$3:$DA$102,MAX(BL$1,$A5),MIN(BL$1,$A5)))</f>
        <v>0</v>
      </c>
      <c r="BM5">
        <f>IF(BM$1=$A5,1,INDEX(Correlations!$F$3:$DA$102,MAX(BM$1,$A5),MIN(BM$1,$A5)))</f>
        <v>0</v>
      </c>
      <c r="BN5">
        <f>IF(BN$1=$A5,1,INDEX(Correlations!$F$3:$DA$102,MAX(BN$1,$A5),MIN(BN$1,$A5)))</f>
        <v>0</v>
      </c>
      <c r="BO5">
        <f>IF(BO$1=$A5,1,INDEX(Correlations!$F$3:$DA$102,MAX(BO$1,$A5),MIN(BO$1,$A5)))</f>
        <v>0</v>
      </c>
      <c r="BP5">
        <f>IF(BP$1=$A5,1,INDEX(Correlations!$F$3:$DA$102,MAX(BP$1,$A5),MIN(BP$1,$A5)))</f>
        <v>0.48699999999999999</v>
      </c>
      <c r="BQ5">
        <f>IF(BQ$1=$A5,1,INDEX(Correlations!$F$3:$DA$102,MAX(BQ$1,$A5),MIN(BQ$1,$A5)))</f>
        <v>0</v>
      </c>
      <c r="BR5">
        <f>IF(BR$1=$A5,1,INDEX(Correlations!$F$3:$DA$102,MAX(BR$1,$A5),MIN(BR$1,$A5)))</f>
        <v>0.33100000000000002</v>
      </c>
      <c r="BS5">
        <f>IF(BS$1=$A5,1,INDEX(Correlations!$F$3:$DA$102,MAX(BS$1,$A5),MIN(BS$1,$A5)))</f>
        <v>0.23</v>
      </c>
      <c r="BT5">
        <f>IF(BT$1=$A5,1,INDEX(Correlations!$F$3:$DA$102,MAX(BT$1,$A5),MIN(BT$1,$A5)))</f>
        <v>0.37</v>
      </c>
      <c r="BU5">
        <f>IF(BU$1=$A5,1,INDEX(Correlations!$F$3:$DA$102,MAX(BU$1,$A5),MIN(BU$1,$A5)))</f>
        <v>0.47</v>
      </c>
      <c r="BV5">
        <f>IF(BV$1=$A5,1,INDEX(Correlations!$F$3:$DA$102,MAX(BV$1,$A5),MIN(BV$1,$A5)))</f>
        <v>0</v>
      </c>
      <c r="BW5">
        <f>IF(BW$1=$A5,1,INDEX(Correlations!$F$3:$DA$102,MAX(BW$1,$A5),MIN(BW$1,$A5)))</f>
        <v>0</v>
      </c>
      <c r="BX5">
        <f>IF(BX$1=$A5,1,INDEX(Correlations!$F$3:$DA$102,MAX(BX$1,$A5),MIN(BX$1,$A5)))</f>
        <v>0</v>
      </c>
      <c r="BY5">
        <f>IF(BY$1=$A5,1,INDEX(Correlations!$F$3:$DA$102,MAX(BY$1,$A5),MIN(BY$1,$A5)))</f>
        <v>0</v>
      </c>
      <c r="BZ5">
        <f>IF(BZ$1=$A5,1,INDEX(Correlations!$F$3:$DA$102,MAX(BZ$1,$A5),MIN(BZ$1,$A5)))</f>
        <v>0</v>
      </c>
      <c r="CA5">
        <f>IF(CA$1=$A5,1,INDEX(Correlations!$F$3:$DA$102,MAX(CA$1,$A5),MIN(CA$1,$A5)))</f>
        <v>0</v>
      </c>
      <c r="CB5">
        <f>IF(CB$1=$A5,1,INDEX(Correlations!$F$3:$DA$102,MAX(CB$1,$A5),MIN(CB$1,$A5)))</f>
        <v>0.56000000000000005</v>
      </c>
      <c r="CC5">
        <f>IF(CC$1=$A5,1,INDEX(Correlations!$F$3:$DA$102,MAX(CC$1,$A5),MIN(CC$1,$A5)))</f>
        <v>0.4</v>
      </c>
      <c r="CD5">
        <f>IF(CD$1=$A5,1,INDEX(Correlations!$F$3:$DA$102,MAX(CD$1,$A5),MIN(CD$1,$A5)))</f>
        <v>0.28999999999999998</v>
      </c>
      <c r="CE5">
        <f>IF(CE$1=$A5,1,INDEX(Correlations!$F$3:$DA$102,MAX(CE$1,$A5),MIN(CE$1,$A5)))</f>
        <v>0.4</v>
      </c>
      <c r="CF5">
        <f>IF(CF$1=$A5,1,INDEX(Correlations!$F$3:$DA$102,MAX(CF$1,$A5),MIN(CF$1,$A5)))</f>
        <v>0.32</v>
      </c>
      <c r="CG5">
        <f>IF(CG$1=$A5,1,INDEX(Correlations!$F$3:$DA$102,MAX(CG$1,$A5),MIN(CG$1,$A5)))</f>
        <v>0</v>
      </c>
      <c r="CH5">
        <f>IF(CH$1=$A5,1,INDEX(Correlations!$F$3:$DA$102,MAX(CH$1,$A5),MIN(CH$1,$A5)))</f>
        <v>0</v>
      </c>
      <c r="CI5">
        <f>IF(CI$1=$A5,1,INDEX(Correlations!$F$3:$DA$102,MAX(CI$1,$A5),MIN(CI$1,$A5)))</f>
        <v>0</v>
      </c>
      <c r="CJ5">
        <f>IF(CJ$1=$A5,1,INDEX(Correlations!$F$3:$DA$102,MAX(CJ$1,$A5),MIN(CJ$1,$A5)))</f>
        <v>0</v>
      </c>
      <c r="CK5">
        <f>IF(CK$1=$A5,1,INDEX(Correlations!$F$3:$DA$102,MAX(CK$1,$A5),MIN(CK$1,$A5)))</f>
        <v>0</v>
      </c>
      <c r="CL5">
        <f>IF(CL$1=$A5,1,INDEX(Correlations!$F$3:$DA$102,MAX(CL$1,$A5),MIN(CL$1,$A5)))</f>
        <v>0</v>
      </c>
      <c r="CM5">
        <f>IF(CM$1=$A5,1,INDEX(Correlations!$F$3:$DA$102,MAX(CM$1,$A5),MIN(CM$1,$A5)))</f>
        <v>0</v>
      </c>
      <c r="CN5">
        <f>IF(CN$1=$A5,1,INDEX(Correlations!$F$3:$DA$102,MAX(CN$1,$A5),MIN(CN$1,$A5)))</f>
        <v>0</v>
      </c>
      <c r="CO5">
        <f>IF(CO$1=$A5,1,INDEX(Correlations!$F$3:$DA$102,MAX(CO$1,$A5),MIN(CO$1,$A5)))</f>
        <v>0</v>
      </c>
      <c r="CP5">
        <f>IF(CP$1=$A5,1,INDEX(Correlations!$F$3:$DA$102,MAX(CP$1,$A5),MIN(CP$1,$A5)))</f>
        <v>0</v>
      </c>
      <c r="CQ5">
        <f>IF(CQ$1=$A5,1,INDEX(Correlations!$F$3:$DA$102,MAX(CQ$1,$A5),MIN(CQ$1,$A5)))</f>
        <v>0</v>
      </c>
      <c r="CR5">
        <f>IF(CR$1=$A5,1,INDEX(Correlations!$F$3:$DA$102,MAX(CR$1,$A5),MIN(CR$1,$A5)))</f>
        <v>0</v>
      </c>
      <c r="CS5">
        <f>IF(CS$1=$A5,1,INDEX(Correlations!$F$3:$DA$102,MAX(CS$1,$A5),MIN(CS$1,$A5)))</f>
        <v>0</v>
      </c>
      <c r="CT5">
        <f>IF(CT$1=$A5,1,INDEX(Correlations!$F$3:$DA$102,MAX(CT$1,$A5),MIN(CT$1,$A5)))</f>
        <v>0</v>
      </c>
      <c r="CU5">
        <f>IF(CU$1=$A5,1,INDEX(Correlations!$F$3:$DA$102,MAX(CU$1,$A5),MIN(CU$1,$A5)))</f>
        <v>0</v>
      </c>
      <c r="CV5">
        <f>IF(CV$1=$A5,1,INDEX(Correlations!$F$3:$DA$102,MAX(CV$1,$A5),MIN(CV$1,$A5)))</f>
        <v>0</v>
      </c>
      <c r="CW5">
        <f>IF(CW$1=$A5,1,INDEX(Correlations!$F$3:$DA$102,MAX(CW$1,$A5),MIN(CW$1,$A5)))</f>
        <v>0</v>
      </c>
    </row>
    <row r="6" spans="1:101" x14ac:dyDescent="0.15">
      <c r="A6">
        <v>5</v>
      </c>
      <c r="B6">
        <f>IF(B$1=$A6,1,INDEX(Correlations!$F$3:$DA$102,MAX(B$1,$A6),MIN(B$1,$A6)))</f>
        <v>0.35099999999999998</v>
      </c>
      <c r="C6">
        <f>IF(C$1=$A6,1,INDEX(Correlations!$F$3:$DA$102,MAX(C$1,$A6),MIN(C$1,$A6)))</f>
        <v>0.38100000000000001</v>
      </c>
      <c r="D6">
        <f>IF(D$1=$A6,1,INDEX(Correlations!$F$3:$DA$102,MAX(D$1,$A6),MIN(D$1,$A6)))</f>
        <v>0.32800000000000001</v>
      </c>
      <c r="E6">
        <f>IF(E$1=$A6,1,INDEX(Correlations!$F$3:$DA$102,MAX(E$1,$A6),MIN(E$1,$A6)))</f>
        <v>0.48699999999999999</v>
      </c>
      <c r="F6">
        <f>IF(F$1=$A6,1,INDEX(Correlations!$F$3:$DA$102,MAX(F$1,$A6),MIN(F$1,$A6)))</f>
        <v>1</v>
      </c>
      <c r="G6">
        <f>IF(G$1=$A6,1,INDEX(Correlations!$F$3:$DA$102,MAX(G$1,$A6),MIN(G$1,$A6)))</f>
        <v>0.51500000000000001</v>
      </c>
      <c r="H6">
        <f>IF(H$1=$A6,1,INDEX(Correlations!$F$3:$DA$102,MAX(H$1,$A6),MIN(H$1,$A6)))</f>
        <v>0.311</v>
      </c>
      <c r="I6">
        <f>IF(I$1=$A6,1,INDEX(Correlations!$F$3:$DA$102,MAX(I$1,$A6),MIN(I$1,$A6)))</f>
        <v>0.24399999999999999</v>
      </c>
      <c r="J6">
        <f>IF(J$1=$A6,1,INDEX(Correlations!$F$3:$DA$102,MAX(J$1,$A6),MIN(J$1,$A6)))</f>
        <v>0.27300000000000002</v>
      </c>
      <c r="K6">
        <f>IF(K$1=$A6,1,INDEX(Correlations!$F$3:$DA$102,MAX(K$1,$A6),MIN(K$1,$A6)))</f>
        <v>0.38500000000000001</v>
      </c>
      <c r="L6">
        <f>IF(L$1=$A6,1,INDEX(Correlations!$F$3:$DA$102,MAX(L$1,$A6),MIN(L$1,$A6)))</f>
        <v>0.29099999999999998</v>
      </c>
      <c r="M6">
        <f>IF(M$1=$A6,1,INDEX(Correlations!$F$3:$DA$102,MAX(M$1,$A6),MIN(M$1,$A6)))</f>
        <v>0.218</v>
      </c>
      <c r="N6">
        <f>IF(N$1=$A6,1,INDEX(Correlations!$F$3:$DA$102,MAX(N$1,$A6),MIN(N$1,$A6)))</f>
        <v>0.23200000000000001</v>
      </c>
      <c r="O6">
        <f>IF(O$1=$A6,1,INDEX(Correlations!$F$3:$DA$102,MAX(O$1,$A6),MIN(O$1,$A6)))</f>
        <v>0.33100000000000002</v>
      </c>
      <c r="P6">
        <f>IF(P$1=$A6,1,INDEX(Correlations!$F$3:$DA$102,MAX(P$1,$A6),MIN(P$1,$A6)))</f>
        <v>0.79</v>
      </c>
      <c r="Q6">
        <f>IF(Q$1=$A6,1,INDEX(Correlations!$F$3:$DA$102,MAX(Q$1,$A6),MIN(Q$1,$A6)))</f>
        <v>0.83</v>
      </c>
      <c r="R6">
        <f>IF(R$1=$A6,1,INDEX(Correlations!$F$3:$DA$102,MAX(R$1,$A6),MIN(R$1,$A6)))</f>
        <v>0</v>
      </c>
      <c r="S6">
        <f>IF(S$1=$A6,1,INDEX(Correlations!$F$3:$DA$102,MAX(S$1,$A6),MIN(S$1,$A6)))</f>
        <v>0</v>
      </c>
      <c r="T6">
        <f>IF(T$1=$A6,1,INDEX(Correlations!$F$3:$DA$102,MAX(T$1,$A6),MIN(T$1,$A6)))</f>
        <v>0</v>
      </c>
      <c r="U6">
        <f>IF(U$1=$A6,1,INDEX(Correlations!$F$3:$DA$102,MAX(U$1,$A6),MIN(U$1,$A6)))</f>
        <v>0</v>
      </c>
      <c r="V6">
        <f>IF(V$1=$A6,1,INDEX(Correlations!$F$3:$DA$102,MAX(V$1,$A6),MIN(V$1,$A6)))</f>
        <v>0</v>
      </c>
      <c r="W6">
        <f>IF(W$1=$A6,1,INDEX(Correlations!$F$3:$DA$102,MAX(W$1,$A6),MIN(W$1,$A6)))</f>
        <v>0</v>
      </c>
      <c r="X6">
        <f>IF(X$1=$A6,1,INDEX(Correlations!$F$3:$DA$102,MAX(X$1,$A6),MIN(X$1,$A6)))</f>
        <v>0</v>
      </c>
      <c r="Y6">
        <f>IF(Y$1=$A6,1,INDEX(Correlations!$F$3:$DA$102,MAX(Y$1,$A6),MIN(Y$1,$A6)))</f>
        <v>0</v>
      </c>
      <c r="Z6">
        <f>IF(Z$1=$A6,1,INDEX(Correlations!$F$3:$DA$102,MAX(Z$1,$A6),MIN(Z$1,$A6)))</f>
        <v>0</v>
      </c>
      <c r="AA6">
        <f>IF(AA$1=$A6,1,INDEX(Correlations!$F$3:$DA$102,MAX(AA$1,$A6),MIN(AA$1,$A6)))</f>
        <v>0</v>
      </c>
      <c r="AB6">
        <f>IF(AB$1=$A6,1,INDEX(Correlations!$F$3:$DA$102,MAX(AB$1,$A6),MIN(AB$1,$A6)))</f>
        <v>0</v>
      </c>
      <c r="AC6">
        <f>IF(AC$1=$A6,1,INDEX(Correlations!$F$3:$DA$102,MAX(AC$1,$A6),MIN(AC$1,$A6)))</f>
        <v>0</v>
      </c>
      <c r="AD6">
        <f>IF(AD$1=$A6,1,INDEX(Correlations!$F$3:$DA$102,MAX(AD$1,$A6),MIN(AD$1,$A6)))</f>
        <v>0.23200000000000001</v>
      </c>
      <c r="AE6">
        <f>IF(AE$1=$A6,1,INDEX(Correlations!$F$3:$DA$102,MAX(AE$1,$A6),MIN(AE$1,$A6)))</f>
        <v>0.33100000000000002</v>
      </c>
      <c r="AF6">
        <f>IF(AF$1=$A6,1,INDEX(Correlations!$F$3:$DA$102,MAX(AF$1,$A6),MIN(AF$1,$A6)))</f>
        <v>0.40300000000000002</v>
      </c>
      <c r="AG6">
        <f>IF(AG$1=$A6,1,INDEX(Correlations!$F$3:$DA$102,MAX(AG$1,$A6),MIN(AG$1,$A6)))</f>
        <v>0.32800000000000001</v>
      </c>
      <c r="AH6">
        <f>IF(AH$1=$A6,1,INDEX(Correlations!$F$3:$DA$102,MAX(AH$1,$A6),MIN(AH$1,$A6)))</f>
        <v>0.52</v>
      </c>
      <c r="AI6">
        <f>IF(AI$1=$A6,1,INDEX(Correlations!$F$3:$DA$102,MAX(AI$1,$A6),MIN(AI$1,$A6)))</f>
        <v>0</v>
      </c>
      <c r="AJ6">
        <f>IF(AJ$1=$A6,1,INDEX(Correlations!$F$3:$DA$102,MAX(AJ$1,$A6),MIN(AJ$1,$A6)))</f>
        <v>0</v>
      </c>
      <c r="AK6">
        <f>IF(AK$1=$A6,1,INDEX(Correlations!$F$3:$DA$102,MAX(AK$1,$A6),MIN(AK$1,$A6)))</f>
        <v>0</v>
      </c>
      <c r="AL6">
        <f>IF(AL$1=$A6,1,INDEX(Correlations!$F$3:$DA$102,MAX(AL$1,$A6),MIN(AL$1,$A6)))</f>
        <v>0.23400000000000001</v>
      </c>
      <c r="AM6">
        <f>IF(AM$1=$A6,1,INDEX(Correlations!$F$3:$DA$102,MAX(AM$1,$A6),MIN(AM$1,$A6)))</f>
        <v>0.25800000000000001</v>
      </c>
      <c r="AN6">
        <f>IF(AN$1=$A6,1,INDEX(Correlations!$F$3:$DA$102,MAX(AN$1,$A6),MIN(AN$1,$A6)))</f>
        <v>0.315</v>
      </c>
      <c r="AO6">
        <f>IF(AO$1=$A6,1,INDEX(Correlations!$F$3:$DA$102,MAX(AO$1,$A6),MIN(AO$1,$A6)))</f>
        <v>0.27600000000000002</v>
      </c>
      <c r="AP6">
        <f>IF(AP$1=$A6,1,INDEX(Correlations!$F$3:$DA$102,MAX(AP$1,$A6),MIN(AP$1,$A6)))</f>
        <v>0.26300000000000001</v>
      </c>
      <c r="AQ6">
        <f>IF(AQ$1=$A6,1,INDEX(Correlations!$F$3:$DA$102,MAX(AQ$1,$A6),MIN(AQ$1,$A6)))</f>
        <v>0.5</v>
      </c>
      <c r="AR6">
        <f>IF(AR$1=$A6,1,INDEX(Correlations!$F$3:$DA$102,MAX(AR$1,$A6),MIN(AR$1,$A6)))</f>
        <v>0.69</v>
      </c>
      <c r="AS6">
        <f>IF(AS$1=$A6,1,INDEX(Correlations!$F$3:$DA$102,MAX(AS$1,$A6),MIN(AS$1,$A6)))</f>
        <v>0.34</v>
      </c>
      <c r="AT6">
        <f>IF(AT$1=$A6,1,INDEX(Correlations!$F$3:$DA$102,MAX(AT$1,$A6),MIN(AT$1,$A6)))</f>
        <v>0.2016</v>
      </c>
      <c r="AU6">
        <f>IF(AU$1=$A6,1,INDEX(Correlations!$F$3:$DA$102,MAX(AU$1,$A6),MIN(AU$1,$A6)))</f>
        <v>0.21690000000000001</v>
      </c>
      <c r="AV6">
        <f>IF(AV$1=$A6,1,INDEX(Correlations!$F$3:$DA$102,MAX(AV$1,$A6),MIN(AV$1,$A6)))</f>
        <v>0</v>
      </c>
      <c r="AW6">
        <f>IF(AW$1=$A6,1,INDEX(Correlations!$F$3:$DA$102,MAX(AW$1,$A6),MIN(AW$1,$A6)))</f>
        <v>0</v>
      </c>
      <c r="AX6">
        <f>IF(AX$1=$A6,1,INDEX(Correlations!$F$3:$DA$102,MAX(AX$1,$A6),MIN(AX$1,$A6)))</f>
        <v>0</v>
      </c>
      <c r="AY6">
        <f>IF(AY$1=$A6,1,INDEX(Correlations!$F$3:$DA$102,MAX(AY$1,$A6),MIN(AY$1,$A6)))</f>
        <v>0</v>
      </c>
      <c r="AZ6">
        <f>IF(AZ$1=$A6,1,INDEX(Correlations!$F$3:$DA$102,MAX(AZ$1,$A6),MIN(AZ$1,$A6)))</f>
        <v>0.37</v>
      </c>
      <c r="BA6">
        <f>IF(BA$1=$A6,1,INDEX(Correlations!$F$3:$DA$102,MAX(BA$1,$A6),MIN(BA$1,$A6)))</f>
        <v>0</v>
      </c>
      <c r="BB6">
        <f>IF(BB$1=$A6,1,INDEX(Correlations!$F$3:$DA$102,MAX(BB$1,$A6),MIN(BB$1,$A6)))</f>
        <v>0</v>
      </c>
      <c r="BC6">
        <f>IF(BC$1=$A6,1,INDEX(Correlations!$F$3:$DA$102,MAX(BC$1,$A6),MIN(BC$1,$A6)))</f>
        <v>0</v>
      </c>
      <c r="BD6">
        <f>IF(BD$1=$A6,1,INDEX(Correlations!$F$3:$DA$102,MAX(BD$1,$A6),MIN(BD$1,$A6)))</f>
        <v>0</v>
      </c>
      <c r="BE6">
        <f>IF(BE$1=$A6,1,INDEX(Correlations!$F$3:$DA$102,MAX(BE$1,$A6),MIN(BE$1,$A6)))</f>
        <v>0</v>
      </c>
      <c r="BF6">
        <f>IF(BF$1=$A6,1,INDEX(Correlations!$F$3:$DA$102,MAX(BF$1,$A6),MIN(BF$1,$A6)))</f>
        <v>0</v>
      </c>
      <c r="BG6">
        <f>IF(BG$1=$A6,1,INDEX(Correlations!$F$3:$DA$102,MAX(BG$1,$A6),MIN(BG$1,$A6)))</f>
        <v>0</v>
      </c>
      <c r="BH6">
        <f>IF(BH$1=$A6,1,INDEX(Correlations!$F$3:$DA$102,MAX(BH$1,$A6),MIN(BH$1,$A6)))</f>
        <v>0</v>
      </c>
      <c r="BI6">
        <f>IF(BI$1=$A6,1,INDEX(Correlations!$F$3:$DA$102,MAX(BI$1,$A6),MIN(BI$1,$A6)))</f>
        <v>0</v>
      </c>
      <c r="BJ6">
        <f>IF(BJ$1=$A6,1,INDEX(Correlations!$F$3:$DA$102,MAX(BJ$1,$A6),MIN(BJ$1,$A6)))</f>
        <v>0</v>
      </c>
      <c r="BK6">
        <f>IF(BK$1=$A6,1,INDEX(Correlations!$F$3:$DA$102,MAX(BK$1,$A6),MIN(BK$1,$A6)))</f>
        <v>0</v>
      </c>
      <c r="BL6">
        <f>IF(BL$1=$A6,1,INDEX(Correlations!$F$3:$DA$102,MAX(BL$1,$A6),MIN(BL$1,$A6)))</f>
        <v>0</v>
      </c>
      <c r="BM6">
        <f>IF(BM$1=$A6,1,INDEX(Correlations!$F$3:$DA$102,MAX(BM$1,$A6),MIN(BM$1,$A6)))</f>
        <v>0</v>
      </c>
      <c r="BN6">
        <f>IF(BN$1=$A6,1,INDEX(Correlations!$F$3:$DA$102,MAX(BN$1,$A6),MIN(BN$1,$A6)))</f>
        <v>0</v>
      </c>
      <c r="BO6">
        <f>IF(BO$1=$A6,1,INDEX(Correlations!$F$3:$DA$102,MAX(BO$1,$A6),MIN(BO$1,$A6)))</f>
        <v>0</v>
      </c>
      <c r="BP6">
        <f>IF(BP$1=$A6,1,INDEX(Correlations!$F$3:$DA$102,MAX(BP$1,$A6),MIN(BP$1,$A6)))</f>
        <v>0</v>
      </c>
      <c r="BQ6">
        <f>IF(BQ$1=$A6,1,INDEX(Correlations!$F$3:$DA$102,MAX(BQ$1,$A6),MIN(BQ$1,$A6)))</f>
        <v>0</v>
      </c>
      <c r="BR6">
        <f>IF(BR$1=$A6,1,INDEX(Correlations!$F$3:$DA$102,MAX(BR$1,$A6),MIN(BR$1,$A6)))</f>
        <v>0.38500000000000001</v>
      </c>
      <c r="BS6">
        <f>IF(BS$1=$A6,1,INDEX(Correlations!$F$3:$DA$102,MAX(BS$1,$A6),MIN(BS$1,$A6)))</f>
        <v>0.27300000000000002</v>
      </c>
      <c r="BT6">
        <f>IF(BT$1=$A6,1,INDEX(Correlations!$F$3:$DA$102,MAX(BT$1,$A6),MIN(BT$1,$A6)))</f>
        <v>0.51</v>
      </c>
      <c r="BU6">
        <f>IF(BU$1=$A6,1,INDEX(Correlations!$F$3:$DA$102,MAX(BU$1,$A6),MIN(BU$1,$A6)))</f>
        <v>0.46</v>
      </c>
      <c r="BV6">
        <f>IF(BV$1=$A6,1,INDEX(Correlations!$F$3:$DA$102,MAX(BV$1,$A6),MIN(BV$1,$A6)))</f>
        <v>0</v>
      </c>
      <c r="BW6">
        <f>IF(BW$1=$A6,1,INDEX(Correlations!$F$3:$DA$102,MAX(BW$1,$A6),MIN(BW$1,$A6)))</f>
        <v>0</v>
      </c>
      <c r="BX6">
        <f>IF(BX$1=$A6,1,INDEX(Correlations!$F$3:$DA$102,MAX(BX$1,$A6),MIN(BX$1,$A6)))</f>
        <v>0</v>
      </c>
      <c r="BY6">
        <f>IF(BY$1=$A6,1,INDEX(Correlations!$F$3:$DA$102,MAX(BY$1,$A6),MIN(BY$1,$A6)))</f>
        <v>0</v>
      </c>
      <c r="BZ6">
        <f>IF(BZ$1=$A6,1,INDEX(Correlations!$F$3:$DA$102,MAX(BZ$1,$A6),MIN(BZ$1,$A6)))</f>
        <v>0</v>
      </c>
      <c r="CA6">
        <f>IF(CA$1=$A6,1,INDEX(Correlations!$F$3:$DA$102,MAX(CA$1,$A6),MIN(CA$1,$A6)))</f>
        <v>0</v>
      </c>
      <c r="CB6">
        <f>IF(CB$1=$A6,1,INDEX(Correlations!$F$3:$DA$102,MAX(CB$1,$A6),MIN(CB$1,$A6)))</f>
        <v>0.56999999999999995</v>
      </c>
      <c r="CC6">
        <f>IF(CC$1=$A6,1,INDEX(Correlations!$F$3:$DA$102,MAX(CC$1,$A6),MIN(CC$1,$A6)))</f>
        <v>0.33</v>
      </c>
      <c r="CD6">
        <f>IF(CD$1=$A6,1,INDEX(Correlations!$F$3:$DA$102,MAX(CD$1,$A6),MIN(CD$1,$A6)))</f>
        <v>0.33</v>
      </c>
      <c r="CE6">
        <f>IF(CE$1=$A6,1,INDEX(Correlations!$F$3:$DA$102,MAX(CE$1,$A6),MIN(CE$1,$A6)))</f>
        <v>0.43</v>
      </c>
      <c r="CF6">
        <f>IF(CF$1=$A6,1,INDEX(Correlations!$F$3:$DA$102,MAX(CF$1,$A6),MIN(CF$1,$A6)))</f>
        <v>0.53</v>
      </c>
      <c r="CG6">
        <f>IF(CG$1=$A6,1,INDEX(Correlations!$F$3:$DA$102,MAX(CG$1,$A6),MIN(CG$1,$A6)))</f>
        <v>0</v>
      </c>
      <c r="CH6">
        <f>IF(CH$1=$A6,1,INDEX(Correlations!$F$3:$DA$102,MAX(CH$1,$A6),MIN(CH$1,$A6)))</f>
        <v>0</v>
      </c>
      <c r="CI6">
        <f>IF(CI$1=$A6,1,INDEX(Correlations!$F$3:$DA$102,MAX(CI$1,$A6),MIN(CI$1,$A6)))</f>
        <v>0</v>
      </c>
      <c r="CJ6">
        <f>IF(CJ$1=$A6,1,INDEX(Correlations!$F$3:$DA$102,MAX(CJ$1,$A6),MIN(CJ$1,$A6)))</f>
        <v>0</v>
      </c>
      <c r="CK6">
        <f>IF(CK$1=$A6,1,INDEX(Correlations!$F$3:$DA$102,MAX(CK$1,$A6),MIN(CK$1,$A6)))</f>
        <v>0</v>
      </c>
      <c r="CL6">
        <f>IF(CL$1=$A6,1,INDEX(Correlations!$F$3:$DA$102,MAX(CL$1,$A6),MIN(CL$1,$A6)))</f>
        <v>0</v>
      </c>
      <c r="CM6">
        <f>IF(CM$1=$A6,1,INDEX(Correlations!$F$3:$DA$102,MAX(CM$1,$A6),MIN(CM$1,$A6)))</f>
        <v>0</v>
      </c>
      <c r="CN6">
        <f>IF(CN$1=$A6,1,INDEX(Correlations!$F$3:$DA$102,MAX(CN$1,$A6),MIN(CN$1,$A6)))</f>
        <v>0</v>
      </c>
      <c r="CO6">
        <f>IF(CO$1=$A6,1,INDEX(Correlations!$F$3:$DA$102,MAX(CO$1,$A6),MIN(CO$1,$A6)))</f>
        <v>0</v>
      </c>
      <c r="CP6">
        <f>IF(CP$1=$A6,1,INDEX(Correlations!$F$3:$DA$102,MAX(CP$1,$A6),MIN(CP$1,$A6)))</f>
        <v>0</v>
      </c>
      <c r="CQ6">
        <f>IF(CQ$1=$A6,1,INDEX(Correlations!$F$3:$DA$102,MAX(CQ$1,$A6),MIN(CQ$1,$A6)))</f>
        <v>0</v>
      </c>
      <c r="CR6">
        <f>IF(CR$1=$A6,1,INDEX(Correlations!$F$3:$DA$102,MAX(CR$1,$A6),MIN(CR$1,$A6)))</f>
        <v>0</v>
      </c>
      <c r="CS6">
        <f>IF(CS$1=$A6,1,INDEX(Correlations!$F$3:$DA$102,MAX(CS$1,$A6),MIN(CS$1,$A6)))</f>
        <v>0</v>
      </c>
      <c r="CT6">
        <f>IF(CT$1=$A6,1,INDEX(Correlations!$F$3:$DA$102,MAX(CT$1,$A6),MIN(CT$1,$A6)))</f>
        <v>0</v>
      </c>
      <c r="CU6">
        <f>IF(CU$1=$A6,1,INDEX(Correlations!$F$3:$DA$102,MAX(CU$1,$A6),MIN(CU$1,$A6)))</f>
        <v>0</v>
      </c>
      <c r="CV6">
        <f>IF(CV$1=$A6,1,INDEX(Correlations!$F$3:$DA$102,MAX(CV$1,$A6),MIN(CV$1,$A6)))</f>
        <v>0</v>
      </c>
      <c r="CW6">
        <f>IF(CW$1=$A6,1,INDEX(Correlations!$F$3:$DA$102,MAX(CW$1,$A6),MIN(CW$1,$A6)))</f>
        <v>0</v>
      </c>
    </row>
    <row r="7" spans="1:101" x14ac:dyDescent="0.15">
      <c r="A7">
        <v>6</v>
      </c>
      <c r="B7">
        <f>IF(B$1=$A7,1,INDEX(Correlations!$F$3:$DA$102,MAX(B$1,$A7),MIN(B$1,$A7)))</f>
        <v>0.29499999999999998</v>
      </c>
      <c r="C7">
        <f>IF(C$1=$A7,1,INDEX(Correlations!$F$3:$DA$102,MAX(C$1,$A7),MIN(C$1,$A7)))</f>
        <v>0.38100000000000001</v>
      </c>
      <c r="D7">
        <f>IF(D$1=$A7,1,INDEX(Correlations!$F$3:$DA$102,MAX(D$1,$A7),MIN(D$1,$A7)))</f>
        <v>0.41399999999999998</v>
      </c>
      <c r="E7">
        <f>IF(E$1=$A7,1,INDEX(Correlations!$F$3:$DA$102,MAX(E$1,$A7),MIN(E$1,$A7)))</f>
        <v>0.41099999999999998</v>
      </c>
      <c r="F7">
        <f>IF(F$1=$A7,1,INDEX(Correlations!$F$3:$DA$102,MAX(F$1,$A7),MIN(F$1,$A7)))</f>
        <v>0.51500000000000001</v>
      </c>
      <c r="G7">
        <f>IF(G$1=$A7,1,INDEX(Correlations!$F$3:$DA$102,MAX(G$1,$A7),MIN(G$1,$A7)))</f>
        <v>1</v>
      </c>
      <c r="H7">
        <f>IF(H$1=$A7,1,INDEX(Correlations!$F$3:$DA$102,MAX(H$1,$A7),MIN(H$1,$A7)))</f>
        <v>0.318</v>
      </c>
      <c r="I7">
        <f>IF(I$1=$A7,1,INDEX(Correlations!$F$3:$DA$102,MAX(I$1,$A7),MIN(I$1,$A7)))</f>
        <v>0.28699999999999998</v>
      </c>
      <c r="J7">
        <f>IF(J$1=$A7,1,INDEX(Correlations!$F$3:$DA$102,MAX(J$1,$A7),MIN(J$1,$A7)))</f>
        <v>0.23499999999999999</v>
      </c>
      <c r="K7">
        <f>IF(K$1=$A7,1,INDEX(Correlations!$F$3:$DA$102,MAX(K$1,$A7),MIN(K$1,$A7)))</f>
        <v>0.30599999999999999</v>
      </c>
      <c r="L7">
        <f>IF(L$1=$A7,1,INDEX(Correlations!$F$3:$DA$102,MAX(L$1,$A7),MIN(L$1,$A7)))</f>
        <v>0.35699999999999998</v>
      </c>
      <c r="M7">
        <f>IF(M$1=$A7,1,INDEX(Correlations!$F$3:$DA$102,MAX(M$1,$A7),MIN(M$1,$A7)))</f>
        <v>0.26400000000000001</v>
      </c>
      <c r="N7">
        <f>IF(N$1=$A7,1,INDEX(Correlations!$F$3:$DA$102,MAX(N$1,$A7),MIN(N$1,$A7)))</f>
        <v>0.17699999999999999</v>
      </c>
      <c r="O7">
        <f>IF(O$1=$A7,1,INDEX(Correlations!$F$3:$DA$102,MAX(O$1,$A7),MIN(O$1,$A7)))</f>
        <v>0.33300000000000002</v>
      </c>
      <c r="P7">
        <f>IF(P$1=$A7,1,INDEX(Correlations!$F$3:$DA$102,MAX(P$1,$A7),MIN(P$1,$A7)))</f>
        <v>0.43</v>
      </c>
      <c r="Q7">
        <f>IF(Q$1=$A7,1,INDEX(Correlations!$F$3:$DA$102,MAX(Q$1,$A7),MIN(Q$1,$A7)))</f>
        <v>0.51</v>
      </c>
      <c r="R7">
        <f>IF(R$1=$A7,1,INDEX(Correlations!$F$3:$DA$102,MAX(R$1,$A7),MIN(R$1,$A7)))</f>
        <v>0</v>
      </c>
      <c r="S7">
        <f>IF(S$1=$A7,1,INDEX(Correlations!$F$3:$DA$102,MAX(S$1,$A7),MIN(S$1,$A7)))</f>
        <v>0</v>
      </c>
      <c r="T7">
        <f>IF(T$1=$A7,1,INDEX(Correlations!$F$3:$DA$102,MAX(T$1,$A7),MIN(T$1,$A7)))</f>
        <v>0</v>
      </c>
      <c r="U7">
        <f>IF(U$1=$A7,1,INDEX(Correlations!$F$3:$DA$102,MAX(U$1,$A7),MIN(U$1,$A7)))</f>
        <v>0</v>
      </c>
      <c r="V7">
        <f>IF(V$1=$A7,1,INDEX(Correlations!$F$3:$DA$102,MAX(V$1,$A7),MIN(V$1,$A7)))</f>
        <v>0</v>
      </c>
      <c r="W7">
        <f>IF(W$1=$A7,1,INDEX(Correlations!$F$3:$DA$102,MAX(W$1,$A7),MIN(W$1,$A7)))</f>
        <v>0</v>
      </c>
      <c r="X7">
        <f>IF(X$1=$A7,1,INDEX(Correlations!$F$3:$DA$102,MAX(X$1,$A7),MIN(X$1,$A7)))</f>
        <v>0</v>
      </c>
      <c r="Y7">
        <f>IF(Y$1=$A7,1,INDEX(Correlations!$F$3:$DA$102,MAX(Y$1,$A7),MIN(Y$1,$A7)))</f>
        <v>0</v>
      </c>
      <c r="Z7">
        <f>IF(Z$1=$A7,1,INDEX(Correlations!$F$3:$DA$102,MAX(Z$1,$A7),MIN(Z$1,$A7)))</f>
        <v>0</v>
      </c>
      <c r="AA7">
        <f>IF(AA$1=$A7,1,INDEX(Correlations!$F$3:$DA$102,MAX(AA$1,$A7),MIN(AA$1,$A7)))</f>
        <v>0</v>
      </c>
      <c r="AB7">
        <f>IF(AB$1=$A7,1,INDEX(Correlations!$F$3:$DA$102,MAX(AB$1,$A7),MIN(AB$1,$A7)))</f>
        <v>0</v>
      </c>
      <c r="AC7">
        <f>IF(AC$1=$A7,1,INDEX(Correlations!$F$3:$DA$102,MAX(AC$1,$A7),MIN(AC$1,$A7)))</f>
        <v>0</v>
      </c>
      <c r="AD7">
        <f>IF(AD$1=$A7,1,INDEX(Correlations!$F$3:$DA$102,MAX(AD$1,$A7),MIN(AD$1,$A7)))</f>
        <v>0.17699999999999999</v>
      </c>
      <c r="AE7">
        <f>IF(AE$1=$A7,1,INDEX(Correlations!$F$3:$DA$102,MAX(AE$1,$A7),MIN(AE$1,$A7)))</f>
        <v>0.33300000000000002</v>
      </c>
      <c r="AF7">
        <f>IF(AF$1=$A7,1,INDEX(Correlations!$F$3:$DA$102,MAX(AF$1,$A7),MIN(AF$1,$A7)))</f>
        <v>0.28199999999999997</v>
      </c>
      <c r="AG7">
        <f>IF(AG$1=$A7,1,INDEX(Correlations!$F$3:$DA$102,MAX(AG$1,$A7),MIN(AG$1,$A7)))</f>
        <v>0.30299999999999999</v>
      </c>
      <c r="AH7">
        <f>IF(AH$1=$A7,1,INDEX(Correlations!$F$3:$DA$102,MAX(AH$1,$A7),MIN(AH$1,$A7)))</f>
        <v>0.56999999999999995</v>
      </c>
      <c r="AI7">
        <f>IF(AI$1=$A7,1,INDEX(Correlations!$F$3:$DA$102,MAX(AI$1,$A7),MIN(AI$1,$A7)))</f>
        <v>0.214</v>
      </c>
      <c r="AJ7">
        <f>IF(AJ$1=$A7,1,INDEX(Correlations!$F$3:$DA$102,MAX(AJ$1,$A7),MIN(AJ$1,$A7)))</f>
        <v>0.42299999999999999</v>
      </c>
      <c r="AK7">
        <f>IF(AK$1=$A7,1,INDEX(Correlations!$F$3:$DA$102,MAX(AK$1,$A7),MIN(AK$1,$A7)))</f>
        <v>0</v>
      </c>
      <c r="AL7">
        <f>IF(AL$1=$A7,1,INDEX(Correlations!$F$3:$DA$102,MAX(AL$1,$A7),MIN(AL$1,$A7)))</f>
        <v>0</v>
      </c>
      <c r="AM7">
        <f>IF(AM$1=$A7,1,INDEX(Correlations!$F$3:$DA$102,MAX(AM$1,$A7),MIN(AM$1,$A7)))</f>
        <v>0</v>
      </c>
      <c r="AN7">
        <f>IF(AN$1=$A7,1,INDEX(Correlations!$F$3:$DA$102,MAX(AN$1,$A7),MIN(AN$1,$A7)))</f>
        <v>0.26500000000000001</v>
      </c>
      <c r="AO7">
        <f>IF(AO$1=$A7,1,INDEX(Correlations!$F$3:$DA$102,MAX(AO$1,$A7),MIN(AO$1,$A7)))</f>
        <v>0</v>
      </c>
      <c r="AP7">
        <f>IF(AP$1=$A7,1,INDEX(Correlations!$F$3:$DA$102,MAX(AP$1,$A7),MIN(AP$1,$A7)))</f>
        <v>0</v>
      </c>
      <c r="AQ7">
        <f>IF(AQ$1=$A7,1,INDEX(Correlations!$F$3:$DA$102,MAX(AQ$1,$A7),MIN(AQ$1,$A7)))</f>
        <v>0.61</v>
      </c>
      <c r="AR7">
        <f>IF(AR$1=$A7,1,INDEX(Correlations!$F$3:$DA$102,MAX(AR$1,$A7),MIN(AR$1,$A7)))</f>
        <v>0.56000000000000005</v>
      </c>
      <c r="AS7">
        <f>IF(AS$1=$A7,1,INDEX(Correlations!$F$3:$DA$102,MAX(AS$1,$A7),MIN(AS$1,$A7)))</f>
        <v>0.31</v>
      </c>
      <c r="AT7">
        <f>IF(AT$1=$A7,1,INDEX(Correlations!$F$3:$DA$102,MAX(AT$1,$A7),MIN(AT$1,$A7)))</f>
        <v>0</v>
      </c>
      <c r="AU7">
        <f>IF(AU$1=$A7,1,INDEX(Correlations!$F$3:$DA$102,MAX(AU$1,$A7),MIN(AU$1,$A7)))</f>
        <v>0</v>
      </c>
      <c r="AV7">
        <f>IF(AV$1=$A7,1,INDEX(Correlations!$F$3:$DA$102,MAX(AV$1,$A7),MIN(AV$1,$A7)))</f>
        <v>0</v>
      </c>
      <c r="AW7">
        <f>IF(AW$1=$A7,1,INDEX(Correlations!$F$3:$DA$102,MAX(AW$1,$A7),MIN(AW$1,$A7)))</f>
        <v>0</v>
      </c>
      <c r="AX7">
        <f>IF(AX$1=$A7,1,INDEX(Correlations!$F$3:$DA$102,MAX(AX$1,$A7),MIN(AX$1,$A7)))</f>
        <v>0</v>
      </c>
      <c r="AY7">
        <f>IF(AY$1=$A7,1,INDEX(Correlations!$F$3:$DA$102,MAX(AY$1,$A7),MIN(AY$1,$A7)))</f>
        <v>0</v>
      </c>
      <c r="AZ7">
        <f>IF(AZ$1=$A7,1,INDEX(Correlations!$F$3:$DA$102,MAX(AZ$1,$A7),MIN(AZ$1,$A7)))</f>
        <v>0.33</v>
      </c>
      <c r="BA7">
        <f>IF(BA$1=$A7,1,INDEX(Correlations!$F$3:$DA$102,MAX(BA$1,$A7),MIN(BA$1,$A7)))</f>
        <v>0</v>
      </c>
      <c r="BB7">
        <f>IF(BB$1=$A7,1,INDEX(Correlations!$F$3:$DA$102,MAX(BB$1,$A7),MIN(BB$1,$A7)))</f>
        <v>0</v>
      </c>
      <c r="BC7">
        <f>IF(BC$1=$A7,1,INDEX(Correlations!$F$3:$DA$102,MAX(BC$1,$A7),MIN(BC$1,$A7)))</f>
        <v>0</v>
      </c>
      <c r="BD7">
        <f>IF(BD$1=$A7,1,INDEX(Correlations!$F$3:$DA$102,MAX(BD$1,$A7),MIN(BD$1,$A7)))</f>
        <v>0</v>
      </c>
      <c r="BE7">
        <f>IF(BE$1=$A7,1,INDEX(Correlations!$F$3:$DA$102,MAX(BE$1,$A7),MIN(BE$1,$A7)))</f>
        <v>0</v>
      </c>
      <c r="BF7">
        <f>IF(BF$1=$A7,1,INDEX(Correlations!$F$3:$DA$102,MAX(BF$1,$A7),MIN(BF$1,$A7)))</f>
        <v>0</v>
      </c>
      <c r="BG7">
        <f>IF(BG$1=$A7,1,INDEX(Correlations!$F$3:$DA$102,MAX(BG$1,$A7),MIN(BG$1,$A7)))</f>
        <v>0</v>
      </c>
      <c r="BH7">
        <f>IF(BH$1=$A7,1,INDEX(Correlations!$F$3:$DA$102,MAX(BH$1,$A7),MIN(BH$1,$A7)))</f>
        <v>0</v>
      </c>
      <c r="BI7">
        <f>IF(BI$1=$A7,1,INDEX(Correlations!$F$3:$DA$102,MAX(BI$1,$A7),MIN(BI$1,$A7)))</f>
        <v>0</v>
      </c>
      <c r="BJ7">
        <f>IF(BJ$1=$A7,1,INDEX(Correlations!$F$3:$DA$102,MAX(BJ$1,$A7),MIN(BJ$1,$A7)))</f>
        <v>0</v>
      </c>
      <c r="BK7">
        <f>IF(BK$1=$A7,1,INDEX(Correlations!$F$3:$DA$102,MAX(BK$1,$A7),MIN(BK$1,$A7)))</f>
        <v>0</v>
      </c>
      <c r="BL7">
        <f>IF(BL$1=$A7,1,INDEX(Correlations!$F$3:$DA$102,MAX(BL$1,$A7),MIN(BL$1,$A7)))</f>
        <v>0</v>
      </c>
      <c r="BM7">
        <f>IF(BM$1=$A7,1,INDEX(Correlations!$F$3:$DA$102,MAX(BM$1,$A7),MIN(BM$1,$A7)))</f>
        <v>0</v>
      </c>
      <c r="BN7">
        <f>IF(BN$1=$A7,1,INDEX(Correlations!$F$3:$DA$102,MAX(BN$1,$A7),MIN(BN$1,$A7)))</f>
        <v>0</v>
      </c>
      <c r="BO7">
        <f>IF(BO$1=$A7,1,INDEX(Correlations!$F$3:$DA$102,MAX(BO$1,$A7),MIN(BO$1,$A7)))</f>
        <v>0</v>
      </c>
      <c r="BP7">
        <f>IF(BP$1=$A7,1,INDEX(Correlations!$F$3:$DA$102,MAX(BP$1,$A7),MIN(BP$1,$A7)))</f>
        <v>0</v>
      </c>
      <c r="BQ7">
        <f>IF(BQ$1=$A7,1,INDEX(Correlations!$F$3:$DA$102,MAX(BQ$1,$A7),MIN(BQ$1,$A7)))</f>
        <v>0</v>
      </c>
      <c r="BR7">
        <f>IF(BR$1=$A7,1,INDEX(Correlations!$F$3:$DA$102,MAX(BR$1,$A7),MIN(BR$1,$A7)))</f>
        <v>0.30599999999999999</v>
      </c>
      <c r="BS7">
        <f>IF(BS$1=$A7,1,INDEX(Correlations!$F$3:$DA$102,MAX(BS$1,$A7),MIN(BS$1,$A7)))</f>
        <v>0.23499999999999999</v>
      </c>
      <c r="BT7">
        <f>IF(BT$1=$A7,1,INDEX(Correlations!$F$3:$DA$102,MAX(BT$1,$A7),MIN(BT$1,$A7)))</f>
        <v>0.49</v>
      </c>
      <c r="BU7">
        <f>IF(BU$1=$A7,1,INDEX(Correlations!$F$3:$DA$102,MAX(BU$1,$A7),MIN(BU$1,$A7)))</f>
        <v>0.53</v>
      </c>
      <c r="BV7">
        <f>IF(BV$1=$A7,1,INDEX(Correlations!$F$3:$DA$102,MAX(BV$1,$A7),MIN(BV$1,$A7)))</f>
        <v>0</v>
      </c>
      <c r="BW7">
        <f>IF(BW$1=$A7,1,INDEX(Correlations!$F$3:$DA$102,MAX(BW$1,$A7),MIN(BW$1,$A7)))</f>
        <v>0</v>
      </c>
      <c r="BX7">
        <f>IF(BX$1=$A7,1,INDEX(Correlations!$F$3:$DA$102,MAX(BX$1,$A7),MIN(BX$1,$A7)))</f>
        <v>0</v>
      </c>
      <c r="BY7">
        <f>IF(BY$1=$A7,1,INDEX(Correlations!$F$3:$DA$102,MAX(BY$1,$A7),MIN(BY$1,$A7)))</f>
        <v>0</v>
      </c>
      <c r="BZ7">
        <f>IF(BZ$1=$A7,1,INDEX(Correlations!$F$3:$DA$102,MAX(BZ$1,$A7),MIN(BZ$1,$A7)))</f>
        <v>0</v>
      </c>
      <c r="CA7">
        <f>IF(CA$1=$A7,1,INDEX(Correlations!$F$3:$DA$102,MAX(CA$1,$A7),MIN(CA$1,$A7)))</f>
        <v>0</v>
      </c>
      <c r="CB7">
        <f>IF(CB$1=$A7,1,INDEX(Correlations!$F$3:$DA$102,MAX(CB$1,$A7),MIN(CB$1,$A7)))</f>
        <v>0.68</v>
      </c>
      <c r="CC7">
        <f>IF(CC$1=$A7,1,INDEX(Correlations!$F$3:$DA$102,MAX(CC$1,$A7),MIN(CC$1,$A7)))</f>
        <v>0.59</v>
      </c>
      <c r="CD7">
        <f>IF(CD$1=$A7,1,INDEX(Correlations!$F$3:$DA$102,MAX(CD$1,$A7),MIN(CD$1,$A7)))</f>
        <v>0.44</v>
      </c>
      <c r="CE7">
        <f>IF(CE$1=$A7,1,INDEX(Correlations!$F$3:$DA$102,MAX(CE$1,$A7),MIN(CE$1,$A7)))</f>
        <v>0.5</v>
      </c>
      <c r="CF7">
        <f>IF(CF$1=$A7,1,INDEX(Correlations!$F$3:$DA$102,MAX(CF$1,$A7),MIN(CF$1,$A7)))</f>
        <v>0.46</v>
      </c>
      <c r="CG7">
        <f>IF(CG$1=$A7,1,INDEX(Correlations!$F$3:$DA$102,MAX(CG$1,$A7),MIN(CG$1,$A7)))</f>
        <v>0</v>
      </c>
      <c r="CH7">
        <f>IF(CH$1=$A7,1,INDEX(Correlations!$F$3:$DA$102,MAX(CH$1,$A7),MIN(CH$1,$A7)))</f>
        <v>0</v>
      </c>
      <c r="CI7">
        <f>IF(CI$1=$A7,1,INDEX(Correlations!$F$3:$DA$102,MAX(CI$1,$A7),MIN(CI$1,$A7)))</f>
        <v>0</v>
      </c>
      <c r="CJ7">
        <f>IF(CJ$1=$A7,1,INDEX(Correlations!$F$3:$DA$102,MAX(CJ$1,$A7),MIN(CJ$1,$A7)))</f>
        <v>0</v>
      </c>
      <c r="CK7">
        <f>IF(CK$1=$A7,1,INDEX(Correlations!$F$3:$DA$102,MAX(CK$1,$A7),MIN(CK$1,$A7)))</f>
        <v>0</v>
      </c>
      <c r="CL7">
        <f>IF(CL$1=$A7,1,INDEX(Correlations!$F$3:$DA$102,MAX(CL$1,$A7),MIN(CL$1,$A7)))</f>
        <v>0</v>
      </c>
      <c r="CM7">
        <f>IF(CM$1=$A7,1,INDEX(Correlations!$F$3:$DA$102,MAX(CM$1,$A7),MIN(CM$1,$A7)))</f>
        <v>0</v>
      </c>
      <c r="CN7">
        <f>IF(CN$1=$A7,1,INDEX(Correlations!$F$3:$DA$102,MAX(CN$1,$A7),MIN(CN$1,$A7)))</f>
        <v>0</v>
      </c>
      <c r="CO7">
        <f>IF(CO$1=$A7,1,INDEX(Correlations!$F$3:$DA$102,MAX(CO$1,$A7),MIN(CO$1,$A7)))</f>
        <v>0</v>
      </c>
      <c r="CP7">
        <f>IF(CP$1=$A7,1,INDEX(Correlations!$F$3:$DA$102,MAX(CP$1,$A7),MIN(CP$1,$A7)))</f>
        <v>0</v>
      </c>
      <c r="CQ7">
        <f>IF(CQ$1=$A7,1,INDEX(Correlations!$F$3:$DA$102,MAX(CQ$1,$A7),MIN(CQ$1,$A7)))</f>
        <v>0</v>
      </c>
      <c r="CR7">
        <f>IF(CR$1=$A7,1,INDEX(Correlations!$F$3:$DA$102,MAX(CR$1,$A7),MIN(CR$1,$A7)))</f>
        <v>0</v>
      </c>
      <c r="CS7">
        <f>IF(CS$1=$A7,1,INDEX(Correlations!$F$3:$DA$102,MAX(CS$1,$A7),MIN(CS$1,$A7)))</f>
        <v>0</v>
      </c>
      <c r="CT7">
        <f>IF(CT$1=$A7,1,INDEX(Correlations!$F$3:$DA$102,MAX(CT$1,$A7),MIN(CT$1,$A7)))</f>
        <v>0</v>
      </c>
      <c r="CU7">
        <f>IF(CU$1=$A7,1,INDEX(Correlations!$F$3:$DA$102,MAX(CU$1,$A7),MIN(CU$1,$A7)))</f>
        <v>0</v>
      </c>
      <c r="CV7">
        <f>IF(CV$1=$A7,1,INDEX(Correlations!$F$3:$DA$102,MAX(CV$1,$A7),MIN(CV$1,$A7)))</f>
        <v>0</v>
      </c>
      <c r="CW7">
        <f>IF(CW$1=$A7,1,INDEX(Correlations!$F$3:$DA$102,MAX(CW$1,$A7),MIN(CW$1,$A7)))</f>
        <v>0</v>
      </c>
    </row>
    <row r="8" spans="1:101" x14ac:dyDescent="0.15">
      <c r="A8">
        <v>7</v>
      </c>
      <c r="B8">
        <f>IF(B$1=$A8,1,INDEX(Correlations!$F$3:$DA$102,MAX(B$1,$A8),MIN(B$1,$A8)))</f>
        <v>0.48</v>
      </c>
      <c r="C8">
        <f>IF(C$1=$A8,1,INDEX(Correlations!$F$3:$DA$102,MAX(C$1,$A8),MIN(C$1,$A8)))</f>
        <v>0.251</v>
      </c>
      <c r="D8">
        <f>IF(D$1=$A8,1,INDEX(Correlations!$F$3:$DA$102,MAX(D$1,$A8),MIN(D$1,$A8)))</f>
        <v>0.27400000000000002</v>
      </c>
      <c r="E8">
        <f>IF(E$1=$A8,1,INDEX(Correlations!$F$3:$DA$102,MAX(E$1,$A8),MIN(E$1,$A8)))</f>
        <v>0.33800000000000002</v>
      </c>
      <c r="F8">
        <f>IF(F$1=$A8,1,INDEX(Correlations!$F$3:$DA$102,MAX(F$1,$A8),MIN(F$1,$A8)))</f>
        <v>0.311</v>
      </c>
      <c r="G8">
        <f>IF(G$1=$A8,1,INDEX(Correlations!$F$3:$DA$102,MAX(G$1,$A8),MIN(G$1,$A8)))</f>
        <v>0.318</v>
      </c>
      <c r="H8">
        <f>IF(H$1=$A8,1,INDEX(Correlations!$F$3:$DA$102,MAX(H$1,$A8),MIN(H$1,$A8)))</f>
        <v>1</v>
      </c>
      <c r="I8">
        <f>IF(I$1=$A8,1,INDEX(Correlations!$F$3:$DA$102,MAX(I$1,$A8),MIN(I$1,$A8)))</f>
        <v>0.54200000000000004</v>
      </c>
      <c r="J8">
        <f>IF(J$1=$A8,1,INDEX(Correlations!$F$3:$DA$102,MAX(J$1,$A8),MIN(J$1,$A8)))</f>
        <v>0.375</v>
      </c>
      <c r="K8">
        <f>IF(K$1=$A8,1,INDEX(Correlations!$F$3:$DA$102,MAX(K$1,$A8),MIN(K$1,$A8)))</f>
        <v>0.27500000000000002</v>
      </c>
      <c r="L8">
        <f>IF(L$1=$A8,1,INDEX(Correlations!$F$3:$DA$102,MAX(L$1,$A8),MIN(L$1,$A8)))</f>
        <v>0.26600000000000001</v>
      </c>
      <c r="M8">
        <f>IF(M$1=$A8,1,INDEX(Correlations!$F$3:$DA$102,MAX(M$1,$A8),MIN(M$1,$A8)))</f>
        <v>0.04</v>
      </c>
      <c r="N8">
        <f>IF(N$1=$A8,1,INDEX(Correlations!$F$3:$DA$102,MAX(N$1,$A8),MIN(N$1,$A8)))</f>
        <v>0.39400000000000002</v>
      </c>
      <c r="O8">
        <f>IF(O$1=$A8,1,INDEX(Correlations!$F$3:$DA$102,MAX(O$1,$A8),MIN(O$1,$A8)))</f>
        <v>0.373</v>
      </c>
      <c r="P8">
        <f>IF(P$1=$A8,1,INDEX(Correlations!$F$3:$DA$102,MAX(P$1,$A8),MIN(P$1,$A8)))</f>
        <v>0.29699999999999999</v>
      </c>
      <c r="Q8">
        <f>IF(Q$1=$A8,1,INDEX(Correlations!$F$3:$DA$102,MAX(Q$1,$A8),MIN(Q$1,$A8)))</f>
        <v>0.37</v>
      </c>
      <c r="R8">
        <f>IF(R$1=$A8,1,INDEX(Correlations!$F$3:$DA$102,MAX(R$1,$A8),MIN(R$1,$A8)))</f>
        <v>0.34</v>
      </c>
      <c r="S8">
        <f>IF(S$1=$A8,1,INDEX(Correlations!$F$3:$DA$102,MAX(S$1,$A8),MIN(S$1,$A8)))</f>
        <v>0.17</v>
      </c>
      <c r="T8">
        <f>IF(T$1=$A8,1,INDEX(Correlations!$F$3:$DA$102,MAX(T$1,$A8),MIN(T$1,$A8)))</f>
        <v>0.34</v>
      </c>
      <c r="U8">
        <f>IF(U$1=$A8,1,INDEX(Correlations!$F$3:$DA$102,MAX(U$1,$A8),MIN(U$1,$A8)))</f>
        <v>0.47</v>
      </c>
      <c r="V8">
        <f>IF(V$1=$A8,1,INDEX(Correlations!$F$3:$DA$102,MAX(V$1,$A8),MIN(V$1,$A8)))</f>
        <v>0.43</v>
      </c>
      <c r="W8">
        <f>IF(W$1=$A8,1,INDEX(Correlations!$F$3:$DA$102,MAX(W$1,$A8),MIN(W$1,$A8)))</f>
        <v>0.3</v>
      </c>
      <c r="X8">
        <f>IF(X$1=$A8,1,INDEX(Correlations!$F$3:$DA$102,MAX(X$1,$A8),MIN(X$1,$A8)))</f>
        <v>0.39</v>
      </c>
      <c r="Y8">
        <f>IF(Y$1=$A8,1,INDEX(Correlations!$F$3:$DA$102,MAX(Y$1,$A8),MIN(Y$1,$A8)))</f>
        <v>0.33</v>
      </c>
      <c r="Z8">
        <f>IF(Z$1=$A8,1,INDEX(Correlations!$F$3:$DA$102,MAX(Z$1,$A8),MIN(Z$1,$A8)))</f>
        <v>0.2</v>
      </c>
      <c r="AA8">
        <f>IF(AA$1=$A8,1,INDEX(Correlations!$F$3:$DA$102,MAX(AA$1,$A8),MIN(AA$1,$A8)))</f>
        <v>0.26</v>
      </c>
      <c r="AB8">
        <f>IF(AB$1=$A8,1,INDEX(Correlations!$F$3:$DA$102,MAX(AB$1,$A8),MIN(AB$1,$A8)))</f>
        <v>0.2</v>
      </c>
      <c r="AC8">
        <f>IF(AC$1=$A8,1,INDEX(Correlations!$F$3:$DA$102,MAX(AC$1,$A8),MIN(AC$1,$A8)))</f>
        <v>0.78</v>
      </c>
      <c r="AD8">
        <f>IF(AD$1=$A8,1,INDEX(Correlations!$F$3:$DA$102,MAX(AD$1,$A8),MIN(AD$1,$A8)))</f>
        <v>0.4</v>
      </c>
      <c r="AE8">
        <f>IF(AE$1=$A8,1,INDEX(Correlations!$F$3:$DA$102,MAX(AE$1,$A8),MIN(AE$1,$A8)))</f>
        <v>0.42</v>
      </c>
      <c r="AF8">
        <f>IF(AF$1=$A8,1,INDEX(Correlations!$F$3:$DA$102,MAX(AF$1,$A8),MIN(AF$1,$A8)))</f>
        <v>0.24399999999999999</v>
      </c>
      <c r="AG8">
        <f>IF(AG$1=$A8,1,INDEX(Correlations!$F$3:$DA$102,MAX(AG$1,$A8),MIN(AG$1,$A8)))</f>
        <v>0.36899999999999999</v>
      </c>
      <c r="AH8">
        <f>IF(AH$1=$A8,1,INDEX(Correlations!$F$3:$DA$102,MAX(AH$1,$A8),MIN(AH$1,$A8)))</f>
        <v>0.42</v>
      </c>
      <c r="AI8">
        <f>IF(AI$1=$A8,1,INDEX(Correlations!$F$3:$DA$102,MAX(AI$1,$A8),MIN(AI$1,$A8)))</f>
        <v>0</v>
      </c>
      <c r="AJ8">
        <f>IF(AJ$1=$A8,1,INDEX(Correlations!$F$3:$DA$102,MAX(AJ$1,$A8),MIN(AJ$1,$A8)))</f>
        <v>0</v>
      </c>
      <c r="AK8">
        <f>IF(AK$1=$A8,1,INDEX(Correlations!$F$3:$DA$102,MAX(AK$1,$A8),MIN(AK$1,$A8)))</f>
        <v>0</v>
      </c>
      <c r="AL8">
        <f>IF(AL$1=$A8,1,INDEX(Correlations!$F$3:$DA$102,MAX(AL$1,$A8),MIN(AL$1,$A8)))</f>
        <v>0.41399999999999998</v>
      </c>
      <c r="AM8">
        <f>IF(AM$1=$A8,1,INDEX(Correlations!$F$3:$DA$102,MAX(AM$1,$A8),MIN(AM$1,$A8)))</f>
        <v>0.45700000000000002</v>
      </c>
      <c r="AN8">
        <f>IF(AN$1=$A8,1,INDEX(Correlations!$F$3:$DA$102,MAX(AN$1,$A8),MIN(AN$1,$A8)))</f>
        <v>0.224</v>
      </c>
      <c r="AO8">
        <f>IF(AO$1=$A8,1,INDEX(Correlations!$F$3:$DA$102,MAX(AO$1,$A8),MIN(AO$1,$A8)))</f>
        <v>0.24199999999999999</v>
      </c>
      <c r="AP8">
        <f>IF(AP$1=$A8,1,INDEX(Correlations!$F$3:$DA$102,MAX(AP$1,$A8),MIN(AP$1,$A8)))</f>
        <v>0.20200000000000001</v>
      </c>
      <c r="AQ8">
        <f>IF(AQ$1=$A8,1,INDEX(Correlations!$F$3:$DA$102,MAX(AQ$1,$A8),MIN(AQ$1,$A8)))</f>
        <v>0.56000000000000005</v>
      </c>
      <c r="AR8">
        <f>IF(AR$1=$A8,1,INDEX(Correlations!$F$3:$DA$102,MAX(AR$1,$A8),MIN(AR$1,$A8)))</f>
        <v>0.42</v>
      </c>
      <c r="AS8">
        <f>IF(AS$1=$A8,1,INDEX(Correlations!$F$3:$DA$102,MAX(AS$1,$A8),MIN(AS$1,$A8)))</f>
        <v>0.34</v>
      </c>
      <c r="AT8">
        <f>IF(AT$1=$A8,1,INDEX(Correlations!$F$3:$DA$102,MAX(AT$1,$A8),MIN(AT$1,$A8)))</f>
        <v>0.42799999999999999</v>
      </c>
      <c r="AU8">
        <f>IF(AU$1=$A8,1,INDEX(Correlations!$F$3:$DA$102,MAX(AU$1,$A8),MIN(AU$1,$A8)))</f>
        <v>0.42599999999999999</v>
      </c>
      <c r="AV8">
        <f>IF(AV$1=$A8,1,INDEX(Correlations!$F$3:$DA$102,MAX(AV$1,$A8),MIN(AV$1,$A8)))</f>
        <v>0</v>
      </c>
      <c r="AW8">
        <f>IF(AW$1=$A8,1,INDEX(Correlations!$F$3:$DA$102,MAX(AW$1,$A8),MIN(AW$1,$A8)))</f>
        <v>0</v>
      </c>
      <c r="AX8">
        <f>IF(AX$1=$A8,1,INDEX(Correlations!$F$3:$DA$102,MAX(AX$1,$A8),MIN(AX$1,$A8)))</f>
        <v>0</v>
      </c>
      <c r="AY8">
        <f>IF(AY$1=$A8,1,INDEX(Correlations!$F$3:$DA$102,MAX(AY$1,$A8),MIN(AY$1,$A8)))</f>
        <v>0</v>
      </c>
      <c r="AZ8">
        <f>IF(AZ$1=$A8,1,INDEX(Correlations!$F$3:$DA$102,MAX(AZ$1,$A8),MIN(AZ$1,$A8)))</f>
        <v>0.35</v>
      </c>
      <c r="BA8">
        <f>IF(BA$1=$A8,1,INDEX(Correlations!$F$3:$DA$102,MAX(BA$1,$A8),MIN(BA$1,$A8)))</f>
        <v>0</v>
      </c>
      <c r="BB8">
        <f>IF(BB$1=$A8,1,INDEX(Correlations!$F$3:$DA$102,MAX(BB$1,$A8),MIN(BB$1,$A8)))</f>
        <v>0</v>
      </c>
      <c r="BC8">
        <f>IF(BC$1=$A8,1,INDEX(Correlations!$F$3:$DA$102,MAX(BC$1,$A8),MIN(BC$1,$A8)))</f>
        <v>0</v>
      </c>
      <c r="BD8">
        <f>IF(BD$1=$A8,1,INDEX(Correlations!$F$3:$DA$102,MAX(BD$1,$A8),MIN(BD$1,$A8)))</f>
        <v>0</v>
      </c>
      <c r="BE8">
        <f>IF(BE$1=$A8,1,INDEX(Correlations!$F$3:$DA$102,MAX(BE$1,$A8),MIN(BE$1,$A8)))</f>
        <v>0</v>
      </c>
      <c r="BF8">
        <f>IF(BF$1=$A8,1,INDEX(Correlations!$F$3:$DA$102,MAX(BF$1,$A8),MIN(BF$1,$A8)))</f>
        <v>0</v>
      </c>
      <c r="BG8">
        <f>IF(BG$1=$A8,1,INDEX(Correlations!$F$3:$DA$102,MAX(BG$1,$A8),MIN(BG$1,$A8)))</f>
        <v>0</v>
      </c>
      <c r="BH8">
        <f>IF(BH$1=$A8,1,INDEX(Correlations!$F$3:$DA$102,MAX(BH$1,$A8),MIN(BH$1,$A8)))</f>
        <v>0</v>
      </c>
      <c r="BI8">
        <f>IF(BI$1=$A8,1,INDEX(Correlations!$F$3:$DA$102,MAX(BI$1,$A8),MIN(BI$1,$A8)))</f>
        <v>0</v>
      </c>
      <c r="BJ8">
        <f>IF(BJ$1=$A8,1,INDEX(Correlations!$F$3:$DA$102,MAX(BJ$1,$A8),MIN(BJ$1,$A8)))</f>
        <v>0</v>
      </c>
      <c r="BK8">
        <f>IF(BK$1=$A8,1,INDEX(Correlations!$F$3:$DA$102,MAX(BK$1,$A8),MIN(BK$1,$A8)))</f>
        <v>0</v>
      </c>
      <c r="BL8">
        <f>IF(BL$1=$A8,1,INDEX(Correlations!$F$3:$DA$102,MAX(BL$1,$A8),MIN(BL$1,$A8)))</f>
        <v>0</v>
      </c>
      <c r="BM8">
        <f>IF(BM$1=$A8,1,INDEX(Correlations!$F$3:$DA$102,MAX(BM$1,$A8),MIN(BM$1,$A8)))</f>
        <v>0</v>
      </c>
      <c r="BN8">
        <f>IF(BN$1=$A8,1,INDEX(Correlations!$F$3:$DA$102,MAX(BN$1,$A8),MIN(BN$1,$A8)))</f>
        <v>0</v>
      </c>
      <c r="BO8">
        <f>IF(BO$1=$A8,1,INDEX(Correlations!$F$3:$DA$102,MAX(BO$1,$A8),MIN(BO$1,$A8)))</f>
        <v>0</v>
      </c>
      <c r="BP8">
        <f>IF(BP$1=$A8,1,INDEX(Correlations!$F$3:$DA$102,MAX(BP$1,$A8),MIN(BP$1,$A8)))</f>
        <v>0</v>
      </c>
      <c r="BQ8">
        <f>IF(BQ$1=$A8,1,INDEX(Correlations!$F$3:$DA$102,MAX(BQ$1,$A8),MIN(BQ$1,$A8)))</f>
        <v>0</v>
      </c>
      <c r="BR8">
        <f>IF(BR$1=$A8,1,INDEX(Correlations!$F$3:$DA$102,MAX(BR$1,$A8),MIN(BR$1,$A8)))</f>
        <v>0.27500000000000002</v>
      </c>
      <c r="BS8">
        <f>IF(BS$1=$A8,1,INDEX(Correlations!$F$3:$DA$102,MAX(BS$1,$A8),MIN(BS$1,$A8)))</f>
        <v>0.375</v>
      </c>
      <c r="BT8">
        <f>IF(BT$1=$A8,1,INDEX(Correlations!$F$3:$DA$102,MAX(BT$1,$A8),MIN(BT$1,$A8)))</f>
        <v>0.4</v>
      </c>
      <c r="BU8">
        <f>IF(BU$1=$A8,1,INDEX(Correlations!$F$3:$DA$102,MAX(BU$1,$A8),MIN(BU$1,$A8)))</f>
        <v>0.39</v>
      </c>
      <c r="BV8">
        <f>IF(BV$1=$A8,1,INDEX(Correlations!$F$3:$DA$102,MAX(BV$1,$A8),MIN(BV$1,$A8)))</f>
        <v>0</v>
      </c>
      <c r="BW8">
        <f>IF(BW$1=$A8,1,INDEX(Correlations!$F$3:$DA$102,MAX(BW$1,$A8),MIN(BW$1,$A8)))</f>
        <v>0</v>
      </c>
      <c r="BX8">
        <f>IF(BX$1=$A8,1,INDEX(Correlations!$F$3:$DA$102,MAX(BX$1,$A8),MIN(BX$1,$A8)))</f>
        <v>0</v>
      </c>
      <c r="BY8">
        <f>IF(BY$1=$A8,1,INDEX(Correlations!$F$3:$DA$102,MAX(BY$1,$A8),MIN(BY$1,$A8)))</f>
        <v>0</v>
      </c>
      <c r="BZ8">
        <f>IF(BZ$1=$A8,1,INDEX(Correlations!$F$3:$DA$102,MAX(BZ$1,$A8),MIN(BZ$1,$A8)))</f>
        <v>0</v>
      </c>
      <c r="CA8">
        <f>IF(CA$1=$A8,1,INDEX(Correlations!$F$3:$DA$102,MAX(CA$1,$A8),MIN(CA$1,$A8)))</f>
        <v>0</v>
      </c>
      <c r="CB8">
        <f>IF(CB$1=$A8,1,INDEX(Correlations!$F$3:$DA$102,MAX(CB$1,$A8),MIN(CB$1,$A8)))</f>
        <v>0.52</v>
      </c>
      <c r="CC8">
        <f>IF(CC$1=$A8,1,INDEX(Correlations!$F$3:$DA$102,MAX(CC$1,$A8),MIN(CC$1,$A8)))</f>
        <v>0.44</v>
      </c>
      <c r="CD8">
        <f>IF(CD$1=$A8,1,INDEX(Correlations!$F$3:$DA$102,MAX(CD$1,$A8),MIN(CD$1,$A8)))</f>
        <v>0.26</v>
      </c>
      <c r="CE8">
        <f>IF(CE$1=$A8,1,INDEX(Correlations!$F$3:$DA$102,MAX(CE$1,$A8),MIN(CE$1,$A8)))</f>
        <v>0.39</v>
      </c>
      <c r="CF8">
        <f>IF(CF$1=$A8,1,INDEX(Correlations!$F$3:$DA$102,MAX(CF$1,$A8),MIN(CF$1,$A8)))</f>
        <v>0.34</v>
      </c>
      <c r="CG8">
        <f>IF(CG$1=$A8,1,INDEX(Correlations!$F$3:$DA$102,MAX(CG$1,$A8),MIN(CG$1,$A8)))</f>
        <v>0</v>
      </c>
      <c r="CH8">
        <f>IF(CH$1=$A8,1,INDEX(Correlations!$F$3:$DA$102,MAX(CH$1,$A8),MIN(CH$1,$A8)))</f>
        <v>0</v>
      </c>
      <c r="CI8">
        <f>IF(CI$1=$A8,1,INDEX(Correlations!$F$3:$DA$102,MAX(CI$1,$A8),MIN(CI$1,$A8)))</f>
        <v>0</v>
      </c>
      <c r="CJ8">
        <f>IF(CJ$1=$A8,1,INDEX(Correlations!$F$3:$DA$102,MAX(CJ$1,$A8),MIN(CJ$1,$A8)))</f>
        <v>0</v>
      </c>
      <c r="CK8">
        <f>IF(CK$1=$A8,1,INDEX(Correlations!$F$3:$DA$102,MAX(CK$1,$A8),MIN(CK$1,$A8)))</f>
        <v>0</v>
      </c>
      <c r="CL8">
        <f>IF(CL$1=$A8,1,INDEX(Correlations!$F$3:$DA$102,MAX(CL$1,$A8),MIN(CL$1,$A8)))</f>
        <v>0</v>
      </c>
      <c r="CM8">
        <f>IF(CM$1=$A8,1,INDEX(Correlations!$F$3:$DA$102,MAX(CM$1,$A8),MIN(CM$1,$A8)))</f>
        <v>0</v>
      </c>
      <c r="CN8">
        <f>IF(CN$1=$A8,1,INDEX(Correlations!$F$3:$DA$102,MAX(CN$1,$A8),MIN(CN$1,$A8)))</f>
        <v>0</v>
      </c>
      <c r="CO8">
        <f>IF(CO$1=$A8,1,INDEX(Correlations!$F$3:$DA$102,MAX(CO$1,$A8),MIN(CO$1,$A8)))</f>
        <v>0</v>
      </c>
      <c r="CP8">
        <f>IF(CP$1=$A8,1,INDEX(Correlations!$F$3:$DA$102,MAX(CP$1,$A8),MIN(CP$1,$A8)))</f>
        <v>0</v>
      </c>
      <c r="CQ8">
        <f>IF(CQ$1=$A8,1,INDEX(Correlations!$F$3:$DA$102,MAX(CQ$1,$A8),MIN(CQ$1,$A8)))</f>
        <v>0</v>
      </c>
      <c r="CR8">
        <f>IF(CR$1=$A8,1,INDEX(Correlations!$F$3:$DA$102,MAX(CR$1,$A8),MIN(CR$1,$A8)))</f>
        <v>0</v>
      </c>
      <c r="CS8">
        <f>IF(CS$1=$A8,1,INDEX(Correlations!$F$3:$DA$102,MAX(CS$1,$A8),MIN(CS$1,$A8)))</f>
        <v>0</v>
      </c>
      <c r="CT8">
        <f>IF(CT$1=$A8,1,INDEX(Correlations!$F$3:$DA$102,MAX(CT$1,$A8),MIN(CT$1,$A8)))</f>
        <v>0</v>
      </c>
      <c r="CU8">
        <f>IF(CU$1=$A8,1,INDEX(Correlations!$F$3:$DA$102,MAX(CU$1,$A8),MIN(CU$1,$A8)))</f>
        <v>0</v>
      </c>
      <c r="CV8">
        <f>IF(CV$1=$A8,1,INDEX(Correlations!$F$3:$DA$102,MAX(CV$1,$A8),MIN(CV$1,$A8)))</f>
        <v>0</v>
      </c>
      <c r="CW8">
        <f>IF(CW$1=$A8,1,INDEX(Correlations!$F$3:$DA$102,MAX(CW$1,$A8),MIN(CW$1,$A8)))</f>
        <v>0</v>
      </c>
    </row>
    <row r="9" spans="1:101" x14ac:dyDescent="0.15">
      <c r="A9">
        <v>8</v>
      </c>
      <c r="B9">
        <f>IF(B$1=$A9,1,INDEX(Correlations!$F$3:$DA$102,MAX(B$1,$A9),MIN(B$1,$A9)))</f>
        <v>0.224</v>
      </c>
      <c r="C9">
        <f>IF(C$1=$A9,1,INDEX(Correlations!$F$3:$DA$102,MAX(C$1,$A9),MIN(C$1,$A9)))</f>
        <v>0.223</v>
      </c>
      <c r="D9">
        <f>IF(D$1=$A9,1,INDEX(Correlations!$F$3:$DA$102,MAX(D$1,$A9),MIN(D$1,$A9)))</f>
        <v>0.253</v>
      </c>
      <c r="E9">
        <f>IF(E$1=$A9,1,INDEX(Correlations!$F$3:$DA$102,MAX(E$1,$A9),MIN(E$1,$A9)))</f>
        <v>0.35899999999999999</v>
      </c>
      <c r="F9">
        <f>IF(F$1=$A9,1,INDEX(Correlations!$F$3:$DA$102,MAX(F$1,$A9),MIN(F$1,$A9)))</f>
        <v>0.24399999999999999</v>
      </c>
      <c r="G9">
        <f>IF(G$1=$A9,1,INDEX(Correlations!$F$3:$DA$102,MAX(G$1,$A9),MIN(G$1,$A9)))</f>
        <v>0.28699999999999998</v>
      </c>
      <c r="H9">
        <f>IF(H$1=$A9,1,INDEX(Correlations!$F$3:$DA$102,MAX(H$1,$A9),MIN(H$1,$A9)))</f>
        <v>0.54200000000000004</v>
      </c>
      <c r="I9">
        <f>IF(I$1=$A9,1,INDEX(Correlations!$F$3:$DA$102,MAX(I$1,$A9),MIN(I$1,$A9)))</f>
        <v>1</v>
      </c>
      <c r="J9">
        <f>IF(J$1=$A9,1,INDEX(Correlations!$F$3:$DA$102,MAX(J$1,$A9),MIN(J$1,$A9)))</f>
        <v>0.34</v>
      </c>
      <c r="K9">
        <f>IF(K$1=$A9,1,INDEX(Correlations!$F$3:$DA$102,MAX(K$1,$A9),MIN(K$1,$A9)))</f>
        <v>0.22500000000000001</v>
      </c>
      <c r="L9">
        <f>IF(L$1=$A9,1,INDEX(Correlations!$F$3:$DA$102,MAX(L$1,$A9),MIN(L$1,$A9)))</f>
        <v>0.254</v>
      </c>
      <c r="M9">
        <f>IF(M$1=$A9,1,INDEX(Correlations!$F$3:$DA$102,MAX(M$1,$A9),MIN(M$1,$A9)))</f>
        <v>0.129</v>
      </c>
      <c r="N9">
        <f>IF(N$1=$A9,1,INDEX(Correlations!$F$3:$DA$102,MAX(N$1,$A9),MIN(N$1,$A9)))</f>
        <v>0.30599999999999999</v>
      </c>
      <c r="O9">
        <f>IF(O$1=$A9,1,INDEX(Correlations!$F$3:$DA$102,MAX(O$1,$A9),MIN(O$1,$A9)))</f>
        <v>0.35199999999999998</v>
      </c>
      <c r="P9">
        <f>IF(P$1=$A9,1,INDEX(Correlations!$F$3:$DA$102,MAX(P$1,$A9),MIN(P$1,$A9)))</f>
        <v>0.24</v>
      </c>
      <c r="Q9">
        <f>IF(Q$1=$A9,1,INDEX(Correlations!$F$3:$DA$102,MAX(Q$1,$A9),MIN(Q$1,$A9)))</f>
        <v>0.33</v>
      </c>
      <c r="R9">
        <f>IF(R$1=$A9,1,INDEX(Correlations!$F$3:$DA$102,MAX(R$1,$A9),MIN(R$1,$A9)))</f>
        <v>0</v>
      </c>
      <c r="S9">
        <f>IF(S$1=$A9,1,INDEX(Correlations!$F$3:$DA$102,MAX(S$1,$A9),MIN(S$1,$A9)))</f>
        <v>0</v>
      </c>
      <c r="T9">
        <f>IF(T$1=$A9,1,INDEX(Correlations!$F$3:$DA$102,MAX(T$1,$A9),MIN(T$1,$A9)))</f>
        <v>0</v>
      </c>
      <c r="U9">
        <f>IF(U$1=$A9,1,INDEX(Correlations!$F$3:$DA$102,MAX(U$1,$A9),MIN(U$1,$A9)))</f>
        <v>0</v>
      </c>
      <c r="V9">
        <f>IF(V$1=$A9,1,INDEX(Correlations!$F$3:$DA$102,MAX(V$1,$A9),MIN(V$1,$A9)))</f>
        <v>0</v>
      </c>
      <c r="W9">
        <f>IF(W$1=$A9,1,INDEX(Correlations!$F$3:$DA$102,MAX(W$1,$A9),MIN(W$1,$A9)))</f>
        <v>0</v>
      </c>
      <c r="X9">
        <f>IF(X$1=$A9,1,INDEX(Correlations!$F$3:$DA$102,MAX(X$1,$A9),MIN(X$1,$A9)))</f>
        <v>0</v>
      </c>
      <c r="Y9">
        <f>IF(Y$1=$A9,1,INDEX(Correlations!$F$3:$DA$102,MAX(Y$1,$A9),MIN(Y$1,$A9)))</f>
        <v>0</v>
      </c>
      <c r="Z9">
        <f>IF(Z$1=$A9,1,INDEX(Correlations!$F$3:$DA$102,MAX(Z$1,$A9),MIN(Z$1,$A9)))</f>
        <v>0</v>
      </c>
      <c r="AA9">
        <f>IF(AA$1=$A9,1,INDEX(Correlations!$F$3:$DA$102,MAX(AA$1,$A9),MIN(AA$1,$A9)))</f>
        <v>0</v>
      </c>
      <c r="AB9">
        <f>IF(AB$1=$A9,1,INDEX(Correlations!$F$3:$DA$102,MAX(AB$1,$A9),MIN(AB$1,$A9)))</f>
        <v>0</v>
      </c>
      <c r="AC9">
        <f>IF(AC$1=$A9,1,INDEX(Correlations!$F$3:$DA$102,MAX(AC$1,$A9),MIN(AC$1,$A9)))</f>
        <v>0</v>
      </c>
      <c r="AD9">
        <f>IF(AD$1=$A9,1,INDEX(Correlations!$F$3:$DA$102,MAX(AD$1,$A9),MIN(AD$1,$A9)))</f>
        <v>0.30599999999999999</v>
      </c>
      <c r="AE9">
        <f>IF(AE$1=$A9,1,INDEX(Correlations!$F$3:$DA$102,MAX(AE$1,$A9),MIN(AE$1,$A9)))</f>
        <v>0.35199999999999998</v>
      </c>
      <c r="AF9">
        <f>IF(AF$1=$A9,1,INDEX(Correlations!$F$3:$DA$102,MAX(AF$1,$A9),MIN(AF$1,$A9)))</f>
        <v>0.19500000000000001</v>
      </c>
      <c r="AG9">
        <f>IF(AG$1=$A9,1,INDEX(Correlations!$F$3:$DA$102,MAX(AG$1,$A9),MIN(AG$1,$A9)))</f>
        <v>0</v>
      </c>
      <c r="AH9">
        <f>IF(AH$1=$A9,1,INDEX(Correlations!$F$3:$DA$102,MAX(AH$1,$A9),MIN(AH$1,$A9)))</f>
        <v>0.37</v>
      </c>
      <c r="AI9">
        <f>IF(AI$1=$A9,1,INDEX(Correlations!$F$3:$DA$102,MAX(AI$1,$A9),MIN(AI$1,$A9)))</f>
        <v>0</v>
      </c>
      <c r="AJ9">
        <f>IF(AJ$1=$A9,1,INDEX(Correlations!$F$3:$DA$102,MAX(AJ$1,$A9),MIN(AJ$1,$A9)))</f>
        <v>0</v>
      </c>
      <c r="AK9">
        <f>IF(AK$1=$A9,1,INDEX(Correlations!$F$3:$DA$102,MAX(AK$1,$A9),MIN(AK$1,$A9)))</f>
        <v>0</v>
      </c>
      <c r="AL9">
        <f>IF(AL$1=$A9,1,INDEX(Correlations!$F$3:$DA$102,MAX(AL$1,$A9),MIN(AL$1,$A9)))</f>
        <v>0</v>
      </c>
      <c r="AM9">
        <f>IF(AM$1=$A9,1,INDEX(Correlations!$F$3:$DA$102,MAX(AM$1,$A9),MIN(AM$1,$A9)))</f>
        <v>0</v>
      </c>
      <c r="AN9">
        <f>IF(AN$1=$A9,1,INDEX(Correlations!$F$3:$DA$102,MAX(AN$1,$A9),MIN(AN$1,$A9)))</f>
        <v>0</v>
      </c>
      <c r="AO9">
        <f>IF(AO$1=$A9,1,INDEX(Correlations!$F$3:$DA$102,MAX(AO$1,$A9),MIN(AO$1,$A9)))</f>
        <v>0</v>
      </c>
      <c r="AP9">
        <f>IF(AP$1=$A9,1,INDEX(Correlations!$F$3:$DA$102,MAX(AP$1,$A9),MIN(AP$1,$A9)))</f>
        <v>0</v>
      </c>
      <c r="AQ9">
        <f>IF(AQ$1=$A9,1,INDEX(Correlations!$F$3:$DA$102,MAX(AQ$1,$A9),MIN(AQ$1,$A9)))</f>
        <v>0.57999999999999996</v>
      </c>
      <c r="AR9">
        <f>IF(AR$1=$A9,1,INDEX(Correlations!$F$3:$DA$102,MAX(AR$1,$A9),MIN(AR$1,$A9)))</f>
        <v>0.41</v>
      </c>
      <c r="AS9">
        <f>IF(AS$1=$A9,1,INDEX(Correlations!$F$3:$DA$102,MAX(AS$1,$A9),MIN(AS$1,$A9)))</f>
        <v>0.32</v>
      </c>
      <c r="AT9">
        <f>IF(AT$1=$A9,1,INDEX(Correlations!$F$3:$DA$102,MAX(AT$1,$A9),MIN(AT$1,$A9)))</f>
        <v>0</v>
      </c>
      <c r="AU9">
        <f>IF(AU$1=$A9,1,INDEX(Correlations!$F$3:$DA$102,MAX(AU$1,$A9),MIN(AU$1,$A9)))</f>
        <v>0</v>
      </c>
      <c r="AV9">
        <f>IF(AV$1=$A9,1,INDEX(Correlations!$F$3:$DA$102,MAX(AV$1,$A9),MIN(AV$1,$A9)))</f>
        <v>0</v>
      </c>
      <c r="AW9">
        <f>IF(AW$1=$A9,1,INDEX(Correlations!$F$3:$DA$102,MAX(AW$1,$A9),MIN(AW$1,$A9)))</f>
        <v>0</v>
      </c>
      <c r="AX9">
        <f>IF(AX$1=$A9,1,INDEX(Correlations!$F$3:$DA$102,MAX(AX$1,$A9),MIN(AX$1,$A9)))</f>
        <v>0</v>
      </c>
      <c r="AY9">
        <f>IF(AY$1=$A9,1,INDEX(Correlations!$F$3:$DA$102,MAX(AY$1,$A9),MIN(AY$1,$A9)))</f>
        <v>0</v>
      </c>
      <c r="AZ9">
        <f>IF(AZ$1=$A9,1,INDEX(Correlations!$F$3:$DA$102,MAX(AZ$1,$A9),MIN(AZ$1,$A9)))</f>
        <v>0.39</v>
      </c>
      <c r="BA9">
        <f>IF(BA$1=$A9,1,INDEX(Correlations!$F$3:$DA$102,MAX(BA$1,$A9),MIN(BA$1,$A9)))</f>
        <v>0</v>
      </c>
      <c r="BB9">
        <f>IF(BB$1=$A9,1,INDEX(Correlations!$F$3:$DA$102,MAX(BB$1,$A9),MIN(BB$1,$A9)))</f>
        <v>0</v>
      </c>
      <c r="BC9">
        <f>IF(BC$1=$A9,1,INDEX(Correlations!$F$3:$DA$102,MAX(BC$1,$A9),MIN(BC$1,$A9)))</f>
        <v>0</v>
      </c>
      <c r="BD9">
        <f>IF(BD$1=$A9,1,INDEX(Correlations!$F$3:$DA$102,MAX(BD$1,$A9),MIN(BD$1,$A9)))</f>
        <v>0</v>
      </c>
      <c r="BE9">
        <f>IF(BE$1=$A9,1,INDEX(Correlations!$F$3:$DA$102,MAX(BE$1,$A9),MIN(BE$1,$A9)))</f>
        <v>0</v>
      </c>
      <c r="BF9">
        <f>IF(BF$1=$A9,1,INDEX(Correlations!$F$3:$DA$102,MAX(BF$1,$A9),MIN(BF$1,$A9)))</f>
        <v>0</v>
      </c>
      <c r="BG9">
        <f>IF(BG$1=$A9,1,INDEX(Correlations!$F$3:$DA$102,MAX(BG$1,$A9),MIN(BG$1,$A9)))</f>
        <v>0</v>
      </c>
      <c r="BH9">
        <f>IF(BH$1=$A9,1,INDEX(Correlations!$F$3:$DA$102,MAX(BH$1,$A9),MIN(BH$1,$A9)))</f>
        <v>0</v>
      </c>
      <c r="BI9">
        <f>IF(BI$1=$A9,1,INDEX(Correlations!$F$3:$DA$102,MAX(BI$1,$A9),MIN(BI$1,$A9)))</f>
        <v>0</v>
      </c>
      <c r="BJ9">
        <f>IF(BJ$1=$A9,1,INDEX(Correlations!$F$3:$DA$102,MAX(BJ$1,$A9),MIN(BJ$1,$A9)))</f>
        <v>0</v>
      </c>
      <c r="BK9">
        <f>IF(BK$1=$A9,1,INDEX(Correlations!$F$3:$DA$102,MAX(BK$1,$A9),MIN(BK$1,$A9)))</f>
        <v>0</v>
      </c>
      <c r="BL9">
        <f>IF(BL$1=$A9,1,INDEX(Correlations!$F$3:$DA$102,MAX(BL$1,$A9),MIN(BL$1,$A9)))</f>
        <v>0</v>
      </c>
      <c r="BM9">
        <f>IF(BM$1=$A9,1,INDEX(Correlations!$F$3:$DA$102,MAX(BM$1,$A9),MIN(BM$1,$A9)))</f>
        <v>0</v>
      </c>
      <c r="BN9">
        <f>IF(BN$1=$A9,1,INDEX(Correlations!$F$3:$DA$102,MAX(BN$1,$A9),MIN(BN$1,$A9)))</f>
        <v>0</v>
      </c>
      <c r="BO9">
        <f>IF(BO$1=$A9,1,INDEX(Correlations!$F$3:$DA$102,MAX(BO$1,$A9),MIN(BO$1,$A9)))</f>
        <v>0</v>
      </c>
      <c r="BP9">
        <f>IF(BP$1=$A9,1,INDEX(Correlations!$F$3:$DA$102,MAX(BP$1,$A9),MIN(BP$1,$A9)))</f>
        <v>0</v>
      </c>
      <c r="BQ9">
        <f>IF(BQ$1=$A9,1,INDEX(Correlations!$F$3:$DA$102,MAX(BQ$1,$A9),MIN(BQ$1,$A9)))</f>
        <v>0</v>
      </c>
      <c r="BR9">
        <f>IF(BR$1=$A9,1,INDEX(Correlations!$F$3:$DA$102,MAX(BR$1,$A9),MIN(BR$1,$A9)))</f>
        <v>0.22500000000000001</v>
      </c>
      <c r="BS9">
        <f>IF(BS$1=$A9,1,INDEX(Correlations!$F$3:$DA$102,MAX(BS$1,$A9),MIN(BS$1,$A9)))</f>
        <v>0.34</v>
      </c>
      <c r="BT9">
        <f>IF(BT$1=$A9,1,INDEX(Correlations!$F$3:$DA$102,MAX(BT$1,$A9),MIN(BT$1,$A9)))</f>
        <v>0.32</v>
      </c>
      <c r="BU9">
        <f>IF(BU$1=$A9,1,INDEX(Correlations!$F$3:$DA$102,MAX(BU$1,$A9),MIN(BU$1,$A9)))</f>
        <v>0.37</v>
      </c>
      <c r="BV9">
        <f>IF(BV$1=$A9,1,INDEX(Correlations!$F$3:$DA$102,MAX(BV$1,$A9),MIN(BV$1,$A9)))</f>
        <v>0</v>
      </c>
      <c r="BW9">
        <f>IF(BW$1=$A9,1,INDEX(Correlations!$F$3:$DA$102,MAX(BW$1,$A9),MIN(BW$1,$A9)))</f>
        <v>0</v>
      </c>
      <c r="BX9">
        <f>IF(BX$1=$A9,1,INDEX(Correlations!$F$3:$DA$102,MAX(BX$1,$A9),MIN(BX$1,$A9)))</f>
        <v>0</v>
      </c>
      <c r="BY9">
        <f>IF(BY$1=$A9,1,INDEX(Correlations!$F$3:$DA$102,MAX(BY$1,$A9),MIN(BY$1,$A9)))</f>
        <v>0</v>
      </c>
      <c r="BZ9">
        <f>IF(BZ$1=$A9,1,INDEX(Correlations!$F$3:$DA$102,MAX(BZ$1,$A9),MIN(BZ$1,$A9)))</f>
        <v>0</v>
      </c>
      <c r="CA9">
        <f>IF(CA$1=$A9,1,INDEX(Correlations!$F$3:$DA$102,MAX(CA$1,$A9),MIN(CA$1,$A9)))</f>
        <v>0</v>
      </c>
      <c r="CB9">
        <f>IF(CB$1=$A9,1,INDEX(Correlations!$F$3:$DA$102,MAX(CB$1,$A9),MIN(CB$1,$A9)))</f>
        <v>0.51</v>
      </c>
      <c r="CC9">
        <f>IF(CC$1=$A9,1,INDEX(Correlations!$F$3:$DA$102,MAX(CC$1,$A9),MIN(CC$1,$A9)))</f>
        <v>0.28000000000000003</v>
      </c>
      <c r="CD9">
        <f>IF(CD$1=$A9,1,INDEX(Correlations!$F$3:$DA$102,MAX(CD$1,$A9),MIN(CD$1,$A9)))</f>
        <v>0.16</v>
      </c>
      <c r="CE9">
        <f>IF(CE$1=$A9,1,INDEX(Correlations!$F$3:$DA$102,MAX(CE$1,$A9),MIN(CE$1,$A9)))</f>
        <v>0.24</v>
      </c>
      <c r="CF9">
        <f>IF(CF$1=$A9,1,INDEX(Correlations!$F$3:$DA$102,MAX(CF$1,$A9),MIN(CF$1,$A9)))</f>
        <v>0.21</v>
      </c>
      <c r="CG9">
        <f>IF(CG$1=$A9,1,INDEX(Correlations!$F$3:$DA$102,MAX(CG$1,$A9),MIN(CG$1,$A9)))</f>
        <v>0</v>
      </c>
      <c r="CH9">
        <f>IF(CH$1=$A9,1,INDEX(Correlations!$F$3:$DA$102,MAX(CH$1,$A9),MIN(CH$1,$A9)))</f>
        <v>0</v>
      </c>
      <c r="CI9">
        <f>IF(CI$1=$A9,1,INDEX(Correlations!$F$3:$DA$102,MAX(CI$1,$A9),MIN(CI$1,$A9)))</f>
        <v>0</v>
      </c>
      <c r="CJ9">
        <f>IF(CJ$1=$A9,1,INDEX(Correlations!$F$3:$DA$102,MAX(CJ$1,$A9),MIN(CJ$1,$A9)))</f>
        <v>0</v>
      </c>
      <c r="CK9">
        <f>IF(CK$1=$A9,1,INDEX(Correlations!$F$3:$DA$102,MAX(CK$1,$A9),MIN(CK$1,$A9)))</f>
        <v>0</v>
      </c>
      <c r="CL9">
        <f>IF(CL$1=$A9,1,INDEX(Correlations!$F$3:$DA$102,MAX(CL$1,$A9),MIN(CL$1,$A9)))</f>
        <v>0</v>
      </c>
      <c r="CM9">
        <f>IF(CM$1=$A9,1,INDEX(Correlations!$F$3:$DA$102,MAX(CM$1,$A9),MIN(CM$1,$A9)))</f>
        <v>0</v>
      </c>
      <c r="CN9">
        <f>IF(CN$1=$A9,1,INDEX(Correlations!$F$3:$DA$102,MAX(CN$1,$A9),MIN(CN$1,$A9)))</f>
        <v>0</v>
      </c>
      <c r="CO9">
        <f>IF(CO$1=$A9,1,INDEX(Correlations!$F$3:$DA$102,MAX(CO$1,$A9),MIN(CO$1,$A9)))</f>
        <v>0</v>
      </c>
      <c r="CP9">
        <f>IF(CP$1=$A9,1,INDEX(Correlations!$F$3:$DA$102,MAX(CP$1,$A9),MIN(CP$1,$A9)))</f>
        <v>0</v>
      </c>
      <c r="CQ9">
        <f>IF(CQ$1=$A9,1,INDEX(Correlations!$F$3:$DA$102,MAX(CQ$1,$A9),MIN(CQ$1,$A9)))</f>
        <v>0</v>
      </c>
      <c r="CR9">
        <f>IF(CR$1=$A9,1,INDEX(Correlations!$F$3:$DA$102,MAX(CR$1,$A9),MIN(CR$1,$A9)))</f>
        <v>0</v>
      </c>
      <c r="CS9">
        <f>IF(CS$1=$A9,1,INDEX(Correlations!$F$3:$DA$102,MAX(CS$1,$A9),MIN(CS$1,$A9)))</f>
        <v>0</v>
      </c>
      <c r="CT9">
        <f>IF(CT$1=$A9,1,INDEX(Correlations!$F$3:$DA$102,MAX(CT$1,$A9),MIN(CT$1,$A9)))</f>
        <v>0</v>
      </c>
      <c r="CU9">
        <f>IF(CU$1=$A9,1,INDEX(Correlations!$F$3:$DA$102,MAX(CU$1,$A9),MIN(CU$1,$A9)))</f>
        <v>0</v>
      </c>
      <c r="CV9">
        <f>IF(CV$1=$A9,1,INDEX(Correlations!$F$3:$DA$102,MAX(CV$1,$A9),MIN(CV$1,$A9)))</f>
        <v>0</v>
      </c>
      <c r="CW9">
        <f>IF(CW$1=$A9,1,INDEX(Correlations!$F$3:$DA$102,MAX(CW$1,$A9),MIN(CW$1,$A9)))</f>
        <v>0</v>
      </c>
    </row>
    <row r="10" spans="1:101" x14ac:dyDescent="0.15">
      <c r="A10">
        <v>9</v>
      </c>
      <c r="B10">
        <f>IF(B$1=$A10,1,INDEX(Correlations!$F$3:$DA$102,MAX(B$1,$A10),MIN(B$1,$A10)))</f>
        <v>0.26100000000000001</v>
      </c>
      <c r="C10">
        <f>IF(C$1=$A10,1,INDEX(Correlations!$F$3:$DA$102,MAX(C$1,$A10),MIN(C$1,$A10)))</f>
        <v>0.24299999999999999</v>
      </c>
      <c r="D10">
        <f>IF(D$1=$A10,1,INDEX(Correlations!$F$3:$DA$102,MAX(D$1,$A10),MIN(D$1,$A10)))</f>
        <v>0.223</v>
      </c>
      <c r="E10">
        <f>IF(E$1=$A10,1,INDEX(Correlations!$F$3:$DA$102,MAX(E$1,$A10),MIN(E$1,$A10)))</f>
        <v>0.23</v>
      </c>
      <c r="F10">
        <f>IF(F$1=$A10,1,INDEX(Correlations!$F$3:$DA$102,MAX(F$1,$A10),MIN(F$1,$A10)))</f>
        <v>0.27300000000000002</v>
      </c>
      <c r="G10">
        <f>IF(G$1=$A10,1,INDEX(Correlations!$F$3:$DA$102,MAX(G$1,$A10),MIN(G$1,$A10)))</f>
        <v>0.23499999999999999</v>
      </c>
      <c r="H10">
        <f>IF(H$1=$A10,1,INDEX(Correlations!$F$3:$DA$102,MAX(H$1,$A10),MIN(H$1,$A10)))</f>
        <v>0.375</v>
      </c>
      <c r="I10">
        <f>IF(I$1=$A10,1,INDEX(Correlations!$F$3:$DA$102,MAX(I$1,$A10),MIN(I$1,$A10)))</f>
        <v>0.34</v>
      </c>
      <c r="J10">
        <f>IF(J$1=$A10,1,INDEX(Correlations!$F$3:$DA$102,MAX(J$1,$A10),MIN(J$1,$A10)))</f>
        <v>1</v>
      </c>
      <c r="K10">
        <f>IF(K$1=$A10,1,INDEX(Correlations!$F$3:$DA$102,MAX(K$1,$A10),MIN(K$1,$A10)))</f>
        <v>0.56399999999999995</v>
      </c>
      <c r="L10">
        <f>IF(L$1=$A10,1,INDEX(Correlations!$F$3:$DA$102,MAX(L$1,$A10),MIN(L$1,$A10)))</f>
        <v>0.317</v>
      </c>
      <c r="M10">
        <f>IF(M$1=$A10,1,INDEX(Correlations!$F$3:$DA$102,MAX(M$1,$A10),MIN(M$1,$A10)))</f>
        <v>0.13300000000000001</v>
      </c>
      <c r="N10">
        <f>IF(N$1=$A10,1,INDEX(Correlations!$F$3:$DA$102,MAX(N$1,$A10),MIN(N$1,$A10)))</f>
        <v>0.41199999999999998</v>
      </c>
      <c r="O10">
        <f>IF(O$1=$A10,1,INDEX(Correlations!$F$3:$DA$102,MAX(O$1,$A10),MIN(O$1,$A10)))</f>
        <v>0.41899999999999998</v>
      </c>
      <c r="P10">
        <f>IF(P$1=$A10,1,INDEX(Correlations!$F$3:$DA$102,MAX(P$1,$A10),MIN(P$1,$A10)))</f>
        <v>0.25</v>
      </c>
      <c r="Q10">
        <f>IF(Q$1=$A10,1,INDEX(Correlations!$F$3:$DA$102,MAX(Q$1,$A10),MIN(Q$1,$A10)))</f>
        <v>0.31</v>
      </c>
      <c r="R10">
        <f>IF(R$1=$A10,1,INDEX(Correlations!$F$3:$DA$102,MAX(R$1,$A10),MIN(R$1,$A10)))</f>
        <v>0</v>
      </c>
      <c r="S10">
        <f>IF(S$1=$A10,1,INDEX(Correlations!$F$3:$DA$102,MAX(S$1,$A10),MIN(S$1,$A10)))</f>
        <v>0</v>
      </c>
      <c r="T10">
        <f>IF(T$1=$A10,1,INDEX(Correlations!$F$3:$DA$102,MAX(T$1,$A10),MIN(T$1,$A10)))</f>
        <v>0</v>
      </c>
      <c r="U10">
        <f>IF(U$1=$A10,1,INDEX(Correlations!$F$3:$DA$102,MAX(U$1,$A10),MIN(U$1,$A10)))</f>
        <v>0</v>
      </c>
      <c r="V10">
        <f>IF(V$1=$A10,1,INDEX(Correlations!$F$3:$DA$102,MAX(V$1,$A10),MIN(V$1,$A10)))</f>
        <v>0</v>
      </c>
      <c r="W10">
        <f>IF(W$1=$A10,1,INDEX(Correlations!$F$3:$DA$102,MAX(W$1,$A10),MIN(W$1,$A10)))</f>
        <v>0</v>
      </c>
      <c r="X10">
        <f>IF(X$1=$A10,1,INDEX(Correlations!$F$3:$DA$102,MAX(X$1,$A10),MIN(X$1,$A10)))</f>
        <v>0</v>
      </c>
      <c r="Y10">
        <f>IF(Y$1=$A10,1,INDEX(Correlations!$F$3:$DA$102,MAX(Y$1,$A10),MIN(Y$1,$A10)))</f>
        <v>0</v>
      </c>
      <c r="Z10">
        <f>IF(Z$1=$A10,1,INDEX(Correlations!$F$3:$DA$102,MAX(Z$1,$A10),MIN(Z$1,$A10)))</f>
        <v>0</v>
      </c>
      <c r="AA10">
        <f>IF(AA$1=$A10,1,INDEX(Correlations!$F$3:$DA$102,MAX(AA$1,$A10),MIN(AA$1,$A10)))</f>
        <v>0</v>
      </c>
      <c r="AB10">
        <f>IF(AB$1=$A10,1,INDEX(Correlations!$F$3:$DA$102,MAX(AB$1,$A10),MIN(AB$1,$A10)))</f>
        <v>0</v>
      </c>
      <c r="AC10">
        <f>IF(AC$1=$A10,1,INDEX(Correlations!$F$3:$DA$102,MAX(AC$1,$A10),MIN(AC$1,$A10)))</f>
        <v>0</v>
      </c>
      <c r="AD10">
        <f>IF(AD$1=$A10,1,INDEX(Correlations!$F$3:$DA$102,MAX(AD$1,$A10),MIN(AD$1,$A10)))</f>
        <v>0.41199999999999998</v>
      </c>
      <c r="AE10">
        <f>IF(AE$1=$A10,1,INDEX(Correlations!$F$3:$DA$102,MAX(AE$1,$A10),MIN(AE$1,$A10)))</f>
        <v>0.41899999999999998</v>
      </c>
      <c r="AF10">
        <f>IF(AF$1=$A10,1,INDEX(Correlations!$F$3:$DA$102,MAX(AF$1,$A10),MIN(AF$1,$A10)))</f>
        <v>0.19800000000000001</v>
      </c>
      <c r="AG10">
        <f>IF(AG$1=$A10,1,INDEX(Correlations!$F$3:$DA$102,MAX(AG$1,$A10),MIN(AG$1,$A10)))</f>
        <v>0</v>
      </c>
      <c r="AH10">
        <f>IF(AH$1=$A10,1,INDEX(Correlations!$F$3:$DA$102,MAX(AH$1,$A10),MIN(AH$1,$A10)))</f>
        <v>0.3</v>
      </c>
      <c r="AI10">
        <f>IF(AI$1=$A10,1,INDEX(Correlations!$F$3:$DA$102,MAX(AI$1,$A10),MIN(AI$1,$A10)))</f>
        <v>0</v>
      </c>
      <c r="AJ10">
        <f>IF(AJ$1=$A10,1,INDEX(Correlations!$F$3:$DA$102,MAX(AJ$1,$A10),MIN(AJ$1,$A10)))</f>
        <v>0</v>
      </c>
      <c r="AK10">
        <f>IF(AK$1=$A10,1,INDEX(Correlations!$F$3:$DA$102,MAX(AK$1,$A10),MIN(AK$1,$A10)))</f>
        <v>0</v>
      </c>
      <c r="AL10">
        <f>IF(AL$1=$A10,1,INDEX(Correlations!$F$3:$DA$102,MAX(AL$1,$A10),MIN(AL$1,$A10)))</f>
        <v>0</v>
      </c>
      <c r="AM10">
        <f>IF(AM$1=$A10,1,INDEX(Correlations!$F$3:$DA$102,MAX(AM$1,$A10),MIN(AM$1,$A10)))</f>
        <v>0</v>
      </c>
      <c r="AN10">
        <f>IF(AN$1=$A10,1,INDEX(Correlations!$F$3:$DA$102,MAX(AN$1,$A10),MIN(AN$1,$A10)))</f>
        <v>0</v>
      </c>
      <c r="AO10">
        <f>IF(AO$1=$A10,1,INDEX(Correlations!$F$3:$DA$102,MAX(AO$1,$A10),MIN(AO$1,$A10)))</f>
        <v>0</v>
      </c>
      <c r="AP10">
        <f>IF(AP$1=$A10,1,INDEX(Correlations!$F$3:$DA$102,MAX(AP$1,$A10),MIN(AP$1,$A10)))</f>
        <v>0</v>
      </c>
      <c r="AQ10">
        <f>IF(AQ$1=$A10,1,INDEX(Correlations!$F$3:$DA$102,MAX(AQ$1,$A10),MIN(AQ$1,$A10)))</f>
        <v>0.34</v>
      </c>
      <c r="AR10">
        <f>IF(AR$1=$A10,1,INDEX(Correlations!$F$3:$DA$102,MAX(AR$1,$A10),MIN(AR$1,$A10)))</f>
        <v>0.37</v>
      </c>
      <c r="AS10">
        <f>IF(AS$1=$A10,1,INDEX(Correlations!$F$3:$DA$102,MAX(AS$1,$A10),MIN(AS$1,$A10)))</f>
        <v>0.46</v>
      </c>
      <c r="AT10">
        <f>IF(AT$1=$A10,1,INDEX(Correlations!$F$3:$DA$102,MAX(AT$1,$A10),MIN(AT$1,$A10)))</f>
        <v>0</v>
      </c>
      <c r="AU10">
        <f>IF(AU$1=$A10,1,INDEX(Correlations!$F$3:$DA$102,MAX(AU$1,$A10),MIN(AU$1,$A10)))</f>
        <v>0</v>
      </c>
      <c r="AV10">
        <f>IF(AV$1=$A10,1,INDEX(Correlations!$F$3:$DA$102,MAX(AV$1,$A10),MIN(AV$1,$A10)))</f>
        <v>0</v>
      </c>
      <c r="AW10">
        <f>IF(AW$1=$A10,1,INDEX(Correlations!$F$3:$DA$102,MAX(AW$1,$A10),MIN(AW$1,$A10)))</f>
        <v>0</v>
      </c>
      <c r="AX10">
        <f>IF(AX$1=$A10,1,INDEX(Correlations!$F$3:$DA$102,MAX(AX$1,$A10),MIN(AX$1,$A10)))</f>
        <v>0</v>
      </c>
      <c r="AY10">
        <f>IF(AY$1=$A10,1,INDEX(Correlations!$F$3:$DA$102,MAX(AY$1,$A10),MIN(AY$1,$A10)))</f>
        <v>0</v>
      </c>
      <c r="AZ10">
        <f>IF(AZ$1=$A10,1,INDEX(Correlations!$F$3:$DA$102,MAX(AZ$1,$A10),MIN(AZ$1,$A10)))</f>
        <v>0.34</v>
      </c>
      <c r="BA10">
        <f>IF(BA$1=$A10,1,INDEX(Correlations!$F$3:$DA$102,MAX(BA$1,$A10),MIN(BA$1,$A10)))</f>
        <v>0</v>
      </c>
      <c r="BB10">
        <f>IF(BB$1=$A10,1,INDEX(Correlations!$F$3:$DA$102,MAX(BB$1,$A10),MIN(BB$1,$A10)))</f>
        <v>0</v>
      </c>
      <c r="BC10">
        <f>IF(BC$1=$A10,1,INDEX(Correlations!$F$3:$DA$102,MAX(BC$1,$A10),MIN(BC$1,$A10)))</f>
        <v>0</v>
      </c>
      <c r="BD10">
        <f>IF(BD$1=$A10,1,INDEX(Correlations!$F$3:$DA$102,MAX(BD$1,$A10),MIN(BD$1,$A10)))</f>
        <v>0</v>
      </c>
      <c r="BE10">
        <f>IF(BE$1=$A10,1,INDEX(Correlations!$F$3:$DA$102,MAX(BE$1,$A10),MIN(BE$1,$A10)))</f>
        <v>0</v>
      </c>
      <c r="BF10">
        <f>IF(BF$1=$A10,1,INDEX(Correlations!$F$3:$DA$102,MAX(BF$1,$A10),MIN(BF$1,$A10)))</f>
        <v>0</v>
      </c>
      <c r="BG10">
        <f>IF(BG$1=$A10,1,INDEX(Correlations!$F$3:$DA$102,MAX(BG$1,$A10),MIN(BG$1,$A10)))</f>
        <v>0</v>
      </c>
      <c r="BH10">
        <f>IF(BH$1=$A10,1,INDEX(Correlations!$F$3:$DA$102,MAX(BH$1,$A10),MIN(BH$1,$A10)))</f>
        <v>0</v>
      </c>
      <c r="BI10">
        <f>IF(BI$1=$A10,1,INDEX(Correlations!$F$3:$DA$102,MAX(BI$1,$A10),MIN(BI$1,$A10)))</f>
        <v>0</v>
      </c>
      <c r="BJ10">
        <f>IF(BJ$1=$A10,1,INDEX(Correlations!$F$3:$DA$102,MAX(BJ$1,$A10),MIN(BJ$1,$A10)))</f>
        <v>0</v>
      </c>
      <c r="BK10">
        <f>IF(BK$1=$A10,1,INDEX(Correlations!$F$3:$DA$102,MAX(BK$1,$A10),MIN(BK$1,$A10)))</f>
        <v>0</v>
      </c>
      <c r="BL10">
        <f>IF(BL$1=$A10,1,INDEX(Correlations!$F$3:$DA$102,MAX(BL$1,$A10),MIN(BL$1,$A10)))</f>
        <v>0</v>
      </c>
      <c r="BM10">
        <f>IF(BM$1=$A10,1,INDEX(Correlations!$F$3:$DA$102,MAX(BM$1,$A10),MIN(BM$1,$A10)))</f>
        <v>0</v>
      </c>
      <c r="BN10">
        <f>IF(BN$1=$A10,1,INDEX(Correlations!$F$3:$DA$102,MAX(BN$1,$A10),MIN(BN$1,$A10)))</f>
        <v>0</v>
      </c>
      <c r="BO10">
        <f>IF(BO$1=$A10,1,INDEX(Correlations!$F$3:$DA$102,MAX(BO$1,$A10),MIN(BO$1,$A10)))</f>
        <v>0</v>
      </c>
      <c r="BP10">
        <f>IF(BP$1=$A10,1,INDEX(Correlations!$F$3:$DA$102,MAX(BP$1,$A10),MIN(BP$1,$A10)))</f>
        <v>0</v>
      </c>
      <c r="BQ10">
        <f>IF(BQ$1=$A10,1,INDEX(Correlations!$F$3:$DA$102,MAX(BQ$1,$A10),MIN(BQ$1,$A10)))</f>
        <v>0</v>
      </c>
      <c r="BR10">
        <f>IF(BR$1=$A10,1,INDEX(Correlations!$F$3:$DA$102,MAX(BR$1,$A10),MIN(BR$1,$A10)))</f>
        <v>0.56399999999999995</v>
      </c>
      <c r="BS10">
        <f>IF(BS$1=$A10,1,INDEX(Correlations!$F$3:$DA$102,MAX(BS$1,$A10),MIN(BS$1,$A10)))</f>
        <v>0</v>
      </c>
      <c r="BT10">
        <f>IF(BT$1=$A10,1,INDEX(Correlations!$F$3:$DA$102,MAX(BT$1,$A10),MIN(BT$1,$A10)))</f>
        <v>0.23</v>
      </c>
      <c r="BU10">
        <f>IF(BU$1=$A10,1,INDEX(Correlations!$F$3:$DA$102,MAX(BU$1,$A10),MIN(BU$1,$A10)))</f>
        <v>0.21</v>
      </c>
      <c r="BV10">
        <f>IF(BV$1=$A10,1,INDEX(Correlations!$F$3:$DA$102,MAX(BV$1,$A10),MIN(BV$1,$A10)))</f>
        <v>0</v>
      </c>
      <c r="BW10">
        <f>IF(BW$1=$A10,1,INDEX(Correlations!$F$3:$DA$102,MAX(BW$1,$A10),MIN(BW$1,$A10)))</f>
        <v>0</v>
      </c>
      <c r="BX10">
        <f>IF(BX$1=$A10,1,INDEX(Correlations!$F$3:$DA$102,MAX(BX$1,$A10),MIN(BX$1,$A10)))</f>
        <v>0</v>
      </c>
      <c r="BY10">
        <f>IF(BY$1=$A10,1,INDEX(Correlations!$F$3:$DA$102,MAX(BY$1,$A10),MIN(BY$1,$A10)))</f>
        <v>0</v>
      </c>
      <c r="BZ10">
        <f>IF(BZ$1=$A10,1,INDEX(Correlations!$F$3:$DA$102,MAX(BZ$1,$A10),MIN(BZ$1,$A10)))</f>
        <v>0</v>
      </c>
      <c r="CA10">
        <f>IF(CA$1=$A10,1,INDEX(Correlations!$F$3:$DA$102,MAX(CA$1,$A10),MIN(CA$1,$A10)))</f>
        <v>0</v>
      </c>
      <c r="CB10">
        <f>IF(CB$1=$A10,1,INDEX(Correlations!$F$3:$DA$102,MAX(CB$1,$A10),MIN(CB$1,$A10)))</f>
        <v>0.28000000000000003</v>
      </c>
      <c r="CC10">
        <f>IF(CC$1=$A10,1,INDEX(Correlations!$F$3:$DA$102,MAX(CC$1,$A10),MIN(CC$1,$A10)))</f>
        <v>0.32</v>
      </c>
      <c r="CD10">
        <f>IF(CD$1=$A10,1,INDEX(Correlations!$F$3:$DA$102,MAX(CD$1,$A10),MIN(CD$1,$A10)))</f>
        <v>0.36</v>
      </c>
      <c r="CE10">
        <f>IF(CE$1=$A10,1,INDEX(Correlations!$F$3:$DA$102,MAX(CE$1,$A10),MIN(CE$1,$A10)))</f>
        <v>0.24</v>
      </c>
      <c r="CF10">
        <f>IF(CF$1=$A10,1,INDEX(Correlations!$F$3:$DA$102,MAX(CF$1,$A10),MIN(CF$1,$A10)))</f>
        <v>0.28000000000000003</v>
      </c>
      <c r="CG10">
        <f>IF(CG$1=$A10,1,INDEX(Correlations!$F$3:$DA$102,MAX(CG$1,$A10),MIN(CG$1,$A10)))</f>
        <v>0</v>
      </c>
      <c r="CH10">
        <f>IF(CH$1=$A10,1,INDEX(Correlations!$F$3:$DA$102,MAX(CH$1,$A10),MIN(CH$1,$A10)))</f>
        <v>0</v>
      </c>
      <c r="CI10">
        <f>IF(CI$1=$A10,1,INDEX(Correlations!$F$3:$DA$102,MAX(CI$1,$A10),MIN(CI$1,$A10)))</f>
        <v>0</v>
      </c>
      <c r="CJ10">
        <f>IF(CJ$1=$A10,1,INDEX(Correlations!$F$3:$DA$102,MAX(CJ$1,$A10),MIN(CJ$1,$A10)))</f>
        <v>0</v>
      </c>
      <c r="CK10">
        <f>IF(CK$1=$A10,1,INDEX(Correlations!$F$3:$DA$102,MAX(CK$1,$A10),MIN(CK$1,$A10)))</f>
        <v>0</v>
      </c>
      <c r="CL10">
        <f>IF(CL$1=$A10,1,INDEX(Correlations!$F$3:$DA$102,MAX(CL$1,$A10),MIN(CL$1,$A10)))</f>
        <v>0</v>
      </c>
      <c r="CM10">
        <f>IF(CM$1=$A10,1,INDEX(Correlations!$F$3:$DA$102,MAX(CM$1,$A10),MIN(CM$1,$A10)))</f>
        <v>0</v>
      </c>
      <c r="CN10">
        <f>IF(CN$1=$A10,1,INDEX(Correlations!$F$3:$DA$102,MAX(CN$1,$A10),MIN(CN$1,$A10)))</f>
        <v>0</v>
      </c>
      <c r="CO10">
        <f>IF(CO$1=$A10,1,INDEX(Correlations!$F$3:$DA$102,MAX(CO$1,$A10),MIN(CO$1,$A10)))</f>
        <v>0</v>
      </c>
      <c r="CP10">
        <f>IF(CP$1=$A10,1,INDEX(Correlations!$F$3:$DA$102,MAX(CP$1,$A10),MIN(CP$1,$A10)))</f>
        <v>0</v>
      </c>
      <c r="CQ10">
        <f>IF(CQ$1=$A10,1,INDEX(Correlations!$F$3:$DA$102,MAX(CQ$1,$A10),MIN(CQ$1,$A10)))</f>
        <v>0</v>
      </c>
      <c r="CR10">
        <f>IF(CR$1=$A10,1,INDEX(Correlations!$F$3:$DA$102,MAX(CR$1,$A10),MIN(CR$1,$A10)))</f>
        <v>0</v>
      </c>
      <c r="CS10">
        <f>IF(CS$1=$A10,1,INDEX(Correlations!$F$3:$DA$102,MAX(CS$1,$A10),MIN(CS$1,$A10)))</f>
        <v>0</v>
      </c>
      <c r="CT10">
        <f>IF(CT$1=$A10,1,INDEX(Correlations!$F$3:$DA$102,MAX(CT$1,$A10),MIN(CT$1,$A10)))</f>
        <v>0</v>
      </c>
      <c r="CU10">
        <f>IF(CU$1=$A10,1,INDEX(Correlations!$F$3:$DA$102,MAX(CU$1,$A10),MIN(CU$1,$A10)))</f>
        <v>0</v>
      </c>
      <c r="CV10">
        <f>IF(CV$1=$A10,1,INDEX(Correlations!$F$3:$DA$102,MAX(CV$1,$A10),MIN(CV$1,$A10)))</f>
        <v>0</v>
      </c>
      <c r="CW10">
        <f>IF(CW$1=$A10,1,INDEX(Correlations!$F$3:$DA$102,MAX(CW$1,$A10),MIN(CW$1,$A10)))</f>
        <v>0</v>
      </c>
    </row>
    <row r="11" spans="1:101" x14ac:dyDescent="0.15">
      <c r="A11">
        <v>10</v>
      </c>
      <c r="B11">
        <f>IF(B$1=$A11,1,INDEX(Correlations!$F$3:$DA$102,MAX(B$1,$A11),MIN(B$1,$A11)))</f>
        <v>0.38</v>
      </c>
      <c r="C11">
        <f>IF(C$1=$A11,1,INDEX(Correlations!$F$3:$DA$102,MAX(C$1,$A11),MIN(C$1,$A11)))</f>
        <v>0.28599999999999998</v>
      </c>
      <c r="D11">
        <f>IF(D$1=$A11,1,INDEX(Correlations!$F$3:$DA$102,MAX(D$1,$A11),MIN(D$1,$A11)))</f>
        <v>0.248</v>
      </c>
      <c r="E11">
        <f>IF(E$1=$A11,1,INDEX(Correlations!$F$3:$DA$102,MAX(E$1,$A11),MIN(E$1,$A11)))</f>
        <v>0.33100000000000002</v>
      </c>
      <c r="F11">
        <f>IF(F$1=$A11,1,INDEX(Correlations!$F$3:$DA$102,MAX(F$1,$A11),MIN(F$1,$A11)))</f>
        <v>0.38500000000000001</v>
      </c>
      <c r="G11">
        <f>IF(G$1=$A11,1,INDEX(Correlations!$F$3:$DA$102,MAX(G$1,$A11),MIN(G$1,$A11)))</f>
        <v>0.30599999999999999</v>
      </c>
      <c r="H11">
        <f>IF(H$1=$A11,1,INDEX(Correlations!$F$3:$DA$102,MAX(H$1,$A11),MIN(H$1,$A11)))</f>
        <v>0.27500000000000002</v>
      </c>
      <c r="I11">
        <f>IF(I$1=$A11,1,INDEX(Correlations!$F$3:$DA$102,MAX(I$1,$A11),MIN(I$1,$A11)))</f>
        <v>0.22500000000000001</v>
      </c>
      <c r="J11">
        <f>IF(J$1=$A11,1,INDEX(Correlations!$F$3:$DA$102,MAX(J$1,$A11),MIN(J$1,$A11)))</f>
        <v>0.56399999999999995</v>
      </c>
      <c r="K11">
        <f>IF(K$1=$A11,1,INDEX(Correlations!$F$3:$DA$102,MAX(K$1,$A11),MIN(K$1,$A11)))</f>
        <v>1</v>
      </c>
      <c r="L11">
        <f>IF(L$1=$A11,1,INDEX(Correlations!$F$3:$DA$102,MAX(L$1,$A11),MIN(L$1,$A11)))</f>
        <v>0.35599999999999998</v>
      </c>
      <c r="M11">
        <f>IF(M$1=$A11,1,INDEX(Correlations!$F$3:$DA$102,MAX(M$1,$A11),MIN(M$1,$A11)))</f>
        <v>0.21099999999999999</v>
      </c>
      <c r="N11">
        <f>IF(N$1=$A11,1,INDEX(Correlations!$F$3:$DA$102,MAX(N$1,$A11),MIN(N$1,$A11)))</f>
        <v>0.29499999999999998</v>
      </c>
      <c r="O11">
        <f>IF(O$1=$A11,1,INDEX(Correlations!$F$3:$DA$102,MAX(O$1,$A11),MIN(O$1,$A11)))</f>
        <v>0.371</v>
      </c>
      <c r="P11">
        <f>IF(P$1=$A11,1,INDEX(Correlations!$F$3:$DA$102,MAX(P$1,$A11),MIN(P$1,$A11)))</f>
        <v>0.28999999999999998</v>
      </c>
      <c r="Q11">
        <f>IF(Q$1=$A11,1,INDEX(Correlations!$F$3:$DA$102,MAX(Q$1,$A11),MIN(Q$1,$A11)))</f>
        <v>0.37</v>
      </c>
      <c r="R11">
        <f>IF(R$1=$A11,1,INDEX(Correlations!$F$3:$DA$102,MAX(R$1,$A11),MIN(R$1,$A11)))</f>
        <v>0.5</v>
      </c>
      <c r="S11">
        <f>IF(S$1=$A11,1,INDEX(Correlations!$F$3:$DA$102,MAX(S$1,$A11),MIN(S$1,$A11)))</f>
        <v>0.28000000000000003</v>
      </c>
      <c r="T11">
        <f>IF(T$1=$A11,1,INDEX(Correlations!$F$3:$DA$102,MAX(T$1,$A11),MIN(T$1,$A11)))</f>
        <v>0.42</v>
      </c>
      <c r="U11">
        <f>IF(U$1=$A11,1,INDEX(Correlations!$F$3:$DA$102,MAX(U$1,$A11),MIN(U$1,$A11)))</f>
        <v>0.47</v>
      </c>
      <c r="V11">
        <f>IF(V$1=$A11,1,INDEX(Correlations!$F$3:$DA$102,MAX(V$1,$A11),MIN(V$1,$A11)))</f>
        <v>0.04</v>
      </c>
      <c r="W11">
        <f>IF(W$1=$A11,1,INDEX(Correlations!$F$3:$DA$102,MAX(W$1,$A11),MIN(W$1,$A11)))</f>
        <v>7.0000000000000007E-2</v>
      </c>
      <c r="X11">
        <f>IF(X$1=$A11,1,INDEX(Correlations!$F$3:$DA$102,MAX(X$1,$A11),MIN(X$1,$A11)))</f>
        <v>0.26</v>
      </c>
      <c r="Y11">
        <f>IF(Y$1=$A11,1,INDEX(Correlations!$F$3:$DA$102,MAX(Y$1,$A11),MIN(Y$1,$A11)))</f>
        <v>0.01</v>
      </c>
      <c r="Z11">
        <f>IF(Z$1=$A11,1,INDEX(Correlations!$F$3:$DA$102,MAX(Z$1,$A11),MIN(Z$1,$A11)))</f>
        <v>0.06</v>
      </c>
      <c r="AA11">
        <f>IF(AA$1=$A11,1,INDEX(Correlations!$F$3:$DA$102,MAX(AA$1,$A11),MIN(AA$1,$A11)))</f>
        <v>0.19</v>
      </c>
      <c r="AB11">
        <f>IF(AB$1=$A11,1,INDEX(Correlations!$F$3:$DA$102,MAX(AB$1,$A11),MIN(AB$1,$A11)))</f>
        <v>0.17</v>
      </c>
      <c r="AC11">
        <f>IF(AC$1=$A11,1,INDEX(Correlations!$F$3:$DA$102,MAX(AC$1,$A11),MIN(AC$1,$A11)))</f>
        <v>0.255</v>
      </c>
      <c r="AD11">
        <f>IF(AD$1=$A11,1,INDEX(Correlations!$F$3:$DA$102,MAX(AD$1,$A11),MIN(AD$1,$A11)))</f>
        <v>0.29499999999999998</v>
      </c>
      <c r="AE11">
        <f>IF(AE$1=$A11,1,INDEX(Correlations!$F$3:$DA$102,MAX(AE$1,$A11),MIN(AE$1,$A11)))</f>
        <v>0.371</v>
      </c>
      <c r="AF11">
        <f>IF(AF$1=$A11,1,INDEX(Correlations!$F$3:$DA$102,MAX(AF$1,$A11),MIN(AF$1,$A11)))</f>
        <v>0.311</v>
      </c>
      <c r="AG11">
        <f>IF(AG$1=$A11,1,INDEX(Correlations!$F$3:$DA$102,MAX(AG$1,$A11),MIN(AG$1,$A11)))</f>
        <v>0.16300000000000001</v>
      </c>
      <c r="AH11">
        <f>IF(AH$1=$A11,1,INDEX(Correlations!$F$3:$DA$102,MAX(AH$1,$A11),MIN(AH$1,$A11)))</f>
        <v>0.37</v>
      </c>
      <c r="AI11">
        <f>IF(AI$1=$A11,1,INDEX(Correlations!$F$3:$DA$102,MAX(AI$1,$A11),MIN(AI$1,$A11)))</f>
        <v>0.35499999999999998</v>
      </c>
      <c r="AJ11">
        <f>IF(AJ$1=$A11,1,INDEX(Correlations!$F$3:$DA$102,MAX(AJ$1,$A11),MIN(AJ$1,$A11)))</f>
        <v>0.433</v>
      </c>
      <c r="AK11">
        <f>IF(AK$1=$A11,1,INDEX(Correlations!$F$3:$DA$102,MAX(AK$1,$A11),MIN(AK$1,$A11)))</f>
        <v>0.45700000000000002</v>
      </c>
      <c r="AL11">
        <f>IF(AL$1=$A11,1,INDEX(Correlations!$F$3:$DA$102,MAX(AL$1,$A11),MIN(AL$1,$A11)))</f>
        <v>0.31969999999999998</v>
      </c>
      <c r="AM11">
        <f>IF(AM$1=$A11,1,INDEX(Correlations!$F$3:$DA$102,MAX(AM$1,$A11),MIN(AM$1,$A11)))</f>
        <v>0.39660000000000001</v>
      </c>
      <c r="AN11">
        <f>IF(AN$1=$A11,1,INDEX(Correlations!$F$3:$DA$102,MAX(AN$1,$A11),MIN(AN$1,$A11)))</f>
        <v>0.36399999999999999</v>
      </c>
      <c r="AO11">
        <f>IF(AO$1=$A11,1,INDEX(Correlations!$F$3:$DA$102,MAX(AO$1,$A11),MIN(AO$1,$A11)))</f>
        <v>0.312</v>
      </c>
      <c r="AP11">
        <f>IF(AP$1=$A11,1,INDEX(Correlations!$F$3:$DA$102,MAX(AP$1,$A11),MIN(AP$1,$A11)))</f>
        <v>0.313</v>
      </c>
      <c r="AQ11">
        <f>IF(AQ$1=$A11,1,INDEX(Correlations!$F$3:$DA$102,MAX(AQ$1,$A11),MIN(AQ$1,$A11)))</f>
        <v>0.36</v>
      </c>
      <c r="AR11">
        <f>IF(AR$1=$A11,1,INDEX(Correlations!$F$3:$DA$102,MAX(AR$1,$A11),MIN(AR$1,$A11)))</f>
        <v>0.38</v>
      </c>
      <c r="AS11">
        <f>IF(AS$1=$A11,1,INDEX(Correlations!$F$3:$DA$102,MAX(AS$1,$A11),MIN(AS$1,$A11)))</f>
        <v>0.42</v>
      </c>
      <c r="AT11">
        <f>IF(AT$1=$A11,1,INDEX(Correlations!$F$3:$DA$102,MAX(AT$1,$A11),MIN(AT$1,$A11)))</f>
        <v>0.50449999999999995</v>
      </c>
      <c r="AU11">
        <f>IF(AU$1=$A11,1,INDEX(Correlations!$F$3:$DA$102,MAX(AU$1,$A11),MIN(AU$1,$A11)))</f>
        <v>0.47520000000000001</v>
      </c>
      <c r="AV11">
        <f>IF(AV$1=$A11,1,INDEX(Correlations!$F$3:$DA$102,MAX(AV$1,$A11),MIN(AV$1,$A11)))</f>
        <v>0</v>
      </c>
      <c r="AW11">
        <f>IF(AW$1=$A11,1,INDEX(Correlations!$F$3:$DA$102,MAX(AW$1,$A11),MIN(AW$1,$A11)))</f>
        <v>0.01</v>
      </c>
      <c r="AX11">
        <f>IF(AX$1=$A11,1,INDEX(Correlations!$F$3:$DA$102,MAX(AX$1,$A11),MIN(AX$1,$A11)))</f>
        <v>0.28999999999999998</v>
      </c>
      <c r="AY11">
        <f>IF(AY$1=$A11,1,INDEX(Correlations!$F$3:$DA$102,MAX(AY$1,$A11),MIN(AY$1,$A11)))</f>
        <v>0.08</v>
      </c>
      <c r="AZ11">
        <f>IF(AZ$1=$A11,1,INDEX(Correlations!$F$3:$DA$102,MAX(AZ$1,$A11),MIN(AZ$1,$A11)))</f>
        <v>0.34</v>
      </c>
      <c r="BA11">
        <f>IF(BA$1=$A11,1,INDEX(Correlations!$F$3:$DA$102,MAX(BA$1,$A11),MIN(BA$1,$A11)))</f>
        <v>0</v>
      </c>
      <c r="BB11">
        <f>IF(BB$1=$A11,1,INDEX(Correlations!$F$3:$DA$102,MAX(BB$1,$A11),MIN(BB$1,$A11)))</f>
        <v>0</v>
      </c>
      <c r="BC11">
        <f>IF(BC$1=$A11,1,INDEX(Correlations!$F$3:$DA$102,MAX(BC$1,$A11),MIN(BC$1,$A11)))</f>
        <v>0</v>
      </c>
      <c r="BD11">
        <f>IF(BD$1=$A11,1,INDEX(Correlations!$F$3:$DA$102,MAX(BD$1,$A11),MIN(BD$1,$A11)))</f>
        <v>0</v>
      </c>
      <c r="BE11">
        <f>IF(BE$1=$A11,1,INDEX(Correlations!$F$3:$DA$102,MAX(BE$1,$A11),MIN(BE$1,$A11)))</f>
        <v>0</v>
      </c>
      <c r="BF11">
        <f>IF(BF$1=$A11,1,INDEX(Correlations!$F$3:$DA$102,MAX(BF$1,$A11),MIN(BF$1,$A11)))</f>
        <v>0</v>
      </c>
      <c r="BG11">
        <f>IF(BG$1=$A11,1,INDEX(Correlations!$F$3:$DA$102,MAX(BG$1,$A11),MIN(BG$1,$A11)))</f>
        <v>0</v>
      </c>
      <c r="BH11">
        <f>IF(BH$1=$A11,1,INDEX(Correlations!$F$3:$DA$102,MAX(BH$1,$A11),MIN(BH$1,$A11)))</f>
        <v>0</v>
      </c>
      <c r="BI11">
        <f>IF(BI$1=$A11,1,INDEX(Correlations!$F$3:$DA$102,MAX(BI$1,$A11),MIN(BI$1,$A11)))</f>
        <v>0</v>
      </c>
      <c r="BJ11">
        <f>IF(BJ$1=$A11,1,INDEX(Correlations!$F$3:$DA$102,MAX(BJ$1,$A11),MIN(BJ$1,$A11)))</f>
        <v>0.68500000000000005</v>
      </c>
      <c r="BK11">
        <f>IF(BK$1=$A11,1,INDEX(Correlations!$F$3:$DA$102,MAX(BK$1,$A11),MIN(BK$1,$A11)))</f>
        <v>0.58299999999999996</v>
      </c>
      <c r="BL11">
        <f>IF(BL$1=$A11,1,INDEX(Correlations!$F$3:$DA$102,MAX(BL$1,$A11),MIN(BL$1,$A11)))</f>
        <v>0</v>
      </c>
      <c r="BM11">
        <f>IF(BM$1=$A11,1,INDEX(Correlations!$F$3:$DA$102,MAX(BM$1,$A11),MIN(BM$1,$A11)))</f>
        <v>0</v>
      </c>
      <c r="BN11">
        <f>IF(BN$1=$A11,1,INDEX(Correlations!$F$3:$DA$102,MAX(BN$1,$A11),MIN(BN$1,$A11)))</f>
        <v>0</v>
      </c>
      <c r="BO11">
        <f>IF(BO$1=$A11,1,INDEX(Correlations!$F$3:$DA$102,MAX(BO$1,$A11),MIN(BO$1,$A11)))</f>
        <v>0</v>
      </c>
      <c r="BP11">
        <f>IF(BP$1=$A11,1,INDEX(Correlations!$F$3:$DA$102,MAX(BP$1,$A11),MIN(BP$1,$A11)))</f>
        <v>0</v>
      </c>
      <c r="BQ11">
        <f>IF(BQ$1=$A11,1,INDEX(Correlations!$F$3:$DA$102,MAX(BQ$1,$A11),MIN(BQ$1,$A11)))</f>
        <v>0</v>
      </c>
      <c r="BR11">
        <f>IF(BR$1=$A11,1,INDEX(Correlations!$F$3:$DA$102,MAX(BR$1,$A11),MIN(BR$1,$A11)))</f>
        <v>0</v>
      </c>
      <c r="BS11">
        <f>IF(BS$1=$A11,1,INDEX(Correlations!$F$3:$DA$102,MAX(BS$1,$A11),MIN(BS$1,$A11)))</f>
        <v>0</v>
      </c>
      <c r="BT11">
        <f>IF(BT$1=$A11,1,INDEX(Correlations!$F$3:$DA$102,MAX(BT$1,$A11),MIN(BT$1,$A11)))</f>
        <v>0.09</v>
      </c>
      <c r="BU11">
        <f>IF(BU$1=$A11,1,INDEX(Correlations!$F$3:$DA$102,MAX(BU$1,$A11),MIN(BU$1,$A11)))</f>
        <v>7.0000000000000007E-2</v>
      </c>
      <c r="BV11">
        <f>IF(BV$1=$A11,1,INDEX(Correlations!$F$3:$DA$102,MAX(BV$1,$A11),MIN(BV$1,$A11)))</f>
        <v>0</v>
      </c>
      <c r="BW11">
        <f>IF(BW$1=$A11,1,INDEX(Correlations!$F$3:$DA$102,MAX(BW$1,$A11),MIN(BW$1,$A11)))</f>
        <v>0</v>
      </c>
      <c r="BX11">
        <f>IF(BX$1=$A11,1,INDEX(Correlations!$F$3:$DA$102,MAX(BX$1,$A11),MIN(BX$1,$A11)))</f>
        <v>0</v>
      </c>
      <c r="BY11">
        <f>IF(BY$1=$A11,1,INDEX(Correlations!$F$3:$DA$102,MAX(BY$1,$A11),MIN(BY$1,$A11)))</f>
        <v>0</v>
      </c>
      <c r="BZ11">
        <f>IF(BZ$1=$A11,1,INDEX(Correlations!$F$3:$DA$102,MAX(BZ$1,$A11),MIN(BZ$1,$A11)))</f>
        <v>0</v>
      </c>
      <c r="CA11">
        <f>IF(CA$1=$A11,1,INDEX(Correlations!$F$3:$DA$102,MAX(CA$1,$A11),MIN(CA$1,$A11)))</f>
        <v>0</v>
      </c>
      <c r="CB11">
        <f>IF(CB$1=$A11,1,INDEX(Correlations!$F$3:$DA$102,MAX(CB$1,$A11),MIN(CB$1,$A11)))</f>
        <v>0.16</v>
      </c>
      <c r="CC11">
        <f>IF(CC$1=$A11,1,INDEX(Correlations!$F$3:$DA$102,MAX(CC$1,$A11),MIN(CC$1,$A11)))</f>
        <v>0.22</v>
      </c>
      <c r="CD11">
        <f>IF(CD$1=$A11,1,INDEX(Correlations!$F$3:$DA$102,MAX(CD$1,$A11),MIN(CD$1,$A11)))</f>
        <v>0.35</v>
      </c>
      <c r="CE11">
        <f>IF(CE$1=$A11,1,INDEX(Correlations!$F$3:$DA$102,MAX(CE$1,$A11),MIN(CE$1,$A11)))</f>
        <v>0.24</v>
      </c>
      <c r="CF11">
        <f>IF(CF$1=$A11,1,INDEX(Correlations!$F$3:$DA$102,MAX(CF$1,$A11),MIN(CF$1,$A11)))</f>
        <v>0.23</v>
      </c>
      <c r="CG11">
        <f>IF(CG$1=$A11,1,INDEX(Correlations!$F$3:$DA$102,MAX(CG$1,$A11),MIN(CG$1,$A11)))</f>
        <v>0</v>
      </c>
      <c r="CH11">
        <f>IF(CH$1=$A11,1,INDEX(Correlations!$F$3:$DA$102,MAX(CH$1,$A11),MIN(CH$1,$A11)))</f>
        <v>0</v>
      </c>
      <c r="CI11">
        <f>IF(CI$1=$A11,1,INDEX(Correlations!$F$3:$DA$102,MAX(CI$1,$A11),MIN(CI$1,$A11)))</f>
        <v>0</v>
      </c>
      <c r="CJ11">
        <f>IF(CJ$1=$A11,1,INDEX(Correlations!$F$3:$DA$102,MAX(CJ$1,$A11),MIN(CJ$1,$A11)))</f>
        <v>0</v>
      </c>
      <c r="CK11">
        <f>IF(CK$1=$A11,1,INDEX(Correlations!$F$3:$DA$102,MAX(CK$1,$A11),MIN(CK$1,$A11)))</f>
        <v>0</v>
      </c>
      <c r="CL11">
        <f>IF(CL$1=$A11,1,INDEX(Correlations!$F$3:$DA$102,MAX(CL$1,$A11),MIN(CL$1,$A11)))</f>
        <v>0</v>
      </c>
      <c r="CM11">
        <f>IF(CM$1=$A11,1,INDEX(Correlations!$F$3:$DA$102,MAX(CM$1,$A11),MIN(CM$1,$A11)))</f>
        <v>0</v>
      </c>
      <c r="CN11">
        <f>IF(CN$1=$A11,1,INDEX(Correlations!$F$3:$DA$102,MAX(CN$1,$A11),MIN(CN$1,$A11)))</f>
        <v>0</v>
      </c>
      <c r="CO11">
        <f>IF(CO$1=$A11,1,INDEX(Correlations!$F$3:$DA$102,MAX(CO$1,$A11),MIN(CO$1,$A11)))</f>
        <v>0</v>
      </c>
      <c r="CP11">
        <f>IF(CP$1=$A11,1,INDEX(Correlations!$F$3:$DA$102,MAX(CP$1,$A11),MIN(CP$1,$A11)))</f>
        <v>0</v>
      </c>
      <c r="CQ11">
        <f>IF(CQ$1=$A11,1,INDEX(Correlations!$F$3:$DA$102,MAX(CQ$1,$A11),MIN(CQ$1,$A11)))</f>
        <v>0</v>
      </c>
      <c r="CR11">
        <f>IF(CR$1=$A11,1,INDEX(Correlations!$F$3:$DA$102,MAX(CR$1,$A11),MIN(CR$1,$A11)))</f>
        <v>0</v>
      </c>
      <c r="CS11">
        <f>IF(CS$1=$A11,1,INDEX(Correlations!$F$3:$DA$102,MAX(CS$1,$A11),MIN(CS$1,$A11)))</f>
        <v>0</v>
      </c>
      <c r="CT11">
        <f>IF(CT$1=$A11,1,INDEX(Correlations!$F$3:$DA$102,MAX(CT$1,$A11),MIN(CT$1,$A11)))</f>
        <v>0</v>
      </c>
      <c r="CU11">
        <f>IF(CU$1=$A11,1,INDEX(Correlations!$F$3:$DA$102,MAX(CU$1,$A11),MIN(CU$1,$A11)))</f>
        <v>0</v>
      </c>
      <c r="CV11">
        <f>IF(CV$1=$A11,1,INDEX(Correlations!$F$3:$DA$102,MAX(CV$1,$A11),MIN(CV$1,$A11)))</f>
        <v>0</v>
      </c>
      <c r="CW11">
        <f>IF(CW$1=$A11,1,INDEX(Correlations!$F$3:$DA$102,MAX(CW$1,$A11),MIN(CW$1,$A11)))</f>
        <v>0</v>
      </c>
    </row>
    <row r="12" spans="1:101" x14ac:dyDescent="0.15">
      <c r="A12">
        <v>11</v>
      </c>
      <c r="B12">
        <f>IF(B$1=$A12,1,INDEX(Correlations!$F$3:$DA$102,MAX(B$1,$A12),MIN(B$1,$A12)))</f>
        <v>0.44600000000000001</v>
      </c>
      <c r="C12">
        <f>IF(C$1=$A12,1,INDEX(Correlations!$F$3:$DA$102,MAX(C$1,$A12),MIN(C$1,$A12)))</f>
        <v>0.42099999999999999</v>
      </c>
      <c r="D12">
        <f>IF(D$1=$A12,1,INDEX(Correlations!$F$3:$DA$102,MAX(D$1,$A12),MIN(D$1,$A12)))</f>
        <v>0.40400000000000003</v>
      </c>
      <c r="E12">
        <f>IF(E$1=$A12,1,INDEX(Correlations!$F$3:$DA$102,MAX(E$1,$A12),MIN(E$1,$A12)))</f>
        <v>0.371</v>
      </c>
      <c r="F12">
        <f>IF(F$1=$A12,1,INDEX(Correlations!$F$3:$DA$102,MAX(F$1,$A12),MIN(F$1,$A12)))</f>
        <v>0.29099999999999998</v>
      </c>
      <c r="G12">
        <f>IF(G$1=$A12,1,INDEX(Correlations!$F$3:$DA$102,MAX(G$1,$A12),MIN(G$1,$A12)))</f>
        <v>0.35699999999999998</v>
      </c>
      <c r="H12">
        <f>IF(H$1=$A12,1,INDEX(Correlations!$F$3:$DA$102,MAX(H$1,$A12),MIN(H$1,$A12)))</f>
        <v>0.26600000000000001</v>
      </c>
      <c r="I12">
        <f>IF(I$1=$A12,1,INDEX(Correlations!$F$3:$DA$102,MAX(I$1,$A12),MIN(I$1,$A12)))</f>
        <v>0.254</v>
      </c>
      <c r="J12">
        <f>IF(J$1=$A12,1,INDEX(Correlations!$F$3:$DA$102,MAX(J$1,$A12),MIN(J$1,$A12)))</f>
        <v>0.317</v>
      </c>
      <c r="K12">
        <f>IF(K$1=$A12,1,INDEX(Correlations!$F$3:$DA$102,MAX(K$1,$A12),MIN(K$1,$A12)))</f>
        <v>0.35599999999999998</v>
      </c>
      <c r="L12">
        <f>IF(L$1=$A12,1,INDEX(Correlations!$F$3:$DA$102,MAX(L$1,$A12),MIN(L$1,$A12)))</f>
        <v>1</v>
      </c>
      <c r="M12">
        <f>IF(M$1=$A12,1,INDEX(Correlations!$F$3:$DA$102,MAX(M$1,$A12),MIN(M$1,$A12)))</f>
        <v>0.33</v>
      </c>
      <c r="N12">
        <f>IF(N$1=$A12,1,INDEX(Correlations!$F$3:$DA$102,MAX(N$1,$A12),MIN(N$1,$A12)))</f>
        <v>0.36</v>
      </c>
      <c r="O12">
        <f>IF(O$1=$A12,1,INDEX(Correlations!$F$3:$DA$102,MAX(O$1,$A12),MIN(O$1,$A12)))</f>
        <v>0.48</v>
      </c>
      <c r="P12">
        <f>IF(P$1=$A12,1,INDEX(Correlations!$F$3:$DA$102,MAX(P$1,$A12),MIN(P$1,$A12)))</f>
        <v>0</v>
      </c>
      <c r="Q12">
        <f>IF(Q$1=$A12,1,INDEX(Correlations!$F$3:$DA$102,MAX(Q$1,$A12),MIN(Q$1,$A12)))</f>
        <v>0</v>
      </c>
      <c r="R12">
        <f>IF(R$1=$A12,1,INDEX(Correlations!$F$3:$DA$102,MAX(R$1,$A12),MIN(R$1,$A12)))</f>
        <v>0</v>
      </c>
      <c r="S12">
        <f>IF(S$1=$A12,1,INDEX(Correlations!$F$3:$DA$102,MAX(S$1,$A12),MIN(S$1,$A12)))</f>
        <v>0</v>
      </c>
      <c r="T12">
        <f>IF(T$1=$A12,1,INDEX(Correlations!$F$3:$DA$102,MAX(T$1,$A12),MIN(T$1,$A12)))</f>
        <v>0</v>
      </c>
      <c r="U12">
        <f>IF(U$1=$A12,1,INDEX(Correlations!$F$3:$DA$102,MAX(U$1,$A12),MIN(U$1,$A12)))</f>
        <v>0</v>
      </c>
      <c r="V12">
        <f>IF(V$1=$A12,1,INDEX(Correlations!$F$3:$DA$102,MAX(V$1,$A12),MIN(V$1,$A12)))</f>
        <v>0</v>
      </c>
      <c r="W12">
        <f>IF(W$1=$A12,1,INDEX(Correlations!$F$3:$DA$102,MAX(W$1,$A12),MIN(W$1,$A12)))</f>
        <v>0</v>
      </c>
      <c r="X12">
        <f>IF(X$1=$A12,1,INDEX(Correlations!$F$3:$DA$102,MAX(X$1,$A12),MIN(X$1,$A12)))</f>
        <v>0</v>
      </c>
      <c r="Y12">
        <f>IF(Y$1=$A12,1,INDEX(Correlations!$F$3:$DA$102,MAX(Y$1,$A12),MIN(Y$1,$A12)))</f>
        <v>0</v>
      </c>
      <c r="Z12">
        <f>IF(Z$1=$A12,1,INDEX(Correlations!$F$3:$DA$102,MAX(Z$1,$A12),MIN(Z$1,$A12)))</f>
        <v>0</v>
      </c>
      <c r="AA12">
        <f>IF(AA$1=$A12,1,INDEX(Correlations!$F$3:$DA$102,MAX(AA$1,$A12),MIN(AA$1,$A12)))</f>
        <v>0</v>
      </c>
      <c r="AB12">
        <f>IF(AB$1=$A12,1,INDEX(Correlations!$F$3:$DA$102,MAX(AB$1,$A12),MIN(AB$1,$A12)))</f>
        <v>0</v>
      </c>
      <c r="AC12">
        <f>IF(AC$1=$A12,1,INDEX(Correlations!$F$3:$DA$102,MAX(AC$1,$A12),MIN(AC$1,$A12)))</f>
        <v>0</v>
      </c>
      <c r="AD12">
        <f>IF(AD$1=$A12,1,INDEX(Correlations!$F$3:$DA$102,MAX(AD$1,$A12),MIN(AD$1,$A12)))</f>
        <v>0.36</v>
      </c>
      <c r="AE12">
        <f>IF(AE$1=$A12,1,INDEX(Correlations!$F$3:$DA$102,MAX(AE$1,$A12),MIN(AE$1,$A12)))</f>
        <v>0.48</v>
      </c>
      <c r="AF12">
        <f>IF(AF$1=$A12,1,INDEX(Correlations!$F$3:$DA$102,MAX(AF$1,$A12),MIN(AF$1,$A12)))</f>
        <v>0.42</v>
      </c>
      <c r="AG12">
        <f>IF(AG$1=$A12,1,INDEX(Correlations!$F$3:$DA$102,MAX(AG$1,$A12),MIN(AG$1,$A12)))</f>
        <v>0.1</v>
      </c>
      <c r="AH12">
        <f>IF(AH$1=$A12,1,INDEX(Correlations!$F$3:$DA$102,MAX(AH$1,$A12),MIN(AH$1,$A12)))</f>
        <v>0</v>
      </c>
      <c r="AI12">
        <f>IF(AI$1=$A12,1,INDEX(Correlations!$F$3:$DA$102,MAX(AI$1,$A12),MIN(AI$1,$A12)))</f>
        <v>0</v>
      </c>
      <c r="AJ12">
        <f>IF(AJ$1=$A12,1,INDEX(Correlations!$F$3:$DA$102,MAX(AJ$1,$A12),MIN(AJ$1,$A12)))</f>
        <v>0.35</v>
      </c>
      <c r="AK12">
        <f>IF(AK$1=$A12,1,INDEX(Correlations!$F$3:$DA$102,MAX(AK$1,$A12),MIN(AK$1,$A12)))</f>
        <v>0</v>
      </c>
      <c r="AL12">
        <f>IF(AL$1=$A12,1,INDEX(Correlations!$F$3:$DA$102,MAX(AL$1,$A12),MIN(AL$1,$A12)))</f>
        <v>0</v>
      </c>
      <c r="AM12">
        <f>IF(AM$1=$A12,1,INDEX(Correlations!$F$3:$DA$102,MAX(AM$1,$A12),MIN(AM$1,$A12)))</f>
        <v>0</v>
      </c>
      <c r="AN12">
        <f>IF(AN$1=$A12,1,INDEX(Correlations!$F$3:$DA$102,MAX(AN$1,$A12),MIN(AN$1,$A12)))</f>
        <v>0</v>
      </c>
      <c r="AO12">
        <f>IF(AO$1=$A12,1,INDEX(Correlations!$F$3:$DA$102,MAX(AO$1,$A12),MIN(AO$1,$A12)))</f>
        <v>0</v>
      </c>
      <c r="AP12">
        <f>IF(AP$1=$A12,1,INDEX(Correlations!$F$3:$DA$102,MAX(AP$1,$A12),MIN(AP$1,$A12)))</f>
        <v>0</v>
      </c>
      <c r="AQ12">
        <f>IF(AQ$1=$A12,1,INDEX(Correlations!$F$3:$DA$102,MAX(AQ$1,$A12),MIN(AQ$1,$A12)))</f>
        <v>0</v>
      </c>
      <c r="AR12">
        <f>IF(AR$1=$A12,1,INDEX(Correlations!$F$3:$DA$102,MAX(AR$1,$A12),MIN(AR$1,$A12)))</f>
        <v>0</v>
      </c>
      <c r="AS12">
        <f>IF(AS$1=$A12,1,INDEX(Correlations!$F$3:$DA$102,MAX(AS$1,$A12),MIN(AS$1,$A12)))</f>
        <v>0</v>
      </c>
      <c r="AT12">
        <f>IF(AT$1=$A12,1,INDEX(Correlations!$F$3:$DA$102,MAX(AT$1,$A12),MIN(AT$1,$A12)))</f>
        <v>0</v>
      </c>
      <c r="AU12">
        <f>IF(AU$1=$A12,1,INDEX(Correlations!$F$3:$DA$102,MAX(AU$1,$A12),MIN(AU$1,$A12)))</f>
        <v>0</v>
      </c>
      <c r="AV12">
        <f>IF(AV$1=$A12,1,INDEX(Correlations!$F$3:$DA$102,MAX(AV$1,$A12),MIN(AV$1,$A12)))</f>
        <v>0</v>
      </c>
      <c r="AW12">
        <f>IF(AW$1=$A12,1,INDEX(Correlations!$F$3:$DA$102,MAX(AW$1,$A12),MIN(AW$1,$A12)))</f>
        <v>0</v>
      </c>
      <c r="AX12">
        <f>IF(AX$1=$A12,1,INDEX(Correlations!$F$3:$DA$102,MAX(AX$1,$A12),MIN(AX$1,$A12)))</f>
        <v>0</v>
      </c>
      <c r="AY12">
        <f>IF(AY$1=$A12,1,INDEX(Correlations!$F$3:$DA$102,MAX(AY$1,$A12),MIN(AY$1,$A12)))</f>
        <v>0</v>
      </c>
      <c r="AZ12">
        <f>IF(AZ$1=$A12,1,INDEX(Correlations!$F$3:$DA$102,MAX(AZ$1,$A12),MIN(AZ$1,$A12)))</f>
        <v>0</v>
      </c>
      <c r="BA12">
        <f>IF(BA$1=$A12,1,INDEX(Correlations!$F$3:$DA$102,MAX(BA$1,$A12),MIN(BA$1,$A12)))</f>
        <v>0</v>
      </c>
      <c r="BB12">
        <f>IF(BB$1=$A12,1,INDEX(Correlations!$F$3:$DA$102,MAX(BB$1,$A12),MIN(BB$1,$A12)))</f>
        <v>0</v>
      </c>
      <c r="BC12">
        <f>IF(BC$1=$A12,1,INDEX(Correlations!$F$3:$DA$102,MAX(BC$1,$A12),MIN(BC$1,$A12)))</f>
        <v>0</v>
      </c>
      <c r="BD12">
        <f>IF(BD$1=$A12,1,INDEX(Correlations!$F$3:$DA$102,MAX(BD$1,$A12),MIN(BD$1,$A12)))</f>
        <v>0</v>
      </c>
      <c r="BE12">
        <f>IF(BE$1=$A12,1,INDEX(Correlations!$F$3:$DA$102,MAX(BE$1,$A12),MIN(BE$1,$A12)))</f>
        <v>0</v>
      </c>
      <c r="BF12">
        <f>IF(BF$1=$A12,1,INDEX(Correlations!$F$3:$DA$102,MAX(BF$1,$A12),MIN(BF$1,$A12)))</f>
        <v>0</v>
      </c>
      <c r="BG12">
        <f>IF(BG$1=$A12,1,INDEX(Correlations!$F$3:$DA$102,MAX(BG$1,$A12),MIN(BG$1,$A12)))</f>
        <v>0</v>
      </c>
      <c r="BH12">
        <f>IF(BH$1=$A12,1,INDEX(Correlations!$F$3:$DA$102,MAX(BH$1,$A12),MIN(BH$1,$A12)))</f>
        <v>0</v>
      </c>
      <c r="BI12">
        <f>IF(BI$1=$A12,1,INDEX(Correlations!$F$3:$DA$102,MAX(BI$1,$A12),MIN(BI$1,$A12)))</f>
        <v>0</v>
      </c>
      <c r="BJ12">
        <f>IF(BJ$1=$A12,1,INDEX(Correlations!$F$3:$DA$102,MAX(BJ$1,$A12),MIN(BJ$1,$A12)))</f>
        <v>0</v>
      </c>
      <c r="BK12">
        <f>IF(BK$1=$A12,1,INDEX(Correlations!$F$3:$DA$102,MAX(BK$1,$A12),MIN(BK$1,$A12)))</f>
        <v>0</v>
      </c>
      <c r="BL12">
        <f>IF(BL$1=$A12,1,INDEX(Correlations!$F$3:$DA$102,MAX(BL$1,$A12),MIN(BL$1,$A12)))</f>
        <v>0</v>
      </c>
      <c r="BM12">
        <f>IF(BM$1=$A12,1,INDEX(Correlations!$F$3:$DA$102,MAX(BM$1,$A12),MIN(BM$1,$A12)))</f>
        <v>0</v>
      </c>
      <c r="BN12">
        <f>IF(BN$1=$A12,1,INDEX(Correlations!$F$3:$DA$102,MAX(BN$1,$A12),MIN(BN$1,$A12)))</f>
        <v>0</v>
      </c>
      <c r="BO12">
        <f>IF(BO$1=$A12,1,INDEX(Correlations!$F$3:$DA$102,MAX(BO$1,$A12),MIN(BO$1,$A12)))</f>
        <v>0</v>
      </c>
      <c r="BP12">
        <f>IF(BP$1=$A12,1,INDEX(Correlations!$F$3:$DA$102,MAX(BP$1,$A12),MIN(BP$1,$A12)))</f>
        <v>0</v>
      </c>
      <c r="BQ12">
        <f>IF(BQ$1=$A12,1,INDEX(Correlations!$F$3:$DA$102,MAX(BQ$1,$A12),MIN(BQ$1,$A12)))</f>
        <v>0</v>
      </c>
      <c r="BR12">
        <f>IF(BR$1=$A12,1,INDEX(Correlations!$F$3:$DA$102,MAX(BR$1,$A12),MIN(BR$1,$A12)))</f>
        <v>0</v>
      </c>
      <c r="BS12">
        <f>IF(BS$1=$A12,1,INDEX(Correlations!$F$3:$DA$102,MAX(BS$1,$A12),MIN(BS$1,$A12)))</f>
        <v>0</v>
      </c>
      <c r="BT12">
        <f>IF(BT$1=$A12,1,INDEX(Correlations!$F$3:$DA$102,MAX(BT$1,$A12),MIN(BT$1,$A12)))</f>
        <v>0</v>
      </c>
      <c r="BU12">
        <f>IF(BU$1=$A12,1,INDEX(Correlations!$F$3:$DA$102,MAX(BU$1,$A12),MIN(BU$1,$A12)))</f>
        <v>0</v>
      </c>
      <c r="BV12">
        <f>IF(BV$1=$A12,1,INDEX(Correlations!$F$3:$DA$102,MAX(BV$1,$A12),MIN(BV$1,$A12)))</f>
        <v>0</v>
      </c>
      <c r="BW12">
        <f>IF(BW$1=$A12,1,INDEX(Correlations!$F$3:$DA$102,MAX(BW$1,$A12),MIN(BW$1,$A12)))</f>
        <v>0</v>
      </c>
      <c r="BX12">
        <f>IF(BX$1=$A12,1,INDEX(Correlations!$F$3:$DA$102,MAX(BX$1,$A12),MIN(BX$1,$A12)))</f>
        <v>0</v>
      </c>
      <c r="BY12">
        <f>IF(BY$1=$A12,1,INDEX(Correlations!$F$3:$DA$102,MAX(BY$1,$A12),MIN(BY$1,$A12)))</f>
        <v>0</v>
      </c>
      <c r="BZ12">
        <f>IF(BZ$1=$A12,1,INDEX(Correlations!$F$3:$DA$102,MAX(BZ$1,$A12),MIN(BZ$1,$A12)))</f>
        <v>0</v>
      </c>
      <c r="CA12">
        <f>IF(CA$1=$A12,1,INDEX(Correlations!$F$3:$DA$102,MAX(CA$1,$A12),MIN(CA$1,$A12)))</f>
        <v>0</v>
      </c>
      <c r="CB12">
        <f>IF(CB$1=$A12,1,INDEX(Correlations!$F$3:$DA$102,MAX(CB$1,$A12),MIN(CB$1,$A12)))</f>
        <v>0</v>
      </c>
      <c r="CC12">
        <f>IF(CC$1=$A12,1,INDEX(Correlations!$F$3:$DA$102,MAX(CC$1,$A12),MIN(CC$1,$A12)))</f>
        <v>0</v>
      </c>
      <c r="CD12">
        <f>IF(CD$1=$A12,1,INDEX(Correlations!$F$3:$DA$102,MAX(CD$1,$A12),MIN(CD$1,$A12)))</f>
        <v>0</v>
      </c>
      <c r="CE12">
        <f>IF(CE$1=$A12,1,INDEX(Correlations!$F$3:$DA$102,MAX(CE$1,$A12),MIN(CE$1,$A12)))</f>
        <v>0</v>
      </c>
      <c r="CF12">
        <f>IF(CF$1=$A12,1,INDEX(Correlations!$F$3:$DA$102,MAX(CF$1,$A12),MIN(CF$1,$A12)))</f>
        <v>0</v>
      </c>
      <c r="CG12">
        <f>IF(CG$1=$A12,1,INDEX(Correlations!$F$3:$DA$102,MAX(CG$1,$A12),MIN(CG$1,$A12)))</f>
        <v>0</v>
      </c>
      <c r="CH12">
        <f>IF(CH$1=$A12,1,INDEX(Correlations!$F$3:$DA$102,MAX(CH$1,$A12),MIN(CH$1,$A12)))</f>
        <v>0</v>
      </c>
      <c r="CI12">
        <f>IF(CI$1=$A12,1,INDEX(Correlations!$F$3:$DA$102,MAX(CI$1,$A12),MIN(CI$1,$A12)))</f>
        <v>0</v>
      </c>
      <c r="CJ12">
        <f>IF(CJ$1=$A12,1,INDEX(Correlations!$F$3:$DA$102,MAX(CJ$1,$A12),MIN(CJ$1,$A12)))</f>
        <v>0</v>
      </c>
      <c r="CK12">
        <f>IF(CK$1=$A12,1,INDEX(Correlations!$F$3:$DA$102,MAX(CK$1,$A12),MIN(CK$1,$A12)))</f>
        <v>0</v>
      </c>
      <c r="CL12">
        <f>IF(CL$1=$A12,1,INDEX(Correlations!$F$3:$DA$102,MAX(CL$1,$A12),MIN(CL$1,$A12)))</f>
        <v>0</v>
      </c>
      <c r="CM12">
        <f>IF(CM$1=$A12,1,INDEX(Correlations!$F$3:$DA$102,MAX(CM$1,$A12),MIN(CM$1,$A12)))</f>
        <v>0</v>
      </c>
      <c r="CN12">
        <f>IF(CN$1=$A12,1,INDEX(Correlations!$F$3:$DA$102,MAX(CN$1,$A12),MIN(CN$1,$A12)))</f>
        <v>0</v>
      </c>
      <c r="CO12">
        <f>IF(CO$1=$A12,1,INDEX(Correlations!$F$3:$DA$102,MAX(CO$1,$A12),MIN(CO$1,$A12)))</f>
        <v>0</v>
      </c>
      <c r="CP12">
        <f>IF(CP$1=$A12,1,INDEX(Correlations!$F$3:$DA$102,MAX(CP$1,$A12),MIN(CP$1,$A12)))</f>
        <v>0</v>
      </c>
      <c r="CQ12">
        <f>IF(CQ$1=$A12,1,INDEX(Correlations!$F$3:$DA$102,MAX(CQ$1,$A12),MIN(CQ$1,$A12)))</f>
        <v>0</v>
      </c>
      <c r="CR12">
        <f>IF(CR$1=$A12,1,INDEX(Correlations!$F$3:$DA$102,MAX(CR$1,$A12),MIN(CR$1,$A12)))</f>
        <v>0</v>
      </c>
      <c r="CS12">
        <f>IF(CS$1=$A12,1,INDEX(Correlations!$F$3:$DA$102,MAX(CS$1,$A12),MIN(CS$1,$A12)))</f>
        <v>0</v>
      </c>
      <c r="CT12">
        <f>IF(CT$1=$A12,1,INDEX(Correlations!$F$3:$DA$102,MAX(CT$1,$A12),MIN(CT$1,$A12)))</f>
        <v>0</v>
      </c>
      <c r="CU12">
        <f>IF(CU$1=$A12,1,INDEX(Correlations!$F$3:$DA$102,MAX(CU$1,$A12),MIN(CU$1,$A12)))</f>
        <v>0</v>
      </c>
      <c r="CV12">
        <f>IF(CV$1=$A12,1,INDEX(Correlations!$F$3:$DA$102,MAX(CV$1,$A12),MIN(CV$1,$A12)))</f>
        <v>0</v>
      </c>
      <c r="CW12">
        <f>IF(CW$1=$A12,1,INDEX(Correlations!$F$3:$DA$102,MAX(CW$1,$A12),MIN(CW$1,$A12)))</f>
        <v>0</v>
      </c>
    </row>
    <row r="13" spans="1:101" x14ac:dyDescent="0.15">
      <c r="A13">
        <v>12</v>
      </c>
      <c r="B13">
        <f>IF(B$1=$A13,1,INDEX(Correlations!$F$3:$DA$102,MAX(B$1,$A13),MIN(B$1,$A13)))</f>
        <v>0.22600000000000001</v>
      </c>
      <c r="C13">
        <f>IF(C$1=$A13,1,INDEX(Correlations!$F$3:$DA$102,MAX(C$1,$A13),MIN(C$1,$A13)))</f>
        <v>0.254</v>
      </c>
      <c r="D13">
        <f>IF(D$1=$A13,1,INDEX(Correlations!$F$3:$DA$102,MAX(D$1,$A13),MIN(D$1,$A13)))</f>
        <v>0.184</v>
      </c>
      <c r="E13">
        <f>IF(E$1=$A13,1,INDEX(Correlations!$F$3:$DA$102,MAX(E$1,$A13),MIN(E$1,$A13)))</f>
        <v>0.27800000000000002</v>
      </c>
      <c r="F13">
        <f>IF(F$1=$A13,1,INDEX(Correlations!$F$3:$DA$102,MAX(F$1,$A13),MIN(F$1,$A13)))</f>
        <v>0.218</v>
      </c>
      <c r="G13">
        <f>IF(G$1=$A13,1,INDEX(Correlations!$F$3:$DA$102,MAX(G$1,$A13),MIN(G$1,$A13)))</f>
        <v>0.26400000000000001</v>
      </c>
      <c r="H13">
        <f>IF(H$1=$A13,1,INDEX(Correlations!$F$3:$DA$102,MAX(H$1,$A13),MIN(H$1,$A13)))</f>
        <v>0.04</v>
      </c>
      <c r="I13">
        <f>IF(I$1=$A13,1,INDEX(Correlations!$F$3:$DA$102,MAX(I$1,$A13),MIN(I$1,$A13)))</f>
        <v>0.129</v>
      </c>
      <c r="J13">
        <f>IF(J$1=$A13,1,INDEX(Correlations!$F$3:$DA$102,MAX(J$1,$A13),MIN(J$1,$A13)))</f>
        <v>0.13300000000000001</v>
      </c>
      <c r="K13">
        <f>IF(K$1=$A13,1,INDEX(Correlations!$F$3:$DA$102,MAX(K$1,$A13),MIN(K$1,$A13)))</f>
        <v>0.21099999999999999</v>
      </c>
      <c r="L13">
        <f>IF(L$1=$A13,1,INDEX(Correlations!$F$3:$DA$102,MAX(L$1,$A13),MIN(L$1,$A13)))</f>
        <v>0.33</v>
      </c>
      <c r="M13">
        <f>IF(M$1=$A13,1,INDEX(Correlations!$F$3:$DA$102,MAX(M$1,$A13),MIN(M$1,$A13)))</f>
        <v>1</v>
      </c>
      <c r="N13">
        <f>IF(N$1=$A13,1,INDEX(Correlations!$F$3:$DA$102,MAX(N$1,$A13),MIN(N$1,$A13)))</f>
        <v>0.17</v>
      </c>
      <c r="O13">
        <f>IF(O$1=$A13,1,INDEX(Correlations!$F$3:$DA$102,MAX(O$1,$A13),MIN(O$1,$A13)))</f>
        <v>0.25</v>
      </c>
      <c r="P13">
        <f>IF(P$1=$A13,1,INDEX(Correlations!$F$3:$DA$102,MAX(P$1,$A13),MIN(P$1,$A13)))</f>
        <v>0</v>
      </c>
      <c r="Q13">
        <f>IF(Q$1=$A13,1,INDEX(Correlations!$F$3:$DA$102,MAX(Q$1,$A13),MIN(Q$1,$A13)))</f>
        <v>0</v>
      </c>
      <c r="R13">
        <f>IF(R$1=$A13,1,INDEX(Correlations!$F$3:$DA$102,MAX(R$1,$A13),MIN(R$1,$A13)))</f>
        <v>0</v>
      </c>
      <c r="S13">
        <f>IF(S$1=$A13,1,INDEX(Correlations!$F$3:$DA$102,MAX(S$1,$A13),MIN(S$1,$A13)))</f>
        <v>0</v>
      </c>
      <c r="T13">
        <f>IF(T$1=$A13,1,INDEX(Correlations!$F$3:$DA$102,MAX(T$1,$A13),MIN(T$1,$A13)))</f>
        <v>0</v>
      </c>
      <c r="U13">
        <f>IF(U$1=$A13,1,INDEX(Correlations!$F$3:$DA$102,MAX(U$1,$A13),MIN(U$1,$A13)))</f>
        <v>0</v>
      </c>
      <c r="V13">
        <f>IF(V$1=$A13,1,INDEX(Correlations!$F$3:$DA$102,MAX(V$1,$A13),MIN(V$1,$A13)))</f>
        <v>0</v>
      </c>
      <c r="W13">
        <f>IF(W$1=$A13,1,INDEX(Correlations!$F$3:$DA$102,MAX(W$1,$A13),MIN(W$1,$A13)))</f>
        <v>0</v>
      </c>
      <c r="X13">
        <f>IF(X$1=$A13,1,INDEX(Correlations!$F$3:$DA$102,MAX(X$1,$A13),MIN(X$1,$A13)))</f>
        <v>0</v>
      </c>
      <c r="Y13">
        <f>IF(Y$1=$A13,1,INDEX(Correlations!$F$3:$DA$102,MAX(Y$1,$A13),MIN(Y$1,$A13)))</f>
        <v>0</v>
      </c>
      <c r="Z13">
        <f>IF(Z$1=$A13,1,INDEX(Correlations!$F$3:$DA$102,MAX(Z$1,$A13),MIN(Z$1,$A13)))</f>
        <v>0</v>
      </c>
      <c r="AA13">
        <f>IF(AA$1=$A13,1,INDEX(Correlations!$F$3:$DA$102,MAX(AA$1,$A13),MIN(AA$1,$A13)))</f>
        <v>0</v>
      </c>
      <c r="AB13">
        <f>IF(AB$1=$A13,1,INDEX(Correlations!$F$3:$DA$102,MAX(AB$1,$A13),MIN(AB$1,$A13)))</f>
        <v>0</v>
      </c>
      <c r="AC13">
        <f>IF(AC$1=$A13,1,INDEX(Correlations!$F$3:$DA$102,MAX(AC$1,$A13),MIN(AC$1,$A13)))</f>
        <v>0</v>
      </c>
      <c r="AD13">
        <f>IF(AD$1=$A13,1,INDEX(Correlations!$F$3:$DA$102,MAX(AD$1,$A13),MIN(AD$1,$A13)))</f>
        <v>0.17</v>
      </c>
      <c r="AE13">
        <f>IF(AE$1=$A13,1,INDEX(Correlations!$F$3:$DA$102,MAX(AE$1,$A13),MIN(AE$1,$A13)))</f>
        <v>0.25</v>
      </c>
      <c r="AF13">
        <f>IF(AF$1=$A13,1,INDEX(Correlations!$F$3:$DA$102,MAX(AF$1,$A13),MIN(AF$1,$A13)))</f>
        <v>0.46</v>
      </c>
      <c r="AG13">
        <f>IF(AG$1=$A13,1,INDEX(Correlations!$F$3:$DA$102,MAX(AG$1,$A13),MIN(AG$1,$A13)))</f>
        <v>0.04</v>
      </c>
      <c r="AH13">
        <f>IF(AH$1=$A13,1,INDEX(Correlations!$F$3:$DA$102,MAX(AH$1,$A13),MIN(AH$1,$A13)))</f>
        <v>0</v>
      </c>
      <c r="AI13">
        <f>IF(AI$1=$A13,1,INDEX(Correlations!$F$3:$DA$102,MAX(AI$1,$A13),MIN(AI$1,$A13)))</f>
        <v>0</v>
      </c>
      <c r="AJ13">
        <f>IF(AJ$1=$A13,1,INDEX(Correlations!$F$3:$DA$102,MAX(AJ$1,$A13),MIN(AJ$1,$A13)))</f>
        <v>0.3</v>
      </c>
      <c r="AK13">
        <f>IF(AK$1=$A13,1,INDEX(Correlations!$F$3:$DA$102,MAX(AK$1,$A13),MIN(AK$1,$A13)))</f>
        <v>0</v>
      </c>
      <c r="AL13">
        <f>IF(AL$1=$A13,1,INDEX(Correlations!$F$3:$DA$102,MAX(AL$1,$A13),MIN(AL$1,$A13)))</f>
        <v>0</v>
      </c>
      <c r="AM13">
        <f>IF(AM$1=$A13,1,INDEX(Correlations!$F$3:$DA$102,MAX(AM$1,$A13),MIN(AM$1,$A13)))</f>
        <v>0</v>
      </c>
      <c r="AN13">
        <f>IF(AN$1=$A13,1,INDEX(Correlations!$F$3:$DA$102,MAX(AN$1,$A13),MIN(AN$1,$A13)))</f>
        <v>0</v>
      </c>
      <c r="AO13">
        <f>IF(AO$1=$A13,1,INDEX(Correlations!$F$3:$DA$102,MAX(AO$1,$A13),MIN(AO$1,$A13)))</f>
        <v>0</v>
      </c>
      <c r="AP13">
        <f>IF(AP$1=$A13,1,INDEX(Correlations!$F$3:$DA$102,MAX(AP$1,$A13),MIN(AP$1,$A13)))</f>
        <v>0</v>
      </c>
      <c r="AQ13">
        <f>IF(AQ$1=$A13,1,INDEX(Correlations!$F$3:$DA$102,MAX(AQ$1,$A13),MIN(AQ$1,$A13)))</f>
        <v>0</v>
      </c>
      <c r="AR13">
        <f>IF(AR$1=$A13,1,INDEX(Correlations!$F$3:$DA$102,MAX(AR$1,$A13),MIN(AR$1,$A13)))</f>
        <v>0</v>
      </c>
      <c r="AS13">
        <f>IF(AS$1=$A13,1,INDEX(Correlations!$F$3:$DA$102,MAX(AS$1,$A13),MIN(AS$1,$A13)))</f>
        <v>0</v>
      </c>
      <c r="AT13">
        <f>IF(AT$1=$A13,1,INDEX(Correlations!$F$3:$DA$102,MAX(AT$1,$A13),MIN(AT$1,$A13)))</f>
        <v>0</v>
      </c>
      <c r="AU13">
        <f>IF(AU$1=$A13,1,INDEX(Correlations!$F$3:$DA$102,MAX(AU$1,$A13),MIN(AU$1,$A13)))</f>
        <v>0</v>
      </c>
      <c r="AV13">
        <f>IF(AV$1=$A13,1,INDEX(Correlations!$F$3:$DA$102,MAX(AV$1,$A13),MIN(AV$1,$A13)))</f>
        <v>0</v>
      </c>
      <c r="AW13">
        <f>IF(AW$1=$A13,1,INDEX(Correlations!$F$3:$DA$102,MAX(AW$1,$A13),MIN(AW$1,$A13)))</f>
        <v>0</v>
      </c>
      <c r="AX13">
        <f>IF(AX$1=$A13,1,INDEX(Correlations!$F$3:$DA$102,MAX(AX$1,$A13),MIN(AX$1,$A13)))</f>
        <v>0</v>
      </c>
      <c r="AY13">
        <f>IF(AY$1=$A13,1,INDEX(Correlations!$F$3:$DA$102,MAX(AY$1,$A13),MIN(AY$1,$A13)))</f>
        <v>0</v>
      </c>
      <c r="AZ13">
        <f>IF(AZ$1=$A13,1,INDEX(Correlations!$F$3:$DA$102,MAX(AZ$1,$A13),MIN(AZ$1,$A13)))</f>
        <v>0</v>
      </c>
      <c r="BA13">
        <f>IF(BA$1=$A13,1,INDEX(Correlations!$F$3:$DA$102,MAX(BA$1,$A13),MIN(BA$1,$A13)))</f>
        <v>0</v>
      </c>
      <c r="BB13">
        <f>IF(BB$1=$A13,1,INDEX(Correlations!$F$3:$DA$102,MAX(BB$1,$A13),MIN(BB$1,$A13)))</f>
        <v>0</v>
      </c>
      <c r="BC13">
        <f>IF(BC$1=$A13,1,INDEX(Correlations!$F$3:$DA$102,MAX(BC$1,$A13),MIN(BC$1,$A13)))</f>
        <v>0</v>
      </c>
      <c r="BD13">
        <f>IF(BD$1=$A13,1,INDEX(Correlations!$F$3:$DA$102,MAX(BD$1,$A13),MIN(BD$1,$A13)))</f>
        <v>0</v>
      </c>
      <c r="BE13">
        <f>IF(BE$1=$A13,1,INDEX(Correlations!$F$3:$DA$102,MAX(BE$1,$A13),MIN(BE$1,$A13)))</f>
        <v>0</v>
      </c>
      <c r="BF13">
        <f>IF(BF$1=$A13,1,INDEX(Correlations!$F$3:$DA$102,MAX(BF$1,$A13),MIN(BF$1,$A13)))</f>
        <v>0</v>
      </c>
      <c r="BG13">
        <f>IF(BG$1=$A13,1,INDEX(Correlations!$F$3:$DA$102,MAX(BG$1,$A13),MIN(BG$1,$A13)))</f>
        <v>0</v>
      </c>
      <c r="BH13">
        <f>IF(BH$1=$A13,1,INDEX(Correlations!$F$3:$DA$102,MAX(BH$1,$A13),MIN(BH$1,$A13)))</f>
        <v>0</v>
      </c>
      <c r="BI13">
        <f>IF(BI$1=$A13,1,INDEX(Correlations!$F$3:$DA$102,MAX(BI$1,$A13),MIN(BI$1,$A13)))</f>
        <v>0</v>
      </c>
      <c r="BJ13">
        <f>IF(BJ$1=$A13,1,INDEX(Correlations!$F$3:$DA$102,MAX(BJ$1,$A13),MIN(BJ$1,$A13)))</f>
        <v>0</v>
      </c>
      <c r="BK13">
        <f>IF(BK$1=$A13,1,INDEX(Correlations!$F$3:$DA$102,MAX(BK$1,$A13),MIN(BK$1,$A13)))</f>
        <v>0</v>
      </c>
      <c r="BL13">
        <f>IF(BL$1=$A13,1,INDEX(Correlations!$F$3:$DA$102,MAX(BL$1,$A13),MIN(BL$1,$A13)))</f>
        <v>0</v>
      </c>
      <c r="BM13">
        <f>IF(BM$1=$A13,1,INDEX(Correlations!$F$3:$DA$102,MAX(BM$1,$A13),MIN(BM$1,$A13)))</f>
        <v>0</v>
      </c>
      <c r="BN13">
        <f>IF(BN$1=$A13,1,INDEX(Correlations!$F$3:$DA$102,MAX(BN$1,$A13),MIN(BN$1,$A13)))</f>
        <v>0</v>
      </c>
      <c r="BO13">
        <f>IF(BO$1=$A13,1,INDEX(Correlations!$F$3:$DA$102,MAX(BO$1,$A13),MIN(BO$1,$A13)))</f>
        <v>0</v>
      </c>
      <c r="BP13">
        <f>IF(BP$1=$A13,1,INDEX(Correlations!$F$3:$DA$102,MAX(BP$1,$A13),MIN(BP$1,$A13)))</f>
        <v>0</v>
      </c>
      <c r="BQ13">
        <f>IF(BQ$1=$A13,1,INDEX(Correlations!$F$3:$DA$102,MAX(BQ$1,$A13),MIN(BQ$1,$A13)))</f>
        <v>0</v>
      </c>
      <c r="BR13">
        <f>IF(BR$1=$A13,1,INDEX(Correlations!$F$3:$DA$102,MAX(BR$1,$A13),MIN(BR$1,$A13)))</f>
        <v>0</v>
      </c>
      <c r="BS13">
        <f>IF(BS$1=$A13,1,INDEX(Correlations!$F$3:$DA$102,MAX(BS$1,$A13),MIN(BS$1,$A13)))</f>
        <v>0</v>
      </c>
      <c r="BT13">
        <f>IF(BT$1=$A13,1,INDEX(Correlations!$F$3:$DA$102,MAX(BT$1,$A13),MIN(BT$1,$A13)))</f>
        <v>0</v>
      </c>
      <c r="BU13">
        <f>IF(BU$1=$A13,1,INDEX(Correlations!$F$3:$DA$102,MAX(BU$1,$A13),MIN(BU$1,$A13)))</f>
        <v>0</v>
      </c>
      <c r="BV13">
        <f>IF(BV$1=$A13,1,INDEX(Correlations!$F$3:$DA$102,MAX(BV$1,$A13),MIN(BV$1,$A13)))</f>
        <v>0</v>
      </c>
      <c r="BW13">
        <f>IF(BW$1=$A13,1,INDEX(Correlations!$F$3:$DA$102,MAX(BW$1,$A13),MIN(BW$1,$A13)))</f>
        <v>0</v>
      </c>
      <c r="BX13">
        <f>IF(BX$1=$A13,1,INDEX(Correlations!$F$3:$DA$102,MAX(BX$1,$A13),MIN(BX$1,$A13)))</f>
        <v>0</v>
      </c>
      <c r="BY13">
        <f>IF(BY$1=$A13,1,INDEX(Correlations!$F$3:$DA$102,MAX(BY$1,$A13),MIN(BY$1,$A13)))</f>
        <v>0</v>
      </c>
      <c r="BZ13">
        <f>IF(BZ$1=$A13,1,INDEX(Correlations!$F$3:$DA$102,MAX(BZ$1,$A13),MIN(BZ$1,$A13)))</f>
        <v>0</v>
      </c>
      <c r="CA13">
        <f>IF(CA$1=$A13,1,INDEX(Correlations!$F$3:$DA$102,MAX(CA$1,$A13),MIN(CA$1,$A13)))</f>
        <v>0</v>
      </c>
      <c r="CB13">
        <f>IF(CB$1=$A13,1,INDEX(Correlations!$F$3:$DA$102,MAX(CB$1,$A13),MIN(CB$1,$A13)))</f>
        <v>0</v>
      </c>
      <c r="CC13">
        <f>IF(CC$1=$A13,1,INDEX(Correlations!$F$3:$DA$102,MAX(CC$1,$A13),MIN(CC$1,$A13)))</f>
        <v>0</v>
      </c>
      <c r="CD13">
        <f>IF(CD$1=$A13,1,INDEX(Correlations!$F$3:$DA$102,MAX(CD$1,$A13),MIN(CD$1,$A13)))</f>
        <v>0</v>
      </c>
      <c r="CE13">
        <f>IF(CE$1=$A13,1,INDEX(Correlations!$F$3:$DA$102,MAX(CE$1,$A13),MIN(CE$1,$A13)))</f>
        <v>0</v>
      </c>
      <c r="CF13">
        <f>IF(CF$1=$A13,1,INDEX(Correlations!$F$3:$DA$102,MAX(CF$1,$A13),MIN(CF$1,$A13)))</f>
        <v>0</v>
      </c>
      <c r="CG13">
        <f>IF(CG$1=$A13,1,INDEX(Correlations!$F$3:$DA$102,MAX(CG$1,$A13),MIN(CG$1,$A13)))</f>
        <v>0</v>
      </c>
      <c r="CH13">
        <f>IF(CH$1=$A13,1,INDEX(Correlations!$F$3:$DA$102,MAX(CH$1,$A13),MIN(CH$1,$A13)))</f>
        <v>0</v>
      </c>
      <c r="CI13">
        <f>IF(CI$1=$A13,1,INDEX(Correlations!$F$3:$DA$102,MAX(CI$1,$A13),MIN(CI$1,$A13)))</f>
        <v>0</v>
      </c>
      <c r="CJ13">
        <f>IF(CJ$1=$A13,1,INDEX(Correlations!$F$3:$DA$102,MAX(CJ$1,$A13),MIN(CJ$1,$A13)))</f>
        <v>0</v>
      </c>
      <c r="CK13">
        <f>IF(CK$1=$A13,1,INDEX(Correlations!$F$3:$DA$102,MAX(CK$1,$A13),MIN(CK$1,$A13)))</f>
        <v>0</v>
      </c>
      <c r="CL13">
        <f>IF(CL$1=$A13,1,INDEX(Correlations!$F$3:$DA$102,MAX(CL$1,$A13),MIN(CL$1,$A13)))</f>
        <v>0</v>
      </c>
      <c r="CM13">
        <f>IF(CM$1=$A13,1,INDEX(Correlations!$F$3:$DA$102,MAX(CM$1,$A13),MIN(CM$1,$A13)))</f>
        <v>0</v>
      </c>
      <c r="CN13">
        <f>IF(CN$1=$A13,1,INDEX(Correlations!$F$3:$DA$102,MAX(CN$1,$A13),MIN(CN$1,$A13)))</f>
        <v>0</v>
      </c>
      <c r="CO13">
        <f>IF(CO$1=$A13,1,INDEX(Correlations!$F$3:$DA$102,MAX(CO$1,$A13),MIN(CO$1,$A13)))</f>
        <v>0</v>
      </c>
      <c r="CP13">
        <f>IF(CP$1=$A13,1,INDEX(Correlations!$F$3:$DA$102,MAX(CP$1,$A13),MIN(CP$1,$A13)))</f>
        <v>0</v>
      </c>
      <c r="CQ13">
        <f>IF(CQ$1=$A13,1,INDEX(Correlations!$F$3:$DA$102,MAX(CQ$1,$A13),MIN(CQ$1,$A13)))</f>
        <v>0</v>
      </c>
      <c r="CR13">
        <f>IF(CR$1=$A13,1,INDEX(Correlations!$F$3:$DA$102,MAX(CR$1,$A13),MIN(CR$1,$A13)))</f>
        <v>0</v>
      </c>
      <c r="CS13">
        <f>IF(CS$1=$A13,1,INDEX(Correlations!$F$3:$DA$102,MAX(CS$1,$A13),MIN(CS$1,$A13)))</f>
        <v>0</v>
      </c>
      <c r="CT13">
        <f>IF(CT$1=$A13,1,INDEX(Correlations!$F$3:$DA$102,MAX(CT$1,$A13),MIN(CT$1,$A13)))</f>
        <v>0</v>
      </c>
      <c r="CU13">
        <f>IF(CU$1=$A13,1,INDEX(Correlations!$F$3:$DA$102,MAX(CU$1,$A13),MIN(CU$1,$A13)))</f>
        <v>0</v>
      </c>
      <c r="CV13">
        <f>IF(CV$1=$A13,1,INDEX(Correlations!$F$3:$DA$102,MAX(CV$1,$A13),MIN(CV$1,$A13)))</f>
        <v>0</v>
      </c>
      <c r="CW13">
        <f>IF(CW$1=$A13,1,INDEX(Correlations!$F$3:$DA$102,MAX(CW$1,$A13),MIN(CW$1,$A13)))</f>
        <v>0</v>
      </c>
    </row>
    <row r="14" spans="1:101" x14ac:dyDescent="0.15">
      <c r="A14">
        <v>13</v>
      </c>
      <c r="B14">
        <f>IF(B$1=$A14,1,INDEX(Correlations!$F$3:$DA$102,MAX(B$1,$A14),MIN(B$1,$A14)))</f>
        <v>0.1</v>
      </c>
      <c r="C14">
        <f>IF(C$1=$A14,1,INDEX(Correlations!$F$3:$DA$102,MAX(C$1,$A14),MIN(C$1,$A14)))</f>
        <v>9.5000000000000001E-2</v>
      </c>
      <c r="D14">
        <f>IF(D$1=$A14,1,INDEX(Correlations!$F$3:$DA$102,MAX(D$1,$A14),MIN(D$1,$A14)))</f>
        <v>9.9000000000000005E-2</v>
      </c>
      <c r="E14">
        <f>IF(E$1=$A14,1,INDEX(Correlations!$F$3:$DA$102,MAX(E$1,$A14),MIN(E$1,$A14)))</f>
        <v>0.157</v>
      </c>
      <c r="F14">
        <f>IF(F$1=$A14,1,INDEX(Correlations!$F$3:$DA$102,MAX(F$1,$A14),MIN(F$1,$A14)))</f>
        <v>0.23200000000000001</v>
      </c>
      <c r="G14">
        <f>IF(G$1=$A14,1,INDEX(Correlations!$F$3:$DA$102,MAX(G$1,$A14),MIN(G$1,$A14)))</f>
        <v>0.17699999999999999</v>
      </c>
      <c r="H14">
        <f>IF(H$1=$A14,1,INDEX(Correlations!$F$3:$DA$102,MAX(H$1,$A14),MIN(H$1,$A14)))</f>
        <v>0.39400000000000002</v>
      </c>
      <c r="I14">
        <f>IF(I$1=$A14,1,INDEX(Correlations!$F$3:$DA$102,MAX(I$1,$A14),MIN(I$1,$A14)))</f>
        <v>0.30599999999999999</v>
      </c>
      <c r="J14">
        <f>IF(J$1=$A14,1,INDEX(Correlations!$F$3:$DA$102,MAX(J$1,$A14),MIN(J$1,$A14)))</f>
        <v>0.41199999999999998</v>
      </c>
      <c r="K14">
        <f>IF(K$1=$A14,1,INDEX(Correlations!$F$3:$DA$102,MAX(K$1,$A14),MIN(K$1,$A14)))</f>
        <v>0.29499999999999998</v>
      </c>
      <c r="L14">
        <f>IF(L$1=$A14,1,INDEX(Correlations!$F$3:$DA$102,MAX(L$1,$A14),MIN(L$1,$A14)))</f>
        <v>0.36</v>
      </c>
      <c r="M14">
        <f>IF(M$1=$A14,1,INDEX(Correlations!$F$3:$DA$102,MAX(M$1,$A14),MIN(M$1,$A14)))</f>
        <v>0.17</v>
      </c>
      <c r="N14">
        <f>IF(N$1=$A14,1,INDEX(Correlations!$F$3:$DA$102,MAX(N$1,$A14),MIN(N$1,$A14)))</f>
        <v>1</v>
      </c>
      <c r="O14">
        <f>IF(O$1=$A14,1,INDEX(Correlations!$F$3:$DA$102,MAX(O$1,$A14),MIN(O$1,$A14)))</f>
        <v>0.307</v>
      </c>
      <c r="P14">
        <f>IF(P$1=$A14,1,INDEX(Correlations!$F$3:$DA$102,MAX(P$1,$A14),MIN(P$1,$A14)))</f>
        <v>0</v>
      </c>
      <c r="Q14">
        <f>IF(Q$1=$A14,1,INDEX(Correlations!$F$3:$DA$102,MAX(Q$1,$A14),MIN(Q$1,$A14)))</f>
        <v>0</v>
      </c>
      <c r="R14">
        <f>IF(R$1=$A14,1,INDEX(Correlations!$F$3:$DA$102,MAX(R$1,$A14),MIN(R$1,$A14)))</f>
        <v>0</v>
      </c>
      <c r="S14">
        <f>IF(S$1=$A14,1,INDEX(Correlations!$F$3:$DA$102,MAX(S$1,$A14),MIN(S$1,$A14)))</f>
        <v>0</v>
      </c>
      <c r="T14">
        <f>IF(T$1=$A14,1,INDEX(Correlations!$F$3:$DA$102,MAX(T$1,$A14),MIN(T$1,$A14)))</f>
        <v>0</v>
      </c>
      <c r="U14">
        <f>IF(U$1=$A14,1,INDEX(Correlations!$F$3:$DA$102,MAX(U$1,$A14),MIN(U$1,$A14)))</f>
        <v>0</v>
      </c>
      <c r="V14">
        <f>IF(V$1=$A14,1,INDEX(Correlations!$F$3:$DA$102,MAX(V$1,$A14),MIN(V$1,$A14)))</f>
        <v>0</v>
      </c>
      <c r="W14">
        <f>IF(W$1=$A14,1,INDEX(Correlations!$F$3:$DA$102,MAX(W$1,$A14),MIN(W$1,$A14)))</f>
        <v>0</v>
      </c>
      <c r="X14">
        <f>IF(X$1=$A14,1,INDEX(Correlations!$F$3:$DA$102,MAX(X$1,$A14),MIN(X$1,$A14)))</f>
        <v>0</v>
      </c>
      <c r="Y14">
        <f>IF(Y$1=$A14,1,INDEX(Correlations!$F$3:$DA$102,MAX(Y$1,$A14),MIN(Y$1,$A14)))</f>
        <v>0</v>
      </c>
      <c r="Z14">
        <f>IF(Z$1=$A14,1,INDEX(Correlations!$F$3:$DA$102,MAX(Z$1,$A14),MIN(Z$1,$A14)))</f>
        <v>0</v>
      </c>
      <c r="AA14">
        <f>IF(AA$1=$A14,1,INDEX(Correlations!$F$3:$DA$102,MAX(AA$1,$A14),MIN(AA$1,$A14)))</f>
        <v>0</v>
      </c>
      <c r="AB14">
        <f>IF(AB$1=$A14,1,INDEX(Correlations!$F$3:$DA$102,MAX(AB$1,$A14),MIN(AB$1,$A14)))</f>
        <v>0</v>
      </c>
      <c r="AC14">
        <f>IF(AC$1=$A14,1,INDEX(Correlations!$F$3:$DA$102,MAX(AC$1,$A14),MIN(AC$1,$A14)))</f>
        <v>0</v>
      </c>
      <c r="AD14">
        <f>IF(AD$1=$A14,1,INDEX(Correlations!$F$3:$DA$102,MAX(AD$1,$A14),MIN(AD$1,$A14)))</f>
        <v>0</v>
      </c>
      <c r="AE14">
        <f>IF(AE$1=$A14,1,INDEX(Correlations!$F$3:$DA$102,MAX(AE$1,$A14),MIN(AE$1,$A14)))</f>
        <v>0.307</v>
      </c>
      <c r="AF14">
        <f>IF(AF$1=$A14,1,INDEX(Correlations!$F$3:$DA$102,MAX(AF$1,$A14),MIN(AF$1,$A14)))</f>
        <v>7.0000000000000007E-2</v>
      </c>
      <c r="AG14">
        <f>IF(AG$1=$A14,1,INDEX(Correlations!$F$3:$DA$102,MAX(AG$1,$A14),MIN(AG$1,$A14)))</f>
        <v>0.35</v>
      </c>
      <c r="AH14">
        <f>IF(AH$1=$A14,1,INDEX(Correlations!$F$3:$DA$102,MAX(AH$1,$A14),MIN(AH$1,$A14)))</f>
        <v>0</v>
      </c>
      <c r="AI14">
        <f>IF(AI$1=$A14,1,INDEX(Correlations!$F$3:$DA$102,MAX(AI$1,$A14),MIN(AI$1,$A14)))</f>
        <v>0</v>
      </c>
      <c r="AJ14">
        <f>IF(AJ$1=$A14,1,INDEX(Correlations!$F$3:$DA$102,MAX(AJ$1,$A14),MIN(AJ$1,$A14)))</f>
        <v>0.36</v>
      </c>
      <c r="AK14">
        <f>IF(AK$1=$A14,1,INDEX(Correlations!$F$3:$DA$102,MAX(AK$1,$A14),MIN(AK$1,$A14)))</f>
        <v>0</v>
      </c>
      <c r="AL14">
        <f>IF(AL$1=$A14,1,INDEX(Correlations!$F$3:$DA$102,MAX(AL$1,$A14),MIN(AL$1,$A14)))</f>
        <v>0</v>
      </c>
      <c r="AM14">
        <f>IF(AM$1=$A14,1,INDEX(Correlations!$F$3:$DA$102,MAX(AM$1,$A14),MIN(AM$1,$A14)))</f>
        <v>0</v>
      </c>
      <c r="AN14">
        <f>IF(AN$1=$A14,1,INDEX(Correlations!$F$3:$DA$102,MAX(AN$1,$A14),MIN(AN$1,$A14)))</f>
        <v>0</v>
      </c>
      <c r="AO14">
        <f>IF(AO$1=$A14,1,INDEX(Correlations!$F$3:$DA$102,MAX(AO$1,$A14),MIN(AO$1,$A14)))</f>
        <v>0</v>
      </c>
      <c r="AP14">
        <f>IF(AP$1=$A14,1,INDEX(Correlations!$F$3:$DA$102,MAX(AP$1,$A14),MIN(AP$1,$A14)))</f>
        <v>0</v>
      </c>
      <c r="AQ14">
        <f>IF(AQ$1=$A14,1,INDEX(Correlations!$F$3:$DA$102,MAX(AQ$1,$A14),MIN(AQ$1,$A14)))</f>
        <v>0</v>
      </c>
      <c r="AR14">
        <f>IF(AR$1=$A14,1,INDEX(Correlations!$F$3:$DA$102,MAX(AR$1,$A14),MIN(AR$1,$A14)))</f>
        <v>0.4</v>
      </c>
      <c r="AS14">
        <f>IF(AS$1=$A14,1,INDEX(Correlations!$F$3:$DA$102,MAX(AS$1,$A14),MIN(AS$1,$A14)))</f>
        <v>0</v>
      </c>
      <c r="AT14">
        <f>IF(AT$1=$A14,1,INDEX(Correlations!$F$3:$DA$102,MAX(AT$1,$A14),MIN(AT$1,$A14)))</f>
        <v>0</v>
      </c>
      <c r="AU14">
        <f>IF(AU$1=$A14,1,INDEX(Correlations!$F$3:$DA$102,MAX(AU$1,$A14),MIN(AU$1,$A14)))</f>
        <v>0</v>
      </c>
      <c r="AV14">
        <f>IF(AV$1=$A14,1,INDEX(Correlations!$F$3:$DA$102,MAX(AV$1,$A14),MIN(AV$1,$A14)))</f>
        <v>0</v>
      </c>
      <c r="AW14">
        <f>IF(AW$1=$A14,1,INDEX(Correlations!$F$3:$DA$102,MAX(AW$1,$A14),MIN(AW$1,$A14)))</f>
        <v>0</v>
      </c>
      <c r="AX14">
        <f>IF(AX$1=$A14,1,INDEX(Correlations!$F$3:$DA$102,MAX(AX$1,$A14),MIN(AX$1,$A14)))</f>
        <v>0</v>
      </c>
      <c r="AY14">
        <f>IF(AY$1=$A14,1,INDEX(Correlations!$F$3:$DA$102,MAX(AY$1,$A14),MIN(AY$1,$A14)))</f>
        <v>0</v>
      </c>
      <c r="AZ14">
        <f>IF(AZ$1=$A14,1,INDEX(Correlations!$F$3:$DA$102,MAX(AZ$1,$A14),MIN(AZ$1,$A14)))</f>
        <v>0</v>
      </c>
      <c r="BA14">
        <f>IF(BA$1=$A14,1,INDEX(Correlations!$F$3:$DA$102,MAX(BA$1,$A14),MIN(BA$1,$A14)))</f>
        <v>0</v>
      </c>
      <c r="BB14">
        <f>IF(BB$1=$A14,1,INDEX(Correlations!$F$3:$DA$102,MAX(BB$1,$A14),MIN(BB$1,$A14)))</f>
        <v>0</v>
      </c>
      <c r="BC14">
        <f>IF(BC$1=$A14,1,INDEX(Correlations!$F$3:$DA$102,MAX(BC$1,$A14),MIN(BC$1,$A14)))</f>
        <v>0</v>
      </c>
      <c r="BD14">
        <f>IF(BD$1=$A14,1,INDEX(Correlations!$F$3:$DA$102,MAX(BD$1,$A14),MIN(BD$1,$A14)))</f>
        <v>0</v>
      </c>
      <c r="BE14">
        <f>IF(BE$1=$A14,1,INDEX(Correlations!$F$3:$DA$102,MAX(BE$1,$A14),MIN(BE$1,$A14)))</f>
        <v>0</v>
      </c>
      <c r="BF14">
        <f>IF(BF$1=$A14,1,INDEX(Correlations!$F$3:$DA$102,MAX(BF$1,$A14),MIN(BF$1,$A14)))</f>
        <v>0</v>
      </c>
      <c r="BG14">
        <f>IF(BG$1=$A14,1,INDEX(Correlations!$F$3:$DA$102,MAX(BG$1,$A14),MIN(BG$1,$A14)))</f>
        <v>0</v>
      </c>
      <c r="BH14">
        <f>IF(BH$1=$A14,1,INDEX(Correlations!$F$3:$DA$102,MAX(BH$1,$A14),MIN(BH$1,$A14)))</f>
        <v>0</v>
      </c>
      <c r="BI14">
        <f>IF(BI$1=$A14,1,INDEX(Correlations!$F$3:$DA$102,MAX(BI$1,$A14),MIN(BI$1,$A14)))</f>
        <v>0</v>
      </c>
      <c r="BJ14">
        <f>IF(BJ$1=$A14,1,INDEX(Correlations!$F$3:$DA$102,MAX(BJ$1,$A14),MIN(BJ$1,$A14)))</f>
        <v>0</v>
      </c>
      <c r="BK14">
        <f>IF(BK$1=$A14,1,INDEX(Correlations!$F$3:$DA$102,MAX(BK$1,$A14),MIN(BK$1,$A14)))</f>
        <v>0</v>
      </c>
      <c r="BL14">
        <f>IF(BL$1=$A14,1,INDEX(Correlations!$F$3:$DA$102,MAX(BL$1,$A14),MIN(BL$1,$A14)))</f>
        <v>0</v>
      </c>
      <c r="BM14">
        <f>IF(BM$1=$A14,1,INDEX(Correlations!$F$3:$DA$102,MAX(BM$1,$A14),MIN(BM$1,$A14)))</f>
        <v>0</v>
      </c>
      <c r="BN14">
        <f>IF(BN$1=$A14,1,INDEX(Correlations!$F$3:$DA$102,MAX(BN$1,$A14),MIN(BN$1,$A14)))</f>
        <v>0</v>
      </c>
      <c r="BO14">
        <f>IF(BO$1=$A14,1,INDEX(Correlations!$F$3:$DA$102,MAX(BO$1,$A14),MIN(BO$1,$A14)))</f>
        <v>0</v>
      </c>
      <c r="BP14">
        <f>IF(BP$1=$A14,1,INDEX(Correlations!$F$3:$DA$102,MAX(BP$1,$A14),MIN(BP$1,$A14)))</f>
        <v>0</v>
      </c>
      <c r="BQ14">
        <f>IF(BQ$1=$A14,1,INDEX(Correlations!$F$3:$DA$102,MAX(BQ$1,$A14),MIN(BQ$1,$A14)))</f>
        <v>0</v>
      </c>
      <c r="BR14">
        <f>IF(BR$1=$A14,1,INDEX(Correlations!$F$3:$DA$102,MAX(BR$1,$A14),MIN(BR$1,$A14)))</f>
        <v>0</v>
      </c>
      <c r="BS14">
        <f>IF(BS$1=$A14,1,INDEX(Correlations!$F$3:$DA$102,MAX(BS$1,$A14),MIN(BS$1,$A14)))</f>
        <v>0</v>
      </c>
      <c r="BT14">
        <f>IF(BT$1=$A14,1,INDEX(Correlations!$F$3:$DA$102,MAX(BT$1,$A14),MIN(BT$1,$A14)))</f>
        <v>0</v>
      </c>
      <c r="BU14">
        <f>IF(BU$1=$A14,1,INDEX(Correlations!$F$3:$DA$102,MAX(BU$1,$A14),MIN(BU$1,$A14)))</f>
        <v>0</v>
      </c>
      <c r="BV14">
        <f>IF(BV$1=$A14,1,INDEX(Correlations!$F$3:$DA$102,MAX(BV$1,$A14),MIN(BV$1,$A14)))</f>
        <v>0</v>
      </c>
      <c r="BW14">
        <f>IF(BW$1=$A14,1,INDEX(Correlations!$F$3:$DA$102,MAX(BW$1,$A14),MIN(BW$1,$A14)))</f>
        <v>0</v>
      </c>
      <c r="BX14">
        <f>IF(BX$1=$A14,1,INDEX(Correlations!$F$3:$DA$102,MAX(BX$1,$A14),MIN(BX$1,$A14)))</f>
        <v>0</v>
      </c>
      <c r="BY14">
        <f>IF(BY$1=$A14,1,INDEX(Correlations!$F$3:$DA$102,MAX(BY$1,$A14),MIN(BY$1,$A14)))</f>
        <v>0</v>
      </c>
      <c r="BZ14">
        <f>IF(BZ$1=$A14,1,INDEX(Correlations!$F$3:$DA$102,MAX(BZ$1,$A14),MIN(BZ$1,$A14)))</f>
        <v>0</v>
      </c>
      <c r="CA14">
        <f>IF(CA$1=$A14,1,INDEX(Correlations!$F$3:$DA$102,MAX(CA$1,$A14),MIN(CA$1,$A14)))</f>
        <v>0</v>
      </c>
      <c r="CB14">
        <f>IF(CB$1=$A14,1,INDEX(Correlations!$F$3:$DA$102,MAX(CB$1,$A14),MIN(CB$1,$A14)))</f>
        <v>0</v>
      </c>
      <c r="CC14">
        <f>IF(CC$1=$A14,1,INDEX(Correlations!$F$3:$DA$102,MAX(CC$1,$A14),MIN(CC$1,$A14)))</f>
        <v>0</v>
      </c>
      <c r="CD14">
        <f>IF(CD$1=$A14,1,INDEX(Correlations!$F$3:$DA$102,MAX(CD$1,$A14),MIN(CD$1,$A14)))</f>
        <v>0</v>
      </c>
      <c r="CE14">
        <f>IF(CE$1=$A14,1,INDEX(Correlations!$F$3:$DA$102,MAX(CE$1,$A14),MIN(CE$1,$A14)))</f>
        <v>0</v>
      </c>
      <c r="CF14">
        <f>IF(CF$1=$A14,1,INDEX(Correlations!$F$3:$DA$102,MAX(CF$1,$A14),MIN(CF$1,$A14)))</f>
        <v>0</v>
      </c>
      <c r="CG14">
        <f>IF(CG$1=$A14,1,INDEX(Correlations!$F$3:$DA$102,MAX(CG$1,$A14),MIN(CG$1,$A14)))</f>
        <v>0</v>
      </c>
      <c r="CH14">
        <f>IF(CH$1=$A14,1,INDEX(Correlations!$F$3:$DA$102,MAX(CH$1,$A14),MIN(CH$1,$A14)))</f>
        <v>0</v>
      </c>
      <c r="CI14">
        <f>IF(CI$1=$A14,1,INDEX(Correlations!$F$3:$DA$102,MAX(CI$1,$A14),MIN(CI$1,$A14)))</f>
        <v>0</v>
      </c>
      <c r="CJ14">
        <f>IF(CJ$1=$A14,1,INDEX(Correlations!$F$3:$DA$102,MAX(CJ$1,$A14),MIN(CJ$1,$A14)))</f>
        <v>0</v>
      </c>
      <c r="CK14">
        <f>IF(CK$1=$A14,1,INDEX(Correlations!$F$3:$DA$102,MAX(CK$1,$A14),MIN(CK$1,$A14)))</f>
        <v>0</v>
      </c>
      <c r="CL14">
        <f>IF(CL$1=$A14,1,INDEX(Correlations!$F$3:$DA$102,MAX(CL$1,$A14),MIN(CL$1,$A14)))</f>
        <v>0</v>
      </c>
      <c r="CM14">
        <f>IF(CM$1=$A14,1,INDEX(Correlations!$F$3:$DA$102,MAX(CM$1,$A14),MIN(CM$1,$A14)))</f>
        <v>0</v>
      </c>
      <c r="CN14">
        <f>IF(CN$1=$A14,1,INDEX(Correlations!$F$3:$DA$102,MAX(CN$1,$A14),MIN(CN$1,$A14)))</f>
        <v>0</v>
      </c>
      <c r="CO14">
        <f>IF(CO$1=$A14,1,INDEX(Correlations!$F$3:$DA$102,MAX(CO$1,$A14),MIN(CO$1,$A14)))</f>
        <v>0</v>
      </c>
      <c r="CP14">
        <f>IF(CP$1=$A14,1,INDEX(Correlations!$F$3:$DA$102,MAX(CP$1,$A14),MIN(CP$1,$A14)))</f>
        <v>0</v>
      </c>
      <c r="CQ14">
        <f>IF(CQ$1=$A14,1,INDEX(Correlations!$F$3:$DA$102,MAX(CQ$1,$A14),MIN(CQ$1,$A14)))</f>
        <v>0</v>
      </c>
      <c r="CR14">
        <f>IF(CR$1=$A14,1,INDEX(Correlations!$F$3:$DA$102,MAX(CR$1,$A14),MIN(CR$1,$A14)))</f>
        <v>0</v>
      </c>
      <c r="CS14">
        <f>IF(CS$1=$A14,1,INDEX(Correlations!$F$3:$DA$102,MAX(CS$1,$A14),MIN(CS$1,$A14)))</f>
        <v>0</v>
      </c>
      <c r="CT14">
        <f>IF(CT$1=$A14,1,INDEX(Correlations!$F$3:$DA$102,MAX(CT$1,$A14),MIN(CT$1,$A14)))</f>
        <v>0</v>
      </c>
      <c r="CU14">
        <f>IF(CU$1=$A14,1,INDEX(Correlations!$F$3:$DA$102,MAX(CU$1,$A14),MIN(CU$1,$A14)))</f>
        <v>0</v>
      </c>
      <c r="CV14">
        <f>IF(CV$1=$A14,1,INDEX(Correlations!$F$3:$DA$102,MAX(CV$1,$A14),MIN(CV$1,$A14)))</f>
        <v>0</v>
      </c>
      <c r="CW14">
        <f>IF(CW$1=$A14,1,INDEX(Correlations!$F$3:$DA$102,MAX(CW$1,$A14),MIN(CW$1,$A14)))</f>
        <v>0</v>
      </c>
    </row>
    <row r="15" spans="1:101" x14ac:dyDescent="0.15">
      <c r="A15">
        <v>14</v>
      </c>
      <c r="B15">
        <f>IF(B$1=$A15,1,INDEX(Correlations!$F$3:$DA$102,MAX(B$1,$A15),MIN(B$1,$A15)))</f>
        <v>0.35199999999999998</v>
      </c>
      <c r="C15">
        <f>IF(C$1=$A15,1,INDEX(Correlations!$F$3:$DA$102,MAX(C$1,$A15),MIN(C$1,$A15)))</f>
        <v>0.33400000000000002</v>
      </c>
      <c r="D15">
        <f>IF(D$1=$A15,1,INDEX(Correlations!$F$3:$DA$102,MAX(D$1,$A15),MIN(D$1,$A15)))</f>
        <v>0.37</v>
      </c>
      <c r="E15">
        <f>IF(E$1=$A15,1,INDEX(Correlations!$F$3:$DA$102,MAX(E$1,$A15),MIN(E$1,$A15)))</f>
        <v>0.33300000000000002</v>
      </c>
      <c r="F15">
        <f>IF(F$1=$A15,1,INDEX(Correlations!$F$3:$DA$102,MAX(F$1,$A15),MIN(F$1,$A15)))</f>
        <v>0.33100000000000002</v>
      </c>
      <c r="G15">
        <f>IF(G$1=$A15,1,INDEX(Correlations!$F$3:$DA$102,MAX(G$1,$A15),MIN(G$1,$A15)))</f>
        <v>0.33300000000000002</v>
      </c>
      <c r="H15">
        <f>IF(H$1=$A15,1,INDEX(Correlations!$F$3:$DA$102,MAX(H$1,$A15),MIN(H$1,$A15)))</f>
        <v>0.373</v>
      </c>
      <c r="I15">
        <f>IF(I$1=$A15,1,INDEX(Correlations!$F$3:$DA$102,MAX(I$1,$A15),MIN(I$1,$A15)))</f>
        <v>0.35199999999999998</v>
      </c>
      <c r="J15">
        <f>IF(J$1=$A15,1,INDEX(Correlations!$F$3:$DA$102,MAX(J$1,$A15),MIN(J$1,$A15)))</f>
        <v>0.41899999999999998</v>
      </c>
      <c r="K15">
        <f>IF(K$1=$A15,1,INDEX(Correlations!$F$3:$DA$102,MAX(K$1,$A15),MIN(K$1,$A15)))</f>
        <v>0.371</v>
      </c>
      <c r="L15">
        <f>IF(L$1=$A15,1,INDEX(Correlations!$F$3:$DA$102,MAX(L$1,$A15),MIN(L$1,$A15)))</f>
        <v>0.48</v>
      </c>
      <c r="M15">
        <f>IF(M$1=$A15,1,INDEX(Correlations!$F$3:$DA$102,MAX(M$1,$A15),MIN(M$1,$A15)))</f>
        <v>0.25</v>
      </c>
      <c r="N15">
        <f>IF(N$1=$A15,1,INDEX(Correlations!$F$3:$DA$102,MAX(N$1,$A15),MIN(N$1,$A15)))</f>
        <v>0.307</v>
      </c>
      <c r="O15">
        <f>IF(O$1=$A15,1,INDEX(Correlations!$F$3:$DA$102,MAX(O$1,$A15),MIN(O$1,$A15)))</f>
        <v>1</v>
      </c>
      <c r="P15">
        <f>IF(P$1=$A15,1,INDEX(Correlations!$F$3:$DA$102,MAX(P$1,$A15),MIN(P$1,$A15)))</f>
        <v>0</v>
      </c>
      <c r="Q15">
        <f>IF(Q$1=$A15,1,INDEX(Correlations!$F$3:$DA$102,MAX(Q$1,$A15),MIN(Q$1,$A15)))</f>
        <v>0</v>
      </c>
      <c r="R15">
        <f>IF(R$1=$A15,1,INDEX(Correlations!$F$3:$DA$102,MAX(R$1,$A15),MIN(R$1,$A15)))</f>
        <v>0</v>
      </c>
      <c r="S15">
        <f>IF(S$1=$A15,1,INDEX(Correlations!$F$3:$DA$102,MAX(S$1,$A15),MIN(S$1,$A15)))</f>
        <v>0</v>
      </c>
      <c r="T15">
        <f>IF(T$1=$A15,1,INDEX(Correlations!$F$3:$DA$102,MAX(T$1,$A15),MIN(T$1,$A15)))</f>
        <v>0</v>
      </c>
      <c r="U15">
        <f>IF(U$1=$A15,1,INDEX(Correlations!$F$3:$DA$102,MAX(U$1,$A15),MIN(U$1,$A15)))</f>
        <v>0</v>
      </c>
      <c r="V15">
        <f>IF(V$1=$A15,1,INDEX(Correlations!$F$3:$DA$102,MAX(V$1,$A15),MIN(V$1,$A15)))</f>
        <v>0</v>
      </c>
      <c r="W15">
        <f>IF(W$1=$A15,1,INDEX(Correlations!$F$3:$DA$102,MAX(W$1,$A15),MIN(W$1,$A15)))</f>
        <v>0.76</v>
      </c>
      <c r="X15">
        <f>IF(X$1=$A15,1,INDEX(Correlations!$F$3:$DA$102,MAX(X$1,$A15),MIN(X$1,$A15)))</f>
        <v>0</v>
      </c>
      <c r="Y15">
        <f>IF(Y$1=$A15,1,INDEX(Correlations!$F$3:$DA$102,MAX(Y$1,$A15),MIN(Y$1,$A15)))</f>
        <v>0</v>
      </c>
      <c r="Z15">
        <f>IF(Z$1=$A15,1,INDEX(Correlations!$F$3:$DA$102,MAX(Z$1,$A15),MIN(Z$1,$A15)))</f>
        <v>0</v>
      </c>
      <c r="AA15">
        <f>IF(AA$1=$A15,1,INDEX(Correlations!$F$3:$DA$102,MAX(AA$1,$A15),MIN(AA$1,$A15)))</f>
        <v>0</v>
      </c>
      <c r="AB15">
        <f>IF(AB$1=$A15,1,INDEX(Correlations!$F$3:$DA$102,MAX(AB$1,$A15),MIN(AB$1,$A15)))</f>
        <v>0</v>
      </c>
      <c r="AC15">
        <f>IF(AC$1=$A15,1,INDEX(Correlations!$F$3:$DA$102,MAX(AC$1,$A15),MIN(AC$1,$A15)))</f>
        <v>0</v>
      </c>
      <c r="AD15">
        <f>IF(AD$1=$A15,1,INDEX(Correlations!$F$3:$DA$102,MAX(AD$1,$A15),MIN(AD$1,$A15)))</f>
        <v>0</v>
      </c>
      <c r="AE15">
        <f>IF(AE$1=$A15,1,INDEX(Correlations!$F$3:$DA$102,MAX(AE$1,$A15),MIN(AE$1,$A15)))</f>
        <v>0</v>
      </c>
      <c r="AF15">
        <f>IF(AF$1=$A15,1,INDEX(Correlations!$F$3:$DA$102,MAX(AF$1,$A15),MIN(AF$1,$A15)))</f>
        <v>0.44</v>
      </c>
      <c r="AG15">
        <f>IF(AG$1=$A15,1,INDEX(Correlations!$F$3:$DA$102,MAX(AG$1,$A15),MIN(AG$1,$A15)))</f>
        <v>7.0000000000000007E-2</v>
      </c>
      <c r="AH15">
        <f>IF(AH$1=$A15,1,INDEX(Correlations!$F$3:$DA$102,MAX(AH$1,$A15),MIN(AH$1,$A15)))</f>
        <v>0</v>
      </c>
      <c r="AI15">
        <f>IF(AI$1=$A15,1,INDEX(Correlations!$F$3:$DA$102,MAX(AI$1,$A15),MIN(AI$1,$A15)))</f>
        <v>0</v>
      </c>
      <c r="AJ15">
        <f>IF(AJ$1=$A15,1,INDEX(Correlations!$F$3:$DA$102,MAX(AJ$1,$A15),MIN(AJ$1,$A15)))</f>
        <v>0.43</v>
      </c>
      <c r="AK15">
        <f>IF(AK$1=$A15,1,INDEX(Correlations!$F$3:$DA$102,MAX(AK$1,$A15),MIN(AK$1,$A15)))</f>
        <v>0</v>
      </c>
      <c r="AL15">
        <f>IF(AL$1=$A15,1,INDEX(Correlations!$F$3:$DA$102,MAX(AL$1,$A15),MIN(AL$1,$A15)))</f>
        <v>0</v>
      </c>
      <c r="AM15">
        <f>IF(AM$1=$A15,1,INDEX(Correlations!$F$3:$DA$102,MAX(AM$1,$A15),MIN(AM$1,$A15)))</f>
        <v>0</v>
      </c>
      <c r="AN15">
        <f>IF(AN$1=$A15,1,INDEX(Correlations!$F$3:$DA$102,MAX(AN$1,$A15),MIN(AN$1,$A15)))</f>
        <v>0</v>
      </c>
      <c r="AO15">
        <f>IF(AO$1=$A15,1,INDEX(Correlations!$F$3:$DA$102,MAX(AO$1,$A15),MIN(AO$1,$A15)))</f>
        <v>0</v>
      </c>
      <c r="AP15">
        <f>IF(AP$1=$A15,1,INDEX(Correlations!$F$3:$DA$102,MAX(AP$1,$A15),MIN(AP$1,$A15)))</f>
        <v>0</v>
      </c>
      <c r="AQ15">
        <f>IF(AQ$1=$A15,1,INDEX(Correlations!$F$3:$DA$102,MAX(AQ$1,$A15),MIN(AQ$1,$A15)))</f>
        <v>0</v>
      </c>
      <c r="AR15">
        <f>IF(AR$1=$A15,1,INDEX(Correlations!$F$3:$DA$102,MAX(AR$1,$A15),MIN(AR$1,$A15)))</f>
        <v>0.33</v>
      </c>
      <c r="AS15">
        <f>IF(AS$1=$A15,1,INDEX(Correlations!$F$3:$DA$102,MAX(AS$1,$A15),MIN(AS$1,$A15)))</f>
        <v>0</v>
      </c>
      <c r="AT15">
        <f>IF(AT$1=$A15,1,INDEX(Correlations!$F$3:$DA$102,MAX(AT$1,$A15),MIN(AT$1,$A15)))</f>
        <v>0</v>
      </c>
      <c r="AU15">
        <f>IF(AU$1=$A15,1,INDEX(Correlations!$F$3:$DA$102,MAX(AU$1,$A15),MIN(AU$1,$A15)))</f>
        <v>0</v>
      </c>
      <c r="AV15">
        <f>IF(AV$1=$A15,1,INDEX(Correlations!$F$3:$DA$102,MAX(AV$1,$A15),MIN(AV$1,$A15)))</f>
        <v>0</v>
      </c>
      <c r="AW15">
        <f>IF(AW$1=$A15,1,INDEX(Correlations!$F$3:$DA$102,MAX(AW$1,$A15),MIN(AW$1,$A15)))</f>
        <v>0</v>
      </c>
      <c r="AX15">
        <f>IF(AX$1=$A15,1,INDEX(Correlations!$F$3:$DA$102,MAX(AX$1,$A15),MIN(AX$1,$A15)))</f>
        <v>0</v>
      </c>
      <c r="AY15">
        <f>IF(AY$1=$A15,1,INDEX(Correlations!$F$3:$DA$102,MAX(AY$1,$A15),MIN(AY$1,$A15)))</f>
        <v>0</v>
      </c>
      <c r="AZ15">
        <f>IF(AZ$1=$A15,1,INDEX(Correlations!$F$3:$DA$102,MAX(AZ$1,$A15),MIN(AZ$1,$A15)))</f>
        <v>0</v>
      </c>
      <c r="BA15">
        <f>IF(BA$1=$A15,1,INDEX(Correlations!$F$3:$DA$102,MAX(BA$1,$A15),MIN(BA$1,$A15)))</f>
        <v>0</v>
      </c>
      <c r="BB15">
        <f>IF(BB$1=$A15,1,INDEX(Correlations!$F$3:$DA$102,MAX(BB$1,$A15),MIN(BB$1,$A15)))</f>
        <v>0</v>
      </c>
      <c r="BC15">
        <f>IF(BC$1=$A15,1,INDEX(Correlations!$F$3:$DA$102,MAX(BC$1,$A15),MIN(BC$1,$A15)))</f>
        <v>0</v>
      </c>
      <c r="BD15">
        <f>IF(BD$1=$A15,1,INDEX(Correlations!$F$3:$DA$102,MAX(BD$1,$A15),MIN(BD$1,$A15)))</f>
        <v>0</v>
      </c>
      <c r="BE15">
        <f>IF(BE$1=$A15,1,INDEX(Correlations!$F$3:$DA$102,MAX(BE$1,$A15),MIN(BE$1,$A15)))</f>
        <v>0</v>
      </c>
      <c r="BF15">
        <f>IF(BF$1=$A15,1,INDEX(Correlations!$F$3:$DA$102,MAX(BF$1,$A15),MIN(BF$1,$A15)))</f>
        <v>0</v>
      </c>
      <c r="BG15">
        <f>IF(BG$1=$A15,1,INDEX(Correlations!$F$3:$DA$102,MAX(BG$1,$A15),MIN(BG$1,$A15)))</f>
        <v>0</v>
      </c>
      <c r="BH15">
        <f>IF(BH$1=$A15,1,INDEX(Correlations!$F$3:$DA$102,MAX(BH$1,$A15),MIN(BH$1,$A15)))</f>
        <v>0</v>
      </c>
      <c r="BI15">
        <f>IF(BI$1=$A15,1,INDEX(Correlations!$F$3:$DA$102,MAX(BI$1,$A15),MIN(BI$1,$A15)))</f>
        <v>0</v>
      </c>
      <c r="BJ15">
        <f>IF(BJ$1=$A15,1,INDEX(Correlations!$F$3:$DA$102,MAX(BJ$1,$A15),MIN(BJ$1,$A15)))</f>
        <v>0</v>
      </c>
      <c r="BK15">
        <f>IF(BK$1=$A15,1,INDEX(Correlations!$F$3:$DA$102,MAX(BK$1,$A15),MIN(BK$1,$A15)))</f>
        <v>0</v>
      </c>
      <c r="BL15">
        <f>IF(BL$1=$A15,1,INDEX(Correlations!$F$3:$DA$102,MAX(BL$1,$A15),MIN(BL$1,$A15)))</f>
        <v>0</v>
      </c>
      <c r="BM15">
        <f>IF(BM$1=$A15,1,INDEX(Correlations!$F$3:$DA$102,MAX(BM$1,$A15),MIN(BM$1,$A15)))</f>
        <v>0</v>
      </c>
      <c r="BN15">
        <f>IF(BN$1=$A15,1,INDEX(Correlations!$F$3:$DA$102,MAX(BN$1,$A15),MIN(BN$1,$A15)))</f>
        <v>0</v>
      </c>
      <c r="BO15">
        <f>IF(BO$1=$A15,1,INDEX(Correlations!$F$3:$DA$102,MAX(BO$1,$A15),MIN(BO$1,$A15)))</f>
        <v>0</v>
      </c>
      <c r="BP15">
        <f>IF(BP$1=$A15,1,INDEX(Correlations!$F$3:$DA$102,MAX(BP$1,$A15),MIN(BP$1,$A15)))</f>
        <v>0</v>
      </c>
      <c r="BQ15">
        <f>IF(BQ$1=$A15,1,INDEX(Correlations!$F$3:$DA$102,MAX(BQ$1,$A15),MIN(BQ$1,$A15)))</f>
        <v>0</v>
      </c>
      <c r="BR15">
        <f>IF(BR$1=$A15,1,INDEX(Correlations!$F$3:$DA$102,MAX(BR$1,$A15),MIN(BR$1,$A15)))</f>
        <v>0</v>
      </c>
      <c r="BS15">
        <f>IF(BS$1=$A15,1,INDEX(Correlations!$F$3:$DA$102,MAX(BS$1,$A15),MIN(BS$1,$A15)))</f>
        <v>0</v>
      </c>
      <c r="BT15">
        <f>IF(BT$1=$A15,1,INDEX(Correlations!$F$3:$DA$102,MAX(BT$1,$A15),MIN(BT$1,$A15)))</f>
        <v>0</v>
      </c>
      <c r="BU15">
        <f>IF(BU$1=$A15,1,INDEX(Correlations!$F$3:$DA$102,MAX(BU$1,$A15),MIN(BU$1,$A15)))</f>
        <v>0</v>
      </c>
      <c r="BV15">
        <f>IF(BV$1=$A15,1,INDEX(Correlations!$F$3:$DA$102,MAX(BV$1,$A15),MIN(BV$1,$A15)))</f>
        <v>0</v>
      </c>
      <c r="BW15">
        <f>IF(BW$1=$A15,1,INDEX(Correlations!$F$3:$DA$102,MAX(BW$1,$A15),MIN(BW$1,$A15)))</f>
        <v>0</v>
      </c>
      <c r="BX15">
        <f>IF(BX$1=$A15,1,INDEX(Correlations!$F$3:$DA$102,MAX(BX$1,$A15),MIN(BX$1,$A15)))</f>
        <v>0</v>
      </c>
      <c r="BY15">
        <f>IF(BY$1=$A15,1,INDEX(Correlations!$F$3:$DA$102,MAX(BY$1,$A15),MIN(BY$1,$A15)))</f>
        <v>0</v>
      </c>
      <c r="BZ15">
        <f>IF(BZ$1=$A15,1,INDEX(Correlations!$F$3:$DA$102,MAX(BZ$1,$A15),MIN(BZ$1,$A15)))</f>
        <v>0</v>
      </c>
      <c r="CA15">
        <f>IF(CA$1=$A15,1,INDEX(Correlations!$F$3:$DA$102,MAX(CA$1,$A15),MIN(CA$1,$A15)))</f>
        <v>0</v>
      </c>
      <c r="CB15">
        <f>IF(CB$1=$A15,1,INDEX(Correlations!$F$3:$DA$102,MAX(CB$1,$A15),MIN(CB$1,$A15)))</f>
        <v>0</v>
      </c>
      <c r="CC15">
        <f>IF(CC$1=$A15,1,INDEX(Correlations!$F$3:$DA$102,MAX(CC$1,$A15),MIN(CC$1,$A15)))</f>
        <v>0</v>
      </c>
      <c r="CD15">
        <f>IF(CD$1=$A15,1,INDEX(Correlations!$F$3:$DA$102,MAX(CD$1,$A15),MIN(CD$1,$A15)))</f>
        <v>0</v>
      </c>
      <c r="CE15">
        <f>IF(CE$1=$A15,1,INDEX(Correlations!$F$3:$DA$102,MAX(CE$1,$A15),MIN(CE$1,$A15)))</f>
        <v>0</v>
      </c>
      <c r="CF15">
        <f>IF(CF$1=$A15,1,INDEX(Correlations!$F$3:$DA$102,MAX(CF$1,$A15),MIN(CF$1,$A15)))</f>
        <v>0</v>
      </c>
      <c r="CG15">
        <f>IF(CG$1=$A15,1,INDEX(Correlations!$F$3:$DA$102,MAX(CG$1,$A15),MIN(CG$1,$A15)))</f>
        <v>0</v>
      </c>
      <c r="CH15">
        <f>IF(CH$1=$A15,1,INDEX(Correlations!$F$3:$DA$102,MAX(CH$1,$A15),MIN(CH$1,$A15)))</f>
        <v>0</v>
      </c>
      <c r="CI15">
        <f>IF(CI$1=$A15,1,INDEX(Correlations!$F$3:$DA$102,MAX(CI$1,$A15),MIN(CI$1,$A15)))</f>
        <v>0</v>
      </c>
      <c r="CJ15">
        <f>IF(CJ$1=$A15,1,INDEX(Correlations!$F$3:$DA$102,MAX(CJ$1,$A15),MIN(CJ$1,$A15)))</f>
        <v>0</v>
      </c>
      <c r="CK15">
        <f>IF(CK$1=$A15,1,INDEX(Correlations!$F$3:$DA$102,MAX(CK$1,$A15),MIN(CK$1,$A15)))</f>
        <v>0</v>
      </c>
      <c r="CL15">
        <f>IF(CL$1=$A15,1,INDEX(Correlations!$F$3:$DA$102,MAX(CL$1,$A15),MIN(CL$1,$A15)))</f>
        <v>0</v>
      </c>
      <c r="CM15">
        <f>IF(CM$1=$A15,1,INDEX(Correlations!$F$3:$DA$102,MAX(CM$1,$A15),MIN(CM$1,$A15)))</f>
        <v>0</v>
      </c>
      <c r="CN15">
        <f>IF(CN$1=$A15,1,INDEX(Correlations!$F$3:$DA$102,MAX(CN$1,$A15),MIN(CN$1,$A15)))</f>
        <v>0</v>
      </c>
      <c r="CO15">
        <f>IF(CO$1=$A15,1,INDEX(Correlations!$F$3:$DA$102,MAX(CO$1,$A15),MIN(CO$1,$A15)))</f>
        <v>0</v>
      </c>
      <c r="CP15">
        <f>IF(CP$1=$A15,1,INDEX(Correlations!$F$3:$DA$102,MAX(CP$1,$A15),MIN(CP$1,$A15)))</f>
        <v>0</v>
      </c>
      <c r="CQ15">
        <f>IF(CQ$1=$A15,1,INDEX(Correlations!$F$3:$DA$102,MAX(CQ$1,$A15),MIN(CQ$1,$A15)))</f>
        <v>0</v>
      </c>
      <c r="CR15">
        <f>IF(CR$1=$A15,1,INDEX(Correlations!$F$3:$DA$102,MAX(CR$1,$A15),MIN(CR$1,$A15)))</f>
        <v>0</v>
      </c>
      <c r="CS15">
        <f>IF(CS$1=$A15,1,INDEX(Correlations!$F$3:$DA$102,MAX(CS$1,$A15),MIN(CS$1,$A15)))</f>
        <v>0</v>
      </c>
      <c r="CT15">
        <f>IF(CT$1=$A15,1,INDEX(Correlations!$F$3:$DA$102,MAX(CT$1,$A15),MIN(CT$1,$A15)))</f>
        <v>0</v>
      </c>
      <c r="CU15">
        <f>IF(CU$1=$A15,1,INDEX(Correlations!$F$3:$DA$102,MAX(CU$1,$A15),MIN(CU$1,$A15)))</f>
        <v>0</v>
      </c>
      <c r="CV15">
        <f>IF(CV$1=$A15,1,INDEX(Correlations!$F$3:$DA$102,MAX(CV$1,$A15),MIN(CV$1,$A15)))</f>
        <v>0</v>
      </c>
      <c r="CW15">
        <f>IF(CW$1=$A15,1,INDEX(Correlations!$F$3:$DA$102,MAX(CW$1,$A15),MIN(CW$1,$A15)))</f>
        <v>0</v>
      </c>
    </row>
    <row r="16" spans="1:101" x14ac:dyDescent="0.15">
      <c r="A16">
        <v>15</v>
      </c>
      <c r="B16">
        <f>IF(B$1=$A16,1,INDEX(Correlations!$F$3:$DA$102,MAX(B$1,$A16),MIN(B$1,$A16)))</f>
        <v>0.29099999999999998</v>
      </c>
      <c r="C16">
        <f>IF(C$1=$A16,1,INDEX(Correlations!$F$3:$DA$102,MAX(C$1,$A16),MIN(C$1,$A16)))</f>
        <v>0.29399999999999998</v>
      </c>
      <c r="D16">
        <f>IF(D$1=$A16,1,INDEX(Correlations!$F$3:$DA$102,MAX(D$1,$A16),MIN(D$1,$A16)))</f>
        <v>0.31</v>
      </c>
      <c r="E16">
        <f>IF(E$1=$A16,1,INDEX(Correlations!$F$3:$DA$102,MAX(E$1,$A16),MIN(E$1,$A16)))</f>
        <v>0.27800000000000002</v>
      </c>
      <c r="F16">
        <f>IF(F$1=$A16,1,INDEX(Correlations!$F$3:$DA$102,MAX(F$1,$A16),MIN(F$1,$A16)))</f>
        <v>0.79</v>
      </c>
      <c r="G16">
        <f>IF(G$1=$A16,1,INDEX(Correlations!$F$3:$DA$102,MAX(G$1,$A16),MIN(G$1,$A16)))</f>
        <v>0.43</v>
      </c>
      <c r="H16">
        <f>IF(H$1=$A16,1,INDEX(Correlations!$F$3:$DA$102,MAX(H$1,$A16),MIN(H$1,$A16)))</f>
        <v>0.29699999999999999</v>
      </c>
      <c r="I16">
        <f>IF(I$1=$A16,1,INDEX(Correlations!$F$3:$DA$102,MAX(I$1,$A16),MIN(I$1,$A16)))</f>
        <v>0.24</v>
      </c>
      <c r="J16">
        <f>IF(J$1=$A16,1,INDEX(Correlations!$F$3:$DA$102,MAX(J$1,$A16),MIN(J$1,$A16)))</f>
        <v>0.25</v>
      </c>
      <c r="K16">
        <f>IF(K$1=$A16,1,INDEX(Correlations!$F$3:$DA$102,MAX(K$1,$A16),MIN(K$1,$A16)))</f>
        <v>0.28999999999999998</v>
      </c>
      <c r="L16">
        <f>IF(L$1=$A16,1,INDEX(Correlations!$F$3:$DA$102,MAX(L$1,$A16),MIN(L$1,$A16)))</f>
        <v>0</v>
      </c>
      <c r="M16">
        <f>IF(M$1=$A16,1,INDEX(Correlations!$F$3:$DA$102,MAX(M$1,$A16),MIN(M$1,$A16)))</f>
        <v>0</v>
      </c>
      <c r="N16">
        <f>IF(N$1=$A16,1,INDEX(Correlations!$F$3:$DA$102,MAX(N$1,$A16),MIN(N$1,$A16)))</f>
        <v>0</v>
      </c>
      <c r="O16">
        <f>IF(O$1=$A16,1,INDEX(Correlations!$F$3:$DA$102,MAX(O$1,$A16),MIN(O$1,$A16)))</f>
        <v>0</v>
      </c>
      <c r="P16">
        <f>IF(P$1=$A16,1,INDEX(Correlations!$F$3:$DA$102,MAX(P$1,$A16),MIN(P$1,$A16)))</f>
        <v>1</v>
      </c>
      <c r="Q16">
        <f>IF(Q$1=$A16,1,INDEX(Correlations!$F$3:$DA$102,MAX(Q$1,$A16),MIN(Q$1,$A16)))</f>
        <v>0.5</v>
      </c>
      <c r="R16">
        <f>IF(R$1=$A16,1,INDEX(Correlations!$F$3:$DA$102,MAX(R$1,$A16),MIN(R$1,$A16)))</f>
        <v>0.1</v>
      </c>
      <c r="S16">
        <f>IF(S$1=$A16,1,INDEX(Correlations!$F$3:$DA$102,MAX(S$1,$A16),MIN(S$1,$A16)))</f>
        <v>0.13</v>
      </c>
      <c r="T16">
        <f>IF(T$1=$A16,1,INDEX(Correlations!$F$3:$DA$102,MAX(T$1,$A16),MIN(T$1,$A16)))</f>
        <v>0.13</v>
      </c>
      <c r="U16">
        <f>IF(U$1=$A16,1,INDEX(Correlations!$F$3:$DA$102,MAX(U$1,$A16),MIN(U$1,$A16)))</f>
        <v>0.1</v>
      </c>
      <c r="V16">
        <f>IF(V$1=$A16,1,INDEX(Correlations!$F$3:$DA$102,MAX(V$1,$A16),MIN(V$1,$A16)))</f>
        <v>0.14000000000000001</v>
      </c>
      <c r="W16">
        <f>IF(W$1=$A16,1,INDEX(Correlations!$F$3:$DA$102,MAX(W$1,$A16),MIN(W$1,$A16)))</f>
        <v>0.15</v>
      </c>
      <c r="X16">
        <f>IF(X$1=$A16,1,INDEX(Correlations!$F$3:$DA$102,MAX(X$1,$A16),MIN(X$1,$A16)))</f>
        <v>0.11</v>
      </c>
      <c r="Y16">
        <f>IF(Y$1=$A16,1,INDEX(Correlations!$F$3:$DA$102,MAX(Y$1,$A16),MIN(Y$1,$A16)))</f>
        <v>0.1</v>
      </c>
      <c r="Z16">
        <f>IF(Z$1=$A16,1,INDEX(Correlations!$F$3:$DA$102,MAX(Z$1,$A16),MIN(Z$1,$A16)))</f>
        <v>0.25</v>
      </c>
      <c r="AA16">
        <f>IF(AA$1=$A16,1,INDEX(Correlations!$F$3:$DA$102,MAX(AA$1,$A16),MIN(AA$1,$A16)))</f>
        <v>0.2</v>
      </c>
      <c r="AB16">
        <f>IF(AB$1=$A16,1,INDEX(Correlations!$F$3:$DA$102,MAX(AB$1,$A16),MIN(AB$1,$A16)))</f>
        <v>0.09</v>
      </c>
      <c r="AC16">
        <f>IF(AC$1=$A16,1,INDEX(Correlations!$F$3:$DA$102,MAX(AC$1,$A16),MIN(AC$1,$A16)))</f>
        <v>0.2</v>
      </c>
      <c r="AD16">
        <f>IF(AD$1=$A16,1,INDEX(Correlations!$F$3:$DA$102,MAX(AD$1,$A16),MIN(AD$1,$A16)))</f>
        <v>0.11</v>
      </c>
      <c r="AE16">
        <f>IF(AE$1=$A16,1,INDEX(Correlations!$F$3:$DA$102,MAX(AE$1,$A16),MIN(AE$1,$A16)))</f>
        <v>0.3</v>
      </c>
      <c r="AF16">
        <f>IF(AF$1=$A16,1,INDEX(Correlations!$F$3:$DA$102,MAX(AF$1,$A16),MIN(AF$1,$A16)))</f>
        <v>0.4</v>
      </c>
      <c r="AG16">
        <f>IF(AG$1=$A16,1,INDEX(Correlations!$F$3:$DA$102,MAX(AG$1,$A16),MIN(AG$1,$A16)))</f>
        <v>0.14000000000000001</v>
      </c>
      <c r="AH16">
        <f>IF(AH$1=$A16,1,INDEX(Correlations!$F$3:$DA$102,MAX(AH$1,$A16),MIN(AH$1,$A16)))</f>
        <v>0.36870000000000003</v>
      </c>
      <c r="AI16">
        <f>IF(AI$1=$A16,1,INDEX(Correlations!$F$3:$DA$102,MAX(AI$1,$A16),MIN(AI$1,$A16)))</f>
        <v>0.19</v>
      </c>
      <c r="AJ16">
        <f>IF(AJ$1=$A16,1,INDEX(Correlations!$F$3:$DA$102,MAX(AJ$1,$A16),MIN(AJ$1,$A16)))</f>
        <v>0.49</v>
      </c>
      <c r="AK16">
        <f>IF(AK$1=$A16,1,INDEX(Correlations!$F$3:$DA$102,MAX(AK$1,$A16),MIN(AK$1,$A16)))</f>
        <v>0</v>
      </c>
      <c r="AL16">
        <f>IF(AL$1=$A16,1,INDEX(Correlations!$F$3:$DA$102,MAX(AL$1,$A16),MIN(AL$1,$A16)))</f>
        <v>0.14072000000000001</v>
      </c>
      <c r="AM16">
        <f>IF(AM$1=$A16,1,INDEX(Correlations!$F$3:$DA$102,MAX(AM$1,$A16),MIN(AM$1,$A16)))</f>
        <v>0.16012000000000001</v>
      </c>
      <c r="AN16">
        <f>IF(AN$1=$A16,1,INDEX(Correlations!$F$3:$DA$102,MAX(AN$1,$A16),MIN(AN$1,$A16)))</f>
        <v>0.36</v>
      </c>
      <c r="AO16">
        <f>IF(AO$1=$A16,1,INDEX(Correlations!$F$3:$DA$102,MAX(AO$1,$A16),MIN(AO$1,$A16)))</f>
        <v>0.38</v>
      </c>
      <c r="AP16">
        <f>IF(AP$1=$A16,1,INDEX(Correlations!$F$3:$DA$102,MAX(AP$1,$A16),MIN(AP$1,$A16)))</f>
        <v>0.4</v>
      </c>
      <c r="AQ16">
        <f>IF(AQ$1=$A16,1,INDEX(Correlations!$F$3:$DA$102,MAX(AQ$1,$A16),MIN(AQ$1,$A16)))</f>
        <v>0.34</v>
      </c>
      <c r="AR16">
        <f>IF(AR$1=$A16,1,INDEX(Correlations!$F$3:$DA$102,MAX(AR$1,$A16),MIN(AR$1,$A16)))</f>
        <v>0.51</v>
      </c>
      <c r="AS16">
        <f>IF(AS$1=$A16,1,INDEX(Correlations!$F$3:$DA$102,MAX(AS$1,$A16),MIN(AS$1,$A16)))</f>
        <v>0.23</v>
      </c>
      <c r="AT16">
        <f>IF(AT$1=$A16,1,INDEX(Correlations!$F$3:$DA$102,MAX(AT$1,$A16),MIN(AT$1,$A16)))</f>
        <v>0.16275999999999999</v>
      </c>
      <c r="AU16">
        <f>IF(AU$1=$A16,1,INDEX(Correlations!$F$3:$DA$102,MAX(AU$1,$A16),MIN(AU$1,$A16)))</f>
        <v>0.18765999999999999</v>
      </c>
      <c r="AV16">
        <f>IF(AV$1=$A16,1,INDEX(Correlations!$F$3:$DA$102,MAX(AV$1,$A16),MIN(AV$1,$A16)))</f>
        <v>0</v>
      </c>
      <c r="AW16">
        <f>IF(AW$1=$A16,1,INDEX(Correlations!$F$3:$DA$102,MAX(AW$1,$A16),MIN(AW$1,$A16)))</f>
        <v>0.53</v>
      </c>
      <c r="AX16">
        <f>IF(AX$1=$A16,1,INDEX(Correlations!$F$3:$DA$102,MAX(AX$1,$A16),MIN(AX$1,$A16)))</f>
        <v>0.57999999999999996</v>
      </c>
      <c r="AY16">
        <f>IF(AY$1=$A16,1,INDEX(Correlations!$F$3:$DA$102,MAX(AY$1,$A16),MIN(AY$1,$A16)))</f>
        <v>0.49</v>
      </c>
      <c r="AZ16">
        <f>IF(AZ$1=$A16,1,INDEX(Correlations!$F$3:$DA$102,MAX(AZ$1,$A16),MIN(AZ$1,$A16)))</f>
        <v>0</v>
      </c>
      <c r="BA16">
        <f>IF(BA$1=$A16,1,INDEX(Correlations!$F$3:$DA$102,MAX(BA$1,$A16),MIN(BA$1,$A16)))</f>
        <v>0</v>
      </c>
      <c r="BB16">
        <f>IF(BB$1=$A16,1,INDEX(Correlations!$F$3:$DA$102,MAX(BB$1,$A16),MIN(BB$1,$A16)))</f>
        <v>0</v>
      </c>
      <c r="BC16">
        <f>IF(BC$1=$A16,1,INDEX(Correlations!$F$3:$DA$102,MAX(BC$1,$A16),MIN(BC$1,$A16)))</f>
        <v>0</v>
      </c>
      <c r="BD16">
        <f>IF(BD$1=$A16,1,INDEX(Correlations!$F$3:$DA$102,MAX(BD$1,$A16),MIN(BD$1,$A16)))</f>
        <v>0</v>
      </c>
      <c r="BE16">
        <f>IF(BE$1=$A16,1,INDEX(Correlations!$F$3:$DA$102,MAX(BE$1,$A16),MIN(BE$1,$A16)))</f>
        <v>0</v>
      </c>
      <c r="BF16">
        <f>IF(BF$1=$A16,1,INDEX(Correlations!$F$3:$DA$102,MAX(BF$1,$A16),MIN(BF$1,$A16)))</f>
        <v>0</v>
      </c>
      <c r="BG16">
        <f>IF(BG$1=$A16,1,INDEX(Correlations!$F$3:$DA$102,MAX(BG$1,$A16),MIN(BG$1,$A16)))</f>
        <v>0</v>
      </c>
      <c r="BH16">
        <f>IF(BH$1=$A16,1,INDEX(Correlations!$F$3:$DA$102,MAX(BH$1,$A16),MIN(BH$1,$A16)))</f>
        <v>0</v>
      </c>
      <c r="BI16">
        <f>IF(BI$1=$A16,1,INDEX(Correlations!$F$3:$DA$102,MAX(BI$1,$A16),MIN(BI$1,$A16)))</f>
        <v>0</v>
      </c>
      <c r="BJ16">
        <f>IF(BJ$1=$A16,1,INDEX(Correlations!$F$3:$DA$102,MAX(BJ$1,$A16),MIN(BJ$1,$A16)))</f>
        <v>0</v>
      </c>
      <c r="BK16">
        <f>IF(BK$1=$A16,1,INDEX(Correlations!$F$3:$DA$102,MAX(BK$1,$A16),MIN(BK$1,$A16)))</f>
        <v>0</v>
      </c>
      <c r="BL16">
        <f>IF(BL$1=$A16,1,INDEX(Correlations!$F$3:$DA$102,MAX(BL$1,$A16),MIN(BL$1,$A16)))</f>
        <v>0</v>
      </c>
      <c r="BM16">
        <f>IF(BM$1=$A16,1,INDEX(Correlations!$F$3:$DA$102,MAX(BM$1,$A16),MIN(BM$1,$A16)))</f>
        <v>0</v>
      </c>
      <c r="BN16">
        <f>IF(BN$1=$A16,1,INDEX(Correlations!$F$3:$DA$102,MAX(BN$1,$A16),MIN(BN$1,$A16)))</f>
        <v>0</v>
      </c>
      <c r="BO16">
        <f>IF(BO$1=$A16,1,INDEX(Correlations!$F$3:$DA$102,MAX(BO$1,$A16),MIN(BO$1,$A16)))</f>
        <v>0</v>
      </c>
      <c r="BP16">
        <f>IF(BP$1=$A16,1,INDEX(Correlations!$F$3:$DA$102,MAX(BP$1,$A16),MIN(BP$1,$A16)))</f>
        <v>0</v>
      </c>
      <c r="BQ16">
        <f>IF(BQ$1=$A16,1,INDEX(Correlations!$F$3:$DA$102,MAX(BQ$1,$A16),MIN(BQ$1,$A16)))</f>
        <v>0</v>
      </c>
      <c r="BR16">
        <f>IF(BR$1=$A16,1,INDEX(Correlations!$F$3:$DA$102,MAX(BR$1,$A16),MIN(BR$1,$A16)))</f>
        <v>0</v>
      </c>
      <c r="BS16">
        <f>IF(BS$1=$A16,1,INDEX(Correlations!$F$3:$DA$102,MAX(BS$1,$A16),MIN(BS$1,$A16)))</f>
        <v>0</v>
      </c>
      <c r="BT16">
        <f>IF(BT$1=$A16,1,INDEX(Correlations!$F$3:$DA$102,MAX(BT$1,$A16),MIN(BT$1,$A16)))</f>
        <v>0</v>
      </c>
      <c r="BU16">
        <f>IF(BU$1=$A16,1,INDEX(Correlations!$F$3:$DA$102,MAX(BU$1,$A16),MIN(BU$1,$A16)))</f>
        <v>0</v>
      </c>
      <c r="BV16">
        <f>IF(BV$1=$A16,1,INDEX(Correlations!$F$3:$DA$102,MAX(BV$1,$A16),MIN(BV$1,$A16)))</f>
        <v>0</v>
      </c>
      <c r="BW16">
        <f>IF(BW$1=$A16,1,INDEX(Correlations!$F$3:$DA$102,MAX(BW$1,$A16),MIN(BW$1,$A16)))</f>
        <v>0</v>
      </c>
      <c r="BX16">
        <f>IF(BX$1=$A16,1,INDEX(Correlations!$F$3:$DA$102,MAX(BX$1,$A16),MIN(BX$1,$A16)))</f>
        <v>0</v>
      </c>
      <c r="BY16">
        <f>IF(BY$1=$A16,1,INDEX(Correlations!$F$3:$DA$102,MAX(BY$1,$A16),MIN(BY$1,$A16)))</f>
        <v>0</v>
      </c>
      <c r="BZ16">
        <f>IF(BZ$1=$A16,1,INDEX(Correlations!$F$3:$DA$102,MAX(BZ$1,$A16),MIN(BZ$1,$A16)))</f>
        <v>0</v>
      </c>
      <c r="CA16">
        <f>IF(CA$1=$A16,1,INDEX(Correlations!$F$3:$DA$102,MAX(CA$1,$A16),MIN(CA$1,$A16)))</f>
        <v>0</v>
      </c>
      <c r="CB16">
        <f>IF(CB$1=$A16,1,INDEX(Correlations!$F$3:$DA$102,MAX(CB$1,$A16),MIN(CB$1,$A16)))</f>
        <v>0</v>
      </c>
      <c r="CC16">
        <f>IF(CC$1=$A16,1,INDEX(Correlations!$F$3:$DA$102,MAX(CC$1,$A16),MIN(CC$1,$A16)))</f>
        <v>0</v>
      </c>
      <c r="CD16">
        <f>IF(CD$1=$A16,1,INDEX(Correlations!$F$3:$DA$102,MAX(CD$1,$A16),MIN(CD$1,$A16)))</f>
        <v>0</v>
      </c>
      <c r="CE16">
        <f>IF(CE$1=$A16,1,INDEX(Correlations!$F$3:$DA$102,MAX(CE$1,$A16),MIN(CE$1,$A16)))</f>
        <v>0</v>
      </c>
      <c r="CF16">
        <f>IF(CF$1=$A16,1,INDEX(Correlations!$F$3:$DA$102,MAX(CF$1,$A16),MIN(CF$1,$A16)))</f>
        <v>0</v>
      </c>
      <c r="CG16">
        <f>IF(CG$1=$A16,1,INDEX(Correlations!$F$3:$DA$102,MAX(CG$1,$A16),MIN(CG$1,$A16)))</f>
        <v>0</v>
      </c>
      <c r="CH16">
        <f>IF(CH$1=$A16,1,INDEX(Correlations!$F$3:$DA$102,MAX(CH$1,$A16),MIN(CH$1,$A16)))</f>
        <v>0</v>
      </c>
      <c r="CI16">
        <f>IF(CI$1=$A16,1,INDEX(Correlations!$F$3:$DA$102,MAX(CI$1,$A16),MIN(CI$1,$A16)))</f>
        <v>0</v>
      </c>
      <c r="CJ16">
        <f>IF(CJ$1=$A16,1,INDEX(Correlations!$F$3:$DA$102,MAX(CJ$1,$A16),MIN(CJ$1,$A16)))</f>
        <v>0</v>
      </c>
      <c r="CK16">
        <f>IF(CK$1=$A16,1,INDEX(Correlations!$F$3:$DA$102,MAX(CK$1,$A16),MIN(CK$1,$A16)))</f>
        <v>0</v>
      </c>
      <c r="CL16">
        <f>IF(CL$1=$A16,1,INDEX(Correlations!$F$3:$DA$102,MAX(CL$1,$A16),MIN(CL$1,$A16)))</f>
        <v>0</v>
      </c>
      <c r="CM16">
        <f>IF(CM$1=$A16,1,INDEX(Correlations!$F$3:$DA$102,MAX(CM$1,$A16),MIN(CM$1,$A16)))</f>
        <v>0</v>
      </c>
      <c r="CN16">
        <f>IF(CN$1=$A16,1,INDEX(Correlations!$F$3:$DA$102,MAX(CN$1,$A16),MIN(CN$1,$A16)))</f>
        <v>0</v>
      </c>
      <c r="CO16">
        <f>IF(CO$1=$A16,1,INDEX(Correlations!$F$3:$DA$102,MAX(CO$1,$A16),MIN(CO$1,$A16)))</f>
        <v>0</v>
      </c>
      <c r="CP16">
        <f>IF(CP$1=$A16,1,INDEX(Correlations!$F$3:$DA$102,MAX(CP$1,$A16),MIN(CP$1,$A16)))</f>
        <v>0</v>
      </c>
      <c r="CQ16">
        <f>IF(CQ$1=$A16,1,INDEX(Correlations!$F$3:$DA$102,MAX(CQ$1,$A16),MIN(CQ$1,$A16)))</f>
        <v>0</v>
      </c>
      <c r="CR16">
        <f>IF(CR$1=$A16,1,INDEX(Correlations!$F$3:$DA$102,MAX(CR$1,$A16),MIN(CR$1,$A16)))</f>
        <v>0</v>
      </c>
      <c r="CS16">
        <f>IF(CS$1=$A16,1,INDEX(Correlations!$F$3:$DA$102,MAX(CS$1,$A16),MIN(CS$1,$A16)))</f>
        <v>0</v>
      </c>
      <c r="CT16">
        <f>IF(CT$1=$A16,1,INDEX(Correlations!$F$3:$DA$102,MAX(CT$1,$A16),MIN(CT$1,$A16)))</f>
        <v>0</v>
      </c>
      <c r="CU16">
        <f>IF(CU$1=$A16,1,INDEX(Correlations!$F$3:$DA$102,MAX(CU$1,$A16),MIN(CU$1,$A16)))</f>
        <v>0</v>
      </c>
      <c r="CV16">
        <f>IF(CV$1=$A16,1,INDEX(Correlations!$F$3:$DA$102,MAX(CV$1,$A16),MIN(CV$1,$A16)))</f>
        <v>0</v>
      </c>
      <c r="CW16">
        <f>IF(CW$1=$A16,1,INDEX(Correlations!$F$3:$DA$102,MAX(CW$1,$A16),MIN(CW$1,$A16)))</f>
        <v>0</v>
      </c>
    </row>
    <row r="17" spans="1:101" x14ac:dyDescent="0.15">
      <c r="A17">
        <v>16</v>
      </c>
      <c r="B17">
        <f>IF(B$1=$A17,1,INDEX(Correlations!$F$3:$DA$102,MAX(B$1,$A17),MIN(B$1,$A17)))</f>
        <v>0.39</v>
      </c>
      <c r="C17">
        <f>IF(C$1=$A17,1,INDEX(Correlations!$F$3:$DA$102,MAX(C$1,$A17),MIN(C$1,$A17)))</f>
        <v>0.43</v>
      </c>
      <c r="D17">
        <f>IF(D$1=$A17,1,INDEX(Correlations!$F$3:$DA$102,MAX(D$1,$A17),MIN(D$1,$A17)))</f>
        <v>0.36</v>
      </c>
      <c r="E17">
        <f>IF(E$1=$A17,1,INDEX(Correlations!$F$3:$DA$102,MAX(E$1,$A17),MIN(E$1,$A17)))</f>
        <v>0.43</v>
      </c>
      <c r="F17">
        <f>IF(F$1=$A17,1,INDEX(Correlations!$F$3:$DA$102,MAX(F$1,$A17),MIN(F$1,$A17)))</f>
        <v>0.83</v>
      </c>
      <c r="G17">
        <f>IF(G$1=$A17,1,INDEX(Correlations!$F$3:$DA$102,MAX(G$1,$A17),MIN(G$1,$A17)))</f>
        <v>0.51</v>
      </c>
      <c r="H17">
        <f>IF(H$1=$A17,1,INDEX(Correlations!$F$3:$DA$102,MAX(H$1,$A17),MIN(H$1,$A17)))</f>
        <v>0.37</v>
      </c>
      <c r="I17">
        <f>IF(I$1=$A17,1,INDEX(Correlations!$F$3:$DA$102,MAX(I$1,$A17),MIN(I$1,$A17)))</f>
        <v>0.33</v>
      </c>
      <c r="J17">
        <f>IF(J$1=$A17,1,INDEX(Correlations!$F$3:$DA$102,MAX(J$1,$A17),MIN(J$1,$A17)))</f>
        <v>0.31</v>
      </c>
      <c r="K17">
        <f>IF(K$1=$A17,1,INDEX(Correlations!$F$3:$DA$102,MAX(K$1,$A17),MIN(K$1,$A17)))</f>
        <v>0.37</v>
      </c>
      <c r="L17">
        <f>IF(L$1=$A17,1,INDEX(Correlations!$F$3:$DA$102,MAX(L$1,$A17),MIN(L$1,$A17)))</f>
        <v>0</v>
      </c>
      <c r="M17">
        <f>IF(M$1=$A17,1,INDEX(Correlations!$F$3:$DA$102,MAX(M$1,$A17),MIN(M$1,$A17)))</f>
        <v>0</v>
      </c>
      <c r="N17">
        <f>IF(N$1=$A17,1,INDEX(Correlations!$F$3:$DA$102,MAX(N$1,$A17),MIN(N$1,$A17)))</f>
        <v>0</v>
      </c>
      <c r="O17">
        <f>IF(O$1=$A17,1,INDEX(Correlations!$F$3:$DA$102,MAX(O$1,$A17),MIN(O$1,$A17)))</f>
        <v>0</v>
      </c>
      <c r="P17">
        <f>IF(P$1=$A17,1,INDEX(Correlations!$F$3:$DA$102,MAX(P$1,$A17),MIN(P$1,$A17)))</f>
        <v>0.5</v>
      </c>
      <c r="Q17">
        <f>IF(Q$1=$A17,1,INDEX(Correlations!$F$3:$DA$102,MAX(Q$1,$A17),MIN(Q$1,$A17)))</f>
        <v>1</v>
      </c>
      <c r="R17">
        <f>IF(R$1=$A17,1,INDEX(Correlations!$F$3:$DA$102,MAX(R$1,$A17),MIN(R$1,$A17)))</f>
        <v>0.1</v>
      </c>
      <c r="S17">
        <f>IF(S$1=$A17,1,INDEX(Correlations!$F$3:$DA$102,MAX(S$1,$A17),MIN(S$1,$A17)))</f>
        <v>0.17</v>
      </c>
      <c r="T17">
        <f>IF(T$1=$A17,1,INDEX(Correlations!$F$3:$DA$102,MAX(T$1,$A17),MIN(T$1,$A17)))</f>
        <v>0.14000000000000001</v>
      </c>
      <c r="U17">
        <f>IF(U$1=$A17,1,INDEX(Correlations!$F$3:$DA$102,MAX(U$1,$A17),MIN(U$1,$A17)))</f>
        <v>0.1</v>
      </c>
      <c r="V17">
        <f>IF(V$1=$A17,1,INDEX(Correlations!$F$3:$DA$102,MAX(V$1,$A17),MIN(V$1,$A17)))</f>
        <v>0.14000000000000001</v>
      </c>
      <c r="W17">
        <f>IF(W$1=$A17,1,INDEX(Correlations!$F$3:$DA$102,MAX(W$1,$A17),MIN(W$1,$A17)))</f>
        <v>0.18</v>
      </c>
      <c r="X17">
        <f>IF(X$1=$A17,1,INDEX(Correlations!$F$3:$DA$102,MAX(X$1,$A17),MIN(X$1,$A17)))</f>
        <v>0.1</v>
      </c>
      <c r="Y17">
        <f>IF(Y$1=$A17,1,INDEX(Correlations!$F$3:$DA$102,MAX(Y$1,$A17),MIN(Y$1,$A17)))</f>
        <v>0.13</v>
      </c>
      <c r="Z17">
        <f>IF(Z$1=$A17,1,INDEX(Correlations!$F$3:$DA$102,MAX(Z$1,$A17),MIN(Z$1,$A17)))</f>
        <v>0.26</v>
      </c>
      <c r="AA17">
        <f>IF(AA$1=$A17,1,INDEX(Correlations!$F$3:$DA$102,MAX(AA$1,$A17),MIN(AA$1,$A17)))</f>
        <v>0.22</v>
      </c>
      <c r="AB17">
        <f>IF(AB$1=$A17,1,INDEX(Correlations!$F$3:$DA$102,MAX(AB$1,$A17),MIN(AB$1,$A17)))</f>
        <v>0.14000000000000001</v>
      </c>
      <c r="AC17">
        <f>IF(AC$1=$A17,1,INDEX(Correlations!$F$3:$DA$102,MAX(AC$1,$A17),MIN(AC$1,$A17)))</f>
        <v>0.22</v>
      </c>
      <c r="AD17">
        <f>IF(AD$1=$A17,1,INDEX(Correlations!$F$3:$DA$102,MAX(AD$1,$A17),MIN(AD$1,$A17)))</f>
        <v>0.11</v>
      </c>
      <c r="AE17">
        <f>IF(AE$1=$A17,1,INDEX(Correlations!$F$3:$DA$102,MAX(AE$1,$A17),MIN(AE$1,$A17)))</f>
        <v>0.34</v>
      </c>
      <c r="AF17">
        <f>IF(AF$1=$A17,1,INDEX(Correlations!$F$3:$DA$102,MAX(AF$1,$A17),MIN(AF$1,$A17)))</f>
        <v>0.43</v>
      </c>
      <c r="AG17">
        <f>IF(AG$1=$A17,1,INDEX(Correlations!$F$3:$DA$102,MAX(AG$1,$A17),MIN(AG$1,$A17)))</f>
        <v>0.17</v>
      </c>
      <c r="AH17">
        <f>IF(AH$1=$A17,1,INDEX(Correlations!$F$3:$DA$102,MAX(AH$1,$A17),MIN(AH$1,$A17)))</f>
        <v>0.35299999999999998</v>
      </c>
      <c r="AI17">
        <f>IF(AI$1=$A17,1,INDEX(Correlations!$F$3:$DA$102,MAX(AI$1,$A17),MIN(AI$1,$A17)))</f>
        <v>0.49</v>
      </c>
      <c r="AJ17">
        <f>IF(AJ$1=$A17,1,INDEX(Correlations!$F$3:$DA$102,MAX(AJ$1,$A17),MIN(AJ$1,$A17)))</f>
        <v>0.56000000000000005</v>
      </c>
      <c r="AK17">
        <f>IF(AK$1=$A17,1,INDEX(Correlations!$F$3:$DA$102,MAX(AK$1,$A17),MIN(AK$1,$A17)))</f>
        <v>0</v>
      </c>
      <c r="AL17">
        <f>IF(AL$1=$A17,1,INDEX(Correlations!$F$3:$DA$102,MAX(AL$1,$A17),MIN(AL$1,$A17)))</f>
        <v>0.23469999999999999</v>
      </c>
      <c r="AM17">
        <f>IF(AM$1=$A17,1,INDEX(Correlations!$F$3:$DA$102,MAX(AM$1,$A17),MIN(AM$1,$A17)))</f>
        <v>0.27210000000000001</v>
      </c>
      <c r="AN17">
        <f>IF(AN$1=$A17,1,INDEX(Correlations!$F$3:$DA$102,MAX(AN$1,$A17),MIN(AN$1,$A17)))</f>
        <v>0.26</v>
      </c>
      <c r="AO17">
        <f>IF(AO$1=$A17,1,INDEX(Correlations!$F$3:$DA$102,MAX(AO$1,$A17),MIN(AO$1,$A17)))</f>
        <v>0.14000000000000001</v>
      </c>
      <c r="AP17">
        <f>IF(AP$1=$A17,1,INDEX(Correlations!$F$3:$DA$102,MAX(AP$1,$A17),MIN(AP$1,$A17)))</f>
        <v>0.31</v>
      </c>
      <c r="AQ17">
        <f>IF(AQ$1=$A17,1,INDEX(Correlations!$F$3:$DA$102,MAX(AQ$1,$A17),MIN(AQ$1,$A17)))</f>
        <v>0.43</v>
      </c>
      <c r="AR17">
        <f>IF(AR$1=$A17,1,INDEX(Correlations!$F$3:$DA$102,MAX(AR$1,$A17),MIN(AR$1,$A17)))</f>
        <v>0.59</v>
      </c>
      <c r="AS17">
        <f>IF(AS$1=$A17,1,INDEX(Correlations!$F$3:$DA$102,MAX(AS$1,$A17),MIN(AS$1,$A17)))</f>
        <v>0.27</v>
      </c>
      <c r="AT17">
        <f>IF(AT$1=$A17,1,INDEX(Correlations!$F$3:$DA$102,MAX(AT$1,$A17),MIN(AT$1,$A17)))</f>
        <v>0.2051</v>
      </c>
      <c r="AU17">
        <f>IF(AU$1=$A17,1,INDEX(Correlations!$F$3:$DA$102,MAX(AU$1,$A17),MIN(AU$1,$A17)))</f>
        <v>0.2137</v>
      </c>
      <c r="AV17">
        <f>IF(AV$1=$A17,1,INDEX(Correlations!$F$3:$DA$102,MAX(AV$1,$A17),MIN(AV$1,$A17)))</f>
        <v>0</v>
      </c>
      <c r="AW17">
        <f>IF(AW$1=$A17,1,INDEX(Correlations!$F$3:$DA$102,MAX(AW$1,$A17),MIN(AW$1,$A17)))</f>
        <v>0.53</v>
      </c>
      <c r="AX17">
        <f>IF(AX$1=$A17,1,INDEX(Correlations!$F$3:$DA$102,MAX(AX$1,$A17),MIN(AX$1,$A17)))</f>
        <v>0.57999999999999996</v>
      </c>
      <c r="AY17">
        <f>IF(AY$1=$A17,1,INDEX(Correlations!$F$3:$DA$102,MAX(AY$1,$A17),MIN(AY$1,$A17)))</f>
        <v>0.49</v>
      </c>
      <c r="AZ17">
        <f>IF(AZ$1=$A17,1,INDEX(Correlations!$F$3:$DA$102,MAX(AZ$1,$A17),MIN(AZ$1,$A17)))</f>
        <v>0</v>
      </c>
      <c r="BA17">
        <f>IF(BA$1=$A17,1,INDEX(Correlations!$F$3:$DA$102,MAX(BA$1,$A17),MIN(BA$1,$A17)))</f>
        <v>0</v>
      </c>
      <c r="BB17">
        <f>IF(BB$1=$A17,1,INDEX(Correlations!$F$3:$DA$102,MAX(BB$1,$A17),MIN(BB$1,$A17)))</f>
        <v>0</v>
      </c>
      <c r="BC17">
        <f>IF(BC$1=$A17,1,INDEX(Correlations!$F$3:$DA$102,MAX(BC$1,$A17),MIN(BC$1,$A17)))</f>
        <v>0</v>
      </c>
      <c r="BD17">
        <f>IF(BD$1=$A17,1,INDEX(Correlations!$F$3:$DA$102,MAX(BD$1,$A17),MIN(BD$1,$A17)))</f>
        <v>0</v>
      </c>
      <c r="BE17">
        <f>IF(BE$1=$A17,1,INDEX(Correlations!$F$3:$DA$102,MAX(BE$1,$A17),MIN(BE$1,$A17)))</f>
        <v>0</v>
      </c>
      <c r="BF17">
        <f>IF(BF$1=$A17,1,INDEX(Correlations!$F$3:$DA$102,MAX(BF$1,$A17),MIN(BF$1,$A17)))</f>
        <v>0</v>
      </c>
      <c r="BG17">
        <f>IF(BG$1=$A17,1,INDEX(Correlations!$F$3:$DA$102,MAX(BG$1,$A17),MIN(BG$1,$A17)))</f>
        <v>0</v>
      </c>
      <c r="BH17">
        <f>IF(BH$1=$A17,1,INDEX(Correlations!$F$3:$DA$102,MAX(BH$1,$A17),MIN(BH$1,$A17)))</f>
        <v>0</v>
      </c>
      <c r="BI17">
        <f>IF(BI$1=$A17,1,INDEX(Correlations!$F$3:$DA$102,MAX(BI$1,$A17),MIN(BI$1,$A17)))</f>
        <v>0</v>
      </c>
      <c r="BJ17">
        <f>IF(BJ$1=$A17,1,INDEX(Correlations!$F$3:$DA$102,MAX(BJ$1,$A17),MIN(BJ$1,$A17)))</f>
        <v>0</v>
      </c>
      <c r="BK17">
        <f>IF(BK$1=$A17,1,INDEX(Correlations!$F$3:$DA$102,MAX(BK$1,$A17),MIN(BK$1,$A17)))</f>
        <v>0</v>
      </c>
      <c r="BL17">
        <f>IF(BL$1=$A17,1,INDEX(Correlations!$F$3:$DA$102,MAX(BL$1,$A17),MIN(BL$1,$A17)))</f>
        <v>0</v>
      </c>
      <c r="BM17">
        <f>IF(BM$1=$A17,1,INDEX(Correlations!$F$3:$DA$102,MAX(BM$1,$A17),MIN(BM$1,$A17)))</f>
        <v>0</v>
      </c>
      <c r="BN17">
        <f>IF(BN$1=$A17,1,INDEX(Correlations!$F$3:$DA$102,MAX(BN$1,$A17),MIN(BN$1,$A17)))</f>
        <v>0</v>
      </c>
      <c r="BO17">
        <f>IF(BO$1=$A17,1,INDEX(Correlations!$F$3:$DA$102,MAX(BO$1,$A17),MIN(BO$1,$A17)))</f>
        <v>0</v>
      </c>
      <c r="BP17">
        <f>IF(BP$1=$A17,1,INDEX(Correlations!$F$3:$DA$102,MAX(BP$1,$A17),MIN(BP$1,$A17)))</f>
        <v>0</v>
      </c>
      <c r="BQ17">
        <f>IF(BQ$1=$A17,1,INDEX(Correlations!$F$3:$DA$102,MAX(BQ$1,$A17),MIN(BQ$1,$A17)))</f>
        <v>0</v>
      </c>
      <c r="BR17">
        <f>IF(BR$1=$A17,1,INDEX(Correlations!$F$3:$DA$102,MAX(BR$1,$A17),MIN(BR$1,$A17)))</f>
        <v>0</v>
      </c>
      <c r="BS17">
        <f>IF(BS$1=$A17,1,INDEX(Correlations!$F$3:$DA$102,MAX(BS$1,$A17),MIN(BS$1,$A17)))</f>
        <v>0</v>
      </c>
      <c r="BT17">
        <f>IF(BT$1=$A17,1,INDEX(Correlations!$F$3:$DA$102,MAX(BT$1,$A17),MIN(BT$1,$A17)))</f>
        <v>0</v>
      </c>
      <c r="BU17">
        <f>IF(BU$1=$A17,1,INDEX(Correlations!$F$3:$DA$102,MAX(BU$1,$A17),MIN(BU$1,$A17)))</f>
        <v>0</v>
      </c>
      <c r="BV17">
        <f>IF(BV$1=$A17,1,INDEX(Correlations!$F$3:$DA$102,MAX(BV$1,$A17),MIN(BV$1,$A17)))</f>
        <v>0</v>
      </c>
      <c r="BW17">
        <f>IF(BW$1=$A17,1,INDEX(Correlations!$F$3:$DA$102,MAX(BW$1,$A17),MIN(BW$1,$A17)))</f>
        <v>0</v>
      </c>
      <c r="BX17">
        <f>IF(BX$1=$A17,1,INDEX(Correlations!$F$3:$DA$102,MAX(BX$1,$A17),MIN(BX$1,$A17)))</f>
        <v>0</v>
      </c>
      <c r="BY17">
        <f>IF(BY$1=$A17,1,INDEX(Correlations!$F$3:$DA$102,MAX(BY$1,$A17),MIN(BY$1,$A17)))</f>
        <v>0</v>
      </c>
      <c r="BZ17">
        <f>IF(BZ$1=$A17,1,INDEX(Correlations!$F$3:$DA$102,MAX(BZ$1,$A17),MIN(BZ$1,$A17)))</f>
        <v>0</v>
      </c>
      <c r="CA17">
        <f>IF(CA$1=$A17,1,INDEX(Correlations!$F$3:$DA$102,MAX(CA$1,$A17),MIN(CA$1,$A17)))</f>
        <v>0</v>
      </c>
      <c r="CB17">
        <f>IF(CB$1=$A17,1,INDEX(Correlations!$F$3:$DA$102,MAX(CB$1,$A17),MIN(CB$1,$A17)))</f>
        <v>0</v>
      </c>
      <c r="CC17">
        <f>IF(CC$1=$A17,1,INDEX(Correlations!$F$3:$DA$102,MAX(CC$1,$A17),MIN(CC$1,$A17)))</f>
        <v>0</v>
      </c>
      <c r="CD17">
        <f>IF(CD$1=$A17,1,INDEX(Correlations!$F$3:$DA$102,MAX(CD$1,$A17),MIN(CD$1,$A17)))</f>
        <v>0</v>
      </c>
      <c r="CE17">
        <f>IF(CE$1=$A17,1,INDEX(Correlations!$F$3:$DA$102,MAX(CE$1,$A17),MIN(CE$1,$A17)))</f>
        <v>0</v>
      </c>
      <c r="CF17">
        <f>IF(CF$1=$A17,1,INDEX(Correlations!$F$3:$DA$102,MAX(CF$1,$A17),MIN(CF$1,$A17)))</f>
        <v>0</v>
      </c>
      <c r="CG17">
        <f>IF(CG$1=$A17,1,INDEX(Correlations!$F$3:$DA$102,MAX(CG$1,$A17),MIN(CG$1,$A17)))</f>
        <v>0</v>
      </c>
      <c r="CH17">
        <f>IF(CH$1=$A17,1,INDEX(Correlations!$F$3:$DA$102,MAX(CH$1,$A17),MIN(CH$1,$A17)))</f>
        <v>0</v>
      </c>
      <c r="CI17">
        <f>IF(CI$1=$A17,1,INDEX(Correlations!$F$3:$DA$102,MAX(CI$1,$A17),MIN(CI$1,$A17)))</f>
        <v>0</v>
      </c>
      <c r="CJ17">
        <f>IF(CJ$1=$A17,1,INDEX(Correlations!$F$3:$DA$102,MAX(CJ$1,$A17),MIN(CJ$1,$A17)))</f>
        <v>0</v>
      </c>
      <c r="CK17">
        <f>IF(CK$1=$A17,1,INDEX(Correlations!$F$3:$DA$102,MAX(CK$1,$A17),MIN(CK$1,$A17)))</f>
        <v>0</v>
      </c>
      <c r="CL17">
        <f>IF(CL$1=$A17,1,INDEX(Correlations!$F$3:$DA$102,MAX(CL$1,$A17),MIN(CL$1,$A17)))</f>
        <v>0</v>
      </c>
      <c r="CM17">
        <f>IF(CM$1=$A17,1,INDEX(Correlations!$F$3:$DA$102,MAX(CM$1,$A17),MIN(CM$1,$A17)))</f>
        <v>0</v>
      </c>
      <c r="CN17">
        <f>IF(CN$1=$A17,1,INDEX(Correlations!$F$3:$DA$102,MAX(CN$1,$A17),MIN(CN$1,$A17)))</f>
        <v>0</v>
      </c>
      <c r="CO17">
        <f>IF(CO$1=$A17,1,INDEX(Correlations!$F$3:$DA$102,MAX(CO$1,$A17),MIN(CO$1,$A17)))</f>
        <v>0</v>
      </c>
      <c r="CP17">
        <f>IF(CP$1=$A17,1,INDEX(Correlations!$F$3:$DA$102,MAX(CP$1,$A17),MIN(CP$1,$A17)))</f>
        <v>0</v>
      </c>
      <c r="CQ17">
        <f>IF(CQ$1=$A17,1,INDEX(Correlations!$F$3:$DA$102,MAX(CQ$1,$A17),MIN(CQ$1,$A17)))</f>
        <v>0</v>
      </c>
      <c r="CR17">
        <f>IF(CR$1=$A17,1,INDEX(Correlations!$F$3:$DA$102,MAX(CR$1,$A17),MIN(CR$1,$A17)))</f>
        <v>0</v>
      </c>
      <c r="CS17">
        <f>IF(CS$1=$A17,1,INDEX(Correlations!$F$3:$DA$102,MAX(CS$1,$A17),MIN(CS$1,$A17)))</f>
        <v>0</v>
      </c>
      <c r="CT17">
        <f>IF(CT$1=$A17,1,INDEX(Correlations!$F$3:$DA$102,MAX(CT$1,$A17),MIN(CT$1,$A17)))</f>
        <v>0</v>
      </c>
      <c r="CU17">
        <f>IF(CU$1=$A17,1,INDEX(Correlations!$F$3:$DA$102,MAX(CU$1,$A17),MIN(CU$1,$A17)))</f>
        <v>0</v>
      </c>
      <c r="CV17">
        <f>IF(CV$1=$A17,1,INDEX(Correlations!$F$3:$DA$102,MAX(CV$1,$A17),MIN(CV$1,$A17)))</f>
        <v>0</v>
      </c>
      <c r="CW17">
        <f>IF(CW$1=$A17,1,INDEX(Correlations!$F$3:$DA$102,MAX(CW$1,$A17),MIN(CW$1,$A17)))</f>
        <v>0</v>
      </c>
    </row>
    <row r="18" spans="1:101" x14ac:dyDescent="0.15">
      <c r="A18">
        <v>17</v>
      </c>
      <c r="B18">
        <f>IF(B$1=$A18,1,INDEX(Correlations!$F$3:$DA$102,MAX(B$1,$A18),MIN(B$1,$A18)))</f>
        <v>0</v>
      </c>
      <c r="C18">
        <f>IF(C$1=$A18,1,INDEX(Correlations!$F$3:$DA$102,MAX(C$1,$A18),MIN(C$1,$A18)))</f>
        <v>0</v>
      </c>
      <c r="D18">
        <f>IF(D$1=$A18,1,INDEX(Correlations!$F$3:$DA$102,MAX(D$1,$A18),MIN(D$1,$A18)))</f>
        <v>0</v>
      </c>
      <c r="E18">
        <f>IF(E$1=$A18,1,INDEX(Correlations!$F$3:$DA$102,MAX(E$1,$A18),MIN(E$1,$A18)))</f>
        <v>0</v>
      </c>
      <c r="F18">
        <f>IF(F$1=$A18,1,INDEX(Correlations!$F$3:$DA$102,MAX(F$1,$A18),MIN(F$1,$A18)))</f>
        <v>0</v>
      </c>
      <c r="G18">
        <f>IF(G$1=$A18,1,INDEX(Correlations!$F$3:$DA$102,MAX(G$1,$A18),MIN(G$1,$A18)))</f>
        <v>0</v>
      </c>
      <c r="H18">
        <f>IF(H$1=$A18,1,INDEX(Correlations!$F$3:$DA$102,MAX(H$1,$A18),MIN(H$1,$A18)))</f>
        <v>0.34</v>
      </c>
      <c r="I18">
        <f>IF(I$1=$A18,1,INDEX(Correlations!$F$3:$DA$102,MAX(I$1,$A18),MIN(I$1,$A18)))</f>
        <v>0</v>
      </c>
      <c r="J18">
        <f>IF(J$1=$A18,1,INDEX(Correlations!$F$3:$DA$102,MAX(J$1,$A18),MIN(J$1,$A18)))</f>
        <v>0</v>
      </c>
      <c r="K18">
        <f>IF(K$1=$A18,1,INDEX(Correlations!$F$3:$DA$102,MAX(K$1,$A18),MIN(K$1,$A18)))</f>
        <v>0.5</v>
      </c>
      <c r="L18">
        <f>IF(L$1=$A18,1,INDEX(Correlations!$F$3:$DA$102,MAX(L$1,$A18),MIN(L$1,$A18)))</f>
        <v>0</v>
      </c>
      <c r="M18">
        <f>IF(M$1=$A18,1,INDEX(Correlations!$F$3:$DA$102,MAX(M$1,$A18),MIN(M$1,$A18)))</f>
        <v>0</v>
      </c>
      <c r="N18">
        <f>IF(N$1=$A18,1,INDEX(Correlations!$F$3:$DA$102,MAX(N$1,$A18),MIN(N$1,$A18)))</f>
        <v>0</v>
      </c>
      <c r="O18">
        <f>IF(O$1=$A18,1,INDEX(Correlations!$F$3:$DA$102,MAX(O$1,$A18),MIN(O$1,$A18)))</f>
        <v>0</v>
      </c>
      <c r="P18">
        <f>IF(P$1=$A18,1,INDEX(Correlations!$F$3:$DA$102,MAX(P$1,$A18),MIN(P$1,$A18)))</f>
        <v>0.1</v>
      </c>
      <c r="Q18">
        <f>IF(Q$1=$A18,1,INDEX(Correlations!$F$3:$DA$102,MAX(Q$1,$A18),MIN(Q$1,$A18)))</f>
        <v>0.1</v>
      </c>
      <c r="R18">
        <f>IF(R$1=$A18,1,INDEX(Correlations!$F$3:$DA$102,MAX(R$1,$A18),MIN(R$1,$A18)))</f>
        <v>1</v>
      </c>
      <c r="S18">
        <f>IF(S$1=$A18,1,INDEX(Correlations!$F$3:$DA$102,MAX(S$1,$A18),MIN(S$1,$A18)))</f>
        <v>-0.1</v>
      </c>
      <c r="T18">
        <f>IF(T$1=$A18,1,INDEX(Correlations!$F$3:$DA$102,MAX(T$1,$A18),MIN(T$1,$A18)))</f>
        <v>0.96</v>
      </c>
      <c r="U18">
        <f>IF(U$1=$A18,1,INDEX(Correlations!$F$3:$DA$102,MAX(U$1,$A18),MIN(U$1,$A18)))</f>
        <v>0.41</v>
      </c>
      <c r="V18">
        <f>IF(V$1=$A18,1,INDEX(Correlations!$F$3:$DA$102,MAX(V$1,$A18),MIN(V$1,$A18)))</f>
        <v>-0.02</v>
      </c>
      <c r="W18">
        <f>IF(W$1=$A18,1,INDEX(Correlations!$F$3:$DA$102,MAX(W$1,$A18),MIN(W$1,$A18)))</f>
        <v>0.05</v>
      </c>
      <c r="X18">
        <f>IF(X$1=$A18,1,INDEX(Correlations!$F$3:$DA$102,MAX(X$1,$A18),MIN(X$1,$A18)))</f>
        <v>7.0000000000000007E-2</v>
      </c>
      <c r="Y18">
        <f>IF(Y$1=$A18,1,INDEX(Correlations!$F$3:$DA$102,MAX(Y$1,$A18),MIN(Y$1,$A18)))</f>
        <v>0.05</v>
      </c>
      <c r="Z18">
        <f>IF(Z$1=$A18,1,INDEX(Correlations!$F$3:$DA$102,MAX(Z$1,$A18),MIN(Z$1,$A18)))</f>
        <v>0.04</v>
      </c>
      <c r="AA18">
        <f>IF(AA$1=$A18,1,INDEX(Correlations!$F$3:$DA$102,MAX(AA$1,$A18),MIN(AA$1,$A18)))</f>
        <v>0.08</v>
      </c>
      <c r="AB18">
        <f>IF(AB$1=$A18,1,INDEX(Correlations!$F$3:$DA$102,MAX(AB$1,$A18),MIN(AB$1,$A18)))</f>
        <v>0</v>
      </c>
      <c r="AC18">
        <f>IF(AC$1=$A18,1,INDEX(Correlations!$F$3:$DA$102,MAX(AC$1,$A18),MIN(AC$1,$A18)))</f>
        <v>0.12</v>
      </c>
      <c r="AD18">
        <f>IF(AD$1=$A18,1,INDEX(Correlations!$F$3:$DA$102,MAX(AD$1,$A18),MIN(AD$1,$A18)))</f>
        <v>0.36</v>
      </c>
      <c r="AE18">
        <f>IF(AE$1=$A18,1,INDEX(Correlations!$F$3:$DA$102,MAX(AE$1,$A18),MIN(AE$1,$A18)))</f>
        <v>0.16</v>
      </c>
      <c r="AF18">
        <f>IF(AF$1=$A18,1,INDEX(Correlations!$F$3:$DA$102,MAX(AF$1,$A18),MIN(AF$1,$A18)))</f>
        <v>-0.01</v>
      </c>
      <c r="AG18">
        <f>IF(AG$1=$A18,1,INDEX(Correlations!$F$3:$DA$102,MAX(AG$1,$A18),MIN(AG$1,$A18)))</f>
        <v>0.2</v>
      </c>
      <c r="AH18">
        <f>IF(AH$1=$A18,1,INDEX(Correlations!$F$3:$DA$102,MAX(AH$1,$A18),MIN(AH$1,$A18)))</f>
        <v>0</v>
      </c>
      <c r="AI18">
        <f>IF(AI$1=$A18,1,INDEX(Correlations!$F$3:$DA$102,MAX(AI$1,$A18),MIN(AI$1,$A18)))</f>
        <v>0.33</v>
      </c>
      <c r="AJ18">
        <f>IF(AJ$1=$A18,1,INDEX(Correlations!$F$3:$DA$102,MAX(AJ$1,$A18),MIN(AJ$1,$A18)))</f>
        <v>0.3</v>
      </c>
      <c r="AK18">
        <f>IF(AK$1=$A18,1,INDEX(Correlations!$F$3:$DA$102,MAX(AK$1,$A18),MIN(AK$1,$A18)))</f>
        <v>0</v>
      </c>
      <c r="AL18">
        <f>IF(AL$1=$A18,1,INDEX(Correlations!$F$3:$DA$102,MAX(AL$1,$A18),MIN(AL$1,$A18)))</f>
        <v>0</v>
      </c>
      <c r="AM18">
        <f>IF(AM$1=$A18,1,INDEX(Correlations!$F$3:$DA$102,MAX(AM$1,$A18),MIN(AM$1,$A18)))</f>
        <v>0</v>
      </c>
      <c r="AN18">
        <f>IF(AN$1=$A18,1,INDEX(Correlations!$F$3:$DA$102,MAX(AN$1,$A18),MIN(AN$1,$A18)))</f>
        <v>0.28000000000000003</v>
      </c>
      <c r="AO18">
        <f>IF(AO$1=$A18,1,INDEX(Correlations!$F$3:$DA$102,MAX(AO$1,$A18),MIN(AO$1,$A18)))</f>
        <v>0.38</v>
      </c>
      <c r="AP18">
        <f>IF(AP$1=$A18,1,INDEX(Correlations!$F$3:$DA$102,MAX(AP$1,$A18),MIN(AP$1,$A18)))</f>
        <v>0.34</v>
      </c>
      <c r="AQ18">
        <f>IF(AQ$1=$A18,1,INDEX(Correlations!$F$3:$DA$102,MAX(AQ$1,$A18),MIN(AQ$1,$A18)))</f>
        <v>0</v>
      </c>
      <c r="AR18">
        <f>IF(AR$1=$A18,1,INDEX(Correlations!$F$3:$DA$102,MAX(AR$1,$A18),MIN(AR$1,$A18)))</f>
        <v>0.28000000000000003</v>
      </c>
      <c r="AS18">
        <f>IF(AS$1=$A18,1,INDEX(Correlations!$F$3:$DA$102,MAX(AS$1,$A18),MIN(AS$1,$A18)))</f>
        <v>0</v>
      </c>
      <c r="AT18">
        <f>IF(AT$1=$A18,1,INDEX(Correlations!$F$3:$DA$102,MAX(AT$1,$A18),MIN(AT$1,$A18)))</f>
        <v>0</v>
      </c>
      <c r="AU18">
        <f>IF(AU$1=$A18,1,INDEX(Correlations!$F$3:$DA$102,MAX(AU$1,$A18),MIN(AU$1,$A18)))</f>
        <v>0</v>
      </c>
      <c r="AV18">
        <f>IF(AV$1=$A18,1,INDEX(Correlations!$F$3:$DA$102,MAX(AV$1,$A18),MIN(AV$1,$A18)))</f>
        <v>0</v>
      </c>
      <c r="AW18">
        <f>IF(AW$1=$A18,1,INDEX(Correlations!$F$3:$DA$102,MAX(AW$1,$A18),MIN(AW$1,$A18)))</f>
        <v>0</v>
      </c>
      <c r="AX18">
        <f>IF(AX$1=$A18,1,INDEX(Correlations!$F$3:$DA$102,MAX(AX$1,$A18),MIN(AX$1,$A18)))</f>
        <v>0</v>
      </c>
      <c r="AY18">
        <f>IF(AY$1=$A18,1,INDEX(Correlations!$F$3:$DA$102,MAX(AY$1,$A18),MIN(AY$1,$A18)))</f>
        <v>0</v>
      </c>
      <c r="AZ18">
        <f>IF(AZ$1=$A18,1,INDEX(Correlations!$F$3:$DA$102,MAX(AZ$1,$A18),MIN(AZ$1,$A18)))</f>
        <v>0</v>
      </c>
      <c r="BA18">
        <f>IF(BA$1=$A18,1,INDEX(Correlations!$F$3:$DA$102,MAX(BA$1,$A18),MIN(BA$1,$A18)))</f>
        <v>0</v>
      </c>
      <c r="BB18">
        <f>IF(BB$1=$A18,1,INDEX(Correlations!$F$3:$DA$102,MAX(BB$1,$A18),MIN(BB$1,$A18)))</f>
        <v>0</v>
      </c>
      <c r="BC18">
        <f>IF(BC$1=$A18,1,INDEX(Correlations!$F$3:$DA$102,MAX(BC$1,$A18),MIN(BC$1,$A18)))</f>
        <v>0</v>
      </c>
      <c r="BD18">
        <f>IF(BD$1=$A18,1,INDEX(Correlations!$F$3:$DA$102,MAX(BD$1,$A18),MIN(BD$1,$A18)))</f>
        <v>0</v>
      </c>
      <c r="BE18">
        <f>IF(BE$1=$A18,1,INDEX(Correlations!$F$3:$DA$102,MAX(BE$1,$A18),MIN(BE$1,$A18)))</f>
        <v>0</v>
      </c>
      <c r="BF18">
        <f>IF(BF$1=$A18,1,INDEX(Correlations!$F$3:$DA$102,MAX(BF$1,$A18),MIN(BF$1,$A18)))</f>
        <v>0</v>
      </c>
      <c r="BG18">
        <f>IF(BG$1=$A18,1,INDEX(Correlations!$F$3:$DA$102,MAX(BG$1,$A18),MIN(BG$1,$A18)))</f>
        <v>0</v>
      </c>
      <c r="BH18">
        <f>IF(BH$1=$A18,1,INDEX(Correlations!$F$3:$DA$102,MAX(BH$1,$A18),MIN(BH$1,$A18)))</f>
        <v>0</v>
      </c>
      <c r="BI18">
        <f>IF(BI$1=$A18,1,INDEX(Correlations!$F$3:$DA$102,MAX(BI$1,$A18),MIN(BI$1,$A18)))</f>
        <v>0</v>
      </c>
      <c r="BJ18">
        <f>IF(BJ$1=$A18,1,INDEX(Correlations!$F$3:$DA$102,MAX(BJ$1,$A18),MIN(BJ$1,$A18)))</f>
        <v>0</v>
      </c>
      <c r="BK18">
        <f>IF(BK$1=$A18,1,INDEX(Correlations!$F$3:$DA$102,MAX(BK$1,$A18),MIN(BK$1,$A18)))</f>
        <v>0</v>
      </c>
      <c r="BL18">
        <f>IF(BL$1=$A18,1,INDEX(Correlations!$F$3:$DA$102,MAX(BL$1,$A18),MIN(BL$1,$A18)))</f>
        <v>0</v>
      </c>
      <c r="BM18">
        <f>IF(BM$1=$A18,1,INDEX(Correlations!$F$3:$DA$102,MAX(BM$1,$A18),MIN(BM$1,$A18)))</f>
        <v>0</v>
      </c>
      <c r="BN18">
        <f>IF(BN$1=$A18,1,INDEX(Correlations!$F$3:$DA$102,MAX(BN$1,$A18),MIN(BN$1,$A18)))</f>
        <v>0</v>
      </c>
      <c r="BO18">
        <f>IF(BO$1=$A18,1,INDEX(Correlations!$F$3:$DA$102,MAX(BO$1,$A18),MIN(BO$1,$A18)))</f>
        <v>0</v>
      </c>
      <c r="BP18">
        <f>IF(BP$1=$A18,1,INDEX(Correlations!$F$3:$DA$102,MAX(BP$1,$A18),MIN(BP$1,$A18)))</f>
        <v>0</v>
      </c>
      <c r="BQ18">
        <f>IF(BQ$1=$A18,1,INDEX(Correlations!$F$3:$DA$102,MAX(BQ$1,$A18),MIN(BQ$1,$A18)))</f>
        <v>0</v>
      </c>
      <c r="BR18">
        <f>IF(BR$1=$A18,1,INDEX(Correlations!$F$3:$DA$102,MAX(BR$1,$A18),MIN(BR$1,$A18)))</f>
        <v>0</v>
      </c>
      <c r="BS18">
        <f>IF(BS$1=$A18,1,INDEX(Correlations!$F$3:$DA$102,MAX(BS$1,$A18),MIN(BS$1,$A18)))</f>
        <v>0</v>
      </c>
      <c r="BT18">
        <f>IF(BT$1=$A18,1,INDEX(Correlations!$F$3:$DA$102,MAX(BT$1,$A18),MIN(BT$1,$A18)))</f>
        <v>0</v>
      </c>
      <c r="BU18">
        <f>IF(BU$1=$A18,1,INDEX(Correlations!$F$3:$DA$102,MAX(BU$1,$A18),MIN(BU$1,$A18)))</f>
        <v>0</v>
      </c>
      <c r="BV18">
        <f>IF(BV$1=$A18,1,INDEX(Correlations!$F$3:$DA$102,MAX(BV$1,$A18),MIN(BV$1,$A18)))</f>
        <v>0</v>
      </c>
      <c r="BW18">
        <f>IF(BW$1=$A18,1,INDEX(Correlations!$F$3:$DA$102,MAX(BW$1,$A18),MIN(BW$1,$A18)))</f>
        <v>0</v>
      </c>
      <c r="BX18">
        <f>IF(BX$1=$A18,1,INDEX(Correlations!$F$3:$DA$102,MAX(BX$1,$A18),MIN(BX$1,$A18)))</f>
        <v>0</v>
      </c>
      <c r="BY18">
        <f>IF(BY$1=$A18,1,INDEX(Correlations!$F$3:$DA$102,MAX(BY$1,$A18),MIN(BY$1,$A18)))</f>
        <v>0</v>
      </c>
      <c r="BZ18">
        <f>IF(BZ$1=$A18,1,INDEX(Correlations!$F$3:$DA$102,MAX(BZ$1,$A18),MIN(BZ$1,$A18)))</f>
        <v>0</v>
      </c>
      <c r="CA18">
        <f>IF(CA$1=$A18,1,INDEX(Correlations!$F$3:$DA$102,MAX(CA$1,$A18),MIN(CA$1,$A18)))</f>
        <v>0</v>
      </c>
      <c r="CB18">
        <f>IF(CB$1=$A18,1,INDEX(Correlations!$F$3:$DA$102,MAX(CB$1,$A18),MIN(CB$1,$A18)))</f>
        <v>0</v>
      </c>
      <c r="CC18">
        <f>IF(CC$1=$A18,1,INDEX(Correlations!$F$3:$DA$102,MAX(CC$1,$A18),MIN(CC$1,$A18)))</f>
        <v>0</v>
      </c>
      <c r="CD18">
        <f>IF(CD$1=$A18,1,INDEX(Correlations!$F$3:$DA$102,MAX(CD$1,$A18),MIN(CD$1,$A18)))</f>
        <v>0</v>
      </c>
      <c r="CE18">
        <f>IF(CE$1=$A18,1,INDEX(Correlations!$F$3:$DA$102,MAX(CE$1,$A18),MIN(CE$1,$A18)))</f>
        <v>0</v>
      </c>
      <c r="CF18">
        <f>IF(CF$1=$A18,1,INDEX(Correlations!$F$3:$DA$102,MAX(CF$1,$A18),MIN(CF$1,$A18)))</f>
        <v>0</v>
      </c>
      <c r="CG18">
        <f>IF(CG$1=$A18,1,INDEX(Correlations!$F$3:$DA$102,MAX(CG$1,$A18),MIN(CG$1,$A18)))</f>
        <v>0</v>
      </c>
      <c r="CH18">
        <f>IF(CH$1=$A18,1,INDEX(Correlations!$F$3:$DA$102,MAX(CH$1,$A18),MIN(CH$1,$A18)))</f>
        <v>0</v>
      </c>
      <c r="CI18">
        <f>IF(CI$1=$A18,1,INDEX(Correlations!$F$3:$DA$102,MAX(CI$1,$A18),MIN(CI$1,$A18)))</f>
        <v>0</v>
      </c>
      <c r="CJ18">
        <f>IF(CJ$1=$A18,1,INDEX(Correlations!$F$3:$DA$102,MAX(CJ$1,$A18),MIN(CJ$1,$A18)))</f>
        <v>0</v>
      </c>
      <c r="CK18">
        <f>IF(CK$1=$A18,1,INDEX(Correlations!$F$3:$DA$102,MAX(CK$1,$A18),MIN(CK$1,$A18)))</f>
        <v>0</v>
      </c>
      <c r="CL18">
        <f>IF(CL$1=$A18,1,INDEX(Correlations!$F$3:$DA$102,MAX(CL$1,$A18),MIN(CL$1,$A18)))</f>
        <v>0</v>
      </c>
      <c r="CM18">
        <f>IF(CM$1=$A18,1,INDEX(Correlations!$F$3:$DA$102,MAX(CM$1,$A18),MIN(CM$1,$A18)))</f>
        <v>0</v>
      </c>
      <c r="CN18">
        <f>IF(CN$1=$A18,1,INDEX(Correlations!$F$3:$DA$102,MAX(CN$1,$A18),MIN(CN$1,$A18)))</f>
        <v>0</v>
      </c>
      <c r="CO18">
        <f>IF(CO$1=$A18,1,INDEX(Correlations!$F$3:$DA$102,MAX(CO$1,$A18),MIN(CO$1,$A18)))</f>
        <v>0</v>
      </c>
      <c r="CP18">
        <f>IF(CP$1=$A18,1,INDEX(Correlations!$F$3:$DA$102,MAX(CP$1,$A18),MIN(CP$1,$A18)))</f>
        <v>0</v>
      </c>
      <c r="CQ18">
        <f>IF(CQ$1=$A18,1,INDEX(Correlations!$F$3:$DA$102,MAX(CQ$1,$A18),MIN(CQ$1,$A18)))</f>
        <v>0</v>
      </c>
      <c r="CR18">
        <f>IF(CR$1=$A18,1,INDEX(Correlations!$F$3:$DA$102,MAX(CR$1,$A18),MIN(CR$1,$A18)))</f>
        <v>0</v>
      </c>
      <c r="CS18">
        <f>IF(CS$1=$A18,1,INDEX(Correlations!$F$3:$DA$102,MAX(CS$1,$A18),MIN(CS$1,$A18)))</f>
        <v>0</v>
      </c>
      <c r="CT18">
        <f>IF(CT$1=$A18,1,INDEX(Correlations!$F$3:$DA$102,MAX(CT$1,$A18),MIN(CT$1,$A18)))</f>
        <v>0</v>
      </c>
      <c r="CU18">
        <f>IF(CU$1=$A18,1,INDEX(Correlations!$F$3:$DA$102,MAX(CU$1,$A18),MIN(CU$1,$A18)))</f>
        <v>0</v>
      </c>
      <c r="CV18">
        <f>IF(CV$1=$A18,1,INDEX(Correlations!$F$3:$DA$102,MAX(CV$1,$A18),MIN(CV$1,$A18)))</f>
        <v>0</v>
      </c>
      <c r="CW18">
        <f>IF(CW$1=$A18,1,INDEX(Correlations!$F$3:$DA$102,MAX(CW$1,$A18),MIN(CW$1,$A18)))</f>
        <v>0</v>
      </c>
    </row>
    <row r="19" spans="1:101" x14ac:dyDescent="0.15">
      <c r="A19">
        <v>18</v>
      </c>
      <c r="B19">
        <f>IF(B$1=$A19,1,INDEX(Correlations!$F$3:$DA$102,MAX(B$1,$A19),MIN(B$1,$A19)))</f>
        <v>0</v>
      </c>
      <c r="C19">
        <f>IF(C$1=$A19,1,INDEX(Correlations!$F$3:$DA$102,MAX(C$1,$A19),MIN(C$1,$A19)))</f>
        <v>0</v>
      </c>
      <c r="D19">
        <f>IF(D$1=$A19,1,INDEX(Correlations!$F$3:$DA$102,MAX(D$1,$A19),MIN(D$1,$A19)))</f>
        <v>0</v>
      </c>
      <c r="E19">
        <f>IF(E$1=$A19,1,INDEX(Correlations!$F$3:$DA$102,MAX(E$1,$A19),MIN(E$1,$A19)))</f>
        <v>0</v>
      </c>
      <c r="F19">
        <f>IF(F$1=$A19,1,INDEX(Correlations!$F$3:$DA$102,MAX(F$1,$A19),MIN(F$1,$A19)))</f>
        <v>0</v>
      </c>
      <c r="G19">
        <f>IF(G$1=$A19,1,INDEX(Correlations!$F$3:$DA$102,MAX(G$1,$A19),MIN(G$1,$A19)))</f>
        <v>0</v>
      </c>
      <c r="H19">
        <f>IF(H$1=$A19,1,INDEX(Correlations!$F$3:$DA$102,MAX(H$1,$A19),MIN(H$1,$A19)))</f>
        <v>0.17</v>
      </c>
      <c r="I19">
        <f>IF(I$1=$A19,1,INDEX(Correlations!$F$3:$DA$102,MAX(I$1,$A19),MIN(I$1,$A19)))</f>
        <v>0</v>
      </c>
      <c r="J19">
        <f>IF(J$1=$A19,1,INDEX(Correlations!$F$3:$DA$102,MAX(J$1,$A19),MIN(J$1,$A19)))</f>
        <v>0</v>
      </c>
      <c r="K19">
        <f>IF(K$1=$A19,1,INDEX(Correlations!$F$3:$DA$102,MAX(K$1,$A19),MIN(K$1,$A19)))</f>
        <v>0.28000000000000003</v>
      </c>
      <c r="L19">
        <f>IF(L$1=$A19,1,INDEX(Correlations!$F$3:$DA$102,MAX(L$1,$A19),MIN(L$1,$A19)))</f>
        <v>0</v>
      </c>
      <c r="M19">
        <f>IF(M$1=$A19,1,INDEX(Correlations!$F$3:$DA$102,MAX(M$1,$A19),MIN(M$1,$A19)))</f>
        <v>0</v>
      </c>
      <c r="N19">
        <f>IF(N$1=$A19,1,INDEX(Correlations!$F$3:$DA$102,MAX(N$1,$A19),MIN(N$1,$A19)))</f>
        <v>0</v>
      </c>
      <c r="O19">
        <f>IF(O$1=$A19,1,INDEX(Correlations!$F$3:$DA$102,MAX(O$1,$A19),MIN(O$1,$A19)))</f>
        <v>0</v>
      </c>
      <c r="P19">
        <f>IF(P$1=$A19,1,INDEX(Correlations!$F$3:$DA$102,MAX(P$1,$A19),MIN(P$1,$A19)))</f>
        <v>0.13</v>
      </c>
      <c r="Q19">
        <f>IF(Q$1=$A19,1,INDEX(Correlations!$F$3:$DA$102,MAX(Q$1,$A19),MIN(Q$1,$A19)))</f>
        <v>0.17</v>
      </c>
      <c r="R19">
        <f>IF(R$1=$A19,1,INDEX(Correlations!$F$3:$DA$102,MAX(R$1,$A19),MIN(R$1,$A19)))</f>
        <v>-0.1</v>
      </c>
      <c r="S19">
        <f>IF(S$1=$A19,1,INDEX(Correlations!$F$3:$DA$102,MAX(S$1,$A19),MIN(S$1,$A19)))</f>
        <v>1</v>
      </c>
      <c r="T19">
        <f>IF(T$1=$A19,1,INDEX(Correlations!$F$3:$DA$102,MAX(T$1,$A19),MIN(T$1,$A19)))</f>
        <v>0.12</v>
      </c>
      <c r="U19">
        <f>IF(U$1=$A19,1,INDEX(Correlations!$F$3:$DA$102,MAX(U$1,$A19),MIN(U$1,$A19)))</f>
        <v>-0.01</v>
      </c>
      <c r="V19">
        <f>IF(V$1=$A19,1,INDEX(Correlations!$F$3:$DA$102,MAX(V$1,$A19),MIN(V$1,$A19)))</f>
        <v>7.0000000000000007E-2</v>
      </c>
      <c r="W19">
        <f>IF(W$1=$A19,1,INDEX(Correlations!$F$3:$DA$102,MAX(W$1,$A19),MIN(W$1,$A19)))</f>
        <v>-0.01</v>
      </c>
      <c r="X19">
        <f>IF(X$1=$A19,1,INDEX(Correlations!$F$3:$DA$102,MAX(X$1,$A19),MIN(X$1,$A19)))</f>
        <v>0.03</v>
      </c>
      <c r="Y19">
        <f>IF(Y$1=$A19,1,INDEX(Correlations!$F$3:$DA$102,MAX(Y$1,$A19),MIN(Y$1,$A19)))</f>
        <v>0.04</v>
      </c>
      <c r="Z19">
        <f>IF(Z$1=$A19,1,INDEX(Correlations!$F$3:$DA$102,MAX(Z$1,$A19),MIN(Z$1,$A19)))</f>
        <v>0.12</v>
      </c>
      <c r="AA19">
        <f>IF(AA$1=$A19,1,INDEX(Correlations!$F$3:$DA$102,MAX(AA$1,$A19),MIN(AA$1,$A19)))</f>
        <v>0.17</v>
      </c>
      <c r="AB19">
        <f>IF(AB$1=$A19,1,INDEX(Correlations!$F$3:$DA$102,MAX(AB$1,$A19),MIN(AB$1,$A19)))</f>
        <v>0.09</v>
      </c>
      <c r="AC19">
        <f>IF(AC$1=$A19,1,INDEX(Correlations!$F$3:$DA$102,MAX(AC$1,$A19),MIN(AC$1,$A19)))</f>
        <v>0.08</v>
      </c>
      <c r="AD19">
        <f>IF(AD$1=$A19,1,INDEX(Correlations!$F$3:$DA$102,MAX(AD$1,$A19),MIN(AD$1,$A19)))</f>
        <v>0.05</v>
      </c>
      <c r="AE19">
        <f>IF(AE$1=$A19,1,INDEX(Correlations!$F$3:$DA$102,MAX(AE$1,$A19),MIN(AE$1,$A19)))</f>
        <v>0.21</v>
      </c>
      <c r="AF19">
        <f>IF(AF$1=$A19,1,INDEX(Correlations!$F$3:$DA$102,MAX(AF$1,$A19),MIN(AF$1,$A19)))</f>
        <v>0.11</v>
      </c>
      <c r="AG19">
        <f>IF(AG$1=$A19,1,INDEX(Correlations!$F$3:$DA$102,MAX(AG$1,$A19),MIN(AG$1,$A19)))</f>
        <v>0.11</v>
      </c>
      <c r="AH19">
        <f>IF(AH$1=$A19,1,INDEX(Correlations!$F$3:$DA$102,MAX(AH$1,$A19),MIN(AH$1,$A19)))</f>
        <v>0</v>
      </c>
      <c r="AI19">
        <f>IF(AI$1=$A19,1,INDEX(Correlations!$F$3:$DA$102,MAX(AI$1,$A19),MIN(AI$1,$A19)))</f>
        <v>0.36</v>
      </c>
      <c r="AJ19">
        <f>IF(AJ$1=$A19,1,INDEX(Correlations!$F$3:$DA$102,MAX(AJ$1,$A19),MIN(AJ$1,$A19)))</f>
        <v>0.41</v>
      </c>
      <c r="AK19">
        <f>IF(AK$1=$A19,1,INDEX(Correlations!$F$3:$DA$102,MAX(AK$1,$A19),MIN(AK$1,$A19)))</f>
        <v>0</v>
      </c>
      <c r="AL19">
        <f>IF(AL$1=$A19,1,INDEX(Correlations!$F$3:$DA$102,MAX(AL$1,$A19),MIN(AL$1,$A19)))</f>
        <v>0</v>
      </c>
      <c r="AM19">
        <f>IF(AM$1=$A19,1,INDEX(Correlations!$F$3:$DA$102,MAX(AM$1,$A19),MIN(AM$1,$A19)))</f>
        <v>0</v>
      </c>
      <c r="AN19">
        <f>IF(AN$1=$A19,1,INDEX(Correlations!$F$3:$DA$102,MAX(AN$1,$A19),MIN(AN$1,$A19)))</f>
        <v>-0.01</v>
      </c>
      <c r="AO19">
        <f>IF(AO$1=$A19,1,INDEX(Correlations!$F$3:$DA$102,MAX(AO$1,$A19),MIN(AO$1,$A19)))</f>
        <v>-0.03</v>
      </c>
      <c r="AP19">
        <f>IF(AP$1=$A19,1,INDEX(Correlations!$F$3:$DA$102,MAX(AP$1,$A19),MIN(AP$1,$A19)))</f>
        <v>0.1</v>
      </c>
      <c r="AQ19">
        <f>IF(AQ$1=$A19,1,INDEX(Correlations!$F$3:$DA$102,MAX(AQ$1,$A19),MIN(AQ$1,$A19)))</f>
        <v>0</v>
      </c>
      <c r="AR19">
        <f>IF(AR$1=$A19,1,INDEX(Correlations!$F$3:$DA$102,MAX(AR$1,$A19),MIN(AR$1,$A19)))</f>
        <v>0.41</v>
      </c>
      <c r="AS19">
        <f>IF(AS$1=$A19,1,INDEX(Correlations!$F$3:$DA$102,MAX(AS$1,$A19),MIN(AS$1,$A19)))</f>
        <v>0</v>
      </c>
      <c r="AT19">
        <f>IF(AT$1=$A19,1,INDEX(Correlations!$F$3:$DA$102,MAX(AT$1,$A19),MIN(AT$1,$A19)))</f>
        <v>0</v>
      </c>
      <c r="AU19">
        <f>IF(AU$1=$A19,1,INDEX(Correlations!$F$3:$DA$102,MAX(AU$1,$A19),MIN(AU$1,$A19)))</f>
        <v>0</v>
      </c>
      <c r="AV19">
        <f>IF(AV$1=$A19,1,INDEX(Correlations!$F$3:$DA$102,MAX(AV$1,$A19),MIN(AV$1,$A19)))</f>
        <v>0</v>
      </c>
      <c r="AW19">
        <f>IF(AW$1=$A19,1,INDEX(Correlations!$F$3:$DA$102,MAX(AW$1,$A19),MIN(AW$1,$A19)))</f>
        <v>0</v>
      </c>
      <c r="AX19">
        <f>IF(AX$1=$A19,1,INDEX(Correlations!$F$3:$DA$102,MAX(AX$1,$A19),MIN(AX$1,$A19)))</f>
        <v>0</v>
      </c>
      <c r="AY19">
        <f>IF(AY$1=$A19,1,INDEX(Correlations!$F$3:$DA$102,MAX(AY$1,$A19),MIN(AY$1,$A19)))</f>
        <v>0</v>
      </c>
      <c r="AZ19">
        <f>IF(AZ$1=$A19,1,INDEX(Correlations!$F$3:$DA$102,MAX(AZ$1,$A19),MIN(AZ$1,$A19)))</f>
        <v>0</v>
      </c>
      <c r="BA19">
        <f>IF(BA$1=$A19,1,INDEX(Correlations!$F$3:$DA$102,MAX(BA$1,$A19),MIN(BA$1,$A19)))</f>
        <v>0</v>
      </c>
      <c r="BB19">
        <f>IF(BB$1=$A19,1,INDEX(Correlations!$F$3:$DA$102,MAX(BB$1,$A19),MIN(BB$1,$A19)))</f>
        <v>0</v>
      </c>
      <c r="BC19">
        <f>IF(BC$1=$A19,1,INDEX(Correlations!$F$3:$DA$102,MAX(BC$1,$A19),MIN(BC$1,$A19)))</f>
        <v>0</v>
      </c>
      <c r="BD19">
        <f>IF(BD$1=$A19,1,INDEX(Correlations!$F$3:$DA$102,MAX(BD$1,$A19),MIN(BD$1,$A19)))</f>
        <v>0</v>
      </c>
      <c r="BE19">
        <f>IF(BE$1=$A19,1,INDEX(Correlations!$F$3:$DA$102,MAX(BE$1,$A19),MIN(BE$1,$A19)))</f>
        <v>0</v>
      </c>
      <c r="BF19">
        <f>IF(BF$1=$A19,1,INDEX(Correlations!$F$3:$DA$102,MAX(BF$1,$A19),MIN(BF$1,$A19)))</f>
        <v>0</v>
      </c>
      <c r="BG19">
        <f>IF(BG$1=$A19,1,INDEX(Correlations!$F$3:$DA$102,MAX(BG$1,$A19),MIN(BG$1,$A19)))</f>
        <v>0</v>
      </c>
      <c r="BH19">
        <f>IF(BH$1=$A19,1,INDEX(Correlations!$F$3:$DA$102,MAX(BH$1,$A19),MIN(BH$1,$A19)))</f>
        <v>0</v>
      </c>
      <c r="BI19">
        <f>IF(BI$1=$A19,1,INDEX(Correlations!$F$3:$DA$102,MAX(BI$1,$A19),MIN(BI$1,$A19)))</f>
        <v>0</v>
      </c>
      <c r="BJ19">
        <f>IF(BJ$1=$A19,1,INDEX(Correlations!$F$3:$DA$102,MAX(BJ$1,$A19),MIN(BJ$1,$A19)))</f>
        <v>0</v>
      </c>
      <c r="BK19">
        <f>IF(BK$1=$A19,1,INDEX(Correlations!$F$3:$DA$102,MAX(BK$1,$A19),MIN(BK$1,$A19)))</f>
        <v>0</v>
      </c>
      <c r="BL19">
        <f>IF(BL$1=$A19,1,INDEX(Correlations!$F$3:$DA$102,MAX(BL$1,$A19),MIN(BL$1,$A19)))</f>
        <v>0</v>
      </c>
      <c r="BM19">
        <f>IF(BM$1=$A19,1,INDEX(Correlations!$F$3:$DA$102,MAX(BM$1,$A19),MIN(BM$1,$A19)))</f>
        <v>0</v>
      </c>
      <c r="BN19">
        <f>IF(BN$1=$A19,1,INDEX(Correlations!$F$3:$DA$102,MAX(BN$1,$A19),MIN(BN$1,$A19)))</f>
        <v>0</v>
      </c>
      <c r="BO19">
        <f>IF(BO$1=$A19,1,INDEX(Correlations!$F$3:$DA$102,MAX(BO$1,$A19),MIN(BO$1,$A19)))</f>
        <v>0</v>
      </c>
      <c r="BP19">
        <f>IF(BP$1=$A19,1,INDEX(Correlations!$F$3:$DA$102,MAX(BP$1,$A19),MIN(BP$1,$A19)))</f>
        <v>0</v>
      </c>
      <c r="BQ19">
        <f>IF(BQ$1=$A19,1,INDEX(Correlations!$F$3:$DA$102,MAX(BQ$1,$A19),MIN(BQ$1,$A19)))</f>
        <v>0</v>
      </c>
      <c r="BR19">
        <f>IF(BR$1=$A19,1,INDEX(Correlations!$F$3:$DA$102,MAX(BR$1,$A19),MIN(BR$1,$A19)))</f>
        <v>0</v>
      </c>
      <c r="BS19">
        <f>IF(BS$1=$A19,1,INDEX(Correlations!$F$3:$DA$102,MAX(BS$1,$A19),MIN(BS$1,$A19)))</f>
        <v>0</v>
      </c>
      <c r="BT19">
        <f>IF(BT$1=$A19,1,INDEX(Correlations!$F$3:$DA$102,MAX(BT$1,$A19),MIN(BT$1,$A19)))</f>
        <v>0</v>
      </c>
      <c r="BU19">
        <f>IF(BU$1=$A19,1,INDEX(Correlations!$F$3:$DA$102,MAX(BU$1,$A19),MIN(BU$1,$A19)))</f>
        <v>0</v>
      </c>
      <c r="BV19">
        <f>IF(BV$1=$A19,1,INDEX(Correlations!$F$3:$DA$102,MAX(BV$1,$A19),MIN(BV$1,$A19)))</f>
        <v>0</v>
      </c>
      <c r="BW19">
        <f>IF(BW$1=$A19,1,INDEX(Correlations!$F$3:$DA$102,MAX(BW$1,$A19),MIN(BW$1,$A19)))</f>
        <v>0</v>
      </c>
      <c r="BX19">
        <f>IF(BX$1=$A19,1,INDEX(Correlations!$F$3:$DA$102,MAX(BX$1,$A19),MIN(BX$1,$A19)))</f>
        <v>0</v>
      </c>
      <c r="BY19">
        <f>IF(BY$1=$A19,1,INDEX(Correlations!$F$3:$DA$102,MAX(BY$1,$A19),MIN(BY$1,$A19)))</f>
        <v>0</v>
      </c>
      <c r="BZ19">
        <f>IF(BZ$1=$A19,1,INDEX(Correlations!$F$3:$DA$102,MAX(BZ$1,$A19),MIN(BZ$1,$A19)))</f>
        <v>0</v>
      </c>
      <c r="CA19">
        <f>IF(CA$1=$A19,1,INDEX(Correlations!$F$3:$DA$102,MAX(CA$1,$A19),MIN(CA$1,$A19)))</f>
        <v>0</v>
      </c>
      <c r="CB19">
        <f>IF(CB$1=$A19,1,INDEX(Correlations!$F$3:$DA$102,MAX(CB$1,$A19),MIN(CB$1,$A19)))</f>
        <v>0</v>
      </c>
      <c r="CC19">
        <f>IF(CC$1=$A19,1,INDEX(Correlations!$F$3:$DA$102,MAX(CC$1,$A19),MIN(CC$1,$A19)))</f>
        <v>0</v>
      </c>
      <c r="CD19">
        <f>IF(CD$1=$A19,1,INDEX(Correlations!$F$3:$DA$102,MAX(CD$1,$A19),MIN(CD$1,$A19)))</f>
        <v>0</v>
      </c>
      <c r="CE19">
        <f>IF(CE$1=$A19,1,INDEX(Correlations!$F$3:$DA$102,MAX(CE$1,$A19),MIN(CE$1,$A19)))</f>
        <v>0</v>
      </c>
      <c r="CF19">
        <f>IF(CF$1=$A19,1,INDEX(Correlations!$F$3:$DA$102,MAX(CF$1,$A19),MIN(CF$1,$A19)))</f>
        <v>0</v>
      </c>
      <c r="CG19">
        <f>IF(CG$1=$A19,1,INDEX(Correlations!$F$3:$DA$102,MAX(CG$1,$A19),MIN(CG$1,$A19)))</f>
        <v>0</v>
      </c>
      <c r="CH19">
        <f>IF(CH$1=$A19,1,INDEX(Correlations!$F$3:$DA$102,MAX(CH$1,$A19),MIN(CH$1,$A19)))</f>
        <v>0</v>
      </c>
      <c r="CI19">
        <f>IF(CI$1=$A19,1,INDEX(Correlations!$F$3:$DA$102,MAX(CI$1,$A19),MIN(CI$1,$A19)))</f>
        <v>0</v>
      </c>
      <c r="CJ19">
        <f>IF(CJ$1=$A19,1,INDEX(Correlations!$F$3:$DA$102,MAX(CJ$1,$A19),MIN(CJ$1,$A19)))</f>
        <v>0</v>
      </c>
      <c r="CK19">
        <f>IF(CK$1=$A19,1,INDEX(Correlations!$F$3:$DA$102,MAX(CK$1,$A19),MIN(CK$1,$A19)))</f>
        <v>0</v>
      </c>
      <c r="CL19">
        <f>IF(CL$1=$A19,1,INDEX(Correlations!$F$3:$DA$102,MAX(CL$1,$A19),MIN(CL$1,$A19)))</f>
        <v>0</v>
      </c>
      <c r="CM19">
        <f>IF(CM$1=$A19,1,INDEX(Correlations!$F$3:$DA$102,MAX(CM$1,$A19),MIN(CM$1,$A19)))</f>
        <v>0</v>
      </c>
      <c r="CN19">
        <f>IF(CN$1=$A19,1,INDEX(Correlations!$F$3:$DA$102,MAX(CN$1,$A19),MIN(CN$1,$A19)))</f>
        <v>0</v>
      </c>
      <c r="CO19">
        <f>IF(CO$1=$A19,1,INDEX(Correlations!$F$3:$DA$102,MAX(CO$1,$A19),MIN(CO$1,$A19)))</f>
        <v>0</v>
      </c>
      <c r="CP19">
        <f>IF(CP$1=$A19,1,INDEX(Correlations!$F$3:$DA$102,MAX(CP$1,$A19),MIN(CP$1,$A19)))</f>
        <v>0</v>
      </c>
      <c r="CQ19">
        <f>IF(CQ$1=$A19,1,INDEX(Correlations!$F$3:$DA$102,MAX(CQ$1,$A19),MIN(CQ$1,$A19)))</f>
        <v>0</v>
      </c>
      <c r="CR19">
        <f>IF(CR$1=$A19,1,INDEX(Correlations!$F$3:$DA$102,MAX(CR$1,$A19),MIN(CR$1,$A19)))</f>
        <v>0</v>
      </c>
      <c r="CS19">
        <f>IF(CS$1=$A19,1,INDEX(Correlations!$F$3:$DA$102,MAX(CS$1,$A19),MIN(CS$1,$A19)))</f>
        <v>0</v>
      </c>
      <c r="CT19">
        <f>IF(CT$1=$A19,1,INDEX(Correlations!$F$3:$DA$102,MAX(CT$1,$A19),MIN(CT$1,$A19)))</f>
        <v>0</v>
      </c>
      <c r="CU19">
        <f>IF(CU$1=$A19,1,INDEX(Correlations!$F$3:$DA$102,MAX(CU$1,$A19),MIN(CU$1,$A19)))</f>
        <v>0</v>
      </c>
      <c r="CV19">
        <f>IF(CV$1=$A19,1,INDEX(Correlations!$F$3:$DA$102,MAX(CV$1,$A19),MIN(CV$1,$A19)))</f>
        <v>0</v>
      </c>
      <c r="CW19">
        <f>IF(CW$1=$A19,1,INDEX(Correlations!$F$3:$DA$102,MAX(CW$1,$A19),MIN(CW$1,$A19)))</f>
        <v>0</v>
      </c>
    </row>
    <row r="20" spans="1:101" x14ac:dyDescent="0.15">
      <c r="A20">
        <v>19</v>
      </c>
      <c r="B20">
        <f>IF(B$1=$A20,1,INDEX(Correlations!$F$3:$DA$102,MAX(B$1,$A20),MIN(B$1,$A20)))</f>
        <v>0.23499999999999999</v>
      </c>
      <c r="C20">
        <f>IF(C$1=$A20,1,INDEX(Correlations!$F$3:$DA$102,MAX(C$1,$A20),MIN(C$1,$A20)))</f>
        <v>0.48299999999999998</v>
      </c>
      <c r="D20">
        <f>IF(D$1=$A20,1,INDEX(Correlations!$F$3:$DA$102,MAX(D$1,$A20),MIN(D$1,$A20)))</f>
        <v>0</v>
      </c>
      <c r="E20">
        <f>IF(E$1=$A20,1,INDEX(Correlations!$F$3:$DA$102,MAX(E$1,$A20),MIN(E$1,$A20)))</f>
        <v>0.60399999999999998</v>
      </c>
      <c r="F20">
        <f>IF(F$1=$A20,1,INDEX(Correlations!$F$3:$DA$102,MAX(F$1,$A20),MIN(F$1,$A20)))</f>
        <v>0</v>
      </c>
      <c r="G20">
        <f>IF(G$1=$A20,1,INDEX(Correlations!$F$3:$DA$102,MAX(G$1,$A20),MIN(G$1,$A20)))</f>
        <v>0</v>
      </c>
      <c r="H20">
        <f>IF(H$1=$A20,1,INDEX(Correlations!$F$3:$DA$102,MAX(H$1,$A20),MIN(H$1,$A20)))</f>
        <v>0.34</v>
      </c>
      <c r="I20">
        <f>IF(I$1=$A20,1,INDEX(Correlations!$F$3:$DA$102,MAX(I$1,$A20),MIN(I$1,$A20)))</f>
        <v>0</v>
      </c>
      <c r="J20">
        <f>IF(J$1=$A20,1,INDEX(Correlations!$F$3:$DA$102,MAX(J$1,$A20),MIN(J$1,$A20)))</f>
        <v>0</v>
      </c>
      <c r="K20">
        <f>IF(K$1=$A20,1,INDEX(Correlations!$F$3:$DA$102,MAX(K$1,$A20),MIN(K$1,$A20)))</f>
        <v>0.42</v>
      </c>
      <c r="L20">
        <f>IF(L$1=$A20,1,INDEX(Correlations!$F$3:$DA$102,MAX(L$1,$A20),MIN(L$1,$A20)))</f>
        <v>0</v>
      </c>
      <c r="M20">
        <f>IF(M$1=$A20,1,INDEX(Correlations!$F$3:$DA$102,MAX(M$1,$A20),MIN(M$1,$A20)))</f>
        <v>0</v>
      </c>
      <c r="N20">
        <f>IF(N$1=$A20,1,INDEX(Correlations!$F$3:$DA$102,MAX(N$1,$A20),MIN(N$1,$A20)))</f>
        <v>0</v>
      </c>
      <c r="O20">
        <f>IF(O$1=$A20,1,INDEX(Correlations!$F$3:$DA$102,MAX(O$1,$A20),MIN(O$1,$A20)))</f>
        <v>0</v>
      </c>
      <c r="P20">
        <f>IF(P$1=$A20,1,INDEX(Correlations!$F$3:$DA$102,MAX(P$1,$A20),MIN(P$1,$A20)))</f>
        <v>0.13</v>
      </c>
      <c r="Q20">
        <f>IF(Q$1=$A20,1,INDEX(Correlations!$F$3:$DA$102,MAX(Q$1,$A20),MIN(Q$1,$A20)))</f>
        <v>0.14000000000000001</v>
      </c>
      <c r="R20">
        <f>IF(R$1=$A20,1,INDEX(Correlations!$F$3:$DA$102,MAX(R$1,$A20),MIN(R$1,$A20)))</f>
        <v>0.96</v>
      </c>
      <c r="S20">
        <f>IF(S$1=$A20,1,INDEX(Correlations!$F$3:$DA$102,MAX(S$1,$A20),MIN(S$1,$A20)))</f>
        <v>0.12</v>
      </c>
      <c r="T20">
        <f>IF(T$1=$A20,1,INDEX(Correlations!$F$3:$DA$102,MAX(T$1,$A20),MIN(T$1,$A20)))</f>
        <v>1</v>
      </c>
      <c r="U20">
        <f>IF(U$1=$A20,1,INDEX(Correlations!$F$3:$DA$102,MAX(U$1,$A20),MIN(U$1,$A20)))</f>
        <v>0.41</v>
      </c>
      <c r="V20">
        <f>IF(V$1=$A20,1,INDEX(Correlations!$F$3:$DA$102,MAX(V$1,$A20),MIN(V$1,$A20)))</f>
        <v>0.01</v>
      </c>
      <c r="W20">
        <f>IF(W$1=$A20,1,INDEX(Correlations!$F$3:$DA$102,MAX(W$1,$A20),MIN(W$1,$A20)))</f>
        <v>7.0000000000000007E-2</v>
      </c>
      <c r="X20">
        <f>IF(X$1=$A20,1,INDEX(Correlations!$F$3:$DA$102,MAX(X$1,$A20),MIN(X$1,$A20)))</f>
        <v>0.08</v>
      </c>
      <c r="Y20">
        <f>IF(Y$1=$A20,1,INDEX(Correlations!$F$3:$DA$102,MAX(Y$1,$A20),MIN(Y$1,$A20)))</f>
        <v>0.06</v>
      </c>
      <c r="Z20">
        <f>IF(Z$1=$A20,1,INDEX(Correlations!$F$3:$DA$102,MAX(Z$1,$A20),MIN(Z$1,$A20)))</f>
        <v>7.0000000000000007E-2</v>
      </c>
      <c r="AA20">
        <f>IF(AA$1=$A20,1,INDEX(Correlations!$F$3:$DA$102,MAX(AA$1,$A20),MIN(AA$1,$A20)))</f>
        <v>0.12</v>
      </c>
      <c r="AB20">
        <f>IF(AB$1=$A20,1,INDEX(Correlations!$F$3:$DA$102,MAX(AB$1,$A20),MIN(AB$1,$A20)))</f>
        <v>0.03</v>
      </c>
      <c r="AC20">
        <f>IF(AC$1=$A20,1,INDEX(Correlations!$F$3:$DA$102,MAX(AC$1,$A20),MIN(AC$1,$A20)))</f>
        <v>0.14000000000000001</v>
      </c>
      <c r="AD20">
        <f>IF(AD$1=$A20,1,INDEX(Correlations!$F$3:$DA$102,MAX(AD$1,$A20),MIN(AD$1,$A20)))</f>
        <v>0.37</v>
      </c>
      <c r="AE20">
        <f>IF(AE$1=$A20,1,INDEX(Correlations!$F$3:$DA$102,MAX(AE$1,$A20),MIN(AE$1,$A20)))</f>
        <v>0.21</v>
      </c>
      <c r="AF20">
        <f>IF(AF$1=$A20,1,INDEX(Correlations!$F$3:$DA$102,MAX(AF$1,$A20),MIN(AF$1,$A20)))</f>
        <v>0.05</v>
      </c>
      <c r="AG20">
        <f>IF(AG$1=$A20,1,INDEX(Correlations!$F$3:$DA$102,MAX(AG$1,$A20),MIN(AG$1,$A20)))</f>
        <v>0.24</v>
      </c>
      <c r="AH20">
        <f>IF(AH$1=$A20,1,INDEX(Correlations!$F$3:$DA$102,MAX(AH$1,$A20),MIN(AH$1,$A20)))</f>
        <v>0</v>
      </c>
      <c r="AI20">
        <f>IF(AI$1=$A20,1,INDEX(Correlations!$F$3:$DA$102,MAX(AI$1,$A20),MIN(AI$1,$A20)))</f>
        <v>0.42</v>
      </c>
      <c r="AJ20">
        <f>IF(AJ$1=$A20,1,INDEX(Correlations!$F$3:$DA$102,MAX(AJ$1,$A20),MIN(AJ$1,$A20)))</f>
        <v>0.37</v>
      </c>
      <c r="AK20">
        <f>IF(AK$1=$A20,1,INDEX(Correlations!$F$3:$DA$102,MAX(AK$1,$A20),MIN(AK$1,$A20)))</f>
        <v>0</v>
      </c>
      <c r="AL20">
        <f>IF(AL$1=$A20,1,INDEX(Correlations!$F$3:$DA$102,MAX(AL$1,$A20),MIN(AL$1,$A20)))</f>
        <v>0</v>
      </c>
      <c r="AM20">
        <f>IF(AM$1=$A20,1,INDEX(Correlations!$F$3:$DA$102,MAX(AM$1,$A20),MIN(AM$1,$A20)))</f>
        <v>0</v>
      </c>
      <c r="AN20">
        <f>IF(AN$1=$A20,1,INDEX(Correlations!$F$3:$DA$102,MAX(AN$1,$A20),MIN(AN$1,$A20)))</f>
        <v>0.25</v>
      </c>
      <c r="AO20">
        <f>IF(AO$1=$A20,1,INDEX(Correlations!$F$3:$DA$102,MAX(AO$1,$A20),MIN(AO$1,$A20)))</f>
        <v>0.36</v>
      </c>
      <c r="AP20">
        <f>IF(AP$1=$A20,1,INDEX(Correlations!$F$3:$DA$102,MAX(AP$1,$A20),MIN(AP$1,$A20)))</f>
        <v>0.36</v>
      </c>
      <c r="AQ20">
        <f>IF(AQ$1=$A20,1,INDEX(Correlations!$F$3:$DA$102,MAX(AQ$1,$A20),MIN(AQ$1,$A20)))</f>
        <v>0</v>
      </c>
      <c r="AR20">
        <f>IF(AR$1=$A20,1,INDEX(Correlations!$F$3:$DA$102,MAX(AR$1,$A20),MIN(AR$1,$A20)))</f>
        <v>0.38</v>
      </c>
      <c r="AS20">
        <f>IF(AS$1=$A20,1,INDEX(Correlations!$F$3:$DA$102,MAX(AS$1,$A20),MIN(AS$1,$A20)))</f>
        <v>0</v>
      </c>
      <c r="AT20">
        <f>IF(AT$1=$A20,1,INDEX(Correlations!$F$3:$DA$102,MAX(AT$1,$A20),MIN(AT$1,$A20)))</f>
        <v>0</v>
      </c>
      <c r="AU20">
        <f>IF(AU$1=$A20,1,INDEX(Correlations!$F$3:$DA$102,MAX(AU$1,$A20),MIN(AU$1,$A20)))</f>
        <v>0</v>
      </c>
      <c r="AV20">
        <f>IF(AV$1=$A20,1,INDEX(Correlations!$F$3:$DA$102,MAX(AV$1,$A20),MIN(AV$1,$A20)))</f>
        <v>0</v>
      </c>
      <c r="AW20">
        <f>IF(AW$1=$A20,1,INDEX(Correlations!$F$3:$DA$102,MAX(AW$1,$A20),MIN(AW$1,$A20)))</f>
        <v>0</v>
      </c>
      <c r="AX20">
        <f>IF(AX$1=$A20,1,INDEX(Correlations!$F$3:$DA$102,MAX(AX$1,$A20),MIN(AX$1,$A20)))</f>
        <v>0</v>
      </c>
      <c r="AY20">
        <f>IF(AY$1=$A20,1,INDEX(Correlations!$F$3:$DA$102,MAX(AY$1,$A20),MIN(AY$1,$A20)))</f>
        <v>0</v>
      </c>
      <c r="AZ20">
        <f>IF(AZ$1=$A20,1,INDEX(Correlations!$F$3:$DA$102,MAX(AZ$1,$A20),MIN(AZ$1,$A20)))</f>
        <v>0</v>
      </c>
      <c r="BA20">
        <f>IF(BA$1=$A20,1,INDEX(Correlations!$F$3:$DA$102,MAX(BA$1,$A20),MIN(BA$1,$A20)))</f>
        <v>0</v>
      </c>
      <c r="BB20">
        <f>IF(BB$1=$A20,1,INDEX(Correlations!$F$3:$DA$102,MAX(BB$1,$A20),MIN(BB$1,$A20)))</f>
        <v>0</v>
      </c>
      <c r="BC20">
        <f>IF(BC$1=$A20,1,INDEX(Correlations!$F$3:$DA$102,MAX(BC$1,$A20),MIN(BC$1,$A20)))</f>
        <v>0</v>
      </c>
      <c r="BD20">
        <f>IF(BD$1=$A20,1,INDEX(Correlations!$F$3:$DA$102,MAX(BD$1,$A20),MIN(BD$1,$A20)))</f>
        <v>0</v>
      </c>
      <c r="BE20">
        <f>IF(BE$1=$A20,1,INDEX(Correlations!$F$3:$DA$102,MAX(BE$1,$A20),MIN(BE$1,$A20)))</f>
        <v>0</v>
      </c>
      <c r="BF20">
        <f>IF(BF$1=$A20,1,INDEX(Correlations!$F$3:$DA$102,MAX(BF$1,$A20),MIN(BF$1,$A20)))</f>
        <v>0</v>
      </c>
      <c r="BG20">
        <f>IF(BG$1=$A20,1,INDEX(Correlations!$F$3:$DA$102,MAX(BG$1,$A20),MIN(BG$1,$A20)))</f>
        <v>0</v>
      </c>
      <c r="BH20">
        <f>IF(BH$1=$A20,1,INDEX(Correlations!$F$3:$DA$102,MAX(BH$1,$A20),MIN(BH$1,$A20)))</f>
        <v>0</v>
      </c>
      <c r="BI20">
        <f>IF(BI$1=$A20,1,INDEX(Correlations!$F$3:$DA$102,MAX(BI$1,$A20),MIN(BI$1,$A20)))</f>
        <v>0</v>
      </c>
      <c r="BJ20">
        <f>IF(BJ$1=$A20,1,INDEX(Correlations!$F$3:$DA$102,MAX(BJ$1,$A20),MIN(BJ$1,$A20)))</f>
        <v>0</v>
      </c>
      <c r="BK20">
        <f>IF(BK$1=$A20,1,INDEX(Correlations!$F$3:$DA$102,MAX(BK$1,$A20),MIN(BK$1,$A20)))</f>
        <v>0</v>
      </c>
      <c r="BL20">
        <f>IF(BL$1=$A20,1,INDEX(Correlations!$F$3:$DA$102,MAX(BL$1,$A20),MIN(BL$1,$A20)))</f>
        <v>0</v>
      </c>
      <c r="BM20">
        <f>IF(BM$1=$A20,1,INDEX(Correlations!$F$3:$DA$102,MAX(BM$1,$A20),MIN(BM$1,$A20)))</f>
        <v>0</v>
      </c>
      <c r="BN20">
        <f>IF(BN$1=$A20,1,INDEX(Correlations!$F$3:$DA$102,MAX(BN$1,$A20),MIN(BN$1,$A20)))</f>
        <v>0</v>
      </c>
      <c r="BO20">
        <f>IF(BO$1=$A20,1,INDEX(Correlations!$F$3:$DA$102,MAX(BO$1,$A20),MIN(BO$1,$A20)))</f>
        <v>0</v>
      </c>
      <c r="BP20">
        <f>IF(BP$1=$A20,1,INDEX(Correlations!$F$3:$DA$102,MAX(BP$1,$A20),MIN(BP$1,$A20)))</f>
        <v>0</v>
      </c>
      <c r="BQ20">
        <f>IF(BQ$1=$A20,1,INDEX(Correlations!$F$3:$DA$102,MAX(BQ$1,$A20),MIN(BQ$1,$A20)))</f>
        <v>0</v>
      </c>
      <c r="BR20">
        <f>IF(BR$1=$A20,1,INDEX(Correlations!$F$3:$DA$102,MAX(BR$1,$A20),MIN(BR$1,$A20)))</f>
        <v>0</v>
      </c>
      <c r="BS20">
        <f>IF(BS$1=$A20,1,INDEX(Correlations!$F$3:$DA$102,MAX(BS$1,$A20),MIN(BS$1,$A20)))</f>
        <v>0</v>
      </c>
      <c r="BT20">
        <f>IF(BT$1=$A20,1,INDEX(Correlations!$F$3:$DA$102,MAX(BT$1,$A20),MIN(BT$1,$A20)))</f>
        <v>0</v>
      </c>
      <c r="BU20">
        <f>IF(BU$1=$A20,1,INDEX(Correlations!$F$3:$DA$102,MAX(BU$1,$A20),MIN(BU$1,$A20)))</f>
        <v>0</v>
      </c>
      <c r="BV20">
        <f>IF(BV$1=$A20,1,INDEX(Correlations!$F$3:$DA$102,MAX(BV$1,$A20),MIN(BV$1,$A20)))</f>
        <v>0</v>
      </c>
      <c r="BW20">
        <f>IF(BW$1=$A20,1,INDEX(Correlations!$F$3:$DA$102,MAX(BW$1,$A20),MIN(BW$1,$A20)))</f>
        <v>0</v>
      </c>
      <c r="BX20">
        <f>IF(BX$1=$A20,1,INDEX(Correlations!$F$3:$DA$102,MAX(BX$1,$A20),MIN(BX$1,$A20)))</f>
        <v>0</v>
      </c>
      <c r="BY20">
        <f>IF(BY$1=$A20,1,INDEX(Correlations!$F$3:$DA$102,MAX(BY$1,$A20),MIN(BY$1,$A20)))</f>
        <v>0</v>
      </c>
      <c r="BZ20">
        <f>IF(BZ$1=$A20,1,INDEX(Correlations!$F$3:$DA$102,MAX(BZ$1,$A20),MIN(BZ$1,$A20)))</f>
        <v>0</v>
      </c>
      <c r="CA20">
        <f>IF(CA$1=$A20,1,INDEX(Correlations!$F$3:$DA$102,MAX(CA$1,$A20),MIN(CA$1,$A20)))</f>
        <v>0</v>
      </c>
      <c r="CB20">
        <f>IF(CB$1=$A20,1,INDEX(Correlations!$F$3:$DA$102,MAX(CB$1,$A20),MIN(CB$1,$A20)))</f>
        <v>0</v>
      </c>
      <c r="CC20">
        <f>IF(CC$1=$A20,1,INDEX(Correlations!$F$3:$DA$102,MAX(CC$1,$A20),MIN(CC$1,$A20)))</f>
        <v>0</v>
      </c>
      <c r="CD20">
        <f>IF(CD$1=$A20,1,INDEX(Correlations!$F$3:$DA$102,MAX(CD$1,$A20),MIN(CD$1,$A20)))</f>
        <v>0</v>
      </c>
      <c r="CE20">
        <f>IF(CE$1=$A20,1,INDEX(Correlations!$F$3:$DA$102,MAX(CE$1,$A20),MIN(CE$1,$A20)))</f>
        <v>0</v>
      </c>
      <c r="CF20">
        <f>IF(CF$1=$A20,1,INDEX(Correlations!$F$3:$DA$102,MAX(CF$1,$A20),MIN(CF$1,$A20)))</f>
        <v>0</v>
      </c>
      <c r="CG20">
        <f>IF(CG$1=$A20,1,INDEX(Correlations!$F$3:$DA$102,MAX(CG$1,$A20),MIN(CG$1,$A20)))</f>
        <v>0</v>
      </c>
      <c r="CH20">
        <f>IF(CH$1=$A20,1,INDEX(Correlations!$F$3:$DA$102,MAX(CH$1,$A20),MIN(CH$1,$A20)))</f>
        <v>0</v>
      </c>
      <c r="CI20">
        <f>IF(CI$1=$A20,1,INDEX(Correlations!$F$3:$DA$102,MAX(CI$1,$A20),MIN(CI$1,$A20)))</f>
        <v>0</v>
      </c>
      <c r="CJ20">
        <f>IF(CJ$1=$A20,1,INDEX(Correlations!$F$3:$DA$102,MAX(CJ$1,$A20),MIN(CJ$1,$A20)))</f>
        <v>0</v>
      </c>
      <c r="CK20">
        <f>IF(CK$1=$A20,1,INDEX(Correlations!$F$3:$DA$102,MAX(CK$1,$A20),MIN(CK$1,$A20)))</f>
        <v>0</v>
      </c>
      <c r="CL20">
        <f>IF(CL$1=$A20,1,INDEX(Correlations!$F$3:$DA$102,MAX(CL$1,$A20),MIN(CL$1,$A20)))</f>
        <v>0</v>
      </c>
      <c r="CM20">
        <f>IF(CM$1=$A20,1,INDEX(Correlations!$F$3:$DA$102,MAX(CM$1,$A20),MIN(CM$1,$A20)))</f>
        <v>0</v>
      </c>
      <c r="CN20">
        <f>IF(CN$1=$A20,1,INDEX(Correlations!$F$3:$DA$102,MAX(CN$1,$A20),MIN(CN$1,$A20)))</f>
        <v>0</v>
      </c>
      <c r="CO20">
        <f>IF(CO$1=$A20,1,INDEX(Correlations!$F$3:$DA$102,MAX(CO$1,$A20),MIN(CO$1,$A20)))</f>
        <v>0</v>
      </c>
      <c r="CP20">
        <f>IF(CP$1=$A20,1,INDEX(Correlations!$F$3:$DA$102,MAX(CP$1,$A20),MIN(CP$1,$A20)))</f>
        <v>0</v>
      </c>
      <c r="CQ20">
        <f>IF(CQ$1=$A20,1,INDEX(Correlations!$F$3:$DA$102,MAX(CQ$1,$A20),MIN(CQ$1,$A20)))</f>
        <v>0</v>
      </c>
      <c r="CR20">
        <f>IF(CR$1=$A20,1,INDEX(Correlations!$F$3:$DA$102,MAX(CR$1,$A20),MIN(CR$1,$A20)))</f>
        <v>0</v>
      </c>
      <c r="CS20">
        <f>IF(CS$1=$A20,1,INDEX(Correlations!$F$3:$DA$102,MAX(CS$1,$A20),MIN(CS$1,$A20)))</f>
        <v>0</v>
      </c>
      <c r="CT20">
        <f>IF(CT$1=$A20,1,INDEX(Correlations!$F$3:$DA$102,MAX(CT$1,$A20),MIN(CT$1,$A20)))</f>
        <v>0</v>
      </c>
      <c r="CU20">
        <f>IF(CU$1=$A20,1,INDEX(Correlations!$F$3:$DA$102,MAX(CU$1,$A20),MIN(CU$1,$A20)))</f>
        <v>0</v>
      </c>
      <c r="CV20">
        <f>IF(CV$1=$A20,1,INDEX(Correlations!$F$3:$DA$102,MAX(CV$1,$A20),MIN(CV$1,$A20)))</f>
        <v>0</v>
      </c>
      <c r="CW20">
        <f>IF(CW$1=$A20,1,INDEX(Correlations!$F$3:$DA$102,MAX(CW$1,$A20),MIN(CW$1,$A20)))</f>
        <v>0</v>
      </c>
    </row>
    <row r="21" spans="1:101" x14ac:dyDescent="0.15">
      <c r="A21">
        <v>20</v>
      </c>
      <c r="B21">
        <f>IF(B$1=$A21,1,INDEX(Correlations!$F$3:$DA$102,MAX(B$1,$A21),MIN(B$1,$A21)))</f>
        <v>0.14599999999999999</v>
      </c>
      <c r="C21">
        <f>IF(C$1=$A21,1,INDEX(Correlations!$F$3:$DA$102,MAX(C$1,$A21),MIN(C$1,$A21)))</f>
        <v>0.33</v>
      </c>
      <c r="D21">
        <f>IF(D$1=$A21,1,INDEX(Correlations!$F$3:$DA$102,MAX(D$1,$A21),MIN(D$1,$A21)))</f>
        <v>0</v>
      </c>
      <c r="E21">
        <f>IF(E$1=$A21,1,INDEX(Correlations!$F$3:$DA$102,MAX(E$1,$A21),MIN(E$1,$A21)))</f>
        <v>0.57299999999999995</v>
      </c>
      <c r="F21">
        <f>IF(F$1=$A21,1,INDEX(Correlations!$F$3:$DA$102,MAX(F$1,$A21),MIN(F$1,$A21)))</f>
        <v>0</v>
      </c>
      <c r="G21">
        <f>IF(G$1=$A21,1,INDEX(Correlations!$F$3:$DA$102,MAX(G$1,$A21),MIN(G$1,$A21)))</f>
        <v>0</v>
      </c>
      <c r="H21">
        <f>IF(H$1=$A21,1,INDEX(Correlations!$F$3:$DA$102,MAX(H$1,$A21),MIN(H$1,$A21)))</f>
        <v>0.47</v>
      </c>
      <c r="I21">
        <f>IF(I$1=$A21,1,INDEX(Correlations!$F$3:$DA$102,MAX(I$1,$A21),MIN(I$1,$A21)))</f>
        <v>0</v>
      </c>
      <c r="J21">
        <f>IF(J$1=$A21,1,INDEX(Correlations!$F$3:$DA$102,MAX(J$1,$A21),MIN(J$1,$A21)))</f>
        <v>0</v>
      </c>
      <c r="K21">
        <f>IF(K$1=$A21,1,INDEX(Correlations!$F$3:$DA$102,MAX(K$1,$A21),MIN(K$1,$A21)))</f>
        <v>0.47</v>
      </c>
      <c r="L21">
        <f>IF(L$1=$A21,1,INDEX(Correlations!$F$3:$DA$102,MAX(L$1,$A21),MIN(L$1,$A21)))</f>
        <v>0</v>
      </c>
      <c r="M21">
        <f>IF(M$1=$A21,1,INDEX(Correlations!$F$3:$DA$102,MAX(M$1,$A21),MIN(M$1,$A21)))</f>
        <v>0</v>
      </c>
      <c r="N21">
        <f>IF(N$1=$A21,1,INDEX(Correlations!$F$3:$DA$102,MAX(N$1,$A21),MIN(N$1,$A21)))</f>
        <v>0</v>
      </c>
      <c r="O21">
        <f>IF(O$1=$A21,1,INDEX(Correlations!$F$3:$DA$102,MAX(O$1,$A21),MIN(O$1,$A21)))</f>
        <v>0</v>
      </c>
      <c r="P21">
        <f>IF(P$1=$A21,1,INDEX(Correlations!$F$3:$DA$102,MAX(P$1,$A21),MIN(P$1,$A21)))</f>
        <v>0.1</v>
      </c>
      <c r="Q21">
        <f>IF(Q$1=$A21,1,INDEX(Correlations!$F$3:$DA$102,MAX(Q$1,$A21),MIN(Q$1,$A21)))</f>
        <v>0.1</v>
      </c>
      <c r="R21">
        <f>IF(R$1=$A21,1,INDEX(Correlations!$F$3:$DA$102,MAX(R$1,$A21),MIN(R$1,$A21)))</f>
        <v>0.41</v>
      </c>
      <c r="S21">
        <f>IF(S$1=$A21,1,INDEX(Correlations!$F$3:$DA$102,MAX(S$1,$A21),MIN(S$1,$A21)))</f>
        <v>-0.01</v>
      </c>
      <c r="T21">
        <f>IF(T$1=$A21,1,INDEX(Correlations!$F$3:$DA$102,MAX(T$1,$A21),MIN(T$1,$A21)))</f>
        <v>0.41</v>
      </c>
      <c r="U21">
        <f>IF(U$1=$A21,1,INDEX(Correlations!$F$3:$DA$102,MAX(U$1,$A21),MIN(U$1,$A21)))</f>
        <v>1</v>
      </c>
      <c r="V21">
        <f>IF(V$1=$A21,1,INDEX(Correlations!$F$3:$DA$102,MAX(V$1,$A21),MIN(V$1,$A21)))</f>
        <v>0.02</v>
      </c>
      <c r="W21">
        <f>IF(W$1=$A21,1,INDEX(Correlations!$F$3:$DA$102,MAX(W$1,$A21),MIN(W$1,$A21)))</f>
        <v>0.08</v>
      </c>
      <c r="X21">
        <f>IF(X$1=$A21,1,INDEX(Correlations!$F$3:$DA$102,MAX(X$1,$A21),MIN(X$1,$A21)))</f>
        <v>0.08</v>
      </c>
      <c r="Y21">
        <f>IF(Y$1=$A21,1,INDEX(Correlations!$F$3:$DA$102,MAX(Y$1,$A21),MIN(Y$1,$A21)))</f>
        <v>0.01</v>
      </c>
      <c r="Z21">
        <f>IF(Z$1=$A21,1,INDEX(Correlations!$F$3:$DA$102,MAX(Z$1,$A21),MIN(Z$1,$A21)))</f>
        <v>0.02</v>
      </c>
      <c r="AA21">
        <f>IF(AA$1=$A21,1,INDEX(Correlations!$F$3:$DA$102,MAX(AA$1,$A21),MIN(AA$1,$A21)))</f>
        <v>0.08</v>
      </c>
      <c r="AB21">
        <f>IF(AB$1=$A21,1,INDEX(Correlations!$F$3:$DA$102,MAX(AB$1,$A21),MIN(AB$1,$A21)))</f>
        <v>0</v>
      </c>
      <c r="AC21">
        <f>IF(AC$1=$A21,1,INDEX(Correlations!$F$3:$DA$102,MAX(AC$1,$A21),MIN(AC$1,$A21)))</f>
        <v>0.08</v>
      </c>
      <c r="AD21">
        <f>IF(AD$1=$A21,1,INDEX(Correlations!$F$3:$DA$102,MAX(AD$1,$A21),MIN(AD$1,$A21)))</f>
        <v>0.24</v>
      </c>
      <c r="AE21">
        <f>IF(AE$1=$A21,1,INDEX(Correlations!$F$3:$DA$102,MAX(AE$1,$A21),MIN(AE$1,$A21)))</f>
        <v>0.13</v>
      </c>
      <c r="AF21">
        <f>IF(AF$1=$A21,1,INDEX(Correlations!$F$3:$DA$102,MAX(AF$1,$A21),MIN(AF$1,$A21)))</f>
        <v>7.0000000000000007E-2</v>
      </c>
      <c r="AG21">
        <f>IF(AG$1=$A21,1,INDEX(Correlations!$F$3:$DA$102,MAX(AG$1,$A21),MIN(AG$1,$A21)))</f>
        <v>0.24</v>
      </c>
      <c r="AH21">
        <f>IF(AH$1=$A21,1,INDEX(Correlations!$F$3:$DA$102,MAX(AH$1,$A21),MIN(AH$1,$A21)))</f>
        <v>0</v>
      </c>
      <c r="AI21">
        <f>IF(AI$1=$A21,1,INDEX(Correlations!$F$3:$DA$102,MAX(AI$1,$A21),MIN(AI$1,$A21)))</f>
        <v>0.33</v>
      </c>
      <c r="AJ21">
        <f>IF(AJ$1=$A21,1,INDEX(Correlations!$F$3:$DA$102,MAX(AJ$1,$A21),MIN(AJ$1,$A21)))</f>
        <v>0.43</v>
      </c>
      <c r="AK21">
        <f>IF(AK$1=$A21,1,INDEX(Correlations!$F$3:$DA$102,MAX(AK$1,$A21),MIN(AK$1,$A21)))</f>
        <v>0</v>
      </c>
      <c r="AL21">
        <f>IF(AL$1=$A21,1,INDEX(Correlations!$F$3:$DA$102,MAX(AL$1,$A21),MIN(AL$1,$A21)))</f>
        <v>0</v>
      </c>
      <c r="AM21">
        <f>IF(AM$1=$A21,1,INDEX(Correlations!$F$3:$DA$102,MAX(AM$1,$A21),MIN(AM$1,$A21)))</f>
        <v>0</v>
      </c>
      <c r="AN21">
        <f>IF(AN$1=$A21,1,INDEX(Correlations!$F$3:$DA$102,MAX(AN$1,$A21),MIN(AN$1,$A21)))</f>
        <v>0.33</v>
      </c>
      <c r="AO21">
        <f>IF(AO$1=$A21,1,INDEX(Correlations!$F$3:$DA$102,MAX(AO$1,$A21),MIN(AO$1,$A21)))</f>
        <v>0.39</v>
      </c>
      <c r="AP21">
        <f>IF(AP$1=$A21,1,INDEX(Correlations!$F$3:$DA$102,MAX(AP$1,$A21),MIN(AP$1,$A21)))</f>
        <v>0.35</v>
      </c>
      <c r="AQ21">
        <f>IF(AQ$1=$A21,1,INDEX(Correlations!$F$3:$DA$102,MAX(AQ$1,$A21),MIN(AQ$1,$A21)))</f>
        <v>0</v>
      </c>
      <c r="AR21">
        <f>IF(AR$1=$A21,1,INDEX(Correlations!$F$3:$DA$102,MAX(AR$1,$A21),MIN(AR$1,$A21)))</f>
        <v>0.43</v>
      </c>
      <c r="AS21">
        <f>IF(AS$1=$A21,1,INDEX(Correlations!$F$3:$DA$102,MAX(AS$1,$A21),MIN(AS$1,$A21)))</f>
        <v>0</v>
      </c>
      <c r="AT21">
        <f>IF(AT$1=$A21,1,INDEX(Correlations!$F$3:$DA$102,MAX(AT$1,$A21),MIN(AT$1,$A21)))</f>
        <v>0</v>
      </c>
      <c r="AU21">
        <f>IF(AU$1=$A21,1,INDEX(Correlations!$F$3:$DA$102,MAX(AU$1,$A21),MIN(AU$1,$A21)))</f>
        <v>0</v>
      </c>
      <c r="AV21">
        <f>IF(AV$1=$A21,1,INDEX(Correlations!$F$3:$DA$102,MAX(AV$1,$A21),MIN(AV$1,$A21)))</f>
        <v>0</v>
      </c>
      <c r="AW21">
        <f>IF(AW$1=$A21,1,INDEX(Correlations!$F$3:$DA$102,MAX(AW$1,$A21),MIN(AW$1,$A21)))</f>
        <v>0</v>
      </c>
      <c r="AX21">
        <f>IF(AX$1=$A21,1,INDEX(Correlations!$F$3:$DA$102,MAX(AX$1,$A21),MIN(AX$1,$A21)))</f>
        <v>0</v>
      </c>
      <c r="AY21">
        <f>IF(AY$1=$A21,1,INDEX(Correlations!$F$3:$DA$102,MAX(AY$1,$A21),MIN(AY$1,$A21)))</f>
        <v>0</v>
      </c>
      <c r="AZ21">
        <f>IF(AZ$1=$A21,1,INDEX(Correlations!$F$3:$DA$102,MAX(AZ$1,$A21),MIN(AZ$1,$A21)))</f>
        <v>0</v>
      </c>
      <c r="BA21">
        <f>IF(BA$1=$A21,1,INDEX(Correlations!$F$3:$DA$102,MAX(BA$1,$A21),MIN(BA$1,$A21)))</f>
        <v>0</v>
      </c>
      <c r="BB21">
        <f>IF(BB$1=$A21,1,INDEX(Correlations!$F$3:$DA$102,MAX(BB$1,$A21),MIN(BB$1,$A21)))</f>
        <v>0</v>
      </c>
      <c r="BC21">
        <f>IF(BC$1=$A21,1,INDEX(Correlations!$F$3:$DA$102,MAX(BC$1,$A21),MIN(BC$1,$A21)))</f>
        <v>0</v>
      </c>
      <c r="BD21">
        <f>IF(BD$1=$A21,1,INDEX(Correlations!$F$3:$DA$102,MAX(BD$1,$A21),MIN(BD$1,$A21)))</f>
        <v>0</v>
      </c>
      <c r="BE21">
        <f>IF(BE$1=$A21,1,INDEX(Correlations!$F$3:$DA$102,MAX(BE$1,$A21),MIN(BE$1,$A21)))</f>
        <v>0</v>
      </c>
      <c r="BF21">
        <f>IF(BF$1=$A21,1,INDEX(Correlations!$F$3:$DA$102,MAX(BF$1,$A21),MIN(BF$1,$A21)))</f>
        <v>0</v>
      </c>
      <c r="BG21">
        <f>IF(BG$1=$A21,1,INDEX(Correlations!$F$3:$DA$102,MAX(BG$1,$A21),MIN(BG$1,$A21)))</f>
        <v>0</v>
      </c>
      <c r="BH21">
        <f>IF(BH$1=$A21,1,INDEX(Correlations!$F$3:$DA$102,MAX(BH$1,$A21),MIN(BH$1,$A21)))</f>
        <v>0</v>
      </c>
      <c r="BI21">
        <f>IF(BI$1=$A21,1,INDEX(Correlations!$F$3:$DA$102,MAX(BI$1,$A21),MIN(BI$1,$A21)))</f>
        <v>0</v>
      </c>
      <c r="BJ21">
        <f>IF(BJ$1=$A21,1,INDEX(Correlations!$F$3:$DA$102,MAX(BJ$1,$A21),MIN(BJ$1,$A21)))</f>
        <v>0</v>
      </c>
      <c r="BK21">
        <f>IF(BK$1=$A21,1,INDEX(Correlations!$F$3:$DA$102,MAX(BK$1,$A21),MIN(BK$1,$A21)))</f>
        <v>0</v>
      </c>
      <c r="BL21">
        <f>IF(BL$1=$A21,1,INDEX(Correlations!$F$3:$DA$102,MAX(BL$1,$A21),MIN(BL$1,$A21)))</f>
        <v>0</v>
      </c>
      <c r="BM21">
        <f>IF(BM$1=$A21,1,INDEX(Correlations!$F$3:$DA$102,MAX(BM$1,$A21),MIN(BM$1,$A21)))</f>
        <v>0</v>
      </c>
      <c r="BN21">
        <f>IF(BN$1=$A21,1,INDEX(Correlations!$F$3:$DA$102,MAX(BN$1,$A21),MIN(BN$1,$A21)))</f>
        <v>0</v>
      </c>
      <c r="BO21">
        <f>IF(BO$1=$A21,1,INDEX(Correlations!$F$3:$DA$102,MAX(BO$1,$A21),MIN(BO$1,$A21)))</f>
        <v>0</v>
      </c>
      <c r="BP21">
        <f>IF(BP$1=$A21,1,INDEX(Correlations!$F$3:$DA$102,MAX(BP$1,$A21),MIN(BP$1,$A21)))</f>
        <v>0</v>
      </c>
      <c r="BQ21">
        <f>IF(BQ$1=$A21,1,INDEX(Correlations!$F$3:$DA$102,MAX(BQ$1,$A21),MIN(BQ$1,$A21)))</f>
        <v>0</v>
      </c>
      <c r="BR21">
        <f>IF(BR$1=$A21,1,INDEX(Correlations!$F$3:$DA$102,MAX(BR$1,$A21),MIN(BR$1,$A21)))</f>
        <v>0</v>
      </c>
      <c r="BS21">
        <f>IF(BS$1=$A21,1,INDEX(Correlations!$F$3:$DA$102,MAX(BS$1,$A21),MIN(BS$1,$A21)))</f>
        <v>0</v>
      </c>
      <c r="BT21">
        <f>IF(BT$1=$A21,1,INDEX(Correlations!$F$3:$DA$102,MAX(BT$1,$A21),MIN(BT$1,$A21)))</f>
        <v>0</v>
      </c>
      <c r="BU21">
        <f>IF(BU$1=$A21,1,INDEX(Correlations!$F$3:$DA$102,MAX(BU$1,$A21),MIN(BU$1,$A21)))</f>
        <v>0</v>
      </c>
      <c r="BV21">
        <f>IF(BV$1=$A21,1,INDEX(Correlations!$F$3:$DA$102,MAX(BV$1,$A21),MIN(BV$1,$A21)))</f>
        <v>0</v>
      </c>
      <c r="BW21">
        <f>IF(BW$1=$A21,1,INDEX(Correlations!$F$3:$DA$102,MAX(BW$1,$A21),MIN(BW$1,$A21)))</f>
        <v>0</v>
      </c>
      <c r="BX21">
        <f>IF(BX$1=$A21,1,INDEX(Correlations!$F$3:$DA$102,MAX(BX$1,$A21),MIN(BX$1,$A21)))</f>
        <v>0</v>
      </c>
      <c r="BY21">
        <f>IF(BY$1=$A21,1,INDEX(Correlations!$F$3:$DA$102,MAX(BY$1,$A21),MIN(BY$1,$A21)))</f>
        <v>0</v>
      </c>
      <c r="BZ21">
        <f>IF(BZ$1=$A21,1,INDEX(Correlations!$F$3:$DA$102,MAX(BZ$1,$A21),MIN(BZ$1,$A21)))</f>
        <v>0</v>
      </c>
      <c r="CA21">
        <f>IF(CA$1=$A21,1,INDEX(Correlations!$F$3:$DA$102,MAX(CA$1,$A21),MIN(CA$1,$A21)))</f>
        <v>0</v>
      </c>
      <c r="CB21">
        <f>IF(CB$1=$A21,1,INDEX(Correlations!$F$3:$DA$102,MAX(CB$1,$A21),MIN(CB$1,$A21)))</f>
        <v>0</v>
      </c>
      <c r="CC21">
        <f>IF(CC$1=$A21,1,INDEX(Correlations!$F$3:$DA$102,MAX(CC$1,$A21),MIN(CC$1,$A21)))</f>
        <v>0</v>
      </c>
      <c r="CD21">
        <f>IF(CD$1=$A21,1,INDEX(Correlations!$F$3:$DA$102,MAX(CD$1,$A21),MIN(CD$1,$A21)))</f>
        <v>0</v>
      </c>
      <c r="CE21">
        <f>IF(CE$1=$A21,1,INDEX(Correlations!$F$3:$DA$102,MAX(CE$1,$A21),MIN(CE$1,$A21)))</f>
        <v>0</v>
      </c>
      <c r="CF21">
        <f>IF(CF$1=$A21,1,INDEX(Correlations!$F$3:$DA$102,MAX(CF$1,$A21),MIN(CF$1,$A21)))</f>
        <v>0</v>
      </c>
      <c r="CG21">
        <f>IF(CG$1=$A21,1,INDEX(Correlations!$F$3:$DA$102,MAX(CG$1,$A21),MIN(CG$1,$A21)))</f>
        <v>0</v>
      </c>
      <c r="CH21">
        <f>IF(CH$1=$A21,1,INDEX(Correlations!$F$3:$DA$102,MAX(CH$1,$A21),MIN(CH$1,$A21)))</f>
        <v>0</v>
      </c>
      <c r="CI21">
        <f>IF(CI$1=$A21,1,INDEX(Correlations!$F$3:$DA$102,MAX(CI$1,$A21),MIN(CI$1,$A21)))</f>
        <v>0</v>
      </c>
      <c r="CJ21">
        <f>IF(CJ$1=$A21,1,INDEX(Correlations!$F$3:$DA$102,MAX(CJ$1,$A21),MIN(CJ$1,$A21)))</f>
        <v>0</v>
      </c>
      <c r="CK21">
        <f>IF(CK$1=$A21,1,INDEX(Correlations!$F$3:$DA$102,MAX(CK$1,$A21),MIN(CK$1,$A21)))</f>
        <v>0</v>
      </c>
      <c r="CL21">
        <f>IF(CL$1=$A21,1,INDEX(Correlations!$F$3:$DA$102,MAX(CL$1,$A21),MIN(CL$1,$A21)))</f>
        <v>0</v>
      </c>
      <c r="CM21">
        <f>IF(CM$1=$A21,1,INDEX(Correlations!$F$3:$DA$102,MAX(CM$1,$A21),MIN(CM$1,$A21)))</f>
        <v>0</v>
      </c>
      <c r="CN21">
        <f>IF(CN$1=$A21,1,INDEX(Correlations!$F$3:$DA$102,MAX(CN$1,$A21),MIN(CN$1,$A21)))</f>
        <v>0</v>
      </c>
      <c r="CO21">
        <f>IF(CO$1=$A21,1,INDEX(Correlations!$F$3:$DA$102,MAX(CO$1,$A21),MIN(CO$1,$A21)))</f>
        <v>0</v>
      </c>
      <c r="CP21">
        <f>IF(CP$1=$A21,1,INDEX(Correlations!$F$3:$DA$102,MAX(CP$1,$A21),MIN(CP$1,$A21)))</f>
        <v>0</v>
      </c>
      <c r="CQ21">
        <f>IF(CQ$1=$A21,1,INDEX(Correlations!$F$3:$DA$102,MAX(CQ$1,$A21),MIN(CQ$1,$A21)))</f>
        <v>0</v>
      </c>
      <c r="CR21">
        <f>IF(CR$1=$A21,1,INDEX(Correlations!$F$3:$DA$102,MAX(CR$1,$A21),MIN(CR$1,$A21)))</f>
        <v>0</v>
      </c>
      <c r="CS21">
        <f>IF(CS$1=$A21,1,INDEX(Correlations!$F$3:$DA$102,MAX(CS$1,$A21),MIN(CS$1,$A21)))</f>
        <v>0</v>
      </c>
      <c r="CT21">
        <f>IF(CT$1=$A21,1,INDEX(Correlations!$F$3:$DA$102,MAX(CT$1,$A21),MIN(CT$1,$A21)))</f>
        <v>0</v>
      </c>
      <c r="CU21">
        <f>IF(CU$1=$A21,1,INDEX(Correlations!$F$3:$DA$102,MAX(CU$1,$A21),MIN(CU$1,$A21)))</f>
        <v>0</v>
      </c>
      <c r="CV21">
        <f>IF(CV$1=$A21,1,INDEX(Correlations!$F$3:$DA$102,MAX(CV$1,$A21),MIN(CV$1,$A21)))</f>
        <v>0</v>
      </c>
      <c r="CW21">
        <f>IF(CW$1=$A21,1,INDEX(Correlations!$F$3:$DA$102,MAX(CW$1,$A21),MIN(CW$1,$A21)))</f>
        <v>0</v>
      </c>
    </row>
    <row r="22" spans="1:101" x14ac:dyDescent="0.15">
      <c r="A22">
        <v>21</v>
      </c>
      <c r="B22">
        <f>IF(B$1=$A22,1,INDEX(Correlations!$F$3:$DA$102,MAX(B$1,$A22),MIN(B$1,$A22)))</f>
        <v>0.14599999999999999</v>
      </c>
      <c r="C22">
        <f>IF(C$1=$A22,1,INDEX(Correlations!$F$3:$DA$102,MAX(C$1,$A22),MIN(C$1,$A22)))</f>
        <v>0.13600000000000001</v>
      </c>
      <c r="D22">
        <f>IF(D$1=$A22,1,INDEX(Correlations!$F$3:$DA$102,MAX(D$1,$A22),MIN(D$1,$A22)))</f>
        <v>0</v>
      </c>
      <c r="E22">
        <f>IF(E$1=$A22,1,INDEX(Correlations!$F$3:$DA$102,MAX(E$1,$A22),MIN(E$1,$A22)))</f>
        <v>-0.17799999999999999</v>
      </c>
      <c r="F22">
        <f>IF(F$1=$A22,1,INDEX(Correlations!$F$3:$DA$102,MAX(F$1,$A22),MIN(F$1,$A22)))</f>
        <v>0</v>
      </c>
      <c r="G22">
        <f>IF(G$1=$A22,1,INDEX(Correlations!$F$3:$DA$102,MAX(G$1,$A22),MIN(G$1,$A22)))</f>
        <v>0</v>
      </c>
      <c r="H22">
        <f>IF(H$1=$A22,1,INDEX(Correlations!$F$3:$DA$102,MAX(H$1,$A22),MIN(H$1,$A22)))</f>
        <v>0.43</v>
      </c>
      <c r="I22">
        <f>IF(I$1=$A22,1,INDEX(Correlations!$F$3:$DA$102,MAX(I$1,$A22),MIN(I$1,$A22)))</f>
        <v>0</v>
      </c>
      <c r="J22">
        <f>IF(J$1=$A22,1,INDEX(Correlations!$F$3:$DA$102,MAX(J$1,$A22),MIN(J$1,$A22)))</f>
        <v>0</v>
      </c>
      <c r="K22">
        <f>IF(K$1=$A22,1,INDEX(Correlations!$F$3:$DA$102,MAX(K$1,$A22),MIN(K$1,$A22)))</f>
        <v>0.04</v>
      </c>
      <c r="L22">
        <f>IF(L$1=$A22,1,INDEX(Correlations!$F$3:$DA$102,MAX(L$1,$A22),MIN(L$1,$A22)))</f>
        <v>0</v>
      </c>
      <c r="M22">
        <f>IF(M$1=$A22,1,INDEX(Correlations!$F$3:$DA$102,MAX(M$1,$A22),MIN(M$1,$A22)))</f>
        <v>0</v>
      </c>
      <c r="N22">
        <f>IF(N$1=$A22,1,INDEX(Correlations!$F$3:$DA$102,MAX(N$1,$A22),MIN(N$1,$A22)))</f>
        <v>0</v>
      </c>
      <c r="O22">
        <f>IF(O$1=$A22,1,INDEX(Correlations!$F$3:$DA$102,MAX(O$1,$A22),MIN(O$1,$A22)))</f>
        <v>0</v>
      </c>
      <c r="P22">
        <f>IF(P$1=$A22,1,INDEX(Correlations!$F$3:$DA$102,MAX(P$1,$A22),MIN(P$1,$A22)))</f>
        <v>0.14000000000000001</v>
      </c>
      <c r="Q22">
        <f>IF(Q$1=$A22,1,INDEX(Correlations!$F$3:$DA$102,MAX(Q$1,$A22),MIN(Q$1,$A22)))</f>
        <v>0.14000000000000001</v>
      </c>
      <c r="R22">
        <f>IF(R$1=$A22,1,INDEX(Correlations!$F$3:$DA$102,MAX(R$1,$A22),MIN(R$1,$A22)))</f>
        <v>-0.02</v>
      </c>
      <c r="S22">
        <f>IF(S$1=$A22,1,INDEX(Correlations!$F$3:$DA$102,MAX(S$1,$A22),MIN(S$1,$A22)))</f>
        <v>7.0000000000000007E-2</v>
      </c>
      <c r="T22">
        <f>IF(T$1=$A22,1,INDEX(Correlations!$F$3:$DA$102,MAX(T$1,$A22),MIN(T$1,$A22)))</f>
        <v>0.01</v>
      </c>
      <c r="U22">
        <f>IF(U$1=$A22,1,INDEX(Correlations!$F$3:$DA$102,MAX(U$1,$A22),MIN(U$1,$A22)))</f>
        <v>0.02</v>
      </c>
      <c r="V22">
        <f>IF(V$1=$A22,1,INDEX(Correlations!$F$3:$DA$102,MAX(V$1,$A22),MIN(V$1,$A22)))</f>
        <v>1</v>
      </c>
      <c r="W22">
        <f>IF(W$1=$A22,1,INDEX(Correlations!$F$3:$DA$102,MAX(W$1,$A22),MIN(W$1,$A22)))</f>
        <v>0.19</v>
      </c>
      <c r="X22">
        <f>IF(X$1=$A22,1,INDEX(Correlations!$F$3:$DA$102,MAX(X$1,$A22),MIN(X$1,$A22)))</f>
        <v>0.08</v>
      </c>
      <c r="Y22">
        <f>IF(Y$1=$A22,1,INDEX(Correlations!$F$3:$DA$102,MAX(Y$1,$A22),MIN(Y$1,$A22)))</f>
        <v>0.06</v>
      </c>
      <c r="Z22">
        <f>IF(Z$1=$A22,1,INDEX(Correlations!$F$3:$DA$102,MAX(Z$1,$A22),MIN(Z$1,$A22)))</f>
        <v>0.18</v>
      </c>
      <c r="AA22">
        <f>IF(AA$1=$A22,1,INDEX(Correlations!$F$3:$DA$102,MAX(AA$1,$A22),MIN(AA$1,$A22)))</f>
        <v>0.16</v>
      </c>
      <c r="AB22">
        <f>IF(AB$1=$A22,1,INDEX(Correlations!$F$3:$DA$102,MAX(AB$1,$A22),MIN(AB$1,$A22)))</f>
        <v>0.14000000000000001</v>
      </c>
      <c r="AC22">
        <f>IF(AC$1=$A22,1,INDEX(Correlations!$F$3:$DA$102,MAX(AC$1,$A22),MIN(AC$1,$A22)))</f>
        <v>0.11</v>
      </c>
      <c r="AD22">
        <f>IF(AD$1=$A22,1,INDEX(Correlations!$F$3:$DA$102,MAX(AD$1,$A22),MIN(AD$1,$A22)))</f>
        <v>0.08</v>
      </c>
      <c r="AE22">
        <f>IF(AE$1=$A22,1,INDEX(Correlations!$F$3:$DA$102,MAX(AE$1,$A22),MIN(AE$1,$A22)))</f>
        <v>0.13</v>
      </c>
      <c r="AF22">
        <f>IF(AF$1=$A22,1,INDEX(Correlations!$F$3:$DA$102,MAX(AF$1,$A22),MIN(AF$1,$A22)))</f>
        <v>-0.03</v>
      </c>
      <c r="AG22">
        <f>IF(AG$1=$A22,1,INDEX(Correlations!$F$3:$DA$102,MAX(AG$1,$A22),MIN(AG$1,$A22)))</f>
        <v>0.1</v>
      </c>
      <c r="AH22">
        <f>IF(AH$1=$A22,1,INDEX(Correlations!$F$3:$DA$102,MAX(AH$1,$A22),MIN(AH$1,$A22)))</f>
        <v>0</v>
      </c>
      <c r="AI22">
        <f>IF(AI$1=$A22,1,INDEX(Correlations!$F$3:$DA$102,MAX(AI$1,$A22),MIN(AI$1,$A22)))</f>
        <v>0.17</v>
      </c>
      <c r="AJ22">
        <f>IF(AJ$1=$A22,1,INDEX(Correlations!$F$3:$DA$102,MAX(AJ$1,$A22),MIN(AJ$1,$A22)))</f>
        <v>0.18</v>
      </c>
      <c r="AK22">
        <f>IF(AK$1=$A22,1,INDEX(Correlations!$F$3:$DA$102,MAX(AK$1,$A22),MIN(AK$1,$A22)))</f>
        <v>0</v>
      </c>
      <c r="AL22">
        <f>IF(AL$1=$A22,1,INDEX(Correlations!$F$3:$DA$102,MAX(AL$1,$A22),MIN(AL$1,$A22)))</f>
        <v>0</v>
      </c>
      <c r="AM22">
        <f>IF(AM$1=$A22,1,INDEX(Correlations!$F$3:$DA$102,MAX(AM$1,$A22),MIN(AM$1,$A22)))</f>
        <v>0</v>
      </c>
      <c r="AN22">
        <f>IF(AN$1=$A22,1,INDEX(Correlations!$F$3:$DA$102,MAX(AN$1,$A22),MIN(AN$1,$A22)))</f>
        <v>0.28999999999999998</v>
      </c>
      <c r="AO22">
        <f>IF(AO$1=$A22,1,INDEX(Correlations!$F$3:$DA$102,MAX(AO$1,$A22),MIN(AO$1,$A22)))</f>
        <v>0.31</v>
      </c>
      <c r="AP22">
        <f>IF(AP$1=$A22,1,INDEX(Correlations!$F$3:$DA$102,MAX(AP$1,$A22),MIN(AP$1,$A22)))</f>
        <v>0.22</v>
      </c>
      <c r="AQ22">
        <f>IF(AQ$1=$A22,1,INDEX(Correlations!$F$3:$DA$102,MAX(AQ$1,$A22),MIN(AQ$1,$A22)))</f>
        <v>0</v>
      </c>
      <c r="AR22">
        <f>IF(AR$1=$A22,1,INDEX(Correlations!$F$3:$DA$102,MAX(AR$1,$A22),MIN(AR$1,$A22)))</f>
        <v>0.13</v>
      </c>
      <c r="AS22">
        <f>IF(AS$1=$A22,1,INDEX(Correlations!$F$3:$DA$102,MAX(AS$1,$A22),MIN(AS$1,$A22)))</f>
        <v>0</v>
      </c>
      <c r="AT22">
        <f>IF(AT$1=$A22,1,INDEX(Correlations!$F$3:$DA$102,MAX(AT$1,$A22),MIN(AT$1,$A22)))</f>
        <v>0</v>
      </c>
      <c r="AU22">
        <f>IF(AU$1=$A22,1,INDEX(Correlations!$F$3:$DA$102,MAX(AU$1,$A22),MIN(AU$1,$A22)))</f>
        <v>0</v>
      </c>
      <c r="AV22">
        <f>IF(AV$1=$A22,1,INDEX(Correlations!$F$3:$DA$102,MAX(AV$1,$A22),MIN(AV$1,$A22)))</f>
        <v>0</v>
      </c>
      <c r="AW22">
        <f>IF(AW$1=$A22,1,INDEX(Correlations!$F$3:$DA$102,MAX(AW$1,$A22),MIN(AW$1,$A22)))</f>
        <v>0</v>
      </c>
      <c r="AX22">
        <f>IF(AX$1=$A22,1,INDEX(Correlations!$F$3:$DA$102,MAX(AX$1,$A22),MIN(AX$1,$A22)))</f>
        <v>0</v>
      </c>
      <c r="AY22">
        <f>IF(AY$1=$A22,1,INDEX(Correlations!$F$3:$DA$102,MAX(AY$1,$A22),MIN(AY$1,$A22)))</f>
        <v>0</v>
      </c>
      <c r="AZ22">
        <f>IF(AZ$1=$A22,1,INDEX(Correlations!$F$3:$DA$102,MAX(AZ$1,$A22),MIN(AZ$1,$A22)))</f>
        <v>0</v>
      </c>
      <c r="BA22">
        <f>IF(BA$1=$A22,1,INDEX(Correlations!$F$3:$DA$102,MAX(BA$1,$A22),MIN(BA$1,$A22)))</f>
        <v>0</v>
      </c>
      <c r="BB22">
        <f>IF(BB$1=$A22,1,INDEX(Correlations!$F$3:$DA$102,MAX(BB$1,$A22),MIN(BB$1,$A22)))</f>
        <v>0</v>
      </c>
      <c r="BC22">
        <f>IF(BC$1=$A22,1,INDEX(Correlations!$F$3:$DA$102,MAX(BC$1,$A22),MIN(BC$1,$A22)))</f>
        <v>0</v>
      </c>
      <c r="BD22">
        <f>IF(BD$1=$A22,1,INDEX(Correlations!$F$3:$DA$102,MAX(BD$1,$A22),MIN(BD$1,$A22)))</f>
        <v>0</v>
      </c>
      <c r="BE22">
        <f>IF(BE$1=$A22,1,INDEX(Correlations!$F$3:$DA$102,MAX(BE$1,$A22),MIN(BE$1,$A22)))</f>
        <v>0</v>
      </c>
      <c r="BF22">
        <f>IF(BF$1=$A22,1,INDEX(Correlations!$F$3:$DA$102,MAX(BF$1,$A22),MIN(BF$1,$A22)))</f>
        <v>0</v>
      </c>
      <c r="BG22">
        <f>IF(BG$1=$A22,1,INDEX(Correlations!$F$3:$DA$102,MAX(BG$1,$A22),MIN(BG$1,$A22)))</f>
        <v>0</v>
      </c>
      <c r="BH22">
        <f>IF(BH$1=$A22,1,INDEX(Correlations!$F$3:$DA$102,MAX(BH$1,$A22),MIN(BH$1,$A22)))</f>
        <v>0</v>
      </c>
      <c r="BI22">
        <f>IF(BI$1=$A22,1,INDEX(Correlations!$F$3:$DA$102,MAX(BI$1,$A22),MIN(BI$1,$A22)))</f>
        <v>0</v>
      </c>
      <c r="BJ22">
        <f>IF(BJ$1=$A22,1,INDEX(Correlations!$F$3:$DA$102,MAX(BJ$1,$A22),MIN(BJ$1,$A22)))</f>
        <v>0</v>
      </c>
      <c r="BK22">
        <f>IF(BK$1=$A22,1,INDEX(Correlations!$F$3:$DA$102,MAX(BK$1,$A22),MIN(BK$1,$A22)))</f>
        <v>0</v>
      </c>
      <c r="BL22">
        <f>IF(BL$1=$A22,1,INDEX(Correlations!$F$3:$DA$102,MAX(BL$1,$A22),MIN(BL$1,$A22)))</f>
        <v>0</v>
      </c>
      <c r="BM22">
        <f>IF(BM$1=$A22,1,INDEX(Correlations!$F$3:$DA$102,MAX(BM$1,$A22),MIN(BM$1,$A22)))</f>
        <v>0</v>
      </c>
      <c r="BN22">
        <f>IF(BN$1=$A22,1,INDEX(Correlations!$F$3:$DA$102,MAX(BN$1,$A22),MIN(BN$1,$A22)))</f>
        <v>0</v>
      </c>
      <c r="BO22">
        <f>IF(BO$1=$A22,1,INDEX(Correlations!$F$3:$DA$102,MAX(BO$1,$A22),MIN(BO$1,$A22)))</f>
        <v>0</v>
      </c>
      <c r="BP22">
        <f>IF(BP$1=$A22,1,INDEX(Correlations!$F$3:$DA$102,MAX(BP$1,$A22),MIN(BP$1,$A22)))</f>
        <v>0</v>
      </c>
      <c r="BQ22">
        <f>IF(BQ$1=$A22,1,INDEX(Correlations!$F$3:$DA$102,MAX(BQ$1,$A22),MIN(BQ$1,$A22)))</f>
        <v>0</v>
      </c>
      <c r="BR22">
        <f>IF(BR$1=$A22,1,INDEX(Correlations!$F$3:$DA$102,MAX(BR$1,$A22),MIN(BR$1,$A22)))</f>
        <v>0</v>
      </c>
      <c r="BS22">
        <f>IF(BS$1=$A22,1,INDEX(Correlations!$F$3:$DA$102,MAX(BS$1,$A22),MIN(BS$1,$A22)))</f>
        <v>0</v>
      </c>
      <c r="BT22">
        <f>IF(BT$1=$A22,1,INDEX(Correlations!$F$3:$DA$102,MAX(BT$1,$A22),MIN(BT$1,$A22)))</f>
        <v>0</v>
      </c>
      <c r="BU22">
        <f>IF(BU$1=$A22,1,INDEX(Correlations!$F$3:$DA$102,MAX(BU$1,$A22),MIN(BU$1,$A22)))</f>
        <v>0</v>
      </c>
      <c r="BV22">
        <f>IF(BV$1=$A22,1,INDEX(Correlations!$F$3:$DA$102,MAX(BV$1,$A22),MIN(BV$1,$A22)))</f>
        <v>0</v>
      </c>
      <c r="BW22">
        <f>IF(BW$1=$A22,1,INDEX(Correlations!$F$3:$DA$102,MAX(BW$1,$A22),MIN(BW$1,$A22)))</f>
        <v>0</v>
      </c>
      <c r="BX22">
        <f>IF(BX$1=$A22,1,INDEX(Correlations!$F$3:$DA$102,MAX(BX$1,$A22),MIN(BX$1,$A22)))</f>
        <v>0</v>
      </c>
      <c r="BY22">
        <f>IF(BY$1=$A22,1,INDEX(Correlations!$F$3:$DA$102,MAX(BY$1,$A22),MIN(BY$1,$A22)))</f>
        <v>0</v>
      </c>
      <c r="BZ22">
        <f>IF(BZ$1=$A22,1,INDEX(Correlations!$F$3:$DA$102,MAX(BZ$1,$A22),MIN(BZ$1,$A22)))</f>
        <v>0</v>
      </c>
      <c r="CA22">
        <f>IF(CA$1=$A22,1,INDEX(Correlations!$F$3:$DA$102,MAX(CA$1,$A22),MIN(CA$1,$A22)))</f>
        <v>0</v>
      </c>
      <c r="CB22">
        <f>IF(CB$1=$A22,1,INDEX(Correlations!$F$3:$DA$102,MAX(CB$1,$A22),MIN(CB$1,$A22)))</f>
        <v>0</v>
      </c>
      <c r="CC22">
        <f>IF(CC$1=$A22,1,INDEX(Correlations!$F$3:$DA$102,MAX(CC$1,$A22),MIN(CC$1,$A22)))</f>
        <v>0</v>
      </c>
      <c r="CD22">
        <f>IF(CD$1=$A22,1,INDEX(Correlations!$F$3:$DA$102,MAX(CD$1,$A22),MIN(CD$1,$A22)))</f>
        <v>0</v>
      </c>
      <c r="CE22">
        <f>IF(CE$1=$A22,1,INDEX(Correlations!$F$3:$DA$102,MAX(CE$1,$A22),MIN(CE$1,$A22)))</f>
        <v>0</v>
      </c>
      <c r="CF22">
        <f>IF(CF$1=$A22,1,INDEX(Correlations!$F$3:$DA$102,MAX(CF$1,$A22),MIN(CF$1,$A22)))</f>
        <v>0</v>
      </c>
      <c r="CG22">
        <f>IF(CG$1=$A22,1,INDEX(Correlations!$F$3:$DA$102,MAX(CG$1,$A22),MIN(CG$1,$A22)))</f>
        <v>0</v>
      </c>
      <c r="CH22">
        <f>IF(CH$1=$A22,1,INDEX(Correlations!$F$3:$DA$102,MAX(CH$1,$A22),MIN(CH$1,$A22)))</f>
        <v>0</v>
      </c>
      <c r="CI22">
        <f>IF(CI$1=$A22,1,INDEX(Correlations!$F$3:$DA$102,MAX(CI$1,$A22),MIN(CI$1,$A22)))</f>
        <v>0</v>
      </c>
      <c r="CJ22">
        <f>IF(CJ$1=$A22,1,INDEX(Correlations!$F$3:$DA$102,MAX(CJ$1,$A22),MIN(CJ$1,$A22)))</f>
        <v>0</v>
      </c>
      <c r="CK22">
        <f>IF(CK$1=$A22,1,INDEX(Correlations!$F$3:$DA$102,MAX(CK$1,$A22),MIN(CK$1,$A22)))</f>
        <v>0</v>
      </c>
      <c r="CL22">
        <f>IF(CL$1=$A22,1,INDEX(Correlations!$F$3:$DA$102,MAX(CL$1,$A22),MIN(CL$1,$A22)))</f>
        <v>0</v>
      </c>
      <c r="CM22">
        <f>IF(CM$1=$A22,1,INDEX(Correlations!$F$3:$DA$102,MAX(CM$1,$A22),MIN(CM$1,$A22)))</f>
        <v>0</v>
      </c>
      <c r="CN22">
        <f>IF(CN$1=$A22,1,INDEX(Correlations!$F$3:$DA$102,MAX(CN$1,$A22),MIN(CN$1,$A22)))</f>
        <v>0</v>
      </c>
      <c r="CO22">
        <f>IF(CO$1=$A22,1,INDEX(Correlations!$F$3:$DA$102,MAX(CO$1,$A22),MIN(CO$1,$A22)))</f>
        <v>0</v>
      </c>
      <c r="CP22">
        <f>IF(CP$1=$A22,1,INDEX(Correlations!$F$3:$DA$102,MAX(CP$1,$A22),MIN(CP$1,$A22)))</f>
        <v>0</v>
      </c>
      <c r="CQ22">
        <f>IF(CQ$1=$A22,1,INDEX(Correlations!$F$3:$DA$102,MAX(CQ$1,$A22),MIN(CQ$1,$A22)))</f>
        <v>0</v>
      </c>
      <c r="CR22">
        <f>IF(CR$1=$A22,1,INDEX(Correlations!$F$3:$DA$102,MAX(CR$1,$A22),MIN(CR$1,$A22)))</f>
        <v>0</v>
      </c>
      <c r="CS22">
        <f>IF(CS$1=$A22,1,INDEX(Correlations!$F$3:$DA$102,MAX(CS$1,$A22),MIN(CS$1,$A22)))</f>
        <v>0</v>
      </c>
      <c r="CT22">
        <f>IF(CT$1=$A22,1,INDEX(Correlations!$F$3:$DA$102,MAX(CT$1,$A22),MIN(CT$1,$A22)))</f>
        <v>0</v>
      </c>
      <c r="CU22">
        <f>IF(CU$1=$A22,1,INDEX(Correlations!$F$3:$DA$102,MAX(CU$1,$A22),MIN(CU$1,$A22)))</f>
        <v>0</v>
      </c>
      <c r="CV22">
        <f>IF(CV$1=$A22,1,INDEX(Correlations!$F$3:$DA$102,MAX(CV$1,$A22),MIN(CV$1,$A22)))</f>
        <v>0</v>
      </c>
      <c r="CW22">
        <f>IF(CW$1=$A22,1,INDEX(Correlations!$F$3:$DA$102,MAX(CW$1,$A22),MIN(CW$1,$A22)))</f>
        <v>0</v>
      </c>
    </row>
    <row r="23" spans="1:101" x14ac:dyDescent="0.15">
      <c r="A23">
        <v>22</v>
      </c>
      <c r="B23">
        <f>IF(B$1=$A23,1,INDEX(Correlations!$F$3:$DA$102,MAX(B$1,$A23),MIN(B$1,$A23)))</f>
        <v>0.42899999999999999</v>
      </c>
      <c r="C23">
        <f>IF(C$1=$A23,1,INDEX(Correlations!$F$3:$DA$102,MAX(C$1,$A23),MIN(C$1,$A23)))</f>
        <v>0.71</v>
      </c>
      <c r="D23">
        <f>IF(D$1=$A23,1,INDEX(Correlations!$F$3:$DA$102,MAX(D$1,$A23),MIN(D$1,$A23)))</f>
        <v>0</v>
      </c>
      <c r="E23">
        <f>IF(E$1=$A23,1,INDEX(Correlations!$F$3:$DA$102,MAX(E$1,$A23),MIN(E$1,$A23)))</f>
        <v>-0.06</v>
      </c>
      <c r="F23">
        <f>IF(F$1=$A23,1,INDEX(Correlations!$F$3:$DA$102,MAX(F$1,$A23),MIN(F$1,$A23)))</f>
        <v>0</v>
      </c>
      <c r="G23">
        <f>IF(G$1=$A23,1,INDEX(Correlations!$F$3:$DA$102,MAX(G$1,$A23),MIN(G$1,$A23)))</f>
        <v>0</v>
      </c>
      <c r="H23">
        <f>IF(H$1=$A23,1,INDEX(Correlations!$F$3:$DA$102,MAX(H$1,$A23),MIN(H$1,$A23)))</f>
        <v>0.3</v>
      </c>
      <c r="I23">
        <f>IF(I$1=$A23,1,INDEX(Correlations!$F$3:$DA$102,MAX(I$1,$A23),MIN(I$1,$A23)))</f>
        <v>0</v>
      </c>
      <c r="J23">
        <f>IF(J$1=$A23,1,INDEX(Correlations!$F$3:$DA$102,MAX(J$1,$A23),MIN(J$1,$A23)))</f>
        <v>0</v>
      </c>
      <c r="K23">
        <f>IF(K$1=$A23,1,INDEX(Correlations!$F$3:$DA$102,MAX(K$1,$A23),MIN(K$1,$A23)))</f>
        <v>7.0000000000000007E-2</v>
      </c>
      <c r="L23">
        <f>IF(L$1=$A23,1,INDEX(Correlations!$F$3:$DA$102,MAX(L$1,$A23),MIN(L$1,$A23)))</f>
        <v>0</v>
      </c>
      <c r="M23">
        <f>IF(M$1=$A23,1,INDEX(Correlations!$F$3:$DA$102,MAX(M$1,$A23),MIN(M$1,$A23)))</f>
        <v>0</v>
      </c>
      <c r="N23">
        <f>IF(N$1=$A23,1,INDEX(Correlations!$F$3:$DA$102,MAX(N$1,$A23),MIN(N$1,$A23)))</f>
        <v>0</v>
      </c>
      <c r="O23">
        <f>IF(O$1=$A23,1,INDEX(Correlations!$F$3:$DA$102,MAX(O$1,$A23),MIN(O$1,$A23)))</f>
        <v>0.76</v>
      </c>
      <c r="P23">
        <f>IF(P$1=$A23,1,INDEX(Correlations!$F$3:$DA$102,MAX(P$1,$A23),MIN(P$1,$A23)))</f>
        <v>0.15</v>
      </c>
      <c r="Q23">
        <f>IF(Q$1=$A23,1,INDEX(Correlations!$F$3:$DA$102,MAX(Q$1,$A23),MIN(Q$1,$A23)))</f>
        <v>0.18</v>
      </c>
      <c r="R23">
        <f>IF(R$1=$A23,1,INDEX(Correlations!$F$3:$DA$102,MAX(R$1,$A23),MIN(R$1,$A23)))</f>
        <v>0.05</v>
      </c>
      <c r="S23">
        <f>IF(S$1=$A23,1,INDEX(Correlations!$F$3:$DA$102,MAX(S$1,$A23),MIN(S$1,$A23)))</f>
        <v>-0.01</v>
      </c>
      <c r="T23">
        <f>IF(T$1=$A23,1,INDEX(Correlations!$F$3:$DA$102,MAX(T$1,$A23),MIN(T$1,$A23)))</f>
        <v>7.0000000000000007E-2</v>
      </c>
      <c r="U23">
        <f>IF(U$1=$A23,1,INDEX(Correlations!$F$3:$DA$102,MAX(U$1,$A23),MIN(U$1,$A23)))</f>
        <v>0.08</v>
      </c>
      <c r="V23">
        <f>IF(V$1=$A23,1,INDEX(Correlations!$F$3:$DA$102,MAX(V$1,$A23),MIN(V$1,$A23)))</f>
        <v>0.19</v>
      </c>
      <c r="W23">
        <f>IF(W$1=$A23,1,INDEX(Correlations!$F$3:$DA$102,MAX(W$1,$A23),MIN(W$1,$A23)))</f>
        <v>1</v>
      </c>
      <c r="X23">
        <f>IF(X$1=$A23,1,INDEX(Correlations!$F$3:$DA$102,MAX(X$1,$A23),MIN(X$1,$A23)))</f>
        <v>0.12</v>
      </c>
      <c r="Y23">
        <f>IF(Y$1=$A23,1,INDEX(Correlations!$F$3:$DA$102,MAX(Y$1,$A23),MIN(Y$1,$A23)))</f>
        <v>0.11</v>
      </c>
      <c r="Z23">
        <f>IF(Z$1=$A23,1,INDEX(Correlations!$F$3:$DA$102,MAX(Z$1,$A23),MIN(Z$1,$A23)))</f>
        <v>0.14000000000000001</v>
      </c>
      <c r="AA23">
        <f>IF(AA$1=$A23,1,INDEX(Correlations!$F$3:$DA$102,MAX(AA$1,$A23),MIN(AA$1,$A23)))</f>
        <v>0.15</v>
      </c>
      <c r="AB23">
        <f>IF(AB$1=$A23,1,INDEX(Correlations!$F$3:$DA$102,MAX(AB$1,$A23),MIN(AB$1,$A23)))</f>
        <v>0.13</v>
      </c>
      <c r="AC23">
        <f>IF(AC$1=$A23,1,INDEX(Correlations!$F$3:$DA$102,MAX(AC$1,$A23),MIN(AC$1,$A23)))</f>
        <v>0.16</v>
      </c>
      <c r="AD23">
        <f>IF(AD$1=$A23,1,INDEX(Correlations!$F$3:$DA$102,MAX(AD$1,$A23),MIN(AD$1,$A23)))</f>
        <v>0.15</v>
      </c>
      <c r="AE23">
        <f>IF(AE$1=$A23,1,INDEX(Correlations!$F$3:$DA$102,MAX(AE$1,$A23),MIN(AE$1,$A23)))</f>
        <v>0.16</v>
      </c>
      <c r="AF23">
        <f>IF(AF$1=$A23,1,INDEX(Correlations!$F$3:$DA$102,MAX(AF$1,$A23),MIN(AF$1,$A23)))</f>
        <v>0.44</v>
      </c>
      <c r="AG23">
        <f>IF(AG$1=$A23,1,INDEX(Correlations!$F$3:$DA$102,MAX(AG$1,$A23),MIN(AG$1,$A23)))</f>
        <v>0.64</v>
      </c>
      <c r="AH23">
        <f>IF(AH$1=$A23,1,INDEX(Correlations!$F$3:$DA$102,MAX(AH$1,$A23),MIN(AH$1,$A23)))</f>
        <v>0</v>
      </c>
      <c r="AI23">
        <f>IF(AI$1=$A23,1,INDEX(Correlations!$F$3:$DA$102,MAX(AI$1,$A23),MIN(AI$1,$A23)))</f>
        <v>0.13</v>
      </c>
      <c r="AJ23">
        <f>IF(AJ$1=$A23,1,INDEX(Correlations!$F$3:$DA$102,MAX(AJ$1,$A23),MIN(AJ$1,$A23)))</f>
        <v>0.12</v>
      </c>
      <c r="AK23">
        <f>IF(AK$1=$A23,1,INDEX(Correlations!$F$3:$DA$102,MAX(AK$1,$A23),MIN(AK$1,$A23)))</f>
        <v>0</v>
      </c>
      <c r="AL23">
        <f>IF(AL$1=$A23,1,INDEX(Correlations!$F$3:$DA$102,MAX(AL$1,$A23),MIN(AL$1,$A23)))</f>
        <v>0</v>
      </c>
      <c r="AM23">
        <f>IF(AM$1=$A23,1,INDEX(Correlations!$F$3:$DA$102,MAX(AM$1,$A23),MIN(AM$1,$A23)))</f>
        <v>0</v>
      </c>
      <c r="AN23">
        <f>IF(AN$1=$A23,1,INDEX(Correlations!$F$3:$DA$102,MAX(AN$1,$A23),MIN(AN$1,$A23)))</f>
        <v>0.48</v>
      </c>
      <c r="AO23">
        <f>IF(AO$1=$A23,1,INDEX(Correlations!$F$3:$DA$102,MAX(AO$1,$A23),MIN(AO$1,$A23)))</f>
        <v>0.42</v>
      </c>
      <c r="AP23">
        <f>IF(AP$1=$A23,1,INDEX(Correlations!$F$3:$DA$102,MAX(AP$1,$A23),MIN(AP$1,$A23)))</f>
        <v>0.4</v>
      </c>
      <c r="AQ23">
        <f>IF(AQ$1=$A23,1,INDEX(Correlations!$F$3:$DA$102,MAX(AQ$1,$A23),MIN(AQ$1,$A23)))</f>
        <v>0</v>
      </c>
      <c r="AR23">
        <f>IF(AR$1=$A23,1,INDEX(Correlations!$F$3:$DA$102,MAX(AR$1,$A23),MIN(AR$1,$A23)))</f>
        <v>0.16</v>
      </c>
      <c r="AS23">
        <f>IF(AS$1=$A23,1,INDEX(Correlations!$F$3:$DA$102,MAX(AS$1,$A23),MIN(AS$1,$A23)))</f>
        <v>0</v>
      </c>
      <c r="AT23">
        <f>IF(AT$1=$A23,1,INDEX(Correlations!$F$3:$DA$102,MAX(AT$1,$A23),MIN(AT$1,$A23)))</f>
        <v>0</v>
      </c>
      <c r="AU23">
        <f>IF(AU$1=$A23,1,INDEX(Correlations!$F$3:$DA$102,MAX(AU$1,$A23),MIN(AU$1,$A23)))</f>
        <v>0</v>
      </c>
      <c r="AV23">
        <f>IF(AV$1=$A23,1,INDEX(Correlations!$F$3:$DA$102,MAX(AV$1,$A23),MIN(AV$1,$A23)))</f>
        <v>0</v>
      </c>
      <c r="AW23">
        <f>IF(AW$1=$A23,1,INDEX(Correlations!$F$3:$DA$102,MAX(AW$1,$A23),MIN(AW$1,$A23)))</f>
        <v>0</v>
      </c>
      <c r="AX23">
        <f>IF(AX$1=$A23,1,INDEX(Correlations!$F$3:$DA$102,MAX(AX$1,$A23),MIN(AX$1,$A23)))</f>
        <v>0</v>
      </c>
      <c r="AY23">
        <f>IF(AY$1=$A23,1,INDEX(Correlations!$F$3:$DA$102,MAX(AY$1,$A23),MIN(AY$1,$A23)))</f>
        <v>0</v>
      </c>
      <c r="AZ23">
        <f>IF(AZ$1=$A23,1,INDEX(Correlations!$F$3:$DA$102,MAX(AZ$1,$A23),MIN(AZ$1,$A23)))</f>
        <v>0.33</v>
      </c>
      <c r="BA23">
        <f>IF(BA$1=$A23,1,INDEX(Correlations!$F$3:$DA$102,MAX(BA$1,$A23),MIN(BA$1,$A23)))</f>
        <v>0</v>
      </c>
      <c r="BB23">
        <f>IF(BB$1=$A23,1,INDEX(Correlations!$F$3:$DA$102,MAX(BB$1,$A23),MIN(BB$1,$A23)))</f>
        <v>0</v>
      </c>
      <c r="BC23">
        <f>IF(BC$1=$A23,1,INDEX(Correlations!$F$3:$DA$102,MAX(BC$1,$A23),MIN(BC$1,$A23)))</f>
        <v>0</v>
      </c>
      <c r="BD23">
        <f>IF(BD$1=$A23,1,INDEX(Correlations!$F$3:$DA$102,MAX(BD$1,$A23),MIN(BD$1,$A23)))</f>
        <v>0</v>
      </c>
      <c r="BE23">
        <f>IF(BE$1=$A23,1,INDEX(Correlations!$F$3:$DA$102,MAX(BE$1,$A23),MIN(BE$1,$A23)))</f>
        <v>0</v>
      </c>
      <c r="BF23">
        <f>IF(BF$1=$A23,1,INDEX(Correlations!$F$3:$DA$102,MAX(BF$1,$A23),MIN(BF$1,$A23)))</f>
        <v>0</v>
      </c>
      <c r="BG23">
        <f>IF(BG$1=$A23,1,INDEX(Correlations!$F$3:$DA$102,MAX(BG$1,$A23),MIN(BG$1,$A23)))</f>
        <v>0</v>
      </c>
      <c r="BH23">
        <f>IF(BH$1=$A23,1,INDEX(Correlations!$F$3:$DA$102,MAX(BH$1,$A23),MIN(BH$1,$A23)))</f>
        <v>0</v>
      </c>
      <c r="BI23">
        <f>IF(BI$1=$A23,1,INDEX(Correlations!$F$3:$DA$102,MAX(BI$1,$A23),MIN(BI$1,$A23)))</f>
        <v>0</v>
      </c>
      <c r="BJ23">
        <f>IF(BJ$1=$A23,1,INDEX(Correlations!$F$3:$DA$102,MAX(BJ$1,$A23),MIN(BJ$1,$A23)))</f>
        <v>0</v>
      </c>
      <c r="BK23">
        <f>IF(BK$1=$A23,1,INDEX(Correlations!$F$3:$DA$102,MAX(BK$1,$A23),MIN(BK$1,$A23)))</f>
        <v>0</v>
      </c>
      <c r="BL23">
        <f>IF(BL$1=$A23,1,INDEX(Correlations!$F$3:$DA$102,MAX(BL$1,$A23),MIN(BL$1,$A23)))</f>
        <v>0</v>
      </c>
      <c r="BM23">
        <f>IF(BM$1=$A23,1,INDEX(Correlations!$F$3:$DA$102,MAX(BM$1,$A23),MIN(BM$1,$A23)))</f>
        <v>0</v>
      </c>
      <c r="BN23">
        <f>IF(BN$1=$A23,1,INDEX(Correlations!$F$3:$DA$102,MAX(BN$1,$A23),MIN(BN$1,$A23)))</f>
        <v>0</v>
      </c>
      <c r="BO23">
        <f>IF(BO$1=$A23,1,INDEX(Correlations!$F$3:$DA$102,MAX(BO$1,$A23),MIN(BO$1,$A23)))</f>
        <v>0</v>
      </c>
      <c r="BP23">
        <f>IF(BP$1=$A23,1,INDEX(Correlations!$F$3:$DA$102,MAX(BP$1,$A23),MIN(BP$1,$A23)))</f>
        <v>0</v>
      </c>
      <c r="BQ23">
        <f>IF(BQ$1=$A23,1,INDEX(Correlations!$F$3:$DA$102,MAX(BQ$1,$A23),MIN(BQ$1,$A23)))</f>
        <v>0</v>
      </c>
      <c r="BR23">
        <f>IF(BR$1=$A23,1,INDEX(Correlations!$F$3:$DA$102,MAX(BR$1,$A23),MIN(BR$1,$A23)))</f>
        <v>0</v>
      </c>
      <c r="BS23">
        <f>IF(BS$1=$A23,1,INDEX(Correlations!$F$3:$DA$102,MAX(BS$1,$A23),MIN(BS$1,$A23)))</f>
        <v>0</v>
      </c>
      <c r="BT23">
        <f>IF(BT$1=$A23,1,INDEX(Correlations!$F$3:$DA$102,MAX(BT$1,$A23),MIN(BT$1,$A23)))</f>
        <v>0</v>
      </c>
      <c r="BU23">
        <f>IF(BU$1=$A23,1,INDEX(Correlations!$F$3:$DA$102,MAX(BU$1,$A23),MIN(BU$1,$A23)))</f>
        <v>0</v>
      </c>
      <c r="BV23">
        <f>IF(BV$1=$A23,1,INDEX(Correlations!$F$3:$DA$102,MAX(BV$1,$A23),MIN(BV$1,$A23)))</f>
        <v>0</v>
      </c>
      <c r="BW23">
        <f>IF(BW$1=$A23,1,INDEX(Correlations!$F$3:$DA$102,MAX(BW$1,$A23),MIN(BW$1,$A23)))</f>
        <v>0</v>
      </c>
      <c r="BX23">
        <f>IF(BX$1=$A23,1,INDEX(Correlations!$F$3:$DA$102,MAX(BX$1,$A23),MIN(BX$1,$A23)))</f>
        <v>0</v>
      </c>
      <c r="BY23">
        <f>IF(BY$1=$A23,1,INDEX(Correlations!$F$3:$DA$102,MAX(BY$1,$A23),MIN(BY$1,$A23)))</f>
        <v>0</v>
      </c>
      <c r="BZ23">
        <f>IF(BZ$1=$A23,1,INDEX(Correlations!$F$3:$DA$102,MAX(BZ$1,$A23),MIN(BZ$1,$A23)))</f>
        <v>0</v>
      </c>
      <c r="CA23">
        <f>IF(CA$1=$A23,1,INDEX(Correlations!$F$3:$DA$102,MAX(CA$1,$A23),MIN(CA$1,$A23)))</f>
        <v>0</v>
      </c>
      <c r="CB23">
        <f>IF(CB$1=$A23,1,INDEX(Correlations!$F$3:$DA$102,MAX(CB$1,$A23),MIN(CB$1,$A23)))</f>
        <v>0</v>
      </c>
      <c r="CC23">
        <f>IF(CC$1=$A23,1,INDEX(Correlations!$F$3:$DA$102,MAX(CC$1,$A23),MIN(CC$1,$A23)))</f>
        <v>0</v>
      </c>
      <c r="CD23">
        <f>IF(CD$1=$A23,1,INDEX(Correlations!$F$3:$DA$102,MAX(CD$1,$A23),MIN(CD$1,$A23)))</f>
        <v>0</v>
      </c>
      <c r="CE23">
        <f>IF(CE$1=$A23,1,INDEX(Correlations!$F$3:$DA$102,MAX(CE$1,$A23),MIN(CE$1,$A23)))</f>
        <v>0</v>
      </c>
      <c r="CF23">
        <f>IF(CF$1=$A23,1,INDEX(Correlations!$F$3:$DA$102,MAX(CF$1,$A23),MIN(CF$1,$A23)))</f>
        <v>0</v>
      </c>
      <c r="CG23">
        <f>IF(CG$1=$A23,1,INDEX(Correlations!$F$3:$DA$102,MAX(CG$1,$A23),MIN(CG$1,$A23)))</f>
        <v>0</v>
      </c>
      <c r="CH23">
        <f>IF(CH$1=$A23,1,INDEX(Correlations!$F$3:$DA$102,MAX(CH$1,$A23),MIN(CH$1,$A23)))</f>
        <v>0</v>
      </c>
      <c r="CI23">
        <f>IF(CI$1=$A23,1,INDEX(Correlations!$F$3:$DA$102,MAX(CI$1,$A23),MIN(CI$1,$A23)))</f>
        <v>0</v>
      </c>
      <c r="CJ23">
        <f>IF(CJ$1=$A23,1,INDEX(Correlations!$F$3:$DA$102,MAX(CJ$1,$A23),MIN(CJ$1,$A23)))</f>
        <v>0</v>
      </c>
      <c r="CK23">
        <f>IF(CK$1=$A23,1,INDEX(Correlations!$F$3:$DA$102,MAX(CK$1,$A23),MIN(CK$1,$A23)))</f>
        <v>0</v>
      </c>
      <c r="CL23">
        <f>IF(CL$1=$A23,1,INDEX(Correlations!$F$3:$DA$102,MAX(CL$1,$A23),MIN(CL$1,$A23)))</f>
        <v>0</v>
      </c>
      <c r="CM23">
        <f>IF(CM$1=$A23,1,INDEX(Correlations!$F$3:$DA$102,MAX(CM$1,$A23),MIN(CM$1,$A23)))</f>
        <v>0</v>
      </c>
      <c r="CN23">
        <f>IF(CN$1=$A23,1,INDEX(Correlations!$F$3:$DA$102,MAX(CN$1,$A23),MIN(CN$1,$A23)))</f>
        <v>0</v>
      </c>
      <c r="CO23">
        <f>IF(CO$1=$A23,1,INDEX(Correlations!$F$3:$DA$102,MAX(CO$1,$A23),MIN(CO$1,$A23)))</f>
        <v>0</v>
      </c>
      <c r="CP23">
        <f>IF(CP$1=$A23,1,INDEX(Correlations!$F$3:$DA$102,MAX(CP$1,$A23),MIN(CP$1,$A23)))</f>
        <v>0</v>
      </c>
      <c r="CQ23">
        <f>IF(CQ$1=$A23,1,INDEX(Correlations!$F$3:$DA$102,MAX(CQ$1,$A23),MIN(CQ$1,$A23)))</f>
        <v>0</v>
      </c>
      <c r="CR23">
        <f>IF(CR$1=$A23,1,INDEX(Correlations!$F$3:$DA$102,MAX(CR$1,$A23),MIN(CR$1,$A23)))</f>
        <v>0</v>
      </c>
      <c r="CS23">
        <f>IF(CS$1=$A23,1,INDEX(Correlations!$F$3:$DA$102,MAX(CS$1,$A23),MIN(CS$1,$A23)))</f>
        <v>0</v>
      </c>
      <c r="CT23">
        <f>IF(CT$1=$A23,1,INDEX(Correlations!$F$3:$DA$102,MAX(CT$1,$A23),MIN(CT$1,$A23)))</f>
        <v>0</v>
      </c>
      <c r="CU23">
        <f>IF(CU$1=$A23,1,INDEX(Correlations!$F$3:$DA$102,MAX(CU$1,$A23),MIN(CU$1,$A23)))</f>
        <v>0</v>
      </c>
      <c r="CV23">
        <f>IF(CV$1=$A23,1,INDEX(Correlations!$F$3:$DA$102,MAX(CV$1,$A23),MIN(CV$1,$A23)))</f>
        <v>0</v>
      </c>
      <c r="CW23">
        <f>IF(CW$1=$A23,1,INDEX(Correlations!$F$3:$DA$102,MAX(CW$1,$A23),MIN(CW$1,$A23)))</f>
        <v>0</v>
      </c>
    </row>
    <row r="24" spans="1:101" x14ac:dyDescent="0.15">
      <c r="A24">
        <v>23</v>
      </c>
      <c r="B24">
        <f>IF(B$1=$A24,1,INDEX(Correlations!$F$3:$DA$102,MAX(B$1,$A24),MIN(B$1,$A24)))</f>
        <v>0.19800000000000001</v>
      </c>
      <c r="C24">
        <f>IF(C$1=$A24,1,INDEX(Correlations!$F$3:$DA$102,MAX(C$1,$A24),MIN(C$1,$A24)))</f>
        <v>0</v>
      </c>
      <c r="D24">
        <f>IF(D$1=$A24,1,INDEX(Correlations!$F$3:$DA$102,MAX(D$1,$A24),MIN(D$1,$A24)))</f>
        <v>0</v>
      </c>
      <c r="E24">
        <f>IF(E$1=$A24,1,INDEX(Correlations!$F$3:$DA$102,MAX(E$1,$A24),MIN(E$1,$A24)))</f>
        <v>0.42599999999999999</v>
      </c>
      <c r="F24">
        <f>IF(F$1=$A24,1,INDEX(Correlations!$F$3:$DA$102,MAX(F$1,$A24),MIN(F$1,$A24)))</f>
        <v>0</v>
      </c>
      <c r="G24">
        <f>IF(G$1=$A24,1,INDEX(Correlations!$F$3:$DA$102,MAX(G$1,$A24),MIN(G$1,$A24)))</f>
        <v>0</v>
      </c>
      <c r="H24">
        <f>IF(H$1=$A24,1,INDEX(Correlations!$F$3:$DA$102,MAX(H$1,$A24),MIN(H$1,$A24)))</f>
        <v>0.39</v>
      </c>
      <c r="I24">
        <f>IF(I$1=$A24,1,INDEX(Correlations!$F$3:$DA$102,MAX(I$1,$A24),MIN(I$1,$A24)))</f>
        <v>0</v>
      </c>
      <c r="J24">
        <f>IF(J$1=$A24,1,INDEX(Correlations!$F$3:$DA$102,MAX(J$1,$A24),MIN(J$1,$A24)))</f>
        <v>0</v>
      </c>
      <c r="K24">
        <f>IF(K$1=$A24,1,INDEX(Correlations!$F$3:$DA$102,MAX(K$1,$A24),MIN(K$1,$A24)))</f>
        <v>0.26</v>
      </c>
      <c r="L24">
        <f>IF(L$1=$A24,1,INDEX(Correlations!$F$3:$DA$102,MAX(L$1,$A24),MIN(L$1,$A24)))</f>
        <v>0</v>
      </c>
      <c r="M24">
        <f>IF(M$1=$A24,1,INDEX(Correlations!$F$3:$DA$102,MAX(M$1,$A24),MIN(M$1,$A24)))</f>
        <v>0</v>
      </c>
      <c r="N24">
        <f>IF(N$1=$A24,1,INDEX(Correlations!$F$3:$DA$102,MAX(N$1,$A24),MIN(N$1,$A24)))</f>
        <v>0</v>
      </c>
      <c r="O24">
        <f>IF(O$1=$A24,1,INDEX(Correlations!$F$3:$DA$102,MAX(O$1,$A24),MIN(O$1,$A24)))</f>
        <v>0</v>
      </c>
      <c r="P24">
        <f>IF(P$1=$A24,1,INDEX(Correlations!$F$3:$DA$102,MAX(P$1,$A24),MIN(P$1,$A24)))</f>
        <v>0.11</v>
      </c>
      <c r="Q24">
        <f>IF(Q$1=$A24,1,INDEX(Correlations!$F$3:$DA$102,MAX(Q$1,$A24),MIN(Q$1,$A24)))</f>
        <v>0.1</v>
      </c>
      <c r="R24">
        <f>IF(R$1=$A24,1,INDEX(Correlations!$F$3:$DA$102,MAX(R$1,$A24),MIN(R$1,$A24)))</f>
        <v>7.0000000000000007E-2</v>
      </c>
      <c r="S24">
        <f>IF(S$1=$A24,1,INDEX(Correlations!$F$3:$DA$102,MAX(S$1,$A24),MIN(S$1,$A24)))</f>
        <v>0.03</v>
      </c>
      <c r="T24">
        <f>IF(T$1=$A24,1,INDEX(Correlations!$F$3:$DA$102,MAX(T$1,$A24),MIN(T$1,$A24)))</f>
        <v>0.08</v>
      </c>
      <c r="U24">
        <f>IF(U$1=$A24,1,INDEX(Correlations!$F$3:$DA$102,MAX(U$1,$A24),MIN(U$1,$A24)))</f>
        <v>0.08</v>
      </c>
      <c r="V24">
        <f>IF(V$1=$A24,1,INDEX(Correlations!$F$3:$DA$102,MAX(V$1,$A24),MIN(V$1,$A24)))</f>
        <v>0.08</v>
      </c>
      <c r="W24">
        <f>IF(W$1=$A24,1,INDEX(Correlations!$F$3:$DA$102,MAX(W$1,$A24),MIN(W$1,$A24)))</f>
        <v>0.12</v>
      </c>
      <c r="X24">
        <f>IF(X$1=$A24,1,INDEX(Correlations!$F$3:$DA$102,MAX(X$1,$A24),MIN(X$1,$A24)))</f>
        <v>1</v>
      </c>
      <c r="Y24">
        <f>IF(Y$1=$A24,1,INDEX(Correlations!$F$3:$DA$102,MAX(Y$1,$A24),MIN(Y$1,$A24)))</f>
        <v>0.34</v>
      </c>
      <c r="Z24">
        <f>IF(Z$1=$A24,1,INDEX(Correlations!$F$3:$DA$102,MAX(Z$1,$A24),MIN(Z$1,$A24)))</f>
        <v>0.14000000000000001</v>
      </c>
      <c r="AA24">
        <f>IF(AA$1=$A24,1,INDEX(Correlations!$F$3:$DA$102,MAX(AA$1,$A24),MIN(AA$1,$A24)))</f>
        <v>0.18</v>
      </c>
      <c r="AB24">
        <f>IF(AB$1=$A24,1,INDEX(Correlations!$F$3:$DA$102,MAX(AB$1,$A24),MIN(AB$1,$A24)))</f>
        <v>0.08</v>
      </c>
      <c r="AC24">
        <f>IF(AC$1=$A24,1,INDEX(Correlations!$F$3:$DA$102,MAX(AC$1,$A24),MIN(AC$1,$A24)))</f>
        <v>0.17</v>
      </c>
      <c r="AD24">
        <f>IF(AD$1=$A24,1,INDEX(Correlations!$F$3:$DA$102,MAX(AD$1,$A24),MIN(AD$1,$A24)))</f>
        <v>7.0000000000000007E-2</v>
      </c>
      <c r="AE24">
        <f>IF(AE$1=$A24,1,INDEX(Correlations!$F$3:$DA$102,MAX(AE$1,$A24),MIN(AE$1,$A24)))</f>
        <v>0.18</v>
      </c>
      <c r="AF24">
        <f>IF(AF$1=$A24,1,INDEX(Correlations!$F$3:$DA$102,MAX(AF$1,$A24),MIN(AF$1,$A24)))</f>
        <v>0.35</v>
      </c>
      <c r="AG24">
        <f>IF(AG$1=$A24,1,INDEX(Correlations!$F$3:$DA$102,MAX(AG$1,$A24),MIN(AG$1,$A24)))</f>
        <v>0.25</v>
      </c>
      <c r="AH24">
        <f>IF(AH$1=$A24,1,INDEX(Correlations!$F$3:$DA$102,MAX(AH$1,$A24),MIN(AH$1,$A24)))</f>
        <v>0</v>
      </c>
      <c r="AI24">
        <f>IF(AI$1=$A24,1,INDEX(Correlations!$F$3:$DA$102,MAX(AI$1,$A24),MIN(AI$1,$A24)))</f>
        <v>0.24</v>
      </c>
      <c r="AJ24">
        <f>IF(AJ$1=$A24,1,INDEX(Correlations!$F$3:$DA$102,MAX(AJ$1,$A24),MIN(AJ$1,$A24)))</f>
        <v>0.19</v>
      </c>
      <c r="AK24">
        <f>IF(AK$1=$A24,1,INDEX(Correlations!$F$3:$DA$102,MAX(AK$1,$A24),MIN(AK$1,$A24)))</f>
        <v>0</v>
      </c>
      <c r="AL24">
        <f>IF(AL$1=$A24,1,INDEX(Correlations!$F$3:$DA$102,MAX(AL$1,$A24),MIN(AL$1,$A24)))</f>
        <v>0</v>
      </c>
      <c r="AM24">
        <f>IF(AM$1=$A24,1,INDEX(Correlations!$F$3:$DA$102,MAX(AM$1,$A24),MIN(AM$1,$A24)))</f>
        <v>0</v>
      </c>
      <c r="AN24">
        <f>IF(AN$1=$A24,1,INDEX(Correlations!$F$3:$DA$102,MAX(AN$1,$A24),MIN(AN$1,$A24)))</f>
        <v>0.49</v>
      </c>
      <c r="AO24">
        <f>IF(AO$1=$A24,1,INDEX(Correlations!$F$3:$DA$102,MAX(AO$1,$A24),MIN(AO$1,$A24)))</f>
        <v>0.32</v>
      </c>
      <c r="AP24">
        <f>IF(AP$1=$A24,1,INDEX(Correlations!$F$3:$DA$102,MAX(AP$1,$A24),MIN(AP$1,$A24)))</f>
        <v>0.46</v>
      </c>
      <c r="AQ24">
        <f>IF(AQ$1=$A24,1,INDEX(Correlations!$F$3:$DA$102,MAX(AQ$1,$A24),MIN(AQ$1,$A24)))</f>
        <v>0</v>
      </c>
      <c r="AR24">
        <f>IF(AR$1=$A24,1,INDEX(Correlations!$F$3:$DA$102,MAX(AR$1,$A24),MIN(AR$1,$A24)))</f>
        <v>0.34</v>
      </c>
      <c r="AS24">
        <f>IF(AS$1=$A24,1,INDEX(Correlations!$F$3:$DA$102,MAX(AS$1,$A24),MIN(AS$1,$A24)))</f>
        <v>0</v>
      </c>
      <c r="AT24">
        <f>IF(AT$1=$A24,1,INDEX(Correlations!$F$3:$DA$102,MAX(AT$1,$A24),MIN(AT$1,$A24)))</f>
        <v>0</v>
      </c>
      <c r="AU24">
        <f>IF(AU$1=$A24,1,INDEX(Correlations!$F$3:$DA$102,MAX(AU$1,$A24),MIN(AU$1,$A24)))</f>
        <v>0</v>
      </c>
      <c r="AV24">
        <f>IF(AV$1=$A24,1,INDEX(Correlations!$F$3:$DA$102,MAX(AV$1,$A24),MIN(AV$1,$A24)))</f>
        <v>0</v>
      </c>
      <c r="AW24">
        <f>IF(AW$1=$A24,1,INDEX(Correlations!$F$3:$DA$102,MAX(AW$1,$A24),MIN(AW$1,$A24)))</f>
        <v>0</v>
      </c>
      <c r="AX24">
        <f>IF(AX$1=$A24,1,INDEX(Correlations!$F$3:$DA$102,MAX(AX$1,$A24),MIN(AX$1,$A24)))</f>
        <v>0</v>
      </c>
      <c r="AY24">
        <f>IF(AY$1=$A24,1,INDEX(Correlations!$F$3:$DA$102,MAX(AY$1,$A24),MIN(AY$1,$A24)))</f>
        <v>0</v>
      </c>
      <c r="AZ24">
        <f>IF(AZ$1=$A24,1,INDEX(Correlations!$F$3:$DA$102,MAX(AZ$1,$A24),MIN(AZ$1,$A24)))</f>
        <v>0</v>
      </c>
      <c r="BA24">
        <f>IF(BA$1=$A24,1,INDEX(Correlations!$F$3:$DA$102,MAX(BA$1,$A24),MIN(BA$1,$A24)))</f>
        <v>0</v>
      </c>
      <c r="BB24">
        <f>IF(BB$1=$A24,1,INDEX(Correlations!$F$3:$DA$102,MAX(BB$1,$A24),MIN(BB$1,$A24)))</f>
        <v>0</v>
      </c>
      <c r="BC24">
        <f>IF(BC$1=$A24,1,INDEX(Correlations!$F$3:$DA$102,MAX(BC$1,$A24),MIN(BC$1,$A24)))</f>
        <v>0</v>
      </c>
      <c r="BD24">
        <f>IF(BD$1=$A24,1,INDEX(Correlations!$F$3:$DA$102,MAX(BD$1,$A24),MIN(BD$1,$A24)))</f>
        <v>0</v>
      </c>
      <c r="BE24">
        <f>IF(BE$1=$A24,1,INDEX(Correlations!$F$3:$DA$102,MAX(BE$1,$A24),MIN(BE$1,$A24)))</f>
        <v>0</v>
      </c>
      <c r="BF24">
        <f>IF(BF$1=$A24,1,INDEX(Correlations!$F$3:$DA$102,MAX(BF$1,$A24),MIN(BF$1,$A24)))</f>
        <v>0</v>
      </c>
      <c r="BG24">
        <f>IF(BG$1=$A24,1,INDEX(Correlations!$F$3:$DA$102,MAX(BG$1,$A24),MIN(BG$1,$A24)))</f>
        <v>0</v>
      </c>
      <c r="BH24">
        <f>IF(BH$1=$A24,1,INDEX(Correlations!$F$3:$DA$102,MAX(BH$1,$A24),MIN(BH$1,$A24)))</f>
        <v>0</v>
      </c>
      <c r="BI24">
        <f>IF(BI$1=$A24,1,INDEX(Correlations!$F$3:$DA$102,MAX(BI$1,$A24),MIN(BI$1,$A24)))</f>
        <v>0</v>
      </c>
      <c r="BJ24">
        <f>IF(BJ$1=$A24,1,INDEX(Correlations!$F$3:$DA$102,MAX(BJ$1,$A24),MIN(BJ$1,$A24)))</f>
        <v>0</v>
      </c>
      <c r="BK24">
        <f>IF(BK$1=$A24,1,INDEX(Correlations!$F$3:$DA$102,MAX(BK$1,$A24),MIN(BK$1,$A24)))</f>
        <v>0</v>
      </c>
      <c r="BL24">
        <f>IF(BL$1=$A24,1,INDEX(Correlations!$F$3:$DA$102,MAX(BL$1,$A24),MIN(BL$1,$A24)))</f>
        <v>0</v>
      </c>
      <c r="BM24">
        <f>IF(BM$1=$A24,1,INDEX(Correlations!$F$3:$DA$102,MAX(BM$1,$A24),MIN(BM$1,$A24)))</f>
        <v>0</v>
      </c>
      <c r="BN24">
        <f>IF(BN$1=$A24,1,INDEX(Correlations!$F$3:$DA$102,MAX(BN$1,$A24),MIN(BN$1,$A24)))</f>
        <v>0</v>
      </c>
      <c r="BO24">
        <f>IF(BO$1=$A24,1,INDEX(Correlations!$F$3:$DA$102,MAX(BO$1,$A24),MIN(BO$1,$A24)))</f>
        <v>0</v>
      </c>
      <c r="BP24">
        <f>IF(BP$1=$A24,1,INDEX(Correlations!$F$3:$DA$102,MAX(BP$1,$A24),MIN(BP$1,$A24)))</f>
        <v>0</v>
      </c>
      <c r="BQ24">
        <f>IF(BQ$1=$A24,1,INDEX(Correlations!$F$3:$DA$102,MAX(BQ$1,$A24),MIN(BQ$1,$A24)))</f>
        <v>0</v>
      </c>
      <c r="BR24">
        <f>IF(BR$1=$A24,1,INDEX(Correlations!$F$3:$DA$102,MAX(BR$1,$A24),MIN(BR$1,$A24)))</f>
        <v>0</v>
      </c>
      <c r="BS24">
        <f>IF(BS$1=$A24,1,INDEX(Correlations!$F$3:$DA$102,MAX(BS$1,$A24),MIN(BS$1,$A24)))</f>
        <v>0</v>
      </c>
      <c r="BT24">
        <f>IF(BT$1=$A24,1,INDEX(Correlations!$F$3:$DA$102,MAX(BT$1,$A24),MIN(BT$1,$A24)))</f>
        <v>0</v>
      </c>
      <c r="BU24">
        <f>IF(BU$1=$A24,1,INDEX(Correlations!$F$3:$DA$102,MAX(BU$1,$A24),MIN(BU$1,$A24)))</f>
        <v>0</v>
      </c>
      <c r="BV24">
        <f>IF(BV$1=$A24,1,INDEX(Correlations!$F$3:$DA$102,MAX(BV$1,$A24),MIN(BV$1,$A24)))</f>
        <v>0</v>
      </c>
      <c r="BW24">
        <f>IF(BW$1=$A24,1,INDEX(Correlations!$F$3:$DA$102,MAX(BW$1,$A24),MIN(BW$1,$A24)))</f>
        <v>0</v>
      </c>
      <c r="BX24">
        <f>IF(BX$1=$A24,1,INDEX(Correlations!$F$3:$DA$102,MAX(BX$1,$A24),MIN(BX$1,$A24)))</f>
        <v>0</v>
      </c>
      <c r="BY24">
        <f>IF(BY$1=$A24,1,INDEX(Correlations!$F$3:$DA$102,MAX(BY$1,$A24),MIN(BY$1,$A24)))</f>
        <v>0</v>
      </c>
      <c r="BZ24">
        <f>IF(BZ$1=$A24,1,INDEX(Correlations!$F$3:$DA$102,MAX(BZ$1,$A24),MIN(BZ$1,$A24)))</f>
        <v>0</v>
      </c>
      <c r="CA24">
        <f>IF(CA$1=$A24,1,INDEX(Correlations!$F$3:$DA$102,MAX(CA$1,$A24),MIN(CA$1,$A24)))</f>
        <v>0</v>
      </c>
      <c r="CB24">
        <f>IF(CB$1=$A24,1,INDEX(Correlations!$F$3:$DA$102,MAX(CB$1,$A24),MIN(CB$1,$A24)))</f>
        <v>0</v>
      </c>
      <c r="CC24">
        <f>IF(CC$1=$A24,1,INDEX(Correlations!$F$3:$DA$102,MAX(CC$1,$A24),MIN(CC$1,$A24)))</f>
        <v>0</v>
      </c>
      <c r="CD24">
        <f>IF(CD$1=$A24,1,INDEX(Correlations!$F$3:$DA$102,MAX(CD$1,$A24),MIN(CD$1,$A24)))</f>
        <v>0</v>
      </c>
      <c r="CE24">
        <f>IF(CE$1=$A24,1,INDEX(Correlations!$F$3:$DA$102,MAX(CE$1,$A24),MIN(CE$1,$A24)))</f>
        <v>0</v>
      </c>
      <c r="CF24">
        <f>IF(CF$1=$A24,1,INDEX(Correlations!$F$3:$DA$102,MAX(CF$1,$A24),MIN(CF$1,$A24)))</f>
        <v>0</v>
      </c>
      <c r="CG24">
        <f>IF(CG$1=$A24,1,INDEX(Correlations!$F$3:$DA$102,MAX(CG$1,$A24),MIN(CG$1,$A24)))</f>
        <v>0</v>
      </c>
      <c r="CH24">
        <f>IF(CH$1=$A24,1,INDEX(Correlations!$F$3:$DA$102,MAX(CH$1,$A24),MIN(CH$1,$A24)))</f>
        <v>0</v>
      </c>
      <c r="CI24">
        <f>IF(CI$1=$A24,1,INDEX(Correlations!$F$3:$DA$102,MAX(CI$1,$A24),MIN(CI$1,$A24)))</f>
        <v>0</v>
      </c>
      <c r="CJ24">
        <f>IF(CJ$1=$A24,1,INDEX(Correlations!$F$3:$DA$102,MAX(CJ$1,$A24),MIN(CJ$1,$A24)))</f>
        <v>0</v>
      </c>
      <c r="CK24">
        <f>IF(CK$1=$A24,1,INDEX(Correlations!$F$3:$DA$102,MAX(CK$1,$A24),MIN(CK$1,$A24)))</f>
        <v>0</v>
      </c>
      <c r="CL24">
        <f>IF(CL$1=$A24,1,INDEX(Correlations!$F$3:$DA$102,MAX(CL$1,$A24),MIN(CL$1,$A24)))</f>
        <v>0</v>
      </c>
      <c r="CM24">
        <f>IF(CM$1=$A24,1,INDEX(Correlations!$F$3:$DA$102,MAX(CM$1,$A24),MIN(CM$1,$A24)))</f>
        <v>0</v>
      </c>
      <c r="CN24">
        <f>IF(CN$1=$A24,1,INDEX(Correlations!$F$3:$DA$102,MAX(CN$1,$A24),MIN(CN$1,$A24)))</f>
        <v>0</v>
      </c>
      <c r="CO24">
        <f>IF(CO$1=$A24,1,INDEX(Correlations!$F$3:$DA$102,MAX(CO$1,$A24),MIN(CO$1,$A24)))</f>
        <v>0</v>
      </c>
      <c r="CP24">
        <f>IF(CP$1=$A24,1,INDEX(Correlations!$F$3:$DA$102,MAX(CP$1,$A24),MIN(CP$1,$A24)))</f>
        <v>0</v>
      </c>
      <c r="CQ24">
        <f>IF(CQ$1=$A24,1,INDEX(Correlations!$F$3:$DA$102,MAX(CQ$1,$A24),MIN(CQ$1,$A24)))</f>
        <v>0</v>
      </c>
      <c r="CR24">
        <f>IF(CR$1=$A24,1,INDEX(Correlations!$F$3:$DA$102,MAX(CR$1,$A24),MIN(CR$1,$A24)))</f>
        <v>0</v>
      </c>
      <c r="CS24">
        <f>IF(CS$1=$A24,1,INDEX(Correlations!$F$3:$DA$102,MAX(CS$1,$A24),MIN(CS$1,$A24)))</f>
        <v>0</v>
      </c>
      <c r="CT24">
        <f>IF(CT$1=$A24,1,INDEX(Correlations!$F$3:$DA$102,MAX(CT$1,$A24),MIN(CT$1,$A24)))</f>
        <v>0</v>
      </c>
      <c r="CU24">
        <f>IF(CU$1=$A24,1,INDEX(Correlations!$F$3:$DA$102,MAX(CU$1,$A24),MIN(CU$1,$A24)))</f>
        <v>0</v>
      </c>
      <c r="CV24">
        <f>IF(CV$1=$A24,1,INDEX(Correlations!$F$3:$DA$102,MAX(CV$1,$A24),MIN(CV$1,$A24)))</f>
        <v>0</v>
      </c>
      <c r="CW24">
        <f>IF(CW$1=$A24,1,INDEX(Correlations!$F$3:$DA$102,MAX(CW$1,$A24),MIN(CW$1,$A24)))</f>
        <v>0</v>
      </c>
    </row>
    <row r="25" spans="1:101" x14ac:dyDescent="0.15">
      <c r="A25">
        <v>24</v>
      </c>
      <c r="B25">
        <f>IF(B$1=$A25,1,INDEX(Correlations!$F$3:$DA$102,MAX(B$1,$A25),MIN(B$1,$A25)))</f>
        <v>4.5999999999999999E-2</v>
      </c>
      <c r="C25">
        <f>IF(C$1=$A25,1,INDEX(Correlations!$F$3:$DA$102,MAX(C$1,$A25),MIN(C$1,$A25)))</f>
        <v>0</v>
      </c>
      <c r="D25">
        <f>IF(D$1=$A25,1,INDEX(Correlations!$F$3:$DA$102,MAX(D$1,$A25),MIN(D$1,$A25)))</f>
        <v>0</v>
      </c>
      <c r="E25">
        <f>IF(E$1=$A25,1,INDEX(Correlations!$F$3:$DA$102,MAX(E$1,$A25),MIN(E$1,$A25)))</f>
        <v>0.34300000000000003</v>
      </c>
      <c r="F25">
        <f>IF(F$1=$A25,1,INDEX(Correlations!$F$3:$DA$102,MAX(F$1,$A25),MIN(F$1,$A25)))</f>
        <v>0</v>
      </c>
      <c r="G25">
        <f>IF(G$1=$A25,1,INDEX(Correlations!$F$3:$DA$102,MAX(G$1,$A25),MIN(G$1,$A25)))</f>
        <v>0</v>
      </c>
      <c r="H25">
        <f>IF(H$1=$A25,1,INDEX(Correlations!$F$3:$DA$102,MAX(H$1,$A25),MIN(H$1,$A25)))</f>
        <v>0.33</v>
      </c>
      <c r="I25">
        <f>IF(I$1=$A25,1,INDEX(Correlations!$F$3:$DA$102,MAX(I$1,$A25),MIN(I$1,$A25)))</f>
        <v>0</v>
      </c>
      <c r="J25">
        <f>IF(J$1=$A25,1,INDEX(Correlations!$F$3:$DA$102,MAX(J$1,$A25),MIN(J$1,$A25)))</f>
        <v>0</v>
      </c>
      <c r="K25">
        <f>IF(K$1=$A25,1,INDEX(Correlations!$F$3:$DA$102,MAX(K$1,$A25),MIN(K$1,$A25)))</f>
        <v>0.01</v>
      </c>
      <c r="L25">
        <f>IF(L$1=$A25,1,INDEX(Correlations!$F$3:$DA$102,MAX(L$1,$A25),MIN(L$1,$A25)))</f>
        <v>0</v>
      </c>
      <c r="M25">
        <f>IF(M$1=$A25,1,INDEX(Correlations!$F$3:$DA$102,MAX(M$1,$A25),MIN(M$1,$A25)))</f>
        <v>0</v>
      </c>
      <c r="N25">
        <f>IF(N$1=$A25,1,INDEX(Correlations!$F$3:$DA$102,MAX(N$1,$A25),MIN(N$1,$A25)))</f>
        <v>0</v>
      </c>
      <c r="O25">
        <f>IF(O$1=$A25,1,INDEX(Correlations!$F$3:$DA$102,MAX(O$1,$A25),MIN(O$1,$A25)))</f>
        <v>0</v>
      </c>
      <c r="P25">
        <f>IF(P$1=$A25,1,INDEX(Correlations!$F$3:$DA$102,MAX(P$1,$A25),MIN(P$1,$A25)))</f>
        <v>0.1</v>
      </c>
      <c r="Q25">
        <f>IF(Q$1=$A25,1,INDEX(Correlations!$F$3:$DA$102,MAX(Q$1,$A25),MIN(Q$1,$A25)))</f>
        <v>0.13</v>
      </c>
      <c r="R25">
        <f>IF(R$1=$A25,1,INDEX(Correlations!$F$3:$DA$102,MAX(R$1,$A25),MIN(R$1,$A25)))</f>
        <v>0.05</v>
      </c>
      <c r="S25">
        <f>IF(S$1=$A25,1,INDEX(Correlations!$F$3:$DA$102,MAX(S$1,$A25),MIN(S$1,$A25)))</f>
        <v>0.04</v>
      </c>
      <c r="T25">
        <f>IF(T$1=$A25,1,INDEX(Correlations!$F$3:$DA$102,MAX(T$1,$A25),MIN(T$1,$A25)))</f>
        <v>0.06</v>
      </c>
      <c r="U25">
        <f>IF(U$1=$A25,1,INDEX(Correlations!$F$3:$DA$102,MAX(U$1,$A25),MIN(U$1,$A25)))</f>
        <v>0.01</v>
      </c>
      <c r="V25">
        <f>IF(V$1=$A25,1,INDEX(Correlations!$F$3:$DA$102,MAX(V$1,$A25),MIN(V$1,$A25)))</f>
        <v>0.06</v>
      </c>
      <c r="W25">
        <f>IF(W$1=$A25,1,INDEX(Correlations!$F$3:$DA$102,MAX(W$1,$A25),MIN(W$1,$A25)))</f>
        <v>0.11</v>
      </c>
      <c r="X25">
        <f>IF(X$1=$A25,1,INDEX(Correlations!$F$3:$DA$102,MAX(X$1,$A25),MIN(X$1,$A25)))</f>
        <v>0.34</v>
      </c>
      <c r="Y25">
        <f>IF(Y$1=$A25,1,INDEX(Correlations!$F$3:$DA$102,MAX(Y$1,$A25),MIN(Y$1,$A25)))</f>
        <v>1</v>
      </c>
      <c r="Z25">
        <f>IF(Z$1=$A25,1,INDEX(Correlations!$F$3:$DA$102,MAX(Z$1,$A25),MIN(Z$1,$A25)))</f>
        <v>0.13</v>
      </c>
      <c r="AA25">
        <f>IF(AA$1=$A25,1,INDEX(Correlations!$F$3:$DA$102,MAX(AA$1,$A25),MIN(AA$1,$A25)))</f>
        <v>0.15</v>
      </c>
      <c r="AB25">
        <f>IF(AB$1=$A25,1,INDEX(Correlations!$F$3:$DA$102,MAX(AB$1,$A25),MIN(AB$1,$A25)))</f>
        <v>0.03</v>
      </c>
      <c r="AC25">
        <f>IF(AC$1=$A25,1,INDEX(Correlations!$F$3:$DA$102,MAX(AC$1,$A25),MIN(AC$1,$A25)))</f>
        <v>0.12</v>
      </c>
      <c r="AD25">
        <f>IF(AD$1=$A25,1,INDEX(Correlations!$F$3:$DA$102,MAX(AD$1,$A25),MIN(AD$1,$A25)))</f>
        <v>0.05</v>
      </c>
      <c r="AE25">
        <f>IF(AE$1=$A25,1,INDEX(Correlations!$F$3:$DA$102,MAX(AE$1,$A25),MIN(AE$1,$A25)))</f>
        <v>0.14000000000000001</v>
      </c>
      <c r="AF25">
        <f>IF(AF$1=$A25,1,INDEX(Correlations!$F$3:$DA$102,MAX(AF$1,$A25),MIN(AF$1,$A25)))</f>
        <v>0.19</v>
      </c>
      <c r="AG25">
        <f>IF(AG$1=$A25,1,INDEX(Correlations!$F$3:$DA$102,MAX(AG$1,$A25),MIN(AG$1,$A25)))</f>
        <v>0.02</v>
      </c>
      <c r="AH25">
        <f>IF(AH$1=$A25,1,INDEX(Correlations!$F$3:$DA$102,MAX(AH$1,$A25),MIN(AH$1,$A25)))</f>
        <v>0</v>
      </c>
      <c r="AI25">
        <f>IF(AI$1=$A25,1,INDEX(Correlations!$F$3:$DA$102,MAX(AI$1,$A25),MIN(AI$1,$A25)))</f>
        <v>0.02</v>
      </c>
      <c r="AJ25">
        <f>IF(AJ$1=$A25,1,INDEX(Correlations!$F$3:$DA$102,MAX(AJ$1,$A25),MIN(AJ$1,$A25)))</f>
        <v>-0.04</v>
      </c>
      <c r="AK25">
        <f>IF(AK$1=$A25,1,INDEX(Correlations!$F$3:$DA$102,MAX(AK$1,$A25),MIN(AK$1,$A25)))</f>
        <v>0</v>
      </c>
      <c r="AL25">
        <f>IF(AL$1=$A25,1,INDEX(Correlations!$F$3:$DA$102,MAX(AL$1,$A25),MIN(AL$1,$A25)))</f>
        <v>0</v>
      </c>
      <c r="AM25">
        <f>IF(AM$1=$A25,1,INDEX(Correlations!$F$3:$DA$102,MAX(AM$1,$A25),MIN(AM$1,$A25)))</f>
        <v>0</v>
      </c>
      <c r="AN25">
        <f>IF(AN$1=$A25,1,INDEX(Correlations!$F$3:$DA$102,MAX(AN$1,$A25),MIN(AN$1,$A25)))</f>
        <v>0.18</v>
      </c>
      <c r="AO25">
        <f>IF(AO$1=$A25,1,INDEX(Correlations!$F$3:$DA$102,MAX(AO$1,$A25),MIN(AO$1,$A25)))</f>
        <v>0.13</v>
      </c>
      <c r="AP25">
        <f>IF(AP$1=$A25,1,INDEX(Correlations!$F$3:$DA$102,MAX(AP$1,$A25),MIN(AP$1,$A25)))</f>
        <v>0.25</v>
      </c>
      <c r="AQ25">
        <f>IF(AQ$1=$A25,1,INDEX(Correlations!$F$3:$DA$102,MAX(AQ$1,$A25),MIN(AQ$1,$A25)))</f>
        <v>0</v>
      </c>
      <c r="AR25">
        <f>IF(AR$1=$A25,1,INDEX(Correlations!$F$3:$DA$102,MAX(AR$1,$A25),MIN(AR$1,$A25)))</f>
        <v>0.1</v>
      </c>
      <c r="AS25">
        <f>IF(AS$1=$A25,1,INDEX(Correlations!$F$3:$DA$102,MAX(AS$1,$A25),MIN(AS$1,$A25)))</f>
        <v>0</v>
      </c>
      <c r="AT25">
        <f>IF(AT$1=$A25,1,INDEX(Correlations!$F$3:$DA$102,MAX(AT$1,$A25),MIN(AT$1,$A25)))</f>
        <v>0</v>
      </c>
      <c r="AU25">
        <f>IF(AU$1=$A25,1,INDEX(Correlations!$F$3:$DA$102,MAX(AU$1,$A25),MIN(AU$1,$A25)))</f>
        <v>0</v>
      </c>
      <c r="AV25">
        <f>IF(AV$1=$A25,1,INDEX(Correlations!$F$3:$DA$102,MAX(AV$1,$A25),MIN(AV$1,$A25)))</f>
        <v>0</v>
      </c>
      <c r="AW25">
        <f>IF(AW$1=$A25,1,INDEX(Correlations!$F$3:$DA$102,MAX(AW$1,$A25),MIN(AW$1,$A25)))</f>
        <v>0</v>
      </c>
      <c r="AX25">
        <f>IF(AX$1=$A25,1,INDEX(Correlations!$F$3:$DA$102,MAX(AX$1,$A25),MIN(AX$1,$A25)))</f>
        <v>0</v>
      </c>
      <c r="AY25">
        <f>IF(AY$1=$A25,1,INDEX(Correlations!$F$3:$DA$102,MAX(AY$1,$A25),MIN(AY$1,$A25)))</f>
        <v>0</v>
      </c>
      <c r="AZ25">
        <f>IF(AZ$1=$A25,1,INDEX(Correlations!$F$3:$DA$102,MAX(AZ$1,$A25),MIN(AZ$1,$A25)))</f>
        <v>0</v>
      </c>
      <c r="BA25">
        <f>IF(BA$1=$A25,1,INDEX(Correlations!$F$3:$DA$102,MAX(BA$1,$A25),MIN(BA$1,$A25)))</f>
        <v>0</v>
      </c>
      <c r="BB25">
        <f>IF(BB$1=$A25,1,INDEX(Correlations!$F$3:$DA$102,MAX(BB$1,$A25),MIN(BB$1,$A25)))</f>
        <v>0</v>
      </c>
      <c r="BC25">
        <f>IF(BC$1=$A25,1,INDEX(Correlations!$F$3:$DA$102,MAX(BC$1,$A25),MIN(BC$1,$A25)))</f>
        <v>0</v>
      </c>
      <c r="BD25">
        <f>IF(BD$1=$A25,1,INDEX(Correlations!$F$3:$DA$102,MAX(BD$1,$A25),MIN(BD$1,$A25)))</f>
        <v>0</v>
      </c>
      <c r="BE25">
        <f>IF(BE$1=$A25,1,INDEX(Correlations!$F$3:$DA$102,MAX(BE$1,$A25),MIN(BE$1,$A25)))</f>
        <v>0</v>
      </c>
      <c r="BF25">
        <f>IF(BF$1=$A25,1,INDEX(Correlations!$F$3:$DA$102,MAX(BF$1,$A25),MIN(BF$1,$A25)))</f>
        <v>0</v>
      </c>
      <c r="BG25">
        <f>IF(BG$1=$A25,1,INDEX(Correlations!$F$3:$DA$102,MAX(BG$1,$A25),MIN(BG$1,$A25)))</f>
        <v>0</v>
      </c>
      <c r="BH25">
        <f>IF(BH$1=$A25,1,INDEX(Correlations!$F$3:$DA$102,MAX(BH$1,$A25),MIN(BH$1,$A25)))</f>
        <v>0</v>
      </c>
      <c r="BI25">
        <f>IF(BI$1=$A25,1,INDEX(Correlations!$F$3:$DA$102,MAX(BI$1,$A25),MIN(BI$1,$A25)))</f>
        <v>0</v>
      </c>
      <c r="BJ25">
        <f>IF(BJ$1=$A25,1,INDEX(Correlations!$F$3:$DA$102,MAX(BJ$1,$A25),MIN(BJ$1,$A25)))</f>
        <v>0</v>
      </c>
      <c r="BK25">
        <f>IF(BK$1=$A25,1,INDEX(Correlations!$F$3:$DA$102,MAX(BK$1,$A25),MIN(BK$1,$A25)))</f>
        <v>0</v>
      </c>
      <c r="BL25">
        <f>IF(BL$1=$A25,1,INDEX(Correlations!$F$3:$DA$102,MAX(BL$1,$A25),MIN(BL$1,$A25)))</f>
        <v>0</v>
      </c>
      <c r="BM25">
        <f>IF(BM$1=$A25,1,INDEX(Correlations!$F$3:$DA$102,MAX(BM$1,$A25),MIN(BM$1,$A25)))</f>
        <v>0</v>
      </c>
      <c r="BN25">
        <f>IF(BN$1=$A25,1,INDEX(Correlations!$F$3:$DA$102,MAX(BN$1,$A25),MIN(BN$1,$A25)))</f>
        <v>0</v>
      </c>
      <c r="BO25">
        <f>IF(BO$1=$A25,1,INDEX(Correlations!$F$3:$DA$102,MAX(BO$1,$A25),MIN(BO$1,$A25)))</f>
        <v>0</v>
      </c>
      <c r="BP25">
        <f>IF(BP$1=$A25,1,INDEX(Correlations!$F$3:$DA$102,MAX(BP$1,$A25),MIN(BP$1,$A25)))</f>
        <v>0</v>
      </c>
      <c r="BQ25">
        <f>IF(BQ$1=$A25,1,INDEX(Correlations!$F$3:$DA$102,MAX(BQ$1,$A25),MIN(BQ$1,$A25)))</f>
        <v>0</v>
      </c>
      <c r="BR25">
        <f>IF(BR$1=$A25,1,INDEX(Correlations!$F$3:$DA$102,MAX(BR$1,$A25),MIN(BR$1,$A25)))</f>
        <v>0</v>
      </c>
      <c r="BS25">
        <f>IF(BS$1=$A25,1,INDEX(Correlations!$F$3:$DA$102,MAX(BS$1,$A25),MIN(BS$1,$A25)))</f>
        <v>0</v>
      </c>
      <c r="BT25">
        <f>IF(BT$1=$A25,1,INDEX(Correlations!$F$3:$DA$102,MAX(BT$1,$A25),MIN(BT$1,$A25)))</f>
        <v>0</v>
      </c>
      <c r="BU25">
        <f>IF(BU$1=$A25,1,INDEX(Correlations!$F$3:$DA$102,MAX(BU$1,$A25),MIN(BU$1,$A25)))</f>
        <v>0</v>
      </c>
      <c r="BV25">
        <f>IF(BV$1=$A25,1,INDEX(Correlations!$F$3:$DA$102,MAX(BV$1,$A25),MIN(BV$1,$A25)))</f>
        <v>0</v>
      </c>
      <c r="BW25">
        <f>IF(BW$1=$A25,1,INDEX(Correlations!$F$3:$DA$102,MAX(BW$1,$A25),MIN(BW$1,$A25)))</f>
        <v>0</v>
      </c>
      <c r="BX25">
        <f>IF(BX$1=$A25,1,INDEX(Correlations!$F$3:$DA$102,MAX(BX$1,$A25),MIN(BX$1,$A25)))</f>
        <v>0</v>
      </c>
      <c r="BY25">
        <f>IF(BY$1=$A25,1,INDEX(Correlations!$F$3:$DA$102,MAX(BY$1,$A25),MIN(BY$1,$A25)))</f>
        <v>0</v>
      </c>
      <c r="BZ25">
        <f>IF(BZ$1=$A25,1,INDEX(Correlations!$F$3:$DA$102,MAX(BZ$1,$A25),MIN(BZ$1,$A25)))</f>
        <v>0</v>
      </c>
      <c r="CA25">
        <f>IF(CA$1=$A25,1,INDEX(Correlations!$F$3:$DA$102,MAX(CA$1,$A25),MIN(CA$1,$A25)))</f>
        <v>0</v>
      </c>
      <c r="CB25">
        <f>IF(CB$1=$A25,1,INDEX(Correlations!$F$3:$DA$102,MAX(CB$1,$A25),MIN(CB$1,$A25)))</f>
        <v>0</v>
      </c>
      <c r="CC25">
        <f>IF(CC$1=$A25,1,INDEX(Correlations!$F$3:$DA$102,MAX(CC$1,$A25),MIN(CC$1,$A25)))</f>
        <v>0</v>
      </c>
      <c r="CD25">
        <f>IF(CD$1=$A25,1,INDEX(Correlations!$F$3:$DA$102,MAX(CD$1,$A25),MIN(CD$1,$A25)))</f>
        <v>0</v>
      </c>
      <c r="CE25">
        <f>IF(CE$1=$A25,1,INDEX(Correlations!$F$3:$DA$102,MAX(CE$1,$A25),MIN(CE$1,$A25)))</f>
        <v>0</v>
      </c>
      <c r="CF25">
        <f>IF(CF$1=$A25,1,INDEX(Correlations!$F$3:$DA$102,MAX(CF$1,$A25),MIN(CF$1,$A25)))</f>
        <v>0</v>
      </c>
      <c r="CG25">
        <f>IF(CG$1=$A25,1,INDEX(Correlations!$F$3:$DA$102,MAX(CG$1,$A25),MIN(CG$1,$A25)))</f>
        <v>0</v>
      </c>
      <c r="CH25">
        <f>IF(CH$1=$A25,1,INDEX(Correlations!$F$3:$DA$102,MAX(CH$1,$A25),MIN(CH$1,$A25)))</f>
        <v>0</v>
      </c>
      <c r="CI25">
        <f>IF(CI$1=$A25,1,INDEX(Correlations!$F$3:$DA$102,MAX(CI$1,$A25),MIN(CI$1,$A25)))</f>
        <v>0</v>
      </c>
      <c r="CJ25">
        <f>IF(CJ$1=$A25,1,INDEX(Correlations!$F$3:$DA$102,MAX(CJ$1,$A25),MIN(CJ$1,$A25)))</f>
        <v>0</v>
      </c>
      <c r="CK25">
        <f>IF(CK$1=$A25,1,INDEX(Correlations!$F$3:$DA$102,MAX(CK$1,$A25),MIN(CK$1,$A25)))</f>
        <v>0</v>
      </c>
      <c r="CL25">
        <f>IF(CL$1=$A25,1,INDEX(Correlations!$F$3:$DA$102,MAX(CL$1,$A25),MIN(CL$1,$A25)))</f>
        <v>0</v>
      </c>
      <c r="CM25">
        <f>IF(CM$1=$A25,1,INDEX(Correlations!$F$3:$DA$102,MAX(CM$1,$A25),MIN(CM$1,$A25)))</f>
        <v>0</v>
      </c>
      <c r="CN25">
        <f>IF(CN$1=$A25,1,INDEX(Correlations!$F$3:$DA$102,MAX(CN$1,$A25),MIN(CN$1,$A25)))</f>
        <v>0</v>
      </c>
      <c r="CO25">
        <f>IF(CO$1=$A25,1,INDEX(Correlations!$F$3:$DA$102,MAX(CO$1,$A25),MIN(CO$1,$A25)))</f>
        <v>0</v>
      </c>
      <c r="CP25">
        <f>IF(CP$1=$A25,1,INDEX(Correlations!$F$3:$DA$102,MAX(CP$1,$A25),MIN(CP$1,$A25)))</f>
        <v>0</v>
      </c>
      <c r="CQ25">
        <f>IF(CQ$1=$A25,1,INDEX(Correlations!$F$3:$DA$102,MAX(CQ$1,$A25),MIN(CQ$1,$A25)))</f>
        <v>0</v>
      </c>
      <c r="CR25">
        <f>IF(CR$1=$A25,1,INDEX(Correlations!$F$3:$DA$102,MAX(CR$1,$A25),MIN(CR$1,$A25)))</f>
        <v>0</v>
      </c>
      <c r="CS25">
        <f>IF(CS$1=$A25,1,INDEX(Correlations!$F$3:$DA$102,MAX(CS$1,$A25),MIN(CS$1,$A25)))</f>
        <v>0</v>
      </c>
      <c r="CT25">
        <f>IF(CT$1=$A25,1,INDEX(Correlations!$F$3:$DA$102,MAX(CT$1,$A25),MIN(CT$1,$A25)))</f>
        <v>0</v>
      </c>
      <c r="CU25">
        <f>IF(CU$1=$A25,1,INDEX(Correlations!$F$3:$DA$102,MAX(CU$1,$A25),MIN(CU$1,$A25)))</f>
        <v>0</v>
      </c>
      <c r="CV25">
        <f>IF(CV$1=$A25,1,INDEX(Correlations!$F$3:$DA$102,MAX(CV$1,$A25),MIN(CV$1,$A25)))</f>
        <v>0</v>
      </c>
      <c r="CW25">
        <f>IF(CW$1=$A25,1,INDEX(Correlations!$F$3:$DA$102,MAX(CW$1,$A25),MIN(CW$1,$A25)))</f>
        <v>0</v>
      </c>
    </row>
    <row r="26" spans="1:101" x14ac:dyDescent="0.15">
      <c r="A26">
        <v>25</v>
      </c>
      <c r="B26">
        <f>IF(B$1=$A26,1,INDEX(Correlations!$F$3:$DA$102,MAX(B$1,$A26),MIN(B$1,$A26)))</f>
        <v>0.42799999999999999</v>
      </c>
      <c r="C26">
        <f>IF(C$1=$A26,1,INDEX(Correlations!$F$3:$DA$102,MAX(C$1,$A26),MIN(C$1,$A26)))</f>
        <v>0</v>
      </c>
      <c r="D26">
        <f>IF(D$1=$A26,1,INDEX(Correlations!$F$3:$DA$102,MAX(D$1,$A26),MIN(D$1,$A26)))</f>
        <v>0</v>
      </c>
      <c r="E26">
        <f>IF(E$1=$A26,1,INDEX(Correlations!$F$3:$DA$102,MAX(E$1,$A26),MIN(E$1,$A26)))</f>
        <v>0.47499999999999998</v>
      </c>
      <c r="F26">
        <f>IF(F$1=$A26,1,INDEX(Correlations!$F$3:$DA$102,MAX(F$1,$A26),MIN(F$1,$A26)))</f>
        <v>0</v>
      </c>
      <c r="G26">
        <f>IF(G$1=$A26,1,INDEX(Correlations!$F$3:$DA$102,MAX(G$1,$A26),MIN(G$1,$A26)))</f>
        <v>0</v>
      </c>
      <c r="H26">
        <f>IF(H$1=$A26,1,INDEX(Correlations!$F$3:$DA$102,MAX(H$1,$A26),MIN(H$1,$A26)))</f>
        <v>0.2</v>
      </c>
      <c r="I26">
        <f>IF(I$1=$A26,1,INDEX(Correlations!$F$3:$DA$102,MAX(I$1,$A26),MIN(I$1,$A26)))</f>
        <v>0</v>
      </c>
      <c r="J26">
        <f>IF(J$1=$A26,1,INDEX(Correlations!$F$3:$DA$102,MAX(J$1,$A26),MIN(J$1,$A26)))</f>
        <v>0</v>
      </c>
      <c r="K26">
        <f>IF(K$1=$A26,1,INDEX(Correlations!$F$3:$DA$102,MAX(K$1,$A26),MIN(K$1,$A26)))</f>
        <v>0.06</v>
      </c>
      <c r="L26">
        <f>IF(L$1=$A26,1,INDEX(Correlations!$F$3:$DA$102,MAX(L$1,$A26),MIN(L$1,$A26)))</f>
        <v>0</v>
      </c>
      <c r="M26">
        <f>IF(M$1=$A26,1,INDEX(Correlations!$F$3:$DA$102,MAX(M$1,$A26),MIN(M$1,$A26)))</f>
        <v>0</v>
      </c>
      <c r="N26">
        <f>IF(N$1=$A26,1,INDEX(Correlations!$F$3:$DA$102,MAX(N$1,$A26),MIN(N$1,$A26)))</f>
        <v>0</v>
      </c>
      <c r="O26">
        <f>IF(O$1=$A26,1,INDEX(Correlations!$F$3:$DA$102,MAX(O$1,$A26),MIN(O$1,$A26)))</f>
        <v>0</v>
      </c>
      <c r="P26">
        <f>IF(P$1=$A26,1,INDEX(Correlations!$F$3:$DA$102,MAX(P$1,$A26),MIN(P$1,$A26)))</f>
        <v>0.25</v>
      </c>
      <c r="Q26">
        <f>IF(Q$1=$A26,1,INDEX(Correlations!$F$3:$DA$102,MAX(Q$1,$A26),MIN(Q$1,$A26)))</f>
        <v>0.26</v>
      </c>
      <c r="R26">
        <f>IF(R$1=$A26,1,INDEX(Correlations!$F$3:$DA$102,MAX(R$1,$A26),MIN(R$1,$A26)))</f>
        <v>0.04</v>
      </c>
      <c r="S26">
        <f>IF(S$1=$A26,1,INDEX(Correlations!$F$3:$DA$102,MAX(S$1,$A26),MIN(S$1,$A26)))</f>
        <v>0.12</v>
      </c>
      <c r="T26">
        <f>IF(T$1=$A26,1,INDEX(Correlations!$F$3:$DA$102,MAX(T$1,$A26),MIN(T$1,$A26)))</f>
        <v>7.0000000000000007E-2</v>
      </c>
      <c r="U26">
        <f>IF(U$1=$A26,1,INDEX(Correlations!$F$3:$DA$102,MAX(U$1,$A26),MIN(U$1,$A26)))</f>
        <v>0.02</v>
      </c>
      <c r="V26">
        <f>IF(V$1=$A26,1,INDEX(Correlations!$F$3:$DA$102,MAX(V$1,$A26),MIN(V$1,$A26)))</f>
        <v>0.18</v>
      </c>
      <c r="W26">
        <f>IF(W$1=$A26,1,INDEX(Correlations!$F$3:$DA$102,MAX(W$1,$A26),MIN(W$1,$A26)))</f>
        <v>0.14000000000000001</v>
      </c>
      <c r="X26">
        <f>IF(X$1=$A26,1,INDEX(Correlations!$F$3:$DA$102,MAX(X$1,$A26),MIN(X$1,$A26)))</f>
        <v>0.14000000000000001</v>
      </c>
      <c r="Y26">
        <f>IF(Y$1=$A26,1,INDEX(Correlations!$F$3:$DA$102,MAX(Y$1,$A26),MIN(Y$1,$A26)))</f>
        <v>0.13</v>
      </c>
      <c r="Z26">
        <f>IF(Z$1=$A26,1,INDEX(Correlations!$F$3:$DA$102,MAX(Z$1,$A26),MIN(Z$1,$A26)))</f>
        <v>1</v>
      </c>
      <c r="AA26">
        <f>IF(AA$1=$A26,1,INDEX(Correlations!$F$3:$DA$102,MAX(AA$1,$A26),MIN(AA$1,$A26)))</f>
        <v>0.79</v>
      </c>
      <c r="AB26">
        <f>IF(AB$1=$A26,1,INDEX(Correlations!$F$3:$DA$102,MAX(AB$1,$A26),MIN(AB$1,$A26)))</f>
        <v>0.1</v>
      </c>
      <c r="AC26">
        <f>IF(AC$1=$A26,1,INDEX(Correlations!$F$3:$DA$102,MAX(AC$1,$A26),MIN(AC$1,$A26)))</f>
        <v>0.17</v>
      </c>
      <c r="AD26">
        <f>IF(AD$1=$A26,1,INDEX(Correlations!$F$3:$DA$102,MAX(AD$1,$A26),MIN(AD$1,$A26)))</f>
        <v>0.1</v>
      </c>
      <c r="AE26">
        <f>IF(AE$1=$A26,1,INDEX(Correlations!$F$3:$DA$102,MAX(AE$1,$A26),MIN(AE$1,$A26)))</f>
        <v>0.26</v>
      </c>
      <c r="AF26">
        <f>IF(AF$1=$A26,1,INDEX(Correlations!$F$3:$DA$102,MAX(AF$1,$A26),MIN(AF$1,$A26)))</f>
        <v>0.28000000000000003</v>
      </c>
      <c r="AG26">
        <f>IF(AG$1=$A26,1,INDEX(Correlations!$F$3:$DA$102,MAX(AG$1,$A26),MIN(AG$1,$A26)))</f>
        <v>0.02</v>
      </c>
      <c r="AH26">
        <f>IF(AH$1=$A26,1,INDEX(Correlations!$F$3:$DA$102,MAX(AH$1,$A26),MIN(AH$1,$A26)))</f>
        <v>0.38</v>
      </c>
      <c r="AI26">
        <f>IF(AI$1=$A26,1,INDEX(Correlations!$F$3:$DA$102,MAX(AI$1,$A26),MIN(AI$1,$A26)))</f>
        <v>-0.13</v>
      </c>
      <c r="AJ26">
        <f>IF(AJ$1=$A26,1,INDEX(Correlations!$F$3:$DA$102,MAX(AJ$1,$A26),MIN(AJ$1,$A26)))</f>
        <v>0.3</v>
      </c>
      <c r="AK26">
        <f>IF(AK$1=$A26,1,INDEX(Correlations!$F$3:$DA$102,MAX(AK$1,$A26),MIN(AK$1,$A26)))</f>
        <v>0</v>
      </c>
      <c r="AL26">
        <f>IF(AL$1=$A26,1,INDEX(Correlations!$F$3:$DA$102,MAX(AL$1,$A26),MIN(AL$1,$A26)))</f>
        <v>0.27139999999999997</v>
      </c>
      <c r="AM26">
        <f>IF(AM$1=$A26,1,INDEX(Correlations!$F$3:$DA$102,MAX(AM$1,$A26),MIN(AM$1,$A26)))</f>
        <v>0.35099999999999998</v>
      </c>
      <c r="AN26">
        <f>IF(AN$1=$A26,1,INDEX(Correlations!$F$3:$DA$102,MAX(AN$1,$A26),MIN(AN$1,$A26)))</f>
        <v>0.31</v>
      </c>
      <c r="AO26">
        <f>IF(AO$1=$A26,1,INDEX(Correlations!$F$3:$DA$102,MAX(AO$1,$A26),MIN(AO$1,$A26)))</f>
        <v>0.1</v>
      </c>
      <c r="AP26">
        <f>IF(AP$1=$A26,1,INDEX(Correlations!$F$3:$DA$102,MAX(AP$1,$A26),MIN(AP$1,$A26)))</f>
        <v>0.17</v>
      </c>
      <c r="AQ26">
        <f>IF(AQ$1=$A26,1,INDEX(Correlations!$F$3:$DA$102,MAX(AQ$1,$A26),MIN(AQ$1,$A26)))</f>
        <v>0</v>
      </c>
      <c r="AR26">
        <f>IF(AR$1=$A26,1,INDEX(Correlations!$F$3:$DA$102,MAX(AR$1,$A26),MIN(AR$1,$A26)))</f>
        <v>0.3</v>
      </c>
      <c r="AS26">
        <f>IF(AS$1=$A26,1,INDEX(Correlations!$F$3:$DA$102,MAX(AS$1,$A26),MIN(AS$1,$A26)))</f>
        <v>0</v>
      </c>
      <c r="AT26">
        <f>IF(AT$1=$A26,1,INDEX(Correlations!$F$3:$DA$102,MAX(AT$1,$A26),MIN(AT$1,$A26)))</f>
        <v>0</v>
      </c>
      <c r="AU26">
        <f>IF(AU$1=$A26,1,INDEX(Correlations!$F$3:$DA$102,MAX(AU$1,$A26),MIN(AU$1,$A26)))</f>
        <v>0</v>
      </c>
      <c r="AV26">
        <f>IF(AV$1=$A26,1,INDEX(Correlations!$F$3:$DA$102,MAX(AV$1,$A26),MIN(AV$1,$A26)))</f>
        <v>0</v>
      </c>
      <c r="AW26">
        <f>IF(AW$1=$A26,1,INDEX(Correlations!$F$3:$DA$102,MAX(AW$1,$A26),MIN(AW$1,$A26)))</f>
        <v>0</v>
      </c>
      <c r="AX26">
        <f>IF(AX$1=$A26,1,INDEX(Correlations!$F$3:$DA$102,MAX(AX$1,$A26),MIN(AX$1,$A26)))</f>
        <v>0</v>
      </c>
      <c r="AY26">
        <f>IF(AY$1=$A26,1,INDEX(Correlations!$F$3:$DA$102,MAX(AY$1,$A26),MIN(AY$1,$A26)))</f>
        <v>0</v>
      </c>
      <c r="AZ26">
        <f>IF(AZ$1=$A26,1,INDEX(Correlations!$F$3:$DA$102,MAX(AZ$1,$A26),MIN(AZ$1,$A26)))</f>
        <v>0</v>
      </c>
      <c r="BA26">
        <f>IF(BA$1=$A26,1,INDEX(Correlations!$F$3:$DA$102,MAX(BA$1,$A26),MIN(BA$1,$A26)))</f>
        <v>0</v>
      </c>
      <c r="BB26">
        <f>IF(BB$1=$A26,1,INDEX(Correlations!$F$3:$DA$102,MAX(BB$1,$A26),MIN(BB$1,$A26)))</f>
        <v>0</v>
      </c>
      <c r="BC26">
        <f>IF(BC$1=$A26,1,INDEX(Correlations!$F$3:$DA$102,MAX(BC$1,$A26),MIN(BC$1,$A26)))</f>
        <v>0</v>
      </c>
      <c r="BD26">
        <f>IF(BD$1=$A26,1,INDEX(Correlations!$F$3:$DA$102,MAX(BD$1,$A26),MIN(BD$1,$A26)))</f>
        <v>0</v>
      </c>
      <c r="BE26">
        <f>IF(BE$1=$A26,1,INDEX(Correlations!$F$3:$DA$102,MAX(BE$1,$A26),MIN(BE$1,$A26)))</f>
        <v>0</v>
      </c>
      <c r="BF26">
        <f>IF(BF$1=$A26,1,INDEX(Correlations!$F$3:$DA$102,MAX(BF$1,$A26),MIN(BF$1,$A26)))</f>
        <v>0</v>
      </c>
      <c r="BG26">
        <f>IF(BG$1=$A26,1,INDEX(Correlations!$F$3:$DA$102,MAX(BG$1,$A26),MIN(BG$1,$A26)))</f>
        <v>0</v>
      </c>
      <c r="BH26">
        <f>IF(BH$1=$A26,1,INDEX(Correlations!$F$3:$DA$102,MAX(BH$1,$A26),MIN(BH$1,$A26)))</f>
        <v>0</v>
      </c>
      <c r="BI26">
        <f>IF(BI$1=$A26,1,INDEX(Correlations!$F$3:$DA$102,MAX(BI$1,$A26),MIN(BI$1,$A26)))</f>
        <v>0</v>
      </c>
      <c r="BJ26">
        <f>IF(BJ$1=$A26,1,INDEX(Correlations!$F$3:$DA$102,MAX(BJ$1,$A26),MIN(BJ$1,$A26)))</f>
        <v>0</v>
      </c>
      <c r="BK26">
        <f>IF(BK$1=$A26,1,INDEX(Correlations!$F$3:$DA$102,MAX(BK$1,$A26),MIN(BK$1,$A26)))</f>
        <v>0</v>
      </c>
      <c r="BL26">
        <f>IF(BL$1=$A26,1,INDEX(Correlations!$F$3:$DA$102,MAX(BL$1,$A26),MIN(BL$1,$A26)))</f>
        <v>0</v>
      </c>
      <c r="BM26">
        <f>IF(BM$1=$A26,1,INDEX(Correlations!$F$3:$DA$102,MAX(BM$1,$A26),MIN(BM$1,$A26)))</f>
        <v>0</v>
      </c>
      <c r="BN26">
        <f>IF(BN$1=$A26,1,INDEX(Correlations!$F$3:$DA$102,MAX(BN$1,$A26),MIN(BN$1,$A26)))</f>
        <v>0</v>
      </c>
      <c r="BO26">
        <f>IF(BO$1=$A26,1,INDEX(Correlations!$F$3:$DA$102,MAX(BO$1,$A26),MIN(BO$1,$A26)))</f>
        <v>0</v>
      </c>
      <c r="BP26">
        <f>IF(BP$1=$A26,1,INDEX(Correlations!$F$3:$DA$102,MAX(BP$1,$A26),MIN(BP$1,$A26)))</f>
        <v>0</v>
      </c>
      <c r="BQ26">
        <f>IF(BQ$1=$A26,1,INDEX(Correlations!$F$3:$DA$102,MAX(BQ$1,$A26),MIN(BQ$1,$A26)))</f>
        <v>0</v>
      </c>
      <c r="BR26">
        <f>IF(BR$1=$A26,1,INDEX(Correlations!$F$3:$DA$102,MAX(BR$1,$A26),MIN(BR$1,$A26)))</f>
        <v>0</v>
      </c>
      <c r="BS26">
        <f>IF(BS$1=$A26,1,INDEX(Correlations!$F$3:$DA$102,MAX(BS$1,$A26),MIN(BS$1,$A26)))</f>
        <v>0</v>
      </c>
      <c r="BT26">
        <f>IF(BT$1=$A26,1,INDEX(Correlations!$F$3:$DA$102,MAX(BT$1,$A26),MIN(BT$1,$A26)))</f>
        <v>0</v>
      </c>
      <c r="BU26">
        <f>IF(BU$1=$A26,1,INDEX(Correlations!$F$3:$DA$102,MAX(BU$1,$A26),MIN(BU$1,$A26)))</f>
        <v>0</v>
      </c>
      <c r="BV26">
        <f>IF(BV$1=$A26,1,INDEX(Correlations!$F$3:$DA$102,MAX(BV$1,$A26),MIN(BV$1,$A26)))</f>
        <v>0</v>
      </c>
      <c r="BW26">
        <f>IF(BW$1=$A26,1,INDEX(Correlations!$F$3:$DA$102,MAX(BW$1,$A26),MIN(BW$1,$A26)))</f>
        <v>0</v>
      </c>
      <c r="BX26">
        <f>IF(BX$1=$A26,1,INDEX(Correlations!$F$3:$DA$102,MAX(BX$1,$A26),MIN(BX$1,$A26)))</f>
        <v>0</v>
      </c>
      <c r="BY26">
        <f>IF(BY$1=$A26,1,INDEX(Correlations!$F$3:$DA$102,MAX(BY$1,$A26),MIN(BY$1,$A26)))</f>
        <v>0</v>
      </c>
      <c r="BZ26">
        <f>IF(BZ$1=$A26,1,INDEX(Correlations!$F$3:$DA$102,MAX(BZ$1,$A26),MIN(BZ$1,$A26)))</f>
        <v>0</v>
      </c>
      <c r="CA26">
        <f>IF(CA$1=$A26,1,INDEX(Correlations!$F$3:$DA$102,MAX(CA$1,$A26),MIN(CA$1,$A26)))</f>
        <v>0</v>
      </c>
      <c r="CB26">
        <f>IF(CB$1=$A26,1,INDEX(Correlations!$F$3:$DA$102,MAX(CB$1,$A26),MIN(CB$1,$A26)))</f>
        <v>0</v>
      </c>
      <c r="CC26">
        <f>IF(CC$1=$A26,1,INDEX(Correlations!$F$3:$DA$102,MAX(CC$1,$A26),MIN(CC$1,$A26)))</f>
        <v>0</v>
      </c>
      <c r="CD26">
        <f>IF(CD$1=$A26,1,INDEX(Correlations!$F$3:$DA$102,MAX(CD$1,$A26),MIN(CD$1,$A26)))</f>
        <v>0</v>
      </c>
      <c r="CE26">
        <f>IF(CE$1=$A26,1,INDEX(Correlations!$F$3:$DA$102,MAX(CE$1,$A26),MIN(CE$1,$A26)))</f>
        <v>0</v>
      </c>
      <c r="CF26">
        <f>IF(CF$1=$A26,1,INDEX(Correlations!$F$3:$DA$102,MAX(CF$1,$A26),MIN(CF$1,$A26)))</f>
        <v>0</v>
      </c>
      <c r="CG26">
        <f>IF(CG$1=$A26,1,INDEX(Correlations!$F$3:$DA$102,MAX(CG$1,$A26),MIN(CG$1,$A26)))</f>
        <v>0</v>
      </c>
      <c r="CH26">
        <f>IF(CH$1=$A26,1,INDEX(Correlations!$F$3:$DA$102,MAX(CH$1,$A26),MIN(CH$1,$A26)))</f>
        <v>0</v>
      </c>
      <c r="CI26">
        <f>IF(CI$1=$A26,1,INDEX(Correlations!$F$3:$DA$102,MAX(CI$1,$A26),MIN(CI$1,$A26)))</f>
        <v>0</v>
      </c>
      <c r="CJ26">
        <f>IF(CJ$1=$A26,1,INDEX(Correlations!$F$3:$DA$102,MAX(CJ$1,$A26),MIN(CJ$1,$A26)))</f>
        <v>0</v>
      </c>
      <c r="CK26">
        <f>IF(CK$1=$A26,1,INDEX(Correlations!$F$3:$DA$102,MAX(CK$1,$A26),MIN(CK$1,$A26)))</f>
        <v>0</v>
      </c>
      <c r="CL26">
        <f>IF(CL$1=$A26,1,INDEX(Correlations!$F$3:$DA$102,MAX(CL$1,$A26),MIN(CL$1,$A26)))</f>
        <v>0</v>
      </c>
      <c r="CM26">
        <f>IF(CM$1=$A26,1,INDEX(Correlations!$F$3:$DA$102,MAX(CM$1,$A26),MIN(CM$1,$A26)))</f>
        <v>0</v>
      </c>
      <c r="CN26">
        <f>IF(CN$1=$A26,1,INDEX(Correlations!$F$3:$DA$102,MAX(CN$1,$A26),MIN(CN$1,$A26)))</f>
        <v>0</v>
      </c>
      <c r="CO26">
        <f>IF(CO$1=$A26,1,INDEX(Correlations!$F$3:$DA$102,MAX(CO$1,$A26),MIN(CO$1,$A26)))</f>
        <v>0</v>
      </c>
      <c r="CP26">
        <f>IF(CP$1=$A26,1,INDEX(Correlations!$F$3:$DA$102,MAX(CP$1,$A26),MIN(CP$1,$A26)))</f>
        <v>0</v>
      </c>
      <c r="CQ26">
        <f>IF(CQ$1=$A26,1,INDEX(Correlations!$F$3:$DA$102,MAX(CQ$1,$A26),MIN(CQ$1,$A26)))</f>
        <v>0</v>
      </c>
      <c r="CR26">
        <f>IF(CR$1=$A26,1,INDEX(Correlations!$F$3:$DA$102,MAX(CR$1,$A26),MIN(CR$1,$A26)))</f>
        <v>0</v>
      </c>
      <c r="CS26">
        <f>IF(CS$1=$A26,1,INDEX(Correlations!$F$3:$DA$102,MAX(CS$1,$A26),MIN(CS$1,$A26)))</f>
        <v>0</v>
      </c>
      <c r="CT26">
        <f>IF(CT$1=$A26,1,INDEX(Correlations!$F$3:$DA$102,MAX(CT$1,$A26),MIN(CT$1,$A26)))</f>
        <v>0</v>
      </c>
      <c r="CU26">
        <f>IF(CU$1=$A26,1,INDEX(Correlations!$F$3:$DA$102,MAX(CU$1,$A26),MIN(CU$1,$A26)))</f>
        <v>0</v>
      </c>
      <c r="CV26">
        <f>IF(CV$1=$A26,1,INDEX(Correlations!$F$3:$DA$102,MAX(CV$1,$A26),MIN(CV$1,$A26)))</f>
        <v>0</v>
      </c>
      <c r="CW26">
        <f>IF(CW$1=$A26,1,INDEX(Correlations!$F$3:$DA$102,MAX(CW$1,$A26),MIN(CW$1,$A26)))</f>
        <v>0</v>
      </c>
    </row>
    <row r="27" spans="1:101" x14ac:dyDescent="0.15">
      <c r="A27">
        <v>26</v>
      </c>
      <c r="B27">
        <f>IF(B$1=$A27,1,INDEX(Correlations!$F$3:$DA$102,MAX(B$1,$A27),MIN(B$1,$A27)))</f>
        <v>0.41899999999999998</v>
      </c>
      <c r="C27">
        <f>IF(C$1=$A27,1,INDEX(Correlations!$F$3:$DA$102,MAX(C$1,$A27),MIN(C$1,$A27)))</f>
        <v>0</v>
      </c>
      <c r="D27">
        <f>IF(D$1=$A27,1,INDEX(Correlations!$F$3:$DA$102,MAX(D$1,$A27),MIN(D$1,$A27)))</f>
        <v>0</v>
      </c>
      <c r="E27">
        <f>IF(E$1=$A27,1,INDEX(Correlations!$F$3:$DA$102,MAX(E$1,$A27),MIN(E$1,$A27)))</f>
        <v>0.47899999999999998</v>
      </c>
      <c r="F27">
        <f>IF(F$1=$A27,1,INDEX(Correlations!$F$3:$DA$102,MAX(F$1,$A27),MIN(F$1,$A27)))</f>
        <v>0</v>
      </c>
      <c r="G27">
        <f>IF(G$1=$A27,1,INDEX(Correlations!$F$3:$DA$102,MAX(G$1,$A27),MIN(G$1,$A27)))</f>
        <v>0</v>
      </c>
      <c r="H27">
        <f>IF(H$1=$A27,1,INDEX(Correlations!$F$3:$DA$102,MAX(H$1,$A27),MIN(H$1,$A27)))</f>
        <v>0.26</v>
      </c>
      <c r="I27">
        <f>IF(I$1=$A27,1,INDEX(Correlations!$F$3:$DA$102,MAX(I$1,$A27),MIN(I$1,$A27)))</f>
        <v>0</v>
      </c>
      <c r="J27">
        <f>IF(J$1=$A27,1,INDEX(Correlations!$F$3:$DA$102,MAX(J$1,$A27),MIN(J$1,$A27)))</f>
        <v>0</v>
      </c>
      <c r="K27">
        <f>IF(K$1=$A27,1,INDEX(Correlations!$F$3:$DA$102,MAX(K$1,$A27),MIN(K$1,$A27)))</f>
        <v>0.19</v>
      </c>
      <c r="L27">
        <f>IF(L$1=$A27,1,INDEX(Correlations!$F$3:$DA$102,MAX(L$1,$A27),MIN(L$1,$A27)))</f>
        <v>0</v>
      </c>
      <c r="M27">
        <f>IF(M$1=$A27,1,INDEX(Correlations!$F$3:$DA$102,MAX(M$1,$A27),MIN(M$1,$A27)))</f>
        <v>0</v>
      </c>
      <c r="N27">
        <f>IF(N$1=$A27,1,INDEX(Correlations!$F$3:$DA$102,MAX(N$1,$A27),MIN(N$1,$A27)))</f>
        <v>0</v>
      </c>
      <c r="O27">
        <f>IF(O$1=$A27,1,INDEX(Correlations!$F$3:$DA$102,MAX(O$1,$A27),MIN(O$1,$A27)))</f>
        <v>0</v>
      </c>
      <c r="P27">
        <f>IF(P$1=$A27,1,INDEX(Correlations!$F$3:$DA$102,MAX(P$1,$A27),MIN(P$1,$A27)))</f>
        <v>0.2</v>
      </c>
      <c r="Q27">
        <f>IF(Q$1=$A27,1,INDEX(Correlations!$F$3:$DA$102,MAX(Q$1,$A27),MIN(Q$1,$A27)))</f>
        <v>0.22</v>
      </c>
      <c r="R27">
        <f>IF(R$1=$A27,1,INDEX(Correlations!$F$3:$DA$102,MAX(R$1,$A27),MIN(R$1,$A27)))</f>
        <v>0.08</v>
      </c>
      <c r="S27">
        <f>IF(S$1=$A27,1,INDEX(Correlations!$F$3:$DA$102,MAX(S$1,$A27),MIN(S$1,$A27)))</f>
        <v>0.17</v>
      </c>
      <c r="T27">
        <f>IF(T$1=$A27,1,INDEX(Correlations!$F$3:$DA$102,MAX(T$1,$A27),MIN(T$1,$A27)))</f>
        <v>0.12</v>
      </c>
      <c r="U27">
        <f>IF(U$1=$A27,1,INDEX(Correlations!$F$3:$DA$102,MAX(U$1,$A27),MIN(U$1,$A27)))</f>
        <v>0.08</v>
      </c>
      <c r="V27">
        <f>IF(V$1=$A27,1,INDEX(Correlations!$F$3:$DA$102,MAX(V$1,$A27),MIN(V$1,$A27)))</f>
        <v>0.16</v>
      </c>
      <c r="W27">
        <f>IF(W$1=$A27,1,INDEX(Correlations!$F$3:$DA$102,MAX(W$1,$A27),MIN(W$1,$A27)))</f>
        <v>0.15</v>
      </c>
      <c r="X27">
        <f>IF(X$1=$A27,1,INDEX(Correlations!$F$3:$DA$102,MAX(X$1,$A27),MIN(X$1,$A27)))</f>
        <v>0.18</v>
      </c>
      <c r="Y27">
        <f>IF(Y$1=$A27,1,INDEX(Correlations!$F$3:$DA$102,MAX(Y$1,$A27),MIN(Y$1,$A27)))</f>
        <v>0.15</v>
      </c>
      <c r="Z27">
        <f>IF(Z$1=$A27,1,INDEX(Correlations!$F$3:$DA$102,MAX(Z$1,$A27),MIN(Z$1,$A27)))</f>
        <v>0.79</v>
      </c>
      <c r="AA27">
        <f>IF(AA$1=$A27,1,INDEX(Correlations!$F$3:$DA$102,MAX(AA$1,$A27),MIN(AA$1,$A27)))</f>
        <v>1</v>
      </c>
      <c r="AB27">
        <f>IF(AB$1=$A27,1,INDEX(Correlations!$F$3:$DA$102,MAX(AB$1,$A27),MIN(AB$1,$A27)))</f>
        <v>0.1</v>
      </c>
      <c r="AC27">
        <f>IF(AC$1=$A27,1,INDEX(Correlations!$F$3:$DA$102,MAX(AC$1,$A27),MIN(AC$1,$A27)))</f>
        <v>0.16</v>
      </c>
      <c r="AD27">
        <f>IF(AD$1=$A27,1,INDEX(Correlations!$F$3:$DA$102,MAX(AD$1,$A27),MIN(AD$1,$A27)))</f>
        <v>0.13</v>
      </c>
      <c r="AE27">
        <f>IF(AE$1=$A27,1,INDEX(Correlations!$F$3:$DA$102,MAX(AE$1,$A27),MIN(AE$1,$A27)))</f>
        <v>0.3</v>
      </c>
      <c r="AF27">
        <f>IF(AF$1=$A27,1,INDEX(Correlations!$F$3:$DA$102,MAX(AF$1,$A27),MIN(AF$1,$A27)))</f>
        <v>0.23</v>
      </c>
      <c r="AG27">
        <f>IF(AG$1=$A27,1,INDEX(Correlations!$F$3:$DA$102,MAX(AG$1,$A27),MIN(AG$1,$A27)))</f>
        <v>0.16</v>
      </c>
      <c r="AH27">
        <f>IF(AH$1=$A27,1,INDEX(Correlations!$F$3:$DA$102,MAX(AH$1,$A27),MIN(AH$1,$A27)))</f>
        <v>0.36</v>
      </c>
      <c r="AI27">
        <f>IF(AI$1=$A27,1,INDEX(Correlations!$F$3:$DA$102,MAX(AI$1,$A27),MIN(AI$1,$A27)))</f>
        <v>-0.13</v>
      </c>
      <c r="AJ27">
        <f>IF(AJ$1=$A27,1,INDEX(Correlations!$F$3:$DA$102,MAX(AJ$1,$A27),MIN(AJ$1,$A27)))</f>
        <v>0.25</v>
      </c>
      <c r="AK27">
        <f>IF(AK$1=$A27,1,INDEX(Correlations!$F$3:$DA$102,MAX(AK$1,$A27),MIN(AK$1,$A27)))</f>
        <v>0</v>
      </c>
      <c r="AL27">
        <f>IF(AL$1=$A27,1,INDEX(Correlations!$F$3:$DA$102,MAX(AL$1,$A27),MIN(AL$1,$A27)))</f>
        <v>0.27579999999999999</v>
      </c>
      <c r="AM27">
        <f>IF(AM$1=$A27,1,INDEX(Correlations!$F$3:$DA$102,MAX(AM$1,$A27),MIN(AM$1,$A27)))</f>
        <v>0.37059999999999998</v>
      </c>
      <c r="AN27">
        <f>IF(AN$1=$A27,1,INDEX(Correlations!$F$3:$DA$102,MAX(AN$1,$A27),MIN(AN$1,$A27)))</f>
        <v>0.38</v>
      </c>
      <c r="AO27">
        <f>IF(AO$1=$A27,1,INDEX(Correlations!$F$3:$DA$102,MAX(AO$1,$A27),MIN(AO$1,$A27)))</f>
        <v>0.26</v>
      </c>
      <c r="AP27">
        <f>IF(AP$1=$A27,1,INDEX(Correlations!$F$3:$DA$102,MAX(AP$1,$A27),MIN(AP$1,$A27)))</f>
        <v>0.24</v>
      </c>
      <c r="AQ27">
        <f>IF(AQ$1=$A27,1,INDEX(Correlations!$F$3:$DA$102,MAX(AQ$1,$A27),MIN(AQ$1,$A27)))</f>
        <v>0</v>
      </c>
      <c r="AR27">
        <f>IF(AR$1=$A27,1,INDEX(Correlations!$F$3:$DA$102,MAX(AR$1,$A27),MIN(AR$1,$A27)))</f>
        <v>0.38</v>
      </c>
      <c r="AS27">
        <f>IF(AS$1=$A27,1,INDEX(Correlations!$F$3:$DA$102,MAX(AS$1,$A27),MIN(AS$1,$A27)))</f>
        <v>0</v>
      </c>
      <c r="AT27">
        <f>IF(AT$1=$A27,1,INDEX(Correlations!$F$3:$DA$102,MAX(AT$1,$A27),MIN(AT$1,$A27)))</f>
        <v>0</v>
      </c>
      <c r="AU27">
        <f>IF(AU$1=$A27,1,INDEX(Correlations!$F$3:$DA$102,MAX(AU$1,$A27),MIN(AU$1,$A27)))</f>
        <v>0</v>
      </c>
      <c r="AV27">
        <f>IF(AV$1=$A27,1,INDEX(Correlations!$F$3:$DA$102,MAX(AV$1,$A27),MIN(AV$1,$A27)))</f>
        <v>0</v>
      </c>
      <c r="AW27">
        <f>IF(AW$1=$A27,1,INDEX(Correlations!$F$3:$DA$102,MAX(AW$1,$A27),MIN(AW$1,$A27)))</f>
        <v>0</v>
      </c>
      <c r="AX27">
        <f>IF(AX$1=$A27,1,INDEX(Correlations!$F$3:$DA$102,MAX(AX$1,$A27),MIN(AX$1,$A27)))</f>
        <v>0</v>
      </c>
      <c r="AY27">
        <f>IF(AY$1=$A27,1,INDEX(Correlations!$F$3:$DA$102,MAX(AY$1,$A27),MIN(AY$1,$A27)))</f>
        <v>0</v>
      </c>
      <c r="AZ27">
        <f>IF(AZ$1=$A27,1,INDEX(Correlations!$F$3:$DA$102,MAX(AZ$1,$A27),MIN(AZ$1,$A27)))</f>
        <v>0</v>
      </c>
      <c r="BA27">
        <f>IF(BA$1=$A27,1,INDEX(Correlations!$F$3:$DA$102,MAX(BA$1,$A27),MIN(BA$1,$A27)))</f>
        <v>0</v>
      </c>
      <c r="BB27">
        <f>IF(BB$1=$A27,1,INDEX(Correlations!$F$3:$DA$102,MAX(BB$1,$A27),MIN(BB$1,$A27)))</f>
        <v>0</v>
      </c>
      <c r="BC27">
        <f>IF(BC$1=$A27,1,INDEX(Correlations!$F$3:$DA$102,MAX(BC$1,$A27),MIN(BC$1,$A27)))</f>
        <v>0</v>
      </c>
      <c r="BD27">
        <f>IF(BD$1=$A27,1,INDEX(Correlations!$F$3:$DA$102,MAX(BD$1,$A27),MIN(BD$1,$A27)))</f>
        <v>0</v>
      </c>
      <c r="BE27">
        <f>IF(BE$1=$A27,1,INDEX(Correlations!$F$3:$DA$102,MAX(BE$1,$A27),MIN(BE$1,$A27)))</f>
        <v>0</v>
      </c>
      <c r="BF27">
        <f>IF(BF$1=$A27,1,INDEX(Correlations!$F$3:$DA$102,MAX(BF$1,$A27),MIN(BF$1,$A27)))</f>
        <v>0</v>
      </c>
      <c r="BG27">
        <f>IF(BG$1=$A27,1,INDEX(Correlations!$F$3:$DA$102,MAX(BG$1,$A27),MIN(BG$1,$A27)))</f>
        <v>0</v>
      </c>
      <c r="BH27">
        <f>IF(BH$1=$A27,1,INDEX(Correlations!$F$3:$DA$102,MAX(BH$1,$A27),MIN(BH$1,$A27)))</f>
        <v>0</v>
      </c>
      <c r="BI27">
        <f>IF(BI$1=$A27,1,INDEX(Correlations!$F$3:$DA$102,MAX(BI$1,$A27),MIN(BI$1,$A27)))</f>
        <v>0</v>
      </c>
      <c r="BJ27">
        <f>IF(BJ$1=$A27,1,INDEX(Correlations!$F$3:$DA$102,MAX(BJ$1,$A27),MIN(BJ$1,$A27)))</f>
        <v>0</v>
      </c>
      <c r="BK27">
        <f>IF(BK$1=$A27,1,INDEX(Correlations!$F$3:$DA$102,MAX(BK$1,$A27),MIN(BK$1,$A27)))</f>
        <v>0</v>
      </c>
      <c r="BL27">
        <f>IF(BL$1=$A27,1,INDEX(Correlations!$F$3:$DA$102,MAX(BL$1,$A27),MIN(BL$1,$A27)))</f>
        <v>0</v>
      </c>
      <c r="BM27">
        <f>IF(BM$1=$A27,1,INDEX(Correlations!$F$3:$DA$102,MAX(BM$1,$A27),MIN(BM$1,$A27)))</f>
        <v>0</v>
      </c>
      <c r="BN27">
        <f>IF(BN$1=$A27,1,INDEX(Correlations!$F$3:$DA$102,MAX(BN$1,$A27),MIN(BN$1,$A27)))</f>
        <v>0</v>
      </c>
      <c r="BO27">
        <f>IF(BO$1=$A27,1,INDEX(Correlations!$F$3:$DA$102,MAX(BO$1,$A27),MIN(BO$1,$A27)))</f>
        <v>0</v>
      </c>
      <c r="BP27">
        <f>IF(BP$1=$A27,1,INDEX(Correlations!$F$3:$DA$102,MAX(BP$1,$A27),MIN(BP$1,$A27)))</f>
        <v>0</v>
      </c>
      <c r="BQ27">
        <f>IF(BQ$1=$A27,1,INDEX(Correlations!$F$3:$DA$102,MAX(BQ$1,$A27),MIN(BQ$1,$A27)))</f>
        <v>0</v>
      </c>
      <c r="BR27">
        <f>IF(BR$1=$A27,1,INDEX(Correlations!$F$3:$DA$102,MAX(BR$1,$A27),MIN(BR$1,$A27)))</f>
        <v>0</v>
      </c>
      <c r="BS27">
        <f>IF(BS$1=$A27,1,INDEX(Correlations!$F$3:$DA$102,MAX(BS$1,$A27),MIN(BS$1,$A27)))</f>
        <v>0</v>
      </c>
      <c r="BT27">
        <f>IF(BT$1=$A27,1,INDEX(Correlations!$F$3:$DA$102,MAX(BT$1,$A27),MIN(BT$1,$A27)))</f>
        <v>0</v>
      </c>
      <c r="BU27">
        <f>IF(BU$1=$A27,1,INDEX(Correlations!$F$3:$DA$102,MAX(BU$1,$A27),MIN(BU$1,$A27)))</f>
        <v>0</v>
      </c>
      <c r="BV27">
        <f>IF(BV$1=$A27,1,INDEX(Correlations!$F$3:$DA$102,MAX(BV$1,$A27),MIN(BV$1,$A27)))</f>
        <v>0</v>
      </c>
      <c r="BW27">
        <f>IF(BW$1=$A27,1,INDEX(Correlations!$F$3:$DA$102,MAX(BW$1,$A27),MIN(BW$1,$A27)))</f>
        <v>0</v>
      </c>
      <c r="BX27">
        <f>IF(BX$1=$A27,1,INDEX(Correlations!$F$3:$DA$102,MAX(BX$1,$A27),MIN(BX$1,$A27)))</f>
        <v>0</v>
      </c>
      <c r="BY27">
        <f>IF(BY$1=$A27,1,INDEX(Correlations!$F$3:$DA$102,MAX(BY$1,$A27),MIN(BY$1,$A27)))</f>
        <v>0</v>
      </c>
      <c r="BZ27">
        <f>IF(BZ$1=$A27,1,INDEX(Correlations!$F$3:$DA$102,MAX(BZ$1,$A27),MIN(BZ$1,$A27)))</f>
        <v>0</v>
      </c>
      <c r="CA27">
        <f>IF(CA$1=$A27,1,INDEX(Correlations!$F$3:$DA$102,MAX(CA$1,$A27),MIN(CA$1,$A27)))</f>
        <v>0</v>
      </c>
      <c r="CB27">
        <f>IF(CB$1=$A27,1,INDEX(Correlations!$F$3:$DA$102,MAX(CB$1,$A27),MIN(CB$1,$A27)))</f>
        <v>0</v>
      </c>
      <c r="CC27">
        <f>IF(CC$1=$A27,1,INDEX(Correlations!$F$3:$DA$102,MAX(CC$1,$A27),MIN(CC$1,$A27)))</f>
        <v>0</v>
      </c>
      <c r="CD27">
        <f>IF(CD$1=$A27,1,INDEX(Correlations!$F$3:$DA$102,MAX(CD$1,$A27),MIN(CD$1,$A27)))</f>
        <v>0</v>
      </c>
      <c r="CE27">
        <f>IF(CE$1=$A27,1,INDEX(Correlations!$F$3:$DA$102,MAX(CE$1,$A27),MIN(CE$1,$A27)))</f>
        <v>0</v>
      </c>
      <c r="CF27">
        <f>IF(CF$1=$A27,1,INDEX(Correlations!$F$3:$DA$102,MAX(CF$1,$A27),MIN(CF$1,$A27)))</f>
        <v>0</v>
      </c>
      <c r="CG27">
        <f>IF(CG$1=$A27,1,INDEX(Correlations!$F$3:$DA$102,MAX(CG$1,$A27),MIN(CG$1,$A27)))</f>
        <v>0</v>
      </c>
      <c r="CH27">
        <f>IF(CH$1=$A27,1,INDEX(Correlations!$F$3:$DA$102,MAX(CH$1,$A27),MIN(CH$1,$A27)))</f>
        <v>0</v>
      </c>
      <c r="CI27">
        <f>IF(CI$1=$A27,1,INDEX(Correlations!$F$3:$DA$102,MAX(CI$1,$A27),MIN(CI$1,$A27)))</f>
        <v>0</v>
      </c>
      <c r="CJ27">
        <f>IF(CJ$1=$A27,1,INDEX(Correlations!$F$3:$DA$102,MAX(CJ$1,$A27),MIN(CJ$1,$A27)))</f>
        <v>0</v>
      </c>
      <c r="CK27">
        <f>IF(CK$1=$A27,1,INDEX(Correlations!$F$3:$DA$102,MAX(CK$1,$A27),MIN(CK$1,$A27)))</f>
        <v>0</v>
      </c>
      <c r="CL27">
        <f>IF(CL$1=$A27,1,INDEX(Correlations!$F$3:$DA$102,MAX(CL$1,$A27),MIN(CL$1,$A27)))</f>
        <v>0</v>
      </c>
      <c r="CM27">
        <f>IF(CM$1=$A27,1,INDEX(Correlations!$F$3:$DA$102,MAX(CM$1,$A27),MIN(CM$1,$A27)))</f>
        <v>0</v>
      </c>
      <c r="CN27">
        <f>IF(CN$1=$A27,1,INDEX(Correlations!$F$3:$DA$102,MAX(CN$1,$A27),MIN(CN$1,$A27)))</f>
        <v>0</v>
      </c>
      <c r="CO27">
        <f>IF(CO$1=$A27,1,INDEX(Correlations!$F$3:$DA$102,MAX(CO$1,$A27),MIN(CO$1,$A27)))</f>
        <v>0</v>
      </c>
      <c r="CP27">
        <f>IF(CP$1=$A27,1,INDEX(Correlations!$F$3:$DA$102,MAX(CP$1,$A27),MIN(CP$1,$A27)))</f>
        <v>0</v>
      </c>
      <c r="CQ27">
        <f>IF(CQ$1=$A27,1,INDEX(Correlations!$F$3:$DA$102,MAX(CQ$1,$A27),MIN(CQ$1,$A27)))</f>
        <v>0</v>
      </c>
      <c r="CR27">
        <f>IF(CR$1=$A27,1,INDEX(Correlations!$F$3:$DA$102,MAX(CR$1,$A27),MIN(CR$1,$A27)))</f>
        <v>0</v>
      </c>
      <c r="CS27">
        <f>IF(CS$1=$A27,1,INDEX(Correlations!$F$3:$DA$102,MAX(CS$1,$A27),MIN(CS$1,$A27)))</f>
        <v>0</v>
      </c>
      <c r="CT27">
        <f>IF(CT$1=$A27,1,INDEX(Correlations!$F$3:$DA$102,MAX(CT$1,$A27),MIN(CT$1,$A27)))</f>
        <v>0</v>
      </c>
      <c r="CU27">
        <f>IF(CU$1=$A27,1,INDEX(Correlations!$F$3:$DA$102,MAX(CU$1,$A27),MIN(CU$1,$A27)))</f>
        <v>0</v>
      </c>
      <c r="CV27">
        <f>IF(CV$1=$A27,1,INDEX(Correlations!$F$3:$DA$102,MAX(CV$1,$A27),MIN(CV$1,$A27)))</f>
        <v>0</v>
      </c>
      <c r="CW27">
        <f>IF(CW$1=$A27,1,INDEX(Correlations!$F$3:$DA$102,MAX(CW$1,$A27),MIN(CW$1,$A27)))</f>
        <v>0</v>
      </c>
    </row>
    <row r="28" spans="1:101" x14ac:dyDescent="0.15">
      <c r="A28">
        <v>27</v>
      </c>
      <c r="B28">
        <f>IF(B$1=$A28,1,INDEX(Correlations!$F$3:$DA$102,MAX(B$1,$A28),MIN(B$1,$A28)))</f>
        <v>0.28699999999999998</v>
      </c>
      <c r="C28">
        <f>IF(C$1=$A28,1,INDEX(Correlations!$F$3:$DA$102,MAX(C$1,$A28),MIN(C$1,$A28)))</f>
        <v>0</v>
      </c>
      <c r="D28">
        <f>IF(D$1=$A28,1,INDEX(Correlations!$F$3:$DA$102,MAX(D$1,$A28),MIN(D$1,$A28)))</f>
        <v>0</v>
      </c>
      <c r="E28">
        <f>IF(E$1=$A28,1,INDEX(Correlations!$F$3:$DA$102,MAX(E$1,$A28),MIN(E$1,$A28)))</f>
        <v>0.41099999999999998</v>
      </c>
      <c r="F28">
        <f>IF(F$1=$A28,1,INDEX(Correlations!$F$3:$DA$102,MAX(F$1,$A28),MIN(F$1,$A28)))</f>
        <v>0</v>
      </c>
      <c r="G28">
        <f>IF(G$1=$A28,1,INDEX(Correlations!$F$3:$DA$102,MAX(G$1,$A28),MIN(G$1,$A28)))</f>
        <v>0</v>
      </c>
      <c r="H28">
        <f>IF(H$1=$A28,1,INDEX(Correlations!$F$3:$DA$102,MAX(H$1,$A28),MIN(H$1,$A28)))</f>
        <v>0.2</v>
      </c>
      <c r="I28">
        <f>IF(I$1=$A28,1,INDEX(Correlations!$F$3:$DA$102,MAX(I$1,$A28),MIN(I$1,$A28)))</f>
        <v>0</v>
      </c>
      <c r="J28">
        <f>IF(J$1=$A28,1,INDEX(Correlations!$F$3:$DA$102,MAX(J$1,$A28),MIN(J$1,$A28)))</f>
        <v>0</v>
      </c>
      <c r="K28">
        <f>IF(K$1=$A28,1,INDEX(Correlations!$F$3:$DA$102,MAX(K$1,$A28),MIN(K$1,$A28)))</f>
        <v>0.17</v>
      </c>
      <c r="L28">
        <f>IF(L$1=$A28,1,INDEX(Correlations!$F$3:$DA$102,MAX(L$1,$A28),MIN(L$1,$A28)))</f>
        <v>0</v>
      </c>
      <c r="M28">
        <f>IF(M$1=$A28,1,INDEX(Correlations!$F$3:$DA$102,MAX(M$1,$A28),MIN(M$1,$A28)))</f>
        <v>0</v>
      </c>
      <c r="N28">
        <f>IF(N$1=$A28,1,INDEX(Correlations!$F$3:$DA$102,MAX(N$1,$A28),MIN(N$1,$A28)))</f>
        <v>0</v>
      </c>
      <c r="O28">
        <f>IF(O$1=$A28,1,INDEX(Correlations!$F$3:$DA$102,MAX(O$1,$A28),MIN(O$1,$A28)))</f>
        <v>0</v>
      </c>
      <c r="P28">
        <f>IF(P$1=$A28,1,INDEX(Correlations!$F$3:$DA$102,MAX(P$1,$A28),MIN(P$1,$A28)))</f>
        <v>0.09</v>
      </c>
      <c r="Q28">
        <f>IF(Q$1=$A28,1,INDEX(Correlations!$F$3:$DA$102,MAX(Q$1,$A28),MIN(Q$1,$A28)))</f>
        <v>0.14000000000000001</v>
      </c>
      <c r="R28">
        <f>IF(R$1=$A28,1,INDEX(Correlations!$F$3:$DA$102,MAX(R$1,$A28),MIN(R$1,$A28)))</f>
        <v>0</v>
      </c>
      <c r="S28">
        <f>IF(S$1=$A28,1,INDEX(Correlations!$F$3:$DA$102,MAX(S$1,$A28),MIN(S$1,$A28)))</f>
        <v>0.09</v>
      </c>
      <c r="T28">
        <f>IF(T$1=$A28,1,INDEX(Correlations!$F$3:$DA$102,MAX(T$1,$A28),MIN(T$1,$A28)))</f>
        <v>0.03</v>
      </c>
      <c r="U28">
        <f>IF(U$1=$A28,1,INDEX(Correlations!$F$3:$DA$102,MAX(U$1,$A28),MIN(U$1,$A28)))</f>
        <v>0</v>
      </c>
      <c r="V28">
        <f>IF(V$1=$A28,1,INDEX(Correlations!$F$3:$DA$102,MAX(V$1,$A28),MIN(V$1,$A28)))</f>
        <v>0.14000000000000001</v>
      </c>
      <c r="W28">
        <f>IF(W$1=$A28,1,INDEX(Correlations!$F$3:$DA$102,MAX(W$1,$A28),MIN(W$1,$A28)))</f>
        <v>0.13</v>
      </c>
      <c r="X28">
        <f>IF(X$1=$A28,1,INDEX(Correlations!$F$3:$DA$102,MAX(X$1,$A28),MIN(X$1,$A28)))</f>
        <v>0.08</v>
      </c>
      <c r="Y28">
        <f>IF(Y$1=$A28,1,INDEX(Correlations!$F$3:$DA$102,MAX(Y$1,$A28),MIN(Y$1,$A28)))</f>
        <v>0.03</v>
      </c>
      <c r="Z28">
        <f>IF(Z$1=$A28,1,INDEX(Correlations!$F$3:$DA$102,MAX(Z$1,$A28),MIN(Z$1,$A28)))</f>
        <v>0.1</v>
      </c>
      <c r="AA28">
        <f>IF(AA$1=$A28,1,INDEX(Correlations!$F$3:$DA$102,MAX(AA$1,$A28),MIN(AA$1,$A28)))</f>
        <v>0.1</v>
      </c>
      <c r="AB28">
        <f>IF(AB$1=$A28,1,INDEX(Correlations!$F$3:$DA$102,MAX(AB$1,$A28),MIN(AB$1,$A28)))</f>
        <v>1</v>
      </c>
      <c r="AC28">
        <f>IF(AC$1=$A28,1,INDEX(Correlations!$F$3:$DA$102,MAX(AC$1,$A28),MIN(AC$1,$A28)))</f>
        <v>0.17</v>
      </c>
      <c r="AD28">
        <f>IF(AD$1=$A28,1,INDEX(Correlations!$F$3:$DA$102,MAX(AD$1,$A28),MIN(AD$1,$A28)))</f>
        <v>7.0000000000000007E-2</v>
      </c>
      <c r="AE28">
        <f>IF(AE$1=$A28,1,INDEX(Correlations!$F$3:$DA$102,MAX(AE$1,$A28),MIN(AE$1,$A28)))</f>
        <v>0.13</v>
      </c>
      <c r="AF28">
        <f>IF(AF$1=$A28,1,INDEX(Correlations!$F$3:$DA$102,MAX(AF$1,$A28),MIN(AF$1,$A28)))</f>
        <v>0.18</v>
      </c>
      <c r="AG28">
        <f>IF(AG$1=$A28,1,INDEX(Correlations!$F$3:$DA$102,MAX(AG$1,$A28),MIN(AG$1,$A28)))</f>
        <v>0.26</v>
      </c>
      <c r="AH28">
        <f>IF(AH$1=$A28,1,INDEX(Correlations!$F$3:$DA$102,MAX(AH$1,$A28),MIN(AH$1,$A28)))</f>
        <v>0</v>
      </c>
      <c r="AI28">
        <f>IF(AI$1=$A28,1,INDEX(Correlations!$F$3:$DA$102,MAX(AI$1,$A28),MIN(AI$1,$A28)))</f>
        <v>0.28999999999999998</v>
      </c>
      <c r="AJ28">
        <f>IF(AJ$1=$A28,1,INDEX(Correlations!$F$3:$DA$102,MAX(AJ$1,$A28),MIN(AJ$1,$A28)))</f>
        <v>0.3</v>
      </c>
      <c r="AK28">
        <f>IF(AK$1=$A28,1,INDEX(Correlations!$F$3:$DA$102,MAX(AK$1,$A28),MIN(AK$1,$A28)))</f>
        <v>0</v>
      </c>
      <c r="AL28">
        <f>IF(AL$1=$A28,1,INDEX(Correlations!$F$3:$DA$102,MAX(AL$1,$A28),MIN(AL$1,$A28)))</f>
        <v>0</v>
      </c>
      <c r="AM28">
        <f>IF(AM$1=$A28,1,INDEX(Correlations!$F$3:$DA$102,MAX(AM$1,$A28),MIN(AM$1,$A28)))</f>
        <v>0</v>
      </c>
      <c r="AN28">
        <f>IF(AN$1=$A28,1,INDEX(Correlations!$F$3:$DA$102,MAX(AN$1,$A28),MIN(AN$1,$A28)))</f>
        <v>0.18</v>
      </c>
      <c r="AO28">
        <f>IF(AO$1=$A28,1,INDEX(Correlations!$F$3:$DA$102,MAX(AO$1,$A28),MIN(AO$1,$A28)))</f>
        <v>0.18</v>
      </c>
      <c r="AP28">
        <f>IF(AP$1=$A28,1,INDEX(Correlations!$F$3:$DA$102,MAX(AP$1,$A28),MIN(AP$1,$A28)))</f>
        <v>0.21</v>
      </c>
      <c r="AQ28">
        <f>IF(AQ$1=$A28,1,INDEX(Correlations!$F$3:$DA$102,MAX(AQ$1,$A28),MIN(AQ$1,$A28)))</f>
        <v>0</v>
      </c>
      <c r="AR28">
        <f>IF(AR$1=$A28,1,INDEX(Correlations!$F$3:$DA$102,MAX(AR$1,$A28),MIN(AR$1,$A28)))</f>
        <v>0.28999999999999998</v>
      </c>
      <c r="AS28">
        <f>IF(AS$1=$A28,1,INDEX(Correlations!$F$3:$DA$102,MAX(AS$1,$A28),MIN(AS$1,$A28)))</f>
        <v>0</v>
      </c>
      <c r="AT28">
        <f>IF(AT$1=$A28,1,INDEX(Correlations!$F$3:$DA$102,MAX(AT$1,$A28),MIN(AT$1,$A28)))</f>
        <v>0</v>
      </c>
      <c r="AU28">
        <f>IF(AU$1=$A28,1,INDEX(Correlations!$F$3:$DA$102,MAX(AU$1,$A28),MIN(AU$1,$A28)))</f>
        <v>0</v>
      </c>
      <c r="AV28">
        <f>IF(AV$1=$A28,1,INDEX(Correlations!$F$3:$DA$102,MAX(AV$1,$A28),MIN(AV$1,$A28)))</f>
        <v>0</v>
      </c>
      <c r="AW28">
        <f>IF(AW$1=$A28,1,INDEX(Correlations!$F$3:$DA$102,MAX(AW$1,$A28),MIN(AW$1,$A28)))</f>
        <v>0</v>
      </c>
      <c r="AX28">
        <f>IF(AX$1=$A28,1,INDEX(Correlations!$F$3:$DA$102,MAX(AX$1,$A28),MIN(AX$1,$A28)))</f>
        <v>0</v>
      </c>
      <c r="AY28">
        <f>IF(AY$1=$A28,1,INDEX(Correlations!$F$3:$DA$102,MAX(AY$1,$A28),MIN(AY$1,$A28)))</f>
        <v>0</v>
      </c>
      <c r="AZ28">
        <f>IF(AZ$1=$A28,1,INDEX(Correlations!$F$3:$DA$102,MAX(AZ$1,$A28),MIN(AZ$1,$A28)))</f>
        <v>0.45</v>
      </c>
      <c r="BA28">
        <f>IF(BA$1=$A28,1,INDEX(Correlations!$F$3:$DA$102,MAX(BA$1,$A28),MIN(BA$1,$A28)))</f>
        <v>0</v>
      </c>
      <c r="BB28">
        <f>IF(BB$1=$A28,1,INDEX(Correlations!$F$3:$DA$102,MAX(BB$1,$A28),MIN(BB$1,$A28)))</f>
        <v>0</v>
      </c>
      <c r="BC28">
        <f>IF(BC$1=$A28,1,INDEX(Correlations!$F$3:$DA$102,MAX(BC$1,$A28),MIN(BC$1,$A28)))</f>
        <v>0</v>
      </c>
      <c r="BD28">
        <f>IF(BD$1=$A28,1,INDEX(Correlations!$F$3:$DA$102,MAX(BD$1,$A28),MIN(BD$1,$A28)))</f>
        <v>0</v>
      </c>
      <c r="BE28">
        <f>IF(BE$1=$A28,1,INDEX(Correlations!$F$3:$DA$102,MAX(BE$1,$A28),MIN(BE$1,$A28)))</f>
        <v>0</v>
      </c>
      <c r="BF28">
        <f>IF(BF$1=$A28,1,INDEX(Correlations!$F$3:$DA$102,MAX(BF$1,$A28),MIN(BF$1,$A28)))</f>
        <v>0</v>
      </c>
      <c r="BG28">
        <f>IF(BG$1=$A28,1,INDEX(Correlations!$F$3:$DA$102,MAX(BG$1,$A28),MIN(BG$1,$A28)))</f>
        <v>0</v>
      </c>
      <c r="BH28">
        <f>IF(BH$1=$A28,1,INDEX(Correlations!$F$3:$DA$102,MAX(BH$1,$A28),MIN(BH$1,$A28)))</f>
        <v>0</v>
      </c>
      <c r="BI28">
        <f>IF(BI$1=$A28,1,INDEX(Correlations!$F$3:$DA$102,MAX(BI$1,$A28),MIN(BI$1,$A28)))</f>
        <v>0</v>
      </c>
      <c r="BJ28">
        <f>IF(BJ$1=$A28,1,INDEX(Correlations!$F$3:$DA$102,MAX(BJ$1,$A28),MIN(BJ$1,$A28)))</f>
        <v>0</v>
      </c>
      <c r="BK28">
        <f>IF(BK$1=$A28,1,INDEX(Correlations!$F$3:$DA$102,MAX(BK$1,$A28),MIN(BK$1,$A28)))</f>
        <v>0</v>
      </c>
      <c r="BL28">
        <f>IF(BL$1=$A28,1,INDEX(Correlations!$F$3:$DA$102,MAX(BL$1,$A28),MIN(BL$1,$A28)))</f>
        <v>0</v>
      </c>
      <c r="BM28">
        <f>IF(BM$1=$A28,1,INDEX(Correlations!$F$3:$DA$102,MAX(BM$1,$A28),MIN(BM$1,$A28)))</f>
        <v>0</v>
      </c>
      <c r="BN28">
        <f>IF(BN$1=$A28,1,INDEX(Correlations!$F$3:$DA$102,MAX(BN$1,$A28),MIN(BN$1,$A28)))</f>
        <v>0</v>
      </c>
      <c r="BO28">
        <f>IF(BO$1=$A28,1,INDEX(Correlations!$F$3:$DA$102,MAX(BO$1,$A28),MIN(BO$1,$A28)))</f>
        <v>0</v>
      </c>
      <c r="BP28">
        <f>IF(BP$1=$A28,1,INDEX(Correlations!$F$3:$DA$102,MAX(BP$1,$A28),MIN(BP$1,$A28)))</f>
        <v>0</v>
      </c>
      <c r="BQ28">
        <f>IF(BQ$1=$A28,1,INDEX(Correlations!$F$3:$DA$102,MAX(BQ$1,$A28),MIN(BQ$1,$A28)))</f>
        <v>0</v>
      </c>
      <c r="BR28">
        <f>IF(BR$1=$A28,1,INDEX(Correlations!$F$3:$DA$102,MAX(BR$1,$A28),MIN(BR$1,$A28)))</f>
        <v>0</v>
      </c>
      <c r="BS28">
        <f>IF(BS$1=$A28,1,INDEX(Correlations!$F$3:$DA$102,MAX(BS$1,$A28),MIN(BS$1,$A28)))</f>
        <v>0</v>
      </c>
      <c r="BT28">
        <f>IF(BT$1=$A28,1,INDEX(Correlations!$F$3:$DA$102,MAX(BT$1,$A28),MIN(BT$1,$A28)))</f>
        <v>0</v>
      </c>
      <c r="BU28">
        <f>IF(BU$1=$A28,1,INDEX(Correlations!$F$3:$DA$102,MAX(BU$1,$A28),MIN(BU$1,$A28)))</f>
        <v>0</v>
      </c>
      <c r="BV28">
        <f>IF(BV$1=$A28,1,INDEX(Correlations!$F$3:$DA$102,MAX(BV$1,$A28),MIN(BV$1,$A28)))</f>
        <v>0</v>
      </c>
      <c r="BW28">
        <f>IF(BW$1=$A28,1,INDEX(Correlations!$F$3:$DA$102,MAX(BW$1,$A28),MIN(BW$1,$A28)))</f>
        <v>0</v>
      </c>
      <c r="BX28">
        <f>IF(BX$1=$A28,1,INDEX(Correlations!$F$3:$DA$102,MAX(BX$1,$A28),MIN(BX$1,$A28)))</f>
        <v>0</v>
      </c>
      <c r="BY28">
        <f>IF(BY$1=$A28,1,INDEX(Correlations!$F$3:$DA$102,MAX(BY$1,$A28),MIN(BY$1,$A28)))</f>
        <v>0</v>
      </c>
      <c r="BZ28">
        <f>IF(BZ$1=$A28,1,INDEX(Correlations!$F$3:$DA$102,MAX(BZ$1,$A28),MIN(BZ$1,$A28)))</f>
        <v>0</v>
      </c>
      <c r="CA28">
        <f>IF(CA$1=$A28,1,INDEX(Correlations!$F$3:$DA$102,MAX(CA$1,$A28),MIN(CA$1,$A28)))</f>
        <v>0</v>
      </c>
      <c r="CB28">
        <f>IF(CB$1=$A28,1,INDEX(Correlations!$F$3:$DA$102,MAX(CB$1,$A28),MIN(CB$1,$A28)))</f>
        <v>0</v>
      </c>
      <c r="CC28">
        <f>IF(CC$1=$A28,1,INDEX(Correlations!$F$3:$DA$102,MAX(CC$1,$A28),MIN(CC$1,$A28)))</f>
        <v>0</v>
      </c>
      <c r="CD28">
        <f>IF(CD$1=$A28,1,INDEX(Correlations!$F$3:$DA$102,MAX(CD$1,$A28),MIN(CD$1,$A28)))</f>
        <v>0</v>
      </c>
      <c r="CE28">
        <f>IF(CE$1=$A28,1,INDEX(Correlations!$F$3:$DA$102,MAX(CE$1,$A28),MIN(CE$1,$A28)))</f>
        <v>0</v>
      </c>
      <c r="CF28">
        <f>IF(CF$1=$A28,1,INDEX(Correlations!$F$3:$DA$102,MAX(CF$1,$A28),MIN(CF$1,$A28)))</f>
        <v>0</v>
      </c>
      <c r="CG28">
        <f>IF(CG$1=$A28,1,INDEX(Correlations!$F$3:$DA$102,MAX(CG$1,$A28),MIN(CG$1,$A28)))</f>
        <v>0</v>
      </c>
      <c r="CH28">
        <f>IF(CH$1=$A28,1,INDEX(Correlations!$F$3:$DA$102,MAX(CH$1,$A28),MIN(CH$1,$A28)))</f>
        <v>0</v>
      </c>
      <c r="CI28">
        <f>IF(CI$1=$A28,1,INDEX(Correlations!$F$3:$DA$102,MAX(CI$1,$A28),MIN(CI$1,$A28)))</f>
        <v>0</v>
      </c>
      <c r="CJ28">
        <f>IF(CJ$1=$A28,1,INDEX(Correlations!$F$3:$DA$102,MAX(CJ$1,$A28),MIN(CJ$1,$A28)))</f>
        <v>0</v>
      </c>
      <c r="CK28">
        <f>IF(CK$1=$A28,1,INDEX(Correlations!$F$3:$DA$102,MAX(CK$1,$A28),MIN(CK$1,$A28)))</f>
        <v>0</v>
      </c>
      <c r="CL28">
        <f>IF(CL$1=$A28,1,INDEX(Correlations!$F$3:$DA$102,MAX(CL$1,$A28),MIN(CL$1,$A28)))</f>
        <v>0</v>
      </c>
      <c r="CM28">
        <f>IF(CM$1=$A28,1,INDEX(Correlations!$F$3:$DA$102,MAX(CM$1,$A28),MIN(CM$1,$A28)))</f>
        <v>0</v>
      </c>
      <c r="CN28">
        <f>IF(CN$1=$A28,1,INDEX(Correlations!$F$3:$DA$102,MAX(CN$1,$A28),MIN(CN$1,$A28)))</f>
        <v>0</v>
      </c>
      <c r="CO28">
        <f>IF(CO$1=$A28,1,INDEX(Correlations!$F$3:$DA$102,MAX(CO$1,$A28),MIN(CO$1,$A28)))</f>
        <v>0</v>
      </c>
      <c r="CP28">
        <f>IF(CP$1=$A28,1,INDEX(Correlations!$F$3:$DA$102,MAX(CP$1,$A28),MIN(CP$1,$A28)))</f>
        <v>0</v>
      </c>
      <c r="CQ28">
        <f>IF(CQ$1=$A28,1,INDEX(Correlations!$F$3:$DA$102,MAX(CQ$1,$A28),MIN(CQ$1,$A28)))</f>
        <v>0</v>
      </c>
      <c r="CR28">
        <f>IF(CR$1=$A28,1,INDEX(Correlations!$F$3:$DA$102,MAX(CR$1,$A28),MIN(CR$1,$A28)))</f>
        <v>0</v>
      </c>
      <c r="CS28">
        <f>IF(CS$1=$A28,1,INDEX(Correlations!$F$3:$DA$102,MAX(CS$1,$A28),MIN(CS$1,$A28)))</f>
        <v>0</v>
      </c>
      <c r="CT28">
        <f>IF(CT$1=$A28,1,INDEX(Correlations!$F$3:$DA$102,MAX(CT$1,$A28),MIN(CT$1,$A28)))</f>
        <v>0</v>
      </c>
      <c r="CU28">
        <f>IF(CU$1=$A28,1,INDEX(Correlations!$F$3:$DA$102,MAX(CU$1,$A28),MIN(CU$1,$A28)))</f>
        <v>0</v>
      </c>
      <c r="CV28">
        <f>IF(CV$1=$A28,1,INDEX(Correlations!$F$3:$DA$102,MAX(CV$1,$A28),MIN(CV$1,$A28)))</f>
        <v>0</v>
      </c>
      <c r="CW28">
        <f>IF(CW$1=$A28,1,INDEX(Correlations!$F$3:$DA$102,MAX(CW$1,$A28),MIN(CW$1,$A28)))</f>
        <v>0</v>
      </c>
    </row>
    <row r="29" spans="1:101" x14ac:dyDescent="0.15">
      <c r="A29">
        <v>28</v>
      </c>
      <c r="B29">
        <f>IF(B$1=$A29,1,INDEX(Correlations!$F$3:$DA$102,MAX(B$1,$A29),MIN(B$1,$A29)))</f>
        <v>0.51400000000000001</v>
      </c>
      <c r="C29">
        <f>IF(C$1=$A29,1,INDEX(Correlations!$F$3:$DA$102,MAX(C$1,$A29),MIN(C$1,$A29)))</f>
        <v>0.60199999999999998</v>
      </c>
      <c r="D29">
        <f>IF(D$1=$A29,1,INDEX(Correlations!$F$3:$DA$102,MAX(D$1,$A29),MIN(D$1,$A29)))</f>
        <v>0</v>
      </c>
      <c r="E29">
        <f>IF(E$1=$A29,1,INDEX(Correlations!$F$3:$DA$102,MAX(E$1,$A29),MIN(E$1,$A29)))</f>
        <v>0.24</v>
      </c>
      <c r="F29">
        <f>IF(F$1=$A29,1,INDEX(Correlations!$F$3:$DA$102,MAX(F$1,$A29),MIN(F$1,$A29)))</f>
        <v>0</v>
      </c>
      <c r="G29">
        <f>IF(G$1=$A29,1,INDEX(Correlations!$F$3:$DA$102,MAX(G$1,$A29),MIN(G$1,$A29)))</f>
        <v>0</v>
      </c>
      <c r="H29">
        <f>IF(H$1=$A29,1,INDEX(Correlations!$F$3:$DA$102,MAX(H$1,$A29),MIN(H$1,$A29)))</f>
        <v>0.78</v>
      </c>
      <c r="I29">
        <f>IF(I$1=$A29,1,INDEX(Correlations!$F$3:$DA$102,MAX(I$1,$A29),MIN(I$1,$A29)))</f>
        <v>0</v>
      </c>
      <c r="J29">
        <f>IF(J$1=$A29,1,INDEX(Correlations!$F$3:$DA$102,MAX(J$1,$A29),MIN(J$1,$A29)))</f>
        <v>0</v>
      </c>
      <c r="K29">
        <f>IF(K$1=$A29,1,INDEX(Correlations!$F$3:$DA$102,MAX(K$1,$A29),MIN(K$1,$A29)))</f>
        <v>0.255</v>
      </c>
      <c r="L29">
        <f>IF(L$1=$A29,1,INDEX(Correlations!$F$3:$DA$102,MAX(L$1,$A29),MIN(L$1,$A29)))</f>
        <v>0</v>
      </c>
      <c r="M29">
        <f>IF(M$1=$A29,1,INDEX(Correlations!$F$3:$DA$102,MAX(M$1,$A29),MIN(M$1,$A29)))</f>
        <v>0</v>
      </c>
      <c r="N29">
        <f>IF(N$1=$A29,1,INDEX(Correlations!$F$3:$DA$102,MAX(N$1,$A29),MIN(N$1,$A29)))</f>
        <v>0</v>
      </c>
      <c r="O29">
        <f>IF(O$1=$A29,1,INDEX(Correlations!$F$3:$DA$102,MAX(O$1,$A29),MIN(O$1,$A29)))</f>
        <v>0</v>
      </c>
      <c r="P29">
        <f>IF(P$1=$A29,1,INDEX(Correlations!$F$3:$DA$102,MAX(P$1,$A29),MIN(P$1,$A29)))</f>
        <v>0.2</v>
      </c>
      <c r="Q29">
        <f>IF(Q$1=$A29,1,INDEX(Correlations!$F$3:$DA$102,MAX(Q$1,$A29),MIN(Q$1,$A29)))</f>
        <v>0.22</v>
      </c>
      <c r="R29">
        <f>IF(R$1=$A29,1,INDEX(Correlations!$F$3:$DA$102,MAX(R$1,$A29),MIN(R$1,$A29)))</f>
        <v>0.12</v>
      </c>
      <c r="S29">
        <f>IF(S$1=$A29,1,INDEX(Correlations!$F$3:$DA$102,MAX(S$1,$A29),MIN(S$1,$A29)))</f>
        <v>0.08</v>
      </c>
      <c r="T29">
        <f>IF(T$1=$A29,1,INDEX(Correlations!$F$3:$DA$102,MAX(T$1,$A29),MIN(T$1,$A29)))</f>
        <v>0.14000000000000001</v>
      </c>
      <c r="U29">
        <f>IF(U$1=$A29,1,INDEX(Correlations!$F$3:$DA$102,MAX(U$1,$A29),MIN(U$1,$A29)))</f>
        <v>0.08</v>
      </c>
      <c r="V29">
        <f>IF(V$1=$A29,1,INDEX(Correlations!$F$3:$DA$102,MAX(V$1,$A29),MIN(V$1,$A29)))</f>
        <v>0.11</v>
      </c>
      <c r="W29">
        <f>IF(W$1=$A29,1,INDEX(Correlations!$F$3:$DA$102,MAX(W$1,$A29),MIN(W$1,$A29)))</f>
        <v>0.16</v>
      </c>
      <c r="X29">
        <f>IF(X$1=$A29,1,INDEX(Correlations!$F$3:$DA$102,MAX(X$1,$A29),MIN(X$1,$A29)))</f>
        <v>0.17</v>
      </c>
      <c r="Y29">
        <f>IF(Y$1=$A29,1,INDEX(Correlations!$F$3:$DA$102,MAX(Y$1,$A29),MIN(Y$1,$A29)))</f>
        <v>0.12</v>
      </c>
      <c r="Z29">
        <f>IF(Z$1=$A29,1,INDEX(Correlations!$F$3:$DA$102,MAX(Z$1,$A29),MIN(Z$1,$A29)))</f>
        <v>0.17</v>
      </c>
      <c r="AA29">
        <f>IF(AA$1=$A29,1,INDEX(Correlations!$F$3:$DA$102,MAX(AA$1,$A29),MIN(AA$1,$A29)))</f>
        <v>0.16</v>
      </c>
      <c r="AB29">
        <f>IF(AB$1=$A29,1,INDEX(Correlations!$F$3:$DA$102,MAX(AB$1,$A29),MIN(AB$1,$A29)))</f>
        <v>0.17</v>
      </c>
      <c r="AC29">
        <f>IF(AC$1=$A29,1,INDEX(Correlations!$F$3:$DA$102,MAX(AC$1,$A29),MIN(AC$1,$A29)))</f>
        <v>1</v>
      </c>
      <c r="AD29">
        <f>IF(AD$1=$A29,1,INDEX(Correlations!$F$3:$DA$102,MAX(AD$1,$A29),MIN(AD$1,$A29)))</f>
        <v>0.3</v>
      </c>
      <c r="AE29">
        <f>IF(AE$1=$A29,1,INDEX(Correlations!$F$3:$DA$102,MAX(AE$1,$A29),MIN(AE$1,$A29)))</f>
        <v>0.26</v>
      </c>
      <c r="AF29">
        <f>IF(AF$1=$A29,1,INDEX(Correlations!$F$3:$DA$102,MAX(AF$1,$A29),MIN(AF$1,$A29)))</f>
        <v>-0.04</v>
      </c>
      <c r="AG29">
        <f>IF(AG$1=$A29,1,INDEX(Correlations!$F$3:$DA$102,MAX(AG$1,$A29),MIN(AG$1,$A29)))</f>
        <v>0.04</v>
      </c>
      <c r="AH29">
        <f>IF(AH$1=$A29,1,INDEX(Correlations!$F$3:$DA$102,MAX(AH$1,$A29),MIN(AH$1,$A29)))</f>
        <v>0</v>
      </c>
      <c r="AI29">
        <f>IF(AI$1=$A29,1,INDEX(Correlations!$F$3:$DA$102,MAX(AI$1,$A29),MIN(AI$1,$A29)))</f>
        <v>0.33</v>
      </c>
      <c r="AJ29">
        <f>IF(AJ$1=$A29,1,INDEX(Correlations!$F$3:$DA$102,MAX(AJ$1,$A29),MIN(AJ$1,$A29)))</f>
        <v>0.45</v>
      </c>
      <c r="AK29">
        <f>IF(AK$1=$A29,1,INDEX(Correlations!$F$3:$DA$102,MAX(AK$1,$A29),MIN(AK$1,$A29)))</f>
        <v>0</v>
      </c>
      <c r="AL29">
        <f>IF(AL$1=$A29,1,INDEX(Correlations!$F$3:$DA$102,MAX(AL$1,$A29),MIN(AL$1,$A29)))</f>
        <v>0</v>
      </c>
      <c r="AM29">
        <f>IF(AM$1=$A29,1,INDEX(Correlations!$F$3:$DA$102,MAX(AM$1,$A29),MIN(AM$1,$A29)))</f>
        <v>0</v>
      </c>
      <c r="AN29">
        <f>IF(AN$1=$A29,1,INDEX(Correlations!$F$3:$DA$102,MAX(AN$1,$A29),MIN(AN$1,$A29)))</f>
        <v>0.24</v>
      </c>
      <c r="AO29">
        <f>IF(AO$1=$A29,1,INDEX(Correlations!$F$3:$DA$102,MAX(AO$1,$A29),MIN(AO$1,$A29)))</f>
        <v>0.26</v>
      </c>
      <c r="AP29">
        <f>IF(AP$1=$A29,1,INDEX(Correlations!$F$3:$DA$102,MAX(AP$1,$A29),MIN(AP$1,$A29)))</f>
        <v>0.27</v>
      </c>
      <c r="AQ29">
        <f>IF(AQ$1=$A29,1,INDEX(Correlations!$F$3:$DA$102,MAX(AQ$1,$A29),MIN(AQ$1,$A29)))</f>
        <v>0</v>
      </c>
      <c r="AR29">
        <f>IF(AR$1=$A29,1,INDEX(Correlations!$F$3:$DA$102,MAX(AR$1,$A29),MIN(AR$1,$A29)))</f>
        <v>0.21</v>
      </c>
      <c r="AS29">
        <f>IF(AS$1=$A29,1,INDEX(Correlations!$F$3:$DA$102,MAX(AS$1,$A29),MIN(AS$1,$A29)))</f>
        <v>0</v>
      </c>
      <c r="AT29">
        <f>IF(AT$1=$A29,1,INDEX(Correlations!$F$3:$DA$102,MAX(AT$1,$A29),MIN(AT$1,$A29)))</f>
        <v>0</v>
      </c>
      <c r="AU29">
        <f>IF(AU$1=$A29,1,INDEX(Correlations!$F$3:$DA$102,MAX(AU$1,$A29),MIN(AU$1,$A29)))</f>
        <v>0</v>
      </c>
      <c r="AV29">
        <f>IF(AV$1=$A29,1,INDEX(Correlations!$F$3:$DA$102,MAX(AV$1,$A29),MIN(AV$1,$A29)))</f>
        <v>0</v>
      </c>
      <c r="AW29">
        <f>IF(AW$1=$A29,1,INDEX(Correlations!$F$3:$DA$102,MAX(AW$1,$A29),MIN(AW$1,$A29)))</f>
        <v>0</v>
      </c>
      <c r="AX29">
        <f>IF(AX$1=$A29,1,INDEX(Correlations!$F$3:$DA$102,MAX(AX$1,$A29),MIN(AX$1,$A29)))</f>
        <v>0</v>
      </c>
      <c r="AY29">
        <f>IF(AY$1=$A29,1,INDEX(Correlations!$F$3:$DA$102,MAX(AY$1,$A29),MIN(AY$1,$A29)))</f>
        <v>0</v>
      </c>
      <c r="AZ29">
        <f>IF(AZ$1=$A29,1,INDEX(Correlations!$F$3:$DA$102,MAX(AZ$1,$A29),MIN(AZ$1,$A29)))</f>
        <v>0.45</v>
      </c>
      <c r="BA29">
        <f>IF(BA$1=$A29,1,INDEX(Correlations!$F$3:$DA$102,MAX(BA$1,$A29),MIN(BA$1,$A29)))</f>
        <v>0</v>
      </c>
      <c r="BB29">
        <f>IF(BB$1=$A29,1,INDEX(Correlations!$F$3:$DA$102,MAX(BB$1,$A29),MIN(BB$1,$A29)))</f>
        <v>0</v>
      </c>
      <c r="BC29">
        <f>IF(BC$1=$A29,1,INDEX(Correlations!$F$3:$DA$102,MAX(BC$1,$A29),MIN(BC$1,$A29)))</f>
        <v>0</v>
      </c>
      <c r="BD29">
        <f>IF(BD$1=$A29,1,INDEX(Correlations!$F$3:$DA$102,MAX(BD$1,$A29),MIN(BD$1,$A29)))</f>
        <v>0</v>
      </c>
      <c r="BE29">
        <f>IF(BE$1=$A29,1,INDEX(Correlations!$F$3:$DA$102,MAX(BE$1,$A29),MIN(BE$1,$A29)))</f>
        <v>0</v>
      </c>
      <c r="BF29">
        <f>IF(BF$1=$A29,1,INDEX(Correlations!$F$3:$DA$102,MAX(BF$1,$A29),MIN(BF$1,$A29)))</f>
        <v>0</v>
      </c>
      <c r="BG29">
        <f>IF(BG$1=$A29,1,INDEX(Correlations!$F$3:$DA$102,MAX(BG$1,$A29),MIN(BG$1,$A29)))</f>
        <v>0</v>
      </c>
      <c r="BH29">
        <f>IF(BH$1=$A29,1,INDEX(Correlations!$F$3:$DA$102,MAX(BH$1,$A29),MIN(BH$1,$A29)))</f>
        <v>0</v>
      </c>
      <c r="BI29">
        <f>IF(BI$1=$A29,1,INDEX(Correlations!$F$3:$DA$102,MAX(BI$1,$A29),MIN(BI$1,$A29)))</f>
        <v>0</v>
      </c>
      <c r="BJ29">
        <f>IF(BJ$1=$A29,1,INDEX(Correlations!$F$3:$DA$102,MAX(BJ$1,$A29),MIN(BJ$1,$A29)))</f>
        <v>0</v>
      </c>
      <c r="BK29">
        <f>IF(BK$1=$A29,1,INDEX(Correlations!$F$3:$DA$102,MAX(BK$1,$A29),MIN(BK$1,$A29)))</f>
        <v>0</v>
      </c>
      <c r="BL29">
        <f>IF(BL$1=$A29,1,INDEX(Correlations!$F$3:$DA$102,MAX(BL$1,$A29),MIN(BL$1,$A29)))</f>
        <v>0</v>
      </c>
      <c r="BM29">
        <f>IF(BM$1=$A29,1,INDEX(Correlations!$F$3:$DA$102,MAX(BM$1,$A29),MIN(BM$1,$A29)))</f>
        <v>0</v>
      </c>
      <c r="BN29">
        <f>IF(BN$1=$A29,1,INDEX(Correlations!$F$3:$DA$102,MAX(BN$1,$A29),MIN(BN$1,$A29)))</f>
        <v>0</v>
      </c>
      <c r="BO29">
        <f>IF(BO$1=$A29,1,INDEX(Correlations!$F$3:$DA$102,MAX(BO$1,$A29),MIN(BO$1,$A29)))</f>
        <v>0</v>
      </c>
      <c r="BP29">
        <f>IF(BP$1=$A29,1,INDEX(Correlations!$F$3:$DA$102,MAX(BP$1,$A29),MIN(BP$1,$A29)))</f>
        <v>0</v>
      </c>
      <c r="BQ29">
        <f>IF(BQ$1=$A29,1,INDEX(Correlations!$F$3:$DA$102,MAX(BQ$1,$A29),MIN(BQ$1,$A29)))</f>
        <v>0</v>
      </c>
      <c r="BR29">
        <f>IF(BR$1=$A29,1,INDEX(Correlations!$F$3:$DA$102,MAX(BR$1,$A29),MIN(BR$1,$A29)))</f>
        <v>0</v>
      </c>
      <c r="BS29">
        <f>IF(BS$1=$A29,1,INDEX(Correlations!$F$3:$DA$102,MAX(BS$1,$A29),MIN(BS$1,$A29)))</f>
        <v>0</v>
      </c>
      <c r="BT29">
        <f>IF(BT$1=$A29,1,INDEX(Correlations!$F$3:$DA$102,MAX(BT$1,$A29),MIN(BT$1,$A29)))</f>
        <v>0</v>
      </c>
      <c r="BU29">
        <f>IF(BU$1=$A29,1,INDEX(Correlations!$F$3:$DA$102,MAX(BU$1,$A29),MIN(BU$1,$A29)))</f>
        <v>0</v>
      </c>
      <c r="BV29">
        <f>IF(BV$1=$A29,1,INDEX(Correlations!$F$3:$DA$102,MAX(BV$1,$A29),MIN(BV$1,$A29)))</f>
        <v>0</v>
      </c>
      <c r="BW29">
        <f>IF(BW$1=$A29,1,INDEX(Correlations!$F$3:$DA$102,MAX(BW$1,$A29),MIN(BW$1,$A29)))</f>
        <v>0</v>
      </c>
      <c r="BX29">
        <f>IF(BX$1=$A29,1,INDEX(Correlations!$F$3:$DA$102,MAX(BX$1,$A29),MIN(BX$1,$A29)))</f>
        <v>0</v>
      </c>
      <c r="BY29">
        <f>IF(BY$1=$A29,1,INDEX(Correlations!$F$3:$DA$102,MAX(BY$1,$A29),MIN(BY$1,$A29)))</f>
        <v>0</v>
      </c>
      <c r="BZ29">
        <f>IF(BZ$1=$A29,1,INDEX(Correlations!$F$3:$DA$102,MAX(BZ$1,$A29),MIN(BZ$1,$A29)))</f>
        <v>0</v>
      </c>
      <c r="CA29">
        <f>IF(CA$1=$A29,1,INDEX(Correlations!$F$3:$DA$102,MAX(CA$1,$A29),MIN(CA$1,$A29)))</f>
        <v>0</v>
      </c>
      <c r="CB29">
        <f>IF(CB$1=$A29,1,INDEX(Correlations!$F$3:$DA$102,MAX(CB$1,$A29),MIN(CB$1,$A29)))</f>
        <v>0</v>
      </c>
      <c r="CC29">
        <f>IF(CC$1=$A29,1,INDEX(Correlations!$F$3:$DA$102,MAX(CC$1,$A29),MIN(CC$1,$A29)))</f>
        <v>0</v>
      </c>
      <c r="CD29">
        <f>IF(CD$1=$A29,1,INDEX(Correlations!$F$3:$DA$102,MAX(CD$1,$A29),MIN(CD$1,$A29)))</f>
        <v>0</v>
      </c>
      <c r="CE29">
        <f>IF(CE$1=$A29,1,INDEX(Correlations!$F$3:$DA$102,MAX(CE$1,$A29),MIN(CE$1,$A29)))</f>
        <v>0</v>
      </c>
      <c r="CF29">
        <f>IF(CF$1=$A29,1,INDEX(Correlations!$F$3:$DA$102,MAX(CF$1,$A29),MIN(CF$1,$A29)))</f>
        <v>0</v>
      </c>
      <c r="CG29">
        <f>IF(CG$1=$A29,1,INDEX(Correlations!$F$3:$DA$102,MAX(CG$1,$A29),MIN(CG$1,$A29)))</f>
        <v>0</v>
      </c>
      <c r="CH29">
        <f>IF(CH$1=$A29,1,INDEX(Correlations!$F$3:$DA$102,MAX(CH$1,$A29),MIN(CH$1,$A29)))</f>
        <v>0</v>
      </c>
      <c r="CI29">
        <f>IF(CI$1=$A29,1,INDEX(Correlations!$F$3:$DA$102,MAX(CI$1,$A29),MIN(CI$1,$A29)))</f>
        <v>0</v>
      </c>
      <c r="CJ29">
        <f>IF(CJ$1=$A29,1,INDEX(Correlations!$F$3:$DA$102,MAX(CJ$1,$A29),MIN(CJ$1,$A29)))</f>
        <v>0</v>
      </c>
      <c r="CK29">
        <f>IF(CK$1=$A29,1,INDEX(Correlations!$F$3:$DA$102,MAX(CK$1,$A29),MIN(CK$1,$A29)))</f>
        <v>0</v>
      </c>
      <c r="CL29">
        <f>IF(CL$1=$A29,1,INDEX(Correlations!$F$3:$DA$102,MAX(CL$1,$A29),MIN(CL$1,$A29)))</f>
        <v>0</v>
      </c>
      <c r="CM29">
        <f>IF(CM$1=$A29,1,INDEX(Correlations!$F$3:$DA$102,MAX(CM$1,$A29),MIN(CM$1,$A29)))</f>
        <v>0</v>
      </c>
      <c r="CN29">
        <f>IF(CN$1=$A29,1,INDEX(Correlations!$F$3:$DA$102,MAX(CN$1,$A29),MIN(CN$1,$A29)))</f>
        <v>0</v>
      </c>
      <c r="CO29">
        <f>IF(CO$1=$A29,1,INDEX(Correlations!$F$3:$DA$102,MAX(CO$1,$A29),MIN(CO$1,$A29)))</f>
        <v>0</v>
      </c>
      <c r="CP29">
        <f>IF(CP$1=$A29,1,INDEX(Correlations!$F$3:$DA$102,MAX(CP$1,$A29),MIN(CP$1,$A29)))</f>
        <v>0</v>
      </c>
      <c r="CQ29">
        <f>IF(CQ$1=$A29,1,INDEX(Correlations!$F$3:$DA$102,MAX(CQ$1,$A29),MIN(CQ$1,$A29)))</f>
        <v>0</v>
      </c>
      <c r="CR29">
        <f>IF(CR$1=$A29,1,INDEX(Correlations!$F$3:$DA$102,MAX(CR$1,$A29),MIN(CR$1,$A29)))</f>
        <v>0</v>
      </c>
      <c r="CS29">
        <f>IF(CS$1=$A29,1,INDEX(Correlations!$F$3:$DA$102,MAX(CS$1,$A29),MIN(CS$1,$A29)))</f>
        <v>0</v>
      </c>
      <c r="CT29">
        <f>IF(CT$1=$A29,1,INDEX(Correlations!$F$3:$DA$102,MAX(CT$1,$A29),MIN(CT$1,$A29)))</f>
        <v>0</v>
      </c>
      <c r="CU29">
        <f>IF(CU$1=$A29,1,INDEX(Correlations!$F$3:$DA$102,MAX(CU$1,$A29),MIN(CU$1,$A29)))</f>
        <v>0</v>
      </c>
      <c r="CV29">
        <f>IF(CV$1=$A29,1,INDEX(Correlations!$F$3:$DA$102,MAX(CV$1,$A29),MIN(CV$1,$A29)))</f>
        <v>0</v>
      </c>
      <c r="CW29">
        <f>IF(CW$1=$A29,1,INDEX(Correlations!$F$3:$DA$102,MAX(CW$1,$A29),MIN(CW$1,$A29)))</f>
        <v>0</v>
      </c>
    </row>
    <row r="30" spans="1:101" x14ac:dyDescent="0.15">
      <c r="A30">
        <v>29</v>
      </c>
      <c r="B30">
        <f>IF(B$1=$A30,1,INDEX(Correlations!$F$3:$DA$102,MAX(B$1,$A30),MIN(B$1,$A30)))</f>
        <v>0.1</v>
      </c>
      <c r="C30">
        <f>IF(C$1=$A30,1,INDEX(Correlations!$F$3:$DA$102,MAX(C$1,$A30),MIN(C$1,$A30)))</f>
        <v>9.5000000000000001E-2</v>
      </c>
      <c r="D30">
        <f>IF(D$1=$A30,1,INDEX(Correlations!$F$3:$DA$102,MAX(D$1,$A30),MIN(D$1,$A30)))</f>
        <v>9.9000000000000005E-2</v>
      </c>
      <c r="E30">
        <f>IF(E$1=$A30,1,INDEX(Correlations!$F$3:$DA$102,MAX(E$1,$A30),MIN(E$1,$A30)))</f>
        <v>0.47099999999999997</v>
      </c>
      <c r="F30">
        <f>IF(F$1=$A30,1,INDEX(Correlations!$F$3:$DA$102,MAX(F$1,$A30),MIN(F$1,$A30)))</f>
        <v>0.23200000000000001</v>
      </c>
      <c r="G30">
        <f>IF(G$1=$A30,1,INDEX(Correlations!$F$3:$DA$102,MAX(G$1,$A30),MIN(G$1,$A30)))</f>
        <v>0.17699999999999999</v>
      </c>
      <c r="H30">
        <f>IF(H$1=$A30,1,INDEX(Correlations!$F$3:$DA$102,MAX(H$1,$A30),MIN(H$1,$A30)))</f>
        <v>0.4</v>
      </c>
      <c r="I30">
        <f>IF(I$1=$A30,1,INDEX(Correlations!$F$3:$DA$102,MAX(I$1,$A30),MIN(I$1,$A30)))</f>
        <v>0.30599999999999999</v>
      </c>
      <c r="J30">
        <f>IF(J$1=$A30,1,INDEX(Correlations!$F$3:$DA$102,MAX(J$1,$A30),MIN(J$1,$A30)))</f>
        <v>0.41199999999999998</v>
      </c>
      <c r="K30">
        <f>IF(K$1=$A30,1,INDEX(Correlations!$F$3:$DA$102,MAX(K$1,$A30),MIN(K$1,$A30)))</f>
        <v>0.29499999999999998</v>
      </c>
      <c r="L30">
        <f>IF(L$1=$A30,1,INDEX(Correlations!$F$3:$DA$102,MAX(L$1,$A30),MIN(L$1,$A30)))</f>
        <v>0.36</v>
      </c>
      <c r="M30">
        <f>IF(M$1=$A30,1,INDEX(Correlations!$F$3:$DA$102,MAX(M$1,$A30),MIN(M$1,$A30)))</f>
        <v>0.17</v>
      </c>
      <c r="N30">
        <f>IF(N$1=$A30,1,INDEX(Correlations!$F$3:$DA$102,MAX(N$1,$A30),MIN(N$1,$A30)))</f>
        <v>0</v>
      </c>
      <c r="O30">
        <f>IF(O$1=$A30,1,INDEX(Correlations!$F$3:$DA$102,MAX(O$1,$A30),MIN(O$1,$A30)))</f>
        <v>0</v>
      </c>
      <c r="P30">
        <f>IF(P$1=$A30,1,INDEX(Correlations!$F$3:$DA$102,MAX(P$1,$A30),MIN(P$1,$A30)))</f>
        <v>0.11</v>
      </c>
      <c r="Q30">
        <f>IF(Q$1=$A30,1,INDEX(Correlations!$F$3:$DA$102,MAX(Q$1,$A30),MIN(Q$1,$A30)))</f>
        <v>0.11</v>
      </c>
      <c r="R30">
        <f>IF(R$1=$A30,1,INDEX(Correlations!$F$3:$DA$102,MAX(R$1,$A30),MIN(R$1,$A30)))</f>
        <v>0.36</v>
      </c>
      <c r="S30">
        <f>IF(S$1=$A30,1,INDEX(Correlations!$F$3:$DA$102,MAX(S$1,$A30),MIN(S$1,$A30)))</f>
        <v>0.05</v>
      </c>
      <c r="T30">
        <f>IF(T$1=$A30,1,INDEX(Correlations!$F$3:$DA$102,MAX(T$1,$A30),MIN(T$1,$A30)))</f>
        <v>0.37</v>
      </c>
      <c r="U30">
        <f>IF(U$1=$A30,1,INDEX(Correlations!$F$3:$DA$102,MAX(U$1,$A30),MIN(U$1,$A30)))</f>
        <v>0.24</v>
      </c>
      <c r="V30">
        <f>IF(V$1=$A30,1,INDEX(Correlations!$F$3:$DA$102,MAX(V$1,$A30),MIN(V$1,$A30)))</f>
        <v>0.08</v>
      </c>
      <c r="W30">
        <f>IF(W$1=$A30,1,INDEX(Correlations!$F$3:$DA$102,MAX(W$1,$A30),MIN(W$1,$A30)))</f>
        <v>0.15</v>
      </c>
      <c r="X30">
        <f>IF(X$1=$A30,1,INDEX(Correlations!$F$3:$DA$102,MAX(X$1,$A30),MIN(X$1,$A30)))</f>
        <v>7.0000000000000007E-2</v>
      </c>
      <c r="Y30">
        <f>IF(Y$1=$A30,1,INDEX(Correlations!$F$3:$DA$102,MAX(Y$1,$A30),MIN(Y$1,$A30)))</f>
        <v>0.05</v>
      </c>
      <c r="Z30">
        <f>IF(Z$1=$A30,1,INDEX(Correlations!$F$3:$DA$102,MAX(Z$1,$A30),MIN(Z$1,$A30)))</f>
        <v>0.1</v>
      </c>
      <c r="AA30">
        <f>IF(AA$1=$A30,1,INDEX(Correlations!$F$3:$DA$102,MAX(AA$1,$A30),MIN(AA$1,$A30)))</f>
        <v>0.13</v>
      </c>
      <c r="AB30">
        <f>IF(AB$1=$A30,1,INDEX(Correlations!$F$3:$DA$102,MAX(AB$1,$A30),MIN(AB$1,$A30)))</f>
        <v>7.0000000000000007E-2</v>
      </c>
      <c r="AC30">
        <f>IF(AC$1=$A30,1,INDEX(Correlations!$F$3:$DA$102,MAX(AC$1,$A30),MIN(AC$1,$A30)))</f>
        <v>0.3</v>
      </c>
      <c r="AD30">
        <f>IF(AD$1=$A30,1,INDEX(Correlations!$F$3:$DA$102,MAX(AD$1,$A30),MIN(AD$1,$A30)))</f>
        <v>1</v>
      </c>
      <c r="AE30">
        <f>IF(AE$1=$A30,1,INDEX(Correlations!$F$3:$DA$102,MAX(AE$1,$A30),MIN(AE$1,$A30)))</f>
        <v>0.21</v>
      </c>
      <c r="AF30">
        <f>IF(AF$1=$A30,1,INDEX(Correlations!$F$3:$DA$102,MAX(AF$1,$A30),MIN(AF$1,$A30)))</f>
        <v>0.26</v>
      </c>
      <c r="AG30">
        <f>IF(AG$1=$A30,1,INDEX(Correlations!$F$3:$DA$102,MAX(AG$1,$A30),MIN(AG$1,$A30)))</f>
        <v>0.17</v>
      </c>
      <c r="AH30">
        <f>IF(AH$1=$A30,1,INDEX(Correlations!$F$3:$DA$102,MAX(AH$1,$A30),MIN(AH$1,$A30)))</f>
        <v>0</v>
      </c>
      <c r="AI30">
        <f>IF(AI$1=$A30,1,INDEX(Correlations!$F$3:$DA$102,MAX(AI$1,$A30),MIN(AI$1,$A30)))</f>
        <v>0.41</v>
      </c>
      <c r="AJ30">
        <f>IF(AJ$1=$A30,1,INDEX(Correlations!$F$3:$DA$102,MAX(AJ$1,$A30),MIN(AJ$1,$A30)))</f>
        <v>0.43</v>
      </c>
      <c r="AK30">
        <f>IF(AK$1=$A30,1,INDEX(Correlations!$F$3:$DA$102,MAX(AK$1,$A30),MIN(AK$1,$A30)))</f>
        <v>0</v>
      </c>
      <c r="AL30">
        <f>IF(AL$1=$A30,1,INDEX(Correlations!$F$3:$DA$102,MAX(AL$1,$A30),MIN(AL$1,$A30)))</f>
        <v>0</v>
      </c>
      <c r="AM30">
        <f>IF(AM$1=$A30,1,INDEX(Correlations!$F$3:$DA$102,MAX(AM$1,$A30),MIN(AM$1,$A30)))</f>
        <v>0</v>
      </c>
      <c r="AN30">
        <f>IF(AN$1=$A30,1,INDEX(Correlations!$F$3:$DA$102,MAX(AN$1,$A30),MIN(AN$1,$A30)))</f>
        <v>0.26</v>
      </c>
      <c r="AO30">
        <f>IF(AO$1=$A30,1,INDEX(Correlations!$F$3:$DA$102,MAX(AO$1,$A30),MIN(AO$1,$A30)))</f>
        <v>0.26</v>
      </c>
      <c r="AP30">
        <f>IF(AP$1=$A30,1,INDEX(Correlations!$F$3:$DA$102,MAX(AP$1,$A30),MIN(AP$1,$A30)))</f>
        <v>0.33</v>
      </c>
      <c r="AQ30">
        <f>IF(AQ$1=$A30,1,INDEX(Correlations!$F$3:$DA$102,MAX(AQ$1,$A30),MIN(AQ$1,$A30)))</f>
        <v>0</v>
      </c>
      <c r="AR30">
        <f>IF(AR$1=$A30,1,INDEX(Correlations!$F$3:$DA$102,MAX(AR$1,$A30),MIN(AR$1,$A30)))</f>
        <v>0.4</v>
      </c>
      <c r="AS30">
        <f>IF(AS$1=$A30,1,INDEX(Correlations!$F$3:$DA$102,MAX(AS$1,$A30),MIN(AS$1,$A30)))</f>
        <v>0</v>
      </c>
      <c r="AT30">
        <f>IF(AT$1=$A30,1,INDEX(Correlations!$F$3:$DA$102,MAX(AT$1,$A30),MIN(AT$1,$A30)))</f>
        <v>0</v>
      </c>
      <c r="AU30">
        <f>IF(AU$1=$A30,1,INDEX(Correlations!$F$3:$DA$102,MAX(AU$1,$A30),MIN(AU$1,$A30)))</f>
        <v>0</v>
      </c>
      <c r="AV30">
        <f>IF(AV$1=$A30,1,INDEX(Correlations!$F$3:$DA$102,MAX(AV$1,$A30),MIN(AV$1,$A30)))</f>
        <v>0</v>
      </c>
      <c r="AW30">
        <f>IF(AW$1=$A30,1,INDEX(Correlations!$F$3:$DA$102,MAX(AW$1,$A30),MIN(AW$1,$A30)))</f>
        <v>0</v>
      </c>
      <c r="AX30">
        <f>IF(AX$1=$A30,1,INDEX(Correlations!$F$3:$DA$102,MAX(AX$1,$A30),MIN(AX$1,$A30)))</f>
        <v>0</v>
      </c>
      <c r="AY30">
        <f>IF(AY$1=$A30,1,INDEX(Correlations!$F$3:$DA$102,MAX(AY$1,$A30),MIN(AY$1,$A30)))</f>
        <v>0</v>
      </c>
      <c r="AZ30">
        <f>IF(AZ$1=$A30,1,INDEX(Correlations!$F$3:$DA$102,MAX(AZ$1,$A30),MIN(AZ$1,$A30)))</f>
        <v>0</v>
      </c>
      <c r="BA30">
        <f>IF(BA$1=$A30,1,INDEX(Correlations!$F$3:$DA$102,MAX(BA$1,$A30),MIN(BA$1,$A30)))</f>
        <v>0</v>
      </c>
      <c r="BB30">
        <f>IF(BB$1=$A30,1,INDEX(Correlations!$F$3:$DA$102,MAX(BB$1,$A30),MIN(BB$1,$A30)))</f>
        <v>0</v>
      </c>
      <c r="BC30">
        <f>IF(BC$1=$A30,1,INDEX(Correlations!$F$3:$DA$102,MAX(BC$1,$A30),MIN(BC$1,$A30)))</f>
        <v>0</v>
      </c>
      <c r="BD30">
        <f>IF(BD$1=$A30,1,INDEX(Correlations!$F$3:$DA$102,MAX(BD$1,$A30),MIN(BD$1,$A30)))</f>
        <v>0</v>
      </c>
      <c r="BE30">
        <f>IF(BE$1=$A30,1,INDEX(Correlations!$F$3:$DA$102,MAX(BE$1,$A30),MIN(BE$1,$A30)))</f>
        <v>0</v>
      </c>
      <c r="BF30">
        <f>IF(BF$1=$A30,1,INDEX(Correlations!$F$3:$DA$102,MAX(BF$1,$A30),MIN(BF$1,$A30)))</f>
        <v>0</v>
      </c>
      <c r="BG30">
        <f>IF(BG$1=$A30,1,INDEX(Correlations!$F$3:$DA$102,MAX(BG$1,$A30),MIN(BG$1,$A30)))</f>
        <v>0</v>
      </c>
      <c r="BH30">
        <f>IF(BH$1=$A30,1,INDEX(Correlations!$F$3:$DA$102,MAX(BH$1,$A30),MIN(BH$1,$A30)))</f>
        <v>0</v>
      </c>
      <c r="BI30">
        <f>IF(BI$1=$A30,1,INDEX(Correlations!$F$3:$DA$102,MAX(BI$1,$A30),MIN(BI$1,$A30)))</f>
        <v>0</v>
      </c>
      <c r="BJ30">
        <f>IF(BJ$1=$A30,1,INDEX(Correlations!$F$3:$DA$102,MAX(BJ$1,$A30),MIN(BJ$1,$A30)))</f>
        <v>0</v>
      </c>
      <c r="BK30">
        <f>IF(BK$1=$A30,1,INDEX(Correlations!$F$3:$DA$102,MAX(BK$1,$A30),MIN(BK$1,$A30)))</f>
        <v>0</v>
      </c>
      <c r="BL30">
        <f>IF(BL$1=$A30,1,INDEX(Correlations!$F$3:$DA$102,MAX(BL$1,$A30),MIN(BL$1,$A30)))</f>
        <v>0</v>
      </c>
      <c r="BM30">
        <f>IF(BM$1=$A30,1,INDEX(Correlations!$F$3:$DA$102,MAX(BM$1,$A30),MIN(BM$1,$A30)))</f>
        <v>0</v>
      </c>
      <c r="BN30">
        <f>IF(BN$1=$A30,1,INDEX(Correlations!$F$3:$DA$102,MAX(BN$1,$A30),MIN(BN$1,$A30)))</f>
        <v>0</v>
      </c>
      <c r="BO30">
        <f>IF(BO$1=$A30,1,INDEX(Correlations!$F$3:$DA$102,MAX(BO$1,$A30),MIN(BO$1,$A30)))</f>
        <v>0</v>
      </c>
      <c r="BP30">
        <f>IF(BP$1=$A30,1,INDEX(Correlations!$F$3:$DA$102,MAX(BP$1,$A30),MIN(BP$1,$A30)))</f>
        <v>0</v>
      </c>
      <c r="BQ30">
        <f>IF(BQ$1=$A30,1,INDEX(Correlations!$F$3:$DA$102,MAX(BQ$1,$A30),MIN(BQ$1,$A30)))</f>
        <v>0</v>
      </c>
      <c r="BR30">
        <f>IF(BR$1=$A30,1,INDEX(Correlations!$F$3:$DA$102,MAX(BR$1,$A30),MIN(BR$1,$A30)))</f>
        <v>0</v>
      </c>
      <c r="BS30">
        <f>IF(BS$1=$A30,1,INDEX(Correlations!$F$3:$DA$102,MAX(BS$1,$A30),MIN(BS$1,$A30)))</f>
        <v>0</v>
      </c>
      <c r="BT30">
        <f>IF(BT$1=$A30,1,INDEX(Correlations!$F$3:$DA$102,MAX(BT$1,$A30),MIN(BT$1,$A30)))</f>
        <v>0</v>
      </c>
      <c r="BU30">
        <f>IF(BU$1=$A30,1,INDEX(Correlations!$F$3:$DA$102,MAX(BU$1,$A30),MIN(BU$1,$A30)))</f>
        <v>0</v>
      </c>
      <c r="BV30">
        <f>IF(BV$1=$A30,1,INDEX(Correlations!$F$3:$DA$102,MAX(BV$1,$A30),MIN(BV$1,$A30)))</f>
        <v>0</v>
      </c>
      <c r="BW30">
        <f>IF(BW$1=$A30,1,INDEX(Correlations!$F$3:$DA$102,MAX(BW$1,$A30),MIN(BW$1,$A30)))</f>
        <v>0</v>
      </c>
      <c r="BX30">
        <f>IF(BX$1=$A30,1,INDEX(Correlations!$F$3:$DA$102,MAX(BX$1,$A30),MIN(BX$1,$A30)))</f>
        <v>0</v>
      </c>
      <c r="BY30">
        <f>IF(BY$1=$A30,1,INDEX(Correlations!$F$3:$DA$102,MAX(BY$1,$A30),MIN(BY$1,$A30)))</f>
        <v>0</v>
      </c>
      <c r="BZ30">
        <f>IF(BZ$1=$A30,1,INDEX(Correlations!$F$3:$DA$102,MAX(BZ$1,$A30),MIN(BZ$1,$A30)))</f>
        <v>0</v>
      </c>
      <c r="CA30">
        <f>IF(CA$1=$A30,1,INDEX(Correlations!$F$3:$DA$102,MAX(CA$1,$A30),MIN(CA$1,$A30)))</f>
        <v>0</v>
      </c>
      <c r="CB30">
        <f>IF(CB$1=$A30,1,INDEX(Correlations!$F$3:$DA$102,MAX(CB$1,$A30),MIN(CB$1,$A30)))</f>
        <v>0</v>
      </c>
      <c r="CC30">
        <f>IF(CC$1=$A30,1,INDEX(Correlations!$F$3:$DA$102,MAX(CC$1,$A30),MIN(CC$1,$A30)))</f>
        <v>0</v>
      </c>
      <c r="CD30">
        <f>IF(CD$1=$A30,1,INDEX(Correlations!$F$3:$DA$102,MAX(CD$1,$A30),MIN(CD$1,$A30)))</f>
        <v>0</v>
      </c>
      <c r="CE30">
        <f>IF(CE$1=$A30,1,INDEX(Correlations!$F$3:$DA$102,MAX(CE$1,$A30),MIN(CE$1,$A30)))</f>
        <v>0</v>
      </c>
      <c r="CF30">
        <f>IF(CF$1=$A30,1,INDEX(Correlations!$F$3:$DA$102,MAX(CF$1,$A30),MIN(CF$1,$A30)))</f>
        <v>0</v>
      </c>
      <c r="CG30">
        <f>IF(CG$1=$A30,1,INDEX(Correlations!$F$3:$DA$102,MAX(CG$1,$A30),MIN(CG$1,$A30)))</f>
        <v>0</v>
      </c>
      <c r="CH30">
        <f>IF(CH$1=$A30,1,INDEX(Correlations!$F$3:$DA$102,MAX(CH$1,$A30),MIN(CH$1,$A30)))</f>
        <v>0</v>
      </c>
      <c r="CI30">
        <f>IF(CI$1=$A30,1,INDEX(Correlations!$F$3:$DA$102,MAX(CI$1,$A30),MIN(CI$1,$A30)))</f>
        <v>0</v>
      </c>
      <c r="CJ30">
        <f>IF(CJ$1=$A30,1,INDEX(Correlations!$F$3:$DA$102,MAX(CJ$1,$A30),MIN(CJ$1,$A30)))</f>
        <v>0</v>
      </c>
      <c r="CK30">
        <f>IF(CK$1=$A30,1,INDEX(Correlations!$F$3:$DA$102,MAX(CK$1,$A30),MIN(CK$1,$A30)))</f>
        <v>0</v>
      </c>
      <c r="CL30">
        <f>IF(CL$1=$A30,1,INDEX(Correlations!$F$3:$DA$102,MAX(CL$1,$A30),MIN(CL$1,$A30)))</f>
        <v>0</v>
      </c>
      <c r="CM30">
        <f>IF(CM$1=$A30,1,INDEX(Correlations!$F$3:$DA$102,MAX(CM$1,$A30),MIN(CM$1,$A30)))</f>
        <v>0</v>
      </c>
      <c r="CN30">
        <f>IF(CN$1=$A30,1,INDEX(Correlations!$F$3:$DA$102,MAX(CN$1,$A30),MIN(CN$1,$A30)))</f>
        <v>0</v>
      </c>
      <c r="CO30">
        <f>IF(CO$1=$A30,1,INDEX(Correlations!$F$3:$DA$102,MAX(CO$1,$A30),MIN(CO$1,$A30)))</f>
        <v>0</v>
      </c>
      <c r="CP30">
        <f>IF(CP$1=$A30,1,INDEX(Correlations!$F$3:$DA$102,MAX(CP$1,$A30),MIN(CP$1,$A30)))</f>
        <v>0</v>
      </c>
      <c r="CQ30">
        <f>IF(CQ$1=$A30,1,INDEX(Correlations!$F$3:$DA$102,MAX(CQ$1,$A30),MIN(CQ$1,$A30)))</f>
        <v>0</v>
      </c>
      <c r="CR30">
        <f>IF(CR$1=$A30,1,INDEX(Correlations!$F$3:$DA$102,MAX(CR$1,$A30),MIN(CR$1,$A30)))</f>
        <v>0</v>
      </c>
      <c r="CS30">
        <f>IF(CS$1=$A30,1,INDEX(Correlations!$F$3:$DA$102,MAX(CS$1,$A30),MIN(CS$1,$A30)))</f>
        <v>0</v>
      </c>
      <c r="CT30">
        <f>IF(CT$1=$A30,1,INDEX(Correlations!$F$3:$DA$102,MAX(CT$1,$A30),MIN(CT$1,$A30)))</f>
        <v>0</v>
      </c>
      <c r="CU30">
        <f>IF(CU$1=$A30,1,INDEX(Correlations!$F$3:$DA$102,MAX(CU$1,$A30),MIN(CU$1,$A30)))</f>
        <v>0</v>
      </c>
      <c r="CV30">
        <f>IF(CV$1=$A30,1,INDEX(Correlations!$F$3:$DA$102,MAX(CV$1,$A30),MIN(CV$1,$A30)))</f>
        <v>0</v>
      </c>
      <c r="CW30">
        <f>IF(CW$1=$A30,1,INDEX(Correlations!$F$3:$DA$102,MAX(CW$1,$A30),MIN(CW$1,$A30)))</f>
        <v>0</v>
      </c>
    </row>
    <row r="31" spans="1:101" x14ac:dyDescent="0.15">
      <c r="A31">
        <v>30</v>
      </c>
      <c r="B31">
        <f>IF(B$1=$A31,1,INDEX(Correlations!$F$3:$DA$102,MAX(B$1,$A31),MIN(B$1,$A31)))</f>
        <v>0.35199999999999998</v>
      </c>
      <c r="C31">
        <f>IF(C$1=$A31,1,INDEX(Correlations!$F$3:$DA$102,MAX(C$1,$A31),MIN(C$1,$A31)))</f>
        <v>0.33400000000000002</v>
      </c>
      <c r="D31">
        <f>IF(D$1=$A31,1,INDEX(Correlations!$F$3:$DA$102,MAX(D$1,$A31),MIN(D$1,$A31)))</f>
        <v>0.37</v>
      </c>
      <c r="E31">
        <f>IF(E$1=$A31,1,INDEX(Correlations!$F$3:$DA$102,MAX(E$1,$A31),MIN(E$1,$A31)))</f>
        <v>0.26200000000000001</v>
      </c>
      <c r="F31">
        <f>IF(F$1=$A31,1,INDEX(Correlations!$F$3:$DA$102,MAX(F$1,$A31),MIN(F$1,$A31)))</f>
        <v>0.33100000000000002</v>
      </c>
      <c r="G31">
        <f>IF(G$1=$A31,1,INDEX(Correlations!$F$3:$DA$102,MAX(G$1,$A31),MIN(G$1,$A31)))</f>
        <v>0.33300000000000002</v>
      </c>
      <c r="H31">
        <f>IF(H$1=$A31,1,INDEX(Correlations!$F$3:$DA$102,MAX(H$1,$A31),MIN(H$1,$A31)))</f>
        <v>0.42</v>
      </c>
      <c r="I31">
        <f>IF(I$1=$A31,1,INDEX(Correlations!$F$3:$DA$102,MAX(I$1,$A31),MIN(I$1,$A31)))</f>
        <v>0.35199999999999998</v>
      </c>
      <c r="J31">
        <f>IF(J$1=$A31,1,INDEX(Correlations!$F$3:$DA$102,MAX(J$1,$A31),MIN(J$1,$A31)))</f>
        <v>0.41899999999999998</v>
      </c>
      <c r="K31">
        <f>IF(K$1=$A31,1,INDEX(Correlations!$F$3:$DA$102,MAX(K$1,$A31),MIN(K$1,$A31)))</f>
        <v>0.371</v>
      </c>
      <c r="L31">
        <f>IF(L$1=$A31,1,INDEX(Correlations!$F$3:$DA$102,MAX(L$1,$A31),MIN(L$1,$A31)))</f>
        <v>0.48</v>
      </c>
      <c r="M31">
        <f>IF(M$1=$A31,1,INDEX(Correlations!$F$3:$DA$102,MAX(M$1,$A31),MIN(M$1,$A31)))</f>
        <v>0.25</v>
      </c>
      <c r="N31">
        <f>IF(N$1=$A31,1,INDEX(Correlations!$F$3:$DA$102,MAX(N$1,$A31),MIN(N$1,$A31)))</f>
        <v>0.307</v>
      </c>
      <c r="O31">
        <f>IF(O$1=$A31,1,INDEX(Correlations!$F$3:$DA$102,MAX(O$1,$A31),MIN(O$1,$A31)))</f>
        <v>0</v>
      </c>
      <c r="P31">
        <f>IF(P$1=$A31,1,INDEX(Correlations!$F$3:$DA$102,MAX(P$1,$A31),MIN(P$1,$A31)))</f>
        <v>0.3</v>
      </c>
      <c r="Q31">
        <f>IF(Q$1=$A31,1,INDEX(Correlations!$F$3:$DA$102,MAX(Q$1,$A31),MIN(Q$1,$A31)))</f>
        <v>0.34</v>
      </c>
      <c r="R31">
        <f>IF(R$1=$A31,1,INDEX(Correlations!$F$3:$DA$102,MAX(R$1,$A31),MIN(R$1,$A31)))</f>
        <v>0.16</v>
      </c>
      <c r="S31">
        <f>IF(S$1=$A31,1,INDEX(Correlations!$F$3:$DA$102,MAX(S$1,$A31),MIN(S$1,$A31)))</f>
        <v>0.21</v>
      </c>
      <c r="T31">
        <f>IF(T$1=$A31,1,INDEX(Correlations!$F$3:$DA$102,MAX(T$1,$A31),MIN(T$1,$A31)))</f>
        <v>0.21</v>
      </c>
      <c r="U31">
        <f>IF(U$1=$A31,1,INDEX(Correlations!$F$3:$DA$102,MAX(U$1,$A31),MIN(U$1,$A31)))</f>
        <v>0.13</v>
      </c>
      <c r="V31">
        <f>IF(V$1=$A31,1,INDEX(Correlations!$F$3:$DA$102,MAX(V$1,$A31),MIN(V$1,$A31)))</f>
        <v>0.13</v>
      </c>
      <c r="W31">
        <f>IF(W$1=$A31,1,INDEX(Correlations!$F$3:$DA$102,MAX(W$1,$A31),MIN(W$1,$A31)))</f>
        <v>0.16</v>
      </c>
      <c r="X31">
        <f>IF(X$1=$A31,1,INDEX(Correlations!$F$3:$DA$102,MAX(X$1,$A31),MIN(X$1,$A31)))</f>
        <v>0.18</v>
      </c>
      <c r="Y31">
        <f>IF(Y$1=$A31,1,INDEX(Correlations!$F$3:$DA$102,MAX(Y$1,$A31),MIN(Y$1,$A31)))</f>
        <v>0.14000000000000001</v>
      </c>
      <c r="Z31">
        <f>IF(Z$1=$A31,1,INDEX(Correlations!$F$3:$DA$102,MAX(Z$1,$A31),MIN(Z$1,$A31)))</f>
        <v>0.26</v>
      </c>
      <c r="AA31">
        <f>IF(AA$1=$A31,1,INDEX(Correlations!$F$3:$DA$102,MAX(AA$1,$A31),MIN(AA$1,$A31)))</f>
        <v>0.3</v>
      </c>
      <c r="AB31">
        <f>IF(AB$1=$A31,1,INDEX(Correlations!$F$3:$DA$102,MAX(AB$1,$A31),MIN(AB$1,$A31)))</f>
        <v>0.13</v>
      </c>
      <c r="AC31">
        <f>IF(AC$1=$A31,1,INDEX(Correlations!$F$3:$DA$102,MAX(AC$1,$A31),MIN(AC$1,$A31)))</f>
        <v>0.26</v>
      </c>
      <c r="AD31">
        <f>IF(AD$1=$A31,1,INDEX(Correlations!$F$3:$DA$102,MAX(AD$1,$A31),MIN(AD$1,$A31)))</f>
        <v>0.21</v>
      </c>
      <c r="AE31">
        <f>IF(AE$1=$A31,1,INDEX(Correlations!$F$3:$DA$102,MAX(AE$1,$A31),MIN(AE$1,$A31)))</f>
        <v>1</v>
      </c>
      <c r="AF31">
        <f>IF(AF$1=$A31,1,INDEX(Correlations!$F$3:$DA$102,MAX(AF$1,$A31),MIN(AF$1,$A31)))</f>
        <v>0.56000000000000005</v>
      </c>
      <c r="AG31">
        <f>IF(AG$1=$A31,1,INDEX(Correlations!$F$3:$DA$102,MAX(AG$1,$A31),MIN(AG$1,$A31)))</f>
        <v>0.12</v>
      </c>
      <c r="AH31">
        <f>IF(AH$1=$A31,1,INDEX(Correlations!$F$3:$DA$102,MAX(AH$1,$A31),MIN(AH$1,$A31)))</f>
        <v>0</v>
      </c>
      <c r="AI31">
        <f>IF(AI$1=$A31,1,INDEX(Correlations!$F$3:$DA$102,MAX(AI$1,$A31),MIN(AI$1,$A31)))</f>
        <v>0.12</v>
      </c>
      <c r="AJ31">
        <f>IF(AJ$1=$A31,1,INDEX(Correlations!$F$3:$DA$102,MAX(AJ$1,$A31),MIN(AJ$1,$A31)))</f>
        <v>0.41</v>
      </c>
      <c r="AK31">
        <f>IF(AK$1=$A31,1,INDEX(Correlations!$F$3:$DA$102,MAX(AK$1,$A31),MIN(AK$1,$A31)))</f>
        <v>0</v>
      </c>
      <c r="AL31">
        <f>IF(AL$1=$A31,1,INDEX(Correlations!$F$3:$DA$102,MAX(AL$1,$A31),MIN(AL$1,$A31)))</f>
        <v>0</v>
      </c>
      <c r="AM31">
        <f>IF(AM$1=$A31,1,INDEX(Correlations!$F$3:$DA$102,MAX(AM$1,$A31),MIN(AM$1,$A31)))</f>
        <v>0</v>
      </c>
      <c r="AN31">
        <f>IF(AN$1=$A31,1,INDEX(Correlations!$F$3:$DA$102,MAX(AN$1,$A31),MIN(AN$1,$A31)))</f>
        <v>0.41</v>
      </c>
      <c r="AO31">
        <f>IF(AO$1=$A31,1,INDEX(Correlations!$F$3:$DA$102,MAX(AO$1,$A31),MIN(AO$1,$A31)))</f>
        <v>0.4</v>
      </c>
      <c r="AP31">
        <f>IF(AP$1=$A31,1,INDEX(Correlations!$F$3:$DA$102,MAX(AP$1,$A31),MIN(AP$1,$A31)))</f>
        <v>0.33</v>
      </c>
      <c r="AQ31">
        <f>IF(AQ$1=$A31,1,INDEX(Correlations!$F$3:$DA$102,MAX(AQ$1,$A31),MIN(AQ$1,$A31)))</f>
        <v>0</v>
      </c>
      <c r="AR31">
        <f>IF(AR$1=$A31,1,INDEX(Correlations!$F$3:$DA$102,MAX(AR$1,$A31),MIN(AR$1,$A31)))</f>
        <v>0.33</v>
      </c>
      <c r="AS31">
        <f>IF(AS$1=$A31,1,INDEX(Correlations!$F$3:$DA$102,MAX(AS$1,$A31),MIN(AS$1,$A31)))</f>
        <v>0</v>
      </c>
      <c r="AT31">
        <f>IF(AT$1=$A31,1,INDEX(Correlations!$F$3:$DA$102,MAX(AT$1,$A31),MIN(AT$1,$A31)))</f>
        <v>0</v>
      </c>
      <c r="AU31">
        <f>IF(AU$1=$A31,1,INDEX(Correlations!$F$3:$DA$102,MAX(AU$1,$A31),MIN(AU$1,$A31)))</f>
        <v>0</v>
      </c>
      <c r="AV31">
        <f>IF(AV$1=$A31,1,INDEX(Correlations!$F$3:$DA$102,MAX(AV$1,$A31),MIN(AV$1,$A31)))</f>
        <v>0</v>
      </c>
      <c r="AW31">
        <f>IF(AW$1=$A31,1,INDEX(Correlations!$F$3:$DA$102,MAX(AW$1,$A31),MIN(AW$1,$A31)))</f>
        <v>0</v>
      </c>
      <c r="AX31">
        <f>IF(AX$1=$A31,1,INDEX(Correlations!$F$3:$DA$102,MAX(AX$1,$A31),MIN(AX$1,$A31)))</f>
        <v>0</v>
      </c>
      <c r="AY31">
        <f>IF(AY$1=$A31,1,INDEX(Correlations!$F$3:$DA$102,MAX(AY$1,$A31),MIN(AY$1,$A31)))</f>
        <v>0</v>
      </c>
      <c r="AZ31">
        <f>IF(AZ$1=$A31,1,INDEX(Correlations!$F$3:$DA$102,MAX(AZ$1,$A31),MIN(AZ$1,$A31)))</f>
        <v>0</v>
      </c>
      <c r="BA31">
        <f>IF(BA$1=$A31,1,INDEX(Correlations!$F$3:$DA$102,MAX(BA$1,$A31),MIN(BA$1,$A31)))</f>
        <v>0</v>
      </c>
      <c r="BB31">
        <f>IF(BB$1=$A31,1,INDEX(Correlations!$F$3:$DA$102,MAX(BB$1,$A31),MIN(BB$1,$A31)))</f>
        <v>0</v>
      </c>
      <c r="BC31">
        <f>IF(BC$1=$A31,1,INDEX(Correlations!$F$3:$DA$102,MAX(BC$1,$A31),MIN(BC$1,$A31)))</f>
        <v>0</v>
      </c>
      <c r="BD31">
        <f>IF(BD$1=$A31,1,INDEX(Correlations!$F$3:$DA$102,MAX(BD$1,$A31),MIN(BD$1,$A31)))</f>
        <v>0</v>
      </c>
      <c r="BE31">
        <f>IF(BE$1=$A31,1,INDEX(Correlations!$F$3:$DA$102,MAX(BE$1,$A31),MIN(BE$1,$A31)))</f>
        <v>0</v>
      </c>
      <c r="BF31">
        <f>IF(BF$1=$A31,1,INDEX(Correlations!$F$3:$DA$102,MAX(BF$1,$A31),MIN(BF$1,$A31)))</f>
        <v>0</v>
      </c>
      <c r="BG31">
        <f>IF(BG$1=$A31,1,INDEX(Correlations!$F$3:$DA$102,MAX(BG$1,$A31),MIN(BG$1,$A31)))</f>
        <v>0</v>
      </c>
      <c r="BH31">
        <f>IF(BH$1=$A31,1,INDEX(Correlations!$F$3:$DA$102,MAX(BH$1,$A31),MIN(BH$1,$A31)))</f>
        <v>0</v>
      </c>
      <c r="BI31">
        <f>IF(BI$1=$A31,1,INDEX(Correlations!$F$3:$DA$102,MAX(BI$1,$A31),MIN(BI$1,$A31)))</f>
        <v>0</v>
      </c>
      <c r="BJ31">
        <f>IF(BJ$1=$A31,1,INDEX(Correlations!$F$3:$DA$102,MAX(BJ$1,$A31),MIN(BJ$1,$A31)))</f>
        <v>0</v>
      </c>
      <c r="BK31">
        <f>IF(BK$1=$A31,1,INDEX(Correlations!$F$3:$DA$102,MAX(BK$1,$A31),MIN(BK$1,$A31)))</f>
        <v>0</v>
      </c>
      <c r="BL31">
        <f>IF(BL$1=$A31,1,INDEX(Correlations!$F$3:$DA$102,MAX(BL$1,$A31),MIN(BL$1,$A31)))</f>
        <v>0</v>
      </c>
      <c r="BM31">
        <f>IF(BM$1=$A31,1,INDEX(Correlations!$F$3:$DA$102,MAX(BM$1,$A31),MIN(BM$1,$A31)))</f>
        <v>0</v>
      </c>
      <c r="BN31">
        <f>IF(BN$1=$A31,1,INDEX(Correlations!$F$3:$DA$102,MAX(BN$1,$A31),MIN(BN$1,$A31)))</f>
        <v>0</v>
      </c>
      <c r="BO31">
        <f>IF(BO$1=$A31,1,INDEX(Correlations!$F$3:$DA$102,MAX(BO$1,$A31),MIN(BO$1,$A31)))</f>
        <v>0</v>
      </c>
      <c r="BP31">
        <f>IF(BP$1=$A31,1,INDEX(Correlations!$F$3:$DA$102,MAX(BP$1,$A31),MIN(BP$1,$A31)))</f>
        <v>0</v>
      </c>
      <c r="BQ31">
        <f>IF(BQ$1=$A31,1,INDEX(Correlations!$F$3:$DA$102,MAX(BQ$1,$A31),MIN(BQ$1,$A31)))</f>
        <v>0</v>
      </c>
      <c r="BR31">
        <f>IF(BR$1=$A31,1,INDEX(Correlations!$F$3:$DA$102,MAX(BR$1,$A31),MIN(BR$1,$A31)))</f>
        <v>0</v>
      </c>
      <c r="BS31">
        <f>IF(BS$1=$A31,1,INDEX(Correlations!$F$3:$DA$102,MAX(BS$1,$A31),MIN(BS$1,$A31)))</f>
        <v>0</v>
      </c>
      <c r="BT31">
        <f>IF(BT$1=$A31,1,INDEX(Correlations!$F$3:$DA$102,MAX(BT$1,$A31),MIN(BT$1,$A31)))</f>
        <v>0</v>
      </c>
      <c r="BU31">
        <f>IF(BU$1=$A31,1,INDEX(Correlations!$F$3:$DA$102,MAX(BU$1,$A31),MIN(BU$1,$A31)))</f>
        <v>0</v>
      </c>
      <c r="BV31">
        <f>IF(BV$1=$A31,1,INDEX(Correlations!$F$3:$DA$102,MAX(BV$1,$A31),MIN(BV$1,$A31)))</f>
        <v>0</v>
      </c>
      <c r="BW31">
        <f>IF(BW$1=$A31,1,INDEX(Correlations!$F$3:$DA$102,MAX(BW$1,$A31),MIN(BW$1,$A31)))</f>
        <v>0</v>
      </c>
      <c r="BX31">
        <f>IF(BX$1=$A31,1,INDEX(Correlations!$F$3:$DA$102,MAX(BX$1,$A31),MIN(BX$1,$A31)))</f>
        <v>0</v>
      </c>
      <c r="BY31">
        <f>IF(BY$1=$A31,1,INDEX(Correlations!$F$3:$DA$102,MAX(BY$1,$A31),MIN(BY$1,$A31)))</f>
        <v>0</v>
      </c>
      <c r="BZ31">
        <f>IF(BZ$1=$A31,1,INDEX(Correlations!$F$3:$DA$102,MAX(BZ$1,$A31),MIN(BZ$1,$A31)))</f>
        <v>0</v>
      </c>
      <c r="CA31">
        <f>IF(CA$1=$A31,1,INDEX(Correlations!$F$3:$DA$102,MAX(CA$1,$A31),MIN(CA$1,$A31)))</f>
        <v>0</v>
      </c>
      <c r="CB31">
        <f>IF(CB$1=$A31,1,INDEX(Correlations!$F$3:$DA$102,MAX(CB$1,$A31),MIN(CB$1,$A31)))</f>
        <v>0</v>
      </c>
      <c r="CC31">
        <f>IF(CC$1=$A31,1,INDEX(Correlations!$F$3:$DA$102,MAX(CC$1,$A31),MIN(CC$1,$A31)))</f>
        <v>0</v>
      </c>
      <c r="CD31">
        <f>IF(CD$1=$A31,1,INDEX(Correlations!$F$3:$DA$102,MAX(CD$1,$A31),MIN(CD$1,$A31)))</f>
        <v>0</v>
      </c>
      <c r="CE31">
        <f>IF(CE$1=$A31,1,INDEX(Correlations!$F$3:$DA$102,MAX(CE$1,$A31),MIN(CE$1,$A31)))</f>
        <v>0</v>
      </c>
      <c r="CF31">
        <f>IF(CF$1=$A31,1,INDEX(Correlations!$F$3:$DA$102,MAX(CF$1,$A31),MIN(CF$1,$A31)))</f>
        <v>0</v>
      </c>
      <c r="CG31">
        <f>IF(CG$1=$A31,1,INDEX(Correlations!$F$3:$DA$102,MAX(CG$1,$A31),MIN(CG$1,$A31)))</f>
        <v>0</v>
      </c>
      <c r="CH31">
        <f>IF(CH$1=$A31,1,INDEX(Correlations!$F$3:$DA$102,MAX(CH$1,$A31),MIN(CH$1,$A31)))</f>
        <v>0</v>
      </c>
      <c r="CI31">
        <f>IF(CI$1=$A31,1,INDEX(Correlations!$F$3:$DA$102,MAX(CI$1,$A31),MIN(CI$1,$A31)))</f>
        <v>0</v>
      </c>
      <c r="CJ31">
        <f>IF(CJ$1=$A31,1,INDEX(Correlations!$F$3:$DA$102,MAX(CJ$1,$A31),MIN(CJ$1,$A31)))</f>
        <v>0</v>
      </c>
      <c r="CK31">
        <f>IF(CK$1=$A31,1,INDEX(Correlations!$F$3:$DA$102,MAX(CK$1,$A31),MIN(CK$1,$A31)))</f>
        <v>0</v>
      </c>
      <c r="CL31">
        <f>IF(CL$1=$A31,1,INDEX(Correlations!$F$3:$DA$102,MAX(CL$1,$A31),MIN(CL$1,$A31)))</f>
        <v>0</v>
      </c>
      <c r="CM31">
        <f>IF(CM$1=$A31,1,INDEX(Correlations!$F$3:$DA$102,MAX(CM$1,$A31),MIN(CM$1,$A31)))</f>
        <v>0</v>
      </c>
      <c r="CN31">
        <f>IF(CN$1=$A31,1,INDEX(Correlations!$F$3:$DA$102,MAX(CN$1,$A31),MIN(CN$1,$A31)))</f>
        <v>0</v>
      </c>
      <c r="CO31">
        <f>IF(CO$1=$A31,1,INDEX(Correlations!$F$3:$DA$102,MAX(CO$1,$A31),MIN(CO$1,$A31)))</f>
        <v>0</v>
      </c>
      <c r="CP31">
        <f>IF(CP$1=$A31,1,INDEX(Correlations!$F$3:$DA$102,MAX(CP$1,$A31),MIN(CP$1,$A31)))</f>
        <v>0</v>
      </c>
      <c r="CQ31">
        <f>IF(CQ$1=$A31,1,INDEX(Correlations!$F$3:$DA$102,MAX(CQ$1,$A31),MIN(CQ$1,$A31)))</f>
        <v>0</v>
      </c>
      <c r="CR31">
        <f>IF(CR$1=$A31,1,INDEX(Correlations!$F$3:$DA$102,MAX(CR$1,$A31),MIN(CR$1,$A31)))</f>
        <v>0</v>
      </c>
      <c r="CS31">
        <f>IF(CS$1=$A31,1,INDEX(Correlations!$F$3:$DA$102,MAX(CS$1,$A31),MIN(CS$1,$A31)))</f>
        <v>0</v>
      </c>
      <c r="CT31">
        <f>IF(CT$1=$A31,1,INDEX(Correlations!$F$3:$DA$102,MAX(CT$1,$A31),MIN(CT$1,$A31)))</f>
        <v>0</v>
      </c>
      <c r="CU31">
        <f>IF(CU$1=$A31,1,INDEX(Correlations!$F$3:$DA$102,MAX(CU$1,$A31),MIN(CU$1,$A31)))</f>
        <v>0</v>
      </c>
      <c r="CV31">
        <f>IF(CV$1=$A31,1,INDEX(Correlations!$F$3:$DA$102,MAX(CV$1,$A31),MIN(CV$1,$A31)))</f>
        <v>0</v>
      </c>
      <c r="CW31">
        <f>IF(CW$1=$A31,1,INDEX(Correlations!$F$3:$DA$102,MAX(CW$1,$A31),MIN(CW$1,$A31)))</f>
        <v>0</v>
      </c>
    </row>
    <row r="32" spans="1:101" x14ac:dyDescent="0.15">
      <c r="A32">
        <v>31</v>
      </c>
      <c r="B32">
        <f>IF(B$1=$A32,1,INDEX(Correlations!$F$3:$DA$102,MAX(B$1,$A32),MIN(B$1,$A32)))</f>
        <v>0.20899999999999999</v>
      </c>
      <c r="C32">
        <f>IF(C$1=$A32,1,INDEX(Correlations!$F$3:$DA$102,MAX(C$1,$A32),MIN(C$1,$A32)))</f>
        <v>0.38900000000000001</v>
      </c>
      <c r="D32">
        <f>IF(D$1=$A32,1,INDEX(Correlations!$F$3:$DA$102,MAX(D$1,$A32),MIN(D$1,$A32)))</f>
        <v>0.35499999999999998</v>
      </c>
      <c r="E32">
        <f>IF(E$1=$A32,1,INDEX(Correlations!$F$3:$DA$102,MAX(E$1,$A32),MIN(E$1,$A32)))</f>
        <v>0.215</v>
      </c>
      <c r="F32">
        <f>IF(F$1=$A32,1,INDEX(Correlations!$F$3:$DA$102,MAX(F$1,$A32),MIN(F$1,$A32)))</f>
        <v>0.40300000000000002</v>
      </c>
      <c r="G32">
        <f>IF(G$1=$A32,1,INDEX(Correlations!$F$3:$DA$102,MAX(G$1,$A32),MIN(G$1,$A32)))</f>
        <v>0.28199999999999997</v>
      </c>
      <c r="H32">
        <f>IF(H$1=$A32,1,INDEX(Correlations!$F$3:$DA$102,MAX(H$1,$A32),MIN(H$1,$A32)))</f>
        <v>0.24399999999999999</v>
      </c>
      <c r="I32">
        <f>IF(I$1=$A32,1,INDEX(Correlations!$F$3:$DA$102,MAX(I$1,$A32),MIN(I$1,$A32)))</f>
        <v>0.19500000000000001</v>
      </c>
      <c r="J32">
        <f>IF(J$1=$A32,1,INDEX(Correlations!$F$3:$DA$102,MAX(J$1,$A32),MIN(J$1,$A32)))</f>
        <v>0.19800000000000001</v>
      </c>
      <c r="K32">
        <f>IF(K$1=$A32,1,INDEX(Correlations!$F$3:$DA$102,MAX(K$1,$A32),MIN(K$1,$A32)))</f>
        <v>0.311</v>
      </c>
      <c r="L32">
        <f>IF(L$1=$A32,1,INDEX(Correlations!$F$3:$DA$102,MAX(L$1,$A32),MIN(L$1,$A32)))</f>
        <v>0.42</v>
      </c>
      <c r="M32">
        <f>IF(M$1=$A32,1,INDEX(Correlations!$F$3:$DA$102,MAX(M$1,$A32),MIN(M$1,$A32)))</f>
        <v>0.46</v>
      </c>
      <c r="N32">
        <f>IF(N$1=$A32,1,INDEX(Correlations!$F$3:$DA$102,MAX(N$1,$A32),MIN(N$1,$A32)))</f>
        <v>7.0000000000000007E-2</v>
      </c>
      <c r="O32">
        <f>IF(O$1=$A32,1,INDEX(Correlations!$F$3:$DA$102,MAX(O$1,$A32),MIN(O$1,$A32)))</f>
        <v>0.44</v>
      </c>
      <c r="P32">
        <f>IF(P$1=$A32,1,INDEX(Correlations!$F$3:$DA$102,MAX(P$1,$A32),MIN(P$1,$A32)))</f>
        <v>0.4</v>
      </c>
      <c r="Q32">
        <f>IF(Q$1=$A32,1,INDEX(Correlations!$F$3:$DA$102,MAX(Q$1,$A32),MIN(Q$1,$A32)))</f>
        <v>0.43</v>
      </c>
      <c r="R32">
        <f>IF(R$1=$A32,1,INDEX(Correlations!$F$3:$DA$102,MAX(R$1,$A32),MIN(R$1,$A32)))</f>
        <v>-0.01</v>
      </c>
      <c r="S32">
        <f>IF(S$1=$A32,1,INDEX(Correlations!$F$3:$DA$102,MAX(S$1,$A32),MIN(S$1,$A32)))</f>
        <v>0.11</v>
      </c>
      <c r="T32">
        <f>IF(T$1=$A32,1,INDEX(Correlations!$F$3:$DA$102,MAX(T$1,$A32),MIN(T$1,$A32)))</f>
        <v>0.05</v>
      </c>
      <c r="U32">
        <f>IF(U$1=$A32,1,INDEX(Correlations!$F$3:$DA$102,MAX(U$1,$A32),MIN(U$1,$A32)))</f>
        <v>7.0000000000000007E-2</v>
      </c>
      <c r="V32">
        <f>IF(V$1=$A32,1,INDEX(Correlations!$F$3:$DA$102,MAX(V$1,$A32),MIN(V$1,$A32)))</f>
        <v>-0.03</v>
      </c>
      <c r="W32">
        <f>IF(W$1=$A32,1,INDEX(Correlations!$F$3:$DA$102,MAX(W$1,$A32),MIN(W$1,$A32)))</f>
        <v>0.44</v>
      </c>
      <c r="X32">
        <f>IF(X$1=$A32,1,INDEX(Correlations!$F$3:$DA$102,MAX(X$1,$A32),MIN(X$1,$A32)))</f>
        <v>0.35</v>
      </c>
      <c r="Y32">
        <f>IF(Y$1=$A32,1,INDEX(Correlations!$F$3:$DA$102,MAX(Y$1,$A32),MIN(Y$1,$A32)))</f>
        <v>0.19</v>
      </c>
      <c r="Z32">
        <f>IF(Z$1=$A32,1,INDEX(Correlations!$F$3:$DA$102,MAX(Z$1,$A32),MIN(Z$1,$A32)))</f>
        <v>0.28000000000000003</v>
      </c>
      <c r="AA32">
        <f>IF(AA$1=$A32,1,INDEX(Correlations!$F$3:$DA$102,MAX(AA$1,$A32),MIN(AA$1,$A32)))</f>
        <v>0.23</v>
      </c>
      <c r="AB32">
        <f>IF(AB$1=$A32,1,INDEX(Correlations!$F$3:$DA$102,MAX(AB$1,$A32),MIN(AB$1,$A32)))</f>
        <v>0.18</v>
      </c>
      <c r="AC32">
        <f>IF(AC$1=$A32,1,INDEX(Correlations!$F$3:$DA$102,MAX(AC$1,$A32),MIN(AC$1,$A32)))</f>
        <v>-0.04</v>
      </c>
      <c r="AD32">
        <f>IF(AD$1=$A32,1,INDEX(Correlations!$F$3:$DA$102,MAX(AD$1,$A32),MIN(AD$1,$A32)))</f>
        <v>0.26</v>
      </c>
      <c r="AE32">
        <f>IF(AE$1=$A32,1,INDEX(Correlations!$F$3:$DA$102,MAX(AE$1,$A32),MIN(AE$1,$A32)))</f>
        <v>0.56000000000000005</v>
      </c>
      <c r="AF32">
        <f>IF(AF$1=$A32,1,INDEX(Correlations!$F$3:$DA$102,MAX(AF$1,$A32),MIN(AF$1,$A32)))</f>
        <v>1</v>
      </c>
      <c r="AG32">
        <f>IF(AG$1=$A32,1,INDEX(Correlations!$F$3:$DA$102,MAX(AG$1,$A32),MIN(AG$1,$A32)))</f>
        <v>0.48899999999999999</v>
      </c>
      <c r="AH32">
        <f>IF(AH$1=$A32,1,INDEX(Correlations!$F$3:$DA$102,MAX(AH$1,$A32),MIN(AH$1,$A32)))</f>
        <v>0.46899999999999997</v>
      </c>
      <c r="AI32">
        <f>IF(AI$1=$A32,1,INDEX(Correlations!$F$3:$DA$102,MAX(AI$1,$A32),MIN(AI$1,$A32)))</f>
        <v>0.186</v>
      </c>
      <c r="AJ32">
        <f>IF(AJ$1=$A32,1,INDEX(Correlations!$F$3:$DA$102,MAX(AJ$1,$A32),MIN(AJ$1,$A32)))</f>
        <v>0.23599999999999999</v>
      </c>
      <c r="AK32">
        <f>IF(AK$1=$A32,1,INDEX(Correlations!$F$3:$DA$102,MAX(AK$1,$A32),MIN(AK$1,$A32)))</f>
        <v>0.27600000000000002</v>
      </c>
      <c r="AL32">
        <f>IF(AL$1=$A32,1,INDEX(Correlations!$F$3:$DA$102,MAX(AL$1,$A32),MIN(AL$1,$A32)))</f>
        <v>0.23449999999999999</v>
      </c>
      <c r="AM32">
        <f>IF(AM$1=$A32,1,INDEX(Correlations!$F$3:$DA$102,MAX(AM$1,$A32),MIN(AM$1,$A32)))</f>
        <v>0.254</v>
      </c>
      <c r="AN32">
        <f>IF(AN$1=$A32,1,INDEX(Correlations!$F$3:$DA$102,MAX(AN$1,$A32),MIN(AN$1,$A32)))</f>
        <v>0.184</v>
      </c>
      <c r="AO32">
        <f>IF(AO$1=$A32,1,INDEX(Correlations!$F$3:$DA$102,MAX(AO$1,$A32),MIN(AO$1,$A32)))</f>
        <v>0.38150000000000001</v>
      </c>
      <c r="AP32">
        <f>IF(AP$1=$A32,1,INDEX(Correlations!$F$3:$DA$102,MAX(AP$1,$A32),MIN(AP$1,$A32)))</f>
        <v>0.38619999999999999</v>
      </c>
      <c r="AQ32">
        <f>IF(AQ$1=$A32,1,INDEX(Correlations!$F$3:$DA$102,MAX(AQ$1,$A32),MIN(AQ$1,$A32)))</f>
        <v>0</v>
      </c>
      <c r="AR32">
        <f>IF(AR$1=$A32,1,INDEX(Correlations!$F$3:$DA$102,MAX(AR$1,$A32),MIN(AR$1,$A32)))</f>
        <v>0.24</v>
      </c>
      <c r="AS32">
        <f>IF(AS$1=$A32,1,INDEX(Correlations!$F$3:$DA$102,MAX(AS$1,$A32),MIN(AS$1,$A32)))</f>
        <v>0</v>
      </c>
      <c r="AT32">
        <f>IF(AT$1=$A32,1,INDEX(Correlations!$F$3:$DA$102,MAX(AT$1,$A32),MIN(AT$1,$A32)))</f>
        <v>0.26819999999999999</v>
      </c>
      <c r="AU32">
        <f>IF(AU$1=$A32,1,INDEX(Correlations!$F$3:$DA$102,MAX(AU$1,$A32),MIN(AU$1,$A32)))</f>
        <v>0.22900000000000001</v>
      </c>
      <c r="AV32">
        <f>IF(AV$1=$A32,1,INDEX(Correlations!$F$3:$DA$102,MAX(AV$1,$A32),MIN(AV$1,$A32)))</f>
        <v>0</v>
      </c>
      <c r="AW32">
        <f>IF(AW$1=$A32,1,INDEX(Correlations!$F$3:$DA$102,MAX(AW$1,$A32),MIN(AW$1,$A32)))</f>
        <v>0</v>
      </c>
      <c r="AX32">
        <f>IF(AX$1=$A32,1,INDEX(Correlations!$F$3:$DA$102,MAX(AX$1,$A32),MIN(AX$1,$A32)))</f>
        <v>0</v>
      </c>
      <c r="AY32">
        <f>IF(AY$1=$A32,1,INDEX(Correlations!$F$3:$DA$102,MAX(AY$1,$A32),MIN(AY$1,$A32)))</f>
        <v>0</v>
      </c>
      <c r="AZ32">
        <f>IF(AZ$1=$A32,1,INDEX(Correlations!$F$3:$DA$102,MAX(AZ$1,$A32),MIN(AZ$1,$A32)))</f>
        <v>0.3</v>
      </c>
      <c r="BA32">
        <f>IF(BA$1=$A32,1,INDEX(Correlations!$F$3:$DA$102,MAX(BA$1,$A32),MIN(BA$1,$A32)))</f>
        <v>0</v>
      </c>
      <c r="BB32">
        <f>IF(BB$1=$A32,1,INDEX(Correlations!$F$3:$DA$102,MAX(BB$1,$A32),MIN(BB$1,$A32)))</f>
        <v>0</v>
      </c>
      <c r="BC32">
        <f>IF(BC$1=$A32,1,INDEX(Correlations!$F$3:$DA$102,MAX(BC$1,$A32),MIN(BC$1,$A32)))</f>
        <v>0</v>
      </c>
      <c r="BD32">
        <f>IF(BD$1=$A32,1,INDEX(Correlations!$F$3:$DA$102,MAX(BD$1,$A32),MIN(BD$1,$A32)))</f>
        <v>0</v>
      </c>
      <c r="BE32">
        <f>IF(BE$1=$A32,1,INDEX(Correlations!$F$3:$DA$102,MAX(BE$1,$A32),MIN(BE$1,$A32)))</f>
        <v>0</v>
      </c>
      <c r="BF32">
        <f>IF(BF$1=$A32,1,INDEX(Correlations!$F$3:$DA$102,MAX(BF$1,$A32),MIN(BF$1,$A32)))</f>
        <v>0</v>
      </c>
      <c r="BG32">
        <f>IF(BG$1=$A32,1,INDEX(Correlations!$F$3:$DA$102,MAX(BG$1,$A32),MIN(BG$1,$A32)))</f>
        <v>0</v>
      </c>
      <c r="BH32">
        <f>IF(BH$1=$A32,1,INDEX(Correlations!$F$3:$DA$102,MAX(BH$1,$A32),MIN(BH$1,$A32)))</f>
        <v>0</v>
      </c>
      <c r="BI32">
        <f>IF(BI$1=$A32,1,INDEX(Correlations!$F$3:$DA$102,MAX(BI$1,$A32),MIN(BI$1,$A32)))</f>
        <v>0</v>
      </c>
      <c r="BJ32">
        <f>IF(BJ$1=$A32,1,INDEX(Correlations!$F$3:$DA$102,MAX(BJ$1,$A32),MIN(BJ$1,$A32)))</f>
        <v>0.41599999999999998</v>
      </c>
      <c r="BK32">
        <f>IF(BK$1=$A32,1,INDEX(Correlations!$F$3:$DA$102,MAX(BK$1,$A32),MIN(BK$1,$A32)))</f>
        <v>0.32300000000000001</v>
      </c>
      <c r="BL32">
        <f>IF(BL$1=$A32,1,INDEX(Correlations!$F$3:$DA$102,MAX(BL$1,$A32),MIN(BL$1,$A32)))</f>
        <v>0</v>
      </c>
      <c r="BM32">
        <f>IF(BM$1=$A32,1,INDEX(Correlations!$F$3:$DA$102,MAX(BM$1,$A32),MIN(BM$1,$A32)))</f>
        <v>0</v>
      </c>
      <c r="BN32">
        <f>IF(BN$1=$A32,1,INDEX(Correlations!$F$3:$DA$102,MAX(BN$1,$A32),MIN(BN$1,$A32)))</f>
        <v>0</v>
      </c>
      <c r="BO32">
        <f>IF(BO$1=$A32,1,INDEX(Correlations!$F$3:$DA$102,MAX(BO$1,$A32),MIN(BO$1,$A32)))</f>
        <v>0</v>
      </c>
      <c r="BP32">
        <f>IF(BP$1=$A32,1,INDEX(Correlations!$F$3:$DA$102,MAX(BP$1,$A32),MIN(BP$1,$A32)))</f>
        <v>0</v>
      </c>
      <c r="BQ32">
        <f>IF(BQ$1=$A32,1,INDEX(Correlations!$F$3:$DA$102,MAX(BQ$1,$A32),MIN(BQ$1,$A32)))</f>
        <v>0</v>
      </c>
      <c r="BR32">
        <f>IF(BR$1=$A32,1,INDEX(Correlations!$F$3:$DA$102,MAX(BR$1,$A32),MIN(BR$1,$A32)))</f>
        <v>0</v>
      </c>
      <c r="BS32">
        <f>IF(BS$1=$A32,1,INDEX(Correlations!$F$3:$DA$102,MAX(BS$1,$A32),MIN(BS$1,$A32)))</f>
        <v>0</v>
      </c>
      <c r="BT32">
        <f>IF(BT$1=$A32,1,INDEX(Correlations!$F$3:$DA$102,MAX(BT$1,$A32),MIN(BT$1,$A32)))</f>
        <v>0</v>
      </c>
      <c r="BU32">
        <f>IF(BU$1=$A32,1,INDEX(Correlations!$F$3:$DA$102,MAX(BU$1,$A32),MIN(BU$1,$A32)))</f>
        <v>0</v>
      </c>
      <c r="BV32">
        <f>IF(BV$1=$A32,1,INDEX(Correlations!$F$3:$DA$102,MAX(BV$1,$A32),MIN(BV$1,$A32)))</f>
        <v>0</v>
      </c>
      <c r="BW32">
        <f>IF(BW$1=$A32,1,INDEX(Correlations!$F$3:$DA$102,MAX(BW$1,$A32),MIN(BW$1,$A32)))</f>
        <v>0</v>
      </c>
      <c r="BX32">
        <f>IF(BX$1=$A32,1,INDEX(Correlations!$F$3:$DA$102,MAX(BX$1,$A32),MIN(BX$1,$A32)))</f>
        <v>0</v>
      </c>
      <c r="BY32">
        <f>IF(BY$1=$A32,1,INDEX(Correlations!$F$3:$DA$102,MAX(BY$1,$A32),MIN(BY$1,$A32)))</f>
        <v>0</v>
      </c>
      <c r="BZ32">
        <f>IF(BZ$1=$A32,1,INDEX(Correlations!$F$3:$DA$102,MAX(BZ$1,$A32),MIN(BZ$1,$A32)))</f>
        <v>0</v>
      </c>
      <c r="CA32">
        <f>IF(CA$1=$A32,1,INDEX(Correlations!$F$3:$DA$102,MAX(CA$1,$A32),MIN(CA$1,$A32)))</f>
        <v>0</v>
      </c>
      <c r="CB32">
        <f>IF(CB$1=$A32,1,INDEX(Correlations!$F$3:$DA$102,MAX(CB$1,$A32),MIN(CB$1,$A32)))</f>
        <v>0</v>
      </c>
      <c r="CC32">
        <f>IF(CC$1=$A32,1,INDEX(Correlations!$F$3:$DA$102,MAX(CC$1,$A32),MIN(CC$1,$A32)))</f>
        <v>0</v>
      </c>
      <c r="CD32">
        <f>IF(CD$1=$A32,1,INDEX(Correlations!$F$3:$DA$102,MAX(CD$1,$A32),MIN(CD$1,$A32)))</f>
        <v>0</v>
      </c>
      <c r="CE32">
        <f>IF(CE$1=$A32,1,INDEX(Correlations!$F$3:$DA$102,MAX(CE$1,$A32),MIN(CE$1,$A32)))</f>
        <v>0</v>
      </c>
      <c r="CF32">
        <f>IF(CF$1=$A32,1,INDEX(Correlations!$F$3:$DA$102,MAX(CF$1,$A32),MIN(CF$1,$A32)))</f>
        <v>0</v>
      </c>
      <c r="CG32">
        <f>IF(CG$1=$A32,1,INDEX(Correlations!$F$3:$DA$102,MAX(CG$1,$A32),MIN(CG$1,$A32)))</f>
        <v>0</v>
      </c>
      <c r="CH32">
        <f>IF(CH$1=$A32,1,INDEX(Correlations!$F$3:$DA$102,MAX(CH$1,$A32),MIN(CH$1,$A32)))</f>
        <v>0</v>
      </c>
      <c r="CI32">
        <f>IF(CI$1=$A32,1,INDEX(Correlations!$F$3:$DA$102,MAX(CI$1,$A32),MIN(CI$1,$A32)))</f>
        <v>0</v>
      </c>
      <c r="CJ32">
        <f>IF(CJ$1=$A32,1,INDEX(Correlations!$F$3:$DA$102,MAX(CJ$1,$A32),MIN(CJ$1,$A32)))</f>
        <v>0</v>
      </c>
      <c r="CK32">
        <f>IF(CK$1=$A32,1,INDEX(Correlations!$F$3:$DA$102,MAX(CK$1,$A32),MIN(CK$1,$A32)))</f>
        <v>0</v>
      </c>
      <c r="CL32">
        <f>IF(CL$1=$A32,1,INDEX(Correlations!$F$3:$DA$102,MAX(CL$1,$A32),MIN(CL$1,$A32)))</f>
        <v>0</v>
      </c>
      <c r="CM32">
        <f>IF(CM$1=$A32,1,INDEX(Correlations!$F$3:$DA$102,MAX(CM$1,$A32),MIN(CM$1,$A32)))</f>
        <v>0</v>
      </c>
      <c r="CN32">
        <f>IF(CN$1=$A32,1,INDEX(Correlations!$F$3:$DA$102,MAX(CN$1,$A32),MIN(CN$1,$A32)))</f>
        <v>0</v>
      </c>
      <c r="CO32">
        <f>IF(CO$1=$A32,1,INDEX(Correlations!$F$3:$DA$102,MAX(CO$1,$A32),MIN(CO$1,$A32)))</f>
        <v>0</v>
      </c>
      <c r="CP32">
        <f>IF(CP$1=$A32,1,INDEX(Correlations!$F$3:$DA$102,MAX(CP$1,$A32),MIN(CP$1,$A32)))</f>
        <v>0</v>
      </c>
      <c r="CQ32">
        <f>IF(CQ$1=$A32,1,INDEX(Correlations!$F$3:$DA$102,MAX(CQ$1,$A32),MIN(CQ$1,$A32)))</f>
        <v>0</v>
      </c>
      <c r="CR32">
        <f>IF(CR$1=$A32,1,INDEX(Correlations!$F$3:$DA$102,MAX(CR$1,$A32),MIN(CR$1,$A32)))</f>
        <v>0</v>
      </c>
      <c r="CS32">
        <f>IF(CS$1=$A32,1,INDEX(Correlations!$F$3:$DA$102,MAX(CS$1,$A32),MIN(CS$1,$A32)))</f>
        <v>0</v>
      </c>
      <c r="CT32">
        <f>IF(CT$1=$A32,1,INDEX(Correlations!$F$3:$DA$102,MAX(CT$1,$A32),MIN(CT$1,$A32)))</f>
        <v>0</v>
      </c>
      <c r="CU32">
        <f>IF(CU$1=$A32,1,INDEX(Correlations!$F$3:$DA$102,MAX(CU$1,$A32),MIN(CU$1,$A32)))</f>
        <v>0</v>
      </c>
      <c r="CV32">
        <f>IF(CV$1=$A32,1,INDEX(Correlations!$F$3:$DA$102,MAX(CV$1,$A32),MIN(CV$1,$A32)))</f>
        <v>0</v>
      </c>
      <c r="CW32">
        <f>IF(CW$1=$A32,1,INDEX(Correlations!$F$3:$DA$102,MAX(CW$1,$A32),MIN(CW$1,$A32)))</f>
        <v>0</v>
      </c>
    </row>
    <row r="33" spans="1:101" x14ac:dyDescent="0.15">
      <c r="A33">
        <v>32</v>
      </c>
      <c r="B33">
        <f>IF(B$1=$A33,1,INDEX(Correlations!$F$3:$DA$102,MAX(B$1,$A33),MIN(B$1,$A33)))</f>
        <v>0.47</v>
      </c>
      <c r="C33">
        <f>IF(C$1=$A33,1,INDEX(Correlations!$F$3:$DA$102,MAX(C$1,$A33),MIN(C$1,$A33)))</f>
        <v>0.45700000000000002</v>
      </c>
      <c r="D33">
        <f>IF(D$1=$A33,1,INDEX(Correlations!$F$3:$DA$102,MAX(D$1,$A33),MIN(D$1,$A33)))</f>
        <v>0</v>
      </c>
      <c r="E33">
        <f>IF(E$1=$A33,1,INDEX(Correlations!$F$3:$DA$102,MAX(E$1,$A33),MIN(E$1,$A33)))</f>
        <v>0.38600000000000001</v>
      </c>
      <c r="F33">
        <f>IF(F$1=$A33,1,INDEX(Correlations!$F$3:$DA$102,MAX(F$1,$A33),MIN(F$1,$A33)))</f>
        <v>0.32800000000000001</v>
      </c>
      <c r="G33">
        <f>IF(G$1=$A33,1,INDEX(Correlations!$F$3:$DA$102,MAX(G$1,$A33),MIN(G$1,$A33)))</f>
        <v>0.30299999999999999</v>
      </c>
      <c r="H33">
        <f>IF(H$1=$A33,1,INDEX(Correlations!$F$3:$DA$102,MAX(H$1,$A33),MIN(H$1,$A33)))</f>
        <v>0.36899999999999999</v>
      </c>
      <c r="I33">
        <f>IF(I$1=$A33,1,INDEX(Correlations!$F$3:$DA$102,MAX(I$1,$A33),MIN(I$1,$A33)))</f>
        <v>0</v>
      </c>
      <c r="J33">
        <f>IF(J$1=$A33,1,INDEX(Correlations!$F$3:$DA$102,MAX(J$1,$A33),MIN(J$1,$A33)))</f>
        <v>0</v>
      </c>
      <c r="K33">
        <f>IF(K$1=$A33,1,INDEX(Correlations!$F$3:$DA$102,MAX(K$1,$A33),MIN(K$1,$A33)))</f>
        <v>0.16300000000000001</v>
      </c>
      <c r="L33">
        <f>IF(L$1=$A33,1,INDEX(Correlations!$F$3:$DA$102,MAX(L$1,$A33),MIN(L$1,$A33)))</f>
        <v>0.1</v>
      </c>
      <c r="M33">
        <f>IF(M$1=$A33,1,INDEX(Correlations!$F$3:$DA$102,MAX(M$1,$A33),MIN(M$1,$A33)))</f>
        <v>0.04</v>
      </c>
      <c r="N33">
        <f>IF(N$1=$A33,1,INDEX(Correlations!$F$3:$DA$102,MAX(N$1,$A33),MIN(N$1,$A33)))</f>
        <v>0.35</v>
      </c>
      <c r="O33">
        <f>IF(O$1=$A33,1,INDEX(Correlations!$F$3:$DA$102,MAX(O$1,$A33),MIN(O$1,$A33)))</f>
        <v>7.0000000000000007E-2</v>
      </c>
      <c r="P33">
        <f>IF(P$1=$A33,1,INDEX(Correlations!$F$3:$DA$102,MAX(P$1,$A33),MIN(P$1,$A33)))</f>
        <v>0.14000000000000001</v>
      </c>
      <c r="Q33">
        <f>IF(Q$1=$A33,1,INDEX(Correlations!$F$3:$DA$102,MAX(Q$1,$A33),MIN(Q$1,$A33)))</f>
        <v>0.17</v>
      </c>
      <c r="R33">
        <f>IF(R$1=$A33,1,INDEX(Correlations!$F$3:$DA$102,MAX(R$1,$A33),MIN(R$1,$A33)))</f>
        <v>0.2</v>
      </c>
      <c r="S33">
        <f>IF(S$1=$A33,1,INDEX(Correlations!$F$3:$DA$102,MAX(S$1,$A33),MIN(S$1,$A33)))</f>
        <v>0.11</v>
      </c>
      <c r="T33">
        <f>IF(T$1=$A33,1,INDEX(Correlations!$F$3:$DA$102,MAX(T$1,$A33),MIN(T$1,$A33)))</f>
        <v>0.24</v>
      </c>
      <c r="U33">
        <f>IF(U$1=$A33,1,INDEX(Correlations!$F$3:$DA$102,MAX(U$1,$A33),MIN(U$1,$A33)))</f>
        <v>0.24</v>
      </c>
      <c r="V33">
        <f>IF(V$1=$A33,1,INDEX(Correlations!$F$3:$DA$102,MAX(V$1,$A33),MIN(V$1,$A33)))</f>
        <v>0.1</v>
      </c>
      <c r="W33">
        <f>IF(W$1=$A33,1,INDEX(Correlations!$F$3:$DA$102,MAX(W$1,$A33),MIN(W$1,$A33)))</f>
        <v>0.64</v>
      </c>
      <c r="X33">
        <f>IF(X$1=$A33,1,INDEX(Correlations!$F$3:$DA$102,MAX(X$1,$A33),MIN(X$1,$A33)))</f>
        <v>0.25</v>
      </c>
      <c r="Y33">
        <f>IF(Y$1=$A33,1,INDEX(Correlations!$F$3:$DA$102,MAX(Y$1,$A33),MIN(Y$1,$A33)))</f>
        <v>0.02</v>
      </c>
      <c r="Z33">
        <f>IF(Z$1=$A33,1,INDEX(Correlations!$F$3:$DA$102,MAX(Z$1,$A33),MIN(Z$1,$A33)))</f>
        <v>0.02</v>
      </c>
      <c r="AA33">
        <f>IF(AA$1=$A33,1,INDEX(Correlations!$F$3:$DA$102,MAX(AA$1,$A33),MIN(AA$1,$A33)))</f>
        <v>0.16</v>
      </c>
      <c r="AB33">
        <f>IF(AB$1=$A33,1,INDEX(Correlations!$F$3:$DA$102,MAX(AB$1,$A33),MIN(AB$1,$A33)))</f>
        <v>0.26</v>
      </c>
      <c r="AC33">
        <f>IF(AC$1=$A33,1,INDEX(Correlations!$F$3:$DA$102,MAX(AC$1,$A33),MIN(AC$1,$A33)))</f>
        <v>0.04</v>
      </c>
      <c r="AD33">
        <f>IF(AD$1=$A33,1,INDEX(Correlations!$F$3:$DA$102,MAX(AD$1,$A33),MIN(AD$1,$A33)))</f>
        <v>0.17</v>
      </c>
      <c r="AE33">
        <f>IF(AE$1=$A33,1,INDEX(Correlations!$F$3:$DA$102,MAX(AE$1,$A33),MIN(AE$1,$A33)))</f>
        <v>0.12</v>
      </c>
      <c r="AF33">
        <f>IF(AF$1=$A33,1,INDEX(Correlations!$F$3:$DA$102,MAX(AF$1,$A33),MIN(AF$1,$A33)))</f>
        <v>0.48899999999999999</v>
      </c>
      <c r="AG33">
        <f>IF(AG$1=$A33,1,INDEX(Correlations!$F$3:$DA$102,MAX(AG$1,$A33),MIN(AG$1,$A33)))</f>
        <v>1</v>
      </c>
      <c r="AH33">
        <f>IF(AH$1=$A33,1,INDEX(Correlations!$F$3:$DA$102,MAX(AH$1,$A33),MIN(AH$1,$A33)))</f>
        <v>0.3</v>
      </c>
      <c r="AI33">
        <f>IF(AI$1=$A33,1,INDEX(Correlations!$F$3:$DA$102,MAX(AI$1,$A33),MIN(AI$1,$A33)))</f>
        <v>0.28399999999999997</v>
      </c>
      <c r="AJ33">
        <f>IF(AJ$1=$A33,1,INDEX(Correlations!$F$3:$DA$102,MAX(AJ$1,$A33),MIN(AJ$1,$A33)))</f>
        <v>0.318</v>
      </c>
      <c r="AK33">
        <f>IF(AK$1=$A33,1,INDEX(Correlations!$F$3:$DA$102,MAX(AK$1,$A33),MIN(AK$1,$A33)))</f>
        <v>0.34300000000000003</v>
      </c>
      <c r="AL33">
        <f>IF(AL$1=$A33,1,INDEX(Correlations!$F$3:$DA$102,MAX(AL$1,$A33),MIN(AL$1,$A33)))</f>
        <v>0.223</v>
      </c>
      <c r="AM33">
        <f>IF(AM$1=$A33,1,INDEX(Correlations!$F$3:$DA$102,MAX(AM$1,$A33),MIN(AM$1,$A33)))</f>
        <v>0.30499999999999999</v>
      </c>
      <c r="AN33">
        <f>IF(AN$1=$A33,1,INDEX(Correlations!$F$3:$DA$102,MAX(AN$1,$A33),MIN(AN$1,$A33)))</f>
        <v>0.36299999999999999</v>
      </c>
      <c r="AO33">
        <f>IF(AO$1=$A33,1,INDEX(Correlations!$F$3:$DA$102,MAX(AO$1,$A33),MIN(AO$1,$A33)))</f>
        <v>0.40988999999999998</v>
      </c>
      <c r="AP33">
        <f>IF(AP$1=$A33,1,INDEX(Correlations!$F$3:$DA$102,MAX(AP$1,$A33),MIN(AP$1,$A33)))</f>
        <v>0.41883999999999999</v>
      </c>
      <c r="AQ33">
        <f>IF(AQ$1=$A33,1,INDEX(Correlations!$F$3:$DA$102,MAX(AQ$1,$A33),MIN(AQ$1,$A33)))</f>
        <v>0</v>
      </c>
      <c r="AR33">
        <f>IF(AR$1=$A33,1,INDEX(Correlations!$F$3:$DA$102,MAX(AR$1,$A33),MIN(AR$1,$A33)))</f>
        <v>0.183</v>
      </c>
      <c r="AS33">
        <f>IF(AS$1=$A33,1,INDEX(Correlations!$F$3:$DA$102,MAX(AS$1,$A33),MIN(AS$1,$A33)))</f>
        <v>0</v>
      </c>
      <c r="AT33">
        <f>IF(AT$1=$A33,1,INDEX(Correlations!$F$3:$DA$102,MAX(AT$1,$A33),MIN(AT$1,$A33)))</f>
        <v>0.33883000000000002</v>
      </c>
      <c r="AU33">
        <f>IF(AU$1=$A33,1,INDEX(Correlations!$F$3:$DA$102,MAX(AU$1,$A33),MIN(AU$1,$A33)))</f>
        <v>0.32528000000000001</v>
      </c>
      <c r="AV33">
        <f>IF(AV$1=$A33,1,INDEX(Correlations!$F$3:$DA$102,MAX(AV$1,$A33),MIN(AV$1,$A33)))</f>
        <v>0</v>
      </c>
      <c r="AW33">
        <f>IF(AW$1=$A33,1,INDEX(Correlations!$F$3:$DA$102,MAX(AW$1,$A33),MIN(AW$1,$A33)))</f>
        <v>0</v>
      </c>
      <c r="AX33">
        <f>IF(AX$1=$A33,1,INDEX(Correlations!$F$3:$DA$102,MAX(AX$1,$A33),MIN(AX$1,$A33)))</f>
        <v>0</v>
      </c>
      <c r="AY33">
        <f>IF(AY$1=$A33,1,INDEX(Correlations!$F$3:$DA$102,MAX(AY$1,$A33),MIN(AY$1,$A33)))</f>
        <v>0</v>
      </c>
      <c r="AZ33">
        <f>IF(AZ$1=$A33,1,INDEX(Correlations!$F$3:$DA$102,MAX(AZ$1,$A33),MIN(AZ$1,$A33)))</f>
        <v>0.25</v>
      </c>
      <c r="BA33">
        <f>IF(BA$1=$A33,1,INDEX(Correlations!$F$3:$DA$102,MAX(BA$1,$A33),MIN(BA$1,$A33)))</f>
        <v>0</v>
      </c>
      <c r="BB33">
        <f>IF(BB$1=$A33,1,INDEX(Correlations!$F$3:$DA$102,MAX(BB$1,$A33),MIN(BB$1,$A33)))</f>
        <v>0</v>
      </c>
      <c r="BC33">
        <f>IF(BC$1=$A33,1,INDEX(Correlations!$F$3:$DA$102,MAX(BC$1,$A33),MIN(BC$1,$A33)))</f>
        <v>0</v>
      </c>
      <c r="BD33">
        <f>IF(BD$1=$A33,1,INDEX(Correlations!$F$3:$DA$102,MAX(BD$1,$A33),MIN(BD$1,$A33)))</f>
        <v>0</v>
      </c>
      <c r="BE33">
        <f>IF(BE$1=$A33,1,INDEX(Correlations!$F$3:$DA$102,MAX(BE$1,$A33),MIN(BE$1,$A33)))</f>
        <v>0</v>
      </c>
      <c r="BF33">
        <f>IF(BF$1=$A33,1,INDEX(Correlations!$F$3:$DA$102,MAX(BF$1,$A33),MIN(BF$1,$A33)))</f>
        <v>0</v>
      </c>
      <c r="BG33">
        <f>IF(BG$1=$A33,1,INDEX(Correlations!$F$3:$DA$102,MAX(BG$1,$A33),MIN(BG$1,$A33)))</f>
        <v>0</v>
      </c>
      <c r="BH33">
        <f>IF(BH$1=$A33,1,INDEX(Correlations!$F$3:$DA$102,MAX(BH$1,$A33),MIN(BH$1,$A33)))</f>
        <v>0</v>
      </c>
      <c r="BI33">
        <f>IF(BI$1=$A33,1,INDEX(Correlations!$F$3:$DA$102,MAX(BI$1,$A33),MIN(BI$1,$A33)))</f>
        <v>0</v>
      </c>
      <c r="BJ33">
        <f>IF(BJ$1=$A33,1,INDEX(Correlations!$F$3:$DA$102,MAX(BJ$1,$A33),MIN(BJ$1,$A33)))</f>
        <v>0.436</v>
      </c>
      <c r="BK33">
        <f>IF(BK$1=$A33,1,INDEX(Correlations!$F$3:$DA$102,MAX(BK$1,$A33),MIN(BK$1,$A33)))</f>
        <v>0.35</v>
      </c>
      <c r="BL33">
        <f>IF(BL$1=$A33,1,INDEX(Correlations!$F$3:$DA$102,MAX(BL$1,$A33),MIN(BL$1,$A33)))</f>
        <v>0</v>
      </c>
      <c r="BM33">
        <f>IF(BM$1=$A33,1,INDEX(Correlations!$F$3:$DA$102,MAX(BM$1,$A33),MIN(BM$1,$A33)))</f>
        <v>0</v>
      </c>
      <c r="BN33">
        <f>IF(BN$1=$A33,1,INDEX(Correlations!$F$3:$DA$102,MAX(BN$1,$A33),MIN(BN$1,$A33)))</f>
        <v>0</v>
      </c>
      <c r="BO33">
        <f>IF(BO$1=$A33,1,INDEX(Correlations!$F$3:$DA$102,MAX(BO$1,$A33),MIN(BO$1,$A33)))</f>
        <v>0</v>
      </c>
      <c r="BP33">
        <f>IF(BP$1=$A33,1,INDEX(Correlations!$F$3:$DA$102,MAX(BP$1,$A33),MIN(BP$1,$A33)))</f>
        <v>0</v>
      </c>
      <c r="BQ33">
        <f>IF(BQ$1=$A33,1,INDEX(Correlations!$F$3:$DA$102,MAX(BQ$1,$A33),MIN(BQ$1,$A33)))</f>
        <v>0</v>
      </c>
      <c r="BR33">
        <f>IF(BR$1=$A33,1,INDEX(Correlations!$F$3:$DA$102,MAX(BR$1,$A33),MIN(BR$1,$A33)))</f>
        <v>0</v>
      </c>
      <c r="BS33">
        <f>IF(BS$1=$A33,1,INDEX(Correlations!$F$3:$DA$102,MAX(BS$1,$A33),MIN(BS$1,$A33)))</f>
        <v>0</v>
      </c>
      <c r="BT33">
        <f>IF(BT$1=$A33,1,INDEX(Correlations!$F$3:$DA$102,MAX(BT$1,$A33),MIN(BT$1,$A33)))</f>
        <v>0</v>
      </c>
      <c r="BU33">
        <f>IF(BU$1=$A33,1,INDEX(Correlations!$F$3:$DA$102,MAX(BU$1,$A33),MIN(BU$1,$A33)))</f>
        <v>0</v>
      </c>
      <c r="BV33">
        <f>IF(BV$1=$A33,1,INDEX(Correlations!$F$3:$DA$102,MAX(BV$1,$A33),MIN(BV$1,$A33)))</f>
        <v>0</v>
      </c>
      <c r="BW33">
        <f>IF(BW$1=$A33,1,INDEX(Correlations!$F$3:$DA$102,MAX(BW$1,$A33),MIN(BW$1,$A33)))</f>
        <v>0</v>
      </c>
      <c r="BX33">
        <f>IF(BX$1=$A33,1,INDEX(Correlations!$F$3:$DA$102,MAX(BX$1,$A33),MIN(BX$1,$A33)))</f>
        <v>0</v>
      </c>
      <c r="BY33">
        <f>IF(BY$1=$A33,1,INDEX(Correlations!$F$3:$DA$102,MAX(BY$1,$A33),MIN(BY$1,$A33)))</f>
        <v>0</v>
      </c>
      <c r="BZ33">
        <f>IF(BZ$1=$A33,1,INDEX(Correlations!$F$3:$DA$102,MAX(BZ$1,$A33),MIN(BZ$1,$A33)))</f>
        <v>0</v>
      </c>
      <c r="CA33">
        <f>IF(CA$1=$A33,1,INDEX(Correlations!$F$3:$DA$102,MAX(CA$1,$A33),MIN(CA$1,$A33)))</f>
        <v>0</v>
      </c>
      <c r="CB33">
        <f>IF(CB$1=$A33,1,INDEX(Correlations!$F$3:$DA$102,MAX(CB$1,$A33),MIN(CB$1,$A33)))</f>
        <v>0</v>
      </c>
      <c r="CC33">
        <f>IF(CC$1=$A33,1,INDEX(Correlations!$F$3:$DA$102,MAX(CC$1,$A33),MIN(CC$1,$A33)))</f>
        <v>0</v>
      </c>
      <c r="CD33">
        <f>IF(CD$1=$A33,1,INDEX(Correlations!$F$3:$DA$102,MAX(CD$1,$A33),MIN(CD$1,$A33)))</f>
        <v>0</v>
      </c>
      <c r="CE33">
        <f>IF(CE$1=$A33,1,INDEX(Correlations!$F$3:$DA$102,MAX(CE$1,$A33),MIN(CE$1,$A33)))</f>
        <v>0</v>
      </c>
      <c r="CF33">
        <f>IF(CF$1=$A33,1,INDEX(Correlations!$F$3:$DA$102,MAX(CF$1,$A33),MIN(CF$1,$A33)))</f>
        <v>0</v>
      </c>
      <c r="CG33">
        <f>IF(CG$1=$A33,1,INDEX(Correlations!$F$3:$DA$102,MAX(CG$1,$A33),MIN(CG$1,$A33)))</f>
        <v>0</v>
      </c>
      <c r="CH33">
        <f>IF(CH$1=$A33,1,INDEX(Correlations!$F$3:$DA$102,MAX(CH$1,$A33),MIN(CH$1,$A33)))</f>
        <v>0</v>
      </c>
      <c r="CI33">
        <f>IF(CI$1=$A33,1,INDEX(Correlations!$F$3:$DA$102,MAX(CI$1,$A33),MIN(CI$1,$A33)))</f>
        <v>0</v>
      </c>
      <c r="CJ33">
        <f>IF(CJ$1=$A33,1,INDEX(Correlations!$F$3:$DA$102,MAX(CJ$1,$A33),MIN(CJ$1,$A33)))</f>
        <v>0</v>
      </c>
      <c r="CK33">
        <f>IF(CK$1=$A33,1,INDEX(Correlations!$F$3:$DA$102,MAX(CK$1,$A33),MIN(CK$1,$A33)))</f>
        <v>0</v>
      </c>
      <c r="CL33">
        <f>IF(CL$1=$A33,1,INDEX(Correlations!$F$3:$DA$102,MAX(CL$1,$A33),MIN(CL$1,$A33)))</f>
        <v>0</v>
      </c>
      <c r="CM33">
        <f>IF(CM$1=$A33,1,INDEX(Correlations!$F$3:$DA$102,MAX(CM$1,$A33),MIN(CM$1,$A33)))</f>
        <v>0</v>
      </c>
      <c r="CN33">
        <f>IF(CN$1=$A33,1,INDEX(Correlations!$F$3:$DA$102,MAX(CN$1,$A33),MIN(CN$1,$A33)))</f>
        <v>0</v>
      </c>
      <c r="CO33">
        <f>IF(CO$1=$A33,1,INDEX(Correlations!$F$3:$DA$102,MAX(CO$1,$A33),MIN(CO$1,$A33)))</f>
        <v>0</v>
      </c>
      <c r="CP33">
        <f>IF(CP$1=$A33,1,INDEX(Correlations!$F$3:$DA$102,MAX(CP$1,$A33),MIN(CP$1,$A33)))</f>
        <v>0</v>
      </c>
      <c r="CQ33">
        <f>IF(CQ$1=$A33,1,INDEX(Correlations!$F$3:$DA$102,MAX(CQ$1,$A33),MIN(CQ$1,$A33)))</f>
        <v>0</v>
      </c>
      <c r="CR33">
        <f>IF(CR$1=$A33,1,INDEX(Correlations!$F$3:$DA$102,MAX(CR$1,$A33),MIN(CR$1,$A33)))</f>
        <v>0</v>
      </c>
      <c r="CS33">
        <f>IF(CS$1=$A33,1,INDEX(Correlations!$F$3:$DA$102,MAX(CS$1,$A33),MIN(CS$1,$A33)))</f>
        <v>0</v>
      </c>
      <c r="CT33">
        <f>IF(CT$1=$A33,1,INDEX(Correlations!$F$3:$DA$102,MAX(CT$1,$A33),MIN(CT$1,$A33)))</f>
        <v>0</v>
      </c>
      <c r="CU33">
        <f>IF(CU$1=$A33,1,INDEX(Correlations!$F$3:$DA$102,MAX(CU$1,$A33),MIN(CU$1,$A33)))</f>
        <v>0</v>
      </c>
      <c r="CV33">
        <f>IF(CV$1=$A33,1,INDEX(Correlations!$F$3:$DA$102,MAX(CV$1,$A33),MIN(CV$1,$A33)))</f>
        <v>0</v>
      </c>
      <c r="CW33">
        <f>IF(CW$1=$A33,1,INDEX(Correlations!$F$3:$DA$102,MAX(CW$1,$A33),MIN(CW$1,$A33)))</f>
        <v>0</v>
      </c>
    </row>
    <row r="34" spans="1:101" x14ac:dyDescent="0.15">
      <c r="A34">
        <v>33</v>
      </c>
      <c r="B34">
        <f>IF(B$1=$A34,1,INDEX(Correlations!$F$3:$DA$102,MAX(B$1,$A34),MIN(B$1,$A34)))</f>
        <v>0.61</v>
      </c>
      <c r="C34">
        <f>IF(C$1=$A34,1,INDEX(Correlations!$F$3:$DA$102,MAX(C$1,$A34),MIN(C$1,$A34)))</f>
        <v>0.73</v>
      </c>
      <c r="D34">
        <f>IF(D$1=$A34,1,INDEX(Correlations!$F$3:$DA$102,MAX(D$1,$A34),MIN(D$1,$A34)))</f>
        <v>0.66</v>
      </c>
      <c r="E34">
        <f>IF(E$1=$A34,1,INDEX(Correlations!$F$3:$DA$102,MAX(E$1,$A34),MIN(E$1,$A34)))</f>
        <v>0.47</v>
      </c>
      <c r="F34">
        <f>IF(F$1=$A34,1,INDEX(Correlations!$F$3:$DA$102,MAX(F$1,$A34),MIN(F$1,$A34)))</f>
        <v>0.52</v>
      </c>
      <c r="G34">
        <f>IF(G$1=$A34,1,INDEX(Correlations!$F$3:$DA$102,MAX(G$1,$A34),MIN(G$1,$A34)))</f>
        <v>0.56999999999999995</v>
      </c>
      <c r="H34">
        <f>IF(H$1=$A34,1,INDEX(Correlations!$F$3:$DA$102,MAX(H$1,$A34),MIN(H$1,$A34)))</f>
        <v>0.42</v>
      </c>
      <c r="I34">
        <f>IF(I$1=$A34,1,INDEX(Correlations!$F$3:$DA$102,MAX(I$1,$A34),MIN(I$1,$A34)))</f>
        <v>0.37</v>
      </c>
      <c r="J34">
        <f>IF(J$1=$A34,1,INDEX(Correlations!$F$3:$DA$102,MAX(J$1,$A34),MIN(J$1,$A34)))</f>
        <v>0.3</v>
      </c>
      <c r="K34">
        <f>IF(K$1=$A34,1,INDEX(Correlations!$F$3:$DA$102,MAX(K$1,$A34),MIN(K$1,$A34)))</f>
        <v>0.37</v>
      </c>
      <c r="L34">
        <f>IF(L$1=$A34,1,INDEX(Correlations!$F$3:$DA$102,MAX(L$1,$A34),MIN(L$1,$A34)))</f>
        <v>0</v>
      </c>
      <c r="M34">
        <f>IF(M$1=$A34,1,INDEX(Correlations!$F$3:$DA$102,MAX(M$1,$A34),MIN(M$1,$A34)))</f>
        <v>0</v>
      </c>
      <c r="N34">
        <f>IF(N$1=$A34,1,INDEX(Correlations!$F$3:$DA$102,MAX(N$1,$A34),MIN(N$1,$A34)))</f>
        <v>0</v>
      </c>
      <c r="O34">
        <f>IF(O$1=$A34,1,INDEX(Correlations!$F$3:$DA$102,MAX(O$1,$A34),MIN(O$1,$A34)))</f>
        <v>0</v>
      </c>
      <c r="P34">
        <f>IF(P$1=$A34,1,INDEX(Correlations!$F$3:$DA$102,MAX(P$1,$A34),MIN(P$1,$A34)))</f>
        <v>0.36870000000000003</v>
      </c>
      <c r="Q34">
        <f>IF(Q$1=$A34,1,INDEX(Correlations!$F$3:$DA$102,MAX(Q$1,$A34),MIN(Q$1,$A34)))</f>
        <v>0.35299999999999998</v>
      </c>
      <c r="R34">
        <f>IF(R$1=$A34,1,INDEX(Correlations!$F$3:$DA$102,MAX(R$1,$A34),MIN(R$1,$A34)))</f>
        <v>0</v>
      </c>
      <c r="S34">
        <f>IF(S$1=$A34,1,INDEX(Correlations!$F$3:$DA$102,MAX(S$1,$A34),MIN(S$1,$A34)))</f>
        <v>0</v>
      </c>
      <c r="T34">
        <f>IF(T$1=$A34,1,INDEX(Correlations!$F$3:$DA$102,MAX(T$1,$A34),MIN(T$1,$A34)))</f>
        <v>0</v>
      </c>
      <c r="U34">
        <f>IF(U$1=$A34,1,INDEX(Correlations!$F$3:$DA$102,MAX(U$1,$A34),MIN(U$1,$A34)))</f>
        <v>0</v>
      </c>
      <c r="V34">
        <f>IF(V$1=$A34,1,INDEX(Correlations!$F$3:$DA$102,MAX(V$1,$A34),MIN(V$1,$A34)))</f>
        <v>0</v>
      </c>
      <c r="W34">
        <f>IF(W$1=$A34,1,INDEX(Correlations!$F$3:$DA$102,MAX(W$1,$A34),MIN(W$1,$A34)))</f>
        <v>0</v>
      </c>
      <c r="X34">
        <f>IF(X$1=$A34,1,INDEX(Correlations!$F$3:$DA$102,MAX(X$1,$A34),MIN(X$1,$A34)))</f>
        <v>0</v>
      </c>
      <c r="Y34">
        <f>IF(Y$1=$A34,1,INDEX(Correlations!$F$3:$DA$102,MAX(Y$1,$A34),MIN(Y$1,$A34)))</f>
        <v>0</v>
      </c>
      <c r="Z34">
        <f>IF(Z$1=$A34,1,INDEX(Correlations!$F$3:$DA$102,MAX(Z$1,$A34),MIN(Z$1,$A34)))</f>
        <v>0.38</v>
      </c>
      <c r="AA34">
        <f>IF(AA$1=$A34,1,INDEX(Correlations!$F$3:$DA$102,MAX(AA$1,$A34),MIN(AA$1,$A34)))</f>
        <v>0.36</v>
      </c>
      <c r="AB34">
        <f>IF(AB$1=$A34,1,INDEX(Correlations!$F$3:$DA$102,MAX(AB$1,$A34),MIN(AB$1,$A34)))</f>
        <v>0</v>
      </c>
      <c r="AC34">
        <f>IF(AC$1=$A34,1,INDEX(Correlations!$F$3:$DA$102,MAX(AC$1,$A34),MIN(AC$1,$A34)))</f>
        <v>0</v>
      </c>
      <c r="AD34">
        <f>IF(AD$1=$A34,1,INDEX(Correlations!$F$3:$DA$102,MAX(AD$1,$A34),MIN(AD$1,$A34)))</f>
        <v>0</v>
      </c>
      <c r="AE34">
        <f>IF(AE$1=$A34,1,INDEX(Correlations!$F$3:$DA$102,MAX(AE$1,$A34),MIN(AE$1,$A34)))</f>
        <v>0</v>
      </c>
      <c r="AF34">
        <f>IF(AF$1=$A34,1,INDEX(Correlations!$F$3:$DA$102,MAX(AF$1,$A34),MIN(AF$1,$A34)))</f>
        <v>0.46899999999999997</v>
      </c>
      <c r="AG34">
        <f>IF(AG$1=$A34,1,INDEX(Correlations!$F$3:$DA$102,MAX(AG$1,$A34),MIN(AG$1,$A34)))</f>
        <v>0.3</v>
      </c>
      <c r="AH34">
        <f>IF(AH$1=$A34,1,INDEX(Correlations!$F$3:$DA$102,MAX(AH$1,$A34),MIN(AH$1,$A34)))</f>
        <v>1</v>
      </c>
      <c r="AI34">
        <f>IF(AI$1=$A34,1,INDEX(Correlations!$F$3:$DA$102,MAX(AI$1,$A34),MIN(AI$1,$A34)))</f>
        <v>0.19</v>
      </c>
      <c r="AJ34">
        <f>IF(AJ$1=$A34,1,INDEX(Correlations!$F$3:$DA$102,MAX(AJ$1,$A34),MIN(AJ$1,$A34)))</f>
        <v>0.40100000000000002</v>
      </c>
      <c r="AK34">
        <f>IF(AK$1=$A34,1,INDEX(Correlations!$F$3:$DA$102,MAX(AK$1,$A34),MIN(AK$1,$A34)))</f>
        <v>0.39800000000000002</v>
      </c>
      <c r="AL34">
        <f>IF(AL$1=$A34,1,INDEX(Correlations!$F$3:$DA$102,MAX(AL$1,$A34),MIN(AL$1,$A34)))</f>
        <v>0.2339</v>
      </c>
      <c r="AM34">
        <f>IF(AM$1=$A34,1,INDEX(Correlations!$F$3:$DA$102,MAX(AM$1,$A34),MIN(AM$1,$A34)))</f>
        <v>0.248</v>
      </c>
      <c r="AN34">
        <f>IF(AN$1=$A34,1,INDEX(Correlations!$F$3:$DA$102,MAX(AN$1,$A34),MIN(AN$1,$A34)))</f>
        <v>0.32579999999999998</v>
      </c>
      <c r="AO34">
        <f>IF(AO$1=$A34,1,INDEX(Correlations!$F$3:$DA$102,MAX(AO$1,$A34),MIN(AO$1,$A34)))</f>
        <v>0.2802</v>
      </c>
      <c r="AP34">
        <f>IF(AP$1=$A34,1,INDEX(Correlations!$F$3:$DA$102,MAX(AP$1,$A34),MIN(AP$1,$A34)))</f>
        <v>0.29930000000000001</v>
      </c>
      <c r="AQ34">
        <f>IF(AQ$1=$A34,1,INDEX(Correlations!$F$3:$DA$102,MAX(AQ$1,$A34),MIN(AQ$1,$A34)))</f>
        <v>0.48349999999999999</v>
      </c>
      <c r="AR34">
        <f>IF(AR$1=$A34,1,INDEX(Correlations!$F$3:$DA$102,MAX(AR$1,$A34),MIN(AR$1,$A34)))</f>
        <v>0.48</v>
      </c>
      <c r="AS34">
        <f>IF(AS$1=$A34,1,INDEX(Correlations!$F$3:$DA$102,MAX(AS$1,$A34),MIN(AS$1,$A34)))</f>
        <v>0.24</v>
      </c>
      <c r="AT34">
        <f>IF(AT$1=$A34,1,INDEX(Correlations!$F$3:$DA$102,MAX(AT$1,$A34),MIN(AT$1,$A34)))</f>
        <v>0.1439</v>
      </c>
      <c r="AU34">
        <f>IF(AU$1=$A34,1,INDEX(Correlations!$F$3:$DA$102,MAX(AU$1,$A34),MIN(AU$1,$A34)))</f>
        <v>0.17330000000000001</v>
      </c>
      <c r="AV34">
        <f>IF(AV$1=$A34,1,INDEX(Correlations!$F$3:$DA$102,MAX(AV$1,$A34),MIN(AV$1,$A34)))</f>
        <v>0</v>
      </c>
      <c r="AW34">
        <f>IF(AW$1=$A34,1,INDEX(Correlations!$F$3:$DA$102,MAX(AW$1,$A34),MIN(AW$1,$A34)))</f>
        <v>0.84</v>
      </c>
      <c r="AX34">
        <f>IF(AX$1=$A34,1,INDEX(Correlations!$F$3:$DA$102,MAX(AX$1,$A34),MIN(AX$1,$A34)))</f>
        <v>0.69</v>
      </c>
      <c r="AY34">
        <f>IF(AY$1=$A34,1,INDEX(Correlations!$F$3:$DA$102,MAX(AY$1,$A34),MIN(AY$1,$A34)))</f>
        <v>0.71</v>
      </c>
      <c r="AZ34">
        <f>IF(AZ$1=$A34,1,INDEX(Correlations!$F$3:$DA$102,MAX(AZ$1,$A34),MIN(AZ$1,$A34)))</f>
        <v>0</v>
      </c>
      <c r="BA34">
        <f>IF(BA$1=$A34,1,INDEX(Correlations!$F$3:$DA$102,MAX(BA$1,$A34),MIN(BA$1,$A34)))</f>
        <v>0</v>
      </c>
      <c r="BB34">
        <f>IF(BB$1=$A34,1,INDEX(Correlations!$F$3:$DA$102,MAX(BB$1,$A34),MIN(BB$1,$A34)))</f>
        <v>0</v>
      </c>
      <c r="BC34">
        <f>IF(BC$1=$A34,1,INDEX(Correlations!$F$3:$DA$102,MAX(BC$1,$A34),MIN(BC$1,$A34)))</f>
        <v>0</v>
      </c>
      <c r="BD34">
        <f>IF(BD$1=$A34,1,INDEX(Correlations!$F$3:$DA$102,MAX(BD$1,$A34),MIN(BD$1,$A34)))</f>
        <v>0</v>
      </c>
      <c r="BE34">
        <f>IF(BE$1=$A34,1,INDEX(Correlations!$F$3:$DA$102,MAX(BE$1,$A34),MIN(BE$1,$A34)))</f>
        <v>0</v>
      </c>
      <c r="BF34">
        <f>IF(BF$1=$A34,1,INDEX(Correlations!$F$3:$DA$102,MAX(BF$1,$A34),MIN(BF$1,$A34)))</f>
        <v>0</v>
      </c>
      <c r="BG34">
        <f>IF(BG$1=$A34,1,INDEX(Correlations!$F$3:$DA$102,MAX(BG$1,$A34),MIN(BG$1,$A34)))</f>
        <v>0</v>
      </c>
      <c r="BH34">
        <f>IF(BH$1=$A34,1,INDEX(Correlations!$F$3:$DA$102,MAX(BH$1,$A34),MIN(BH$1,$A34)))</f>
        <v>0</v>
      </c>
      <c r="BI34">
        <f>IF(BI$1=$A34,1,INDEX(Correlations!$F$3:$DA$102,MAX(BI$1,$A34),MIN(BI$1,$A34)))</f>
        <v>0</v>
      </c>
      <c r="BJ34">
        <f>IF(BJ$1=$A34,1,INDEX(Correlations!$F$3:$DA$102,MAX(BJ$1,$A34),MIN(BJ$1,$A34)))</f>
        <v>0.53300000000000003</v>
      </c>
      <c r="BK34">
        <f>IF(BK$1=$A34,1,INDEX(Correlations!$F$3:$DA$102,MAX(BK$1,$A34),MIN(BK$1,$A34)))</f>
        <v>0.441</v>
      </c>
      <c r="BL34">
        <f>IF(BL$1=$A34,1,INDEX(Correlations!$F$3:$DA$102,MAX(BL$1,$A34),MIN(BL$1,$A34)))</f>
        <v>0</v>
      </c>
      <c r="BM34">
        <f>IF(BM$1=$A34,1,INDEX(Correlations!$F$3:$DA$102,MAX(BM$1,$A34),MIN(BM$1,$A34)))</f>
        <v>0</v>
      </c>
      <c r="BN34">
        <f>IF(BN$1=$A34,1,INDEX(Correlations!$F$3:$DA$102,MAX(BN$1,$A34),MIN(BN$1,$A34)))</f>
        <v>0</v>
      </c>
      <c r="BO34">
        <f>IF(BO$1=$A34,1,INDEX(Correlations!$F$3:$DA$102,MAX(BO$1,$A34),MIN(BO$1,$A34)))</f>
        <v>0</v>
      </c>
      <c r="BP34">
        <f>IF(BP$1=$A34,1,INDEX(Correlations!$F$3:$DA$102,MAX(BP$1,$A34),MIN(BP$1,$A34)))</f>
        <v>0</v>
      </c>
      <c r="BQ34">
        <f>IF(BQ$1=$A34,1,INDEX(Correlations!$F$3:$DA$102,MAX(BQ$1,$A34),MIN(BQ$1,$A34)))</f>
        <v>0</v>
      </c>
      <c r="BR34">
        <f>IF(BR$1=$A34,1,INDEX(Correlations!$F$3:$DA$102,MAX(BR$1,$A34),MIN(BR$1,$A34)))</f>
        <v>0</v>
      </c>
      <c r="BS34">
        <f>IF(BS$1=$A34,1,INDEX(Correlations!$F$3:$DA$102,MAX(BS$1,$A34),MIN(BS$1,$A34)))</f>
        <v>0</v>
      </c>
      <c r="BT34">
        <f>IF(BT$1=$A34,1,INDEX(Correlations!$F$3:$DA$102,MAX(BT$1,$A34),MIN(BT$1,$A34)))</f>
        <v>0</v>
      </c>
      <c r="BU34">
        <f>IF(BU$1=$A34,1,INDEX(Correlations!$F$3:$DA$102,MAX(BU$1,$A34),MIN(BU$1,$A34)))</f>
        <v>0</v>
      </c>
      <c r="BV34">
        <f>IF(BV$1=$A34,1,INDEX(Correlations!$F$3:$DA$102,MAX(BV$1,$A34),MIN(BV$1,$A34)))</f>
        <v>0</v>
      </c>
      <c r="BW34">
        <f>IF(BW$1=$A34,1,INDEX(Correlations!$F$3:$DA$102,MAX(BW$1,$A34),MIN(BW$1,$A34)))</f>
        <v>0</v>
      </c>
      <c r="BX34">
        <f>IF(BX$1=$A34,1,INDEX(Correlations!$F$3:$DA$102,MAX(BX$1,$A34),MIN(BX$1,$A34)))</f>
        <v>0</v>
      </c>
      <c r="BY34">
        <f>IF(BY$1=$A34,1,INDEX(Correlations!$F$3:$DA$102,MAX(BY$1,$A34),MIN(BY$1,$A34)))</f>
        <v>0</v>
      </c>
      <c r="BZ34">
        <f>IF(BZ$1=$A34,1,INDEX(Correlations!$F$3:$DA$102,MAX(BZ$1,$A34),MIN(BZ$1,$A34)))</f>
        <v>0</v>
      </c>
      <c r="CA34">
        <f>IF(CA$1=$A34,1,INDEX(Correlations!$F$3:$DA$102,MAX(CA$1,$A34),MIN(CA$1,$A34)))</f>
        <v>0</v>
      </c>
      <c r="CB34">
        <f>IF(CB$1=$A34,1,INDEX(Correlations!$F$3:$DA$102,MAX(CB$1,$A34),MIN(CB$1,$A34)))</f>
        <v>0</v>
      </c>
      <c r="CC34">
        <f>IF(CC$1=$A34,1,INDEX(Correlations!$F$3:$DA$102,MAX(CC$1,$A34),MIN(CC$1,$A34)))</f>
        <v>0</v>
      </c>
      <c r="CD34">
        <f>IF(CD$1=$A34,1,INDEX(Correlations!$F$3:$DA$102,MAX(CD$1,$A34),MIN(CD$1,$A34)))</f>
        <v>0</v>
      </c>
      <c r="CE34">
        <f>IF(CE$1=$A34,1,INDEX(Correlations!$F$3:$DA$102,MAX(CE$1,$A34),MIN(CE$1,$A34)))</f>
        <v>0</v>
      </c>
      <c r="CF34">
        <f>IF(CF$1=$A34,1,INDEX(Correlations!$F$3:$DA$102,MAX(CF$1,$A34),MIN(CF$1,$A34)))</f>
        <v>0</v>
      </c>
      <c r="CG34">
        <f>IF(CG$1=$A34,1,INDEX(Correlations!$F$3:$DA$102,MAX(CG$1,$A34),MIN(CG$1,$A34)))</f>
        <v>0</v>
      </c>
      <c r="CH34">
        <f>IF(CH$1=$A34,1,INDEX(Correlations!$F$3:$DA$102,MAX(CH$1,$A34),MIN(CH$1,$A34)))</f>
        <v>0</v>
      </c>
      <c r="CI34">
        <f>IF(CI$1=$A34,1,INDEX(Correlations!$F$3:$DA$102,MAX(CI$1,$A34),MIN(CI$1,$A34)))</f>
        <v>0</v>
      </c>
      <c r="CJ34">
        <f>IF(CJ$1=$A34,1,INDEX(Correlations!$F$3:$DA$102,MAX(CJ$1,$A34),MIN(CJ$1,$A34)))</f>
        <v>0</v>
      </c>
      <c r="CK34">
        <f>IF(CK$1=$A34,1,INDEX(Correlations!$F$3:$DA$102,MAX(CK$1,$A34),MIN(CK$1,$A34)))</f>
        <v>0</v>
      </c>
      <c r="CL34">
        <f>IF(CL$1=$A34,1,INDEX(Correlations!$F$3:$DA$102,MAX(CL$1,$A34),MIN(CL$1,$A34)))</f>
        <v>0</v>
      </c>
      <c r="CM34">
        <f>IF(CM$1=$A34,1,INDEX(Correlations!$F$3:$DA$102,MAX(CM$1,$A34),MIN(CM$1,$A34)))</f>
        <v>0</v>
      </c>
      <c r="CN34">
        <f>IF(CN$1=$A34,1,INDEX(Correlations!$F$3:$DA$102,MAX(CN$1,$A34),MIN(CN$1,$A34)))</f>
        <v>0</v>
      </c>
      <c r="CO34">
        <f>IF(CO$1=$A34,1,INDEX(Correlations!$F$3:$DA$102,MAX(CO$1,$A34),MIN(CO$1,$A34)))</f>
        <v>0</v>
      </c>
      <c r="CP34">
        <f>IF(CP$1=$A34,1,INDEX(Correlations!$F$3:$DA$102,MAX(CP$1,$A34),MIN(CP$1,$A34)))</f>
        <v>0</v>
      </c>
      <c r="CQ34">
        <f>IF(CQ$1=$A34,1,INDEX(Correlations!$F$3:$DA$102,MAX(CQ$1,$A34),MIN(CQ$1,$A34)))</f>
        <v>0</v>
      </c>
      <c r="CR34">
        <f>IF(CR$1=$A34,1,INDEX(Correlations!$F$3:$DA$102,MAX(CR$1,$A34),MIN(CR$1,$A34)))</f>
        <v>0</v>
      </c>
      <c r="CS34">
        <f>IF(CS$1=$A34,1,INDEX(Correlations!$F$3:$DA$102,MAX(CS$1,$A34),MIN(CS$1,$A34)))</f>
        <v>0</v>
      </c>
      <c r="CT34">
        <f>IF(CT$1=$A34,1,INDEX(Correlations!$F$3:$DA$102,MAX(CT$1,$A34),MIN(CT$1,$A34)))</f>
        <v>0</v>
      </c>
      <c r="CU34">
        <f>IF(CU$1=$A34,1,INDEX(Correlations!$F$3:$DA$102,MAX(CU$1,$A34),MIN(CU$1,$A34)))</f>
        <v>0</v>
      </c>
      <c r="CV34">
        <f>IF(CV$1=$A34,1,INDEX(Correlations!$F$3:$DA$102,MAX(CV$1,$A34),MIN(CV$1,$A34)))</f>
        <v>0</v>
      </c>
      <c r="CW34">
        <f>IF(CW$1=$A34,1,INDEX(Correlations!$F$3:$DA$102,MAX(CW$1,$A34),MIN(CW$1,$A34)))</f>
        <v>0</v>
      </c>
    </row>
    <row r="35" spans="1:101" x14ac:dyDescent="0.15">
      <c r="A35">
        <v>34</v>
      </c>
      <c r="B35">
        <f>IF(B$1=$A35,1,INDEX(Correlations!$F$3:$DA$102,MAX(B$1,$A35),MIN(B$1,$A35)))</f>
        <v>0.161</v>
      </c>
      <c r="C35">
        <f>IF(C$1=$A35,1,INDEX(Correlations!$F$3:$DA$102,MAX(C$1,$A35),MIN(C$1,$A35)))</f>
        <v>0</v>
      </c>
      <c r="D35">
        <f>IF(D$1=$A35,1,INDEX(Correlations!$F$3:$DA$102,MAX(D$1,$A35),MIN(D$1,$A35)))</f>
        <v>0</v>
      </c>
      <c r="E35">
        <f>IF(E$1=$A35,1,INDEX(Correlations!$F$3:$DA$102,MAX(E$1,$A35),MIN(E$1,$A35)))</f>
        <v>0</v>
      </c>
      <c r="F35">
        <f>IF(F$1=$A35,1,INDEX(Correlations!$F$3:$DA$102,MAX(F$1,$A35),MIN(F$1,$A35)))</f>
        <v>0</v>
      </c>
      <c r="G35">
        <f>IF(G$1=$A35,1,INDEX(Correlations!$F$3:$DA$102,MAX(G$1,$A35),MIN(G$1,$A35)))</f>
        <v>0.214</v>
      </c>
      <c r="H35">
        <f>IF(H$1=$A35,1,INDEX(Correlations!$F$3:$DA$102,MAX(H$1,$A35),MIN(H$1,$A35)))</f>
        <v>0</v>
      </c>
      <c r="I35">
        <f>IF(I$1=$A35,1,INDEX(Correlations!$F$3:$DA$102,MAX(I$1,$A35),MIN(I$1,$A35)))</f>
        <v>0</v>
      </c>
      <c r="J35">
        <f>IF(J$1=$A35,1,INDEX(Correlations!$F$3:$DA$102,MAX(J$1,$A35),MIN(J$1,$A35)))</f>
        <v>0</v>
      </c>
      <c r="K35">
        <f>IF(K$1=$A35,1,INDEX(Correlations!$F$3:$DA$102,MAX(K$1,$A35),MIN(K$1,$A35)))</f>
        <v>0.35499999999999998</v>
      </c>
      <c r="L35">
        <f>IF(L$1=$A35,1,INDEX(Correlations!$F$3:$DA$102,MAX(L$1,$A35),MIN(L$1,$A35)))</f>
        <v>0</v>
      </c>
      <c r="M35">
        <f>IF(M$1=$A35,1,INDEX(Correlations!$F$3:$DA$102,MAX(M$1,$A35),MIN(M$1,$A35)))</f>
        <v>0</v>
      </c>
      <c r="N35">
        <f>IF(N$1=$A35,1,INDEX(Correlations!$F$3:$DA$102,MAX(N$1,$A35),MIN(N$1,$A35)))</f>
        <v>0</v>
      </c>
      <c r="O35">
        <f>IF(O$1=$A35,1,INDEX(Correlations!$F$3:$DA$102,MAX(O$1,$A35),MIN(O$1,$A35)))</f>
        <v>0</v>
      </c>
      <c r="P35">
        <f>IF(P$1=$A35,1,INDEX(Correlations!$F$3:$DA$102,MAX(P$1,$A35),MIN(P$1,$A35)))</f>
        <v>0.19</v>
      </c>
      <c r="Q35">
        <f>IF(Q$1=$A35,1,INDEX(Correlations!$F$3:$DA$102,MAX(Q$1,$A35),MIN(Q$1,$A35)))</f>
        <v>0.49</v>
      </c>
      <c r="R35">
        <f>IF(R$1=$A35,1,INDEX(Correlations!$F$3:$DA$102,MAX(R$1,$A35),MIN(R$1,$A35)))</f>
        <v>0.33</v>
      </c>
      <c r="S35">
        <f>IF(S$1=$A35,1,INDEX(Correlations!$F$3:$DA$102,MAX(S$1,$A35),MIN(S$1,$A35)))</f>
        <v>0.36</v>
      </c>
      <c r="T35">
        <f>IF(T$1=$A35,1,INDEX(Correlations!$F$3:$DA$102,MAX(T$1,$A35),MIN(T$1,$A35)))</f>
        <v>0.42</v>
      </c>
      <c r="U35">
        <f>IF(U$1=$A35,1,INDEX(Correlations!$F$3:$DA$102,MAX(U$1,$A35),MIN(U$1,$A35)))</f>
        <v>0.33</v>
      </c>
      <c r="V35">
        <f>IF(V$1=$A35,1,INDEX(Correlations!$F$3:$DA$102,MAX(V$1,$A35),MIN(V$1,$A35)))</f>
        <v>0.17</v>
      </c>
      <c r="W35">
        <f>IF(W$1=$A35,1,INDEX(Correlations!$F$3:$DA$102,MAX(W$1,$A35),MIN(W$1,$A35)))</f>
        <v>0.13</v>
      </c>
      <c r="X35">
        <f>IF(X$1=$A35,1,INDEX(Correlations!$F$3:$DA$102,MAX(X$1,$A35),MIN(X$1,$A35)))</f>
        <v>0.24</v>
      </c>
      <c r="Y35">
        <f>IF(Y$1=$A35,1,INDEX(Correlations!$F$3:$DA$102,MAX(Y$1,$A35),MIN(Y$1,$A35)))</f>
        <v>0.02</v>
      </c>
      <c r="Z35">
        <f>IF(Z$1=$A35,1,INDEX(Correlations!$F$3:$DA$102,MAX(Z$1,$A35),MIN(Z$1,$A35)))</f>
        <v>-0.13</v>
      </c>
      <c r="AA35">
        <f>IF(AA$1=$A35,1,INDEX(Correlations!$F$3:$DA$102,MAX(AA$1,$A35),MIN(AA$1,$A35)))</f>
        <v>-0.13</v>
      </c>
      <c r="AB35">
        <f>IF(AB$1=$A35,1,INDEX(Correlations!$F$3:$DA$102,MAX(AB$1,$A35),MIN(AB$1,$A35)))</f>
        <v>0.28999999999999998</v>
      </c>
      <c r="AC35">
        <f>IF(AC$1=$A35,1,INDEX(Correlations!$F$3:$DA$102,MAX(AC$1,$A35),MIN(AC$1,$A35)))</f>
        <v>0.33</v>
      </c>
      <c r="AD35">
        <f>IF(AD$1=$A35,1,INDEX(Correlations!$F$3:$DA$102,MAX(AD$1,$A35),MIN(AD$1,$A35)))</f>
        <v>0.41</v>
      </c>
      <c r="AE35">
        <f>IF(AE$1=$A35,1,INDEX(Correlations!$F$3:$DA$102,MAX(AE$1,$A35),MIN(AE$1,$A35)))</f>
        <v>0.12</v>
      </c>
      <c r="AF35">
        <f>IF(AF$1=$A35,1,INDEX(Correlations!$F$3:$DA$102,MAX(AF$1,$A35),MIN(AF$1,$A35)))</f>
        <v>0.186</v>
      </c>
      <c r="AG35">
        <f>IF(AG$1=$A35,1,INDEX(Correlations!$F$3:$DA$102,MAX(AG$1,$A35),MIN(AG$1,$A35)))</f>
        <v>0.28399999999999997</v>
      </c>
      <c r="AH35">
        <f>IF(AH$1=$A35,1,INDEX(Correlations!$F$3:$DA$102,MAX(AH$1,$A35),MIN(AH$1,$A35)))</f>
        <v>0.19</v>
      </c>
      <c r="AI35">
        <f>IF(AI$1=$A35,1,INDEX(Correlations!$F$3:$DA$102,MAX(AI$1,$A35),MIN(AI$1,$A35)))</f>
        <v>1</v>
      </c>
      <c r="AJ35">
        <f>IF(AJ$1=$A35,1,INDEX(Correlations!$F$3:$DA$102,MAX(AJ$1,$A35),MIN(AJ$1,$A35)))</f>
        <v>0.51500000000000001</v>
      </c>
      <c r="AK35">
        <f>IF(AK$1=$A35,1,INDEX(Correlations!$F$3:$DA$102,MAX(AK$1,$A35),MIN(AK$1,$A35)))</f>
        <v>0</v>
      </c>
      <c r="AL35">
        <f>IF(AL$1=$A35,1,INDEX(Correlations!$F$3:$DA$102,MAX(AL$1,$A35),MIN(AL$1,$A35)))</f>
        <v>0</v>
      </c>
      <c r="AM35">
        <f>IF(AM$1=$A35,1,INDEX(Correlations!$F$3:$DA$102,MAX(AM$1,$A35),MIN(AM$1,$A35)))</f>
        <v>0</v>
      </c>
      <c r="AN35">
        <f>IF(AN$1=$A35,1,INDEX(Correlations!$F$3:$DA$102,MAX(AN$1,$A35),MIN(AN$1,$A35)))</f>
        <v>0.17899999999999999</v>
      </c>
      <c r="AO35">
        <f>IF(AO$1=$A35,1,INDEX(Correlations!$F$3:$DA$102,MAX(AO$1,$A35),MIN(AO$1,$A35)))</f>
        <v>0</v>
      </c>
      <c r="AP35">
        <f>IF(AP$1=$A35,1,INDEX(Correlations!$F$3:$DA$102,MAX(AP$1,$A35),MIN(AP$1,$A35)))</f>
        <v>0</v>
      </c>
      <c r="AQ35">
        <f>IF(AQ$1=$A35,1,INDEX(Correlations!$F$3:$DA$102,MAX(AQ$1,$A35),MIN(AQ$1,$A35)))</f>
        <v>0</v>
      </c>
      <c r="AR35">
        <f>IF(AR$1=$A35,1,INDEX(Correlations!$F$3:$DA$102,MAX(AR$1,$A35),MIN(AR$1,$A35)))</f>
        <v>0.26600000000000001</v>
      </c>
      <c r="AS35">
        <f>IF(AS$1=$A35,1,INDEX(Correlations!$F$3:$DA$102,MAX(AS$1,$A35),MIN(AS$1,$A35)))</f>
        <v>0</v>
      </c>
      <c r="AT35">
        <f>IF(AT$1=$A35,1,INDEX(Correlations!$F$3:$DA$102,MAX(AT$1,$A35),MIN(AT$1,$A35)))</f>
        <v>0</v>
      </c>
      <c r="AU35">
        <f>IF(AU$1=$A35,1,INDEX(Correlations!$F$3:$DA$102,MAX(AU$1,$A35),MIN(AU$1,$A35)))</f>
        <v>0</v>
      </c>
      <c r="AV35">
        <f>IF(AV$1=$A35,1,INDEX(Correlations!$F$3:$DA$102,MAX(AV$1,$A35),MIN(AV$1,$A35)))</f>
        <v>0</v>
      </c>
      <c r="AW35">
        <f>IF(AW$1=$A35,1,INDEX(Correlations!$F$3:$DA$102,MAX(AW$1,$A35),MIN(AW$1,$A35)))</f>
        <v>0</v>
      </c>
      <c r="AX35">
        <f>IF(AX$1=$A35,1,INDEX(Correlations!$F$3:$DA$102,MAX(AX$1,$A35),MIN(AX$1,$A35)))</f>
        <v>0</v>
      </c>
      <c r="AY35">
        <f>IF(AY$1=$A35,1,INDEX(Correlations!$F$3:$DA$102,MAX(AY$1,$A35),MIN(AY$1,$A35)))</f>
        <v>0</v>
      </c>
      <c r="AZ35">
        <f>IF(AZ$1=$A35,1,INDEX(Correlations!$F$3:$DA$102,MAX(AZ$1,$A35),MIN(AZ$1,$A35)))</f>
        <v>0.32</v>
      </c>
      <c r="BA35">
        <f>IF(BA$1=$A35,1,INDEX(Correlations!$F$3:$DA$102,MAX(BA$1,$A35),MIN(BA$1,$A35)))</f>
        <v>0</v>
      </c>
      <c r="BB35">
        <f>IF(BB$1=$A35,1,INDEX(Correlations!$F$3:$DA$102,MAX(BB$1,$A35),MIN(BB$1,$A35)))</f>
        <v>0</v>
      </c>
      <c r="BC35">
        <f>IF(BC$1=$A35,1,INDEX(Correlations!$F$3:$DA$102,MAX(BC$1,$A35),MIN(BC$1,$A35)))</f>
        <v>0</v>
      </c>
      <c r="BD35">
        <f>IF(BD$1=$A35,1,INDEX(Correlations!$F$3:$DA$102,MAX(BD$1,$A35),MIN(BD$1,$A35)))</f>
        <v>0</v>
      </c>
      <c r="BE35">
        <f>IF(BE$1=$A35,1,INDEX(Correlations!$F$3:$DA$102,MAX(BE$1,$A35),MIN(BE$1,$A35)))</f>
        <v>0</v>
      </c>
      <c r="BF35">
        <f>IF(BF$1=$A35,1,INDEX(Correlations!$F$3:$DA$102,MAX(BF$1,$A35),MIN(BF$1,$A35)))</f>
        <v>0</v>
      </c>
      <c r="BG35">
        <f>IF(BG$1=$A35,1,INDEX(Correlations!$F$3:$DA$102,MAX(BG$1,$A35),MIN(BG$1,$A35)))</f>
        <v>0</v>
      </c>
      <c r="BH35">
        <f>IF(BH$1=$A35,1,INDEX(Correlations!$F$3:$DA$102,MAX(BH$1,$A35),MIN(BH$1,$A35)))</f>
        <v>0</v>
      </c>
      <c r="BI35">
        <f>IF(BI$1=$A35,1,INDEX(Correlations!$F$3:$DA$102,MAX(BI$1,$A35),MIN(BI$1,$A35)))</f>
        <v>0</v>
      </c>
      <c r="BJ35">
        <f>IF(BJ$1=$A35,1,INDEX(Correlations!$F$3:$DA$102,MAX(BJ$1,$A35),MIN(BJ$1,$A35)))</f>
        <v>0</v>
      </c>
      <c r="BK35">
        <f>IF(BK$1=$A35,1,INDEX(Correlations!$F$3:$DA$102,MAX(BK$1,$A35),MIN(BK$1,$A35)))</f>
        <v>0</v>
      </c>
      <c r="BL35">
        <f>IF(BL$1=$A35,1,INDEX(Correlations!$F$3:$DA$102,MAX(BL$1,$A35),MIN(BL$1,$A35)))</f>
        <v>0</v>
      </c>
      <c r="BM35">
        <f>IF(BM$1=$A35,1,INDEX(Correlations!$F$3:$DA$102,MAX(BM$1,$A35),MIN(BM$1,$A35)))</f>
        <v>0</v>
      </c>
      <c r="BN35">
        <f>IF(BN$1=$A35,1,INDEX(Correlations!$F$3:$DA$102,MAX(BN$1,$A35),MIN(BN$1,$A35)))</f>
        <v>0</v>
      </c>
      <c r="BO35">
        <f>IF(BO$1=$A35,1,INDEX(Correlations!$F$3:$DA$102,MAX(BO$1,$A35),MIN(BO$1,$A35)))</f>
        <v>0</v>
      </c>
      <c r="BP35">
        <f>IF(BP$1=$A35,1,INDEX(Correlations!$F$3:$DA$102,MAX(BP$1,$A35),MIN(BP$1,$A35)))</f>
        <v>0</v>
      </c>
      <c r="BQ35">
        <f>IF(BQ$1=$A35,1,INDEX(Correlations!$F$3:$DA$102,MAX(BQ$1,$A35),MIN(BQ$1,$A35)))</f>
        <v>0</v>
      </c>
      <c r="BR35">
        <f>IF(BR$1=$A35,1,INDEX(Correlations!$F$3:$DA$102,MAX(BR$1,$A35),MIN(BR$1,$A35)))</f>
        <v>0</v>
      </c>
      <c r="BS35">
        <f>IF(BS$1=$A35,1,INDEX(Correlations!$F$3:$DA$102,MAX(BS$1,$A35),MIN(BS$1,$A35)))</f>
        <v>0</v>
      </c>
      <c r="BT35">
        <f>IF(BT$1=$A35,1,INDEX(Correlations!$F$3:$DA$102,MAX(BT$1,$A35),MIN(BT$1,$A35)))</f>
        <v>0</v>
      </c>
      <c r="BU35">
        <f>IF(BU$1=$A35,1,INDEX(Correlations!$F$3:$DA$102,MAX(BU$1,$A35),MIN(BU$1,$A35)))</f>
        <v>0</v>
      </c>
      <c r="BV35">
        <f>IF(BV$1=$A35,1,INDEX(Correlations!$F$3:$DA$102,MAX(BV$1,$A35),MIN(BV$1,$A35)))</f>
        <v>0</v>
      </c>
      <c r="BW35">
        <f>IF(BW$1=$A35,1,INDEX(Correlations!$F$3:$DA$102,MAX(BW$1,$A35),MIN(BW$1,$A35)))</f>
        <v>0</v>
      </c>
      <c r="BX35">
        <f>IF(BX$1=$A35,1,INDEX(Correlations!$F$3:$DA$102,MAX(BX$1,$A35),MIN(BX$1,$A35)))</f>
        <v>0</v>
      </c>
      <c r="BY35">
        <f>IF(BY$1=$A35,1,INDEX(Correlations!$F$3:$DA$102,MAX(BY$1,$A35),MIN(BY$1,$A35)))</f>
        <v>0</v>
      </c>
      <c r="BZ35">
        <f>IF(BZ$1=$A35,1,INDEX(Correlations!$F$3:$DA$102,MAX(BZ$1,$A35),MIN(BZ$1,$A35)))</f>
        <v>0</v>
      </c>
      <c r="CA35">
        <f>IF(CA$1=$A35,1,INDEX(Correlations!$F$3:$DA$102,MAX(CA$1,$A35),MIN(CA$1,$A35)))</f>
        <v>0</v>
      </c>
      <c r="CB35">
        <f>IF(CB$1=$A35,1,INDEX(Correlations!$F$3:$DA$102,MAX(CB$1,$A35),MIN(CB$1,$A35)))</f>
        <v>0</v>
      </c>
      <c r="CC35">
        <f>IF(CC$1=$A35,1,INDEX(Correlations!$F$3:$DA$102,MAX(CC$1,$A35),MIN(CC$1,$A35)))</f>
        <v>0</v>
      </c>
      <c r="CD35">
        <f>IF(CD$1=$A35,1,INDEX(Correlations!$F$3:$DA$102,MAX(CD$1,$A35),MIN(CD$1,$A35)))</f>
        <v>0</v>
      </c>
      <c r="CE35">
        <f>IF(CE$1=$A35,1,INDEX(Correlations!$F$3:$DA$102,MAX(CE$1,$A35),MIN(CE$1,$A35)))</f>
        <v>0</v>
      </c>
      <c r="CF35">
        <f>IF(CF$1=$A35,1,INDEX(Correlations!$F$3:$DA$102,MAX(CF$1,$A35),MIN(CF$1,$A35)))</f>
        <v>0</v>
      </c>
      <c r="CG35">
        <f>IF(CG$1=$A35,1,INDEX(Correlations!$F$3:$DA$102,MAX(CG$1,$A35),MIN(CG$1,$A35)))</f>
        <v>0</v>
      </c>
      <c r="CH35">
        <f>IF(CH$1=$A35,1,INDEX(Correlations!$F$3:$DA$102,MAX(CH$1,$A35),MIN(CH$1,$A35)))</f>
        <v>0</v>
      </c>
      <c r="CI35">
        <f>IF(CI$1=$A35,1,INDEX(Correlations!$F$3:$DA$102,MAX(CI$1,$A35),MIN(CI$1,$A35)))</f>
        <v>0</v>
      </c>
      <c r="CJ35">
        <f>IF(CJ$1=$A35,1,INDEX(Correlations!$F$3:$DA$102,MAX(CJ$1,$A35),MIN(CJ$1,$A35)))</f>
        <v>0</v>
      </c>
      <c r="CK35">
        <f>IF(CK$1=$A35,1,INDEX(Correlations!$F$3:$DA$102,MAX(CK$1,$A35),MIN(CK$1,$A35)))</f>
        <v>0</v>
      </c>
      <c r="CL35">
        <f>IF(CL$1=$A35,1,INDEX(Correlations!$F$3:$DA$102,MAX(CL$1,$A35),MIN(CL$1,$A35)))</f>
        <v>0</v>
      </c>
      <c r="CM35">
        <f>IF(CM$1=$A35,1,INDEX(Correlations!$F$3:$DA$102,MAX(CM$1,$A35),MIN(CM$1,$A35)))</f>
        <v>0</v>
      </c>
      <c r="CN35">
        <f>IF(CN$1=$A35,1,INDEX(Correlations!$F$3:$DA$102,MAX(CN$1,$A35),MIN(CN$1,$A35)))</f>
        <v>0</v>
      </c>
      <c r="CO35">
        <f>IF(CO$1=$A35,1,INDEX(Correlations!$F$3:$DA$102,MAX(CO$1,$A35),MIN(CO$1,$A35)))</f>
        <v>0</v>
      </c>
      <c r="CP35">
        <f>IF(CP$1=$A35,1,INDEX(Correlations!$F$3:$DA$102,MAX(CP$1,$A35),MIN(CP$1,$A35)))</f>
        <v>0</v>
      </c>
      <c r="CQ35">
        <f>IF(CQ$1=$A35,1,INDEX(Correlations!$F$3:$DA$102,MAX(CQ$1,$A35),MIN(CQ$1,$A35)))</f>
        <v>0</v>
      </c>
      <c r="CR35">
        <f>IF(CR$1=$A35,1,INDEX(Correlations!$F$3:$DA$102,MAX(CR$1,$A35),MIN(CR$1,$A35)))</f>
        <v>0</v>
      </c>
      <c r="CS35">
        <f>IF(CS$1=$A35,1,INDEX(Correlations!$F$3:$DA$102,MAX(CS$1,$A35),MIN(CS$1,$A35)))</f>
        <v>0</v>
      </c>
      <c r="CT35">
        <f>IF(CT$1=$A35,1,INDEX(Correlations!$F$3:$DA$102,MAX(CT$1,$A35),MIN(CT$1,$A35)))</f>
        <v>0</v>
      </c>
      <c r="CU35">
        <f>IF(CU$1=$A35,1,INDEX(Correlations!$F$3:$DA$102,MAX(CU$1,$A35),MIN(CU$1,$A35)))</f>
        <v>0</v>
      </c>
      <c r="CV35">
        <f>IF(CV$1=$A35,1,INDEX(Correlations!$F$3:$DA$102,MAX(CV$1,$A35),MIN(CV$1,$A35)))</f>
        <v>0</v>
      </c>
      <c r="CW35">
        <f>IF(CW$1=$A35,1,INDEX(Correlations!$F$3:$DA$102,MAX(CW$1,$A35),MIN(CW$1,$A35)))</f>
        <v>0</v>
      </c>
    </row>
    <row r="36" spans="1:101" x14ac:dyDescent="0.15">
      <c r="A36">
        <v>35</v>
      </c>
      <c r="B36">
        <f>IF(B$1=$A36,1,INDEX(Correlations!$F$3:$DA$102,MAX(B$1,$A36),MIN(B$1,$A36)))</f>
        <v>0.22500000000000001</v>
      </c>
      <c r="C36">
        <f>IF(C$1=$A36,1,INDEX(Correlations!$F$3:$DA$102,MAX(C$1,$A36),MIN(C$1,$A36)))</f>
        <v>0</v>
      </c>
      <c r="D36">
        <f>IF(D$1=$A36,1,INDEX(Correlations!$F$3:$DA$102,MAX(D$1,$A36),MIN(D$1,$A36)))</f>
        <v>0</v>
      </c>
      <c r="E36">
        <f>IF(E$1=$A36,1,INDEX(Correlations!$F$3:$DA$102,MAX(E$1,$A36),MIN(E$1,$A36)))</f>
        <v>0</v>
      </c>
      <c r="F36">
        <f>IF(F$1=$A36,1,INDEX(Correlations!$F$3:$DA$102,MAX(F$1,$A36),MIN(F$1,$A36)))</f>
        <v>0</v>
      </c>
      <c r="G36">
        <f>IF(G$1=$A36,1,INDEX(Correlations!$F$3:$DA$102,MAX(G$1,$A36),MIN(G$1,$A36)))</f>
        <v>0.42299999999999999</v>
      </c>
      <c r="H36">
        <f>IF(H$1=$A36,1,INDEX(Correlations!$F$3:$DA$102,MAX(H$1,$A36),MIN(H$1,$A36)))</f>
        <v>0</v>
      </c>
      <c r="I36">
        <f>IF(I$1=$A36,1,INDEX(Correlations!$F$3:$DA$102,MAX(I$1,$A36),MIN(I$1,$A36)))</f>
        <v>0</v>
      </c>
      <c r="J36">
        <f>IF(J$1=$A36,1,INDEX(Correlations!$F$3:$DA$102,MAX(J$1,$A36),MIN(J$1,$A36)))</f>
        <v>0</v>
      </c>
      <c r="K36">
        <f>IF(K$1=$A36,1,INDEX(Correlations!$F$3:$DA$102,MAX(K$1,$A36),MIN(K$1,$A36)))</f>
        <v>0.433</v>
      </c>
      <c r="L36">
        <f>IF(L$1=$A36,1,INDEX(Correlations!$F$3:$DA$102,MAX(L$1,$A36),MIN(L$1,$A36)))</f>
        <v>0.35</v>
      </c>
      <c r="M36">
        <f>IF(M$1=$A36,1,INDEX(Correlations!$F$3:$DA$102,MAX(M$1,$A36),MIN(M$1,$A36)))</f>
        <v>0.3</v>
      </c>
      <c r="N36">
        <f>IF(N$1=$A36,1,INDEX(Correlations!$F$3:$DA$102,MAX(N$1,$A36),MIN(N$1,$A36)))</f>
        <v>0.36</v>
      </c>
      <c r="O36">
        <f>IF(O$1=$A36,1,INDEX(Correlations!$F$3:$DA$102,MAX(O$1,$A36),MIN(O$1,$A36)))</f>
        <v>0.43</v>
      </c>
      <c r="P36">
        <f>IF(P$1=$A36,1,INDEX(Correlations!$F$3:$DA$102,MAX(P$1,$A36),MIN(P$1,$A36)))</f>
        <v>0.49</v>
      </c>
      <c r="Q36">
        <f>IF(Q$1=$A36,1,INDEX(Correlations!$F$3:$DA$102,MAX(Q$1,$A36),MIN(Q$1,$A36)))</f>
        <v>0.56000000000000005</v>
      </c>
      <c r="R36">
        <f>IF(R$1=$A36,1,INDEX(Correlations!$F$3:$DA$102,MAX(R$1,$A36),MIN(R$1,$A36)))</f>
        <v>0.3</v>
      </c>
      <c r="S36">
        <f>IF(S$1=$A36,1,INDEX(Correlations!$F$3:$DA$102,MAX(S$1,$A36),MIN(S$1,$A36)))</f>
        <v>0.41</v>
      </c>
      <c r="T36">
        <f>IF(T$1=$A36,1,INDEX(Correlations!$F$3:$DA$102,MAX(T$1,$A36),MIN(T$1,$A36)))</f>
        <v>0.37</v>
      </c>
      <c r="U36">
        <f>IF(U$1=$A36,1,INDEX(Correlations!$F$3:$DA$102,MAX(U$1,$A36),MIN(U$1,$A36)))</f>
        <v>0.43</v>
      </c>
      <c r="V36">
        <f>IF(V$1=$A36,1,INDEX(Correlations!$F$3:$DA$102,MAX(V$1,$A36),MIN(V$1,$A36)))</f>
        <v>0.18</v>
      </c>
      <c r="W36">
        <f>IF(W$1=$A36,1,INDEX(Correlations!$F$3:$DA$102,MAX(W$1,$A36),MIN(W$1,$A36)))</f>
        <v>0.12</v>
      </c>
      <c r="X36">
        <f>IF(X$1=$A36,1,INDEX(Correlations!$F$3:$DA$102,MAX(X$1,$A36),MIN(X$1,$A36)))</f>
        <v>0.19</v>
      </c>
      <c r="Y36">
        <f>IF(Y$1=$A36,1,INDEX(Correlations!$F$3:$DA$102,MAX(Y$1,$A36),MIN(Y$1,$A36)))</f>
        <v>-0.04</v>
      </c>
      <c r="Z36">
        <f>IF(Z$1=$A36,1,INDEX(Correlations!$F$3:$DA$102,MAX(Z$1,$A36),MIN(Z$1,$A36)))</f>
        <v>0.3</v>
      </c>
      <c r="AA36">
        <f>IF(AA$1=$A36,1,INDEX(Correlations!$F$3:$DA$102,MAX(AA$1,$A36),MIN(AA$1,$A36)))</f>
        <v>0.25</v>
      </c>
      <c r="AB36">
        <f>IF(AB$1=$A36,1,INDEX(Correlations!$F$3:$DA$102,MAX(AB$1,$A36),MIN(AB$1,$A36)))</f>
        <v>0.3</v>
      </c>
      <c r="AC36">
        <f>IF(AC$1=$A36,1,INDEX(Correlations!$F$3:$DA$102,MAX(AC$1,$A36),MIN(AC$1,$A36)))</f>
        <v>0.45</v>
      </c>
      <c r="AD36">
        <f>IF(AD$1=$A36,1,INDEX(Correlations!$F$3:$DA$102,MAX(AD$1,$A36),MIN(AD$1,$A36)))</f>
        <v>0.43</v>
      </c>
      <c r="AE36">
        <f>IF(AE$1=$A36,1,INDEX(Correlations!$F$3:$DA$102,MAX(AE$1,$A36),MIN(AE$1,$A36)))</f>
        <v>0.41</v>
      </c>
      <c r="AF36">
        <f>IF(AF$1=$A36,1,INDEX(Correlations!$F$3:$DA$102,MAX(AF$1,$A36),MIN(AF$1,$A36)))</f>
        <v>0.23599999999999999</v>
      </c>
      <c r="AG36">
        <f>IF(AG$1=$A36,1,INDEX(Correlations!$F$3:$DA$102,MAX(AG$1,$A36),MIN(AG$1,$A36)))</f>
        <v>0.318</v>
      </c>
      <c r="AH36">
        <f>IF(AH$1=$A36,1,INDEX(Correlations!$F$3:$DA$102,MAX(AH$1,$A36),MIN(AH$1,$A36)))</f>
        <v>0.40100000000000002</v>
      </c>
      <c r="AI36">
        <f>IF(AI$1=$A36,1,INDEX(Correlations!$F$3:$DA$102,MAX(AI$1,$A36),MIN(AI$1,$A36)))</f>
        <v>0.51500000000000001</v>
      </c>
      <c r="AJ36">
        <f>IF(AJ$1=$A36,1,INDEX(Correlations!$F$3:$DA$102,MAX(AJ$1,$A36),MIN(AJ$1,$A36)))</f>
        <v>1</v>
      </c>
      <c r="AK36">
        <f>IF(AK$1=$A36,1,INDEX(Correlations!$F$3:$DA$102,MAX(AK$1,$A36),MIN(AK$1,$A36)))</f>
        <v>0</v>
      </c>
      <c r="AL36">
        <f>IF(AL$1=$A36,1,INDEX(Correlations!$F$3:$DA$102,MAX(AL$1,$A36),MIN(AL$1,$A36)))</f>
        <v>0</v>
      </c>
      <c r="AM36">
        <f>IF(AM$1=$A36,1,INDEX(Correlations!$F$3:$DA$102,MAX(AM$1,$A36),MIN(AM$1,$A36)))</f>
        <v>0</v>
      </c>
      <c r="AN36">
        <f>IF(AN$1=$A36,1,INDEX(Correlations!$F$3:$DA$102,MAX(AN$1,$A36),MIN(AN$1,$A36)))</f>
        <v>0.34599999999999997</v>
      </c>
      <c r="AO36">
        <f>IF(AO$1=$A36,1,INDEX(Correlations!$F$3:$DA$102,MAX(AO$1,$A36),MIN(AO$1,$A36)))</f>
        <v>0</v>
      </c>
      <c r="AP36">
        <f>IF(AP$1=$A36,1,INDEX(Correlations!$F$3:$DA$102,MAX(AP$1,$A36),MIN(AP$1,$A36)))</f>
        <v>0</v>
      </c>
      <c r="AQ36">
        <f>IF(AQ$1=$A36,1,INDEX(Correlations!$F$3:$DA$102,MAX(AQ$1,$A36),MIN(AQ$1,$A36)))</f>
        <v>0</v>
      </c>
      <c r="AR36">
        <f>IF(AR$1=$A36,1,INDEX(Correlations!$F$3:$DA$102,MAX(AR$1,$A36),MIN(AR$1,$A36)))</f>
        <v>0.43099999999999999</v>
      </c>
      <c r="AS36">
        <f>IF(AS$1=$A36,1,INDEX(Correlations!$F$3:$DA$102,MAX(AS$1,$A36),MIN(AS$1,$A36)))</f>
        <v>0</v>
      </c>
      <c r="AT36">
        <f>IF(AT$1=$A36,1,INDEX(Correlations!$F$3:$DA$102,MAX(AT$1,$A36),MIN(AT$1,$A36)))</f>
        <v>0</v>
      </c>
      <c r="AU36">
        <f>IF(AU$1=$A36,1,INDEX(Correlations!$F$3:$DA$102,MAX(AU$1,$A36),MIN(AU$1,$A36)))</f>
        <v>0</v>
      </c>
      <c r="AV36">
        <f>IF(AV$1=$A36,1,INDEX(Correlations!$F$3:$DA$102,MAX(AV$1,$A36),MIN(AV$1,$A36)))</f>
        <v>0</v>
      </c>
      <c r="AW36">
        <f>IF(AW$1=$A36,1,INDEX(Correlations!$F$3:$DA$102,MAX(AW$1,$A36),MIN(AW$1,$A36)))</f>
        <v>0</v>
      </c>
      <c r="AX36">
        <f>IF(AX$1=$A36,1,INDEX(Correlations!$F$3:$DA$102,MAX(AX$1,$A36),MIN(AX$1,$A36)))</f>
        <v>0</v>
      </c>
      <c r="AY36">
        <f>IF(AY$1=$A36,1,INDEX(Correlations!$F$3:$DA$102,MAX(AY$1,$A36),MIN(AY$1,$A36)))</f>
        <v>0</v>
      </c>
      <c r="AZ36">
        <f>IF(AZ$1=$A36,1,INDEX(Correlations!$F$3:$DA$102,MAX(AZ$1,$A36),MIN(AZ$1,$A36)))</f>
        <v>0.41</v>
      </c>
      <c r="BA36">
        <f>IF(BA$1=$A36,1,INDEX(Correlations!$F$3:$DA$102,MAX(BA$1,$A36),MIN(BA$1,$A36)))</f>
        <v>0</v>
      </c>
      <c r="BB36">
        <f>IF(BB$1=$A36,1,INDEX(Correlations!$F$3:$DA$102,MAX(BB$1,$A36),MIN(BB$1,$A36)))</f>
        <v>0</v>
      </c>
      <c r="BC36">
        <f>IF(BC$1=$A36,1,INDEX(Correlations!$F$3:$DA$102,MAX(BC$1,$A36),MIN(BC$1,$A36)))</f>
        <v>0</v>
      </c>
      <c r="BD36">
        <f>IF(BD$1=$A36,1,INDEX(Correlations!$F$3:$DA$102,MAX(BD$1,$A36),MIN(BD$1,$A36)))</f>
        <v>0</v>
      </c>
      <c r="BE36">
        <f>IF(BE$1=$A36,1,INDEX(Correlations!$F$3:$DA$102,MAX(BE$1,$A36),MIN(BE$1,$A36)))</f>
        <v>0</v>
      </c>
      <c r="BF36">
        <f>IF(BF$1=$A36,1,INDEX(Correlations!$F$3:$DA$102,MAX(BF$1,$A36),MIN(BF$1,$A36)))</f>
        <v>0</v>
      </c>
      <c r="BG36">
        <f>IF(BG$1=$A36,1,INDEX(Correlations!$F$3:$DA$102,MAX(BG$1,$A36),MIN(BG$1,$A36)))</f>
        <v>0</v>
      </c>
      <c r="BH36">
        <f>IF(BH$1=$A36,1,INDEX(Correlations!$F$3:$DA$102,MAX(BH$1,$A36),MIN(BH$1,$A36)))</f>
        <v>0</v>
      </c>
      <c r="BI36">
        <f>IF(BI$1=$A36,1,INDEX(Correlations!$F$3:$DA$102,MAX(BI$1,$A36),MIN(BI$1,$A36)))</f>
        <v>0</v>
      </c>
      <c r="BJ36">
        <f>IF(BJ$1=$A36,1,INDEX(Correlations!$F$3:$DA$102,MAX(BJ$1,$A36),MIN(BJ$1,$A36)))</f>
        <v>0</v>
      </c>
      <c r="BK36">
        <f>IF(BK$1=$A36,1,INDEX(Correlations!$F$3:$DA$102,MAX(BK$1,$A36),MIN(BK$1,$A36)))</f>
        <v>0</v>
      </c>
      <c r="BL36">
        <f>IF(BL$1=$A36,1,INDEX(Correlations!$F$3:$DA$102,MAX(BL$1,$A36),MIN(BL$1,$A36)))</f>
        <v>0</v>
      </c>
      <c r="BM36">
        <f>IF(BM$1=$A36,1,INDEX(Correlations!$F$3:$DA$102,MAX(BM$1,$A36),MIN(BM$1,$A36)))</f>
        <v>0</v>
      </c>
      <c r="BN36">
        <f>IF(BN$1=$A36,1,INDEX(Correlations!$F$3:$DA$102,MAX(BN$1,$A36),MIN(BN$1,$A36)))</f>
        <v>0</v>
      </c>
      <c r="BO36">
        <f>IF(BO$1=$A36,1,INDEX(Correlations!$F$3:$DA$102,MAX(BO$1,$A36),MIN(BO$1,$A36)))</f>
        <v>0</v>
      </c>
      <c r="BP36">
        <f>IF(BP$1=$A36,1,INDEX(Correlations!$F$3:$DA$102,MAX(BP$1,$A36),MIN(BP$1,$A36)))</f>
        <v>0</v>
      </c>
      <c r="BQ36">
        <f>IF(BQ$1=$A36,1,INDEX(Correlations!$F$3:$DA$102,MAX(BQ$1,$A36),MIN(BQ$1,$A36)))</f>
        <v>0</v>
      </c>
      <c r="BR36">
        <f>IF(BR$1=$A36,1,INDEX(Correlations!$F$3:$DA$102,MAX(BR$1,$A36),MIN(BR$1,$A36)))</f>
        <v>0</v>
      </c>
      <c r="BS36">
        <f>IF(BS$1=$A36,1,INDEX(Correlations!$F$3:$DA$102,MAX(BS$1,$A36),MIN(BS$1,$A36)))</f>
        <v>0</v>
      </c>
      <c r="BT36">
        <f>IF(BT$1=$A36,1,INDEX(Correlations!$F$3:$DA$102,MAX(BT$1,$A36),MIN(BT$1,$A36)))</f>
        <v>0</v>
      </c>
      <c r="BU36">
        <f>IF(BU$1=$A36,1,INDEX(Correlations!$F$3:$DA$102,MAX(BU$1,$A36),MIN(BU$1,$A36)))</f>
        <v>0</v>
      </c>
      <c r="BV36">
        <f>IF(BV$1=$A36,1,INDEX(Correlations!$F$3:$DA$102,MAX(BV$1,$A36),MIN(BV$1,$A36)))</f>
        <v>0</v>
      </c>
      <c r="BW36">
        <f>IF(BW$1=$A36,1,INDEX(Correlations!$F$3:$DA$102,MAX(BW$1,$A36),MIN(BW$1,$A36)))</f>
        <v>0</v>
      </c>
      <c r="BX36">
        <f>IF(BX$1=$A36,1,INDEX(Correlations!$F$3:$DA$102,MAX(BX$1,$A36),MIN(BX$1,$A36)))</f>
        <v>0</v>
      </c>
      <c r="BY36">
        <f>IF(BY$1=$A36,1,INDEX(Correlations!$F$3:$DA$102,MAX(BY$1,$A36),MIN(BY$1,$A36)))</f>
        <v>0</v>
      </c>
      <c r="BZ36">
        <f>IF(BZ$1=$A36,1,INDEX(Correlations!$F$3:$DA$102,MAX(BZ$1,$A36),MIN(BZ$1,$A36)))</f>
        <v>0</v>
      </c>
      <c r="CA36">
        <f>IF(CA$1=$A36,1,INDEX(Correlations!$F$3:$DA$102,MAX(CA$1,$A36),MIN(CA$1,$A36)))</f>
        <v>0</v>
      </c>
      <c r="CB36">
        <f>IF(CB$1=$A36,1,INDEX(Correlations!$F$3:$DA$102,MAX(CB$1,$A36),MIN(CB$1,$A36)))</f>
        <v>0</v>
      </c>
      <c r="CC36">
        <f>IF(CC$1=$A36,1,INDEX(Correlations!$F$3:$DA$102,MAX(CC$1,$A36),MIN(CC$1,$A36)))</f>
        <v>0</v>
      </c>
      <c r="CD36">
        <f>IF(CD$1=$A36,1,INDEX(Correlations!$F$3:$DA$102,MAX(CD$1,$A36),MIN(CD$1,$A36)))</f>
        <v>0</v>
      </c>
      <c r="CE36">
        <f>IF(CE$1=$A36,1,INDEX(Correlations!$F$3:$DA$102,MAX(CE$1,$A36),MIN(CE$1,$A36)))</f>
        <v>0</v>
      </c>
      <c r="CF36">
        <f>IF(CF$1=$A36,1,INDEX(Correlations!$F$3:$DA$102,MAX(CF$1,$A36),MIN(CF$1,$A36)))</f>
        <v>0</v>
      </c>
      <c r="CG36">
        <f>IF(CG$1=$A36,1,INDEX(Correlations!$F$3:$DA$102,MAX(CG$1,$A36),MIN(CG$1,$A36)))</f>
        <v>0</v>
      </c>
      <c r="CH36">
        <f>IF(CH$1=$A36,1,INDEX(Correlations!$F$3:$DA$102,MAX(CH$1,$A36),MIN(CH$1,$A36)))</f>
        <v>0</v>
      </c>
      <c r="CI36">
        <f>IF(CI$1=$A36,1,INDEX(Correlations!$F$3:$DA$102,MAX(CI$1,$A36),MIN(CI$1,$A36)))</f>
        <v>0</v>
      </c>
      <c r="CJ36">
        <f>IF(CJ$1=$A36,1,INDEX(Correlations!$F$3:$DA$102,MAX(CJ$1,$A36),MIN(CJ$1,$A36)))</f>
        <v>0</v>
      </c>
      <c r="CK36">
        <f>IF(CK$1=$A36,1,INDEX(Correlations!$F$3:$DA$102,MAX(CK$1,$A36),MIN(CK$1,$A36)))</f>
        <v>0</v>
      </c>
      <c r="CL36">
        <f>IF(CL$1=$A36,1,INDEX(Correlations!$F$3:$DA$102,MAX(CL$1,$A36),MIN(CL$1,$A36)))</f>
        <v>0</v>
      </c>
      <c r="CM36">
        <f>IF(CM$1=$A36,1,INDEX(Correlations!$F$3:$DA$102,MAX(CM$1,$A36),MIN(CM$1,$A36)))</f>
        <v>0</v>
      </c>
      <c r="CN36">
        <f>IF(CN$1=$A36,1,INDEX(Correlations!$F$3:$DA$102,MAX(CN$1,$A36),MIN(CN$1,$A36)))</f>
        <v>0</v>
      </c>
      <c r="CO36">
        <f>IF(CO$1=$A36,1,INDEX(Correlations!$F$3:$DA$102,MAX(CO$1,$A36),MIN(CO$1,$A36)))</f>
        <v>0</v>
      </c>
      <c r="CP36">
        <f>IF(CP$1=$A36,1,INDEX(Correlations!$F$3:$DA$102,MAX(CP$1,$A36),MIN(CP$1,$A36)))</f>
        <v>0</v>
      </c>
      <c r="CQ36">
        <f>IF(CQ$1=$A36,1,INDEX(Correlations!$F$3:$DA$102,MAX(CQ$1,$A36),MIN(CQ$1,$A36)))</f>
        <v>0</v>
      </c>
      <c r="CR36">
        <f>IF(CR$1=$A36,1,INDEX(Correlations!$F$3:$DA$102,MAX(CR$1,$A36),MIN(CR$1,$A36)))</f>
        <v>0</v>
      </c>
      <c r="CS36">
        <f>IF(CS$1=$A36,1,INDEX(Correlations!$F$3:$DA$102,MAX(CS$1,$A36),MIN(CS$1,$A36)))</f>
        <v>0</v>
      </c>
      <c r="CT36">
        <f>IF(CT$1=$A36,1,INDEX(Correlations!$F$3:$DA$102,MAX(CT$1,$A36),MIN(CT$1,$A36)))</f>
        <v>0</v>
      </c>
      <c r="CU36">
        <f>IF(CU$1=$A36,1,INDEX(Correlations!$F$3:$DA$102,MAX(CU$1,$A36),MIN(CU$1,$A36)))</f>
        <v>0</v>
      </c>
      <c r="CV36">
        <f>IF(CV$1=$A36,1,INDEX(Correlations!$F$3:$DA$102,MAX(CV$1,$A36),MIN(CV$1,$A36)))</f>
        <v>0</v>
      </c>
      <c r="CW36">
        <f>IF(CW$1=$A36,1,INDEX(Correlations!$F$3:$DA$102,MAX(CW$1,$A36),MIN(CW$1,$A36)))</f>
        <v>0</v>
      </c>
    </row>
    <row r="37" spans="1:101" x14ac:dyDescent="0.15">
      <c r="A37">
        <v>36</v>
      </c>
      <c r="B37">
        <f>IF(B$1=$A37,1,INDEX(Correlations!$F$3:$DA$102,MAX(B$1,$A37),MIN(B$1,$A37)))</f>
        <v>0</v>
      </c>
      <c r="C37">
        <f>IF(C$1=$A37,1,INDEX(Correlations!$F$3:$DA$102,MAX(C$1,$A37),MIN(C$1,$A37)))</f>
        <v>0.36499999999999999</v>
      </c>
      <c r="D37">
        <f>IF(D$1=$A37,1,INDEX(Correlations!$F$3:$DA$102,MAX(D$1,$A37),MIN(D$1,$A37)))</f>
        <v>0</v>
      </c>
      <c r="E37">
        <f>IF(E$1=$A37,1,INDEX(Correlations!$F$3:$DA$102,MAX(E$1,$A37),MIN(E$1,$A37)))</f>
        <v>0.46</v>
      </c>
      <c r="F37">
        <f>IF(F$1=$A37,1,INDEX(Correlations!$F$3:$DA$102,MAX(F$1,$A37),MIN(F$1,$A37)))</f>
        <v>0</v>
      </c>
      <c r="G37">
        <f>IF(G$1=$A37,1,INDEX(Correlations!$F$3:$DA$102,MAX(G$1,$A37),MIN(G$1,$A37)))</f>
        <v>0</v>
      </c>
      <c r="H37">
        <f>IF(H$1=$A37,1,INDEX(Correlations!$F$3:$DA$102,MAX(H$1,$A37),MIN(H$1,$A37)))</f>
        <v>0</v>
      </c>
      <c r="I37">
        <f>IF(I$1=$A37,1,INDEX(Correlations!$F$3:$DA$102,MAX(I$1,$A37),MIN(I$1,$A37)))</f>
        <v>0</v>
      </c>
      <c r="J37">
        <f>IF(J$1=$A37,1,INDEX(Correlations!$F$3:$DA$102,MAX(J$1,$A37),MIN(J$1,$A37)))</f>
        <v>0</v>
      </c>
      <c r="K37">
        <f>IF(K$1=$A37,1,INDEX(Correlations!$F$3:$DA$102,MAX(K$1,$A37),MIN(K$1,$A37)))</f>
        <v>0.45700000000000002</v>
      </c>
      <c r="L37">
        <f>IF(L$1=$A37,1,INDEX(Correlations!$F$3:$DA$102,MAX(L$1,$A37),MIN(L$1,$A37)))</f>
        <v>0</v>
      </c>
      <c r="M37">
        <f>IF(M$1=$A37,1,INDEX(Correlations!$F$3:$DA$102,MAX(M$1,$A37),MIN(M$1,$A37)))</f>
        <v>0</v>
      </c>
      <c r="N37">
        <f>IF(N$1=$A37,1,INDEX(Correlations!$F$3:$DA$102,MAX(N$1,$A37),MIN(N$1,$A37)))</f>
        <v>0</v>
      </c>
      <c r="O37">
        <f>IF(O$1=$A37,1,INDEX(Correlations!$F$3:$DA$102,MAX(O$1,$A37),MIN(O$1,$A37)))</f>
        <v>0</v>
      </c>
      <c r="P37">
        <f>IF(P$1=$A37,1,INDEX(Correlations!$F$3:$DA$102,MAX(P$1,$A37),MIN(P$1,$A37)))</f>
        <v>0</v>
      </c>
      <c r="Q37">
        <f>IF(Q$1=$A37,1,INDEX(Correlations!$F$3:$DA$102,MAX(Q$1,$A37),MIN(Q$1,$A37)))</f>
        <v>0</v>
      </c>
      <c r="R37">
        <f>IF(R$1=$A37,1,INDEX(Correlations!$F$3:$DA$102,MAX(R$1,$A37),MIN(R$1,$A37)))</f>
        <v>0</v>
      </c>
      <c r="S37">
        <f>IF(S$1=$A37,1,INDEX(Correlations!$F$3:$DA$102,MAX(S$1,$A37),MIN(S$1,$A37)))</f>
        <v>0</v>
      </c>
      <c r="T37">
        <f>IF(T$1=$A37,1,INDEX(Correlations!$F$3:$DA$102,MAX(T$1,$A37),MIN(T$1,$A37)))</f>
        <v>0</v>
      </c>
      <c r="U37">
        <f>IF(U$1=$A37,1,INDEX(Correlations!$F$3:$DA$102,MAX(U$1,$A37),MIN(U$1,$A37)))</f>
        <v>0</v>
      </c>
      <c r="V37">
        <f>IF(V$1=$A37,1,INDEX(Correlations!$F$3:$DA$102,MAX(V$1,$A37),MIN(V$1,$A37)))</f>
        <v>0</v>
      </c>
      <c r="W37">
        <f>IF(W$1=$A37,1,INDEX(Correlations!$F$3:$DA$102,MAX(W$1,$A37),MIN(W$1,$A37)))</f>
        <v>0</v>
      </c>
      <c r="X37">
        <f>IF(X$1=$A37,1,INDEX(Correlations!$F$3:$DA$102,MAX(X$1,$A37),MIN(X$1,$A37)))</f>
        <v>0</v>
      </c>
      <c r="Y37">
        <f>IF(Y$1=$A37,1,INDEX(Correlations!$F$3:$DA$102,MAX(Y$1,$A37),MIN(Y$1,$A37)))</f>
        <v>0</v>
      </c>
      <c r="Z37">
        <f>IF(Z$1=$A37,1,INDEX(Correlations!$F$3:$DA$102,MAX(Z$1,$A37),MIN(Z$1,$A37)))</f>
        <v>0</v>
      </c>
      <c r="AA37">
        <f>IF(AA$1=$A37,1,INDEX(Correlations!$F$3:$DA$102,MAX(AA$1,$A37),MIN(AA$1,$A37)))</f>
        <v>0</v>
      </c>
      <c r="AB37">
        <f>IF(AB$1=$A37,1,INDEX(Correlations!$F$3:$DA$102,MAX(AB$1,$A37),MIN(AB$1,$A37)))</f>
        <v>0</v>
      </c>
      <c r="AC37">
        <f>IF(AC$1=$A37,1,INDEX(Correlations!$F$3:$DA$102,MAX(AC$1,$A37),MIN(AC$1,$A37)))</f>
        <v>0</v>
      </c>
      <c r="AD37">
        <f>IF(AD$1=$A37,1,INDEX(Correlations!$F$3:$DA$102,MAX(AD$1,$A37),MIN(AD$1,$A37)))</f>
        <v>0</v>
      </c>
      <c r="AE37">
        <f>IF(AE$1=$A37,1,INDEX(Correlations!$F$3:$DA$102,MAX(AE$1,$A37),MIN(AE$1,$A37)))</f>
        <v>0</v>
      </c>
      <c r="AF37">
        <f>IF(AF$1=$A37,1,INDEX(Correlations!$F$3:$DA$102,MAX(AF$1,$A37),MIN(AF$1,$A37)))</f>
        <v>0.27600000000000002</v>
      </c>
      <c r="AG37">
        <f>IF(AG$1=$A37,1,INDEX(Correlations!$F$3:$DA$102,MAX(AG$1,$A37),MIN(AG$1,$A37)))</f>
        <v>0.34300000000000003</v>
      </c>
      <c r="AH37">
        <f>IF(AH$1=$A37,1,INDEX(Correlations!$F$3:$DA$102,MAX(AH$1,$A37),MIN(AH$1,$A37)))</f>
        <v>0.39800000000000002</v>
      </c>
      <c r="AI37">
        <f>IF(AI$1=$A37,1,INDEX(Correlations!$F$3:$DA$102,MAX(AI$1,$A37),MIN(AI$1,$A37)))</f>
        <v>0</v>
      </c>
      <c r="AJ37">
        <f>IF(AJ$1=$A37,1,INDEX(Correlations!$F$3:$DA$102,MAX(AJ$1,$A37),MIN(AJ$1,$A37)))</f>
        <v>0</v>
      </c>
      <c r="AK37">
        <f>IF(AK$1=$A37,1,INDEX(Correlations!$F$3:$DA$102,MAX(AK$1,$A37),MIN(AK$1,$A37)))</f>
        <v>1</v>
      </c>
      <c r="AL37">
        <f>IF(AL$1=$A37,1,INDEX(Correlations!$F$3:$DA$102,MAX(AL$1,$A37),MIN(AL$1,$A37)))</f>
        <v>0</v>
      </c>
      <c r="AM37">
        <f>IF(AM$1=$A37,1,INDEX(Correlations!$F$3:$DA$102,MAX(AM$1,$A37),MIN(AM$1,$A37)))</f>
        <v>0</v>
      </c>
      <c r="AN37">
        <f>IF(AN$1=$A37,1,INDEX(Correlations!$F$3:$DA$102,MAX(AN$1,$A37),MIN(AN$1,$A37)))</f>
        <v>0</v>
      </c>
      <c r="AO37">
        <f>IF(AO$1=$A37,1,INDEX(Correlations!$F$3:$DA$102,MAX(AO$1,$A37),MIN(AO$1,$A37)))</f>
        <v>0</v>
      </c>
      <c r="AP37">
        <f>IF(AP$1=$A37,1,INDEX(Correlations!$F$3:$DA$102,MAX(AP$1,$A37),MIN(AP$1,$A37)))</f>
        <v>0</v>
      </c>
      <c r="AQ37">
        <f>IF(AQ$1=$A37,1,INDEX(Correlations!$F$3:$DA$102,MAX(AQ$1,$A37),MIN(AQ$1,$A37)))</f>
        <v>0</v>
      </c>
      <c r="AR37">
        <f>IF(AR$1=$A37,1,INDEX(Correlations!$F$3:$DA$102,MAX(AR$1,$A37),MIN(AR$1,$A37)))</f>
        <v>0.25</v>
      </c>
      <c r="AS37">
        <f>IF(AS$1=$A37,1,INDEX(Correlations!$F$3:$DA$102,MAX(AS$1,$A37),MIN(AS$1,$A37)))</f>
        <v>0</v>
      </c>
      <c r="AT37">
        <f>IF(AT$1=$A37,1,INDEX(Correlations!$F$3:$DA$102,MAX(AT$1,$A37),MIN(AT$1,$A37)))</f>
        <v>0</v>
      </c>
      <c r="AU37">
        <f>IF(AU$1=$A37,1,INDEX(Correlations!$F$3:$DA$102,MAX(AU$1,$A37),MIN(AU$1,$A37)))</f>
        <v>0</v>
      </c>
      <c r="AV37">
        <f>IF(AV$1=$A37,1,INDEX(Correlations!$F$3:$DA$102,MAX(AV$1,$A37),MIN(AV$1,$A37)))</f>
        <v>0</v>
      </c>
      <c r="AW37">
        <f>IF(AW$1=$A37,1,INDEX(Correlations!$F$3:$DA$102,MAX(AW$1,$A37),MIN(AW$1,$A37)))</f>
        <v>0</v>
      </c>
      <c r="AX37">
        <f>IF(AX$1=$A37,1,INDEX(Correlations!$F$3:$DA$102,MAX(AX$1,$A37),MIN(AX$1,$A37)))</f>
        <v>0</v>
      </c>
      <c r="AY37">
        <f>IF(AY$1=$A37,1,INDEX(Correlations!$F$3:$DA$102,MAX(AY$1,$A37),MIN(AY$1,$A37)))</f>
        <v>0</v>
      </c>
      <c r="AZ37">
        <f>IF(AZ$1=$A37,1,INDEX(Correlations!$F$3:$DA$102,MAX(AZ$1,$A37),MIN(AZ$1,$A37)))</f>
        <v>0</v>
      </c>
      <c r="BA37">
        <f>IF(BA$1=$A37,1,INDEX(Correlations!$F$3:$DA$102,MAX(BA$1,$A37),MIN(BA$1,$A37)))</f>
        <v>0.39800000000000002</v>
      </c>
      <c r="BB37">
        <f>IF(BB$1=$A37,1,INDEX(Correlations!$F$3:$DA$102,MAX(BB$1,$A37),MIN(BB$1,$A37)))</f>
        <v>0</v>
      </c>
      <c r="BC37">
        <f>IF(BC$1=$A37,1,INDEX(Correlations!$F$3:$DA$102,MAX(BC$1,$A37),MIN(BC$1,$A37)))</f>
        <v>0</v>
      </c>
      <c r="BD37">
        <f>IF(BD$1=$A37,1,INDEX(Correlations!$F$3:$DA$102,MAX(BD$1,$A37),MIN(BD$1,$A37)))</f>
        <v>0</v>
      </c>
      <c r="BE37">
        <f>IF(BE$1=$A37,1,INDEX(Correlations!$F$3:$DA$102,MAX(BE$1,$A37),MIN(BE$1,$A37)))</f>
        <v>0</v>
      </c>
      <c r="BF37">
        <f>IF(BF$1=$A37,1,INDEX(Correlations!$F$3:$DA$102,MAX(BF$1,$A37),MIN(BF$1,$A37)))</f>
        <v>0</v>
      </c>
      <c r="BG37">
        <f>IF(BG$1=$A37,1,INDEX(Correlations!$F$3:$DA$102,MAX(BG$1,$A37),MIN(BG$1,$A37)))</f>
        <v>0</v>
      </c>
      <c r="BH37">
        <f>IF(BH$1=$A37,1,INDEX(Correlations!$F$3:$DA$102,MAX(BH$1,$A37),MIN(BH$1,$A37)))</f>
        <v>0</v>
      </c>
      <c r="BI37">
        <f>IF(BI$1=$A37,1,INDEX(Correlations!$F$3:$DA$102,MAX(BI$1,$A37),MIN(BI$1,$A37)))</f>
        <v>0</v>
      </c>
      <c r="BJ37">
        <f>IF(BJ$1=$A37,1,INDEX(Correlations!$F$3:$DA$102,MAX(BJ$1,$A37),MIN(BJ$1,$A37)))</f>
        <v>0.70899999999999996</v>
      </c>
      <c r="BK37">
        <f>IF(BK$1=$A37,1,INDEX(Correlations!$F$3:$DA$102,MAX(BK$1,$A37),MIN(BK$1,$A37)))</f>
        <v>0.64800000000000002</v>
      </c>
      <c r="BL37">
        <f>IF(BL$1=$A37,1,INDEX(Correlations!$F$3:$DA$102,MAX(BL$1,$A37),MIN(BL$1,$A37)))</f>
        <v>0</v>
      </c>
      <c r="BM37">
        <f>IF(BM$1=$A37,1,INDEX(Correlations!$F$3:$DA$102,MAX(BM$1,$A37),MIN(BM$1,$A37)))</f>
        <v>0</v>
      </c>
      <c r="BN37">
        <f>IF(BN$1=$A37,1,INDEX(Correlations!$F$3:$DA$102,MAX(BN$1,$A37),MIN(BN$1,$A37)))</f>
        <v>0</v>
      </c>
      <c r="BO37">
        <f>IF(BO$1=$A37,1,INDEX(Correlations!$F$3:$DA$102,MAX(BO$1,$A37),MIN(BO$1,$A37)))</f>
        <v>0</v>
      </c>
      <c r="BP37">
        <f>IF(BP$1=$A37,1,INDEX(Correlations!$F$3:$DA$102,MAX(BP$1,$A37),MIN(BP$1,$A37)))</f>
        <v>0</v>
      </c>
      <c r="BQ37">
        <f>IF(BQ$1=$A37,1,INDEX(Correlations!$F$3:$DA$102,MAX(BQ$1,$A37),MIN(BQ$1,$A37)))</f>
        <v>0</v>
      </c>
      <c r="BR37">
        <f>IF(BR$1=$A37,1,INDEX(Correlations!$F$3:$DA$102,MAX(BR$1,$A37),MIN(BR$1,$A37)))</f>
        <v>0</v>
      </c>
      <c r="BS37">
        <f>IF(BS$1=$A37,1,INDEX(Correlations!$F$3:$DA$102,MAX(BS$1,$A37),MIN(BS$1,$A37)))</f>
        <v>0</v>
      </c>
      <c r="BT37">
        <f>IF(BT$1=$A37,1,INDEX(Correlations!$F$3:$DA$102,MAX(BT$1,$A37),MIN(BT$1,$A37)))</f>
        <v>0</v>
      </c>
      <c r="BU37">
        <f>IF(BU$1=$A37,1,INDEX(Correlations!$F$3:$DA$102,MAX(BU$1,$A37),MIN(BU$1,$A37)))</f>
        <v>0</v>
      </c>
      <c r="BV37">
        <f>IF(BV$1=$A37,1,INDEX(Correlations!$F$3:$DA$102,MAX(BV$1,$A37),MIN(BV$1,$A37)))</f>
        <v>0</v>
      </c>
      <c r="BW37">
        <f>IF(BW$1=$A37,1,INDEX(Correlations!$F$3:$DA$102,MAX(BW$1,$A37),MIN(BW$1,$A37)))</f>
        <v>0</v>
      </c>
      <c r="BX37">
        <f>IF(BX$1=$A37,1,INDEX(Correlations!$F$3:$DA$102,MAX(BX$1,$A37),MIN(BX$1,$A37)))</f>
        <v>0</v>
      </c>
      <c r="BY37">
        <f>IF(BY$1=$A37,1,INDEX(Correlations!$F$3:$DA$102,MAX(BY$1,$A37),MIN(BY$1,$A37)))</f>
        <v>0</v>
      </c>
      <c r="BZ37">
        <f>IF(BZ$1=$A37,1,INDEX(Correlations!$F$3:$DA$102,MAX(BZ$1,$A37),MIN(BZ$1,$A37)))</f>
        <v>0</v>
      </c>
      <c r="CA37">
        <f>IF(CA$1=$A37,1,INDEX(Correlations!$F$3:$DA$102,MAX(CA$1,$A37),MIN(CA$1,$A37)))</f>
        <v>0</v>
      </c>
      <c r="CB37">
        <f>IF(CB$1=$A37,1,INDEX(Correlations!$F$3:$DA$102,MAX(CB$1,$A37),MIN(CB$1,$A37)))</f>
        <v>0</v>
      </c>
      <c r="CC37">
        <f>IF(CC$1=$A37,1,INDEX(Correlations!$F$3:$DA$102,MAX(CC$1,$A37),MIN(CC$1,$A37)))</f>
        <v>0</v>
      </c>
      <c r="CD37">
        <f>IF(CD$1=$A37,1,INDEX(Correlations!$F$3:$DA$102,MAX(CD$1,$A37),MIN(CD$1,$A37)))</f>
        <v>0</v>
      </c>
      <c r="CE37">
        <f>IF(CE$1=$A37,1,INDEX(Correlations!$F$3:$DA$102,MAX(CE$1,$A37),MIN(CE$1,$A37)))</f>
        <v>0</v>
      </c>
      <c r="CF37">
        <f>IF(CF$1=$A37,1,INDEX(Correlations!$F$3:$DA$102,MAX(CF$1,$A37),MIN(CF$1,$A37)))</f>
        <v>0</v>
      </c>
      <c r="CG37">
        <f>IF(CG$1=$A37,1,INDEX(Correlations!$F$3:$DA$102,MAX(CG$1,$A37),MIN(CG$1,$A37)))</f>
        <v>0</v>
      </c>
      <c r="CH37">
        <f>IF(CH$1=$A37,1,INDEX(Correlations!$F$3:$DA$102,MAX(CH$1,$A37),MIN(CH$1,$A37)))</f>
        <v>0</v>
      </c>
      <c r="CI37">
        <f>IF(CI$1=$A37,1,INDEX(Correlations!$F$3:$DA$102,MAX(CI$1,$A37),MIN(CI$1,$A37)))</f>
        <v>0</v>
      </c>
      <c r="CJ37">
        <f>IF(CJ$1=$A37,1,INDEX(Correlations!$F$3:$DA$102,MAX(CJ$1,$A37),MIN(CJ$1,$A37)))</f>
        <v>0</v>
      </c>
      <c r="CK37">
        <f>IF(CK$1=$A37,1,INDEX(Correlations!$F$3:$DA$102,MAX(CK$1,$A37),MIN(CK$1,$A37)))</f>
        <v>0</v>
      </c>
      <c r="CL37">
        <f>IF(CL$1=$A37,1,INDEX(Correlations!$F$3:$DA$102,MAX(CL$1,$A37),MIN(CL$1,$A37)))</f>
        <v>0</v>
      </c>
      <c r="CM37">
        <f>IF(CM$1=$A37,1,INDEX(Correlations!$F$3:$DA$102,MAX(CM$1,$A37),MIN(CM$1,$A37)))</f>
        <v>0</v>
      </c>
      <c r="CN37">
        <f>IF(CN$1=$A37,1,INDEX(Correlations!$F$3:$DA$102,MAX(CN$1,$A37),MIN(CN$1,$A37)))</f>
        <v>0</v>
      </c>
      <c r="CO37">
        <f>IF(CO$1=$A37,1,INDEX(Correlations!$F$3:$DA$102,MAX(CO$1,$A37),MIN(CO$1,$A37)))</f>
        <v>0</v>
      </c>
      <c r="CP37">
        <f>IF(CP$1=$A37,1,INDEX(Correlations!$F$3:$DA$102,MAX(CP$1,$A37),MIN(CP$1,$A37)))</f>
        <v>0</v>
      </c>
      <c r="CQ37">
        <f>IF(CQ$1=$A37,1,INDEX(Correlations!$F$3:$DA$102,MAX(CQ$1,$A37),MIN(CQ$1,$A37)))</f>
        <v>0</v>
      </c>
      <c r="CR37">
        <f>IF(CR$1=$A37,1,INDEX(Correlations!$F$3:$DA$102,MAX(CR$1,$A37),MIN(CR$1,$A37)))</f>
        <v>0</v>
      </c>
      <c r="CS37">
        <f>IF(CS$1=$A37,1,INDEX(Correlations!$F$3:$DA$102,MAX(CS$1,$A37),MIN(CS$1,$A37)))</f>
        <v>0</v>
      </c>
      <c r="CT37">
        <f>IF(CT$1=$A37,1,INDEX(Correlations!$F$3:$DA$102,MAX(CT$1,$A37),MIN(CT$1,$A37)))</f>
        <v>0</v>
      </c>
      <c r="CU37">
        <f>IF(CU$1=$A37,1,INDEX(Correlations!$F$3:$DA$102,MAX(CU$1,$A37),MIN(CU$1,$A37)))</f>
        <v>0</v>
      </c>
      <c r="CV37">
        <f>IF(CV$1=$A37,1,INDEX(Correlations!$F$3:$DA$102,MAX(CV$1,$A37),MIN(CV$1,$A37)))</f>
        <v>0</v>
      </c>
      <c r="CW37">
        <f>IF(CW$1=$A37,1,INDEX(Correlations!$F$3:$DA$102,MAX(CW$1,$A37),MIN(CW$1,$A37)))</f>
        <v>0</v>
      </c>
    </row>
    <row r="38" spans="1:101" x14ac:dyDescent="0.15">
      <c r="A38">
        <v>37</v>
      </c>
      <c r="B38">
        <f>IF(B$1=$A38,1,INDEX(Correlations!$F$3:$DA$102,MAX(B$1,$A38),MIN(B$1,$A38)))</f>
        <v>0.30599999999999999</v>
      </c>
      <c r="C38">
        <f>IF(C$1=$A38,1,INDEX(Correlations!$F$3:$DA$102,MAX(C$1,$A38),MIN(C$1,$A38)))</f>
        <v>0.28799999999999998</v>
      </c>
      <c r="D38">
        <f>IF(D$1=$A38,1,INDEX(Correlations!$F$3:$DA$102,MAX(D$1,$A38),MIN(D$1,$A38)))</f>
        <v>0</v>
      </c>
      <c r="E38">
        <f>IF(E$1=$A38,1,INDEX(Correlations!$F$3:$DA$102,MAX(E$1,$A38),MIN(E$1,$A38)))</f>
        <v>0.42399999999999999</v>
      </c>
      <c r="F38">
        <f>IF(F$1=$A38,1,INDEX(Correlations!$F$3:$DA$102,MAX(F$1,$A38),MIN(F$1,$A38)))</f>
        <v>0.23400000000000001</v>
      </c>
      <c r="G38">
        <f>IF(G$1=$A38,1,INDEX(Correlations!$F$3:$DA$102,MAX(G$1,$A38),MIN(G$1,$A38)))</f>
        <v>0</v>
      </c>
      <c r="H38">
        <f>IF(H$1=$A38,1,INDEX(Correlations!$F$3:$DA$102,MAX(H$1,$A38),MIN(H$1,$A38)))</f>
        <v>0.41399999999999998</v>
      </c>
      <c r="I38">
        <f>IF(I$1=$A38,1,INDEX(Correlations!$F$3:$DA$102,MAX(I$1,$A38),MIN(I$1,$A38)))</f>
        <v>0</v>
      </c>
      <c r="J38">
        <f>IF(J$1=$A38,1,INDEX(Correlations!$F$3:$DA$102,MAX(J$1,$A38),MIN(J$1,$A38)))</f>
        <v>0</v>
      </c>
      <c r="K38">
        <f>IF(K$1=$A38,1,INDEX(Correlations!$F$3:$DA$102,MAX(K$1,$A38),MIN(K$1,$A38)))</f>
        <v>0.31969999999999998</v>
      </c>
      <c r="L38">
        <f>IF(L$1=$A38,1,INDEX(Correlations!$F$3:$DA$102,MAX(L$1,$A38),MIN(L$1,$A38)))</f>
        <v>0</v>
      </c>
      <c r="M38">
        <f>IF(M$1=$A38,1,INDEX(Correlations!$F$3:$DA$102,MAX(M$1,$A38),MIN(M$1,$A38)))</f>
        <v>0</v>
      </c>
      <c r="N38">
        <f>IF(N$1=$A38,1,INDEX(Correlations!$F$3:$DA$102,MAX(N$1,$A38),MIN(N$1,$A38)))</f>
        <v>0</v>
      </c>
      <c r="O38">
        <f>IF(O$1=$A38,1,INDEX(Correlations!$F$3:$DA$102,MAX(O$1,$A38),MIN(O$1,$A38)))</f>
        <v>0</v>
      </c>
      <c r="P38">
        <f>IF(P$1=$A38,1,INDEX(Correlations!$F$3:$DA$102,MAX(P$1,$A38),MIN(P$1,$A38)))</f>
        <v>0.14072000000000001</v>
      </c>
      <c r="Q38">
        <f>IF(Q$1=$A38,1,INDEX(Correlations!$F$3:$DA$102,MAX(Q$1,$A38),MIN(Q$1,$A38)))</f>
        <v>0.23469999999999999</v>
      </c>
      <c r="R38">
        <f>IF(R$1=$A38,1,INDEX(Correlations!$F$3:$DA$102,MAX(R$1,$A38),MIN(R$1,$A38)))</f>
        <v>0</v>
      </c>
      <c r="S38">
        <f>IF(S$1=$A38,1,INDEX(Correlations!$F$3:$DA$102,MAX(S$1,$A38),MIN(S$1,$A38)))</f>
        <v>0</v>
      </c>
      <c r="T38">
        <f>IF(T$1=$A38,1,INDEX(Correlations!$F$3:$DA$102,MAX(T$1,$A38),MIN(T$1,$A38)))</f>
        <v>0</v>
      </c>
      <c r="U38">
        <f>IF(U$1=$A38,1,INDEX(Correlations!$F$3:$DA$102,MAX(U$1,$A38),MIN(U$1,$A38)))</f>
        <v>0</v>
      </c>
      <c r="V38">
        <f>IF(V$1=$A38,1,INDEX(Correlations!$F$3:$DA$102,MAX(V$1,$A38),MIN(V$1,$A38)))</f>
        <v>0</v>
      </c>
      <c r="W38">
        <f>IF(W$1=$A38,1,INDEX(Correlations!$F$3:$DA$102,MAX(W$1,$A38),MIN(W$1,$A38)))</f>
        <v>0</v>
      </c>
      <c r="X38">
        <f>IF(X$1=$A38,1,INDEX(Correlations!$F$3:$DA$102,MAX(X$1,$A38),MIN(X$1,$A38)))</f>
        <v>0</v>
      </c>
      <c r="Y38">
        <f>IF(Y$1=$A38,1,INDEX(Correlations!$F$3:$DA$102,MAX(Y$1,$A38),MIN(Y$1,$A38)))</f>
        <v>0</v>
      </c>
      <c r="Z38">
        <f>IF(Z$1=$A38,1,INDEX(Correlations!$F$3:$DA$102,MAX(Z$1,$A38),MIN(Z$1,$A38)))</f>
        <v>0.27139999999999997</v>
      </c>
      <c r="AA38">
        <f>IF(AA$1=$A38,1,INDEX(Correlations!$F$3:$DA$102,MAX(AA$1,$A38),MIN(AA$1,$A38)))</f>
        <v>0.27579999999999999</v>
      </c>
      <c r="AB38">
        <f>IF(AB$1=$A38,1,INDEX(Correlations!$F$3:$DA$102,MAX(AB$1,$A38),MIN(AB$1,$A38)))</f>
        <v>0</v>
      </c>
      <c r="AC38">
        <f>IF(AC$1=$A38,1,INDEX(Correlations!$F$3:$DA$102,MAX(AC$1,$A38),MIN(AC$1,$A38)))</f>
        <v>0</v>
      </c>
      <c r="AD38">
        <f>IF(AD$1=$A38,1,INDEX(Correlations!$F$3:$DA$102,MAX(AD$1,$A38),MIN(AD$1,$A38)))</f>
        <v>0</v>
      </c>
      <c r="AE38">
        <f>IF(AE$1=$A38,1,INDEX(Correlations!$F$3:$DA$102,MAX(AE$1,$A38),MIN(AE$1,$A38)))</f>
        <v>0</v>
      </c>
      <c r="AF38">
        <f>IF(AF$1=$A38,1,INDEX(Correlations!$F$3:$DA$102,MAX(AF$1,$A38),MIN(AF$1,$A38)))</f>
        <v>0.23449999999999999</v>
      </c>
      <c r="AG38">
        <f>IF(AG$1=$A38,1,INDEX(Correlations!$F$3:$DA$102,MAX(AG$1,$A38),MIN(AG$1,$A38)))</f>
        <v>0.223</v>
      </c>
      <c r="AH38">
        <f>IF(AH$1=$A38,1,INDEX(Correlations!$F$3:$DA$102,MAX(AH$1,$A38),MIN(AH$1,$A38)))</f>
        <v>0.2339</v>
      </c>
      <c r="AI38">
        <f>IF(AI$1=$A38,1,INDEX(Correlations!$F$3:$DA$102,MAX(AI$1,$A38),MIN(AI$1,$A38)))</f>
        <v>0</v>
      </c>
      <c r="AJ38">
        <f>IF(AJ$1=$A38,1,INDEX(Correlations!$F$3:$DA$102,MAX(AJ$1,$A38),MIN(AJ$1,$A38)))</f>
        <v>0</v>
      </c>
      <c r="AK38">
        <f>IF(AK$1=$A38,1,INDEX(Correlations!$F$3:$DA$102,MAX(AK$1,$A38),MIN(AK$1,$A38)))</f>
        <v>0</v>
      </c>
      <c r="AL38">
        <f>IF(AL$1=$A38,1,INDEX(Correlations!$F$3:$DA$102,MAX(AL$1,$A38),MIN(AL$1,$A38)))</f>
        <v>1</v>
      </c>
      <c r="AM38">
        <f>IF(AM$1=$A38,1,INDEX(Correlations!$F$3:$DA$102,MAX(AM$1,$A38),MIN(AM$1,$A38)))</f>
        <v>0.39589999999999997</v>
      </c>
      <c r="AN38">
        <f>IF(AN$1=$A38,1,INDEX(Correlations!$F$3:$DA$102,MAX(AN$1,$A38),MIN(AN$1,$A38)))</f>
        <v>0.2994</v>
      </c>
      <c r="AO38">
        <f>IF(AO$1=$A38,1,INDEX(Correlations!$F$3:$DA$102,MAX(AO$1,$A38),MIN(AO$1,$A38)))</f>
        <v>0.2782</v>
      </c>
      <c r="AP38">
        <f>IF(AP$1=$A38,1,INDEX(Correlations!$F$3:$DA$102,MAX(AP$1,$A38),MIN(AP$1,$A38)))</f>
        <v>0.28389999999999999</v>
      </c>
      <c r="AQ38">
        <f>IF(AQ$1=$A38,1,INDEX(Correlations!$F$3:$DA$102,MAX(AQ$1,$A38),MIN(AQ$1,$A38)))</f>
        <v>0</v>
      </c>
      <c r="AR38">
        <f>IF(AR$1=$A38,1,INDEX(Correlations!$F$3:$DA$102,MAX(AR$1,$A38),MIN(AR$1,$A38)))</f>
        <v>0.32290000000000002</v>
      </c>
      <c r="AS38">
        <f>IF(AS$1=$A38,1,INDEX(Correlations!$F$3:$DA$102,MAX(AS$1,$A38),MIN(AS$1,$A38)))</f>
        <v>0</v>
      </c>
      <c r="AT38">
        <f>IF(AT$1=$A38,1,INDEX(Correlations!$F$3:$DA$102,MAX(AT$1,$A38),MIN(AT$1,$A38)))</f>
        <v>0.40670000000000001</v>
      </c>
      <c r="AU38">
        <f>IF(AU$1=$A38,1,INDEX(Correlations!$F$3:$DA$102,MAX(AU$1,$A38),MIN(AU$1,$A38)))</f>
        <v>0.3589</v>
      </c>
      <c r="AV38">
        <f>IF(AV$1=$A38,1,INDEX(Correlations!$F$3:$DA$102,MAX(AV$1,$A38),MIN(AV$1,$A38)))</f>
        <v>0</v>
      </c>
      <c r="AW38">
        <f>IF(AW$1=$A38,1,INDEX(Correlations!$F$3:$DA$102,MAX(AW$1,$A38),MIN(AW$1,$A38)))</f>
        <v>0</v>
      </c>
      <c r="AX38">
        <f>IF(AX$1=$A38,1,INDEX(Correlations!$F$3:$DA$102,MAX(AX$1,$A38),MIN(AX$1,$A38)))</f>
        <v>0</v>
      </c>
      <c r="AY38">
        <f>IF(AY$1=$A38,1,INDEX(Correlations!$F$3:$DA$102,MAX(AY$1,$A38),MIN(AY$1,$A38)))</f>
        <v>0</v>
      </c>
      <c r="AZ38">
        <f>IF(AZ$1=$A38,1,INDEX(Correlations!$F$3:$DA$102,MAX(AZ$1,$A38),MIN(AZ$1,$A38)))</f>
        <v>0</v>
      </c>
      <c r="BA38">
        <f>IF(BA$1=$A38,1,INDEX(Correlations!$F$3:$DA$102,MAX(BA$1,$A38),MIN(BA$1,$A38)))</f>
        <v>0</v>
      </c>
      <c r="BB38">
        <f>IF(BB$1=$A38,1,INDEX(Correlations!$F$3:$DA$102,MAX(BB$1,$A38),MIN(BB$1,$A38)))</f>
        <v>0</v>
      </c>
      <c r="BC38">
        <f>IF(BC$1=$A38,1,INDEX(Correlations!$F$3:$DA$102,MAX(BC$1,$A38),MIN(BC$1,$A38)))</f>
        <v>0</v>
      </c>
      <c r="BD38">
        <f>IF(BD$1=$A38,1,INDEX(Correlations!$F$3:$DA$102,MAX(BD$1,$A38),MIN(BD$1,$A38)))</f>
        <v>0</v>
      </c>
      <c r="BE38">
        <f>IF(BE$1=$A38,1,INDEX(Correlations!$F$3:$DA$102,MAX(BE$1,$A38),MIN(BE$1,$A38)))</f>
        <v>0</v>
      </c>
      <c r="BF38">
        <f>IF(BF$1=$A38,1,INDEX(Correlations!$F$3:$DA$102,MAX(BF$1,$A38),MIN(BF$1,$A38)))</f>
        <v>0</v>
      </c>
      <c r="BG38">
        <f>IF(BG$1=$A38,1,INDEX(Correlations!$F$3:$DA$102,MAX(BG$1,$A38),MIN(BG$1,$A38)))</f>
        <v>0</v>
      </c>
      <c r="BH38">
        <f>IF(BH$1=$A38,1,INDEX(Correlations!$F$3:$DA$102,MAX(BH$1,$A38),MIN(BH$1,$A38)))</f>
        <v>0</v>
      </c>
      <c r="BI38">
        <f>IF(BI$1=$A38,1,INDEX(Correlations!$F$3:$DA$102,MAX(BI$1,$A38),MIN(BI$1,$A38)))</f>
        <v>0</v>
      </c>
      <c r="BJ38">
        <f>IF(BJ$1=$A38,1,INDEX(Correlations!$F$3:$DA$102,MAX(BJ$1,$A38),MIN(BJ$1,$A38)))</f>
        <v>0</v>
      </c>
      <c r="BK38">
        <f>IF(BK$1=$A38,1,INDEX(Correlations!$F$3:$DA$102,MAX(BK$1,$A38),MIN(BK$1,$A38)))</f>
        <v>0</v>
      </c>
      <c r="BL38">
        <f>IF(BL$1=$A38,1,INDEX(Correlations!$F$3:$DA$102,MAX(BL$1,$A38),MIN(BL$1,$A38)))</f>
        <v>0</v>
      </c>
      <c r="BM38">
        <f>IF(BM$1=$A38,1,INDEX(Correlations!$F$3:$DA$102,MAX(BM$1,$A38),MIN(BM$1,$A38)))</f>
        <v>0</v>
      </c>
      <c r="BN38">
        <f>IF(BN$1=$A38,1,INDEX(Correlations!$F$3:$DA$102,MAX(BN$1,$A38),MIN(BN$1,$A38)))</f>
        <v>0</v>
      </c>
      <c r="BO38">
        <f>IF(BO$1=$A38,1,INDEX(Correlations!$F$3:$DA$102,MAX(BO$1,$A38),MIN(BO$1,$A38)))</f>
        <v>0</v>
      </c>
      <c r="BP38">
        <f>IF(BP$1=$A38,1,INDEX(Correlations!$F$3:$DA$102,MAX(BP$1,$A38),MIN(BP$1,$A38)))</f>
        <v>0</v>
      </c>
      <c r="BQ38">
        <f>IF(BQ$1=$A38,1,INDEX(Correlations!$F$3:$DA$102,MAX(BQ$1,$A38),MIN(BQ$1,$A38)))</f>
        <v>0</v>
      </c>
      <c r="BR38">
        <f>IF(BR$1=$A38,1,INDEX(Correlations!$F$3:$DA$102,MAX(BR$1,$A38),MIN(BR$1,$A38)))</f>
        <v>0</v>
      </c>
      <c r="BS38">
        <f>IF(BS$1=$A38,1,INDEX(Correlations!$F$3:$DA$102,MAX(BS$1,$A38),MIN(BS$1,$A38)))</f>
        <v>0</v>
      </c>
      <c r="BT38">
        <f>IF(BT$1=$A38,1,INDEX(Correlations!$F$3:$DA$102,MAX(BT$1,$A38),MIN(BT$1,$A38)))</f>
        <v>0</v>
      </c>
      <c r="BU38">
        <f>IF(BU$1=$A38,1,INDEX(Correlations!$F$3:$DA$102,MAX(BU$1,$A38),MIN(BU$1,$A38)))</f>
        <v>0</v>
      </c>
      <c r="BV38">
        <f>IF(BV$1=$A38,1,INDEX(Correlations!$F$3:$DA$102,MAX(BV$1,$A38),MIN(BV$1,$A38)))</f>
        <v>0</v>
      </c>
      <c r="BW38">
        <f>IF(BW$1=$A38,1,INDEX(Correlations!$F$3:$DA$102,MAX(BW$1,$A38),MIN(BW$1,$A38)))</f>
        <v>0</v>
      </c>
      <c r="BX38">
        <f>IF(BX$1=$A38,1,INDEX(Correlations!$F$3:$DA$102,MAX(BX$1,$A38),MIN(BX$1,$A38)))</f>
        <v>0</v>
      </c>
      <c r="BY38">
        <f>IF(BY$1=$A38,1,INDEX(Correlations!$F$3:$DA$102,MAX(BY$1,$A38),MIN(BY$1,$A38)))</f>
        <v>0</v>
      </c>
      <c r="BZ38">
        <f>IF(BZ$1=$A38,1,INDEX(Correlations!$F$3:$DA$102,MAX(BZ$1,$A38),MIN(BZ$1,$A38)))</f>
        <v>0</v>
      </c>
      <c r="CA38">
        <f>IF(CA$1=$A38,1,INDEX(Correlations!$F$3:$DA$102,MAX(CA$1,$A38),MIN(CA$1,$A38)))</f>
        <v>0</v>
      </c>
      <c r="CB38">
        <f>IF(CB$1=$A38,1,INDEX(Correlations!$F$3:$DA$102,MAX(CB$1,$A38),MIN(CB$1,$A38)))</f>
        <v>0</v>
      </c>
      <c r="CC38">
        <f>IF(CC$1=$A38,1,INDEX(Correlations!$F$3:$DA$102,MAX(CC$1,$A38),MIN(CC$1,$A38)))</f>
        <v>0</v>
      </c>
      <c r="CD38">
        <f>IF(CD$1=$A38,1,INDEX(Correlations!$F$3:$DA$102,MAX(CD$1,$A38),MIN(CD$1,$A38)))</f>
        <v>0</v>
      </c>
      <c r="CE38">
        <f>IF(CE$1=$A38,1,INDEX(Correlations!$F$3:$DA$102,MAX(CE$1,$A38),MIN(CE$1,$A38)))</f>
        <v>0</v>
      </c>
      <c r="CF38">
        <f>IF(CF$1=$A38,1,INDEX(Correlations!$F$3:$DA$102,MAX(CF$1,$A38),MIN(CF$1,$A38)))</f>
        <v>0</v>
      </c>
      <c r="CG38">
        <f>IF(CG$1=$A38,1,INDEX(Correlations!$F$3:$DA$102,MAX(CG$1,$A38),MIN(CG$1,$A38)))</f>
        <v>0</v>
      </c>
      <c r="CH38">
        <f>IF(CH$1=$A38,1,INDEX(Correlations!$F$3:$DA$102,MAX(CH$1,$A38),MIN(CH$1,$A38)))</f>
        <v>0</v>
      </c>
      <c r="CI38">
        <f>IF(CI$1=$A38,1,INDEX(Correlations!$F$3:$DA$102,MAX(CI$1,$A38),MIN(CI$1,$A38)))</f>
        <v>0</v>
      </c>
      <c r="CJ38">
        <f>IF(CJ$1=$A38,1,INDEX(Correlations!$F$3:$DA$102,MAX(CJ$1,$A38),MIN(CJ$1,$A38)))</f>
        <v>0</v>
      </c>
      <c r="CK38">
        <f>IF(CK$1=$A38,1,INDEX(Correlations!$F$3:$DA$102,MAX(CK$1,$A38),MIN(CK$1,$A38)))</f>
        <v>0</v>
      </c>
      <c r="CL38">
        <f>IF(CL$1=$A38,1,INDEX(Correlations!$F$3:$DA$102,MAX(CL$1,$A38),MIN(CL$1,$A38)))</f>
        <v>0</v>
      </c>
      <c r="CM38">
        <f>IF(CM$1=$A38,1,INDEX(Correlations!$F$3:$DA$102,MAX(CM$1,$A38),MIN(CM$1,$A38)))</f>
        <v>0</v>
      </c>
      <c r="CN38">
        <f>IF(CN$1=$A38,1,INDEX(Correlations!$F$3:$DA$102,MAX(CN$1,$A38),MIN(CN$1,$A38)))</f>
        <v>0</v>
      </c>
      <c r="CO38">
        <f>IF(CO$1=$A38,1,INDEX(Correlations!$F$3:$DA$102,MAX(CO$1,$A38),MIN(CO$1,$A38)))</f>
        <v>0</v>
      </c>
      <c r="CP38">
        <f>IF(CP$1=$A38,1,INDEX(Correlations!$F$3:$DA$102,MAX(CP$1,$A38),MIN(CP$1,$A38)))</f>
        <v>0</v>
      </c>
      <c r="CQ38">
        <f>IF(CQ$1=$A38,1,INDEX(Correlations!$F$3:$DA$102,MAX(CQ$1,$A38),MIN(CQ$1,$A38)))</f>
        <v>0</v>
      </c>
      <c r="CR38">
        <f>IF(CR$1=$A38,1,INDEX(Correlations!$F$3:$DA$102,MAX(CR$1,$A38),MIN(CR$1,$A38)))</f>
        <v>0</v>
      </c>
      <c r="CS38">
        <f>IF(CS$1=$A38,1,INDEX(Correlations!$F$3:$DA$102,MAX(CS$1,$A38),MIN(CS$1,$A38)))</f>
        <v>0</v>
      </c>
      <c r="CT38">
        <f>IF(CT$1=$A38,1,INDEX(Correlations!$F$3:$DA$102,MAX(CT$1,$A38),MIN(CT$1,$A38)))</f>
        <v>0</v>
      </c>
      <c r="CU38">
        <f>IF(CU$1=$A38,1,INDEX(Correlations!$F$3:$DA$102,MAX(CU$1,$A38),MIN(CU$1,$A38)))</f>
        <v>0</v>
      </c>
      <c r="CV38">
        <f>IF(CV$1=$A38,1,INDEX(Correlations!$F$3:$DA$102,MAX(CV$1,$A38),MIN(CV$1,$A38)))</f>
        <v>0</v>
      </c>
      <c r="CW38">
        <f>IF(CW$1=$A38,1,INDEX(Correlations!$F$3:$DA$102,MAX(CW$1,$A38),MIN(CW$1,$A38)))</f>
        <v>0</v>
      </c>
    </row>
    <row r="39" spans="1:101" x14ac:dyDescent="0.15">
      <c r="A39">
        <v>38</v>
      </c>
      <c r="B39">
        <f>IF(B$1=$A39,1,INDEX(Correlations!$F$3:$DA$102,MAX(B$1,$A39),MIN(B$1,$A39)))</f>
        <v>0.34499999999999997</v>
      </c>
      <c r="C39">
        <f>IF(C$1=$A39,1,INDEX(Correlations!$F$3:$DA$102,MAX(C$1,$A39),MIN(C$1,$A39)))</f>
        <v>0.30399999999999999</v>
      </c>
      <c r="D39">
        <f>IF(D$1=$A39,1,INDEX(Correlations!$F$3:$DA$102,MAX(D$1,$A39),MIN(D$1,$A39)))</f>
        <v>0</v>
      </c>
      <c r="E39">
        <f>IF(E$1=$A39,1,INDEX(Correlations!$F$3:$DA$102,MAX(E$1,$A39),MIN(E$1,$A39)))</f>
        <v>0.42099999999999999</v>
      </c>
      <c r="F39">
        <f>IF(F$1=$A39,1,INDEX(Correlations!$F$3:$DA$102,MAX(F$1,$A39),MIN(F$1,$A39)))</f>
        <v>0.25800000000000001</v>
      </c>
      <c r="G39">
        <f>IF(G$1=$A39,1,INDEX(Correlations!$F$3:$DA$102,MAX(G$1,$A39),MIN(G$1,$A39)))</f>
        <v>0</v>
      </c>
      <c r="H39">
        <f>IF(H$1=$A39,1,INDEX(Correlations!$F$3:$DA$102,MAX(H$1,$A39),MIN(H$1,$A39)))</f>
        <v>0.45700000000000002</v>
      </c>
      <c r="I39">
        <f>IF(I$1=$A39,1,INDEX(Correlations!$F$3:$DA$102,MAX(I$1,$A39),MIN(I$1,$A39)))</f>
        <v>0</v>
      </c>
      <c r="J39">
        <f>IF(J$1=$A39,1,INDEX(Correlations!$F$3:$DA$102,MAX(J$1,$A39),MIN(J$1,$A39)))</f>
        <v>0</v>
      </c>
      <c r="K39">
        <f>IF(K$1=$A39,1,INDEX(Correlations!$F$3:$DA$102,MAX(K$1,$A39),MIN(K$1,$A39)))</f>
        <v>0.39660000000000001</v>
      </c>
      <c r="L39">
        <f>IF(L$1=$A39,1,INDEX(Correlations!$F$3:$DA$102,MAX(L$1,$A39),MIN(L$1,$A39)))</f>
        <v>0</v>
      </c>
      <c r="M39">
        <f>IF(M$1=$A39,1,INDEX(Correlations!$F$3:$DA$102,MAX(M$1,$A39),MIN(M$1,$A39)))</f>
        <v>0</v>
      </c>
      <c r="N39">
        <f>IF(N$1=$A39,1,INDEX(Correlations!$F$3:$DA$102,MAX(N$1,$A39),MIN(N$1,$A39)))</f>
        <v>0</v>
      </c>
      <c r="O39">
        <f>IF(O$1=$A39,1,INDEX(Correlations!$F$3:$DA$102,MAX(O$1,$A39),MIN(O$1,$A39)))</f>
        <v>0</v>
      </c>
      <c r="P39">
        <f>IF(P$1=$A39,1,INDEX(Correlations!$F$3:$DA$102,MAX(P$1,$A39),MIN(P$1,$A39)))</f>
        <v>0.16012000000000001</v>
      </c>
      <c r="Q39">
        <f>IF(Q$1=$A39,1,INDEX(Correlations!$F$3:$DA$102,MAX(Q$1,$A39),MIN(Q$1,$A39)))</f>
        <v>0.27210000000000001</v>
      </c>
      <c r="R39">
        <f>IF(R$1=$A39,1,INDEX(Correlations!$F$3:$DA$102,MAX(R$1,$A39),MIN(R$1,$A39)))</f>
        <v>0</v>
      </c>
      <c r="S39">
        <f>IF(S$1=$A39,1,INDEX(Correlations!$F$3:$DA$102,MAX(S$1,$A39),MIN(S$1,$A39)))</f>
        <v>0</v>
      </c>
      <c r="T39">
        <f>IF(T$1=$A39,1,INDEX(Correlations!$F$3:$DA$102,MAX(T$1,$A39),MIN(T$1,$A39)))</f>
        <v>0</v>
      </c>
      <c r="U39">
        <f>IF(U$1=$A39,1,INDEX(Correlations!$F$3:$DA$102,MAX(U$1,$A39),MIN(U$1,$A39)))</f>
        <v>0</v>
      </c>
      <c r="V39">
        <f>IF(V$1=$A39,1,INDEX(Correlations!$F$3:$DA$102,MAX(V$1,$A39),MIN(V$1,$A39)))</f>
        <v>0</v>
      </c>
      <c r="W39">
        <f>IF(W$1=$A39,1,INDEX(Correlations!$F$3:$DA$102,MAX(W$1,$A39),MIN(W$1,$A39)))</f>
        <v>0</v>
      </c>
      <c r="X39">
        <f>IF(X$1=$A39,1,INDEX(Correlations!$F$3:$DA$102,MAX(X$1,$A39),MIN(X$1,$A39)))</f>
        <v>0</v>
      </c>
      <c r="Y39">
        <f>IF(Y$1=$A39,1,INDEX(Correlations!$F$3:$DA$102,MAX(Y$1,$A39),MIN(Y$1,$A39)))</f>
        <v>0</v>
      </c>
      <c r="Z39">
        <f>IF(Z$1=$A39,1,INDEX(Correlations!$F$3:$DA$102,MAX(Z$1,$A39),MIN(Z$1,$A39)))</f>
        <v>0.35099999999999998</v>
      </c>
      <c r="AA39">
        <f>IF(AA$1=$A39,1,INDEX(Correlations!$F$3:$DA$102,MAX(AA$1,$A39),MIN(AA$1,$A39)))</f>
        <v>0.37059999999999998</v>
      </c>
      <c r="AB39">
        <f>IF(AB$1=$A39,1,INDEX(Correlations!$F$3:$DA$102,MAX(AB$1,$A39),MIN(AB$1,$A39)))</f>
        <v>0</v>
      </c>
      <c r="AC39">
        <f>IF(AC$1=$A39,1,INDEX(Correlations!$F$3:$DA$102,MAX(AC$1,$A39),MIN(AC$1,$A39)))</f>
        <v>0</v>
      </c>
      <c r="AD39">
        <f>IF(AD$1=$A39,1,INDEX(Correlations!$F$3:$DA$102,MAX(AD$1,$A39),MIN(AD$1,$A39)))</f>
        <v>0</v>
      </c>
      <c r="AE39">
        <f>IF(AE$1=$A39,1,INDEX(Correlations!$F$3:$DA$102,MAX(AE$1,$A39),MIN(AE$1,$A39)))</f>
        <v>0</v>
      </c>
      <c r="AF39">
        <f>IF(AF$1=$A39,1,INDEX(Correlations!$F$3:$DA$102,MAX(AF$1,$A39),MIN(AF$1,$A39)))</f>
        <v>0.254</v>
      </c>
      <c r="AG39">
        <f>IF(AG$1=$A39,1,INDEX(Correlations!$F$3:$DA$102,MAX(AG$1,$A39),MIN(AG$1,$A39)))</f>
        <v>0.30499999999999999</v>
      </c>
      <c r="AH39">
        <f>IF(AH$1=$A39,1,INDEX(Correlations!$F$3:$DA$102,MAX(AH$1,$A39),MIN(AH$1,$A39)))</f>
        <v>0.248</v>
      </c>
      <c r="AI39">
        <f>IF(AI$1=$A39,1,INDEX(Correlations!$F$3:$DA$102,MAX(AI$1,$A39),MIN(AI$1,$A39)))</f>
        <v>0</v>
      </c>
      <c r="AJ39">
        <f>IF(AJ$1=$A39,1,INDEX(Correlations!$F$3:$DA$102,MAX(AJ$1,$A39),MIN(AJ$1,$A39)))</f>
        <v>0</v>
      </c>
      <c r="AK39">
        <f>IF(AK$1=$A39,1,INDEX(Correlations!$F$3:$DA$102,MAX(AK$1,$A39),MIN(AK$1,$A39)))</f>
        <v>0</v>
      </c>
      <c r="AL39">
        <f>IF(AL$1=$A39,1,INDEX(Correlations!$F$3:$DA$102,MAX(AL$1,$A39),MIN(AL$1,$A39)))</f>
        <v>0.39589999999999997</v>
      </c>
      <c r="AM39">
        <f>IF(AM$1=$A39,1,INDEX(Correlations!$F$3:$DA$102,MAX(AM$1,$A39),MIN(AM$1,$A39)))</f>
        <v>1</v>
      </c>
      <c r="AN39">
        <f>IF(AN$1=$A39,1,INDEX(Correlations!$F$3:$DA$102,MAX(AN$1,$A39),MIN(AN$1,$A39)))</f>
        <v>0.40710000000000002</v>
      </c>
      <c r="AO39">
        <f>IF(AO$1=$A39,1,INDEX(Correlations!$F$3:$DA$102,MAX(AO$1,$A39),MIN(AO$1,$A39)))</f>
        <v>0.39739999999999998</v>
      </c>
      <c r="AP39">
        <f>IF(AP$1=$A39,1,INDEX(Correlations!$F$3:$DA$102,MAX(AP$1,$A39),MIN(AP$1,$A39)))</f>
        <v>0.40560000000000002</v>
      </c>
      <c r="AQ39">
        <f>IF(AQ$1=$A39,1,INDEX(Correlations!$F$3:$DA$102,MAX(AQ$1,$A39),MIN(AQ$1,$A39)))</f>
        <v>0</v>
      </c>
      <c r="AR39">
        <f>IF(AR$1=$A39,1,INDEX(Correlations!$F$3:$DA$102,MAX(AR$1,$A39),MIN(AR$1,$A39)))</f>
        <v>0.37359999999999999</v>
      </c>
      <c r="AS39">
        <f>IF(AS$1=$A39,1,INDEX(Correlations!$F$3:$DA$102,MAX(AS$1,$A39),MIN(AS$1,$A39)))</f>
        <v>0</v>
      </c>
      <c r="AT39">
        <f>IF(AT$1=$A39,1,INDEX(Correlations!$F$3:$DA$102,MAX(AT$1,$A39),MIN(AT$1,$A39)))</f>
        <v>0.38800000000000001</v>
      </c>
      <c r="AU39">
        <f>IF(AU$1=$A39,1,INDEX(Correlations!$F$3:$DA$102,MAX(AU$1,$A39),MIN(AU$1,$A39)))</f>
        <v>0.34889999999999999</v>
      </c>
      <c r="AV39">
        <f>IF(AV$1=$A39,1,INDEX(Correlations!$F$3:$DA$102,MAX(AV$1,$A39),MIN(AV$1,$A39)))</f>
        <v>0</v>
      </c>
      <c r="AW39">
        <f>IF(AW$1=$A39,1,INDEX(Correlations!$F$3:$DA$102,MAX(AW$1,$A39),MIN(AW$1,$A39)))</f>
        <v>0</v>
      </c>
      <c r="AX39">
        <f>IF(AX$1=$A39,1,INDEX(Correlations!$F$3:$DA$102,MAX(AX$1,$A39),MIN(AX$1,$A39)))</f>
        <v>0</v>
      </c>
      <c r="AY39">
        <f>IF(AY$1=$A39,1,INDEX(Correlations!$F$3:$DA$102,MAX(AY$1,$A39),MIN(AY$1,$A39)))</f>
        <v>0</v>
      </c>
      <c r="AZ39">
        <f>IF(AZ$1=$A39,1,INDEX(Correlations!$F$3:$DA$102,MAX(AZ$1,$A39),MIN(AZ$1,$A39)))</f>
        <v>0</v>
      </c>
      <c r="BA39">
        <f>IF(BA$1=$A39,1,INDEX(Correlations!$F$3:$DA$102,MAX(BA$1,$A39),MIN(BA$1,$A39)))</f>
        <v>0</v>
      </c>
      <c r="BB39">
        <f>IF(BB$1=$A39,1,INDEX(Correlations!$F$3:$DA$102,MAX(BB$1,$A39),MIN(BB$1,$A39)))</f>
        <v>0</v>
      </c>
      <c r="BC39">
        <f>IF(BC$1=$A39,1,INDEX(Correlations!$F$3:$DA$102,MAX(BC$1,$A39),MIN(BC$1,$A39)))</f>
        <v>0</v>
      </c>
      <c r="BD39">
        <f>IF(BD$1=$A39,1,INDEX(Correlations!$F$3:$DA$102,MAX(BD$1,$A39),MIN(BD$1,$A39)))</f>
        <v>0</v>
      </c>
      <c r="BE39">
        <f>IF(BE$1=$A39,1,INDEX(Correlations!$F$3:$DA$102,MAX(BE$1,$A39),MIN(BE$1,$A39)))</f>
        <v>0</v>
      </c>
      <c r="BF39">
        <f>IF(BF$1=$A39,1,INDEX(Correlations!$F$3:$DA$102,MAX(BF$1,$A39),MIN(BF$1,$A39)))</f>
        <v>0</v>
      </c>
      <c r="BG39">
        <f>IF(BG$1=$A39,1,INDEX(Correlations!$F$3:$DA$102,MAX(BG$1,$A39),MIN(BG$1,$A39)))</f>
        <v>0</v>
      </c>
      <c r="BH39">
        <f>IF(BH$1=$A39,1,INDEX(Correlations!$F$3:$DA$102,MAX(BH$1,$A39),MIN(BH$1,$A39)))</f>
        <v>0</v>
      </c>
      <c r="BI39">
        <f>IF(BI$1=$A39,1,INDEX(Correlations!$F$3:$DA$102,MAX(BI$1,$A39),MIN(BI$1,$A39)))</f>
        <v>0</v>
      </c>
      <c r="BJ39">
        <f>IF(BJ$1=$A39,1,INDEX(Correlations!$F$3:$DA$102,MAX(BJ$1,$A39),MIN(BJ$1,$A39)))</f>
        <v>0</v>
      </c>
      <c r="BK39">
        <f>IF(BK$1=$A39,1,INDEX(Correlations!$F$3:$DA$102,MAX(BK$1,$A39),MIN(BK$1,$A39)))</f>
        <v>0</v>
      </c>
      <c r="BL39">
        <f>IF(BL$1=$A39,1,INDEX(Correlations!$F$3:$DA$102,MAX(BL$1,$A39),MIN(BL$1,$A39)))</f>
        <v>0</v>
      </c>
      <c r="BM39">
        <f>IF(BM$1=$A39,1,INDEX(Correlations!$F$3:$DA$102,MAX(BM$1,$A39),MIN(BM$1,$A39)))</f>
        <v>0</v>
      </c>
      <c r="BN39">
        <f>IF(BN$1=$A39,1,INDEX(Correlations!$F$3:$DA$102,MAX(BN$1,$A39),MIN(BN$1,$A39)))</f>
        <v>0</v>
      </c>
      <c r="BO39">
        <f>IF(BO$1=$A39,1,INDEX(Correlations!$F$3:$DA$102,MAX(BO$1,$A39),MIN(BO$1,$A39)))</f>
        <v>0</v>
      </c>
      <c r="BP39">
        <f>IF(BP$1=$A39,1,INDEX(Correlations!$F$3:$DA$102,MAX(BP$1,$A39),MIN(BP$1,$A39)))</f>
        <v>0</v>
      </c>
      <c r="BQ39">
        <f>IF(BQ$1=$A39,1,INDEX(Correlations!$F$3:$DA$102,MAX(BQ$1,$A39),MIN(BQ$1,$A39)))</f>
        <v>0</v>
      </c>
      <c r="BR39">
        <f>IF(BR$1=$A39,1,INDEX(Correlations!$F$3:$DA$102,MAX(BR$1,$A39),MIN(BR$1,$A39)))</f>
        <v>0</v>
      </c>
      <c r="BS39">
        <f>IF(BS$1=$A39,1,INDEX(Correlations!$F$3:$DA$102,MAX(BS$1,$A39),MIN(BS$1,$A39)))</f>
        <v>0</v>
      </c>
      <c r="BT39">
        <f>IF(BT$1=$A39,1,INDEX(Correlations!$F$3:$DA$102,MAX(BT$1,$A39),MIN(BT$1,$A39)))</f>
        <v>0</v>
      </c>
      <c r="BU39">
        <f>IF(BU$1=$A39,1,INDEX(Correlations!$F$3:$DA$102,MAX(BU$1,$A39),MIN(BU$1,$A39)))</f>
        <v>0</v>
      </c>
      <c r="BV39">
        <f>IF(BV$1=$A39,1,INDEX(Correlations!$F$3:$DA$102,MAX(BV$1,$A39),MIN(BV$1,$A39)))</f>
        <v>0</v>
      </c>
      <c r="BW39">
        <f>IF(BW$1=$A39,1,INDEX(Correlations!$F$3:$DA$102,MAX(BW$1,$A39),MIN(BW$1,$A39)))</f>
        <v>0</v>
      </c>
      <c r="BX39">
        <f>IF(BX$1=$A39,1,INDEX(Correlations!$F$3:$DA$102,MAX(BX$1,$A39),MIN(BX$1,$A39)))</f>
        <v>0</v>
      </c>
      <c r="BY39">
        <f>IF(BY$1=$A39,1,INDEX(Correlations!$F$3:$DA$102,MAX(BY$1,$A39),MIN(BY$1,$A39)))</f>
        <v>0</v>
      </c>
      <c r="BZ39">
        <f>IF(BZ$1=$A39,1,INDEX(Correlations!$F$3:$DA$102,MAX(BZ$1,$A39),MIN(BZ$1,$A39)))</f>
        <v>0</v>
      </c>
      <c r="CA39">
        <f>IF(CA$1=$A39,1,INDEX(Correlations!$F$3:$DA$102,MAX(CA$1,$A39),MIN(CA$1,$A39)))</f>
        <v>0</v>
      </c>
      <c r="CB39">
        <f>IF(CB$1=$A39,1,INDEX(Correlations!$F$3:$DA$102,MAX(CB$1,$A39),MIN(CB$1,$A39)))</f>
        <v>0</v>
      </c>
      <c r="CC39">
        <f>IF(CC$1=$A39,1,INDEX(Correlations!$F$3:$DA$102,MAX(CC$1,$A39),MIN(CC$1,$A39)))</f>
        <v>0</v>
      </c>
      <c r="CD39">
        <f>IF(CD$1=$A39,1,INDEX(Correlations!$F$3:$DA$102,MAX(CD$1,$A39),MIN(CD$1,$A39)))</f>
        <v>0</v>
      </c>
      <c r="CE39">
        <f>IF(CE$1=$A39,1,INDEX(Correlations!$F$3:$DA$102,MAX(CE$1,$A39),MIN(CE$1,$A39)))</f>
        <v>0</v>
      </c>
      <c r="CF39">
        <f>IF(CF$1=$A39,1,INDEX(Correlations!$F$3:$DA$102,MAX(CF$1,$A39),MIN(CF$1,$A39)))</f>
        <v>0</v>
      </c>
      <c r="CG39">
        <f>IF(CG$1=$A39,1,INDEX(Correlations!$F$3:$DA$102,MAX(CG$1,$A39),MIN(CG$1,$A39)))</f>
        <v>0</v>
      </c>
      <c r="CH39">
        <f>IF(CH$1=$A39,1,INDEX(Correlations!$F$3:$DA$102,MAX(CH$1,$A39),MIN(CH$1,$A39)))</f>
        <v>0</v>
      </c>
      <c r="CI39">
        <f>IF(CI$1=$A39,1,INDEX(Correlations!$F$3:$DA$102,MAX(CI$1,$A39),MIN(CI$1,$A39)))</f>
        <v>0</v>
      </c>
      <c r="CJ39">
        <f>IF(CJ$1=$A39,1,INDEX(Correlations!$F$3:$DA$102,MAX(CJ$1,$A39),MIN(CJ$1,$A39)))</f>
        <v>0</v>
      </c>
      <c r="CK39">
        <f>IF(CK$1=$A39,1,INDEX(Correlations!$F$3:$DA$102,MAX(CK$1,$A39),MIN(CK$1,$A39)))</f>
        <v>0</v>
      </c>
      <c r="CL39">
        <f>IF(CL$1=$A39,1,INDEX(Correlations!$F$3:$DA$102,MAX(CL$1,$A39),MIN(CL$1,$A39)))</f>
        <v>0</v>
      </c>
      <c r="CM39">
        <f>IF(CM$1=$A39,1,INDEX(Correlations!$F$3:$DA$102,MAX(CM$1,$A39),MIN(CM$1,$A39)))</f>
        <v>0</v>
      </c>
      <c r="CN39">
        <f>IF(CN$1=$A39,1,INDEX(Correlations!$F$3:$DA$102,MAX(CN$1,$A39),MIN(CN$1,$A39)))</f>
        <v>0</v>
      </c>
      <c r="CO39">
        <f>IF(CO$1=$A39,1,INDEX(Correlations!$F$3:$DA$102,MAX(CO$1,$A39),MIN(CO$1,$A39)))</f>
        <v>0</v>
      </c>
      <c r="CP39">
        <f>IF(CP$1=$A39,1,INDEX(Correlations!$F$3:$DA$102,MAX(CP$1,$A39),MIN(CP$1,$A39)))</f>
        <v>0</v>
      </c>
      <c r="CQ39">
        <f>IF(CQ$1=$A39,1,INDEX(Correlations!$F$3:$DA$102,MAX(CQ$1,$A39),MIN(CQ$1,$A39)))</f>
        <v>0</v>
      </c>
      <c r="CR39">
        <f>IF(CR$1=$A39,1,INDEX(Correlations!$F$3:$DA$102,MAX(CR$1,$A39),MIN(CR$1,$A39)))</f>
        <v>0</v>
      </c>
      <c r="CS39">
        <f>IF(CS$1=$A39,1,INDEX(Correlations!$F$3:$DA$102,MAX(CS$1,$A39),MIN(CS$1,$A39)))</f>
        <v>0</v>
      </c>
      <c r="CT39">
        <f>IF(CT$1=$A39,1,INDEX(Correlations!$F$3:$DA$102,MAX(CT$1,$A39),MIN(CT$1,$A39)))</f>
        <v>0</v>
      </c>
      <c r="CU39">
        <f>IF(CU$1=$A39,1,INDEX(Correlations!$F$3:$DA$102,MAX(CU$1,$A39),MIN(CU$1,$A39)))</f>
        <v>0</v>
      </c>
      <c r="CV39">
        <f>IF(CV$1=$A39,1,INDEX(Correlations!$F$3:$DA$102,MAX(CV$1,$A39),MIN(CV$1,$A39)))</f>
        <v>0</v>
      </c>
      <c r="CW39">
        <f>IF(CW$1=$A39,1,INDEX(Correlations!$F$3:$DA$102,MAX(CW$1,$A39),MIN(CW$1,$A39)))</f>
        <v>0</v>
      </c>
    </row>
    <row r="40" spans="1:101" x14ac:dyDescent="0.15">
      <c r="A40">
        <v>39</v>
      </c>
      <c r="B40">
        <f>IF(B$1=$A40,1,INDEX(Correlations!$F$3:$DA$102,MAX(B$1,$A40),MIN(B$1,$A40)))</f>
        <v>0.42099999999999999</v>
      </c>
      <c r="C40">
        <f>IF(C$1=$A40,1,INDEX(Correlations!$F$3:$DA$102,MAX(C$1,$A40),MIN(C$1,$A40)))</f>
        <v>0.46100000000000002</v>
      </c>
      <c r="D40">
        <f>IF(D$1=$A40,1,INDEX(Correlations!$F$3:$DA$102,MAX(D$1,$A40),MIN(D$1,$A40)))</f>
        <v>0</v>
      </c>
      <c r="E40">
        <f>IF(E$1=$A40,1,INDEX(Correlations!$F$3:$DA$102,MAX(E$1,$A40),MIN(E$1,$A40)))</f>
        <v>0.38900000000000001</v>
      </c>
      <c r="F40">
        <f>IF(F$1=$A40,1,INDEX(Correlations!$F$3:$DA$102,MAX(F$1,$A40),MIN(F$1,$A40)))</f>
        <v>0.315</v>
      </c>
      <c r="G40">
        <f>IF(G$1=$A40,1,INDEX(Correlations!$F$3:$DA$102,MAX(G$1,$A40),MIN(G$1,$A40)))</f>
        <v>0.26500000000000001</v>
      </c>
      <c r="H40">
        <f>IF(H$1=$A40,1,INDEX(Correlations!$F$3:$DA$102,MAX(H$1,$A40),MIN(H$1,$A40)))</f>
        <v>0.224</v>
      </c>
      <c r="I40">
        <f>IF(I$1=$A40,1,INDEX(Correlations!$F$3:$DA$102,MAX(I$1,$A40),MIN(I$1,$A40)))</f>
        <v>0</v>
      </c>
      <c r="J40">
        <f>IF(J$1=$A40,1,INDEX(Correlations!$F$3:$DA$102,MAX(J$1,$A40),MIN(J$1,$A40)))</f>
        <v>0</v>
      </c>
      <c r="K40">
        <f>IF(K$1=$A40,1,INDEX(Correlations!$F$3:$DA$102,MAX(K$1,$A40),MIN(K$1,$A40)))</f>
        <v>0.36399999999999999</v>
      </c>
      <c r="L40">
        <f>IF(L$1=$A40,1,INDEX(Correlations!$F$3:$DA$102,MAX(L$1,$A40),MIN(L$1,$A40)))</f>
        <v>0</v>
      </c>
      <c r="M40">
        <f>IF(M$1=$A40,1,INDEX(Correlations!$F$3:$DA$102,MAX(M$1,$A40),MIN(M$1,$A40)))</f>
        <v>0</v>
      </c>
      <c r="N40">
        <f>IF(N$1=$A40,1,INDEX(Correlations!$F$3:$DA$102,MAX(N$1,$A40),MIN(N$1,$A40)))</f>
        <v>0</v>
      </c>
      <c r="O40">
        <f>IF(O$1=$A40,1,INDEX(Correlations!$F$3:$DA$102,MAX(O$1,$A40),MIN(O$1,$A40)))</f>
        <v>0</v>
      </c>
      <c r="P40">
        <f>IF(P$1=$A40,1,INDEX(Correlations!$F$3:$DA$102,MAX(P$1,$A40),MIN(P$1,$A40)))</f>
        <v>0.36</v>
      </c>
      <c r="Q40">
        <f>IF(Q$1=$A40,1,INDEX(Correlations!$F$3:$DA$102,MAX(Q$1,$A40),MIN(Q$1,$A40)))</f>
        <v>0.26</v>
      </c>
      <c r="R40">
        <f>IF(R$1=$A40,1,INDEX(Correlations!$F$3:$DA$102,MAX(R$1,$A40),MIN(R$1,$A40)))</f>
        <v>0.28000000000000003</v>
      </c>
      <c r="S40">
        <f>IF(S$1=$A40,1,INDEX(Correlations!$F$3:$DA$102,MAX(S$1,$A40),MIN(S$1,$A40)))</f>
        <v>-0.01</v>
      </c>
      <c r="T40">
        <f>IF(T$1=$A40,1,INDEX(Correlations!$F$3:$DA$102,MAX(T$1,$A40),MIN(T$1,$A40)))</f>
        <v>0.25</v>
      </c>
      <c r="U40">
        <f>IF(U$1=$A40,1,INDEX(Correlations!$F$3:$DA$102,MAX(U$1,$A40),MIN(U$1,$A40)))</f>
        <v>0.33</v>
      </c>
      <c r="V40">
        <f>IF(V$1=$A40,1,INDEX(Correlations!$F$3:$DA$102,MAX(V$1,$A40),MIN(V$1,$A40)))</f>
        <v>0.28999999999999998</v>
      </c>
      <c r="W40">
        <f>IF(W$1=$A40,1,INDEX(Correlations!$F$3:$DA$102,MAX(W$1,$A40),MIN(W$1,$A40)))</f>
        <v>0.48</v>
      </c>
      <c r="X40">
        <f>IF(X$1=$A40,1,INDEX(Correlations!$F$3:$DA$102,MAX(X$1,$A40),MIN(X$1,$A40)))</f>
        <v>0.49</v>
      </c>
      <c r="Y40">
        <f>IF(Y$1=$A40,1,INDEX(Correlations!$F$3:$DA$102,MAX(Y$1,$A40),MIN(Y$1,$A40)))</f>
        <v>0.18</v>
      </c>
      <c r="Z40">
        <f>IF(Z$1=$A40,1,INDEX(Correlations!$F$3:$DA$102,MAX(Z$1,$A40),MIN(Z$1,$A40)))</f>
        <v>0.31</v>
      </c>
      <c r="AA40">
        <f>IF(AA$1=$A40,1,INDEX(Correlations!$F$3:$DA$102,MAX(AA$1,$A40),MIN(AA$1,$A40)))</f>
        <v>0.38</v>
      </c>
      <c r="AB40">
        <f>IF(AB$1=$A40,1,INDEX(Correlations!$F$3:$DA$102,MAX(AB$1,$A40),MIN(AB$1,$A40)))</f>
        <v>0.18</v>
      </c>
      <c r="AC40">
        <f>IF(AC$1=$A40,1,INDEX(Correlations!$F$3:$DA$102,MAX(AC$1,$A40),MIN(AC$1,$A40)))</f>
        <v>0.24</v>
      </c>
      <c r="AD40">
        <f>IF(AD$1=$A40,1,INDEX(Correlations!$F$3:$DA$102,MAX(AD$1,$A40),MIN(AD$1,$A40)))</f>
        <v>0.26</v>
      </c>
      <c r="AE40">
        <f>IF(AE$1=$A40,1,INDEX(Correlations!$F$3:$DA$102,MAX(AE$1,$A40),MIN(AE$1,$A40)))</f>
        <v>0.41</v>
      </c>
      <c r="AF40">
        <f>IF(AF$1=$A40,1,INDEX(Correlations!$F$3:$DA$102,MAX(AF$1,$A40),MIN(AF$1,$A40)))</f>
        <v>0.184</v>
      </c>
      <c r="AG40">
        <f>IF(AG$1=$A40,1,INDEX(Correlations!$F$3:$DA$102,MAX(AG$1,$A40),MIN(AG$1,$A40)))</f>
        <v>0.36299999999999999</v>
      </c>
      <c r="AH40">
        <f>IF(AH$1=$A40,1,INDEX(Correlations!$F$3:$DA$102,MAX(AH$1,$A40),MIN(AH$1,$A40)))</f>
        <v>0.32579999999999998</v>
      </c>
      <c r="AI40">
        <f>IF(AI$1=$A40,1,INDEX(Correlations!$F$3:$DA$102,MAX(AI$1,$A40),MIN(AI$1,$A40)))</f>
        <v>0.17899999999999999</v>
      </c>
      <c r="AJ40">
        <f>IF(AJ$1=$A40,1,INDEX(Correlations!$F$3:$DA$102,MAX(AJ$1,$A40),MIN(AJ$1,$A40)))</f>
        <v>0.34599999999999997</v>
      </c>
      <c r="AK40">
        <f>IF(AK$1=$A40,1,INDEX(Correlations!$F$3:$DA$102,MAX(AK$1,$A40),MIN(AK$1,$A40)))</f>
        <v>0</v>
      </c>
      <c r="AL40">
        <f>IF(AL$1=$A40,1,INDEX(Correlations!$F$3:$DA$102,MAX(AL$1,$A40),MIN(AL$1,$A40)))</f>
        <v>0.2994</v>
      </c>
      <c r="AM40">
        <f>IF(AM$1=$A40,1,INDEX(Correlations!$F$3:$DA$102,MAX(AM$1,$A40),MIN(AM$1,$A40)))</f>
        <v>0.40710000000000002</v>
      </c>
      <c r="AN40">
        <f>IF(AN$1=$A40,1,INDEX(Correlations!$F$3:$DA$102,MAX(AN$1,$A40),MIN(AN$1,$A40)))</f>
        <v>1</v>
      </c>
      <c r="AO40">
        <f>IF(AO$1=$A40,1,INDEX(Correlations!$F$3:$DA$102,MAX(AO$1,$A40),MIN(AO$1,$A40)))</f>
        <v>0.84670000000000001</v>
      </c>
      <c r="AP40">
        <f>IF(AP$1=$A40,1,INDEX(Correlations!$F$3:$DA$102,MAX(AP$1,$A40),MIN(AP$1,$A40)))</f>
        <v>0.85609999999999997</v>
      </c>
      <c r="AQ40">
        <f>IF(AQ$1=$A40,1,INDEX(Correlations!$F$3:$DA$102,MAX(AQ$1,$A40),MIN(AQ$1,$A40)))</f>
        <v>0</v>
      </c>
      <c r="AR40">
        <f>IF(AR$1=$A40,1,INDEX(Correlations!$F$3:$DA$102,MAX(AR$1,$A40),MIN(AR$1,$A40)))</f>
        <v>0.4098</v>
      </c>
      <c r="AS40">
        <f>IF(AS$1=$A40,1,INDEX(Correlations!$F$3:$DA$102,MAX(AS$1,$A40),MIN(AS$1,$A40)))</f>
        <v>0</v>
      </c>
      <c r="AT40">
        <f>IF(AT$1=$A40,1,INDEX(Correlations!$F$3:$DA$102,MAX(AT$1,$A40),MIN(AT$1,$A40)))</f>
        <v>0.33429999999999999</v>
      </c>
      <c r="AU40">
        <f>IF(AU$1=$A40,1,INDEX(Correlations!$F$3:$DA$102,MAX(AU$1,$A40),MIN(AU$1,$A40)))</f>
        <v>0.30669999999999997</v>
      </c>
      <c r="AV40">
        <f>IF(AV$1=$A40,1,INDEX(Correlations!$F$3:$DA$102,MAX(AV$1,$A40),MIN(AV$1,$A40)))</f>
        <v>0</v>
      </c>
      <c r="AW40">
        <f>IF(AW$1=$A40,1,INDEX(Correlations!$F$3:$DA$102,MAX(AW$1,$A40),MIN(AW$1,$A40)))</f>
        <v>0</v>
      </c>
      <c r="AX40">
        <f>IF(AX$1=$A40,1,INDEX(Correlations!$F$3:$DA$102,MAX(AX$1,$A40),MIN(AX$1,$A40)))</f>
        <v>0</v>
      </c>
      <c r="AY40">
        <f>IF(AY$1=$A40,1,INDEX(Correlations!$F$3:$DA$102,MAX(AY$1,$A40),MIN(AY$1,$A40)))</f>
        <v>0</v>
      </c>
      <c r="AZ40">
        <f>IF(AZ$1=$A40,1,INDEX(Correlations!$F$3:$DA$102,MAX(AZ$1,$A40),MIN(AZ$1,$A40)))</f>
        <v>0</v>
      </c>
      <c r="BA40">
        <f>IF(BA$1=$A40,1,INDEX(Correlations!$F$3:$DA$102,MAX(BA$1,$A40),MIN(BA$1,$A40)))</f>
        <v>0</v>
      </c>
      <c r="BB40">
        <f>IF(BB$1=$A40,1,INDEX(Correlations!$F$3:$DA$102,MAX(BB$1,$A40),MIN(BB$1,$A40)))</f>
        <v>0</v>
      </c>
      <c r="BC40">
        <f>IF(BC$1=$A40,1,INDEX(Correlations!$F$3:$DA$102,MAX(BC$1,$A40),MIN(BC$1,$A40)))</f>
        <v>0</v>
      </c>
      <c r="BD40">
        <f>IF(BD$1=$A40,1,INDEX(Correlations!$F$3:$DA$102,MAX(BD$1,$A40),MIN(BD$1,$A40)))</f>
        <v>0</v>
      </c>
      <c r="BE40">
        <f>IF(BE$1=$A40,1,INDEX(Correlations!$F$3:$DA$102,MAX(BE$1,$A40),MIN(BE$1,$A40)))</f>
        <v>0</v>
      </c>
      <c r="BF40">
        <f>IF(BF$1=$A40,1,INDEX(Correlations!$F$3:$DA$102,MAX(BF$1,$A40),MIN(BF$1,$A40)))</f>
        <v>0</v>
      </c>
      <c r="BG40">
        <f>IF(BG$1=$A40,1,INDEX(Correlations!$F$3:$DA$102,MAX(BG$1,$A40),MIN(BG$1,$A40)))</f>
        <v>0</v>
      </c>
      <c r="BH40">
        <f>IF(BH$1=$A40,1,INDEX(Correlations!$F$3:$DA$102,MAX(BH$1,$A40),MIN(BH$1,$A40)))</f>
        <v>0</v>
      </c>
      <c r="BI40">
        <f>IF(BI$1=$A40,1,INDEX(Correlations!$F$3:$DA$102,MAX(BI$1,$A40),MIN(BI$1,$A40)))</f>
        <v>0</v>
      </c>
      <c r="BJ40">
        <f>IF(BJ$1=$A40,1,INDEX(Correlations!$F$3:$DA$102,MAX(BJ$1,$A40),MIN(BJ$1,$A40)))</f>
        <v>0</v>
      </c>
      <c r="BK40">
        <f>IF(BK$1=$A40,1,INDEX(Correlations!$F$3:$DA$102,MAX(BK$1,$A40),MIN(BK$1,$A40)))</f>
        <v>0</v>
      </c>
      <c r="BL40">
        <f>IF(BL$1=$A40,1,INDEX(Correlations!$F$3:$DA$102,MAX(BL$1,$A40),MIN(BL$1,$A40)))</f>
        <v>0</v>
      </c>
      <c r="BM40">
        <f>IF(BM$1=$A40,1,INDEX(Correlations!$F$3:$DA$102,MAX(BM$1,$A40),MIN(BM$1,$A40)))</f>
        <v>0</v>
      </c>
      <c r="BN40">
        <f>IF(BN$1=$A40,1,INDEX(Correlations!$F$3:$DA$102,MAX(BN$1,$A40),MIN(BN$1,$A40)))</f>
        <v>0</v>
      </c>
      <c r="BO40">
        <f>IF(BO$1=$A40,1,INDEX(Correlations!$F$3:$DA$102,MAX(BO$1,$A40),MIN(BO$1,$A40)))</f>
        <v>0</v>
      </c>
      <c r="BP40">
        <f>IF(BP$1=$A40,1,INDEX(Correlations!$F$3:$DA$102,MAX(BP$1,$A40),MIN(BP$1,$A40)))</f>
        <v>0</v>
      </c>
      <c r="BQ40">
        <f>IF(BQ$1=$A40,1,INDEX(Correlations!$F$3:$DA$102,MAX(BQ$1,$A40),MIN(BQ$1,$A40)))</f>
        <v>0</v>
      </c>
      <c r="BR40">
        <f>IF(BR$1=$A40,1,INDEX(Correlations!$F$3:$DA$102,MAX(BR$1,$A40),MIN(BR$1,$A40)))</f>
        <v>0</v>
      </c>
      <c r="BS40">
        <f>IF(BS$1=$A40,1,INDEX(Correlations!$F$3:$DA$102,MAX(BS$1,$A40),MIN(BS$1,$A40)))</f>
        <v>0</v>
      </c>
      <c r="BT40">
        <f>IF(BT$1=$A40,1,INDEX(Correlations!$F$3:$DA$102,MAX(BT$1,$A40),MIN(BT$1,$A40)))</f>
        <v>0</v>
      </c>
      <c r="BU40">
        <f>IF(BU$1=$A40,1,INDEX(Correlations!$F$3:$DA$102,MAX(BU$1,$A40),MIN(BU$1,$A40)))</f>
        <v>0</v>
      </c>
      <c r="BV40">
        <f>IF(BV$1=$A40,1,INDEX(Correlations!$F$3:$DA$102,MAX(BV$1,$A40),MIN(BV$1,$A40)))</f>
        <v>0</v>
      </c>
      <c r="BW40">
        <f>IF(BW$1=$A40,1,INDEX(Correlations!$F$3:$DA$102,MAX(BW$1,$A40),MIN(BW$1,$A40)))</f>
        <v>0</v>
      </c>
      <c r="BX40">
        <f>IF(BX$1=$A40,1,INDEX(Correlations!$F$3:$DA$102,MAX(BX$1,$A40),MIN(BX$1,$A40)))</f>
        <v>0</v>
      </c>
      <c r="BY40">
        <f>IF(BY$1=$A40,1,INDEX(Correlations!$F$3:$DA$102,MAX(BY$1,$A40),MIN(BY$1,$A40)))</f>
        <v>0</v>
      </c>
      <c r="BZ40">
        <f>IF(BZ$1=$A40,1,INDEX(Correlations!$F$3:$DA$102,MAX(BZ$1,$A40),MIN(BZ$1,$A40)))</f>
        <v>0</v>
      </c>
      <c r="CA40">
        <f>IF(CA$1=$A40,1,INDEX(Correlations!$F$3:$DA$102,MAX(CA$1,$A40),MIN(CA$1,$A40)))</f>
        <v>0</v>
      </c>
      <c r="CB40">
        <f>IF(CB$1=$A40,1,INDEX(Correlations!$F$3:$DA$102,MAX(CB$1,$A40),MIN(CB$1,$A40)))</f>
        <v>0</v>
      </c>
      <c r="CC40">
        <f>IF(CC$1=$A40,1,INDEX(Correlations!$F$3:$DA$102,MAX(CC$1,$A40),MIN(CC$1,$A40)))</f>
        <v>0</v>
      </c>
      <c r="CD40">
        <f>IF(CD$1=$A40,1,INDEX(Correlations!$F$3:$DA$102,MAX(CD$1,$A40),MIN(CD$1,$A40)))</f>
        <v>0</v>
      </c>
      <c r="CE40">
        <f>IF(CE$1=$A40,1,INDEX(Correlations!$F$3:$DA$102,MAX(CE$1,$A40),MIN(CE$1,$A40)))</f>
        <v>0</v>
      </c>
      <c r="CF40">
        <f>IF(CF$1=$A40,1,INDEX(Correlations!$F$3:$DA$102,MAX(CF$1,$A40),MIN(CF$1,$A40)))</f>
        <v>0</v>
      </c>
      <c r="CG40">
        <f>IF(CG$1=$A40,1,INDEX(Correlations!$F$3:$DA$102,MAX(CG$1,$A40),MIN(CG$1,$A40)))</f>
        <v>0</v>
      </c>
      <c r="CH40">
        <f>IF(CH$1=$A40,1,INDEX(Correlations!$F$3:$DA$102,MAX(CH$1,$A40),MIN(CH$1,$A40)))</f>
        <v>0</v>
      </c>
      <c r="CI40">
        <f>IF(CI$1=$A40,1,INDEX(Correlations!$F$3:$DA$102,MAX(CI$1,$A40),MIN(CI$1,$A40)))</f>
        <v>0</v>
      </c>
      <c r="CJ40">
        <f>IF(CJ$1=$A40,1,INDEX(Correlations!$F$3:$DA$102,MAX(CJ$1,$A40),MIN(CJ$1,$A40)))</f>
        <v>0</v>
      </c>
      <c r="CK40">
        <f>IF(CK$1=$A40,1,INDEX(Correlations!$F$3:$DA$102,MAX(CK$1,$A40),MIN(CK$1,$A40)))</f>
        <v>0</v>
      </c>
      <c r="CL40">
        <f>IF(CL$1=$A40,1,INDEX(Correlations!$F$3:$DA$102,MAX(CL$1,$A40),MIN(CL$1,$A40)))</f>
        <v>0</v>
      </c>
      <c r="CM40">
        <f>IF(CM$1=$A40,1,INDEX(Correlations!$F$3:$DA$102,MAX(CM$1,$A40),MIN(CM$1,$A40)))</f>
        <v>0</v>
      </c>
      <c r="CN40">
        <f>IF(CN$1=$A40,1,INDEX(Correlations!$F$3:$DA$102,MAX(CN$1,$A40),MIN(CN$1,$A40)))</f>
        <v>0</v>
      </c>
      <c r="CO40">
        <f>IF(CO$1=$A40,1,INDEX(Correlations!$F$3:$DA$102,MAX(CO$1,$A40),MIN(CO$1,$A40)))</f>
        <v>0</v>
      </c>
      <c r="CP40">
        <f>IF(CP$1=$A40,1,INDEX(Correlations!$F$3:$DA$102,MAX(CP$1,$A40),MIN(CP$1,$A40)))</f>
        <v>0</v>
      </c>
      <c r="CQ40">
        <f>IF(CQ$1=$A40,1,INDEX(Correlations!$F$3:$DA$102,MAX(CQ$1,$A40),MIN(CQ$1,$A40)))</f>
        <v>0</v>
      </c>
      <c r="CR40">
        <f>IF(CR$1=$A40,1,INDEX(Correlations!$F$3:$DA$102,MAX(CR$1,$A40),MIN(CR$1,$A40)))</f>
        <v>0</v>
      </c>
      <c r="CS40">
        <f>IF(CS$1=$A40,1,INDEX(Correlations!$F$3:$DA$102,MAX(CS$1,$A40),MIN(CS$1,$A40)))</f>
        <v>0</v>
      </c>
      <c r="CT40">
        <f>IF(CT$1=$A40,1,INDEX(Correlations!$F$3:$DA$102,MAX(CT$1,$A40),MIN(CT$1,$A40)))</f>
        <v>0</v>
      </c>
      <c r="CU40">
        <f>IF(CU$1=$A40,1,INDEX(Correlations!$F$3:$DA$102,MAX(CU$1,$A40),MIN(CU$1,$A40)))</f>
        <v>0</v>
      </c>
      <c r="CV40">
        <f>IF(CV$1=$A40,1,INDEX(Correlations!$F$3:$DA$102,MAX(CV$1,$A40),MIN(CV$1,$A40)))</f>
        <v>0</v>
      </c>
      <c r="CW40">
        <f>IF(CW$1=$A40,1,INDEX(Correlations!$F$3:$DA$102,MAX(CW$1,$A40),MIN(CW$1,$A40)))</f>
        <v>0</v>
      </c>
    </row>
    <row r="41" spans="1:101" x14ac:dyDescent="0.15">
      <c r="A41">
        <v>40</v>
      </c>
      <c r="B41">
        <f>IF(B$1=$A41,1,INDEX(Correlations!$F$3:$DA$102,MAX(B$1,$A41),MIN(B$1,$A41)))</f>
        <v>0.40500000000000003</v>
      </c>
      <c r="C41">
        <f>IF(C$1=$A41,1,INDEX(Correlations!$F$3:$DA$102,MAX(C$1,$A41),MIN(C$1,$A41)))</f>
        <v>0.432</v>
      </c>
      <c r="D41">
        <f>IF(D$1=$A41,1,INDEX(Correlations!$F$3:$DA$102,MAX(D$1,$A41),MIN(D$1,$A41)))</f>
        <v>0</v>
      </c>
      <c r="E41">
        <f>IF(E$1=$A41,1,INDEX(Correlations!$F$3:$DA$102,MAX(E$1,$A41),MIN(E$1,$A41)))</f>
        <v>0.38400000000000001</v>
      </c>
      <c r="F41">
        <f>IF(F$1=$A41,1,INDEX(Correlations!$F$3:$DA$102,MAX(F$1,$A41),MIN(F$1,$A41)))</f>
        <v>0.27600000000000002</v>
      </c>
      <c r="G41">
        <f>IF(G$1=$A41,1,INDEX(Correlations!$F$3:$DA$102,MAX(G$1,$A41),MIN(G$1,$A41)))</f>
        <v>0</v>
      </c>
      <c r="H41">
        <f>IF(H$1=$A41,1,INDEX(Correlations!$F$3:$DA$102,MAX(H$1,$A41),MIN(H$1,$A41)))</f>
        <v>0.24199999999999999</v>
      </c>
      <c r="I41">
        <f>IF(I$1=$A41,1,INDEX(Correlations!$F$3:$DA$102,MAX(I$1,$A41),MIN(I$1,$A41)))</f>
        <v>0</v>
      </c>
      <c r="J41">
        <f>IF(J$1=$A41,1,INDEX(Correlations!$F$3:$DA$102,MAX(J$1,$A41),MIN(J$1,$A41)))</f>
        <v>0</v>
      </c>
      <c r="K41">
        <f>IF(K$1=$A41,1,INDEX(Correlations!$F$3:$DA$102,MAX(K$1,$A41),MIN(K$1,$A41)))</f>
        <v>0.312</v>
      </c>
      <c r="L41">
        <f>IF(L$1=$A41,1,INDEX(Correlations!$F$3:$DA$102,MAX(L$1,$A41),MIN(L$1,$A41)))</f>
        <v>0</v>
      </c>
      <c r="M41">
        <f>IF(M$1=$A41,1,INDEX(Correlations!$F$3:$DA$102,MAX(M$1,$A41),MIN(M$1,$A41)))</f>
        <v>0</v>
      </c>
      <c r="N41">
        <f>IF(N$1=$A41,1,INDEX(Correlations!$F$3:$DA$102,MAX(N$1,$A41),MIN(N$1,$A41)))</f>
        <v>0</v>
      </c>
      <c r="O41">
        <f>IF(O$1=$A41,1,INDEX(Correlations!$F$3:$DA$102,MAX(O$1,$A41),MIN(O$1,$A41)))</f>
        <v>0</v>
      </c>
      <c r="P41">
        <f>IF(P$1=$A41,1,INDEX(Correlations!$F$3:$DA$102,MAX(P$1,$A41),MIN(P$1,$A41)))</f>
        <v>0.38</v>
      </c>
      <c r="Q41">
        <f>IF(Q$1=$A41,1,INDEX(Correlations!$F$3:$DA$102,MAX(Q$1,$A41),MIN(Q$1,$A41)))</f>
        <v>0.14000000000000001</v>
      </c>
      <c r="R41">
        <f>IF(R$1=$A41,1,INDEX(Correlations!$F$3:$DA$102,MAX(R$1,$A41),MIN(R$1,$A41)))</f>
        <v>0.38</v>
      </c>
      <c r="S41">
        <f>IF(S$1=$A41,1,INDEX(Correlations!$F$3:$DA$102,MAX(S$1,$A41),MIN(S$1,$A41)))</f>
        <v>-0.03</v>
      </c>
      <c r="T41">
        <f>IF(T$1=$A41,1,INDEX(Correlations!$F$3:$DA$102,MAX(T$1,$A41),MIN(T$1,$A41)))</f>
        <v>0.36</v>
      </c>
      <c r="U41">
        <f>IF(U$1=$A41,1,INDEX(Correlations!$F$3:$DA$102,MAX(U$1,$A41),MIN(U$1,$A41)))</f>
        <v>0.39</v>
      </c>
      <c r="V41">
        <f>IF(V$1=$A41,1,INDEX(Correlations!$F$3:$DA$102,MAX(V$1,$A41),MIN(V$1,$A41)))</f>
        <v>0.31</v>
      </c>
      <c r="W41">
        <f>IF(W$1=$A41,1,INDEX(Correlations!$F$3:$DA$102,MAX(W$1,$A41),MIN(W$1,$A41)))</f>
        <v>0.42</v>
      </c>
      <c r="X41">
        <f>IF(X$1=$A41,1,INDEX(Correlations!$F$3:$DA$102,MAX(X$1,$A41),MIN(X$1,$A41)))</f>
        <v>0.32</v>
      </c>
      <c r="Y41">
        <f>IF(Y$1=$A41,1,INDEX(Correlations!$F$3:$DA$102,MAX(Y$1,$A41),MIN(Y$1,$A41)))</f>
        <v>0.13</v>
      </c>
      <c r="Z41">
        <f>IF(Z$1=$A41,1,INDEX(Correlations!$F$3:$DA$102,MAX(Z$1,$A41),MIN(Z$1,$A41)))</f>
        <v>0.1</v>
      </c>
      <c r="AA41">
        <f>IF(AA$1=$A41,1,INDEX(Correlations!$F$3:$DA$102,MAX(AA$1,$A41),MIN(AA$1,$A41)))</f>
        <v>0.26</v>
      </c>
      <c r="AB41">
        <f>IF(AB$1=$A41,1,INDEX(Correlations!$F$3:$DA$102,MAX(AB$1,$A41),MIN(AB$1,$A41)))</f>
        <v>0.18</v>
      </c>
      <c r="AC41">
        <f>IF(AC$1=$A41,1,INDEX(Correlations!$F$3:$DA$102,MAX(AC$1,$A41),MIN(AC$1,$A41)))</f>
        <v>0.26</v>
      </c>
      <c r="AD41">
        <f>IF(AD$1=$A41,1,INDEX(Correlations!$F$3:$DA$102,MAX(AD$1,$A41),MIN(AD$1,$A41)))</f>
        <v>0.26</v>
      </c>
      <c r="AE41">
        <f>IF(AE$1=$A41,1,INDEX(Correlations!$F$3:$DA$102,MAX(AE$1,$A41),MIN(AE$1,$A41)))</f>
        <v>0.4</v>
      </c>
      <c r="AF41">
        <f>IF(AF$1=$A41,1,INDEX(Correlations!$F$3:$DA$102,MAX(AF$1,$A41),MIN(AF$1,$A41)))</f>
        <v>0.38150000000000001</v>
      </c>
      <c r="AG41">
        <f>IF(AG$1=$A41,1,INDEX(Correlations!$F$3:$DA$102,MAX(AG$1,$A41),MIN(AG$1,$A41)))</f>
        <v>0.40988999999999998</v>
      </c>
      <c r="AH41">
        <f>IF(AH$1=$A41,1,INDEX(Correlations!$F$3:$DA$102,MAX(AH$1,$A41),MIN(AH$1,$A41)))</f>
        <v>0.2802</v>
      </c>
      <c r="AI41">
        <f>IF(AI$1=$A41,1,INDEX(Correlations!$F$3:$DA$102,MAX(AI$1,$A41),MIN(AI$1,$A41)))</f>
        <v>0</v>
      </c>
      <c r="AJ41">
        <f>IF(AJ$1=$A41,1,INDEX(Correlations!$F$3:$DA$102,MAX(AJ$1,$A41),MIN(AJ$1,$A41)))</f>
        <v>0</v>
      </c>
      <c r="AK41">
        <f>IF(AK$1=$A41,1,INDEX(Correlations!$F$3:$DA$102,MAX(AK$1,$A41),MIN(AK$1,$A41)))</f>
        <v>0</v>
      </c>
      <c r="AL41">
        <f>IF(AL$1=$A41,1,INDEX(Correlations!$F$3:$DA$102,MAX(AL$1,$A41),MIN(AL$1,$A41)))</f>
        <v>0.2782</v>
      </c>
      <c r="AM41">
        <f>IF(AM$1=$A41,1,INDEX(Correlations!$F$3:$DA$102,MAX(AM$1,$A41),MIN(AM$1,$A41)))</f>
        <v>0.39739999999999998</v>
      </c>
      <c r="AN41">
        <f>IF(AN$1=$A41,1,INDEX(Correlations!$F$3:$DA$102,MAX(AN$1,$A41),MIN(AN$1,$A41)))</f>
        <v>0.84670000000000001</v>
      </c>
      <c r="AO41">
        <f>IF(AO$1=$A41,1,INDEX(Correlations!$F$3:$DA$102,MAX(AO$1,$A41),MIN(AO$1,$A41)))</f>
        <v>1</v>
      </c>
      <c r="AP41">
        <f>IF(AP$1=$A41,1,INDEX(Correlations!$F$3:$DA$102,MAX(AP$1,$A41),MIN(AP$1,$A41)))</f>
        <v>0.89929999999999999</v>
      </c>
      <c r="AQ41">
        <f>IF(AQ$1=$A41,1,INDEX(Correlations!$F$3:$DA$102,MAX(AQ$1,$A41),MIN(AQ$1,$A41)))</f>
        <v>0</v>
      </c>
      <c r="AR41">
        <f>IF(AR$1=$A41,1,INDEX(Correlations!$F$3:$DA$102,MAX(AR$1,$A41),MIN(AR$1,$A41)))</f>
        <v>0.38240000000000002</v>
      </c>
      <c r="AS41">
        <f>IF(AS$1=$A41,1,INDEX(Correlations!$F$3:$DA$102,MAX(AS$1,$A41),MIN(AS$1,$A41)))</f>
        <v>0</v>
      </c>
      <c r="AT41">
        <f>IF(AT$1=$A41,1,INDEX(Correlations!$F$3:$DA$102,MAX(AT$1,$A41),MIN(AT$1,$A41)))</f>
        <v>0.30320000000000003</v>
      </c>
      <c r="AU41">
        <f>IF(AU$1=$A41,1,INDEX(Correlations!$F$3:$DA$102,MAX(AU$1,$A41),MIN(AU$1,$A41)))</f>
        <v>0.27729999999999999</v>
      </c>
      <c r="AV41">
        <f>IF(AV$1=$A41,1,INDEX(Correlations!$F$3:$DA$102,MAX(AV$1,$A41),MIN(AV$1,$A41)))</f>
        <v>0</v>
      </c>
      <c r="AW41">
        <f>IF(AW$1=$A41,1,INDEX(Correlations!$F$3:$DA$102,MAX(AW$1,$A41),MIN(AW$1,$A41)))</f>
        <v>0</v>
      </c>
      <c r="AX41">
        <f>IF(AX$1=$A41,1,INDEX(Correlations!$F$3:$DA$102,MAX(AX$1,$A41),MIN(AX$1,$A41)))</f>
        <v>0</v>
      </c>
      <c r="AY41">
        <f>IF(AY$1=$A41,1,INDEX(Correlations!$F$3:$DA$102,MAX(AY$1,$A41),MIN(AY$1,$A41)))</f>
        <v>0</v>
      </c>
      <c r="AZ41">
        <f>IF(AZ$1=$A41,1,INDEX(Correlations!$F$3:$DA$102,MAX(AZ$1,$A41),MIN(AZ$1,$A41)))</f>
        <v>0</v>
      </c>
      <c r="BA41">
        <f>IF(BA$1=$A41,1,INDEX(Correlations!$F$3:$DA$102,MAX(BA$1,$A41),MIN(BA$1,$A41)))</f>
        <v>0</v>
      </c>
      <c r="BB41">
        <f>IF(BB$1=$A41,1,INDEX(Correlations!$F$3:$DA$102,MAX(BB$1,$A41),MIN(BB$1,$A41)))</f>
        <v>0</v>
      </c>
      <c r="BC41">
        <f>IF(BC$1=$A41,1,INDEX(Correlations!$F$3:$DA$102,MAX(BC$1,$A41),MIN(BC$1,$A41)))</f>
        <v>0</v>
      </c>
      <c r="BD41">
        <f>IF(BD$1=$A41,1,INDEX(Correlations!$F$3:$DA$102,MAX(BD$1,$A41),MIN(BD$1,$A41)))</f>
        <v>0</v>
      </c>
      <c r="BE41">
        <f>IF(BE$1=$A41,1,INDEX(Correlations!$F$3:$DA$102,MAX(BE$1,$A41),MIN(BE$1,$A41)))</f>
        <v>0</v>
      </c>
      <c r="BF41">
        <f>IF(BF$1=$A41,1,INDEX(Correlations!$F$3:$DA$102,MAX(BF$1,$A41),MIN(BF$1,$A41)))</f>
        <v>0</v>
      </c>
      <c r="BG41">
        <f>IF(BG$1=$A41,1,INDEX(Correlations!$F$3:$DA$102,MAX(BG$1,$A41),MIN(BG$1,$A41)))</f>
        <v>0</v>
      </c>
      <c r="BH41">
        <f>IF(BH$1=$A41,1,INDEX(Correlations!$F$3:$DA$102,MAX(BH$1,$A41),MIN(BH$1,$A41)))</f>
        <v>0</v>
      </c>
      <c r="BI41">
        <f>IF(BI$1=$A41,1,INDEX(Correlations!$F$3:$DA$102,MAX(BI$1,$A41),MIN(BI$1,$A41)))</f>
        <v>0</v>
      </c>
      <c r="BJ41">
        <f>IF(BJ$1=$A41,1,INDEX(Correlations!$F$3:$DA$102,MAX(BJ$1,$A41),MIN(BJ$1,$A41)))</f>
        <v>0</v>
      </c>
      <c r="BK41">
        <f>IF(BK$1=$A41,1,INDEX(Correlations!$F$3:$DA$102,MAX(BK$1,$A41),MIN(BK$1,$A41)))</f>
        <v>0</v>
      </c>
      <c r="BL41">
        <f>IF(BL$1=$A41,1,INDEX(Correlations!$F$3:$DA$102,MAX(BL$1,$A41),MIN(BL$1,$A41)))</f>
        <v>0</v>
      </c>
      <c r="BM41">
        <f>IF(BM$1=$A41,1,INDEX(Correlations!$F$3:$DA$102,MAX(BM$1,$A41),MIN(BM$1,$A41)))</f>
        <v>0</v>
      </c>
      <c r="BN41">
        <f>IF(BN$1=$A41,1,INDEX(Correlations!$F$3:$DA$102,MAX(BN$1,$A41),MIN(BN$1,$A41)))</f>
        <v>0</v>
      </c>
      <c r="BO41">
        <f>IF(BO$1=$A41,1,INDEX(Correlations!$F$3:$DA$102,MAX(BO$1,$A41),MIN(BO$1,$A41)))</f>
        <v>0</v>
      </c>
      <c r="BP41">
        <f>IF(BP$1=$A41,1,INDEX(Correlations!$F$3:$DA$102,MAX(BP$1,$A41),MIN(BP$1,$A41)))</f>
        <v>0</v>
      </c>
      <c r="BQ41">
        <f>IF(BQ$1=$A41,1,INDEX(Correlations!$F$3:$DA$102,MAX(BQ$1,$A41),MIN(BQ$1,$A41)))</f>
        <v>0</v>
      </c>
      <c r="BR41">
        <f>IF(BR$1=$A41,1,INDEX(Correlations!$F$3:$DA$102,MAX(BR$1,$A41),MIN(BR$1,$A41)))</f>
        <v>0</v>
      </c>
      <c r="BS41">
        <f>IF(BS$1=$A41,1,INDEX(Correlations!$F$3:$DA$102,MAX(BS$1,$A41),MIN(BS$1,$A41)))</f>
        <v>0</v>
      </c>
      <c r="BT41">
        <f>IF(BT$1=$A41,1,INDEX(Correlations!$F$3:$DA$102,MAX(BT$1,$A41),MIN(BT$1,$A41)))</f>
        <v>0</v>
      </c>
      <c r="BU41">
        <f>IF(BU$1=$A41,1,INDEX(Correlations!$F$3:$DA$102,MAX(BU$1,$A41),MIN(BU$1,$A41)))</f>
        <v>0</v>
      </c>
      <c r="BV41">
        <f>IF(BV$1=$A41,1,INDEX(Correlations!$F$3:$DA$102,MAX(BV$1,$A41),MIN(BV$1,$A41)))</f>
        <v>0</v>
      </c>
      <c r="BW41">
        <f>IF(BW$1=$A41,1,INDEX(Correlations!$F$3:$DA$102,MAX(BW$1,$A41),MIN(BW$1,$A41)))</f>
        <v>0</v>
      </c>
      <c r="BX41">
        <f>IF(BX$1=$A41,1,INDEX(Correlations!$F$3:$DA$102,MAX(BX$1,$A41),MIN(BX$1,$A41)))</f>
        <v>0</v>
      </c>
      <c r="BY41">
        <f>IF(BY$1=$A41,1,INDEX(Correlations!$F$3:$DA$102,MAX(BY$1,$A41),MIN(BY$1,$A41)))</f>
        <v>0</v>
      </c>
      <c r="BZ41">
        <f>IF(BZ$1=$A41,1,INDEX(Correlations!$F$3:$DA$102,MAX(BZ$1,$A41),MIN(BZ$1,$A41)))</f>
        <v>0</v>
      </c>
      <c r="CA41">
        <f>IF(CA$1=$A41,1,INDEX(Correlations!$F$3:$DA$102,MAX(CA$1,$A41),MIN(CA$1,$A41)))</f>
        <v>0</v>
      </c>
      <c r="CB41">
        <f>IF(CB$1=$A41,1,INDEX(Correlations!$F$3:$DA$102,MAX(CB$1,$A41),MIN(CB$1,$A41)))</f>
        <v>0</v>
      </c>
      <c r="CC41">
        <f>IF(CC$1=$A41,1,INDEX(Correlations!$F$3:$DA$102,MAX(CC$1,$A41),MIN(CC$1,$A41)))</f>
        <v>0</v>
      </c>
      <c r="CD41">
        <f>IF(CD$1=$A41,1,INDEX(Correlations!$F$3:$DA$102,MAX(CD$1,$A41),MIN(CD$1,$A41)))</f>
        <v>0</v>
      </c>
      <c r="CE41">
        <f>IF(CE$1=$A41,1,INDEX(Correlations!$F$3:$DA$102,MAX(CE$1,$A41),MIN(CE$1,$A41)))</f>
        <v>0</v>
      </c>
      <c r="CF41">
        <f>IF(CF$1=$A41,1,INDEX(Correlations!$F$3:$DA$102,MAX(CF$1,$A41),MIN(CF$1,$A41)))</f>
        <v>0</v>
      </c>
      <c r="CG41">
        <f>IF(CG$1=$A41,1,INDEX(Correlations!$F$3:$DA$102,MAX(CG$1,$A41),MIN(CG$1,$A41)))</f>
        <v>0</v>
      </c>
      <c r="CH41">
        <f>IF(CH$1=$A41,1,INDEX(Correlations!$F$3:$DA$102,MAX(CH$1,$A41),MIN(CH$1,$A41)))</f>
        <v>0</v>
      </c>
      <c r="CI41">
        <f>IF(CI$1=$A41,1,INDEX(Correlations!$F$3:$DA$102,MAX(CI$1,$A41),MIN(CI$1,$A41)))</f>
        <v>0</v>
      </c>
      <c r="CJ41">
        <f>IF(CJ$1=$A41,1,INDEX(Correlations!$F$3:$DA$102,MAX(CJ$1,$A41),MIN(CJ$1,$A41)))</f>
        <v>0</v>
      </c>
      <c r="CK41">
        <f>IF(CK$1=$A41,1,INDEX(Correlations!$F$3:$DA$102,MAX(CK$1,$A41),MIN(CK$1,$A41)))</f>
        <v>0</v>
      </c>
      <c r="CL41">
        <f>IF(CL$1=$A41,1,INDEX(Correlations!$F$3:$DA$102,MAX(CL$1,$A41),MIN(CL$1,$A41)))</f>
        <v>0</v>
      </c>
      <c r="CM41">
        <f>IF(CM$1=$A41,1,INDEX(Correlations!$F$3:$DA$102,MAX(CM$1,$A41),MIN(CM$1,$A41)))</f>
        <v>0</v>
      </c>
      <c r="CN41">
        <f>IF(CN$1=$A41,1,INDEX(Correlations!$F$3:$DA$102,MAX(CN$1,$A41),MIN(CN$1,$A41)))</f>
        <v>0</v>
      </c>
      <c r="CO41">
        <f>IF(CO$1=$A41,1,INDEX(Correlations!$F$3:$DA$102,MAX(CO$1,$A41),MIN(CO$1,$A41)))</f>
        <v>0</v>
      </c>
      <c r="CP41">
        <f>IF(CP$1=$A41,1,INDEX(Correlations!$F$3:$DA$102,MAX(CP$1,$A41),MIN(CP$1,$A41)))</f>
        <v>0</v>
      </c>
      <c r="CQ41">
        <f>IF(CQ$1=$A41,1,INDEX(Correlations!$F$3:$DA$102,MAX(CQ$1,$A41),MIN(CQ$1,$A41)))</f>
        <v>0</v>
      </c>
      <c r="CR41">
        <f>IF(CR$1=$A41,1,INDEX(Correlations!$F$3:$DA$102,MAX(CR$1,$A41),MIN(CR$1,$A41)))</f>
        <v>0</v>
      </c>
      <c r="CS41">
        <f>IF(CS$1=$A41,1,INDEX(Correlations!$F$3:$DA$102,MAX(CS$1,$A41),MIN(CS$1,$A41)))</f>
        <v>0</v>
      </c>
      <c r="CT41">
        <f>IF(CT$1=$A41,1,INDEX(Correlations!$F$3:$DA$102,MAX(CT$1,$A41),MIN(CT$1,$A41)))</f>
        <v>0</v>
      </c>
      <c r="CU41">
        <f>IF(CU$1=$A41,1,INDEX(Correlations!$F$3:$DA$102,MAX(CU$1,$A41),MIN(CU$1,$A41)))</f>
        <v>0</v>
      </c>
      <c r="CV41">
        <f>IF(CV$1=$A41,1,INDEX(Correlations!$F$3:$DA$102,MAX(CV$1,$A41),MIN(CV$1,$A41)))</f>
        <v>0</v>
      </c>
      <c r="CW41">
        <f>IF(CW$1=$A41,1,INDEX(Correlations!$F$3:$DA$102,MAX(CW$1,$A41),MIN(CW$1,$A41)))</f>
        <v>0</v>
      </c>
    </row>
    <row r="42" spans="1:101" x14ac:dyDescent="0.15">
      <c r="A42">
        <v>41</v>
      </c>
      <c r="B42">
        <f>IF(B$1=$A42,1,INDEX(Correlations!$F$3:$DA$102,MAX(B$1,$A42),MIN(B$1,$A42)))</f>
        <v>0.38800000000000001</v>
      </c>
      <c r="C42">
        <f>IF(C$1=$A42,1,INDEX(Correlations!$F$3:$DA$102,MAX(C$1,$A42),MIN(C$1,$A42)))</f>
        <v>0.42699999999999999</v>
      </c>
      <c r="D42">
        <f>IF(D$1=$A42,1,INDEX(Correlations!$F$3:$DA$102,MAX(D$1,$A42),MIN(D$1,$A42)))</f>
        <v>0</v>
      </c>
      <c r="E42">
        <f>IF(E$1=$A42,1,INDEX(Correlations!$F$3:$DA$102,MAX(E$1,$A42),MIN(E$1,$A42)))</f>
        <v>0.35299999999999998</v>
      </c>
      <c r="F42">
        <f>IF(F$1=$A42,1,INDEX(Correlations!$F$3:$DA$102,MAX(F$1,$A42),MIN(F$1,$A42)))</f>
        <v>0.26300000000000001</v>
      </c>
      <c r="G42">
        <f>IF(G$1=$A42,1,INDEX(Correlations!$F$3:$DA$102,MAX(G$1,$A42),MIN(G$1,$A42)))</f>
        <v>0</v>
      </c>
      <c r="H42">
        <f>IF(H$1=$A42,1,INDEX(Correlations!$F$3:$DA$102,MAX(H$1,$A42),MIN(H$1,$A42)))</f>
        <v>0.20200000000000001</v>
      </c>
      <c r="I42">
        <f>IF(I$1=$A42,1,INDEX(Correlations!$F$3:$DA$102,MAX(I$1,$A42),MIN(I$1,$A42)))</f>
        <v>0</v>
      </c>
      <c r="J42">
        <f>IF(J$1=$A42,1,INDEX(Correlations!$F$3:$DA$102,MAX(J$1,$A42),MIN(J$1,$A42)))</f>
        <v>0</v>
      </c>
      <c r="K42">
        <f>IF(K$1=$A42,1,INDEX(Correlations!$F$3:$DA$102,MAX(K$1,$A42),MIN(K$1,$A42)))</f>
        <v>0.313</v>
      </c>
      <c r="L42">
        <f>IF(L$1=$A42,1,INDEX(Correlations!$F$3:$DA$102,MAX(L$1,$A42),MIN(L$1,$A42)))</f>
        <v>0</v>
      </c>
      <c r="M42">
        <f>IF(M$1=$A42,1,INDEX(Correlations!$F$3:$DA$102,MAX(M$1,$A42),MIN(M$1,$A42)))</f>
        <v>0</v>
      </c>
      <c r="N42">
        <f>IF(N$1=$A42,1,INDEX(Correlations!$F$3:$DA$102,MAX(N$1,$A42),MIN(N$1,$A42)))</f>
        <v>0</v>
      </c>
      <c r="O42">
        <f>IF(O$1=$A42,1,INDEX(Correlations!$F$3:$DA$102,MAX(O$1,$A42),MIN(O$1,$A42)))</f>
        <v>0</v>
      </c>
      <c r="P42">
        <f>IF(P$1=$A42,1,INDEX(Correlations!$F$3:$DA$102,MAX(P$1,$A42),MIN(P$1,$A42)))</f>
        <v>0.4</v>
      </c>
      <c r="Q42">
        <f>IF(Q$1=$A42,1,INDEX(Correlations!$F$3:$DA$102,MAX(Q$1,$A42),MIN(Q$1,$A42)))</f>
        <v>0.31</v>
      </c>
      <c r="R42">
        <f>IF(R$1=$A42,1,INDEX(Correlations!$F$3:$DA$102,MAX(R$1,$A42),MIN(R$1,$A42)))</f>
        <v>0.34</v>
      </c>
      <c r="S42">
        <f>IF(S$1=$A42,1,INDEX(Correlations!$F$3:$DA$102,MAX(S$1,$A42),MIN(S$1,$A42)))</f>
        <v>0.1</v>
      </c>
      <c r="T42">
        <f>IF(T$1=$A42,1,INDEX(Correlations!$F$3:$DA$102,MAX(T$1,$A42),MIN(T$1,$A42)))</f>
        <v>0.36</v>
      </c>
      <c r="U42">
        <f>IF(U$1=$A42,1,INDEX(Correlations!$F$3:$DA$102,MAX(U$1,$A42),MIN(U$1,$A42)))</f>
        <v>0.35</v>
      </c>
      <c r="V42">
        <f>IF(V$1=$A42,1,INDEX(Correlations!$F$3:$DA$102,MAX(V$1,$A42),MIN(V$1,$A42)))</f>
        <v>0.22</v>
      </c>
      <c r="W42">
        <f>IF(W$1=$A42,1,INDEX(Correlations!$F$3:$DA$102,MAX(W$1,$A42),MIN(W$1,$A42)))</f>
        <v>0.4</v>
      </c>
      <c r="X42">
        <f>IF(X$1=$A42,1,INDEX(Correlations!$F$3:$DA$102,MAX(X$1,$A42),MIN(X$1,$A42)))</f>
        <v>0.46</v>
      </c>
      <c r="Y42">
        <f>IF(Y$1=$A42,1,INDEX(Correlations!$F$3:$DA$102,MAX(Y$1,$A42),MIN(Y$1,$A42)))</f>
        <v>0.25</v>
      </c>
      <c r="Z42">
        <f>IF(Z$1=$A42,1,INDEX(Correlations!$F$3:$DA$102,MAX(Z$1,$A42),MIN(Z$1,$A42)))</f>
        <v>0.17</v>
      </c>
      <c r="AA42">
        <f>IF(AA$1=$A42,1,INDEX(Correlations!$F$3:$DA$102,MAX(AA$1,$A42),MIN(AA$1,$A42)))</f>
        <v>0.24</v>
      </c>
      <c r="AB42">
        <f>IF(AB$1=$A42,1,INDEX(Correlations!$F$3:$DA$102,MAX(AB$1,$A42),MIN(AB$1,$A42)))</f>
        <v>0.21</v>
      </c>
      <c r="AC42">
        <f>IF(AC$1=$A42,1,INDEX(Correlations!$F$3:$DA$102,MAX(AC$1,$A42),MIN(AC$1,$A42)))</f>
        <v>0.27</v>
      </c>
      <c r="AD42">
        <f>IF(AD$1=$A42,1,INDEX(Correlations!$F$3:$DA$102,MAX(AD$1,$A42),MIN(AD$1,$A42)))</f>
        <v>0.33</v>
      </c>
      <c r="AE42">
        <f>IF(AE$1=$A42,1,INDEX(Correlations!$F$3:$DA$102,MAX(AE$1,$A42),MIN(AE$1,$A42)))</f>
        <v>0.33</v>
      </c>
      <c r="AF42">
        <f>IF(AF$1=$A42,1,INDEX(Correlations!$F$3:$DA$102,MAX(AF$1,$A42),MIN(AF$1,$A42)))</f>
        <v>0.38619999999999999</v>
      </c>
      <c r="AG42">
        <f>IF(AG$1=$A42,1,INDEX(Correlations!$F$3:$DA$102,MAX(AG$1,$A42),MIN(AG$1,$A42)))</f>
        <v>0.41883999999999999</v>
      </c>
      <c r="AH42">
        <f>IF(AH$1=$A42,1,INDEX(Correlations!$F$3:$DA$102,MAX(AH$1,$A42),MIN(AH$1,$A42)))</f>
        <v>0.29930000000000001</v>
      </c>
      <c r="AI42">
        <f>IF(AI$1=$A42,1,INDEX(Correlations!$F$3:$DA$102,MAX(AI$1,$A42),MIN(AI$1,$A42)))</f>
        <v>0</v>
      </c>
      <c r="AJ42">
        <f>IF(AJ$1=$A42,1,INDEX(Correlations!$F$3:$DA$102,MAX(AJ$1,$A42),MIN(AJ$1,$A42)))</f>
        <v>0</v>
      </c>
      <c r="AK42">
        <f>IF(AK$1=$A42,1,INDEX(Correlations!$F$3:$DA$102,MAX(AK$1,$A42),MIN(AK$1,$A42)))</f>
        <v>0</v>
      </c>
      <c r="AL42">
        <f>IF(AL$1=$A42,1,INDEX(Correlations!$F$3:$DA$102,MAX(AL$1,$A42),MIN(AL$1,$A42)))</f>
        <v>0.28389999999999999</v>
      </c>
      <c r="AM42">
        <f>IF(AM$1=$A42,1,INDEX(Correlations!$F$3:$DA$102,MAX(AM$1,$A42),MIN(AM$1,$A42)))</f>
        <v>0.40560000000000002</v>
      </c>
      <c r="AN42">
        <f>IF(AN$1=$A42,1,INDEX(Correlations!$F$3:$DA$102,MAX(AN$1,$A42),MIN(AN$1,$A42)))</f>
        <v>0.85609999999999997</v>
      </c>
      <c r="AO42">
        <f>IF(AO$1=$A42,1,INDEX(Correlations!$F$3:$DA$102,MAX(AO$1,$A42),MIN(AO$1,$A42)))</f>
        <v>0.89929999999999999</v>
      </c>
      <c r="AP42">
        <f>IF(AP$1=$A42,1,INDEX(Correlations!$F$3:$DA$102,MAX(AP$1,$A42),MIN(AP$1,$A42)))</f>
        <v>1</v>
      </c>
      <c r="AQ42">
        <f>IF(AQ$1=$A42,1,INDEX(Correlations!$F$3:$DA$102,MAX(AQ$1,$A42),MIN(AQ$1,$A42)))</f>
        <v>0</v>
      </c>
      <c r="AR42">
        <f>IF(AR$1=$A42,1,INDEX(Correlations!$F$3:$DA$102,MAX(AR$1,$A42),MIN(AR$1,$A42)))</f>
        <v>0.3836</v>
      </c>
      <c r="AS42">
        <f>IF(AS$1=$A42,1,INDEX(Correlations!$F$3:$DA$102,MAX(AS$1,$A42),MIN(AS$1,$A42)))</f>
        <v>0</v>
      </c>
      <c r="AT42">
        <f>IF(AT$1=$A42,1,INDEX(Correlations!$F$3:$DA$102,MAX(AT$1,$A42),MIN(AT$1,$A42)))</f>
        <v>0.32269999999999999</v>
      </c>
      <c r="AU42">
        <f>IF(AU$1=$A42,1,INDEX(Correlations!$F$3:$DA$102,MAX(AU$1,$A42),MIN(AU$1,$A42)))</f>
        <v>0.29299999999999998</v>
      </c>
      <c r="AV42">
        <f>IF(AV$1=$A42,1,INDEX(Correlations!$F$3:$DA$102,MAX(AV$1,$A42),MIN(AV$1,$A42)))</f>
        <v>0</v>
      </c>
      <c r="AW42">
        <f>IF(AW$1=$A42,1,INDEX(Correlations!$F$3:$DA$102,MAX(AW$1,$A42),MIN(AW$1,$A42)))</f>
        <v>0</v>
      </c>
      <c r="AX42">
        <f>IF(AX$1=$A42,1,INDEX(Correlations!$F$3:$DA$102,MAX(AX$1,$A42),MIN(AX$1,$A42)))</f>
        <v>0</v>
      </c>
      <c r="AY42">
        <f>IF(AY$1=$A42,1,INDEX(Correlations!$F$3:$DA$102,MAX(AY$1,$A42),MIN(AY$1,$A42)))</f>
        <v>0</v>
      </c>
      <c r="AZ42">
        <f>IF(AZ$1=$A42,1,INDEX(Correlations!$F$3:$DA$102,MAX(AZ$1,$A42),MIN(AZ$1,$A42)))</f>
        <v>0</v>
      </c>
      <c r="BA42">
        <f>IF(BA$1=$A42,1,INDEX(Correlations!$F$3:$DA$102,MAX(BA$1,$A42),MIN(BA$1,$A42)))</f>
        <v>0</v>
      </c>
      <c r="BB42">
        <f>IF(BB$1=$A42,1,INDEX(Correlations!$F$3:$DA$102,MAX(BB$1,$A42),MIN(BB$1,$A42)))</f>
        <v>0</v>
      </c>
      <c r="BC42">
        <f>IF(BC$1=$A42,1,INDEX(Correlations!$F$3:$DA$102,MAX(BC$1,$A42),MIN(BC$1,$A42)))</f>
        <v>0</v>
      </c>
      <c r="BD42">
        <f>IF(BD$1=$A42,1,INDEX(Correlations!$F$3:$DA$102,MAX(BD$1,$A42),MIN(BD$1,$A42)))</f>
        <v>0</v>
      </c>
      <c r="BE42">
        <f>IF(BE$1=$A42,1,INDEX(Correlations!$F$3:$DA$102,MAX(BE$1,$A42),MIN(BE$1,$A42)))</f>
        <v>0</v>
      </c>
      <c r="BF42">
        <f>IF(BF$1=$A42,1,INDEX(Correlations!$F$3:$DA$102,MAX(BF$1,$A42),MIN(BF$1,$A42)))</f>
        <v>0</v>
      </c>
      <c r="BG42">
        <f>IF(BG$1=$A42,1,INDEX(Correlations!$F$3:$DA$102,MAX(BG$1,$A42),MIN(BG$1,$A42)))</f>
        <v>0</v>
      </c>
      <c r="BH42">
        <f>IF(BH$1=$A42,1,INDEX(Correlations!$F$3:$DA$102,MAX(BH$1,$A42),MIN(BH$1,$A42)))</f>
        <v>0</v>
      </c>
      <c r="BI42">
        <f>IF(BI$1=$A42,1,INDEX(Correlations!$F$3:$DA$102,MAX(BI$1,$A42),MIN(BI$1,$A42)))</f>
        <v>0</v>
      </c>
      <c r="BJ42">
        <f>IF(BJ$1=$A42,1,INDEX(Correlations!$F$3:$DA$102,MAX(BJ$1,$A42),MIN(BJ$1,$A42)))</f>
        <v>0</v>
      </c>
      <c r="BK42">
        <f>IF(BK$1=$A42,1,INDEX(Correlations!$F$3:$DA$102,MAX(BK$1,$A42),MIN(BK$1,$A42)))</f>
        <v>0</v>
      </c>
      <c r="BL42">
        <f>IF(BL$1=$A42,1,INDEX(Correlations!$F$3:$DA$102,MAX(BL$1,$A42),MIN(BL$1,$A42)))</f>
        <v>0</v>
      </c>
      <c r="BM42">
        <f>IF(BM$1=$A42,1,INDEX(Correlations!$F$3:$DA$102,MAX(BM$1,$A42),MIN(BM$1,$A42)))</f>
        <v>0</v>
      </c>
      <c r="BN42">
        <f>IF(BN$1=$A42,1,INDEX(Correlations!$F$3:$DA$102,MAX(BN$1,$A42),MIN(BN$1,$A42)))</f>
        <v>0</v>
      </c>
      <c r="BO42">
        <f>IF(BO$1=$A42,1,INDEX(Correlations!$F$3:$DA$102,MAX(BO$1,$A42),MIN(BO$1,$A42)))</f>
        <v>0</v>
      </c>
      <c r="BP42">
        <f>IF(BP$1=$A42,1,INDEX(Correlations!$F$3:$DA$102,MAX(BP$1,$A42),MIN(BP$1,$A42)))</f>
        <v>0</v>
      </c>
      <c r="BQ42">
        <f>IF(BQ$1=$A42,1,INDEX(Correlations!$F$3:$DA$102,MAX(BQ$1,$A42),MIN(BQ$1,$A42)))</f>
        <v>0</v>
      </c>
      <c r="BR42">
        <f>IF(BR$1=$A42,1,INDEX(Correlations!$F$3:$DA$102,MAX(BR$1,$A42),MIN(BR$1,$A42)))</f>
        <v>0</v>
      </c>
      <c r="BS42">
        <f>IF(BS$1=$A42,1,INDEX(Correlations!$F$3:$DA$102,MAX(BS$1,$A42),MIN(BS$1,$A42)))</f>
        <v>0</v>
      </c>
      <c r="BT42">
        <f>IF(BT$1=$A42,1,INDEX(Correlations!$F$3:$DA$102,MAX(BT$1,$A42),MIN(BT$1,$A42)))</f>
        <v>0</v>
      </c>
      <c r="BU42">
        <f>IF(BU$1=$A42,1,INDEX(Correlations!$F$3:$DA$102,MAX(BU$1,$A42),MIN(BU$1,$A42)))</f>
        <v>0</v>
      </c>
      <c r="BV42">
        <f>IF(BV$1=$A42,1,INDEX(Correlations!$F$3:$DA$102,MAX(BV$1,$A42),MIN(BV$1,$A42)))</f>
        <v>0</v>
      </c>
      <c r="BW42">
        <f>IF(BW$1=$A42,1,INDEX(Correlations!$F$3:$DA$102,MAX(BW$1,$A42),MIN(BW$1,$A42)))</f>
        <v>0</v>
      </c>
      <c r="BX42">
        <f>IF(BX$1=$A42,1,INDEX(Correlations!$F$3:$DA$102,MAX(BX$1,$A42),MIN(BX$1,$A42)))</f>
        <v>0</v>
      </c>
      <c r="BY42">
        <f>IF(BY$1=$A42,1,INDEX(Correlations!$F$3:$DA$102,MAX(BY$1,$A42),MIN(BY$1,$A42)))</f>
        <v>0</v>
      </c>
      <c r="BZ42">
        <f>IF(BZ$1=$A42,1,INDEX(Correlations!$F$3:$DA$102,MAX(BZ$1,$A42),MIN(BZ$1,$A42)))</f>
        <v>0</v>
      </c>
      <c r="CA42">
        <f>IF(CA$1=$A42,1,INDEX(Correlations!$F$3:$DA$102,MAX(CA$1,$A42),MIN(CA$1,$A42)))</f>
        <v>0</v>
      </c>
      <c r="CB42">
        <f>IF(CB$1=$A42,1,INDEX(Correlations!$F$3:$DA$102,MAX(CB$1,$A42),MIN(CB$1,$A42)))</f>
        <v>0</v>
      </c>
      <c r="CC42">
        <f>IF(CC$1=$A42,1,INDEX(Correlations!$F$3:$DA$102,MAX(CC$1,$A42),MIN(CC$1,$A42)))</f>
        <v>0</v>
      </c>
      <c r="CD42">
        <f>IF(CD$1=$A42,1,INDEX(Correlations!$F$3:$DA$102,MAX(CD$1,$A42),MIN(CD$1,$A42)))</f>
        <v>0</v>
      </c>
      <c r="CE42">
        <f>IF(CE$1=$A42,1,INDEX(Correlations!$F$3:$DA$102,MAX(CE$1,$A42),MIN(CE$1,$A42)))</f>
        <v>0</v>
      </c>
      <c r="CF42">
        <f>IF(CF$1=$A42,1,INDEX(Correlations!$F$3:$DA$102,MAX(CF$1,$A42),MIN(CF$1,$A42)))</f>
        <v>0</v>
      </c>
      <c r="CG42">
        <f>IF(CG$1=$A42,1,INDEX(Correlations!$F$3:$DA$102,MAX(CG$1,$A42),MIN(CG$1,$A42)))</f>
        <v>0</v>
      </c>
      <c r="CH42">
        <f>IF(CH$1=$A42,1,INDEX(Correlations!$F$3:$DA$102,MAX(CH$1,$A42),MIN(CH$1,$A42)))</f>
        <v>0</v>
      </c>
      <c r="CI42">
        <f>IF(CI$1=$A42,1,INDEX(Correlations!$F$3:$DA$102,MAX(CI$1,$A42),MIN(CI$1,$A42)))</f>
        <v>0</v>
      </c>
      <c r="CJ42">
        <f>IF(CJ$1=$A42,1,INDEX(Correlations!$F$3:$DA$102,MAX(CJ$1,$A42),MIN(CJ$1,$A42)))</f>
        <v>0</v>
      </c>
      <c r="CK42">
        <f>IF(CK$1=$A42,1,INDEX(Correlations!$F$3:$DA$102,MAX(CK$1,$A42),MIN(CK$1,$A42)))</f>
        <v>0</v>
      </c>
      <c r="CL42">
        <f>IF(CL$1=$A42,1,INDEX(Correlations!$F$3:$DA$102,MAX(CL$1,$A42),MIN(CL$1,$A42)))</f>
        <v>0</v>
      </c>
      <c r="CM42">
        <f>IF(CM$1=$A42,1,INDEX(Correlations!$F$3:$DA$102,MAX(CM$1,$A42),MIN(CM$1,$A42)))</f>
        <v>0</v>
      </c>
      <c r="CN42">
        <f>IF(CN$1=$A42,1,INDEX(Correlations!$F$3:$DA$102,MAX(CN$1,$A42),MIN(CN$1,$A42)))</f>
        <v>0</v>
      </c>
      <c r="CO42">
        <f>IF(CO$1=$A42,1,INDEX(Correlations!$F$3:$DA$102,MAX(CO$1,$A42),MIN(CO$1,$A42)))</f>
        <v>0</v>
      </c>
      <c r="CP42">
        <f>IF(CP$1=$A42,1,INDEX(Correlations!$F$3:$DA$102,MAX(CP$1,$A42),MIN(CP$1,$A42)))</f>
        <v>0</v>
      </c>
      <c r="CQ42">
        <f>IF(CQ$1=$A42,1,INDEX(Correlations!$F$3:$DA$102,MAX(CQ$1,$A42),MIN(CQ$1,$A42)))</f>
        <v>0</v>
      </c>
      <c r="CR42">
        <f>IF(CR$1=$A42,1,INDEX(Correlations!$F$3:$DA$102,MAX(CR$1,$A42),MIN(CR$1,$A42)))</f>
        <v>0</v>
      </c>
      <c r="CS42">
        <f>IF(CS$1=$A42,1,INDEX(Correlations!$F$3:$DA$102,MAX(CS$1,$A42),MIN(CS$1,$A42)))</f>
        <v>0</v>
      </c>
      <c r="CT42">
        <f>IF(CT$1=$A42,1,INDEX(Correlations!$F$3:$DA$102,MAX(CT$1,$A42),MIN(CT$1,$A42)))</f>
        <v>0</v>
      </c>
      <c r="CU42">
        <f>IF(CU$1=$A42,1,INDEX(Correlations!$F$3:$DA$102,MAX(CU$1,$A42),MIN(CU$1,$A42)))</f>
        <v>0</v>
      </c>
      <c r="CV42">
        <f>IF(CV$1=$A42,1,INDEX(Correlations!$F$3:$DA$102,MAX(CV$1,$A42),MIN(CV$1,$A42)))</f>
        <v>0</v>
      </c>
      <c r="CW42">
        <f>IF(CW$1=$A42,1,INDEX(Correlations!$F$3:$DA$102,MAX(CW$1,$A42),MIN(CW$1,$A42)))</f>
        <v>0</v>
      </c>
    </row>
    <row r="43" spans="1:101" x14ac:dyDescent="0.15">
      <c r="A43">
        <v>42</v>
      </c>
      <c r="B43">
        <f>IF(B$1=$A43,1,INDEX(Correlations!$F$3:$DA$102,MAX(B$1,$A43),MIN(B$1,$A43)))</f>
        <v>0.53</v>
      </c>
      <c r="C43">
        <f>IF(C$1=$A43,1,INDEX(Correlations!$F$3:$DA$102,MAX(C$1,$A43),MIN(C$1,$A43)))</f>
        <v>0.53</v>
      </c>
      <c r="D43">
        <f>IF(D$1=$A43,1,INDEX(Correlations!$F$3:$DA$102,MAX(D$1,$A43),MIN(D$1,$A43)))</f>
        <v>0.51</v>
      </c>
      <c r="E43">
        <f>IF(E$1=$A43,1,INDEX(Correlations!$F$3:$DA$102,MAX(E$1,$A43),MIN(E$1,$A43)))</f>
        <v>0.56999999999999995</v>
      </c>
      <c r="F43">
        <f>IF(F$1=$A43,1,INDEX(Correlations!$F$3:$DA$102,MAX(F$1,$A43),MIN(F$1,$A43)))</f>
        <v>0.5</v>
      </c>
      <c r="G43">
        <f>IF(G$1=$A43,1,INDEX(Correlations!$F$3:$DA$102,MAX(G$1,$A43),MIN(G$1,$A43)))</f>
        <v>0.61</v>
      </c>
      <c r="H43">
        <f>IF(H$1=$A43,1,INDEX(Correlations!$F$3:$DA$102,MAX(H$1,$A43),MIN(H$1,$A43)))</f>
        <v>0.56000000000000005</v>
      </c>
      <c r="I43">
        <f>IF(I$1=$A43,1,INDEX(Correlations!$F$3:$DA$102,MAX(I$1,$A43),MIN(I$1,$A43)))</f>
        <v>0.57999999999999996</v>
      </c>
      <c r="J43">
        <f>IF(J$1=$A43,1,INDEX(Correlations!$F$3:$DA$102,MAX(J$1,$A43),MIN(J$1,$A43)))</f>
        <v>0.34</v>
      </c>
      <c r="K43">
        <f>IF(K$1=$A43,1,INDEX(Correlations!$F$3:$DA$102,MAX(K$1,$A43),MIN(K$1,$A43)))</f>
        <v>0.36</v>
      </c>
      <c r="L43">
        <f>IF(L$1=$A43,1,INDEX(Correlations!$F$3:$DA$102,MAX(L$1,$A43),MIN(L$1,$A43)))</f>
        <v>0</v>
      </c>
      <c r="M43">
        <f>IF(M$1=$A43,1,INDEX(Correlations!$F$3:$DA$102,MAX(M$1,$A43),MIN(M$1,$A43)))</f>
        <v>0</v>
      </c>
      <c r="N43">
        <f>IF(N$1=$A43,1,INDEX(Correlations!$F$3:$DA$102,MAX(N$1,$A43),MIN(N$1,$A43)))</f>
        <v>0</v>
      </c>
      <c r="O43">
        <f>IF(O$1=$A43,1,INDEX(Correlations!$F$3:$DA$102,MAX(O$1,$A43),MIN(O$1,$A43)))</f>
        <v>0</v>
      </c>
      <c r="P43">
        <f>IF(P$1=$A43,1,INDEX(Correlations!$F$3:$DA$102,MAX(P$1,$A43),MIN(P$1,$A43)))</f>
        <v>0.34</v>
      </c>
      <c r="Q43">
        <f>IF(Q$1=$A43,1,INDEX(Correlations!$F$3:$DA$102,MAX(Q$1,$A43),MIN(Q$1,$A43)))</f>
        <v>0.43</v>
      </c>
      <c r="R43">
        <f>IF(R$1=$A43,1,INDEX(Correlations!$F$3:$DA$102,MAX(R$1,$A43),MIN(R$1,$A43)))</f>
        <v>0</v>
      </c>
      <c r="S43">
        <f>IF(S$1=$A43,1,INDEX(Correlations!$F$3:$DA$102,MAX(S$1,$A43),MIN(S$1,$A43)))</f>
        <v>0</v>
      </c>
      <c r="T43">
        <f>IF(T$1=$A43,1,INDEX(Correlations!$F$3:$DA$102,MAX(T$1,$A43),MIN(T$1,$A43)))</f>
        <v>0</v>
      </c>
      <c r="U43">
        <f>IF(U$1=$A43,1,INDEX(Correlations!$F$3:$DA$102,MAX(U$1,$A43),MIN(U$1,$A43)))</f>
        <v>0</v>
      </c>
      <c r="V43">
        <f>IF(V$1=$A43,1,INDEX(Correlations!$F$3:$DA$102,MAX(V$1,$A43),MIN(V$1,$A43)))</f>
        <v>0</v>
      </c>
      <c r="W43">
        <f>IF(W$1=$A43,1,INDEX(Correlations!$F$3:$DA$102,MAX(W$1,$A43),MIN(W$1,$A43)))</f>
        <v>0</v>
      </c>
      <c r="X43">
        <f>IF(X$1=$A43,1,INDEX(Correlations!$F$3:$DA$102,MAX(X$1,$A43),MIN(X$1,$A43)))</f>
        <v>0</v>
      </c>
      <c r="Y43">
        <f>IF(Y$1=$A43,1,INDEX(Correlations!$F$3:$DA$102,MAX(Y$1,$A43),MIN(Y$1,$A43)))</f>
        <v>0</v>
      </c>
      <c r="Z43">
        <f>IF(Z$1=$A43,1,INDEX(Correlations!$F$3:$DA$102,MAX(Z$1,$A43),MIN(Z$1,$A43)))</f>
        <v>0</v>
      </c>
      <c r="AA43">
        <f>IF(AA$1=$A43,1,INDEX(Correlations!$F$3:$DA$102,MAX(AA$1,$A43),MIN(AA$1,$A43)))</f>
        <v>0</v>
      </c>
      <c r="AB43">
        <f>IF(AB$1=$A43,1,INDEX(Correlations!$F$3:$DA$102,MAX(AB$1,$A43),MIN(AB$1,$A43)))</f>
        <v>0</v>
      </c>
      <c r="AC43">
        <f>IF(AC$1=$A43,1,INDEX(Correlations!$F$3:$DA$102,MAX(AC$1,$A43),MIN(AC$1,$A43)))</f>
        <v>0</v>
      </c>
      <c r="AD43">
        <f>IF(AD$1=$A43,1,INDEX(Correlations!$F$3:$DA$102,MAX(AD$1,$A43),MIN(AD$1,$A43)))</f>
        <v>0</v>
      </c>
      <c r="AE43">
        <f>IF(AE$1=$A43,1,INDEX(Correlations!$F$3:$DA$102,MAX(AE$1,$A43),MIN(AE$1,$A43)))</f>
        <v>0</v>
      </c>
      <c r="AF43">
        <f>IF(AF$1=$A43,1,INDEX(Correlations!$F$3:$DA$102,MAX(AF$1,$A43),MIN(AF$1,$A43)))</f>
        <v>0</v>
      </c>
      <c r="AG43">
        <f>IF(AG$1=$A43,1,INDEX(Correlations!$F$3:$DA$102,MAX(AG$1,$A43),MIN(AG$1,$A43)))</f>
        <v>0</v>
      </c>
      <c r="AH43">
        <f>IF(AH$1=$A43,1,INDEX(Correlations!$F$3:$DA$102,MAX(AH$1,$A43),MIN(AH$1,$A43)))</f>
        <v>0.48349999999999999</v>
      </c>
      <c r="AI43">
        <f>IF(AI$1=$A43,1,INDEX(Correlations!$F$3:$DA$102,MAX(AI$1,$A43),MIN(AI$1,$A43)))</f>
        <v>0</v>
      </c>
      <c r="AJ43">
        <f>IF(AJ$1=$A43,1,INDEX(Correlations!$F$3:$DA$102,MAX(AJ$1,$A43),MIN(AJ$1,$A43)))</f>
        <v>0</v>
      </c>
      <c r="AK43">
        <f>IF(AK$1=$A43,1,INDEX(Correlations!$F$3:$DA$102,MAX(AK$1,$A43),MIN(AK$1,$A43)))</f>
        <v>0</v>
      </c>
      <c r="AL43">
        <f>IF(AL$1=$A43,1,INDEX(Correlations!$F$3:$DA$102,MAX(AL$1,$A43),MIN(AL$1,$A43)))</f>
        <v>0</v>
      </c>
      <c r="AM43">
        <f>IF(AM$1=$A43,1,INDEX(Correlations!$F$3:$DA$102,MAX(AM$1,$A43),MIN(AM$1,$A43)))</f>
        <v>0</v>
      </c>
      <c r="AN43">
        <f>IF(AN$1=$A43,1,INDEX(Correlations!$F$3:$DA$102,MAX(AN$1,$A43),MIN(AN$1,$A43)))</f>
        <v>0</v>
      </c>
      <c r="AO43">
        <f>IF(AO$1=$A43,1,INDEX(Correlations!$F$3:$DA$102,MAX(AO$1,$A43),MIN(AO$1,$A43)))</f>
        <v>0</v>
      </c>
      <c r="AP43">
        <f>IF(AP$1=$A43,1,INDEX(Correlations!$F$3:$DA$102,MAX(AP$1,$A43),MIN(AP$1,$A43)))</f>
        <v>0</v>
      </c>
      <c r="AQ43">
        <f>IF(AQ$1=$A43,1,INDEX(Correlations!$F$3:$DA$102,MAX(AQ$1,$A43),MIN(AQ$1,$A43)))</f>
        <v>1</v>
      </c>
      <c r="AR43">
        <f>IF(AR$1=$A43,1,INDEX(Correlations!$F$3:$DA$102,MAX(AR$1,$A43),MIN(AR$1,$A43)))</f>
        <v>0</v>
      </c>
      <c r="AS43">
        <f>IF(AS$1=$A43,1,INDEX(Correlations!$F$3:$DA$102,MAX(AS$1,$A43),MIN(AS$1,$A43)))</f>
        <v>0</v>
      </c>
      <c r="AT43">
        <f>IF(AT$1=$A43,1,INDEX(Correlations!$F$3:$DA$102,MAX(AT$1,$A43),MIN(AT$1,$A43)))</f>
        <v>0</v>
      </c>
      <c r="AU43">
        <f>IF(AU$1=$A43,1,INDEX(Correlations!$F$3:$DA$102,MAX(AU$1,$A43),MIN(AU$1,$A43)))</f>
        <v>0</v>
      </c>
      <c r="AV43">
        <f>IF(AV$1=$A43,1,INDEX(Correlations!$F$3:$DA$102,MAX(AV$1,$A43),MIN(AV$1,$A43)))</f>
        <v>0</v>
      </c>
      <c r="AW43">
        <f>IF(AW$1=$A43,1,INDEX(Correlations!$F$3:$DA$102,MAX(AW$1,$A43),MIN(AW$1,$A43)))</f>
        <v>0</v>
      </c>
      <c r="AX43">
        <f>IF(AX$1=$A43,1,INDEX(Correlations!$F$3:$DA$102,MAX(AX$1,$A43),MIN(AX$1,$A43)))</f>
        <v>0</v>
      </c>
      <c r="AY43">
        <f>IF(AY$1=$A43,1,INDEX(Correlations!$F$3:$DA$102,MAX(AY$1,$A43),MIN(AY$1,$A43)))</f>
        <v>0</v>
      </c>
      <c r="AZ43">
        <f>IF(AZ$1=$A43,1,INDEX(Correlations!$F$3:$DA$102,MAX(AZ$1,$A43),MIN(AZ$1,$A43)))</f>
        <v>0.47</v>
      </c>
      <c r="BA43">
        <f>IF(BA$1=$A43,1,INDEX(Correlations!$F$3:$DA$102,MAX(BA$1,$A43),MIN(BA$1,$A43)))</f>
        <v>0</v>
      </c>
      <c r="BB43">
        <f>IF(BB$1=$A43,1,INDEX(Correlations!$F$3:$DA$102,MAX(BB$1,$A43),MIN(BB$1,$A43)))</f>
        <v>0</v>
      </c>
      <c r="BC43">
        <f>IF(BC$1=$A43,1,INDEX(Correlations!$F$3:$DA$102,MAX(BC$1,$A43),MIN(BC$1,$A43)))</f>
        <v>0</v>
      </c>
      <c r="BD43">
        <f>IF(BD$1=$A43,1,INDEX(Correlations!$F$3:$DA$102,MAX(BD$1,$A43),MIN(BD$1,$A43)))</f>
        <v>0</v>
      </c>
      <c r="BE43">
        <f>IF(BE$1=$A43,1,INDEX(Correlations!$F$3:$DA$102,MAX(BE$1,$A43),MIN(BE$1,$A43)))</f>
        <v>0</v>
      </c>
      <c r="BF43">
        <f>IF(BF$1=$A43,1,INDEX(Correlations!$F$3:$DA$102,MAX(BF$1,$A43),MIN(BF$1,$A43)))</f>
        <v>0</v>
      </c>
      <c r="BG43">
        <f>IF(BG$1=$A43,1,INDEX(Correlations!$F$3:$DA$102,MAX(BG$1,$A43),MIN(BG$1,$A43)))</f>
        <v>0</v>
      </c>
      <c r="BH43">
        <f>IF(BH$1=$A43,1,INDEX(Correlations!$F$3:$DA$102,MAX(BH$1,$A43),MIN(BH$1,$A43)))</f>
        <v>0</v>
      </c>
      <c r="BI43">
        <f>IF(BI$1=$A43,1,INDEX(Correlations!$F$3:$DA$102,MAX(BI$1,$A43),MIN(BI$1,$A43)))</f>
        <v>0</v>
      </c>
      <c r="BJ43">
        <f>IF(BJ$1=$A43,1,INDEX(Correlations!$F$3:$DA$102,MAX(BJ$1,$A43),MIN(BJ$1,$A43)))</f>
        <v>0</v>
      </c>
      <c r="BK43">
        <f>IF(BK$1=$A43,1,INDEX(Correlations!$F$3:$DA$102,MAX(BK$1,$A43),MIN(BK$1,$A43)))</f>
        <v>0</v>
      </c>
      <c r="BL43">
        <f>IF(BL$1=$A43,1,INDEX(Correlations!$F$3:$DA$102,MAX(BL$1,$A43),MIN(BL$1,$A43)))</f>
        <v>0</v>
      </c>
      <c r="BM43">
        <f>IF(BM$1=$A43,1,INDEX(Correlations!$F$3:$DA$102,MAX(BM$1,$A43),MIN(BM$1,$A43)))</f>
        <v>0</v>
      </c>
      <c r="BN43">
        <f>IF(BN$1=$A43,1,INDEX(Correlations!$F$3:$DA$102,MAX(BN$1,$A43),MIN(BN$1,$A43)))</f>
        <v>0</v>
      </c>
      <c r="BO43">
        <f>IF(BO$1=$A43,1,INDEX(Correlations!$F$3:$DA$102,MAX(BO$1,$A43),MIN(BO$1,$A43)))</f>
        <v>0</v>
      </c>
      <c r="BP43">
        <f>IF(BP$1=$A43,1,INDEX(Correlations!$F$3:$DA$102,MAX(BP$1,$A43),MIN(BP$1,$A43)))</f>
        <v>0</v>
      </c>
      <c r="BQ43">
        <f>IF(BQ$1=$A43,1,INDEX(Correlations!$F$3:$DA$102,MAX(BQ$1,$A43),MIN(BQ$1,$A43)))</f>
        <v>0</v>
      </c>
      <c r="BR43">
        <f>IF(BR$1=$A43,1,INDEX(Correlations!$F$3:$DA$102,MAX(BR$1,$A43),MIN(BR$1,$A43)))</f>
        <v>0</v>
      </c>
      <c r="BS43">
        <f>IF(BS$1=$A43,1,INDEX(Correlations!$F$3:$DA$102,MAX(BS$1,$A43),MIN(BS$1,$A43)))</f>
        <v>0</v>
      </c>
      <c r="BT43">
        <f>IF(BT$1=$A43,1,INDEX(Correlations!$F$3:$DA$102,MAX(BT$1,$A43),MIN(BT$1,$A43)))</f>
        <v>0</v>
      </c>
      <c r="BU43">
        <f>IF(BU$1=$A43,1,INDEX(Correlations!$F$3:$DA$102,MAX(BU$1,$A43),MIN(BU$1,$A43)))</f>
        <v>0</v>
      </c>
      <c r="BV43">
        <f>IF(BV$1=$A43,1,INDEX(Correlations!$F$3:$DA$102,MAX(BV$1,$A43),MIN(BV$1,$A43)))</f>
        <v>0</v>
      </c>
      <c r="BW43">
        <f>IF(BW$1=$A43,1,INDEX(Correlations!$F$3:$DA$102,MAX(BW$1,$A43),MIN(BW$1,$A43)))</f>
        <v>0</v>
      </c>
      <c r="BX43">
        <f>IF(BX$1=$A43,1,INDEX(Correlations!$F$3:$DA$102,MAX(BX$1,$A43),MIN(BX$1,$A43)))</f>
        <v>0</v>
      </c>
      <c r="BY43">
        <f>IF(BY$1=$A43,1,INDEX(Correlations!$F$3:$DA$102,MAX(BY$1,$A43),MIN(BY$1,$A43)))</f>
        <v>0</v>
      </c>
      <c r="BZ43">
        <f>IF(BZ$1=$A43,1,INDEX(Correlations!$F$3:$DA$102,MAX(BZ$1,$A43),MIN(BZ$1,$A43)))</f>
        <v>0</v>
      </c>
      <c r="CA43">
        <f>IF(CA$1=$A43,1,INDEX(Correlations!$F$3:$DA$102,MAX(CA$1,$A43),MIN(CA$1,$A43)))</f>
        <v>0</v>
      </c>
      <c r="CB43">
        <f>IF(CB$1=$A43,1,INDEX(Correlations!$F$3:$DA$102,MAX(CB$1,$A43),MIN(CB$1,$A43)))</f>
        <v>0</v>
      </c>
      <c r="CC43">
        <f>IF(CC$1=$A43,1,INDEX(Correlations!$F$3:$DA$102,MAX(CC$1,$A43),MIN(CC$1,$A43)))</f>
        <v>0</v>
      </c>
      <c r="CD43">
        <f>IF(CD$1=$A43,1,INDEX(Correlations!$F$3:$DA$102,MAX(CD$1,$A43),MIN(CD$1,$A43)))</f>
        <v>0</v>
      </c>
      <c r="CE43">
        <f>IF(CE$1=$A43,1,INDEX(Correlations!$F$3:$DA$102,MAX(CE$1,$A43),MIN(CE$1,$A43)))</f>
        <v>0</v>
      </c>
      <c r="CF43">
        <f>IF(CF$1=$A43,1,INDEX(Correlations!$F$3:$DA$102,MAX(CF$1,$A43),MIN(CF$1,$A43)))</f>
        <v>0</v>
      </c>
      <c r="CG43">
        <f>IF(CG$1=$A43,1,INDEX(Correlations!$F$3:$DA$102,MAX(CG$1,$A43),MIN(CG$1,$A43)))</f>
        <v>0</v>
      </c>
      <c r="CH43">
        <f>IF(CH$1=$A43,1,INDEX(Correlations!$F$3:$DA$102,MAX(CH$1,$A43),MIN(CH$1,$A43)))</f>
        <v>0</v>
      </c>
      <c r="CI43">
        <f>IF(CI$1=$A43,1,INDEX(Correlations!$F$3:$DA$102,MAX(CI$1,$A43),MIN(CI$1,$A43)))</f>
        <v>0</v>
      </c>
      <c r="CJ43">
        <f>IF(CJ$1=$A43,1,INDEX(Correlations!$F$3:$DA$102,MAX(CJ$1,$A43),MIN(CJ$1,$A43)))</f>
        <v>0</v>
      </c>
      <c r="CK43">
        <f>IF(CK$1=$A43,1,INDEX(Correlations!$F$3:$DA$102,MAX(CK$1,$A43),MIN(CK$1,$A43)))</f>
        <v>0</v>
      </c>
      <c r="CL43">
        <f>IF(CL$1=$A43,1,INDEX(Correlations!$F$3:$DA$102,MAX(CL$1,$A43),MIN(CL$1,$A43)))</f>
        <v>0</v>
      </c>
      <c r="CM43">
        <f>IF(CM$1=$A43,1,INDEX(Correlations!$F$3:$DA$102,MAX(CM$1,$A43),MIN(CM$1,$A43)))</f>
        <v>0</v>
      </c>
      <c r="CN43">
        <f>IF(CN$1=$A43,1,INDEX(Correlations!$F$3:$DA$102,MAX(CN$1,$A43),MIN(CN$1,$A43)))</f>
        <v>0</v>
      </c>
      <c r="CO43">
        <f>IF(CO$1=$A43,1,INDEX(Correlations!$F$3:$DA$102,MAX(CO$1,$A43),MIN(CO$1,$A43)))</f>
        <v>0</v>
      </c>
      <c r="CP43">
        <f>IF(CP$1=$A43,1,INDEX(Correlations!$F$3:$DA$102,MAX(CP$1,$A43),MIN(CP$1,$A43)))</f>
        <v>0</v>
      </c>
      <c r="CQ43">
        <f>IF(CQ$1=$A43,1,INDEX(Correlations!$F$3:$DA$102,MAX(CQ$1,$A43),MIN(CQ$1,$A43)))</f>
        <v>0</v>
      </c>
      <c r="CR43">
        <f>IF(CR$1=$A43,1,INDEX(Correlations!$F$3:$DA$102,MAX(CR$1,$A43),MIN(CR$1,$A43)))</f>
        <v>0</v>
      </c>
      <c r="CS43">
        <f>IF(CS$1=$A43,1,INDEX(Correlations!$F$3:$DA$102,MAX(CS$1,$A43),MIN(CS$1,$A43)))</f>
        <v>0</v>
      </c>
      <c r="CT43">
        <f>IF(CT$1=$A43,1,INDEX(Correlations!$F$3:$DA$102,MAX(CT$1,$A43),MIN(CT$1,$A43)))</f>
        <v>0</v>
      </c>
      <c r="CU43">
        <f>IF(CU$1=$A43,1,INDEX(Correlations!$F$3:$DA$102,MAX(CU$1,$A43),MIN(CU$1,$A43)))</f>
        <v>0</v>
      </c>
      <c r="CV43">
        <f>IF(CV$1=$A43,1,INDEX(Correlations!$F$3:$DA$102,MAX(CV$1,$A43),MIN(CV$1,$A43)))</f>
        <v>0</v>
      </c>
      <c r="CW43">
        <f>IF(CW$1=$A43,1,INDEX(Correlations!$F$3:$DA$102,MAX(CW$1,$A43),MIN(CW$1,$A43)))</f>
        <v>0</v>
      </c>
    </row>
    <row r="44" spans="1:101" x14ac:dyDescent="0.15">
      <c r="A44">
        <v>43</v>
      </c>
      <c r="B44">
        <f>IF(B$1=$A44,1,INDEX(Correlations!$F$3:$DA$102,MAX(B$1,$A44),MIN(B$1,$A44)))</f>
        <v>0.45300000000000001</v>
      </c>
      <c r="C44">
        <f>IF(C$1=$A44,1,INDEX(Correlations!$F$3:$DA$102,MAX(C$1,$A44),MIN(C$1,$A44)))</f>
        <v>0.46800000000000003</v>
      </c>
      <c r="D44">
        <f>IF(D$1=$A44,1,INDEX(Correlations!$F$3:$DA$102,MAX(D$1,$A44),MIN(D$1,$A44)))</f>
        <v>0.43</v>
      </c>
      <c r="E44">
        <f>IF(E$1=$A44,1,INDEX(Correlations!$F$3:$DA$102,MAX(E$1,$A44),MIN(E$1,$A44)))</f>
        <v>0.43569999999999998</v>
      </c>
      <c r="F44">
        <f>IF(F$1=$A44,1,INDEX(Correlations!$F$3:$DA$102,MAX(F$1,$A44),MIN(F$1,$A44)))</f>
        <v>0.69</v>
      </c>
      <c r="G44">
        <f>IF(G$1=$A44,1,INDEX(Correlations!$F$3:$DA$102,MAX(G$1,$A44),MIN(G$1,$A44)))</f>
        <v>0.56000000000000005</v>
      </c>
      <c r="H44">
        <f>IF(H$1=$A44,1,INDEX(Correlations!$F$3:$DA$102,MAX(H$1,$A44),MIN(H$1,$A44)))</f>
        <v>0.42</v>
      </c>
      <c r="I44">
        <f>IF(I$1=$A44,1,INDEX(Correlations!$F$3:$DA$102,MAX(I$1,$A44),MIN(I$1,$A44)))</f>
        <v>0.41</v>
      </c>
      <c r="J44">
        <f>IF(J$1=$A44,1,INDEX(Correlations!$F$3:$DA$102,MAX(J$1,$A44),MIN(J$1,$A44)))</f>
        <v>0.37</v>
      </c>
      <c r="K44">
        <f>IF(K$1=$A44,1,INDEX(Correlations!$F$3:$DA$102,MAX(K$1,$A44),MIN(K$1,$A44)))</f>
        <v>0.38</v>
      </c>
      <c r="L44">
        <f>IF(L$1=$A44,1,INDEX(Correlations!$F$3:$DA$102,MAX(L$1,$A44),MIN(L$1,$A44)))</f>
        <v>0</v>
      </c>
      <c r="M44">
        <f>IF(M$1=$A44,1,INDEX(Correlations!$F$3:$DA$102,MAX(M$1,$A44),MIN(M$1,$A44)))</f>
        <v>0</v>
      </c>
      <c r="N44">
        <f>IF(N$1=$A44,1,INDEX(Correlations!$F$3:$DA$102,MAX(N$1,$A44),MIN(N$1,$A44)))</f>
        <v>0.4</v>
      </c>
      <c r="O44">
        <f>IF(O$1=$A44,1,INDEX(Correlations!$F$3:$DA$102,MAX(O$1,$A44),MIN(O$1,$A44)))</f>
        <v>0.33</v>
      </c>
      <c r="P44">
        <f>IF(P$1=$A44,1,INDEX(Correlations!$F$3:$DA$102,MAX(P$1,$A44),MIN(P$1,$A44)))</f>
        <v>0.51</v>
      </c>
      <c r="Q44">
        <f>IF(Q$1=$A44,1,INDEX(Correlations!$F$3:$DA$102,MAX(Q$1,$A44),MIN(Q$1,$A44)))</f>
        <v>0.59</v>
      </c>
      <c r="R44">
        <f>IF(R$1=$A44,1,INDEX(Correlations!$F$3:$DA$102,MAX(R$1,$A44),MIN(R$1,$A44)))</f>
        <v>0.28000000000000003</v>
      </c>
      <c r="S44">
        <f>IF(S$1=$A44,1,INDEX(Correlations!$F$3:$DA$102,MAX(S$1,$A44),MIN(S$1,$A44)))</f>
        <v>0.41</v>
      </c>
      <c r="T44">
        <f>IF(T$1=$A44,1,INDEX(Correlations!$F$3:$DA$102,MAX(T$1,$A44),MIN(T$1,$A44)))</f>
        <v>0.38</v>
      </c>
      <c r="U44">
        <f>IF(U$1=$A44,1,INDEX(Correlations!$F$3:$DA$102,MAX(U$1,$A44),MIN(U$1,$A44)))</f>
        <v>0.43</v>
      </c>
      <c r="V44">
        <f>IF(V$1=$A44,1,INDEX(Correlations!$F$3:$DA$102,MAX(V$1,$A44),MIN(V$1,$A44)))</f>
        <v>0.13</v>
      </c>
      <c r="W44">
        <f>IF(W$1=$A44,1,INDEX(Correlations!$F$3:$DA$102,MAX(W$1,$A44),MIN(W$1,$A44)))</f>
        <v>0.16</v>
      </c>
      <c r="X44">
        <f>IF(X$1=$A44,1,INDEX(Correlations!$F$3:$DA$102,MAX(X$1,$A44),MIN(X$1,$A44)))</f>
        <v>0.34</v>
      </c>
      <c r="Y44">
        <f>IF(Y$1=$A44,1,INDEX(Correlations!$F$3:$DA$102,MAX(Y$1,$A44),MIN(Y$1,$A44)))</f>
        <v>0.1</v>
      </c>
      <c r="Z44">
        <f>IF(Z$1=$A44,1,INDEX(Correlations!$F$3:$DA$102,MAX(Z$1,$A44),MIN(Z$1,$A44)))</f>
        <v>0.3</v>
      </c>
      <c r="AA44">
        <f>IF(AA$1=$A44,1,INDEX(Correlations!$F$3:$DA$102,MAX(AA$1,$A44),MIN(AA$1,$A44)))</f>
        <v>0.38</v>
      </c>
      <c r="AB44">
        <f>IF(AB$1=$A44,1,INDEX(Correlations!$F$3:$DA$102,MAX(AB$1,$A44),MIN(AB$1,$A44)))</f>
        <v>0.28999999999999998</v>
      </c>
      <c r="AC44">
        <f>IF(AC$1=$A44,1,INDEX(Correlations!$F$3:$DA$102,MAX(AC$1,$A44),MIN(AC$1,$A44)))</f>
        <v>0.21</v>
      </c>
      <c r="AD44">
        <f>IF(AD$1=$A44,1,INDEX(Correlations!$F$3:$DA$102,MAX(AD$1,$A44),MIN(AD$1,$A44)))</f>
        <v>0.4</v>
      </c>
      <c r="AE44">
        <f>IF(AE$1=$A44,1,INDEX(Correlations!$F$3:$DA$102,MAX(AE$1,$A44),MIN(AE$1,$A44)))</f>
        <v>0.33</v>
      </c>
      <c r="AF44">
        <f>IF(AF$1=$A44,1,INDEX(Correlations!$F$3:$DA$102,MAX(AF$1,$A44),MIN(AF$1,$A44)))</f>
        <v>0.24</v>
      </c>
      <c r="AG44">
        <f>IF(AG$1=$A44,1,INDEX(Correlations!$F$3:$DA$102,MAX(AG$1,$A44),MIN(AG$1,$A44)))</f>
        <v>0.183</v>
      </c>
      <c r="AH44">
        <f>IF(AH$1=$A44,1,INDEX(Correlations!$F$3:$DA$102,MAX(AH$1,$A44),MIN(AH$1,$A44)))</f>
        <v>0.48</v>
      </c>
      <c r="AI44">
        <f>IF(AI$1=$A44,1,INDEX(Correlations!$F$3:$DA$102,MAX(AI$1,$A44),MIN(AI$1,$A44)))</f>
        <v>0.26600000000000001</v>
      </c>
      <c r="AJ44">
        <f>IF(AJ$1=$A44,1,INDEX(Correlations!$F$3:$DA$102,MAX(AJ$1,$A44),MIN(AJ$1,$A44)))</f>
        <v>0.43099999999999999</v>
      </c>
      <c r="AK44">
        <f>IF(AK$1=$A44,1,INDEX(Correlations!$F$3:$DA$102,MAX(AK$1,$A44),MIN(AK$1,$A44)))</f>
        <v>0.25</v>
      </c>
      <c r="AL44">
        <f>IF(AL$1=$A44,1,INDEX(Correlations!$F$3:$DA$102,MAX(AL$1,$A44),MIN(AL$1,$A44)))</f>
        <v>0.32290000000000002</v>
      </c>
      <c r="AM44">
        <f>IF(AM$1=$A44,1,INDEX(Correlations!$F$3:$DA$102,MAX(AM$1,$A44),MIN(AM$1,$A44)))</f>
        <v>0.37359999999999999</v>
      </c>
      <c r="AN44">
        <f>IF(AN$1=$A44,1,INDEX(Correlations!$F$3:$DA$102,MAX(AN$1,$A44),MIN(AN$1,$A44)))</f>
        <v>0.4098</v>
      </c>
      <c r="AO44">
        <f>IF(AO$1=$A44,1,INDEX(Correlations!$F$3:$DA$102,MAX(AO$1,$A44),MIN(AO$1,$A44)))</f>
        <v>0.38240000000000002</v>
      </c>
      <c r="AP44">
        <f>IF(AP$1=$A44,1,INDEX(Correlations!$F$3:$DA$102,MAX(AP$1,$A44),MIN(AP$1,$A44)))</f>
        <v>0.3836</v>
      </c>
      <c r="AQ44">
        <f>IF(AQ$1=$A44,1,INDEX(Correlations!$F$3:$DA$102,MAX(AQ$1,$A44),MIN(AQ$1,$A44)))</f>
        <v>0</v>
      </c>
      <c r="AR44">
        <f>IF(AR$1=$A44,1,INDEX(Correlations!$F$3:$DA$102,MAX(AR$1,$A44),MIN(AR$1,$A44)))</f>
        <v>1</v>
      </c>
      <c r="AS44">
        <f>IF(AS$1=$A44,1,INDEX(Correlations!$F$3:$DA$102,MAX(AS$1,$A44),MIN(AS$1,$A44)))</f>
        <v>0</v>
      </c>
      <c r="AT44">
        <f>IF(AT$1=$A44,1,INDEX(Correlations!$F$3:$DA$102,MAX(AT$1,$A44),MIN(AT$1,$A44)))</f>
        <v>0.32469999999999999</v>
      </c>
      <c r="AU44">
        <f>IF(AU$1=$A44,1,INDEX(Correlations!$F$3:$DA$102,MAX(AU$1,$A44),MIN(AU$1,$A44)))</f>
        <v>0.32590000000000002</v>
      </c>
      <c r="AV44">
        <f>IF(AV$1=$A44,1,INDEX(Correlations!$F$3:$DA$102,MAX(AV$1,$A44),MIN(AV$1,$A44)))</f>
        <v>0</v>
      </c>
      <c r="AW44">
        <f>IF(AW$1=$A44,1,INDEX(Correlations!$F$3:$DA$102,MAX(AW$1,$A44),MIN(AW$1,$A44)))</f>
        <v>0.43</v>
      </c>
      <c r="AX44">
        <f>IF(AX$1=$A44,1,INDEX(Correlations!$F$3:$DA$102,MAX(AX$1,$A44),MIN(AX$1,$A44)))</f>
        <v>0.4</v>
      </c>
      <c r="AY44">
        <f>IF(AY$1=$A44,1,INDEX(Correlations!$F$3:$DA$102,MAX(AY$1,$A44),MIN(AY$1,$A44)))</f>
        <v>0.47</v>
      </c>
      <c r="AZ44">
        <f>IF(AZ$1=$A44,1,INDEX(Correlations!$F$3:$DA$102,MAX(AZ$1,$A44),MIN(AZ$1,$A44)))</f>
        <v>0.44</v>
      </c>
      <c r="BA44">
        <f>IF(BA$1=$A44,1,INDEX(Correlations!$F$3:$DA$102,MAX(BA$1,$A44),MIN(BA$1,$A44)))</f>
        <v>0</v>
      </c>
      <c r="BB44">
        <f>IF(BB$1=$A44,1,INDEX(Correlations!$F$3:$DA$102,MAX(BB$1,$A44),MIN(BB$1,$A44)))</f>
        <v>0</v>
      </c>
      <c r="BC44">
        <f>IF(BC$1=$A44,1,INDEX(Correlations!$F$3:$DA$102,MAX(BC$1,$A44),MIN(BC$1,$A44)))</f>
        <v>0</v>
      </c>
      <c r="BD44">
        <f>IF(BD$1=$A44,1,INDEX(Correlations!$F$3:$DA$102,MAX(BD$1,$A44),MIN(BD$1,$A44)))</f>
        <v>0</v>
      </c>
      <c r="BE44">
        <f>IF(BE$1=$A44,1,INDEX(Correlations!$F$3:$DA$102,MAX(BE$1,$A44),MIN(BE$1,$A44)))</f>
        <v>0</v>
      </c>
      <c r="BF44">
        <f>IF(BF$1=$A44,1,INDEX(Correlations!$F$3:$DA$102,MAX(BF$1,$A44),MIN(BF$1,$A44)))</f>
        <v>0</v>
      </c>
      <c r="BG44">
        <f>IF(BG$1=$A44,1,INDEX(Correlations!$F$3:$DA$102,MAX(BG$1,$A44),MIN(BG$1,$A44)))</f>
        <v>0</v>
      </c>
      <c r="BH44">
        <f>IF(BH$1=$A44,1,INDEX(Correlations!$F$3:$DA$102,MAX(BH$1,$A44),MIN(BH$1,$A44)))</f>
        <v>0</v>
      </c>
      <c r="BI44">
        <f>IF(BI$1=$A44,1,INDEX(Correlations!$F$3:$DA$102,MAX(BI$1,$A44),MIN(BI$1,$A44)))</f>
        <v>0</v>
      </c>
      <c r="BJ44">
        <f>IF(BJ$1=$A44,1,INDEX(Correlations!$F$3:$DA$102,MAX(BJ$1,$A44),MIN(BJ$1,$A44)))</f>
        <v>0.35</v>
      </c>
      <c r="BK44">
        <f>IF(BK$1=$A44,1,INDEX(Correlations!$F$3:$DA$102,MAX(BK$1,$A44),MIN(BK$1,$A44)))</f>
        <v>0.28999999999999998</v>
      </c>
      <c r="BL44">
        <f>IF(BL$1=$A44,1,INDEX(Correlations!$F$3:$DA$102,MAX(BL$1,$A44),MIN(BL$1,$A44)))</f>
        <v>0</v>
      </c>
      <c r="BM44">
        <f>IF(BM$1=$A44,1,INDEX(Correlations!$F$3:$DA$102,MAX(BM$1,$A44),MIN(BM$1,$A44)))</f>
        <v>0</v>
      </c>
      <c r="BN44">
        <f>IF(BN$1=$A44,1,INDEX(Correlations!$F$3:$DA$102,MAX(BN$1,$A44),MIN(BN$1,$A44)))</f>
        <v>0</v>
      </c>
      <c r="BO44">
        <f>IF(BO$1=$A44,1,INDEX(Correlations!$F$3:$DA$102,MAX(BO$1,$A44),MIN(BO$1,$A44)))</f>
        <v>0</v>
      </c>
      <c r="BP44">
        <f>IF(BP$1=$A44,1,INDEX(Correlations!$F$3:$DA$102,MAX(BP$1,$A44),MIN(BP$1,$A44)))</f>
        <v>0</v>
      </c>
      <c r="BQ44">
        <f>IF(BQ$1=$A44,1,INDEX(Correlations!$F$3:$DA$102,MAX(BQ$1,$A44),MIN(BQ$1,$A44)))</f>
        <v>0</v>
      </c>
      <c r="BR44">
        <f>IF(BR$1=$A44,1,INDEX(Correlations!$F$3:$DA$102,MAX(BR$1,$A44),MIN(BR$1,$A44)))</f>
        <v>0</v>
      </c>
      <c r="BS44">
        <f>IF(BS$1=$A44,1,INDEX(Correlations!$F$3:$DA$102,MAX(BS$1,$A44),MIN(BS$1,$A44)))</f>
        <v>0</v>
      </c>
      <c r="BT44">
        <f>IF(BT$1=$A44,1,INDEX(Correlations!$F$3:$DA$102,MAX(BT$1,$A44),MIN(BT$1,$A44)))</f>
        <v>0</v>
      </c>
      <c r="BU44">
        <f>IF(BU$1=$A44,1,INDEX(Correlations!$F$3:$DA$102,MAX(BU$1,$A44),MIN(BU$1,$A44)))</f>
        <v>0</v>
      </c>
      <c r="BV44">
        <f>IF(BV$1=$A44,1,INDEX(Correlations!$F$3:$DA$102,MAX(BV$1,$A44),MIN(BV$1,$A44)))</f>
        <v>0</v>
      </c>
      <c r="BW44">
        <f>IF(BW$1=$A44,1,INDEX(Correlations!$F$3:$DA$102,MAX(BW$1,$A44),MIN(BW$1,$A44)))</f>
        <v>0</v>
      </c>
      <c r="BX44">
        <f>IF(BX$1=$A44,1,INDEX(Correlations!$F$3:$DA$102,MAX(BX$1,$A44),MIN(BX$1,$A44)))</f>
        <v>0</v>
      </c>
      <c r="BY44">
        <f>IF(BY$1=$A44,1,INDEX(Correlations!$F$3:$DA$102,MAX(BY$1,$A44),MIN(BY$1,$A44)))</f>
        <v>0</v>
      </c>
      <c r="BZ44">
        <f>IF(BZ$1=$A44,1,INDEX(Correlations!$F$3:$DA$102,MAX(BZ$1,$A44),MIN(BZ$1,$A44)))</f>
        <v>0</v>
      </c>
      <c r="CA44">
        <f>IF(CA$1=$A44,1,INDEX(Correlations!$F$3:$DA$102,MAX(CA$1,$A44),MIN(CA$1,$A44)))</f>
        <v>0</v>
      </c>
      <c r="CB44">
        <f>IF(CB$1=$A44,1,INDEX(Correlations!$F$3:$DA$102,MAX(CB$1,$A44),MIN(CB$1,$A44)))</f>
        <v>0</v>
      </c>
      <c r="CC44">
        <f>IF(CC$1=$A44,1,INDEX(Correlations!$F$3:$DA$102,MAX(CC$1,$A44),MIN(CC$1,$A44)))</f>
        <v>0</v>
      </c>
      <c r="CD44">
        <f>IF(CD$1=$A44,1,INDEX(Correlations!$F$3:$DA$102,MAX(CD$1,$A44),MIN(CD$1,$A44)))</f>
        <v>0</v>
      </c>
      <c r="CE44">
        <f>IF(CE$1=$A44,1,INDEX(Correlations!$F$3:$DA$102,MAX(CE$1,$A44),MIN(CE$1,$A44)))</f>
        <v>0</v>
      </c>
      <c r="CF44">
        <f>IF(CF$1=$A44,1,INDEX(Correlations!$F$3:$DA$102,MAX(CF$1,$A44),MIN(CF$1,$A44)))</f>
        <v>0</v>
      </c>
      <c r="CG44">
        <f>IF(CG$1=$A44,1,INDEX(Correlations!$F$3:$DA$102,MAX(CG$1,$A44),MIN(CG$1,$A44)))</f>
        <v>0</v>
      </c>
      <c r="CH44">
        <f>IF(CH$1=$A44,1,INDEX(Correlations!$F$3:$DA$102,MAX(CH$1,$A44),MIN(CH$1,$A44)))</f>
        <v>0</v>
      </c>
      <c r="CI44">
        <f>IF(CI$1=$A44,1,INDEX(Correlations!$F$3:$DA$102,MAX(CI$1,$A44),MIN(CI$1,$A44)))</f>
        <v>0</v>
      </c>
      <c r="CJ44">
        <f>IF(CJ$1=$A44,1,INDEX(Correlations!$F$3:$DA$102,MAX(CJ$1,$A44),MIN(CJ$1,$A44)))</f>
        <v>0</v>
      </c>
      <c r="CK44">
        <f>IF(CK$1=$A44,1,INDEX(Correlations!$F$3:$DA$102,MAX(CK$1,$A44),MIN(CK$1,$A44)))</f>
        <v>0</v>
      </c>
      <c r="CL44">
        <f>IF(CL$1=$A44,1,INDEX(Correlations!$F$3:$DA$102,MAX(CL$1,$A44),MIN(CL$1,$A44)))</f>
        <v>0</v>
      </c>
      <c r="CM44">
        <f>IF(CM$1=$A44,1,INDEX(Correlations!$F$3:$DA$102,MAX(CM$1,$A44),MIN(CM$1,$A44)))</f>
        <v>0</v>
      </c>
      <c r="CN44">
        <f>IF(CN$1=$A44,1,INDEX(Correlations!$F$3:$DA$102,MAX(CN$1,$A44),MIN(CN$1,$A44)))</f>
        <v>0</v>
      </c>
      <c r="CO44">
        <f>IF(CO$1=$A44,1,INDEX(Correlations!$F$3:$DA$102,MAX(CO$1,$A44),MIN(CO$1,$A44)))</f>
        <v>0</v>
      </c>
      <c r="CP44">
        <f>IF(CP$1=$A44,1,INDEX(Correlations!$F$3:$DA$102,MAX(CP$1,$A44),MIN(CP$1,$A44)))</f>
        <v>0</v>
      </c>
      <c r="CQ44">
        <f>IF(CQ$1=$A44,1,INDEX(Correlations!$F$3:$DA$102,MAX(CQ$1,$A44),MIN(CQ$1,$A44)))</f>
        <v>0</v>
      </c>
      <c r="CR44">
        <f>IF(CR$1=$A44,1,INDEX(Correlations!$F$3:$DA$102,MAX(CR$1,$A44),MIN(CR$1,$A44)))</f>
        <v>0</v>
      </c>
      <c r="CS44">
        <f>IF(CS$1=$A44,1,INDEX(Correlations!$F$3:$DA$102,MAX(CS$1,$A44),MIN(CS$1,$A44)))</f>
        <v>0</v>
      </c>
      <c r="CT44">
        <f>IF(CT$1=$A44,1,INDEX(Correlations!$F$3:$DA$102,MAX(CT$1,$A44),MIN(CT$1,$A44)))</f>
        <v>0</v>
      </c>
      <c r="CU44">
        <f>IF(CU$1=$A44,1,INDEX(Correlations!$F$3:$DA$102,MAX(CU$1,$A44),MIN(CU$1,$A44)))</f>
        <v>0</v>
      </c>
      <c r="CV44">
        <f>IF(CV$1=$A44,1,INDEX(Correlations!$F$3:$DA$102,MAX(CV$1,$A44),MIN(CV$1,$A44)))</f>
        <v>0</v>
      </c>
      <c r="CW44">
        <f>IF(CW$1=$A44,1,INDEX(Correlations!$F$3:$DA$102,MAX(CW$1,$A44),MIN(CW$1,$A44)))</f>
        <v>0</v>
      </c>
    </row>
    <row r="45" spans="1:101" x14ac:dyDescent="0.15">
      <c r="A45">
        <v>44</v>
      </c>
      <c r="B45">
        <f>IF(B$1=$A45,1,INDEX(Correlations!$F$3:$DA$102,MAX(B$1,$A45),MIN(B$1,$A45)))</f>
        <v>0.23</v>
      </c>
      <c r="C45">
        <f>IF(C$1=$A45,1,INDEX(Correlations!$F$3:$DA$102,MAX(C$1,$A45),MIN(C$1,$A45)))</f>
        <v>0.24</v>
      </c>
      <c r="D45">
        <f>IF(D$1=$A45,1,INDEX(Correlations!$F$3:$DA$102,MAX(D$1,$A45),MIN(D$1,$A45)))</f>
        <v>0.22</v>
      </c>
      <c r="E45">
        <f>IF(E$1=$A45,1,INDEX(Correlations!$F$3:$DA$102,MAX(E$1,$A45),MIN(E$1,$A45)))</f>
        <v>0.26</v>
      </c>
      <c r="F45">
        <f>IF(F$1=$A45,1,INDEX(Correlations!$F$3:$DA$102,MAX(F$1,$A45),MIN(F$1,$A45)))</f>
        <v>0.34</v>
      </c>
      <c r="G45">
        <f>IF(G$1=$A45,1,INDEX(Correlations!$F$3:$DA$102,MAX(G$1,$A45),MIN(G$1,$A45)))</f>
        <v>0.31</v>
      </c>
      <c r="H45">
        <f>IF(H$1=$A45,1,INDEX(Correlations!$F$3:$DA$102,MAX(H$1,$A45),MIN(H$1,$A45)))</f>
        <v>0.34</v>
      </c>
      <c r="I45">
        <f>IF(I$1=$A45,1,INDEX(Correlations!$F$3:$DA$102,MAX(I$1,$A45),MIN(I$1,$A45)))</f>
        <v>0.32</v>
      </c>
      <c r="J45">
        <f>IF(J$1=$A45,1,INDEX(Correlations!$F$3:$DA$102,MAX(J$1,$A45),MIN(J$1,$A45)))</f>
        <v>0.46</v>
      </c>
      <c r="K45">
        <f>IF(K$1=$A45,1,INDEX(Correlations!$F$3:$DA$102,MAX(K$1,$A45),MIN(K$1,$A45)))</f>
        <v>0.42</v>
      </c>
      <c r="L45">
        <f>IF(L$1=$A45,1,INDEX(Correlations!$F$3:$DA$102,MAX(L$1,$A45),MIN(L$1,$A45)))</f>
        <v>0</v>
      </c>
      <c r="M45">
        <f>IF(M$1=$A45,1,INDEX(Correlations!$F$3:$DA$102,MAX(M$1,$A45),MIN(M$1,$A45)))</f>
        <v>0</v>
      </c>
      <c r="N45">
        <f>IF(N$1=$A45,1,INDEX(Correlations!$F$3:$DA$102,MAX(N$1,$A45),MIN(N$1,$A45)))</f>
        <v>0</v>
      </c>
      <c r="O45">
        <f>IF(O$1=$A45,1,INDEX(Correlations!$F$3:$DA$102,MAX(O$1,$A45),MIN(O$1,$A45)))</f>
        <v>0</v>
      </c>
      <c r="P45">
        <f>IF(P$1=$A45,1,INDEX(Correlations!$F$3:$DA$102,MAX(P$1,$A45),MIN(P$1,$A45)))</f>
        <v>0.23</v>
      </c>
      <c r="Q45">
        <f>IF(Q$1=$A45,1,INDEX(Correlations!$F$3:$DA$102,MAX(Q$1,$A45),MIN(Q$1,$A45)))</f>
        <v>0.27</v>
      </c>
      <c r="R45">
        <f>IF(R$1=$A45,1,INDEX(Correlations!$F$3:$DA$102,MAX(R$1,$A45),MIN(R$1,$A45)))</f>
        <v>0</v>
      </c>
      <c r="S45">
        <f>IF(S$1=$A45,1,INDEX(Correlations!$F$3:$DA$102,MAX(S$1,$A45),MIN(S$1,$A45)))</f>
        <v>0</v>
      </c>
      <c r="T45">
        <f>IF(T$1=$A45,1,INDEX(Correlations!$F$3:$DA$102,MAX(T$1,$A45),MIN(T$1,$A45)))</f>
        <v>0</v>
      </c>
      <c r="U45">
        <f>IF(U$1=$A45,1,INDEX(Correlations!$F$3:$DA$102,MAX(U$1,$A45),MIN(U$1,$A45)))</f>
        <v>0</v>
      </c>
      <c r="V45">
        <f>IF(V$1=$A45,1,INDEX(Correlations!$F$3:$DA$102,MAX(V$1,$A45),MIN(V$1,$A45)))</f>
        <v>0</v>
      </c>
      <c r="W45">
        <f>IF(W$1=$A45,1,INDEX(Correlations!$F$3:$DA$102,MAX(W$1,$A45),MIN(W$1,$A45)))</f>
        <v>0</v>
      </c>
      <c r="X45">
        <f>IF(X$1=$A45,1,INDEX(Correlations!$F$3:$DA$102,MAX(X$1,$A45),MIN(X$1,$A45)))</f>
        <v>0</v>
      </c>
      <c r="Y45">
        <f>IF(Y$1=$A45,1,INDEX(Correlations!$F$3:$DA$102,MAX(Y$1,$A45),MIN(Y$1,$A45)))</f>
        <v>0</v>
      </c>
      <c r="Z45">
        <f>IF(Z$1=$A45,1,INDEX(Correlations!$F$3:$DA$102,MAX(Z$1,$A45),MIN(Z$1,$A45)))</f>
        <v>0</v>
      </c>
      <c r="AA45">
        <f>IF(AA$1=$A45,1,INDEX(Correlations!$F$3:$DA$102,MAX(AA$1,$A45),MIN(AA$1,$A45)))</f>
        <v>0</v>
      </c>
      <c r="AB45">
        <f>IF(AB$1=$A45,1,INDEX(Correlations!$F$3:$DA$102,MAX(AB$1,$A45),MIN(AB$1,$A45)))</f>
        <v>0</v>
      </c>
      <c r="AC45">
        <f>IF(AC$1=$A45,1,INDEX(Correlations!$F$3:$DA$102,MAX(AC$1,$A45),MIN(AC$1,$A45)))</f>
        <v>0</v>
      </c>
      <c r="AD45">
        <f>IF(AD$1=$A45,1,INDEX(Correlations!$F$3:$DA$102,MAX(AD$1,$A45),MIN(AD$1,$A45)))</f>
        <v>0</v>
      </c>
      <c r="AE45">
        <f>IF(AE$1=$A45,1,INDEX(Correlations!$F$3:$DA$102,MAX(AE$1,$A45),MIN(AE$1,$A45)))</f>
        <v>0</v>
      </c>
      <c r="AF45">
        <f>IF(AF$1=$A45,1,INDEX(Correlations!$F$3:$DA$102,MAX(AF$1,$A45),MIN(AF$1,$A45)))</f>
        <v>0</v>
      </c>
      <c r="AG45">
        <f>IF(AG$1=$A45,1,INDEX(Correlations!$F$3:$DA$102,MAX(AG$1,$A45),MIN(AG$1,$A45)))</f>
        <v>0</v>
      </c>
      <c r="AH45">
        <f>IF(AH$1=$A45,1,INDEX(Correlations!$F$3:$DA$102,MAX(AH$1,$A45),MIN(AH$1,$A45)))</f>
        <v>0.24</v>
      </c>
      <c r="AI45">
        <f>IF(AI$1=$A45,1,INDEX(Correlations!$F$3:$DA$102,MAX(AI$1,$A45),MIN(AI$1,$A45)))</f>
        <v>0</v>
      </c>
      <c r="AJ45">
        <f>IF(AJ$1=$A45,1,INDEX(Correlations!$F$3:$DA$102,MAX(AJ$1,$A45),MIN(AJ$1,$A45)))</f>
        <v>0</v>
      </c>
      <c r="AK45">
        <f>IF(AK$1=$A45,1,INDEX(Correlations!$F$3:$DA$102,MAX(AK$1,$A45),MIN(AK$1,$A45)))</f>
        <v>0</v>
      </c>
      <c r="AL45">
        <f>IF(AL$1=$A45,1,INDEX(Correlations!$F$3:$DA$102,MAX(AL$1,$A45),MIN(AL$1,$A45)))</f>
        <v>0</v>
      </c>
      <c r="AM45">
        <f>IF(AM$1=$A45,1,INDEX(Correlations!$F$3:$DA$102,MAX(AM$1,$A45),MIN(AM$1,$A45)))</f>
        <v>0</v>
      </c>
      <c r="AN45">
        <f>IF(AN$1=$A45,1,INDEX(Correlations!$F$3:$DA$102,MAX(AN$1,$A45),MIN(AN$1,$A45)))</f>
        <v>0</v>
      </c>
      <c r="AO45">
        <f>IF(AO$1=$A45,1,INDEX(Correlations!$F$3:$DA$102,MAX(AO$1,$A45),MIN(AO$1,$A45)))</f>
        <v>0</v>
      </c>
      <c r="AP45">
        <f>IF(AP$1=$A45,1,INDEX(Correlations!$F$3:$DA$102,MAX(AP$1,$A45),MIN(AP$1,$A45)))</f>
        <v>0</v>
      </c>
      <c r="AQ45">
        <f>IF(AQ$1=$A45,1,INDEX(Correlations!$F$3:$DA$102,MAX(AQ$1,$A45),MIN(AQ$1,$A45)))</f>
        <v>0</v>
      </c>
      <c r="AR45">
        <f>IF(AR$1=$A45,1,INDEX(Correlations!$F$3:$DA$102,MAX(AR$1,$A45),MIN(AR$1,$A45)))</f>
        <v>0</v>
      </c>
      <c r="AS45">
        <f>IF(AS$1=$A45,1,INDEX(Correlations!$F$3:$DA$102,MAX(AS$1,$A45),MIN(AS$1,$A45)))</f>
        <v>1</v>
      </c>
      <c r="AT45">
        <f>IF(AT$1=$A45,1,INDEX(Correlations!$F$3:$DA$102,MAX(AT$1,$A45),MIN(AT$1,$A45)))</f>
        <v>0</v>
      </c>
      <c r="AU45">
        <f>IF(AU$1=$A45,1,INDEX(Correlations!$F$3:$DA$102,MAX(AU$1,$A45),MIN(AU$1,$A45)))</f>
        <v>0</v>
      </c>
      <c r="AV45">
        <f>IF(AV$1=$A45,1,INDEX(Correlations!$F$3:$DA$102,MAX(AV$1,$A45),MIN(AV$1,$A45)))</f>
        <v>0</v>
      </c>
      <c r="AW45">
        <f>IF(AW$1=$A45,1,INDEX(Correlations!$F$3:$DA$102,MAX(AW$1,$A45),MIN(AW$1,$A45)))</f>
        <v>0</v>
      </c>
      <c r="AX45">
        <f>IF(AX$1=$A45,1,INDEX(Correlations!$F$3:$DA$102,MAX(AX$1,$A45),MIN(AX$1,$A45)))</f>
        <v>0</v>
      </c>
      <c r="AY45">
        <f>IF(AY$1=$A45,1,INDEX(Correlations!$F$3:$DA$102,MAX(AY$1,$A45),MIN(AY$1,$A45)))</f>
        <v>0</v>
      </c>
      <c r="AZ45">
        <f>IF(AZ$1=$A45,1,INDEX(Correlations!$F$3:$DA$102,MAX(AZ$1,$A45),MIN(AZ$1,$A45)))</f>
        <v>0.28999999999999998</v>
      </c>
      <c r="BA45">
        <f>IF(BA$1=$A45,1,INDEX(Correlations!$F$3:$DA$102,MAX(BA$1,$A45),MIN(BA$1,$A45)))</f>
        <v>0</v>
      </c>
      <c r="BB45">
        <f>IF(BB$1=$A45,1,INDEX(Correlations!$F$3:$DA$102,MAX(BB$1,$A45),MIN(BB$1,$A45)))</f>
        <v>0</v>
      </c>
      <c r="BC45">
        <f>IF(BC$1=$A45,1,INDEX(Correlations!$F$3:$DA$102,MAX(BC$1,$A45),MIN(BC$1,$A45)))</f>
        <v>0</v>
      </c>
      <c r="BD45">
        <f>IF(BD$1=$A45,1,INDEX(Correlations!$F$3:$DA$102,MAX(BD$1,$A45),MIN(BD$1,$A45)))</f>
        <v>0</v>
      </c>
      <c r="BE45">
        <f>IF(BE$1=$A45,1,INDEX(Correlations!$F$3:$DA$102,MAX(BE$1,$A45),MIN(BE$1,$A45)))</f>
        <v>0</v>
      </c>
      <c r="BF45">
        <f>IF(BF$1=$A45,1,INDEX(Correlations!$F$3:$DA$102,MAX(BF$1,$A45),MIN(BF$1,$A45)))</f>
        <v>0</v>
      </c>
      <c r="BG45">
        <f>IF(BG$1=$A45,1,INDEX(Correlations!$F$3:$DA$102,MAX(BG$1,$A45),MIN(BG$1,$A45)))</f>
        <v>0</v>
      </c>
      <c r="BH45">
        <f>IF(BH$1=$A45,1,INDEX(Correlations!$F$3:$DA$102,MAX(BH$1,$A45),MIN(BH$1,$A45)))</f>
        <v>0</v>
      </c>
      <c r="BI45">
        <f>IF(BI$1=$A45,1,INDEX(Correlations!$F$3:$DA$102,MAX(BI$1,$A45),MIN(BI$1,$A45)))</f>
        <v>0</v>
      </c>
      <c r="BJ45">
        <f>IF(BJ$1=$A45,1,INDEX(Correlations!$F$3:$DA$102,MAX(BJ$1,$A45),MIN(BJ$1,$A45)))</f>
        <v>0</v>
      </c>
      <c r="BK45">
        <f>IF(BK$1=$A45,1,INDEX(Correlations!$F$3:$DA$102,MAX(BK$1,$A45),MIN(BK$1,$A45)))</f>
        <v>0</v>
      </c>
      <c r="BL45">
        <f>IF(BL$1=$A45,1,INDEX(Correlations!$F$3:$DA$102,MAX(BL$1,$A45),MIN(BL$1,$A45)))</f>
        <v>0</v>
      </c>
      <c r="BM45">
        <f>IF(BM$1=$A45,1,INDEX(Correlations!$F$3:$DA$102,MAX(BM$1,$A45),MIN(BM$1,$A45)))</f>
        <v>0</v>
      </c>
      <c r="BN45">
        <f>IF(BN$1=$A45,1,INDEX(Correlations!$F$3:$DA$102,MAX(BN$1,$A45),MIN(BN$1,$A45)))</f>
        <v>0</v>
      </c>
      <c r="BO45">
        <f>IF(BO$1=$A45,1,INDEX(Correlations!$F$3:$DA$102,MAX(BO$1,$A45),MIN(BO$1,$A45)))</f>
        <v>0</v>
      </c>
      <c r="BP45">
        <f>IF(BP$1=$A45,1,INDEX(Correlations!$F$3:$DA$102,MAX(BP$1,$A45),MIN(BP$1,$A45)))</f>
        <v>0</v>
      </c>
      <c r="BQ45">
        <f>IF(BQ$1=$A45,1,INDEX(Correlations!$F$3:$DA$102,MAX(BQ$1,$A45),MIN(BQ$1,$A45)))</f>
        <v>0</v>
      </c>
      <c r="BR45">
        <f>IF(BR$1=$A45,1,INDEX(Correlations!$F$3:$DA$102,MAX(BR$1,$A45),MIN(BR$1,$A45)))</f>
        <v>0</v>
      </c>
      <c r="BS45">
        <f>IF(BS$1=$A45,1,INDEX(Correlations!$F$3:$DA$102,MAX(BS$1,$A45),MIN(BS$1,$A45)))</f>
        <v>0</v>
      </c>
      <c r="BT45">
        <f>IF(BT$1=$A45,1,INDEX(Correlations!$F$3:$DA$102,MAX(BT$1,$A45),MIN(BT$1,$A45)))</f>
        <v>0</v>
      </c>
      <c r="BU45">
        <f>IF(BU$1=$A45,1,INDEX(Correlations!$F$3:$DA$102,MAX(BU$1,$A45),MIN(BU$1,$A45)))</f>
        <v>0</v>
      </c>
      <c r="BV45">
        <f>IF(BV$1=$A45,1,INDEX(Correlations!$F$3:$DA$102,MAX(BV$1,$A45),MIN(BV$1,$A45)))</f>
        <v>0</v>
      </c>
      <c r="BW45">
        <f>IF(BW$1=$A45,1,INDEX(Correlations!$F$3:$DA$102,MAX(BW$1,$A45),MIN(BW$1,$A45)))</f>
        <v>0</v>
      </c>
      <c r="BX45">
        <f>IF(BX$1=$A45,1,INDEX(Correlations!$F$3:$DA$102,MAX(BX$1,$A45),MIN(BX$1,$A45)))</f>
        <v>0</v>
      </c>
      <c r="BY45">
        <f>IF(BY$1=$A45,1,INDEX(Correlations!$F$3:$DA$102,MAX(BY$1,$A45),MIN(BY$1,$A45)))</f>
        <v>0</v>
      </c>
      <c r="BZ45">
        <f>IF(BZ$1=$A45,1,INDEX(Correlations!$F$3:$DA$102,MAX(BZ$1,$A45),MIN(BZ$1,$A45)))</f>
        <v>0</v>
      </c>
      <c r="CA45">
        <f>IF(CA$1=$A45,1,INDEX(Correlations!$F$3:$DA$102,MAX(CA$1,$A45),MIN(CA$1,$A45)))</f>
        <v>0</v>
      </c>
      <c r="CB45">
        <f>IF(CB$1=$A45,1,INDEX(Correlations!$F$3:$DA$102,MAX(CB$1,$A45),MIN(CB$1,$A45)))</f>
        <v>0</v>
      </c>
      <c r="CC45">
        <f>IF(CC$1=$A45,1,INDEX(Correlations!$F$3:$DA$102,MAX(CC$1,$A45),MIN(CC$1,$A45)))</f>
        <v>0</v>
      </c>
      <c r="CD45">
        <f>IF(CD$1=$A45,1,INDEX(Correlations!$F$3:$DA$102,MAX(CD$1,$A45),MIN(CD$1,$A45)))</f>
        <v>0</v>
      </c>
      <c r="CE45">
        <f>IF(CE$1=$A45,1,INDEX(Correlations!$F$3:$DA$102,MAX(CE$1,$A45),MIN(CE$1,$A45)))</f>
        <v>0</v>
      </c>
      <c r="CF45">
        <f>IF(CF$1=$A45,1,INDEX(Correlations!$F$3:$DA$102,MAX(CF$1,$A45),MIN(CF$1,$A45)))</f>
        <v>0</v>
      </c>
      <c r="CG45">
        <f>IF(CG$1=$A45,1,INDEX(Correlations!$F$3:$DA$102,MAX(CG$1,$A45),MIN(CG$1,$A45)))</f>
        <v>0</v>
      </c>
      <c r="CH45">
        <f>IF(CH$1=$A45,1,INDEX(Correlations!$F$3:$DA$102,MAX(CH$1,$A45),MIN(CH$1,$A45)))</f>
        <v>0</v>
      </c>
      <c r="CI45">
        <f>IF(CI$1=$A45,1,INDEX(Correlations!$F$3:$DA$102,MAX(CI$1,$A45),MIN(CI$1,$A45)))</f>
        <v>0</v>
      </c>
      <c r="CJ45">
        <f>IF(CJ$1=$A45,1,INDEX(Correlations!$F$3:$DA$102,MAX(CJ$1,$A45),MIN(CJ$1,$A45)))</f>
        <v>0</v>
      </c>
      <c r="CK45">
        <f>IF(CK$1=$A45,1,INDEX(Correlations!$F$3:$DA$102,MAX(CK$1,$A45),MIN(CK$1,$A45)))</f>
        <v>0</v>
      </c>
      <c r="CL45">
        <f>IF(CL$1=$A45,1,INDEX(Correlations!$F$3:$DA$102,MAX(CL$1,$A45),MIN(CL$1,$A45)))</f>
        <v>0</v>
      </c>
      <c r="CM45">
        <f>IF(CM$1=$A45,1,INDEX(Correlations!$F$3:$DA$102,MAX(CM$1,$A45),MIN(CM$1,$A45)))</f>
        <v>0</v>
      </c>
      <c r="CN45">
        <f>IF(CN$1=$A45,1,INDEX(Correlations!$F$3:$DA$102,MAX(CN$1,$A45),MIN(CN$1,$A45)))</f>
        <v>0</v>
      </c>
      <c r="CO45">
        <f>IF(CO$1=$A45,1,INDEX(Correlations!$F$3:$DA$102,MAX(CO$1,$A45),MIN(CO$1,$A45)))</f>
        <v>0</v>
      </c>
      <c r="CP45">
        <f>IF(CP$1=$A45,1,INDEX(Correlations!$F$3:$DA$102,MAX(CP$1,$A45),MIN(CP$1,$A45)))</f>
        <v>0</v>
      </c>
      <c r="CQ45">
        <f>IF(CQ$1=$A45,1,INDEX(Correlations!$F$3:$DA$102,MAX(CQ$1,$A45),MIN(CQ$1,$A45)))</f>
        <v>0</v>
      </c>
      <c r="CR45">
        <f>IF(CR$1=$A45,1,INDEX(Correlations!$F$3:$DA$102,MAX(CR$1,$A45),MIN(CR$1,$A45)))</f>
        <v>0</v>
      </c>
      <c r="CS45">
        <f>IF(CS$1=$A45,1,INDEX(Correlations!$F$3:$DA$102,MAX(CS$1,$A45),MIN(CS$1,$A45)))</f>
        <v>0</v>
      </c>
      <c r="CT45">
        <f>IF(CT$1=$A45,1,INDEX(Correlations!$F$3:$DA$102,MAX(CT$1,$A45),MIN(CT$1,$A45)))</f>
        <v>0</v>
      </c>
      <c r="CU45">
        <f>IF(CU$1=$A45,1,INDEX(Correlations!$F$3:$DA$102,MAX(CU$1,$A45),MIN(CU$1,$A45)))</f>
        <v>0</v>
      </c>
      <c r="CV45">
        <f>IF(CV$1=$A45,1,INDEX(Correlations!$F$3:$DA$102,MAX(CV$1,$A45),MIN(CV$1,$A45)))</f>
        <v>0</v>
      </c>
      <c r="CW45">
        <f>IF(CW$1=$A45,1,INDEX(Correlations!$F$3:$DA$102,MAX(CW$1,$A45),MIN(CW$1,$A45)))</f>
        <v>0</v>
      </c>
    </row>
    <row r="46" spans="1:101" x14ac:dyDescent="0.15">
      <c r="A46">
        <v>45</v>
      </c>
      <c r="B46">
        <f>IF(B$1=$A46,1,INDEX(Correlations!$F$3:$DA$102,MAX(B$1,$A46),MIN(B$1,$A46)))</f>
        <v>0.25900000000000001</v>
      </c>
      <c r="C46">
        <f>IF(C$1=$A46,1,INDEX(Correlations!$F$3:$DA$102,MAX(C$1,$A46),MIN(C$1,$A46)))</f>
        <v>0.23100000000000001</v>
      </c>
      <c r="D46">
        <f>IF(D$1=$A46,1,INDEX(Correlations!$F$3:$DA$102,MAX(D$1,$A46),MIN(D$1,$A46)))</f>
        <v>0</v>
      </c>
      <c r="E46">
        <f>IF(E$1=$A46,1,INDEX(Correlations!$F$3:$DA$102,MAX(E$1,$A46),MIN(E$1,$A46)))</f>
        <v>0.41460000000000002</v>
      </c>
      <c r="F46">
        <f>IF(F$1=$A46,1,INDEX(Correlations!$F$3:$DA$102,MAX(F$1,$A46),MIN(F$1,$A46)))</f>
        <v>0.2016</v>
      </c>
      <c r="G46">
        <f>IF(G$1=$A46,1,INDEX(Correlations!$F$3:$DA$102,MAX(G$1,$A46),MIN(G$1,$A46)))</f>
        <v>0</v>
      </c>
      <c r="H46">
        <f>IF(H$1=$A46,1,INDEX(Correlations!$F$3:$DA$102,MAX(H$1,$A46),MIN(H$1,$A46)))</f>
        <v>0.42799999999999999</v>
      </c>
      <c r="I46">
        <f>IF(I$1=$A46,1,INDEX(Correlations!$F$3:$DA$102,MAX(I$1,$A46),MIN(I$1,$A46)))</f>
        <v>0</v>
      </c>
      <c r="J46">
        <f>IF(J$1=$A46,1,INDEX(Correlations!$F$3:$DA$102,MAX(J$1,$A46),MIN(J$1,$A46)))</f>
        <v>0</v>
      </c>
      <c r="K46">
        <f>IF(K$1=$A46,1,INDEX(Correlations!$F$3:$DA$102,MAX(K$1,$A46),MIN(K$1,$A46)))</f>
        <v>0.50449999999999995</v>
      </c>
      <c r="L46">
        <f>IF(L$1=$A46,1,INDEX(Correlations!$F$3:$DA$102,MAX(L$1,$A46),MIN(L$1,$A46)))</f>
        <v>0</v>
      </c>
      <c r="M46">
        <f>IF(M$1=$A46,1,INDEX(Correlations!$F$3:$DA$102,MAX(M$1,$A46),MIN(M$1,$A46)))</f>
        <v>0</v>
      </c>
      <c r="N46">
        <f>IF(N$1=$A46,1,INDEX(Correlations!$F$3:$DA$102,MAX(N$1,$A46),MIN(N$1,$A46)))</f>
        <v>0</v>
      </c>
      <c r="O46">
        <f>IF(O$1=$A46,1,INDEX(Correlations!$F$3:$DA$102,MAX(O$1,$A46),MIN(O$1,$A46)))</f>
        <v>0</v>
      </c>
      <c r="P46">
        <f>IF(P$1=$A46,1,INDEX(Correlations!$F$3:$DA$102,MAX(P$1,$A46),MIN(P$1,$A46)))</f>
        <v>0.16275999999999999</v>
      </c>
      <c r="Q46">
        <f>IF(Q$1=$A46,1,INDEX(Correlations!$F$3:$DA$102,MAX(Q$1,$A46),MIN(Q$1,$A46)))</f>
        <v>0.2051</v>
      </c>
      <c r="R46">
        <f>IF(R$1=$A46,1,INDEX(Correlations!$F$3:$DA$102,MAX(R$1,$A46),MIN(R$1,$A46)))</f>
        <v>0</v>
      </c>
      <c r="S46">
        <f>IF(S$1=$A46,1,INDEX(Correlations!$F$3:$DA$102,MAX(S$1,$A46),MIN(S$1,$A46)))</f>
        <v>0</v>
      </c>
      <c r="T46">
        <f>IF(T$1=$A46,1,INDEX(Correlations!$F$3:$DA$102,MAX(T$1,$A46),MIN(T$1,$A46)))</f>
        <v>0</v>
      </c>
      <c r="U46">
        <f>IF(U$1=$A46,1,INDEX(Correlations!$F$3:$DA$102,MAX(U$1,$A46),MIN(U$1,$A46)))</f>
        <v>0</v>
      </c>
      <c r="V46">
        <f>IF(V$1=$A46,1,INDEX(Correlations!$F$3:$DA$102,MAX(V$1,$A46),MIN(V$1,$A46)))</f>
        <v>0</v>
      </c>
      <c r="W46">
        <f>IF(W$1=$A46,1,INDEX(Correlations!$F$3:$DA$102,MAX(W$1,$A46),MIN(W$1,$A46)))</f>
        <v>0</v>
      </c>
      <c r="X46">
        <f>IF(X$1=$A46,1,INDEX(Correlations!$F$3:$DA$102,MAX(X$1,$A46),MIN(X$1,$A46)))</f>
        <v>0</v>
      </c>
      <c r="Y46">
        <f>IF(Y$1=$A46,1,INDEX(Correlations!$F$3:$DA$102,MAX(Y$1,$A46),MIN(Y$1,$A46)))</f>
        <v>0</v>
      </c>
      <c r="Z46">
        <f>IF(Z$1=$A46,1,INDEX(Correlations!$F$3:$DA$102,MAX(Z$1,$A46),MIN(Z$1,$A46)))</f>
        <v>0</v>
      </c>
      <c r="AA46">
        <f>IF(AA$1=$A46,1,INDEX(Correlations!$F$3:$DA$102,MAX(AA$1,$A46),MIN(AA$1,$A46)))</f>
        <v>0</v>
      </c>
      <c r="AB46">
        <f>IF(AB$1=$A46,1,INDEX(Correlations!$F$3:$DA$102,MAX(AB$1,$A46),MIN(AB$1,$A46)))</f>
        <v>0</v>
      </c>
      <c r="AC46">
        <f>IF(AC$1=$A46,1,INDEX(Correlations!$F$3:$DA$102,MAX(AC$1,$A46),MIN(AC$1,$A46)))</f>
        <v>0</v>
      </c>
      <c r="AD46">
        <f>IF(AD$1=$A46,1,INDEX(Correlations!$F$3:$DA$102,MAX(AD$1,$A46),MIN(AD$1,$A46)))</f>
        <v>0</v>
      </c>
      <c r="AE46">
        <f>IF(AE$1=$A46,1,INDEX(Correlations!$F$3:$DA$102,MAX(AE$1,$A46),MIN(AE$1,$A46)))</f>
        <v>0</v>
      </c>
      <c r="AF46">
        <f>IF(AF$1=$A46,1,INDEX(Correlations!$F$3:$DA$102,MAX(AF$1,$A46),MIN(AF$1,$A46)))</f>
        <v>0.26819999999999999</v>
      </c>
      <c r="AG46">
        <f>IF(AG$1=$A46,1,INDEX(Correlations!$F$3:$DA$102,MAX(AG$1,$A46),MIN(AG$1,$A46)))</f>
        <v>0.33883000000000002</v>
      </c>
      <c r="AH46">
        <f>IF(AH$1=$A46,1,INDEX(Correlations!$F$3:$DA$102,MAX(AH$1,$A46),MIN(AH$1,$A46)))</f>
        <v>0.1439</v>
      </c>
      <c r="AI46">
        <f>IF(AI$1=$A46,1,INDEX(Correlations!$F$3:$DA$102,MAX(AI$1,$A46),MIN(AI$1,$A46)))</f>
        <v>0</v>
      </c>
      <c r="AJ46">
        <f>IF(AJ$1=$A46,1,INDEX(Correlations!$F$3:$DA$102,MAX(AJ$1,$A46),MIN(AJ$1,$A46)))</f>
        <v>0</v>
      </c>
      <c r="AK46">
        <f>IF(AK$1=$A46,1,INDEX(Correlations!$F$3:$DA$102,MAX(AK$1,$A46),MIN(AK$1,$A46)))</f>
        <v>0</v>
      </c>
      <c r="AL46">
        <f>IF(AL$1=$A46,1,INDEX(Correlations!$F$3:$DA$102,MAX(AL$1,$A46),MIN(AL$1,$A46)))</f>
        <v>0.40670000000000001</v>
      </c>
      <c r="AM46">
        <f>IF(AM$1=$A46,1,INDEX(Correlations!$F$3:$DA$102,MAX(AM$1,$A46),MIN(AM$1,$A46)))</f>
        <v>0.38800000000000001</v>
      </c>
      <c r="AN46">
        <f>IF(AN$1=$A46,1,INDEX(Correlations!$F$3:$DA$102,MAX(AN$1,$A46),MIN(AN$1,$A46)))</f>
        <v>0.33429999999999999</v>
      </c>
      <c r="AO46">
        <f>IF(AO$1=$A46,1,INDEX(Correlations!$F$3:$DA$102,MAX(AO$1,$A46),MIN(AO$1,$A46)))</f>
        <v>0.30320000000000003</v>
      </c>
      <c r="AP46">
        <f>IF(AP$1=$A46,1,INDEX(Correlations!$F$3:$DA$102,MAX(AP$1,$A46),MIN(AP$1,$A46)))</f>
        <v>0.32269999999999999</v>
      </c>
      <c r="AQ46">
        <f>IF(AQ$1=$A46,1,INDEX(Correlations!$F$3:$DA$102,MAX(AQ$1,$A46),MIN(AQ$1,$A46)))</f>
        <v>0</v>
      </c>
      <c r="AR46">
        <f>IF(AR$1=$A46,1,INDEX(Correlations!$F$3:$DA$102,MAX(AR$1,$A46),MIN(AR$1,$A46)))</f>
        <v>0.32469999999999999</v>
      </c>
      <c r="AS46">
        <f>IF(AS$1=$A46,1,INDEX(Correlations!$F$3:$DA$102,MAX(AS$1,$A46),MIN(AS$1,$A46)))</f>
        <v>0</v>
      </c>
      <c r="AT46">
        <f>IF(AT$1=$A46,1,INDEX(Correlations!$F$3:$DA$102,MAX(AT$1,$A46),MIN(AT$1,$A46)))</f>
        <v>1</v>
      </c>
      <c r="AU46">
        <f>IF(AU$1=$A46,1,INDEX(Correlations!$F$3:$DA$102,MAX(AU$1,$A46),MIN(AU$1,$A46)))</f>
        <v>0.80100000000000005</v>
      </c>
      <c r="AV46">
        <f>IF(AV$1=$A46,1,INDEX(Correlations!$F$3:$DA$102,MAX(AV$1,$A46),MIN(AV$1,$A46)))</f>
        <v>0</v>
      </c>
      <c r="AW46">
        <f>IF(AW$1=$A46,1,INDEX(Correlations!$F$3:$DA$102,MAX(AW$1,$A46),MIN(AW$1,$A46)))</f>
        <v>0</v>
      </c>
      <c r="AX46">
        <f>IF(AX$1=$A46,1,INDEX(Correlations!$F$3:$DA$102,MAX(AX$1,$A46),MIN(AX$1,$A46)))</f>
        <v>0</v>
      </c>
      <c r="AY46">
        <f>IF(AY$1=$A46,1,INDEX(Correlations!$F$3:$DA$102,MAX(AY$1,$A46),MIN(AY$1,$A46)))</f>
        <v>0</v>
      </c>
      <c r="AZ46">
        <f>IF(AZ$1=$A46,1,INDEX(Correlations!$F$3:$DA$102,MAX(AZ$1,$A46),MIN(AZ$1,$A46)))</f>
        <v>0</v>
      </c>
      <c r="BA46">
        <f>IF(BA$1=$A46,1,INDEX(Correlations!$F$3:$DA$102,MAX(BA$1,$A46),MIN(BA$1,$A46)))</f>
        <v>0</v>
      </c>
      <c r="BB46">
        <f>IF(BB$1=$A46,1,INDEX(Correlations!$F$3:$DA$102,MAX(BB$1,$A46),MIN(BB$1,$A46)))</f>
        <v>0</v>
      </c>
      <c r="BC46">
        <f>IF(BC$1=$A46,1,INDEX(Correlations!$F$3:$DA$102,MAX(BC$1,$A46),MIN(BC$1,$A46)))</f>
        <v>0</v>
      </c>
      <c r="BD46">
        <f>IF(BD$1=$A46,1,INDEX(Correlations!$F$3:$DA$102,MAX(BD$1,$A46),MIN(BD$1,$A46)))</f>
        <v>0</v>
      </c>
      <c r="BE46">
        <f>IF(BE$1=$A46,1,INDEX(Correlations!$F$3:$DA$102,MAX(BE$1,$A46),MIN(BE$1,$A46)))</f>
        <v>0</v>
      </c>
      <c r="BF46">
        <f>IF(BF$1=$A46,1,INDEX(Correlations!$F$3:$DA$102,MAX(BF$1,$A46),MIN(BF$1,$A46)))</f>
        <v>0</v>
      </c>
      <c r="BG46">
        <f>IF(BG$1=$A46,1,INDEX(Correlations!$F$3:$DA$102,MAX(BG$1,$A46),MIN(BG$1,$A46)))</f>
        <v>0</v>
      </c>
      <c r="BH46">
        <f>IF(BH$1=$A46,1,INDEX(Correlations!$F$3:$DA$102,MAX(BH$1,$A46),MIN(BH$1,$A46)))</f>
        <v>0</v>
      </c>
      <c r="BI46">
        <f>IF(BI$1=$A46,1,INDEX(Correlations!$F$3:$DA$102,MAX(BI$1,$A46),MIN(BI$1,$A46)))</f>
        <v>0</v>
      </c>
      <c r="BJ46">
        <f>IF(BJ$1=$A46,1,INDEX(Correlations!$F$3:$DA$102,MAX(BJ$1,$A46),MIN(BJ$1,$A46)))</f>
        <v>0</v>
      </c>
      <c r="BK46">
        <f>IF(BK$1=$A46,1,INDEX(Correlations!$F$3:$DA$102,MAX(BK$1,$A46),MIN(BK$1,$A46)))</f>
        <v>0</v>
      </c>
      <c r="BL46">
        <f>IF(BL$1=$A46,1,INDEX(Correlations!$F$3:$DA$102,MAX(BL$1,$A46),MIN(BL$1,$A46)))</f>
        <v>0</v>
      </c>
      <c r="BM46">
        <f>IF(BM$1=$A46,1,INDEX(Correlations!$F$3:$DA$102,MAX(BM$1,$A46),MIN(BM$1,$A46)))</f>
        <v>0</v>
      </c>
      <c r="BN46">
        <f>IF(BN$1=$A46,1,INDEX(Correlations!$F$3:$DA$102,MAX(BN$1,$A46),MIN(BN$1,$A46)))</f>
        <v>0</v>
      </c>
      <c r="BO46">
        <f>IF(BO$1=$A46,1,INDEX(Correlations!$F$3:$DA$102,MAX(BO$1,$A46),MIN(BO$1,$A46)))</f>
        <v>0</v>
      </c>
      <c r="BP46">
        <f>IF(BP$1=$A46,1,INDEX(Correlations!$F$3:$DA$102,MAX(BP$1,$A46),MIN(BP$1,$A46)))</f>
        <v>0</v>
      </c>
      <c r="BQ46">
        <f>IF(BQ$1=$A46,1,INDEX(Correlations!$F$3:$DA$102,MAX(BQ$1,$A46),MIN(BQ$1,$A46)))</f>
        <v>0</v>
      </c>
      <c r="BR46">
        <f>IF(BR$1=$A46,1,INDEX(Correlations!$F$3:$DA$102,MAX(BR$1,$A46),MIN(BR$1,$A46)))</f>
        <v>0</v>
      </c>
      <c r="BS46">
        <f>IF(BS$1=$A46,1,INDEX(Correlations!$F$3:$DA$102,MAX(BS$1,$A46),MIN(BS$1,$A46)))</f>
        <v>0</v>
      </c>
      <c r="BT46">
        <f>IF(BT$1=$A46,1,INDEX(Correlations!$F$3:$DA$102,MAX(BT$1,$A46),MIN(BT$1,$A46)))</f>
        <v>0</v>
      </c>
      <c r="BU46">
        <f>IF(BU$1=$A46,1,INDEX(Correlations!$F$3:$DA$102,MAX(BU$1,$A46),MIN(BU$1,$A46)))</f>
        <v>0</v>
      </c>
      <c r="BV46">
        <f>IF(BV$1=$A46,1,INDEX(Correlations!$F$3:$DA$102,MAX(BV$1,$A46),MIN(BV$1,$A46)))</f>
        <v>0</v>
      </c>
      <c r="BW46">
        <f>IF(BW$1=$A46,1,INDEX(Correlations!$F$3:$DA$102,MAX(BW$1,$A46),MIN(BW$1,$A46)))</f>
        <v>0</v>
      </c>
      <c r="BX46">
        <f>IF(BX$1=$A46,1,INDEX(Correlations!$F$3:$DA$102,MAX(BX$1,$A46),MIN(BX$1,$A46)))</f>
        <v>0</v>
      </c>
      <c r="BY46">
        <f>IF(BY$1=$A46,1,INDEX(Correlations!$F$3:$DA$102,MAX(BY$1,$A46),MIN(BY$1,$A46)))</f>
        <v>0</v>
      </c>
      <c r="BZ46">
        <f>IF(BZ$1=$A46,1,INDEX(Correlations!$F$3:$DA$102,MAX(BZ$1,$A46),MIN(BZ$1,$A46)))</f>
        <v>0</v>
      </c>
      <c r="CA46">
        <f>IF(CA$1=$A46,1,INDEX(Correlations!$F$3:$DA$102,MAX(CA$1,$A46),MIN(CA$1,$A46)))</f>
        <v>0</v>
      </c>
      <c r="CB46">
        <f>IF(CB$1=$A46,1,INDEX(Correlations!$F$3:$DA$102,MAX(CB$1,$A46),MIN(CB$1,$A46)))</f>
        <v>0</v>
      </c>
      <c r="CC46">
        <f>IF(CC$1=$A46,1,INDEX(Correlations!$F$3:$DA$102,MAX(CC$1,$A46),MIN(CC$1,$A46)))</f>
        <v>0</v>
      </c>
      <c r="CD46">
        <f>IF(CD$1=$A46,1,INDEX(Correlations!$F$3:$DA$102,MAX(CD$1,$A46),MIN(CD$1,$A46)))</f>
        <v>0</v>
      </c>
      <c r="CE46">
        <f>IF(CE$1=$A46,1,INDEX(Correlations!$F$3:$DA$102,MAX(CE$1,$A46),MIN(CE$1,$A46)))</f>
        <v>0</v>
      </c>
      <c r="CF46">
        <f>IF(CF$1=$A46,1,INDEX(Correlations!$F$3:$DA$102,MAX(CF$1,$A46),MIN(CF$1,$A46)))</f>
        <v>0</v>
      </c>
      <c r="CG46">
        <f>IF(CG$1=$A46,1,INDEX(Correlations!$F$3:$DA$102,MAX(CG$1,$A46),MIN(CG$1,$A46)))</f>
        <v>0</v>
      </c>
      <c r="CH46">
        <f>IF(CH$1=$A46,1,INDEX(Correlations!$F$3:$DA$102,MAX(CH$1,$A46),MIN(CH$1,$A46)))</f>
        <v>0</v>
      </c>
      <c r="CI46">
        <f>IF(CI$1=$A46,1,INDEX(Correlations!$F$3:$DA$102,MAX(CI$1,$A46),MIN(CI$1,$A46)))</f>
        <v>0</v>
      </c>
      <c r="CJ46">
        <f>IF(CJ$1=$A46,1,INDEX(Correlations!$F$3:$DA$102,MAX(CJ$1,$A46),MIN(CJ$1,$A46)))</f>
        <v>0</v>
      </c>
      <c r="CK46">
        <f>IF(CK$1=$A46,1,INDEX(Correlations!$F$3:$DA$102,MAX(CK$1,$A46),MIN(CK$1,$A46)))</f>
        <v>0</v>
      </c>
      <c r="CL46">
        <f>IF(CL$1=$A46,1,INDEX(Correlations!$F$3:$DA$102,MAX(CL$1,$A46),MIN(CL$1,$A46)))</f>
        <v>0</v>
      </c>
      <c r="CM46">
        <f>IF(CM$1=$A46,1,INDEX(Correlations!$F$3:$DA$102,MAX(CM$1,$A46),MIN(CM$1,$A46)))</f>
        <v>0</v>
      </c>
      <c r="CN46">
        <f>IF(CN$1=$A46,1,INDEX(Correlations!$F$3:$DA$102,MAX(CN$1,$A46),MIN(CN$1,$A46)))</f>
        <v>0</v>
      </c>
      <c r="CO46">
        <f>IF(CO$1=$A46,1,INDEX(Correlations!$F$3:$DA$102,MAX(CO$1,$A46),MIN(CO$1,$A46)))</f>
        <v>0</v>
      </c>
      <c r="CP46">
        <f>IF(CP$1=$A46,1,INDEX(Correlations!$F$3:$DA$102,MAX(CP$1,$A46),MIN(CP$1,$A46)))</f>
        <v>0</v>
      </c>
      <c r="CQ46">
        <f>IF(CQ$1=$A46,1,INDEX(Correlations!$F$3:$DA$102,MAX(CQ$1,$A46),MIN(CQ$1,$A46)))</f>
        <v>0</v>
      </c>
      <c r="CR46">
        <f>IF(CR$1=$A46,1,INDEX(Correlations!$F$3:$DA$102,MAX(CR$1,$A46),MIN(CR$1,$A46)))</f>
        <v>0</v>
      </c>
      <c r="CS46">
        <f>IF(CS$1=$A46,1,INDEX(Correlations!$F$3:$DA$102,MAX(CS$1,$A46),MIN(CS$1,$A46)))</f>
        <v>0</v>
      </c>
      <c r="CT46">
        <f>IF(CT$1=$A46,1,INDEX(Correlations!$F$3:$DA$102,MAX(CT$1,$A46),MIN(CT$1,$A46)))</f>
        <v>0</v>
      </c>
      <c r="CU46">
        <f>IF(CU$1=$A46,1,INDEX(Correlations!$F$3:$DA$102,MAX(CU$1,$A46),MIN(CU$1,$A46)))</f>
        <v>0</v>
      </c>
      <c r="CV46">
        <f>IF(CV$1=$A46,1,INDEX(Correlations!$F$3:$DA$102,MAX(CV$1,$A46),MIN(CV$1,$A46)))</f>
        <v>0</v>
      </c>
      <c r="CW46">
        <f>IF(CW$1=$A46,1,INDEX(Correlations!$F$3:$DA$102,MAX(CW$1,$A46),MIN(CW$1,$A46)))</f>
        <v>0</v>
      </c>
    </row>
    <row r="47" spans="1:101" x14ac:dyDescent="0.15">
      <c r="A47">
        <v>46</v>
      </c>
      <c r="B47">
        <f>IF(B$1=$A47,1,INDEX(Correlations!$F$3:$DA$102,MAX(B$1,$A47),MIN(B$1,$A47)))</f>
        <v>0.28399999999999997</v>
      </c>
      <c r="C47">
        <f>IF(C$1=$A47,1,INDEX(Correlations!$F$3:$DA$102,MAX(C$1,$A47),MIN(C$1,$A47)))</f>
        <v>0.248</v>
      </c>
      <c r="D47">
        <f>IF(D$1=$A47,1,INDEX(Correlations!$F$3:$DA$102,MAX(D$1,$A47),MIN(D$1,$A47)))</f>
        <v>0</v>
      </c>
      <c r="E47">
        <f>IF(E$1=$A47,1,INDEX(Correlations!$F$3:$DA$102,MAX(E$1,$A47),MIN(E$1,$A47)))</f>
        <v>0.39689999999999998</v>
      </c>
      <c r="F47">
        <f>IF(F$1=$A47,1,INDEX(Correlations!$F$3:$DA$102,MAX(F$1,$A47),MIN(F$1,$A47)))</f>
        <v>0.21690000000000001</v>
      </c>
      <c r="G47">
        <f>IF(G$1=$A47,1,INDEX(Correlations!$F$3:$DA$102,MAX(G$1,$A47),MIN(G$1,$A47)))</f>
        <v>0</v>
      </c>
      <c r="H47">
        <f>IF(H$1=$A47,1,INDEX(Correlations!$F$3:$DA$102,MAX(H$1,$A47),MIN(H$1,$A47)))</f>
        <v>0.42599999999999999</v>
      </c>
      <c r="I47">
        <f>IF(I$1=$A47,1,INDEX(Correlations!$F$3:$DA$102,MAX(I$1,$A47),MIN(I$1,$A47)))</f>
        <v>0</v>
      </c>
      <c r="J47">
        <f>IF(J$1=$A47,1,INDEX(Correlations!$F$3:$DA$102,MAX(J$1,$A47),MIN(J$1,$A47)))</f>
        <v>0</v>
      </c>
      <c r="K47">
        <f>IF(K$1=$A47,1,INDEX(Correlations!$F$3:$DA$102,MAX(K$1,$A47),MIN(K$1,$A47)))</f>
        <v>0.47520000000000001</v>
      </c>
      <c r="L47">
        <f>IF(L$1=$A47,1,INDEX(Correlations!$F$3:$DA$102,MAX(L$1,$A47),MIN(L$1,$A47)))</f>
        <v>0</v>
      </c>
      <c r="M47">
        <f>IF(M$1=$A47,1,INDEX(Correlations!$F$3:$DA$102,MAX(M$1,$A47),MIN(M$1,$A47)))</f>
        <v>0</v>
      </c>
      <c r="N47">
        <f>IF(N$1=$A47,1,INDEX(Correlations!$F$3:$DA$102,MAX(N$1,$A47),MIN(N$1,$A47)))</f>
        <v>0</v>
      </c>
      <c r="O47">
        <f>IF(O$1=$A47,1,INDEX(Correlations!$F$3:$DA$102,MAX(O$1,$A47),MIN(O$1,$A47)))</f>
        <v>0</v>
      </c>
      <c r="P47">
        <f>IF(P$1=$A47,1,INDEX(Correlations!$F$3:$DA$102,MAX(P$1,$A47),MIN(P$1,$A47)))</f>
        <v>0.18765999999999999</v>
      </c>
      <c r="Q47">
        <f>IF(Q$1=$A47,1,INDEX(Correlations!$F$3:$DA$102,MAX(Q$1,$A47),MIN(Q$1,$A47)))</f>
        <v>0.2137</v>
      </c>
      <c r="R47">
        <f>IF(R$1=$A47,1,INDEX(Correlations!$F$3:$DA$102,MAX(R$1,$A47),MIN(R$1,$A47)))</f>
        <v>0</v>
      </c>
      <c r="S47">
        <f>IF(S$1=$A47,1,INDEX(Correlations!$F$3:$DA$102,MAX(S$1,$A47),MIN(S$1,$A47)))</f>
        <v>0</v>
      </c>
      <c r="T47">
        <f>IF(T$1=$A47,1,INDEX(Correlations!$F$3:$DA$102,MAX(T$1,$A47),MIN(T$1,$A47)))</f>
        <v>0</v>
      </c>
      <c r="U47">
        <f>IF(U$1=$A47,1,INDEX(Correlations!$F$3:$DA$102,MAX(U$1,$A47),MIN(U$1,$A47)))</f>
        <v>0</v>
      </c>
      <c r="V47">
        <f>IF(V$1=$A47,1,INDEX(Correlations!$F$3:$DA$102,MAX(V$1,$A47),MIN(V$1,$A47)))</f>
        <v>0</v>
      </c>
      <c r="W47">
        <f>IF(W$1=$A47,1,INDEX(Correlations!$F$3:$DA$102,MAX(W$1,$A47),MIN(W$1,$A47)))</f>
        <v>0</v>
      </c>
      <c r="X47">
        <f>IF(X$1=$A47,1,INDEX(Correlations!$F$3:$DA$102,MAX(X$1,$A47),MIN(X$1,$A47)))</f>
        <v>0</v>
      </c>
      <c r="Y47">
        <f>IF(Y$1=$A47,1,INDEX(Correlations!$F$3:$DA$102,MAX(Y$1,$A47),MIN(Y$1,$A47)))</f>
        <v>0</v>
      </c>
      <c r="Z47">
        <f>IF(Z$1=$A47,1,INDEX(Correlations!$F$3:$DA$102,MAX(Z$1,$A47),MIN(Z$1,$A47)))</f>
        <v>0</v>
      </c>
      <c r="AA47">
        <f>IF(AA$1=$A47,1,INDEX(Correlations!$F$3:$DA$102,MAX(AA$1,$A47),MIN(AA$1,$A47)))</f>
        <v>0</v>
      </c>
      <c r="AB47">
        <f>IF(AB$1=$A47,1,INDEX(Correlations!$F$3:$DA$102,MAX(AB$1,$A47),MIN(AB$1,$A47)))</f>
        <v>0</v>
      </c>
      <c r="AC47">
        <f>IF(AC$1=$A47,1,INDEX(Correlations!$F$3:$DA$102,MAX(AC$1,$A47),MIN(AC$1,$A47)))</f>
        <v>0</v>
      </c>
      <c r="AD47">
        <f>IF(AD$1=$A47,1,INDEX(Correlations!$F$3:$DA$102,MAX(AD$1,$A47),MIN(AD$1,$A47)))</f>
        <v>0</v>
      </c>
      <c r="AE47">
        <f>IF(AE$1=$A47,1,INDEX(Correlations!$F$3:$DA$102,MAX(AE$1,$A47),MIN(AE$1,$A47)))</f>
        <v>0</v>
      </c>
      <c r="AF47">
        <f>IF(AF$1=$A47,1,INDEX(Correlations!$F$3:$DA$102,MAX(AF$1,$A47),MIN(AF$1,$A47)))</f>
        <v>0.22900000000000001</v>
      </c>
      <c r="AG47">
        <f>IF(AG$1=$A47,1,INDEX(Correlations!$F$3:$DA$102,MAX(AG$1,$A47),MIN(AG$1,$A47)))</f>
        <v>0.32528000000000001</v>
      </c>
      <c r="AH47">
        <f>IF(AH$1=$A47,1,INDEX(Correlations!$F$3:$DA$102,MAX(AH$1,$A47),MIN(AH$1,$A47)))</f>
        <v>0.17330000000000001</v>
      </c>
      <c r="AI47">
        <f>IF(AI$1=$A47,1,INDEX(Correlations!$F$3:$DA$102,MAX(AI$1,$A47),MIN(AI$1,$A47)))</f>
        <v>0</v>
      </c>
      <c r="AJ47">
        <f>IF(AJ$1=$A47,1,INDEX(Correlations!$F$3:$DA$102,MAX(AJ$1,$A47),MIN(AJ$1,$A47)))</f>
        <v>0</v>
      </c>
      <c r="AK47">
        <f>IF(AK$1=$A47,1,INDEX(Correlations!$F$3:$DA$102,MAX(AK$1,$A47),MIN(AK$1,$A47)))</f>
        <v>0</v>
      </c>
      <c r="AL47">
        <f>IF(AL$1=$A47,1,INDEX(Correlations!$F$3:$DA$102,MAX(AL$1,$A47),MIN(AL$1,$A47)))</f>
        <v>0.3589</v>
      </c>
      <c r="AM47">
        <f>IF(AM$1=$A47,1,INDEX(Correlations!$F$3:$DA$102,MAX(AM$1,$A47),MIN(AM$1,$A47)))</f>
        <v>0.34889999999999999</v>
      </c>
      <c r="AN47">
        <f>IF(AN$1=$A47,1,INDEX(Correlations!$F$3:$DA$102,MAX(AN$1,$A47),MIN(AN$1,$A47)))</f>
        <v>0.30669999999999997</v>
      </c>
      <c r="AO47">
        <f>IF(AO$1=$A47,1,INDEX(Correlations!$F$3:$DA$102,MAX(AO$1,$A47),MIN(AO$1,$A47)))</f>
        <v>0.27729999999999999</v>
      </c>
      <c r="AP47">
        <f>IF(AP$1=$A47,1,INDEX(Correlations!$F$3:$DA$102,MAX(AP$1,$A47),MIN(AP$1,$A47)))</f>
        <v>0.29299999999999998</v>
      </c>
      <c r="AQ47">
        <f>IF(AQ$1=$A47,1,INDEX(Correlations!$F$3:$DA$102,MAX(AQ$1,$A47),MIN(AQ$1,$A47)))</f>
        <v>0</v>
      </c>
      <c r="AR47">
        <f>IF(AR$1=$A47,1,INDEX(Correlations!$F$3:$DA$102,MAX(AR$1,$A47),MIN(AR$1,$A47)))</f>
        <v>0.32590000000000002</v>
      </c>
      <c r="AS47">
        <f>IF(AS$1=$A47,1,INDEX(Correlations!$F$3:$DA$102,MAX(AS$1,$A47),MIN(AS$1,$A47)))</f>
        <v>0</v>
      </c>
      <c r="AT47">
        <f>IF(AT$1=$A47,1,INDEX(Correlations!$F$3:$DA$102,MAX(AT$1,$A47),MIN(AT$1,$A47)))</f>
        <v>0.80100000000000005</v>
      </c>
      <c r="AU47">
        <f>IF(AU$1=$A47,1,INDEX(Correlations!$F$3:$DA$102,MAX(AU$1,$A47),MIN(AU$1,$A47)))</f>
        <v>1</v>
      </c>
      <c r="AV47">
        <f>IF(AV$1=$A47,1,INDEX(Correlations!$F$3:$DA$102,MAX(AV$1,$A47),MIN(AV$1,$A47)))</f>
        <v>0</v>
      </c>
      <c r="AW47">
        <f>IF(AW$1=$A47,1,INDEX(Correlations!$F$3:$DA$102,MAX(AW$1,$A47),MIN(AW$1,$A47)))</f>
        <v>0</v>
      </c>
      <c r="AX47">
        <f>IF(AX$1=$A47,1,INDEX(Correlations!$F$3:$DA$102,MAX(AX$1,$A47),MIN(AX$1,$A47)))</f>
        <v>0</v>
      </c>
      <c r="AY47">
        <f>IF(AY$1=$A47,1,INDEX(Correlations!$F$3:$DA$102,MAX(AY$1,$A47),MIN(AY$1,$A47)))</f>
        <v>0</v>
      </c>
      <c r="AZ47">
        <f>IF(AZ$1=$A47,1,INDEX(Correlations!$F$3:$DA$102,MAX(AZ$1,$A47),MIN(AZ$1,$A47)))</f>
        <v>0</v>
      </c>
      <c r="BA47">
        <f>IF(BA$1=$A47,1,INDEX(Correlations!$F$3:$DA$102,MAX(BA$1,$A47),MIN(BA$1,$A47)))</f>
        <v>0</v>
      </c>
      <c r="BB47">
        <f>IF(BB$1=$A47,1,INDEX(Correlations!$F$3:$DA$102,MAX(BB$1,$A47),MIN(BB$1,$A47)))</f>
        <v>0</v>
      </c>
      <c r="BC47">
        <f>IF(BC$1=$A47,1,INDEX(Correlations!$F$3:$DA$102,MAX(BC$1,$A47),MIN(BC$1,$A47)))</f>
        <v>0</v>
      </c>
      <c r="BD47">
        <f>IF(BD$1=$A47,1,INDEX(Correlations!$F$3:$DA$102,MAX(BD$1,$A47),MIN(BD$1,$A47)))</f>
        <v>0</v>
      </c>
      <c r="BE47">
        <f>IF(BE$1=$A47,1,INDEX(Correlations!$F$3:$DA$102,MAX(BE$1,$A47),MIN(BE$1,$A47)))</f>
        <v>0</v>
      </c>
      <c r="BF47">
        <f>IF(BF$1=$A47,1,INDEX(Correlations!$F$3:$DA$102,MAX(BF$1,$A47),MIN(BF$1,$A47)))</f>
        <v>0</v>
      </c>
      <c r="BG47">
        <f>IF(BG$1=$A47,1,INDEX(Correlations!$F$3:$DA$102,MAX(BG$1,$A47),MIN(BG$1,$A47)))</f>
        <v>0</v>
      </c>
      <c r="BH47">
        <f>IF(BH$1=$A47,1,INDEX(Correlations!$F$3:$DA$102,MAX(BH$1,$A47),MIN(BH$1,$A47)))</f>
        <v>0</v>
      </c>
      <c r="BI47">
        <f>IF(BI$1=$A47,1,INDEX(Correlations!$F$3:$DA$102,MAX(BI$1,$A47),MIN(BI$1,$A47)))</f>
        <v>0</v>
      </c>
      <c r="BJ47">
        <f>IF(BJ$1=$A47,1,INDEX(Correlations!$F$3:$DA$102,MAX(BJ$1,$A47),MIN(BJ$1,$A47)))</f>
        <v>0</v>
      </c>
      <c r="BK47">
        <f>IF(BK$1=$A47,1,INDEX(Correlations!$F$3:$DA$102,MAX(BK$1,$A47),MIN(BK$1,$A47)))</f>
        <v>0</v>
      </c>
      <c r="BL47">
        <f>IF(BL$1=$A47,1,INDEX(Correlations!$F$3:$DA$102,MAX(BL$1,$A47),MIN(BL$1,$A47)))</f>
        <v>0</v>
      </c>
      <c r="BM47">
        <f>IF(BM$1=$A47,1,INDEX(Correlations!$F$3:$DA$102,MAX(BM$1,$A47),MIN(BM$1,$A47)))</f>
        <v>0</v>
      </c>
      <c r="BN47">
        <f>IF(BN$1=$A47,1,INDEX(Correlations!$F$3:$DA$102,MAX(BN$1,$A47),MIN(BN$1,$A47)))</f>
        <v>0</v>
      </c>
      <c r="BO47">
        <f>IF(BO$1=$A47,1,INDEX(Correlations!$F$3:$DA$102,MAX(BO$1,$A47),MIN(BO$1,$A47)))</f>
        <v>0</v>
      </c>
      <c r="BP47">
        <f>IF(BP$1=$A47,1,INDEX(Correlations!$F$3:$DA$102,MAX(BP$1,$A47),MIN(BP$1,$A47)))</f>
        <v>0</v>
      </c>
      <c r="BQ47">
        <f>IF(BQ$1=$A47,1,INDEX(Correlations!$F$3:$DA$102,MAX(BQ$1,$A47),MIN(BQ$1,$A47)))</f>
        <v>0</v>
      </c>
      <c r="BR47">
        <f>IF(BR$1=$A47,1,INDEX(Correlations!$F$3:$DA$102,MAX(BR$1,$A47),MIN(BR$1,$A47)))</f>
        <v>0</v>
      </c>
      <c r="BS47">
        <f>IF(BS$1=$A47,1,INDEX(Correlations!$F$3:$DA$102,MAX(BS$1,$A47),MIN(BS$1,$A47)))</f>
        <v>0</v>
      </c>
      <c r="BT47">
        <f>IF(BT$1=$A47,1,INDEX(Correlations!$F$3:$DA$102,MAX(BT$1,$A47),MIN(BT$1,$A47)))</f>
        <v>0</v>
      </c>
      <c r="BU47">
        <f>IF(BU$1=$A47,1,INDEX(Correlations!$F$3:$DA$102,MAX(BU$1,$A47),MIN(BU$1,$A47)))</f>
        <v>0</v>
      </c>
      <c r="BV47">
        <f>IF(BV$1=$A47,1,INDEX(Correlations!$F$3:$DA$102,MAX(BV$1,$A47),MIN(BV$1,$A47)))</f>
        <v>0</v>
      </c>
      <c r="BW47">
        <f>IF(BW$1=$A47,1,INDEX(Correlations!$F$3:$DA$102,MAX(BW$1,$A47),MIN(BW$1,$A47)))</f>
        <v>0</v>
      </c>
      <c r="BX47">
        <f>IF(BX$1=$A47,1,INDEX(Correlations!$F$3:$DA$102,MAX(BX$1,$A47),MIN(BX$1,$A47)))</f>
        <v>0</v>
      </c>
      <c r="BY47">
        <f>IF(BY$1=$A47,1,INDEX(Correlations!$F$3:$DA$102,MAX(BY$1,$A47),MIN(BY$1,$A47)))</f>
        <v>0</v>
      </c>
      <c r="BZ47">
        <f>IF(BZ$1=$A47,1,INDEX(Correlations!$F$3:$DA$102,MAX(BZ$1,$A47),MIN(BZ$1,$A47)))</f>
        <v>0</v>
      </c>
      <c r="CA47">
        <f>IF(CA$1=$A47,1,INDEX(Correlations!$F$3:$DA$102,MAX(CA$1,$A47),MIN(CA$1,$A47)))</f>
        <v>0</v>
      </c>
      <c r="CB47">
        <f>IF(CB$1=$A47,1,INDEX(Correlations!$F$3:$DA$102,MAX(CB$1,$A47),MIN(CB$1,$A47)))</f>
        <v>0</v>
      </c>
      <c r="CC47">
        <f>IF(CC$1=$A47,1,INDEX(Correlations!$F$3:$DA$102,MAX(CC$1,$A47),MIN(CC$1,$A47)))</f>
        <v>0</v>
      </c>
      <c r="CD47">
        <f>IF(CD$1=$A47,1,INDEX(Correlations!$F$3:$DA$102,MAX(CD$1,$A47),MIN(CD$1,$A47)))</f>
        <v>0</v>
      </c>
      <c r="CE47">
        <f>IF(CE$1=$A47,1,INDEX(Correlations!$F$3:$DA$102,MAX(CE$1,$A47),MIN(CE$1,$A47)))</f>
        <v>0</v>
      </c>
      <c r="CF47">
        <f>IF(CF$1=$A47,1,INDEX(Correlations!$F$3:$DA$102,MAX(CF$1,$A47),MIN(CF$1,$A47)))</f>
        <v>0</v>
      </c>
      <c r="CG47">
        <f>IF(CG$1=$A47,1,INDEX(Correlations!$F$3:$DA$102,MAX(CG$1,$A47),MIN(CG$1,$A47)))</f>
        <v>0</v>
      </c>
      <c r="CH47">
        <f>IF(CH$1=$A47,1,INDEX(Correlations!$F$3:$DA$102,MAX(CH$1,$A47),MIN(CH$1,$A47)))</f>
        <v>0</v>
      </c>
      <c r="CI47">
        <f>IF(CI$1=$A47,1,INDEX(Correlations!$F$3:$DA$102,MAX(CI$1,$A47),MIN(CI$1,$A47)))</f>
        <v>0</v>
      </c>
      <c r="CJ47">
        <f>IF(CJ$1=$A47,1,INDEX(Correlations!$F$3:$DA$102,MAX(CJ$1,$A47),MIN(CJ$1,$A47)))</f>
        <v>0</v>
      </c>
      <c r="CK47">
        <f>IF(CK$1=$A47,1,INDEX(Correlations!$F$3:$DA$102,MAX(CK$1,$A47),MIN(CK$1,$A47)))</f>
        <v>0</v>
      </c>
      <c r="CL47">
        <f>IF(CL$1=$A47,1,INDEX(Correlations!$F$3:$DA$102,MAX(CL$1,$A47),MIN(CL$1,$A47)))</f>
        <v>0</v>
      </c>
      <c r="CM47">
        <f>IF(CM$1=$A47,1,INDEX(Correlations!$F$3:$DA$102,MAX(CM$1,$A47),MIN(CM$1,$A47)))</f>
        <v>0</v>
      </c>
      <c r="CN47">
        <f>IF(CN$1=$A47,1,INDEX(Correlations!$F$3:$DA$102,MAX(CN$1,$A47),MIN(CN$1,$A47)))</f>
        <v>0</v>
      </c>
      <c r="CO47">
        <f>IF(CO$1=$A47,1,INDEX(Correlations!$F$3:$DA$102,MAX(CO$1,$A47),MIN(CO$1,$A47)))</f>
        <v>0</v>
      </c>
      <c r="CP47">
        <f>IF(CP$1=$A47,1,INDEX(Correlations!$F$3:$DA$102,MAX(CP$1,$A47),MIN(CP$1,$A47)))</f>
        <v>0</v>
      </c>
      <c r="CQ47">
        <f>IF(CQ$1=$A47,1,INDEX(Correlations!$F$3:$DA$102,MAX(CQ$1,$A47),MIN(CQ$1,$A47)))</f>
        <v>0</v>
      </c>
      <c r="CR47">
        <f>IF(CR$1=$A47,1,INDEX(Correlations!$F$3:$DA$102,MAX(CR$1,$A47),MIN(CR$1,$A47)))</f>
        <v>0</v>
      </c>
      <c r="CS47">
        <f>IF(CS$1=$A47,1,INDEX(Correlations!$F$3:$DA$102,MAX(CS$1,$A47),MIN(CS$1,$A47)))</f>
        <v>0</v>
      </c>
      <c r="CT47">
        <f>IF(CT$1=$A47,1,INDEX(Correlations!$F$3:$DA$102,MAX(CT$1,$A47),MIN(CT$1,$A47)))</f>
        <v>0</v>
      </c>
      <c r="CU47">
        <f>IF(CU$1=$A47,1,INDEX(Correlations!$F$3:$DA$102,MAX(CU$1,$A47),MIN(CU$1,$A47)))</f>
        <v>0</v>
      </c>
      <c r="CV47">
        <f>IF(CV$1=$A47,1,INDEX(Correlations!$F$3:$DA$102,MAX(CV$1,$A47),MIN(CV$1,$A47)))</f>
        <v>0</v>
      </c>
      <c r="CW47">
        <f>IF(CW$1=$A47,1,INDEX(Correlations!$F$3:$DA$102,MAX(CW$1,$A47),MIN(CW$1,$A47)))</f>
        <v>0</v>
      </c>
    </row>
    <row r="48" spans="1:101" x14ac:dyDescent="0.15">
      <c r="A48">
        <v>47</v>
      </c>
      <c r="B48">
        <f>IF(B$1=$A48,1,INDEX(Correlations!$F$3:$DA$102,MAX(B$1,$A48),MIN(B$1,$A48)))</f>
        <v>0</v>
      </c>
      <c r="C48">
        <f>IF(C$1=$A48,1,INDEX(Correlations!$F$3:$DA$102,MAX(C$1,$A48),MIN(C$1,$A48)))</f>
        <v>0</v>
      </c>
      <c r="D48">
        <f>IF(D$1=$A48,1,INDEX(Correlations!$F$3:$DA$102,MAX(D$1,$A48),MIN(D$1,$A48)))</f>
        <v>0</v>
      </c>
      <c r="E48">
        <f>IF(E$1=$A48,1,INDEX(Correlations!$F$3:$DA$102,MAX(E$1,$A48),MIN(E$1,$A48)))</f>
        <v>0</v>
      </c>
      <c r="F48">
        <f>IF(F$1=$A48,1,INDEX(Correlations!$F$3:$DA$102,MAX(F$1,$A48),MIN(F$1,$A48)))</f>
        <v>0</v>
      </c>
      <c r="G48">
        <f>IF(G$1=$A48,1,INDEX(Correlations!$F$3:$DA$102,MAX(G$1,$A48),MIN(G$1,$A48)))</f>
        <v>0</v>
      </c>
      <c r="H48">
        <f>IF(H$1=$A48,1,INDEX(Correlations!$F$3:$DA$102,MAX(H$1,$A48),MIN(H$1,$A48)))</f>
        <v>0</v>
      </c>
      <c r="I48">
        <f>IF(I$1=$A48,1,INDEX(Correlations!$F$3:$DA$102,MAX(I$1,$A48),MIN(I$1,$A48)))</f>
        <v>0</v>
      </c>
      <c r="J48">
        <f>IF(J$1=$A48,1,INDEX(Correlations!$F$3:$DA$102,MAX(J$1,$A48),MIN(J$1,$A48)))</f>
        <v>0</v>
      </c>
      <c r="K48">
        <f>IF(K$1=$A48,1,INDEX(Correlations!$F$3:$DA$102,MAX(K$1,$A48),MIN(K$1,$A48)))</f>
        <v>0</v>
      </c>
      <c r="L48">
        <f>IF(L$1=$A48,1,INDEX(Correlations!$F$3:$DA$102,MAX(L$1,$A48),MIN(L$1,$A48)))</f>
        <v>0</v>
      </c>
      <c r="M48">
        <f>IF(M$1=$A48,1,INDEX(Correlations!$F$3:$DA$102,MAX(M$1,$A48),MIN(M$1,$A48)))</f>
        <v>0</v>
      </c>
      <c r="N48">
        <f>IF(N$1=$A48,1,INDEX(Correlations!$F$3:$DA$102,MAX(N$1,$A48),MIN(N$1,$A48)))</f>
        <v>0</v>
      </c>
      <c r="O48">
        <f>IF(O$1=$A48,1,INDEX(Correlations!$F$3:$DA$102,MAX(O$1,$A48),MIN(O$1,$A48)))</f>
        <v>0</v>
      </c>
      <c r="P48">
        <f>IF(P$1=$A48,1,INDEX(Correlations!$F$3:$DA$102,MAX(P$1,$A48),MIN(P$1,$A48)))</f>
        <v>0</v>
      </c>
      <c r="Q48">
        <f>IF(Q$1=$A48,1,INDEX(Correlations!$F$3:$DA$102,MAX(Q$1,$A48),MIN(Q$1,$A48)))</f>
        <v>0</v>
      </c>
      <c r="R48">
        <f>IF(R$1=$A48,1,INDEX(Correlations!$F$3:$DA$102,MAX(R$1,$A48),MIN(R$1,$A48)))</f>
        <v>0</v>
      </c>
      <c r="S48">
        <f>IF(S$1=$A48,1,INDEX(Correlations!$F$3:$DA$102,MAX(S$1,$A48),MIN(S$1,$A48)))</f>
        <v>0</v>
      </c>
      <c r="T48">
        <f>IF(T$1=$A48,1,INDEX(Correlations!$F$3:$DA$102,MAX(T$1,$A48),MIN(T$1,$A48)))</f>
        <v>0</v>
      </c>
      <c r="U48">
        <f>IF(U$1=$A48,1,INDEX(Correlations!$F$3:$DA$102,MAX(U$1,$A48),MIN(U$1,$A48)))</f>
        <v>0</v>
      </c>
      <c r="V48">
        <f>IF(V$1=$A48,1,INDEX(Correlations!$F$3:$DA$102,MAX(V$1,$A48),MIN(V$1,$A48)))</f>
        <v>0</v>
      </c>
      <c r="W48">
        <f>IF(W$1=$A48,1,INDEX(Correlations!$F$3:$DA$102,MAX(W$1,$A48),MIN(W$1,$A48)))</f>
        <v>0</v>
      </c>
      <c r="X48">
        <f>IF(X$1=$A48,1,INDEX(Correlations!$F$3:$DA$102,MAX(X$1,$A48),MIN(X$1,$A48)))</f>
        <v>0</v>
      </c>
      <c r="Y48">
        <f>IF(Y$1=$A48,1,INDEX(Correlations!$F$3:$DA$102,MAX(Y$1,$A48),MIN(Y$1,$A48)))</f>
        <v>0</v>
      </c>
      <c r="Z48">
        <f>IF(Z$1=$A48,1,INDEX(Correlations!$F$3:$DA$102,MAX(Z$1,$A48),MIN(Z$1,$A48)))</f>
        <v>0</v>
      </c>
      <c r="AA48">
        <f>IF(AA$1=$A48,1,INDEX(Correlations!$F$3:$DA$102,MAX(AA$1,$A48),MIN(AA$1,$A48)))</f>
        <v>0</v>
      </c>
      <c r="AB48">
        <f>IF(AB$1=$A48,1,INDEX(Correlations!$F$3:$DA$102,MAX(AB$1,$A48),MIN(AB$1,$A48)))</f>
        <v>0</v>
      </c>
      <c r="AC48">
        <f>IF(AC$1=$A48,1,INDEX(Correlations!$F$3:$DA$102,MAX(AC$1,$A48),MIN(AC$1,$A48)))</f>
        <v>0</v>
      </c>
      <c r="AD48">
        <f>IF(AD$1=$A48,1,INDEX(Correlations!$F$3:$DA$102,MAX(AD$1,$A48),MIN(AD$1,$A48)))</f>
        <v>0</v>
      </c>
      <c r="AE48">
        <f>IF(AE$1=$A48,1,INDEX(Correlations!$F$3:$DA$102,MAX(AE$1,$A48),MIN(AE$1,$A48)))</f>
        <v>0</v>
      </c>
      <c r="AF48">
        <f>IF(AF$1=$A48,1,INDEX(Correlations!$F$3:$DA$102,MAX(AF$1,$A48),MIN(AF$1,$A48)))</f>
        <v>0</v>
      </c>
      <c r="AG48">
        <f>IF(AG$1=$A48,1,INDEX(Correlations!$F$3:$DA$102,MAX(AG$1,$A48),MIN(AG$1,$A48)))</f>
        <v>0</v>
      </c>
      <c r="AH48">
        <f>IF(AH$1=$A48,1,INDEX(Correlations!$F$3:$DA$102,MAX(AH$1,$A48),MIN(AH$1,$A48)))</f>
        <v>0</v>
      </c>
      <c r="AI48">
        <f>IF(AI$1=$A48,1,INDEX(Correlations!$F$3:$DA$102,MAX(AI$1,$A48),MIN(AI$1,$A48)))</f>
        <v>0</v>
      </c>
      <c r="AJ48">
        <f>IF(AJ$1=$A48,1,INDEX(Correlations!$F$3:$DA$102,MAX(AJ$1,$A48),MIN(AJ$1,$A48)))</f>
        <v>0</v>
      </c>
      <c r="AK48">
        <f>IF(AK$1=$A48,1,INDEX(Correlations!$F$3:$DA$102,MAX(AK$1,$A48),MIN(AK$1,$A48)))</f>
        <v>0</v>
      </c>
      <c r="AL48">
        <f>IF(AL$1=$A48,1,INDEX(Correlations!$F$3:$DA$102,MAX(AL$1,$A48),MIN(AL$1,$A48)))</f>
        <v>0</v>
      </c>
      <c r="AM48">
        <f>IF(AM$1=$A48,1,INDEX(Correlations!$F$3:$DA$102,MAX(AM$1,$A48),MIN(AM$1,$A48)))</f>
        <v>0</v>
      </c>
      <c r="AN48">
        <f>IF(AN$1=$A48,1,INDEX(Correlations!$F$3:$DA$102,MAX(AN$1,$A48),MIN(AN$1,$A48)))</f>
        <v>0</v>
      </c>
      <c r="AO48">
        <f>IF(AO$1=$A48,1,INDEX(Correlations!$F$3:$DA$102,MAX(AO$1,$A48),MIN(AO$1,$A48)))</f>
        <v>0</v>
      </c>
      <c r="AP48">
        <f>IF(AP$1=$A48,1,INDEX(Correlations!$F$3:$DA$102,MAX(AP$1,$A48),MIN(AP$1,$A48)))</f>
        <v>0</v>
      </c>
      <c r="AQ48">
        <f>IF(AQ$1=$A48,1,INDEX(Correlations!$F$3:$DA$102,MAX(AQ$1,$A48),MIN(AQ$1,$A48)))</f>
        <v>0</v>
      </c>
      <c r="AR48">
        <f>IF(AR$1=$A48,1,INDEX(Correlations!$F$3:$DA$102,MAX(AR$1,$A48),MIN(AR$1,$A48)))</f>
        <v>0</v>
      </c>
      <c r="AS48">
        <f>IF(AS$1=$A48,1,INDEX(Correlations!$F$3:$DA$102,MAX(AS$1,$A48),MIN(AS$1,$A48)))</f>
        <v>0</v>
      </c>
      <c r="AT48">
        <f>IF(AT$1=$A48,1,INDEX(Correlations!$F$3:$DA$102,MAX(AT$1,$A48),MIN(AT$1,$A48)))</f>
        <v>0</v>
      </c>
      <c r="AU48">
        <f>IF(AU$1=$A48,1,INDEX(Correlations!$F$3:$DA$102,MAX(AU$1,$A48),MIN(AU$1,$A48)))</f>
        <v>0</v>
      </c>
      <c r="AV48">
        <f>IF(AV$1=$A48,1,INDEX(Correlations!$F$3:$DA$102,MAX(AV$1,$A48),MIN(AV$1,$A48)))</f>
        <v>1</v>
      </c>
      <c r="AW48">
        <f>IF(AW$1=$A48,1,INDEX(Correlations!$F$3:$DA$102,MAX(AW$1,$A48),MIN(AW$1,$A48)))</f>
        <v>0</v>
      </c>
      <c r="AX48">
        <f>IF(AX$1=$A48,1,INDEX(Correlations!$F$3:$DA$102,MAX(AX$1,$A48),MIN(AX$1,$A48)))</f>
        <v>0</v>
      </c>
      <c r="AY48">
        <f>IF(AY$1=$A48,1,INDEX(Correlations!$F$3:$DA$102,MAX(AY$1,$A48),MIN(AY$1,$A48)))</f>
        <v>0</v>
      </c>
      <c r="AZ48">
        <f>IF(AZ$1=$A48,1,INDEX(Correlations!$F$3:$DA$102,MAX(AZ$1,$A48),MIN(AZ$1,$A48)))</f>
        <v>0</v>
      </c>
      <c r="BA48">
        <f>IF(BA$1=$A48,1,INDEX(Correlations!$F$3:$DA$102,MAX(BA$1,$A48),MIN(BA$1,$A48)))</f>
        <v>0</v>
      </c>
      <c r="BB48">
        <f>IF(BB$1=$A48,1,INDEX(Correlations!$F$3:$DA$102,MAX(BB$1,$A48),MIN(BB$1,$A48)))</f>
        <v>0</v>
      </c>
      <c r="BC48">
        <f>IF(BC$1=$A48,1,INDEX(Correlations!$F$3:$DA$102,MAX(BC$1,$A48),MIN(BC$1,$A48)))</f>
        <v>0</v>
      </c>
      <c r="BD48">
        <f>IF(BD$1=$A48,1,INDEX(Correlations!$F$3:$DA$102,MAX(BD$1,$A48),MIN(BD$1,$A48)))</f>
        <v>0</v>
      </c>
      <c r="BE48">
        <f>IF(BE$1=$A48,1,INDEX(Correlations!$F$3:$DA$102,MAX(BE$1,$A48),MIN(BE$1,$A48)))</f>
        <v>0</v>
      </c>
      <c r="BF48">
        <f>IF(BF$1=$A48,1,INDEX(Correlations!$F$3:$DA$102,MAX(BF$1,$A48),MIN(BF$1,$A48)))</f>
        <v>0</v>
      </c>
      <c r="BG48">
        <f>IF(BG$1=$A48,1,INDEX(Correlations!$F$3:$DA$102,MAX(BG$1,$A48),MIN(BG$1,$A48)))</f>
        <v>0</v>
      </c>
      <c r="BH48">
        <f>IF(BH$1=$A48,1,INDEX(Correlations!$F$3:$DA$102,MAX(BH$1,$A48),MIN(BH$1,$A48)))</f>
        <v>0</v>
      </c>
      <c r="BI48">
        <f>IF(BI$1=$A48,1,INDEX(Correlations!$F$3:$DA$102,MAX(BI$1,$A48),MIN(BI$1,$A48)))</f>
        <v>0</v>
      </c>
      <c r="BJ48">
        <f>IF(BJ$1=$A48,1,INDEX(Correlations!$F$3:$DA$102,MAX(BJ$1,$A48),MIN(BJ$1,$A48)))</f>
        <v>0</v>
      </c>
      <c r="BK48">
        <f>IF(BK$1=$A48,1,INDEX(Correlations!$F$3:$DA$102,MAX(BK$1,$A48),MIN(BK$1,$A48)))</f>
        <v>0</v>
      </c>
      <c r="BL48">
        <f>IF(BL$1=$A48,1,INDEX(Correlations!$F$3:$DA$102,MAX(BL$1,$A48),MIN(BL$1,$A48)))</f>
        <v>0</v>
      </c>
      <c r="BM48">
        <f>IF(BM$1=$A48,1,INDEX(Correlations!$F$3:$DA$102,MAX(BM$1,$A48),MIN(BM$1,$A48)))</f>
        <v>0</v>
      </c>
      <c r="BN48">
        <f>IF(BN$1=$A48,1,INDEX(Correlations!$F$3:$DA$102,MAX(BN$1,$A48),MIN(BN$1,$A48)))</f>
        <v>0</v>
      </c>
      <c r="BO48">
        <f>IF(BO$1=$A48,1,INDEX(Correlations!$F$3:$DA$102,MAX(BO$1,$A48),MIN(BO$1,$A48)))</f>
        <v>0</v>
      </c>
      <c r="BP48">
        <f>IF(BP$1=$A48,1,INDEX(Correlations!$F$3:$DA$102,MAX(BP$1,$A48),MIN(BP$1,$A48)))</f>
        <v>0</v>
      </c>
      <c r="BQ48">
        <f>IF(BQ$1=$A48,1,INDEX(Correlations!$F$3:$DA$102,MAX(BQ$1,$A48),MIN(BQ$1,$A48)))</f>
        <v>0</v>
      </c>
      <c r="BR48">
        <f>IF(BR$1=$A48,1,INDEX(Correlations!$F$3:$DA$102,MAX(BR$1,$A48),MIN(BR$1,$A48)))</f>
        <v>0</v>
      </c>
      <c r="BS48">
        <f>IF(BS$1=$A48,1,INDEX(Correlations!$F$3:$DA$102,MAX(BS$1,$A48),MIN(BS$1,$A48)))</f>
        <v>0</v>
      </c>
      <c r="BT48">
        <f>IF(BT$1=$A48,1,INDEX(Correlations!$F$3:$DA$102,MAX(BT$1,$A48),MIN(BT$1,$A48)))</f>
        <v>0</v>
      </c>
      <c r="BU48">
        <f>IF(BU$1=$A48,1,INDEX(Correlations!$F$3:$DA$102,MAX(BU$1,$A48),MIN(BU$1,$A48)))</f>
        <v>0</v>
      </c>
      <c r="BV48">
        <f>IF(BV$1=$A48,1,INDEX(Correlations!$F$3:$DA$102,MAX(BV$1,$A48),MIN(BV$1,$A48)))</f>
        <v>0</v>
      </c>
      <c r="BW48">
        <f>IF(BW$1=$A48,1,INDEX(Correlations!$F$3:$DA$102,MAX(BW$1,$A48),MIN(BW$1,$A48)))</f>
        <v>0</v>
      </c>
      <c r="BX48">
        <f>IF(BX$1=$A48,1,INDEX(Correlations!$F$3:$DA$102,MAX(BX$1,$A48),MIN(BX$1,$A48)))</f>
        <v>0</v>
      </c>
      <c r="BY48">
        <f>IF(BY$1=$A48,1,INDEX(Correlations!$F$3:$DA$102,MAX(BY$1,$A48),MIN(BY$1,$A48)))</f>
        <v>0</v>
      </c>
      <c r="BZ48">
        <f>IF(BZ$1=$A48,1,INDEX(Correlations!$F$3:$DA$102,MAX(BZ$1,$A48),MIN(BZ$1,$A48)))</f>
        <v>0</v>
      </c>
      <c r="CA48">
        <f>IF(CA$1=$A48,1,INDEX(Correlations!$F$3:$DA$102,MAX(CA$1,$A48),MIN(CA$1,$A48)))</f>
        <v>0</v>
      </c>
      <c r="CB48">
        <f>IF(CB$1=$A48,1,INDEX(Correlations!$F$3:$DA$102,MAX(CB$1,$A48),MIN(CB$1,$A48)))</f>
        <v>0</v>
      </c>
      <c r="CC48">
        <f>IF(CC$1=$A48,1,INDEX(Correlations!$F$3:$DA$102,MAX(CC$1,$A48),MIN(CC$1,$A48)))</f>
        <v>0</v>
      </c>
      <c r="CD48">
        <f>IF(CD$1=$A48,1,INDEX(Correlations!$F$3:$DA$102,MAX(CD$1,$A48),MIN(CD$1,$A48)))</f>
        <v>0</v>
      </c>
      <c r="CE48">
        <f>IF(CE$1=$A48,1,INDEX(Correlations!$F$3:$DA$102,MAX(CE$1,$A48),MIN(CE$1,$A48)))</f>
        <v>0</v>
      </c>
      <c r="CF48">
        <f>IF(CF$1=$A48,1,INDEX(Correlations!$F$3:$DA$102,MAX(CF$1,$A48),MIN(CF$1,$A48)))</f>
        <v>0</v>
      </c>
      <c r="CG48">
        <f>IF(CG$1=$A48,1,INDEX(Correlations!$F$3:$DA$102,MAX(CG$1,$A48),MIN(CG$1,$A48)))</f>
        <v>0</v>
      </c>
      <c r="CH48">
        <f>IF(CH$1=$A48,1,INDEX(Correlations!$F$3:$DA$102,MAX(CH$1,$A48),MIN(CH$1,$A48)))</f>
        <v>0</v>
      </c>
      <c r="CI48">
        <f>IF(CI$1=$A48,1,INDEX(Correlations!$F$3:$DA$102,MAX(CI$1,$A48),MIN(CI$1,$A48)))</f>
        <v>0</v>
      </c>
      <c r="CJ48">
        <f>IF(CJ$1=$A48,1,INDEX(Correlations!$F$3:$DA$102,MAX(CJ$1,$A48),MIN(CJ$1,$A48)))</f>
        <v>0</v>
      </c>
      <c r="CK48">
        <f>IF(CK$1=$A48,1,INDEX(Correlations!$F$3:$DA$102,MAX(CK$1,$A48),MIN(CK$1,$A48)))</f>
        <v>0</v>
      </c>
      <c r="CL48">
        <f>IF(CL$1=$A48,1,INDEX(Correlations!$F$3:$DA$102,MAX(CL$1,$A48),MIN(CL$1,$A48)))</f>
        <v>0</v>
      </c>
      <c r="CM48">
        <f>IF(CM$1=$A48,1,INDEX(Correlations!$F$3:$DA$102,MAX(CM$1,$A48),MIN(CM$1,$A48)))</f>
        <v>0</v>
      </c>
      <c r="CN48">
        <f>IF(CN$1=$A48,1,INDEX(Correlations!$F$3:$DA$102,MAX(CN$1,$A48),MIN(CN$1,$A48)))</f>
        <v>0</v>
      </c>
      <c r="CO48">
        <f>IF(CO$1=$A48,1,INDEX(Correlations!$F$3:$DA$102,MAX(CO$1,$A48),MIN(CO$1,$A48)))</f>
        <v>0</v>
      </c>
      <c r="CP48">
        <f>IF(CP$1=$A48,1,INDEX(Correlations!$F$3:$DA$102,MAX(CP$1,$A48),MIN(CP$1,$A48)))</f>
        <v>0</v>
      </c>
      <c r="CQ48">
        <f>IF(CQ$1=$A48,1,INDEX(Correlations!$F$3:$DA$102,MAX(CQ$1,$A48),MIN(CQ$1,$A48)))</f>
        <v>0</v>
      </c>
      <c r="CR48">
        <f>IF(CR$1=$A48,1,INDEX(Correlations!$F$3:$DA$102,MAX(CR$1,$A48),MIN(CR$1,$A48)))</f>
        <v>0</v>
      </c>
      <c r="CS48">
        <f>IF(CS$1=$A48,1,INDEX(Correlations!$F$3:$DA$102,MAX(CS$1,$A48),MIN(CS$1,$A48)))</f>
        <v>0</v>
      </c>
      <c r="CT48">
        <f>IF(CT$1=$A48,1,INDEX(Correlations!$F$3:$DA$102,MAX(CT$1,$A48),MIN(CT$1,$A48)))</f>
        <v>0</v>
      </c>
      <c r="CU48">
        <f>IF(CU$1=$A48,1,INDEX(Correlations!$F$3:$DA$102,MAX(CU$1,$A48),MIN(CU$1,$A48)))</f>
        <v>0</v>
      </c>
      <c r="CV48">
        <f>IF(CV$1=$A48,1,INDEX(Correlations!$F$3:$DA$102,MAX(CV$1,$A48),MIN(CV$1,$A48)))</f>
        <v>0</v>
      </c>
      <c r="CW48">
        <f>IF(CW$1=$A48,1,INDEX(Correlations!$F$3:$DA$102,MAX(CW$1,$A48),MIN(CW$1,$A48)))</f>
        <v>0</v>
      </c>
    </row>
    <row r="49" spans="1:101" x14ac:dyDescent="0.15">
      <c r="A49">
        <v>48</v>
      </c>
      <c r="B49">
        <f>IF(B$1=$A49,1,INDEX(Correlations!$F$3:$DA$102,MAX(B$1,$A49),MIN(B$1,$A49)))</f>
        <v>0.43</v>
      </c>
      <c r="C49">
        <f>IF(C$1=$A49,1,INDEX(Correlations!$F$3:$DA$102,MAX(C$1,$A49),MIN(C$1,$A49)))</f>
        <v>0</v>
      </c>
      <c r="D49">
        <f>IF(D$1=$A49,1,INDEX(Correlations!$F$3:$DA$102,MAX(D$1,$A49),MIN(D$1,$A49)))</f>
        <v>0</v>
      </c>
      <c r="E49">
        <f>IF(E$1=$A49,1,INDEX(Correlations!$F$3:$DA$102,MAX(E$1,$A49),MIN(E$1,$A49)))</f>
        <v>0.32</v>
      </c>
      <c r="F49">
        <f>IF(F$1=$A49,1,INDEX(Correlations!$F$3:$DA$102,MAX(F$1,$A49),MIN(F$1,$A49)))</f>
        <v>0</v>
      </c>
      <c r="G49">
        <f>IF(G$1=$A49,1,INDEX(Correlations!$F$3:$DA$102,MAX(G$1,$A49),MIN(G$1,$A49)))</f>
        <v>0</v>
      </c>
      <c r="H49">
        <f>IF(H$1=$A49,1,INDEX(Correlations!$F$3:$DA$102,MAX(H$1,$A49),MIN(H$1,$A49)))</f>
        <v>0</v>
      </c>
      <c r="I49">
        <f>IF(I$1=$A49,1,INDEX(Correlations!$F$3:$DA$102,MAX(I$1,$A49),MIN(I$1,$A49)))</f>
        <v>0</v>
      </c>
      <c r="J49">
        <f>IF(J$1=$A49,1,INDEX(Correlations!$F$3:$DA$102,MAX(J$1,$A49),MIN(J$1,$A49)))</f>
        <v>0</v>
      </c>
      <c r="K49">
        <f>IF(K$1=$A49,1,INDEX(Correlations!$F$3:$DA$102,MAX(K$1,$A49),MIN(K$1,$A49)))</f>
        <v>0.01</v>
      </c>
      <c r="L49">
        <f>IF(L$1=$A49,1,INDEX(Correlations!$F$3:$DA$102,MAX(L$1,$A49),MIN(L$1,$A49)))</f>
        <v>0</v>
      </c>
      <c r="M49">
        <f>IF(M$1=$A49,1,INDEX(Correlations!$F$3:$DA$102,MAX(M$1,$A49),MIN(M$1,$A49)))</f>
        <v>0</v>
      </c>
      <c r="N49">
        <f>IF(N$1=$A49,1,INDEX(Correlations!$F$3:$DA$102,MAX(N$1,$A49),MIN(N$1,$A49)))</f>
        <v>0</v>
      </c>
      <c r="O49">
        <f>IF(O$1=$A49,1,INDEX(Correlations!$F$3:$DA$102,MAX(O$1,$A49),MIN(O$1,$A49)))</f>
        <v>0</v>
      </c>
      <c r="P49">
        <f>IF(P$1=$A49,1,INDEX(Correlations!$F$3:$DA$102,MAX(P$1,$A49),MIN(P$1,$A49)))</f>
        <v>0.53</v>
      </c>
      <c r="Q49">
        <f>IF(Q$1=$A49,1,INDEX(Correlations!$F$3:$DA$102,MAX(Q$1,$A49),MIN(Q$1,$A49)))</f>
        <v>0.53</v>
      </c>
      <c r="R49">
        <f>IF(R$1=$A49,1,INDEX(Correlations!$F$3:$DA$102,MAX(R$1,$A49),MIN(R$1,$A49)))</f>
        <v>0</v>
      </c>
      <c r="S49">
        <f>IF(S$1=$A49,1,INDEX(Correlations!$F$3:$DA$102,MAX(S$1,$A49),MIN(S$1,$A49)))</f>
        <v>0</v>
      </c>
      <c r="T49">
        <f>IF(T$1=$A49,1,INDEX(Correlations!$F$3:$DA$102,MAX(T$1,$A49),MIN(T$1,$A49)))</f>
        <v>0</v>
      </c>
      <c r="U49">
        <f>IF(U$1=$A49,1,INDEX(Correlations!$F$3:$DA$102,MAX(U$1,$A49),MIN(U$1,$A49)))</f>
        <v>0</v>
      </c>
      <c r="V49">
        <f>IF(V$1=$A49,1,INDEX(Correlations!$F$3:$DA$102,MAX(V$1,$A49),MIN(V$1,$A49)))</f>
        <v>0</v>
      </c>
      <c r="W49">
        <f>IF(W$1=$A49,1,INDEX(Correlations!$F$3:$DA$102,MAX(W$1,$A49),MIN(W$1,$A49)))</f>
        <v>0</v>
      </c>
      <c r="X49">
        <f>IF(X$1=$A49,1,INDEX(Correlations!$F$3:$DA$102,MAX(X$1,$A49),MIN(X$1,$A49)))</f>
        <v>0</v>
      </c>
      <c r="Y49">
        <f>IF(Y$1=$A49,1,INDEX(Correlations!$F$3:$DA$102,MAX(Y$1,$A49),MIN(Y$1,$A49)))</f>
        <v>0</v>
      </c>
      <c r="Z49">
        <f>IF(Z$1=$A49,1,INDEX(Correlations!$F$3:$DA$102,MAX(Z$1,$A49),MIN(Z$1,$A49)))</f>
        <v>0</v>
      </c>
      <c r="AA49">
        <f>IF(AA$1=$A49,1,INDEX(Correlations!$F$3:$DA$102,MAX(AA$1,$A49),MIN(AA$1,$A49)))</f>
        <v>0</v>
      </c>
      <c r="AB49">
        <f>IF(AB$1=$A49,1,INDEX(Correlations!$F$3:$DA$102,MAX(AB$1,$A49),MIN(AB$1,$A49)))</f>
        <v>0</v>
      </c>
      <c r="AC49">
        <f>IF(AC$1=$A49,1,INDEX(Correlations!$F$3:$DA$102,MAX(AC$1,$A49),MIN(AC$1,$A49)))</f>
        <v>0</v>
      </c>
      <c r="AD49">
        <f>IF(AD$1=$A49,1,INDEX(Correlations!$F$3:$DA$102,MAX(AD$1,$A49),MIN(AD$1,$A49)))</f>
        <v>0</v>
      </c>
      <c r="AE49">
        <f>IF(AE$1=$A49,1,INDEX(Correlations!$F$3:$DA$102,MAX(AE$1,$A49),MIN(AE$1,$A49)))</f>
        <v>0</v>
      </c>
      <c r="AF49">
        <f>IF(AF$1=$A49,1,INDEX(Correlations!$F$3:$DA$102,MAX(AF$1,$A49),MIN(AF$1,$A49)))</f>
        <v>0</v>
      </c>
      <c r="AG49">
        <f>IF(AG$1=$A49,1,INDEX(Correlations!$F$3:$DA$102,MAX(AG$1,$A49),MIN(AG$1,$A49)))</f>
        <v>0</v>
      </c>
      <c r="AH49">
        <f>IF(AH$1=$A49,1,INDEX(Correlations!$F$3:$DA$102,MAX(AH$1,$A49),MIN(AH$1,$A49)))</f>
        <v>0.84</v>
      </c>
      <c r="AI49">
        <f>IF(AI$1=$A49,1,INDEX(Correlations!$F$3:$DA$102,MAX(AI$1,$A49),MIN(AI$1,$A49)))</f>
        <v>0</v>
      </c>
      <c r="AJ49">
        <f>IF(AJ$1=$A49,1,INDEX(Correlations!$F$3:$DA$102,MAX(AJ$1,$A49),MIN(AJ$1,$A49)))</f>
        <v>0</v>
      </c>
      <c r="AK49">
        <f>IF(AK$1=$A49,1,INDEX(Correlations!$F$3:$DA$102,MAX(AK$1,$A49),MIN(AK$1,$A49)))</f>
        <v>0</v>
      </c>
      <c r="AL49">
        <f>IF(AL$1=$A49,1,INDEX(Correlations!$F$3:$DA$102,MAX(AL$1,$A49),MIN(AL$1,$A49)))</f>
        <v>0</v>
      </c>
      <c r="AM49">
        <f>IF(AM$1=$A49,1,INDEX(Correlations!$F$3:$DA$102,MAX(AM$1,$A49),MIN(AM$1,$A49)))</f>
        <v>0</v>
      </c>
      <c r="AN49">
        <f>IF(AN$1=$A49,1,INDEX(Correlations!$F$3:$DA$102,MAX(AN$1,$A49),MIN(AN$1,$A49)))</f>
        <v>0</v>
      </c>
      <c r="AO49">
        <f>IF(AO$1=$A49,1,INDEX(Correlations!$F$3:$DA$102,MAX(AO$1,$A49),MIN(AO$1,$A49)))</f>
        <v>0</v>
      </c>
      <c r="AP49">
        <f>IF(AP$1=$A49,1,INDEX(Correlations!$F$3:$DA$102,MAX(AP$1,$A49),MIN(AP$1,$A49)))</f>
        <v>0</v>
      </c>
      <c r="AQ49">
        <f>IF(AQ$1=$A49,1,INDEX(Correlations!$F$3:$DA$102,MAX(AQ$1,$A49),MIN(AQ$1,$A49)))</f>
        <v>0</v>
      </c>
      <c r="AR49">
        <f>IF(AR$1=$A49,1,INDEX(Correlations!$F$3:$DA$102,MAX(AR$1,$A49),MIN(AR$1,$A49)))</f>
        <v>0.43</v>
      </c>
      <c r="AS49">
        <f>IF(AS$1=$A49,1,INDEX(Correlations!$F$3:$DA$102,MAX(AS$1,$A49),MIN(AS$1,$A49)))</f>
        <v>0</v>
      </c>
      <c r="AT49">
        <f>IF(AT$1=$A49,1,INDEX(Correlations!$F$3:$DA$102,MAX(AT$1,$A49),MIN(AT$1,$A49)))</f>
        <v>0</v>
      </c>
      <c r="AU49">
        <f>IF(AU$1=$A49,1,INDEX(Correlations!$F$3:$DA$102,MAX(AU$1,$A49),MIN(AU$1,$A49)))</f>
        <v>0</v>
      </c>
      <c r="AV49">
        <f>IF(AV$1=$A49,1,INDEX(Correlations!$F$3:$DA$102,MAX(AV$1,$A49),MIN(AV$1,$A49)))</f>
        <v>0</v>
      </c>
      <c r="AW49">
        <f>IF(AW$1=$A49,1,INDEX(Correlations!$F$3:$DA$102,MAX(AW$1,$A49),MIN(AW$1,$A49)))</f>
        <v>1</v>
      </c>
      <c r="AX49">
        <f>IF(AX$1=$A49,1,INDEX(Correlations!$F$3:$DA$102,MAX(AX$1,$A49),MIN(AX$1,$A49)))</f>
        <v>0.7</v>
      </c>
      <c r="AY49">
        <f>IF(AY$1=$A49,1,INDEX(Correlations!$F$3:$DA$102,MAX(AY$1,$A49),MIN(AY$1,$A49)))</f>
        <v>0.55000000000000004</v>
      </c>
      <c r="AZ49">
        <f>IF(AZ$1=$A49,1,INDEX(Correlations!$F$3:$DA$102,MAX(AZ$1,$A49),MIN(AZ$1,$A49)))</f>
        <v>0</v>
      </c>
      <c r="BA49">
        <f>IF(BA$1=$A49,1,INDEX(Correlations!$F$3:$DA$102,MAX(BA$1,$A49),MIN(BA$1,$A49)))</f>
        <v>0</v>
      </c>
      <c r="BB49">
        <f>IF(BB$1=$A49,1,INDEX(Correlations!$F$3:$DA$102,MAX(BB$1,$A49),MIN(BB$1,$A49)))</f>
        <v>0</v>
      </c>
      <c r="BC49">
        <f>IF(BC$1=$A49,1,INDEX(Correlations!$F$3:$DA$102,MAX(BC$1,$A49),MIN(BC$1,$A49)))</f>
        <v>0</v>
      </c>
      <c r="BD49">
        <f>IF(BD$1=$A49,1,INDEX(Correlations!$F$3:$DA$102,MAX(BD$1,$A49),MIN(BD$1,$A49)))</f>
        <v>0</v>
      </c>
      <c r="BE49">
        <f>IF(BE$1=$A49,1,INDEX(Correlations!$F$3:$DA$102,MAX(BE$1,$A49),MIN(BE$1,$A49)))</f>
        <v>0</v>
      </c>
      <c r="BF49">
        <f>IF(BF$1=$A49,1,INDEX(Correlations!$F$3:$DA$102,MAX(BF$1,$A49),MIN(BF$1,$A49)))</f>
        <v>0</v>
      </c>
      <c r="BG49">
        <f>IF(BG$1=$A49,1,INDEX(Correlations!$F$3:$DA$102,MAX(BG$1,$A49),MIN(BG$1,$A49)))</f>
        <v>0</v>
      </c>
      <c r="BH49">
        <f>IF(BH$1=$A49,1,INDEX(Correlations!$F$3:$DA$102,MAX(BH$1,$A49),MIN(BH$1,$A49)))</f>
        <v>0</v>
      </c>
      <c r="BI49">
        <f>IF(BI$1=$A49,1,INDEX(Correlations!$F$3:$DA$102,MAX(BI$1,$A49),MIN(BI$1,$A49)))</f>
        <v>0</v>
      </c>
      <c r="BJ49">
        <f>IF(BJ$1=$A49,1,INDEX(Correlations!$F$3:$DA$102,MAX(BJ$1,$A49),MIN(BJ$1,$A49)))</f>
        <v>0</v>
      </c>
      <c r="BK49">
        <f>IF(BK$1=$A49,1,INDEX(Correlations!$F$3:$DA$102,MAX(BK$1,$A49),MIN(BK$1,$A49)))</f>
        <v>0</v>
      </c>
      <c r="BL49">
        <f>IF(BL$1=$A49,1,INDEX(Correlations!$F$3:$DA$102,MAX(BL$1,$A49),MIN(BL$1,$A49)))</f>
        <v>0</v>
      </c>
      <c r="BM49">
        <f>IF(BM$1=$A49,1,INDEX(Correlations!$F$3:$DA$102,MAX(BM$1,$A49),MIN(BM$1,$A49)))</f>
        <v>0</v>
      </c>
      <c r="BN49">
        <f>IF(BN$1=$A49,1,INDEX(Correlations!$F$3:$DA$102,MAX(BN$1,$A49),MIN(BN$1,$A49)))</f>
        <v>0</v>
      </c>
      <c r="BO49">
        <f>IF(BO$1=$A49,1,INDEX(Correlations!$F$3:$DA$102,MAX(BO$1,$A49),MIN(BO$1,$A49)))</f>
        <v>0</v>
      </c>
      <c r="BP49">
        <f>IF(BP$1=$A49,1,INDEX(Correlations!$F$3:$DA$102,MAX(BP$1,$A49),MIN(BP$1,$A49)))</f>
        <v>0</v>
      </c>
      <c r="BQ49">
        <f>IF(BQ$1=$A49,1,INDEX(Correlations!$F$3:$DA$102,MAX(BQ$1,$A49),MIN(BQ$1,$A49)))</f>
        <v>0</v>
      </c>
      <c r="BR49">
        <f>IF(BR$1=$A49,1,INDEX(Correlations!$F$3:$DA$102,MAX(BR$1,$A49),MIN(BR$1,$A49)))</f>
        <v>0</v>
      </c>
      <c r="BS49">
        <f>IF(BS$1=$A49,1,INDEX(Correlations!$F$3:$DA$102,MAX(BS$1,$A49),MIN(BS$1,$A49)))</f>
        <v>0</v>
      </c>
      <c r="BT49">
        <f>IF(BT$1=$A49,1,INDEX(Correlations!$F$3:$DA$102,MAX(BT$1,$A49),MIN(BT$1,$A49)))</f>
        <v>0</v>
      </c>
      <c r="BU49">
        <f>IF(BU$1=$A49,1,INDEX(Correlations!$F$3:$DA$102,MAX(BU$1,$A49),MIN(BU$1,$A49)))</f>
        <v>0</v>
      </c>
      <c r="BV49">
        <f>IF(BV$1=$A49,1,INDEX(Correlations!$F$3:$DA$102,MAX(BV$1,$A49),MIN(BV$1,$A49)))</f>
        <v>0</v>
      </c>
      <c r="BW49">
        <f>IF(BW$1=$A49,1,INDEX(Correlations!$F$3:$DA$102,MAX(BW$1,$A49),MIN(BW$1,$A49)))</f>
        <v>0</v>
      </c>
      <c r="BX49">
        <f>IF(BX$1=$A49,1,INDEX(Correlations!$F$3:$DA$102,MAX(BX$1,$A49),MIN(BX$1,$A49)))</f>
        <v>0</v>
      </c>
      <c r="BY49">
        <f>IF(BY$1=$A49,1,INDEX(Correlations!$F$3:$DA$102,MAX(BY$1,$A49),MIN(BY$1,$A49)))</f>
        <v>0</v>
      </c>
      <c r="BZ49">
        <f>IF(BZ$1=$A49,1,INDEX(Correlations!$F$3:$DA$102,MAX(BZ$1,$A49),MIN(BZ$1,$A49)))</f>
        <v>0</v>
      </c>
      <c r="CA49">
        <f>IF(CA$1=$A49,1,INDEX(Correlations!$F$3:$DA$102,MAX(CA$1,$A49),MIN(CA$1,$A49)))</f>
        <v>0</v>
      </c>
      <c r="CB49">
        <f>IF(CB$1=$A49,1,INDEX(Correlations!$F$3:$DA$102,MAX(CB$1,$A49),MIN(CB$1,$A49)))</f>
        <v>0</v>
      </c>
      <c r="CC49">
        <f>IF(CC$1=$A49,1,INDEX(Correlations!$F$3:$DA$102,MAX(CC$1,$A49),MIN(CC$1,$A49)))</f>
        <v>0</v>
      </c>
      <c r="CD49">
        <f>IF(CD$1=$A49,1,INDEX(Correlations!$F$3:$DA$102,MAX(CD$1,$A49),MIN(CD$1,$A49)))</f>
        <v>0</v>
      </c>
      <c r="CE49">
        <f>IF(CE$1=$A49,1,INDEX(Correlations!$F$3:$DA$102,MAX(CE$1,$A49),MIN(CE$1,$A49)))</f>
        <v>0</v>
      </c>
      <c r="CF49">
        <f>IF(CF$1=$A49,1,INDEX(Correlations!$F$3:$DA$102,MAX(CF$1,$A49),MIN(CF$1,$A49)))</f>
        <v>0</v>
      </c>
      <c r="CG49">
        <f>IF(CG$1=$A49,1,INDEX(Correlations!$F$3:$DA$102,MAX(CG$1,$A49),MIN(CG$1,$A49)))</f>
        <v>0</v>
      </c>
      <c r="CH49">
        <f>IF(CH$1=$A49,1,INDEX(Correlations!$F$3:$DA$102,MAX(CH$1,$A49),MIN(CH$1,$A49)))</f>
        <v>0</v>
      </c>
      <c r="CI49">
        <f>IF(CI$1=$A49,1,INDEX(Correlations!$F$3:$DA$102,MAX(CI$1,$A49),MIN(CI$1,$A49)))</f>
        <v>0</v>
      </c>
      <c r="CJ49">
        <f>IF(CJ$1=$A49,1,INDEX(Correlations!$F$3:$DA$102,MAX(CJ$1,$A49),MIN(CJ$1,$A49)))</f>
        <v>0</v>
      </c>
      <c r="CK49">
        <f>IF(CK$1=$A49,1,INDEX(Correlations!$F$3:$DA$102,MAX(CK$1,$A49),MIN(CK$1,$A49)))</f>
        <v>0</v>
      </c>
      <c r="CL49">
        <f>IF(CL$1=$A49,1,INDEX(Correlations!$F$3:$DA$102,MAX(CL$1,$A49),MIN(CL$1,$A49)))</f>
        <v>0</v>
      </c>
      <c r="CM49">
        <f>IF(CM$1=$A49,1,INDEX(Correlations!$F$3:$DA$102,MAX(CM$1,$A49),MIN(CM$1,$A49)))</f>
        <v>0</v>
      </c>
      <c r="CN49">
        <f>IF(CN$1=$A49,1,INDEX(Correlations!$F$3:$DA$102,MAX(CN$1,$A49),MIN(CN$1,$A49)))</f>
        <v>0</v>
      </c>
      <c r="CO49">
        <f>IF(CO$1=$A49,1,INDEX(Correlations!$F$3:$DA$102,MAX(CO$1,$A49),MIN(CO$1,$A49)))</f>
        <v>0</v>
      </c>
      <c r="CP49">
        <f>IF(CP$1=$A49,1,INDEX(Correlations!$F$3:$DA$102,MAX(CP$1,$A49),MIN(CP$1,$A49)))</f>
        <v>0</v>
      </c>
      <c r="CQ49">
        <f>IF(CQ$1=$A49,1,INDEX(Correlations!$F$3:$DA$102,MAX(CQ$1,$A49),MIN(CQ$1,$A49)))</f>
        <v>0</v>
      </c>
      <c r="CR49">
        <f>IF(CR$1=$A49,1,INDEX(Correlations!$F$3:$DA$102,MAX(CR$1,$A49),MIN(CR$1,$A49)))</f>
        <v>0</v>
      </c>
      <c r="CS49">
        <f>IF(CS$1=$A49,1,INDEX(Correlations!$F$3:$DA$102,MAX(CS$1,$A49),MIN(CS$1,$A49)))</f>
        <v>0</v>
      </c>
      <c r="CT49">
        <f>IF(CT$1=$A49,1,INDEX(Correlations!$F$3:$DA$102,MAX(CT$1,$A49),MIN(CT$1,$A49)))</f>
        <v>0</v>
      </c>
      <c r="CU49">
        <f>IF(CU$1=$A49,1,INDEX(Correlations!$F$3:$DA$102,MAX(CU$1,$A49),MIN(CU$1,$A49)))</f>
        <v>0</v>
      </c>
      <c r="CV49">
        <f>IF(CV$1=$A49,1,INDEX(Correlations!$F$3:$DA$102,MAX(CV$1,$A49),MIN(CV$1,$A49)))</f>
        <v>0</v>
      </c>
      <c r="CW49">
        <f>IF(CW$1=$A49,1,INDEX(Correlations!$F$3:$DA$102,MAX(CW$1,$A49),MIN(CW$1,$A49)))</f>
        <v>0</v>
      </c>
    </row>
    <row r="50" spans="1:101" x14ac:dyDescent="0.15">
      <c r="A50">
        <v>49</v>
      </c>
      <c r="B50">
        <f>IF(B$1=$A50,1,INDEX(Correlations!$F$3:$DA$102,MAX(B$1,$A50),MIN(B$1,$A50)))</f>
        <v>0.39</v>
      </c>
      <c r="C50">
        <f>IF(C$1=$A50,1,INDEX(Correlations!$F$3:$DA$102,MAX(C$1,$A50),MIN(C$1,$A50)))</f>
        <v>0</v>
      </c>
      <c r="D50">
        <f>IF(D$1=$A50,1,INDEX(Correlations!$F$3:$DA$102,MAX(D$1,$A50),MIN(D$1,$A50)))</f>
        <v>0</v>
      </c>
      <c r="E50">
        <f>IF(E$1=$A50,1,INDEX(Correlations!$F$3:$DA$102,MAX(E$1,$A50),MIN(E$1,$A50)))</f>
        <v>0.27</v>
      </c>
      <c r="F50">
        <f>IF(F$1=$A50,1,INDEX(Correlations!$F$3:$DA$102,MAX(F$1,$A50),MIN(F$1,$A50)))</f>
        <v>0</v>
      </c>
      <c r="G50">
        <f>IF(G$1=$A50,1,INDEX(Correlations!$F$3:$DA$102,MAX(G$1,$A50),MIN(G$1,$A50)))</f>
        <v>0</v>
      </c>
      <c r="H50">
        <f>IF(H$1=$A50,1,INDEX(Correlations!$F$3:$DA$102,MAX(H$1,$A50),MIN(H$1,$A50)))</f>
        <v>0</v>
      </c>
      <c r="I50">
        <f>IF(I$1=$A50,1,INDEX(Correlations!$F$3:$DA$102,MAX(I$1,$A50),MIN(I$1,$A50)))</f>
        <v>0</v>
      </c>
      <c r="J50">
        <f>IF(J$1=$A50,1,INDEX(Correlations!$F$3:$DA$102,MAX(J$1,$A50),MIN(J$1,$A50)))</f>
        <v>0</v>
      </c>
      <c r="K50">
        <f>IF(K$1=$A50,1,INDEX(Correlations!$F$3:$DA$102,MAX(K$1,$A50),MIN(K$1,$A50)))</f>
        <v>0.28999999999999998</v>
      </c>
      <c r="L50">
        <f>IF(L$1=$A50,1,INDEX(Correlations!$F$3:$DA$102,MAX(L$1,$A50),MIN(L$1,$A50)))</f>
        <v>0</v>
      </c>
      <c r="M50">
        <f>IF(M$1=$A50,1,INDEX(Correlations!$F$3:$DA$102,MAX(M$1,$A50),MIN(M$1,$A50)))</f>
        <v>0</v>
      </c>
      <c r="N50">
        <f>IF(N$1=$A50,1,INDEX(Correlations!$F$3:$DA$102,MAX(N$1,$A50),MIN(N$1,$A50)))</f>
        <v>0</v>
      </c>
      <c r="O50">
        <f>IF(O$1=$A50,1,INDEX(Correlations!$F$3:$DA$102,MAX(O$1,$A50),MIN(O$1,$A50)))</f>
        <v>0</v>
      </c>
      <c r="P50">
        <f>IF(P$1=$A50,1,INDEX(Correlations!$F$3:$DA$102,MAX(P$1,$A50),MIN(P$1,$A50)))</f>
        <v>0.57999999999999996</v>
      </c>
      <c r="Q50">
        <f>IF(Q$1=$A50,1,INDEX(Correlations!$F$3:$DA$102,MAX(Q$1,$A50),MIN(Q$1,$A50)))</f>
        <v>0.57999999999999996</v>
      </c>
      <c r="R50">
        <f>IF(R$1=$A50,1,INDEX(Correlations!$F$3:$DA$102,MAX(R$1,$A50),MIN(R$1,$A50)))</f>
        <v>0</v>
      </c>
      <c r="S50">
        <f>IF(S$1=$A50,1,INDEX(Correlations!$F$3:$DA$102,MAX(S$1,$A50),MIN(S$1,$A50)))</f>
        <v>0</v>
      </c>
      <c r="T50">
        <f>IF(T$1=$A50,1,INDEX(Correlations!$F$3:$DA$102,MAX(T$1,$A50),MIN(T$1,$A50)))</f>
        <v>0</v>
      </c>
      <c r="U50">
        <f>IF(U$1=$A50,1,INDEX(Correlations!$F$3:$DA$102,MAX(U$1,$A50),MIN(U$1,$A50)))</f>
        <v>0</v>
      </c>
      <c r="V50">
        <f>IF(V$1=$A50,1,INDEX(Correlations!$F$3:$DA$102,MAX(V$1,$A50),MIN(V$1,$A50)))</f>
        <v>0</v>
      </c>
      <c r="W50">
        <f>IF(W$1=$A50,1,INDEX(Correlations!$F$3:$DA$102,MAX(W$1,$A50),MIN(W$1,$A50)))</f>
        <v>0</v>
      </c>
      <c r="X50">
        <f>IF(X$1=$A50,1,INDEX(Correlations!$F$3:$DA$102,MAX(X$1,$A50),MIN(X$1,$A50)))</f>
        <v>0</v>
      </c>
      <c r="Y50">
        <f>IF(Y$1=$A50,1,INDEX(Correlations!$F$3:$DA$102,MAX(Y$1,$A50),MIN(Y$1,$A50)))</f>
        <v>0</v>
      </c>
      <c r="Z50">
        <f>IF(Z$1=$A50,1,INDEX(Correlations!$F$3:$DA$102,MAX(Z$1,$A50),MIN(Z$1,$A50)))</f>
        <v>0</v>
      </c>
      <c r="AA50">
        <f>IF(AA$1=$A50,1,INDEX(Correlations!$F$3:$DA$102,MAX(AA$1,$A50),MIN(AA$1,$A50)))</f>
        <v>0</v>
      </c>
      <c r="AB50">
        <f>IF(AB$1=$A50,1,INDEX(Correlations!$F$3:$DA$102,MAX(AB$1,$A50),MIN(AB$1,$A50)))</f>
        <v>0</v>
      </c>
      <c r="AC50">
        <f>IF(AC$1=$A50,1,INDEX(Correlations!$F$3:$DA$102,MAX(AC$1,$A50),MIN(AC$1,$A50)))</f>
        <v>0</v>
      </c>
      <c r="AD50">
        <f>IF(AD$1=$A50,1,INDEX(Correlations!$F$3:$DA$102,MAX(AD$1,$A50),MIN(AD$1,$A50)))</f>
        <v>0</v>
      </c>
      <c r="AE50">
        <f>IF(AE$1=$A50,1,INDEX(Correlations!$F$3:$DA$102,MAX(AE$1,$A50),MIN(AE$1,$A50)))</f>
        <v>0</v>
      </c>
      <c r="AF50">
        <f>IF(AF$1=$A50,1,INDEX(Correlations!$F$3:$DA$102,MAX(AF$1,$A50),MIN(AF$1,$A50)))</f>
        <v>0</v>
      </c>
      <c r="AG50">
        <f>IF(AG$1=$A50,1,INDEX(Correlations!$F$3:$DA$102,MAX(AG$1,$A50),MIN(AG$1,$A50)))</f>
        <v>0</v>
      </c>
      <c r="AH50">
        <f>IF(AH$1=$A50,1,INDEX(Correlations!$F$3:$DA$102,MAX(AH$1,$A50),MIN(AH$1,$A50)))</f>
        <v>0.69</v>
      </c>
      <c r="AI50">
        <f>IF(AI$1=$A50,1,INDEX(Correlations!$F$3:$DA$102,MAX(AI$1,$A50),MIN(AI$1,$A50)))</f>
        <v>0</v>
      </c>
      <c r="AJ50">
        <f>IF(AJ$1=$A50,1,INDEX(Correlations!$F$3:$DA$102,MAX(AJ$1,$A50),MIN(AJ$1,$A50)))</f>
        <v>0</v>
      </c>
      <c r="AK50">
        <f>IF(AK$1=$A50,1,INDEX(Correlations!$F$3:$DA$102,MAX(AK$1,$A50),MIN(AK$1,$A50)))</f>
        <v>0</v>
      </c>
      <c r="AL50">
        <f>IF(AL$1=$A50,1,INDEX(Correlations!$F$3:$DA$102,MAX(AL$1,$A50),MIN(AL$1,$A50)))</f>
        <v>0</v>
      </c>
      <c r="AM50">
        <f>IF(AM$1=$A50,1,INDEX(Correlations!$F$3:$DA$102,MAX(AM$1,$A50),MIN(AM$1,$A50)))</f>
        <v>0</v>
      </c>
      <c r="AN50">
        <f>IF(AN$1=$A50,1,INDEX(Correlations!$F$3:$DA$102,MAX(AN$1,$A50),MIN(AN$1,$A50)))</f>
        <v>0</v>
      </c>
      <c r="AO50">
        <f>IF(AO$1=$A50,1,INDEX(Correlations!$F$3:$DA$102,MAX(AO$1,$A50),MIN(AO$1,$A50)))</f>
        <v>0</v>
      </c>
      <c r="AP50">
        <f>IF(AP$1=$A50,1,INDEX(Correlations!$F$3:$DA$102,MAX(AP$1,$A50),MIN(AP$1,$A50)))</f>
        <v>0</v>
      </c>
      <c r="AQ50">
        <f>IF(AQ$1=$A50,1,INDEX(Correlations!$F$3:$DA$102,MAX(AQ$1,$A50),MIN(AQ$1,$A50)))</f>
        <v>0</v>
      </c>
      <c r="AR50">
        <f>IF(AR$1=$A50,1,INDEX(Correlations!$F$3:$DA$102,MAX(AR$1,$A50),MIN(AR$1,$A50)))</f>
        <v>0.4</v>
      </c>
      <c r="AS50">
        <f>IF(AS$1=$A50,1,INDEX(Correlations!$F$3:$DA$102,MAX(AS$1,$A50),MIN(AS$1,$A50)))</f>
        <v>0</v>
      </c>
      <c r="AT50">
        <f>IF(AT$1=$A50,1,INDEX(Correlations!$F$3:$DA$102,MAX(AT$1,$A50),MIN(AT$1,$A50)))</f>
        <v>0</v>
      </c>
      <c r="AU50">
        <f>IF(AU$1=$A50,1,INDEX(Correlations!$F$3:$DA$102,MAX(AU$1,$A50),MIN(AU$1,$A50)))</f>
        <v>0</v>
      </c>
      <c r="AV50">
        <f>IF(AV$1=$A50,1,INDEX(Correlations!$F$3:$DA$102,MAX(AV$1,$A50),MIN(AV$1,$A50)))</f>
        <v>0</v>
      </c>
      <c r="AW50">
        <f>IF(AW$1=$A50,1,INDEX(Correlations!$F$3:$DA$102,MAX(AW$1,$A50),MIN(AW$1,$A50)))</f>
        <v>0.7</v>
      </c>
      <c r="AX50">
        <f>IF(AX$1=$A50,1,INDEX(Correlations!$F$3:$DA$102,MAX(AX$1,$A50),MIN(AX$1,$A50)))</f>
        <v>1</v>
      </c>
      <c r="AY50">
        <f>IF(AY$1=$A50,1,INDEX(Correlations!$F$3:$DA$102,MAX(AY$1,$A50),MIN(AY$1,$A50)))</f>
        <v>0.36</v>
      </c>
      <c r="AZ50">
        <f>IF(AZ$1=$A50,1,INDEX(Correlations!$F$3:$DA$102,MAX(AZ$1,$A50),MIN(AZ$1,$A50)))</f>
        <v>0</v>
      </c>
      <c r="BA50">
        <f>IF(BA$1=$A50,1,INDEX(Correlations!$F$3:$DA$102,MAX(BA$1,$A50),MIN(BA$1,$A50)))</f>
        <v>0</v>
      </c>
      <c r="BB50">
        <f>IF(BB$1=$A50,1,INDEX(Correlations!$F$3:$DA$102,MAX(BB$1,$A50),MIN(BB$1,$A50)))</f>
        <v>0</v>
      </c>
      <c r="BC50">
        <f>IF(BC$1=$A50,1,INDEX(Correlations!$F$3:$DA$102,MAX(BC$1,$A50),MIN(BC$1,$A50)))</f>
        <v>0</v>
      </c>
      <c r="BD50">
        <f>IF(BD$1=$A50,1,INDEX(Correlations!$F$3:$DA$102,MAX(BD$1,$A50),MIN(BD$1,$A50)))</f>
        <v>0</v>
      </c>
      <c r="BE50">
        <f>IF(BE$1=$A50,1,INDEX(Correlations!$F$3:$DA$102,MAX(BE$1,$A50),MIN(BE$1,$A50)))</f>
        <v>0</v>
      </c>
      <c r="BF50">
        <f>IF(BF$1=$A50,1,INDEX(Correlations!$F$3:$DA$102,MAX(BF$1,$A50),MIN(BF$1,$A50)))</f>
        <v>0</v>
      </c>
      <c r="BG50">
        <f>IF(BG$1=$A50,1,INDEX(Correlations!$F$3:$DA$102,MAX(BG$1,$A50),MIN(BG$1,$A50)))</f>
        <v>0</v>
      </c>
      <c r="BH50">
        <f>IF(BH$1=$A50,1,INDEX(Correlations!$F$3:$DA$102,MAX(BH$1,$A50),MIN(BH$1,$A50)))</f>
        <v>0</v>
      </c>
      <c r="BI50">
        <f>IF(BI$1=$A50,1,INDEX(Correlations!$F$3:$DA$102,MAX(BI$1,$A50),MIN(BI$1,$A50)))</f>
        <v>0</v>
      </c>
      <c r="BJ50">
        <f>IF(BJ$1=$A50,1,INDEX(Correlations!$F$3:$DA$102,MAX(BJ$1,$A50),MIN(BJ$1,$A50)))</f>
        <v>0</v>
      </c>
      <c r="BK50">
        <f>IF(BK$1=$A50,1,INDEX(Correlations!$F$3:$DA$102,MAX(BK$1,$A50),MIN(BK$1,$A50)))</f>
        <v>0</v>
      </c>
      <c r="BL50">
        <f>IF(BL$1=$A50,1,INDEX(Correlations!$F$3:$DA$102,MAX(BL$1,$A50),MIN(BL$1,$A50)))</f>
        <v>0</v>
      </c>
      <c r="BM50">
        <f>IF(BM$1=$A50,1,INDEX(Correlations!$F$3:$DA$102,MAX(BM$1,$A50),MIN(BM$1,$A50)))</f>
        <v>0</v>
      </c>
      <c r="BN50">
        <f>IF(BN$1=$A50,1,INDEX(Correlations!$F$3:$DA$102,MAX(BN$1,$A50),MIN(BN$1,$A50)))</f>
        <v>0</v>
      </c>
      <c r="BO50">
        <f>IF(BO$1=$A50,1,INDEX(Correlations!$F$3:$DA$102,MAX(BO$1,$A50),MIN(BO$1,$A50)))</f>
        <v>0</v>
      </c>
      <c r="BP50">
        <f>IF(BP$1=$A50,1,INDEX(Correlations!$F$3:$DA$102,MAX(BP$1,$A50),MIN(BP$1,$A50)))</f>
        <v>0</v>
      </c>
      <c r="BQ50">
        <f>IF(BQ$1=$A50,1,INDEX(Correlations!$F$3:$DA$102,MAX(BQ$1,$A50),MIN(BQ$1,$A50)))</f>
        <v>0</v>
      </c>
      <c r="BR50">
        <f>IF(BR$1=$A50,1,INDEX(Correlations!$F$3:$DA$102,MAX(BR$1,$A50),MIN(BR$1,$A50)))</f>
        <v>0</v>
      </c>
      <c r="BS50">
        <f>IF(BS$1=$A50,1,INDEX(Correlations!$F$3:$DA$102,MAX(BS$1,$A50),MIN(BS$1,$A50)))</f>
        <v>0</v>
      </c>
      <c r="BT50">
        <f>IF(BT$1=$A50,1,INDEX(Correlations!$F$3:$DA$102,MAX(BT$1,$A50),MIN(BT$1,$A50)))</f>
        <v>0</v>
      </c>
      <c r="BU50">
        <f>IF(BU$1=$A50,1,INDEX(Correlations!$F$3:$DA$102,MAX(BU$1,$A50),MIN(BU$1,$A50)))</f>
        <v>0</v>
      </c>
      <c r="BV50">
        <f>IF(BV$1=$A50,1,INDEX(Correlations!$F$3:$DA$102,MAX(BV$1,$A50),MIN(BV$1,$A50)))</f>
        <v>0</v>
      </c>
      <c r="BW50">
        <f>IF(BW$1=$A50,1,INDEX(Correlations!$F$3:$DA$102,MAX(BW$1,$A50),MIN(BW$1,$A50)))</f>
        <v>0</v>
      </c>
      <c r="BX50">
        <f>IF(BX$1=$A50,1,INDEX(Correlations!$F$3:$DA$102,MAX(BX$1,$A50),MIN(BX$1,$A50)))</f>
        <v>0</v>
      </c>
      <c r="BY50">
        <f>IF(BY$1=$A50,1,INDEX(Correlations!$F$3:$DA$102,MAX(BY$1,$A50),MIN(BY$1,$A50)))</f>
        <v>0</v>
      </c>
      <c r="BZ50">
        <f>IF(BZ$1=$A50,1,INDEX(Correlations!$F$3:$DA$102,MAX(BZ$1,$A50),MIN(BZ$1,$A50)))</f>
        <v>0</v>
      </c>
      <c r="CA50">
        <f>IF(CA$1=$A50,1,INDEX(Correlations!$F$3:$DA$102,MAX(CA$1,$A50),MIN(CA$1,$A50)))</f>
        <v>0</v>
      </c>
      <c r="CB50">
        <f>IF(CB$1=$A50,1,INDEX(Correlations!$F$3:$DA$102,MAX(CB$1,$A50),MIN(CB$1,$A50)))</f>
        <v>0</v>
      </c>
      <c r="CC50">
        <f>IF(CC$1=$A50,1,INDEX(Correlations!$F$3:$DA$102,MAX(CC$1,$A50),MIN(CC$1,$A50)))</f>
        <v>0</v>
      </c>
      <c r="CD50">
        <f>IF(CD$1=$A50,1,INDEX(Correlations!$F$3:$DA$102,MAX(CD$1,$A50),MIN(CD$1,$A50)))</f>
        <v>0</v>
      </c>
      <c r="CE50">
        <f>IF(CE$1=$A50,1,INDEX(Correlations!$F$3:$DA$102,MAX(CE$1,$A50),MIN(CE$1,$A50)))</f>
        <v>0</v>
      </c>
      <c r="CF50">
        <f>IF(CF$1=$A50,1,INDEX(Correlations!$F$3:$DA$102,MAX(CF$1,$A50),MIN(CF$1,$A50)))</f>
        <v>0</v>
      </c>
      <c r="CG50">
        <f>IF(CG$1=$A50,1,INDEX(Correlations!$F$3:$DA$102,MAX(CG$1,$A50),MIN(CG$1,$A50)))</f>
        <v>0</v>
      </c>
      <c r="CH50">
        <f>IF(CH$1=$A50,1,INDEX(Correlations!$F$3:$DA$102,MAX(CH$1,$A50),MIN(CH$1,$A50)))</f>
        <v>0</v>
      </c>
      <c r="CI50">
        <f>IF(CI$1=$A50,1,INDEX(Correlations!$F$3:$DA$102,MAX(CI$1,$A50),MIN(CI$1,$A50)))</f>
        <v>0</v>
      </c>
      <c r="CJ50">
        <f>IF(CJ$1=$A50,1,INDEX(Correlations!$F$3:$DA$102,MAX(CJ$1,$A50),MIN(CJ$1,$A50)))</f>
        <v>0</v>
      </c>
      <c r="CK50">
        <f>IF(CK$1=$A50,1,INDEX(Correlations!$F$3:$DA$102,MAX(CK$1,$A50),MIN(CK$1,$A50)))</f>
        <v>0</v>
      </c>
      <c r="CL50">
        <f>IF(CL$1=$A50,1,INDEX(Correlations!$F$3:$DA$102,MAX(CL$1,$A50),MIN(CL$1,$A50)))</f>
        <v>0</v>
      </c>
      <c r="CM50">
        <f>IF(CM$1=$A50,1,INDEX(Correlations!$F$3:$DA$102,MAX(CM$1,$A50),MIN(CM$1,$A50)))</f>
        <v>0</v>
      </c>
      <c r="CN50">
        <f>IF(CN$1=$A50,1,INDEX(Correlations!$F$3:$DA$102,MAX(CN$1,$A50),MIN(CN$1,$A50)))</f>
        <v>0</v>
      </c>
      <c r="CO50">
        <f>IF(CO$1=$A50,1,INDEX(Correlations!$F$3:$DA$102,MAX(CO$1,$A50),MIN(CO$1,$A50)))</f>
        <v>0</v>
      </c>
      <c r="CP50">
        <f>IF(CP$1=$A50,1,INDEX(Correlations!$F$3:$DA$102,MAX(CP$1,$A50),MIN(CP$1,$A50)))</f>
        <v>0</v>
      </c>
      <c r="CQ50">
        <f>IF(CQ$1=$A50,1,INDEX(Correlations!$F$3:$DA$102,MAX(CQ$1,$A50),MIN(CQ$1,$A50)))</f>
        <v>0</v>
      </c>
      <c r="CR50">
        <f>IF(CR$1=$A50,1,INDEX(Correlations!$F$3:$DA$102,MAX(CR$1,$A50),MIN(CR$1,$A50)))</f>
        <v>0</v>
      </c>
      <c r="CS50">
        <f>IF(CS$1=$A50,1,INDEX(Correlations!$F$3:$DA$102,MAX(CS$1,$A50),MIN(CS$1,$A50)))</f>
        <v>0</v>
      </c>
      <c r="CT50">
        <f>IF(CT$1=$A50,1,INDEX(Correlations!$F$3:$DA$102,MAX(CT$1,$A50),MIN(CT$1,$A50)))</f>
        <v>0</v>
      </c>
      <c r="CU50">
        <f>IF(CU$1=$A50,1,INDEX(Correlations!$F$3:$DA$102,MAX(CU$1,$A50),MIN(CU$1,$A50)))</f>
        <v>0</v>
      </c>
      <c r="CV50">
        <f>IF(CV$1=$A50,1,INDEX(Correlations!$F$3:$DA$102,MAX(CV$1,$A50),MIN(CV$1,$A50)))</f>
        <v>0</v>
      </c>
      <c r="CW50">
        <f>IF(CW$1=$A50,1,INDEX(Correlations!$F$3:$DA$102,MAX(CW$1,$A50),MIN(CW$1,$A50)))</f>
        <v>0</v>
      </c>
    </row>
    <row r="51" spans="1:101" x14ac:dyDescent="0.15">
      <c r="A51">
        <v>50</v>
      </c>
      <c r="B51">
        <f>IF(B$1=$A51,1,INDEX(Correlations!$F$3:$DA$102,MAX(B$1,$A51),MIN(B$1,$A51)))</f>
        <v>0.62</v>
      </c>
      <c r="C51">
        <f>IF(C$1=$A51,1,INDEX(Correlations!$F$3:$DA$102,MAX(C$1,$A51),MIN(C$1,$A51)))</f>
        <v>0</v>
      </c>
      <c r="D51">
        <f>IF(D$1=$A51,1,INDEX(Correlations!$F$3:$DA$102,MAX(D$1,$A51),MIN(D$1,$A51)))</f>
        <v>0</v>
      </c>
      <c r="E51">
        <f>IF(E$1=$A51,1,INDEX(Correlations!$F$3:$DA$102,MAX(E$1,$A51),MIN(E$1,$A51)))</f>
        <v>0.47</v>
      </c>
      <c r="F51">
        <f>IF(F$1=$A51,1,INDEX(Correlations!$F$3:$DA$102,MAX(F$1,$A51),MIN(F$1,$A51)))</f>
        <v>0</v>
      </c>
      <c r="G51">
        <f>IF(G$1=$A51,1,INDEX(Correlations!$F$3:$DA$102,MAX(G$1,$A51),MIN(G$1,$A51)))</f>
        <v>0</v>
      </c>
      <c r="H51">
        <f>IF(H$1=$A51,1,INDEX(Correlations!$F$3:$DA$102,MAX(H$1,$A51),MIN(H$1,$A51)))</f>
        <v>0</v>
      </c>
      <c r="I51">
        <f>IF(I$1=$A51,1,INDEX(Correlations!$F$3:$DA$102,MAX(I$1,$A51),MIN(I$1,$A51)))</f>
        <v>0</v>
      </c>
      <c r="J51">
        <f>IF(J$1=$A51,1,INDEX(Correlations!$F$3:$DA$102,MAX(J$1,$A51),MIN(J$1,$A51)))</f>
        <v>0</v>
      </c>
      <c r="K51">
        <f>IF(K$1=$A51,1,INDEX(Correlations!$F$3:$DA$102,MAX(K$1,$A51),MIN(K$1,$A51)))</f>
        <v>0.08</v>
      </c>
      <c r="L51">
        <f>IF(L$1=$A51,1,INDEX(Correlations!$F$3:$DA$102,MAX(L$1,$A51),MIN(L$1,$A51)))</f>
        <v>0</v>
      </c>
      <c r="M51">
        <f>IF(M$1=$A51,1,INDEX(Correlations!$F$3:$DA$102,MAX(M$1,$A51),MIN(M$1,$A51)))</f>
        <v>0</v>
      </c>
      <c r="N51">
        <f>IF(N$1=$A51,1,INDEX(Correlations!$F$3:$DA$102,MAX(N$1,$A51),MIN(N$1,$A51)))</f>
        <v>0</v>
      </c>
      <c r="O51">
        <f>IF(O$1=$A51,1,INDEX(Correlations!$F$3:$DA$102,MAX(O$1,$A51),MIN(O$1,$A51)))</f>
        <v>0</v>
      </c>
      <c r="P51">
        <f>IF(P$1=$A51,1,INDEX(Correlations!$F$3:$DA$102,MAX(P$1,$A51),MIN(P$1,$A51)))</f>
        <v>0.49</v>
      </c>
      <c r="Q51">
        <f>IF(Q$1=$A51,1,INDEX(Correlations!$F$3:$DA$102,MAX(Q$1,$A51),MIN(Q$1,$A51)))</f>
        <v>0.49</v>
      </c>
      <c r="R51">
        <f>IF(R$1=$A51,1,INDEX(Correlations!$F$3:$DA$102,MAX(R$1,$A51),MIN(R$1,$A51)))</f>
        <v>0</v>
      </c>
      <c r="S51">
        <f>IF(S$1=$A51,1,INDEX(Correlations!$F$3:$DA$102,MAX(S$1,$A51),MIN(S$1,$A51)))</f>
        <v>0</v>
      </c>
      <c r="T51">
        <f>IF(T$1=$A51,1,INDEX(Correlations!$F$3:$DA$102,MAX(T$1,$A51),MIN(T$1,$A51)))</f>
        <v>0</v>
      </c>
      <c r="U51">
        <f>IF(U$1=$A51,1,INDEX(Correlations!$F$3:$DA$102,MAX(U$1,$A51),MIN(U$1,$A51)))</f>
        <v>0</v>
      </c>
      <c r="V51">
        <f>IF(V$1=$A51,1,INDEX(Correlations!$F$3:$DA$102,MAX(V$1,$A51),MIN(V$1,$A51)))</f>
        <v>0</v>
      </c>
      <c r="W51">
        <f>IF(W$1=$A51,1,INDEX(Correlations!$F$3:$DA$102,MAX(W$1,$A51),MIN(W$1,$A51)))</f>
        <v>0</v>
      </c>
      <c r="X51">
        <f>IF(X$1=$A51,1,INDEX(Correlations!$F$3:$DA$102,MAX(X$1,$A51),MIN(X$1,$A51)))</f>
        <v>0</v>
      </c>
      <c r="Y51">
        <f>IF(Y$1=$A51,1,INDEX(Correlations!$F$3:$DA$102,MAX(Y$1,$A51),MIN(Y$1,$A51)))</f>
        <v>0</v>
      </c>
      <c r="Z51">
        <f>IF(Z$1=$A51,1,INDEX(Correlations!$F$3:$DA$102,MAX(Z$1,$A51),MIN(Z$1,$A51)))</f>
        <v>0</v>
      </c>
      <c r="AA51">
        <f>IF(AA$1=$A51,1,INDEX(Correlations!$F$3:$DA$102,MAX(AA$1,$A51),MIN(AA$1,$A51)))</f>
        <v>0</v>
      </c>
      <c r="AB51">
        <f>IF(AB$1=$A51,1,INDEX(Correlations!$F$3:$DA$102,MAX(AB$1,$A51),MIN(AB$1,$A51)))</f>
        <v>0</v>
      </c>
      <c r="AC51">
        <f>IF(AC$1=$A51,1,INDEX(Correlations!$F$3:$DA$102,MAX(AC$1,$A51),MIN(AC$1,$A51)))</f>
        <v>0</v>
      </c>
      <c r="AD51">
        <f>IF(AD$1=$A51,1,INDEX(Correlations!$F$3:$DA$102,MAX(AD$1,$A51),MIN(AD$1,$A51)))</f>
        <v>0</v>
      </c>
      <c r="AE51">
        <f>IF(AE$1=$A51,1,INDEX(Correlations!$F$3:$DA$102,MAX(AE$1,$A51),MIN(AE$1,$A51)))</f>
        <v>0</v>
      </c>
      <c r="AF51">
        <f>IF(AF$1=$A51,1,INDEX(Correlations!$F$3:$DA$102,MAX(AF$1,$A51),MIN(AF$1,$A51)))</f>
        <v>0</v>
      </c>
      <c r="AG51">
        <f>IF(AG$1=$A51,1,INDEX(Correlations!$F$3:$DA$102,MAX(AG$1,$A51),MIN(AG$1,$A51)))</f>
        <v>0</v>
      </c>
      <c r="AH51">
        <f>IF(AH$1=$A51,1,INDEX(Correlations!$F$3:$DA$102,MAX(AH$1,$A51),MIN(AH$1,$A51)))</f>
        <v>0.71</v>
      </c>
      <c r="AI51">
        <f>IF(AI$1=$A51,1,INDEX(Correlations!$F$3:$DA$102,MAX(AI$1,$A51),MIN(AI$1,$A51)))</f>
        <v>0</v>
      </c>
      <c r="AJ51">
        <f>IF(AJ$1=$A51,1,INDEX(Correlations!$F$3:$DA$102,MAX(AJ$1,$A51),MIN(AJ$1,$A51)))</f>
        <v>0</v>
      </c>
      <c r="AK51">
        <f>IF(AK$1=$A51,1,INDEX(Correlations!$F$3:$DA$102,MAX(AK$1,$A51),MIN(AK$1,$A51)))</f>
        <v>0</v>
      </c>
      <c r="AL51">
        <f>IF(AL$1=$A51,1,INDEX(Correlations!$F$3:$DA$102,MAX(AL$1,$A51),MIN(AL$1,$A51)))</f>
        <v>0</v>
      </c>
      <c r="AM51">
        <f>IF(AM$1=$A51,1,INDEX(Correlations!$F$3:$DA$102,MAX(AM$1,$A51),MIN(AM$1,$A51)))</f>
        <v>0</v>
      </c>
      <c r="AN51">
        <f>IF(AN$1=$A51,1,INDEX(Correlations!$F$3:$DA$102,MAX(AN$1,$A51),MIN(AN$1,$A51)))</f>
        <v>0</v>
      </c>
      <c r="AO51">
        <f>IF(AO$1=$A51,1,INDEX(Correlations!$F$3:$DA$102,MAX(AO$1,$A51),MIN(AO$1,$A51)))</f>
        <v>0</v>
      </c>
      <c r="AP51">
        <f>IF(AP$1=$A51,1,INDEX(Correlations!$F$3:$DA$102,MAX(AP$1,$A51),MIN(AP$1,$A51)))</f>
        <v>0</v>
      </c>
      <c r="AQ51">
        <f>IF(AQ$1=$A51,1,INDEX(Correlations!$F$3:$DA$102,MAX(AQ$1,$A51),MIN(AQ$1,$A51)))</f>
        <v>0</v>
      </c>
      <c r="AR51">
        <f>IF(AR$1=$A51,1,INDEX(Correlations!$F$3:$DA$102,MAX(AR$1,$A51),MIN(AR$1,$A51)))</f>
        <v>0.47</v>
      </c>
      <c r="AS51">
        <f>IF(AS$1=$A51,1,INDEX(Correlations!$F$3:$DA$102,MAX(AS$1,$A51),MIN(AS$1,$A51)))</f>
        <v>0</v>
      </c>
      <c r="AT51">
        <f>IF(AT$1=$A51,1,INDEX(Correlations!$F$3:$DA$102,MAX(AT$1,$A51),MIN(AT$1,$A51)))</f>
        <v>0</v>
      </c>
      <c r="AU51">
        <f>IF(AU$1=$A51,1,INDEX(Correlations!$F$3:$DA$102,MAX(AU$1,$A51),MIN(AU$1,$A51)))</f>
        <v>0</v>
      </c>
      <c r="AV51">
        <f>IF(AV$1=$A51,1,INDEX(Correlations!$F$3:$DA$102,MAX(AV$1,$A51),MIN(AV$1,$A51)))</f>
        <v>0</v>
      </c>
      <c r="AW51">
        <f>IF(AW$1=$A51,1,INDEX(Correlations!$F$3:$DA$102,MAX(AW$1,$A51),MIN(AW$1,$A51)))</f>
        <v>0.55000000000000004</v>
      </c>
      <c r="AX51">
        <f>IF(AX$1=$A51,1,INDEX(Correlations!$F$3:$DA$102,MAX(AX$1,$A51),MIN(AX$1,$A51)))</f>
        <v>0.36</v>
      </c>
      <c r="AY51">
        <f>IF(AY$1=$A51,1,INDEX(Correlations!$F$3:$DA$102,MAX(AY$1,$A51),MIN(AY$1,$A51)))</f>
        <v>1</v>
      </c>
      <c r="AZ51">
        <f>IF(AZ$1=$A51,1,INDEX(Correlations!$F$3:$DA$102,MAX(AZ$1,$A51),MIN(AZ$1,$A51)))</f>
        <v>0</v>
      </c>
      <c r="BA51">
        <f>IF(BA$1=$A51,1,INDEX(Correlations!$F$3:$DA$102,MAX(BA$1,$A51),MIN(BA$1,$A51)))</f>
        <v>0</v>
      </c>
      <c r="BB51">
        <f>IF(BB$1=$A51,1,INDEX(Correlations!$F$3:$DA$102,MAX(BB$1,$A51),MIN(BB$1,$A51)))</f>
        <v>0</v>
      </c>
      <c r="BC51">
        <f>IF(BC$1=$A51,1,INDEX(Correlations!$F$3:$DA$102,MAX(BC$1,$A51),MIN(BC$1,$A51)))</f>
        <v>0</v>
      </c>
      <c r="BD51">
        <f>IF(BD$1=$A51,1,INDEX(Correlations!$F$3:$DA$102,MAX(BD$1,$A51),MIN(BD$1,$A51)))</f>
        <v>0</v>
      </c>
      <c r="BE51">
        <f>IF(BE$1=$A51,1,INDEX(Correlations!$F$3:$DA$102,MAX(BE$1,$A51),MIN(BE$1,$A51)))</f>
        <v>0</v>
      </c>
      <c r="BF51">
        <f>IF(BF$1=$A51,1,INDEX(Correlations!$F$3:$DA$102,MAX(BF$1,$A51),MIN(BF$1,$A51)))</f>
        <v>0</v>
      </c>
      <c r="BG51">
        <f>IF(BG$1=$A51,1,INDEX(Correlations!$F$3:$DA$102,MAX(BG$1,$A51),MIN(BG$1,$A51)))</f>
        <v>0</v>
      </c>
      <c r="BH51">
        <f>IF(BH$1=$A51,1,INDEX(Correlations!$F$3:$DA$102,MAX(BH$1,$A51),MIN(BH$1,$A51)))</f>
        <v>0</v>
      </c>
      <c r="BI51">
        <f>IF(BI$1=$A51,1,INDEX(Correlations!$F$3:$DA$102,MAX(BI$1,$A51),MIN(BI$1,$A51)))</f>
        <v>0</v>
      </c>
      <c r="BJ51">
        <f>IF(BJ$1=$A51,1,INDEX(Correlations!$F$3:$DA$102,MAX(BJ$1,$A51),MIN(BJ$1,$A51)))</f>
        <v>0</v>
      </c>
      <c r="BK51">
        <f>IF(BK$1=$A51,1,INDEX(Correlations!$F$3:$DA$102,MAX(BK$1,$A51),MIN(BK$1,$A51)))</f>
        <v>0</v>
      </c>
      <c r="BL51">
        <f>IF(BL$1=$A51,1,INDEX(Correlations!$F$3:$DA$102,MAX(BL$1,$A51),MIN(BL$1,$A51)))</f>
        <v>0</v>
      </c>
      <c r="BM51">
        <f>IF(BM$1=$A51,1,INDEX(Correlations!$F$3:$DA$102,MAX(BM$1,$A51),MIN(BM$1,$A51)))</f>
        <v>0</v>
      </c>
      <c r="BN51">
        <f>IF(BN$1=$A51,1,INDEX(Correlations!$F$3:$DA$102,MAX(BN$1,$A51),MIN(BN$1,$A51)))</f>
        <v>0</v>
      </c>
      <c r="BO51">
        <f>IF(BO$1=$A51,1,INDEX(Correlations!$F$3:$DA$102,MAX(BO$1,$A51),MIN(BO$1,$A51)))</f>
        <v>0</v>
      </c>
      <c r="BP51">
        <f>IF(BP$1=$A51,1,INDEX(Correlations!$F$3:$DA$102,MAX(BP$1,$A51),MIN(BP$1,$A51)))</f>
        <v>0</v>
      </c>
      <c r="BQ51">
        <f>IF(BQ$1=$A51,1,INDEX(Correlations!$F$3:$DA$102,MAX(BQ$1,$A51),MIN(BQ$1,$A51)))</f>
        <v>0</v>
      </c>
      <c r="BR51">
        <f>IF(BR$1=$A51,1,INDEX(Correlations!$F$3:$DA$102,MAX(BR$1,$A51),MIN(BR$1,$A51)))</f>
        <v>0</v>
      </c>
      <c r="BS51">
        <f>IF(BS$1=$A51,1,INDEX(Correlations!$F$3:$DA$102,MAX(BS$1,$A51),MIN(BS$1,$A51)))</f>
        <v>0</v>
      </c>
      <c r="BT51">
        <f>IF(BT$1=$A51,1,INDEX(Correlations!$F$3:$DA$102,MAX(BT$1,$A51),MIN(BT$1,$A51)))</f>
        <v>0</v>
      </c>
      <c r="BU51">
        <f>IF(BU$1=$A51,1,INDEX(Correlations!$F$3:$DA$102,MAX(BU$1,$A51),MIN(BU$1,$A51)))</f>
        <v>0</v>
      </c>
      <c r="BV51">
        <f>IF(BV$1=$A51,1,INDEX(Correlations!$F$3:$DA$102,MAX(BV$1,$A51),MIN(BV$1,$A51)))</f>
        <v>0</v>
      </c>
      <c r="BW51">
        <f>IF(BW$1=$A51,1,INDEX(Correlations!$F$3:$DA$102,MAX(BW$1,$A51),MIN(BW$1,$A51)))</f>
        <v>0</v>
      </c>
      <c r="BX51">
        <f>IF(BX$1=$A51,1,INDEX(Correlations!$F$3:$DA$102,MAX(BX$1,$A51),MIN(BX$1,$A51)))</f>
        <v>0</v>
      </c>
      <c r="BY51">
        <f>IF(BY$1=$A51,1,INDEX(Correlations!$F$3:$DA$102,MAX(BY$1,$A51),MIN(BY$1,$A51)))</f>
        <v>0</v>
      </c>
      <c r="BZ51">
        <f>IF(BZ$1=$A51,1,INDEX(Correlations!$F$3:$DA$102,MAX(BZ$1,$A51),MIN(BZ$1,$A51)))</f>
        <v>0</v>
      </c>
      <c r="CA51">
        <f>IF(CA$1=$A51,1,INDEX(Correlations!$F$3:$DA$102,MAX(CA$1,$A51),MIN(CA$1,$A51)))</f>
        <v>0</v>
      </c>
      <c r="CB51">
        <f>IF(CB$1=$A51,1,INDEX(Correlations!$F$3:$DA$102,MAX(CB$1,$A51),MIN(CB$1,$A51)))</f>
        <v>0</v>
      </c>
      <c r="CC51">
        <f>IF(CC$1=$A51,1,INDEX(Correlations!$F$3:$DA$102,MAX(CC$1,$A51),MIN(CC$1,$A51)))</f>
        <v>0</v>
      </c>
      <c r="CD51">
        <f>IF(CD$1=$A51,1,INDEX(Correlations!$F$3:$DA$102,MAX(CD$1,$A51),MIN(CD$1,$A51)))</f>
        <v>0</v>
      </c>
      <c r="CE51">
        <f>IF(CE$1=$A51,1,INDEX(Correlations!$F$3:$DA$102,MAX(CE$1,$A51),MIN(CE$1,$A51)))</f>
        <v>0</v>
      </c>
      <c r="CF51">
        <f>IF(CF$1=$A51,1,INDEX(Correlations!$F$3:$DA$102,MAX(CF$1,$A51),MIN(CF$1,$A51)))</f>
        <v>0</v>
      </c>
      <c r="CG51">
        <f>IF(CG$1=$A51,1,INDEX(Correlations!$F$3:$DA$102,MAX(CG$1,$A51),MIN(CG$1,$A51)))</f>
        <v>0</v>
      </c>
      <c r="CH51">
        <f>IF(CH$1=$A51,1,INDEX(Correlations!$F$3:$DA$102,MAX(CH$1,$A51),MIN(CH$1,$A51)))</f>
        <v>0</v>
      </c>
      <c r="CI51">
        <f>IF(CI$1=$A51,1,INDEX(Correlations!$F$3:$DA$102,MAX(CI$1,$A51),MIN(CI$1,$A51)))</f>
        <v>0</v>
      </c>
      <c r="CJ51">
        <f>IF(CJ$1=$A51,1,INDEX(Correlations!$F$3:$DA$102,MAX(CJ$1,$A51),MIN(CJ$1,$A51)))</f>
        <v>0</v>
      </c>
      <c r="CK51">
        <f>IF(CK$1=$A51,1,INDEX(Correlations!$F$3:$DA$102,MAX(CK$1,$A51),MIN(CK$1,$A51)))</f>
        <v>0</v>
      </c>
      <c r="CL51">
        <f>IF(CL$1=$A51,1,INDEX(Correlations!$F$3:$DA$102,MAX(CL$1,$A51),MIN(CL$1,$A51)))</f>
        <v>0</v>
      </c>
      <c r="CM51">
        <f>IF(CM$1=$A51,1,INDEX(Correlations!$F$3:$DA$102,MAX(CM$1,$A51),MIN(CM$1,$A51)))</f>
        <v>0</v>
      </c>
      <c r="CN51">
        <f>IF(CN$1=$A51,1,INDEX(Correlations!$F$3:$DA$102,MAX(CN$1,$A51),MIN(CN$1,$A51)))</f>
        <v>0</v>
      </c>
      <c r="CO51">
        <f>IF(CO$1=$A51,1,INDEX(Correlations!$F$3:$DA$102,MAX(CO$1,$A51),MIN(CO$1,$A51)))</f>
        <v>0</v>
      </c>
      <c r="CP51">
        <f>IF(CP$1=$A51,1,INDEX(Correlations!$F$3:$DA$102,MAX(CP$1,$A51),MIN(CP$1,$A51)))</f>
        <v>0</v>
      </c>
      <c r="CQ51">
        <f>IF(CQ$1=$A51,1,INDEX(Correlations!$F$3:$DA$102,MAX(CQ$1,$A51),MIN(CQ$1,$A51)))</f>
        <v>0</v>
      </c>
      <c r="CR51">
        <f>IF(CR$1=$A51,1,INDEX(Correlations!$F$3:$DA$102,MAX(CR$1,$A51),MIN(CR$1,$A51)))</f>
        <v>0</v>
      </c>
      <c r="CS51">
        <f>IF(CS$1=$A51,1,INDEX(Correlations!$F$3:$DA$102,MAX(CS$1,$A51),MIN(CS$1,$A51)))</f>
        <v>0</v>
      </c>
      <c r="CT51">
        <f>IF(CT$1=$A51,1,INDEX(Correlations!$F$3:$DA$102,MAX(CT$1,$A51),MIN(CT$1,$A51)))</f>
        <v>0</v>
      </c>
      <c r="CU51">
        <f>IF(CU$1=$A51,1,INDEX(Correlations!$F$3:$DA$102,MAX(CU$1,$A51),MIN(CU$1,$A51)))</f>
        <v>0</v>
      </c>
      <c r="CV51">
        <f>IF(CV$1=$A51,1,INDEX(Correlations!$F$3:$DA$102,MAX(CV$1,$A51),MIN(CV$1,$A51)))</f>
        <v>0</v>
      </c>
      <c r="CW51">
        <f>IF(CW$1=$A51,1,INDEX(Correlations!$F$3:$DA$102,MAX(CW$1,$A51),MIN(CW$1,$A51)))</f>
        <v>0</v>
      </c>
    </row>
    <row r="52" spans="1:101" x14ac:dyDescent="0.15">
      <c r="A52">
        <v>51</v>
      </c>
      <c r="B52">
        <f>IF(B$1=$A52,1,INDEX(Correlations!$F$3:$DA$102,MAX(B$1,$A52),MIN(B$1,$A52)))</f>
        <v>0.28000000000000003</v>
      </c>
      <c r="C52">
        <f>IF(C$1=$A52,1,INDEX(Correlations!$F$3:$DA$102,MAX(C$1,$A52),MIN(C$1,$A52)))</f>
        <v>0.28999999999999998</v>
      </c>
      <c r="D52">
        <f>IF(D$1=$A52,1,INDEX(Correlations!$F$3:$DA$102,MAX(D$1,$A52),MIN(D$1,$A52)))</f>
        <v>0.26</v>
      </c>
      <c r="E52">
        <f>IF(E$1=$A52,1,INDEX(Correlations!$F$3:$DA$102,MAX(E$1,$A52),MIN(E$1,$A52)))</f>
        <v>0.38</v>
      </c>
      <c r="F52">
        <f>IF(F$1=$A52,1,INDEX(Correlations!$F$3:$DA$102,MAX(F$1,$A52),MIN(F$1,$A52)))</f>
        <v>0.37</v>
      </c>
      <c r="G52">
        <f>IF(G$1=$A52,1,INDEX(Correlations!$F$3:$DA$102,MAX(G$1,$A52),MIN(G$1,$A52)))</f>
        <v>0.33</v>
      </c>
      <c r="H52">
        <f>IF(H$1=$A52,1,INDEX(Correlations!$F$3:$DA$102,MAX(H$1,$A52),MIN(H$1,$A52)))</f>
        <v>0.35</v>
      </c>
      <c r="I52">
        <f>IF(I$1=$A52,1,INDEX(Correlations!$F$3:$DA$102,MAX(I$1,$A52),MIN(I$1,$A52)))</f>
        <v>0.39</v>
      </c>
      <c r="J52">
        <f>IF(J$1=$A52,1,INDEX(Correlations!$F$3:$DA$102,MAX(J$1,$A52),MIN(J$1,$A52)))</f>
        <v>0.34</v>
      </c>
      <c r="K52">
        <f>IF(K$1=$A52,1,INDEX(Correlations!$F$3:$DA$102,MAX(K$1,$A52),MIN(K$1,$A52)))</f>
        <v>0.34</v>
      </c>
      <c r="L52">
        <f>IF(L$1=$A52,1,INDEX(Correlations!$F$3:$DA$102,MAX(L$1,$A52),MIN(L$1,$A52)))</f>
        <v>0</v>
      </c>
      <c r="M52">
        <f>IF(M$1=$A52,1,INDEX(Correlations!$F$3:$DA$102,MAX(M$1,$A52),MIN(M$1,$A52)))</f>
        <v>0</v>
      </c>
      <c r="N52">
        <f>IF(N$1=$A52,1,INDEX(Correlations!$F$3:$DA$102,MAX(N$1,$A52),MIN(N$1,$A52)))</f>
        <v>0</v>
      </c>
      <c r="O52">
        <f>IF(O$1=$A52,1,INDEX(Correlations!$F$3:$DA$102,MAX(O$1,$A52),MIN(O$1,$A52)))</f>
        <v>0</v>
      </c>
      <c r="P52">
        <f>IF(P$1=$A52,1,INDEX(Correlations!$F$3:$DA$102,MAX(P$1,$A52),MIN(P$1,$A52)))</f>
        <v>0</v>
      </c>
      <c r="Q52">
        <f>IF(Q$1=$A52,1,INDEX(Correlations!$F$3:$DA$102,MAX(Q$1,$A52),MIN(Q$1,$A52)))</f>
        <v>0</v>
      </c>
      <c r="R52">
        <f>IF(R$1=$A52,1,INDEX(Correlations!$F$3:$DA$102,MAX(R$1,$A52),MIN(R$1,$A52)))</f>
        <v>0</v>
      </c>
      <c r="S52">
        <f>IF(S$1=$A52,1,INDEX(Correlations!$F$3:$DA$102,MAX(S$1,$A52),MIN(S$1,$A52)))</f>
        <v>0</v>
      </c>
      <c r="T52">
        <f>IF(T$1=$A52,1,INDEX(Correlations!$F$3:$DA$102,MAX(T$1,$A52),MIN(T$1,$A52)))</f>
        <v>0</v>
      </c>
      <c r="U52">
        <f>IF(U$1=$A52,1,INDEX(Correlations!$F$3:$DA$102,MAX(U$1,$A52),MIN(U$1,$A52)))</f>
        <v>0</v>
      </c>
      <c r="V52">
        <f>IF(V$1=$A52,1,INDEX(Correlations!$F$3:$DA$102,MAX(V$1,$A52),MIN(V$1,$A52)))</f>
        <v>0</v>
      </c>
      <c r="W52">
        <f>IF(W$1=$A52,1,INDEX(Correlations!$F$3:$DA$102,MAX(W$1,$A52),MIN(W$1,$A52)))</f>
        <v>0.33</v>
      </c>
      <c r="X52">
        <f>IF(X$1=$A52,1,INDEX(Correlations!$F$3:$DA$102,MAX(X$1,$A52),MIN(X$1,$A52)))</f>
        <v>0</v>
      </c>
      <c r="Y52">
        <f>IF(Y$1=$A52,1,INDEX(Correlations!$F$3:$DA$102,MAX(Y$1,$A52),MIN(Y$1,$A52)))</f>
        <v>0</v>
      </c>
      <c r="Z52">
        <f>IF(Z$1=$A52,1,INDEX(Correlations!$F$3:$DA$102,MAX(Z$1,$A52),MIN(Z$1,$A52)))</f>
        <v>0</v>
      </c>
      <c r="AA52">
        <f>IF(AA$1=$A52,1,INDEX(Correlations!$F$3:$DA$102,MAX(AA$1,$A52),MIN(AA$1,$A52)))</f>
        <v>0</v>
      </c>
      <c r="AB52">
        <f>IF(AB$1=$A52,1,INDEX(Correlations!$F$3:$DA$102,MAX(AB$1,$A52),MIN(AB$1,$A52)))</f>
        <v>0.45</v>
      </c>
      <c r="AC52">
        <f>IF(AC$1=$A52,1,INDEX(Correlations!$F$3:$DA$102,MAX(AC$1,$A52),MIN(AC$1,$A52)))</f>
        <v>0.45</v>
      </c>
      <c r="AD52">
        <f>IF(AD$1=$A52,1,INDEX(Correlations!$F$3:$DA$102,MAX(AD$1,$A52),MIN(AD$1,$A52)))</f>
        <v>0</v>
      </c>
      <c r="AE52">
        <f>IF(AE$1=$A52,1,INDEX(Correlations!$F$3:$DA$102,MAX(AE$1,$A52),MIN(AE$1,$A52)))</f>
        <v>0</v>
      </c>
      <c r="AF52">
        <f>IF(AF$1=$A52,1,INDEX(Correlations!$F$3:$DA$102,MAX(AF$1,$A52),MIN(AF$1,$A52)))</f>
        <v>0.3</v>
      </c>
      <c r="AG52">
        <f>IF(AG$1=$A52,1,INDEX(Correlations!$F$3:$DA$102,MAX(AG$1,$A52),MIN(AG$1,$A52)))</f>
        <v>0.25</v>
      </c>
      <c r="AH52">
        <f>IF(AH$1=$A52,1,INDEX(Correlations!$F$3:$DA$102,MAX(AH$1,$A52),MIN(AH$1,$A52)))</f>
        <v>0</v>
      </c>
      <c r="AI52">
        <f>IF(AI$1=$A52,1,INDEX(Correlations!$F$3:$DA$102,MAX(AI$1,$A52),MIN(AI$1,$A52)))</f>
        <v>0.32</v>
      </c>
      <c r="AJ52">
        <f>IF(AJ$1=$A52,1,INDEX(Correlations!$F$3:$DA$102,MAX(AJ$1,$A52),MIN(AJ$1,$A52)))</f>
        <v>0.41</v>
      </c>
      <c r="AK52">
        <f>IF(AK$1=$A52,1,INDEX(Correlations!$F$3:$DA$102,MAX(AK$1,$A52),MIN(AK$1,$A52)))</f>
        <v>0</v>
      </c>
      <c r="AL52">
        <f>IF(AL$1=$A52,1,INDEX(Correlations!$F$3:$DA$102,MAX(AL$1,$A52),MIN(AL$1,$A52)))</f>
        <v>0</v>
      </c>
      <c r="AM52">
        <f>IF(AM$1=$A52,1,INDEX(Correlations!$F$3:$DA$102,MAX(AM$1,$A52),MIN(AM$1,$A52)))</f>
        <v>0</v>
      </c>
      <c r="AN52">
        <f>IF(AN$1=$A52,1,INDEX(Correlations!$F$3:$DA$102,MAX(AN$1,$A52),MIN(AN$1,$A52)))</f>
        <v>0</v>
      </c>
      <c r="AO52">
        <f>IF(AO$1=$A52,1,INDEX(Correlations!$F$3:$DA$102,MAX(AO$1,$A52),MIN(AO$1,$A52)))</f>
        <v>0</v>
      </c>
      <c r="AP52">
        <f>IF(AP$1=$A52,1,INDEX(Correlations!$F$3:$DA$102,MAX(AP$1,$A52),MIN(AP$1,$A52)))</f>
        <v>0</v>
      </c>
      <c r="AQ52">
        <f>IF(AQ$1=$A52,1,INDEX(Correlations!$F$3:$DA$102,MAX(AQ$1,$A52),MIN(AQ$1,$A52)))</f>
        <v>0.47</v>
      </c>
      <c r="AR52">
        <f>IF(AR$1=$A52,1,INDEX(Correlations!$F$3:$DA$102,MAX(AR$1,$A52),MIN(AR$1,$A52)))</f>
        <v>0.44</v>
      </c>
      <c r="AS52">
        <f>IF(AS$1=$A52,1,INDEX(Correlations!$F$3:$DA$102,MAX(AS$1,$A52),MIN(AS$1,$A52)))</f>
        <v>0.28999999999999998</v>
      </c>
      <c r="AT52">
        <f>IF(AT$1=$A52,1,INDEX(Correlations!$F$3:$DA$102,MAX(AT$1,$A52),MIN(AT$1,$A52)))</f>
        <v>0</v>
      </c>
      <c r="AU52">
        <f>IF(AU$1=$A52,1,INDEX(Correlations!$F$3:$DA$102,MAX(AU$1,$A52),MIN(AU$1,$A52)))</f>
        <v>0</v>
      </c>
      <c r="AV52">
        <f>IF(AV$1=$A52,1,INDEX(Correlations!$F$3:$DA$102,MAX(AV$1,$A52),MIN(AV$1,$A52)))</f>
        <v>0</v>
      </c>
      <c r="AW52">
        <f>IF(AW$1=$A52,1,INDEX(Correlations!$F$3:$DA$102,MAX(AW$1,$A52),MIN(AW$1,$A52)))</f>
        <v>0</v>
      </c>
      <c r="AX52">
        <f>IF(AX$1=$A52,1,INDEX(Correlations!$F$3:$DA$102,MAX(AX$1,$A52),MIN(AX$1,$A52)))</f>
        <v>0</v>
      </c>
      <c r="AY52">
        <f>IF(AY$1=$A52,1,INDEX(Correlations!$F$3:$DA$102,MAX(AY$1,$A52),MIN(AY$1,$A52)))</f>
        <v>0</v>
      </c>
      <c r="AZ52">
        <f>IF(AZ$1=$A52,1,INDEX(Correlations!$F$3:$DA$102,MAX(AZ$1,$A52),MIN(AZ$1,$A52)))</f>
        <v>1</v>
      </c>
      <c r="BA52">
        <f>IF(BA$1=$A52,1,INDEX(Correlations!$F$3:$DA$102,MAX(BA$1,$A52),MIN(BA$1,$A52)))</f>
        <v>0</v>
      </c>
      <c r="BB52">
        <f>IF(BB$1=$A52,1,INDEX(Correlations!$F$3:$DA$102,MAX(BB$1,$A52),MIN(BB$1,$A52)))</f>
        <v>0</v>
      </c>
      <c r="BC52">
        <f>IF(BC$1=$A52,1,INDEX(Correlations!$F$3:$DA$102,MAX(BC$1,$A52),MIN(BC$1,$A52)))</f>
        <v>0</v>
      </c>
      <c r="BD52">
        <f>IF(BD$1=$A52,1,INDEX(Correlations!$F$3:$DA$102,MAX(BD$1,$A52),MIN(BD$1,$A52)))</f>
        <v>0</v>
      </c>
      <c r="BE52">
        <f>IF(BE$1=$A52,1,INDEX(Correlations!$F$3:$DA$102,MAX(BE$1,$A52),MIN(BE$1,$A52)))</f>
        <v>0</v>
      </c>
      <c r="BF52">
        <f>IF(BF$1=$A52,1,INDEX(Correlations!$F$3:$DA$102,MAX(BF$1,$A52),MIN(BF$1,$A52)))</f>
        <v>0</v>
      </c>
      <c r="BG52">
        <f>IF(BG$1=$A52,1,INDEX(Correlations!$F$3:$DA$102,MAX(BG$1,$A52),MIN(BG$1,$A52)))</f>
        <v>0</v>
      </c>
      <c r="BH52">
        <f>IF(BH$1=$A52,1,INDEX(Correlations!$F$3:$DA$102,MAX(BH$1,$A52),MIN(BH$1,$A52)))</f>
        <v>0</v>
      </c>
      <c r="BI52">
        <f>IF(BI$1=$A52,1,INDEX(Correlations!$F$3:$DA$102,MAX(BI$1,$A52),MIN(BI$1,$A52)))</f>
        <v>0</v>
      </c>
      <c r="BJ52">
        <f>IF(BJ$1=$A52,1,INDEX(Correlations!$F$3:$DA$102,MAX(BJ$1,$A52),MIN(BJ$1,$A52)))</f>
        <v>0</v>
      </c>
      <c r="BK52">
        <f>IF(BK$1=$A52,1,INDEX(Correlations!$F$3:$DA$102,MAX(BK$1,$A52),MIN(BK$1,$A52)))</f>
        <v>0</v>
      </c>
      <c r="BL52">
        <f>IF(BL$1=$A52,1,INDEX(Correlations!$F$3:$DA$102,MAX(BL$1,$A52),MIN(BL$1,$A52)))</f>
        <v>0</v>
      </c>
      <c r="BM52">
        <f>IF(BM$1=$A52,1,INDEX(Correlations!$F$3:$DA$102,MAX(BM$1,$A52),MIN(BM$1,$A52)))</f>
        <v>0</v>
      </c>
      <c r="BN52">
        <f>IF(BN$1=$A52,1,INDEX(Correlations!$F$3:$DA$102,MAX(BN$1,$A52),MIN(BN$1,$A52)))</f>
        <v>0</v>
      </c>
      <c r="BO52">
        <f>IF(BO$1=$A52,1,INDEX(Correlations!$F$3:$DA$102,MAX(BO$1,$A52),MIN(BO$1,$A52)))</f>
        <v>0</v>
      </c>
      <c r="BP52">
        <f>IF(BP$1=$A52,1,INDEX(Correlations!$F$3:$DA$102,MAX(BP$1,$A52),MIN(BP$1,$A52)))</f>
        <v>0</v>
      </c>
      <c r="BQ52">
        <f>IF(BQ$1=$A52,1,INDEX(Correlations!$F$3:$DA$102,MAX(BQ$1,$A52),MIN(BQ$1,$A52)))</f>
        <v>0</v>
      </c>
      <c r="BR52">
        <f>IF(BR$1=$A52,1,INDEX(Correlations!$F$3:$DA$102,MAX(BR$1,$A52),MIN(BR$1,$A52)))</f>
        <v>0</v>
      </c>
      <c r="BS52">
        <f>IF(BS$1=$A52,1,INDEX(Correlations!$F$3:$DA$102,MAX(BS$1,$A52),MIN(BS$1,$A52)))</f>
        <v>0</v>
      </c>
      <c r="BT52">
        <f>IF(BT$1=$A52,1,INDEX(Correlations!$F$3:$DA$102,MAX(BT$1,$A52),MIN(BT$1,$A52)))</f>
        <v>0</v>
      </c>
      <c r="BU52">
        <f>IF(BU$1=$A52,1,INDEX(Correlations!$F$3:$DA$102,MAX(BU$1,$A52),MIN(BU$1,$A52)))</f>
        <v>0</v>
      </c>
      <c r="BV52">
        <f>IF(BV$1=$A52,1,INDEX(Correlations!$F$3:$DA$102,MAX(BV$1,$A52),MIN(BV$1,$A52)))</f>
        <v>0</v>
      </c>
      <c r="BW52">
        <f>IF(BW$1=$A52,1,INDEX(Correlations!$F$3:$DA$102,MAX(BW$1,$A52),MIN(BW$1,$A52)))</f>
        <v>0</v>
      </c>
      <c r="BX52">
        <f>IF(BX$1=$A52,1,INDEX(Correlations!$F$3:$DA$102,MAX(BX$1,$A52),MIN(BX$1,$A52)))</f>
        <v>0</v>
      </c>
      <c r="BY52">
        <f>IF(BY$1=$A52,1,INDEX(Correlations!$F$3:$DA$102,MAX(BY$1,$A52),MIN(BY$1,$A52)))</f>
        <v>0</v>
      </c>
      <c r="BZ52">
        <f>IF(BZ$1=$A52,1,INDEX(Correlations!$F$3:$DA$102,MAX(BZ$1,$A52),MIN(BZ$1,$A52)))</f>
        <v>0</v>
      </c>
      <c r="CA52">
        <f>IF(CA$1=$A52,1,INDEX(Correlations!$F$3:$DA$102,MAX(CA$1,$A52),MIN(CA$1,$A52)))</f>
        <v>0</v>
      </c>
      <c r="CB52">
        <f>IF(CB$1=$A52,1,INDEX(Correlations!$F$3:$DA$102,MAX(CB$1,$A52),MIN(CB$1,$A52)))</f>
        <v>0</v>
      </c>
      <c r="CC52">
        <f>IF(CC$1=$A52,1,INDEX(Correlations!$F$3:$DA$102,MAX(CC$1,$A52),MIN(CC$1,$A52)))</f>
        <v>0</v>
      </c>
      <c r="CD52">
        <f>IF(CD$1=$A52,1,INDEX(Correlations!$F$3:$DA$102,MAX(CD$1,$A52),MIN(CD$1,$A52)))</f>
        <v>0</v>
      </c>
      <c r="CE52">
        <f>IF(CE$1=$A52,1,INDEX(Correlations!$F$3:$DA$102,MAX(CE$1,$A52),MIN(CE$1,$A52)))</f>
        <v>0</v>
      </c>
      <c r="CF52">
        <f>IF(CF$1=$A52,1,INDEX(Correlations!$F$3:$DA$102,MAX(CF$1,$A52),MIN(CF$1,$A52)))</f>
        <v>0</v>
      </c>
      <c r="CG52">
        <f>IF(CG$1=$A52,1,INDEX(Correlations!$F$3:$DA$102,MAX(CG$1,$A52),MIN(CG$1,$A52)))</f>
        <v>0</v>
      </c>
      <c r="CH52">
        <f>IF(CH$1=$A52,1,INDEX(Correlations!$F$3:$DA$102,MAX(CH$1,$A52),MIN(CH$1,$A52)))</f>
        <v>0</v>
      </c>
      <c r="CI52">
        <f>IF(CI$1=$A52,1,INDEX(Correlations!$F$3:$DA$102,MAX(CI$1,$A52),MIN(CI$1,$A52)))</f>
        <v>0</v>
      </c>
      <c r="CJ52">
        <f>IF(CJ$1=$A52,1,INDEX(Correlations!$F$3:$DA$102,MAX(CJ$1,$A52),MIN(CJ$1,$A52)))</f>
        <v>0</v>
      </c>
      <c r="CK52">
        <f>IF(CK$1=$A52,1,INDEX(Correlations!$F$3:$DA$102,MAX(CK$1,$A52),MIN(CK$1,$A52)))</f>
        <v>0</v>
      </c>
      <c r="CL52">
        <f>IF(CL$1=$A52,1,INDEX(Correlations!$F$3:$DA$102,MAX(CL$1,$A52),MIN(CL$1,$A52)))</f>
        <v>0</v>
      </c>
      <c r="CM52">
        <f>IF(CM$1=$A52,1,INDEX(Correlations!$F$3:$DA$102,MAX(CM$1,$A52),MIN(CM$1,$A52)))</f>
        <v>0</v>
      </c>
      <c r="CN52">
        <f>IF(CN$1=$A52,1,INDEX(Correlations!$F$3:$DA$102,MAX(CN$1,$A52),MIN(CN$1,$A52)))</f>
        <v>0</v>
      </c>
      <c r="CO52">
        <f>IF(CO$1=$A52,1,INDEX(Correlations!$F$3:$DA$102,MAX(CO$1,$A52),MIN(CO$1,$A52)))</f>
        <v>0</v>
      </c>
      <c r="CP52">
        <f>IF(CP$1=$A52,1,INDEX(Correlations!$F$3:$DA$102,MAX(CP$1,$A52),MIN(CP$1,$A52)))</f>
        <v>0</v>
      </c>
      <c r="CQ52">
        <f>IF(CQ$1=$A52,1,INDEX(Correlations!$F$3:$DA$102,MAX(CQ$1,$A52),MIN(CQ$1,$A52)))</f>
        <v>0</v>
      </c>
      <c r="CR52">
        <f>IF(CR$1=$A52,1,INDEX(Correlations!$F$3:$DA$102,MAX(CR$1,$A52),MIN(CR$1,$A52)))</f>
        <v>0</v>
      </c>
      <c r="CS52">
        <f>IF(CS$1=$A52,1,INDEX(Correlations!$F$3:$DA$102,MAX(CS$1,$A52),MIN(CS$1,$A52)))</f>
        <v>0</v>
      </c>
      <c r="CT52">
        <f>IF(CT$1=$A52,1,INDEX(Correlations!$F$3:$DA$102,MAX(CT$1,$A52),MIN(CT$1,$A52)))</f>
        <v>0</v>
      </c>
      <c r="CU52">
        <f>IF(CU$1=$A52,1,INDEX(Correlations!$F$3:$DA$102,MAX(CU$1,$A52),MIN(CU$1,$A52)))</f>
        <v>0</v>
      </c>
      <c r="CV52">
        <f>IF(CV$1=$A52,1,INDEX(Correlations!$F$3:$DA$102,MAX(CV$1,$A52),MIN(CV$1,$A52)))</f>
        <v>0</v>
      </c>
      <c r="CW52">
        <f>IF(CW$1=$A52,1,INDEX(Correlations!$F$3:$DA$102,MAX(CW$1,$A52),MIN(CW$1,$A52)))</f>
        <v>0</v>
      </c>
    </row>
    <row r="53" spans="1:101" x14ac:dyDescent="0.15">
      <c r="A53">
        <v>52</v>
      </c>
      <c r="B53">
        <f>IF(B$1=$A53,1,INDEX(Correlations!$F$3:$DA$102,MAX(B$1,$A53),MIN(B$1,$A53)))</f>
        <v>0.55000000000000004</v>
      </c>
      <c r="C53">
        <f>IF(C$1=$A53,1,INDEX(Correlations!$F$3:$DA$102,MAX(C$1,$A53),MIN(C$1,$A53)))</f>
        <v>0.54</v>
      </c>
      <c r="D53">
        <f>IF(D$1=$A53,1,INDEX(Correlations!$F$3:$DA$102,MAX(D$1,$A53),MIN(D$1,$A53)))</f>
        <v>0</v>
      </c>
      <c r="E53">
        <f>IF(E$1=$A53,1,INDEX(Correlations!$F$3:$DA$102,MAX(E$1,$A53),MIN(E$1,$A53)))</f>
        <v>0</v>
      </c>
      <c r="F53">
        <f>IF(F$1=$A53,1,INDEX(Correlations!$F$3:$DA$102,MAX(F$1,$A53),MIN(F$1,$A53)))</f>
        <v>0</v>
      </c>
      <c r="G53">
        <f>IF(G$1=$A53,1,INDEX(Correlations!$F$3:$DA$102,MAX(G$1,$A53),MIN(G$1,$A53)))</f>
        <v>0</v>
      </c>
      <c r="H53">
        <f>IF(H$1=$A53,1,INDEX(Correlations!$F$3:$DA$102,MAX(H$1,$A53),MIN(H$1,$A53)))</f>
        <v>0</v>
      </c>
      <c r="I53">
        <f>IF(I$1=$A53,1,INDEX(Correlations!$F$3:$DA$102,MAX(I$1,$A53),MIN(I$1,$A53)))</f>
        <v>0</v>
      </c>
      <c r="J53">
        <f>IF(J$1=$A53,1,INDEX(Correlations!$F$3:$DA$102,MAX(J$1,$A53),MIN(J$1,$A53)))</f>
        <v>0</v>
      </c>
      <c r="K53">
        <f>IF(K$1=$A53,1,INDEX(Correlations!$F$3:$DA$102,MAX(K$1,$A53),MIN(K$1,$A53)))</f>
        <v>0</v>
      </c>
      <c r="L53">
        <f>IF(L$1=$A53,1,INDEX(Correlations!$F$3:$DA$102,MAX(L$1,$A53),MIN(L$1,$A53)))</f>
        <v>0</v>
      </c>
      <c r="M53">
        <f>IF(M$1=$A53,1,INDEX(Correlations!$F$3:$DA$102,MAX(M$1,$A53),MIN(M$1,$A53)))</f>
        <v>0</v>
      </c>
      <c r="N53">
        <f>IF(N$1=$A53,1,INDEX(Correlations!$F$3:$DA$102,MAX(N$1,$A53),MIN(N$1,$A53)))</f>
        <v>0</v>
      </c>
      <c r="O53">
        <f>IF(O$1=$A53,1,INDEX(Correlations!$F$3:$DA$102,MAX(O$1,$A53),MIN(O$1,$A53)))</f>
        <v>0</v>
      </c>
      <c r="P53">
        <f>IF(P$1=$A53,1,INDEX(Correlations!$F$3:$DA$102,MAX(P$1,$A53),MIN(P$1,$A53)))</f>
        <v>0</v>
      </c>
      <c r="Q53">
        <f>IF(Q$1=$A53,1,INDEX(Correlations!$F$3:$DA$102,MAX(Q$1,$A53),MIN(Q$1,$A53)))</f>
        <v>0</v>
      </c>
      <c r="R53">
        <f>IF(R$1=$A53,1,INDEX(Correlations!$F$3:$DA$102,MAX(R$1,$A53),MIN(R$1,$A53)))</f>
        <v>0</v>
      </c>
      <c r="S53">
        <f>IF(S$1=$A53,1,INDEX(Correlations!$F$3:$DA$102,MAX(S$1,$A53),MIN(S$1,$A53)))</f>
        <v>0</v>
      </c>
      <c r="T53">
        <f>IF(T$1=$A53,1,INDEX(Correlations!$F$3:$DA$102,MAX(T$1,$A53),MIN(T$1,$A53)))</f>
        <v>0</v>
      </c>
      <c r="U53">
        <f>IF(U$1=$A53,1,INDEX(Correlations!$F$3:$DA$102,MAX(U$1,$A53),MIN(U$1,$A53)))</f>
        <v>0</v>
      </c>
      <c r="V53">
        <f>IF(V$1=$A53,1,INDEX(Correlations!$F$3:$DA$102,MAX(V$1,$A53),MIN(V$1,$A53)))</f>
        <v>0</v>
      </c>
      <c r="W53">
        <f>IF(W$1=$A53,1,INDEX(Correlations!$F$3:$DA$102,MAX(W$1,$A53),MIN(W$1,$A53)))</f>
        <v>0</v>
      </c>
      <c r="X53">
        <f>IF(X$1=$A53,1,INDEX(Correlations!$F$3:$DA$102,MAX(X$1,$A53),MIN(X$1,$A53)))</f>
        <v>0</v>
      </c>
      <c r="Y53">
        <f>IF(Y$1=$A53,1,INDEX(Correlations!$F$3:$DA$102,MAX(Y$1,$A53),MIN(Y$1,$A53)))</f>
        <v>0</v>
      </c>
      <c r="Z53">
        <f>IF(Z$1=$A53,1,INDEX(Correlations!$F$3:$DA$102,MAX(Z$1,$A53),MIN(Z$1,$A53)))</f>
        <v>0</v>
      </c>
      <c r="AA53">
        <f>IF(AA$1=$A53,1,INDEX(Correlations!$F$3:$DA$102,MAX(AA$1,$A53),MIN(AA$1,$A53)))</f>
        <v>0</v>
      </c>
      <c r="AB53">
        <f>IF(AB$1=$A53,1,INDEX(Correlations!$F$3:$DA$102,MAX(AB$1,$A53),MIN(AB$1,$A53)))</f>
        <v>0</v>
      </c>
      <c r="AC53">
        <f>IF(AC$1=$A53,1,INDEX(Correlations!$F$3:$DA$102,MAX(AC$1,$A53),MIN(AC$1,$A53)))</f>
        <v>0</v>
      </c>
      <c r="AD53">
        <f>IF(AD$1=$A53,1,INDEX(Correlations!$F$3:$DA$102,MAX(AD$1,$A53),MIN(AD$1,$A53)))</f>
        <v>0</v>
      </c>
      <c r="AE53">
        <f>IF(AE$1=$A53,1,INDEX(Correlations!$F$3:$DA$102,MAX(AE$1,$A53),MIN(AE$1,$A53)))</f>
        <v>0</v>
      </c>
      <c r="AF53">
        <f>IF(AF$1=$A53,1,INDEX(Correlations!$F$3:$DA$102,MAX(AF$1,$A53),MIN(AF$1,$A53)))</f>
        <v>0</v>
      </c>
      <c r="AG53">
        <f>IF(AG$1=$A53,1,INDEX(Correlations!$F$3:$DA$102,MAX(AG$1,$A53),MIN(AG$1,$A53)))</f>
        <v>0</v>
      </c>
      <c r="AH53">
        <f>IF(AH$1=$A53,1,INDEX(Correlations!$F$3:$DA$102,MAX(AH$1,$A53),MIN(AH$1,$A53)))</f>
        <v>0</v>
      </c>
      <c r="AI53">
        <f>IF(AI$1=$A53,1,INDEX(Correlations!$F$3:$DA$102,MAX(AI$1,$A53),MIN(AI$1,$A53)))</f>
        <v>0</v>
      </c>
      <c r="AJ53">
        <f>IF(AJ$1=$A53,1,INDEX(Correlations!$F$3:$DA$102,MAX(AJ$1,$A53),MIN(AJ$1,$A53)))</f>
        <v>0</v>
      </c>
      <c r="AK53">
        <f>IF(AK$1=$A53,1,INDEX(Correlations!$F$3:$DA$102,MAX(AK$1,$A53),MIN(AK$1,$A53)))</f>
        <v>0.39800000000000002</v>
      </c>
      <c r="AL53">
        <f>IF(AL$1=$A53,1,INDEX(Correlations!$F$3:$DA$102,MAX(AL$1,$A53),MIN(AL$1,$A53)))</f>
        <v>0</v>
      </c>
      <c r="AM53">
        <f>IF(AM$1=$A53,1,INDEX(Correlations!$F$3:$DA$102,MAX(AM$1,$A53),MIN(AM$1,$A53)))</f>
        <v>0</v>
      </c>
      <c r="AN53">
        <f>IF(AN$1=$A53,1,INDEX(Correlations!$F$3:$DA$102,MAX(AN$1,$A53),MIN(AN$1,$A53)))</f>
        <v>0</v>
      </c>
      <c r="AO53">
        <f>IF(AO$1=$A53,1,INDEX(Correlations!$F$3:$DA$102,MAX(AO$1,$A53),MIN(AO$1,$A53)))</f>
        <v>0</v>
      </c>
      <c r="AP53">
        <f>IF(AP$1=$A53,1,INDEX(Correlations!$F$3:$DA$102,MAX(AP$1,$A53),MIN(AP$1,$A53)))</f>
        <v>0</v>
      </c>
      <c r="AQ53">
        <f>IF(AQ$1=$A53,1,INDEX(Correlations!$F$3:$DA$102,MAX(AQ$1,$A53),MIN(AQ$1,$A53)))</f>
        <v>0</v>
      </c>
      <c r="AR53">
        <f>IF(AR$1=$A53,1,INDEX(Correlations!$F$3:$DA$102,MAX(AR$1,$A53),MIN(AR$1,$A53)))</f>
        <v>0</v>
      </c>
      <c r="AS53">
        <f>IF(AS$1=$A53,1,INDEX(Correlations!$F$3:$DA$102,MAX(AS$1,$A53),MIN(AS$1,$A53)))</f>
        <v>0</v>
      </c>
      <c r="AT53">
        <f>IF(AT$1=$A53,1,INDEX(Correlations!$F$3:$DA$102,MAX(AT$1,$A53),MIN(AT$1,$A53)))</f>
        <v>0</v>
      </c>
      <c r="AU53">
        <f>IF(AU$1=$A53,1,INDEX(Correlations!$F$3:$DA$102,MAX(AU$1,$A53),MIN(AU$1,$A53)))</f>
        <v>0</v>
      </c>
      <c r="AV53">
        <f>IF(AV$1=$A53,1,INDEX(Correlations!$F$3:$DA$102,MAX(AV$1,$A53),MIN(AV$1,$A53)))</f>
        <v>0</v>
      </c>
      <c r="AW53">
        <f>IF(AW$1=$A53,1,INDEX(Correlations!$F$3:$DA$102,MAX(AW$1,$A53),MIN(AW$1,$A53)))</f>
        <v>0</v>
      </c>
      <c r="AX53">
        <f>IF(AX$1=$A53,1,INDEX(Correlations!$F$3:$DA$102,MAX(AX$1,$A53),MIN(AX$1,$A53)))</f>
        <v>0</v>
      </c>
      <c r="AY53">
        <f>IF(AY$1=$A53,1,INDEX(Correlations!$F$3:$DA$102,MAX(AY$1,$A53),MIN(AY$1,$A53)))</f>
        <v>0</v>
      </c>
      <c r="AZ53">
        <f>IF(AZ$1=$A53,1,INDEX(Correlations!$F$3:$DA$102,MAX(AZ$1,$A53),MIN(AZ$1,$A53)))</f>
        <v>0</v>
      </c>
      <c r="BA53">
        <f>IF(BA$1=$A53,1,INDEX(Correlations!$F$3:$DA$102,MAX(BA$1,$A53),MIN(BA$1,$A53)))</f>
        <v>1</v>
      </c>
      <c r="BB53">
        <f>IF(BB$1=$A53,1,INDEX(Correlations!$F$3:$DA$102,MAX(BB$1,$A53),MIN(BB$1,$A53)))</f>
        <v>0</v>
      </c>
      <c r="BC53">
        <f>IF(BC$1=$A53,1,INDEX(Correlations!$F$3:$DA$102,MAX(BC$1,$A53),MIN(BC$1,$A53)))</f>
        <v>0</v>
      </c>
      <c r="BD53">
        <f>IF(BD$1=$A53,1,INDEX(Correlations!$F$3:$DA$102,MAX(BD$1,$A53),MIN(BD$1,$A53)))</f>
        <v>0</v>
      </c>
      <c r="BE53">
        <f>IF(BE$1=$A53,1,INDEX(Correlations!$F$3:$DA$102,MAX(BE$1,$A53),MIN(BE$1,$A53)))</f>
        <v>0</v>
      </c>
      <c r="BF53">
        <f>IF(BF$1=$A53,1,INDEX(Correlations!$F$3:$DA$102,MAX(BF$1,$A53),MIN(BF$1,$A53)))</f>
        <v>0</v>
      </c>
      <c r="BG53">
        <f>IF(BG$1=$A53,1,INDEX(Correlations!$F$3:$DA$102,MAX(BG$1,$A53),MIN(BG$1,$A53)))</f>
        <v>0</v>
      </c>
      <c r="BH53">
        <f>IF(BH$1=$A53,1,INDEX(Correlations!$F$3:$DA$102,MAX(BH$1,$A53),MIN(BH$1,$A53)))</f>
        <v>0</v>
      </c>
      <c r="BI53">
        <f>IF(BI$1=$A53,1,INDEX(Correlations!$F$3:$DA$102,MAX(BI$1,$A53),MIN(BI$1,$A53)))</f>
        <v>0</v>
      </c>
      <c r="BJ53">
        <f>IF(BJ$1=$A53,1,INDEX(Correlations!$F$3:$DA$102,MAX(BJ$1,$A53),MIN(BJ$1,$A53)))</f>
        <v>0.53300000000000003</v>
      </c>
      <c r="BK53">
        <f>IF(BK$1=$A53,1,INDEX(Correlations!$F$3:$DA$102,MAX(BK$1,$A53),MIN(BK$1,$A53)))</f>
        <v>0.441</v>
      </c>
      <c r="BL53">
        <f>IF(BL$1=$A53,1,INDEX(Correlations!$F$3:$DA$102,MAX(BL$1,$A53),MIN(BL$1,$A53)))</f>
        <v>0.55000000000000004</v>
      </c>
      <c r="BM53">
        <f>IF(BM$1=$A53,1,INDEX(Correlations!$F$3:$DA$102,MAX(BM$1,$A53),MIN(BM$1,$A53)))</f>
        <v>0.54</v>
      </c>
      <c r="BN53">
        <f>IF(BN$1=$A53,1,INDEX(Correlations!$F$3:$DA$102,MAX(BN$1,$A53),MIN(BN$1,$A53)))</f>
        <v>0.49</v>
      </c>
      <c r="BO53">
        <f>IF(BO$1=$A53,1,INDEX(Correlations!$F$3:$DA$102,MAX(BO$1,$A53),MIN(BO$1,$A53)))</f>
        <v>0.36</v>
      </c>
      <c r="BP53">
        <f>IF(BP$1=$A53,1,INDEX(Correlations!$F$3:$DA$102,MAX(BP$1,$A53),MIN(BP$1,$A53)))</f>
        <v>0.49</v>
      </c>
      <c r="BQ53">
        <f>IF(BQ$1=$A53,1,INDEX(Correlations!$F$3:$DA$102,MAX(BQ$1,$A53),MIN(BQ$1,$A53)))</f>
        <v>0.45</v>
      </c>
      <c r="BR53">
        <f>IF(BR$1=$A53,1,INDEX(Correlations!$F$3:$DA$102,MAX(BR$1,$A53),MIN(BR$1,$A53)))</f>
        <v>0.17</v>
      </c>
      <c r="BS53">
        <f>IF(BS$1=$A53,1,INDEX(Correlations!$F$3:$DA$102,MAX(BS$1,$A53),MIN(BS$1,$A53)))</f>
        <v>0.16</v>
      </c>
      <c r="BT53">
        <f>IF(BT$1=$A53,1,INDEX(Correlations!$F$3:$DA$102,MAX(BT$1,$A53),MIN(BT$1,$A53)))</f>
        <v>0</v>
      </c>
      <c r="BU53">
        <f>IF(BU$1=$A53,1,INDEX(Correlations!$F$3:$DA$102,MAX(BU$1,$A53),MIN(BU$1,$A53)))</f>
        <v>0</v>
      </c>
      <c r="BV53">
        <f>IF(BV$1=$A53,1,INDEX(Correlations!$F$3:$DA$102,MAX(BV$1,$A53),MIN(BV$1,$A53)))</f>
        <v>0</v>
      </c>
      <c r="BW53">
        <f>IF(BW$1=$A53,1,INDEX(Correlations!$F$3:$DA$102,MAX(BW$1,$A53),MIN(BW$1,$A53)))</f>
        <v>0</v>
      </c>
      <c r="BX53">
        <f>IF(BX$1=$A53,1,INDEX(Correlations!$F$3:$DA$102,MAX(BX$1,$A53),MIN(BX$1,$A53)))</f>
        <v>0</v>
      </c>
      <c r="BY53">
        <f>IF(BY$1=$A53,1,INDEX(Correlations!$F$3:$DA$102,MAX(BY$1,$A53),MIN(BY$1,$A53)))</f>
        <v>0</v>
      </c>
      <c r="BZ53">
        <f>IF(BZ$1=$A53,1,INDEX(Correlations!$F$3:$DA$102,MAX(BZ$1,$A53),MIN(BZ$1,$A53)))</f>
        <v>0</v>
      </c>
      <c r="CA53">
        <f>IF(CA$1=$A53,1,INDEX(Correlations!$F$3:$DA$102,MAX(CA$1,$A53),MIN(CA$1,$A53)))</f>
        <v>0</v>
      </c>
      <c r="CB53">
        <f>IF(CB$1=$A53,1,INDEX(Correlations!$F$3:$DA$102,MAX(CB$1,$A53),MIN(CB$1,$A53)))</f>
        <v>0</v>
      </c>
      <c r="CC53">
        <f>IF(CC$1=$A53,1,INDEX(Correlations!$F$3:$DA$102,MAX(CC$1,$A53),MIN(CC$1,$A53)))</f>
        <v>0</v>
      </c>
      <c r="CD53">
        <f>IF(CD$1=$A53,1,INDEX(Correlations!$F$3:$DA$102,MAX(CD$1,$A53),MIN(CD$1,$A53)))</f>
        <v>0</v>
      </c>
      <c r="CE53">
        <f>IF(CE$1=$A53,1,INDEX(Correlations!$F$3:$DA$102,MAX(CE$1,$A53),MIN(CE$1,$A53)))</f>
        <v>0</v>
      </c>
      <c r="CF53">
        <f>IF(CF$1=$A53,1,INDEX(Correlations!$F$3:$DA$102,MAX(CF$1,$A53),MIN(CF$1,$A53)))</f>
        <v>0</v>
      </c>
      <c r="CG53">
        <f>IF(CG$1=$A53,1,INDEX(Correlations!$F$3:$DA$102,MAX(CG$1,$A53),MIN(CG$1,$A53)))</f>
        <v>0</v>
      </c>
      <c r="CH53">
        <f>IF(CH$1=$A53,1,INDEX(Correlations!$F$3:$DA$102,MAX(CH$1,$A53),MIN(CH$1,$A53)))</f>
        <v>0</v>
      </c>
      <c r="CI53">
        <f>IF(CI$1=$A53,1,INDEX(Correlations!$F$3:$DA$102,MAX(CI$1,$A53),MIN(CI$1,$A53)))</f>
        <v>0</v>
      </c>
      <c r="CJ53">
        <f>IF(CJ$1=$A53,1,INDEX(Correlations!$F$3:$DA$102,MAX(CJ$1,$A53),MIN(CJ$1,$A53)))</f>
        <v>0</v>
      </c>
      <c r="CK53">
        <f>IF(CK$1=$A53,1,INDEX(Correlations!$F$3:$DA$102,MAX(CK$1,$A53),MIN(CK$1,$A53)))</f>
        <v>0</v>
      </c>
      <c r="CL53">
        <f>IF(CL$1=$A53,1,INDEX(Correlations!$F$3:$DA$102,MAX(CL$1,$A53),MIN(CL$1,$A53)))</f>
        <v>0</v>
      </c>
      <c r="CM53">
        <f>IF(CM$1=$A53,1,INDEX(Correlations!$F$3:$DA$102,MAX(CM$1,$A53),MIN(CM$1,$A53)))</f>
        <v>0</v>
      </c>
      <c r="CN53">
        <f>IF(CN$1=$A53,1,INDEX(Correlations!$F$3:$DA$102,MAX(CN$1,$A53),MIN(CN$1,$A53)))</f>
        <v>0</v>
      </c>
      <c r="CO53">
        <f>IF(CO$1=$A53,1,INDEX(Correlations!$F$3:$DA$102,MAX(CO$1,$A53),MIN(CO$1,$A53)))</f>
        <v>0</v>
      </c>
      <c r="CP53">
        <f>IF(CP$1=$A53,1,INDEX(Correlations!$F$3:$DA$102,MAX(CP$1,$A53),MIN(CP$1,$A53)))</f>
        <v>0</v>
      </c>
      <c r="CQ53">
        <f>IF(CQ$1=$A53,1,INDEX(Correlations!$F$3:$DA$102,MAX(CQ$1,$A53),MIN(CQ$1,$A53)))</f>
        <v>0</v>
      </c>
      <c r="CR53">
        <f>IF(CR$1=$A53,1,INDEX(Correlations!$F$3:$DA$102,MAX(CR$1,$A53),MIN(CR$1,$A53)))</f>
        <v>0</v>
      </c>
      <c r="CS53">
        <f>IF(CS$1=$A53,1,INDEX(Correlations!$F$3:$DA$102,MAX(CS$1,$A53),MIN(CS$1,$A53)))</f>
        <v>0</v>
      </c>
      <c r="CT53">
        <f>IF(CT$1=$A53,1,INDEX(Correlations!$F$3:$DA$102,MAX(CT$1,$A53),MIN(CT$1,$A53)))</f>
        <v>0</v>
      </c>
      <c r="CU53">
        <f>IF(CU$1=$A53,1,INDEX(Correlations!$F$3:$DA$102,MAX(CU$1,$A53),MIN(CU$1,$A53)))</f>
        <v>0</v>
      </c>
      <c r="CV53">
        <f>IF(CV$1=$A53,1,INDEX(Correlations!$F$3:$DA$102,MAX(CV$1,$A53),MIN(CV$1,$A53)))</f>
        <v>0</v>
      </c>
      <c r="CW53">
        <f>IF(CW$1=$A53,1,INDEX(Correlations!$F$3:$DA$102,MAX(CW$1,$A53),MIN(CW$1,$A53)))</f>
        <v>0</v>
      </c>
    </row>
    <row r="54" spans="1:101" x14ac:dyDescent="0.15">
      <c r="A54">
        <v>53</v>
      </c>
      <c r="B54">
        <f>IF(B$1=$A54,1,INDEX(Correlations!$F$3:$DA$102,MAX(B$1,$A54),MIN(B$1,$A54)))</f>
        <v>0.47</v>
      </c>
      <c r="C54">
        <f>IF(C$1=$A54,1,INDEX(Correlations!$F$3:$DA$102,MAX(C$1,$A54),MIN(C$1,$A54)))</f>
        <v>0.41</v>
      </c>
      <c r="D54">
        <f>IF(D$1=$A54,1,INDEX(Correlations!$F$3:$DA$102,MAX(D$1,$A54),MIN(D$1,$A54)))</f>
        <v>0</v>
      </c>
      <c r="E54">
        <f>IF(E$1=$A54,1,INDEX(Correlations!$F$3:$DA$102,MAX(E$1,$A54),MIN(E$1,$A54)))</f>
        <v>0</v>
      </c>
      <c r="F54">
        <f>IF(F$1=$A54,1,INDEX(Correlations!$F$3:$DA$102,MAX(F$1,$A54),MIN(F$1,$A54)))</f>
        <v>0</v>
      </c>
      <c r="G54">
        <f>IF(G$1=$A54,1,INDEX(Correlations!$F$3:$DA$102,MAX(G$1,$A54),MIN(G$1,$A54)))</f>
        <v>0</v>
      </c>
      <c r="H54">
        <f>IF(H$1=$A54,1,INDEX(Correlations!$F$3:$DA$102,MAX(H$1,$A54),MIN(H$1,$A54)))</f>
        <v>0</v>
      </c>
      <c r="I54">
        <f>IF(I$1=$A54,1,INDEX(Correlations!$F$3:$DA$102,MAX(I$1,$A54),MIN(I$1,$A54)))</f>
        <v>0</v>
      </c>
      <c r="J54">
        <f>IF(J$1=$A54,1,INDEX(Correlations!$F$3:$DA$102,MAX(J$1,$A54),MIN(J$1,$A54)))</f>
        <v>0</v>
      </c>
      <c r="K54">
        <f>IF(K$1=$A54,1,INDEX(Correlations!$F$3:$DA$102,MAX(K$1,$A54),MIN(K$1,$A54)))</f>
        <v>0</v>
      </c>
      <c r="L54">
        <f>IF(L$1=$A54,1,INDEX(Correlations!$F$3:$DA$102,MAX(L$1,$A54),MIN(L$1,$A54)))</f>
        <v>0</v>
      </c>
      <c r="M54">
        <f>IF(M$1=$A54,1,INDEX(Correlations!$F$3:$DA$102,MAX(M$1,$A54),MIN(M$1,$A54)))</f>
        <v>0</v>
      </c>
      <c r="N54">
        <f>IF(N$1=$A54,1,INDEX(Correlations!$F$3:$DA$102,MAX(N$1,$A54),MIN(N$1,$A54)))</f>
        <v>0</v>
      </c>
      <c r="O54">
        <f>IF(O$1=$A54,1,INDEX(Correlations!$F$3:$DA$102,MAX(O$1,$A54),MIN(O$1,$A54)))</f>
        <v>0</v>
      </c>
      <c r="P54">
        <f>IF(P$1=$A54,1,INDEX(Correlations!$F$3:$DA$102,MAX(P$1,$A54),MIN(P$1,$A54)))</f>
        <v>0</v>
      </c>
      <c r="Q54">
        <f>IF(Q$1=$A54,1,INDEX(Correlations!$F$3:$DA$102,MAX(Q$1,$A54),MIN(Q$1,$A54)))</f>
        <v>0</v>
      </c>
      <c r="R54">
        <f>IF(R$1=$A54,1,INDEX(Correlations!$F$3:$DA$102,MAX(R$1,$A54),MIN(R$1,$A54)))</f>
        <v>0</v>
      </c>
      <c r="S54">
        <f>IF(S$1=$A54,1,INDEX(Correlations!$F$3:$DA$102,MAX(S$1,$A54),MIN(S$1,$A54)))</f>
        <v>0</v>
      </c>
      <c r="T54">
        <f>IF(T$1=$A54,1,INDEX(Correlations!$F$3:$DA$102,MAX(T$1,$A54),MIN(T$1,$A54)))</f>
        <v>0</v>
      </c>
      <c r="U54">
        <f>IF(U$1=$A54,1,INDEX(Correlations!$F$3:$DA$102,MAX(U$1,$A54),MIN(U$1,$A54)))</f>
        <v>0</v>
      </c>
      <c r="V54">
        <f>IF(V$1=$A54,1,INDEX(Correlations!$F$3:$DA$102,MAX(V$1,$A54),MIN(V$1,$A54)))</f>
        <v>0</v>
      </c>
      <c r="W54">
        <f>IF(W$1=$A54,1,INDEX(Correlations!$F$3:$DA$102,MAX(W$1,$A54),MIN(W$1,$A54)))</f>
        <v>0</v>
      </c>
      <c r="X54">
        <f>IF(X$1=$A54,1,INDEX(Correlations!$F$3:$DA$102,MAX(X$1,$A54),MIN(X$1,$A54)))</f>
        <v>0</v>
      </c>
      <c r="Y54">
        <f>IF(Y$1=$A54,1,INDEX(Correlations!$F$3:$DA$102,MAX(Y$1,$A54),MIN(Y$1,$A54)))</f>
        <v>0</v>
      </c>
      <c r="Z54">
        <f>IF(Z$1=$A54,1,INDEX(Correlations!$F$3:$DA$102,MAX(Z$1,$A54),MIN(Z$1,$A54)))</f>
        <v>0</v>
      </c>
      <c r="AA54">
        <f>IF(AA$1=$A54,1,INDEX(Correlations!$F$3:$DA$102,MAX(AA$1,$A54),MIN(AA$1,$A54)))</f>
        <v>0</v>
      </c>
      <c r="AB54">
        <f>IF(AB$1=$A54,1,INDEX(Correlations!$F$3:$DA$102,MAX(AB$1,$A54),MIN(AB$1,$A54)))</f>
        <v>0</v>
      </c>
      <c r="AC54">
        <f>IF(AC$1=$A54,1,INDEX(Correlations!$F$3:$DA$102,MAX(AC$1,$A54),MIN(AC$1,$A54)))</f>
        <v>0</v>
      </c>
      <c r="AD54">
        <f>IF(AD$1=$A54,1,INDEX(Correlations!$F$3:$DA$102,MAX(AD$1,$A54),MIN(AD$1,$A54)))</f>
        <v>0</v>
      </c>
      <c r="AE54">
        <f>IF(AE$1=$A54,1,INDEX(Correlations!$F$3:$DA$102,MAX(AE$1,$A54),MIN(AE$1,$A54)))</f>
        <v>0</v>
      </c>
      <c r="AF54">
        <f>IF(AF$1=$A54,1,INDEX(Correlations!$F$3:$DA$102,MAX(AF$1,$A54),MIN(AF$1,$A54)))</f>
        <v>0</v>
      </c>
      <c r="AG54">
        <f>IF(AG$1=$A54,1,INDEX(Correlations!$F$3:$DA$102,MAX(AG$1,$A54),MIN(AG$1,$A54)))</f>
        <v>0</v>
      </c>
      <c r="AH54">
        <f>IF(AH$1=$A54,1,INDEX(Correlations!$F$3:$DA$102,MAX(AH$1,$A54),MIN(AH$1,$A54)))</f>
        <v>0</v>
      </c>
      <c r="AI54">
        <f>IF(AI$1=$A54,1,INDEX(Correlations!$F$3:$DA$102,MAX(AI$1,$A54),MIN(AI$1,$A54)))</f>
        <v>0</v>
      </c>
      <c r="AJ54">
        <f>IF(AJ$1=$A54,1,INDEX(Correlations!$F$3:$DA$102,MAX(AJ$1,$A54),MIN(AJ$1,$A54)))</f>
        <v>0</v>
      </c>
      <c r="AK54">
        <f>IF(AK$1=$A54,1,INDEX(Correlations!$F$3:$DA$102,MAX(AK$1,$A54),MIN(AK$1,$A54)))</f>
        <v>0</v>
      </c>
      <c r="AL54">
        <f>IF(AL$1=$A54,1,INDEX(Correlations!$F$3:$DA$102,MAX(AL$1,$A54),MIN(AL$1,$A54)))</f>
        <v>0</v>
      </c>
      <c r="AM54">
        <f>IF(AM$1=$A54,1,INDEX(Correlations!$F$3:$DA$102,MAX(AM$1,$A54),MIN(AM$1,$A54)))</f>
        <v>0</v>
      </c>
      <c r="AN54">
        <f>IF(AN$1=$A54,1,INDEX(Correlations!$F$3:$DA$102,MAX(AN$1,$A54),MIN(AN$1,$A54)))</f>
        <v>0</v>
      </c>
      <c r="AO54">
        <f>IF(AO$1=$A54,1,INDEX(Correlations!$F$3:$DA$102,MAX(AO$1,$A54),MIN(AO$1,$A54)))</f>
        <v>0</v>
      </c>
      <c r="AP54">
        <f>IF(AP$1=$A54,1,INDEX(Correlations!$F$3:$DA$102,MAX(AP$1,$A54),MIN(AP$1,$A54)))</f>
        <v>0</v>
      </c>
      <c r="AQ54">
        <f>IF(AQ$1=$A54,1,INDEX(Correlations!$F$3:$DA$102,MAX(AQ$1,$A54),MIN(AQ$1,$A54)))</f>
        <v>0</v>
      </c>
      <c r="AR54">
        <f>IF(AR$1=$A54,1,INDEX(Correlations!$F$3:$DA$102,MAX(AR$1,$A54),MIN(AR$1,$A54)))</f>
        <v>0</v>
      </c>
      <c r="AS54">
        <f>IF(AS$1=$A54,1,INDEX(Correlations!$F$3:$DA$102,MAX(AS$1,$A54),MIN(AS$1,$A54)))</f>
        <v>0</v>
      </c>
      <c r="AT54">
        <f>IF(AT$1=$A54,1,INDEX(Correlations!$F$3:$DA$102,MAX(AT$1,$A54),MIN(AT$1,$A54)))</f>
        <v>0</v>
      </c>
      <c r="AU54">
        <f>IF(AU$1=$A54,1,INDEX(Correlations!$F$3:$DA$102,MAX(AU$1,$A54),MIN(AU$1,$A54)))</f>
        <v>0</v>
      </c>
      <c r="AV54">
        <f>IF(AV$1=$A54,1,INDEX(Correlations!$F$3:$DA$102,MAX(AV$1,$A54),MIN(AV$1,$A54)))</f>
        <v>0</v>
      </c>
      <c r="AW54">
        <f>IF(AW$1=$A54,1,INDEX(Correlations!$F$3:$DA$102,MAX(AW$1,$A54),MIN(AW$1,$A54)))</f>
        <v>0</v>
      </c>
      <c r="AX54">
        <f>IF(AX$1=$A54,1,INDEX(Correlations!$F$3:$DA$102,MAX(AX$1,$A54),MIN(AX$1,$A54)))</f>
        <v>0</v>
      </c>
      <c r="AY54">
        <f>IF(AY$1=$A54,1,INDEX(Correlations!$F$3:$DA$102,MAX(AY$1,$A54),MIN(AY$1,$A54)))</f>
        <v>0</v>
      </c>
      <c r="AZ54">
        <f>IF(AZ$1=$A54,1,INDEX(Correlations!$F$3:$DA$102,MAX(AZ$1,$A54),MIN(AZ$1,$A54)))</f>
        <v>0</v>
      </c>
      <c r="BA54">
        <f>IF(BA$1=$A54,1,INDEX(Correlations!$F$3:$DA$102,MAX(BA$1,$A54),MIN(BA$1,$A54)))</f>
        <v>0</v>
      </c>
      <c r="BB54">
        <f>IF(BB$1=$A54,1,INDEX(Correlations!$F$3:$DA$102,MAX(BB$1,$A54),MIN(BB$1,$A54)))</f>
        <v>1</v>
      </c>
      <c r="BC54">
        <f>IF(BC$1=$A54,1,INDEX(Correlations!$F$3:$DA$102,MAX(BC$1,$A54),MIN(BC$1,$A54)))</f>
        <v>0</v>
      </c>
      <c r="BD54">
        <f>IF(BD$1=$A54,1,INDEX(Correlations!$F$3:$DA$102,MAX(BD$1,$A54),MIN(BD$1,$A54)))</f>
        <v>0</v>
      </c>
      <c r="BE54">
        <f>IF(BE$1=$A54,1,INDEX(Correlations!$F$3:$DA$102,MAX(BE$1,$A54),MIN(BE$1,$A54)))</f>
        <v>0</v>
      </c>
      <c r="BF54">
        <f>IF(BF$1=$A54,1,INDEX(Correlations!$F$3:$DA$102,MAX(BF$1,$A54),MIN(BF$1,$A54)))</f>
        <v>0</v>
      </c>
      <c r="BG54">
        <f>IF(BG$1=$A54,1,INDEX(Correlations!$F$3:$DA$102,MAX(BG$1,$A54),MIN(BG$1,$A54)))</f>
        <v>0</v>
      </c>
      <c r="BH54">
        <f>IF(BH$1=$A54,1,INDEX(Correlations!$F$3:$DA$102,MAX(BH$1,$A54),MIN(BH$1,$A54)))</f>
        <v>0</v>
      </c>
      <c r="BI54">
        <f>IF(BI$1=$A54,1,INDEX(Correlations!$F$3:$DA$102,MAX(BI$1,$A54),MIN(BI$1,$A54)))</f>
        <v>0</v>
      </c>
      <c r="BJ54">
        <f>IF(BJ$1=$A54,1,INDEX(Correlations!$F$3:$DA$102,MAX(BJ$1,$A54),MIN(BJ$1,$A54)))</f>
        <v>0</v>
      </c>
      <c r="BK54">
        <f>IF(BK$1=$A54,1,INDEX(Correlations!$F$3:$DA$102,MAX(BK$1,$A54),MIN(BK$1,$A54)))</f>
        <v>0</v>
      </c>
      <c r="BL54">
        <f>IF(BL$1=$A54,1,INDEX(Correlations!$F$3:$DA$102,MAX(BL$1,$A54),MIN(BL$1,$A54)))</f>
        <v>0.47</v>
      </c>
      <c r="BM54">
        <f>IF(BM$1=$A54,1,INDEX(Correlations!$F$3:$DA$102,MAX(BM$1,$A54),MIN(BM$1,$A54)))</f>
        <v>0.41</v>
      </c>
      <c r="BN54">
        <f>IF(BN$1=$A54,1,INDEX(Correlations!$F$3:$DA$102,MAX(BN$1,$A54),MIN(BN$1,$A54)))</f>
        <v>0.44</v>
      </c>
      <c r="BO54">
        <f>IF(BO$1=$A54,1,INDEX(Correlations!$F$3:$DA$102,MAX(BO$1,$A54),MIN(BO$1,$A54)))</f>
        <v>0.38</v>
      </c>
      <c r="BP54">
        <f>IF(BP$1=$A54,1,INDEX(Correlations!$F$3:$DA$102,MAX(BP$1,$A54),MIN(BP$1,$A54)))</f>
        <v>0.59</v>
      </c>
      <c r="BQ54">
        <f>IF(BQ$1=$A54,1,INDEX(Correlations!$F$3:$DA$102,MAX(BQ$1,$A54),MIN(BQ$1,$A54)))</f>
        <v>0.49</v>
      </c>
      <c r="BR54">
        <f>IF(BR$1=$A54,1,INDEX(Correlations!$F$3:$DA$102,MAX(BR$1,$A54),MIN(BR$1,$A54)))</f>
        <v>0.23</v>
      </c>
      <c r="BS54">
        <f>IF(BS$1=$A54,1,INDEX(Correlations!$F$3:$DA$102,MAX(BS$1,$A54),MIN(BS$1,$A54)))</f>
        <v>0.21</v>
      </c>
      <c r="BT54">
        <f>IF(BT$1=$A54,1,INDEX(Correlations!$F$3:$DA$102,MAX(BT$1,$A54),MIN(BT$1,$A54)))</f>
        <v>0</v>
      </c>
      <c r="BU54">
        <f>IF(BU$1=$A54,1,INDEX(Correlations!$F$3:$DA$102,MAX(BU$1,$A54),MIN(BU$1,$A54)))</f>
        <v>0</v>
      </c>
      <c r="BV54">
        <f>IF(BV$1=$A54,1,INDEX(Correlations!$F$3:$DA$102,MAX(BV$1,$A54),MIN(BV$1,$A54)))</f>
        <v>0</v>
      </c>
      <c r="BW54">
        <f>IF(BW$1=$A54,1,INDEX(Correlations!$F$3:$DA$102,MAX(BW$1,$A54),MIN(BW$1,$A54)))</f>
        <v>0</v>
      </c>
      <c r="BX54">
        <f>IF(BX$1=$A54,1,INDEX(Correlations!$F$3:$DA$102,MAX(BX$1,$A54),MIN(BX$1,$A54)))</f>
        <v>0</v>
      </c>
      <c r="BY54">
        <f>IF(BY$1=$A54,1,INDEX(Correlations!$F$3:$DA$102,MAX(BY$1,$A54),MIN(BY$1,$A54)))</f>
        <v>0</v>
      </c>
      <c r="BZ54">
        <f>IF(BZ$1=$A54,1,INDEX(Correlations!$F$3:$DA$102,MAX(BZ$1,$A54),MIN(BZ$1,$A54)))</f>
        <v>0</v>
      </c>
      <c r="CA54">
        <f>IF(CA$1=$A54,1,INDEX(Correlations!$F$3:$DA$102,MAX(CA$1,$A54),MIN(CA$1,$A54)))</f>
        <v>0</v>
      </c>
      <c r="CB54">
        <f>IF(CB$1=$A54,1,INDEX(Correlations!$F$3:$DA$102,MAX(CB$1,$A54),MIN(CB$1,$A54)))</f>
        <v>0</v>
      </c>
      <c r="CC54">
        <f>IF(CC$1=$A54,1,INDEX(Correlations!$F$3:$DA$102,MAX(CC$1,$A54),MIN(CC$1,$A54)))</f>
        <v>0</v>
      </c>
      <c r="CD54">
        <f>IF(CD$1=$A54,1,INDEX(Correlations!$F$3:$DA$102,MAX(CD$1,$A54),MIN(CD$1,$A54)))</f>
        <v>0</v>
      </c>
      <c r="CE54">
        <f>IF(CE$1=$A54,1,INDEX(Correlations!$F$3:$DA$102,MAX(CE$1,$A54),MIN(CE$1,$A54)))</f>
        <v>0</v>
      </c>
      <c r="CF54">
        <f>IF(CF$1=$A54,1,INDEX(Correlations!$F$3:$DA$102,MAX(CF$1,$A54),MIN(CF$1,$A54)))</f>
        <v>0</v>
      </c>
      <c r="CG54">
        <f>IF(CG$1=$A54,1,INDEX(Correlations!$F$3:$DA$102,MAX(CG$1,$A54),MIN(CG$1,$A54)))</f>
        <v>0</v>
      </c>
      <c r="CH54">
        <f>IF(CH$1=$A54,1,INDEX(Correlations!$F$3:$DA$102,MAX(CH$1,$A54),MIN(CH$1,$A54)))</f>
        <v>0</v>
      </c>
      <c r="CI54">
        <f>IF(CI$1=$A54,1,INDEX(Correlations!$F$3:$DA$102,MAX(CI$1,$A54),MIN(CI$1,$A54)))</f>
        <v>0</v>
      </c>
      <c r="CJ54">
        <f>IF(CJ$1=$A54,1,INDEX(Correlations!$F$3:$DA$102,MAX(CJ$1,$A54),MIN(CJ$1,$A54)))</f>
        <v>0</v>
      </c>
      <c r="CK54">
        <f>IF(CK$1=$A54,1,INDEX(Correlations!$F$3:$DA$102,MAX(CK$1,$A54),MIN(CK$1,$A54)))</f>
        <v>0</v>
      </c>
      <c r="CL54">
        <f>IF(CL$1=$A54,1,INDEX(Correlations!$F$3:$DA$102,MAX(CL$1,$A54),MIN(CL$1,$A54)))</f>
        <v>0</v>
      </c>
      <c r="CM54">
        <f>IF(CM$1=$A54,1,INDEX(Correlations!$F$3:$DA$102,MAX(CM$1,$A54),MIN(CM$1,$A54)))</f>
        <v>0</v>
      </c>
      <c r="CN54">
        <f>IF(CN$1=$A54,1,INDEX(Correlations!$F$3:$DA$102,MAX(CN$1,$A54),MIN(CN$1,$A54)))</f>
        <v>0</v>
      </c>
      <c r="CO54">
        <f>IF(CO$1=$A54,1,INDEX(Correlations!$F$3:$DA$102,MAX(CO$1,$A54),MIN(CO$1,$A54)))</f>
        <v>0</v>
      </c>
      <c r="CP54">
        <f>IF(CP$1=$A54,1,INDEX(Correlations!$F$3:$DA$102,MAX(CP$1,$A54),MIN(CP$1,$A54)))</f>
        <v>0</v>
      </c>
      <c r="CQ54">
        <f>IF(CQ$1=$A54,1,INDEX(Correlations!$F$3:$DA$102,MAX(CQ$1,$A54),MIN(CQ$1,$A54)))</f>
        <v>0</v>
      </c>
      <c r="CR54">
        <f>IF(CR$1=$A54,1,INDEX(Correlations!$F$3:$DA$102,MAX(CR$1,$A54),MIN(CR$1,$A54)))</f>
        <v>0</v>
      </c>
      <c r="CS54">
        <f>IF(CS$1=$A54,1,INDEX(Correlations!$F$3:$DA$102,MAX(CS$1,$A54),MIN(CS$1,$A54)))</f>
        <v>0</v>
      </c>
      <c r="CT54">
        <f>IF(CT$1=$A54,1,INDEX(Correlations!$F$3:$DA$102,MAX(CT$1,$A54),MIN(CT$1,$A54)))</f>
        <v>0</v>
      </c>
      <c r="CU54">
        <f>IF(CU$1=$A54,1,INDEX(Correlations!$F$3:$DA$102,MAX(CU$1,$A54),MIN(CU$1,$A54)))</f>
        <v>0</v>
      </c>
      <c r="CV54">
        <f>IF(CV$1=$A54,1,INDEX(Correlations!$F$3:$DA$102,MAX(CV$1,$A54),MIN(CV$1,$A54)))</f>
        <v>0</v>
      </c>
      <c r="CW54">
        <f>IF(CW$1=$A54,1,INDEX(Correlations!$F$3:$DA$102,MAX(CW$1,$A54),MIN(CW$1,$A54)))</f>
        <v>0</v>
      </c>
    </row>
    <row r="55" spans="1:101" x14ac:dyDescent="0.15">
      <c r="A55">
        <v>54</v>
      </c>
      <c r="B55">
        <f>IF(B$1=$A55,1,INDEX(Correlations!$F$3:$DA$102,MAX(B$1,$A55),MIN(B$1,$A55)))</f>
        <v>0.46</v>
      </c>
      <c r="C55">
        <f>IF(C$1=$A55,1,INDEX(Correlations!$F$3:$DA$102,MAX(C$1,$A55),MIN(C$1,$A55)))</f>
        <v>0.47</v>
      </c>
      <c r="D55">
        <f>IF(D$1=$A55,1,INDEX(Correlations!$F$3:$DA$102,MAX(D$1,$A55),MIN(D$1,$A55)))</f>
        <v>0</v>
      </c>
      <c r="E55">
        <f>IF(E$1=$A55,1,INDEX(Correlations!$F$3:$DA$102,MAX(E$1,$A55),MIN(E$1,$A55)))</f>
        <v>0</v>
      </c>
      <c r="F55">
        <f>IF(F$1=$A55,1,INDEX(Correlations!$F$3:$DA$102,MAX(F$1,$A55),MIN(F$1,$A55)))</f>
        <v>0</v>
      </c>
      <c r="G55">
        <f>IF(G$1=$A55,1,INDEX(Correlations!$F$3:$DA$102,MAX(G$1,$A55),MIN(G$1,$A55)))</f>
        <v>0</v>
      </c>
      <c r="H55">
        <f>IF(H$1=$A55,1,INDEX(Correlations!$F$3:$DA$102,MAX(H$1,$A55),MIN(H$1,$A55)))</f>
        <v>0</v>
      </c>
      <c r="I55">
        <f>IF(I$1=$A55,1,INDEX(Correlations!$F$3:$DA$102,MAX(I$1,$A55),MIN(I$1,$A55)))</f>
        <v>0</v>
      </c>
      <c r="J55">
        <f>IF(J$1=$A55,1,INDEX(Correlations!$F$3:$DA$102,MAX(J$1,$A55),MIN(J$1,$A55)))</f>
        <v>0</v>
      </c>
      <c r="K55">
        <f>IF(K$1=$A55,1,INDEX(Correlations!$F$3:$DA$102,MAX(K$1,$A55),MIN(K$1,$A55)))</f>
        <v>0</v>
      </c>
      <c r="L55">
        <f>IF(L$1=$A55,1,INDEX(Correlations!$F$3:$DA$102,MAX(L$1,$A55),MIN(L$1,$A55)))</f>
        <v>0</v>
      </c>
      <c r="M55">
        <f>IF(M$1=$A55,1,INDEX(Correlations!$F$3:$DA$102,MAX(M$1,$A55),MIN(M$1,$A55)))</f>
        <v>0</v>
      </c>
      <c r="N55">
        <f>IF(N$1=$A55,1,INDEX(Correlations!$F$3:$DA$102,MAX(N$1,$A55),MIN(N$1,$A55)))</f>
        <v>0</v>
      </c>
      <c r="O55">
        <f>IF(O$1=$A55,1,INDEX(Correlations!$F$3:$DA$102,MAX(O$1,$A55),MIN(O$1,$A55)))</f>
        <v>0</v>
      </c>
      <c r="P55">
        <f>IF(P$1=$A55,1,INDEX(Correlations!$F$3:$DA$102,MAX(P$1,$A55),MIN(P$1,$A55)))</f>
        <v>0</v>
      </c>
      <c r="Q55">
        <f>IF(Q$1=$A55,1,INDEX(Correlations!$F$3:$DA$102,MAX(Q$1,$A55),MIN(Q$1,$A55)))</f>
        <v>0</v>
      </c>
      <c r="R55">
        <f>IF(R$1=$A55,1,INDEX(Correlations!$F$3:$DA$102,MAX(R$1,$A55),MIN(R$1,$A55)))</f>
        <v>0</v>
      </c>
      <c r="S55">
        <f>IF(S$1=$A55,1,INDEX(Correlations!$F$3:$DA$102,MAX(S$1,$A55),MIN(S$1,$A55)))</f>
        <v>0</v>
      </c>
      <c r="T55">
        <f>IF(T$1=$A55,1,INDEX(Correlations!$F$3:$DA$102,MAX(T$1,$A55),MIN(T$1,$A55)))</f>
        <v>0</v>
      </c>
      <c r="U55">
        <f>IF(U$1=$A55,1,INDEX(Correlations!$F$3:$DA$102,MAX(U$1,$A55),MIN(U$1,$A55)))</f>
        <v>0</v>
      </c>
      <c r="V55">
        <f>IF(V$1=$A55,1,INDEX(Correlations!$F$3:$DA$102,MAX(V$1,$A55),MIN(V$1,$A55)))</f>
        <v>0</v>
      </c>
      <c r="W55">
        <f>IF(W$1=$A55,1,INDEX(Correlations!$F$3:$DA$102,MAX(W$1,$A55),MIN(W$1,$A55)))</f>
        <v>0</v>
      </c>
      <c r="X55">
        <f>IF(X$1=$A55,1,INDEX(Correlations!$F$3:$DA$102,MAX(X$1,$A55),MIN(X$1,$A55)))</f>
        <v>0</v>
      </c>
      <c r="Y55">
        <f>IF(Y$1=$A55,1,INDEX(Correlations!$F$3:$DA$102,MAX(Y$1,$A55),MIN(Y$1,$A55)))</f>
        <v>0</v>
      </c>
      <c r="Z55">
        <f>IF(Z$1=$A55,1,INDEX(Correlations!$F$3:$DA$102,MAX(Z$1,$A55),MIN(Z$1,$A55)))</f>
        <v>0</v>
      </c>
      <c r="AA55">
        <f>IF(AA$1=$A55,1,INDEX(Correlations!$F$3:$DA$102,MAX(AA$1,$A55),MIN(AA$1,$A55)))</f>
        <v>0</v>
      </c>
      <c r="AB55">
        <f>IF(AB$1=$A55,1,INDEX(Correlations!$F$3:$DA$102,MAX(AB$1,$A55),MIN(AB$1,$A55)))</f>
        <v>0</v>
      </c>
      <c r="AC55">
        <f>IF(AC$1=$A55,1,INDEX(Correlations!$F$3:$DA$102,MAX(AC$1,$A55),MIN(AC$1,$A55)))</f>
        <v>0</v>
      </c>
      <c r="AD55">
        <f>IF(AD$1=$A55,1,INDEX(Correlations!$F$3:$DA$102,MAX(AD$1,$A55),MIN(AD$1,$A55)))</f>
        <v>0</v>
      </c>
      <c r="AE55">
        <f>IF(AE$1=$A55,1,INDEX(Correlations!$F$3:$DA$102,MAX(AE$1,$A55),MIN(AE$1,$A55)))</f>
        <v>0</v>
      </c>
      <c r="AF55">
        <f>IF(AF$1=$A55,1,INDEX(Correlations!$F$3:$DA$102,MAX(AF$1,$A55),MIN(AF$1,$A55)))</f>
        <v>0</v>
      </c>
      <c r="AG55">
        <f>IF(AG$1=$A55,1,INDEX(Correlations!$F$3:$DA$102,MAX(AG$1,$A55),MIN(AG$1,$A55)))</f>
        <v>0</v>
      </c>
      <c r="AH55">
        <f>IF(AH$1=$A55,1,INDEX(Correlations!$F$3:$DA$102,MAX(AH$1,$A55),MIN(AH$1,$A55)))</f>
        <v>0</v>
      </c>
      <c r="AI55">
        <f>IF(AI$1=$A55,1,INDEX(Correlations!$F$3:$DA$102,MAX(AI$1,$A55),MIN(AI$1,$A55)))</f>
        <v>0</v>
      </c>
      <c r="AJ55">
        <f>IF(AJ$1=$A55,1,INDEX(Correlations!$F$3:$DA$102,MAX(AJ$1,$A55),MIN(AJ$1,$A55)))</f>
        <v>0</v>
      </c>
      <c r="AK55">
        <f>IF(AK$1=$A55,1,INDEX(Correlations!$F$3:$DA$102,MAX(AK$1,$A55),MIN(AK$1,$A55)))</f>
        <v>0</v>
      </c>
      <c r="AL55">
        <f>IF(AL$1=$A55,1,INDEX(Correlations!$F$3:$DA$102,MAX(AL$1,$A55),MIN(AL$1,$A55)))</f>
        <v>0</v>
      </c>
      <c r="AM55">
        <f>IF(AM$1=$A55,1,INDEX(Correlations!$F$3:$DA$102,MAX(AM$1,$A55),MIN(AM$1,$A55)))</f>
        <v>0</v>
      </c>
      <c r="AN55">
        <f>IF(AN$1=$A55,1,INDEX(Correlations!$F$3:$DA$102,MAX(AN$1,$A55),MIN(AN$1,$A55)))</f>
        <v>0</v>
      </c>
      <c r="AO55">
        <f>IF(AO$1=$A55,1,INDEX(Correlations!$F$3:$DA$102,MAX(AO$1,$A55),MIN(AO$1,$A55)))</f>
        <v>0</v>
      </c>
      <c r="AP55">
        <f>IF(AP$1=$A55,1,INDEX(Correlations!$F$3:$DA$102,MAX(AP$1,$A55),MIN(AP$1,$A55)))</f>
        <v>0</v>
      </c>
      <c r="AQ55">
        <f>IF(AQ$1=$A55,1,INDEX(Correlations!$F$3:$DA$102,MAX(AQ$1,$A55),MIN(AQ$1,$A55)))</f>
        <v>0</v>
      </c>
      <c r="AR55">
        <f>IF(AR$1=$A55,1,INDEX(Correlations!$F$3:$DA$102,MAX(AR$1,$A55),MIN(AR$1,$A55)))</f>
        <v>0</v>
      </c>
      <c r="AS55">
        <f>IF(AS$1=$A55,1,INDEX(Correlations!$F$3:$DA$102,MAX(AS$1,$A55),MIN(AS$1,$A55)))</f>
        <v>0</v>
      </c>
      <c r="AT55">
        <f>IF(AT$1=$A55,1,INDEX(Correlations!$F$3:$DA$102,MAX(AT$1,$A55),MIN(AT$1,$A55)))</f>
        <v>0</v>
      </c>
      <c r="AU55">
        <f>IF(AU$1=$A55,1,INDEX(Correlations!$F$3:$DA$102,MAX(AU$1,$A55),MIN(AU$1,$A55)))</f>
        <v>0</v>
      </c>
      <c r="AV55">
        <f>IF(AV$1=$A55,1,INDEX(Correlations!$F$3:$DA$102,MAX(AV$1,$A55),MIN(AV$1,$A55)))</f>
        <v>0</v>
      </c>
      <c r="AW55">
        <f>IF(AW$1=$A55,1,INDEX(Correlations!$F$3:$DA$102,MAX(AW$1,$A55),MIN(AW$1,$A55)))</f>
        <v>0</v>
      </c>
      <c r="AX55">
        <f>IF(AX$1=$A55,1,INDEX(Correlations!$F$3:$DA$102,MAX(AX$1,$A55),MIN(AX$1,$A55)))</f>
        <v>0</v>
      </c>
      <c r="AY55">
        <f>IF(AY$1=$A55,1,INDEX(Correlations!$F$3:$DA$102,MAX(AY$1,$A55),MIN(AY$1,$A55)))</f>
        <v>0</v>
      </c>
      <c r="AZ55">
        <f>IF(AZ$1=$A55,1,INDEX(Correlations!$F$3:$DA$102,MAX(AZ$1,$A55),MIN(AZ$1,$A55)))</f>
        <v>0</v>
      </c>
      <c r="BA55">
        <f>IF(BA$1=$A55,1,INDEX(Correlations!$F$3:$DA$102,MAX(BA$1,$A55),MIN(BA$1,$A55)))</f>
        <v>0</v>
      </c>
      <c r="BB55">
        <f>IF(BB$1=$A55,1,INDEX(Correlations!$F$3:$DA$102,MAX(BB$1,$A55),MIN(BB$1,$A55)))</f>
        <v>0</v>
      </c>
      <c r="BC55">
        <f>IF(BC$1=$A55,1,INDEX(Correlations!$F$3:$DA$102,MAX(BC$1,$A55),MIN(BC$1,$A55)))</f>
        <v>1</v>
      </c>
      <c r="BD55">
        <f>IF(BD$1=$A55,1,INDEX(Correlations!$F$3:$DA$102,MAX(BD$1,$A55),MIN(BD$1,$A55)))</f>
        <v>0</v>
      </c>
      <c r="BE55">
        <f>IF(BE$1=$A55,1,INDEX(Correlations!$F$3:$DA$102,MAX(BE$1,$A55),MIN(BE$1,$A55)))</f>
        <v>0</v>
      </c>
      <c r="BF55">
        <f>IF(BF$1=$A55,1,INDEX(Correlations!$F$3:$DA$102,MAX(BF$1,$A55),MIN(BF$1,$A55)))</f>
        <v>0</v>
      </c>
      <c r="BG55">
        <f>IF(BG$1=$A55,1,INDEX(Correlations!$F$3:$DA$102,MAX(BG$1,$A55),MIN(BG$1,$A55)))</f>
        <v>0</v>
      </c>
      <c r="BH55">
        <f>IF(BH$1=$A55,1,INDEX(Correlations!$F$3:$DA$102,MAX(BH$1,$A55),MIN(BH$1,$A55)))</f>
        <v>0</v>
      </c>
      <c r="BI55">
        <f>IF(BI$1=$A55,1,INDEX(Correlations!$F$3:$DA$102,MAX(BI$1,$A55),MIN(BI$1,$A55)))</f>
        <v>0</v>
      </c>
      <c r="BJ55">
        <f>IF(BJ$1=$A55,1,INDEX(Correlations!$F$3:$DA$102,MAX(BJ$1,$A55),MIN(BJ$1,$A55)))</f>
        <v>0</v>
      </c>
      <c r="BK55">
        <f>IF(BK$1=$A55,1,INDEX(Correlations!$F$3:$DA$102,MAX(BK$1,$A55),MIN(BK$1,$A55)))</f>
        <v>0</v>
      </c>
      <c r="BL55">
        <f>IF(BL$1=$A55,1,INDEX(Correlations!$F$3:$DA$102,MAX(BL$1,$A55),MIN(BL$1,$A55)))</f>
        <v>0.46</v>
      </c>
      <c r="BM55">
        <f>IF(BM$1=$A55,1,INDEX(Correlations!$F$3:$DA$102,MAX(BM$1,$A55),MIN(BM$1,$A55)))</f>
        <v>0.47</v>
      </c>
      <c r="BN55">
        <f>IF(BN$1=$A55,1,INDEX(Correlations!$F$3:$DA$102,MAX(BN$1,$A55),MIN(BN$1,$A55)))</f>
        <v>0.52</v>
      </c>
      <c r="BO55">
        <f>IF(BO$1=$A55,1,INDEX(Correlations!$F$3:$DA$102,MAX(BO$1,$A55),MIN(BO$1,$A55)))</f>
        <v>0.56999999999999995</v>
      </c>
      <c r="BP55">
        <f>IF(BP$1=$A55,1,INDEX(Correlations!$F$3:$DA$102,MAX(BP$1,$A55),MIN(BP$1,$A55)))</f>
        <v>0.49</v>
      </c>
      <c r="BQ55">
        <f>IF(BQ$1=$A55,1,INDEX(Correlations!$F$3:$DA$102,MAX(BQ$1,$A55),MIN(BQ$1,$A55)))</f>
        <v>0.42</v>
      </c>
      <c r="BR55">
        <f>IF(BR$1=$A55,1,INDEX(Correlations!$F$3:$DA$102,MAX(BR$1,$A55),MIN(BR$1,$A55)))</f>
        <v>0.19</v>
      </c>
      <c r="BS55">
        <f>IF(BS$1=$A55,1,INDEX(Correlations!$F$3:$DA$102,MAX(BS$1,$A55),MIN(BS$1,$A55)))</f>
        <v>0.11</v>
      </c>
      <c r="BT55">
        <f>IF(BT$1=$A55,1,INDEX(Correlations!$F$3:$DA$102,MAX(BT$1,$A55),MIN(BT$1,$A55)))</f>
        <v>0</v>
      </c>
      <c r="BU55">
        <f>IF(BU$1=$A55,1,INDEX(Correlations!$F$3:$DA$102,MAX(BU$1,$A55),MIN(BU$1,$A55)))</f>
        <v>0</v>
      </c>
      <c r="BV55">
        <f>IF(BV$1=$A55,1,INDEX(Correlations!$F$3:$DA$102,MAX(BV$1,$A55),MIN(BV$1,$A55)))</f>
        <v>0</v>
      </c>
      <c r="BW55">
        <f>IF(BW$1=$A55,1,INDEX(Correlations!$F$3:$DA$102,MAX(BW$1,$A55),MIN(BW$1,$A55)))</f>
        <v>0</v>
      </c>
      <c r="BX55">
        <f>IF(BX$1=$A55,1,INDEX(Correlations!$F$3:$DA$102,MAX(BX$1,$A55),MIN(BX$1,$A55)))</f>
        <v>0</v>
      </c>
      <c r="BY55">
        <f>IF(BY$1=$A55,1,INDEX(Correlations!$F$3:$DA$102,MAX(BY$1,$A55),MIN(BY$1,$A55)))</f>
        <v>0</v>
      </c>
      <c r="BZ55">
        <f>IF(BZ$1=$A55,1,INDEX(Correlations!$F$3:$DA$102,MAX(BZ$1,$A55),MIN(BZ$1,$A55)))</f>
        <v>0</v>
      </c>
      <c r="CA55">
        <f>IF(CA$1=$A55,1,INDEX(Correlations!$F$3:$DA$102,MAX(CA$1,$A55),MIN(CA$1,$A55)))</f>
        <v>0</v>
      </c>
      <c r="CB55">
        <f>IF(CB$1=$A55,1,INDEX(Correlations!$F$3:$DA$102,MAX(CB$1,$A55),MIN(CB$1,$A55)))</f>
        <v>0</v>
      </c>
      <c r="CC55">
        <f>IF(CC$1=$A55,1,INDEX(Correlations!$F$3:$DA$102,MAX(CC$1,$A55),MIN(CC$1,$A55)))</f>
        <v>0</v>
      </c>
      <c r="CD55">
        <f>IF(CD$1=$A55,1,INDEX(Correlations!$F$3:$DA$102,MAX(CD$1,$A55),MIN(CD$1,$A55)))</f>
        <v>0</v>
      </c>
      <c r="CE55">
        <f>IF(CE$1=$A55,1,INDEX(Correlations!$F$3:$DA$102,MAX(CE$1,$A55),MIN(CE$1,$A55)))</f>
        <v>0</v>
      </c>
      <c r="CF55">
        <f>IF(CF$1=$A55,1,INDEX(Correlations!$F$3:$DA$102,MAX(CF$1,$A55),MIN(CF$1,$A55)))</f>
        <v>0</v>
      </c>
      <c r="CG55">
        <f>IF(CG$1=$A55,1,INDEX(Correlations!$F$3:$DA$102,MAX(CG$1,$A55),MIN(CG$1,$A55)))</f>
        <v>0</v>
      </c>
      <c r="CH55">
        <f>IF(CH$1=$A55,1,INDEX(Correlations!$F$3:$DA$102,MAX(CH$1,$A55),MIN(CH$1,$A55)))</f>
        <v>0</v>
      </c>
      <c r="CI55">
        <f>IF(CI$1=$A55,1,INDEX(Correlations!$F$3:$DA$102,MAX(CI$1,$A55),MIN(CI$1,$A55)))</f>
        <v>0</v>
      </c>
      <c r="CJ55">
        <f>IF(CJ$1=$A55,1,INDEX(Correlations!$F$3:$DA$102,MAX(CJ$1,$A55),MIN(CJ$1,$A55)))</f>
        <v>0</v>
      </c>
      <c r="CK55">
        <f>IF(CK$1=$A55,1,INDEX(Correlations!$F$3:$DA$102,MAX(CK$1,$A55),MIN(CK$1,$A55)))</f>
        <v>0</v>
      </c>
      <c r="CL55">
        <f>IF(CL$1=$A55,1,INDEX(Correlations!$F$3:$DA$102,MAX(CL$1,$A55),MIN(CL$1,$A55)))</f>
        <v>0</v>
      </c>
      <c r="CM55">
        <f>IF(CM$1=$A55,1,INDEX(Correlations!$F$3:$DA$102,MAX(CM$1,$A55),MIN(CM$1,$A55)))</f>
        <v>0</v>
      </c>
      <c r="CN55">
        <f>IF(CN$1=$A55,1,INDEX(Correlations!$F$3:$DA$102,MAX(CN$1,$A55),MIN(CN$1,$A55)))</f>
        <v>0</v>
      </c>
      <c r="CO55">
        <f>IF(CO$1=$A55,1,INDEX(Correlations!$F$3:$DA$102,MAX(CO$1,$A55),MIN(CO$1,$A55)))</f>
        <v>0</v>
      </c>
      <c r="CP55">
        <f>IF(CP$1=$A55,1,INDEX(Correlations!$F$3:$DA$102,MAX(CP$1,$A55),MIN(CP$1,$A55)))</f>
        <v>0</v>
      </c>
      <c r="CQ55">
        <f>IF(CQ$1=$A55,1,INDEX(Correlations!$F$3:$DA$102,MAX(CQ$1,$A55),MIN(CQ$1,$A55)))</f>
        <v>0</v>
      </c>
      <c r="CR55">
        <f>IF(CR$1=$A55,1,INDEX(Correlations!$F$3:$DA$102,MAX(CR$1,$A55),MIN(CR$1,$A55)))</f>
        <v>0</v>
      </c>
      <c r="CS55">
        <f>IF(CS$1=$A55,1,INDEX(Correlations!$F$3:$DA$102,MAX(CS$1,$A55),MIN(CS$1,$A55)))</f>
        <v>0</v>
      </c>
      <c r="CT55">
        <f>IF(CT$1=$A55,1,INDEX(Correlations!$F$3:$DA$102,MAX(CT$1,$A55),MIN(CT$1,$A55)))</f>
        <v>0</v>
      </c>
      <c r="CU55">
        <f>IF(CU$1=$A55,1,INDEX(Correlations!$F$3:$DA$102,MAX(CU$1,$A55),MIN(CU$1,$A55)))</f>
        <v>0</v>
      </c>
      <c r="CV55">
        <f>IF(CV$1=$A55,1,INDEX(Correlations!$F$3:$DA$102,MAX(CV$1,$A55),MIN(CV$1,$A55)))</f>
        <v>0</v>
      </c>
      <c r="CW55">
        <f>IF(CW$1=$A55,1,INDEX(Correlations!$F$3:$DA$102,MAX(CW$1,$A55),MIN(CW$1,$A55)))</f>
        <v>0</v>
      </c>
    </row>
    <row r="56" spans="1:101" x14ac:dyDescent="0.15">
      <c r="A56">
        <v>55</v>
      </c>
      <c r="B56">
        <f>IF(B$1=$A56,1,INDEX(Correlations!$F$3:$DA$102,MAX(B$1,$A56),MIN(B$1,$A56)))</f>
        <v>0.61</v>
      </c>
      <c r="C56">
        <f>IF(C$1=$A56,1,INDEX(Correlations!$F$3:$DA$102,MAX(C$1,$A56),MIN(C$1,$A56)))</f>
        <v>0.59</v>
      </c>
      <c r="D56">
        <f>IF(D$1=$A56,1,INDEX(Correlations!$F$3:$DA$102,MAX(D$1,$A56),MIN(D$1,$A56)))</f>
        <v>0</v>
      </c>
      <c r="E56">
        <f>IF(E$1=$A56,1,INDEX(Correlations!$F$3:$DA$102,MAX(E$1,$A56),MIN(E$1,$A56)))</f>
        <v>0</v>
      </c>
      <c r="F56">
        <f>IF(F$1=$A56,1,INDEX(Correlations!$F$3:$DA$102,MAX(F$1,$A56),MIN(F$1,$A56)))</f>
        <v>0</v>
      </c>
      <c r="G56">
        <f>IF(G$1=$A56,1,INDEX(Correlations!$F$3:$DA$102,MAX(G$1,$A56),MIN(G$1,$A56)))</f>
        <v>0</v>
      </c>
      <c r="H56">
        <f>IF(H$1=$A56,1,INDEX(Correlations!$F$3:$DA$102,MAX(H$1,$A56),MIN(H$1,$A56)))</f>
        <v>0</v>
      </c>
      <c r="I56">
        <f>IF(I$1=$A56,1,INDEX(Correlations!$F$3:$DA$102,MAX(I$1,$A56),MIN(I$1,$A56)))</f>
        <v>0</v>
      </c>
      <c r="J56">
        <f>IF(J$1=$A56,1,INDEX(Correlations!$F$3:$DA$102,MAX(J$1,$A56),MIN(J$1,$A56)))</f>
        <v>0</v>
      </c>
      <c r="K56">
        <f>IF(K$1=$A56,1,INDEX(Correlations!$F$3:$DA$102,MAX(K$1,$A56),MIN(K$1,$A56)))</f>
        <v>0</v>
      </c>
      <c r="L56">
        <f>IF(L$1=$A56,1,INDEX(Correlations!$F$3:$DA$102,MAX(L$1,$A56),MIN(L$1,$A56)))</f>
        <v>0</v>
      </c>
      <c r="M56">
        <f>IF(M$1=$A56,1,INDEX(Correlations!$F$3:$DA$102,MAX(M$1,$A56),MIN(M$1,$A56)))</f>
        <v>0</v>
      </c>
      <c r="N56">
        <f>IF(N$1=$A56,1,INDEX(Correlations!$F$3:$DA$102,MAX(N$1,$A56),MIN(N$1,$A56)))</f>
        <v>0</v>
      </c>
      <c r="O56">
        <f>IF(O$1=$A56,1,INDEX(Correlations!$F$3:$DA$102,MAX(O$1,$A56),MIN(O$1,$A56)))</f>
        <v>0</v>
      </c>
      <c r="P56">
        <f>IF(P$1=$A56,1,INDEX(Correlations!$F$3:$DA$102,MAX(P$1,$A56),MIN(P$1,$A56)))</f>
        <v>0</v>
      </c>
      <c r="Q56">
        <f>IF(Q$1=$A56,1,INDEX(Correlations!$F$3:$DA$102,MAX(Q$1,$A56),MIN(Q$1,$A56)))</f>
        <v>0</v>
      </c>
      <c r="R56">
        <f>IF(R$1=$A56,1,INDEX(Correlations!$F$3:$DA$102,MAX(R$1,$A56),MIN(R$1,$A56)))</f>
        <v>0</v>
      </c>
      <c r="S56">
        <f>IF(S$1=$A56,1,INDEX(Correlations!$F$3:$DA$102,MAX(S$1,$A56),MIN(S$1,$A56)))</f>
        <v>0</v>
      </c>
      <c r="T56">
        <f>IF(T$1=$A56,1,INDEX(Correlations!$F$3:$DA$102,MAX(T$1,$A56),MIN(T$1,$A56)))</f>
        <v>0</v>
      </c>
      <c r="U56">
        <f>IF(U$1=$A56,1,INDEX(Correlations!$F$3:$DA$102,MAX(U$1,$A56),MIN(U$1,$A56)))</f>
        <v>0</v>
      </c>
      <c r="V56">
        <f>IF(V$1=$A56,1,INDEX(Correlations!$F$3:$DA$102,MAX(V$1,$A56),MIN(V$1,$A56)))</f>
        <v>0</v>
      </c>
      <c r="W56">
        <f>IF(W$1=$A56,1,INDEX(Correlations!$F$3:$DA$102,MAX(W$1,$A56),MIN(W$1,$A56)))</f>
        <v>0</v>
      </c>
      <c r="X56">
        <f>IF(X$1=$A56,1,INDEX(Correlations!$F$3:$DA$102,MAX(X$1,$A56),MIN(X$1,$A56)))</f>
        <v>0</v>
      </c>
      <c r="Y56">
        <f>IF(Y$1=$A56,1,INDEX(Correlations!$F$3:$DA$102,MAX(Y$1,$A56),MIN(Y$1,$A56)))</f>
        <v>0</v>
      </c>
      <c r="Z56">
        <f>IF(Z$1=$A56,1,INDEX(Correlations!$F$3:$DA$102,MAX(Z$1,$A56),MIN(Z$1,$A56)))</f>
        <v>0</v>
      </c>
      <c r="AA56">
        <f>IF(AA$1=$A56,1,INDEX(Correlations!$F$3:$DA$102,MAX(AA$1,$A56),MIN(AA$1,$A56)))</f>
        <v>0</v>
      </c>
      <c r="AB56">
        <f>IF(AB$1=$A56,1,INDEX(Correlations!$F$3:$DA$102,MAX(AB$1,$A56),MIN(AB$1,$A56)))</f>
        <v>0</v>
      </c>
      <c r="AC56">
        <f>IF(AC$1=$A56,1,INDEX(Correlations!$F$3:$DA$102,MAX(AC$1,$A56),MIN(AC$1,$A56)))</f>
        <v>0</v>
      </c>
      <c r="AD56">
        <f>IF(AD$1=$A56,1,INDEX(Correlations!$F$3:$DA$102,MAX(AD$1,$A56),MIN(AD$1,$A56)))</f>
        <v>0</v>
      </c>
      <c r="AE56">
        <f>IF(AE$1=$A56,1,INDEX(Correlations!$F$3:$DA$102,MAX(AE$1,$A56),MIN(AE$1,$A56)))</f>
        <v>0</v>
      </c>
      <c r="AF56">
        <f>IF(AF$1=$A56,1,INDEX(Correlations!$F$3:$DA$102,MAX(AF$1,$A56),MIN(AF$1,$A56)))</f>
        <v>0</v>
      </c>
      <c r="AG56">
        <f>IF(AG$1=$A56,1,INDEX(Correlations!$F$3:$DA$102,MAX(AG$1,$A56),MIN(AG$1,$A56)))</f>
        <v>0</v>
      </c>
      <c r="AH56">
        <f>IF(AH$1=$A56,1,INDEX(Correlations!$F$3:$DA$102,MAX(AH$1,$A56),MIN(AH$1,$A56)))</f>
        <v>0</v>
      </c>
      <c r="AI56">
        <f>IF(AI$1=$A56,1,INDEX(Correlations!$F$3:$DA$102,MAX(AI$1,$A56),MIN(AI$1,$A56)))</f>
        <v>0</v>
      </c>
      <c r="AJ56">
        <f>IF(AJ$1=$A56,1,INDEX(Correlations!$F$3:$DA$102,MAX(AJ$1,$A56),MIN(AJ$1,$A56)))</f>
        <v>0</v>
      </c>
      <c r="AK56">
        <f>IF(AK$1=$A56,1,INDEX(Correlations!$F$3:$DA$102,MAX(AK$1,$A56),MIN(AK$1,$A56)))</f>
        <v>0</v>
      </c>
      <c r="AL56">
        <f>IF(AL$1=$A56,1,INDEX(Correlations!$F$3:$DA$102,MAX(AL$1,$A56),MIN(AL$1,$A56)))</f>
        <v>0</v>
      </c>
      <c r="AM56">
        <f>IF(AM$1=$A56,1,INDEX(Correlations!$F$3:$DA$102,MAX(AM$1,$A56),MIN(AM$1,$A56)))</f>
        <v>0</v>
      </c>
      <c r="AN56">
        <f>IF(AN$1=$A56,1,INDEX(Correlations!$F$3:$DA$102,MAX(AN$1,$A56),MIN(AN$1,$A56)))</f>
        <v>0</v>
      </c>
      <c r="AO56">
        <f>IF(AO$1=$A56,1,INDEX(Correlations!$F$3:$DA$102,MAX(AO$1,$A56),MIN(AO$1,$A56)))</f>
        <v>0</v>
      </c>
      <c r="AP56">
        <f>IF(AP$1=$A56,1,INDEX(Correlations!$F$3:$DA$102,MAX(AP$1,$A56),MIN(AP$1,$A56)))</f>
        <v>0</v>
      </c>
      <c r="AQ56">
        <f>IF(AQ$1=$A56,1,INDEX(Correlations!$F$3:$DA$102,MAX(AQ$1,$A56),MIN(AQ$1,$A56)))</f>
        <v>0</v>
      </c>
      <c r="AR56">
        <f>IF(AR$1=$A56,1,INDEX(Correlations!$F$3:$DA$102,MAX(AR$1,$A56),MIN(AR$1,$A56)))</f>
        <v>0</v>
      </c>
      <c r="AS56">
        <f>IF(AS$1=$A56,1,INDEX(Correlations!$F$3:$DA$102,MAX(AS$1,$A56),MIN(AS$1,$A56)))</f>
        <v>0</v>
      </c>
      <c r="AT56">
        <f>IF(AT$1=$A56,1,INDEX(Correlations!$F$3:$DA$102,MAX(AT$1,$A56),MIN(AT$1,$A56)))</f>
        <v>0</v>
      </c>
      <c r="AU56">
        <f>IF(AU$1=$A56,1,INDEX(Correlations!$F$3:$DA$102,MAX(AU$1,$A56),MIN(AU$1,$A56)))</f>
        <v>0</v>
      </c>
      <c r="AV56">
        <f>IF(AV$1=$A56,1,INDEX(Correlations!$F$3:$DA$102,MAX(AV$1,$A56),MIN(AV$1,$A56)))</f>
        <v>0</v>
      </c>
      <c r="AW56">
        <f>IF(AW$1=$A56,1,INDEX(Correlations!$F$3:$DA$102,MAX(AW$1,$A56),MIN(AW$1,$A56)))</f>
        <v>0</v>
      </c>
      <c r="AX56">
        <f>IF(AX$1=$A56,1,INDEX(Correlations!$F$3:$DA$102,MAX(AX$1,$A56),MIN(AX$1,$A56)))</f>
        <v>0</v>
      </c>
      <c r="AY56">
        <f>IF(AY$1=$A56,1,INDEX(Correlations!$F$3:$DA$102,MAX(AY$1,$A56),MIN(AY$1,$A56)))</f>
        <v>0</v>
      </c>
      <c r="AZ56">
        <f>IF(AZ$1=$A56,1,INDEX(Correlations!$F$3:$DA$102,MAX(AZ$1,$A56),MIN(AZ$1,$A56)))</f>
        <v>0</v>
      </c>
      <c r="BA56">
        <f>IF(BA$1=$A56,1,INDEX(Correlations!$F$3:$DA$102,MAX(BA$1,$A56),MIN(BA$1,$A56)))</f>
        <v>0</v>
      </c>
      <c r="BB56">
        <f>IF(BB$1=$A56,1,INDEX(Correlations!$F$3:$DA$102,MAX(BB$1,$A56),MIN(BB$1,$A56)))</f>
        <v>0</v>
      </c>
      <c r="BC56">
        <f>IF(BC$1=$A56,1,INDEX(Correlations!$F$3:$DA$102,MAX(BC$1,$A56),MIN(BC$1,$A56)))</f>
        <v>0</v>
      </c>
      <c r="BD56">
        <f>IF(BD$1=$A56,1,INDEX(Correlations!$F$3:$DA$102,MAX(BD$1,$A56),MIN(BD$1,$A56)))</f>
        <v>1</v>
      </c>
      <c r="BE56">
        <f>IF(BE$1=$A56,1,INDEX(Correlations!$F$3:$DA$102,MAX(BE$1,$A56),MIN(BE$1,$A56)))</f>
        <v>0</v>
      </c>
      <c r="BF56">
        <f>IF(BF$1=$A56,1,INDEX(Correlations!$F$3:$DA$102,MAX(BF$1,$A56),MIN(BF$1,$A56)))</f>
        <v>0</v>
      </c>
      <c r="BG56">
        <f>IF(BG$1=$A56,1,INDEX(Correlations!$F$3:$DA$102,MAX(BG$1,$A56),MIN(BG$1,$A56)))</f>
        <v>0</v>
      </c>
      <c r="BH56">
        <f>IF(BH$1=$A56,1,INDEX(Correlations!$F$3:$DA$102,MAX(BH$1,$A56),MIN(BH$1,$A56)))</f>
        <v>0</v>
      </c>
      <c r="BI56">
        <f>IF(BI$1=$A56,1,INDEX(Correlations!$F$3:$DA$102,MAX(BI$1,$A56),MIN(BI$1,$A56)))</f>
        <v>0</v>
      </c>
      <c r="BJ56">
        <f>IF(BJ$1=$A56,1,INDEX(Correlations!$F$3:$DA$102,MAX(BJ$1,$A56),MIN(BJ$1,$A56)))</f>
        <v>0</v>
      </c>
      <c r="BK56">
        <f>IF(BK$1=$A56,1,INDEX(Correlations!$F$3:$DA$102,MAX(BK$1,$A56),MIN(BK$1,$A56)))</f>
        <v>0</v>
      </c>
      <c r="BL56">
        <f>IF(BL$1=$A56,1,INDEX(Correlations!$F$3:$DA$102,MAX(BL$1,$A56),MIN(BL$1,$A56)))</f>
        <v>0.61</v>
      </c>
      <c r="BM56">
        <f>IF(BM$1=$A56,1,INDEX(Correlations!$F$3:$DA$102,MAX(BM$1,$A56),MIN(BM$1,$A56)))</f>
        <v>0.59</v>
      </c>
      <c r="BN56">
        <f>IF(BN$1=$A56,1,INDEX(Correlations!$F$3:$DA$102,MAX(BN$1,$A56),MIN(BN$1,$A56)))</f>
        <v>0.48</v>
      </c>
      <c r="BO56">
        <f>IF(BO$1=$A56,1,INDEX(Correlations!$F$3:$DA$102,MAX(BO$1,$A56),MIN(BO$1,$A56)))</f>
        <v>0.38</v>
      </c>
      <c r="BP56">
        <f>IF(BP$1=$A56,1,INDEX(Correlations!$F$3:$DA$102,MAX(BP$1,$A56),MIN(BP$1,$A56)))</f>
        <v>0.43</v>
      </c>
      <c r="BQ56">
        <f>IF(BQ$1=$A56,1,INDEX(Correlations!$F$3:$DA$102,MAX(BQ$1,$A56),MIN(BQ$1,$A56)))</f>
        <v>0.43</v>
      </c>
      <c r="BR56">
        <f>IF(BR$1=$A56,1,INDEX(Correlations!$F$3:$DA$102,MAX(BR$1,$A56),MIN(BR$1,$A56)))</f>
        <v>0.05</v>
      </c>
      <c r="BS56">
        <f>IF(BS$1=$A56,1,INDEX(Correlations!$F$3:$DA$102,MAX(BS$1,$A56),MIN(BS$1,$A56)))</f>
        <v>0.17</v>
      </c>
      <c r="BT56">
        <f>IF(BT$1=$A56,1,INDEX(Correlations!$F$3:$DA$102,MAX(BT$1,$A56),MIN(BT$1,$A56)))</f>
        <v>0</v>
      </c>
      <c r="BU56">
        <f>IF(BU$1=$A56,1,INDEX(Correlations!$F$3:$DA$102,MAX(BU$1,$A56),MIN(BU$1,$A56)))</f>
        <v>0</v>
      </c>
      <c r="BV56">
        <f>IF(BV$1=$A56,1,INDEX(Correlations!$F$3:$DA$102,MAX(BV$1,$A56),MIN(BV$1,$A56)))</f>
        <v>0</v>
      </c>
      <c r="BW56">
        <f>IF(BW$1=$A56,1,INDEX(Correlations!$F$3:$DA$102,MAX(BW$1,$A56),MIN(BW$1,$A56)))</f>
        <v>0</v>
      </c>
      <c r="BX56">
        <f>IF(BX$1=$A56,1,INDEX(Correlations!$F$3:$DA$102,MAX(BX$1,$A56),MIN(BX$1,$A56)))</f>
        <v>0</v>
      </c>
      <c r="BY56">
        <f>IF(BY$1=$A56,1,INDEX(Correlations!$F$3:$DA$102,MAX(BY$1,$A56),MIN(BY$1,$A56)))</f>
        <v>0</v>
      </c>
      <c r="BZ56">
        <f>IF(BZ$1=$A56,1,INDEX(Correlations!$F$3:$DA$102,MAX(BZ$1,$A56),MIN(BZ$1,$A56)))</f>
        <v>0</v>
      </c>
      <c r="CA56">
        <f>IF(CA$1=$A56,1,INDEX(Correlations!$F$3:$DA$102,MAX(CA$1,$A56),MIN(CA$1,$A56)))</f>
        <v>0</v>
      </c>
      <c r="CB56">
        <f>IF(CB$1=$A56,1,INDEX(Correlations!$F$3:$DA$102,MAX(CB$1,$A56),MIN(CB$1,$A56)))</f>
        <v>0</v>
      </c>
      <c r="CC56">
        <f>IF(CC$1=$A56,1,INDEX(Correlations!$F$3:$DA$102,MAX(CC$1,$A56),MIN(CC$1,$A56)))</f>
        <v>0</v>
      </c>
      <c r="CD56">
        <f>IF(CD$1=$A56,1,INDEX(Correlations!$F$3:$DA$102,MAX(CD$1,$A56),MIN(CD$1,$A56)))</f>
        <v>0</v>
      </c>
      <c r="CE56">
        <f>IF(CE$1=$A56,1,INDEX(Correlations!$F$3:$DA$102,MAX(CE$1,$A56),MIN(CE$1,$A56)))</f>
        <v>0</v>
      </c>
      <c r="CF56">
        <f>IF(CF$1=$A56,1,INDEX(Correlations!$F$3:$DA$102,MAX(CF$1,$A56),MIN(CF$1,$A56)))</f>
        <v>0</v>
      </c>
      <c r="CG56">
        <f>IF(CG$1=$A56,1,INDEX(Correlations!$F$3:$DA$102,MAX(CG$1,$A56),MIN(CG$1,$A56)))</f>
        <v>0</v>
      </c>
      <c r="CH56">
        <f>IF(CH$1=$A56,1,INDEX(Correlations!$F$3:$DA$102,MAX(CH$1,$A56),MIN(CH$1,$A56)))</f>
        <v>0</v>
      </c>
      <c r="CI56">
        <f>IF(CI$1=$A56,1,INDEX(Correlations!$F$3:$DA$102,MAX(CI$1,$A56),MIN(CI$1,$A56)))</f>
        <v>0</v>
      </c>
      <c r="CJ56">
        <f>IF(CJ$1=$A56,1,INDEX(Correlations!$F$3:$DA$102,MAX(CJ$1,$A56),MIN(CJ$1,$A56)))</f>
        <v>0</v>
      </c>
      <c r="CK56">
        <f>IF(CK$1=$A56,1,INDEX(Correlations!$F$3:$DA$102,MAX(CK$1,$A56),MIN(CK$1,$A56)))</f>
        <v>0</v>
      </c>
      <c r="CL56">
        <f>IF(CL$1=$A56,1,INDEX(Correlations!$F$3:$DA$102,MAX(CL$1,$A56),MIN(CL$1,$A56)))</f>
        <v>0</v>
      </c>
      <c r="CM56">
        <f>IF(CM$1=$A56,1,INDEX(Correlations!$F$3:$DA$102,MAX(CM$1,$A56),MIN(CM$1,$A56)))</f>
        <v>0</v>
      </c>
      <c r="CN56">
        <f>IF(CN$1=$A56,1,INDEX(Correlations!$F$3:$DA$102,MAX(CN$1,$A56),MIN(CN$1,$A56)))</f>
        <v>0</v>
      </c>
      <c r="CO56">
        <f>IF(CO$1=$A56,1,INDEX(Correlations!$F$3:$DA$102,MAX(CO$1,$A56),MIN(CO$1,$A56)))</f>
        <v>0</v>
      </c>
      <c r="CP56">
        <f>IF(CP$1=$A56,1,INDEX(Correlations!$F$3:$DA$102,MAX(CP$1,$A56),MIN(CP$1,$A56)))</f>
        <v>0</v>
      </c>
      <c r="CQ56">
        <f>IF(CQ$1=$A56,1,INDEX(Correlations!$F$3:$DA$102,MAX(CQ$1,$A56),MIN(CQ$1,$A56)))</f>
        <v>0</v>
      </c>
      <c r="CR56">
        <f>IF(CR$1=$A56,1,INDEX(Correlations!$F$3:$DA$102,MAX(CR$1,$A56),MIN(CR$1,$A56)))</f>
        <v>0</v>
      </c>
      <c r="CS56">
        <f>IF(CS$1=$A56,1,INDEX(Correlations!$F$3:$DA$102,MAX(CS$1,$A56),MIN(CS$1,$A56)))</f>
        <v>0</v>
      </c>
      <c r="CT56">
        <f>IF(CT$1=$A56,1,INDEX(Correlations!$F$3:$DA$102,MAX(CT$1,$A56),MIN(CT$1,$A56)))</f>
        <v>0</v>
      </c>
      <c r="CU56">
        <f>IF(CU$1=$A56,1,INDEX(Correlations!$F$3:$DA$102,MAX(CU$1,$A56),MIN(CU$1,$A56)))</f>
        <v>0</v>
      </c>
      <c r="CV56">
        <f>IF(CV$1=$A56,1,INDEX(Correlations!$F$3:$DA$102,MAX(CV$1,$A56),MIN(CV$1,$A56)))</f>
        <v>0</v>
      </c>
      <c r="CW56">
        <f>IF(CW$1=$A56,1,INDEX(Correlations!$F$3:$DA$102,MAX(CW$1,$A56),MIN(CW$1,$A56)))</f>
        <v>0</v>
      </c>
    </row>
    <row r="57" spans="1:101" x14ac:dyDescent="0.15">
      <c r="A57">
        <v>56</v>
      </c>
      <c r="B57">
        <f>IF(B$1=$A57,1,INDEX(Correlations!$F$3:$DA$102,MAX(B$1,$A57),MIN(B$1,$A57)))</f>
        <v>0.63</v>
      </c>
      <c r="C57">
        <f>IF(C$1=$A57,1,INDEX(Correlations!$F$3:$DA$102,MAX(C$1,$A57),MIN(C$1,$A57)))</f>
        <v>0.6</v>
      </c>
      <c r="D57">
        <f>IF(D$1=$A57,1,INDEX(Correlations!$F$3:$DA$102,MAX(D$1,$A57),MIN(D$1,$A57)))</f>
        <v>0</v>
      </c>
      <c r="E57">
        <f>IF(E$1=$A57,1,INDEX(Correlations!$F$3:$DA$102,MAX(E$1,$A57),MIN(E$1,$A57)))</f>
        <v>0</v>
      </c>
      <c r="F57">
        <f>IF(F$1=$A57,1,INDEX(Correlations!$F$3:$DA$102,MAX(F$1,$A57),MIN(F$1,$A57)))</f>
        <v>0</v>
      </c>
      <c r="G57">
        <f>IF(G$1=$A57,1,INDEX(Correlations!$F$3:$DA$102,MAX(G$1,$A57),MIN(G$1,$A57)))</f>
        <v>0</v>
      </c>
      <c r="H57">
        <f>IF(H$1=$A57,1,INDEX(Correlations!$F$3:$DA$102,MAX(H$1,$A57),MIN(H$1,$A57)))</f>
        <v>0</v>
      </c>
      <c r="I57">
        <f>IF(I$1=$A57,1,INDEX(Correlations!$F$3:$DA$102,MAX(I$1,$A57),MIN(I$1,$A57)))</f>
        <v>0</v>
      </c>
      <c r="J57">
        <f>IF(J$1=$A57,1,INDEX(Correlations!$F$3:$DA$102,MAX(J$1,$A57),MIN(J$1,$A57)))</f>
        <v>0</v>
      </c>
      <c r="K57">
        <f>IF(K$1=$A57,1,INDEX(Correlations!$F$3:$DA$102,MAX(K$1,$A57),MIN(K$1,$A57)))</f>
        <v>0</v>
      </c>
      <c r="L57">
        <f>IF(L$1=$A57,1,INDEX(Correlations!$F$3:$DA$102,MAX(L$1,$A57),MIN(L$1,$A57)))</f>
        <v>0</v>
      </c>
      <c r="M57">
        <f>IF(M$1=$A57,1,INDEX(Correlations!$F$3:$DA$102,MAX(M$1,$A57),MIN(M$1,$A57)))</f>
        <v>0</v>
      </c>
      <c r="N57">
        <f>IF(N$1=$A57,1,INDEX(Correlations!$F$3:$DA$102,MAX(N$1,$A57),MIN(N$1,$A57)))</f>
        <v>0</v>
      </c>
      <c r="O57">
        <f>IF(O$1=$A57,1,INDEX(Correlations!$F$3:$DA$102,MAX(O$1,$A57),MIN(O$1,$A57)))</f>
        <v>0</v>
      </c>
      <c r="P57">
        <f>IF(P$1=$A57,1,INDEX(Correlations!$F$3:$DA$102,MAX(P$1,$A57),MIN(P$1,$A57)))</f>
        <v>0</v>
      </c>
      <c r="Q57">
        <f>IF(Q$1=$A57,1,INDEX(Correlations!$F$3:$DA$102,MAX(Q$1,$A57),MIN(Q$1,$A57)))</f>
        <v>0</v>
      </c>
      <c r="R57">
        <f>IF(R$1=$A57,1,INDEX(Correlations!$F$3:$DA$102,MAX(R$1,$A57),MIN(R$1,$A57)))</f>
        <v>0</v>
      </c>
      <c r="S57">
        <f>IF(S$1=$A57,1,INDEX(Correlations!$F$3:$DA$102,MAX(S$1,$A57),MIN(S$1,$A57)))</f>
        <v>0</v>
      </c>
      <c r="T57">
        <f>IF(T$1=$A57,1,INDEX(Correlations!$F$3:$DA$102,MAX(T$1,$A57),MIN(T$1,$A57)))</f>
        <v>0</v>
      </c>
      <c r="U57">
        <f>IF(U$1=$A57,1,INDEX(Correlations!$F$3:$DA$102,MAX(U$1,$A57),MIN(U$1,$A57)))</f>
        <v>0</v>
      </c>
      <c r="V57">
        <f>IF(V$1=$A57,1,INDEX(Correlations!$F$3:$DA$102,MAX(V$1,$A57),MIN(V$1,$A57)))</f>
        <v>0</v>
      </c>
      <c r="W57">
        <f>IF(W$1=$A57,1,INDEX(Correlations!$F$3:$DA$102,MAX(W$1,$A57),MIN(W$1,$A57)))</f>
        <v>0</v>
      </c>
      <c r="X57">
        <f>IF(X$1=$A57,1,INDEX(Correlations!$F$3:$DA$102,MAX(X$1,$A57),MIN(X$1,$A57)))</f>
        <v>0</v>
      </c>
      <c r="Y57">
        <f>IF(Y$1=$A57,1,INDEX(Correlations!$F$3:$DA$102,MAX(Y$1,$A57),MIN(Y$1,$A57)))</f>
        <v>0</v>
      </c>
      <c r="Z57">
        <f>IF(Z$1=$A57,1,INDEX(Correlations!$F$3:$DA$102,MAX(Z$1,$A57),MIN(Z$1,$A57)))</f>
        <v>0</v>
      </c>
      <c r="AA57">
        <f>IF(AA$1=$A57,1,INDEX(Correlations!$F$3:$DA$102,MAX(AA$1,$A57),MIN(AA$1,$A57)))</f>
        <v>0</v>
      </c>
      <c r="AB57">
        <f>IF(AB$1=$A57,1,INDEX(Correlations!$F$3:$DA$102,MAX(AB$1,$A57),MIN(AB$1,$A57)))</f>
        <v>0</v>
      </c>
      <c r="AC57">
        <f>IF(AC$1=$A57,1,INDEX(Correlations!$F$3:$DA$102,MAX(AC$1,$A57),MIN(AC$1,$A57)))</f>
        <v>0</v>
      </c>
      <c r="AD57">
        <f>IF(AD$1=$A57,1,INDEX(Correlations!$F$3:$DA$102,MAX(AD$1,$A57),MIN(AD$1,$A57)))</f>
        <v>0</v>
      </c>
      <c r="AE57">
        <f>IF(AE$1=$A57,1,INDEX(Correlations!$F$3:$DA$102,MAX(AE$1,$A57),MIN(AE$1,$A57)))</f>
        <v>0</v>
      </c>
      <c r="AF57">
        <f>IF(AF$1=$A57,1,INDEX(Correlations!$F$3:$DA$102,MAX(AF$1,$A57),MIN(AF$1,$A57)))</f>
        <v>0</v>
      </c>
      <c r="AG57">
        <f>IF(AG$1=$A57,1,INDEX(Correlations!$F$3:$DA$102,MAX(AG$1,$A57),MIN(AG$1,$A57)))</f>
        <v>0</v>
      </c>
      <c r="AH57">
        <f>IF(AH$1=$A57,1,INDEX(Correlations!$F$3:$DA$102,MAX(AH$1,$A57),MIN(AH$1,$A57)))</f>
        <v>0</v>
      </c>
      <c r="AI57">
        <f>IF(AI$1=$A57,1,INDEX(Correlations!$F$3:$DA$102,MAX(AI$1,$A57),MIN(AI$1,$A57)))</f>
        <v>0</v>
      </c>
      <c r="AJ57">
        <f>IF(AJ$1=$A57,1,INDEX(Correlations!$F$3:$DA$102,MAX(AJ$1,$A57),MIN(AJ$1,$A57)))</f>
        <v>0</v>
      </c>
      <c r="AK57">
        <f>IF(AK$1=$A57,1,INDEX(Correlations!$F$3:$DA$102,MAX(AK$1,$A57),MIN(AK$1,$A57)))</f>
        <v>0</v>
      </c>
      <c r="AL57">
        <f>IF(AL$1=$A57,1,INDEX(Correlations!$F$3:$DA$102,MAX(AL$1,$A57),MIN(AL$1,$A57)))</f>
        <v>0</v>
      </c>
      <c r="AM57">
        <f>IF(AM$1=$A57,1,INDEX(Correlations!$F$3:$DA$102,MAX(AM$1,$A57),MIN(AM$1,$A57)))</f>
        <v>0</v>
      </c>
      <c r="AN57">
        <f>IF(AN$1=$A57,1,INDEX(Correlations!$F$3:$DA$102,MAX(AN$1,$A57),MIN(AN$1,$A57)))</f>
        <v>0</v>
      </c>
      <c r="AO57">
        <f>IF(AO$1=$A57,1,INDEX(Correlations!$F$3:$DA$102,MAX(AO$1,$A57),MIN(AO$1,$A57)))</f>
        <v>0</v>
      </c>
      <c r="AP57">
        <f>IF(AP$1=$A57,1,INDEX(Correlations!$F$3:$DA$102,MAX(AP$1,$A57),MIN(AP$1,$A57)))</f>
        <v>0</v>
      </c>
      <c r="AQ57">
        <f>IF(AQ$1=$A57,1,INDEX(Correlations!$F$3:$DA$102,MAX(AQ$1,$A57),MIN(AQ$1,$A57)))</f>
        <v>0</v>
      </c>
      <c r="AR57">
        <f>IF(AR$1=$A57,1,INDEX(Correlations!$F$3:$DA$102,MAX(AR$1,$A57),MIN(AR$1,$A57)))</f>
        <v>0</v>
      </c>
      <c r="AS57">
        <f>IF(AS$1=$A57,1,INDEX(Correlations!$F$3:$DA$102,MAX(AS$1,$A57),MIN(AS$1,$A57)))</f>
        <v>0</v>
      </c>
      <c r="AT57">
        <f>IF(AT$1=$A57,1,INDEX(Correlations!$F$3:$DA$102,MAX(AT$1,$A57),MIN(AT$1,$A57)))</f>
        <v>0</v>
      </c>
      <c r="AU57">
        <f>IF(AU$1=$A57,1,INDEX(Correlations!$F$3:$DA$102,MAX(AU$1,$A57),MIN(AU$1,$A57)))</f>
        <v>0</v>
      </c>
      <c r="AV57">
        <f>IF(AV$1=$A57,1,INDEX(Correlations!$F$3:$DA$102,MAX(AV$1,$A57),MIN(AV$1,$A57)))</f>
        <v>0</v>
      </c>
      <c r="AW57">
        <f>IF(AW$1=$A57,1,INDEX(Correlations!$F$3:$DA$102,MAX(AW$1,$A57),MIN(AW$1,$A57)))</f>
        <v>0</v>
      </c>
      <c r="AX57">
        <f>IF(AX$1=$A57,1,INDEX(Correlations!$F$3:$DA$102,MAX(AX$1,$A57),MIN(AX$1,$A57)))</f>
        <v>0</v>
      </c>
      <c r="AY57">
        <f>IF(AY$1=$A57,1,INDEX(Correlations!$F$3:$DA$102,MAX(AY$1,$A57),MIN(AY$1,$A57)))</f>
        <v>0</v>
      </c>
      <c r="AZ57">
        <f>IF(AZ$1=$A57,1,INDEX(Correlations!$F$3:$DA$102,MAX(AZ$1,$A57),MIN(AZ$1,$A57)))</f>
        <v>0</v>
      </c>
      <c r="BA57">
        <f>IF(BA$1=$A57,1,INDEX(Correlations!$F$3:$DA$102,MAX(BA$1,$A57),MIN(BA$1,$A57)))</f>
        <v>0</v>
      </c>
      <c r="BB57">
        <f>IF(BB$1=$A57,1,INDEX(Correlations!$F$3:$DA$102,MAX(BB$1,$A57),MIN(BB$1,$A57)))</f>
        <v>0</v>
      </c>
      <c r="BC57">
        <f>IF(BC$1=$A57,1,INDEX(Correlations!$F$3:$DA$102,MAX(BC$1,$A57),MIN(BC$1,$A57)))</f>
        <v>0</v>
      </c>
      <c r="BD57">
        <f>IF(BD$1=$A57,1,INDEX(Correlations!$F$3:$DA$102,MAX(BD$1,$A57),MIN(BD$1,$A57)))</f>
        <v>0</v>
      </c>
      <c r="BE57">
        <f>IF(BE$1=$A57,1,INDEX(Correlations!$F$3:$DA$102,MAX(BE$1,$A57),MIN(BE$1,$A57)))</f>
        <v>1</v>
      </c>
      <c r="BF57">
        <f>IF(BF$1=$A57,1,INDEX(Correlations!$F$3:$DA$102,MAX(BF$1,$A57),MIN(BF$1,$A57)))</f>
        <v>0</v>
      </c>
      <c r="BG57">
        <f>IF(BG$1=$A57,1,INDEX(Correlations!$F$3:$DA$102,MAX(BG$1,$A57),MIN(BG$1,$A57)))</f>
        <v>0</v>
      </c>
      <c r="BH57">
        <f>IF(BH$1=$A57,1,INDEX(Correlations!$F$3:$DA$102,MAX(BH$1,$A57),MIN(BH$1,$A57)))</f>
        <v>0</v>
      </c>
      <c r="BI57">
        <f>IF(BI$1=$A57,1,INDEX(Correlations!$F$3:$DA$102,MAX(BI$1,$A57),MIN(BI$1,$A57)))</f>
        <v>0</v>
      </c>
      <c r="BJ57">
        <f>IF(BJ$1=$A57,1,INDEX(Correlations!$F$3:$DA$102,MAX(BJ$1,$A57),MIN(BJ$1,$A57)))</f>
        <v>0</v>
      </c>
      <c r="BK57">
        <f>IF(BK$1=$A57,1,INDEX(Correlations!$F$3:$DA$102,MAX(BK$1,$A57),MIN(BK$1,$A57)))</f>
        <v>0</v>
      </c>
      <c r="BL57">
        <f>IF(BL$1=$A57,1,INDEX(Correlations!$F$3:$DA$102,MAX(BL$1,$A57),MIN(BL$1,$A57)))</f>
        <v>0.63</v>
      </c>
      <c r="BM57">
        <f>IF(BM$1=$A57,1,INDEX(Correlations!$F$3:$DA$102,MAX(BM$1,$A57),MIN(BM$1,$A57)))</f>
        <v>60</v>
      </c>
      <c r="BN57">
        <f>IF(BN$1=$A57,1,INDEX(Correlations!$F$3:$DA$102,MAX(BN$1,$A57),MIN(BN$1,$A57)))</f>
        <v>0.53</v>
      </c>
      <c r="BO57">
        <f>IF(BO$1=$A57,1,INDEX(Correlations!$F$3:$DA$102,MAX(BO$1,$A57),MIN(BO$1,$A57)))</f>
        <v>0.41</v>
      </c>
      <c r="BP57">
        <f>IF(BP$1=$A57,1,INDEX(Correlations!$F$3:$DA$102,MAX(BP$1,$A57),MIN(BP$1,$A57)))</f>
        <v>0.44</v>
      </c>
      <c r="BQ57">
        <f>IF(BQ$1=$A57,1,INDEX(Correlations!$F$3:$DA$102,MAX(BQ$1,$A57),MIN(BQ$1,$A57)))</f>
        <v>0.44</v>
      </c>
      <c r="BR57">
        <f>IF(BR$1=$A57,1,INDEX(Correlations!$F$3:$DA$102,MAX(BR$1,$A57),MIN(BR$1,$A57)))</f>
        <v>0.1</v>
      </c>
      <c r="BS57">
        <f>IF(BS$1=$A57,1,INDEX(Correlations!$F$3:$DA$102,MAX(BS$1,$A57),MIN(BS$1,$A57)))</f>
        <v>0.16</v>
      </c>
      <c r="BT57">
        <f>IF(BT$1=$A57,1,INDEX(Correlations!$F$3:$DA$102,MAX(BT$1,$A57),MIN(BT$1,$A57)))</f>
        <v>0</v>
      </c>
      <c r="BU57">
        <f>IF(BU$1=$A57,1,INDEX(Correlations!$F$3:$DA$102,MAX(BU$1,$A57),MIN(BU$1,$A57)))</f>
        <v>0</v>
      </c>
      <c r="BV57">
        <f>IF(BV$1=$A57,1,INDEX(Correlations!$F$3:$DA$102,MAX(BV$1,$A57),MIN(BV$1,$A57)))</f>
        <v>0</v>
      </c>
      <c r="BW57">
        <f>IF(BW$1=$A57,1,INDEX(Correlations!$F$3:$DA$102,MAX(BW$1,$A57),MIN(BW$1,$A57)))</f>
        <v>0</v>
      </c>
      <c r="BX57">
        <f>IF(BX$1=$A57,1,INDEX(Correlations!$F$3:$DA$102,MAX(BX$1,$A57),MIN(BX$1,$A57)))</f>
        <v>0</v>
      </c>
      <c r="BY57">
        <f>IF(BY$1=$A57,1,INDEX(Correlations!$F$3:$DA$102,MAX(BY$1,$A57),MIN(BY$1,$A57)))</f>
        <v>0</v>
      </c>
      <c r="BZ57">
        <f>IF(BZ$1=$A57,1,INDEX(Correlations!$F$3:$DA$102,MAX(BZ$1,$A57),MIN(BZ$1,$A57)))</f>
        <v>0</v>
      </c>
      <c r="CA57">
        <f>IF(CA$1=$A57,1,INDEX(Correlations!$F$3:$DA$102,MAX(CA$1,$A57),MIN(CA$1,$A57)))</f>
        <v>0</v>
      </c>
      <c r="CB57">
        <f>IF(CB$1=$A57,1,INDEX(Correlations!$F$3:$DA$102,MAX(CB$1,$A57),MIN(CB$1,$A57)))</f>
        <v>0</v>
      </c>
      <c r="CC57">
        <f>IF(CC$1=$A57,1,INDEX(Correlations!$F$3:$DA$102,MAX(CC$1,$A57),MIN(CC$1,$A57)))</f>
        <v>0</v>
      </c>
      <c r="CD57">
        <f>IF(CD$1=$A57,1,INDEX(Correlations!$F$3:$DA$102,MAX(CD$1,$A57),MIN(CD$1,$A57)))</f>
        <v>0</v>
      </c>
      <c r="CE57">
        <f>IF(CE$1=$A57,1,INDEX(Correlations!$F$3:$DA$102,MAX(CE$1,$A57),MIN(CE$1,$A57)))</f>
        <v>0</v>
      </c>
      <c r="CF57">
        <f>IF(CF$1=$A57,1,INDEX(Correlations!$F$3:$DA$102,MAX(CF$1,$A57),MIN(CF$1,$A57)))</f>
        <v>0</v>
      </c>
      <c r="CG57">
        <f>IF(CG$1=$A57,1,INDEX(Correlations!$F$3:$DA$102,MAX(CG$1,$A57),MIN(CG$1,$A57)))</f>
        <v>0</v>
      </c>
      <c r="CH57">
        <f>IF(CH$1=$A57,1,INDEX(Correlations!$F$3:$DA$102,MAX(CH$1,$A57),MIN(CH$1,$A57)))</f>
        <v>0</v>
      </c>
      <c r="CI57">
        <f>IF(CI$1=$A57,1,INDEX(Correlations!$F$3:$DA$102,MAX(CI$1,$A57),MIN(CI$1,$A57)))</f>
        <v>0</v>
      </c>
      <c r="CJ57">
        <f>IF(CJ$1=$A57,1,INDEX(Correlations!$F$3:$DA$102,MAX(CJ$1,$A57),MIN(CJ$1,$A57)))</f>
        <v>0</v>
      </c>
      <c r="CK57">
        <f>IF(CK$1=$A57,1,INDEX(Correlations!$F$3:$DA$102,MAX(CK$1,$A57),MIN(CK$1,$A57)))</f>
        <v>0</v>
      </c>
      <c r="CL57">
        <f>IF(CL$1=$A57,1,INDEX(Correlations!$F$3:$DA$102,MAX(CL$1,$A57),MIN(CL$1,$A57)))</f>
        <v>0</v>
      </c>
      <c r="CM57">
        <f>IF(CM$1=$A57,1,INDEX(Correlations!$F$3:$DA$102,MAX(CM$1,$A57),MIN(CM$1,$A57)))</f>
        <v>0</v>
      </c>
      <c r="CN57">
        <f>IF(CN$1=$A57,1,INDEX(Correlations!$F$3:$DA$102,MAX(CN$1,$A57),MIN(CN$1,$A57)))</f>
        <v>0</v>
      </c>
      <c r="CO57">
        <f>IF(CO$1=$A57,1,INDEX(Correlations!$F$3:$DA$102,MAX(CO$1,$A57),MIN(CO$1,$A57)))</f>
        <v>0</v>
      </c>
      <c r="CP57">
        <f>IF(CP$1=$A57,1,INDEX(Correlations!$F$3:$DA$102,MAX(CP$1,$A57),MIN(CP$1,$A57)))</f>
        <v>0</v>
      </c>
      <c r="CQ57">
        <f>IF(CQ$1=$A57,1,INDEX(Correlations!$F$3:$DA$102,MAX(CQ$1,$A57),MIN(CQ$1,$A57)))</f>
        <v>0</v>
      </c>
      <c r="CR57">
        <f>IF(CR$1=$A57,1,INDEX(Correlations!$F$3:$DA$102,MAX(CR$1,$A57),MIN(CR$1,$A57)))</f>
        <v>0</v>
      </c>
      <c r="CS57">
        <f>IF(CS$1=$A57,1,INDEX(Correlations!$F$3:$DA$102,MAX(CS$1,$A57),MIN(CS$1,$A57)))</f>
        <v>0</v>
      </c>
      <c r="CT57">
        <f>IF(CT$1=$A57,1,INDEX(Correlations!$F$3:$DA$102,MAX(CT$1,$A57),MIN(CT$1,$A57)))</f>
        <v>0</v>
      </c>
      <c r="CU57">
        <f>IF(CU$1=$A57,1,INDEX(Correlations!$F$3:$DA$102,MAX(CU$1,$A57),MIN(CU$1,$A57)))</f>
        <v>0</v>
      </c>
      <c r="CV57">
        <f>IF(CV$1=$A57,1,INDEX(Correlations!$F$3:$DA$102,MAX(CV$1,$A57),MIN(CV$1,$A57)))</f>
        <v>0</v>
      </c>
      <c r="CW57">
        <f>IF(CW$1=$A57,1,INDEX(Correlations!$F$3:$DA$102,MAX(CW$1,$A57),MIN(CW$1,$A57)))</f>
        <v>0</v>
      </c>
    </row>
    <row r="58" spans="1:101" x14ac:dyDescent="0.15">
      <c r="A58">
        <v>57</v>
      </c>
      <c r="B58">
        <f>IF(B$1=$A58,1,INDEX(Correlations!$F$3:$DA$102,MAX(B$1,$A58),MIN(B$1,$A58)))</f>
        <v>0</v>
      </c>
      <c r="C58">
        <f>IF(C$1=$A58,1,INDEX(Correlations!$F$3:$DA$102,MAX(C$1,$A58),MIN(C$1,$A58)))</f>
        <v>0</v>
      </c>
      <c r="D58">
        <f>IF(D$1=$A58,1,INDEX(Correlations!$F$3:$DA$102,MAX(D$1,$A58),MIN(D$1,$A58)))</f>
        <v>0</v>
      </c>
      <c r="E58">
        <f>IF(E$1=$A58,1,INDEX(Correlations!$F$3:$DA$102,MAX(E$1,$A58),MIN(E$1,$A58)))</f>
        <v>0</v>
      </c>
      <c r="F58">
        <f>IF(F$1=$A58,1,INDEX(Correlations!$F$3:$DA$102,MAX(F$1,$A58),MIN(F$1,$A58)))</f>
        <v>0</v>
      </c>
      <c r="G58">
        <f>IF(G$1=$A58,1,INDEX(Correlations!$F$3:$DA$102,MAX(G$1,$A58),MIN(G$1,$A58)))</f>
        <v>0</v>
      </c>
      <c r="H58">
        <f>IF(H$1=$A58,1,INDEX(Correlations!$F$3:$DA$102,MAX(H$1,$A58),MIN(H$1,$A58)))</f>
        <v>0</v>
      </c>
      <c r="I58">
        <f>IF(I$1=$A58,1,INDEX(Correlations!$F$3:$DA$102,MAX(I$1,$A58),MIN(I$1,$A58)))</f>
        <v>0</v>
      </c>
      <c r="J58">
        <f>IF(J$1=$A58,1,INDEX(Correlations!$F$3:$DA$102,MAX(J$1,$A58),MIN(J$1,$A58)))</f>
        <v>0</v>
      </c>
      <c r="K58">
        <f>IF(K$1=$A58,1,INDEX(Correlations!$F$3:$DA$102,MAX(K$1,$A58),MIN(K$1,$A58)))</f>
        <v>0</v>
      </c>
      <c r="L58">
        <f>IF(L$1=$A58,1,INDEX(Correlations!$F$3:$DA$102,MAX(L$1,$A58),MIN(L$1,$A58)))</f>
        <v>0</v>
      </c>
      <c r="M58">
        <f>IF(M$1=$A58,1,INDEX(Correlations!$F$3:$DA$102,MAX(M$1,$A58),MIN(M$1,$A58)))</f>
        <v>0</v>
      </c>
      <c r="N58">
        <f>IF(N$1=$A58,1,INDEX(Correlations!$F$3:$DA$102,MAX(N$1,$A58),MIN(N$1,$A58)))</f>
        <v>0</v>
      </c>
      <c r="O58">
        <f>IF(O$1=$A58,1,INDEX(Correlations!$F$3:$DA$102,MAX(O$1,$A58),MIN(O$1,$A58)))</f>
        <v>0</v>
      </c>
      <c r="P58">
        <f>IF(P$1=$A58,1,INDEX(Correlations!$F$3:$DA$102,MAX(P$1,$A58),MIN(P$1,$A58)))</f>
        <v>0</v>
      </c>
      <c r="Q58">
        <f>IF(Q$1=$A58,1,INDEX(Correlations!$F$3:$DA$102,MAX(Q$1,$A58),MIN(Q$1,$A58)))</f>
        <v>0</v>
      </c>
      <c r="R58">
        <f>IF(R$1=$A58,1,INDEX(Correlations!$F$3:$DA$102,MAX(R$1,$A58),MIN(R$1,$A58)))</f>
        <v>0</v>
      </c>
      <c r="S58">
        <f>IF(S$1=$A58,1,INDEX(Correlations!$F$3:$DA$102,MAX(S$1,$A58),MIN(S$1,$A58)))</f>
        <v>0</v>
      </c>
      <c r="T58">
        <f>IF(T$1=$A58,1,INDEX(Correlations!$F$3:$DA$102,MAX(T$1,$A58),MIN(T$1,$A58)))</f>
        <v>0</v>
      </c>
      <c r="U58">
        <f>IF(U$1=$A58,1,INDEX(Correlations!$F$3:$DA$102,MAX(U$1,$A58),MIN(U$1,$A58)))</f>
        <v>0</v>
      </c>
      <c r="V58">
        <f>IF(V$1=$A58,1,INDEX(Correlations!$F$3:$DA$102,MAX(V$1,$A58),MIN(V$1,$A58)))</f>
        <v>0</v>
      </c>
      <c r="W58">
        <f>IF(W$1=$A58,1,INDEX(Correlations!$F$3:$DA$102,MAX(W$1,$A58),MIN(W$1,$A58)))</f>
        <v>0</v>
      </c>
      <c r="X58">
        <f>IF(X$1=$A58,1,INDEX(Correlations!$F$3:$DA$102,MAX(X$1,$A58),MIN(X$1,$A58)))</f>
        <v>0</v>
      </c>
      <c r="Y58">
        <f>IF(Y$1=$A58,1,INDEX(Correlations!$F$3:$DA$102,MAX(Y$1,$A58),MIN(Y$1,$A58)))</f>
        <v>0</v>
      </c>
      <c r="Z58">
        <f>IF(Z$1=$A58,1,INDEX(Correlations!$F$3:$DA$102,MAX(Z$1,$A58),MIN(Z$1,$A58)))</f>
        <v>0</v>
      </c>
      <c r="AA58">
        <f>IF(AA$1=$A58,1,INDEX(Correlations!$F$3:$DA$102,MAX(AA$1,$A58),MIN(AA$1,$A58)))</f>
        <v>0</v>
      </c>
      <c r="AB58">
        <f>IF(AB$1=$A58,1,INDEX(Correlations!$F$3:$DA$102,MAX(AB$1,$A58),MIN(AB$1,$A58)))</f>
        <v>0</v>
      </c>
      <c r="AC58">
        <f>IF(AC$1=$A58,1,INDEX(Correlations!$F$3:$DA$102,MAX(AC$1,$A58),MIN(AC$1,$A58)))</f>
        <v>0</v>
      </c>
      <c r="AD58">
        <f>IF(AD$1=$A58,1,INDEX(Correlations!$F$3:$DA$102,MAX(AD$1,$A58),MIN(AD$1,$A58)))</f>
        <v>0</v>
      </c>
      <c r="AE58">
        <f>IF(AE$1=$A58,1,INDEX(Correlations!$F$3:$DA$102,MAX(AE$1,$A58),MIN(AE$1,$A58)))</f>
        <v>0</v>
      </c>
      <c r="AF58">
        <f>IF(AF$1=$A58,1,INDEX(Correlations!$F$3:$DA$102,MAX(AF$1,$A58),MIN(AF$1,$A58)))</f>
        <v>0</v>
      </c>
      <c r="AG58">
        <f>IF(AG$1=$A58,1,INDEX(Correlations!$F$3:$DA$102,MAX(AG$1,$A58),MIN(AG$1,$A58)))</f>
        <v>0</v>
      </c>
      <c r="AH58">
        <f>IF(AH$1=$A58,1,INDEX(Correlations!$F$3:$DA$102,MAX(AH$1,$A58),MIN(AH$1,$A58)))</f>
        <v>0</v>
      </c>
      <c r="AI58">
        <f>IF(AI$1=$A58,1,INDEX(Correlations!$F$3:$DA$102,MAX(AI$1,$A58),MIN(AI$1,$A58)))</f>
        <v>0</v>
      </c>
      <c r="AJ58">
        <f>IF(AJ$1=$A58,1,INDEX(Correlations!$F$3:$DA$102,MAX(AJ$1,$A58),MIN(AJ$1,$A58)))</f>
        <v>0</v>
      </c>
      <c r="AK58">
        <f>IF(AK$1=$A58,1,INDEX(Correlations!$F$3:$DA$102,MAX(AK$1,$A58),MIN(AK$1,$A58)))</f>
        <v>0</v>
      </c>
      <c r="AL58">
        <f>IF(AL$1=$A58,1,INDEX(Correlations!$F$3:$DA$102,MAX(AL$1,$A58),MIN(AL$1,$A58)))</f>
        <v>0</v>
      </c>
      <c r="AM58">
        <f>IF(AM$1=$A58,1,INDEX(Correlations!$F$3:$DA$102,MAX(AM$1,$A58),MIN(AM$1,$A58)))</f>
        <v>0</v>
      </c>
      <c r="AN58">
        <f>IF(AN$1=$A58,1,INDEX(Correlations!$F$3:$DA$102,MAX(AN$1,$A58),MIN(AN$1,$A58)))</f>
        <v>0</v>
      </c>
      <c r="AO58">
        <f>IF(AO$1=$A58,1,INDEX(Correlations!$F$3:$DA$102,MAX(AO$1,$A58),MIN(AO$1,$A58)))</f>
        <v>0</v>
      </c>
      <c r="AP58">
        <f>IF(AP$1=$A58,1,INDEX(Correlations!$F$3:$DA$102,MAX(AP$1,$A58),MIN(AP$1,$A58)))</f>
        <v>0</v>
      </c>
      <c r="AQ58">
        <f>IF(AQ$1=$A58,1,INDEX(Correlations!$F$3:$DA$102,MAX(AQ$1,$A58),MIN(AQ$1,$A58)))</f>
        <v>0</v>
      </c>
      <c r="AR58">
        <f>IF(AR$1=$A58,1,INDEX(Correlations!$F$3:$DA$102,MAX(AR$1,$A58),MIN(AR$1,$A58)))</f>
        <v>0</v>
      </c>
      <c r="AS58">
        <f>IF(AS$1=$A58,1,INDEX(Correlations!$F$3:$DA$102,MAX(AS$1,$A58),MIN(AS$1,$A58)))</f>
        <v>0</v>
      </c>
      <c r="AT58">
        <f>IF(AT$1=$A58,1,INDEX(Correlations!$F$3:$DA$102,MAX(AT$1,$A58),MIN(AT$1,$A58)))</f>
        <v>0</v>
      </c>
      <c r="AU58">
        <f>IF(AU$1=$A58,1,INDEX(Correlations!$F$3:$DA$102,MAX(AU$1,$A58),MIN(AU$1,$A58)))</f>
        <v>0</v>
      </c>
      <c r="AV58">
        <f>IF(AV$1=$A58,1,INDEX(Correlations!$F$3:$DA$102,MAX(AV$1,$A58),MIN(AV$1,$A58)))</f>
        <v>0</v>
      </c>
      <c r="AW58">
        <f>IF(AW$1=$A58,1,INDEX(Correlations!$F$3:$DA$102,MAX(AW$1,$A58),MIN(AW$1,$A58)))</f>
        <v>0</v>
      </c>
      <c r="AX58">
        <f>IF(AX$1=$A58,1,INDEX(Correlations!$F$3:$DA$102,MAX(AX$1,$A58),MIN(AX$1,$A58)))</f>
        <v>0</v>
      </c>
      <c r="AY58">
        <f>IF(AY$1=$A58,1,INDEX(Correlations!$F$3:$DA$102,MAX(AY$1,$A58),MIN(AY$1,$A58)))</f>
        <v>0</v>
      </c>
      <c r="AZ58">
        <f>IF(AZ$1=$A58,1,INDEX(Correlations!$F$3:$DA$102,MAX(AZ$1,$A58),MIN(AZ$1,$A58)))</f>
        <v>0</v>
      </c>
      <c r="BA58">
        <f>IF(BA$1=$A58,1,INDEX(Correlations!$F$3:$DA$102,MAX(BA$1,$A58),MIN(BA$1,$A58)))</f>
        <v>0</v>
      </c>
      <c r="BB58">
        <f>IF(BB$1=$A58,1,INDEX(Correlations!$F$3:$DA$102,MAX(BB$1,$A58),MIN(BB$1,$A58)))</f>
        <v>0</v>
      </c>
      <c r="BC58">
        <f>IF(BC$1=$A58,1,INDEX(Correlations!$F$3:$DA$102,MAX(BC$1,$A58),MIN(BC$1,$A58)))</f>
        <v>0</v>
      </c>
      <c r="BD58">
        <f>IF(BD$1=$A58,1,INDEX(Correlations!$F$3:$DA$102,MAX(BD$1,$A58),MIN(BD$1,$A58)))</f>
        <v>0</v>
      </c>
      <c r="BE58">
        <f>IF(BE$1=$A58,1,INDEX(Correlations!$F$3:$DA$102,MAX(BE$1,$A58),MIN(BE$1,$A58)))</f>
        <v>0</v>
      </c>
      <c r="BF58">
        <f>IF(BF$1=$A58,1,INDEX(Correlations!$F$3:$DA$102,MAX(BF$1,$A58),MIN(BF$1,$A58)))</f>
        <v>1</v>
      </c>
      <c r="BG58">
        <f>IF(BG$1=$A58,1,INDEX(Correlations!$F$3:$DA$102,MAX(BG$1,$A58),MIN(BG$1,$A58)))</f>
        <v>0</v>
      </c>
      <c r="BH58">
        <f>IF(BH$1=$A58,1,INDEX(Correlations!$F$3:$DA$102,MAX(BH$1,$A58),MIN(BH$1,$A58)))</f>
        <v>0</v>
      </c>
      <c r="BI58">
        <f>IF(BI$1=$A58,1,INDEX(Correlations!$F$3:$DA$102,MAX(BI$1,$A58),MIN(BI$1,$A58)))</f>
        <v>0</v>
      </c>
      <c r="BJ58">
        <f>IF(BJ$1=$A58,1,INDEX(Correlations!$F$3:$DA$102,MAX(BJ$1,$A58),MIN(BJ$1,$A58)))</f>
        <v>0</v>
      </c>
      <c r="BK58">
        <f>IF(BK$1=$A58,1,INDEX(Correlations!$F$3:$DA$102,MAX(BK$1,$A58),MIN(BK$1,$A58)))</f>
        <v>0</v>
      </c>
      <c r="BL58">
        <f>IF(BL$1=$A58,1,INDEX(Correlations!$F$3:$DA$102,MAX(BL$1,$A58),MIN(BL$1,$A58)))</f>
        <v>0</v>
      </c>
      <c r="BM58">
        <f>IF(BM$1=$A58,1,INDEX(Correlations!$F$3:$DA$102,MAX(BM$1,$A58),MIN(BM$1,$A58)))</f>
        <v>0</v>
      </c>
      <c r="BN58">
        <f>IF(BN$1=$A58,1,INDEX(Correlations!$F$3:$DA$102,MAX(BN$1,$A58),MIN(BN$1,$A58)))</f>
        <v>0</v>
      </c>
      <c r="BO58">
        <f>IF(BO$1=$A58,1,INDEX(Correlations!$F$3:$DA$102,MAX(BO$1,$A58),MIN(BO$1,$A58)))</f>
        <v>0</v>
      </c>
      <c r="BP58">
        <f>IF(BP$1=$A58,1,INDEX(Correlations!$F$3:$DA$102,MAX(BP$1,$A58),MIN(BP$1,$A58)))</f>
        <v>0</v>
      </c>
      <c r="BQ58">
        <f>IF(BQ$1=$A58,1,INDEX(Correlations!$F$3:$DA$102,MAX(BQ$1,$A58),MIN(BQ$1,$A58)))</f>
        <v>0</v>
      </c>
      <c r="BR58">
        <f>IF(BR$1=$A58,1,INDEX(Correlations!$F$3:$DA$102,MAX(BR$1,$A58),MIN(BR$1,$A58)))</f>
        <v>0</v>
      </c>
      <c r="BS58">
        <f>IF(BS$1=$A58,1,INDEX(Correlations!$F$3:$DA$102,MAX(BS$1,$A58),MIN(BS$1,$A58)))</f>
        <v>0</v>
      </c>
      <c r="BT58">
        <f>IF(BT$1=$A58,1,INDEX(Correlations!$F$3:$DA$102,MAX(BT$1,$A58),MIN(BT$1,$A58)))</f>
        <v>0</v>
      </c>
      <c r="BU58">
        <f>IF(BU$1=$A58,1,INDEX(Correlations!$F$3:$DA$102,MAX(BU$1,$A58),MIN(BU$1,$A58)))</f>
        <v>0</v>
      </c>
      <c r="BV58">
        <f>IF(BV$1=$A58,1,INDEX(Correlations!$F$3:$DA$102,MAX(BV$1,$A58),MIN(BV$1,$A58)))</f>
        <v>0</v>
      </c>
      <c r="BW58">
        <f>IF(BW$1=$A58,1,INDEX(Correlations!$F$3:$DA$102,MAX(BW$1,$A58),MIN(BW$1,$A58)))</f>
        <v>0</v>
      </c>
      <c r="BX58">
        <f>IF(BX$1=$A58,1,INDEX(Correlations!$F$3:$DA$102,MAX(BX$1,$A58),MIN(BX$1,$A58)))</f>
        <v>0</v>
      </c>
      <c r="BY58">
        <f>IF(BY$1=$A58,1,INDEX(Correlations!$F$3:$DA$102,MAX(BY$1,$A58),MIN(BY$1,$A58)))</f>
        <v>0</v>
      </c>
      <c r="BZ58">
        <f>IF(BZ$1=$A58,1,INDEX(Correlations!$F$3:$DA$102,MAX(BZ$1,$A58),MIN(BZ$1,$A58)))</f>
        <v>0</v>
      </c>
      <c r="CA58">
        <f>IF(CA$1=$A58,1,INDEX(Correlations!$F$3:$DA$102,MAX(CA$1,$A58),MIN(CA$1,$A58)))</f>
        <v>0</v>
      </c>
      <c r="CB58">
        <f>IF(CB$1=$A58,1,INDEX(Correlations!$F$3:$DA$102,MAX(CB$1,$A58),MIN(CB$1,$A58)))</f>
        <v>0</v>
      </c>
      <c r="CC58">
        <f>IF(CC$1=$A58,1,INDEX(Correlations!$F$3:$DA$102,MAX(CC$1,$A58),MIN(CC$1,$A58)))</f>
        <v>0</v>
      </c>
      <c r="CD58">
        <f>IF(CD$1=$A58,1,INDEX(Correlations!$F$3:$DA$102,MAX(CD$1,$A58),MIN(CD$1,$A58)))</f>
        <v>0</v>
      </c>
      <c r="CE58">
        <f>IF(CE$1=$A58,1,INDEX(Correlations!$F$3:$DA$102,MAX(CE$1,$A58),MIN(CE$1,$A58)))</f>
        <v>0</v>
      </c>
      <c r="CF58">
        <f>IF(CF$1=$A58,1,INDEX(Correlations!$F$3:$DA$102,MAX(CF$1,$A58),MIN(CF$1,$A58)))</f>
        <v>0</v>
      </c>
      <c r="CG58">
        <f>IF(CG$1=$A58,1,INDEX(Correlations!$F$3:$DA$102,MAX(CG$1,$A58),MIN(CG$1,$A58)))</f>
        <v>0</v>
      </c>
      <c r="CH58">
        <f>IF(CH$1=$A58,1,INDEX(Correlations!$F$3:$DA$102,MAX(CH$1,$A58),MIN(CH$1,$A58)))</f>
        <v>0</v>
      </c>
      <c r="CI58">
        <f>IF(CI$1=$A58,1,INDEX(Correlations!$F$3:$DA$102,MAX(CI$1,$A58),MIN(CI$1,$A58)))</f>
        <v>0</v>
      </c>
      <c r="CJ58">
        <f>IF(CJ$1=$A58,1,INDEX(Correlations!$F$3:$DA$102,MAX(CJ$1,$A58),MIN(CJ$1,$A58)))</f>
        <v>0</v>
      </c>
      <c r="CK58">
        <f>IF(CK$1=$A58,1,INDEX(Correlations!$F$3:$DA$102,MAX(CK$1,$A58),MIN(CK$1,$A58)))</f>
        <v>0</v>
      </c>
      <c r="CL58">
        <f>IF(CL$1=$A58,1,INDEX(Correlations!$F$3:$DA$102,MAX(CL$1,$A58),MIN(CL$1,$A58)))</f>
        <v>0</v>
      </c>
      <c r="CM58">
        <f>IF(CM$1=$A58,1,INDEX(Correlations!$F$3:$DA$102,MAX(CM$1,$A58),MIN(CM$1,$A58)))</f>
        <v>0</v>
      </c>
      <c r="CN58">
        <f>IF(CN$1=$A58,1,INDEX(Correlations!$F$3:$DA$102,MAX(CN$1,$A58),MIN(CN$1,$A58)))</f>
        <v>0</v>
      </c>
      <c r="CO58">
        <f>IF(CO$1=$A58,1,INDEX(Correlations!$F$3:$DA$102,MAX(CO$1,$A58),MIN(CO$1,$A58)))</f>
        <v>0</v>
      </c>
      <c r="CP58">
        <f>IF(CP$1=$A58,1,INDEX(Correlations!$F$3:$DA$102,MAX(CP$1,$A58),MIN(CP$1,$A58)))</f>
        <v>0</v>
      </c>
      <c r="CQ58">
        <f>IF(CQ$1=$A58,1,INDEX(Correlations!$F$3:$DA$102,MAX(CQ$1,$A58),MIN(CQ$1,$A58)))</f>
        <v>0</v>
      </c>
      <c r="CR58">
        <f>IF(CR$1=$A58,1,INDEX(Correlations!$F$3:$DA$102,MAX(CR$1,$A58),MIN(CR$1,$A58)))</f>
        <v>0</v>
      </c>
      <c r="CS58">
        <f>IF(CS$1=$A58,1,INDEX(Correlations!$F$3:$DA$102,MAX(CS$1,$A58),MIN(CS$1,$A58)))</f>
        <v>0</v>
      </c>
      <c r="CT58">
        <f>IF(CT$1=$A58,1,INDEX(Correlations!$F$3:$DA$102,MAX(CT$1,$A58),MIN(CT$1,$A58)))</f>
        <v>0</v>
      </c>
      <c r="CU58">
        <f>IF(CU$1=$A58,1,INDEX(Correlations!$F$3:$DA$102,MAX(CU$1,$A58),MIN(CU$1,$A58)))</f>
        <v>0</v>
      </c>
      <c r="CV58">
        <f>IF(CV$1=$A58,1,INDEX(Correlations!$F$3:$DA$102,MAX(CV$1,$A58),MIN(CV$1,$A58)))</f>
        <v>0</v>
      </c>
      <c r="CW58">
        <f>IF(CW$1=$A58,1,INDEX(Correlations!$F$3:$DA$102,MAX(CW$1,$A58),MIN(CW$1,$A58)))</f>
        <v>0</v>
      </c>
    </row>
    <row r="59" spans="1:101" x14ac:dyDescent="0.15">
      <c r="A59">
        <v>58</v>
      </c>
      <c r="B59">
        <f>IF(B$1=$A59,1,INDEX(Correlations!$F$3:$DA$102,MAX(B$1,$A59),MIN(B$1,$A59)))</f>
        <v>0</v>
      </c>
      <c r="C59">
        <f>IF(C$1=$A59,1,INDEX(Correlations!$F$3:$DA$102,MAX(C$1,$A59),MIN(C$1,$A59)))</f>
        <v>0</v>
      </c>
      <c r="D59">
        <f>IF(D$1=$A59,1,INDEX(Correlations!$F$3:$DA$102,MAX(D$1,$A59),MIN(D$1,$A59)))</f>
        <v>0</v>
      </c>
      <c r="E59">
        <f>IF(E$1=$A59,1,INDEX(Correlations!$F$3:$DA$102,MAX(E$1,$A59),MIN(E$1,$A59)))</f>
        <v>0</v>
      </c>
      <c r="F59">
        <f>IF(F$1=$A59,1,INDEX(Correlations!$F$3:$DA$102,MAX(F$1,$A59),MIN(F$1,$A59)))</f>
        <v>0</v>
      </c>
      <c r="G59">
        <f>IF(G$1=$A59,1,INDEX(Correlations!$F$3:$DA$102,MAX(G$1,$A59),MIN(G$1,$A59)))</f>
        <v>0</v>
      </c>
      <c r="H59">
        <f>IF(H$1=$A59,1,INDEX(Correlations!$F$3:$DA$102,MAX(H$1,$A59),MIN(H$1,$A59)))</f>
        <v>0</v>
      </c>
      <c r="I59">
        <f>IF(I$1=$A59,1,INDEX(Correlations!$F$3:$DA$102,MAX(I$1,$A59),MIN(I$1,$A59)))</f>
        <v>0</v>
      </c>
      <c r="J59">
        <f>IF(J$1=$A59,1,INDEX(Correlations!$F$3:$DA$102,MAX(J$1,$A59),MIN(J$1,$A59)))</f>
        <v>0</v>
      </c>
      <c r="K59">
        <f>IF(K$1=$A59,1,INDEX(Correlations!$F$3:$DA$102,MAX(K$1,$A59),MIN(K$1,$A59)))</f>
        <v>0</v>
      </c>
      <c r="L59">
        <f>IF(L$1=$A59,1,INDEX(Correlations!$F$3:$DA$102,MAX(L$1,$A59),MIN(L$1,$A59)))</f>
        <v>0</v>
      </c>
      <c r="M59">
        <f>IF(M$1=$A59,1,INDEX(Correlations!$F$3:$DA$102,MAX(M$1,$A59),MIN(M$1,$A59)))</f>
        <v>0</v>
      </c>
      <c r="N59">
        <f>IF(N$1=$A59,1,INDEX(Correlations!$F$3:$DA$102,MAX(N$1,$A59),MIN(N$1,$A59)))</f>
        <v>0</v>
      </c>
      <c r="O59">
        <f>IF(O$1=$A59,1,INDEX(Correlations!$F$3:$DA$102,MAX(O$1,$A59),MIN(O$1,$A59)))</f>
        <v>0</v>
      </c>
      <c r="P59">
        <f>IF(P$1=$A59,1,INDEX(Correlations!$F$3:$DA$102,MAX(P$1,$A59),MIN(P$1,$A59)))</f>
        <v>0</v>
      </c>
      <c r="Q59">
        <f>IF(Q$1=$A59,1,INDEX(Correlations!$F$3:$DA$102,MAX(Q$1,$A59),MIN(Q$1,$A59)))</f>
        <v>0</v>
      </c>
      <c r="R59">
        <f>IF(R$1=$A59,1,INDEX(Correlations!$F$3:$DA$102,MAX(R$1,$A59),MIN(R$1,$A59)))</f>
        <v>0</v>
      </c>
      <c r="S59">
        <f>IF(S$1=$A59,1,INDEX(Correlations!$F$3:$DA$102,MAX(S$1,$A59),MIN(S$1,$A59)))</f>
        <v>0</v>
      </c>
      <c r="T59">
        <f>IF(T$1=$A59,1,INDEX(Correlations!$F$3:$DA$102,MAX(T$1,$A59),MIN(T$1,$A59)))</f>
        <v>0</v>
      </c>
      <c r="U59">
        <f>IF(U$1=$A59,1,INDEX(Correlations!$F$3:$DA$102,MAX(U$1,$A59),MIN(U$1,$A59)))</f>
        <v>0</v>
      </c>
      <c r="V59">
        <f>IF(V$1=$A59,1,INDEX(Correlations!$F$3:$DA$102,MAX(V$1,$A59),MIN(V$1,$A59)))</f>
        <v>0</v>
      </c>
      <c r="W59">
        <f>IF(W$1=$A59,1,INDEX(Correlations!$F$3:$DA$102,MAX(W$1,$A59),MIN(W$1,$A59)))</f>
        <v>0</v>
      </c>
      <c r="X59">
        <f>IF(X$1=$A59,1,INDEX(Correlations!$F$3:$DA$102,MAX(X$1,$A59),MIN(X$1,$A59)))</f>
        <v>0</v>
      </c>
      <c r="Y59">
        <f>IF(Y$1=$A59,1,INDEX(Correlations!$F$3:$DA$102,MAX(Y$1,$A59),MIN(Y$1,$A59)))</f>
        <v>0</v>
      </c>
      <c r="Z59">
        <f>IF(Z$1=$A59,1,INDEX(Correlations!$F$3:$DA$102,MAX(Z$1,$A59),MIN(Z$1,$A59)))</f>
        <v>0</v>
      </c>
      <c r="AA59">
        <f>IF(AA$1=$A59,1,INDEX(Correlations!$F$3:$DA$102,MAX(AA$1,$A59),MIN(AA$1,$A59)))</f>
        <v>0</v>
      </c>
      <c r="AB59">
        <f>IF(AB$1=$A59,1,INDEX(Correlations!$F$3:$DA$102,MAX(AB$1,$A59),MIN(AB$1,$A59)))</f>
        <v>0</v>
      </c>
      <c r="AC59">
        <f>IF(AC$1=$A59,1,INDEX(Correlations!$F$3:$DA$102,MAX(AC$1,$A59),MIN(AC$1,$A59)))</f>
        <v>0</v>
      </c>
      <c r="AD59">
        <f>IF(AD$1=$A59,1,INDEX(Correlations!$F$3:$DA$102,MAX(AD$1,$A59),MIN(AD$1,$A59)))</f>
        <v>0</v>
      </c>
      <c r="AE59">
        <f>IF(AE$1=$A59,1,INDEX(Correlations!$F$3:$DA$102,MAX(AE$1,$A59),MIN(AE$1,$A59)))</f>
        <v>0</v>
      </c>
      <c r="AF59">
        <f>IF(AF$1=$A59,1,INDEX(Correlations!$F$3:$DA$102,MAX(AF$1,$A59),MIN(AF$1,$A59)))</f>
        <v>0</v>
      </c>
      <c r="AG59">
        <f>IF(AG$1=$A59,1,INDEX(Correlations!$F$3:$DA$102,MAX(AG$1,$A59),MIN(AG$1,$A59)))</f>
        <v>0</v>
      </c>
      <c r="AH59">
        <f>IF(AH$1=$A59,1,INDEX(Correlations!$F$3:$DA$102,MAX(AH$1,$A59),MIN(AH$1,$A59)))</f>
        <v>0</v>
      </c>
      <c r="AI59">
        <f>IF(AI$1=$A59,1,INDEX(Correlations!$F$3:$DA$102,MAX(AI$1,$A59),MIN(AI$1,$A59)))</f>
        <v>0</v>
      </c>
      <c r="AJ59">
        <f>IF(AJ$1=$A59,1,INDEX(Correlations!$F$3:$DA$102,MAX(AJ$1,$A59),MIN(AJ$1,$A59)))</f>
        <v>0</v>
      </c>
      <c r="AK59">
        <f>IF(AK$1=$A59,1,INDEX(Correlations!$F$3:$DA$102,MAX(AK$1,$A59),MIN(AK$1,$A59)))</f>
        <v>0</v>
      </c>
      <c r="AL59">
        <f>IF(AL$1=$A59,1,INDEX(Correlations!$F$3:$DA$102,MAX(AL$1,$A59),MIN(AL$1,$A59)))</f>
        <v>0</v>
      </c>
      <c r="AM59">
        <f>IF(AM$1=$A59,1,INDEX(Correlations!$F$3:$DA$102,MAX(AM$1,$A59),MIN(AM$1,$A59)))</f>
        <v>0</v>
      </c>
      <c r="AN59">
        <f>IF(AN$1=$A59,1,INDEX(Correlations!$F$3:$DA$102,MAX(AN$1,$A59),MIN(AN$1,$A59)))</f>
        <v>0</v>
      </c>
      <c r="AO59">
        <f>IF(AO$1=$A59,1,INDEX(Correlations!$F$3:$DA$102,MAX(AO$1,$A59),MIN(AO$1,$A59)))</f>
        <v>0</v>
      </c>
      <c r="AP59">
        <f>IF(AP$1=$A59,1,INDEX(Correlations!$F$3:$DA$102,MAX(AP$1,$A59),MIN(AP$1,$A59)))</f>
        <v>0</v>
      </c>
      <c r="AQ59">
        <f>IF(AQ$1=$A59,1,INDEX(Correlations!$F$3:$DA$102,MAX(AQ$1,$A59),MIN(AQ$1,$A59)))</f>
        <v>0</v>
      </c>
      <c r="AR59">
        <f>IF(AR$1=$A59,1,INDEX(Correlations!$F$3:$DA$102,MAX(AR$1,$A59),MIN(AR$1,$A59)))</f>
        <v>0</v>
      </c>
      <c r="AS59">
        <f>IF(AS$1=$A59,1,INDEX(Correlations!$F$3:$DA$102,MAX(AS$1,$A59),MIN(AS$1,$A59)))</f>
        <v>0</v>
      </c>
      <c r="AT59">
        <f>IF(AT$1=$A59,1,INDEX(Correlations!$F$3:$DA$102,MAX(AT$1,$A59),MIN(AT$1,$A59)))</f>
        <v>0</v>
      </c>
      <c r="AU59">
        <f>IF(AU$1=$A59,1,INDEX(Correlations!$F$3:$DA$102,MAX(AU$1,$A59),MIN(AU$1,$A59)))</f>
        <v>0</v>
      </c>
      <c r="AV59">
        <f>IF(AV$1=$A59,1,INDEX(Correlations!$F$3:$DA$102,MAX(AV$1,$A59),MIN(AV$1,$A59)))</f>
        <v>0</v>
      </c>
      <c r="AW59">
        <f>IF(AW$1=$A59,1,INDEX(Correlations!$F$3:$DA$102,MAX(AW$1,$A59),MIN(AW$1,$A59)))</f>
        <v>0</v>
      </c>
      <c r="AX59">
        <f>IF(AX$1=$A59,1,INDEX(Correlations!$F$3:$DA$102,MAX(AX$1,$A59),MIN(AX$1,$A59)))</f>
        <v>0</v>
      </c>
      <c r="AY59">
        <f>IF(AY$1=$A59,1,INDEX(Correlations!$F$3:$DA$102,MAX(AY$1,$A59),MIN(AY$1,$A59)))</f>
        <v>0</v>
      </c>
      <c r="AZ59">
        <f>IF(AZ$1=$A59,1,INDEX(Correlations!$F$3:$DA$102,MAX(AZ$1,$A59),MIN(AZ$1,$A59)))</f>
        <v>0</v>
      </c>
      <c r="BA59">
        <f>IF(BA$1=$A59,1,INDEX(Correlations!$F$3:$DA$102,MAX(BA$1,$A59),MIN(BA$1,$A59)))</f>
        <v>0</v>
      </c>
      <c r="BB59">
        <f>IF(BB$1=$A59,1,INDEX(Correlations!$F$3:$DA$102,MAX(BB$1,$A59),MIN(BB$1,$A59)))</f>
        <v>0</v>
      </c>
      <c r="BC59">
        <f>IF(BC$1=$A59,1,INDEX(Correlations!$F$3:$DA$102,MAX(BC$1,$A59),MIN(BC$1,$A59)))</f>
        <v>0</v>
      </c>
      <c r="BD59">
        <f>IF(BD$1=$A59,1,INDEX(Correlations!$F$3:$DA$102,MAX(BD$1,$A59),MIN(BD$1,$A59)))</f>
        <v>0</v>
      </c>
      <c r="BE59">
        <f>IF(BE$1=$A59,1,INDEX(Correlations!$F$3:$DA$102,MAX(BE$1,$A59),MIN(BE$1,$A59)))</f>
        <v>0</v>
      </c>
      <c r="BF59">
        <f>IF(BF$1=$A59,1,INDEX(Correlations!$F$3:$DA$102,MAX(BF$1,$A59),MIN(BF$1,$A59)))</f>
        <v>0</v>
      </c>
      <c r="BG59">
        <f>IF(BG$1=$A59,1,INDEX(Correlations!$F$3:$DA$102,MAX(BG$1,$A59),MIN(BG$1,$A59)))</f>
        <v>1</v>
      </c>
      <c r="BH59">
        <f>IF(BH$1=$A59,1,INDEX(Correlations!$F$3:$DA$102,MAX(BH$1,$A59),MIN(BH$1,$A59)))</f>
        <v>0</v>
      </c>
      <c r="BI59">
        <f>IF(BI$1=$A59,1,INDEX(Correlations!$F$3:$DA$102,MAX(BI$1,$A59),MIN(BI$1,$A59)))</f>
        <v>0</v>
      </c>
      <c r="BJ59">
        <f>IF(BJ$1=$A59,1,INDEX(Correlations!$F$3:$DA$102,MAX(BJ$1,$A59),MIN(BJ$1,$A59)))</f>
        <v>0</v>
      </c>
      <c r="BK59">
        <f>IF(BK$1=$A59,1,INDEX(Correlations!$F$3:$DA$102,MAX(BK$1,$A59),MIN(BK$1,$A59)))</f>
        <v>0</v>
      </c>
      <c r="BL59">
        <f>IF(BL$1=$A59,1,INDEX(Correlations!$F$3:$DA$102,MAX(BL$1,$A59),MIN(BL$1,$A59)))</f>
        <v>0</v>
      </c>
      <c r="BM59">
        <f>IF(BM$1=$A59,1,INDEX(Correlations!$F$3:$DA$102,MAX(BM$1,$A59),MIN(BM$1,$A59)))</f>
        <v>0</v>
      </c>
      <c r="BN59">
        <f>IF(BN$1=$A59,1,INDEX(Correlations!$F$3:$DA$102,MAX(BN$1,$A59),MIN(BN$1,$A59)))</f>
        <v>0</v>
      </c>
      <c r="BO59">
        <f>IF(BO$1=$A59,1,INDEX(Correlations!$F$3:$DA$102,MAX(BO$1,$A59),MIN(BO$1,$A59)))</f>
        <v>0</v>
      </c>
      <c r="BP59">
        <f>IF(BP$1=$A59,1,INDEX(Correlations!$F$3:$DA$102,MAX(BP$1,$A59),MIN(BP$1,$A59)))</f>
        <v>0</v>
      </c>
      <c r="BQ59">
        <f>IF(BQ$1=$A59,1,INDEX(Correlations!$F$3:$DA$102,MAX(BQ$1,$A59),MIN(BQ$1,$A59)))</f>
        <v>0</v>
      </c>
      <c r="BR59">
        <f>IF(BR$1=$A59,1,INDEX(Correlations!$F$3:$DA$102,MAX(BR$1,$A59),MIN(BR$1,$A59)))</f>
        <v>0</v>
      </c>
      <c r="BS59">
        <f>IF(BS$1=$A59,1,INDEX(Correlations!$F$3:$DA$102,MAX(BS$1,$A59),MIN(BS$1,$A59)))</f>
        <v>0</v>
      </c>
      <c r="BT59">
        <f>IF(BT$1=$A59,1,INDEX(Correlations!$F$3:$DA$102,MAX(BT$1,$A59),MIN(BT$1,$A59)))</f>
        <v>0</v>
      </c>
      <c r="BU59">
        <f>IF(BU$1=$A59,1,INDEX(Correlations!$F$3:$DA$102,MAX(BU$1,$A59),MIN(BU$1,$A59)))</f>
        <v>0</v>
      </c>
      <c r="BV59">
        <f>IF(BV$1=$A59,1,INDEX(Correlations!$F$3:$DA$102,MAX(BV$1,$A59),MIN(BV$1,$A59)))</f>
        <v>0</v>
      </c>
      <c r="BW59">
        <f>IF(BW$1=$A59,1,INDEX(Correlations!$F$3:$DA$102,MAX(BW$1,$A59),MIN(BW$1,$A59)))</f>
        <v>0</v>
      </c>
      <c r="BX59">
        <f>IF(BX$1=$A59,1,INDEX(Correlations!$F$3:$DA$102,MAX(BX$1,$A59),MIN(BX$1,$A59)))</f>
        <v>0</v>
      </c>
      <c r="BY59">
        <f>IF(BY$1=$A59,1,INDEX(Correlations!$F$3:$DA$102,MAX(BY$1,$A59),MIN(BY$1,$A59)))</f>
        <v>0</v>
      </c>
      <c r="BZ59">
        <f>IF(BZ$1=$A59,1,INDEX(Correlations!$F$3:$DA$102,MAX(BZ$1,$A59),MIN(BZ$1,$A59)))</f>
        <v>0</v>
      </c>
      <c r="CA59">
        <f>IF(CA$1=$A59,1,INDEX(Correlations!$F$3:$DA$102,MAX(CA$1,$A59),MIN(CA$1,$A59)))</f>
        <v>0</v>
      </c>
      <c r="CB59">
        <f>IF(CB$1=$A59,1,INDEX(Correlations!$F$3:$DA$102,MAX(CB$1,$A59),MIN(CB$1,$A59)))</f>
        <v>0</v>
      </c>
      <c r="CC59">
        <f>IF(CC$1=$A59,1,INDEX(Correlations!$F$3:$DA$102,MAX(CC$1,$A59),MIN(CC$1,$A59)))</f>
        <v>0</v>
      </c>
      <c r="CD59">
        <f>IF(CD$1=$A59,1,INDEX(Correlations!$F$3:$DA$102,MAX(CD$1,$A59),MIN(CD$1,$A59)))</f>
        <v>0</v>
      </c>
      <c r="CE59">
        <f>IF(CE$1=$A59,1,INDEX(Correlations!$F$3:$DA$102,MAX(CE$1,$A59),MIN(CE$1,$A59)))</f>
        <v>0</v>
      </c>
      <c r="CF59">
        <f>IF(CF$1=$A59,1,INDEX(Correlations!$F$3:$DA$102,MAX(CF$1,$A59),MIN(CF$1,$A59)))</f>
        <v>0</v>
      </c>
      <c r="CG59">
        <f>IF(CG$1=$A59,1,INDEX(Correlations!$F$3:$DA$102,MAX(CG$1,$A59),MIN(CG$1,$A59)))</f>
        <v>0</v>
      </c>
      <c r="CH59">
        <f>IF(CH$1=$A59,1,INDEX(Correlations!$F$3:$DA$102,MAX(CH$1,$A59),MIN(CH$1,$A59)))</f>
        <v>0</v>
      </c>
      <c r="CI59">
        <f>IF(CI$1=$A59,1,INDEX(Correlations!$F$3:$DA$102,MAX(CI$1,$A59),MIN(CI$1,$A59)))</f>
        <v>0</v>
      </c>
      <c r="CJ59">
        <f>IF(CJ$1=$A59,1,INDEX(Correlations!$F$3:$DA$102,MAX(CJ$1,$A59),MIN(CJ$1,$A59)))</f>
        <v>0</v>
      </c>
      <c r="CK59">
        <f>IF(CK$1=$A59,1,INDEX(Correlations!$F$3:$DA$102,MAX(CK$1,$A59),MIN(CK$1,$A59)))</f>
        <v>0</v>
      </c>
      <c r="CL59">
        <f>IF(CL$1=$A59,1,INDEX(Correlations!$F$3:$DA$102,MAX(CL$1,$A59),MIN(CL$1,$A59)))</f>
        <v>0</v>
      </c>
      <c r="CM59">
        <f>IF(CM$1=$A59,1,INDEX(Correlations!$F$3:$DA$102,MAX(CM$1,$A59),MIN(CM$1,$A59)))</f>
        <v>0</v>
      </c>
      <c r="CN59">
        <f>IF(CN$1=$A59,1,INDEX(Correlations!$F$3:$DA$102,MAX(CN$1,$A59),MIN(CN$1,$A59)))</f>
        <v>0</v>
      </c>
      <c r="CO59">
        <f>IF(CO$1=$A59,1,INDEX(Correlations!$F$3:$DA$102,MAX(CO$1,$A59),MIN(CO$1,$A59)))</f>
        <v>0</v>
      </c>
      <c r="CP59">
        <f>IF(CP$1=$A59,1,INDEX(Correlations!$F$3:$DA$102,MAX(CP$1,$A59),MIN(CP$1,$A59)))</f>
        <v>0</v>
      </c>
      <c r="CQ59">
        <f>IF(CQ$1=$A59,1,INDEX(Correlations!$F$3:$DA$102,MAX(CQ$1,$A59),MIN(CQ$1,$A59)))</f>
        <v>0</v>
      </c>
      <c r="CR59">
        <f>IF(CR$1=$A59,1,INDEX(Correlations!$F$3:$DA$102,MAX(CR$1,$A59),MIN(CR$1,$A59)))</f>
        <v>0</v>
      </c>
      <c r="CS59">
        <f>IF(CS$1=$A59,1,INDEX(Correlations!$F$3:$DA$102,MAX(CS$1,$A59),MIN(CS$1,$A59)))</f>
        <v>0</v>
      </c>
      <c r="CT59">
        <f>IF(CT$1=$A59,1,INDEX(Correlations!$F$3:$DA$102,MAX(CT$1,$A59),MIN(CT$1,$A59)))</f>
        <v>0</v>
      </c>
      <c r="CU59">
        <f>IF(CU$1=$A59,1,INDEX(Correlations!$F$3:$DA$102,MAX(CU$1,$A59),MIN(CU$1,$A59)))</f>
        <v>0</v>
      </c>
      <c r="CV59">
        <f>IF(CV$1=$A59,1,INDEX(Correlations!$F$3:$DA$102,MAX(CV$1,$A59),MIN(CV$1,$A59)))</f>
        <v>0</v>
      </c>
      <c r="CW59">
        <f>IF(CW$1=$A59,1,INDEX(Correlations!$F$3:$DA$102,MAX(CW$1,$A59),MIN(CW$1,$A59)))</f>
        <v>0</v>
      </c>
    </row>
    <row r="60" spans="1:101" x14ac:dyDescent="0.15">
      <c r="A60">
        <v>59</v>
      </c>
      <c r="B60">
        <f>IF(B$1=$A60,1,INDEX(Correlations!$F$3:$DA$102,MAX(B$1,$A60),MIN(B$1,$A60)))</f>
        <v>0</v>
      </c>
      <c r="C60">
        <f>IF(C$1=$A60,1,INDEX(Correlations!$F$3:$DA$102,MAX(C$1,$A60),MIN(C$1,$A60)))</f>
        <v>0</v>
      </c>
      <c r="D60">
        <f>IF(D$1=$A60,1,INDEX(Correlations!$F$3:$DA$102,MAX(D$1,$A60),MIN(D$1,$A60)))</f>
        <v>0</v>
      </c>
      <c r="E60">
        <f>IF(E$1=$A60,1,INDEX(Correlations!$F$3:$DA$102,MAX(E$1,$A60),MIN(E$1,$A60)))</f>
        <v>0</v>
      </c>
      <c r="F60">
        <f>IF(F$1=$A60,1,INDEX(Correlations!$F$3:$DA$102,MAX(F$1,$A60),MIN(F$1,$A60)))</f>
        <v>0</v>
      </c>
      <c r="G60">
        <f>IF(G$1=$A60,1,INDEX(Correlations!$F$3:$DA$102,MAX(G$1,$A60),MIN(G$1,$A60)))</f>
        <v>0</v>
      </c>
      <c r="H60">
        <f>IF(H$1=$A60,1,INDEX(Correlations!$F$3:$DA$102,MAX(H$1,$A60),MIN(H$1,$A60)))</f>
        <v>0</v>
      </c>
      <c r="I60">
        <f>IF(I$1=$A60,1,INDEX(Correlations!$F$3:$DA$102,MAX(I$1,$A60),MIN(I$1,$A60)))</f>
        <v>0</v>
      </c>
      <c r="J60">
        <f>IF(J$1=$A60,1,INDEX(Correlations!$F$3:$DA$102,MAX(J$1,$A60),MIN(J$1,$A60)))</f>
        <v>0</v>
      </c>
      <c r="K60">
        <f>IF(K$1=$A60,1,INDEX(Correlations!$F$3:$DA$102,MAX(K$1,$A60),MIN(K$1,$A60)))</f>
        <v>0</v>
      </c>
      <c r="L60">
        <f>IF(L$1=$A60,1,INDEX(Correlations!$F$3:$DA$102,MAX(L$1,$A60),MIN(L$1,$A60)))</f>
        <v>0</v>
      </c>
      <c r="M60">
        <f>IF(M$1=$A60,1,INDEX(Correlations!$F$3:$DA$102,MAX(M$1,$A60),MIN(M$1,$A60)))</f>
        <v>0</v>
      </c>
      <c r="N60">
        <f>IF(N$1=$A60,1,INDEX(Correlations!$F$3:$DA$102,MAX(N$1,$A60),MIN(N$1,$A60)))</f>
        <v>0</v>
      </c>
      <c r="O60">
        <f>IF(O$1=$A60,1,INDEX(Correlations!$F$3:$DA$102,MAX(O$1,$A60),MIN(O$1,$A60)))</f>
        <v>0</v>
      </c>
      <c r="P60">
        <f>IF(P$1=$A60,1,INDEX(Correlations!$F$3:$DA$102,MAX(P$1,$A60),MIN(P$1,$A60)))</f>
        <v>0</v>
      </c>
      <c r="Q60">
        <f>IF(Q$1=$A60,1,INDEX(Correlations!$F$3:$DA$102,MAX(Q$1,$A60),MIN(Q$1,$A60)))</f>
        <v>0</v>
      </c>
      <c r="R60">
        <f>IF(R$1=$A60,1,INDEX(Correlations!$F$3:$DA$102,MAX(R$1,$A60),MIN(R$1,$A60)))</f>
        <v>0</v>
      </c>
      <c r="S60">
        <f>IF(S$1=$A60,1,INDEX(Correlations!$F$3:$DA$102,MAX(S$1,$A60),MIN(S$1,$A60)))</f>
        <v>0</v>
      </c>
      <c r="T60">
        <f>IF(T$1=$A60,1,INDEX(Correlations!$F$3:$DA$102,MAX(T$1,$A60),MIN(T$1,$A60)))</f>
        <v>0</v>
      </c>
      <c r="U60">
        <f>IF(U$1=$A60,1,INDEX(Correlations!$F$3:$DA$102,MAX(U$1,$A60),MIN(U$1,$A60)))</f>
        <v>0</v>
      </c>
      <c r="V60">
        <f>IF(V$1=$A60,1,INDEX(Correlations!$F$3:$DA$102,MAX(V$1,$A60),MIN(V$1,$A60)))</f>
        <v>0</v>
      </c>
      <c r="W60">
        <f>IF(W$1=$A60,1,INDEX(Correlations!$F$3:$DA$102,MAX(W$1,$A60),MIN(W$1,$A60)))</f>
        <v>0</v>
      </c>
      <c r="X60">
        <f>IF(X$1=$A60,1,INDEX(Correlations!$F$3:$DA$102,MAX(X$1,$A60),MIN(X$1,$A60)))</f>
        <v>0</v>
      </c>
      <c r="Y60">
        <f>IF(Y$1=$A60,1,INDEX(Correlations!$F$3:$DA$102,MAX(Y$1,$A60),MIN(Y$1,$A60)))</f>
        <v>0</v>
      </c>
      <c r="Z60">
        <f>IF(Z$1=$A60,1,INDEX(Correlations!$F$3:$DA$102,MAX(Z$1,$A60),MIN(Z$1,$A60)))</f>
        <v>0</v>
      </c>
      <c r="AA60">
        <f>IF(AA$1=$A60,1,INDEX(Correlations!$F$3:$DA$102,MAX(AA$1,$A60),MIN(AA$1,$A60)))</f>
        <v>0</v>
      </c>
      <c r="AB60">
        <f>IF(AB$1=$A60,1,INDEX(Correlations!$F$3:$DA$102,MAX(AB$1,$A60),MIN(AB$1,$A60)))</f>
        <v>0</v>
      </c>
      <c r="AC60">
        <f>IF(AC$1=$A60,1,INDEX(Correlations!$F$3:$DA$102,MAX(AC$1,$A60),MIN(AC$1,$A60)))</f>
        <v>0</v>
      </c>
      <c r="AD60">
        <f>IF(AD$1=$A60,1,INDEX(Correlations!$F$3:$DA$102,MAX(AD$1,$A60),MIN(AD$1,$A60)))</f>
        <v>0</v>
      </c>
      <c r="AE60">
        <f>IF(AE$1=$A60,1,INDEX(Correlations!$F$3:$DA$102,MAX(AE$1,$A60),MIN(AE$1,$A60)))</f>
        <v>0</v>
      </c>
      <c r="AF60">
        <f>IF(AF$1=$A60,1,INDEX(Correlations!$F$3:$DA$102,MAX(AF$1,$A60),MIN(AF$1,$A60)))</f>
        <v>0</v>
      </c>
      <c r="AG60">
        <f>IF(AG$1=$A60,1,INDEX(Correlations!$F$3:$DA$102,MAX(AG$1,$A60),MIN(AG$1,$A60)))</f>
        <v>0</v>
      </c>
      <c r="AH60">
        <f>IF(AH$1=$A60,1,INDEX(Correlations!$F$3:$DA$102,MAX(AH$1,$A60),MIN(AH$1,$A60)))</f>
        <v>0</v>
      </c>
      <c r="AI60">
        <f>IF(AI$1=$A60,1,INDEX(Correlations!$F$3:$DA$102,MAX(AI$1,$A60),MIN(AI$1,$A60)))</f>
        <v>0</v>
      </c>
      <c r="AJ60">
        <f>IF(AJ$1=$A60,1,INDEX(Correlations!$F$3:$DA$102,MAX(AJ$1,$A60),MIN(AJ$1,$A60)))</f>
        <v>0</v>
      </c>
      <c r="AK60">
        <f>IF(AK$1=$A60,1,INDEX(Correlations!$F$3:$DA$102,MAX(AK$1,$A60),MIN(AK$1,$A60)))</f>
        <v>0</v>
      </c>
      <c r="AL60">
        <f>IF(AL$1=$A60,1,INDEX(Correlations!$F$3:$DA$102,MAX(AL$1,$A60),MIN(AL$1,$A60)))</f>
        <v>0</v>
      </c>
      <c r="AM60">
        <f>IF(AM$1=$A60,1,INDEX(Correlations!$F$3:$DA$102,MAX(AM$1,$A60),MIN(AM$1,$A60)))</f>
        <v>0</v>
      </c>
      <c r="AN60">
        <f>IF(AN$1=$A60,1,INDEX(Correlations!$F$3:$DA$102,MAX(AN$1,$A60),MIN(AN$1,$A60)))</f>
        <v>0</v>
      </c>
      <c r="AO60">
        <f>IF(AO$1=$A60,1,INDEX(Correlations!$F$3:$DA$102,MAX(AO$1,$A60),MIN(AO$1,$A60)))</f>
        <v>0</v>
      </c>
      <c r="AP60">
        <f>IF(AP$1=$A60,1,INDEX(Correlations!$F$3:$DA$102,MAX(AP$1,$A60),MIN(AP$1,$A60)))</f>
        <v>0</v>
      </c>
      <c r="AQ60">
        <f>IF(AQ$1=$A60,1,INDEX(Correlations!$F$3:$DA$102,MAX(AQ$1,$A60),MIN(AQ$1,$A60)))</f>
        <v>0</v>
      </c>
      <c r="AR60">
        <f>IF(AR$1=$A60,1,INDEX(Correlations!$F$3:$DA$102,MAX(AR$1,$A60),MIN(AR$1,$A60)))</f>
        <v>0</v>
      </c>
      <c r="AS60">
        <f>IF(AS$1=$A60,1,INDEX(Correlations!$F$3:$DA$102,MAX(AS$1,$A60),MIN(AS$1,$A60)))</f>
        <v>0</v>
      </c>
      <c r="AT60">
        <f>IF(AT$1=$A60,1,INDEX(Correlations!$F$3:$DA$102,MAX(AT$1,$A60),MIN(AT$1,$A60)))</f>
        <v>0</v>
      </c>
      <c r="AU60">
        <f>IF(AU$1=$A60,1,INDEX(Correlations!$F$3:$DA$102,MAX(AU$1,$A60),MIN(AU$1,$A60)))</f>
        <v>0</v>
      </c>
      <c r="AV60">
        <f>IF(AV$1=$A60,1,INDEX(Correlations!$F$3:$DA$102,MAX(AV$1,$A60),MIN(AV$1,$A60)))</f>
        <v>0</v>
      </c>
      <c r="AW60">
        <f>IF(AW$1=$A60,1,INDEX(Correlations!$F$3:$DA$102,MAX(AW$1,$A60),MIN(AW$1,$A60)))</f>
        <v>0</v>
      </c>
      <c r="AX60">
        <f>IF(AX$1=$A60,1,INDEX(Correlations!$F$3:$DA$102,MAX(AX$1,$A60),MIN(AX$1,$A60)))</f>
        <v>0</v>
      </c>
      <c r="AY60">
        <f>IF(AY$1=$A60,1,INDEX(Correlations!$F$3:$DA$102,MAX(AY$1,$A60),MIN(AY$1,$A60)))</f>
        <v>0</v>
      </c>
      <c r="AZ60">
        <f>IF(AZ$1=$A60,1,INDEX(Correlations!$F$3:$DA$102,MAX(AZ$1,$A60),MIN(AZ$1,$A60)))</f>
        <v>0</v>
      </c>
      <c r="BA60">
        <f>IF(BA$1=$A60,1,INDEX(Correlations!$F$3:$DA$102,MAX(BA$1,$A60),MIN(BA$1,$A60)))</f>
        <v>0</v>
      </c>
      <c r="BB60">
        <f>IF(BB$1=$A60,1,INDEX(Correlations!$F$3:$DA$102,MAX(BB$1,$A60),MIN(BB$1,$A60)))</f>
        <v>0</v>
      </c>
      <c r="BC60">
        <f>IF(BC$1=$A60,1,INDEX(Correlations!$F$3:$DA$102,MAX(BC$1,$A60),MIN(BC$1,$A60)))</f>
        <v>0</v>
      </c>
      <c r="BD60">
        <f>IF(BD$1=$A60,1,INDEX(Correlations!$F$3:$DA$102,MAX(BD$1,$A60),MIN(BD$1,$A60)))</f>
        <v>0</v>
      </c>
      <c r="BE60">
        <f>IF(BE$1=$A60,1,INDEX(Correlations!$F$3:$DA$102,MAX(BE$1,$A60),MIN(BE$1,$A60)))</f>
        <v>0</v>
      </c>
      <c r="BF60">
        <f>IF(BF$1=$A60,1,INDEX(Correlations!$F$3:$DA$102,MAX(BF$1,$A60),MIN(BF$1,$A60)))</f>
        <v>0</v>
      </c>
      <c r="BG60">
        <f>IF(BG$1=$A60,1,INDEX(Correlations!$F$3:$DA$102,MAX(BG$1,$A60),MIN(BG$1,$A60)))</f>
        <v>0</v>
      </c>
      <c r="BH60">
        <f>IF(BH$1=$A60,1,INDEX(Correlations!$F$3:$DA$102,MAX(BH$1,$A60),MIN(BH$1,$A60)))</f>
        <v>1</v>
      </c>
      <c r="BI60">
        <f>IF(BI$1=$A60,1,INDEX(Correlations!$F$3:$DA$102,MAX(BI$1,$A60),MIN(BI$1,$A60)))</f>
        <v>0</v>
      </c>
      <c r="BJ60">
        <f>IF(BJ$1=$A60,1,INDEX(Correlations!$F$3:$DA$102,MAX(BJ$1,$A60),MIN(BJ$1,$A60)))</f>
        <v>0</v>
      </c>
      <c r="BK60">
        <f>IF(BK$1=$A60,1,INDEX(Correlations!$F$3:$DA$102,MAX(BK$1,$A60),MIN(BK$1,$A60)))</f>
        <v>0</v>
      </c>
      <c r="BL60">
        <f>IF(BL$1=$A60,1,INDEX(Correlations!$F$3:$DA$102,MAX(BL$1,$A60),MIN(BL$1,$A60)))</f>
        <v>0</v>
      </c>
      <c r="BM60">
        <f>IF(BM$1=$A60,1,INDEX(Correlations!$F$3:$DA$102,MAX(BM$1,$A60),MIN(BM$1,$A60)))</f>
        <v>0</v>
      </c>
      <c r="BN60">
        <f>IF(BN$1=$A60,1,INDEX(Correlations!$F$3:$DA$102,MAX(BN$1,$A60),MIN(BN$1,$A60)))</f>
        <v>0</v>
      </c>
      <c r="BO60">
        <f>IF(BO$1=$A60,1,INDEX(Correlations!$F$3:$DA$102,MAX(BO$1,$A60),MIN(BO$1,$A60)))</f>
        <v>0</v>
      </c>
      <c r="BP60">
        <f>IF(BP$1=$A60,1,INDEX(Correlations!$F$3:$DA$102,MAX(BP$1,$A60),MIN(BP$1,$A60)))</f>
        <v>0</v>
      </c>
      <c r="BQ60">
        <f>IF(BQ$1=$A60,1,INDEX(Correlations!$F$3:$DA$102,MAX(BQ$1,$A60),MIN(BQ$1,$A60)))</f>
        <v>0</v>
      </c>
      <c r="BR60">
        <f>IF(BR$1=$A60,1,INDEX(Correlations!$F$3:$DA$102,MAX(BR$1,$A60),MIN(BR$1,$A60)))</f>
        <v>0</v>
      </c>
      <c r="BS60">
        <f>IF(BS$1=$A60,1,INDEX(Correlations!$F$3:$DA$102,MAX(BS$1,$A60),MIN(BS$1,$A60)))</f>
        <v>0</v>
      </c>
      <c r="BT60">
        <f>IF(BT$1=$A60,1,INDEX(Correlations!$F$3:$DA$102,MAX(BT$1,$A60),MIN(BT$1,$A60)))</f>
        <v>0</v>
      </c>
      <c r="BU60">
        <f>IF(BU$1=$A60,1,INDEX(Correlations!$F$3:$DA$102,MAX(BU$1,$A60),MIN(BU$1,$A60)))</f>
        <v>0</v>
      </c>
      <c r="BV60">
        <f>IF(BV$1=$A60,1,INDEX(Correlations!$F$3:$DA$102,MAX(BV$1,$A60),MIN(BV$1,$A60)))</f>
        <v>0</v>
      </c>
      <c r="BW60">
        <f>IF(BW$1=$A60,1,INDEX(Correlations!$F$3:$DA$102,MAX(BW$1,$A60),MIN(BW$1,$A60)))</f>
        <v>0</v>
      </c>
      <c r="BX60">
        <f>IF(BX$1=$A60,1,INDEX(Correlations!$F$3:$DA$102,MAX(BX$1,$A60),MIN(BX$1,$A60)))</f>
        <v>0</v>
      </c>
      <c r="BY60">
        <f>IF(BY$1=$A60,1,INDEX(Correlations!$F$3:$DA$102,MAX(BY$1,$A60),MIN(BY$1,$A60)))</f>
        <v>0</v>
      </c>
      <c r="BZ60">
        <f>IF(BZ$1=$A60,1,INDEX(Correlations!$F$3:$DA$102,MAX(BZ$1,$A60),MIN(BZ$1,$A60)))</f>
        <v>0</v>
      </c>
      <c r="CA60">
        <f>IF(CA$1=$A60,1,INDEX(Correlations!$F$3:$DA$102,MAX(CA$1,$A60),MIN(CA$1,$A60)))</f>
        <v>0</v>
      </c>
      <c r="CB60">
        <f>IF(CB$1=$A60,1,INDEX(Correlations!$F$3:$DA$102,MAX(CB$1,$A60),MIN(CB$1,$A60)))</f>
        <v>0</v>
      </c>
      <c r="CC60">
        <f>IF(CC$1=$A60,1,INDEX(Correlations!$F$3:$DA$102,MAX(CC$1,$A60),MIN(CC$1,$A60)))</f>
        <v>0</v>
      </c>
      <c r="CD60">
        <f>IF(CD$1=$A60,1,INDEX(Correlations!$F$3:$DA$102,MAX(CD$1,$A60),MIN(CD$1,$A60)))</f>
        <v>0</v>
      </c>
      <c r="CE60">
        <f>IF(CE$1=$A60,1,INDEX(Correlations!$F$3:$DA$102,MAX(CE$1,$A60),MIN(CE$1,$A60)))</f>
        <v>0</v>
      </c>
      <c r="CF60">
        <f>IF(CF$1=$A60,1,INDEX(Correlations!$F$3:$DA$102,MAX(CF$1,$A60),MIN(CF$1,$A60)))</f>
        <v>0</v>
      </c>
      <c r="CG60">
        <f>IF(CG$1=$A60,1,INDEX(Correlations!$F$3:$DA$102,MAX(CG$1,$A60),MIN(CG$1,$A60)))</f>
        <v>0</v>
      </c>
      <c r="CH60">
        <f>IF(CH$1=$A60,1,INDEX(Correlations!$F$3:$DA$102,MAX(CH$1,$A60),MIN(CH$1,$A60)))</f>
        <v>0</v>
      </c>
      <c r="CI60">
        <f>IF(CI$1=$A60,1,INDEX(Correlations!$F$3:$DA$102,MAX(CI$1,$A60),MIN(CI$1,$A60)))</f>
        <v>0</v>
      </c>
      <c r="CJ60">
        <f>IF(CJ$1=$A60,1,INDEX(Correlations!$F$3:$DA$102,MAX(CJ$1,$A60),MIN(CJ$1,$A60)))</f>
        <v>0</v>
      </c>
      <c r="CK60">
        <f>IF(CK$1=$A60,1,INDEX(Correlations!$F$3:$DA$102,MAX(CK$1,$A60),MIN(CK$1,$A60)))</f>
        <v>0</v>
      </c>
      <c r="CL60">
        <f>IF(CL$1=$A60,1,INDEX(Correlations!$F$3:$DA$102,MAX(CL$1,$A60),MIN(CL$1,$A60)))</f>
        <v>0</v>
      </c>
      <c r="CM60">
        <f>IF(CM$1=$A60,1,INDEX(Correlations!$F$3:$DA$102,MAX(CM$1,$A60),MIN(CM$1,$A60)))</f>
        <v>0</v>
      </c>
      <c r="CN60">
        <f>IF(CN$1=$A60,1,INDEX(Correlations!$F$3:$DA$102,MAX(CN$1,$A60),MIN(CN$1,$A60)))</f>
        <v>0</v>
      </c>
      <c r="CO60">
        <f>IF(CO$1=$A60,1,INDEX(Correlations!$F$3:$DA$102,MAX(CO$1,$A60),MIN(CO$1,$A60)))</f>
        <v>0</v>
      </c>
      <c r="CP60">
        <f>IF(CP$1=$A60,1,INDEX(Correlations!$F$3:$DA$102,MAX(CP$1,$A60),MIN(CP$1,$A60)))</f>
        <v>0</v>
      </c>
      <c r="CQ60">
        <f>IF(CQ$1=$A60,1,INDEX(Correlations!$F$3:$DA$102,MAX(CQ$1,$A60),MIN(CQ$1,$A60)))</f>
        <v>0</v>
      </c>
      <c r="CR60">
        <f>IF(CR$1=$A60,1,INDEX(Correlations!$F$3:$DA$102,MAX(CR$1,$A60),MIN(CR$1,$A60)))</f>
        <v>0</v>
      </c>
      <c r="CS60">
        <f>IF(CS$1=$A60,1,INDEX(Correlations!$F$3:$DA$102,MAX(CS$1,$A60),MIN(CS$1,$A60)))</f>
        <v>0</v>
      </c>
      <c r="CT60">
        <f>IF(CT$1=$A60,1,INDEX(Correlations!$F$3:$DA$102,MAX(CT$1,$A60),MIN(CT$1,$A60)))</f>
        <v>0</v>
      </c>
      <c r="CU60">
        <f>IF(CU$1=$A60,1,INDEX(Correlations!$F$3:$DA$102,MAX(CU$1,$A60),MIN(CU$1,$A60)))</f>
        <v>0</v>
      </c>
      <c r="CV60">
        <f>IF(CV$1=$A60,1,INDEX(Correlations!$F$3:$DA$102,MAX(CV$1,$A60),MIN(CV$1,$A60)))</f>
        <v>0</v>
      </c>
      <c r="CW60">
        <f>IF(CW$1=$A60,1,INDEX(Correlations!$F$3:$DA$102,MAX(CW$1,$A60),MIN(CW$1,$A60)))</f>
        <v>0</v>
      </c>
    </row>
    <row r="61" spans="1:101" x14ac:dyDescent="0.15">
      <c r="A61">
        <v>60</v>
      </c>
      <c r="B61">
        <f>IF(B$1=$A61,1,INDEX(Correlations!$F$3:$DA$102,MAX(B$1,$A61),MIN(B$1,$A61)))</f>
        <v>0</v>
      </c>
      <c r="C61">
        <f>IF(C$1=$A61,1,INDEX(Correlations!$F$3:$DA$102,MAX(C$1,$A61),MIN(C$1,$A61)))</f>
        <v>0</v>
      </c>
      <c r="D61">
        <f>IF(D$1=$A61,1,INDEX(Correlations!$F$3:$DA$102,MAX(D$1,$A61),MIN(D$1,$A61)))</f>
        <v>0</v>
      </c>
      <c r="E61">
        <f>IF(E$1=$A61,1,INDEX(Correlations!$F$3:$DA$102,MAX(E$1,$A61),MIN(E$1,$A61)))</f>
        <v>0</v>
      </c>
      <c r="F61">
        <f>IF(F$1=$A61,1,INDEX(Correlations!$F$3:$DA$102,MAX(F$1,$A61),MIN(F$1,$A61)))</f>
        <v>0</v>
      </c>
      <c r="G61">
        <f>IF(G$1=$A61,1,INDEX(Correlations!$F$3:$DA$102,MAX(G$1,$A61),MIN(G$1,$A61)))</f>
        <v>0</v>
      </c>
      <c r="H61">
        <f>IF(H$1=$A61,1,INDEX(Correlations!$F$3:$DA$102,MAX(H$1,$A61),MIN(H$1,$A61)))</f>
        <v>0</v>
      </c>
      <c r="I61">
        <f>IF(I$1=$A61,1,INDEX(Correlations!$F$3:$DA$102,MAX(I$1,$A61),MIN(I$1,$A61)))</f>
        <v>0</v>
      </c>
      <c r="J61">
        <f>IF(J$1=$A61,1,INDEX(Correlations!$F$3:$DA$102,MAX(J$1,$A61),MIN(J$1,$A61)))</f>
        <v>0</v>
      </c>
      <c r="K61">
        <f>IF(K$1=$A61,1,INDEX(Correlations!$F$3:$DA$102,MAX(K$1,$A61),MIN(K$1,$A61)))</f>
        <v>0</v>
      </c>
      <c r="L61">
        <f>IF(L$1=$A61,1,INDEX(Correlations!$F$3:$DA$102,MAX(L$1,$A61),MIN(L$1,$A61)))</f>
        <v>0</v>
      </c>
      <c r="M61">
        <f>IF(M$1=$A61,1,INDEX(Correlations!$F$3:$DA$102,MAX(M$1,$A61),MIN(M$1,$A61)))</f>
        <v>0</v>
      </c>
      <c r="N61">
        <f>IF(N$1=$A61,1,INDEX(Correlations!$F$3:$DA$102,MAX(N$1,$A61),MIN(N$1,$A61)))</f>
        <v>0</v>
      </c>
      <c r="O61">
        <f>IF(O$1=$A61,1,INDEX(Correlations!$F$3:$DA$102,MAX(O$1,$A61),MIN(O$1,$A61)))</f>
        <v>0</v>
      </c>
      <c r="P61">
        <f>IF(P$1=$A61,1,INDEX(Correlations!$F$3:$DA$102,MAX(P$1,$A61),MIN(P$1,$A61)))</f>
        <v>0</v>
      </c>
      <c r="Q61">
        <f>IF(Q$1=$A61,1,INDEX(Correlations!$F$3:$DA$102,MAX(Q$1,$A61),MIN(Q$1,$A61)))</f>
        <v>0</v>
      </c>
      <c r="R61">
        <f>IF(R$1=$A61,1,INDEX(Correlations!$F$3:$DA$102,MAX(R$1,$A61),MIN(R$1,$A61)))</f>
        <v>0</v>
      </c>
      <c r="S61">
        <f>IF(S$1=$A61,1,INDEX(Correlations!$F$3:$DA$102,MAX(S$1,$A61),MIN(S$1,$A61)))</f>
        <v>0</v>
      </c>
      <c r="T61">
        <f>IF(T$1=$A61,1,INDEX(Correlations!$F$3:$DA$102,MAX(T$1,$A61),MIN(T$1,$A61)))</f>
        <v>0</v>
      </c>
      <c r="U61">
        <f>IF(U$1=$A61,1,INDEX(Correlations!$F$3:$DA$102,MAX(U$1,$A61),MIN(U$1,$A61)))</f>
        <v>0</v>
      </c>
      <c r="V61">
        <f>IF(V$1=$A61,1,INDEX(Correlations!$F$3:$DA$102,MAX(V$1,$A61),MIN(V$1,$A61)))</f>
        <v>0</v>
      </c>
      <c r="W61">
        <f>IF(W$1=$A61,1,INDEX(Correlations!$F$3:$DA$102,MAX(W$1,$A61),MIN(W$1,$A61)))</f>
        <v>0</v>
      </c>
      <c r="X61">
        <f>IF(X$1=$A61,1,INDEX(Correlations!$F$3:$DA$102,MAX(X$1,$A61),MIN(X$1,$A61)))</f>
        <v>0</v>
      </c>
      <c r="Y61">
        <f>IF(Y$1=$A61,1,INDEX(Correlations!$F$3:$DA$102,MAX(Y$1,$A61),MIN(Y$1,$A61)))</f>
        <v>0</v>
      </c>
      <c r="Z61">
        <f>IF(Z$1=$A61,1,INDEX(Correlations!$F$3:$DA$102,MAX(Z$1,$A61),MIN(Z$1,$A61)))</f>
        <v>0</v>
      </c>
      <c r="AA61">
        <f>IF(AA$1=$A61,1,INDEX(Correlations!$F$3:$DA$102,MAX(AA$1,$A61),MIN(AA$1,$A61)))</f>
        <v>0</v>
      </c>
      <c r="AB61">
        <f>IF(AB$1=$A61,1,INDEX(Correlations!$F$3:$DA$102,MAX(AB$1,$A61),MIN(AB$1,$A61)))</f>
        <v>0</v>
      </c>
      <c r="AC61">
        <f>IF(AC$1=$A61,1,INDEX(Correlations!$F$3:$DA$102,MAX(AC$1,$A61),MIN(AC$1,$A61)))</f>
        <v>0</v>
      </c>
      <c r="AD61">
        <f>IF(AD$1=$A61,1,INDEX(Correlations!$F$3:$DA$102,MAX(AD$1,$A61),MIN(AD$1,$A61)))</f>
        <v>0</v>
      </c>
      <c r="AE61">
        <f>IF(AE$1=$A61,1,INDEX(Correlations!$F$3:$DA$102,MAX(AE$1,$A61),MIN(AE$1,$A61)))</f>
        <v>0</v>
      </c>
      <c r="AF61">
        <f>IF(AF$1=$A61,1,INDEX(Correlations!$F$3:$DA$102,MAX(AF$1,$A61),MIN(AF$1,$A61)))</f>
        <v>0</v>
      </c>
      <c r="AG61">
        <f>IF(AG$1=$A61,1,INDEX(Correlations!$F$3:$DA$102,MAX(AG$1,$A61),MIN(AG$1,$A61)))</f>
        <v>0</v>
      </c>
      <c r="AH61">
        <f>IF(AH$1=$A61,1,INDEX(Correlations!$F$3:$DA$102,MAX(AH$1,$A61),MIN(AH$1,$A61)))</f>
        <v>0</v>
      </c>
      <c r="AI61">
        <f>IF(AI$1=$A61,1,INDEX(Correlations!$F$3:$DA$102,MAX(AI$1,$A61),MIN(AI$1,$A61)))</f>
        <v>0</v>
      </c>
      <c r="AJ61">
        <f>IF(AJ$1=$A61,1,INDEX(Correlations!$F$3:$DA$102,MAX(AJ$1,$A61),MIN(AJ$1,$A61)))</f>
        <v>0</v>
      </c>
      <c r="AK61">
        <f>IF(AK$1=$A61,1,INDEX(Correlations!$F$3:$DA$102,MAX(AK$1,$A61),MIN(AK$1,$A61)))</f>
        <v>0</v>
      </c>
      <c r="AL61">
        <f>IF(AL$1=$A61,1,INDEX(Correlations!$F$3:$DA$102,MAX(AL$1,$A61),MIN(AL$1,$A61)))</f>
        <v>0</v>
      </c>
      <c r="AM61">
        <f>IF(AM$1=$A61,1,INDEX(Correlations!$F$3:$DA$102,MAX(AM$1,$A61),MIN(AM$1,$A61)))</f>
        <v>0</v>
      </c>
      <c r="AN61">
        <f>IF(AN$1=$A61,1,INDEX(Correlations!$F$3:$DA$102,MAX(AN$1,$A61),MIN(AN$1,$A61)))</f>
        <v>0</v>
      </c>
      <c r="AO61">
        <f>IF(AO$1=$A61,1,INDEX(Correlations!$F$3:$DA$102,MAX(AO$1,$A61),MIN(AO$1,$A61)))</f>
        <v>0</v>
      </c>
      <c r="AP61">
        <f>IF(AP$1=$A61,1,INDEX(Correlations!$F$3:$DA$102,MAX(AP$1,$A61),MIN(AP$1,$A61)))</f>
        <v>0</v>
      </c>
      <c r="AQ61">
        <f>IF(AQ$1=$A61,1,INDEX(Correlations!$F$3:$DA$102,MAX(AQ$1,$A61),MIN(AQ$1,$A61)))</f>
        <v>0</v>
      </c>
      <c r="AR61">
        <f>IF(AR$1=$A61,1,INDEX(Correlations!$F$3:$DA$102,MAX(AR$1,$A61),MIN(AR$1,$A61)))</f>
        <v>0</v>
      </c>
      <c r="AS61">
        <f>IF(AS$1=$A61,1,INDEX(Correlations!$F$3:$DA$102,MAX(AS$1,$A61),MIN(AS$1,$A61)))</f>
        <v>0</v>
      </c>
      <c r="AT61">
        <f>IF(AT$1=$A61,1,INDEX(Correlations!$F$3:$DA$102,MAX(AT$1,$A61),MIN(AT$1,$A61)))</f>
        <v>0</v>
      </c>
      <c r="AU61">
        <f>IF(AU$1=$A61,1,INDEX(Correlations!$F$3:$DA$102,MAX(AU$1,$A61),MIN(AU$1,$A61)))</f>
        <v>0</v>
      </c>
      <c r="AV61">
        <f>IF(AV$1=$A61,1,INDEX(Correlations!$F$3:$DA$102,MAX(AV$1,$A61),MIN(AV$1,$A61)))</f>
        <v>0</v>
      </c>
      <c r="AW61">
        <f>IF(AW$1=$A61,1,INDEX(Correlations!$F$3:$DA$102,MAX(AW$1,$A61),MIN(AW$1,$A61)))</f>
        <v>0</v>
      </c>
      <c r="AX61">
        <f>IF(AX$1=$A61,1,INDEX(Correlations!$F$3:$DA$102,MAX(AX$1,$A61),MIN(AX$1,$A61)))</f>
        <v>0</v>
      </c>
      <c r="AY61">
        <f>IF(AY$1=$A61,1,INDEX(Correlations!$F$3:$DA$102,MAX(AY$1,$A61),MIN(AY$1,$A61)))</f>
        <v>0</v>
      </c>
      <c r="AZ61">
        <f>IF(AZ$1=$A61,1,INDEX(Correlations!$F$3:$DA$102,MAX(AZ$1,$A61),MIN(AZ$1,$A61)))</f>
        <v>0</v>
      </c>
      <c r="BA61">
        <f>IF(BA$1=$A61,1,INDEX(Correlations!$F$3:$DA$102,MAX(BA$1,$A61),MIN(BA$1,$A61)))</f>
        <v>0</v>
      </c>
      <c r="BB61">
        <f>IF(BB$1=$A61,1,INDEX(Correlations!$F$3:$DA$102,MAX(BB$1,$A61),MIN(BB$1,$A61)))</f>
        <v>0</v>
      </c>
      <c r="BC61">
        <f>IF(BC$1=$A61,1,INDEX(Correlations!$F$3:$DA$102,MAX(BC$1,$A61),MIN(BC$1,$A61)))</f>
        <v>0</v>
      </c>
      <c r="BD61">
        <f>IF(BD$1=$A61,1,INDEX(Correlations!$F$3:$DA$102,MAX(BD$1,$A61),MIN(BD$1,$A61)))</f>
        <v>0</v>
      </c>
      <c r="BE61">
        <f>IF(BE$1=$A61,1,INDEX(Correlations!$F$3:$DA$102,MAX(BE$1,$A61),MIN(BE$1,$A61)))</f>
        <v>0</v>
      </c>
      <c r="BF61">
        <f>IF(BF$1=$A61,1,INDEX(Correlations!$F$3:$DA$102,MAX(BF$1,$A61),MIN(BF$1,$A61)))</f>
        <v>0</v>
      </c>
      <c r="BG61">
        <f>IF(BG$1=$A61,1,INDEX(Correlations!$F$3:$DA$102,MAX(BG$1,$A61),MIN(BG$1,$A61)))</f>
        <v>0</v>
      </c>
      <c r="BH61">
        <f>IF(BH$1=$A61,1,INDEX(Correlations!$F$3:$DA$102,MAX(BH$1,$A61),MIN(BH$1,$A61)))</f>
        <v>0</v>
      </c>
      <c r="BI61">
        <f>IF(BI$1=$A61,1,INDEX(Correlations!$F$3:$DA$102,MAX(BI$1,$A61),MIN(BI$1,$A61)))</f>
        <v>1</v>
      </c>
      <c r="BJ61">
        <f>IF(BJ$1=$A61,1,INDEX(Correlations!$F$3:$DA$102,MAX(BJ$1,$A61),MIN(BJ$1,$A61)))</f>
        <v>0</v>
      </c>
      <c r="BK61">
        <f>IF(BK$1=$A61,1,INDEX(Correlations!$F$3:$DA$102,MAX(BK$1,$A61),MIN(BK$1,$A61)))</f>
        <v>0</v>
      </c>
      <c r="BL61">
        <f>IF(BL$1=$A61,1,INDEX(Correlations!$F$3:$DA$102,MAX(BL$1,$A61),MIN(BL$1,$A61)))</f>
        <v>0</v>
      </c>
      <c r="BM61">
        <f>IF(BM$1=$A61,1,INDEX(Correlations!$F$3:$DA$102,MAX(BM$1,$A61),MIN(BM$1,$A61)))</f>
        <v>0</v>
      </c>
      <c r="BN61">
        <f>IF(BN$1=$A61,1,INDEX(Correlations!$F$3:$DA$102,MAX(BN$1,$A61),MIN(BN$1,$A61)))</f>
        <v>0</v>
      </c>
      <c r="BO61">
        <f>IF(BO$1=$A61,1,INDEX(Correlations!$F$3:$DA$102,MAX(BO$1,$A61),MIN(BO$1,$A61)))</f>
        <v>0</v>
      </c>
      <c r="BP61">
        <f>IF(BP$1=$A61,1,INDEX(Correlations!$F$3:$DA$102,MAX(BP$1,$A61),MIN(BP$1,$A61)))</f>
        <v>0</v>
      </c>
      <c r="BQ61">
        <f>IF(BQ$1=$A61,1,INDEX(Correlations!$F$3:$DA$102,MAX(BQ$1,$A61),MIN(BQ$1,$A61)))</f>
        <v>0</v>
      </c>
      <c r="BR61">
        <f>IF(BR$1=$A61,1,INDEX(Correlations!$F$3:$DA$102,MAX(BR$1,$A61),MIN(BR$1,$A61)))</f>
        <v>0</v>
      </c>
      <c r="BS61">
        <f>IF(BS$1=$A61,1,INDEX(Correlations!$F$3:$DA$102,MAX(BS$1,$A61),MIN(BS$1,$A61)))</f>
        <v>0</v>
      </c>
      <c r="BT61">
        <f>IF(BT$1=$A61,1,INDEX(Correlations!$F$3:$DA$102,MAX(BT$1,$A61),MIN(BT$1,$A61)))</f>
        <v>0</v>
      </c>
      <c r="BU61">
        <f>IF(BU$1=$A61,1,INDEX(Correlations!$F$3:$DA$102,MAX(BU$1,$A61),MIN(BU$1,$A61)))</f>
        <v>0</v>
      </c>
      <c r="BV61">
        <f>IF(BV$1=$A61,1,INDEX(Correlations!$F$3:$DA$102,MAX(BV$1,$A61),MIN(BV$1,$A61)))</f>
        <v>0</v>
      </c>
      <c r="BW61">
        <f>IF(BW$1=$A61,1,INDEX(Correlations!$F$3:$DA$102,MAX(BW$1,$A61),MIN(BW$1,$A61)))</f>
        <v>0</v>
      </c>
      <c r="BX61">
        <f>IF(BX$1=$A61,1,INDEX(Correlations!$F$3:$DA$102,MAX(BX$1,$A61),MIN(BX$1,$A61)))</f>
        <v>0</v>
      </c>
      <c r="BY61">
        <f>IF(BY$1=$A61,1,INDEX(Correlations!$F$3:$DA$102,MAX(BY$1,$A61),MIN(BY$1,$A61)))</f>
        <v>0</v>
      </c>
      <c r="BZ61">
        <f>IF(BZ$1=$A61,1,INDEX(Correlations!$F$3:$DA$102,MAX(BZ$1,$A61),MIN(BZ$1,$A61)))</f>
        <v>0</v>
      </c>
      <c r="CA61">
        <f>IF(CA$1=$A61,1,INDEX(Correlations!$F$3:$DA$102,MAX(CA$1,$A61),MIN(CA$1,$A61)))</f>
        <v>0</v>
      </c>
      <c r="CB61">
        <f>IF(CB$1=$A61,1,INDEX(Correlations!$F$3:$DA$102,MAX(CB$1,$A61),MIN(CB$1,$A61)))</f>
        <v>0</v>
      </c>
      <c r="CC61">
        <f>IF(CC$1=$A61,1,INDEX(Correlations!$F$3:$DA$102,MAX(CC$1,$A61),MIN(CC$1,$A61)))</f>
        <v>0</v>
      </c>
      <c r="CD61">
        <f>IF(CD$1=$A61,1,INDEX(Correlations!$F$3:$DA$102,MAX(CD$1,$A61),MIN(CD$1,$A61)))</f>
        <v>0</v>
      </c>
      <c r="CE61">
        <f>IF(CE$1=$A61,1,INDEX(Correlations!$F$3:$DA$102,MAX(CE$1,$A61),MIN(CE$1,$A61)))</f>
        <v>0</v>
      </c>
      <c r="CF61">
        <f>IF(CF$1=$A61,1,INDEX(Correlations!$F$3:$DA$102,MAX(CF$1,$A61),MIN(CF$1,$A61)))</f>
        <v>0</v>
      </c>
      <c r="CG61">
        <f>IF(CG$1=$A61,1,INDEX(Correlations!$F$3:$DA$102,MAX(CG$1,$A61),MIN(CG$1,$A61)))</f>
        <v>0</v>
      </c>
      <c r="CH61">
        <f>IF(CH$1=$A61,1,INDEX(Correlations!$F$3:$DA$102,MAX(CH$1,$A61),MIN(CH$1,$A61)))</f>
        <v>0</v>
      </c>
      <c r="CI61">
        <f>IF(CI$1=$A61,1,INDEX(Correlations!$F$3:$DA$102,MAX(CI$1,$A61),MIN(CI$1,$A61)))</f>
        <v>0</v>
      </c>
      <c r="CJ61">
        <f>IF(CJ$1=$A61,1,INDEX(Correlations!$F$3:$DA$102,MAX(CJ$1,$A61),MIN(CJ$1,$A61)))</f>
        <v>0</v>
      </c>
      <c r="CK61">
        <f>IF(CK$1=$A61,1,INDEX(Correlations!$F$3:$DA$102,MAX(CK$1,$A61),MIN(CK$1,$A61)))</f>
        <v>0</v>
      </c>
      <c r="CL61">
        <f>IF(CL$1=$A61,1,INDEX(Correlations!$F$3:$DA$102,MAX(CL$1,$A61),MIN(CL$1,$A61)))</f>
        <v>0</v>
      </c>
      <c r="CM61">
        <f>IF(CM$1=$A61,1,INDEX(Correlations!$F$3:$DA$102,MAX(CM$1,$A61),MIN(CM$1,$A61)))</f>
        <v>0</v>
      </c>
      <c r="CN61">
        <f>IF(CN$1=$A61,1,INDEX(Correlations!$F$3:$DA$102,MAX(CN$1,$A61),MIN(CN$1,$A61)))</f>
        <v>0</v>
      </c>
      <c r="CO61">
        <f>IF(CO$1=$A61,1,INDEX(Correlations!$F$3:$DA$102,MAX(CO$1,$A61),MIN(CO$1,$A61)))</f>
        <v>0</v>
      </c>
      <c r="CP61">
        <f>IF(CP$1=$A61,1,INDEX(Correlations!$F$3:$DA$102,MAX(CP$1,$A61),MIN(CP$1,$A61)))</f>
        <v>0</v>
      </c>
      <c r="CQ61">
        <f>IF(CQ$1=$A61,1,INDEX(Correlations!$F$3:$DA$102,MAX(CQ$1,$A61),MIN(CQ$1,$A61)))</f>
        <v>0</v>
      </c>
      <c r="CR61">
        <f>IF(CR$1=$A61,1,INDEX(Correlations!$F$3:$DA$102,MAX(CR$1,$A61),MIN(CR$1,$A61)))</f>
        <v>0</v>
      </c>
      <c r="CS61">
        <f>IF(CS$1=$A61,1,INDEX(Correlations!$F$3:$DA$102,MAX(CS$1,$A61),MIN(CS$1,$A61)))</f>
        <v>0</v>
      </c>
      <c r="CT61">
        <f>IF(CT$1=$A61,1,INDEX(Correlations!$F$3:$DA$102,MAX(CT$1,$A61),MIN(CT$1,$A61)))</f>
        <v>0</v>
      </c>
      <c r="CU61">
        <f>IF(CU$1=$A61,1,INDEX(Correlations!$F$3:$DA$102,MAX(CU$1,$A61),MIN(CU$1,$A61)))</f>
        <v>0</v>
      </c>
      <c r="CV61">
        <f>IF(CV$1=$A61,1,INDEX(Correlations!$F$3:$DA$102,MAX(CV$1,$A61),MIN(CV$1,$A61)))</f>
        <v>0</v>
      </c>
      <c r="CW61">
        <f>IF(CW$1=$A61,1,INDEX(Correlations!$F$3:$DA$102,MAX(CW$1,$A61),MIN(CW$1,$A61)))</f>
        <v>0</v>
      </c>
    </row>
    <row r="62" spans="1:101" x14ac:dyDescent="0.15">
      <c r="A62">
        <v>61</v>
      </c>
      <c r="B62">
        <f>IF(B$1=$A62,1,INDEX(Correlations!$F$3:$DA$102,MAX(B$1,$A62),MIN(B$1,$A62)))</f>
        <v>0</v>
      </c>
      <c r="C62">
        <f>IF(C$1=$A62,1,INDEX(Correlations!$F$3:$DA$102,MAX(C$1,$A62),MIN(C$1,$A62)))</f>
        <v>0.47699999999999998</v>
      </c>
      <c r="D62">
        <f>IF(D$1=$A62,1,INDEX(Correlations!$F$3:$DA$102,MAX(D$1,$A62),MIN(D$1,$A62)))</f>
        <v>0</v>
      </c>
      <c r="E62">
        <f>IF(E$1=$A62,1,INDEX(Correlations!$F$3:$DA$102,MAX(E$1,$A62),MIN(E$1,$A62)))</f>
        <v>0.502</v>
      </c>
      <c r="F62">
        <f>IF(F$1=$A62,1,INDEX(Correlations!$F$3:$DA$102,MAX(F$1,$A62),MIN(F$1,$A62)))</f>
        <v>0</v>
      </c>
      <c r="G62">
        <f>IF(G$1=$A62,1,INDEX(Correlations!$F$3:$DA$102,MAX(G$1,$A62),MIN(G$1,$A62)))</f>
        <v>0</v>
      </c>
      <c r="H62">
        <f>IF(H$1=$A62,1,INDEX(Correlations!$F$3:$DA$102,MAX(H$1,$A62),MIN(H$1,$A62)))</f>
        <v>0</v>
      </c>
      <c r="I62">
        <f>IF(I$1=$A62,1,INDEX(Correlations!$F$3:$DA$102,MAX(I$1,$A62),MIN(I$1,$A62)))</f>
        <v>0</v>
      </c>
      <c r="J62">
        <f>IF(J$1=$A62,1,INDEX(Correlations!$F$3:$DA$102,MAX(J$1,$A62),MIN(J$1,$A62)))</f>
        <v>0</v>
      </c>
      <c r="K62">
        <f>IF(K$1=$A62,1,INDEX(Correlations!$F$3:$DA$102,MAX(K$1,$A62),MIN(K$1,$A62)))</f>
        <v>0.68500000000000005</v>
      </c>
      <c r="L62">
        <f>IF(L$1=$A62,1,INDEX(Correlations!$F$3:$DA$102,MAX(L$1,$A62),MIN(L$1,$A62)))</f>
        <v>0</v>
      </c>
      <c r="M62">
        <f>IF(M$1=$A62,1,INDEX(Correlations!$F$3:$DA$102,MAX(M$1,$A62),MIN(M$1,$A62)))</f>
        <v>0</v>
      </c>
      <c r="N62">
        <f>IF(N$1=$A62,1,INDEX(Correlations!$F$3:$DA$102,MAX(N$1,$A62),MIN(N$1,$A62)))</f>
        <v>0</v>
      </c>
      <c r="O62">
        <f>IF(O$1=$A62,1,INDEX(Correlations!$F$3:$DA$102,MAX(O$1,$A62),MIN(O$1,$A62)))</f>
        <v>0</v>
      </c>
      <c r="P62">
        <f>IF(P$1=$A62,1,INDEX(Correlations!$F$3:$DA$102,MAX(P$1,$A62),MIN(P$1,$A62)))</f>
        <v>0</v>
      </c>
      <c r="Q62">
        <f>IF(Q$1=$A62,1,INDEX(Correlations!$F$3:$DA$102,MAX(Q$1,$A62),MIN(Q$1,$A62)))</f>
        <v>0</v>
      </c>
      <c r="R62">
        <f>IF(R$1=$A62,1,INDEX(Correlations!$F$3:$DA$102,MAX(R$1,$A62),MIN(R$1,$A62)))</f>
        <v>0</v>
      </c>
      <c r="S62">
        <f>IF(S$1=$A62,1,INDEX(Correlations!$F$3:$DA$102,MAX(S$1,$A62),MIN(S$1,$A62)))</f>
        <v>0</v>
      </c>
      <c r="T62">
        <f>IF(T$1=$A62,1,INDEX(Correlations!$F$3:$DA$102,MAX(T$1,$A62),MIN(T$1,$A62)))</f>
        <v>0</v>
      </c>
      <c r="U62">
        <f>IF(U$1=$A62,1,INDEX(Correlations!$F$3:$DA$102,MAX(U$1,$A62),MIN(U$1,$A62)))</f>
        <v>0</v>
      </c>
      <c r="V62">
        <f>IF(V$1=$A62,1,INDEX(Correlations!$F$3:$DA$102,MAX(V$1,$A62),MIN(V$1,$A62)))</f>
        <v>0</v>
      </c>
      <c r="W62">
        <f>IF(W$1=$A62,1,INDEX(Correlations!$F$3:$DA$102,MAX(W$1,$A62),MIN(W$1,$A62)))</f>
        <v>0</v>
      </c>
      <c r="X62">
        <f>IF(X$1=$A62,1,INDEX(Correlations!$F$3:$DA$102,MAX(X$1,$A62),MIN(X$1,$A62)))</f>
        <v>0</v>
      </c>
      <c r="Y62">
        <f>IF(Y$1=$A62,1,INDEX(Correlations!$F$3:$DA$102,MAX(Y$1,$A62),MIN(Y$1,$A62)))</f>
        <v>0</v>
      </c>
      <c r="Z62">
        <f>IF(Z$1=$A62,1,INDEX(Correlations!$F$3:$DA$102,MAX(Z$1,$A62),MIN(Z$1,$A62)))</f>
        <v>0</v>
      </c>
      <c r="AA62">
        <f>IF(AA$1=$A62,1,INDEX(Correlations!$F$3:$DA$102,MAX(AA$1,$A62),MIN(AA$1,$A62)))</f>
        <v>0</v>
      </c>
      <c r="AB62">
        <f>IF(AB$1=$A62,1,INDEX(Correlations!$F$3:$DA$102,MAX(AB$1,$A62),MIN(AB$1,$A62)))</f>
        <v>0</v>
      </c>
      <c r="AC62">
        <f>IF(AC$1=$A62,1,INDEX(Correlations!$F$3:$DA$102,MAX(AC$1,$A62),MIN(AC$1,$A62)))</f>
        <v>0</v>
      </c>
      <c r="AD62">
        <f>IF(AD$1=$A62,1,INDEX(Correlations!$F$3:$DA$102,MAX(AD$1,$A62),MIN(AD$1,$A62)))</f>
        <v>0</v>
      </c>
      <c r="AE62">
        <f>IF(AE$1=$A62,1,INDEX(Correlations!$F$3:$DA$102,MAX(AE$1,$A62),MIN(AE$1,$A62)))</f>
        <v>0</v>
      </c>
      <c r="AF62">
        <f>IF(AF$1=$A62,1,INDEX(Correlations!$F$3:$DA$102,MAX(AF$1,$A62),MIN(AF$1,$A62)))</f>
        <v>0.41599999999999998</v>
      </c>
      <c r="AG62">
        <f>IF(AG$1=$A62,1,INDEX(Correlations!$F$3:$DA$102,MAX(AG$1,$A62),MIN(AG$1,$A62)))</f>
        <v>0.436</v>
      </c>
      <c r="AH62">
        <f>IF(AH$1=$A62,1,INDEX(Correlations!$F$3:$DA$102,MAX(AH$1,$A62),MIN(AH$1,$A62)))</f>
        <v>0.53300000000000003</v>
      </c>
      <c r="AI62">
        <f>IF(AI$1=$A62,1,INDEX(Correlations!$F$3:$DA$102,MAX(AI$1,$A62),MIN(AI$1,$A62)))</f>
        <v>0</v>
      </c>
      <c r="AJ62">
        <f>IF(AJ$1=$A62,1,INDEX(Correlations!$F$3:$DA$102,MAX(AJ$1,$A62),MIN(AJ$1,$A62)))</f>
        <v>0</v>
      </c>
      <c r="AK62">
        <f>IF(AK$1=$A62,1,INDEX(Correlations!$F$3:$DA$102,MAX(AK$1,$A62),MIN(AK$1,$A62)))</f>
        <v>0.70899999999999996</v>
      </c>
      <c r="AL62">
        <f>IF(AL$1=$A62,1,INDEX(Correlations!$F$3:$DA$102,MAX(AL$1,$A62),MIN(AL$1,$A62)))</f>
        <v>0</v>
      </c>
      <c r="AM62">
        <f>IF(AM$1=$A62,1,INDEX(Correlations!$F$3:$DA$102,MAX(AM$1,$A62),MIN(AM$1,$A62)))</f>
        <v>0</v>
      </c>
      <c r="AN62">
        <f>IF(AN$1=$A62,1,INDEX(Correlations!$F$3:$DA$102,MAX(AN$1,$A62),MIN(AN$1,$A62)))</f>
        <v>0</v>
      </c>
      <c r="AO62">
        <f>IF(AO$1=$A62,1,INDEX(Correlations!$F$3:$DA$102,MAX(AO$1,$A62),MIN(AO$1,$A62)))</f>
        <v>0</v>
      </c>
      <c r="AP62">
        <f>IF(AP$1=$A62,1,INDEX(Correlations!$F$3:$DA$102,MAX(AP$1,$A62),MIN(AP$1,$A62)))</f>
        <v>0</v>
      </c>
      <c r="AQ62">
        <f>IF(AQ$1=$A62,1,INDEX(Correlations!$F$3:$DA$102,MAX(AQ$1,$A62),MIN(AQ$1,$A62)))</f>
        <v>0</v>
      </c>
      <c r="AR62">
        <f>IF(AR$1=$A62,1,INDEX(Correlations!$F$3:$DA$102,MAX(AR$1,$A62),MIN(AR$1,$A62)))</f>
        <v>0.35</v>
      </c>
      <c r="AS62">
        <f>IF(AS$1=$A62,1,INDEX(Correlations!$F$3:$DA$102,MAX(AS$1,$A62),MIN(AS$1,$A62)))</f>
        <v>0</v>
      </c>
      <c r="AT62">
        <f>IF(AT$1=$A62,1,INDEX(Correlations!$F$3:$DA$102,MAX(AT$1,$A62),MIN(AT$1,$A62)))</f>
        <v>0</v>
      </c>
      <c r="AU62">
        <f>IF(AU$1=$A62,1,INDEX(Correlations!$F$3:$DA$102,MAX(AU$1,$A62),MIN(AU$1,$A62)))</f>
        <v>0</v>
      </c>
      <c r="AV62">
        <f>IF(AV$1=$A62,1,INDEX(Correlations!$F$3:$DA$102,MAX(AV$1,$A62),MIN(AV$1,$A62)))</f>
        <v>0</v>
      </c>
      <c r="AW62">
        <f>IF(AW$1=$A62,1,INDEX(Correlations!$F$3:$DA$102,MAX(AW$1,$A62),MIN(AW$1,$A62)))</f>
        <v>0</v>
      </c>
      <c r="AX62">
        <f>IF(AX$1=$A62,1,INDEX(Correlations!$F$3:$DA$102,MAX(AX$1,$A62),MIN(AX$1,$A62)))</f>
        <v>0</v>
      </c>
      <c r="AY62">
        <f>IF(AY$1=$A62,1,INDEX(Correlations!$F$3:$DA$102,MAX(AY$1,$A62),MIN(AY$1,$A62)))</f>
        <v>0</v>
      </c>
      <c r="AZ62">
        <f>IF(AZ$1=$A62,1,INDEX(Correlations!$F$3:$DA$102,MAX(AZ$1,$A62),MIN(AZ$1,$A62)))</f>
        <v>0</v>
      </c>
      <c r="BA62">
        <f>IF(BA$1=$A62,1,INDEX(Correlations!$F$3:$DA$102,MAX(BA$1,$A62),MIN(BA$1,$A62)))</f>
        <v>0.53300000000000003</v>
      </c>
      <c r="BB62">
        <f>IF(BB$1=$A62,1,INDEX(Correlations!$F$3:$DA$102,MAX(BB$1,$A62),MIN(BB$1,$A62)))</f>
        <v>0</v>
      </c>
      <c r="BC62">
        <f>IF(BC$1=$A62,1,INDEX(Correlations!$F$3:$DA$102,MAX(BC$1,$A62),MIN(BC$1,$A62)))</f>
        <v>0</v>
      </c>
      <c r="BD62">
        <f>IF(BD$1=$A62,1,INDEX(Correlations!$F$3:$DA$102,MAX(BD$1,$A62),MIN(BD$1,$A62)))</f>
        <v>0</v>
      </c>
      <c r="BE62">
        <f>IF(BE$1=$A62,1,INDEX(Correlations!$F$3:$DA$102,MAX(BE$1,$A62),MIN(BE$1,$A62)))</f>
        <v>0</v>
      </c>
      <c r="BF62">
        <f>IF(BF$1=$A62,1,INDEX(Correlations!$F$3:$DA$102,MAX(BF$1,$A62),MIN(BF$1,$A62)))</f>
        <v>0</v>
      </c>
      <c r="BG62">
        <f>IF(BG$1=$A62,1,INDEX(Correlations!$F$3:$DA$102,MAX(BG$1,$A62),MIN(BG$1,$A62)))</f>
        <v>0</v>
      </c>
      <c r="BH62">
        <f>IF(BH$1=$A62,1,INDEX(Correlations!$F$3:$DA$102,MAX(BH$1,$A62),MIN(BH$1,$A62)))</f>
        <v>0</v>
      </c>
      <c r="BI62">
        <f>IF(BI$1=$A62,1,INDEX(Correlations!$F$3:$DA$102,MAX(BI$1,$A62),MIN(BI$1,$A62)))</f>
        <v>0</v>
      </c>
      <c r="BJ62">
        <f>IF(BJ$1=$A62,1,INDEX(Correlations!$F$3:$DA$102,MAX(BJ$1,$A62),MIN(BJ$1,$A62)))</f>
        <v>1</v>
      </c>
      <c r="BK62">
        <f>IF(BK$1=$A62,1,INDEX(Correlations!$F$3:$DA$102,MAX(BK$1,$A62),MIN(BK$1,$A62)))</f>
        <v>0.749</v>
      </c>
      <c r="BL62">
        <f>IF(BL$1=$A62,1,INDEX(Correlations!$F$3:$DA$102,MAX(BL$1,$A62),MIN(BL$1,$A62)))</f>
        <v>0</v>
      </c>
      <c r="BM62">
        <f>IF(BM$1=$A62,1,INDEX(Correlations!$F$3:$DA$102,MAX(BM$1,$A62),MIN(BM$1,$A62)))</f>
        <v>0</v>
      </c>
      <c r="BN62">
        <f>IF(BN$1=$A62,1,INDEX(Correlations!$F$3:$DA$102,MAX(BN$1,$A62),MIN(BN$1,$A62)))</f>
        <v>0</v>
      </c>
      <c r="BO62">
        <f>IF(BO$1=$A62,1,INDEX(Correlations!$F$3:$DA$102,MAX(BO$1,$A62),MIN(BO$1,$A62)))</f>
        <v>0</v>
      </c>
      <c r="BP62">
        <f>IF(BP$1=$A62,1,INDEX(Correlations!$F$3:$DA$102,MAX(BP$1,$A62),MIN(BP$1,$A62)))</f>
        <v>0</v>
      </c>
      <c r="BQ62">
        <f>IF(BQ$1=$A62,1,INDEX(Correlations!$F$3:$DA$102,MAX(BQ$1,$A62),MIN(BQ$1,$A62)))</f>
        <v>0</v>
      </c>
      <c r="BR62">
        <f>IF(BR$1=$A62,1,INDEX(Correlations!$F$3:$DA$102,MAX(BR$1,$A62),MIN(BR$1,$A62)))</f>
        <v>0</v>
      </c>
      <c r="BS62">
        <f>IF(BS$1=$A62,1,INDEX(Correlations!$F$3:$DA$102,MAX(BS$1,$A62),MIN(BS$1,$A62)))</f>
        <v>0</v>
      </c>
      <c r="BT62">
        <f>IF(BT$1=$A62,1,INDEX(Correlations!$F$3:$DA$102,MAX(BT$1,$A62),MIN(BT$1,$A62)))</f>
        <v>0</v>
      </c>
      <c r="BU62">
        <f>IF(BU$1=$A62,1,INDEX(Correlations!$F$3:$DA$102,MAX(BU$1,$A62),MIN(BU$1,$A62)))</f>
        <v>0</v>
      </c>
      <c r="BV62">
        <f>IF(BV$1=$A62,1,INDEX(Correlations!$F$3:$DA$102,MAX(BV$1,$A62),MIN(BV$1,$A62)))</f>
        <v>0</v>
      </c>
      <c r="BW62">
        <f>IF(BW$1=$A62,1,INDEX(Correlations!$F$3:$DA$102,MAX(BW$1,$A62),MIN(BW$1,$A62)))</f>
        <v>0</v>
      </c>
      <c r="BX62">
        <f>IF(BX$1=$A62,1,INDEX(Correlations!$F$3:$DA$102,MAX(BX$1,$A62),MIN(BX$1,$A62)))</f>
        <v>0</v>
      </c>
      <c r="BY62">
        <f>IF(BY$1=$A62,1,INDEX(Correlations!$F$3:$DA$102,MAX(BY$1,$A62),MIN(BY$1,$A62)))</f>
        <v>0</v>
      </c>
      <c r="BZ62">
        <f>IF(BZ$1=$A62,1,INDEX(Correlations!$F$3:$DA$102,MAX(BZ$1,$A62),MIN(BZ$1,$A62)))</f>
        <v>0</v>
      </c>
      <c r="CA62">
        <f>IF(CA$1=$A62,1,INDEX(Correlations!$F$3:$DA$102,MAX(CA$1,$A62),MIN(CA$1,$A62)))</f>
        <v>0</v>
      </c>
      <c r="CB62">
        <f>IF(CB$1=$A62,1,INDEX(Correlations!$F$3:$DA$102,MAX(CB$1,$A62),MIN(CB$1,$A62)))</f>
        <v>0</v>
      </c>
      <c r="CC62">
        <f>IF(CC$1=$A62,1,INDEX(Correlations!$F$3:$DA$102,MAX(CC$1,$A62),MIN(CC$1,$A62)))</f>
        <v>0</v>
      </c>
      <c r="CD62">
        <f>IF(CD$1=$A62,1,INDEX(Correlations!$F$3:$DA$102,MAX(CD$1,$A62),MIN(CD$1,$A62)))</f>
        <v>0</v>
      </c>
      <c r="CE62">
        <f>IF(CE$1=$A62,1,INDEX(Correlations!$F$3:$DA$102,MAX(CE$1,$A62),MIN(CE$1,$A62)))</f>
        <v>0</v>
      </c>
      <c r="CF62">
        <f>IF(CF$1=$A62,1,INDEX(Correlations!$F$3:$DA$102,MAX(CF$1,$A62),MIN(CF$1,$A62)))</f>
        <v>0</v>
      </c>
      <c r="CG62">
        <f>IF(CG$1=$A62,1,INDEX(Correlations!$F$3:$DA$102,MAX(CG$1,$A62),MIN(CG$1,$A62)))</f>
        <v>0</v>
      </c>
      <c r="CH62">
        <f>IF(CH$1=$A62,1,INDEX(Correlations!$F$3:$DA$102,MAX(CH$1,$A62),MIN(CH$1,$A62)))</f>
        <v>0</v>
      </c>
      <c r="CI62">
        <f>IF(CI$1=$A62,1,INDEX(Correlations!$F$3:$DA$102,MAX(CI$1,$A62),MIN(CI$1,$A62)))</f>
        <v>0</v>
      </c>
      <c r="CJ62">
        <f>IF(CJ$1=$A62,1,INDEX(Correlations!$F$3:$DA$102,MAX(CJ$1,$A62),MIN(CJ$1,$A62)))</f>
        <v>0</v>
      </c>
      <c r="CK62">
        <f>IF(CK$1=$A62,1,INDEX(Correlations!$F$3:$DA$102,MAX(CK$1,$A62),MIN(CK$1,$A62)))</f>
        <v>0</v>
      </c>
      <c r="CL62">
        <f>IF(CL$1=$A62,1,INDEX(Correlations!$F$3:$DA$102,MAX(CL$1,$A62),MIN(CL$1,$A62)))</f>
        <v>0</v>
      </c>
      <c r="CM62">
        <f>IF(CM$1=$A62,1,INDEX(Correlations!$F$3:$DA$102,MAX(CM$1,$A62),MIN(CM$1,$A62)))</f>
        <v>0</v>
      </c>
      <c r="CN62">
        <f>IF(CN$1=$A62,1,INDEX(Correlations!$F$3:$DA$102,MAX(CN$1,$A62),MIN(CN$1,$A62)))</f>
        <v>0</v>
      </c>
      <c r="CO62">
        <f>IF(CO$1=$A62,1,INDEX(Correlations!$F$3:$DA$102,MAX(CO$1,$A62),MIN(CO$1,$A62)))</f>
        <v>0</v>
      </c>
      <c r="CP62">
        <f>IF(CP$1=$A62,1,INDEX(Correlations!$F$3:$DA$102,MAX(CP$1,$A62),MIN(CP$1,$A62)))</f>
        <v>0</v>
      </c>
      <c r="CQ62">
        <f>IF(CQ$1=$A62,1,INDEX(Correlations!$F$3:$DA$102,MAX(CQ$1,$A62),MIN(CQ$1,$A62)))</f>
        <v>0</v>
      </c>
      <c r="CR62">
        <f>IF(CR$1=$A62,1,INDEX(Correlations!$F$3:$DA$102,MAX(CR$1,$A62),MIN(CR$1,$A62)))</f>
        <v>0</v>
      </c>
      <c r="CS62">
        <f>IF(CS$1=$A62,1,INDEX(Correlations!$F$3:$DA$102,MAX(CS$1,$A62),MIN(CS$1,$A62)))</f>
        <v>0</v>
      </c>
      <c r="CT62">
        <f>IF(CT$1=$A62,1,INDEX(Correlations!$F$3:$DA$102,MAX(CT$1,$A62),MIN(CT$1,$A62)))</f>
        <v>0</v>
      </c>
      <c r="CU62">
        <f>IF(CU$1=$A62,1,INDEX(Correlations!$F$3:$DA$102,MAX(CU$1,$A62),MIN(CU$1,$A62)))</f>
        <v>0</v>
      </c>
      <c r="CV62">
        <f>IF(CV$1=$A62,1,INDEX(Correlations!$F$3:$DA$102,MAX(CV$1,$A62),MIN(CV$1,$A62)))</f>
        <v>0</v>
      </c>
      <c r="CW62">
        <f>IF(CW$1=$A62,1,INDEX(Correlations!$F$3:$DA$102,MAX(CW$1,$A62),MIN(CW$1,$A62)))</f>
        <v>0</v>
      </c>
    </row>
    <row r="63" spans="1:101" x14ac:dyDescent="0.15">
      <c r="A63">
        <v>62</v>
      </c>
      <c r="B63">
        <f>IF(B$1=$A63,1,INDEX(Correlations!$F$3:$DA$102,MAX(B$1,$A63),MIN(B$1,$A63)))</f>
        <v>0</v>
      </c>
      <c r="C63">
        <f>IF(C$1=$A63,1,INDEX(Correlations!$F$3:$DA$102,MAX(C$1,$A63),MIN(C$1,$A63)))</f>
        <v>0.253</v>
      </c>
      <c r="D63">
        <f>IF(D$1=$A63,1,INDEX(Correlations!$F$3:$DA$102,MAX(D$1,$A63),MIN(D$1,$A63)))</f>
        <v>0</v>
      </c>
      <c r="E63">
        <f>IF(E$1=$A63,1,INDEX(Correlations!$F$3:$DA$102,MAX(E$1,$A63),MIN(E$1,$A63)))</f>
        <v>0.41799999999999998</v>
      </c>
      <c r="F63">
        <f>IF(F$1=$A63,1,INDEX(Correlations!$F$3:$DA$102,MAX(F$1,$A63),MIN(F$1,$A63)))</f>
        <v>0</v>
      </c>
      <c r="G63">
        <f>IF(G$1=$A63,1,INDEX(Correlations!$F$3:$DA$102,MAX(G$1,$A63),MIN(G$1,$A63)))</f>
        <v>0</v>
      </c>
      <c r="H63">
        <f>IF(H$1=$A63,1,INDEX(Correlations!$F$3:$DA$102,MAX(H$1,$A63),MIN(H$1,$A63)))</f>
        <v>0</v>
      </c>
      <c r="I63">
        <f>IF(I$1=$A63,1,INDEX(Correlations!$F$3:$DA$102,MAX(I$1,$A63),MIN(I$1,$A63)))</f>
        <v>0</v>
      </c>
      <c r="J63">
        <f>IF(J$1=$A63,1,INDEX(Correlations!$F$3:$DA$102,MAX(J$1,$A63),MIN(J$1,$A63)))</f>
        <v>0</v>
      </c>
      <c r="K63">
        <f>IF(K$1=$A63,1,INDEX(Correlations!$F$3:$DA$102,MAX(K$1,$A63),MIN(K$1,$A63)))</f>
        <v>0.58299999999999996</v>
      </c>
      <c r="L63">
        <f>IF(L$1=$A63,1,INDEX(Correlations!$F$3:$DA$102,MAX(L$1,$A63),MIN(L$1,$A63)))</f>
        <v>0</v>
      </c>
      <c r="M63">
        <f>IF(M$1=$A63,1,INDEX(Correlations!$F$3:$DA$102,MAX(M$1,$A63),MIN(M$1,$A63)))</f>
        <v>0</v>
      </c>
      <c r="N63">
        <f>IF(N$1=$A63,1,INDEX(Correlations!$F$3:$DA$102,MAX(N$1,$A63),MIN(N$1,$A63)))</f>
        <v>0</v>
      </c>
      <c r="O63">
        <f>IF(O$1=$A63,1,INDEX(Correlations!$F$3:$DA$102,MAX(O$1,$A63),MIN(O$1,$A63)))</f>
        <v>0</v>
      </c>
      <c r="P63">
        <f>IF(P$1=$A63,1,INDEX(Correlations!$F$3:$DA$102,MAX(P$1,$A63),MIN(P$1,$A63)))</f>
        <v>0</v>
      </c>
      <c r="Q63">
        <f>IF(Q$1=$A63,1,INDEX(Correlations!$F$3:$DA$102,MAX(Q$1,$A63),MIN(Q$1,$A63)))</f>
        <v>0</v>
      </c>
      <c r="R63">
        <f>IF(R$1=$A63,1,INDEX(Correlations!$F$3:$DA$102,MAX(R$1,$A63),MIN(R$1,$A63)))</f>
        <v>0</v>
      </c>
      <c r="S63">
        <f>IF(S$1=$A63,1,INDEX(Correlations!$F$3:$DA$102,MAX(S$1,$A63),MIN(S$1,$A63)))</f>
        <v>0</v>
      </c>
      <c r="T63">
        <f>IF(T$1=$A63,1,INDEX(Correlations!$F$3:$DA$102,MAX(T$1,$A63),MIN(T$1,$A63)))</f>
        <v>0</v>
      </c>
      <c r="U63">
        <f>IF(U$1=$A63,1,INDEX(Correlations!$F$3:$DA$102,MAX(U$1,$A63),MIN(U$1,$A63)))</f>
        <v>0</v>
      </c>
      <c r="V63">
        <f>IF(V$1=$A63,1,INDEX(Correlations!$F$3:$DA$102,MAX(V$1,$A63),MIN(V$1,$A63)))</f>
        <v>0</v>
      </c>
      <c r="W63">
        <f>IF(W$1=$A63,1,INDEX(Correlations!$F$3:$DA$102,MAX(W$1,$A63),MIN(W$1,$A63)))</f>
        <v>0</v>
      </c>
      <c r="X63">
        <f>IF(X$1=$A63,1,INDEX(Correlations!$F$3:$DA$102,MAX(X$1,$A63),MIN(X$1,$A63)))</f>
        <v>0</v>
      </c>
      <c r="Y63">
        <f>IF(Y$1=$A63,1,INDEX(Correlations!$F$3:$DA$102,MAX(Y$1,$A63),MIN(Y$1,$A63)))</f>
        <v>0</v>
      </c>
      <c r="Z63">
        <f>IF(Z$1=$A63,1,INDEX(Correlations!$F$3:$DA$102,MAX(Z$1,$A63),MIN(Z$1,$A63)))</f>
        <v>0</v>
      </c>
      <c r="AA63">
        <f>IF(AA$1=$A63,1,INDEX(Correlations!$F$3:$DA$102,MAX(AA$1,$A63),MIN(AA$1,$A63)))</f>
        <v>0</v>
      </c>
      <c r="AB63">
        <f>IF(AB$1=$A63,1,INDEX(Correlations!$F$3:$DA$102,MAX(AB$1,$A63),MIN(AB$1,$A63)))</f>
        <v>0</v>
      </c>
      <c r="AC63">
        <f>IF(AC$1=$A63,1,INDEX(Correlations!$F$3:$DA$102,MAX(AC$1,$A63),MIN(AC$1,$A63)))</f>
        <v>0</v>
      </c>
      <c r="AD63">
        <f>IF(AD$1=$A63,1,INDEX(Correlations!$F$3:$DA$102,MAX(AD$1,$A63),MIN(AD$1,$A63)))</f>
        <v>0</v>
      </c>
      <c r="AE63">
        <f>IF(AE$1=$A63,1,INDEX(Correlations!$F$3:$DA$102,MAX(AE$1,$A63),MIN(AE$1,$A63)))</f>
        <v>0</v>
      </c>
      <c r="AF63">
        <f>IF(AF$1=$A63,1,INDEX(Correlations!$F$3:$DA$102,MAX(AF$1,$A63),MIN(AF$1,$A63)))</f>
        <v>0.32300000000000001</v>
      </c>
      <c r="AG63">
        <f>IF(AG$1=$A63,1,INDEX(Correlations!$F$3:$DA$102,MAX(AG$1,$A63),MIN(AG$1,$A63)))</f>
        <v>0.35</v>
      </c>
      <c r="AH63">
        <f>IF(AH$1=$A63,1,INDEX(Correlations!$F$3:$DA$102,MAX(AH$1,$A63),MIN(AH$1,$A63)))</f>
        <v>0.441</v>
      </c>
      <c r="AI63">
        <f>IF(AI$1=$A63,1,INDEX(Correlations!$F$3:$DA$102,MAX(AI$1,$A63),MIN(AI$1,$A63)))</f>
        <v>0</v>
      </c>
      <c r="AJ63">
        <f>IF(AJ$1=$A63,1,INDEX(Correlations!$F$3:$DA$102,MAX(AJ$1,$A63),MIN(AJ$1,$A63)))</f>
        <v>0</v>
      </c>
      <c r="AK63">
        <f>IF(AK$1=$A63,1,INDEX(Correlations!$F$3:$DA$102,MAX(AK$1,$A63),MIN(AK$1,$A63)))</f>
        <v>0.64800000000000002</v>
      </c>
      <c r="AL63">
        <f>IF(AL$1=$A63,1,INDEX(Correlations!$F$3:$DA$102,MAX(AL$1,$A63),MIN(AL$1,$A63)))</f>
        <v>0</v>
      </c>
      <c r="AM63">
        <f>IF(AM$1=$A63,1,INDEX(Correlations!$F$3:$DA$102,MAX(AM$1,$A63),MIN(AM$1,$A63)))</f>
        <v>0</v>
      </c>
      <c r="AN63">
        <f>IF(AN$1=$A63,1,INDEX(Correlations!$F$3:$DA$102,MAX(AN$1,$A63),MIN(AN$1,$A63)))</f>
        <v>0</v>
      </c>
      <c r="AO63">
        <f>IF(AO$1=$A63,1,INDEX(Correlations!$F$3:$DA$102,MAX(AO$1,$A63),MIN(AO$1,$A63)))</f>
        <v>0</v>
      </c>
      <c r="AP63">
        <f>IF(AP$1=$A63,1,INDEX(Correlations!$F$3:$DA$102,MAX(AP$1,$A63),MIN(AP$1,$A63)))</f>
        <v>0</v>
      </c>
      <c r="AQ63">
        <f>IF(AQ$1=$A63,1,INDEX(Correlations!$F$3:$DA$102,MAX(AQ$1,$A63),MIN(AQ$1,$A63)))</f>
        <v>0</v>
      </c>
      <c r="AR63">
        <f>IF(AR$1=$A63,1,INDEX(Correlations!$F$3:$DA$102,MAX(AR$1,$A63),MIN(AR$1,$A63)))</f>
        <v>0.28999999999999998</v>
      </c>
      <c r="AS63">
        <f>IF(AS$1=$A63,1,INDEX(Correlations!$F$3:$DA$102,MAX(AS$1,$A63),MIN(AS$1,$A63)))</f>
        <v>0</v>
      </c>
      <c r="AT63">
        <f>IF(AT$1=$A63,1,INDEX(Correlations!$F$3:$DA$102,MAX(AT$1,$A63),MIN(AT$1,$A63)))</f>
        <v>0</v>
      </c>
      <c r="AU63">
        <f>IF(AU$1=$A63,1,INDEX(Correlations!$F$3:$DA$102,MAX(AU$1,$A63),MIN(AU$1,$A63)))</f>
        <v>0</v>
      </c>
      <c r="AV63">
        <f>IF(AV$1=$A63,1,INDEX(Correlations!$F$3:$DA$102,MAX(AV$1,$A63),MIN(AV$1,$A63)))</f>
        <v>0</v>
      </c>
      <c r="AW63">
        <f>IF(AW$1=$A63,1,INDEX(Correlations!$F$3:$DA$102,MAX(AW$1,$A63),MIN(AW$1,$A63)))</f>
        <v>0</v>
      </c>
      <c r="AX63">
        <f>IF(AX$1=$A63,1,INDEX(Correlations!$F$3:$DA$102,MAX(AX$1,$A63),MIN(AX$1,$A63)))</f>
        <v>0</v>
      </c>
      <c r="AY63">
        <f>IF(AY$1=$A63,1,INDEX(Correlations!$F$3:$DA$102,MAX(AY$1,$A63),MIN(AY$1,$A63)))</f>
        <v>0</v>
      </c>
      <c r="AZ63">
        <f>IF(AZ$1=$A63,1,INDEX(Correlations!$F$3:$DA$102,MAX(AZ$1,$A63),MIN(AZ$1,$A63)))</f>
        <v>0</v>
      </c>
      <c r="BA63">
        <f>IF(BA$1=$A63,1,INDEX(Correlations!$F$3:$DA$102,MAX(BA$1,$A63),MIN(BA$1,$A63)))</f>
        <v>0.441</v>
      </c>
      <c r="BB63">
        <f>IF(BB$1=$A63,1,INDEX(Correlations!$F$3:$DA$102,MAX(BB$1,$A63),MIN(BB$1,$A63)))</f>
        <v>0</v>
      </c>
      <c r="BC63">
        <f>IF(BC$1=$A63,1,INDEX(Correlations!$F$3:$DA$102,MAX(BC$1,$A63),MIN(BC$1,$A63)))</f>
        <v>0</v>
      </c>
      <c r="BD63">
        <f>IF(BD$1=$A63,1,INDEX(Correlations!$F$3:$DA$102,MAX(BD$1,$A63),MIN(BD$1,$A63)))</f>
        <v>0</v>
      </c>
      <c r="BE63">
        <f>IF(BE$1=$A63,1,INDEX(Correlations!$F$3:$DA$102,MAX(BE$1,$A63),MIN(BE$1,$A63)))</f>
        <v>0</v>
      </c>
      <c r="BF63">
        <f>IF(BF$1=$A63,1,INDEX(Correlations!$F$3:$DA$102,MAX(BF$1,$A63),MIN(BF$1,$A63)))</f>
        <v>0</v>
      </c>
      <c r="BG63">
        <f>IF(BG$1=$A63,1,INDEX(Correlations!$F$3:$DA$102,MAX(BG$1,$A63),MIN(BG$1,$A63)))</f>
        <v>0</v>
      </c>
      <c r="BH63">
        <f>IF(BH$1=$A63,1,INDEX(Correlations!$F$3:$DA$102,MAX(BH$1,$A63),MIN(BH$1,$A63)))</f>
        <v>0</v>
      </c>
      <c r="BI63">
        <f>IF(BI$1=$A63,1,INDEX(Correlations!$F$3:$DA$102,MAX(BI$1,$A63),MIN(BI$1,$A63)))</f>
        <v>0</v>
      </c>
      <c r="BJ63">
        <f>IF(BJ$1=$A63,1,INDEX(Correlations!$F$3:$DA$102,MAX(BJ$1,$A63),MIN(BJ$1,$A63)))</f>
        <v>0.749</v>
      </c>
      <c r="BK63">
        <f>IF(BK$1=$A63,1,INDEX(Correlations!$F$3:$DA$102,MAX(BK$1,$A63),MIN(BK$1,$A63)))</f>
        <v>1</v>
      </c>
      <c r="BL63">
        <f>IF(BL$1=$A63,1,INDEX(Correlations!$F$3:$DA$102,MAX(BL$1,$A63),MIN(BL$1,$A63)))</f>
        <v>0</v>
      </c>
      <c r="BM63">
        <f>IF(BM$1=$A63,1,INDEX(Correlations!$F$3:$DA$102,MAX(BM$1,$A63),MIN(BM$1,$A63)))</f>
        <v>0</v>
      </c>
      <c r="BN63">
        <f>IF(BN$1=$A63,1,INDEX(Correlations!$F$3:$DA$102,MAX(BN$1,$A63),MIN(BN$1,$A63)))</f>
        <v>0</v>
      </c>
      <c r="BO63">
        <f>IF(BO$1=$A63,1,INDEX(Correlations!$F$3:$DA$102,MAX(BO$1,$A63),MIN(BO$1,$A63)))</f>
        <v>0</v>
      </c>
      <c r="BP63">
        <f>IF(BP$1=$A63,1,INDEX(Correlations!$F$3:$DA$102,MAX(BP$1,$A63),MIN(BP$1,$A63)))</f>
        <v>0</v>
      </c>
      <c r="BQ63">
        <f>IF(BQ$1=$A63,1,INDEX(Correlations!$F$3:$DA$102,MAX(BQ$1,$A63),MIN(BQ$1,$A63)))</f>
        <v>0</v>
      </c>
      <c r="BR63">
        <f>IF(BR$1=$A63,1,INDEX(Correlations!$F$3:$DA$102,MAX(BR$1,$A63),MIN(BR$1,$A63)))</f>
        <v>0</v>
      </c>
      <c r="BS63">
        <f>IF(BS$1=$A63,1,INDEX(Correlations!$F$3:$DA$102,MAX(BS$1,$A63),MIN(BS$1,$A63)))</f>
        <v>0</v>
      </c>
      <c r="BT63">
        <f>IF(BT$1=$A63,1,INDEX(Correlations!$F$3:$DA$102,MAX(BT$1,$A63),MIN(BT$1,$A63)))</f>
        <v>0</v>
      </c>
      <c r="BU63">
        <f>IF(BU$1=$A63,1,INDEX(Correlations!$F$3:$DA$102,MAX(BU$1,$A63),MIN(BU$1,$A63)))</f>
        <v>0</v>
      </c>
      <c r="BV63">
        <f>IF(BV$1=$A63,1,INDEX(Correlations!$F$3:$DA$102,MAX(BV$1,$A63),MIN(BV$1,$A63)))</f>
        <v>0</v>
      </c>
      <c r="BW63">
        <f>IF(BW$1=$A63,1,INDEX(Correlations!$F$3:$DA$102,MAX(BW$1,$A63),MIN(BW$1,$A63)))</f>
        <v>0</v>
      </c>
      <c r="BX63">
        <f>IF(BX$1=$A63,1,INDEX(Correlations!$F$3:$DA$102,MAX(BX$1,$A63),MIN(BX$1,$A63)))</f>
        <v>0</v>
      </c>
      <c r="BY63">
        <f>IF(BY$1=$A63,1,INDEX(Correlations!$F$3:$DA$102,MAX(BY$1,$A63),MIN(BY$1,$A63)))</f>
        <v>0</v>
      </c>
      <c r="BZ63">
        <f>IF(BZ$1=$A63,1,INDEX(Correlations!$F$3:$DA$102,MAX(BZ$1,$A63),MIN(BZ$1,$A63)))</f>
        <v>0</v>
      </c>
      <c r="CA63">
        <f>IF(CA$1=$A63,1,INDEX(Correlations!$F$3:$DA$102,MAX(CA$1,$A63),MIN(CA$1,$A63)))</f>
        <v>0</v>
      </c>
      <c r="CB63">
        <f>IF(CB$1=$A63,1,INDEX(Correlations!$F$3:$DA$102,MAX(CB$1,$A63),MIN(CB$1,$A63)))</f>
        <v>0</v>
      </c>
      <c r="CC63">
        <f>IF(CC$1=$A63,1,INDEX(Correlations!$F$3:$DA$102,MAX(CC$1,$A63),MIN(CC$1,$A63)))</f>
        <v>0</v>
      </c>
      <c r="CD63">
        <f>IF(CD$1=$A63,1,INDEX(Correlations!$F$3:$DA$102,MAX(CD$1,$A63),MIN(CD$1,$A63)))</f>
        <v>0</v>
      </c>
      <c r="CE63">
        <f>IF(CE$1=$A63,1,INDEX(Correlations!$F$3:$DA$102,MAX(CE$1,$A63),MIN(CE$1,$A63)))</f>
        <v>0</v>
      </c>
      <c r="CF63">
        <f>IF(CF$1=$A63,1,INDEX(Correlations!$F$3:$DA$102,MAX(CF$1,$A63),MIN(CF$1,$A63)))</f>
        <v>0</v>
      </c>
      <c r="CG63">
        <f>IF(CG$1=$A63,1,INDEX(Correlations!$F$3:$DA$102,MAX(CG$1,$A63),MIN(CG$1,$A63)))</f>
        <v>0</v>
      </c>
      <c r="CH63">
        <f>IF(CH$1=$A63,1,INDEX(Correlations!$F$3:$DA$102,MAX(CH$1,$A63),MIN(CH$1,$A63)))</f>
        <v>0</v>
      </c>
      <c r="CI63">
        <f>IF(CI$1=$A63,1,INDEX(Correlations!$F$3:$DA$102,MAX(CI$1,$A63),MIN(CI$1,$A63)))</f>
        <v>0</v>
      </c>
      <c r="CJ63">
        <f>IF(CJ$1=$A63,1,INDEX(Correlations!$F$3:$DA$102,MAX(CJ$1,$A63),MIN(CJ$1,$A63)))</f>
        <v>0</v>
      </c>
      <c r="CK63">
        <f>IF(CK$1=$A63,1,INDEX(Correlations!$F$3:$DA$102,MAX(CK$1,$A63),MIN(CK$1,$A63)))</f>
        <v>0</v>
      </c>
      <c r="CL63">
        <f>IF(CL$1=$A63,1,INDEX(Correlations!$F$3:$DA$102,MAX(CL$1,$A63),MIN(CL$1,$A63)))</f>
        <v>0</v>
      </c>
      <c r="CM63">
        <f>IF(CM$1=$A63,1,INDEX(Correlations!$F$3:$DA$102,MAX(CM$1,$A63),MIN(CM$1,$A63)))</f>
        <v>0</v>
      </c>
      <c r="CN63">
        <f>IF(CN$1=$A63,1,INDEX(Correlations!$F$3:$DA$102,MAX(CN$1,$A63),MIN(CN$1,$A63)))</f>
        <v>0</v>
      </c>
      <c r="CO63">
        <f>IF(CO$1=$A63,1,INDEX(Correlations!$F$3:$DA$102,MAX(CO$1,$A63),MIN(CO$1,$A63)))</f>
        <v>0</v>
      </c>
      <c r="CP63">
        <f>IF(CP$1=$A63,1,INDEX(Correlations!$F$3:$DA$102,MAX(CP$1,$A63),MIN(CP$1,$A63)))</f>
        <v>0</v>
      </c>
      <c r="CQ63">
        <f>IF(CQ$1=$A63,1,INDEX(Correlations!$F$3:$DA$102,MAX(CQ$1,$A63),MIN(CQ$1,$A63)))</f>
        <v>0</v>
      </c>
      <c r="CR63">
        <f>IF(CR$1=$A63,1,INDEX(Correlations!$F$3:$DA$102,MAX(CR$1,$A63),MIN(CR$1,$A63)))</f>
        <v>0</v>
      </c>
      <c r="CS63">
        <f>IF(CS$1=$A63,1,INDEX(Correlations!$F$3:$DA$102,MAX(CS$1,$A63),MIN(CS$1,$A63)))</f>
        <v>0</v>
      </c>
      <c r="CT63">
        <f>IF(CT$1=$A63,1,INDEX(Correlations!$F$3:$DA$102,MAX(CT$1,$A63),MIN(CT$1,$A63)))</f>
        <v>0</v>
      </c>
      <c r="CU63">
        <f>IF(CU$1=$A63,1,INDEX(Correlations!$F$3:$DA$102,MAX(CU$1,$A63),MIN(CU$1,$A63)))</f>
        <v>0</v>
      </c>
      <c r="CV63">
        <f>IF(CV$1=$A63,1,INDEX(Correlations!$F$3:$DA$102,MAX(CV$1,$A63),MIN(CV$1,$A63)))</f>
        <v>0</v>
      </c>
      <c r="CW63">
        <f>IF(CW$1=$A63,1,INDEX(Correlations!$F$3:$DA$102,MAX(CW$1,$A63),MIN(CW$1,$A63)))</f>
        <v>0</v>
      </c>
    </row>
    <row r="64" spans="1:101" x14ac:dyDescent="0.15">
      <c r="A64">
        <v>63</v>
      </c>
      <c r="B64">
        <f>IF(B$1=$A64,1,INDEX(Correlations!$F$3:$DA$102,MAX(B$1,$A64),MIN(B$1,$A64)))</f>
        <v>0</v>
      </c>
      <c r="C64">
        <f>IF(C$1=$A64,1,INDEX(Correlations!$F$3:$DA$102,MAX(C$1,$A64),MIN(C$1,$A64)))</f>
        <v>0</v>
      </c>
      <c r="D64">
        <f>IF(D$1=$A64,1,INDEX(Correlations!$F$3:$DA$102,MAX(D$1,$A64),MIN(D$1,$A64)))</f>
        <v>0</v>
      </c>
      <c r="E64">
        <f>IF(E$1=$A64,1,INDEX(Correlations!$F$3:$DA$102,MAX(E$1,$A64),MIN(E$1,$A64)))</f>
        <v>0</v>
      </c>
      <c r="F64">
        <f>IF(F$1=$A64,1,INDEX(Correlations!$F$3:$DA$102,MAX(F$1,$A64),MIN(F$1,$A64)))</f>
        <v>0</v>
      </c>
      <c r="G64">
        <f>IF(G$1=$A64,1,INDEX(Correlations!$F$3:$DA$102,MAX(G$1,$A64),MIN(G$1,$A64)))</f>
        <v>0</v>
      </c>
      <c r="H64">
        <f>IF(H$1=$A64,1,INDEX(Correlations!$F$3:$DA$102,MAX(H$1,$A64),MIN(H$1,$A64)))</f>
        <v>0</v>
      </c>
      <c r="I64">
        <f>IF(I$1=$A64,1,INDEX(Correlations!$F$3:$DA$102,MAX(I$1,$A64),MIN(I$1,$A64)))</f>
        <v>0</v>
      </c>
      <c r="J64">
        <f>IF(J$1=$A64,1,INDEX(Correlations!$F$3:$DA$102,MAX(J$1,$A64),MIN(J$1,$A64)))</f>
        <v>0</v>
      </c>
      <c r="K64">
        <f>IF(K$1=$A64,1,INDEX(Correlations!$F$3:$DA$102,MAX(K$1,$A64),MIN(K$1,$A64)))</f>
        <v>0</v>
      </c>
      <c r="L64">
        <f>IF(L$1=$A64,1,INDEX(Correlations!$F$3:$DA$102,MAX(L$1,$A64),MIN(L$1,$A64)))</f>
        <v>0</v>
      </c>
      <c r="M64">
        <f>IF(M$1=$A64,1,INDEX(Correlations!$F$3:$DA$102,MAX(M$1,$A64),MIN(M$1,$A64)))</f>
        <v>0</v>
      </c>
      <c r="N64">
        <f>IF(N$1=$A64,1,INDEX(Correlations!$F$3:$DA$102,MAX(N$1,$A64),MIN(N$1,$A64)))</f>
        <v>0</v>
      </c>
      <c r="O64">
        <f>IF(O$1=$A64,1,INDEX(Correlations!$F$3:$DA$102,MAX(O$1,$A64),MIN(O$1,$A64)))</f>
        <v>0</v>
      </c>
      <c r="P64">
        <f>IF(P$1=$A64,1,INDEX(Correlations!$F$3:$DA$102,MAX(P$1,$A64),MIN(P$1,$A64)))</f>
        <v>0</v>
      </c>
      <c r="Q64">
        <f>IF(Q$1=$A64,1,INDEX(Correlations!$F$3:$DA$102,MAX(Q$1,$A64),MIN(Q$1,$A64)))</f>
        <v>0</v>
      </c>
      <c r="R64">
        <f>IF(R$1=$A64,1,INDEX(Correlations!$F$3:$DA$102,MAX(R$1,$A64),MIN(R$1,$A64)))</f>
        <v>0</v>
      </c>
      <c r="S64">
        <f>IF(S$1=$A64,1,INDEX(Correlations!$F$3:$DA$102,MAX(S$1,$A64),MIN(S$1,$A64)))</f>
        <v>0</v>
      </c>
      <c r="T64">
        <f>IF(T$1=$A64,1,INDEX(Correlations!$F$3:$DA$102,MAX(T$1,$A64),MIN(T$1,$A64)))</f>
        <v>0</v>
      </c>
      <c r="U64">
        <f>IF(U$1=$A64,1,INDEX(Correlations!$F$3:$DA$102,MAX(U$1,$A64),MIN(U$1,$A64)))</f>
        <v>0</v>
      </c>
      <c r="V64">
        <f>IF(V$1=$A64,1,INDEX(Correlations!$F$3:$DA$102,MAX(V$1,$A64),MIN(V$1,$A64)))</f>
        <v>0</v>
      </c>
      <c r="W64">
        <f>IF(W$1=$A64,1,INDEX(Correlations!$F$3:$DA$102,MAX(W$1,$A64),MIN(W$1,$A64)))</f>
        <v>0</v>
      </c>
      <c r="X64">
        <f>IF(X$1=$A64,1,INDEX(Correlations!$F$3:$DA$102,MAX(X$1,$A64),MIN(X$1,$A64)))</f>
        <v>0</v>
      </c>
      <c r="Y64">
        <f>IF(Y$1=$A64,1,INDEX(Correlations!$F$3:$DA$102,MAX(Y$1,$A64),MIN(Y$1,$A64)))</f>
        <v>0</v>
      </c>
      <c r="Z64">
        <f>IF(Z$1=$A64,1,INDEX(Correlations!$F$3:$DA$102,MAX(Z$1,$A64),MIN(Z$1,$A64)))</f>
        <v>0</v>
      </c>
      <c r="AA64">
        <f>IF(AA$1=$A64,1,INDEX(Correlations!$F$3:$DA$102,MAX(AA$1,$A64),MIN(AA$1,$A64)))</f>
        <v>0</v>
      </c>
      <c r="AB64">
        <f>IF(AB$1=$A64,1,INDEX(Correlations!$F$3:$DA$102,MAX(AB$1,$A64),MIN(AB$1,$A64)))</f>
        <v>0</v>
      </c>
      <c r="AC64">
        <f>IF(AC$1=$A64,1,INDEX(Correlations!$F$3:$DA$102,MAX(AC$1,$A64),MIN(AC$1,$A64)))</f>
        <v>0</v>
      </c>
      <c r="AD64">
        <f>IF(AD$1=$A64,1,INDEX(Correlations!$F$3:$DA$102,MAX(AD$1,$A64),MIN(AD$1,$A64)))</f>
        <v>0</v>
      </c>
      <c r="AE64">
        <f>IF(AE$1=$A64,1,INDEX(Correlations!$F$3:$DA$102,MAX(AE$1,$A64),MIN(AE$1,$A64)))</f>
        <v>0</v>
      </c>
      <c r="AF64">
        <f>IF(AF$1=$A64,1,INDEX(Correlations!$F$3:$DA$102,MAX(AF$1,$A64),MIN(AF$1,$A64)))</f>
        <v>0</v>
      </c>
      <c r="AG64">
        <f>IF(AG$1=$A64,1,INDEX(Correlations!$F$3:$DA$102,MAX(AG$1,$A64),MIN(AG$1,$A64)))</f>
        <v>0</v>
      </c>
      <c r="AH64">
        <f>IF(AH$1=$A64,1,INDEX(Correlations!$F$3:$DA$102,MAX(AH$1,$A64),MIN(AH$1,$A64)))</f>
        <v>0</v>
      </c>
      <c r="AI64">
        <f>IF(AI$1=$A64,1,INDEX(Correlations!$F$3:$DA$102,MAX(AI$1,$A64),MIN(AI$1,$A64)))</f>
        <v>0</v>
      </c>
      <c r="AJ64">
        <f>IF(AJ$1=$A64,1,INDEX(Correlations!$F$3:$DA$102,MAX(AJ$1,$A64),MIN(AJ$1,$A64)))</f>
        <v>0</v>
      </c>
      <c r="AK64">
        <f>IF(AK$1=$A64,1,INDEX(Correlations!$F$3:$DA$102,MAX(AK$1,$A64),MIN(AK$1,$A64)))</f>
        <v>0</v>
      </c>
      <c r="AL64">
        <f>IF(AL$1=$A64,1,INDEX(Correlations!$F$3:$DA$102,MAX(AL$1,$A64),MIN(AL$1,$A64)))</f>
        <v>0</v>
      </c>
      <c r="AM64">
        <f>IF(AM$1=$A64,1,INDEX(Correlations!$F$3:$DA$102,MAX(AM$1,$A64),MIN(AM$1,$A64)))</f>
        <v>0</v>
      </c>
      <c r="AN64">
        <f>IF(AN$1=$A64,1,INDEX(Correlations!$F$3:$DA$102,MAX(AN$1,$A64),MIN(AN$1,$A64)))</f>
        <v>0</v>
      </c>
      <c r="AO64">
        <f>IF(AO$1=$A64,1,INDEX(Correlations!$F$3:$DA$102,MAX(AO$1,$A64),MIN(AO$1,$A64)))</f>
        <v>0</v>
      </c>
      <c r="AP64">
        <f>IF(AP$1=$A64,1,INDEX(Correlations!$F$3:$DA$102,MAX(AP$1,$A64),MIN(AP$1,$A64)))</f>
        <v>0</v>
      </c>
      <c r="AQ64">
        <f>IF(AQ$1=$A64,1,INDEX(Correlations!$F$3:$DA$102,MAX(AQ$1,$A64),MIN(AQ$1,$A64)))</f>
        <v>0</v>
      </c>
      <c r="AR64">
        <f>IF(AR$1=$A64,1,INDEX(Correlations!$F$3:$DA$102,MAX(AR$1,$A64),MIN(AR$1,$A64)))</f>
        <v>0</v>
      </c>
      <c r="AS64">
        <f>IF(AS$1=$A64,1,INDEX(Correlations!$F$3:$DA$102,MAX(AS$1,$A64),MIN(AS$1,$A64)))</f>
        <v>0</v>
      </c>
      <c r="AT64">
        <f>IF(AT$1=$A64,1,INDEX(Correlations!$F$3:$DA$102,MAX(AT$1,$A64),MIN(AT$1,$A64)))</f>
        <v>0</v>
      </c>
      <c r="AU64">
        <f>IF(AU$1=$A64,1,INDEX(Correlations!$F$3:$DA$102,MAX(AU$1,$A64),MIN(AU$1,$A64)))</f>
        <v>0</v>
      </c>
      <c r="AV64">
        <f>IF(AV$1=$A64,1,INDEX(Correlations!$F$3:$DA$102,MAX(AV$1,$A64),MIN(AV$1,$A64)))</f>
        <v>0</v>
      </c>
      <c r="AW64">
        <f>IF(AW$1=$A64,1,INDEX(Correlations!$F$3:$DA$102,MAX(AW$1,$A64),MIN(AW$1,$A64)))</f>
        <v>0</v>
      </c>
      <c r="AX64">
        <f>IF(AX$1=$A64,1,INDEX(Correlations!$F$3:$DA$102,MAX(AX$1,$A64),MIN(AX$1,$A64)))</f>
        <v>0</v>
      </c>
      <c r="AY64">
        <f>IF(AY$1=$A64,1,INDEX(Correlations!$F$3:$DA$102,MAX(AY$1,$A64),MIN(AY$1,$A64)))</f>
        <v>0</v>
      </c>
      <c r="AZ64">
        <f>IF(AZ$1=$A64,1,INDEX(Correlations!$F$3:$DA$102,MAX(AZ$1,$A64),MIN(AZ$1,$A64)))</f>
        <v>0</v>
      </c>
      <c r="BA64">
        <f>IF(BA$1=$A64,1,INDEX(Correlations!$F$3:$DA$102,MAX(BA$1,$A64),MIN(BA$1,$A64)))</f>
        <v>0.55000000000000004</v>
      </c>
      <c r="BB64">
        <f>IF(BB$1=$A64,1,INDEX(Correlations!$F$3:$DA$102,MAX(BB$1,$A64),MIN(BB$1,$A64)))</f>
        <v>0.47</v>
      </c>
      <c r="BC64">
        <f>IF(BC$1=$A64,1,INDEX(Correlations!$F$3:$DA$102,MAX(BC$1,$A64),MIN(BC$1,$A64)))</f>
        <v>0.46</v>
      </c>
      <c r="BD64">
        <f>IF(BD$1=$A64,1,INDEX(Correlations!$F$3:$DA$102,MAX(BD$1,$A64),MIN(BD$1,$A64)))</f>
        <v>0.61</v>
      </c>
      <c r="BE64">
        <f>IF(BE$1=$A64,1,INDEX(Correlations!$F$3:$DA$102,MAX(BE$1,$A64),MIN(BE$1,$A64)))</f>
        <v>0.63</v>
      </c>
      <c r="BF64">
        <f>IF(BF$1=$A64,1,INDEX(Correlations!$F$3:$DA$102,MAX(BF$1,$A64),MIN(BF$1,$A64)))</f>
        <v>0</v>
      </c>
      <c r="BG64">
        <f>IF(BG$1=$A64,1,INDEX(Correlations!$F$3:$DA$102,MAX(BG$1,$A64),MIN(BG$1,$A64)))</f>
        <v>0</v>
      </c>
      <c r="BH64">
        <f>IF(BH$1=$A64,1,INDEX(Correlations!$F$3:$DA$102,MAX(BH$1,$A64),MIN(BH$1,$A64)))</f>
        <v>0</v>
      </c>
      <c r="BI64">
        <f>IF(BI$1=$A64,1,INDEX(Correlations!$F$3:$DA$102,MAX(BI$1,$A64),MIN(BI$1,$A64)))</f>
        <v>0</v>
      </c>
      <c r="BJ64">
        <f>IF(BJ$1=$A64,1,INDEX(Correlations!$F$3:$DA$102,MAX(BJ$1,$A64),MIN(BJ$1,$A64)))</f>
        <v>0</v>
      </c>
      <c r="BK64">
        <f>IF(BK$1=$A64,1,INDEX(Correlations!$F$3:$DA$102,MAX(BK$1,$A64),MIN(BK$1,$A64)))</f>
        <v>0</v>
      </c>
      <c r="BL64">
        <f>IF(BL$1=$A64,1,INDEX(Correlations!$F$3:$DA$102,MAX(BL$1,$A64),MIN(BL$1,$A64)))</f>
        <v>1</v>
      </c>
      <c r="BM64">
        <f>IF(BM$1=$A64,1,INDEX(Correlations!$F$3:$DA$102,MAX(BM$1,$A64),MIN(BM$1,$A64)))</f>
        <v>0</v>
      </c>
      <c r="BN64">
        <f>IF(BN$1=$A64,1,INDEX(Correlations!$F$3:$DA$102,MAX(BN$1,$A64),MIN(BN$1,$A64)))</f>
        <v>0</v>
      </c>
      <c r="BO64">
        <f>IF(BO$1=$A64,1,INDEX(Correlations!$F$3:$DA$102,MAX(BO$1,$A64),MIN(BO$1,$A64)))</f>
        <v>0</v>
      </c>
      <c r="BP64">
        <f>IF(BP$1=$A64,1,INDEX(Correlations!$F$3:$DA$102,MAX(BP$1,$A64),MIN(BP$1,$A64)))</f>
        <v>0</v>
      </c>
      <c r="BQ64">
        <f>IF(BQ$1=$A64,1,INDEX(Correlations!$F$3:$DA$102,MAX(BQ$1,$A64),MIN(BQ$1,$A64)))</f>
        <v>0</v>
      </c>
      <c r="BR64">
        <f>IF(BR$1=$A64,1,INDEX(Correlations!$F$3:$DA$102,MAX(BR$1,$A64),MIN(BR$1,$A64)))</f>
        <v>0</v>
      </c>
      <c r="BS64">
        <f>IF(BS$1=$A64,1,INDEX(Correlations!$F$3:$DA$102,MAX(BS$1,$A64),MIN(BS$1,$A64)))</f>
        <v>0</v>
      </c>
      <c r="BT64">
        <f>IF(BT$1=$A64,1,INDEX(Correlations!$F$3:$DA$102,MAX(BT$1,$A64),MIN(BT$1,$A64)))</f>
        <v>0.55000000000000004</v>
      </c>
      <c r="BU64">
        <f>IF(BU$1=$A64,1,INDEX(Correlations!$F$3:$DA$102,MAX(BU$1,$A64),MIN(BU$1,$A64)))</f>
        <v>0.64</v>
      </c>
      <c r="BV64">
        <f>IF(BV$1=$A64,1,INDEX(Correlations!$F$3:$DA$102,MAX(BV$1,$A64),MIN(BV$1,$A64)))</f>
        <v>0</v>
      </c>
      <c r="BW64">
        <f>IF(BW$1=$A64,1,INDEX(Correlations!$F$3:$DA$102,MAX(BW$1,$A64),MIN(BW$1,$A64)))</f>
        <v>0</v>
      </c>
      <c r="BX64">
        <f>IF(BX$1=$A64,1,INDEX(Correlations!$F$3:$DA$102,MAX(BX$1,$A64),MIN(BX$1,$A64)))</f>
        <v>0</v>
      </c>
      <c r="BY64">
        <f>IF(BY$1=$A64,1,INDEX(Correlations!$F$3:$DA$102,MAX(BY$1,$A64),MIN(BY$1,$A64)))</f>
        <v>0</v>
      </c>
      <c r="BZ64">
        <f>IF(BZ$1=$A64,1,INDEX(Correlations!$F$3:$DA$102,MAX(BZ$1,$A64),MIN(BZ$1,$A64)))</f>
        <v>0</v>
      </c>
      <c r="CA64">
        <f>IF(CA$1=$A64,1,INDEX(Correlations!$F$3:$DA$102,MAX(CA$1,$A64),MIN(CA$1,$A64)))</f>
        <v>0</v>
      </c>
      <c r="CB64">
        <f>IF(CB$1=$A64,1,INDEX(Correlations!$F$3:$DA$102,MAX(CB$1,$A64),MIN(CB$1,$A64)))</f>
        <v>0.61</v>
      </c>
      <c r="CC64">
        <f>IF(CC$1=$A64,1,INDEX(Correlations!$F$3:$DA$102,MAX(CC$1,$A64),MIN(CC$1,$A64)))</f>
        <v>0.45</v>
      </c>
      <c r="CD64">
        <f>IF(CD$1=$A64,1,INDEX(Correlations!$F$3:$DA$102,MAX(CD$1,$A64),MIN(CD$1,$A64)))</f>
        <v>0.27</v>
      </c>
      <c r="CE64">
        <f>IF(CE$1=$A64,1,INDEX(Correlations!$F$3:$DA$102,MAX(CE$1,$A64),MIN(CE$1,$A64)))</f>
        <v>0.51</v>
      </c>
      <c r="CF64">
        <f>IF(CF$1=$A64,1,INDEX(Correlations!$F$3:$DA$102,MAX(CF$1,$A64),MIN(CF$1,$A64)))</f>
        <v>0.4</v>
      </c>
      <c r="CG64">
        <f>IF(CG$1=$A64,1,INDEX(Correlations!$F$3:$DA$102,MAX(CG$1,$A64),MIN(CG$1,$A64)))</f>
        <v>0</v>
      </c>
      <c r="CH64">
        <f>IF(CH$1=$A64,1,INDEX(Correlations!$F$3:$DA$102,MAX(CH$1,$A64),MIN(CH$1,$A64)))</f>
        <v>0</v>
      </c>
      <c r="CI64">
        <f>IF(CI$1=$A64,1,INDEX(Correlations!$F$3:$DA$102,MAX(CI$1,$A64),MIN(CI$1,$A64)))</f>
        <v>0</v>
      </c>
      <c r="CJ64">
        <f>IF(CJ$1=$A64,1,INDEX(Correlations!$F$3:$DA$102,MAX(CJ$1,$A64),MIN(CJ$1,$A64)))</f>
        <v>0</v>
      </c>
      <c r="CK64">
        <f>IF(CK$1=$A64,1,INDEX(Correlations!$F$3:$DA$102,MAX(CK$1,$A64),MIN(CK$1,$A64)))</f>
        <v>0</v>
      </c>
      <c r="CL64">
        <f>IF(CL$1=$A64,1,INDEX(Correlations!$F$3:$DA$102,MAX(CL$1,$A64),MIN(CL$1,$A64)))</f>
        <v>0</v>
      </c>
      <c r="CM64">
        <f>IF(CM$1=$A64,1,INDEX(Correlations!$F$3:$DA$102,MAX(CM$1,$A64),MIN(CM$1,$A64)))</f>
        <v>0.64</v>
      </c>
      <c r="CN64">
        <f>IF(CN$1=$A64,1,INDEX(Correlations!$F$3:$DA$102,MAX(CN$1,$A64),MIN(CN$1,$A64)))</f>
        <v>0</v>
      </c>
      <c r="CO64">
        <f>IF(CO$1=$A64,1,INDEX(Correlations!$F$3:$DA$102,MAX(CO$1,$A64),MIN(CO$1,$A64)))</f>
        <v>0</v>
      </c>
      <c r="CP64">
        <f>IF(CP$1=$A64,1,INDEX(Correlations!$F$3:$DA$102,MAX(CP$1,$A64),MIN(CP$1,$A64)))</f>
        <v>0</v>
      </c>
      <c r="CQ64">
        <f>IF(CQ$1=$A64,1,INDEX(Correlations!$F$3:$DA$102,MAX(CQ$1,$A64),MIN(CQ$1,$A64)))</f>
        <v>0</v>
      </c>
      <c r="CR64">
        <f>IF(CR$1=$A64,1,INDEX(Correlations!$F$3:$DA$102,MAX(CR$1,$A64),MIN(CR$1,$A64)))</f>
        <v>0</v>
      </c>
      <c r="CS64">
        <f>IF(CS$1=$A64,1,INDEX(Correlations!$F$3:$DA$102,MAX(CS$1,$A64),MIN(CS$1,$A64)))</f>
        <v>0</v>
      </c>
      <c r="CT64">
        <f>IF(CT$1=$A64,1,INDEX(Correlations!$F$3:$DA$102,MAX(CT$1,$A64),MIN(CT$1,$A64)))</f>
        <v>0</v>
      </c>
      <c r="CU64">
        <f>IF(CU$1=$A64,1,INDEX(Correlations!$F$3:$DA$102,MAX(CU$1,$A64),MIN(CU$1,$A64)))</f>
        <v>0</v>
      </c>
      <c r="CV64">
        <f>IF(CV$1=$A64,1,INDEX(Correlations!$F$3:$DA$102,MAX(CV$1,$A64),MIN(CV$1,$A64)))</f>
        <v>0</v>
      </c>
      <c r="CW64">
        <f>IF(CW$1=$A64,1,INDEX(Correlations!$F$3:$DA$102,MAX(CW$1,$A64),MIN(CW$1,$A64)))</f>
        <v>0</v>
      </c>
    </row>
    <row r="65" spans="1:101" x14ac:dyDescent="0.15">
      <c r="A65">
        <v>64</v>
      </c>
      <c r="B65">
        <f>IF(B$1=$A65,1,INDEX(Correlations!$F$3:$DA$102,MAX(B$1,$A65),MIN(B$1,$A65)))</f>
        <v>0</v>
      </c>
      <c r="C65">
        <f>IF(C$1=$A65,1,INDEX(Correlations!$F$3:$DA$102,MAX(C$1,$A65),MIN(C$1,$A65)))</f>
        <v>0</v>
      </c>
      <c r="D65">
        <f>IF(D$1=$A65,1,INDEX(Correlations!$F$3:$DA$102,MAX(D$1,$A65),MIN(D$1,$A65)))</f>
        <v>0</v>
      </c>
      <c r="E65">
        <f>IF(E$1=$A65,1,INDEX(Correlations!$F$3:$DA$102,MAX(E$1,$A65),MIN(E$1,$A65)))</f>
        <v>0</v>
      </c>
      <c r="F65">
        <f>IF(F$1=$A65,1,INDEX(Correlations!$F$3:$DA$102,MAX(F$1,$A65),MIN(F$1,$A65)))</f>
        <v>0</v>
      </c>
      <c r="G65">
        <f>IF(G$1=$A65,1,INDEX(Correlations!$F$3:$DA$102,MAX(G$1,$A65),MIN(G$1,$A65)))</f>
        <v>0</v>
      </c>
      <c r="H65">
        <f>IF(H$1=$A65,1,INDEX(Correlations!$F$3:$DA$102,MAX(H$1,$A65),MIN(H$1,$A65)))</f>
        <v>0</v>
      </c>
      <c r="I65">
        <f>IF(I$1=$A65,1,INDEX(Correlations!$F$3:$DA$102,MAX(I$1,$A65),MIN(I$1,$A65)))</f>
        <v>0</v>
      </c>
      <c r="J65">
        <f>IF(J$1=$A65,1,INDEX(Correlations!$F$3:$DA$102,MAX(J$1,$A65),MIN(J$1,$A65)))</f>
        <v>0</v>
      </c>
      <c r="K65">
        <f>IF(K$1=$A65,1,INDEX(Correlations!$F$3:$DA$102,MAX(K$1,$A65),MIN(K$1,$A65)))</f>
        <v>0</v>
      </c>
      <c r="L65">
        <f>IF(L$1=$A65,1,INDEX(Correlations!$F$3:$DA$102,MAX(L$1,$A65),MIN(L$1,$A65)))</f>
        <v>0</v>
      </c>
      <c r="M65">
        <f>IF(M$1=$A65,1,INDEX(Correlations!$F$3:$DA$102,MAX(M$1,$A65),MIN(M$1,$A65)))</f>
        <v>0</v>
      </c>
      <c r="N65">
        <f>IF(N$1=$A65,1,INDEX(Correlations!$F$3:$DA$102,MAX(N$1,$A65),MIN(N$1,$A65)))</f>
        <v>0</v>
      </c>
      <c r="O65">
        <f>IF(O$1=$A65,1,INDEX(Correlations!$F$3:$DA$102,MAX(O$1,$A65),MIN(O$1,$A65)))</f>
        <v>0</v>
      </c>
      <c r="P65">
        <f>IF(P$1=$A65,1,INDEX(Correlations!$F$3:$DA$102,MAX(P$1,$A65),MIN(P$1,$A65)))</f>
        <v>0</v>
      </c>
      <c r="Q65">
        <f>IF(Q$1=$A65,1,INDEX(Correlations!$F$3:$DA$102,MAX(Q$1,$A65),MIN(Q$1,$A65)))</f>
        <v>0</v>
      </c>
      <c r="R65">
        <f>IF(R$1=$A65,1,INDEX(Correlations!$F$3:$DA$102,MAX(R$1,$A65),MIN(R$1,$A65)))</f>
        <v>0</v>
      </c>
      <c r="S65">
        <f>IF(S$1=$A65,1,INDEX(Correlations!$F$3:$DA$102,MAX(S$1,$A65),MIN(S$1,$A65)))</f>
        <v>0</v>
      </c>
      <c r="T65">
        <f>IF(T$1=$A65,1,INDEX(Correlations!$F$3:$DA$102,MAX(T$1,$A65),MIN(T$1,$A65)))</f>
        <v>0</v>
      </c>
      <c r="U65">
        <f>IF(U$1=$A65,1,INDEX(Correlations!$F$3:$DA$102,MAX(U$1,$A65),MIN(U$1,$A65)))</f>
        <v>0</v>
      </c>
      <c r="V65">
        <f>IF(V$1=$A65,1,INDEX(Correlations!$F$3:$DA$102,MAX(V$1,$A65),MIN(V$1,$A65)))</f>
        <v>0</v>
      </c>
      <c r="W65">
        <f>IF(W$1=$A65,1,INDEX(Correlations!$F$3:$DA$102,MAX(W$1,$A65),MIN(W$1,$A65)))</f>
        <v>0</v>
      </c>
      <c r="X65">
        <f>IF(X$1=$A65,1,INDEX(Correlations!$F$3:$DA$102,MAX(X$1,$A65),MIN(X$1,$A65)))</f>
        <v>0</v>
      </c>
      <c r="Y65">
        <f>IF(Y$1=$A65,1,INDEX(Correlations!$F$3:$DA$102,MAX(Y$1,$A65),MIN(Y$1,$A65)))</f>
        <v>0</v>
      </c>
      <c r="Z65">
        <f>IF(Z$1=$A65,1,INDEX(Correlations!$F$3:$DA$102,MAX(Z$1,$A65),MIN(Z$1,$A65)))</f>
        <v>0</v>
      </c>
      <c r="AA65">
        <f>IF(AA$1=$A65,1,INDEX(Correlations!$F$3:$DA$102,MAX(AA$1,$A65),MIN(AA$1,$A65)))</f>
        <v>0</v>
      </c>
      <c r="AB65">
        <f>IF(AB$1=$A65,1,INDEX(Correlations!$F$3:$DA$102,MAX(AB$1,$A65),MIN(AB$1,$A65)))</f>
        <v>0</v>
      </c>
      <c r="AC65">
        <f>IF(AC$1=$A65,1,INDEX(Correlations!$F$3:$DA$102,MAX(AC$1,$A65),MIN(AC$1,$A65)))</f>
        <v>0</v>
      </c>
      <c r="AD65">
        <f>IF(AD$1=$A65,1,INDEX(Correlations!$F$3:$DA$102,MAX(AD$1,$A65),MIN(AD$1,$A65)))</f>
        <v>0</v>
      </c>
      <c r="AE65">
        <f>IF(AE$1=$A65,1,INDEX(Correlations!$F$3:$DA$102,MAX(AE$1,$A65),MIN(AE$1,$A65)))</f>
        <v>0</v>
      </c>
      <c r="AF65">
        <f>IF(AF$1=$A65,1,INDEX(Correlations!$F$3:$DA$102,MAX(AF$1,$A65),MIN(AF$1,$A65)))</f>
        <v>0</v>
      </c>
      <c r="AG65">
        <f>IF(AG$1=$A65,1,INDEX(Correlations!$F$3:$DA$102,MAX(AG$1,$A65),MIN(AG$1,$A65)))</f>
        <v>0</v>
      </c>
      <c r="AH65">
        <f>IF(AH$1=$A65,1,INDEX(Correlations!$F$3:$DA$102,MAX(AH$1,$A65),MIN(AH$1,$A65)))</f>
        <v>0</v>
      </c>
      <c r="AI65">
        <f>IF(AI$1=$A65,1,INDEX(Correlations!$F$3:$DA$102,MAX(AI$1,$A65),MIN(AI$1,$A65)))</f>
        <v>0</v>
      </c>
      <c r="AJ65">
        <f>IF(AJ$1=$A65,1,INDEX(Correlations!$F$3:$DA$102,MAX(AJ$1,$A65),MIN(AJ$1,$A65)))</f>
        <v>0</v>
      </c>
      <c r="AK65">
        <f>IF(AK$1=$A65,1,INDEX(Correlations!$F$3:$DA$102,MAX(AK$1,$A65),MIN(AK$1,$A65)))</f>
        <v>0</v>
      </c>
      <c r="AL65">
        <f>IF(AL$1=$A65,1,INDEX(Correlations!$F$3:$DA$102,MAX(AL$1,$A65),MIN(AL$1,$A65)))</f>
        <v>0</v>
      </c>
      <c r="AM65">
        <f>IF(AM$1=$A65,1,INDEX(Correlations!$F$3:$DA$102,MAX(AM$1,$A65),MIN(AM$1,$A65)))</f>
        <v>0</v>
      </c>
      <c r="AN65">
        <f>IF(AN$1=$A65,1,INDEX(Correlations!$F$3:$DA$102,MAX(AN$1,$A65),MIN(AN$1,$A65)))</f>
        <v>0</v>
      </c>
      <c r="AO65">
        <f>IF(AO$1=$A65,1,INDEX(Correlations!$F$3:$DA$102,MAX(AO$1,$A65),MIN(AO$1,$A65)))</f>
        <v>0</v>
      </c>
      <c r="AP65">
        <f>IF(AP$1=$A65,1,INDEX(Correlations!$F$3:$DA$102,MAX(AP$1,$A65),MIN(AP$1,$A65)))</f>
        <v>0</v>
      </c>
      <c r="AQ65">
        <f>IF(AQ$1=$A65,1,INDEX(Correlations!$F$3:$DA$102,MAX(AQ$1,$A65),MIN(AQ$1,$A65)))</f>
        <v>0</v>
      </c>
      <c r="AR65">
        <f>IF(AR$1=$A65,1,INDEX(Correlations!$F$3:$DA$102,MAX(AR$1,$A65),MIN(AR$1,$A65)))</f>
        <v>0</v>
      </c>
      <c r="AS65">
        <f>IF(AS$1=$A65,1,INDEX(Correlations!$F$3:$DA$102,MAX(AS$1,$A65),MIN(AS$1,$A65)))</f>
        <v>0</v>
      </c>
      <c r="AT65">
        <f>IF(AT$1=$A65,1,INDEX(Correlations!$F$3:$DA$102,MAX(AT$1,$A65),MIN(AT$1,$A65)))</f>
        <v>0</v>
      </c>
      <c r="AU65">
        <f>IF(AU$1=$A65,1,INDEX(Correlations!$F$3:$DA$102,MAX(AU$1,$A65),MIN(AU$1,$A65)))</f>
        <v>0</v>
      </c>
      <c r="AV65">
        <f>IF(AV$1=$A65,1,INDEX(Correlations!$F$3:$DA$102,MAX(AV$1,$A65),MIN(AV$1,$A65)))</f>
        <v>0</v>
      </c>
      <c r="AW65">
        <f>IF(AW$1=$A65,1,INDEX(Correlations!$F$3:$DA$102,MAX(AW$1,$A65),MIN(AW$1,$A65)))</f>
        <v>0</v>
      </c>
      <c r="AX65">
        <f>IF(AX$1=$A65,1,INDEX(Correlations!$F$3:$DA$102,MAX(AX$1,$A65),MIN(AX$1,$A65)))</f>
        <v>0</v>
      </c>
      <c r="AY65">
        <f>IF(AY$1=$A65,1,INDEX(Correlations!$F$3:$DA$102,MAX(AY$1,$A65),MIN(AY$1,$A65)))</f>
        <v>0</v>
      </c>
      <c r="AZ65">
        <f>IF(AZ$1=$A65,1,INDEX(Correlations!$F$3:$DA$102,MAX(AZ$1,$A65),MIN(AZ$1,$A65)))</f>
        <v>0</v>
      </c>
      <c r="BA65">
        <f>IF(BA$1=$A65,1,INDEX(Correlations!$F$3:$DA$102,MAX(BA$1,$A65),MIN(BA$1,$A65)))</f>
        <v>0.54</v>
      </c>
      <c r="BB65">
        <f>IF(BB$1=$A65,1,INDEX(Correlations!$F$3:$DA$102,MAX(BB$1,$A65),MIN(BB$1,$A65)))</f>
        <v>0.41</v>
      </c>
      <c r="BC65">
        <f>IF(BC$1=$A65,1,INDEX(Correlations!$F$3:$DA$102,MAX(BC$1,$A65),MIN(BC$1,$A65)))</f>
        <v>0.47</v>
      </c>
      <c r="BD65">
        <f>IF(BD$1=$A65,1,INDEX(Correlations!$F$3:$DA$102,MAX(BD$1,$A65),MIN(BD$1,$A65)))</f>
        <v>0.59</v>
      </c>
      <c r="BE65">
        <f>IF(BE$1=$A65,1,INDEX(Correlations!$F$3:$DA$102,MAX(BE$1,$A65),MIN(BE$1,$A65)))</f>
        <v>60</v>
      </c>
      <c r="BF65">
        <f>IF(BF$1=$A65,1,INDEX(Correlations!$F$3:$DA$102,MAX(BF$1,$A65),MIN(BF$1,$A65)))</f>
        <v>0</v>
      </c>
      <c r="BG65">
        <f>IF(BG$1=$A65,1,INDEX(Correlations!$F$3:$DA$102,MAX(BG$1,$A65),MIN(BG$1,$A65)))</f>
        <v>0</v>
      </c>
      <c r="BH65">
        <f>IF(BH$1=$A65,1,INDEX(Correlations!$F$3:$DA$102,MAX(BH$1,$A65),MIN(BH$1,$A65)))</f>
        <v>0</v>
      </c>
      <c r="BI65">
        <f>IF(BI$1=$A65,1,INDEX(Correlations!$F$3:$DA$102,MAX(BI$1,$A65),MIN(BI$1,$A65)))</f>
        <v>0</v>
      </c>
      <c r="BJ65">
        <f>IF(BJ$1=$A65,1,INDEX(Correlations!$F$3:$DA$102,MAX(BJ$1,$A65),MIN(BJ$1,$A65)))</f>
        <v>0</v>
      </c>
      <c r="BK65">
        <f>IF(BK$1=$A65,1,INDEX(Correlations!$F$3:$DA$102,MAX(BK$1,$A65),MIN(BK$1,$A65)))</f>
        <v>0</v>
      </c>
      <c r="BL65">
        <f>IF(BL$1=$A65,1,INDEX(Correlations!$F$3:$DA$102,MAX(BL$1,$A65),MIN(BL$1,$A65)))</f>
        <v>0</v>
      </c>
      <c r="BM65">
        <f>IF(BM$1=$A65,1,INDEX(Correlations!$F$3:$DA$102,MAX(BM$1,$A65),MIN(BM$1,$A65)))</f>
        <v>1</v>
      </c>
      <c r="BN65">
        <f>IF(BN$1=$A65,1,INDEX(Correlations!$F$3:$DA$102,MAX(BN$1,$A65),MIN(BN$1,$A65)))</f>
        <v>0</v>
      </c>
      <c r="BO65">
        <f>IF(BO$1=$A65,1,INDEX(Correlations!$F$3:$DA$102,MAX(BO$1,$A65),MIN(BO$1,$A65)))</f>
        <v>0</v>
      </c>
      <c r="BP65">
        <f>IF(BP$1=$A65,1,INDEX(Correlations!$F$3:$DA$102,MAX(BP$1,$A65),MIN(BP$1,$A65)))</f>
        <v>0</v>
      </c>
      <c r="BQ65">
        <f>IF(BQ$1=$A65,1,INDEX(Correlations!$F$3:$DA$102,MAX(BQ$1,$A65),MIN(BQ$1,$A65)))</f>
        <v>0</v>
      </c>
      <c r="BR65">
        <f>IF(BR$1=$A65,1,INDEX(Correlations!$F$3:$DA$102,MAX(BR$1,$A65),MIN(BR$1,$A65)))</f>
        <v>0</v>
      </c>
      <c r="BS65">
        <f>IF(BS$1=$A65,1,INDEX(Correlations!$F$3:$DA$102,MAX(BS$1,$A65),MIN(BS$1,$A65)))</f>
        <v>0</v>
      </c>
      <c r="BT65">
        <f>IF(BT$1=$A65,1,INDEX(Correlations!$F$3:$DA$102,MAX(BT$1,$A65),MIN(BT$1,$A65)))</f>
        <v>0.61</v>
      </c>
      <c r="BU65">
        <f>IF(BU$1=$A65,1,INDEX(Correlations!$F$3:$DA$102,MAX(BU$1,$A65),MIN(BU$1,$A65)))</f>
        <v>0.66</v>
      </c>
      <c r="BV65">
        <f>IF(BV$1=$A65,1,INDEX(Correlations!$F$3:$DA$102,MAX(BV$1,$A65),MIN(BV$1,$A65)))</f>
        <v>0</v>
      </c>
      <c r="BW65">
        <f>IF(BW$1=$A65,1,INDEX(Correlations!$F$3:$DA$102,MAX(BW$1,$A65),MIN(BW$1,$A65)))</f>
        <v>0</v>
      </c>
      <c r="BX65">
        <f>IF(BX$1=$A65,1,INDEX(Correlations!$F$3:$DA$102,MAX(BX$1,$A65),MIN(BX$1,$A65)))</f>
        <v>0</v>
      </c>
      <c r="BY65">
        <f>IF(BY$1=$A65,1,INDEX(Correlations!$F$3:$DA$102,MAX(BY$1,$A65),MIN(BY$1,$A65)))</f>
        <v>0</v>
      </c>
      <c r="BZ65">
        <f>IF(BZ$1=$A65,1,INDEX(Correlations!$F$3:$DA$102,MAX(BZ$1,$A65),MIN(BZ$1,$A65)))</f>
        <v>0</v>
      </c>
      <c r="CA65">
        <f>IF(CA$1=$A65,1,INDEX(Correlations!$F$3:$DA$102,MAX(CA$1,$A65),MIN(CA$1,$A65)))</f>
        <v>0</v>
      </c>
      <c r="CB65">
        <f>IF(CB$1=$A65,1,INDEX(Correlations!$F$3:$DA$102,MAX(CB$1,$A65),MIN(CB$1,$A65)))</f>
        <v>0.66</v>
      </c>
      <c r="CC65">
        <f>IF(CC$1=$A65,1,INDEX(Correlations!$F$3:$DA$102,MAX(CC$1,$A65),MIN(CC$1,$A65)))</f>
        <v>0.45</v>
      </c>
      <c r="CD65">
        <f>IF(CD$1=$A65,1,INDEX(Correlations!$F$3:$DA$102,MAX(CD$1,$A65),MIN(CD$1,$A65)))</f>
        <v>0.32</v>
      </c>
      <c r="CE65">
        <f>IF(CE$1=$A65,1,INDEX(Correlations!$F$3:$DA$102,MAX(CE$1,$A65),MIN(CE$1,$A65)))</f>
        <v>0.53</v>
      </c>
      <c r="CF65">
        <f>IF(CF$1=$A65,1,INDEX(Correlations!$F$3:$DA$102,MAX(CF$1,$A65),MIN(CF$1,$A65)))</f>
        <v>0.46</v>
      </c>
      <c r="CG65">
        <f>IF(CG$1=$A65,1,INDEX(Correlations!$F$3:$DA$102,MAX(CG$1,$A65),MIN(CG$1,$A65)))</f>
        <v>0</v>
      </c>
      <c r="CH65">
        <f>IF(CH$1=$A65,1,INDEX(Correlations!$F$3:$DA$102,MAX(CH$1,$A65),MIN(CH$1,$A65)))</f>
        <v>0</v>
      </c>
      <c r="CI65">
        <f>IF(CI$1=$A65,1,INDEX(Correlations!$F$3:$DA$102,MAX(CI$1,$A65),MIN(CI$1,$A65)))</f>
        <v>0</v>
      </c>
      <c r="CJ65">
        <f>IF(CJ$1=$A65,1,INDEX(Correlations!$F$3:$DA$102,MAX(CJ$1,$A65),MIN(CJ$1,$A65)))</f>
        <v>0</v>
      </c>
      <c r="CK65">
        <f>IF(CK$1=$A65,1,INDEX(Correlations!$F$3:$DA$102,MAX(CK$1,$A65),MIN(CK$1,$A65)))</f>
        <v>0</v>
      </c>
      <c r="CL65">
        <f>IF(CL$1=$A65,1,INDEX(Correlations!$F$3:$DA$102,MAX(CL$1,$A65),MIN(CL$1,$A65)))</f>
        <v>0</v>
      </c>
      <c r="CM65">
        <f>IF(CM$1=$A65,1,INDEX(Correlations!$F$3:$DA$102,MAX(CM$1,$A65),MIN(CM$1,$A65)))</f>
        <v>0</v>
      </c>
      <c r="CN65">
        <f>IF(CN$1=$A65,1,INDEX(Correlations!$F$3:$DA$102,MAX(CN$1,$A65),MIN(CN$1,$A65)))</f>
        <v>0</v>
      </c>
      <c r="CO65">
        <f>IF(CO$1=$A65,1,INDEX(Correlations!$F$3:$DA$102,MAX(CO$1,$A65),MIN(CO$1,$A65)))</f>
        <v>0</v>
      </c>
      <c r="CP65">
        <f>IF(CP$1=$A65,1,INDEX(Correlations!$F$3:$DA$102,MAX(CP$1,$A65),MIN(CP$1,$A65)))</f>
        <v>0</v>
      </c>
      <c r="CQ65">
        <f>IF(CQ$1=$A65,1,INDEX(Correlations!$F$3:$DA$102,MAX(CQ$1,$A65),MIN(CQ$1,$A65)))</f>
        <v>0</v>
      </c>
      <c r="CR65">
        <f>IF(CR$1=$A65,1,INDEX(Correlations!$F$3:$DA$102,MAX(CR$1,$A65),MIN(CR$1,$A65)))</f>
        <v>0</v>
      </c>
      <c r="CS65">
        <f>IF(CS$1=$A65,1,INDEX(Correlations!$F$3:$DA$102,MAX(CS$1,$A65),MIN(CS$1,$A65)))</f>
        <v>0</v>
      </c>
      <c r="CT65">
        <f>IF(CT$1=$A65,1,INDEX(Correlations!$F$3:$DA$102,MAX(CT$1,$A65),MIN(CT$1,$A65)))</f>
        <v>0</v>
      </c>
      <c r="CU65">
        <f>IF(CU$1=$A65,1,INDEX(Correlations!$F$3:$DA$102,MAX(CU$1,$A65),MIN(CU$1,$A65)))</f>
        <v>0</v>
      </c>
      <c r="CV65">
        <f>IF(CV$1=$A65,1,INDEX(Correlations!$F$3:$DA$102,MAX(CV$1,$A65),MIN(CV$1,$A65)))</f>
        <v>0</v>
      </c>
      <c r="CW65">
        <f>IF(CW$1=$A65,1,INDEX(Correlations!$F$3:$DA$102,MAX(CW$1,$A65),MIN(CW$1,$A65)))</f>
        <v>0</v>
      </c>
    </row>
    <row r="66" spans="1:101" x14ac:dyDescent="0.15">
      <c r="A66">
        <v>65</v>
      </c>
      <c r="B66">
        <f>IF(B$1=$A66,1,INDEX(Correlations!$F$3:$DA$102,MAX(B$1,$A66),MIN(B$1,$A66)))</f>
        <v>0</v>
      </c>
      <c r="C66">
        <f>IF(C$1=$A66,1,INDEX(Correlations!$F$3:$DA$102,MAX(C$1,$A66),MIN(C$1,$A66)))</f>
        <v>0</v>
      </c>
      <c r="D66">
        <f>IF(D$1=$A66,1,INDEX(Correlations!$F$3:$DA$102,MAX(D$1,$A66),MIN(D$1,$A66)))</f>
        <v>0</v>
      </c>
      <c r="E66">
        <f>IF(E$1=$A66,1,INDEX(Correlations!$F$3:$DA$102,MAX(E$1,$A66),MIN(E$1,$A66)))</f>
        <v>0</v>
      </c>
      <c r="F66">
        <f>IF(F$1=$A66,1,INDEX(Correlations!$F$3:$DA$102,MAX(F$1,$A66),MIN(F$1,$A66)))</f>
        <v>0</v>
      </c>
      <c r="G66">
        <f>IF(G$1=$A66,1,INDEX(Correlations!$F$3:$DA$102,MAX(G$1,$A66),MIN(G$1,$A66)))</f>
        <v>0</v>
      </c>
      <c r="H66">
        <f>IF(H$1=$A66,1,INDEX(Correlations!$F$3:$DA$102,MAX(H$1,$A66),MIN(H$1,$A66)))</f>
        <v>0</v>
      </c>
      <c r="I66">
        <f>IF(I$1=$A66,1,INDEX(Correlations!$F$3:$DA$102,MAX(I$1,$A66),MIN(I$1,$A66)))</f>
        <v>0</v>
      </c>
      <c r="J66">
        <f>IF(J$1=$A66,1,INDEX(Correlations!$F$3:$DA$102,MAX(J$1,$A66),MIN(J$1,$A66)))</f>
        <v>0</v>
      </c>
      <c r="K66">
        <f>IF(K$1=$A66,1,INDEX(Correlations!$F$3:$DA$102,MAX(K$1,$A66),MIN(K$1,$A66)))</f>
        <v>0</v>
      </c>
      <c r="L66">
        <f>IF(L$1=$A66,1,INDEX(Correlations!$F$3:$DA$102,MAX(L$1,$A66),MIN(L$1,$A66)))</f>
        <v>0</v>
      </c>
      <c r="M66">
        <f>IF(M$1=$A66,1,INDEX(Correlations!$F$3:$DA$102,MAX(M$1,$A66),MIN(M$1,$A66)))</f>
        <v>0</v>
      </c>
      <c r="N66">
        <f>IF(N$1=$A66,1,INDEX(Correlations!$F$3:$DA$102,MAX(N$1,$A66),MIN(N$1,$A66)))</f>
        <v>0</v>
      </c>
      <c r="O66">
        <f>IF(O$1=$A66,1,INDEX(Correlations!$F$3:$DA$102,MAX(O$1,$A66),MIN(O$1,$A66)))</f>
        <v>0</v>
      </c>
      <c r="P66">
        <f>IF(P$1=$A66,1,INDEX(Correlations!$F$3:$DA$102,MAX(P$1,$A66),MIN(P$1,$A66)))</f>
        <v>0</v>
      </c>
      <c r="Q66">
        <f>IF(Q$1=$A66,1,INDEX(Correlations!$F$3:$DA$102,MAX(Q$1,$A66),MIN(Q$1,$A66)))</f>
        <v>0</v>
      </c>
      <c r="R66">
        <f>IF(R$1=$A66,1,INDEX(Correlations!$F$3:$DA$102,MAX(R$1,$A66),MIN(R$1,$A66)))</f>
        <v>0</v>
      </c>
      <c r="S66">
        <f>IF(S$1=$A66,1,INDEX(Correlations!$F$3:$DA$102,MAX(S$1,$A66),MIN(S$1,$A66)))</f>
        <v>0</v>
      </c>
      <c r="T66">
        <f>IF(T$1=$A66,1,INDEX(Correlations!$F$3:$DA$102,MAX(T$1,$A66),MIN(T$1,$A66)))</f>
        <v>0</v>
      </c>
      <c r="U66">
        <f>IF(U$1=$A66,1,INDEX(Correlations!$F$3:$DA$102,MAX(U$1,$A66),MIN(U$1,$A66)))</f>
        <v>0</v>
      </c>
      <c r="V66">
        <f>IF(V$1=$A66,1,INDEX(Correlations!$F$3:$DA$102,MAX(V$1,$A66),MIN(V$1,$A66)))</f>
        <v>0</v>
      </c>
      <c r="W66">
        <f>IF(W$1=$A66,1,INDEX(Correlations!$F$3:$DA$102,MAX(W$1,$A66),MIN(W$1,$A66)))</f>
        <v>0</v>
      </c>
      <c r="X66">
        <f>IF(X$1=$A66,1,INDEX(Correlations!$F$3:$DA$102,MAX(X$1,$A66),MIN(X$1,$A66)))</f>
        <v>0</v>
      </c>
      <c r="Y66">
        <f>IF(Y$1=$A66,1,INDEX(Correlations!$F$3:$DA$102,MAX(Y$1,$A66),MIN(Y$1,$A66)))</f>
        <v>0</v>
      </c>
      <c r="Z66">
        <f>IF(Z$1=$A66,1,INDEX(Correlations!$F$3:$DA$102,MAX(Z$1,$A66),MIN(Z$1,$A66)))</f>
        <v>0</v>
      </c>
      <c r="AA66">
        <f>IF(AA$1=$A66,1,INDEX(Correlations!$F$3:$DA$102,MAX(AA$1,$A66),MIN(AA$1,$A66)))</f>
        <v>0</v>
      </c>
      <c r="AB66">
        <f>IF(AB$1=$A66,1,INDEX(Correlations!$F$3:$DA$102,MAX(AB$1,$A66),MIN(AB$1,$A66)))</f>
        <v>0</v>
      </c>
      <c r="AC66">
        <f>IF(AC$1=$A66,1,INDEX(Correlations!$F$3:$DA$102,MAX(AC$1,$A66),MIN(AC$1,$A66)))</f>
        <v>0</v>
      </c>
      <c r="AD66">
        <f>IF(AD$1=$A66,1,INDEX(Correlations!$F$3:$DA$102,MAX(AD$1,$A66),MIN(AD$1,$A66)))</f>
        <v>0</v>
      </c>
      <c r="AE66">
        <f>IF(AE$1=$A66,1,INDEX(Correlations!$F$3:$DA$102,MAX(AE$1,$A66),MIN(AE$1,$A66)))</f>
        <v>0</v>
      </c>
      <c r="AF66">
        <f>IF(AF$1=$A66,1,INDEX(Correlations!$F$3:$DA$102,MAX(AF$1,$A66),MIN(AF$1,$A66)))</f>
        <v>0</v>
      </c>
      <c r="AG66">
        <f>IF(AG$1=$A66,1,INDEX(Correlations!$F$3:$DA$102,MAX(AG$1,$A66),MIN(AG$1,$A66)))</f>
        <v>0</v>
      </c>
      <c r="AH66">
        <f>IF(AH$1=$A66,1,INDEX(Correlations!$F$3:$DA$102,MAX(AH$1,$A66),MIN(AH$1,$A66)))</f>
        <v>0</v>
      </c>
      <c r="AI66">
        <f>IF(AI$1=$A66,1,INDEX(Correlations!$F$3:$DA$102,MAX(AI$1,$A66),MIN(AI$1,$A66)))</f>
        <v>0</v>
      </c>
      <c r="AJ66">
        <f>IF(AJ$1=$A66,1,INDEX(Correlations!$F$3:$DA$102,MAX(AJ$1,$A66),MIN(AJ$1,$A66)))</f>
        <v>0</v>
      </c>
      <c r="AK66">
        <f>IF(AK$1=$A66,1,INDEX(Correlations!$F$3:$DA$102,MAX(AK$1,$A66),MIN(AK$1,$A66)))</f>
        <v>0</v>
      </c>
      <c r="AL66">
        <f>IF(AL$1=$A66,1,INDEX(Correlations!$F$3:$DA$102,MAX(AL$1,$A66),MIN(AL$1,$A66)))</f>
        <v>0</v>
      </c>
      <c r="AM66">
        <f>IF(AM$1=$A66,1,INDEX(Correlations!$F$3:$DA$102,MAX(AM$1,$A66),MIN(AM$1,$A66)))</f>
        <v>0</v>
      </c>
      <c r="AN66">
        <f>IF(AN$1=$A66,1,INDEX(Correlations!$F$3:$DA$102,MAX(AN$1,$A66),MIN(AN$1,$A66)))</f>
        <v>0</v>
      </c>
      <c r="AO66">
        <f>IF(AO$1=$A66,1,INDEX(Correlations!$F$3:$DA$102,MAX(AO$1,$A66),MIN(AO$1,$A66)))</f>
        <v>0</v>
      </c>
      <c r="AP66">
        <f>IF(AP$1=$A66,1,INDEX(Correlations!$F$3:$DA$102,MAX(AP$1,$A66),MIN(AP$1,$A66)))</f>
        <v>0</v>
      </c>
      <c r="AQ66">
        <f>IF(AQ$1=$A66,1,INDEX(Correlations!$F$3:$DA$102,MAX(AQ$1,$A66),MIN(AQ$1,$A66)))</f>
        <v>0</v>
      </c>
      <c r="AR66">
        <f>IF(AR$1=$A66,1,INDEX(Correlations!$F$3:$DA$102,MAX(AR$1,$A66),MIN(AR$1,$A66)))</f>
        <v>0</v>
      </c>
      <c r="AS66">
        <f>IF(AS$1=$A66,1,INDEX(Correlations!$F$3:$DA$102,MAX(AS$1,$A66),MIN(AS$1,$A66)))</f>
        <v>0</v>
      </c>
      <c r="AT66">
        <f>IF(AT$1=$A66,1,INDEX(Correlations!$F$3:$DA$102,MAX(AT$1,$A66),MIN(AT$1,$A66)))</f>
        <v>0</v>
      </c>
      <c r="AU66">
        <f>IF(AU$1=$A66,1,INDEX(Correlations!$F$3:$DA$102,MAX(AU$1,$A66),MIN(AU$1,$A66)))</f>
        <v>0</v>
      </c>
      <c r="AV66">
        <f>IF(AV$1=$A66,1,INDEX(Correlations!$F$3:$DA$102,MAX(AV$1,$A66),MIN(AV$1,$A66)))</f>
        <v>0</v>
      </c>
      <c r="AW66">
        <f>IF(AW$1=$A66,1,INDEX(Correlations!$F$3:$DA$102,MAX(AW$1,$A66),MIN(AW$1,$A66)))</f>
        <v>0</v>
      </c>
      <c r="AX66">
        <f>IF(AX$1=$A66,1,INDEX(Correlations!$F$3:$DA$102,MAX(AX$1,$A66),MIN(AX$1,$A66)))</f>
        <v>0</v>
      </c>
      <c r="AY66">
        <f>IF(AY$1=$A66,1,INDEX(Correlations!$F$3:$DA$102,MAX(AY$1,$A66),MIN(AY$1,$A66)))</f>
        <v>0</v>
      </c>
      <c r="AZ66">
        <f>IF(AZ$1=$A66,1,INDEX(Correlations!$F$3:$DA$102,MAX(AZ$1,$A66),MIN(AZ$1,$A66)))</f>
        <v>0</v>
      </c>
      <c r="BA66">
        <f>IF(BA$1=$A66,1,INDEX(Correlations!$F$3:$DA$102,MAX(BA$1,$A66),MIN(BA$1,$A66)))</f>
        <v>0.49</v>
      </c>
      <c r="BB66">
        <f>IF(BB$1=$A66,1,INDEX(Correlations!$F$3:$DA$102,MAX(BB$1,$A66),MIN(BB$1,$A66)))</f>
        <v>0.44</v>
      </c>
      <c r="BC66">
        <f>IF(BC$1=$A66,1,INDEX(Correlations!$F$3:$DA$102,MAX(BC$1,$A66),MIN(BC$1,$A66)))</f>
        <v>0.52</v>
      </c>
      <c r="BD66">
        <f>IF(BD$1=$A66,1,INDEX(Correlations!$F$3:$DA$102,MAX(BD$1,$A66),MIN(BD$1,$A66)))</f>
        <v>0.48</v>
      </c>
      <c r="BE66">
        <f>IF(BE$1=$A66,1,INDEX(Correlations!$F$3:$DA$102,MAX(BE$1,$A66),MIN(BE$1,$A66)))</f>
        <v>0.53</v>
      </c>
      <c r="BF66">
        <f>IF(BF$1=$A66,1,INDEX(Correlations!$F$3:$DA$102,MAX(BF$1,$A66),MIN(BF$1,$A66)))</f>
        <v>0</v>
      </c>
      <c r="BG66">
        <f>IF(BG$1=$A66,1,INDEX(Correlations!$F$3:$DA$102,MAX(BG$1,$A66),MIN(BG$1,$A66)))</f>
        <v>0</v>
      </c>
      <c r="BH66">
        <f>IF(BH$1=$A66,1,INDEX(Correlations!$F$3:$DA$102,MAX(BH$1,$A66),MIN(BH$1,$A66)))</f>
        <v>0</v>
      </c>
      <c r="BI66">
        <f>IF(BI$1=$A66,1,INDEX(Correlations!$F$3:$DA$102,MAX(BI$1,$A66),MIN(BI$1,$A66)))</f>
        <v>0</v>
      </c>
      <c r="BJ66">
        <f>IF(BJ$1=$A66,1,INDEX(Correlations!$F$3:$DA$102,MAX(BJ$1,$A66),MIN(BJ$1,$A66)))</f>
        <v>0</v>
      </c>
      <c r="BK66">
        <f>IF(BK$1=$A66,1,INDEX(Correlations!$F$3:$DA$102,MAX(BK$1,$A66),MIN(BK$1,$A66)))</f>
        <v>0</v>
      </c>
      <c r="BL66">
        <f>IF(BL$1=$A66,1,INDEX(Correlations!$F$3:$DA$102,MAX(BL$1,$A66),MIN(BL$1,$A66)))</f>
        <v>0</v>
      </c>
      <c r="BM66">
        <f>IF(BM$1=$A66,1,INDEX(Correlations!$F$3:$DA$102,MAX(BM$1,$A66),MIN(BM$1,$A66)))</f>
        <v>0</v>
      </c>
      <c r="BN66">
        <f>IF(BN$1=$A66,1,INDEX(Correlations!$F$3:$DA$102,MAX(BN$1,$A66),MIN(BN$1,$A66)))</f>
        <v>1</v>
      </c>
      <c r="BO66">
        <f>IF(BO$1=$A66,1,INDEX(Correlations!$F$3:$DA$102,MAX(BO$1,$A66),MIN(BO$1,$A66)))</f>
        <v>0</v>
      </c>
      <c r="BP66">
        <f>IF(BP$1=$A66,1,INDEX(Correlations!$F$3:$DA$102,MAX(BP$1,$A66),MIN(BP$1,$A66)))</f>
        <v>0</v>
      </c>
      <c r="BQ66">
        <f>IF(BQ$1=$A66,1,INDEX(Correlations!$F$3:$DA$102,MAX(BQ$1,$A66),MIN(BQ$1,$A66)))</f>
        <v>0</v>
      </c>
      <c r="BR66">
        <f>IF(BR$1=$A66,1,INDEX(Correlations!$F$3:$DA$102,MAX(BR$1,$A66),MIN(BR$1,$A66)))</f>
        <v>0</v>
      </c>
      <c r="BS66">
        <f>IF(BS$1=$A66,1,INDEX(Correlations!$F$3:$DA$102,MAX(BS$1,$A66),MIN(BS$1,$A66)))</f>
        <v>0</v>
      </c>
      <c r="BT66">
        <f>IF(BT$1=$A66,1,INDEX(Correlations!$F$3:$DA$102,MAX(BT$1,$A66),MIN(BT$1,$A66)))</f>
        <v>0.37</v>
      </c>
      <c r="BU66">
        <f>IF(BU$1=$A66,1,INDEX(Correlations!$F$3:$DA$102,MAX(BU$1,$A66),MIN(BU$1,$A66)))</f>
        <v>0.47</v>
      </c>
      <c r="BV66">
        <f>IF(BV$1=$A66,1,INDEX(Correlations!$F$3:$DA$102,MAX(BV$1,$A66),MIN(BV$1,$A66)))</f>
        <v>0</v>
      </c>
      <c r="BW66">
        <f>IF(BW$1=$A66,1,INDEX(Correlations!$F$3:$DA$102,MAX(BW$1,$A66),MIN(BW$1,$A66)))</f>
        <v>0</v>
      </c>
      <c r="BX66">
        <f>IF(BX$1=$A66,1,INDEX(Correlations!$F$3:$DA$102,MAX(BX$1,$A66),MIN(BX$1,$A66)))</f>
        <v>0</v>
      </c>
      <c r="BY66">
        <f>IF(BY$1=$A66,1,INDEX(Correlations!$F$3:$DA$102,MAX(BY$1,$A66),MIN(BY$1,$A66)))</f>
        <v>0</v>
      </c>
      <c r="BZ66">
        <f>IF(BZ$1=$A66,1,INDEX(Correlations!$F$3:$DA$102,MAX(BZ$1,$A66),MIN(BZ$1,$A66)))</f>
        <v>0</v>
      </c>
      <c r="CA66">
        <f>IF(CA$1=$A66,1,INDEX(Correlations!$F$3:$DA$102,MAX(CA$1,$A66),MIN(CA$1,$A66)))</f>
        <v>0</v>
      </c>
      <c r="CB66">
        <f>IF(CB$1=$A66,1,INDEX(Correlations!$F$3:$DA$102,MAX(CB$1,$A66),MIN(CB$1,$A66)))</f>
        <v>0.56000000000000005</v>
      </c>
      <c r="CC66">
        <f>IF(CC$1=$A66,1,INDEX(Correlations!$F$3:$DA$102,MAX(CC$1,$A66),MIN(CC$1,$A66)))</f>
        <v>0.4</v>
      </c>
      <c r="CD66">
        <f>IF(CD$1=$A66,1,INDEX(Correlations!$F$3:$DA$102,MAX(CD$1,$A66),MIN(CD$1,$A66)))</f>
        <v>0.28999999999999998</v>
      </c>
      <c r="CE66">
        <f>IF(CE$1=$A66,1,INDEX(Correlations!$F$3:$DA$102,MAX(CE$1,$A66),MIN(CE$1,$A66)))</f>
        <v>0.4</v>
      </c>
      <c r="CF66">
        <f>IF(CF$1=$A66,1,INDEX(Correlations!$F$3:$DA$102,MAX(CF$1,$A66),MIN(CF$1,$A66)))</f>
        <v>0.32</v>
      </c>
      <c r="CG66">
        <f>IF(CG$1=$A66,1,INDEX(Correlations!$F$3:$DA$102,MAX(CG$1,$A66),MIN(CG$1,$A66)))</f>
        <v>0</v>
      </c>
      <c r="CH66">
        <f>IF(CH$1=$A66,1,INDEX(Correlations!$F$3:$DA$102,MAX(CH$1,$A66),MIN(CH$1,$A66)))</f>
        <v>0</v>
      </c>
      <c r="CI66">
        <f>IF(CI$1=$A66,1,INDEX(Correlations!$F$3:$DA$102,MAX(CI$1,$A66),MIN(CI$1,$A66)))</f>
        <v>0</v>
      </c>
      <c r="CJ66">
        <f>IF(CJ$1=$A66,1,INDEX(Correlations!$F$3:$DA$102,MAX(CJ$1,$A66),MIN(CJ$1,$A66)))</f>
        <v>0</v>
      </c>
      <c r="CK66">
        <f>IF(CK$1=$A66,1,INDEX(Correlations!$F$3:$DA$102,MAX(CK$1,$A66),MIN(CK$1,$A66)))</f>
        <v>0</v>
      </c>
      <c r="CL66">
        <f>IF(CL$1=$A66,1,INDEX(Correlations!$F$3:$DA$102,MAX(CL$1,$A66),MIN(CL$1,$A66)))</f>
        <v>0</v>
      </c>
      <c r="CM66">
        <f>IF(CM$1=$A66,1,INDEX(Correlations!$F$3:$DA$102,MAX(CM$1,$A66),MIN(CM$1,$A66)))</f>
        <v>0</v>
      </c>
      <c r="CN66">
        <f>IF(CN$1=$A66,1,INDEX(Correlations!$F$3:$DA$102,MAX(CN$1,$A66),MIN(CN$1,$A66)))</f>
        <v>0</v>
      </c>
      <c r="CO66">
        <f>IF(CO$1=$A66,1,INDEX(Correlations!$F$3:$DA$102,MAX(CO$1,$A66),MIN(CO$1,$A66)))</f>
        <v>0</v>
      </c>
      <c r="CP66">
        <f>IF(CP$1=$A66,1,INDEX(Correlations!$F$3:$DA$102,MAX(CP$1,$A66),MIN(CP$1,$A66)))</f>
        <v>0</v>
      </c>
      <c r="CQ66">
        <f>IF(CQ$1=$A66,1,INDEX(Correlations!$F$3:$DA$102,MAX(CQ$1,$A66),MIN(CQ$1,$A66)))</f>
        <v>0</v>
      </c>
      <c r="CR66">
        <f>IF(CR$1=$A66,1,INDEX(Correlations!$F$3:$DA$102,MAX(CR$1,$A66),MIN(CR$1,$A66)))</f>
        <v>0</v>
      </c>
      <c r="CS66">
        <f>IF(CS$1=$A66,1,INDEX(Correlations!$F$3:$DA$102,MAX(CS$1,$A66),MIN(CS$1,$A66)))</f>
        <v>0</v>
      </c>
      <c r="CT66">
        <f>IF(CT$1=$A66,1,INDEX(Correlations!$F$3:$DA$102,MAX(CT$1,$A66),MIN(CT$1,$A66)))</f>
        <v>0</v>
      </c>
      <c r="CU66">
        <f>IF(CU$1=$A66,1,INDEX(Correlations!$F$3:$DA$102,MAX(CU$1,$A66),MIN(CU$1,$A66)))</f>
        <v>0</v>
      </c>
      <c r="CV66">
        <f>IF(CV$1=$A66,1,INDEX(Correlations!$F$3:$DA$102,MAX(CV$1,$A66),MIN(CV$1,$A66)))</f>
        <v>0</v>
      </c>
      <c r="CW66">
        <f>IF(CW$1=$A66,1,INDEX(Correlations!$F$3:$DA$102,MAX(CW$1,$A66),MIN(CW$1,$A66)))</f>
        <v>0</v>
      </c>
    </row>
    <row r="67" spans="1:101" x14ac:dyDescent="0.15">
      <c r="A67">
        <v>66</v>
      </c>
      <c r="B67">
        <f>IF(B$1=$A67,1,INDEX(Correlations!$F$3:$DA$102,MAX(B$1,$A67),MIN(B$1,$A67)))</f>
        <v>0</v>
      </c>
      <c r="C67">
        <f>IF(C$1=$A67,1,INDEX(Correlations!$F$3:$DA$102,MAX(C$1,$A67),MIN(C$1,$A67)))</f>
        <v>0</v>
      </c>
      <c r="D67">
        <f>IF(D$1=$A67,1,INDEX(Correlations!$F$3:$DA$102,MAX(D$1,$A67),MIN(D$1,$A67)))</f>
        <v>0</v>
      </c>
      <c r="E67">
        <f>IF(E$1=$A67,1,INDEX(Correlations!$F$3:$DA$102,MAX(E$1,$A67),MIN(E$1,$A67)))</f>
        <v>0</v>
      </c>
      <c r="F67">
        <f>IF(F$1=$A67,1,INDEX(Correlations!$F$3:$DA$102,MAX(F$1,$A67),MIN(F$1,$A67)))</f>
        <v>0</v>
      </c>
      <c r="G67">
        <f>IF(G$1=$A67,1,INDEX(Correlations!$F$3:$DA$102,MAX(G$1,$A67),MIN(G$1,$A67)))</f>
        <v>0</v>
      </c>
      <c r="H67">
        <f>IF(H$1=$A67,1,INDEX(Correlations!$F$3:$DA$102,MAX(H$1,$A67),MIN(H$1,$A67)))</f>
        <v>0</v>
      </c>
      <c r="I67">
        <f>IF(I$1=$A67,1,INDEX(Correlations!$F$3:$DA$102,MAX(I$1,$A67),MIN(I$1,$A67)))</f>
        <v>0</v>
      </c>
      <c r="J67">
        <f>IF(J$1=$A67,1,INDEX(Correlations!$F$3:$DA$102,MAX(J$1,$A67),MIN(J$1,$A67)))</f>
        <v>0</v>
      </c>
      <c r="K67">
        <f>IF(K$1=$A67,1,INDEX(Correlations!$F$3:$DA$102,MAX(K$1,$A67),MIN(K$1,$A67)))</f>
        <v>0</v>
      </c>
      <c r="L67">
        <f>IF(L$1=$A67,1,INDEX(Correlations!$F$3:$DA$102,MAX(L$1,$A67),MIN(L$1,$A67)))</f>
        <v>0</v>
      </c>
      <c r="M67">
        <f>IF(M$1=$A67,1,INDEX(Correlations!$F$3:$DA$102,MAX(M$1,$A67),MIN(M$1,$A67)))</f>
        <v>0</v>
      </c>
      <c r="N67">
        <f>IF(N$1=$A67,1,INDEX(Correlations!$F$3:$DA$102,MAX(N$1,$A67),MIN(N$1,$A67)))</f>
        <v>0</v>
      </c>
      <c r="O67">
        <f>IF(O$1=$A67,1,INDEX(Correlations!$F$3:$DA$102,MAX(O$1,$A67),MIN(O$1,$A67)))</f>
        <v>0</v>
      </c>
      <c r="P67">
        <f>IF(P$1=$A67,1,INDEX(Correlations!$F$3:$DA$102,MAX(P$1,$A67),MIN(P$1,$A67)))</f>
        <v>0</v>
      </c>
      <c r="Q67">
        <f>IF(Q$1=$A67,1,INDEX(Correlations!$F$3:$DA$102,MAX(Q$1,$A67),MIN(Q$1,$A67)))</f>
        <v>0</v>
      </c>
      <c r="R67">
        <f>IF(R$1=$A67,1,INDEX(Correlations!$F$3:$DA$102,MAX(R$1,$A67),MIN(R$1,$A67)))</f>
        <v>0</v>
      </c>
      <c r="S67">
        <f>IF(S$1=$A67,1,INDEX(Correlations!$F$3:$DA$102,MAX(S$1,$A67),MIN(S$1,$A67)))</f>
        <v>0</v>
      </c>
      <c r="T67">
        <f>IF(T$1=$A67,1,INDEX(Correlations!$F$3:$DA$102,MAX(T$1,$A67),MIN(T$1,$A67)))</f>
        <v>0</v>
      </c>
      <c r="U67">
        <f>IF(U$1=$A67,1,INDEX(Correlations!$F$3:$DA$102,MAX(U$1,$A67),MIN(U$1,$A67)))</f>
        <v>0</v>
      </c>
      <c r="V67">
        <f>IF(V$1=$A67,1,INDEX(Correlations!$F$3:$DA$102,MAX(V$1,$A67),MIN(V$1,$A67)))</f>
        <v>0</v>
      </c>
      <c r="W67">
        <f>IF(W$1=$A67,1,INDEX(Correlations!$F$3:$DA$102,MAX(W$1,$A67),MIN(W$1,$A67)))</f>
        <v>0</v>
      </c>
      <c r="X67">
        <f>IF(X$1=$A67,1,INDEX(Correlations!$F$3:$DA$102,MAX(X$1,$A67),MIN(X$1,$A67)))</f>
        <v>0</v>
      </c>
      <c r="Y67">
        <f>IF(Y$1=$A67,1,INDEX(Correlations!$F$3:$DA$102,MAX(Y$1,$A67),MIN(Y$1,$A67)))</f>
        <v>0</v>
      </c>
      <c r="Z67">
        <f>IF(Z$1=$A67,1,INDEX(Correlations!$F$3:$DA$102,MAX(Z$1,$A67),MIN(Z$1,$A67)))</f>
        <v>0</v>
      </c>
      <c r="AA67">
        <f>IF(AA$1=$A67,1,INDEX(Correlations!$F$3:$DA$102,MAX(AA$1,$A67),MIN(AA$1,$A67)))</f>
        <v>0</v>
      </c>
      <c r="AB67">
        <f>IF(AB$1=$A67,1,INDEX(Correlations!$F$3:$DA$102,MAX(AB$1,$A67),MIN(AB$1,$A67)))</f>
        <v>0</v>
      </c>
      <c r="AC67">
        <f>IF(AC$1=$A67,1,INDEX(Correlations!$F$3:$DA$102,MAX(AC$1,$A67),MIN(AC$1,$A67)))</f>
        <v>0</v>
      </c>
      <c r="AD67">
        <f>IF(AD$1=$A67,1,INDEX(Correlations!$F$3:$DA$102,MAX(AD$1,$A67),MIN(AD$1,$A67)))</f>
        <v>0</v>
      </c>
      <c r="AE67">
        <f>IF(AE$1=$A67,1,INDEX(Correlations!$F$3:$DA$102,MAX(AE$1,$A67),MIN(AE$1,$A67)))</f>
        <v>0</v>
      </c>
      <c r="AF67">
        <f>IF(AF$1=$A67,1,INDEX(Correlations!$F$3:$DA$102,MAX(AF$1,$A67),MIN(AF$1,$A67)))</f>
        <v>0</v>
      </c>
      <c r="AG67">
        <f>IF(AG$1=$A67,1,INDEX(Correlations!$F$3:$DA$102,MAX(AG$1,$A67),MIN(AG$1,$A67)))</f>
        <v>0</v>
      </c>
      <c r="AH67">
        <f>IF(AH$1=$A67,1,INDEX(Correlations!$F$3:$DA$102,MAX(AH$1,$A67),MIN(AH$1,$A67)))</f>
        <v>0</v>
      </c>
      <c r="AI67">
        <f>IF(AI$1=$A67,1,INDEX(Correlations!$F$3:$DA$102,MAX(AI$1,$A67),MIN(AI$1,$A67)))</f>
        <v>0</v>
      </c>
      <c r="AJ67">
        <f>IF(AJ$1=$A67,1,INDEX(Correlations!$F$3:$DA$102,MAX(AJ$1,$A67),MIN(AJ$1,$A67)))</f>
        <v>0</v>
      </c>
      <c r="AK67">
        <f>IF(AK$1=$A67,1,INDEX(Correlations!$F$3:$DA$102,MAX(AK$1,$A67),MIN(AK$1,$A67)))</f>
        <v>0</v>
      </c>
      <c r="AL67">
        <f>IF(AL$1=$A67,1,INDEX(Correlations!$F$3:$DA$102,MAX(AL$1,$A67),MIN(AL$1,$A67)))</f>
        <v>0</v>
      </c>
      <c r="AM67">
        <f>IF(AM$1=$A67,1,INDEX(Correlations!$F$3:$DA$102,MAX(AM$1,$A67),MIN(AM$1,$A67)))</f>
        <v>0</v>
      </c>
      <c r="AN67">
        <f>IF(AN$1=$A67,1,INDEX(Correlations!$F$3:$DA$102,MAX(AN$1,$A67),MIN(AN$1,$A67)))</f>
        <v>0</v>
      </c>
      <c r="AO67">
        <f>IF(AO$1=$A67,1,INDEX(Correlations!$F$3:$DA$102,MAX(AO$1,$A67),MIN(AO$1,$A67)))</f>
        <v>0</v>
      </c>
      <c r="AP67">
        <f>IF(AP$1=$A67,1,INDEX(Correlations!$F$3:$DA$102,MAX(AP$1,$A67),MIN(AP$1,$A67)))</f>
        <v>0</v>
      </c>
      <c r="AQ67">
        <f>IF(AQ$1=$A67,1,INDEX(Correlations!$F$3:$DA$102,MAX(AQ$1,$A67),MIN(AQ$1,$A67)))</f>
        <v>0</v>
      </c>
      <c r="AR67">
        <f>IF(AR$1=$A67,1,INDEX(Correlations!$F$3:$DA$102,MAX(AR$1,$A67),MIN(AR$1,$A67)))</f>
        <v>0</v>
      </c>
      <c r="AS67">
        <f>IF(AS$1=$A67,1,INDEX(Correlations!$F$3:$DA$102,MAX(AS$1,$A67),MIN(AS$1,$A67)))</f>
        <v>0</v>
      </c>
      <c r="AT67">
        <f>IF(AT$1=$A67,1,INDEX(Correlations!$F$3:$DA$102,MAX(AT$1,$A67),MIN(AT$1,$A67)))</f>
        <v>0</v>
      </c>
      <c r="AU67">
        <f>IF(AU$1=$A67,1,INDEX(Correlations!$F$3:$DA$102,MAX(AU$1,$A67),MIN(AU$1,$A67)))</f>
        <v>0</v>
      </c>
      <c r="AV67">
        <f>IF(AV$1=$A67,1,INDEX(Correlations!$F$3:$DA$102,MAX(AV$1,$A67),MIN(AV$1,$A67)))</f>
        <v>0</v>
      </c>
      <c r="AW67">
        <f>IF(AW$1=$A67,1,INDEX(Correlations!$F$3:$DA$102,MAX(AW$1,$A67),MIN(AW$1,$A67)))</f>
        <v>0</v>
      </c>
      <c r="AX67">
        <f>IF(AX$1=$A67,1,INDEX(Correlations!$F$3:$DA$102,MAX(AX$1,$A67),MIN(AX$1,$A67)))</f>
        <v>0</v>
      </c>
      <c r="AY67">
        <f>IF(AY$1=$A67,1,INDEX(Correlations!$F$3:$DA$102,MAX(AY$1,$A67),MIN(AY$1,$A67)))</f>
        <v>0</v>
      </c>
      <c r="AZ67">
        <f>IF(AZ$1=$A67,1,INDEX(Correlations!$F$3:$DA$102,MAX(AZ$1,$A67),MIN(AZ$1,$A67)))</f>
        <v>0</v>
      </c>
      <c r="BA67">
        <f>IF(BA$1=$A67,1,INDEX(Correlations!$F$3:$DA$102,MAX(BA$1,$A67),MIN(BA$1,$A67)))</f>
        <v>0.36</v>
      </c>
      <c r="BB67">
        <f>IF(BB$1=$A67,1,INDEX(Correlations!$F$3:$DA$102,MAX(BB$1,$A67),MIN(BB$1,$A67)))</f>
        <v>0.38</v>
      </c>
      <c r="BC67">
        <f>IF(BC$1=$A67,1,INDEX(Correlations!$F$3:$DA$102,MAX(BC$1,$A67),MIN(BC$1,$A67)))</f>
        <v>0.56999999999999995</v>
      </c>
      <c r="BD67">
        <f>IF(BD$1=$A67,1,INDEX(Correlations!$F$3:$DA$102,MAX(BD$1,$A67),MIN(BD$1,$A67)))</f>
        <v>0.38</v>
      </c>
      <c r="BE67">
        <f>IF(BE$1=$A67,1,INDEX(Correlations!$F$3:$DA$102,MAX(BE$1,$A67),MIN(BE$1,$A67)))</f>
        <v>0.41</v>
      </c>
      <c r="BF67">
        <f>IF(BF$1=$A67,1,INDEX(Correlations!$F$3:$DA$102,MAX(BF$1,$A67),MIN(BF$1,$A67)))</f>
        <v>0</v>
      </c>
      <c r="BG67">
        <f>IF(BG$1=$A67,1,INDEX(Correlations!$F$3:$DA$102,MAX(BG$1,$A67),MIN(BG$1,$A67)))</f>
        <v>0</v>
      </c>
      <c r="BH67">
        <f>IF(BH$1=$A67,1,INDEX(Correlations!$F$3:$DA$102,MAX(BH$1,$A67),MIN(BH$1,$A67)))</f>
        <v>0</v>
      </c>
      <c r="BI67">
        <f>IF(BI$1=$A67,1,INDEX(Correlations!$F$3:$DA$102,MAX(BI$1,$A67),MIN(BI$1,$A67)))</f>
        <v>0</v>
      </c>
      <c r="BJ67">
        <f>IF(BJ$1=$A67,1,INDEX(Correlations!$F$3:$DA$102,MAX(BJ$1,$A67),MIN(BJ$1,$A67)))</f>
        <v>0</v>
      </c>
      <c r="BK67">
        <f>IF(BK$1=$A67,1,INDEX(Correlations!$F$3:$DA$102,MAX(BK$1,$A67),MIN(BK$1,$A67)))</f>
        <v>0</v>
      </c>
      <c r="BL67">
        <f>IF(BL$1=$A67,1,INDEX(Correlations!$F$3:$DA$102,MAX(BL$1,$A67),MIN(BL$1,$A67)))</f>
        <v>0</v>
      </c>
      <c r="BM67">
        <f>IF(BM$1=$A67,1,INDEX(Correlations!$F$3:$DA$102,MAX(BM$1,$A67),MIN(BM$1,$A67)))</f>
        <v>0</v>
      </c>
      <c r="BN67">
        <f>IF(BN$1=$A67,1,INDEX(Correlations!$F$3:$DA$102,MAX(BN$1,$A67),MIN(BN$1,$A67)))</f>
        <v>0</v>
      </c>
      <c r="BO67">
        <f>IF(BO$1=$A67,1,INDEX(Correlations!$F$3:$DA$102,MAX(BO$1,$A67),MIN(BO$1,$A67)))</f>
        <v>1</v>
      </c>
      <c r="BP67">
        <f>IF(BP$1=$A67,1,INDEX(Correlations!$F$3:$DA$102,MAX(BP$1,$A67),MIN(BP$1,$A67)))</f>
        <v>0</v>
      </c>
      <c r="BQ67">
        <f>IF(BQ$1=$A67,1,INDEX(Correlations!$F$3:$DA$102,MAX(BQ$1,$A67),MIN(BQ$1,$A67)))</f>
        <v>0</v>
      </c>
      <c r="BR67">
        <f>IF(BR$1=$A67,1,INDEX(Correlations!$F$3:$DA$102,MAX(BR$1,$A67),MIN(BR$1,$A67)))</f>
        <v>0</v>
      </c>
      <c r="BS67">
        <f>IF(BS$1=$A67,1,INDEX(Correlations!$F$3:$DA$102,MAX(BS$1,$A67),MIN(BS$1,$A67)))</f>
        <v>0</v>
      </c>
      <c r="BT67">
        <f>IF(BT$1=$A67,1,INDEX(Correlations!$F$3:$DA$102,MAX(BT$1,$A67),MIN(BT$1,$A67)))</f>
        <v>0.4</v>
      </c>
      <c r="BU67">
        <f>IF(BU$1=$A67,1,INDEX(Correlations!$F$3:$DA$102,MAX(BU$1,$A67),MIN(BU$1,$A67)))</f>
        <v>0.39</v>
      </c>
      <c r="BV67">
        <f>IF(BV$1=$A67,1,INDEX(Correlations!$F$3:$DA$102,MAX(BV$1,$A67),MIN(BV$1,$A67)))</f>
        <v>0</v>
      </c>
      <c r="BW67">
        <f>IF(BW$1=$A67,1,INDEX(Correlations!$F$3:$DA$102,MAX(BW$1,$A67),MIN(BW$1,$A67)))</f>
        <v>0</v>
      </c>
      <c r="BX67">
        <f>IF(BX$1=$A67,1,INDEX(Correlations!$F$3:$DA$102,MAX(BX$1,$A67),MIN(BX$1,$A67)))</f>
        <v>0</v>
      </c>
      <c r="BY67">
        <f>IF(BY$1=$A67,1,INDEX(Correlations!$F$3:$DA$102,MAX(BY$1,$A67),MIN(BY$1,$A67)))</f>
        <v>0</v>
      </c>
      <c r="BZ67">
        <f>IF(BZ$1=$A67,1,INDEX(Correlations!$F$3:$DA$102,MAX(BZ$1,$A67),MIN(BZ$1,$A67)))</f>
        <v>0</v>
      </c>
      <c r="CA67">
        <f>IF(CA$1=$A67,1,INDEX(Correlations!$F$3:$DA$102,MAX(CA$1,$A67),MIN(CA$1,$A67)))</f>
        <v>0</v>
      </c>
      <c r="CB67">
        <f>IF(CB$1=$A67,1,INDEX(Correlations!$F$3:$DA$102,MAX(CB$1,$A67),MIN(CB$1,$A67)))</f>
        <v>0.52</v>
      </c>
      <c r="CC67">
        <f>IF(CC$1=$A67,1,INDEX(Correlations!$F$3:$DA$102,MAX(CC$1,$A67),MIN(CC$1,$A67)))</f>
        <v>0.44</v>
      </c>
      <c r="CD67">
        <f>IF(CD$1=$A67,1,INDEX(Correlations!$F$3:$DA$102,MAX(CD$1,$A67),MIN(CD$1,$A67)))</f>
        <v>0.26</v>
      </c>
      <c r="CE67">
        <f>IF(CE$1=$A67,1,INDEX(Correlations!$F$3:$DA$102,MAX(CE$1,$A67),MIN(CE$1,$A67)))</f>
        <v>0.39</v>
      </c>
      <c r="CF67">
        <f>IF(CF$1=$A67,1,INDEX(Correlations!$F$3:$DA$102,MAX(CF$1,$A67),MIN(CF$1,$A67)))</f>
        <v>0.34</v>
      </c>
      <c r="CG67">
        <f>IF(CG$1=$A67,1,INDEX(Correlations!$F$3:$DA$102,MAX(CG$1,$A67),MIN(CG$1,$A67)))</f>
        <v>0</v>
      </c>
      <c r="CH67">
        <f>IF(CH$1=$A67,1,INDEX(Correlations!$F$3:$DA$102,MAX(CH$1,$A67),MIN(CH$1,$A67)))</f>
        <v>0</v>
      </c>
      <c r="CI67">
        <f>IF(CI$1=$A67,1,INDEX(Correlations!$F$3:$DA$102,MAX(CI$1,$A67),MIN(CI$1,$A67)))</f>
        <v>0</v>
      </c>
      <c r="CJ67">
        <f>IF(CJ$1=$A67,1,INDEX(Correlations!$F$3:$DA$102,MAX(CJ$1,$A67),MIN(CJ$1,$A67)))</f>
        <v>0</v>
      </c>
      <c r="CK67">
        <f>IF(CK$1=$A67,1,INDEX(Correlations!$F$3:$DA$102,MAX(CK$1,$A67),MIN(CK$1,$A67)))</f>
        <v>0</v>
      </c>
      <c r="CL67">
        <f>IF(CL$1=$A67,1,INDEX(Correlations!$F$3:$DA$102,MAX(CL$1,$A67),MIN(CL$1,$A67)))</f>
        <v>0</v>
      </c>
      <c r="CM67">
        <f>IF(CM$1=$A67,1,INDEX(Correlations!$F$3:$DA$102,MAX(CM$1,$A67),MIN(CM$1,$A67)))</f>
        <v>0</v>
      </c>
      <c r="CN67">
        <f>IF(CN$1=$A67,1,INDEX(Correlations!$F$3:$DA$102,MAX(CN$1,$A67),MIN(CN$1,$A67)))</f>
        <v>0</v>
      </c>
      <c r="CO67">
        <f>IF(CO$1=$A67,1,INDEX(Correlations!$F$3:$DA$102,MAX(CO$1,$A67),MIN(CO$1,$A67)))</f>
        <v>0</v>
      </c>
      <c r="CP67">
        <f>IF(CP$1=$A67,1,INDEX(Correlations!$F$3:$DA$102,MAX(CP$1,$A67),MIN(CP$1,$A67)))</f>
        <v>0</v>
      </c>
      <c r="CQ67">
        <f>IF(CQ$1=$A67,1,INDEX(Correlations!$F$3:$DA$102,MAX(CQ$1,$A67),MIN(CQ$1,$A67)))</f>
        <v>0</v>
      </c>
      <c r="CR67">
        <f>IF(CR$1=$A67,1,INDEX(Correlations!$F$3:$DA$102,MAX(CR$1,$A67),MIN(CR$1,$A67)))</f>
        <v>0</v>
      </c>
      <c r="CS67">
        <f>IF(CS$1=$A67,1,INDEX(Correlations!$F$3:$DA$102,MAX(CS$1,$A67),MIN(CS$1,$A67)))</f>
        <v>0</v>
      </c>
      <c r="CT67">
        <f>IF(CT$1=$A67,1,INDEX(Correlations!$F$3:$DA$102,MAX(CT$1,$A67),MIN(CT$1,$A67)))</f>
        <v>0</v>
      </c>
      <c r="CU67">
        <f>IF(CU$1=$A67,1,INDEX(Correlations!$F$3:$DA$102,MAX(CU$1,$A67),MIN(CU$1,$A67)))</f>
        <v>0</v>
      </c>
      <c r="CV67">
        <f>IF(CV$1=$A67,1,INDEX(Correlations!$F$3:$DA$102,MAX(CV$1,$A67),MIN(CV$1,$A67)))</f>
        <v>0</v>
      </c>
      <c r="CW67">
        <f>IF(CW$1=$A67,1,INDEX(Correlations!$F$3:$DA$102,MAX(CW$1,$A67),MIN(CW$1,$A67)))</f>
        <v>0</v>
      </c>
    </row>
    <row r="68" spans="1:101" x14ac:dyDescent="0.15">
      <c r="A68">
        <v>67</v>
      </c>
      <c r="B68">
        <f>IF(B$1=$A68,1,INDEX(Correlations!$F$3:$DA$102,MAX(B$1,$A68),MIN(B$1,$A68)))</f>
        <v>0.35099999999999998</v>
      </c>
      <c r="C68">
        <f>IF(C$1=$A68,1,INDEX(Correlations!$F$3:$DA$102,MAX(C$1,$A68),MIN(C$1,$A68)))</f>
        <v>0.38100000000000001</v>
      </c>
      <c r="D68">
        <f>IF(D$1=$A68,1,INDEX(Correlations!$F$3:$DA$102,MAX(D$1,$A68),MIN(D$1,$A68)))</f>
        <v>0.32800000000000001</v>
      </c>
      <c r="E68">
        <f>IF(E$1=$A68,1,INDEX(Correlations!$F$3:$DA$102,MAX(E$1,$A68),MIN(E$1,$A68)))</f>
        <v>0.48699999999999999</v>
      </c>
      <c r="F68">
        <f>IF(F$1=$A68,1,INDEX(Correlations!$F$3:$DA$102,MAX(F$1,$A68),MIN(F$1,$A68)))</f>
        <v>0</v>
      </c>
      <c r="G68">
        <f>IF(G$1=$A68,1,INDEX(Correlations!$F$3:$DA$102,MAX(G$1,$A68),MIN(G$1,$A68)))</f>
        <v>0</v>
      </c>
      <c r="H68">
        <f>IF(H$1=$A68,1,INDEX(Correlations!$F$3:$DA$102,MAX(H$1,$A68),MIN(H$1,$A68)))</f>
        <v>0</v>
      </c>
      <c r="I68">
        <f>IF(I$1=$A68,1,INDEX(Correlations!$F$3:$DA$102,MAX(I$1,$A68),MIN(I$1,$A68)))</f>
        <v>0</v>
      </c>
      <c r="J68">
        <f>IF(J$1=$A68,1,INDEX(Correlations!$F$3:$DA$102,MAX(J$1,$A68),MIN(J$1,$A68)))</f>
        <v>0</v>
      </c>
      <c r="K68">
        <f>IF(K$1=$A68,1,INDEX(Correlations!$F$3:$DA$102,MAX(K$1,$A68),MIN(K$1,$A68)))</f>
        <v>0</v>
      </c>
      <c r="L68">
        <f>IF(L$1=$A68,1,INDEX(Correlations!$F$3:$DA$102,MAX(L$1,$A68),MIN(L$1,$A68)))</f>
        <v>0</v>
      </c>
      <c r="M68">
        <f>IF(M$1=$A68,1,INDEX(Correlations!$F$3:$DA$102,MAX(M$1,$A68),MIN(M$1,$A68)))</f>
        <v>0</v>
      </c>
      <c r="N68">
        <f>IF(N$1=$A68,1,INDEX(Correlations!$F$3:$DA$102,MAX(N$1,$A68),MIN(N$1,$A68)))</f>
        <v>0</v>
      </c>
      <c r="O68">
        <f>IF(O$1=$A68,1,INDEX(Correlations!$F$3:$DA$102,MAX(O$1,$A68),MIN(O$1,$A68)))</f>
        <v>0</v>
      </c>
      <c r="P68">
        <f>IF(P$1=$A68,1,INDEX(Correlations!$F$3:$DA$102,MAX(P$1,$A68),MIN(P$1,$A68)))</f>
        <v>0</v>
      </c>
      <c r="Q68">
        <f>IF(Q$1=$A68,1,INDEX(Correlations!$F$3:$DA$102,MAX(Q$1,$A68),MIN(Q$1,$A68)))</f>
        <v>0</v>
      </c>
      <c r="R68">
        <f>IF(R$1=$A68,1,INDEX(Correlations!$F$3:$DA$102,MAX(R$1,$A68),MIN(R$1,$A68)))</f>
        <v>0</v>
      </c>
      <c r="S68">
        <f>IF(S$1=$A68,1,INDEX(Correlations!$F$3:$DA$102,MAX(S$1,$A68),MIN(S$1,$A68)))</f>
        <v>0</v>
      </c>
      <c r="T68">
        <f>IF(T$1=$A68,1,INDEX(Correlations!$F$3:$DA$102,MAX(T$1,$A68),MIN(T$1,$A68)))</f>
        <v>0</v>
      </c>
      <c r="U68">
        <f>IF(U$1=$A68,1,INDEX(Correlations!$F$3:$DA$102,MAX(U$1,$A68),MIN(U$1,$A68)))</f>
        <v>0</v>
      </c>
      <c r="V68">
        <f>IF(V$1=$A68,1,INDEX(Correlations!$F$3:$DA$102,MAX(V$1,$A68),MIN(V$1,$A68)))</f>
        <v>0</v>
      </c>
      <c r="W68">
        <f>IF(W$1=$A68,1,INDEX(Correlations!$F$3:$DA$102,MAX(W$1,$A68),MIN(W$1,$A68)))</f>
        <v>0</v>
      </c>
      <c r="X68">
        <f>IF(X$1=$A68,1,INDEX(Correlations!$F$3:$DA$102,MAX(X$1,$A68),MIN(X$1,$A68)))</f>
        <v>0</v>
      </c>
      <c r="Y68">
        <f>IF(Y$1=$A68,1,INDEX(Correlations!$F$3:$DA$102,MAX(Y$1,$A68),MIN(Y$1,$A68)))</f>
        <v>0</v>
      </c>
      <c r="Z68">
        <f>IF(Z$1=$A68,1,INDEX(Correlations!$F$3:$DA$102,MAX(Z$1,$A68),MIN(Z$1,$A68)))</f>
        <v>0</v>
      </c>
      <c r="AA68">
        <f>IF(AA$1=$A68,1,INDEX(Correlations!$F$3:$DA$102,MAX(AA$1,$A68),MIN(AA$1,$A68)))</f>
        <v>0</v>
      </c>
      <c r="AB68">
        <f>IF(AB$1=$A68,1,INDEX(Correlations!$F$3:$DA$102,MAX(AB$1,$A68),MIN(AB$1,$A68)))</f>
        <v>0</v>
      </c>
      <c r="AC68">
        <f>IF(AC$1=$A68,1,INDEX(Correlations!$F$3:$DA$102,MAX(AC$1,$A68),MIN(AC$1,$A68)))</f>
        <v>0</v>
      </c>
      <c r="AD68">
        <f>IF(AD$1=$A68,1,INDEX(Correlations!$F$3:$DA$102,MAX(AD$1,$A68),MIN(AD$1,$A68)))</f>
        <v>0</v>
      </c>
      <c r="AE68">
        <f>IF(AE$1=$A68,1,INDEX(Correlations!$F$3:$DA$102,MAX(AE$1,$A68),MIN(AE$1,$A68)))</f>
        <v>0</v>
      </c>
      <c r="AF68">
        <f>IF(AF$1=$A68,1,INDEX(Correlations!$F$3:$DA$102,MAX(AF$1,$A68),MIN(AF$1,$A68)))</f>
        <v>0</v>
      </c>
      <c r="AG68">
        <f>IF(AG$1=$A68,1,INDEX(Correlations!$F$3:$DA$102,MAX(AG$1,$A68),MIN(AG$1,$A68)))</f>
        <v>0</v>
      </c>
      <c r="AH68">
        <f>IF(AH$1=$A68,1,INDEX(Correlations!$F$3:$DA$102,MAX(AH$1,$A68),MIN(AH$1,$A68)))</f>
        <v>0</v>
      </c>
      <c r="AI68">
        <f>IF(AI$1=$A68,1,INDEX(Correlations!$F$3:$DA$102,MAX(AI$1,$A68),MIN(AI$1,$A68)))</f>
        <v>0</v>
      </c>
      <c r="AJ68">
        <f>IF(AJ$1=$A68,1,INDEX(Correlations!$F$3:$DA$102,MAX(AJ$1,$A68),MIN(AJ$1,$A68)))</f>
        <v>0</v>
      </c>
      <c r="AK68">
        <f>IF(AK$1=$A68,1,INDEX(Correlations!$F$3:$DA$102,MAX(AK$1,$A68),MIN(AK$1,$A68)))</f>
        <v>0</v>
      </c>
      <c r="AL68">
        <f>IF(AL$1=$A68,1,INDEX(Correlations!$F$3:$DA$102,MAX(AL$1,$A68),MIN(AL$1,$A68)))</f>
        <v>0</v>
      </c>
      <c r="AM68">
        <f>IF(AM$1=$A68,1,INDEX(Correlations!$F$3:$DA$102,MAX(AM$1,$A68),MIN(AM$1,$A68)))</f>
        <v>0</v>
      </c>
      <c r="AN68">
        <f>IF(AN$1=$A68,1,INDEX(Correlations!$F$3:$DA$102,MAX(AN$1,$A68),MIN(AN$1,$A68)))</f>
        <v>0</v>
      </c>
      <c r="AO68">
        <f>IF(AO$1=$A68,1,INDEX(Correlations!$F$3:$DA$102,MAX(AO$1,$A68),MIN(AO$1,$A68)))</f>
        <v>0</v>
      </c>
      <c r="AP68">
        <f>IF(AP$1=$A68,1,INDEX(Correlations!$F$3:$DA$102,MAX(AP$1,$A68),MIN(AP$1,$A68)))</f>
        <v>0</v>
      </c>
      <c r="AQ68">
        <f>IF(AQ$1=$A68,1,INDEX(Correlations!$F$3:$DA$102,MAX(AQ$1,$A68),MIN(AQ$1,$A68)))</f>
        <v>0</v>
      </c>
      <c r="AR68">
        <f>IF(AR$1=$A68,1,INDEX(Correlations!$F$3:$DA$102,MAX(AR$1,$A68),MIN(AR$1,$A68)))</f>
        <v>0</v>
      </c>
      <c r="AS68">
        <f>IF(AS$1=$A68,1,INDEX(Correlations!$F$3:$DA$102,MAX(AS$1,$A68),MIN(AS$1,$A68)))</f>
        <v>0</v>
      </c>
      <c r="AT68">
        <f>IF(AT$1=$A68,1,INDEX(Correlations!$F$3:$DA$102,MAX(AT$1,$A68),MIN(AT$1,$A68)))</f>
        <v>0</v>
      </c>
      <c r="AU68">
        <f>IF(AU$1=$A68,1,INDEX(Correlations!$F$3:$DA$102,MAX(AU$1,$A68),MIN(AU$1,$A68)))</f>
        <v>0</v>
      </c>
      <c r="AV68">
        <f>IF(AV$1=$A68,1,INDEX(Correlations!$F$3:$DA$102,MAX(AV$1,$A68),MIN(AV$1,$A68)))</f>
        <v>0</v>
      </c>
      <c r="AW68">
        <f>IF(AW$1=$A68,1,INDEX(Correlations!$F$3:$DA$102,MAX(AW$1,$A68),MIN(AW$1,$A68)))</f>
        <v>0</v>
      </c>
      <c r="AX68">
        <f>IF(AX$1=$A68,1,INDEX(Correlations!$F$3:$DA$102,MAX(AX$1,$A68),MIN(AX$1,$A68)))</f>
        <v>0</v>
      </c>
      <c r="AY68">
        <f>IF(AY$1=$A68,1,INDEX(Correlations!$F$3:$DA$102,MAX(AY$1,$A68),MIN(AY$1,$A68)))</f>
        <v>0</v>
      </c>
      <c r="AZ68">
        <f>IF(AZ$1=$A68,1,INDEX(Correlations!$F$3:$DA$102,MAX(AZ$1,$A68),MIN(AZ$1,$A68)))</f>
        <v>0</v>
      </c>
      <c r="BA68">
        <f>IF(BA$1=$A68,1,INDEX(Correlations!$F$3:$DA$102,MAX(BA$1,$A68),MIN(BA$1,$A68)))</f>
        <v>0.49</v>
      </c>
      <c r="BB68">
        <f>IF(BB$1=$A68,1,INDEX(Correlations!$F$3:$DA$102,MAX(BB$1,$A68),MIN(BB$1,$A68)))</f>
        <v>0.59</v>
      </c>
      <c r="BC68">
        <f>IF(BC$1=$A68,1,INDEX(Correlations!$F$3:$DA$102,MAX(BC$1,$A68),MIN(BC$1,$A68)))</f>
        <v>0.49</v>
      </c>
      <c r="BD68">
        <f>IF(BD$1=$A68,1,INDEX(Correlations!$F$3:$DA$102,MAX(BD$1,$A68),MIN(BD$1,$A68)))</f>
        <v>0.43</v>
      </c>
      <c r="BE68">
        <f>IF(BE$1=$A68,1,INDEX(Correlations!$F$3:$DA$102,MAX(BE$1,$A68),MIN(BE$1,$A68)))</f>
        <v>0.44</v>
      </c>
      <c r="BF68">
        <f>IF(BF$1=$A68,1,INDEX(Correlations!$F$3:$DA$102,MAX(BF$1,$A68),MIN(BF$1,$A68)))</f>
        <v>0</v>
      </c>
      <c r="BG68">
        <f>IF(BG$1=$A68,1,INDEX(Correlations!$F$3:$DA$102,MAX(BG$1,$A68),MIN(BG$1,$A68)))</f>
        <v>0</v>
      </c>
      <c r="BH68">
        <f>IF(BH$1=$A68,1,INDEX(Correlations!$F$3:$DA$102,MAX(BH$1,$A68),MIN(BH$1,$A68)))</f>
        <v>0</v>
      </c>
      <c r="BI68">
        <f>IF(BI$1=$A68,1,INDEX(Correlations!$F$3:$DA$102,MAX(BI$1,$A68),MIN(BI$1,$A68)))</f>
        <v>0</v>
      </c>
      <c r="BJ68">
        <f>IF(BJ$1=$A68,1,INDEX(Correlations!$F$3:$DA$102,MAX(BJ$1,$A68),MIN(BJ$1,$A68)))</f>
        <v>0</v>
      </c>
      <c r="BK68">
        <f>IF(BK$1=$A68,1,INDEX(Correlations!$F$3:$DA$102,MAX(BK$1,$A68),MIN(BK$1,$A68)))</f>
        <v>0</v>
      </c>
      <c r="BL68">
        <f>IF(BL$1=$A68,1,INDEX(Correlations!$F$3:$DA$102,MAX(BL$1,$A68),MIN(BL$1,$A68)))</f>
        <v>0</v>
      </c>
      <c r="BM68">
        <f>IF(BM$1=$A68,1,INDEX(Correlations!$F$3:$DA$102,MAX(BM$1,$A68),MIN(BM$1,$A68)))</f>
        <v>0</v>
      </c>
      <c r="BN68">
        <f>IF(BN$1=$A68,1,INDEX(Correlations!$F$3:$DA$102,MAX(BN$1,$A68),MIN(BN$1,$A68)))</f>
        <v>0</v>
      </c>
      <c r="BO68">
        <f>IF(BO$1=$A68,1,INDEX(Correlations!$F$3:$DA$102,MAX(BO$1,$A68),MIN(BO$1,$A68)))</f>
        <v>0</v>
      </c>
      <c r="BP68">
        <f>IF(BP$1=$A68,1,INDEX(Correlations!$F$3:$DA$102,MAX(BP$1,$A68),MIN(BP$1,$A68)))</f>
        <v>1</v>
      </c>
      <c r="BQ68">
        <f>IF(BQ$1=$A68,1,INDEX(Correlations!$F$3:$DA$102,MAX(BQ$1,$A68),MIN(BQ$1,$A68)))</f>
        <v>0</v>
      </c>
      <c r="BR68">
        <f>IF(BR$1=$A68,1,INDEX(Correlations!$F$3:$DA$102,MAX(BR$1,$A68),MIN(BR$1,$A68)))</f>
        <v>0</v>
      </c>
      <c r="BS68">
        <f>IF(BS$1=$A68,1,INDEX(Correlations!$F$3:$DA$102,MAX(BS$1,$A68),MIN(BS$1,$A68)))</f>
        <v>0</v>
      </c>
      <c r="BT68">
        <f>IF(BT$1=$A68,1,INDEX(Correlations!$F$3:$DA$102,MAX(BT$1,$A68),MIN(BT$1,$A68)))</f>
        <v>0</v>
      </c>
      <c r="BU68">
        <f>IF(BU$1=$A68,1,INDEX(Correlations!$F$3:$DA$102,MAX(BU$1,$A68),MIN(BU$1,$A68)))</f>
        <v>0</v>
      </c>
      <c r="BV68">
        <f>IF(BV$1=$A68,1,INDEX(Correlations!$F$3:$DA$102,MAX(BV$1,$A68),MIN(BV$1,$A68)))</f>
        <v>0</v>
      </c>
      <c r="BW68">
        <f>IF(BW$1=$A68,1,INDEX(Correlations!$F$3:$DA$102,MAX(BW$1,$A68),MIN(BW$1,$A68)))</f>
        <v>0</v>
      </c>
      <c r="BX68">
        <f>IF(BX$1=$A68,1,INDEX(Correlations!$F$3:$DA$102,MAX(BX$1,$A68),MIN(BX$1,$A68)))</f>
        <v>0</v>
      </c>
      <c r="BY68">
        <f>IF(BY$1=$A68,1,INDEX(Correlations!$F$3:$DA$102,MAX(BY$1,$A68),MIN(BY$1,$A68)))</f>
        <v>0</v>
      </c>
      <c r="BZ68">
        <f>IF(BZ$1=$A68,1,INDEX(Correlations!$F$3:$DA$102,MAX(BZ$1,$A68),MIN(BZ$1,$A68)))</f>
        <v>0</v>
      </c>
      <c r="CA68">
        <f>IF(CA$1=$A68,1,INDEX(Correlations!$F$3:$DA$102,MAX(CA$1,$A68),MIN(CA$1,$A68)))</f>
        <v>0</v>
      </c>
      <c r="CB68">
        <f>IF(CB$1=$A68,1,INDEX(Correlations!$F$3:$DA$102,MAX(CB$1,$A68),MIN(CB$1,$A68)))</f>
        <v>0</v>
      </c>
      <c r="CC68">
        <f>IF(CC$1=$A68,1,INDEX(Correlations!$F$3:$DA$102,MAX(CC$1,$A68),MIN(CC$1,$A68)))</f>
        <v>0</v>
      </c>
      <c r="CD68">
        <f>IF(CD$1=$A68,1,INDEX(Correlations!$F$3:$DA$102,MAX(CD$1,$A68),MIN(CD$1,$A68)))</f>
        <v>0</v>
      </c>
      <c r="CE68">
        <f>IF(CE$1=$A68,1,INDEX(Correlations!$F$3:$DA$102,MAX(CE$1,$A68),MIN(CE$1,$A68)))</f>
        <v>0</v>
      </c>
      <c r="CF68">
        <f>IF(CF$1=$A68,1,INDEX(Correlations!$F$3:$DA$102,MAX(CF$1,$A68),MIN(CF$1,$A68)))</f>
        <v>0</v>
      </c>
      <c r="CG68">
        <f>IF(CG$1=$A68,1,INDEX(Correlations!$F$3:$DA$102,MAX(CG$1,$A68),MIN(CG$1,$A68)))</f>
        <v>0</v>
      </c>
      <c r="CH68">
        <f>IF(CH$1=$A68,1,INDEX(Correlations!$F$3:$DA$102,MAX(CH$1,$A68),MIN(CH$1,$A68)))</f>
        <v>0</v>
      </c>
      <c r="CI68">
        <f>IF(CI$1=$A68,1,INDEX(Correlations!$F$3:$DA$102,MAX(CI$1,$A68),MIN(CI$1,$A68)))</f>
        <v>0</v>
      </c>
      <c r="CJ68">
        <f>IF(CJ$1=$A68,1,INDEX(Correlations!$F$3:$DA$102,MAX(CJ$1,$A68),MIN(CJ$1,$A68)))</f>
        <v>0</v>
      </c>
      <c r="CK68">
        <f>IF(CK$1=$A68,1,INDEX(Correlations!$F$3:$DA$102,MAX(CK$1,$A68),MIN(CK$1,$A68)))</f>
        <v>0</v>
      </c>
      <c r="CL68">
        <f>IF(CL$1=$A68,1,INDEX(Correlations!$F$3:$DA$102,MAX(CL$1,$A68),MIN(CL$1,$A68)))</f>
        <v>0</v>
      </c>
      <c r="CM68">
        <f>IF(CM$1=$A68,1,INDEX(Correlations!$F$3:$DA$102,MAX(CM$1,$A68),MIN(CM$1,$A68)))</f>
        <v>0</v>
      </c>
      <c r="CN68">
        <f>IF(CN$1=$A68,1,INDEX(Correlations!$F$3:$DA$102,MAX(CN$1,$A68),MIN(CN$1,$A68)))</f>
        <v>0</v>
      </c>
      <c r="CO68">
        <f>IF(CO$1=$A68,1,INDEX(Correlations!$F$3:$DA$102,MAX(CO$1,$A68),MIN(CO$1,$A68)))</f>
        <v>0</v>
      </c>
      <c r="CP68">
        <f>IF(CP$1=$A68,1,INDEX(Correlations!$F$3:$DA$102,MAX(CP$1,$A68),MIN(CP$1,$A68)))</f>
        <v>0</v>
      </c>
      <c r="CQ68">
        <f>IF(CQ$1=$A68,1,INDEX(Correlations!$F$3:$DA$102,MAX(CQ$1,$A68),MIN(CQ$1,$A68)))</f>
        <v>0</v>
      </c>
      <c r="CR68">
        <f>IF(CR$1=$A68,1,INDEX(Correlations!$F$3:$DA$102,MAX(CR$1,$A68),MIN(CR$1,$A68)))</f>
        <v>0</v>
      </c>
      <c r="CS68">
        <f>IF(CS$1=$A68,1,INDEX(Correlations!$F$3:$DA$102,MAX(CS$1,$A68),MIN(CS$1,$A68)))</f>
        <v>0</v>
      </c>
      <c r="CT68">
        <f>IF(CT$1=$A68,1,INDEX(Correlations!$F$3:$DA$102,MAX(CT$1,$A68),MIN(CT$1,$A68)))</f>
        <v>0</v>
      </c>
      <c r="CU68">
        <f>IF(CU$1=$A68,1,INDEX(Correlations!$F$3:$DA$102,MAX(CU$1,$A68),MIN(CU$1,$A68)))</f>
        <v>0</v>
      </c>
      <c r="CV68">
        <f>IF(CV$1=$A68,1,INDEX(Correlations!$F$3:$DA$102,MAX(CV$1,$A68),MIN(CV$1,$A68)))</f>
        <v>0</v>
      </c>
      <c r="CW68">
        <f>IF(CW$1=$A68,1,INDEX(Correlations!$F$3:$DA$102,MAX(CW$1,$A68),MIN(CW$1,$A68)))</f>
        <v>0</v>
      </c>
    </row>
    <row r="69" spans="1:101" x14ac:dyDescent="0.15">
      <c r="A69">
        <v>68</v>
      </c>
      <c r="B69">
        <f>IF(B$1=$A69,1,INDEX(Correlations!$F$3:$DA$102,MAX(B$1,$A69),MIN(B$1,$A69)))</f>
        <v>0</v>
      </c>
      <c r="C69">
        <f>IF(C$1=$A69,1,INDEX(Correlations!$F$3:$DA$102,MAX(C$1,$A69),MIN(C$1,$A69)))</f>
        <v>0</v>
      </c>
      <c r="D69">
        <f>IF(D$1=$A69,1,INDEX(Correlations!$F$3:$DA$102,MAX(D$1,$A69),MIN(D$1,$A69)))</f>
        <v>0</v>
      </c>
      <c r="E69">
        <f>IF(E$1=$A69,1,INDEX(Correlations!$F$3:$DA$102,MAX(E$1,$A69),MIN(E$1,$A69)))</f>
        <v>0</v>
      </c>
      <c r="F69">
        <f>IF(F$1=$A69,1,INDEX(Correlations!$F$3:$DA$102,MAX(F$1,$A69),MIN(F$1,$A69)))</f>
        <v>0</v>
      </c>
      <c r="G69">
        <f>IF(G$1=$A69,1,INDEX(Correlations!$F$3:$DA$102,MAX(G$1,$A69),MIN(G$1,$A69)))</f>
        <v>0</v>
      </c>
      <c r="H69">
        <f>IF(H$1=$A69,1,INDEX(Correlations!$F$3:$DA$102,MAX(H$1,$A69),MIN(H$1,$A69)))</f>
        <v>0</v>
      </c>
      <c r="I69">
        <f>IF(I$1=$A69,1,INDEX(Correlations!$F$3:$DA$102,MAX(I$1,$A69),MIN(I$1,$A69)))</f>
        <v>0</v>
      </c>
      <c r="J69">
        <f>IF(J$1=$A69,1,INDEX(Correlations!$F$3:$DA$102,MAX(J$1,$A69),MIN(J$1,$A69)))</f>
        <v>0</v>
      </c>
      <c r="K69">
        <f>IF(K$1=$A69,1,INDEX(Correlations!$F$3:$DA$102,MAX(K$1,$A69),MIN(K$1,$A69)))</f>
        <v>0</v>
      </c>
      <c r="L69">
        <f>IF(L$1=$A69,1,INDEX(Correlations!$F$3:$DA$102,MAX(L$1,$A69),MIN(L$1,$A69)))</f>
        <v>0</v>
      </c>
      <c r="M69">
        <f>IF(M$1=$A69,1,INDEX(Correlations!$F$3:$DA$102,MAX(M$1,$A69),MIN(M$1,$A69)))</f>
        <v>0</v>
      </c>
      <c r="N69">
        <f>IF(N$1=$A69,1,INDEX(Correlations!$F$3:$DA$102,MAX(N$1,$A69),MIN(N$1,$A69)))</f>
        <v>0</v>
      </c>
      <c r="O69">
        <f>IF(O$1=$A69,1,INDEX(Correlations!$F$3:$DA$102,MAX(O$1,$A69),MIN(O$1,$A69)))</f>
        <v>0</v>
      </c>
      <c r="P69">
        <f>IF(P$1=$A69,1,INDEX(Correlations!$F$3:$DA$102,MAX(P$1,$A69),MIN(P$1,$A69)))</f>
        <v>0</v>
      </c>
      <c r="Q69">
        <f>IF(Q$1=$A69,1,INDEX(Correlations!$F$3:$DA$102,MAX(Q$1,$A69),MIN(Q$1,$A69)))</f>
        <v>0</v>
      </c>
      <c r="R69">
        <f>IF(R$1=$A69,1,INDEX(Correlations!$F$3:$DA$102,MAX(R$1,$A69),MIN(R$1,$A69)))</f>
        <v>0</v>
      </c>
      <c r="S69">
        <f>IF(S$1=$A69,1,INDEX(Correlations!$F$3:$DA$102,MAX(S$1,$A69),MIN(S$1,$A69)))</f>
        <v>0</v>
      </c>
      <c r="T69">
        <f>IF(T$1=$A69,1,INDEX(Correlations!$F$3:$DA$102,MAX(T$1,$A69),MIN(T$1,$A69)))</f>
        <v>0</v>
      </c>
      <c r="U69">
        <f>IF(U$1=$A69,1,INDEX(Correlations!$F$3:$DA$102,MAX(U$1,$A69),MIN(U$1,$A69)))</f>
        <v>0</v>
      </c>
      <c r="V69">
        <f>IF(V$1=$A69,1,INDEX(Correlations!$F$3:$DA$102,MAX(V$1,$A69),MIN(V$1,$A69)))</f>
        <v>0</v>
      </c>
      <c r="W69">
        <f>IF(W$1=$A69,1,INDEX(Correlations!$F$3:$DA$102,MAX(W$1,$A69),MIN(W$1,$A69)))</f>
        <v>0</v>
      </c>
      <c r="X69">
        <f>IF(X$1=$A69,1,INDEX(Correlations!$F$3:$DA$102,MAX(X$1,$A69),MIN(X$1,$A69)))</f>
        <v>0</v>
      </c>
      <c r="Y69">
        <f>IF(Y$1=$A69,1,INDEX(Correlations!$F$3:$DA$102,MAX(Y$1,$A69),MIN(Y$1,$A69)))</f>
        <v>0</v>
      </c>
      <c r="Z69">
        <f>IF(Z$1=$A69,1,INDEX(Correlations!$F$3:$DA$102,MAX(Z$1,$A69),MIN(Z$1,$A69)))</f>
        <v>0</v>
      </c>
      <c r="AA69">
        <f>IF(AA$1=$A69,1,INDEX(Correlations!$F$3:$DA$102,MAX(AA$1,$A69),MIN(AA$1,$A69)))</f>
        <v>0</v>
      </c>
      <c r="AB69">
        <f>IF(AB$1=$A69,1,INDEX(Correlations!$F$3:$DA$102,MAX(AB$1,$A69),MIN(AB$1,$A69)))</f>
        <v>0</v>
      </c>
      <c r="AC69">
        <f>IF(AC$1=$A69,1,INDEX(Correlations!$F$3:$DA$102,MAX(AC$1,$A69),MIN(AC$1,$A69)))</f>
        <v>0</v>
      </c>
      <c r="AD69">
        <f>IF(AD$1=$A69,1,INDEX(Correlations!$F$3:$DA$102,MAX(AD$1,$A69),MIN(AD$1,$A69)))</f>
        <v>0</v>
      </c>
      <c r="AE69">
        <f>IF(AE$1=$A69,1,INDEX(Correlations!$F$3:$DA$102,MAX(AE$1,$A69),MIN(AE$1,$A69)))</f>
        <v>0</v>
      </c>
      <c r="AF69">
        <f>IF(AF$1=$A69,1,INDEX(Correlations!$F$3:$DA$102,MAX(AF$1,$A69),MIN(AF$1,$A69)))</f>
        <v>0</v>
      </c>
      <c r="AG69">
        <f>IF(AG$1=$A69,1,INDEX(Correlations!$F$3:$DA$102,MAX(AG$1,$A69),MIN(AG$1,$A69)))</f>
        <v>0</v>
      </c>
      <c r="AH69">
        <f>IF(AH$1=$A69,1,INDEX(Correlations!$F$3:$DA$102,MAX(AH$1,$A69),MIN(AH$1,$A69)))</f>
        <v>0</v>
      </c>
      <c r="AI69">
        <f>IF(AI$1=$A69,1,INDEX(Correlations!$F$3:$DA$102,MAX(AI$1,$A69),MIN(AI$1,$A69)))</f>
        <v>0</v>
      </c>
      <c r="AJ69">
        <f>IF(AJ$1=$A69,1,INDEX(Correlations!$F$3:$DA$102,MAX(AJ$1,$A69),MIN(AJ$1,$A69)))</f>
        <v>0</v>
      </c>
      <c r="AK69">
        <f>IF(AK$1=$A69,1,INDEX(Correlations!$F$3:$DA$102,MAX(AK$1,$A69),MIN(AK$1,$A69)))</f>
        <v>0</v>
      </c>
      <c r="AL69">
        <f>IF(AL$1=$A69,1,INDEX(Correlations!$F$3:$DA$102,MAX(AL$1,$A69),MIN(AL$1,$A69)))</f>
        <v>0</v>
      </c>
      <c r="AM69">
        <f>IF(AM$1=$A69,1,INDEX(Correlations!$F$3:$DA$102,MAX(AM$1,$A69),MIN(AM$1,$A69)))</f>
        <v>0</v>
      </c>
      <c r="AN69">
        <f>IF(AN$1=$A69,1,INDEX(Correlations!$F$3:$DA$102,MAX(AN$1,$A69),MIN(AN$1,$A69)))</f>
        <v>0</v>
      </c>
      <c r="AO69">
        <f>IF(AO$1=$A69,1,INDEX(Correlations!$F$3:$DA$102,MAX(AO$1,$A69),MIN(AO$1,$A69)))</f>
        <v>0</v>
      </c>
      <c r="AP69">
        <f>IF(AP$1=$A69,1,INDEX(Correlations!$F$3:$DA$102,MAX(AP$1,$A69),MIN(AP$1,$A69)))</f>
        <v>0</v>
      </c>
      <c r="AQ69">
        <f>IF(AQ$1=$A69,1,INDEX(Correlations!$F$3:$DA$102,MAX(AQ$1,$A69),MIN(AQ$1,$A69)))</f>
        <v>0</v>
      </c>
      <c r="AR69">
        <f>IF(AR$1=$A69,1,INDEX(Correlations!$F$3:$DA$102,MAX(AR$1,$A69),MIN(AR$1,$A69)))</f>
        <v>0</v>
      </c>
      <c r="AS69">
        <f>IF(AS$1=$A69,1,INDEX(Correlations!$F$3:$DA$102,MAX(AS$1,$A69),MIN(AS$1,$A69)))</f>
        <v>0</v>
      </c>
      <c r="AT69">
        <f>IF(AT$1=$A69,1,INDEX(Correlations!$F$3:$DA$102,MAX(AT$1,$A69),MIN(AT$1,$A69)))</f>
        <v>0</v>
      </c>
      <c r="AU69">
        <f>IF(AU$1=$A69,1,INDEX(Correlations!$F$3:$DA$102,MAX(AU$1,$A69),MIN(AU$1,$A69)))</f>
        <v>0</v>
      </c>
      <c r="AV69">
        <f>IF(AV$1=$A69,1,INDEX(Correlations!$F$3:$DA$102,MAX(AV$1,$A69),MIN(AV$1,$A69)))</f>
        <v>0</v>
      </c>
      <c r="AW69">
        <f>IF(AW$1=$A69,1,INDEX(Correlations!$F$3:$DA$102,MAX(AW$1,$A69),MIN(AW$1,$A69)))</f>
        <v>0</v>
      </c>
      <c r="AX69">
        <f>IF(AX$1=$A69,1,INDEX(Correlations!$F$3:$DA$102,MAX(AX$1,$A69),MIN(AX$1,$A69)))</f>
        <v>0</v>
      </c>
      <c r="AY69">
        <f>IF(AY$1=$A69,1,INDEX(Correlations!$F$3:$DA$102,MAX(AY$1,$A69),MIN(AY$1,$A69)))</f>
        <v>0</v>
      </c>
      <c r="AZ69">
        <f>IF(AZ$1=$A69,1,INDEX(Correlations!$F$3:$DA$102,MAX(AZ$1,$A69),MIN(AZ$1,$A69)))</f>
        <v>0</v>
      </c>
      <c r="BA69">
        <f>IF(BA$1=$A69,1,INDEX(Correlations!$F$3:$DA$102,MAX(BA$1,$A69),MIN(BA$1,$A69)))</f>
        <v>0.45</v>
      </c>
      <c r="BB69">
        <f>IF(BB$1=$A69,1,INDEX(Correlations!$F$3:$DA$102,MAX(BB$1,$A69),MIN(BB$1,$A69)))</f>
        <v>0.49</v>
      </c>
      <c r="BC69">
        <f>IF(BC$1=$A69,1,INDEX(Correlations!$F$3:$DA$102,MAX(BC$1,$A69),MIN(BC$1,$A69)))</f>
        <v>0.42</v>
      </c>
      <c r="BD69">
        <f>IF(BD$1=$A69,1,INDEX(Correlations!$F$3:$DA$102,MAX(BD$1,$A69),MIN(BD$1,$A69)))</f>
        <v>0.43</v>
      </c>
      <c r="BE69">
        <f>IF(BE$1=$A69,1,INDEX(Correlations!$F$3:$DA$102,MAX(BE$1,$A69),MIN(BE$1,$A69)))</f>
        <v>0.44</v>
      </c>
      <c r="BF69">
        <f>IF(BF$1=$A69,1,INDEX(Correlations!$F$3:$DA$102,MAX(BF$1,$A69),MIN(BF$1,$A69)))</f>
        <v>0</v>
      </c>
      <c r="BG69">
        <f>IF(BG$1=$A69,1,INDEX(Correlations!$F$3:$DA$102,MAX(BG$1,$A69),MIN(BG$1,$A69)))</f>
        <v>0</v>
      </c>
      <c r="BH69">
        <f>IF(BH$1=$A69,1,INDEX(Correlations!$F$3:$DA$102,MAX(BH$1,$A69),MIN(BH$1,$A69)))</f>
        <v>0</v>
      </c>
      <c r="BI69">
        <f>IF(BI$1=$A69,1,INDEX(Correlations!$F$3:$DA$102,MAX(BI$1,$A69),MIN(BI$1,$A69)))</f>
        <v>0</v>
      </c>
      <c r="BJ69">
        <f>IF(BJ$1=$A69,1,INDEX(Correlations!$F$3:$DA$102,MAX(BJ$1,$A69),MIN(BJ$1,$A69)))</f>
        <v>0</v>
      </c>
      <c r="BK69">
        <f>IF(BK$1=$A69,1,INDEX(Correlations!$F$3:$DA$102,MAX(BK$1,$A69),MIN(BK$1,$A69)))</f>
        <v>0</v>
      </c>
      <c r="BL69">
        <f>IF(BL$1=$A69,1,INDEX(Correlations!$F$3:$DA$102,MAX(BL$1,$A69),MIN(BL$1,$A69)))</f>
        <v>0</v>
      </c>
      <c r="BM69">
        <f>IF(BM$1=$A69,1,INDEX(Correlations!$F$3:$DA$102,MAX(BM$1,$A69),MIN(BM$1,$A69)))</f>
        <v>0</v>
      </c>
      <c r="BN69">
        <f>IF(BN$1=$A69,1,INDEX(Correlations!$F$3:$DA$102,MAX(BN$1,$A69),MIN(BN$1,$A69)))</f>
        <v>0</v>
      </c>
      <c r="BO69">
        <f>IF(BO$1=$A69,1,INDEX(Correlations!$F$3:$DA$102,MAX(BO$1,$A69),MIN(BO$1,$A69)))</f>
        <v>0</v>
      </c>
      <c r="BP69">
        <f>IF(BP$1=$A69,1,INDEX(Correlations!$F$3:$DA$102,MAX(BP$1,$A69),MIN(BP$1,$A69)))</f>
        <v>0</v>
      </c>
      <c r="BQ69">
        <f>IF(BQ$1=$A69,1,INDEX(Correlations!$F$3:$DA$102,MAX(BQ$1,$A69),MIN(BQ$1,$A69)))</f>
        <v>1</v>
      </c>
      <c r="BR69">
        <f>IF(BR$1=$A69,1,INDEX(Correlations!$F$3:$DA$102,MAX(BR$1,$A69),MIN(BR$1,$A69)))</f>
        <v>0</v>
      </c>
      <c r="BS69">
        <f>IF(BS$1=$A69,1,INDEX(Correlations!$F$3:$DA$102,MAX(BS$1,$A69),MIN(BS$1,$A69)))</f>
        <v>0</v>
      </c>
      <c r="BT69">
        <f>IF(BT$1=$A69,1,INDEX(Correlations!$F$3:$DA$102,MAX(BT$1,$A69),MIN(BT$1,$A69)))</f>
        <v>0</v>
      </c>
      <c r="BU69">
        <f>IF(BU$1=$A69,1,INDEX(Correlations!$F$3:$DA$102,MAX(BU$1,$A69),MIN(BU$1,$A69)))</f>
        <v>0</v>
      </c>
      <c r="BV69">
        <f>IF(BV$1=$A69,1,INDEX(Correlations!$F$3:$DA$102,MAX(BV$1,$A69),MIN(BV$1,$A69)))</f>
        <v>0</v>
      </c>
      <c r="BW69">
        <f>IF(BW$1=$A69,1,INDEX(Correlations!$F$3:$DA$102,MAX(BW$1,$A69),MIN(BW$1,$A69)))</f>
        <v>0</v>
      </c>
      <c r="BX69">
        <f>IF(BX$1=$A69,1,INDEX(Correlations!$F$3:$DA$102,MAX(BX$1,$A69),MIN(BX$1,$A69)))</f>
        <v>0</v>
      </c>
      <c r="BY69">
        <f>IF(BY$1=$A69,1,INDEX(Correlations!$F$3:$DA$102,MAX(BY$1,$A69),MIN(BY$1,$A69)))</f>
        <v>0</v>
      </c>
      <c r="BZ69">
        <f>IF(BZ$1=$A69,1,INDEX(Correlations!$F$3:$DA$102,MAX(BZ$1,$A69),MIN(BZ$1,$A69)))</f>
        <v>0</v>
      </c>
      <c r="CA69">
        <f>IF(CA$1=$A69,1,INDEX(Correlations!$F$3:$DA$102,MAX(CA$1,$A69),MIN(CA$1,$A69)))</f>
        <v>0</v>
      </c>
      <c r="CB69">
        <f>IF(CB$1=$A69,1,INDEX(Correlations!$F$3:$DA$102,MAX(CB$1,$A69),MIN(CB$1,$A69)))</f>
        <v>0</v>
      </c>
      <c r="CC69">
        <f>IF(CC$1=$A69,1,INDEX(Correlations!$F$3:$DA$102,MAX(CC$1,$A69),MIN(CC$1,$A69)))</f>
        <v>0</v>
      </c>
      <c r="CD69">
        <f>IF(CD$1=$A69,1,INDEX(Correlations!$F$3:$DA$102,MAX(CD$1,$A69),MIN(CD$1,$A69)))</f>
        <v>0</v>
      </c>
      <c r="CE69">
        <f>IF(CE$1=$A69,1,INDEX(Correlations!$F$3:$DA$102,MAX(CE$1,$A69),MIN(CE$1,$A69)))</f>
        <v>0</v>
      </c>
      <c r="CF69">
        <f>IF(CF$1=$A69,1,INDEX(Correlations!$F$3:$DA$102,MAX(CF$1,$A69),MIN(CF$1,$A69)))</f>
        <v>0</v>
      </c>
      <c r="CG69">
        <f>IF(CG$1=$A69,1,INDEX(Correlations!$F$3:$DA$102,MAX(CG$1,$A69),MIN(CG$1,$A69)))</f>
        <v>0</v>
      </c>
      <c r="CH69">
        <f>IF(CH$1=$A69,1,INDEX(Correlations!$F$3:$DA$102,MAX(CH$1,$A69),MIN(CH$1,$A69)))</f>
        <v>0</v>
      </c>
      <c r="CI69">
        <f>IF(CI$1=$A69,1,INDEX(Correlations!$F$3:$DA$102,MAX(CI$1,$A69),MIN(CI$1,$A69)))</f>
        <v>0</v>
      </c>
      <c r="CJ69">
        <f>IF(CJ$1=$A69,1,INDEX(Correlations!$F$3:$DA$102,MAX(CJ$1,$A69),MIN(CJ$1,$A69)))</f>
        <v>0</v>
      </c>
      <c r="CK69">
        <f>IF(CK$1=$A69,1,INDEX(Correlations!$F$3:$DA$102,MAX(CK$1,$A69),MIN(CK$1,$A69)))</f>
        <v>0</v>
      </c>
      <c r="CL69">
        <f>IF(CL$1=$A69,1,INDEX(Correlations!$F$3:$DA$102,MAX(CL$1,$A69),MIN(CL$1,$A69)))</f>
        <v>0</v>
      </c>
      <c r="CM69">
        <f>IF(CM$1=$A69,1,INDEX(Correlations!$F$3:$DA$102,MAX(CM$1,$A69),MIN(CM$1,$A69)))</f>
        <v>0</v>
      </c>
      <c r="CN69">
        <f>IF(CN$1=$A69,1,INDEX(Correlations!$F$3:$DA$102,MAX(CN$1,$A69),MIN(CN$1,$A69)))</f>
        <v>0</v>
      </c>
      <c r="CO69">
        <f>IF(CO$1=$A69,1,INDEX(Correlations!$F$3:$DA$102,MAX(CO$1,$A69),MIN(CO$1,$A69)))</f>
        <v>0</v>
      </c>
      <c r="CP69">
        <f>IF(CP$1=$A69,1,INDEX(Correlations!$F$3:$DA$102,MAX(CP$1,$A69),MIN(CP$1,$A69)))</f>
        <v>0</v>
      </c>
      <c r="CQ69">
        <f>IF(CQ$1=$A69,1,INDEX(Correlations!$F$3:$DA$102,MAX(CQ$1,$A69),MIN(CQ$1,$A69)))</f>
        <v>0</v>
      </c>
      <c r="CR69">
        <f>IF(CR$1=$A69,1,INDEX(Correlations!$F$3:$DA$102,MAX(CR$1,$A69),MIN(CR$1,$A69)))</f>
        <v>0</v>
      </c>
      <c r="CS69">
        <f>IF(CS$1=$A69,1,INDEX(Correlations!$F$3:$DA$102,MAX(CS$1,$A69),MIN(CS$1,$A69)))</f>
        <v>0</v>
      </c>
      <c r="CT69">
        <f>IF(CT$1=$A69,1,INDEX(Correlations!$F$3:$DA$102,MAX(CT$1,$A69),MIN(CT$1,$A69)))</f>
        <v>0</v>
      </c>
      <c r="CU69">
        <f>IF(CU$1=$A69,1,INDEX(Correlations!$F$3:$DA$102,MAX(CU$1,$A69),MIN(CU$1,$A69)))</f>
        <v>0</v>
      </c>
      <c r="CV69">
        <f>IF(CV$1=$A69,1,INDEX(Correlations!$F$3:$DA$102,MAX(CV$1,$A69),MIN(CV$1,$A69)))</f>
        <v>0</v>
      </c>
      <c r="CW69">
        <f>IF(CW$1=$A69,1,INDEX(Correlations!$F$3:$DA$102,MAX(CW$1,$A69),MIN(CW$1,$A69)))</f>
        <v>0</v>
      </c>
    </row>
    <row r="70" spans="1:101" x14ac:dyDescent="0.15">
      <c r="A70">
        <v>69</v>
      </c>
      <c r="B70">
        <f>IF(B$1=$A70,1,INDEX(Correlations!$F$3:$DA$102,MAX(B$1,$A70),MIN(B$1,$A70)))</f>
        <v>0.38</v>
      </c>
      <c r="C70">
        <f>IF(C$1=$A70,1,INDEX(Correlations!$F$3:$DA$102,MAX(C$1,$A70),MIN(C$1,$A70)))</f>
        <v>0.28599999999999998</v>
      </c>
      <c r="D70">
        <f>IF(D$1=$A70,1,INDEX(Correlations!$F$3:$DA$102,MAX(D$1,$A70),MIN(D$1,$A70)))</f>
        <v>0.248</v>
      </c>
      <c r="E70">
        <f>IF(E$1=$A70,1,INDEX(Correlations!$F$3:$DA$102,MAX(E$1,$A70),MIN(E$1,$A70)))</f>
        <v>0.33100000000000002</v>
      </c>
      <c r="F70">
        <f>IF(F$1=$A70,1,INDEX(Correlations!$F$3:$DA$102,MAX(F$1,$A70),MIN(F$1,$A70)))</f>
        <v>0.38500000000000001</v>
      </c>
      <c r="G70">
        <f>IF(G$1=$A70,1,INDEX(Correlations!$F$3:$DA$102,MAX(G$1,$A70),MIN(G$1,$A70)))</f>
        <v>0.30599999999999999</v>
      </c>
      <c r="H70">
        <f>IF(H$1=$A70,1,INDEX(Correlations!$F$3:$DA$102,MAX(H$1,$A70),MIN(H$1,$A70)))</f>
        <v>0.27500000000000002</v>
      </c>
      <c r="I70">
        <f>IF(I$1=$A70,1,INDEX(Correlations!$F$3:$DA$102,MAX(I$1,$A70),MIN(I$1,$A70)))</f>
        <v>0.22500000000000001</v>
      </c>
      <c r="J70">
        <f>IF(J$1=$A70,1,INDEX(Correlations!$F$3:$DA$102,MAX(J$1,$A70),MIN(J$1,$A70)))</f>
        <v>0.56399999999999995</v>
      </c>
      <c r="K70">
        <f>IF(K$1=$A70,1,INDEX(Correlations!$F$3:$DA$102,MAX(K$1,$A70),MIN(K$1,$A70)))</f>
        <v>0</v>
      </c>
      <c r="L70">
        <f>IF(L$1=$A70,1,INDEX(Correlations!$F$3:$DA$102,MAX(L$1,$A70),MIN(L$1,$A70)))</f>
        <v>0</v>
      </c>
      <c r="M70">
        <f>IF(M$1=$A70,1,INDEX(Correlations!$F$3:$DA$102,MAX(M$1,$A70),MIN(M$1,$A70)))</f>
        <v>0</v>
      </c>
      <c r="N70">
        <f>IF(N$1=$A70,1,INDEX(Correlations!$F$3:$DA$102,MAX(N$1,$A70),MIN(N$1,$A70)))</f>
        <v>0</v>
      </c>
      <c r="O70">
        <f>IF(O$1=$A70,1,INDEX(Correlations!$F$3:$DA$102,MAX(O$1,$A70),MIN(O$1,$A70)))</f>
        <v>0</v>
      </c>
      <c r="P70">
        <f>IF(P$1=$A70,1,INDEX(Correlations!$F$3:$DA$102,MAX(P$1,$A70),MIN(P$1,$A70)))</f>
        <v>0</v>
      </c>
      <c r="Q70">
        <f>IF(Q$1=$A70,1,INDEX(Correlations!$F$3:$DA$102,MAX(Q$1,$A70),MIN(Q$1,$A70)))</f>
        <v>0</v>
      </c>
      <c r="R70">
        <f>IF(R$1=$A70,1,INDEX(Correlations!$F$3:$DA$102,MAX(R$1,$A70),MIN(R$1,$A70)))</f>
        <v>0</v>
      </c>
      <c r="S70">
        <f>IF(S$1=$A70,1,INDEX(Correlations!$F$3:$DA$102,MAX(S$1,$A70),MIN(S$1,$A70)))</f>
        <v>0</v>
      </c>
      <c r="T70">
        <f>IF(T$1=$A70,1,INDEX(Correlations!$F$3:$DA$102,MAX(T$1,$A70),MIN(T$1,$A70)))</f>
        <v>0</v>
      </c>
      <c r="U70">
        <f>IF(U$1=$A70,1,INDEX(Correlations!$F$3:$DA$102,MAX(U$1,$A70),MIN(U$1,$A70)))</f>
        <v>0</v>
      </c>
      <c r="V70">
        <f>IF(V$1=$A70,1,INDEX(Correlations!$F$3:$DA$102,MAX(V$1,$A70),MIN(V$1,$A70)))</f>
        <v>0</v>
      </c>
      <c r="W70">
        <f>IF(W$1=$A70,1,INDEX(Correlations!$F$3:$DA$102,MAX(W$1,$A70),MIN(W$1,$A70)))</f>
        <v>0</v>
      </c>
      <c r="X70">
        <f>IF(X$1=$A70,1,INDEX(Correlations!$F$3:$DA$102,MAX(X$1,$A70),MIN(X$1,$A70)))</f>
        <v>0</v>
      </c>
      <c r="Y70">
        <f>IF(Y$1=$A70,1,INDEX(Correlations!$F$3:$DA$102,MAX(Y$1,$A70),MIN(Y$1,$A70)))</f>
        <v>0</v>
      </c>
      <c r="Z70">
        <f>IF(Z$1=$A70,1,INDEX(Correlations!$F$3:$DA$102,MAX(Z$1,$A70),MIN(Z$1,$A70)))</f>
        <v>0</v>
      </c>
      <c r="AA70">
        <f>IF(AA$1=$A70,1,INDEX(Correlations!$F$3:$DA$102,MAX(AA$1,$A70),MIN(AA$1,$A70)))</f>
        <v>0</v>
      </c>
      <c r="AB70">
        <f>IF(AB$1=$A70,1,INDEX(Correlations!$F$3:$DA$102,MAX(AB$1,$A70),MIN(AB$1,$A70)))</f>
        <v>0</v>
      </c>
      <c r="AC70">
        <f>IF(AC$1=$A70,1,INDEX(Correlations!$F$3:$DA$102,MAX(AC$1,$A70),MIN(AC$1,$A70)))</f>
        <v>0</v>
      </c>
      <c r="AD70">
        <f>IF(AD$1=$A70,1,INDEX(Correlations!$F$3:$DA$102,MAX(AD$1,$A70),MIN(AD$1,$A70)))</f>
        <v>0</v>
      </c>
      <c r="AE70">
        <f>IF(AE$1=$A70,1,INDEX(Correlations!$F$3:$DA$102,MAX(AE$1,$A70),MIN(AE$1,$A70)))</f>
        <v>0</v>
      </c>
      <c r="AF70">
        <f>IF(AF$1=$A70,1,INDEX(Correlations!$F$3:$DA$102,MAX(AF$1,$A70),MIN(AF$1,$A70)))</f>
        <v>0</v>
      </c>
      <c r="AG70">
        <f>IF(AG$1=$A70,1,INDEX(Correlations!$F$3:$DA$102,MAX(AG$1,$A70),MIN(AG$1,$A70)))</f>
        <v>0</v>
      </c>
      <c r="AH70">
        <f>IF(AH$1=$A70,1,INDEX(Correlations!$F$3:$DA$102,MAX(AH$1,$A70),MIN(AH$1,$A70)))</f>
        <v>0</v>
      </c>
      <c r="AI70">
        <f>IF(AI$1=$A70,1,INDEX(Correlations!$F$3:$DA$102,MAX(AI$1,$A70),MIN(AI$1,$A70)))</f>
        <v>0</v>
      </c>
      <c r="AJ70">
        <f>IF(AJ$1=$A70,1,INDEX(Correlations!$F$3:$DA$102,MAX(AJ$1,$A70),MIN(AJ$1,$A70)))</f>
        <v>0</v>
      </c>
      <c r="AK70">
        <f>IF(AK$1=$A70,1,INDEX(Correlations!$F$3:$DA$102,MAX(AK$1,$A70),MIN(AK$1,$A70)))</f>
        <v>0</v>
      </c>
      <c r="AL70">
        <f>IF(AL$1=$A70,1,INDEX(Correlations!$F$3:$DA$102,MAX(AL$1,$A70),MIN(AL$1,$A70)))</f>
        <v>0</v>
      </c>
      <c r="AM70">
        <f>IF(AM$1=$A70,1,INDEX(Correlations!$F$3:$DA$102,MAX(AM$1,$A70),MIN(AM$1,$A70)))</f>
        <v>0</v>
      </c>
      <c r="AN70">
        <f>IF(AN$1=$A70,1,INDEX(Correlations!$F$3:$DA$102,MAX(AN$1,$A70),MIN(AN$1,$A70)))</f>
        <v>0</v>
      </c>
      <c r="AO70">
        <f>IF(AO$1=$A70,1,INDEX(Correlations!$F$3:$DA$102,MAX(AO$1,$A70),MIN(AO$1,$A70)))</f>
        <v>0</v>
      </c>
      <c r="AP70">
        <f>IF(AP$1=$A70,1,INDEX(Correlations!$F$3:$DA$102,MAX(AP$1,$A70),MIN(AP$1,$A70)))</f>
        <v>0</v>
      </c>
      <c r="AQ70">
        <f>IF(AQ$1=$A70,1,INDEX(Correlations!$F$3:$DA$102,MAX(AQ$1,$A70),MIN(AQ$1,$A70)))</f>
        <v>0</v>
      </c>
      <c r="AR70">
        <f>IF(AR$1=$A70,1,INDEX(Correlations!$F$3:$DA$102,MAX(AR$1,$A70),MIN(AR$1,$A70)))</f>
        <v>0</v>
      </c>
      <c r="AS70">
        <f>IF(AS$1=$A70,1,INDEX(Correlations!$F$3:$DA$102,MAX(AS$1,$A70),MIN(AS$1,$A70)))</f>
        <v>0</v>
      </c>
      <c r="AT70">
        <f>IF(AT$1=$A70,1,INDEX(Correlations!$F$3:$DA$102,MAX(AT$1,$A70),MIN(AT$1,$A70)))</f>
        <v>0</v>
      </c>
      <c r="AU70">
        <f>IF(AU$1=$A70,1,INDEX(Correlations!$F$3:$DA$102,MAX(AU$1,$A70),MIN(AU$1,$A70)))</f>
        <v>0</v>
      </c>
      <c r="AV70">
        <f>IF(AV$1=$A70,1,INDEX(Correlations!$F$3:$DA$102,MAX(AV$1,$A70),MIN(AV$1,$A70)))</f>
        <v>0</v>
      </c>
      <c r="AW70">
        <f>IF(AW$1=$A70,1,INDEX(Correlations!$F$3:$DA$102,MAX(AW$1,$A70),MIN(AW$1,$A70)))</f>
        <v>0</v>
      </c>
      <c r="AX70">
        <f>IF(AX$1=$A70,1,INDEX(Correlations!$F$3:$DA$102,MAX(AX$1,$A70),MIN(AX$1,$A70)))</f>
        <v>0</v>
      </c>
      <c r="AY70">
        <f>IF(AY$1=$A70,1,INDEX(Correlations!$F$3:$DA$102,MAX(AY$1,$A70),MIN(AY$1,$A70)))</f>
        <v>0</v>
      </c>
      <c r="AZ70">
        <f>IF(AZ$1=$A70,1,INDEX(Correlations!$F$3:$DA$102,MAX(AZ$1,$A70),MIN(AZ$1,$A70)))</f>
        <v>0</v>
      </c>
      <c r="BA70">
        <f>IF(BA$1=$A70,1,INDEX(Correlations!$F$3:$DA$102,MAX(BA$1,$A70),MIN(BA$1,$A70)))</f>
        <v>0.17</v>
      </c>
      <c r="BB70">
        <f>IF(BB$1=$A70,1,INDEX(Correlations!$F$3:$DA$102,MAX(BB$1,$A70),MIN(BB$1,$A70)))</f>
        <v>0.23</v>
      </c>
      <c r="BC70">
        <f>IF(BC$1=$A70,1,INDEX(Correlations!$F$3:$DA$102,MAX(BC$1,$A70),MIN(BC$1,$A70)))</f>
        <v>0.19</v>
      </c>
      <c r="BD70">
        <f>IF(BD$1=$A70,1,INDEX(Correlations!$F$3:$DA$102,MAX(BD$1,$A70),MIN(BD$1,$A70)))</f>
        <v>0.05</v>
      </c>
      <c r="BE70">
        <f>IF(BE$1=$A70,1,INDEX(Correlations!$F$3:$DA$102,MAX(BE$1,$A70),MIN(BE$1,$A70)))</f>
        <v>0.1</v>
      </c>
      <c r="BF70">
        <f>IF(BF$1=$A70,1,INDEX(Correlations!$F$3:$DA$102,MAX(BF$1,$A70),MIN(BF$1,$A70)))</f>
        <v>0</v>
      </c>
      <c r="BG70">
        <f>IF(BG$1=$A70,1,INDEX(Correlations!$F$3:$DA$102,MAX(BG$1,$A70),MIN(BG$1,$A70)))</f>
        <v>0</v>
      </c>
      <c r="BH70">
        <f>IF(BH$1=$A70,1,INDEX(Correlations!$F$3:$DA$102,MAX(BH$1,$A70),MIN(BH$1,$A70)))</f>
        <v>0</v>
      </c>
      <c r="BI70">
        <f>IF(BI$1=$A70,1,INDEX(Correlations!$F$3:$DA$102,MAX(BI$1,$A70),MIN(BI$1,$A70)))</f>
        <v>0</v>
      </c>
      <c r="BJ70">
        <f>IF(BJ$1=$A70,1,INDEX(Correlations!$F$3:$DA$102,MAX(BJ$1,$A70),MIN(BJ$1,$A70)))</f>
        <v>0</v>
      </c>
      <c r="BK70">
        <f>IF(BK$1=$A70,1,INDEX(Correlations!$F$3:$DA$102,MAX(BK$1,$A70),MIN(BK$1,$A70)))</f>
        <v>0</v>
      </c>
      <c r="BL70">
        <f>IF(BL$1=$A70,1,INDEX(Correlations!$F$3:$DA$102,MAX(BL$1,$A70),MIN(BL$1,$A70)))</f>
        <v>0</v>
      </c>
      <c r="BM70">
        <f>IF(BM$1=$A70,1,INDEX(Correlations!$F$3:$DA$102,MAX(BM$1,$A70),MIN(BM$1,$A70)))</f>
        <v>0</v>
      </c>
      <c r="BN70">
        <f>IF(BN$1=$A70,1,INDEX(Correlations!$F$3:$DA$102,MAX(BN$1,$A70),MIN(BN$1,$A70)))</f>
        <v>0</v>
      </c>
      <c r="BO70">
        <f>IF(BO$1=$A70,1,INDEX(Correlations!$F$3:$DA$102,MAX(BO$1,$A70),MIN(BO$1,$A70)))</f>
        <v>0</v>
      </c>
      <c r="BP70">
        <f>IF(BP$1=$A70,1,INDEX(Correlations!$F$3:$DA$102,MAX(BP$1,$A70),MIN(BP$1,$A70)))</f>
        <v>0</v>
      </c>
      <c r="BQ70">
        <f>IF(BQ$1=$A70,1,INDEX(Correlations!$F$3:$DA$102,MAX(BQ$1,$A70),MIN(BQ$1,$A70)))</f>
        <v>0</v>
      </c>
      <c r="BR70">
        <f>IF(BR$1=$A70,1,INDEX(Correlations!$F$3:$DA$102,MAX(BR$1,$A70),MIN(BR$1,$A70)))</f>
        <v>1</v>
      </c>
      <c r="BS70">
        <f>IF(BS$1=$A70,1,INDEX(Correlations!$F$3:$DA$102,MAX(BS$1,$A70),MIN(BS$1,$A70)))</f>
        <v>0</v>
      </c>
      <c r="BT70">
        <f>IF(BT$1=$A70,1,INDEX(Correlations!$F$3:$DA$102,MAX(BT$1,$A70),MIN(BT$1,$A70)))</f>
        <v>0</v>
      </c>
      <c r="BU70">
        <f>IF(BU$1=$A70,1,INDEX(Correlations!$F$3:$DA$102,MAX(BU$1,$A70),MIN(BU$1,$A70)))</f>
        <v>0</v>
      </c>
      <c r="BV70">
        <f>IF(BV$1=$A70,1,INDEX(Correlations!$F$3:$DA$102,MAX(BV$1,$A70),MIN(BV$1,$A70)))</f>
        <v>0</v>
      </c>
      <c r="BW70">
        <f>IF(BW$1=$A70,1,INDEX(Correlations!$F$3:$DA$102,MAX(BW$1,$A70),MIN(BW$1,$A70)))</f>
        <v>0</v>
      </c>
      <c r="BX70">
        <f>IF(BX$1=$A70,1,INDEX(Correlations!$F$3:$DA$102,MAX(BX$1,$A70),MIN(BX$1,$A70)))</f>
        <v>0</v>
      </c>
      <c r="BY70">
        <f>IF(BY$1=$A70,1,INDEX(Correlations!$F$3:$DA$102,MAX(BY$1,$A70),MIN(BY$1,$A70)))</f>
        <v>0</v>
      </c>
      <c r="BZ70">
        <f>IF(BZ$1=$A70,1,INDEX(Correlations!$F$3:$DA$102,MAX(BZ$1,$A70),MIN(BZ$1,$A70)))</f>
        <v>0</v>
      </c>
      <c r="CA70">
        <f>IF(CA$1=$A70,1,INDEX(Correlations!$F$3:$DA$102,MAX(CA$1,$A70),MIN(CA$1,$A70)))</f>
        <v>0</v>
      </c>
      <c r="CB70">
        <f>IF(CB$1=$A70,1,INDEX(Correlations!$F$3:$DA$102,MAX(CB$1,$A70),MIN(CB$1,$A70)))</f>
        <v>0</v>
      </c>
      <c r="CC70">
        <f>IF(CC$1=$A70,1,INDEX(Correlations!$F$3:$DA$102,MAX(CC$1,$A70),MIN(CC$1,$A70)))</f>
        <v>0</v>
      </c>
      <c r="CD70">
        <f>IF(CD$1=$A70,1,INDEX(Correlations!$F$3:$DA$102,MAX(CD$1,$A70),MIN(CD$1,$A70)))</f>
        <v>0</v>
      </c>
      <c r="CE70">
        <f>IF(CE$1=$A70,1,INDEX(Correlations!$F$3:$DA$102,MAX(CE$1,$A70),MIN(CE$1,$A70)))</f>
        <v>0</v>
      </c>
      <c r="CF70">
        <f>IF(CF$1=$A70,1,INDEX(Correlations!$F$3:$DA$102,MAX(CF$1,$A70),MIN(CF$1,$A70)))</f>
        <v>0</v>
      </c>
      <c r="CG70">
        <f>IF(CG$1=$A70,1,INDEX(Correlations!$F$3:$DA$102,MAX(CG$1,$A70),MIN(CG$1,$A70)))</f>
        <v>0</v>
      </c>
      <c r="CH70">
        <f>IF(CH$1=$A70,1,INDEX(Correlations!$F$3:$DA$102,MAX(CH$1,$A70),MIN(CH$1,$A70)))</f>
        <v>0</v>
      </c>
      <c r="CI70">
        <f>IF(CI$1=$A70,1,INDEX(Correlations!$F$3:$DA$102,MAX(CI$1,$A70),MIN(CI$1,$A70)))</f>
        <v>0</v>
      </c>
      <c r="CJ70">
        <f>IF(CJ$1=$A70,1,INDEX(Correlations!$F$3:$DA$102,MAX(CJ$1,$A70),MIN(CJ$1,$A70)))</f>
        <v>0</v>
      </c>
      <c r="CK70">
        <f>IF(CK$1=$A70,1,INDEX(Correlations!$F$3:$DA$102,MAX(CK$1,$A70),MIN(CK$1,$A70)))</f>
        <v>0</v>
      </c>
      <c r="CL70">
        <f>IF(CL$1=$A70,1,INDEX(Correlations!$F$3:$DA$102,MAX(CL$1,$A70),MIN(CL$1,$A70)))</f>
        <v>0</v>
      </c>
      <c r="CM70">
        <f>IF(CM$1=$A70,1,INDEX(Correlations!$F$3:$DA$102,MAX(CM$1,$A70),MIN(CM$1,$A70)))</f>
        <v>0</v>
      </c>
      <c r="CN70">
        <f>IF(CN$1=$A70,1,INDEX(Correlations!$F$3:$DA$102,MAX(CN$1,$A70),MIN(CN$1,$A70)))</f>
        <v>0</v>
      </c>
      <c r="CO70">
        <f>IF(CO$1=$A70,1,INDEX(Correlations!$F$3:$DA$102,MAX(CO$1,$A70),MIN(CO$1,$A70)))</f>
        <v>0</v>
      </c>
      <c r="CP70">
        <f>IF(CP$1=$A70,1,INDEX(Correlations!$F$3:$DA$102,MAX(CP$1,$A70),MIN(CP$1,$A70)))</f>
        <v>0</v>
      </c>
      <c r="CQ70">
        <f>IF(CQ$1=$A70,1,INDEX(Correlations!$F$3:$DA$102,MAX(CQ$1,$A70),MIN(CQ$1,$A70)))</f>
        <v>0</v>
      </c>
      <c r="CR70">
        <f>IF(CR$1=$A70,1,INDEX(Correlations!$F$3:$DA$102,MAX(CR$1,$A70),MIN(CR$1,$A70)))</f>
        <v>0</v>
      </c>
      <c r="CS70">
        <f>IF(CS$1=$A70,1,INDEX(Correlations!$F$3:$DA$102,MAX(CS$1,$A70),MIN(CS$1,$A70)))</f>
        <v>0</v>
      </c>
      <c r="CT70">
        <f>IF(CT$1=$A70,1,INDEX(Correlations!$F$3:$DA$102,MAX(CT$1,$A70),MIN(CT$1,$A70)))</f>
        <v>0</v>
      </c>
      <c r="CU70">
        <f>IF(CU$1=$A70,1,INDEX(Correlations!$F$3:$DA$102,MAX(CU$1,$A70),MIN(CU$1,$A70)))</f>
        <v>0</v>
      </c>
      <c r="CV70">
        <f>IF(CV$1=$A70,1,INDEX(Correlations!$F$3:$DA$102,MAX(CV$1,$A70),MIN(CV$1,$A70)))</f>
        <v>0</v>
      </c>
      <c r="CW70">
        <f>IF(CW$1=$A70,1,INDEX(Correlations!$F$3:$DA$102,MAX(CW$1,$A70),MIN(CW$1,$A70)))</f>
        <v>0</v>
      </c>
    </row>
    <row r="71" spans="1:101" x14ac:dyDescent="0.15">
      <c r="A71">
        <v>70</v>
      </c>
      <c r="B71">
        <f>IF(B$1=$A71,1,INDEX(Correlations!$F$3:$DA$102,MAX(B$1,$A71),MIN(B$1,$A71)))</f>
        <v>0.26100000000000001</v>
      </c>
      <c r="C71">
        <f>IF(C$1=$A71,1,INDEX(Correlations!$F$3:$DA$102,MAX(C$1,$A71),MIN(C$1,$A71)))</f>
        <v>0.24299999999999999</v>
      </c>
      <c r="D71">
        <f>IF(D$1=$A71,1,INDEX(Correlations!$F$3:$DA$102,MAX(D$1,$A71),MIN(D$1,$A71)))</f>
        <v>0.223</v>
      </c>
      <c r="E71">
        <f>IF(E$1=$A71,1,INDEX(Correlations!$F$3:$DA$102,MAX(E$1,$A71),MIN(E$1,$A71)))</f>
        <v>0.23</v>
      </c>
      <c r="F71">
        <f>IF(F$1=$A71,1,INDEX(Correlations!$F$3:$DA$102,MAX(F$1,$A71),MIN(F$1,$A71)))</f>
        <v>0.27300000000000002</v>
      </c>
      <c r="G71">
        <f>IF(G$1=$A71,1,INDEX(Correlations!$F$3:$DA$102,MAX(G$1,$A71),MIN(G$1,$A71)))</f>
        <v>0.23499999999999999</v>
      </c>
      <c r="H71">
        <f>IF(H$1=$A71,1,INDEX(Correlations!$F$3:$DA$102,MAX(H$1,$A71),MIN(H$1,$A71)))</f>
        <v>0.375</v>
      </c>
      <c r="I71">
        <f>IF(I$1=$A71,1,INDEX(Correlations!$F$3:$DA$102,MAX(I$1,$A71),MIN(I$1,$A71)))</f>
        <v>0.34</v>
      </c>
      <c r="J71">
        <f>IF(J$1=$A71,1,INDEX(Correlations!$F$3:$DA$102,MAX(J$1,$A71),MIN(J$1,$A71)))</f>
        <v>0</v>
      </c>
      <c r="K71">
        <f>IF(K$1=$A71,1,INDEX(Correlations!$F$3:$DA$102,MAX(K$1,$A71),MIN(K$1,$A71)))</f>
        <v>0</v>
      </c>
      <c r="L71">
        <f>IF(L$1=$A71,1,INDEX(Correlations!$F$3:$DA$102,MAX(L$1,$A71),MIN(L$1,$A71)))</f>
        <v>0</v>
      </c>
      <c r="M71">
        <f>IF(M$1=$A71,1,INDEX(Correlations!$F$3:$DA$102,MAX(M$1,$A71),MIN(M$1,$A71)))</f>
        <v>0</v>
      </c>
      <c r="N71">
        <f>IF(N$1=$A71,1,INDEX(Correlations!$F$3:$DA$102,MAX(N$1,$A71),MIN(N$1,$A71)))</f>
        <v>0</v>
      </c>
      <c r="O71">
        <f>IF(O$1=$A71,1,INDEX(Correlations!$F$3:$DA$102,MAX(O$1,$A71),MIN(O$1,$A71)))</f>
        <v>0</v>
      </c>
      <c r="P71">
        <f>IF(P$1=$A71,1,INDEX(Correlations!$F$3:$DA$102,MAX(P$1,$A71),MIN(P$1,$A71)))</f>
        <v>0</v>
      </c>
      <c r="Q71">
        <f>IF(Q$1=$A71,1,INDEX(Correlations!$F$3:$DA$102,MAX(Q$1,$A71),MIN(Q$1,$A71)))</f>
        <v>0</v>
      </c>
      <c r="R71">
        <f>IF(R$1=$A71,1,INDEX(Correlations!$F$3:$DA$102,MAX(R$1,$A71),MIN(R$1,$A71)))</f>
        <v>0</v>
      </c>
      <c r="S71">
        <f>IF(S$1=$A71,1,INDEX(Correlations!$F$3:$DA$102,MAX(S$1,$A71),MIN(S$1,$A71)))</f>
        <v>0</v>
      </c>
      <c r="T71">
        <f>IF(T$1=$A71,1,INDEX(Correlations!$F$3:$DA$102,MAX(T$1,$A71),MIN(T$1,$A71)))</f>
        <v>0</v>
      </c>
      <c r="U71">
        <f>IF(U$1=$A71,1,INDEX(Correlations!$F$3:$DA$102,MAX(U$1,$A71),MIN(U$1,$A71)))</f>
        <v>0</v>
      </c>
      <c r="V71">
        <f>IF(V$1=$A71,1,INDEX(Correlations!$F$3:$DA$102,MAX(V$1,$A71),MIN(V$1,$A71)))</f>
        <v>0</v>
      </c>
      <c r="W71">
        <f>IF(W$1=$A71,1,INDEX(Correlations!$F$3:$DA$102,MAX(W$1,$A71),MIN(W$1,$A71)))</f>
        <v>0</v>
      </c>
      <c r="X71">
        <f>IF(X$1=$A71,1,INDEX(Correlations!$F$3:$DA$102,MAX(X$1,$A71),MIN(X$1,$A71)))</f>
        <v>0</v>
      </c>
      <c r="Y71">
        <f>IF(Y$1=$A71,1,INDEX(Correlations!$F$3:$DA$102,MAX(Y$1,$A71),MIN(Y$1,$A71)))</f>
        <v>0</v>
      </c>
      <c r="Z71">
        <f>IF(Z$1=$A71,1,INDEX(Correlations!$F$3:$DA$102,MAX(Z$1,$A71),MIN(Z$1,$A71)))</f>
        <v>0</v>
      </c>
      <c r="AA71">
        <f>IF(AA$1=$A71,1,INDEX(Correlations!$F$3:$DA$102,MAX(AA$1,$A71),MIN(AA$1,$A71)))</f>
        <v>0</v>
      </c>
      <c r="AB71">
        <f>IF(AB$1=$A71,1,INDEX(Correlations!$F$3:$DA$102,MAX(AB$1,$A71),MIN(AB$1,$A71)))</f>
        <v>0</v>
      </c>
      <c r="AC71">
        <f>IF(AC$1=$A71,1,INDEX(Correlations!$F$3:$DA$102,MAX(AC$1,$A71),MIN(AC$1,$A71)))</f>
        <v>0</v>
      </c>
      <c r="AD71">
        <f>IF(AD$1=$A71,1,INDEX(Correlations!$F$3:$DA$102,MAX(AD$1,$A71),MIN(AD$1,$A71)))</f>
        <v>0</v>
      </c>
      <c r="AE71">
        <f>IF(AE$1=$A71,1,INDEX(Correlations!$F$3:$DA$102,MAX(AE$1,$A71),MIN(AE$1,$A71)))</f>
        <v>0</v>
      </c>
      <c r="AF71">
        <f>IF(AF$1=$A71,1,INDEX(Correlations!$F$3:$DA$102,MAX(AF$1,$A71),MIN(AF$1,$A71)))</f>
        <v>0</v>
      </c>
      <c r="AG71">
        <f>IF(AG$1=$A71,1,INDEX(Correlations!$F$3:$DA$102,MAX(AG$1,$A71),MIN(AG$1,$A71)))</f>
        <v>0</v>
      </c>
      <c r="AH71">
        <f>IF(AH$1=$A71,1,INDEX(Correlations!$F$3:$DA$102,MAX(AH$1,$A71),MIN(AH$1,$A71)))</f>
        <v>0</v>
      </c>
      <c r="AI71">
        <f>IF(AI$1=$A71,1,INDEX(Correlations!$F$3:$DA$102,MAX(AI$1,$A71),MIN(AI$1,$A71)))</f>
        <v>0</v>
      </c>
      <c r="AJ71">
        <f>IF(AJ$1=$A71,1,INDEX(Correlations!$F$3:$DA$102,MAX(AJ$1,$A71),MIN(AJ$1,$A71)))</f>
        <v>0</v>
      </c>
      <c r="AK71">
        <f>IF(AK$1=$A71,1,INDEX(Correlations!$F$3:$DA$102,MAX(AK$1,$A71),MIN(AK$1,$A71)))</f>
        <v>0</v>
      </c>
      <c r="AL71">
        <f>IF(AL$1=$A71,1,INDEX(Correlations!$F$3:$DA$102,MAX(AL$1,$A71),MIN(AL$1,$A71)))</f>
        <v>0</v>
      </c>
      <c r="AM71">
        <f>IF(AM$1=$A71,1,INDEX(Correlations!$F$3:$DA$102,MAX(AM$1,$A71),MIN(AM$1,$A71)))</f>
        <v>0</v>
      </c>
      <c r="AN71">
        <f>IF(AN$1=$A71,1,INDEX(Correlations!$F$3:$DA$102,MAX(AN$1,$A71),MIN(AN$1,$A71)))</f>
        <v>0</v>
      </c>
      <c r="AO71">
        <f>IF(AO$1=$A71,1,INDEX(Correlations!$F$3:$DA$102,MAX(AO$1,$A71),MIN(AO$1,$A71)))</f>
        <v>0</v>
      </c>
      <c r="AP71">
        <f>IF(AP$1=$A71,1,INDEX(Correlations!$F$3:$DA$102,MAX(AP$1,$A71),MIN(AP$1,$A71)))</f>
        <v>0</v>
      </c>
      <c r="AQ71">
        <f>IF(AQ$1=$A71,1,INDEX(Correlations!$F$3:$DA$102,MAX(AQ$1,$A71),MIN(AQ$1,$A71)))</f>
        <v>0</v>
      </c>
      <c r="AR71">
        <f>IF(AR$1=$A71,1,INDEX(Correlations!$F$3:$DA$102,MAX(AR$1,$A71),MIN(AR$1,$A71)))</f>
        <v>0</v>
      </c>
      <c r="AS71">
        <f>IF(AS$1=$A71,1,INDEX(Correlations!$F$3:$DA$102,MAX(AS$1,$A71),MIN(AS$1,$A71)))</f>
        <v>0</v>
      </c>
      <c r="AT71">
        <f>IF(AT$1=$A71,1,INDEX(Correlations!$F$3:$DA$102,MAX(AT$1,$A71),MIN(AT$1,$A71)))</f>
        <v>0</v>
      </c>
      <c r="AU71">
        <f>IF(AU$1=$A71,1,INDEX(Correlations!$F$3:$DA$102,MAX(AU$1,$A71),MIN(AU$1,$A71)))</f>
        <v>0</v>
      </c>
      <c r="AV71">
        <f>IF(AV$1=$A71,1,INDEX(Correlations!$F$3:$DA$102,MAX(AV$1,$A71),MIN(AV$1,$A71)))</f>
        <v>0</v>
      </c>
      <c r="AW71">
        <f>IF(AW$1=$A71,1,INDEX(Correlations!$F$3:$DA$102,MAX(AW$1,$A71),MIN(AW$1,$A71)))</f>
        <v>0</v>
      </c>
      <c r="AX71">
        <f>IF(AX$1=$A71,1,INDEX(Correlations!$F$3:$DA$102,MAX(AX$1,$A71),MIN(AX$1,$A71)))</f>
        <v>0</v>
      </c>
      <c r="AY71">
        <f>IF(AY$1=$A71,1,INDEX(Correlations!$F$3:$DA$102,MAX(AY$1,$A71),MIN(AY$1,$A71)))</f>
        <v>0</v>
      </c>
      <c r="AZ71">
        <f>IF(AZ$1=$A71,1,INDEX(Correlations!$F$3:$DA$102,MAX(AZ$1,$A71),MIN(AZ$1,$A71)))</f>
        <v>0</v>
      </c>
      <c r="BA71">
        <f>IF(BA$1=$A71,1,INDEX(Correlations!$F$3:$DA$102,MAX(BA$1,$A71),MIN(BA$1,$A71)))</f>
        <v>0.16</v>
      </c>
      <c r="BB71">
        <f>IF(BB$1=$A71,1,INDEX(Correlations!$F$3:$DA$102,MAX(BB$1,$A71),MIN(BB$1,$A71)))</f>
        <v>0.21</v>
      </c>
      <c r="BC71">
        <f>IF(BC$1=$A71,1,INDEX(Correlations!$F$3:$DA$102,MAX(BC$1,$A71),MIN(BC$1,$A71)))</f>
        <v>0.11</v>
      </c>
      <c r="BD71">
        <f>IF(BD$1=$A71,1,INDEX(Correlations!$F$3:$DA$102,MAX(BD$1,$A71),MIN(BD$1,$A71)))</f>
        <v>0.17</v>
      </c>
      <c r="BE71">
        <f>IF(BE$1=$A71,1,INDEX(Correlations!$F$3:$DA$102,MAX(BE$1,$A71),MIN(BE$1,$A71)))</f>
        <v>0.16</v>
      </c>
      <c r="BF71">
        <f>IF(BF$1=$A71,1,INDEX(Correlations!$F$3:$DA$102,MAX(BF$1,$A71),MIN(BF$1,$A71)))</f>
        <v>0</v>
      </c>
      <c r="BG71">
        <f>IF(BG$1=$A71,1,INDEX(Correlations!$F$3:$DA$102,MAX(BG$1,$A71),MIN(BG$1,$A71)))</f>
        <v>0</v>
      </c>
      <c r="BH71">
        <f>IF(BH$1=$A71,1,INDEX(Correlations!$F$3:$DA$102,MAX(BH$1,$A71),MIN(BH$1,$A71)))</f>
        <v>0</v>
      </c>
      <c r="BI71">
        <f>IF(BI$1=$A71,1,INDEX(Correlations!$F$3:$DA$102,MAX(BI$1,$A71),MIN(BI$1,$A71)))</f>
        <v>0</v>
      </c>
      <c r="BJ71">
        <f>IF(BJ$1=$A71,1,INDEX(Correlations!$F$3:$DA$102,MAX(BJ$1,$A71),MIN(BJ$1,$A71)))</f>
        <v>0</v>
      </c>
      <c r="BK71">
        <f>IF(BK$1=$A71,1,INDEX(Correlations!$F$3:$DA$102,MAX(BK$1,$A71),MIN(BK$1,$A71)))</f>
        <v>0</v>
      </c>
      <c r="BL71">
        <f>IF(BL$1=$A71,1,INDEX(Correlations!$F$3:$DA$102,MAX(BL$1,$A71),MIN(BL$1,$A71)))</f>
        <v>0</v>
      </c>
      <c r="BM71">
        <f>IF(BM$1=$A71,1,INDEX(Correlations!$F$3:$DA$102,MAX(BM$1,$A71),MIN(BM$1,$A71)))</f>
        <v>0</v>
      </c>
      <c r="BN71">
        <f>IF(BN$1=$A71,1,INDEX(Correlations!$F$3:$DA$102,MAX(BN$1,$A71),MIN(BN$1,$A71)))</f>
        <v>0</v>
      </c>
      <c r="BO71">
        <f>IF(BO$1=$A71,1,INDEX(Correlations!$F$3:$DA$102,MAX(BO$1,$A71),MIN(BO$1,$A71)))</f>
        <v>0</v>
      </c>
      <c r="BP71">
        <f>IF(BP$1=$A71,1,INDEX(Correlations!$F$3:$DA$102,MAX(BP$1,$A71),MIN(BP$1,$A71)))</f>
        <v>0</v>
      </c>
      <c r="BQ71">
        <f>IF(BQ$1=$A71,1,INDEX(Correlations!$F$3:$DA$102,MAX(BQ$1,$A71),MIN(BQ$1,$A71)))</f>
        <v>0</v>
      </c>
      <c r="BR71">
        <f>IF(BR$1=$A71,1,INDEX(Correlations!$F$3:$DA$102,MAX(BR$1,$A71),MIN(BR$1,$A71)))</f>
        <v>0</v>
      </c>
      <c r="BS71">
        <f>IF(BS$1=$A71,1,INDEX(Correlations!$F$3:$DA$102,MAX(BS$1,$A71),MIN(BS$1,$A71)))</f>
        <v>1</v>
      </c>
      <c r="BT71">
        <f>IF(BT$1=$A71,1,INDEX(Correlations!$F$3:$DA$102,MAX(BT$1,$A71),MIN(BT$1,$A71)))</f>
        <v>0</v>
      </c>
      <c r="BU71">
        <f>IF(BU$1=$A71,1,INDEX(Correlations!$F$3:$DA$102,MAX(BU$1,$A71),MIN(BU$1,$A71)))</f>
        <v>0</v>
      </c>
      <c r="BV71">
        <f>IF(BV$1=$A71,1,INDEX(Correlations!$F$3:$DA$102,MAX(BV$1,$A71),MIN(BV$1,$A71)))</f>
        <v>0</v>
      </c>
      <c r="BW71">
        <f>IF(BW$1=$A71,1,INDEX(Correlations!$F$3:$DA$102,MAX(BW$1,$A71),MIN(BW$1,$A71)))</f>
        <v>0</v>
      </c>
      <c r="BX71">
        <f>IF(BX$1=$A71,1,INDEX(Correlations!$F$3:$DA$102,MAX(BX$1,$A71),MIN(BX$1,$A71)))</f>
        <v>0</v>
      </c>
      <c r="BY71">
        <f>IF(BY$1=$A71,1,INDEX(Correlations!$F$3:$DA$102,MAX(BY$1,$A71),MIN(BY$1,$A71)))</f>
        <v>0</v>
      </c>
      <c r="BZ71">
        <f>IF(BZ$1=$A71,1,INDEX(Correlations!$F$3:$DA$102,MAX(BZ$1,$A71),MIN(BZ$1,$A71)))</f>
        <v>0</v>
      </c>
      <c r="CA71">
        <f>IF(CA$1=$A71,1,INDEX(Correlations!$F$3:$DA$102,MAX(CA$1,$A71),MIN(CA$1,$A71)))</f>
        <v>0</v>
      </c>
      <c r="CB71">
        <f>IF(CB$1=$A71,1,INDEX(Correlations!$F$3:$DA$102,MAX(CB$1,$A71),MIN(CB$1,$A71)))</f>
        <v>0</v>
      </c>
      <c r="CC71">
        <f>IF(CC$1=$A71,1,INDEX(Correlations!$F$3:$DA$102,MAX(CC$1,$A71),MIN(CC$1,$A71)))</f>
        <v>0</v>
      </c>
      <c r="CD71">
        <f>IF(CD$1=$A71,1,INDEX(Correlations!$F$3:$DA$102,MAX(CD$1,$A71),MIN(CD$1,$A71)))</f>
        <v>0</v>
      </c>
      <c r="CE71">
        <f>IF(CE$1=$A71,1,INDEX(Correlations!$F$3:$DA$102,MAX(CE$1,$A71),MIN(CE$1,$A71)))</f>
        <v>0</v>
      </c>
      <c r="CF71">
        <f>IF(CF$1=$A71,1,INDEX(Correlations!$F$3:$DA$102,MAX(CF$1,$A71),MIN(CF$1,$A71)))</f>
        <v>0</v>
      </c>
      <c r="CG71">
        <f>IF(CG$1=$A71,1,INDEX(Correlations!$F$3:$DA$102,MAX(CG$1,$A71),MIN(CG$1,$A71)))</f>
        <v>0</v>
      </c>
      <c r="CH71">
        <f>IF(CH$1=$A71,1,INDEX(Correlations!$F$3:$DA$102,MAX(CH$1,$A71),MIN(CH$1,$A71)))</f>
        <v>0</v>
      </c>
      <c r="CI71">
        <f>IF(CI$1=$A71,1,INDEX(Correlations!$F$3:$DA$102,MAX(CI$1,$A71),MIN(CI$1,$A71)))</f>
        <v>0</v>
      </c>
      <c r="CJ71">
        <f>IF(CJ$1=$A71,1,INDEX(Correlations!$F$3:$DA$102,MAX(CJ$1,$A71),MIN(CJ$1,$A71)))</f>
        <v>0</v>
      </c>
      <c r="CK71">
        <f>IF(CK$1=$A71,1,INDEX(Correlations!$F$3:$DA$102,MAX(CK$1,$A71),MIN(CK$1,$A71)))</f>
        <v>0</v>
      </c>
      <c r="CL71">
        <f>IF(CL$1=$A71,1,INDEX(Correlations!$F$3:$DA$102,MAX(CL$1,$A71),MIN(CL$1,$A71)))</f>
        <v>0</v>
      </c>
      <c r="CM71">
        <f>IF(CM$1=$A71,1,INDEX(Correlations!$F$3:$DA$102,MAX(CM$1,$A71),MIN(CM$1,$A71)))</f>
        <v>0</v>
      </c>
      <c r="CN71">
        <f>IF(CN$1=$A71,1,INDEX(Correlations!$F$3:$DA$102,MAX(CN$1,$A71),MIN(CN$1,$A71)))</f>
        <v>0</v>
      </c>
      <c r="CO71">
        <f>IF(CO$1=$A71,1,INDEX(Correlations!$F$3:$DA$102,MAX(CO$1,$A71),MIN(CO$1,$A71)))</f>
        <v>0</v>
      </c>
      <c r="CP71">
        <f>IF(CP$1=$A71,1,INDEX(Correlations!$F$3:$DA$102,MAX(CP$1,$A71),MIN(CP$1,$A71)))</f>
        <v>0</v>
      </c>
      <c r="CQ71">
        <f>IF(CQ$1=$A71,1,INDEX(Correlations!$F$3:$DA$102,MAX(CQ$1,$A71),MIN(CQ$1,$A71)))</f>
        <v>0</v>
      </c>
      <c r="CR71">
        <f>IF(CR$1=$A71,1,INDEX(Correlations!$F$3:$DA$102,MAX(CR$1,$A71),MIN(CR$1,$A71)))</f>
        <v>0</v>
      </c>
      <c r="CS71">
        <f>IF(CS$1=$A71,1,INDEX(Correlations!$F$3:$DA$102,MAX(CS$1,$A71),MIN(CS$1,$A71)))</f>
        <v>0</v>
      </c>
      <c r="CT71">
        <f>IF(CT$1=$A71,1,INDEX(Correlations!$F$3:$DA$102,MAX(CT$1,$A71),MIN(CT$1,$A71)))</f>
        <v>0</v>
      </c>
      <c r="CU71">
        <f>IF(CU$1=$A71,1,INDEX(Correlations!$F$3:$DA$102,MAX(CU$1,$A71),MIN(CU$1,$A71)))</f>
        <v>0</v>
      </c>
      <c r="CV71">
        <f>IF(CV$1=$A71,1,INDEX(Correlations!$F$3:$DA$102,MAX(CV$1,$A71),MIN(CV$1,$A71)))</f>
        <v>0</v>
      </c>
      <c r="CW71">
        <f>IF(CW$1=$A71,1,INDEX(Correlations!$F$3:$DA$102,MAX(CW$1,$A71),MIN(CW$1,$A71)))</f>
        <v>0</v>
      </c>
    </row>
    <row r="72" spans="1:101" x14ac:dyDescent="0.15">
      <c r="A72">
        <v>71</v>
      </c>
      <c r="B72">
        <f>IF(B$1=$A72,1,INDEX(Correlations!$F$3:$DA$102,MAX(B$1,$A72),MIN(B$1,$A72)))</f>
        <v>0.55000000000000004</v>
      </c>
      <c r="C72">
        <f>IF(C$1=$A72,1,INDEX(Correlations!$F$3:$DA$102,MAX(C$1,$A72),MIN(C$1,$A72)))</f>
        <v>0.61</v>
      </c>
      <c r="D72">
        <f>IF(D$1=$A72,1,INDEX(Correlations!$F$3:$DA$102,MAX(D$1,$A72),MIN(D$1,$A72)))</f>
        <v>0.61</v>
      </c>
      <c r="E72">
        <f>IF(E$1=$A72,1,INDEX(Correlations!$F$3:$DA$102,MAX(E$1,$A72),MIN(E$1,$A72)))</f>
        <v>0.37</v>
      </c>
      <c r="F72">
        <f>IF(F$1=$A72,1,INDEX(Correlations!$F$3:$DA$102,MAX(F$1,$A72),MIN(F$1,$A72)))</f>
        <v>0.51</v>
      </c>
      <c r="G72">
        <f>IF(G$1=$A72,1,INDEX(Correlations!$F$3:$DA$102,MAX(G$1,$A72),MIN(G$1,$A72)))</f>
        <v>0.49</v>
      </c>
      <c r="H72">
        <f>IF(H$1=$A72,1,INDEX(Correlations!$F$3:$DA$102,MAX(H$1,$A72),MIN(H$1,$A72)))</f>
        <v>0.4</v>
      </c>
      <c r="I72">
        <f>IF(I$1=$A72,1,INDEX(Correlations!$F$3:$DA$102,MAX(I$1,$A72),MIN(I$1,$A72)))</f>
        <v>0.32</v>
      </c>
      <c r="J72">
        <f>IF(J$1=$A72,1,INDEX(Correlations!$F$3:$DA$102,MAX(J$1,$A72),MIN(J$1,$A72)))</f>
        <v>0.23</v>
      </c>
      <c r="K72">
        <f>IF(K$1=$A72,1,INDEX(Correlations!$F$3:$DA$102,MAX(K$1,$A72),MIN(K$1,$A72)))</f>
        <v>0.09</v>
      </c>
      <c r="L72">
        <f>IF(L$1=$A72,1,INDEX(Correlations!$F$3:$DA$102,MAX(L$1,$A72),MIN(L$1,$A72)))</f>
        <v>0</v>
      </c>
      <c r="M72">
        <f>IF(M$1=$A72,1,INDEX(Correlations!$F$3:$DA$102,MAX(M$1,$A72),MIN(M$1,$A72)))</f>
        <v>0</v>
      </c>
      <c r="N72">
        <f>IF(N$1=$A72,1,INDEX(Correlations!$F$3:$DA$102,MAX(N$1,$A72),MIN(N$1,$A72)))</f>
        <v>0</v>
      </c>
      <c r="O72">
        <f>IF(O$1=$A72,1,INDEX(Correlations!$F$3:$DA$102,MAX(O$1,$A72),MIN(O$1,$A72)))</f>
        <v>0</v>
      </c>
      <c r="P72">
        <f>IF(P$1=$A72,1,INDEX(Correlations!$F$3:$DA$102,MAX(P$1,$A72),MIN(P$1,$A72)))</f>
        <v>0</v>
      </c>
      <c r="Q72">
        <f>IF(Q$1=$A72,1,INDEX(Correlations!$F$3:$DA$102,MAX(Q$1,$A72),MIN(Q$1,$A72)))</f>
        <v>0</v>
      </c>
      <c r="R72">
        <f>IF(R$1=$A72,1,INDEX(Correlations!$F$3:$DA$102,MAX(R$1,$A72),MIN(R$1,$A72)))</f>
        <v>0</v>
      </c>
      <c r="S72">
        <f>IF(S$1=$A72,1,INDEX(Correlations!$F$3:$DA$102,MAX(S$1,$A72),MIN(S$1,$A72)))</f>
        <v>0</v>
      </c>
      <c r="T72">
        <f>IF(T$1=$A72,1,INDEX(Correlations!$F$3:$DA$102,MAX(T$1,$A72),MIN(T$1,$A72)))</f>
        <v>0</v>
      </c>
      <c r="U72">
        <f>IF(U$1=$A72,1,INDEX(Correlations!$F$3:$DA$102,MAX(U$1,$A72),MIN(U$1,$A72)))</f>
        <v>0</v>
      </c>
      <c r="V72">
        <f>IF(V$1=$A72,1,INDEX(Correlations!$F$3:$DA$102,MAX(V$1,$A72),MIN(V$1,$A72)))</f>
        <v>0</v>
      </c>
      <c r="W72">
        <f>IF(W$1=$A72,1,INDEX(Correlations!$F$3:$DA$102,MAX(W$1,$A72),MIN(W$1,$A72)))</f>
        <v>0</v>
      </c>
      <c r="X72">
        <f>IF(X$1=$A72,1,INDEX(Correlations!$F$3:$DA$102,MAX(X$1,$A72),MIN(X$1,$A72)))</f>
        <v>0</v>
      </c>
      <c r="Y72">
        <f>IF(Y$1=$A72,1,INDEX(Correlations!$F$3:$DA$102,MAX(Y$1,$A72),MIN(Y$1,$A72)))</f>
        <v>0</v>
      </c>
      <c r="Z72">
        <f>IF(Z$1=$A72,1,INDEX(Correlations!$F$3:$DA$102,MAX(Z$1,$A72),MIN(Z$1,$A72)))</f>
        <v>0</v>
      </c>
      <c r="AA72">
        <f>IF(AA$1=$A72,1,INDEX(Correlations!$F$3:$DA$102,MAX(AA$1,$A72),MIN(AA$1,$A72)))</f>
        <v>0</v>
      </c>
      <c r="AB72">
        <f>IF(AB$1=$A72,1,INDEX(Correlations!$F$3:$DA$102,MAX(AB$1,$A72),MIN(AB$1,$A72)))</f>
        <v>0</v>
      </c>
      <c r="AC72">
        <f>IF(AC$1=$A72,1,INDEX(Correlations!$F$3:$DA$102,MAX(AC$1,$A72),MIN(AC$1,$A72)))</f>
        <v>0</v>
      </c>
      <c r="AD72">
        <f>IF(AD$1=$A72,1,INDEX(Correlations!$F$3:$DA$102,MAX(AD$1,$A72),MIN(AD$1,$A72)))</f>
        <v>0</v>
      </c>
      <c r="AE72">
        <f>IF(AE$1=$A72,1,INDEX(Correlations!$F$3:$DA$102,MAX(AE$1,$A72),MIN(AE$1,$A72)))</f>
        <v>0</v>
      </c>
      <c r="AF72">
        <f>IF(AF$1=$A72,1,INDEX(Correlations!$F$3:$DA$102,MAX(AF$1,$A72),MIN(AF$1,$A72)))</f>
        <v>0</v>
      </c>
      <c r="AG72">
        <f>IF(AG$1=$A72,1,INDEX(Correlations!$F$3:$DA$102,MAX(AG$1,$A72),MIN(AG$1,$A72)))</f>
        <v>0</v>
      </c>
      <c r="AH72">
        <f>IF(AH$1=$A72,1,INDEX(Correlations!$F$3:$DA$102,MAX(AH$1,$A72),MIN(AH$1,$A72)))</f>
        <v>0</v>
      </c>
      <c r="AI72">
        <f>IF(AI$1=$A72,1,INDEX(Correlations!$F$3:$DA$102,MAX(AI$1,$A72),MIN(AI$1,$A72)))</f>
        <v>0</v>
      </c>
      <c r="AJ72">
        <f>IF(AJ$1=$A72,1,INDEX(Correlations!$F$3:$DA$102,MAX(AJ$1,$A72),MIN(AJ$1,$A72)))</f>
        <v>0</v>
      </c>
      <c r="AK72">
        <f>IF(AK$1=$A72,1,INDEX(Correlations!$F$3:$DA$102,MAX(AK$1,$A72),MIN(AK$1,$A72)))</f>
        <v>0</v>
      </c>
      <c r="AL72">
        <f>IF(AL$1=$A72,1,INDEX(Correlations!$F$3:$DA$102,MAX(AL$1,$A72),MIN(AL$1,$A72)))</f>
        <v>0</v>
      </c>
      <c r="AM72">
        <f>IF(AM$1=$A72,1,INDEX(Correlations!$F$3:$DA$102,MAX(AM$1,$A72),MIN(AM$1,$A72)))</f>
        <v>0</v>
      </c>
      <c r="AN72">
        <f>IF(AN$1=$A72,1,INDEX(Correlations!$F$3:$DA$102,MAX(AN$1,$A72),MIN(AN$1,$A72)))</f>
        <v>0</v>
      </c>
      <c r="AO72">
        <f>IF(AO$1=$A72,1,INDEX(Correlations!$F$3:$DA$102,MAX(AO$1,$A72),MIN(AO$1,$A72)))</f>
        <v>0</v>
      </c>
      <c r="AP72">
        <f>IF(AP$1=$A72,1,INDEX(Correlations!$F$3:$DA$102,MAX(AP$1,$A72),MIN(AP$1,$A72)))</f>
        <v>0</v>
      </c>
      <c r="AQ72">
        <f>IF(AQ$1=$A72,1,INDEX(Correlations!$F$3:$DA$102,MAX(AQ$1,$A72),MIN(AQ$1,$A72)))</f>
        <v>0</v>
      </c>
      <c r="AR72">
        <f>IF(AR$1=$A72,1,INDEX(Correlations!$F$3:$DA$102,MAX(AR$1,$A72),MIN(AR$1,$A72)))</f>
        <v>0</v>
      </c>
      <c r="AS72">
        <f>IF(AS$1=$A72,1,INDEX(Correlations!$F$3:$DA$102,MAX(AS$1,$A72),MIN(AS$1,$A72)))</f>
        <v>0</v>
      </c>
      <c r="AT72">
        <f>IF(AT$1=$A72,1,INDEX(Correlations!$F$3:$DA$102,MAX(AT$1,$A72),MIN(AT$1,$A72)))</f>
        <v>0</v>
      </c>
      <c r="AU72">
        <f>IF(AU$1=$A72,1,INDEX(Correlations!$F$3:$DA$102,MAX(AU$1,$A72),MIN(AU$1,$A72)))</f>
        <v>0</v>
      </c>
      <c r="AV72">
        <f>IF(AV$1=$A72,1,INDEX(Correlations!$F$3:$DA$102,MAX(AV$1,$A72),MIN(AV$1,$A72)))</f>
        <v>0</v>
      </c>
      <c r="AW72">
        <f>IF(AW$1=$A72,1,INDEX(Correlations!$F$3:$DA$102,MAX(AW$1,$A72),MIN(AW$1,$A72)))</f>
        <v>0</v>
      </c>
      <c r="AX72">
        <f>IF(AX$1=$A72,1,INDEX(Correlations!$F$3:$DA$102,MAX(AX$1,$A72),MIN(AX$1,$A72)))</f>
        <v>0</v>
      </c>
      <c r="AY72">
        <f>IF(AY$1=$A72,1,INDEX(Correlations!$F$3:$DA$102,MAX(AY$1,$A72),MIN(AY$1,$A72)))</f>
        <v>0</v>
      </c>
      <c r="AZ72">
        <f>IF(AZ$1=$A72,1,INDEX(Correlations!$F$3:$DA$102,MAX(AZ$1,$A72),MIN(AZ$1,$A72)))</f>
        <v>0</v>
      </c>
      <c r="BA72">
        <f>IF(BA$1=$A72,1,INDEX(Correlations!$F$3:$DA$102,MAX(BA$1,$A72),MIN(BA$1,$A72)))</f>
        <v>0</v>
      </c>
      <c r="BB72">
        <f>IF(BB$1=$A72,1,INDEX(Correlations!$F$3:$DA$102,MAX(BB$1,$A72),MIN(BB$1,$A72)))</f>
        <v>0</v>
      </c>
      <c r="BC72">
        <f>IF(BC$1=$A72,1,INDEX(Correlations!$F$3:$DA$102,MAX(BC$1,$A72),MIN(BC$1,$A72)))</f>
        <v>0</v>
      </c>
      <c r="BD72">
        <f>IF(BD$1=$A72,1,INDEX(Correlations!$F$3:$DA$102,MAX(BD$1,$A72),MIN(BD$1,$A72)))</f>
        <v>0</v>
      </c>
      <c r="BE72">
        <f>IF(BE$1=$A72,1,INDEX(Correlations!$F$3:$DA$102,MAX(BE$1,$A72),MIN(BE$1,$A72)))</f>
        <v>0</v>
      </c>
      <c r="BF72">
        <f>IF(BF$1=$A72,1,INDEX(Correlations!$F$3:$DA$102,MAX(BF$1,$A72),MIN(BF$1,$A72)))</f>
        <v>0</v>
      </c>
      <c r="BG72">
        <f>IF(BG$1=$A72,1,INDEX(Correlations!$F$3:$DA$102,MAX(BG$1,$A72),MIN(BG$1,$A72)))</f>
        <v>0</v>
      </c>
      <c r="BH72">
        <f>IF(BH$1=$A72,1,INDEX(Correlations!$F$3:$DA$102,MAX(BH$1,$A72),MIN(BH$1,$A72)))</f>
        <v>0</v>
      </c>
      <c r="BI72">
        <f>IF(BI$1=$A72,1,INDEX(Correlations!$F$3:$DA$102,MAX(BI$1,$A72),MIN(BI$1,$A72)))</f>
        <v>0</v>
      </c>
      <c r="BJ72">
        <f>IF(BJ$1=$A72,1,INDEX(Correlations!$F$3:$DA$102,MAX(BJ$1,$A72),MIN(BJ$1,$A72)))</f>
        <v>0</v>
      </c>
      <c r="BK72">
        <f>IF(BK$1=$A72,1,INDEX(Correlations!$F$3:$DA$102,MAX(BK$1,$A72),MIN(BK$1,$A72)))</f>
        <v>0</v>
      </c>
      <c r="BL72">
        <f>IF(BL$1=$A72,1,INDEX(Correlations!$F$3:$DA$102,MAX(BL$1,$A72),MIN(BL$1,$A72)))</f>
        <v>0.55000000000000004</v>
      </c>
      <c r="BM72">
        <f>IF(BM$1=$A72,1,INDEX(Correlations!$F$3:$DA$102,MAX(BM$1,$A72),MIN(BM$1,$A72)))</f>
        <v>0.61</v>
      </c>
      <c r="BN72">
        <f>IF(BN$1=$A72,1,INDEX(Correlations!$F$3:$DA$102,MAX(BN$1,$A72),MIN(BN$1,$A72)))</f>
        <v>0.37</v>
      </c>
      <c r="BO72">
        <f>IF(BO$1=$A72,1,INDEX(Correlations!$F$3:$DA$102,MAX(BO$1,$A72),MIN(BO$1,$A72)))</f>
        <v>0.4</v>
      </c>
      <c r="BP72">
        <f>IF(BP$1=$A72,1,INDEX(Correlations!$F$3:$DA$102,MAX(BP$1,$A72),MIN(BP$1,$A72)))</f>
        <v>0</v>
      </c>
      <c r="BQ72">
        <f>IF(BQ$1=$A72,1,INDEX(Correlations!$F$3:$DA$102,MAX(BQ$1,$A72),MIN(BQ$1,$A72)))</f>
        <v>0</v>
      </c>
      <c r="BR72">
        <f>IF(BR$1=$A72,1,INDEX(Correlations!$F$3:$DA$102,MAX(BR$1,$A72),MIN(BR$1,$A72)))</f>
        <v>0</v>
      </c>
      <c r="BS72">
        <f>IF(BS$1=$A72,1,INDEX(Correlations!$F$3:$DA$102,MAX(BS$1,$A72),MIN(BS$1,$A72)))</f>
        <v>0</v>
      </c>
      <c r="BT72">
        <f>IF(BT$1=$A72,1,INDEX(Correlations!$F$3:$DA$102,MAX(BT$1,$A72),MIN(BT$1,$A72)))</f>
        <v>1</v>
      </c>
      <c r="BU72">
        <f>IF(BU$1=$A72,1,INDEX(Correlations!$F$3:$DA$102,MAX(BU$1,$A72),MIN(BU$1,$A72)))</f>
        <v>0.66</v>
      </c>
      <c r="BV72">
        <f>IF(BV$1=$A72,1,INDEX(Correlations!$F$3:$DA$102,MAX(BV$1,$A72),MIN(BV$1,$A72)))</f>
        <v>0.81</v>
      </c>
      <c r="BW72">
        <f>IF(BW$1=$A72,1,INDEX(Correlations!$F$3:$DA$102,MAX(BW$1,$A72),MIN(BW$1,$A72)))</f>
        <v>0.55000000000000004</v>
      </c>
      <c r="BX72">
        <f>IF(BX$1=$A72,1,INDEX(Correlations!$F$3:$DA$102,MAX(BX$1,$A72),MIN(BX$1,$A72)))</f>
        <v>0.7</v>
      </c>
      <c r="BY72">
        <f>IF(BY$1=$A72,1,INDEX(Correlations!$F$3:$DA$102,MAX(BY$1,$A72),MIN(BY$1,$A72)))</f>
        <v>0.63</v>
      </c>
      <c r="BZ72">
        <f>IF(BZ$1=$A72,1,INDEX(Correlations!$F$3:$DA$102,MAX(BZ$1,$A72),MIN(BZ$1,$A72)))</f>
        <v>0.52</v>
      </c>
      <c r="CA72">
        <f>IF(CA$1=$A72,1,INDEX(Correlations!$F$3:$DA$102,MAX(CA$1,$A72),MIN(CA$1,$A72)))</f>
        <v>0.81</v>
      </c>
      <c r="CB72">
        <f>IF(CB$1=$A72,1,INDEX(Correlations!$F$3:$DA$102,MAX(CB$1,$A72),MIN(CB$1,$A72)))</f>
        <v>0.62</v>
      </c>
      <c r="CC72">
        <f>IF(CC$1=$A72,1,INDEX(Correlations!$F$3:$DA$102,MAX(CC$1,$A72),MIN(CC$1,$A72)))</f>
        <v>0.56000000000000005</v>
      </c>
      <c r="CD72">
        <f>IF(CD$1=$A72,1,INDEX(Correlations!$F$3:$DA$102,MAX(CD$1,$A72),MIN(CD$1,$A72)))</f>
        <v>0.39</v>
      </c>
      <c r="CE72">
        <f>IF(CE$1=$A72,1,INDEX(Correlations!$F$3:$DA$102,MAX(CE$1,$A72),MIN(CE$1,$A72)))</f>
        <v>0.69</v>
      </c>
      <c r="CF72">
        <f>IF(CF$1=$A72,1,INDEX(Correlations!$F$3:$DA$102,MAX(CF$1,$A72),MIN(CF$1,$A72)))</f>
        <v>0.8</v>
      </c>
      <c r="CG72">
        <f>IF(CG$1=$A72,1,INDEX(Correlations!$F$3:$DA$102,MAX(CG$1,$A72),MIN(CG$1,$A72)))</f>
        <v>0.5</v>
      </c>
      <c r="CH72">
        <f>IF(CH$1=$A72,1,INDEX(Correlations!$F$3:$DA$102,MAX(CH$1,$A72),MIN(CH$1,$A72)))</f>
        <v>0.49</v>
      </c>
      <c r="CI72">
        <f>IF(CI$1=$A72,1,INDEX(Correlations!$F$3:$DA$102,MAX(CI$1,$A72),MIN(CI$1,$A72)))</f>
        <v>0.43</v>
      </c>
      <c r="CJ72">
        <f>IF(CJ$1=$A72,1,INDEX(Correlations!$F$3:$DA$102,MAX(CJ$1,$A72),MIN(CJ$1,$A72)))</f>
        <v>0.36</v>
      </c>
      <c r="CK72">
        <f>IF(CK$1=$A72,1,INDEX(Correlations!$F$3:$DA$102,MAX(CK$1,$A72),MIN(CK$1,$A72)))</f>
        <v>0.43</v>
      </c>
      <c r="CL72">
        <f>IF(CL$1=$A72,1,INDEX(Correlations!$F$3:$DA$102,MAX(CL$1,$A72),MIN(CL$1,$A72)))</f>
        <v>0.32</v>
      </c>
      <c r="CM72">
        <f>IF(CM$1=$A72,1,INDEX(Correlations!$F$3:$DA$102,MAX(CM$1,$A72),MIN(CM$1,$A72)))</f>
        <v>0.91</v>
      </c>
      <c r="CN72">
        <f>IF(CN$1=$A72,1,INDEX(Correlations!$F$3:$DA$102,MAX(CN$1,$A72),MIN(CN$1,$A72)))</f>
        <v>0.62</v>
      </c>
      <c r="CO72">
        <f>IF(CO$1=$A72,1,INDEX(Correlations!$F$3:$DA$102,MAX(CO$1,$A72),MIN(CO$1,$A72)))</f>
        <v>0.8</v>
      </c>
      <c r="CP72">
        <f>IF(CP$1=$A72,1,INDEX(Correlations!$F$3:$DA$102,MAX(CP$1,$A72),MIN(CP$1,$A72)))</f>
        <v>0.86</v>
      </c>
      <c r="CQ72">
        <f>IF(CQ$1=$A72,1,INDEX(Correlations!$F$3:$DA$102,MAX(CQ$1,$A72),MIN(CQ$1,$A72)))</f>
        <v>0.76</v>
      </c>
      <c r="CR72">
        <f>IF(CR$1=$A72,1,INDEX(Correlations!$F$3:$DA$102,MAX(CR$1,$A72),MIN(CR$1,$A72)))</f>
        <v>0.96</v>
      </c>
      <c r="CS72">
        <f>IF(CS$1=$A72,1,INDEX(Correlations!$F$3:$DA$102,MAX(CS$1,$A72),MIN(CS$1,$A72)))</f>
        <v>0.7</v>
      </c>
      <c r="CT72">
        <f>IF(CT$1=$A72,1,INDEX(Correlations!$F$3:$DA$102,MAX(CT$1,$A72),MIN(CT$1,$A72)))</f>
        <v>0.8</v>
      </c>
      <c r="CU72">
        <f>IF(CU$1=$A72,1,INDEX(Correlations!$F$3:$DA$102,MAX(CU$1,$A72),MIN(CU$1,$A72)))</f>
        <v>0.56999999999999995</v>
      </c>
      <c r="CV72">
        <f>IF(CV$1=$A72,1,INDEX(Correlations!$F$3:$DA$102,MAX(CV$1,$A72),MIN(CV$1,$A72)))</f>
        <v>0.48</v>
      </c>
      <c r="CW72">
        <f>IF(CW$1=$A72,1,INDEX(Correlations!$F$3:$DA$102,MAX(CW$1,$A72),MIN(CW$1,$A72)))</f>
        <v>0.62</v>
      </c>
    </row>
    <row r="73" spans="1:101" x14ac:dyDescent="0.15">
      <c r="A73">
        <v>72</v>
      </c>
      <c r="B73">
        <f>IF(B$1=$A73,1,INDEX(Correlations!$F$3:$DA$102,MAX(B$1,$A73),MIN(B$1,$A73)))</f>
        <v>0.64</v>
      </c>
      <c r="C73">
        <f>IF(C$1=$A73,1,INDEX(Correlations!$F$3:$DA$102,MAX(C$1,$A73),MIN(C$1,$A73)))</f>
        <v>0.66</v>
      </c>
      <c r="D73">
        <f>IF(D$1=$A73,1,INDEX(Correlations!$F$3:$DA$102,MAX(D$1,$A73),MIN(D$1,$A73)))</f>
        <v>0.57999999999999996</v>
      </c>
      <c r="E73">
        <f>IF(E$1=$A73,1,INDEX(Correlations!$F$3:$DA$102,MAX(E$1,$A73),MIN(E$1,$A73)))</f>
        <v>0.47</v>
      </c>
      <c r="F73">
        <f>IF(F$1=$A73,1,INDEX(Correlations!$F$3:$DA$102,MAX(F$1,$A73),MIN(F$1,$A73)))</f>
        <v>0.46</v>
      </c>
      <c r="G73">
        <f>IF(G$1=$A73,1,INDEX(Correlations!$F$3:$DA$102,MAX(G$1,$A73),MIN(G$1,$A73)))</f>
        <v>0.53</v>
      </c>
      <c r="H73">
        <f>IF(H$1=$A73,1,INDEX(Correlations!$F$3:$DA$102,MAX(H$1,$A73),MIN(H$1,$A73)))</f>
        <v>0.39</v>
      </c>
      <c r="I73">
        <f>IF(I$1=$A73,1,INDEX(Correlations!$F$3:$DA$102,MAX(I$1,$A73),MIN(I$1,$A73)))</f>
        <v>0.37</v>
      </c>
      <c r="J73">
        <f>IF(J$1=$A73,1,INDEX(Correlations!$F$3:$DA$102,MAX(J$1,$A73),MIN(J$1,$A73)))</f>
        <v>0.21</v>
      </c>
      <c r="K73">
        <f>IF(K$1=$A73,1,INDEX(Correlations!$F$3:$DA$102,MAX(K$1,$A73),MIN(K$1,$A73)))</f>
        <v>7.0000000000000007E-2</v>
      </c>
      <c r="L73">
        <f>IF(L$1=$A73,1,INDEX(Correlations!$F$3:$DA$102,MAX(L$1,$A73),MIN(L$1,$A73)))</f>
        <v>0</v>
      </c>
      <c r="M73">
        <f>IF(M$1=$A73,1,INDEX(Correlations!$F$3:$DA$102,MAX(M$1,$A73),MIN(M$1,$A73)))</f>
        <v>0</v>
      </c>
      <c r="N73">
        <f>IF(N$1=$A73,1,INDEX(Correlations!$F$3:$DA$102,MAX(N$1,$A73),MIN(N$1,$A73)))</f>
        <v>0</v>
      </c>
      <c r="O73">
        <f>IF(O$1=$A73,1,INDEX(Correlations!$F$3:$DA$102,MAX(O$1,$A73),MIN(O$1,$A73)))</f>
        <v>0</v>
      </c>
      <c r="P73">
        <f>IF(P$1=$A73,1,INDEX(Correlations!$F$3:$DA$102,MAX(P$1,$A73),MIN(P$1,$A73)))</f>
        <v>0</v>
      </c>
      <c r="Q73">
        <f>IF(Q$1=$A73,1,INDEX(Correlations!$F$3:$DA$102,MAX(Q$1,$A73),MIN(Q$1,$A73)))</f>
        <v>0</v>
      </c>
      <c r="R73">
        <f>IF(R$1=$A73,1,INDEX(Correlations!$F$3:$DA$102,MAX(R$1,$A73),MIN(R$1,$A73)))</f>
        <v>0</v>
      </c>
      <c r="S73">
        <f>IF(S$1=$A73,1,INDEX(Correlations!$F$3:$DA$102,MAX(S$1,$A73),MIN(S$1,$A73)))</f>
        <v>0</v>
      </c>
      <c r="T73">
        <f>IF(T$1=$A73,1,INDEX(Correlations!$F$3:$DA$102,MAX(T$1,$A73),MIN(T$1,$A73)))</f>
        <v>0</v>
      </c>
      <c r="U73">
        <f>IF(U$1=$A73,1,INDEX(Correlations!$F$3:$DA$102,MAX(U$1,$A73),MIN(U$1,$A73)))</f>
        <v>0</v>
      </c>
      <c r="V73">
        <f>IF(V$1=$A73,1,INDEX(Correlations!$F$3:$DA$102,MAX(V$1,$A73),MIN(V$1,$A73)))</f>
        <v>0</v>
      </c>
      <c r="W73">
        <f>IF(W$1=$A73,1,INDEX(Correlations!$F$3:$DA$102,MAX(W$1,$A73),MIN(W$1,$A73)))</f>
        <v>0</v>
      </c>
      <c r="X73">
        <f>IF(X$1=$A73,1,INDEX(Correlations!$F$3:$DA$102,MAX(X$1,$A73),MIN(X$1,$A73)))</f>
        <v>0</v>
      </c>
      <c r="Y73">
        <f>IF(Y$1=$A73,1,INDEX(Correlations!$F$3:$DA$102,MAX(Y$1,$A73),MIN(Y$1,$A73)))</f>
        <v>0</v>
      </c>
      <c r="Z73">
        <f>IF(Z$1=$A73,1,INDEX(Correlations!$F$3:$DA$102,MAX(Z$1,$A73),MIN(Z$1,$A73)))</f>
        <v>0</v>
      </c>
      <c r="AA73">
        <f>IF(AA$1=$A73,1,INDEX(Correlations!$F$3:$DA$102,MAX(AA$1,$A73),MIN(AA$1,$A73)))</f>
        <v>0</v>
      </c>
      <c r="AB73">
        <f>IF(AB$1=$A73,1,INDEX(Correlations!$F$3:$DA$102,MAX(AB$1,$A73),MIN(AB$1,$A73)))</f>
        <v>0</v>
      </c>
      <c r="AC73">
        <f>IF(AC$1=$A73,1,INDEX(Correlations!$F$3:$DA$102,MAX(AC$1,$A73),MIN(AC$1,$A73)))</f>
        <v>0</v>
      </c>
      <c r="AD73">
        <f>IF(AD$1=$A73,1,INDEX(Correlations!$F$3:$DA$102,MAX(AD$1,$A73),MIN(AD$1,$A73)))</f>
        <v>0</v>
      </c>
      <c r="AE73">
        <f>IF(AE$1=$A73,1,INDEX(Correlations!$F$3:$DA$102,MAX(AE$1,$A73),MIN(AE$1,$A73)))</f>
        <v>0</v>
      </c>
      <c r="AF73">
        <f>IF(AF$1=$A73,1,INDEX(Correlations!$F$3:$DA$102,MAX(AF$1,$A73),MIN(AF$1,$A73)))</f>
        <v>0</v>
      </c>
      <c r="AG73">
        <f>IF(AG$1=$A73,1,INDEX(Correlations!$F$3:$DA$102,MAX(AG$1,$A73),MIN(AG$1,$A73)))</f>
        <v>0</v>
      </c>
      <c r="AH73">
        <f>IF(AH$1=$A73,1,INDEX(Correlations!$F$3:$DA$102,MAX(AH$1,$A73),MIN(AH$1,$A73)))</f>
        <v>0</v>
      </c>
      <c r="AI73">
        <f>IF(AI$1=$A73,1,INDEX(Correlations!$F$3:$DA$102,MAX(AI$1,$A73),MIN(AI$1,$A73)))</f>
        <v>0</v>
      </c>
      <c r="AJ73">
        <f>IF(AJ$1=$A73,1,INDEX(Correlations!$F$3:$DA$102,MAX(AJ$1,$A73),MIN(AJ$1,$A73)))</f>
        <v>0</v>
      </c>
      <c r="AK73">
        <f>IF(AK$1=$A73,1,INDEX(Correlations!$F$3:$DA$102,MAX(AK$1,$A73),MIN(AK$1,$A73)))</f>
        <v>0</v>
      </c>
      <c r="AL73">
        <f>IF(AL$1=$A73,1,INDEX(Correlations!$F$3:$DA$102,MAX(AL$1,$A73),MIN(AL$1,$A73)))</f>
        <v>0</v>
      </c>
      <c r="AM73">
        <f>IF(AM$1=$A73,1,INDEX(Correlations!$F$3:$DA$102,MAX(AM$1,$A73),MIN(AM$1,$A73)))</f>
        <v>0</v>
      </c>
      <c r="AN73">
        <f>IF(AN$1=$A73,1,INDEX(Correlations!$F$3:$DA$102,MAX(AN$1,$A73),MIN(AN$1,$A73)))</f>
        <v>0</v>
      </c>
      <c r="AO73">
        <f>IF(AO$1=$A73,1,INDEX(Correlations!$F$3:$DA$102,MAX(AO$1,$A73),MIN(AO$1,$A73)))</f>
        <v>0</v>
      </c>
      <c r="AP73">
        <f>IF(AP$1=$A73,1,INDEX(Correlations!$F$3:$DA$102,MAX(AP$1,$A73),MIN(AP$1,$A73)))</f>
        <v>0</v>
      </c>
      <c r="AQ73">
        <f>IF(AQ$1=$A73,1,INDEX(Correlations!$F$3:$DA$102,MAX(AQ$1,$A73),MIN(AQ$1,$A73)))</f>
        <v>0</v>
      </c>
      <c r="AR73">
        <f>IF(AR$1=$A73,1,INDEX(Correlations!$F$3:$DA$102,MAX(AR$1,$A73),MIN(AR$1,$A73)))</f>
        <v>0</v>
      </c>
      <c r="AS73">
        <f>IF(AS$1=$A73,1,INDEX(Correlations!$F$3:$DA$102,MAX(AS$1,$A73),MIN(AS$1,$A73)))</f>
        <v>0</v>
      </c>
      <c r="AT73">
        <f>IF(AT$1=$A73,1,INDEX(Correlations!$F$3:$DA$102,MAX(AT$1,$A73),MIN(AT$1,$A73)))</f>
        <v>0</v>
      </c>
      <c r="AU73">
        <f>IF(AU$1=$A73,1,INDEX(Correlations!$F$3:$DA$102,MAX(AU$1,$A73),MIN(AU$1,$A73)))</f>
        <v>0</v>
      </c>
      <c r="AV73">
        <f>IF(AV$1=$A73,1,INDEX(Correlations!$F$3:$DA$102,MAX(AV$1,$A73),MIN(AV$1,$A73)))</f>
        <v>0</v>
      </c>
      <c r="AW73">
        <f>IF(AW$1=$A73,1,INDEX(Correlations!$F$3:$DA$102,MAX(AW$1,$A73),MIN(AW$1,$A73)))</f>
        <v>0</v>
      </c>
      <c r="AX73">
        <f>IF(AX$1=$A73,1,INDEX(Correlations!$F$3:$DA$102,MAX(AX$1,$A73),MIN(AX$1,$A73)))</f>
        <v>0</v>
      </c>
      <c r="AY73">
        <f>IF(AY$1=$A73,1,INDEX(Correlations!$F$3:$DA$102,MAX(AY$1,$A73),MIN(AY$1,$A73)))</f>
        <v>0</v>
      </c>
      <c r="AZ73">
        <f>IF(AZ$1=$A73,1,INDEX(Correlations!$F$3:$DA$102,MAX(AZ$1,$A73),MIN(AZ$1,$A73)))</f>
        <v>0</v>
      </c>
      <c r="BA73">
        <f>IF(BA$1=$A73,1,INDEX(Correlations!$F$3:$DA$102,MAX(BA$1,$A73),MIN(BA$1,$A73)))</f>
        <v>0</v>
      </c>
      <c r="BB73">
        <f>IF(BB$1=$A73,1,INDEX(Correlations!$F$3:$DA$102,MAX(BB$1,$A73),MIN(BB$1,$A73)))</f>
        <v>0</v>
      </c>
      <c r="BC73">
        <f>IF(BC$1=$A73,1,INDEX(Correlations!$F$3:$DA$102,MAX(BC$1,$A73),MIN(BC$1,$A73)))</f>
        <v>0</v>
      </c>
      <c r="BD73">
        <f>IF(BD$1=$A73,1,INDEX(Correlations!$F$3:$DA$102,MAX(BD$1,$A73),MIN(BD$1,$A73)))</f>
        <v>0</v>
      </c>
      <c r="BE73">
        <f>IF(BE$1=$A73,1,INDEX(Correlations!$F$3:$DA$102,MAX(BE$1,$A73),MIN(BE$1,$A73)))</f>
        <v>0</v>
      </c>
      <c r="BF73">
        <f>IF(BF$1=$A73,1,INDEX(Correlations!$F$3:$DA$102,MAX(BF$1,$A73),MIN(BF$1,$A73)))</f>
        <v>0</v>
      </c>
      <c r="BG73">
        <f>IF(BG$1=$A73,1,INDEX(Correlations!$F$3:$DA$102,MAX(BG$1,$A73),MIN(BG$1,$A73)))</f>
        <v>0</v>
      </c>
      <c r="BH73">
        <f>IF(BH$1=$A73,1,INDEX(Correlations!$F$3:$DA$102,MAX(BH$1,$A73),MIN(BH$1,$A73)))</f>
        <v>0</v>
      </c>
      <c r="BI73">
        <f>IF(BI$1=$A73,1,INDEX(Correlations!$F$3:$DA$102,MAX(BI$1,$A73),MIN(BI$1,$A73)))</f>
        <v>0</v>
      </c>
      <c r="BJ73">
        <f>IF(BJ$1=$A73,1,INDEX(Correlations!$F$3:$DA$102,MAX(BJ$1,$A73),MIN(BJ$1,$A73)))</f>
        <v>0</v>
      </c>
      <c r="BK73">
        <f>IF(BK$1=$A73,1,INDEX(Correlations!$F$3:$DA$102,MAX(BK$1,$A73),MIN(BK$1,$A73)))</f>
        <v>0</v>
      </c>
      <c r="BL73">
        <f>IF(BL$1=$A73,1,INDEX(Correlations!$F$3:$DA$102,MAX(BL$1,$A73),MIN(BL$1,$A73)))</f>
        <v>0.64</v>
      </c>
      <c r="BM73">
        <f>IF(BM$1=$A73,1,INDEX(Correlations!$F$3:$DA$102,MAX(BM$1,$A73),MIN(BM$1,$A73)))</f>
        <v>0.66</v>
      </c>
      <c r="BN73">
        <f>IF(BN$1=$A73,1,INDEX(Correlations!$F$3:$DA$102,MAX(BN$1,$A73),MIN(BN$1,$A73)))</f>
        <v>0.47</v>
      </c>
      <c r="BO73">
        <f>IF(BO$1=$A73,1,INDEX(Correlations!$F$3:$DA$102,MAX(BO$1,$A73),MIN(BO$1,$A73)))</f>
        <v>0.39</v>
      </c>
      <c r="BP73">
        <f>IF(BP$1=$A73,1,INDEX(Correlations!$F$3:$DA$102,MAX(BP$1,$A73),MIN(BP$1,$A73)))</f>
        <v>0</v>
      </c>
      <c r="BQ73">
        <f>IF(BQ$1=$A73,1,INDEX(Correlations!$F$3:$DA$102,MAX(BQ$1,$A73),MIN(BQ$1,$A73)))</f>
        <v>0</v>
      </c>
      <c r="BR73">
        <f>IF(BR$1=$A73,1,INDEX(Correlations!$F$3:$DA$102,MAX(BR$1,$A73),MIN(BR$1,$A73)))</f>
        <v>0</v>
      </c>
      <c r="BS73">
        <f>IF(BS$1=$A73,1,INDEX(Correlations!$F$3:$DA$102,MAX(BS$1,$A73),MIN(BS$1,$A73)))</f>
        <v>0</v>
      </c>
      <c r="BT73">
        <f>IF(BT$1=$A73,1,INDEX(Correlations!$F$3:$DA$102,MAX(BT$1,$A73),MIN(BT$1,$A73)))</f>
        <v>0.66</v>
      </c>
      <c r="BU73">
        <f>IF(BU$1=$A73,1,INDEX(Correlations!$F$3:$DA$102,MAX(BU$1,$A73),MIN(BU$1,$A73)))</f>
        <v>1</v>
      </c>
      <c r="BV73">
        <f>IF(BV$1=$A73,1,INDEX(Correlations!$F$3:$DA$102,MAX(BV$1,$A73),MIN(BV$1,$A73)))</f>
        <v>0.55000000000000004</v>
      </c>
      <c r="BW73">
        <f>IF(BW$1=$A73,1,INDEX(Correlations!$F$3:$DA$102,MAX(BW$1,$A73),MIN(BW$1,$A73)))</f>
        <v>0.57999999999999996</v>
      </c>
      <c r="BX73">
        <f>IF(BX$1=$A73,1,INDEX(Correlations!$F$3:$DA$102,MAX(BX$1,$A73),MIN(BX$1,$A73)))</f>
        <v>0.38</v>
      </c>
      <c r="BY73">
        <f>IF(BY$1=$A73,1,INDEX(Correlations!$F$3:$DA$102,MAX(BY$1,$A73),MIN(BY$1,$A73)))</f>
        <v>0.36</v>
      </c>
      <c r="BZ73">
        <f>IF(BZ$1=$A73,1,INDEX(Correlations!$F$3:$DA$102,MAX(BZ$1,$A73),MIN(BZ$1,$A73)))</f>
        <v>0.39</v>
      </c>
      <c r="CA73">
        <f>IF(CA$1=$A73,1,INDEX(Correlations!$F$3:$DA$102,MAX(CA$1,$A73),MIN(CA$1,$A73)))</f>
        <v>0.65</v>
      </c>
      <c r="CB73">
        <f>IF(CB$1=$A73,1,INDEX(Correlations!$F$3:$DA$102,MAX(CB$1,$A73),MIN(CB$1,$A73)))</f>
        <v>0.66</v>
      </c>
      <c r="CC73">
        <f>IF(CC$1=$A73,1,INDEX(Correlations!$F$3:$DA$102,MAX(CC$1,$A73),MIN(CC$1,$A73)))</f>
        <v>0.55000000000000004</v>
      </c>
      <c r="CD73">
        <f>IF(CD$1=$A73,1,INDEX(Correlations!$F$3:$DA$102,MAX(CD$1,$A73),MIN(CD$1,$A73)))</f>
        <v>0.32</v>
      </c>
      <c r="CE73">
        <f>IF(CE$1=$A73,1,INDEX(Correlations!$F$3:$DA$102,MAX(CE$1,$A73),MIN(CE$1,$A73)))</f>
        <v>0.63</v>
      </c>
      <c r="CF73">
        <f>IF(CF$1=$A73,1,INDEX(Correlations!$F$3:$DA$102,MAX(CF$1,$A73),MIN(CF$1,$A73)))</f>
        <v>0.54</v>
      </c>
      <c r="CG73">
        <f>IF(CG$1=$A73,1,INDEX(Correlations!$F$3:$DA$102,MAX(CG$1,$A73),MIN(CG$1,$A73)))</f>
        <v>0.35</v>
      </c>
      <c r="CH73">
        <f>IF(CH$1=$A73,1,INDEX(Correlations!$F$3:$DA$102,MAX(CH$1,$A73),MIN(CH$1,$A73)))</f>
        <v>0.72</v>
      </c>
      <c r="CI73">
        <f>IF(CI$1=$A73,1,INDEX(Correlations!$F$3:$DA$102,MAX(CI$1,$A73),MIN(CI$1,$A73)))</f>
        <v>0.52</v>
      </c>
      <c r="CJ73">
        <f>IF(CJ$1=$A73,1,INDEX(Correlations!$F$3:$DA$102,MAX(CJ$1,$A73),MIN(CJ$1,$A73)))</f>
        <v>0.28999999999999998</v>
      </c>
      <c r="CK73">
        <f>IF(CK$1=$A73,1,INDEX(Correlations!$F$3:$DA$102,MAX(CK$1,$A73),MIN(CK$1,$A73)))</f>
        <v>0.27</v>
      </c>
      <c r="CL73">
        <f>IF(CL$1=$A73,1,INDEX(Correlations!$F$3:$DA$102,MAX(CL$1,$A73),MIN(CL$1,$A73)))</f>
        <v>0.09</v>
      </c>
      <c r="CM73">
        <f>IF(CM$1=$A73,1,INDEX(Correlations!$F$3:$DA$102,MAX(CM$1,$A73),MIN(CM$1,$A73)))</f>
        <v>0.91</v>
      </c>
      <c r="CN73">
        <f>IF(CN$1=$A73,1,INDEX(Correlations!$F$3:$DA$102,MAX(CN$1,$A73),MIN(CN$1,$A73)))</f>
        <v>0.63</v>
      </c>
      <c r="CO73">
        <f>IF(CO$1=$A73,1,INDEX(Correlations!$F$3:$DA$102,MAX(CO$1,$A73),MIN(CO$1,$A73)))</f>
        <v>0.63</v>
      </c>
      <c r="CP73">
        <f>IF(CP$1=$A73,1,INDEX(Correlations!$F$3:$DA$102,MAX(CP$1,$A73),MIN(CP$1,$A73)))</f>
        <v>0.81</v>
      </c>
      <c r="CQ73">
        <f>IF(CQ$1=$A73,1,INDEX(Correlations!$F$3:$DA$102,MAX(CQ$1,$A73),MIN(CQ$1,$A73)))</f>
        <v>0.63</v>
      </c>
      <c r="CR73">
        <f>IF(CR$1=$A73,1,INDEX(Correlations!$F$3:$DA$102,MAX(CR$1,$A73),MIN(CR$1,$A73)))</f>
        <v>0.64</v>
      </c>
      <c r="CS73">
        <f>IF(CS$1=$A73,1,INDEX(Correlations!$F$3:$DA$102,MAX(CS$1,$A73),MIN(CS$1,$A73)))</f>
        <v>0.43</v>
      </c>
      <c r="CT73">
        <f>IF(CT$1=$A73,1,INDEX(Correlations!$F$3:$DA$102,MAX(CT$1,$A73),MIN(CT$1,$A73)))</f>
        <v>0.91</v>
      </c>
      <c r="CU73">
        <f>IF(CU$1=$A73,1,INDEX(Correlations!$F$3:$DA$102,MAX(CU$1,$A73),MIN(CU$1,$A73)))</f>
        <v>0.69</v>
      </c>
      <c r="CV73">
        <f>IF(CV$1=$A73,1,INDEX(Correlations!$F$3:$DA$102,MAX(CV$1,$A73),MIN(CV$1,$A73)))</f>
        <v>0.35</v>
      </c>
      <c r="CW73">
        <f>IF(CW$1=$A73,1,INDEX(Correlations!$F$3:$DA$102,MAX(CW$1,$A73),MIN(CW$1,$A73)))</f>
        <v>0.93</v>
      </c>
    </row>
    <row r="74" spans="1:101" x14ac:dyDescent="0.15">
      <c r="A74">
        <v>73</v>
      </c>
      <c r="B74">
        <f>IF(B$1=$A74,1,INDEX(Correlations!$F$3:$DA$102,MAX(B$1,$A74),MIN(B$1,$A74)))</f>
        <v>0</v>
      </c>
      <c r="C74">
        <f>IF(C$1=$A74,1,INDEX(Correlations!$F$3:$DA$102,MAX(C$1,$A74),MIN(C$1,$A74)))</f>
        <v>0</v>
      </c>
      <c r="D74">
        <f>IF(D$1=$A74,1,INDEX(Correlations!$F$3:$DA$102,MAX(D$1,$A74),MIN(D$1,$A74)))</f>
        <v>0</v>
      </c>
      <c r="E74">
        <f>IF(E$1=$A74,1,INDEX(Correlations!$F$3:$DA$102,MAX(E$1,$A74),MIN(E$1,$A74)))</f>
        <v>0</v>
      </c>
      <c r="F74">
        <f>IF(F$1=$A74,1,INDEX(Correlations!$F$3:$DA$102,MAX(F$1,$A74),MIN(F$1,$A74)))</f>
        <v>0</v>
      </c>
      <c r="G74">
        <f>IF(G$1=$A74,1,INDEX(Correlations!$F$3:$DA$102,MAX(G$1,$A74),MIN(G$1,$A74)))</f>
        <v>0</v>
      </c>
      <c r="H74">
        <f>IF(H$1=$A74,1,INDEX(Correlations!$F$3:$DA$102,MAX(H$1,$A74),MIN(H$1,$A74)))</f>
        <v>0</v>
      </c>
      <c r="I74">
        <f>IF(I$1=$A74,1,INDEX(Correlations!$F$3:$DA$102,MAX(I$1,$A74),MIN(I$1,$A74)))</f>
        <v>0</v>
      </c>
      <c r="J74">
        <f>IF(J$1=$A74,1,INDEX(Correlations!$F$3:$DA$102,MAX(J$1,$A74),MIN(J$1,$A74)))</f>
        <v>0</v>
      </c>
      <c r="K74">
        <f>IF(K$1=$A74,1,INDEX(Correlations!$F$3:$DA$102,MAX(K$1,$A74),MIN(K$1,$A74)))</f>
        <v>0</v>
      </c>
      <c r="L74">
        <f>IF(L$1=$A74,1,INDEX(Correlations!$F$3:$DA$102,MAX(L$1,$A74),MIN(L$1,$A74)))</f>
        <v>0</v>
      </c>
      <c r="M74">
        <f>IF(M$1=$A74,1,INDEX(Correlations!$F$3:$DA$102,MAX(M$1,$A74),MIN(M$1,$A74)))</f>
        <v>0</v>
      </c>
      <c r="N74">
        <f>IF(N$1=$A74,1,INDEX(Correlations!$F$3:$DA$102,MAX(N$1,$A74),MIN(N$1,$A74)))</f>
        <v>0</v>
      </c>
      <c r="O74">
        <f>IF(O$1=$A74,1,INDEX(Correlations!$F$3:$DA$102,MAX(O$1,$A74),MIN(O$1,$A74)))</f>
        <v>0</v>
      </c>
      <c r="P74">
        <f>IF(P$1=$A74,1,INDEX(Correlations!$F$3:$DA$102,MAX(P$1,$A74),MIN(P$1,$A74)))</f>
        <v>0</v>
      </c>
      <c r="Q74">
        <f>IF(Q$1=$A74,1,INDEX(Correlations!$F$3:$DA$102,MAX(Q$1,$A74),MIN(Q$1,$A74)))</f>
        <v>0</v>
      </c>
      <c r="R74">
        <f>IF(R$1=$A74,1,INDEX(Correlations!$F$3:$DA$102,MAX(R$1,$A74),MIN(R$1,$A74)))</f>
        <v>0</v>
      </c>
      <c r="S74">
        <f>IF(S$1=$A74,1,INDEX(Correlations!$F$3:$DA$102,MAX(S$1,$A74),MIN(S$1,$A74)))</f>
        <v>0</v>
      </c>
      <c r="T74">
        <f>IF(T$1=$A74,1,INDEX(Correlations!$F$3:$DA$102,MAX(T$1,$A74),MIN(T$1,$A74)))</f>
        <v>0</v>
      </c>
      <c r="U74">
        <f>IF(U$1=$A74,1,INDEX(Correlations!$F$3:$DA$102,MAX(U$1,$A74),MIN(U$1,$A74)))</f>
        <v>0</v>
      </c>
      <c r="V74">
        <f>IF(V$1=$A74,1,INDEX(Correlations!$F$3:$DA$102,MAX(V$1,$A74),MIN(V$1,$A74)))</f>
        <v>0</v>
      </c>
      <c r="W74">
        <f>IF(W$1=$A74,1,INDEX(Correlations!$F$3:$DA$102,MAX(W$1,$A74),MIN(W$1,$A74)))</f>
        <v>0</v>
      </c>
      <c r="X74">
        <f>IF(X$1=$A74,1,INDEX(Correlations!$F$3:$DA$102,MAX(X$1,$A74),MIN(X$1,$A74)))</f>
        <v>0</v>
      </c>
      <c r="Y74">
        <f>IF(Y$1=$A74,1,INDEX(Correlations!$F$3:$DA$102,MAX(Y$1,$A74),MIN(Y$1,$A74)))</f>
        <v>0</v>
      </c>
      <c r="Z74">
        <f>IF(Z$1=$A74,1,INDEX(Correlations!$F$3:$DA$102,MAX(Z$1,$A74),MIN(Z$1,$A74)))</f>
        <v>0</v>
      </c>
      <c r="AA74">
        <f>IF(AA$1=$A74,1,INDEX(Correlations!$F$3:$DA$102,MAX(AA$1,$A74),MIN(AA$1,$A74)))</f>
        <v>0</v>
      </c>
      <c r="AB74">
        <f>IF(AB$1=$A74,1,INDEX(Correlations!$F$3:$DA$102,MAX(AB$1,$A74),MIN(AB$1,$A74)))</f>
        <v>0</v>
      </c>
      <c r="AC74">
        <f>IF(AC$1=$A74,1,INDEX(Correlations!$F$3:$DA$102,MAX(AC$1,$A74),MIN(AC$1,$A74)))</f>
        <v>0</v>
      </c>
      <c r="AD74">
        <f>IF(AD$1=$A74,1,INDEX(Correlations!$F$3:$DA$102,MAX(AD$1,$A74),MIN(AD$1,$A74)))</f>
        <v>0</v>
      </c>
      <c r="AE74">
        <f>IF(AE$1=$A74,1,INDEX(Correlations!$F$3:$DA$102,MAX(AE$1,$A74),MIN(AE$1,$A74)))</f>
        <v>0</v>
      </c>
      <c r="AF74">
        <f>IF(AF$1=$A74,1,INDEX(Correlations!$F$3:$DA$102,MAX(AF$1,$A74),MIN(AF$1,$A74)))</f>
        <v>0</v>
      </c>
      <c r="AG74">
        <f>IF(AG$1=$A74,1,INDEX(Correlations!$F$3:$DA$102,MAX(AG$1,$A74),MIN(AG$1,$A74)))</f>
        <v>0</v>
      </c>
      <c r="AH74">
        <f>IF(AH$1=$A74,1,INDEX(Correlations!$F$3:$DA$102,MAX(AH$1,$A74),MIN(AH$1,$A74)))</f>
        <v>0</v>
      </c>
      <c r="AI74">
        <f>IF(AI$1=$A74,1,INDEX(Correlations!$F$3:$DA$102,MAX(AI$1,$A74),MIN(AI$1,$A74)))</f>
        <v>0</v>
      </c>
      <c r="AJ74">
        <f>IF(AJ$1=$A74,1,INDEX(Correlations!$F$3:$DA$102,MAX(AJ$1,$A74),MIN(AJ$1,$A74)))</f>
        <v>0</v>
      </c>
      <c r="AK74">
        <f>IF(AK$1=$A74,1,INDEX(Correlations!$F$3:$DA$102,MAX(AK$1,$A74),MIN(AK$1,$A74)))</f>
        <v>0</v>
      </c>
      <c r="AL74">
        <f>IF(AL$1=$A74,1,INDEX(Correlations!$F$3:$DA$102,MAX(AL$1,$A74),MIN(AL$1,$A74)))</f>
        <v>0</v>
      </c>
      <c r="AM74">
        <f>IF(AM$1=$A74,1,INDEX(Correlations!$F$3:$DA$102,MAX(AM$1,$A74),MIN(AM$1,$A74)))</f>
        <v>0</v>
      </c>
      <c r="AN74">
        <f>IF(AN$1=$A74,1,INDEX(Correlations!$F$3:$DA$102,MAX(AN$1,$A74),MIN(AN$1,$A74)))</f>
        <v>0</v>
      </c>
      <c r="AO74">
        <f>IF(AO$1=$A74,1,INDEX(Correlations!$F$3:$DA$102,MAX(AO$1,$A74),MIN(AO$1,$A74)))</f>
        <v>0</v>
      </c>
      <c r="AP74">
        <f>IF(AP$1=$A74,1,INDEX(Correlations!$F$3:$DA$102,MAX(AP$1,$A74),MIN(AP$1,$A74)))</f>
        <v>0</v>
      </c>
      <c r="AQ74">
        <f>IF(AQ$1=$A74,1,INDEX(Correlations!$F$3:$DA$102,MAX(AQ$1,$A74),MIN(AQ$1,$A74)))</f>
        <v>0</v>
      </c>
      <c r="AR74">
        <f>IF(AR$1=$A74,1,INDEX(Correlations!$F$3:$DA$102,MAX(AR$1,$A74),MIN(AR$1,$A74)))</f>
        <v>0</v>
      </c>
      <c r="AS74">
        <f>IF(AS$1=$A74,1,INDEX(Correlations!$F$3:$DA$102,MAX(AS$1,$A74),MIN(AS$1,$A74)))</f>
        <v>0</v>
      </c>
      <c r="AT74">
        <f>IF(AT$1=$A74,1,INDEX(Correlations!$F$3:$DA$102,MAX(AT$1,$A74),MIN(AT$1,$A74)))</f>
        <v>0</v>
      </c>
      <c r="AU74">
        <f>IF(AU$1=$A74,1,INDEX(Correlations!$F$3:$DA$102,MAX(AU$1,$A74),MIN(AU$1,$A74)))</f>
        <v>0</v>
      </c>
      <c r="AV74">
        <f>IF(AV$1=$A74,1,INDEX(Correlations!$F$3:$DA$102,MAX(AV$1,$A74),MIN(AV$1,$A74)))</f>
        <v>0</v>
      </c>
      <c r="AW74">
        <f>IF(AW$1=$A74,1,INDEX(Correlations!$F$3:$DA$102,MAX(AW$1,$A74),MIN(AW$1,$A74)))</f>
        <v>0</v>
      </c>
      <c r="AX74">
        <f>IF(AX$1=$A74,1,INDEX(Correlations!$F$3:$DA$102,MAX(AX$1,$A74),MIN(AX$1,$A74)))</f>
        <v>0</v>
      </c>
      <c r="AY74">
        <f>IF(AY$1=$A74,1,INDEX(Correlations!$F$3:$DA$102,MAX(AY$1,$A74),MIN(AY$1,$A74)))</f>
        <v>0</v>
      </c>
      <c r="AZ74">
        <f>IF(AZ$1=$A74,1,INDEX(Correlations!$F$3:$DA$102,MAX(AZ$1,$A74),MIN(AZ$1,$A74)))</f>
        <v>0</v>
      </c>
      <c r="BA74">
        <f>IF(BA$1=$A74,1,INDEX(Correlations!$F$3:$DA$102,MAX(BA$1,$A74),MIN(BA$1,$A74)))</f>
        <v>0</v>
      </c>
      <c r="BB74">
        <f>IF(BB$1=$A74,1,INDEX(Correlations!$F$3:$DA$102,MAX(BB$1,$A74),MIN(BB$1,$A74)))</f>
        <v>0</v>
      </c>
      <c r="BC74">
        <f>IF(BC$1=$A74,1,INDEX(Correlations!$F$3:$DA$102,MAX(BC$1,$A74),MIN(BC$1,$A74)))</f>
        <v>0</v>
      </c>
      <c r="BD74">
        <f>IF(BD$1=$A74,1,INDEX(Correlations!$F$3:$DA$102,MAX(BD$1,$A74),MIN(BD$1,$A74)))</f>
        <v>0</v>
      </c>
      <c r="BE74">
        <f>IF(BE$1=$A74,1,INDEX(Correlations!$F$3:$DA$102,MAX(BE$1,$A74),MIN(BE$1,$A74)))</f>
        <v>0</v>
      </c>
      <c r="BF74">
        <f>IF(BF$1=$A74,1,INDEX(Correlations!$F$3:$DA$102,MAX(BF$1,$A74),MIN(BF$1,$A74)))</f>
        <v>0</v>
      </c>
      <c r="BG74">
        <f>IF(BG$1=$A74,1,INDEX(Correlations!$F$3:$DA$102,MAX(BG$1,$A74),MIN(BG$1,$A74)))</f>
        <v>0</v>
      </c>
      <c r="BH74">
        <f>IF(BH$1=$A74,1,INDEX(Correlations!$F$3:$DA$102,MAX(BH$1,$A74),MIN(BH$1,$A74)))</f>
        <v>0</v>
      </c>
      <c r="BI74">
        <f>IF(BI$1=$A74,1,INDEX(Correlations!$F$3:$DA$102,MAX(BI$1,$A74),MIN(BI$1,$A74)))</f>
        <v>0</v>
      </c>
      <c r="BJ74">
        <f>IF(BJ$1=$A74,1,INDEX(Correlations!$F$3:$DA$102,MAX(BJ$1,$A74),MIN(BJ$1,$A74)))</f>
        <v>0</v>
      </c>
      <c r="BK74">
        <f>IF(BK$1=$A74,1,INDEX(Correlations!$F$3:$DA$102,MAX(BK$1,$A74),MIN(BK$1,$A74)))</f>
        <v>0</v>
      </c>
      <c r="BL74">
        <f>IF(BL$1=$A74,1,INDEX(Correlations!$F$3:$DA$102,MAX(BL$1,$A74),MIN(BL$1,$A74)))</f>
        <v>0</v>
      </c>
      <c r="BM74">
        <f>IF(BM$1=$A74,1,INDEX(Correlations!$F$3:$DA$102,MAX(BM$1,$A74),MIN(BM$1,$A74)))</f>
        <v>0</v>
      </c>
      <c r="BN74">
        <f>IF(BN$1=$A74,1,INDEX(Correlations!$F$3:$DA$102,MAX(BN$1,$A74),MIN(BN$1,$A74)))</f>
        <v>0</v>
      </c>
      <c r="BO74">
        <f>IF(BO$1=$A74,1,INDEX(Correlations!$F$3:$DA$102,MAX(BO$1,$A74),MIN(BO$1,$A74)))</f>
        <v>0</v>
      </c>
      <c r="BP74">
        <f>IF(BP$1=$A74,1,INDEX(Correlations!$F$3:$DA$102,MAX(BP$1,$A74),MIN(BP$1,$A74)))</f>
        <v>0</v>
      </c>
      <c r="BQ74">
        <f>IF(BQ$1=$A74,1,INDEX(Correlations!$F$3:$DA$102,MAX(BQ$1,$A74),MIN(BQ$1,$A74)))</f>
        <v>0</v>
      </c>
      <c r="BR74">
        <f>IF(BR$1=$A74,1,INDEX(Correlations!$F$3:$DA$102,MAX(BR$1,$A74),MIN(BR$1,$A74)))</f>
        <v>0</v>
      </c>
      <c r="BS74">
        <f>IF(BS$1=$A74,1,INDEX(Correlations!$F$3:$DA$102,MAX(BS$1,$A74),MIN(BS$1,$A74)))</f>
        <v>0</v>
      </c>
      <c r="BT74">
        <f>IF(BT$1=$A74,1,INDEX(Correlations!$F$3:$DA$102,MAX(BT$1,$A74),MIN(BT$1,$A74)))</f>
        <v>0.81</v>
      </c>
      <c r="BU74">
        <f>IF(BU$1=$A74,1,INDEX(Correlations!$F$3:$DA$102,MAX(BU$1,$A74),MIN(BU$1,$A74)))</f>
        <v>0.55000000000000004</v>
      </c>
      <c r="BV74">
        <f>IF(BV$1=$A74,1,INDEX(Correlations!$F$3:$DA$102,MAX(BV$1,$A74),MIN(BV$1,$A74)))</f>
        <v>1</v>
      </c>
      <c r="BW74">
        <f>IF(BW$1=$A74,1,INDEX(Correlations!$F$3:$DA$102,MAX(BW$1,$A74),MIN(BW$1,$A74)))</f>
        <v>0.57999999999999996</v>
      </c>
      <c r="BX74">
        <f>IF(BX$1=$A74,1,INDEX(Correlations!$F$3:$DA$102,MAX(BX$1,$A74),MIN(BX$1,$A74)))</f>
        <v>0.67</v>
      </c>
      <c r="BY74">
        <f>IF(BY$1=$A74,1,INDEX(Correlations!$F$3:$DA$102,MAX(BY$1,$A74),MIN(BY$1,$A74)))</f>
        <v>0.7</v>
      </c>
      <c r="BZ74">
        <f>IF(BZ$1=$A74,1,INDEX(Correlations!$F$3:$DA$102,MAX(BZ$1,$A74),MIN(BZ$1,$A74)))</f>
        <v>0.44</v>
      </c>
      <c r="CA74">
        <f>IF(CA$1=$A74,1,INDEX(Correlations!$F$3:$DA$102,MAX(CA$1,$A74),MIN(CA$1,$A74)))</f>
        <v>0.68</v>
      </c>
      <c r="CB74">
        <f>IF(CB$1=$A74,1,INDEX(Correlations!$F$3:$DA$102,MAX(CB$1,$A74),MIN(CB$1,$A74)))</f>
        <v>0.55000000000000004</v>
      </c>
      <c r="CC74">
        <f>IF(CC$1=$A74,1,INDEX(Correlations!$F$3:$DA$102,MAX(CC$1,$A74),MIN(CC$1,$A74)))</f>
        <v>0.54</v>
      </c>
      <c r="CD74">
        <f>IF(CD$1=$A74,1,INDEX(Correlations!$F$3:$DA$102,MAX(CD$1,$A74),MIN(CD$1,$A74)))</f>
        <v>0.44</v>
      </c>
      <c r="CE74">
        <f>IF(CE$1=$A74,1,INDEX(Correlations!$F$3:$DA$102,MAX(CE$1,$A74),MIN(CE$1,$A74)))</f>
        <v>0.63</v>
      </c>
      <c r="CF74">
        <f>IF(CF$1=$A74,1,INDEX(Correlations!$F$3:$DA$102,MAX(CF$1,$A74),MIN(CF$1,$A74)))</f>
        <v>0.82</v>
      </c>
      <c r="CG74">
        <f>IF(CG$1=$A74,1,INDEX(Correlations!$F$3:$DA$102,MAX(CG$1,$A74),MIN(CG$1,$A74)))</f>
        <v>0.52</v>
      </c>
      <c r="CH74">
        <f>IF(CH$1=$A74,1,INDEX(Correlations!$F$3:$DA$102,MAX(CH$1,$A74),MIN(CH$1,$A74)))</f>
        <v>0.37</v>
      </c>
      <c r="CI74">
        <f>IF(CI$1=$A74,1,INDEX(Correlations!$F$3:$DA$102,MAX(CI$1,$A74),MIN(CI$1,$A74)))</f>
        <v>0.39</v>
      </c>
      <c r="CJ74">
        <f>IF(CJ$1=$A74,1,INDEX(Correlations!$F$3:$DA$102,MAX(CJ$1,$A74),MIN(CJ$1,$A74)))</f>
        <v>0.22</v>
      </c>
      <c r="CK74">
        <f>IF(CK$1=$A74,1,INDEX(Correlations!$F$3:$DA$102,MAX(CK$1,$A74),MIN(CK$1,$A74)))</f>
        <v>0.37</v>
      </c>
      <c r="CL74">
        <f>IF(CL$1=$A74,1,INDEX(Correlations!$F$3:$DA$102,MAX(CL$1,$A74),MIN(CL$1,$A74)))</f>
        <v>0.42</v>
      </c>
      <c r="CM74">
        <f>IF(CM$1=$A74,1,INDEX(Correlations!$F$3:$DA$102,MAX(CM$1,$A74),MIN(CM$1,$A74)))</f>
        <v>0.74</v>
      </c>
      <c r="CN74">
        <f>IF(CN$1=$A74,1,INDEX(Correlations!$F$3:$DA$102,MAX(CN$1,$A74),MIN(CN$1,$A74)))</f>
        <v>0.56999999999999995</v>
      </c>
      <c r="CO74">
        <f>IF(CO$1=$A74,1,INDEX(Correlations!$F$3:$DA$102,MAX(CO$1,$A74),MIN(CO$1,$A74)))</f>
        <v>0.78</v>
      </c>
      <c r="CP74">
        <f>IF(CP$1=$A74,1,INDEX(Correlations!$F$3:$DA$102,MAX(CP$1,$A74),MIN(CP$1,$A74)))</f>
        <v>0.77</v>
      </c>
      <c r="CQ74">
        <f>IF(CQ$1=$A74,1,INDEX(Correlations!$F$3:$DA$102,MAX(CQ$1,$A74),MIN(CQ$1,$A74)))</f>
        <v>0.87</v>
      </c>
      <c r="CR74">
        <f>IF(CR$1=$A74,1,INDEX(Correlations!$F$3:$DA$102,MAX(CR$1,$A74),MIN(CR$1,$A74)))</f>
        <v>0.95</v>
      </c>
      <c r="CS74">
        <f>IF(CS$1=$A74,1,INDEX(Correlations!$F$3:$DA$102,MAX(CS$1,$A74),MIN(CS$1,$A74)))</f>
        <v>0.69</v>
      </c>
      <c r="CT74">
        <f>IF(CT$1=$A74,1,INDEX(Correlations!$F$3:$DA$102,MAX(CT$1,$A74),MIN(CT$1,$A74)))</f>
        <v>0.67</v>
      </c>
      <c r="CU74">
        <f>IF(CU$1=$A74,1,INDEX(Correlations!$F$3:$DA$102,MAX(CU$1,$A74),MIN(CU$1,$A74)))</f>
        <v>0.44</v>
      </c>
      <c r="CV74">
        <f>IF(CV$1=$A74,1,INDEX(Correlations!$F$3:$DA$102,MAX(CV$1,$A74),MIN(CV$1,$A74)))</f>
        <v>0.35</v>
      </c>
      <c r="CW74">
        <f>IF(CW$1=$A74,1,INDEX(Correlations!$F$3:$DA$102,MAX(CW$1,$A74),MIN(CW$1,$A74)))</f>
        <v>0.5</v>
      </c>
    </row>
    <row r="75" spans="1:101" x14ac:dyDescent="0.15">
      <c r="A75">
        <v>74</v>
      </c>
      <c r="B75">
        <f>IF(B$1=$A75,1,INDEX(Correlations!$F$3:$DA$102,MAX(B$1,$A75),MIN(B$1,$A75)))</f>
        <v>0</v>
      </c>
      <c r="C75">
        <f>IF(C$1=$A75,1,INDEX(Correlations!$F$3:$DA$102,MAX(C$1,$A75),MIN(C$1,$A75)))</f>
        <v>0</v>
      </c>
      <c r="D75">
        <f>IF(D$1=$A75,1,INDEX(Correlations!$F$3:$DA$102,MAX(D$1,$A75),MIN(D$1,$A75)))</f>
        <v>0</v>
      </c>
      <c r="E75">
        <f>IF(E$1=$A75,1,INDEX(Correlations!$F$3:$DA$102,MAX(E$1,$A75),MIN(E$1,$A75)))</f>
        <v>0</v>
      </c>
      <c r="F75">
        <f>IF(F$1=$A75,1,INDEX(Correlations!$F$3:$DA$102,MAX(F$1,$A75),MIN(F$1,$A75)))</f>
        <v>0</v>
      </c>
      <c r="G75">
        <f>IF(G$1=$A75,1,INDEX(Correlations!$F$3:$DA$102,MAX(G$1,$A75),MIN(G$1,$A75)))</f>
        <v>0</v>
      </c>
      <c r="H75">
        <f>IF(H$1=$A75,1,INDEX(Correlations!$F$3:$DA$102,MAX(H$1,$A75),MIN(H$1,$A75)))</f>
        <v>0</v>
      </c>
      <c r="I75">
        <f>IF(I$1=$A75,1,INDEX(Correlations!$F$3:$DA$102,MAX(I$1,$A75),MIN(I$1,$A75)))</f>
        <v>0</v>
      </c>
      <c r="J75">
        <f>IF(J$1=$A75,1,INDEX(Correlations!$F$3:$DA$102,MAX(J$1,$A75),MIN(J$1,$A75)))</f>
        <v>0</v>
      </c>
      <c r="K75">
        <f>IF(K$1=$A75,1,INDEX(Correlations!$F$3:$DA$102,MAX(K$1,$A75),MIN(K$1,$A75)))</f>
        <v>0</v>
      </c>
      <c r="L75">
        <f>IF(L$1=$A75,1,INDEX(Correlations!$F$3:$DA$102,MAX(L$1,$A75),MIN(L$1,$A75)))</f>
        <v>0</v>
      </c>
      <c r="M75">
        <f>IF(M$1=$A75,1,INDEX(Correlations!$F$3:$DA$102,MAX(M$1,$A75),MIN(M$1,$A75)))</f>
        <v>0</v>
      </c>
      <c r="N75">
        <f>IF(N$1=$A75,1,INDEX(Correlations!$F$3:$DA$102,MAX(N$1,$A75),MIN(N$1,$A75)))</f>
        <v>0</v>
      </c>
      <c r="O75">
        <f>IF(O$1=$A75,1,INDEX(Correlations!$F$3:$DA$102,MAX(O$1,$A75),MIN(O$1,$A75)))</f>
        <v>0</v>
      </c>
      <c r="P75">
        <f>IF(P$1=$A75,1,INDEX(Correlations!$F$3:$DA$102,MAX(P$1,$A75),MIN(P$1,$A75)))</f>
        <v>0</v>
      </c>
      <c r="Q75">
        <f>IF(Q$1=$A75,1,INDEX(Correlations!$F$3:$DA$102,MAX(Q$1,$A75),MIN(Q$1,$A75)))</f>
        <v>0</v>
      </c>
      <c r="R75">
        <f>IF(R$1=$A75,1,INDEX(Correlations!$F$3:$DA$102,MAX(R$1,$A75),MIN(R$1,$A75)))</f>
        <v>0</v>
      </c>
      <c r="S75">
        <f>IF(S$1=$A75,1,INDEX(Correlations!$F$3:$DA$102,MAX(S$1,$A75),MIN(S$1,$A75)))</f>
        <v>0</v>
      </c>
      <c r="T75">
        <f>IF(T$1=$A75,1,INDEX(Correlations!$F$3:$DA$102,MAX(T$1,$A75),MIN(T$1,$A75)))</f>
        <v>0</v>
      </c>
      <c r="U75">
        <f>IF(U$1=$A75,1,INDEX(Correlations!$F$3:$DA$102,MAX(U$1,$A75),MIN(U$1,$A75)))</f>
        <v>0</v>
      </c>
      <c r="V75">
        <f>IF(V$1=$A75,1,INDEX(Correlations!$F$3:$DA$102,MAX(V$1,$A75),MIN(V$1,$A75)))</f>
        <v>0</v>
      </c>
      <c r="W75">
        <f>IF(W$1=$A75,1,INDEX(Correlations!$F$3:$DA$102,MAX(W$1,$A75),MIN(W$1,$A75)))</f>
        <v>0</v>
      </c>
      <c r="X75">
        <f>IF(X$1=$A75,1,INDEX(Correlations!$F$3:$DA$102,MAX(X$1,$A75),MIN(X$1,$A75)))</f>
        <v>0</v>
      </c>
      <c r="Y75">
        <f>IF(Y$1=$A75,1,INDEX(Correlations!$F$3:$DA$102,MAX(Y$1,$A75),MIN(Y$1,$A75)))</f>
        <v>0</v>
      </c>
      <c r="Z75">
        <f>IF(Z$1=$A75,1,INDEX(Correlations!$F$3:$DA$102,MAX(Z$1,$A75),MIN(Z$1,$A75)))</f>
        <v>0</v>
      </c>
      <c r="AA75">
        <f>IF(AA$1=$A75,1,INDEX(Correlations!$F$3:$DA$102,MAX(AA$1,$A75),MIN(AA$1,$A75)))</f>
        <v>0</v>
      </c>
      <c r="AB75">
        <f>IF(AB$1=$A75,1,INDEX(Correlations!$F$3:$DA$102,MAX(AB$1,$A75),MIN(AB$1,$A75)))</f>
        <v>0</v>
      </c>
      <c r="AC75">
        <f>IF(AC$1=$A75,1,INDEX(Correlations!$F$3:$DA$102,MAX(AC$1,$A75),MIN(AC$1,$A75)))</f>
        <v>0</v>
      </c>
      <c r="AD75">
        <f>IF(AD$1=$A75,1,INDEX(Correlations!$F$3:$DA$102,MAX(AD$1,$A75),MIN(AD$1,$A75)))</f>
        <v>0</v>
      </c>
      <c r="AE75">
        <f>IF(AE$1=$A75,1,INDEX(Correlations!$F$3:$DA$102,MAX(AE$1,$A75),MIN(AE$1,$A75)))</f>
        <v>0</v>
      </c>
      <c r="AF75">
        <f>IF(AF$1=$A75,1,INDEX(Correlations!$F$3:$DA$102,MAX(AF$1,$A75),MIN(AF$1,$A75)))</f>
        <v>0</v>
      </c>
      <c r="AG75">
        <f>IF(AG$1=$A75,1,INDEX(Correlations!$F$3:$DA$102,MAX(AG$1,$A75),MIN(AG$1,$A75)))</f>
        <v>0</v>
      </c>
      <c r="AH75">
        <f>IF(AH$1=$A75,1,INDEX(Correlations!$F$3:$DA$102,MAX(AH$1,$A75),MIN(AH$1,$A75)))</f>
        <v>0</v>
      </c>
      <c r="AI75">
        <f>IF(AI$1=$A75,1,INDEX(Correlations!$F$3:$DA$102,MAX(AI$1,$A75),MIN(AI$1,$A75)))</f>
        <v>0</v>
      </c>
      <c r="AJ75">
        <f>IF(AJ$1=$A75,1,INDEX(Correlations!$F$3:$DA$102,MAX(AJ$1,$A75),MIN(AJ$1,$A75)))</f>
        <v>0</v>
      </c>
      <c r="AK75">
        <f>IF(AK$1=$A75,1,INDEX(Correlations!$F$3:$DA$102,MAX(AK$1,$A75),MIN(AK$1,$A75)))</f>
        <v>0</v>
      </c>
      <c r="AL75">
        <f>IF(AL$1=$A75,1,INDEX(Correlations!$F$3:$DA$102,MAX(AL$1,$A75),MIN(AL$1,$A75)))</f>
        <v>0</v>
      </c>
      <c r="AM75">
        <f>IF(AM$1=$A75,1,INDEX(Correlations!$F$3:$DA$102,MAX(AM$1,$A75),MIN(AM$1,$A75)))</f>
        <v>0</v>
      </c>
      <c r="AN75">
        <f>IF(AN$1=$A75,1,INDEX(Correlations!$F$3:$DA$102,MAX(AN$1,$A75),MIN(AN$1,$A75)))</f>
        <v>0</v>
      </c>
      <c r="AO75">
        <f>IF(AO$1=$A75,1,INDEX(Correlations!$F$3:$DA$102,MAX(AO$1,$A75),MIN(AO$1,$A75)))</f>
        <v>0</v>
      </c>
      <c r="AP75">
        <f>IF(AP$1=$A75,1,INDEX(Correlations!$F$3:$DA$102,MAX(AP$1,$A75),MIN(AP$1,$A75)))</f>
        <v>0</v>
      </c>
      <c r="AQ75">
        <f>IF(AQ$1=$A75,1,INDEX(Correlations!$F$3:$DA$102,MAX(AQ$1,$A75),MIN(AQ$1,$A75)))</f>
        <v>0</v>
      </c>
      <c r="AR75">
        <f>IF(AR$1=$A75,1,INDEX(Correlations!$F$3:$DA$102,MAX(AR$1,$A75),MIN(AR$1,$A75)))</f>
        <v>0</v>
      </c>
      <c r="AS75">
        <f>IF(AS$1=$A75,1,INDEX(Correlations!$F$3:$DA$102,MAX(AS$1,$A75),MIN(AS$1,$A75)))</f>
        <v>0</v>
      </c>
      <c r="AT75">
        <f>IF(AT$1=$A75,1,INDEX(Correlations!$F$3:$DA$102,MAX(AT$1,$A75),MIN(AT$1,$A75)))</f>
        <v>0</v>
      </c>
      <c r="AU75">
        <f>IF(AU$1=$A75,1,INDEX(Correlations!$F$3:$DA$102,MAX(AU$1,$A75),MIN(AU$1,$A75)))</f>
        <v>0</v>
      </c>
      <c r="AV75">
        <f>IF(AV$1=$A75,1,INDEX(Correlations!$F$3:$DA$102,MAX(AV$1,$A75),MIN(AV$1,$A75)))</f>
        <v>0</v>
      </c>
      <c r="AW75">
        <f>IF(AW$1=$A75,1,INDEX(Correlations!$F$3:$DA$102,MAX(AW$1,$A75),MIN(AW$1,$A75)))</f>
        <v>0</v>
      </c>
      <c r="AX75">
        <f>IF(AX$1=$A75,1,INDEX(Correlations!$F$3:$DA$102,MAX(AX$1,$A75),MIN(AX$1,$A75)))</f>
        <v>0</v>
      </c>
      <c r="AY75">
        <f>IF(AY$1=$A75,1,INDEX(Correlations!$F$3:$DA$102,MAX(AY$1,$A75),MIN(AY$1,$A75)))</f>
        <v>0</v>
      </c>
      <c r="AZ75">
        <f>IF(AZ$1=$A75,1,INDEX(Correlations!$F$3:$DA$102,MAX(AZ$1,$A75),MIN(AZ$1,$A75)))</f>
        <v>0</v>
      </c>
      <c r="BA75">
        <f>IF(BA$1=$A75,1,INDEX(Correlations!$F$3:$DA$102,MAX(BA$1,$A75),MIN(BA$1,$A75)))</f>
        <v>0</v>
      </c>
      <c r="BB75">
        <f>IF(BB$1=$A75,1,INDEX(Correlations!$F$3:$DA$102,MAX(BB$1,$A75),MIN(BB$1,$A75)))</f>
        <v>0</v>
      </c>
      <c r="BC75">
        <f>IF(BC$1=$A75,1,INDEX(Correlations!$F$3:$DA$102,MAX(BC$1,$A75),MIN(BC$1,$A75)))</f>
        <v>0</v>
      </c>
      <c r="BD75">
        <f>IF(BD$1=$A75,1,INDEX(Correlations!$F$3:$DA$102,MAX(BD$1,$A75),MIN(BD$1,$A75)))</f>
        <v>0</v>
      </c>
      <c r="BE75">
        <f>IF(BE$1=$A75,1,INDEX(Correlations!$F$3:$DA$102,MAX(BE$1,$A75),MIN(BE$1,$A75)))</f>
        <v>0</v>
      </c>
      <c r="BF75">
        <f>IF(BF$1=$A75,1,INDEX(Correlations!$F$3:$DA$102,MAX(BF$1,$A75),MIN(BF$1,$A75)))</f>
        <v>0</v>
      </c>
      <c r="BG75">
        <f>IF(BG$1=$A75,1,INDEX(Correlations!$F$3:$DA$102,MAX(BG$1,$A75),MIN(BG$1,$A75)))</f>
        <v>0</v>
      </c>
      <c r="BH75">
        <f>IF(BH$1=$A75,1,INDEX(Correlations!$F$3:$DA$102,MAX(BH$1,$A75),MIN(BH$1,$A75)))</f>
        <v>0</v>
      </c>
      <c r="BI75">
        <f>IF(BI$1=$A75,1,INDEX(Correlations!$F$3:$DA$102,MAX(BI$1,$A75),MIN(BI$1,$A75)))</f>
        <v>0</v>
      </c>
      <c r="BJ75">
        <f>IF(BJ$1=$A75,1,INDEX(Correlations!$F$3:$DA$102,MAX(BJ$1,$A75),MIN(BJ$1,$A75)))</f>
        <v>0</v>
      </c>
      <c r="BK75">
        <f>IF(BK$1=$A75,1,INDEX(Correlations!$F$3:$DA$102,MAX(BK$1,$A75),MIN(BK$1,$A75)))</f>
        <v>0</v>
      </c>
      <c r="BL75">
        <f>IF(BL$1=$A75,1,INDEX(Correlations!$F$3:$DA$102,MAX(BL$1,$A75),MIN(BL$1,$A75)))</f>
        <v>0</v>
      </c>
      <c r="BM75">
        <f>IF(BM$1=$A75,1,INDEX(Correlations!$F$3:$DA$102,MAX(BM$1,$A75),MIN(BM$1,$A75)))</f>
        <v>0</v>
      </c>
      <c r="BN75">
        <f>IF(BN$1=$A75,1,INDEX(Correlations!$F$3:$DA$102,MAX(BN$1,$A75),MIN(BN$1,$A75)))</f>
        <v>0</v>
      </c>
      <c r="BO75">
        <f>IF(BO$1=$A75,1,INDEX(Correlations!$F$3:$DA$102,MAX(BO$1,$A75),MIN(BO$1,$A75)))</f>
        <v>0</v>
      </c>
      <c r="BP75">
        <f>IF(BP$1=$A75,1,INDEX(Correlations!$F$3:$DA$102,MAX(BP$1,$A75),MIN(BP$1,$A75)))</f>
        <v>0</v>
      </c>
      <c r="BQ75">
        <f>IF(BQ$1=$A75,1,INDEX(Correlations!$F$3:$DA$102,MAX(BQ$1,$A75),MIN(BQ$1,$A75)))</f>
        <v>0</v>
      </c>
      <c r="BR75">
        <f>IF(BR$1=$A75,1,INDEX(Correlations!$F$3:$DA$102,MAX(BR$1,$A75),MIN(BR$1,$A75)))</f>
        <v>0</v>
      </c>
      <c r="BS75">
        <f>IF(BS$1=$A75,1,INDEX(Correlations!$F$3:$DA$102,MAX(BS$1,$A75),MIN(BS$1,$A75)))</f>
        <v>0</v>
      </c>
      <c r="BT75">
        <f>IF(BT$1=$A75,1,INDEX(Correlations!$F$3:$DA$102,MAX(BT$1,$A75),MIN(BT$1,$A75)))</f>
        <v>0.55000000000000004</v>
      </c>
      <c r="BU75">
        <f>IF(BU$1=$A75,1,INDEX(Correlations!$F$3:$DA$102,MAX(BU$1,$A75),MIN(BU$1,$A75)))</f>
        <v>0.57999999999999996</v>
      </c>
      <c r="BV75">
        <f>IF(BV$1=$A75,1,INDEX(Correlations!$F$3:$DA$102,MAX(BV$1,$A75),MIN(BV$1,$A75)))</f>
        <v>0.57999999999999996</v>
      </c>
      <c r="BW75">
        <f>IF(BW$1=$A75,1,INDEX(Correlations!$F$3:$DA$102,MAX(BW$1,$A75),MIN(BW$1,$A75)))</f>
        <v>1</v>
      </c>
      <c r="BX75">
        <f>IF(BX$1=$A75,1,INDEX(Correlations!$F$3:$DA$102,MAX(BX$1,$A75),MIN(BX$1,$A75)))</f>
        <v>0.38</v>
      </c>
      <c r="BY75">
        <f>IF(BY$1=$A75,1,INDEX(Correlations!$F$3:$DA$102,MAX(BY$1,$A75),MIN(BY$1,$A75)))</f>
        <v>0.35</v>
      </c>
      <c r="BZ75">
        <f>IF(BZ$1=$A75,1,INDEX(Correlations!$F$3:$DA$102,MAX(BZ$1,$A75),MIN(BZ$1,$A75)))</f>
        <v>0.18</v>
      </c>
      <c r="CA75">
        <f>IF(CA$1=$A75,1,INDEX(Correlations!$F$3:$DA$102,MAX(CA$1,$A75),MIN(CA$1,$A75)))</f>
        <v>0.47</v>
      </c>
      <c r="CB75">
        <f>IF(CB$1=$A75,1,INDEX(Correlations!$F$3:$DA$102,MAX(CB$1,$A75),MIN(CB$1,$A75)))</f>
        <v>0.51</v>
      </c>
      <c r="CC75">
        <f>IF(CC$1=$A75,1,INDEX(Correlations!$F$3:$DA$102,MAX(CC$1,$A75),MIN(CC$1,$A75)))</f>
        <v>0.55000000000000004</v>
      </c>
      <c r="CD75">
        <f>IF(CD$1=$A75,1,INDEX(Correlations!$F$3:$DA$102,MAX(CD$1,$A75),MIN(CD$1,$A75)))</f>
        <v>0.22</v>
      </c>
      <c r="CE75">
        <f>IF(CE$1=$A75,1,INDEX(Correlations!$F$3:$DA$102,MAX(CE$1,$A75),MIN(CE$1,$A75)))</f>
        <v>0.62</v>
      </c>
      <c r="CF75">
        <f>IF(CF$1=$A75,1,INDEX(Correlations!$F$3:$DA$102,MAX(CF$1,$A75),MIN(CF$1,$A75)))</f>
        <v>0.45</v>
      </c>
      <c r="CG75">
        <f>IF(CG$1=$A75,1,INDEX(Correlations!$F$3:$DA$102,MAX(CG$1,$A75),MIN(CG$1,$A75)))</f>
        <v>0.21</v>
      </c>
      <c r="CH75">
        <f>IF(CH$1=$A75,1,INDEX(Correlations!$F$3:$DA$102,MAX(CH$1,$A75),MIN(CH$1,$A75)))</f>
        <v>0.6</v>
      </c>
      <c r="CI75">
        <f>IF(CI$1=$A75,1,INDEX(Correlations!$F$3:$DA$102,MAX(CI$1,$A75),MIN(CI$1,$A75)))</f>
        <v>0.48</v>
      </c>
      <c r="CJ75">
        <f>IF(CJ$1=$A75,1,INDEX(Correlations!$F$3:$DA$102,MAX(CJ$1,$A75),MIN(CJ$1,$A75)))</f>
        <v>0.11</v>
      </c>
      <c r="CK75">
        <f>IF(CK$1=$A75,1,INDEX(Correlations!$F$3:$DA$102,MAX(CK$1,$A75),MIN(CK$1,$A75)))</f>
        <v>0.22</v>
      </c>
      <c r="CL75">
        <f>IF(CL$1=$A75,1,INDEX(Correlations!$F$3:$DA$102,MAX(CL$1,$A75),MIN(CL$1,$A75)))</f>
        <v>0.16</v>
      </c>
      <c r="CM75">
        <f>IF(CM$1=$A75,1,INDEX(Correlations!$F$3:$DA$102,MAX(CM$1,$A75),MIN(CM$1,$A75)))</f>
        <v>0.61</v>
      </c>
      <c r="CN75">
        <f>IF(CN$1=$A75,1,INDEX(Correlations!$F$3:$DA$102,MAX(CN$1,$A75),MIN(CN$1,$A75)))</f>
        <v>0.55000000000000004</v>
      </c>
      <c r="CO75">
        <f>IF(CO$1=$A75,1,INDEX(Correlations!$F$3:$DA$102,MAX(CO$1,$A75),MIN(CO$1,$A75)))</f>
        <v>0.57999999999999996</v>
      </c>
      <c r="CP75">
        <f>IF(CP$1=$A75,1,INDEX(Correlations!$F$3:$DA$102,MAX(CP$1,$A75),MIN(CP$1,$A75)))</f>
        <v>0.64</v>
      </c>
      <c r="CQ75">
        <f>IF(CQ$1=$A75,1,INDEX(Correlations!$F$3:$DA$102,MAX(CQ$1,$A75),MIN(CQ$1,$A75)))</f>
        <v>0.9</v>
      </c>
      <c r="CR75">
        <f>IF(CR$1=$A75,1,INDEX(Correlations!$F$3:$DA$102,MAX(CR$1,$A75),MIN(CR$1,$A75)))</f>
        <v>0.6</v>
      </c>
      <c r="CS75">
        <f>IF(CS$1=$A75,1,INDEX(Correlations!$F$3:$DA$102,MAX(CS$1,$A75),MIN(CS$1,$A75)))</f>
        <v>0.35</v>
      </c>
      <c r="CT75">
        <f>IF(CT$1=$A75,1,INDEX(Correlations!$F$3:$DA$102,MAX(CT$1,$A75),MIN(CT$1,$A75)))</f>
        <v>0.56999999999999995</v>
      </c>
      <c r="CU75">
        <f>IF(CU$1=$A75,1,INDEX(Correlations!$F$3:$DA$102,MAX(CU$1,$A75),MIN(CU$1,$A75)))</f>
        <v>0.53</v>
      </c>
      <c r="CV75">
        <f>IF(CV$1=$A75,1,INDEX(Correlations!$F$3:$DA$102,MAX(CV$1,$A75),MIN(CV$1,$A75)))</f>
        <v>0.21</v>
      </c>
      <c r="CW75">
        <f>IF(CW$1=$A75,1,INDEX(Correlations!$F$3:$DA$102,MAX(CW$1,$A75),MIN(CW$1,$A75)))</f>
        <v>0.63</v>
      </c>
    </row>
    <row r="76" spans="1:101" x14ac:dyDescent="0.15">
      <c r="A76">
        <v>75</v>
      </c>
      <c r="B76">
        <f>IF(B$1=$A76,1,INDEX(Correlations!$F$3:$DA$102,MAX(B$1,$A76),MIN(B$1,$A76)))</f>
        <v>0</v>
      </c>
      <c r="C76">
        <f>IF(C$1=$A76,1,INDEX(Correlations!$F$3:$DA$102,MAX(C$1,$A76),MIN(C$1,$A76)))</f>
        <v>0</v>
      </c>
      <c r="D76">
        <f>IF(D$1=$A76,1,INDEX(Correlations!$F$3:$DA$102,MAX(D$1,$A76),MIN(D$1,$A76)))</f>
        <v>0</v>
      </c>
      <c r="E76">
        <f>IF(E$1=$A76,1,INDEX(Correlations!$F$3:$DA$102,MAX(E$1,$A76),MIN(E$1,$A76)))</f>
        <v>0</v>
      </c>
      <c r="F76">
        <f>IF(F$1=$A76,1,INDEX(Correlations!$F$3:$DA$102,MAX(F$1,$A76),MIN(F$1,$A76)))</f>
        <v>0</v>
      </c>
      <c r="G76">
        <f>IF(G$1=$A76,1,INDEX(Correlations!$F$3:$DA$102,MAX(G$1,$A76),MIN(G$1,$A76)))</f>
        <v>0</v>
      </c>
      <c r="H76">
        <f>IF(H$1=$A76,1,INDEX(Correlations!$F$3:$DA$102,MAX(H$1,$A76),MIN(H$1,$A76)))</f>
        <v>0</v>
      </c>
      <c r="I76">
        <f>IF(I$1=$A76,1,INDEX(Correlations!$F$3:$DA$102,MAX(I$1,$A76),MIN(I$1,$A76)))</f>
        <v>0</v>
      </c>
      <c r="J76">
        <f>IF(J$1=$A76,1,INDEX(Correlations!$F$3:$DA$102,MAX(J$1,$A76),MIN(J$1,$A76)))</f>
        <v>0</v>
      </c>
      <c r="K76">
        <f>IF(K$1=$A76,1,INDEX(Correlations!$F$3:$DA$102,MAX(K$1,$A76),MIN(K$1,$A76)))</f>
        <v>0</v>
      </c>
      <c r="L76">
        <f>IF(L$1=$A76,1,INDEX(Correlations!$F$3:$DA$102,MAX(L$1,$A76),MIN(L$1,$A76)))</f>
        <v>0</v>
      </c>
      <c r="M76">
        <f>IF(M$1=$A76,1,INDEX(Correlations!$F$3:$DA$102,MAX(M$1,$A76),MIN(M$1,$A76)))</f>
        <v>0</v>
      </c>
      <c r="N76">
        <f>IF(N$1=$A76,1,INDEX(Correlations!$F$3:$DA$102,MAX(N$1,$A76),MIN(N$1,$A76)))</f>
        <v>0</v>
      </c>
      <c r="O76">
        <f>IF(O$1=$A76,1,INDEX(Correlations!$F$3:$DA$102,MAX(O$1,$A76),MIN(O$1,$A76)))</f>
        <v>0</v>
      </c>
      <c r="P76">
        <f>IF(P$1=$A76,1,INDEX(Correlations!$F$3:$DA$102,MAX(P$1,$A76),MIN(P$1,$A76)))</f>
        <v>0</v>
      </c>
      <c r="Q76">
        <f>IF(Q$1=$A76,1,INDEX(Correlations!$F$3:$DA$102,MAX(Q$1,$A76),MIN(Q$1,$A76)))</f>
        <v>0</v>
      </c>
      <c r="R76">
        <f>IF(R$1=$A76,1,INDEX(Correlations!$F$3:$DA$102,MAX(R$1,$A76),MIN(R$1,$A76)))</f>
        <v>0</v>
      </c>
      <c r="S76">
        <f>IF(S$1=$A76,1,INDEX(Correlations!$F$3:$DA$102,MAX(S$1,$A76),MIN(S$1,$A76)))</f>
        <v>0</v>
      </c>
      <c r="T76">
        <f>IF(T$1=$A76,1,INDEX(Correlations!$F$3:$DA$102,MAX(T$1,$A76),MIN(T$1,$A76)))</f>
        <v>0</v>
      </c>
      <c r="U76">
        <f>IF(U$1=$A76,1,INDEX(Correlations!$F$3:$DA$102,MAX(U$1,$A76),MIN(U$1,$A76)))</f>
        <v>0</v>
      </c>
      <c r="V76">
        <f>IF(V$1=$A76,1,INDEX(Correlations!$F$3:$DA$102,MAX(V$1,$A76),MIN(V$1,$A76)))</f>
        <v>0</v>
      </c>
      <c r="W76">
        <f>IF(W$1=$A76,1,INDEX(Correlations!$F$3:$DA$102,MAX(W$1,$A76),MIN(W$1,$A76)))</f>
        <v>0</v>
      </c>
      <c r="X76">
        <f>IF(X$1=$A76,1,INDEX(Correlations!$F$3:$DA$102,MAX(X$1,$A76),MIN(X$1,$A76)))</f>
        <v>0</v>
      </c>
      <c r="Y76">
        <f>IF(Y$1=$A76,1,INDEX(Correlations!$F$3:$DA$102,MAX(Y$1,$A76),MIN(Y$1,$A76)))</f>
        <v>0</v>
      </c>
      <c r="Z76">
        <f>IF(Z$1=$A76,1,INDEX(Correlations!$F$3:$DA$102,MAX(Z$1,$A76),MIN(Z$1,$A76)))</f>
        <v>0</v>
      </c>
      <c r="AA76">
        <f>IF(AA$1=$A76,1,INDEX(Correlations!$F$3:$DA$102,MAX(AA$1,$A76),MIN(AA$1,$A76)))</f>
        <v>0</v>
      </c>
      <c r="AB76">
        <f>IF(AB$1=$A76,1,INDEX(Correlations!$F$3:$DA$102,MAX(AB$1,$A76),MIN(AB$1,$A76)))</f>
        <v>0</v>
      </c>
      <c r="AC76">
        <f>IF(AC$1=$A76,1,INDEX(Correlations!$F$3:$DA$102,MAX(AC$1,$A76),MIN(AC$1,$A76)))</f>
        <v>0</v>
      </c>
      <c r="AD76">
        <f>IF(AD$1=$A76,1,INDEX(Correlations!$F$3:$DA$102,MAX(AD$1,$A76),MIN(AD$1,$A76)))</f>
        <v>0</v>
      </c>
      <c r="AE76">
        <f>IF(AE$1=$A76,1,INDEX(Correlations!$F$3:$DA$102,MAX(AE$1,$A76),MIN(AE$1,$A76)))</f>
        <v>0</v>
      </c>
      <c r="AF76">
        <f>IF(AF$1=$A76,1,INDEX(Correlations!$F$3:$DA$102,MAX(AF$1,$A76),MIN(AF$1,$A76)))</f>
        <v>0</v>
      </c>
      <c r="AG76">
        <f>IF(AG$1=$A76,1,INDEX(Correlations!$F$3:$DA$102,MAX(AG$1,$A76),MIN(AG$1,$A76)))</f>
        <v>0</v>
      </c>
      <c r="AH76">
        <f>IF(AH$1=$A76,1,INDEX(Correlations!$F$3:$DA$102,MAX(AH$1,$A76),MIN(AH$1,$A76)))</f>
        <v>0</v>
      </c>
      <c r="AI76">
        <f>IF(AI$1=$A76,1,INDEX(Correlations!$F$3:$DA$102,MAX(AI$1,$A76),MIN(AI$1,$A76)))</f>
        <v>0</v>
      </c>
      <c r="AJ76">
        <f>IF(AJ$1=$A76,1,INDEX(Correlations!$F$3:$DA$102,MAX(AJ$1,$A76),MIN(AJ$1,$A76)))</f>
        <v>0</v>
      </c>
      <c r="AK76">
        <f>IF(AK$1=$A76,1,INDEX(Correlations!$F$3:$DA$102,MAX(AK$1,$A76),MIN(AK$1,$A76)))</f>
        <v>0</v>
      </c>
      <c r="AL76">
        <f>IF(AL$1=$A76,1,INDEX(Correlations!$F$3:$DA$102,MAX(AL$1,$A76),MIN(AL$1,$A76)))</f>
        <v>0</v>
      </c>
      <c r="AM76">
        <f>IF(AM$1=$A76,1,INDEX(Correlations!$F$3:$DA$102,MAX(AM$1,$A76),MIN(AM$1,$A76)))</f>
        <v>0</v>
      </c>
      <c r="AN76">
        <f>IF(AN$1=$A76,1,INDEX(Correlations!$F$3:$DA$102,MAX(AN$1,$A76),MIN(AN$1,$A76)))</f>
        <v>0</v>
      </c>
      <c r="AO76">
        <f>IF(AO$1=$A76,1,INDEX(Correlations!$F$3:$DA$102,MAX(AO$1,$A76),MIN(AO$1,$A76)))</f>
        <v>0</v>
      </c>
      <c r="AP76">
        <f>IF(AP$1=$A76,1,INDEX(Correlations!$F$3:$DA$102,MAX(AP$1,$A76),MIN(AP$1,$A76)))</f>
        <v>0</v>
      </c>
      <c r="AQ76">
        <f>IF(AQ$1=$A76,1,INDEX(Correlations!$F$3:$DA$102,MAX(AQ$1,$A76),MIN(AQ$1,$A76)))</f>
        <v>0</v>
      </c>
      <c r="AR76">
        <f>IF(AR$1=$A76,1,INDEX(Correlations!$F$3:$DA$102,MAX(AR$1,$A76),MIN(AR$1,$A76)))</f>
        <v>0</v>
      </c>
      <c r="AS76">
        <f>IF(AS$1=$A76,1,INDEX(Correlations!$F$3:$DA$102,MAX(AS$1,$A76),MIN(AS$1,$A76)))</f>
        <v>0</v>
      </c>
      <c r="AT76">
        <f>IF(AT$1=$A76,1,INDEX(Correlations!$F$3:$DA$102,MAX(AT$1,$A76),MIN(AT$1,$A76)))</f>
        <v>0</v>
      </c>
      <c r="AU76">
        <f>IF(AU$1=$A76,1,INDEX(Correlations!$F$3:$DA$102,MAX(AU$1,$A76),MIN(AU$1,$A76)))</f>
        <v>0</v>
      </c>
      <c r="AV76">
        <f>IF(AV$1=$A76,1,INDEX(Correlations!$F$3:$DA$102,MAX(AV$1,$A76),MIN(AV$1,$A76)))</f>
        <v>0</v>
      </c>
      <c r="AW76">
        <f>IF(AW$1=$A76,1,INDEX(Correlations!$F$3:$DA$102,MAX(AW$1,$A76),MIN(AW$1,$A76)))</f>
        <v>0</v>
      </c>
      <c r="AX76">
        <f>IF(AX$1=$A76,1,INDEX(Correlations!$F$3:$DA$102,MAX(AX$1,$A76),MIN(AX$1,$A76)))</f>
        <v>0</v>
      </c>
      <c r="AY76">
        <f>IF(AY$1=$A76,1,INDEX(Correlations!$F$3:$DA$102,MAX(AY$1,$A76),MIN(AY$1,$A76)))</f>
        <v>0</v>
      </c>
      <c r="AZ76">
        <f>IF(AZ$1=$A76,1,INDEX(Correlations!$F$3:$DA$102,MAX(AZ$1,$A76),MIN(AZ$1,$A76)))</f>
        <v>0</v>
      </c>
      <c r="BA76">
        <f>IF(BA$1=$A76,1,INDEX(Correlations!$F$3:$DA$102,MAX(BA$1,$A76),MIN(BA$1,$A76)))</f>
        <v>0</v>
      </c>
      <c r="BB76">
        <f>IF(BB$1=$A76,1,INDEX(Correlations!$F$3:$DA$102,MAX(BB$1,$A76),MIN(BB$1,$A76)))</f>
        <v>0</v>
      </c>
      <c r="BC76">
        <f>IF(BC$1=$A76,1,INDEX(Correlations!$F$3:$DA$102,MAX(BC$1,$A76),MIN(BC$1,$A76)))</f>
        <v>0</v>
      </c>
      <c r="BD76">
        <f>IF(BD$1=$A76,1,INDEX(Correlations!$F$3:$DA$102,MAX(BD$1,$A76),MIN(BD$1,$A76)))</f>
        <v>0</v>
      </c>
      <c r="BE76">
        <f>IF(BE$1=$A76,1,INDEX(Correlations!$F$3:$DA$102,MAX(BE$1,$A76),MIN(BE$1,$A76)))</f>
        <v>0</v>
      </c>
      <c r="BF76">
        <f>IF(BF$1=$A76,1,INDEX(Correlations!$F$3:$DA$102,MAX(BF$1,$A76),MIN(BF$1,$A76)))</f>
        <v>0</v>
      </c>
      <c r="BG76">
        <f>IF(BG$1=$A76,1,INDEX(Correlations!$F$3:$DA$102,MAX(BG$1,$A76),MIN(BG$1,$A76)))</f>
        <v>0</v>
      </c>
      <c r="BH76">
        <f>IF(BH$1=$A76,1,INDEX(Correlations!$F$3:$DA$102,MAX(BH$1,$A76),MIN(BH$1,$A76)))</f>
        <v>0</v>
      </c>
      <c r="BI76">
        <f>IF(BI$1=$A76,1,INDEX(Correlations!$F$3:$DA$102,MAX(BI$1,$A76),MIN(BI$1,$A76)))</f>
        <v>0</v>
      </c>
      <c r="BJ76">
        <f>IF(BJ$1=$A76,1,INDEX(Correlations!$F$3:$DA$102,MAX(BJ$1,$A76),MIN(BJ$1,$A76)))</f>
        <v>0</v>
      </c>
      <c r="BK76">
        <f>IF(BK$1=$A76,1,INDEX(Correlations!$F$3:$DA$102,MAX(BK$1,$A76),MIN(BK$1,$A76)))</f>
        <v>0</v>
      </c>
      <c r="BL76">
        <f>IF(BL$1=$A76,1,INDEX(Correlations!$F$3:$DA$102,MAX(BL$1,$A76),MIN(BL$1,$A76)))</f>
        <v>0</v>
      </c>
      <c r="BM76">
        <f>IF(BM$1=$A76,1,INDEX(Correlations!$F$3:$DA$102,MAX(BM$1,$A76),MIN(BM$1,$A76)))</f>
        <v>0</v>
      </c>
      <c r="BN76">
        <f>IF(BN$1=$A76,1,INDEX(Correlations!$F$3:$DA$102,MAX(BN$1,$A76),MIN(BN$1,$A76)))</f>
        <v>0</v>
      </c>
      <c r="BO76">
        <f>IF(BO$1=$A76,1,INDEX(Correlations!$F$3:$DA$102,MAX(BO$1,$A76),MIN(BO$1,$A76)))</f>
        <v>0</v>
      </c>
      <c r="BP76">
        <f>IF(BP$1=$A76,1,INDEX(Correlations!$F$3:$DA$102,MAX(BP$1,$A76),MIN(BP$1,$A76)))</f>
        <v>0</v>
      </c>
      <c r="BQ76">
        <f>IF(BQ$1=$A76,1,INDEX(Correlations!$F$3:$DA$102,MAX(BQ$1,$A76),MIN(BQ$1,$A76)))</f>
        <v>0</v>
      </c>
      <c r="BR76">
        <f>IF(BR$1=$A76,1,INDEX(Correlations!$F$3:$DA$102,MAX(BR$1,$A76),MIN(BR$1,$A76)))</f>
        <v>0</v>
      </c>
      <c r="BS76">
        <f>IF(BS$1=$A76,1,INDEX(Correlations!$F$3:$DA$102,MAX(BS$1,$A76),MIN(BS$1,$A76)))</f>
        <v>0</v>
      </c>
      <c r="BT76">
        <f>IF(BT$1=$A76,1,INDEX(Correlations!$F$3:$DA$102,MAX(BT$1,$A76),MIN(BT$1,$A76)))</f>
        <v>0.7</v>
      </c>
      <c r="BU76">
        <f>IF(BU$1=$A76,1,INDEX(Correlations!$F$3:$DA$102,MAX(BU$1,$A76),MIN(BU$1,$A76)))</f>
        <v>0.38</v>
      </c>
      <c r="BV76">
        <f>IF(BV$1=$A76,1,INDEX(Correlations!$F$3:$DA$102,MAX(BV$1,$A76),MIN(BV$1,$A76)))</f>
        <v>0.67</v>
      </c>
      <c r="BW76">
        <f>IF(BW$1=$A76,1,INDEX(Correlations!$F$3:$DA$102,MAX(BW$1,$A76),MIN(BW$1,$A76)))</f>
        <v>0.38</v>
      </c>
      <c r="BX76">
        <f>IF(BX$1=$A76,1,INDEX(Correlations!$F$3:$DA$102,MAX(BX$1,$A76),MIN(BX$1,$A76)))</f>
        <v>1</v>
      </c>
      <c r="BY76">
        <f>IF(BY$1=$A76,1,INDEX(Correlations!$F$3:$DA$102,MAX(BY$1,$A76),MIN(BY$1,$A76)))</f>
        <v>0.79</v>
      </c>
      <c r="BZ76">
        <f>IF(BZ$1=$A76,1,INDEX(Correlations!$F$3:$DA$102,MAX(BZ$1,$A76),MIN(BZ$1,$A76)))</f>
        <v>0.59</v>
      </c>
      <c r="CA76">
        <f>IF(CA$1=$A76,1,INDEX(Correlations!$F$3:$DA$102,MAX(CA$1,$A76),MIN(CA$1,$A76)))</f>
        <v>0.63</v>
      </c>
      <c r="CB76">
        <f>IF(CB$1=$A76,1,INDEX(Correlations!$F$3:$DA$102,MAX(CB$1,$A76),MIN(CB$1,$A76)))</f>
        <v>0.38</v>
      </c>
      <c r="CC76">
        <f>IF(CC$1=$A76,1,INDEX(Correlations!$F$3:$DA$102,MAX(CC$1,$A76),MIN(CC$1,$A76)))</f>
        <v>0.35</v>
      </c>
      <c r="CD76">
        <f>IF(CD$1=$A76,1,INDEX(Correlations!$F$3:$DA$102,MAX(CD$1,$A76),MIN(CD$1,$A76)))</f>
        <v>0.53</v>
      </c>
      <c r="CE76">
        <f>IF(CE$1=$A76,1,INDEX(Correlations!$F$3:$DA$102,MAX(CE$1,$A76),MIN(CE$1,$A76)))</f>
        <v>0.51</v>
      </c>
      <c r="CF76">
        <f>IF(CF$1=$A76,1,INDEX(Correlations!$F$3:$DA$102,MAX(CF$1,$A76),MIN(CF$1,$A76)))</f>
        <v>0.75</v>
      </c>
      <c r="CG76">
        <f>IF(CG$1=$A76,1,INDEX(Correlations!$F$3:$DA$102,MAX(CG$1,$A76),MIN(CG$1,$A76)))</f>
        <v>0.56000000000000005</v>
      </c>
      <c r="CH76">
        <f>IF(CH$1=$A76,1,INDEX(Correlations!$F$3:$DA$102,MAX(CH$1,$A76),MIN(CH$1,$A76)))</f>
        <v>0.3</v>
      </c>
      <c r="CI76">
        <f>IF(CI$1=$A76,1,INDEX(Correlations!$F$3:$DA$102,MAX(CI$1,$A76),MIN(CI$1,$A76)))</f>
        <v>0.32</v>
      </c>
      <c r="CJ76">
        <f>IF(CJ$1=$A76,1,INDEX(Correlations!$F$3:$DA$102,MAX(CJ$1,$A76),MIN(CJ$1,$A76)))</f>
        <v>0.32</v>
      </c>
      <c r="CK76">
        <f>IF(CK$1=$A76,1,INDEX(Correlations!$F$3:$DA$102,MAX(CK$1,$A76),MIN(CK$1,$A76)))</f>
        <v>0.54</v>
      </c>
      <c r="CL76">
        <f>IF(CL$1=$A76,1,INDEX(Correlations!$F$3:$DA$102,MAX(CL$1,$A76),MIN(CL$1,$A76)))</f>
        <v>0.66</v>
      </c>
      <c r="CM76">
        <f>IF(CM$1=$A76,1,INDEX(Correlations!$F$3:$DA$102,MAX(CM$1,$A76),MIN(CM$1,$A76)))</f>
        <v>0.59</v>
      </c>
      <c r="CN76">
        <f>IF(CN$1=$A76,1,INDEX(Correlations!$F$3:$DA$102,MAX(CN$1,$A76),MIN(CN$1,$A76)))</f>
        <v>0.38</v>
      </c>
      <c r="CO76">
        <f>IF(CO$1=$A76,1,INDEX(Correlations!$F$3:$DA$102,MAX(CO$1,$A76),MIN(CO$1,$A76)))</f>
        <v>0.67</v>
      </c>
      <c r="CP76">
        <f>IF(CP$1=$A76,1,INDEX(Correlations!$F$3:$DA$102,MAX(CP$1,$A76),MIN(CP$1,$A76)))</f>
        <v>0.6</v>
      </c>
      <c r="CQ76">
        <f>IF(CQ$1=$A76,1,INDEX(Correlations!$F$3:$DA$102,MAX(CQ$1,$A76),MIN(CQ$1,$A76)))</f>
        <v>0.57999999999999996</v>
      </c>
      <c r="CR76">
        <f>IF(CR$1=$A76,1,INDEX(Correlations!$F$3:$DA$102,MAX(CR$1,$A76),MIN(CR$1,$A76)))</f>
        <v>0.72</v>
      </c>
      <c r="CS76">
        <f>IF(CS$1=$A76,1,INDEX(Correlations!$F$3:$DA$102,MAX(CS$1,$A76),MIN(CS$1,$A76)))</f>
        <v>0.91</v>
      </c>
      <c r="CT76">
        <f>IF(CT$1=$A76,1,INDEX(Correlations!$F$3:$DA$102,MAX(CT$1,$A76),MIN(CT$1,$A76)))</f>
        <v>0.55000000000000004</v>
      </c>
      <c r="CU76">
        <f>IF(CU$1=$A76,1,INDEX(Correlations!$F$3:$DA$102,MAX(CU$1,$A76),MIN(CU$1,$A76)))</f>
        <v>0.45</v>
      </c>
      <c r="CV76">
        <f>IF(CV$1=$A76,1,INDEX(Correlations!$F$3:$DA$102,MAX(CV$1,$A76),MIN(CV$1,$A76)))</f>
        <v>0.52</v>
      </c>
      <c r="CW76">
        <f>IF(CW$1=$A76,1,INDEX(Correlations!$F$3:$DA$102,MAX(CW$1,$A76),MIN(CW$1,$A76)))</f>
        <v>0.37</v>
      </c>
    </row>
    <row r="77" spans="1:101" x14ac:dyDescent="0.15">
      <c r="A77">
        <v>76</v>
      </c>
      <c r="B77">
        <f>IF(B$1=$A77,1,INDEX(Correlations!$F$3:$DA$102,MAX(B$1,$A77),MIN(B$1,$A77)))</f>
        <v>0</v>
      </c>
      <c r="C77">
        <f>IF(C$1=$A77,1,INDEX(Correlations!$F$3:$DA$102,MAX(C$1,$A77),MIN(C$1,$A77)))</f>
        <v>0</v>
      </c>
      <c r="D77">
        <f>IF(D$1=$A77,1,INDEX(Correlations!$F$3:$DA$102,MAX(D$1,$A77),MIN(D$1,$A77)))</f>
        <v>0</v>
      </c>
      <c r="E77">
        <f>IF(E$1=$A77,1,INDEX(Correlations!$F$3:$DA$102,MAX(E$1,$A77),MIN(E$1,$A77)))</f>
        <v>0</v>
      </c>
      <c r="F77">
        <f>IF(F$1=$A77,1,INDEX(Correlations!$F$3:$DA$102,MAX(F$1,$A77),MIN(F$1,$A77)))</f>
        <v>0</v>
      </c>
      <c r="G77">
        <f>IF(G$1=$A77,1,INDEX(Correlations!$F$3:$DA$102,MAX(G$1,$A77),MIN(G$1,$A77)))</f>
        <v>0</v>
      </c>
      <c r="H77">
        <f>IF(H$1=$A77,1,INDEX(Correlations!$F$3:$DA$102,MAX(H$1,$A77),MIN(H$1,$A77)))</f>
        <v>0</v>
      </c>
      <c r="I77">
        <f>IF(I$1=$A77,1,INDEX(Correlations!$F$3:$DA$102,MAX(I$1,$A77),MIN(I$1,$A77)))</f>
        <v>0</v>
      </c>
      <c r="J77">
        <f>IF(J$1=$A77,1,INDEX(Correlations!$F$3:$DA$102,MAX(J$1,$A77),MIN(J$1,$A77)))</f>
        <v>0</v>
      </c>
      <c r="K77">
        <f>IF(K$1=$A77,1,INDEX(Correlations!$F$3:$DA$102,MAX(K$1,$A77),MIN(K$1,$A77)))</f>
        <v>0</v>
      </c>
      <c r="L77">
        <f>IF(L$1=$A77,1,INDEX(Correlations!$F$3:$DA$102,MAX(L$1,$A77),MIN(L$1,$A77)))</f>
        <v>0</v>
      </c>
      <c r="M77">
        <f>IF(M$1=$A77,1,INDEX(Correlations!$F$3:$DA$102,MAX(M$1,$A77),MIN(M$1,$A77)))</f>
        <v>0</v>
      </c>
      <c r="N77">
        <f>IF(N$1=$A77,1,INDEX(Correlations!$F$3:$DA$102,MAX(N$1,$A77),MIN(N$1,$A77)))</f>
        <v>0</v>
      </c>
      <c r="O77">
        <f>IF(O$1=$A77,1,INDEX(Correlations!$F$3:$DA$102,MAX(O$1,$A77),MIN(O$1,$A77)))</f>
        <v>0</v>
      </c>
      <c r="P77">
        <f>IF(P$1=$A77,1,INDEX(Correlations!$F$3:$DA$102,MAX(P$1,$A77),MIN(P$1,$A77)))</f>
        <v>0</v>
      </c>
      <c r="Q77">
        <f>IF(Q$1=$A77,1,INDEX(Correlations!$F$3:$DA$102,MAX(Q$1,$A77),MIN(Q$1,$A77)))</f>
        <v>0</v>
      </c>
      <c r="R77">
        <f>IF(R$1=$A77,1,INDEX(Correlations!$F$3:$DA$102,MAX(R$1,$A77),MIN(R$1,$A77)))</f>
        <v>0</v>
      </c>
      <c r="S77">
        <f>IF(S$1=$A77,1,INDEX(Correlations!$F$3:$DA$102,MAX(S$1,$A77),MIN(S$1,$A77)))</f>
        <v>0</v>
      </c>
      <c r="T77">
        <f>IF(T$1=$A77,1,INDEX(Correlations!$F$3:$DA$102,MAX(T$1,$A77),MIN(T$1,$A77)))</f>
        <v>0</v>
      </c>
      <c r="U77">
        <f>IF(U$1=$A77,1,INDEX(Correlations!$F$3:$DA$102,MAX(U$1,$A77),MIN(U$1,$A77)))</f>
        <v>0</v>
      </c>
      <c r="V77">
        <f>IF(V$1=$A77,1,INDEX(Correlations!$F$3:$DA$102,MAX(V$1,$A77),MIN(V$1,$A77)))</f>
        <v>0</v>
      </c>
      <c r="W77">
        <f>IF(W$1=$A77,1,INDEX(Correlations!$F$3:$DA$102,MAX(W$1,$A77),MIN(W$1,$A77)))</f>
        <v>0</v>
      </c>
      <c r="X77">
        <f>IF(X$1=$A77,1,INDEX(Correlations!$F$3:$DA$102,MAX(X$1,$A77),MIN(X$1,$A77)))</f>
        <v>0</v>
      </c>
      <c r="Y77">
        <f>IF(Y$1=$A77,1,INDEX(Correlations!$F$3:$DA$102,MAX(Y$1,$A77),MIN(Y$1,$A77)))</f>
        <v>0</v>
      </c>
      <c r="Z77">
        <f>IF(Z$1=$A77,1,INDEX(Correlations!$F$3:$DA$102,MAX(Z$1,$A77),MIN(Z$1,$A77)))</f>
        <v>0</v>
      </c>
      <c r="AA77">
        <f>IF(AA$1=$A77,1,INDEX(Correlations!$F$3:$DA$102,MAX(AA$1,$A77),MIN(AA$1,$A77)))</f>
        <v>0</v>
      </c>
      <c r="AB77">
        <f>IF(AB$1=$A77,1,INDEX(Correlations!$F$3:$DA$102,MAX(AB$1,$A77),MIN(AB$1,$A77)))</f>
        <v>0</v>
      </c>
      <c r="AC77">
        <f>IF(AC$1=$A77,1,INDEX(Correlations!$F$3:$DA$102,MAX(AC$1,$A77),MIN(AC$1,$A77)))</f>
        <v>0</v>
      </c>
      <c r="AD77">
        <f>IF(AD$1=$A77,1,INDEX(Correlations!$F$3:$DA$102,MAX(AD$1,$A77),MIN(AD$1,$A77)))</f>
        <v>0</v>
      </c>
      <c r="AE77">
        <f>IF(AE$1=$A77,1,INDEX(Correlations!$F$3:$DA$102,MAX(AE$1,$A77),MIN(AE$1,$A77)))</f>
        <v>0</v>
      </c>
      <c r="AF77">
        <f>IF(AF$1=$A77,1,INDEX(Correlations!$F$3:$DA$102,MAX(AF$1,$A77),MIN(AF$1,$A77)))</f>
        <v>0</v>
      </c>
      <c r="AG77">
        <f>IF(AG$1=$A77,1,INDEX(Correlations!$F$3:$DA$102,MAX(AG$1,$A77),MIN(AG$1,$A77)))</f>
        <v>0</v>
      </c>
      <c r="AH77">
        <f>IF(AH$1=$A77,1,INDEX(Correlations!$F$3:$DA$102,MAX(AH$1,$A77),MIN(AH$1,$A77)))</f>
        <v>0</v>
      </c>
      <c r="AI77">
        <f>IF(AI$1=$A77,1,INDEX(Correlations!$F$3:$DA$102,MAX(AI$1,$A77),MIN(AI$1,$A77)))</f>
        <v>0</v>
      </c>
      <c r="AJ77">
        <f>IF(AJ$1=$A77,1,INDEX(Correlations!$F$3:$DA$102,MAX(AJ$1,$A77),MIN(AJ$1,$A77)))</f>
        <v>0</v>
      </c>
      <c r="AK77">
        <f>IF(AK$1=$A77,1,INDEX(Correlations!$F$3:$DA$102,MAX(AK$1,$A77),MIN(AK$1,$A77)))</f>
        <v>0</v>
      </c>
      <c r="AL77">
        <f>IF(AL$1=$A77,1,INDEX(Correlations!$F$3:$DA$102,MAX(AL$1,$A77),MIN(AL$1,$A77)))</f>
        <v>0</v>
      </c>
      <c r="AM77">
        <f>IF(AM$1=$A77,1,INDEX(Correlations!$F$3:$DA$102,MAX(AM$1,$A77),MIN(AM$1,$A77)))</f>
        <v>0</v>
      </c>
      <c r="AN77">
        <f>IF(AN$1=$A77,1,INDEX(Correlations!$F$3:$DA$102,MAX(AN$1,$A77),MIN(AN$1,$A77)))</f>
        <v>0</v>
      </c>
      <c r="AO77">
        <f>IF(AO$1=$A77,1,INDEX(Correlations!$F$3:$DA$102,MAX(AO$1,$A77),MIN(AO$1,$A77)))</f>
        <v>0</v>
      </c>
      <c r="AP77">
        <f>IF(AP$1=$A77,1,INDEX(Correlations!$F$3:$DA$102,MAX(AP$1,$A77),MIN(AP$1,$A77)))</f>
        <v>0</v>
      </c>
      <c r="AQ77">
        <f>IF(AQ$1=$A77,1,INDEX(Correlations!$F$3:$DA$102,MAX(AQ$1,$A77),MIN(AQ$1,$A77)))</f>
        <v>0</v>
      </c>
      <c r="AR77">
        <f>IF(AR$1=$A77,1,INDEX(Correlations!$F$3:$DA$102,MAX(AR$1,$A77),MIN(AR$1,$A77)))</f>
        <v>0</v>
      </c>
      <c r="AS77">
        <f>IF(AS$1=$A77,1,INDEX(Correlations!$F$3:$DA$102,MAX(AS$1,$A77),MIN(AS$1,$A77)))</f>
        <v>0</v>
      </c>
      <c r="AT77">
        <f>IF(AT$1=$A77,1,INDEX(Correlations!$F$3:$DA$102,MAX(AT$1,$A77),MIN(AT$1,$A77)))</f>
        <v>0</v>
      </c>
      <c r="AU77">
        <f>IF(AU$1=$A77,1,INDEX(Correlations!$F$3:$DA$102,MAX(AU$1,$A77),MIN(AU$1,$A77)))</f>
        <v>0</v>
      </c>
      <c r="AV77">
        <f>IF(AV$1=$A77,1,INDEX(Correlations!$F$3:$DA$102,MAX(AV$1,$A77),MIN(AV$1,$A77)))</f>
        <v>0</v>
      </c>
      <c r="AW77">
        <f>IF(AW$1=$A77,1,INDEX(Correlations!$F$3:$DA$102,MAX(AW$1,$A77),MIN(AW$1,$A77)))</f>
        <v>0</v>
      </c>
      <c r="AX77">
        <f>IF(AX$1=$A77,1,INDEX(Correlations!$F$3:$DA$102,MAX(AX$1,$A77),MIN(AX$1,$A77)))</f>
        <v>0</v>
      </c>
      <c r="AY77">
        <f>IF(AY$1=$A77,1,INDEX(Correlations!$F$3:$DA$102,MAX(AY$1,$A77),MIN(AY$1,$A77)))</f>
        <v>0</v>
      </c>
      <c r="AZ77">
        <f>IF(AZ$1=$A77,1,INDEX(Correlations!$F$3:$DA$102,MAX(AZ$1,$A77),MIN(AZ$1,$A77)))</f>
        <v>0</v>
      </c>
      <c r="BA77">
        <f>IF(BA$1=$A77,1,INDEX(Correlations!$F$3:$DA$102,MAX(BA$1,$A77),MIN(BA$1,$A77)))</f>
        <v>0</v>
      </c>
      <c r="BB77">
        <f>IF(BB$1=$A77,1,INDEX(Correlations!$F$3:$DA$102,MAX(BB$1,$A77),MIN(BB$1,$A77)))</f>
        <v>0</v>
      </c>
      <c r="BC77">
        <f>IF(BC$1=$A77,1,INDEX(Correlations!$F$3:$DA$102,MAX(BC$1,$A77),MIN(BC$1,$A77)))</f>
        <v>0</v>
      </c>
      <c r="BD77">
        <f>IF(BD$1=$A77,1,INDEX(Correlations!$F$3:$DA$102,MAX(BD$1,$A77),MIN(BD$1,$A77)))</f>
        <v>0</v>
      </c>
      <c r="BE77">
        <f>IF(BE$1=$A77,1,INDEX(Correlations!$F$3:$DA$102,MAX(BE$1,$A77),MIN(BE$1,$A77)))</f>
        <v>0</v>
      </c>
      <c r="BF77">
        <f>IF(BF$1=$A77,1,INDEX(Correlations!$F$3:$DA$102,MAX(BF$1,$A77),MIN(BF$1,$A77)))</f>
        <v>0</v>
      </c>
      <c r="BG77">
        <f>IF(BG$1=$A77,1,INDEX(Correlations!$F$3:$DA$102,MAX(BG$1,$A77),MIN(BG$1,$A77)))</f>
        <v>0</v>
      </c>
      <c r="BH77">
        <f>IF(BH$1=$A77,1,INDEX(Correlations!$F$3:$DA$102,MAX(BH$1,$A77),MIN(BH$1,$A77)))</f>
        <v>0</v>
      </c>
      <c r="BI77">
        <f>IF(BI$1=$A77,1,INDEX(Correlations!$F$3:$DA$102,MAX(BI$1,$A77),MIN(BI$1,$A77)))</f>
        <v>0</v>
      </c>
      <c r="BJ77">
        <f>IF(BJ$1=$A77,1,INDEX(Correlations!$F$3:$DA$102,MAX(BJ$1,$A77),MIN(BJ$1,$A77)))</f>
        <v>0</v>
      </c>
      <c r="BK77">
        <f>IF(BK$1=$A77,1,INDEX(Correlations!$F$3:$DA$102,MAX(BK$1,$A77),MIN(BK$1,$A77)))</f>
        <v>0</v>
      </c>
      <c r="BL77">
        <f>IF(BL$1=$A77,1,INDEX(Correlations!$F$3:$DA$102,MAX(BL$1,$A77),MIN(BL$1,$A77)))</f>
        <v>0</v>
      </c>
      <c r="BM77">
        <f>IF(BM$1=$A77,1,INDEX(Correlations!$F$3:$DA$102,MAX(BM$1,$A77),MIN(BM$1,$A77)))</f>
        <v>0</v>
      </c>
      <c r="BN77">
        <f>IF(BN$1=$A77,1,INDEX(Correlations!$F$3:$DA$102,MAX(BN$1,$A77),MIN(BN$1,$A77)))</f>
        <v>0</v>
      </c>
      <c r="BO77">
        <f>IF(BO$1=$A77,1,INDEX(Correlations!$F$3:$DA$102,MAX(BO$1,$A77),MIN(BO$1,$A77)))</f>
        <v>0</v>
      </c>
      <c r="BP77">
        <f>IF(BP$1=$A77,1,INDEX(Correlations!$F$3:$DA$102,MAX(BP$1,$A77),MIN(BP$1,$A77)))</f>
        <v>0</v>
      </c>
      <c r="BQ77">
        <f>IF(BQ$1=$A77,1,INDEX(Correlations!$F$3:$DA$102,MAX(BQ$1,$A77),MIN(BQ$1,$A77)))</f>
        <v>0</v>
      </c>
      <c r="BR77">
        <f>IF(BR$1=$A77,1,INDEX(Correlations!$F$3:$DA$102,MAX(BR$1,$A77),MIN(BR$1,$A77)))</f>
        <v>0</v>
      </c>
      <c r="BS77">
        <f>IF(BS$1=$A77,1,INDEX(Correlations!$F$3:$DA$102,MAX(BS$1,$A77),MIN(BS$1,$A77)))</f>
        <v>0</v>
      </c>
      <c r="BT77">
        <f>IF(BT$1=$A77,1,INDEX(Correlations!$F$3:$DA$102,MAX(BT$1,$A77),MIN(BT$1,$A77)))</f>
        <v>0.63</v>
      </c>
      <c r="BU77">
        <f>IF(BU$1=$A77,1,INDEX(Correlations!$F$3:$DA$102,MAX(BU$1,$A77),MIN(BU$1,$A77)))</f>
        <v>0.36</v>
      </c>
      <c r="BV77">
        <f>IF(BV$1=$A77,1,INDEX(Correlations!$F$3:$DA$102,MAX(BV$1,$A77),MIN(BV$1,$A77)))</f>
        <v>0.7</v>
      </c>
      <c r="BW77">
        <f>IF(BW$1=$A77,1,INDEX(Correlations!$F$3:$DA$102,MAX(BW$1,$A77),MIN(BW$1,$A77)))</f>
        <v>0.35</v>
      </c>
      <c r="BX77">
        <f>IF(BX$1=$A77,1,INDEX(Correlations!$F$3:$DA$102,MAX(BX$1,$A77),MIN(BX$1,$A77)))</f>
        <v>0.79</v>
      </c>
      <c r="BY77">
        <f>IF(BY$1=$A77,1,INDEX(Correlations!$F$3:$DA$102,MAX(BY$1,$A77),MIN(BY$1,$A77)))</f>
        <v>1</v>
      </c>
      <c r="BZ77">
        <f>IF(BZ$1=$A77,1,INDEX(Correlations!$F$3:$DA$102,MAX(BZ$1,$A77),MIN(BZ$1,$A77)))</f>
        <v>0.49</v>
      </c>
      <c r="CA77">
        <f>IF(CA$1=$A77,1,INDEX(Correlations!$F$3:$DA$102,MAX(CA$1,$A77),MIN(CA$1,$A77)))</f>
        <v>0.53</v>
      </c>
      <c r="CB77">
        <f>IF(CB$1=$A77,1,INDEX(Correlations!$F$3:$DA$102,MAX(CB$1,$A77),MIN(CB$1,$A77)))</f>
        <v>0.36</v>
      </c>
      <c r="CC77">
        <f>IF(CC$1=$A77,1,INDEX(Correlations!$F$3:$DA$102,MAX(CC$1,$A77),MIN(CC$1,$A77)))</f>
        <v>0.31</v>
      </c>
      <c r="CD77">
        <f>IF(CD$1=$A77,1,INDEX(Correlations!$F$3:$DA$102,MAX(CD$1,$A77),MIN(CD$1,$A77)))</f>
        <v>0.53</v>
      </c>
      <c r="CE77">
        <f>IF(CE$1=$A77,1,INDEX(Correlations!$F$3:$DA$102,MAX(CE$1,$A77),MIN(CE$1,$A77)))</f>
        <v>0.52</v>
      </c>
      <c r="CF77">
        <f>IF(CF$1=$A77,1,INDEX(Correlations!$F$3:$DA$102,MAX(CF$1,$A77),MIN(CF$1,$A77)))</f>
        <v>0.72</v>
      </c>
      <c r="CG77">
        <f>IF(CG$1=$A77,1,INDEX(Correlations!$F$3:$DA$102,MAX(CG$1,$A77),MIN(CG$1,$A77)))</f>
        <v>0.49</v>
      </c>
      <c r="CH77">
        <f>IF(CH$1=$A77,1,INDEX(Correlations!$F$3:$DA$102,MAX(CH$1,$A77),MIN(CH$1,$A77)))</f>
        <v>0.23</v>
      </c>
      <c r="CI77">
        <f>IF(CI$1=$A77,1,INDEX(Correlations!$F$3:$DA$102,MAX(CI$1,$A77),MIN(CI$1,$A77)))</f>
        <v>0.24</v>
      </c>
      <c r="CJ77">
        <f>IF(CJ$1=$A77,1,INDEX(Correlations!$F$3:$DA$102,MAX(CJ$1,$A77),MIN(CJ$1,$A77)))</f>
        <v>0.16</v>
      </c>
      <c r="CK77">
        <f>IF(CK$1=$A77,1,INDEX(Correlations!$F$3:$DA$102,MAX(CK$1,$A77),MIN(CK$1,$A77)))</f>
        <v>0.41</v>
      </c>
      <c r="CL77">
        <f>IF(CL$1=$A77,1,INDEX(Correlations!$F$3:$DA$102,MAX(CL$1,$A77),MIN(CL$1,$A77)))</f>
        <v>0.5</v>
      </c>
      <c r="CM77">
        <f>IF(CM$1=$A77,1,INDEX(Correlations!$F$3:$DA$102,MAX(CM$1,$A77),MIN(CM$1,$A77)))</f>
        <v>0.54</v>
      </c>
      <c r="CN77">
        <f>IF(CN$1=$A77,1,INDEX(Correlations!$F$3:$DA$102,MAX(CN$1,$A77),MIN(CN$1,$A77)))</f>
        <v>0.35</v>
      </c>
      <c r="CO77">
        <f>IF(CO$1=$A77,1,INDEX(Correlations!$F$3:$DA$102,MAX(CO$1,$A77),MIN(CO$1,$A77)))</f>
        <v>0.66</v>
      </c>
      <c r="CP77">
        <f>IF(CP$1=$A77,1,INDEX(Correlations!$F$3:$DA$102,MAX(CP$1,$A77),MIN(CP$1,$A77)))</f>
        <v>0.56999999999999995</v>
      </c>
      <c r="CQ77">
        <f>IF(CQ$1=$A77,1,INDEX(Correlations!$F$3:$DA$102,MAX(CQ$1,$A77),MIN(CQ$1,$A77)))</f>
        <v>0.56999999999999995</v>
      </c>
      <c r="CR77">
        <f>IF(CR$1=$A77,1,INDEX(Correlations!$F$3:$DA$102,MAX(CR$1,$A77),MIN(CR$1,$A77)))</f>
        <v>0.69</v>
      </c>
      <c r="CS77">
        <f>IF(CS$1=$A77,1,INDEX(Correlations!$F$3:$DA$102,MAX(CS$1,$A77),MIN(CS$1,$A77)))</f>
        <v>0.88</v>
      </c>
      <c r="CT77">
        <f>IF(CT$1=$A77,1,INDEX(Correlations!$F$3:$DA$102,MAX(CT$1,$A77),MIN(CT$1,$A77)))</f>
        <v>0.48</v>
      </c>
      <c r="CU77">
        <f>IF(CU$1=$A77,1,INDEX(Correlations!$F$3:$DA$102,MAX(CU$1,$A77),MIN(CU$1,$A77)))</f>
        <v>0.28999999999999998</v>
      </c>
      <c r="CV77">
        <f>IF(CV$1=$A77,1,INDEX(Correlations!$F$3:$DA$102,MAX(CV$1,$A77),MIN(CV$1,$A77)))</f>
        <v>0.34</v>
      </c>
      <c r="CW77">
        <f>IF(CW$1=$A77,1,INDEX(Correlations!$F$3:$DA$102,MAX(CW$1,$A77),MIN(CW$1,$A77)))</f>
        <v>0.31</v>
      </c>
    </row>
    <row r="78" spans="1:101" x14ac:dyDescent="0.15">
      <c r="A78">
        <v>77</v>
      </c>
      <c r="B78">
        <f>IF(B$1=$A78,1,INDEX(Correlations!$F$3:$DA$102,MAX(B$1,$A78),MIN(B$1,$A78)))</f>
        <v>0</v>
      </c>
      <c r="C78">
        <f>IF(C$1=$A78,1,INDEX(Correlations!$F$3:$DA$102,MAX(C$1,$A78),MIN(C$1,$A78)))</f>
        <v>0</v>
      </c>
      <c r="D78">
        <f>IF(D$1=$A78,1,INDEX(Correlations!$F$3:$DA$102,MAX(D$1,$A78),MIN(D$1,$A78)))</f>
        <v>0</v>
      </c>
      <c r="E78">
        <f>IF(E$1=$A78,1,INDEX(Correlations!$F$3:$DA$102,MAX(E$1,$A78),MIN(E$1,$A78)))</f>
        <v>0</v>
      </c>
      <c r="F78">
        <f>IF(F$1=$A78,1,INDEX(Correlations!$F$3:$DA$102,MAX(F$1,$A78),MIN(F$1,$A78)))</f>
        <v>0</v>
      </c>
      <c r="G78">
        <f>IF(G$1=$A78,1,INDEX(Correlations!$F$3:$DA$102,MAX(G$1,$A78),MIN(G$1,$A78)))</f>
        <v>0</v>
      </c>
      <c r="H78">
        <f>IF(H$1=$A78,1,INDEX(Correlations!$F$3:$DA$102,MAX(H$1,$A78),MIN(H$1,$A78)))</f>
        <v>0</v>
      </c>
      <c r="I78">
        <f>IF(I$1=$A78,1,INDEX(Correlations!$F$3:$DA$102,MAX(I$1,$A78),MIN(I$1,$A78)))</f>
        <v>0</v>
      </c>
      <c r="J78">
        <f>IF(J$1=$A78,1,INDEX(Correlations!$F$3:$DA$102,MAX(J$1,$A78),MIN(J$1,$A78)))</f>
        <v>0</v>
      </c>
      <c r="K78">
        <f>IF(K$1=$A78,1,INDEX(Correlations!$F$3:$DA$102,MAX(K$1,$A78),MIN(K$1,$A78)))</f>
        <v>0</v>
      </c>
      <c r="L78">
        <f>IF(L$1=$A78,1,INDEX(Correlations!$F$3:$DA$102,MAX(L$1,$A78),MIN(L$1,$A78)))</f>
        <v>0</v>
      </c>
      <c r="M78">
        <f>IF(M$1=$A78,1,INDEX(Correlations!$F$3:$DA$102,MAX(M$1,$A78),MIN(M$1,$A78)))</f>
        <v>0</v>
      </c>
      <c r="N78">
        <f>IF(N$1=$A78,1,INDEX(Correlations!$F$3:$DA$102,MAX(N$1,$A78),MIN(N$1,$A78)))</f>
        <v>0</v>
      </c>
      <c r="O78">
        <f>IF(O$1=$A78,1,INDEX(Correlations!$F$3:$DA$102,MAX(O$1,$A78),MIN(O$1,$A78)))</f>
        <v>0</v>
      </c>
      <c r="P78">
        <f>IF(P$1=$A78,1,INDEX(Correlations!$F$3:$DA$102,MAX(P$1,$A78),MIN(P$1,$A78)))</f>
        <v>0</v>
      </c>
      <c r="Q78">
        <f>IF(Q$1=$A78,1,INDEX(Correlations!$F$3:$DA$102,MAX(Q$1,$A78),MIN(Q$1,$A78)))</f>
        <v>0</v>
      </c>
      <c r="R78">
        <f>IF(R$1=$A78,1,INDEX(Correlations!$F$3:$DA$102,MAX(R$1,$A78),MIN(R$1,$A78)))</f>
        <v>0</v>
      </c>
      <c r="S78">
        <f>IF(S$1=$A78,1,INDEX(Correlations!$F$3:$DA$102,MAX(S$1,$A78),MIN(S$1,$A78)))</f>
        <v>0</v>
      </c>
      <c r="T78">
        <f>IF(T$1=$A78,1,INDEX(Correlations!$F$3:$DA$102,MAX(T$1,$A78),MIN(T$1,$A78)))</f>
        <v>0</v>
      </c>
      <c r="U78">
        <f>IF(U$1=$A78,1,INDEX(Correlations!$F$3:$DA$102,MAX(U$1,$A78),MIN(U$1,$A78)))</f>
        <v>0</v>
      </c>
      <c r="V78">
        <f>IF(V$1=$A78,1,INDEX(Correlations!$F$3:$DA$102,MAX(V$1,$A78),MIN(V$1,$A78)))</f>
        <v>0</v>
      </c>
      <c r="W78">
        <f>IF(W$1=$A78,1,INDEX(Correlations!$F$3:$DA$102,MAX(W$1,$A78),MIN(W$1,$A78)))</f>
        <v>0</v>
      </c>
      <c r="X78">
        <f>IF(X$1=$A78,1,INDEX(Correlations!$F$3:$DA$102,MAX(X$1,$A78),MIN(X$1,$A78)))</f>
        <v>0</v>
      </c>
      <c r="Y78">
        <f>IF(Y$1=$A78,1,INDEX(Correlations!$F$3:$DA$102,MAX(Y$1,$A78),MIN(Y$1,$A78)))</f>
        <v>0</v>
      </c>
      <c r="Z78">
        <f>IF(Z$1=$A78,1,INDEX(Correlations!$F$3:$DA$102,MAX(Z$1,$A78),MIN(Z$1,$A78)))</f>
        <v>0</v>
      </c>
      <c r="AA78">
        <f>IF(AA$1=$A78,1,INDEX(Correlations!$F$3:$DA$102,MAX(AA$1,$A78),MIN(AA$1,$A78)))</f>
        <v>0</v>
      </c>
      <c r="AB78">
        <f>IF(AB$1=$A78,1,INDEX(Correlations!$F$3:$DA$102,MAX(AB$1,$A78),MIN(AB$1,$A78)))</f>
        <v>0</v>
      </c>
      <c r="AC78">
        <f>IF(AC$1=$A78,1,INDEX(Correlations!$F$3:$DA$102,MAX(AC$1,$A78),MIN(AC$1,$A78)))</f>
        <v>0</v>
      </c>
      <c r="AD78">
        <f>IF(AD$1=$A78,1,INDEX(Correlations!$F$3:$DA$102,MAX(AD$1,$A78),MIN(AD$1,$A78)))</f>
        <v>0</v>
      </c>
      <c r="AE78">
        <f>IF(AE$1=$A78,1,INDEX(Correlations!$F$3:$DA$102,MAX(AE$1,$A78),MIN(AE$1,$A78)))</f>
        <v>0</v>
      </c>
      <c r="AF78">
        <f>IF(AF$1=$A78,1,INDEX(Correlations!$F$3:$DA$102,MAX(AF$1,$A78),MIN(AF$1,$A78)))</f>
        <v>0</v>
      </c>
      <c r="AG78">
        <f>IF(AG$1=$A78,1,INDEX(Correlations!$F$3:$DA$102,MAX(AG$1,$A78),MIN(AG$1,$A78)))</f>
        <v>0</v>
      </c>
      <c r="AH78">
        <f>IF(AH$1=$A78,1,INDEX(Correlations!$F$3:$DA$102,MAX(AH$1,$A78),MIN(AH$1,$A78)))</f>
        <v>0</v>
      </c>
      <c r="AI78">
        <f>IF(AI$1=$A78,1,INDEX(Correlations!$F$3:$DA$102,MAX(AI$1,$A78),MIN(AI$1,$A78)))</f>
        <v>0</v>
      </c>
      <c r="AJ78">
        <f>IF(AJ$1=$A78,1,INDEX(Correlations!$F$3:$DA$102,MAX(AJ$1,$A78),MIN(AJ$1,$A78)))</f>
        <v>0</v>
      </c>
      <c r="AK78">
        <f>IF(AK$1=$A78,1,INDEX(Correlations!$F$3:$DA$102,MAX(AK$1,$A78),MIN(AK$1,$A78)))</f>
        <v>0</v>
      </c>
      <c r="AL78">
        <f>IF(AL$1=$A78,1,INDEX(Correlations!$F$3:$DA$102,MAX(AL$1,$A78),MIN(AL$1,$A78)))</f>
        <v>0</v>
      </c>
      <c r="AM78">
        <f>IF(AM$1=$A78,1,INDEX(Correlations!$F$3:$DA$102,MAX(AM$1,$A78),MIN(AM$1,$A78)))</f>
        <v>0</v>
      </c>
      <c r="AN78">
        <f>IF(AN$1=$A78,1,INDEX(Correlations!$F$3:$DA$102,MAX(AN$1,$A78),MIN(AN$1,$A78)))</f>
        <v>0</v>
      </c>
      <c r="AO78">
        <f>IF(AO$1=$A78,1,INDEX(Correlations!$F$3:$DA$102,MAX(AO$1,$A78),MIN(AO$1,$A78)))</f>
        <v>0</v>
      </c>
      <c r="AP78">
        <f>IF(AP$1=$A78,1,INDEX(Correlations!$F$3:$DA$102,MAX(AP$1,$A78),MIN(AP$1,$A78)))</f>
        <v>0</v>
      </c>
      <c r="AQ78">
        <f>IF(AQ$1=$A78,1,INDEX(Correlations!$F$3:$DA$102,MAX(AQ$1,$A78),MIN(AQ$1,$A78)))</f>
        <v>0</v>
      </c>
      <c r="AR78">
        <f>IF(AR$1=$A78,1,INDEX(Correlations!$F$3:$DA$102,MAX(AR$1,$A78),MIN(AR$1,$A78)))</f>
        <v>0</v>
      </c>
      <c r="AS78">
        <f>IF(AS$1=$A78,1,INDEX(Correlations!$F$3:$DA$102,MAX(AS$1,$A78),MIN(AS$1,$A78)))</f>
        <v>0</v>
      </c>
      <c r="AT78">
        <f>IF(AT$1=$A78,1,INDEX(Correlations!$F$3:$DA$102,MAX(AT$1,$A78),MIN(AT$1,$A78)))</f>
        <v>0</v>
      </c>
      <c r="AU78">
        <f>IF(AU$1=$A78,1,INDEX(Correlations!$F$3:$DA$102,MAX(AU$1,$A78),MIN(AU$1,$A78)))</f>
        <v>0</v>
      </c>
      <c r="AV78">
        <f>IF(AV$1=$A78,1,INDEX(Correlations!$F$3:$DA$102,MAX(AV$1,$A78),MIN(AV$1,$A78)))</f>
        <v>0</v>
      </c>
      <c r="AW78">
        <f>IF(AW$1=$A78,1,INDEX(Correlations!$F$3:$DA$102,MAX(AW$1,$A78),MIN(AW$1,$A78)))</f>
        <v>0</v>
      </c>
      <c r="AX78">
        <f>IF(AX$1=$A78,1,INDEX(Correlations!$F$3:$DA$102,MAX(AX$1,$A78),MIN(AX$1,$A78)))</f>
        <v>0</v>
      </c>
      <c r="AY78">
        <f>IF(AY$1=$A78,1,INDEX(Correlations!$F$3:$DA$102,MAX(AY$1,$A78),MIN(AY$1,$A78)))</f>
        <v>0</v>
      </c>
      <c r="AZ78">
        <f>IF(AZ$1=$A78,1,INDEX(Correlations!$F$3:$DA$102,MAX(AZ$1,$A78),MIN(AZ$1,$A78)))</f>
        <v>0</v>
      </c>
      <c r="BA78">
        <f>IF(BA$1=$A78,1,INDEX(Correlations!$F$3:$DA$102,MAX(BA$1,$A78),MIN(BA$1,$A78)))</f>
        <v>0</v>
      </c>
      <c r="BB78">
        <f>IF(BB$1=$A78,1,INDEX(Correlations!$F$3:$DA$102,MAX(BB$1,$A78),MIN(BB$1,$A78)))</f>
        <v>0</v>
      </c>
      <c r="BC78">
        <f>IF(BC$1=$A78,1,INDEX(Correlations!$F$3:$DA$102,MAX(BC$1,$A78),MIN(BC$1,$A78)))</f>
        <v>0</v>
      </c>
      <c r="BD78">
        <f>IF(BD$1=$A78,1,INDEX(Correlations!$F$3:$DA$102,MAX(BD$1,$A78),MIN(BD$1,$A78)))</f>
        <v>0</v>
      </c>
      <c r="BE78">
        <f>IF(BE$1=$A78,1,INDEX(Correlations!$F$3:$DA$102,MAX(BE$1,$A78),MIN(BE$1,$A78)))</f>
        <v>0</v>
      </c>
      <c r="BF78">
        <f>IF(BF$1=$A78,1,INDEX(Correlations!$F$3:$DA$102,MAX(BF$1,$A78),MIN(BF$1,$A78)))</f>
        <v>0</v>
      </c>
      <c r="BG78">
        <f>IF(BG$1=$A78,1,INDEX(Correlations!$F$3:$DA$102,MAX(BG$1,$A78),MIN(BG$1,$A78)))</f>
        <v>0</v>
      </c>
      <c r="BH78">
        <f>IF(BH$1=$A78,1,INDEX(Correlations!$F$3:$DA$102,MAX(BH$1,$A78),MIN(BH$1,$A78)))</f>
        <v>0</v>
      </c>
      <c r="BI78">
        <f>IF(BI$1=$A78,1,INDEX(Correlations!$F$3:$DA$102,MAX(BI$1,$A78),MIN(BI$1,$A78)))</f>
        <v>0</v>
      </c>
      <c r="BJ78">
        <f>IF(BJ$1=$A78,1,INDEX(Correlations!$F$3:$DA$102,MAX(BJ$1,$A78),MIN(BJ$1,$A78)))</f>
        <v>0</v>
      </c>
      <c r="BK78">
        <f>IF(BK$1=$A78,1,INDEX(Correlations!$F$3:$DA$102,MAX(BK$1,$A78),MIN(BK$1,$A78)))</f>
        <v>0</v>
      </c>
      <c r="BL78">
        <f>IF(BL$1=$A78,1,INDEX(Correlations!$F$3:$DA$102,MAX(BL$1,$A78),MIN(BL$1,$A78)))</f>
        <v>0</v>
      </c>
      <c r="BM78">
        <f>IF(BM$1=$A78,1,INDEX(Correlations!$F$3:$DA$102,MAX(BM$1,$A78),MIN(BM$1,$A78)))</f>
        <v>0</v>
      </c>
      <c r="BN78">
        <f>IF(BN$1=$A78,1,INDEX(Correlations!$F$3:$DA$102,MAX(BN$1,$A78),MIN(BN$1,$A78)))</f>
        <v>0</v>
      </c>
      <c r="BO78">
        <f>IF(BO$1=$A78,1,INDEX(Correlations!$F$3:$DA$102,MAX(BO$1,$A78),MIN(BO$1,$A78)))</f>
        <v>0</v>
      </c>
      <c r="BP78">
        <f>IF(BP$1=$A78,1,INDEX(Correlations!$F$3:$DA$102,MAX(BP$1,$A78),MIN(BP$1,$A78)))</f>
        <v>0</v>
      </c>
      <c r="BQ78">
        <f>IF(BQ$1=$A78,1,INDEX(Correlations!$F$3:$DA$102,MAX(BQ$1,$A78),MIN(BQ$1,$A78)))</f>
        <v>0</v>
      </c>
      <c r="BR78">
        <f>IF(BR$1=$A78,1,INDEX(Correlations!$F$3:$DA$102,MAX(BR$1,$A78),MIN(BR$1,$A78)))</f>
        <v>0</v>
      </c>
      <c r="BS78">
        <f>IF(BS$1=$A78,1,INDEX(Correlations!$F$3:$DA$102,MAX(BS$1,$A78),MIN(BS$1,$A78)))</f>
        <v>0</v>
      </c>
      <c r="BT78">
        <f>IF(BT$1=$A78,1,INDEX(Correlations!$F$3:$DA$102,MAX(BT$1,$A78),MIN(BT$1,$A78)))</f>
        <v>0.52</v>
      </c>
      <c r="BU78">
        <f>IF(BU$1=$A78,1,INDEX(Correlations!$F$3:$DA$102,MAX(BU$1,$A78),MIN(BU$1,$A78)))</f>
        <v>0.39</v>
      </c>
      <c r="BV78">
        <f>IF(BV$1=$A78,1,INDEX(Correlations!$F$3:$DA$102,MAX(BV$1,$A78),MIN(BV$1,$A78)))</f>
        <v>0.44</v>
      </c>
      <c r="BW78">
        <f>IF(BW$1=$A78,1,INDEX(Correlations!$F$3:$DA$102,MAX(BW$1,$A78),MIN(BW$1,$A78)))</f>
        <v>0.18</v>
      </c>
      <c r="BX78">
        <f>IF(BX$1=$A78,1,INDEX(Correlations!$F$3:$DA$102,MAX(BX$1,$A78),MIN(BX$1,$A78)))</f>
        <v>0.59</v>
      </c>
      <c r="BY78">
        <f>IF(BY$1=$A78,1,INDEX(Correlations!$F$3:$DA$102,MAX(BY$1,$A78),MIN(BY$1,$A78)))</f>
        <v>0.49</v>
      </c>
      <c r="BZ78">
        <f>IF(BZ$1=$A78,1,INDEX(Correlations!$F$3:$DA$102,MAX(BZ$1,$A78),MIN(BZ$1,$A78)))</f>
        <v>1</v>
      </c>
      <c r="CA78">
        <f>IF(CA$1=$A78,1,INDEX(Correlations!$F$3:$DA$102,MAX(CA$1,$A78),MIN(CA$1,$A78)))</f>
        <v>0.46</v>
      </c>
      <c r="CB78">
        <f>IF(CB$1=$A78,1,INDEX(Correlations!$F$3:$DA$102,MAX(CB$1,$A78),MIN(CB$1,$A78)))</f>
        <v>0.36</v>
      </c>
      <c r="CC78">
        <f>IF(CC$1=$A78,1,INDEX(Correlations!$F$3:$DA$102,MAX(CC$1,$A78),MIN(CC$1,$A78)))</f>
        <v>0.31</v>
      </c>
      <c r="CD78">
        <f>IF(CD$1=$A78,1,INDEX(Correlations!$F$3:$DA$102,MAX(CD$1,$A78),MIN(CD$1,$A78)))</f>
        <v>0.54</v>
      </c>
      <c r="CE78">
        <f>IF(CE$1=$A78,1,INDEX(Correlations!$F$3:$DA$102,MAX(CE$1,$A78),MIN(CE$1,$A78)))</f>
        <v>0.44</v>
      </c>
      <c r="CF78">
        <f>IF(CF$1=$A78,1,INDEX(Correlations!$F$3:$DA$102,MAX(CF$1,$A78),MIN(CF$1,$A78)))</f>
        <v>0.6</v>
      </c>
      <c r="CG78">
        <f>IF(CG$1=$A78,1,INDEX(Correlations!$F$3:$DA$102,MAX(CG$1,$A78),MIN(CG$1,$A78)))</f>
        <v>0.62</v>
      </c>
      <c r="CH78">
        <f>IF(CH$1=$A78,1,INDEX(Correlations!$F$3:$DA$102,MAX(CH$1,$A78),MIN(CH$1,$A78)))</f>
        <v>0.2</v>
      </c>
      <c r="CI78">
        <f>IF(CI$1=$A78,1,INDEX(Correlations!$F$3:$DA$102,MAX(CI$1,$A78),MIN(CI$1,$A78)))</f>
        <v>0.21</v>
      </c>
      <c r="CJ78">
        <f>IF(CJ$1=$A78,1,INDEX(Correlations!$F$3:$DA$102,MAX(CJ$1,$A78),MIN(CJ$1,$A78)))</f>
        <v>0.32</v>
      </c>
      <c r="CK78">
        <f>IF(CK$1=$A78,1,INDEX(Correlations!$F$3:$DA$102,MAX(CK$1,$A78),MIN(CK$1,$A78)))</f>
        <v>0.35</v>
      </c>
      <c r="CL78">
        <f>IF(CL$1=$A78,1,INDEX(Correlations!$F$3:$DA$102,MAX(CL$1,$A78),MIN(CL$1,$A78)))</f>
        <v>0.32</v>
      </c>
      <c r="CM78">
        <f>IF(CM$1=$A78,1,INDEX(Correlations!$F$3:$DA$102,MAX(CM$1,$A78),MIN(CM$1,$A78)))</f>
        <v>0.49</v>
      </c>
      <c r="CN78">
        <f>IF(CN$1=$A78,1,INDEX(Correlations!$F$3:$DA$102,MAX(CN$1,$A78),MIN(CN$1,$A78)))</f>
        <v>0.35</v>
      </c>
      <c r="CO78">
        <f>IF(CO$1=$A78,1,INDEX(Correlations!$F$3:$DA$102,MAX(CO$1,$A78),MIN(CO$1,$A78)))</f>
        <v>0.55000000000000004</v>
      </c>
      <c r="CP78">
        <f>IF(CP$1=$A78,1,INDEX(Correlations!$F$3:$DA$102,MAX(CP$1,$A78),MIN(CP$1,$A78)))</f>
        <v>0.51</v>
      </c>
      <c r="CQ78">
        <f>IF(CQ$1=$A78,1,INDEX(Correlations!$F$3:$DA$102,MAX(CQ$1,$A78),MIN(CQ$1,$A78)))</f>
        <v>0.35</v>
      </c>
      <c r="CR78">
        <f>IF(CR$1=$A78,1,INDEX(Correlations!$F$3:$DA$102,MAX(CR$1,$A78),MIN(CR$1,$A78)))</f>
        <v>0.51</v>
      </c>
      <c r="CS78">
        <f>IF(CS$1=$A78,1,INDEX(Correlations!$F$3:$DA$102,MAX(CS$1,$A78),MIN(CS$1,$A78)))</f>
        <v>0.8</v>
      </c>
      <c r="CT78">
        <f>IF(CT$1=$A78,1,INDEX(Correlations!$F$3:$DA$102,MAX(CT$1,$A78),MIN(CT$1,$A78)))</f>
        <v>0.47</v>
      </c>
      <c r="CU78">
        <f>IF(CU$1=$A78,1,INDEX(Correlations!$F$3:$DA$102,MAX(CU$1,$A78),MIN(CU$1,$A78)))</f>
        <v>0.34</v>
      </c>
      <c r="CV78">
        <f>IF(CV$1=$A78,1,INDEX(Correlations!$F$3:$DA$102,MAX(CV$1,$A78),MIN(CV$1,$A78)))</f>
        <v>0.4</v>
      </c>
      <c r="CW78">
        <f>IF(CW$1=$A78,1,INDEX(Correlations!$F$3:$DA$102,MAX(CW$1,$A78),MIN(CW$1,$A78)))</f>
        <v>0.32</v>
      </c>
    </row>
    <row r="79" spans="1:101" x14ac:dyDescent="0.15">
      <c r="A79">
        <v>78</v>
      </c>
      <c r="B79">
        <f>IF(B$1=$A79,1,INDEX(Correlations!$F$3:$DA$102,MAX(B$1,$A79),MIN(B$1,$A79)))</f>
        <v>0</v>
      </c>
      <c r="C79">
        <f>IF(C$1=$A79,1,INDEX(Correlations!$F$3:$DA$102,MAX(C$1,$A79),MIN(C$1,$A79)))</f>
        <v>0</v>
      </c>
      <c r="D79">
        <f>IF(D$1=$A79,1,INDEX(Correlations!$F$3:$DA$102,MAX(D$1,$A79),MIN(D$1,$A79)))</f>
        <v>0</v>
      </c>
      <c r="E79">
        <f>IF(E$1=$A79,1,INDEX(Correlations!$F$3:$DA$102,MAX(E$1,$A79),MIN(E$1,$A79)))</f>
        <v>0</v>
      </c>
      <c r="F79">
        <f>IF(F$1=$A79,1,INDEX(Correlations!$F$3:$DA$102,MAX(F$1,$A79),MIN(F$1,$A79)))</f>
        <v>0</v>
      </c>
      <c r="G79">
        <f>IF(G$1=$A79,1,INDEX(Correlations!$F$3:$DA$102,MAX(G$1,$A79),MIN(G$1,$A79)))</f>
        <v>0</v>
      </c>
      <c r="H79">
        <f>IF(H$1=$A79,1,INDEX(Correlations!$F$3:$DA$102,MAX(H$1,$A79),MIN(H$1,$A79)))</f>
        <v>0</v>
      </c>
      <c r="I79">
        <f>IF(I$1=$A79,1,INDEX(Correlations!$F$3:$DA$102,MAX(I$1,$A79),MIN(I$1,$A79)))</f>
        <v>0</v>
      </c>
      <c r="J79">
        <f>IF(J$1=$A79,1,INDEX(Correlations!$F$3:$DA$102,MAX(J$1,$A79),MIN(J$1,$A79)))</f>
        <v>0</v>
      </c>
      <c r="K79">
        <f>IF(K$1=$A79,1,INDEX(Correlations!$F$3:$DA$102,MAX(K$1,$A79),MIN(K$1,$A79)))</f>
        <v>0</v>
      </c>
      <c r="L79">
        <f>IF(L$1=$A79,1,INDEX(Correlations!$F$3:$DA$102,MAX(L$1,$A79),MIN(L$1,$A79)))</f>
        <v>0</v>
      </c>
      <c r="M79">
        <f>IF(M$1=$A79,1,INDEX(Correlations!$F$3:$DA$102,MAX(M$1,$A79),MIN(M$1,$A79)))</f>
        <v>0</v>
      </c>
      <c r="N79">
        <f>IF(N$1=$A79,1,INDEX(Correlations!$F$3:$DA$102,MAX(N$1,$A79),MIN(N$1,$A79)))</f>
        <v>0</v>
      </c>
      <c r="O79">
        <f>IF(O$1=$A79,1,INDEX(Correlations!$F$3:$DA$102,MAX(O$1,$A79),MIN(O$1,$A79)))</f>
        <v>0</v>
      </c>
      <c r="P79">
        <f>IF(P$1=$A79,1,INDEX(Correlations!$F$3:$DA$102,MAX(P$1,$A79),MIN(P$1,$A79)))</f>
        <v>0</v>
      </c>
      <c r="Q79">
        <f>IF(Q$1=$A79,1,INDEX(Correlations!$F$3:$DA$102,MAX(Q$1,$A79),MIN(Q$1,$A79)))</f>
        <v>0</v>
      </c>
      <c r="R79">
        <f>IF(R$1=$A79,1,INDEX(Correlations!$F$3:$DA$102,MAX(R$1,$A79),MIN(R$1,$A79)))</f>
        <v>0</v>
      </c>
      <c r="S79">
        <f>IF(S$1=$A79,1,INDEX(Correlations!$F$3:$DA$102,MAX(S$1,$A79),MIN(S$1,$A79)))</f>
        <v>0</v>
      </c>
      <c r="T79">
        <f>IF(T$1=$A79,1,INDEX(Correlations!$F$3:$DA$102,MAX(T$1,$A79),MIN(T$1,$A79)))</f>
        <v>0</v>
      </c>
      <c r="U79">
        <f>IF(U$1=$A79,1,INDEX(Correlations!$F$3:$DA$102,MAX(U$1,$A79),MIN(U$1,$A79)))</f>
        <v>0</v>
      </c>
      <c r="V79">
        <f>IF(V$1=$A79,1,INDEX(Correlations!$F$3:$DA$102,MAX(V$1,$A79),MIN(V$1,$A79)))</f>
        <v>0</v>
      </c>
      <c r="W79">
        <f>IF(W$1=$A79,1,INDEX(Correlations!$F$3:$DA$102,MAX(W$1,$A79),MIN(W$1,$A79)))</f>
        <v>0</v>
      </c>
      <c r="X79">
        <f>IF(X$1=$A79,1,INDEX(Correlations!$F$3:$DA$102,MAX(X$1,$A79),MIN(X$1,$A79)))</f>
        <v>0</v>
      </c>
      <c r="Y79">
        <f>IF(Y$1=$A79,1,INDEX(Correlations!$F$3:$DA$102,MAX(Y$1,$A79),MIN(Y$1,$A79)))</f>
        <v>0</v>
      </c>
      <c r="Z79">
        <f>IF(Z$1=$A79,1,INDEX(Correlations!$F$3:$DA$102,MAX(Z$1,$A79),MIN(Z$1,$A79)))</f>
        <v>0</v>
      </c>
      <c r="AA79">
        <f>IF(AA$1=$A79,1,INDEX(Correlations!$F$3:$DA$102,MAX(AA$1,$A79),MIN(AA$1,$A79)))</f>
        <v>0</v>
      </c>
      <c r="AB79">
        <f>IF(AB$1=$A79,1,INDEX(Correlations!$F$3:$DA$102,MAX(AB$1,$A79),MIN(AB$1,$A79)))</f>
        <v>0</v>
      </c>
      <c r="AC79">
        <f>IF(AC$1=$A79,1,INDEX(Correlations!$F$3:$DA$102,MAX(AC$1,$A79),MIN(AC$1,$A79)))</f>
        <v>0</v>
      </c>
      <c r="AD79">
        <f>IF(AD$1=$A79,1,INDEX(Correlations!$F$3:$DA$102,MAX(AD$1,$A79),MIN(AD$1,$A79)))</f>
        <v>0</v>
      </c>
      <c r="AE79">
        <f>IF(AE$1=$A79,1,INDEX(Correlations!$F$3:$DA$102,MAX(AE$1,$A79),MIN(AE$1,$A79)))</f>
        <v>0</v>
      </c>
      <c r="AF79">
        <f>IF(AF$1=$A79,1,INDEX(Correlations!$F$3:$DA$102,MAX(AF$1,$A79),MIN(AF$1,$A79)))</f>
        <v>0</v>
      </c>
      <c r="AG79">
        <f>IF(AG$1=$A79,1,INDEX(Correlations!$F$3:$DA$102,MAX(AG$1,$A79),MIN(AG$1,$A79)))</f>
        <v>0</v>
      </c>
      <c r="AH79">
        <f>IF(AH$1=$A79,1,INDEX(Correlations!$F$3:$DA$102,MAX(AH$1,$A79),MIN(AH$1,$A79)))</f>
        <v>0</v>
      </c>
      <c r="AI79">
        <f>IF(AI$1=$A79,1,INDEX(Correlations!$F$3:$DA$102,MAX(AI$1,$A79),MIN(AI$1,$A79)))</f>
        <v>0</v>
      </c>
      <c r="AJ79">
        <f>IF(AJ$1=$A79,1,INDEX(Correlations!$F$3:$DA$102,MAX(AJ$1,$A79),MIN(AJ$1,$A79)))</f>
        <v>0</v>
      </c>
      <c r="AK79">
        <f>IF(AK$1=$A79,1,INDEX(Correlations!$F$3:$DA$102,MAX(AK$1,$A79),MIN(AK$1,$A79)))</f>
        <v>0</v>
      </c>
      <c r="AL79">
        <f>IF(AL$1=$A79,1,INDEX(Correlations!$F$3:$DA$102,MAX(AL$1,$A79),MIN(AL$1,$A79)))</f>
        <v>0</v>
      </c>
      <c r="AM79">
        <f>IF(AM$1=$A79,1,INDEX(Correlations!$F$3:$DA$102,MAX(AM$1,$A79),MIN(AM$1,$A79)))</f>
        <v>0</v>
      </c>
      <c r="AN79">
        <f>IF(AN$1=$A79,1,INDEX(Correlations!$F$3:$DA$102,MAX(AN$1,$A79),MIN(AN$1,$A79)))</f>
        <v>0</v>
      </c>
      <c r="AO79">
        <f>IF(AO$1=$A79,1,INDEX(Correlations!$F$3:$DA$102,MAX(AO$1,$A79),MIN(AO$1,$A79)))</f>
        <v>0</v>
      </c>
      <c r="AP79">
        <f>IF(AP$1=$A79,1,INDEX(Correlations!$F$3:$DA$102,MAX(AP$1,$A79),MIN(AP$1,$A79)))</f>
        <v>0</v>
      </c>
      <c r="AQ79">
        <f>IF(AQ$1=$A79,1,INDEX(Correlations!$F$3:$DA$102,MAX(AQ$1,$A79),MIN(AQ$1,$A79)))</f>
        <v>0</v>
      </c>
      <c r="AR79">
        <f>IF(AR$1=$A79,1,INDEX(Correlations!$F$3:$DA$102,MAX(AR$1,$A79),MIN(AR$1,$A79)))</f>
        <v>0</v>
      </c>
      <c r="AS79">
        <f>IF(AS$1=$A79,1,INDEX(Correlations!$F$3:$DA$102,MAX(AS$1,$A79),MIN(AS$1,$A79)))</f>
        <v>0</v>
      </c>
      <c r="AT79">
        <f>IF(AT$1=$A79,1,INDEX(Correlations!$F$3:$DA$102,MAX(AT$1,$A79),MIN(AT$1,$A79)))</f>
        <v>0</v>
      </c>
      <c r="AU79">
        <f>IF(AU$1=$A79,1,INDEX(Correlations!$F$3:$DA$102,MAX(AU$1,$A79),MIN(AU$1,$A79)))</f>
        <v>0</v>
      </c>
      <c r="AV79">
        <f>IF(AV$1=$A79,1,INDEX(Correlations!$F$3:$DA$102,MAX(AV$1,$A79),MIN(AV$1,$A79)))</f>
        <v>0</v>
      </c>
      <c r="AW79">
        <f>IF(AW$1=$A79,1,INDEX(Correlations!$F$3:$DA$102,MAX(AW$1,$A79),MIN(AW$1,$A79)))</f>
        <v>0</v>
      </c>
      <c r="AX79">
        <f>IF(AX$1=$A79,1,INDEX(Correlations!$F$3:$DA$102,MAX(AX$1,$A79),MIN(AX$1,$A79)))</f>
        <v>0</v>
      </c>
      <c r="AY79">
        <f>IF(AY$1=$A79,1,INDEX(Correlations!$F$3:$DA$102,MAX(AY$1,$A79),MIN(AY$1,$A79)))</f>
        <v>0</v>
      </c>
      <c r="AZ79">
        <f>IF(AZ$1=$A79,1,INDEX(Correlations!$F$3:$DA$102,MAX(AZ$1,$A79),MIN(AZ$1,$A79)))</f>
        <v>0</v>
      </c>
      <c r="BA79">
        <f>IF(BA$1=$A79,1,INDEX(Correlations!$F$3:$DA$102,MAX(BA$1,$A79),MIN(BA$1,$A79)))</f>
        <v>0</v>
      </c>
      <c r="BB79">
        <f>IF(BB$1=$A79,1,INDEX(Correlations!$F$3:$DA$102,MAX(BB$1,$A79),MIN(BB$1,$A79)))</f>
        <v>0</v>
      </c>
      <c r="BC79">
        <f>IF(BC$1=$A79,1,INDEX(Correlations!$F$3:$DA$102,MAX(BC$1,$A79),MIN(BC$1,$A79)))</f>
        <v>0</v>
      </c>
      <c r="BD79">
        <f>IF(BD$1=$A79,1,INDEX(Correlations!$F$3:$DA$102,MAX(BD$1,$A79),MIN(BD$1,$A79)))</f>
        <v>0</v>
      </c>
      <c r="BE79">
        <f>IF(BE$1=$A79,1,INDEX(Correlations!$F$3:$DA$102,MAX(BE$1,$A79),MIN(BE$1,$A79)))</f>
        <v>0</v>
      </c>
      <c r="BF79">
        <f>IF(BF$1=$A79,1,INDEX(Correlations!$F$3:$DA$102,MAX(BF$1,$A79),MIN(BF$1,$A79)))</f>
        <v>0</v>
      </c>
      <c r="BG79">
        <f>IF(BG$1=$A79,1,INDEX(Correlations!$F$3:$DA$102,MAX(BG$1,$A79),MIN(BG$1,$A79)))</f>
        <v>0</v>
      </c>
      <c r="BH79">
        <f>IF(BH$1=$A79,1,INDEX(Correlations!$F$3:$DA$102,MAX(BH$1,$A79),MIN(BH$1,$A79)))</f>
        <v>0</v>
      </c>
      <c r="BI79">
        <f>IF(BI$1=$A79,1,INDEX(Correlations!$F$3:$DA$102,MAX(BI$1,$A79),MIN(BI$1,$A79)))</f>
        <v>0</v>
      </c>
      <c r="BJ79">
        <f>IF(BJ$1=$A79,1,INDEX(Correlations!$F$3:$DA$102,MAX(BJ$1,$A79),MIN(BJ$1,$A79)))</f>
        <v>0</v>
      </c>
      <c r="BK79">
        <f>IF(BK$1=$A79,1,INDEX(Correlations!$F$3:$DA$102,MAX(BK$1,$A79),MIN(BK$1,$A79)))</f>
        <v>0</v>
      </c>
      <c r="BL79">
        <f>IF(BL$1=$A79,1,INDEX(Correlations!$F$3:$DA$102,MAX(BL$1,$A79),MIN(BL$1,$A79)))</f>
        <v>0</v>
      </c>
      <c r="BM79">
        <f>IF(BM$1=$A79,1,INDEX(Correlations!$F$3:$DA$102,MAX(BM$1,$A79),MIN(BM$1,$A79)))</f>
        <v>0</v>
      </c>
      <c r="BN79">
        <f>IF(BN$1=$A79,1,INDEX(Correlations!$F$3:$DA$102,MAX(BN$1,$A79),MIN(BN$1,$A79)))</f>
        <v>0</v>
      </c>
      <c r="BO79">
        <f>IF(BO$1=$A79,1,INDEX(Correlations!$F$3:$DA$102,MAX(BO$1,$A79),MIN(BO$1,$A79)))</f>
        <v>0</v>
      </c>
      <c r="BP79">
        <f>IF(BP$1=$A79,1,INDEX(Correlations!$F$3:$DA$102,MAX(BP$1,$A79),MIN(BP$1,$A79)))</f>
        <v>0</v>
      </c>
      <c r="BQ79">
        <f>IF(BQ$1=$A79,1,INDEX(Correlations!$F$3:$DA$102,MAX(BQ$1,$A79),MIN(BQ$1,$A79)))</f>
        <v>0</v>
      </c>
      <c r="BR79">
        <f>IF(BR$1=$A79,1,INDEX(Correlations!$F$3:$DA$102,MAX(BR$1,$A79),MIN(BR$1,$A79)))</f>
        <v>0</v>
      </c>
      <c r="BS79">
        <f>IF(BS$1=$A79,1,INDEX(Correlations!$F$3:$DA$102,MAX(BS$1,$A79),MIN(BS$1,$A79)))</f>
        <v>0</v>
      </c>
      <c r="BT79">
        <f>IF(BT$1=$A79,1,INDEX(Correlations!$F$3:$DA$102,MAX(BT$1,$A79),MIN(BT$1,$A79)))</f>
        <v>0.81</v>
      </c>
      <c r="BU79">
        <f>IF(BU$1=$A79,1,INDEX(Correlations!$F$3:$DA$102,MAX(BU$1,$A79),MIN(BU$1,$A79)))</f>
        <v>0.65</v>
      </c>
      <c r="BV79">
        <f>IF(BV$1=$A79,1,INDEX(Correlations!$F$3:$DA$102,MAX(BV$1,$A79),MIN(BV$1,$A79)))</f>
        <v>0.68</v>
      </c>
      <c r="BW79">
        <f>IF(BW$1=$A79,1,INDEX(Correlations!$F$3:$DA$102,MAX(BW$1,$A79),MIN(BW$1,$A79)))</f>
        <v>0.47</v>
      </c>
      <c r="BX79">
        <f>IF(BX$1=$A79,1,INDEX(Correlations!$F$3:$DA$102,MAX(BX$1,$A79),MIN(BX$1,$A79)))</f>
        <v>0.63</v>
      </c>
      <c r="BY79">
        <f>IF(BY$1=$A79,1,INDEX(Correlations!$F$3:$DA$102,MAX(BY$1,$A79),MIN(BY$1,$A79)))</f>
        <v>0.53</v>
      </c>
      <c r="BZ79">
        <f>IF(BZ$1=$A79,1,INDEX(Correlations!$F$3:$DA$102,MAX(BZ$1,$A79),MIN(BZ$1,$A79)))</f>
        <v>0.46</v>
      </c>
      <c r="CA79">
        <f>IF(CA$1=$A79,1,INDEX(Correlations!$F$3:$DA$102,MAX(CA$1,$A79),MIN(CA$1,$A79)))</f>
        <v>1</v>
      </c>
      <c r="CB79">
        <f>IF(CB$1=$A79,1,INDEX(Correlations!$F$3:$DA$102,MAX(CB$1,$A79),MIN(CB$1,$A79)))</f>
        <v>0.6</v>
      </c>
      <c r="CC79">
        <f>IF(CC$1=$A79,1,INDEX(Correlations!$F$3:$DA$102,MAX(CC$1,$A79),MIN(CC$1,$A79)))</f>
        <v>0.55000000000000004</v>
      </c>
      <c r="CD79">
        <f>IF(CD$1=$A79,1,INDEX(Correlations!$F$3:$DA$102,MAX(CD$1,$A79),MIN(CD$1,$A79)))</f>
        <v>0.28999999999999998</v>
      </c>
      <c r="CE79">
        <f>IF(CE$1=$A79,1,INDEX(Correlations!$F$3:$DA$102,MAX(CE$1,$A79),MIN(CE$1,$A79)))</f>
        <v>0.65</v>
      </c>
      <c r="CF79">
        <f>IF(CF$1=$A79,1,INDEX(Correlations!$F$3:$DA$102,MAX(CF$1,$A79),MIN(CF$1,$A79)))</f>
        <v>0.72</v>
      </c>
      <c r="CG79">
        <f>IF(CG$1=$A79,1,INDEX(Correlations!$F$3:$DA$102,MAX(CG$1,$A79),MIN(CG$1,$A79)))</f>
        <v>0.39</v>
      </c>
      <c r="CH79">
        <f>IF(CH$1=$A79,1,INDEX(Correlations!$F$3:$DA$102,MAX(CH$1,$A79),MIN(CH$1,$A79)))</f>
        <v>0.57999999999999996</v>
      </c>
      <c r="CI79">
        <f>IF(CI$1=$A79,1,INDEX(Correlations!$F$3:$DA$102,MAX(CI$1,$A79),MIN(CI$1,$A79)))</f>
        <v>0.44</v>
      </c>
      <c r="CJ79">
        <f>IF(CJ$1=$A79,1,INDEX(Correlations!$F$3:$DA$102,MAX(CJ$1,$A79),MIN(CJ$1,$A79)))</f>
        <v>0.36</v>
      </c>
      <c r="CK79">
        <f>IF(CK$1=$A79,1,INDEX(Correlations!$F$3:$DA$102,MAX(CK$1,$A79),MIN(CK$1,$A79)))</f>
        <v>0.36</v>
      </c>
      <c r="CL79">
        <f>IF(CL$1=$A79,1,INDEX(Correlations!$F$3:$DA$102,MAX(CL$1,$A79),MIN(CL$1,$A79)))</f>
        <v>0.3</v>
      </c>
      <c r="CM79">
        <f>IF(CM$1=$A79,1,INDEX(Correlations!$F$3:$DA$102,MAX(CM$1,$A79),MIN(CM$1,$A79)))</f>
        <v>0.8</v>
      </c>
      <c r="CN79">
        <f>IF(CN$1=$A79,1,INDEX(Correlations!$F$3:$DA$102,MAX(CN$1,$A79),MIN(CN$1,$A79)))</f>
        <v>0.6</v>
      </c>
      <c r="CO79">
        <f>IF(CO$1=$A79,1,INDEX(Correlations!$F$3:$DA$102,MAX(CO$1,$A79),MIN(CO$1,$A79)))</f>
        <v>0.74</v>
      </c>
      <c r="CP79">
        <f>IF(CP$1=$A79,1,INDEX(Correlations!$F$3:$DA$102,MAX(CP$1,$A79),MIN(CP$1,$A79)))</f>
        <v>0.79</v>
      </c>
      <c r="CQ79">
        <f>IF(CQ$1=$A79,1,INDEX(Correlations!$F$3:$DA$102,MAX(CQ$1,$A79),MIN(CQ$1,$A79)))</f>
        <v>0.63</v>
      </c>
      <c r="CR79">
        <f>IF(CR$1=$A79,1,INDEX(Correlations!$F$3:$DA$102,MAX(CR$1,$A79),MIN(CR$1,$A79)))</f>
        <v>0.78</v>
      </c>
      <c r="CS79">
        <f>IF(CS$1=$A79,1,INDEX(Correlations!$F$3:$DA$102,MAX(CS$1,$A79),MIN(CS$1,$A79)))</f>
        <v>0.62</v>
      </c>
      <c r="CT79">
        <f>IF(CT$1=$A79,1,INDEX(Correlations!$F$3:$DA$102,MAX(CT$1,$A79),MIN(CT$1,$A79)))</f>
        <v>0.9</v>
      </c>
      <c r="CU79">
        <f>IF(CU$1=$A79,1,INDEX(Correlations!$F$3:$DA$102,MAX(CU$1,$A79),MIN(CU$1,$A79)))</f>
        <v>0.62</v>
      </c>
      <c r="CV79">
        <f>IF(CV$1=$A79,1,INDEX(Correlations!$F$3:$DA$102,MAX(CV$1,$A79),MIN(CV$1,$A79)))</f>
        <v>0.44</v>
      </c>
      <c r="CW79">
        <f>IF(CW$1=$A79,1,INDEX(Correlations!$F$3:$DA$102,MAX(CW$1,$A79),MIN(CW$1,$A79)))</f>
        <v>0.67</v>
      </c>
    </row>
    <row r="80" spans="1:101" x14ac:dyDescent="0.15">
      <c r="A80">
        <v>79</v>
      </c>
      <c r="B80">
        <f>IF(B$1=$A80,1,INDEX(Correlations!$F$3:$DA$102,MAX(B$1,$A80),MIN(B$1,$A80)))</f>
        <v>0.61</v>
      </c>
      <c r="C80">
        <f>IF(C$1=$A80,1,INDEX(Correlations!$F$3:$DA$102,MAX(C$1,$A80),MIN(C$1,$A80)))</f>
        <v>0.66</v>
      </c>
      <c r="D80">
        <f>IF(D$1=$A80,1,INDEX(Correlations!$F$3:$DA$102,MAX(D$1,$A80),MIN(D$1,$A80)))</f>
        <v>0.67</v>
      </c>
      <c r="E80">
        <f>IF(E$1=$A80,1,INDEX(Correlations!$F$3:$DA$102,MAX(E$1,$A80),MIN(E$1,$A80)))</f>
        <v>0.56000000000000005</v>
      </c>
      <c r="F80">
        <f>IF(F$1=$A80,1,INDEX(Correlations!$F$3:$DA$102,MAX(F$1,$A80),MIN(F$1,$A80)))</f>
        <v>0.56999999999999995</v>
      </c>
      <c r="G80">
        <f>IF(G$1=$A80,1,INDEX(Correlations!$F$3:$DA$102,MAX(G$1,$A80),MIN(G$1,$A80)))</f>
        <v>0.68</v>
      </c>
      <c r="H80">
        <f>IF(H$1=$A80,1,INDEX(Correlations!$F$3:$DA$102,MAX(H$1,$A80),MIN(H$1,$A80)))</f>
        <v>0.52</v>
      </c>
      <c r="I80">
        <f>IF(I$1=$A80,1,INDEX(Correlations!$F$3:$DA$102,MAX(I$1,$A80),MIN(I$1,$A80)))</f>
        <v>0.51</v>
      </c>
      <c r="J80">
        <f>IF(J$1=$A80,1,INDEX(Correlations!$F$3:$DA$102,MAX(J$1,$A80),MIN(J$1,$A80)))</f>
        <v>0.28000000000000003</v>
      </c>
      <c r="K80">
        <f>IF(K$1=$A80,1,INDEX(Correlations!$F$3:$DA$102,MAX(K$1,$A80),MIN(K$1,$A80)))</f>
        <v>0.16</v>
      </c>
      <c r="L80">
        <f>IF(L$1=$A80,1,INDEX(Correlations!$F$3:$DA$102,MAX(L$1,$A80),MIN(L$1,$A80)))</f>
        <v>0</v>
      </c>
      <c r="M80">
        <f>IF(M$1=$A80,1,INDEX(Correlations!$F$3:$DA$102,MAX(M$1,$A80),MIN(M$1,$A80)))</f>
        <v>0</v>
      </c>
      <c r="N80">
        <f>IF(N$1=$A80,1,INDEX(Correlations!$F$3:$DA$102,MAX(N$1,$A80),MIN(N$1,$A80)))</f>
        <v>0</v>
      </c>
      <c r="O80">
        <f>IF(O$1=$A80,1,INDEX(Correlations!$F$3:$DA$102,MAX(O$1,$A80),MIN(O$1,$A80)))</f>
        <v>0</v>
      </c>
      <c r="P80">
        <f>IF(P$1=$A80,1,INDEX(Correlations!$F$3:$DA$102,MAX(P$1,$A80),MIN(P$1,$A80)))</f>
        <v>0</v>
      </c>
      <c r="Q80">
        <f>IF(Q$1=$A80,1,INDEX(Correlations!$F$3:$DA$102,MAX(Q$1,$A80),MIN(Q$1,$A80)))</f>
        <v>0</v>
      </c>
      <c r="R80">
        <f>IF(R$1=$A80,1,INDEX(Correlations!$F$3:$DA$102,MAX(R$1,$A80),MIN(R$1,$A80)))</f>
        <v>0</v>
      </c>
      <c r="S80">
        <f>IF(S$1=$A80,1,INDEX(Correlations!$F$3:$DA$102,MAX(S$1,$A80),MIN(S$1,$A80)))</f>
        <v>0</v>
      </c>
      <c r="T80">
        <f>IF(T$1=$A80,1,INDEX(Correlations!$F$3:$DA$102,MAX(T$1,$A80),MIN(T$1,$A80)))</f>
        <v>0</v>
      </c>
      <c r="U80">
        <f>IF(U$1=$A80,1,INDEX(Correlations!$F$3:$DA$102,MAX(U$1,$A80),MIN(U$1,$A80)))</f>
        <v>0</v>
      </c>
      <c r="V80">
        <f>IF(V$1=$A80,1,INDEX(Correlations!$F$3:$DA$102,MAX(V$1,$A80),MIN(V$1,$A80)))</f>
        <v>0</v>
      </c>
      <c r="W80">
        <f>IF(W$1=$A80,1,INDEX(Correlations!$F$3:$DA$102,MAX(W$1,$A80),MIN(W$1,$A80)))</f>
        <v>0</v>
      </c>
      <c r="X80">
        <f>IF(X$1=$A80,1,INDEX(Correlations!$F$3:$DA$102,MAX(X$1,$A80),MIN(X$1,$A80)))</f>
        <v>0</v>
      </c>
      <c r="Y80">
        <f>IF(Y$1=$A80,1,INDEX(Correlations!$F$3:$DA$102,MAX(Y$1,$A80),MIN(Y$1,$A80)))</f>
        <v>0</v>
      </c>
      <c r="Z80">
        <f>IF(Z$1=$A80,1,INDEX(Correlations!$F$3:$DA$102,MAX(Z$1,$A80),MIN(Z$1,$A80)))</f>
        <v>0</v>
      </c>
      <c r="AA80">
        <f>IF(AA$1=$A80,1,INDEX(Correlations!$F$3:$DA$102,MAX(AA$1,$A80),MIN(AA$1,$A80)))</f>
        <v>0</v>
      </c>
      <c r="AB80">
        <f>IF(AB$1=$A80,1,INDEX(Correlations!$F$3:$DA$102,MAX(AB$1,$A80),MIN(AB$1,$A80)))</f>
        <v>0</v>
      </c>
      <c r="AC80">
        <f>IF(AC$1=$A80,1,INDEX(Correlations!$F$3:$DA$102,MAX(AC$1,$A80),MIN(AC$1,$A80)))</f>
        <v>0</v>
      </c>
      <c r="AD80">
        <f>IF(AD$1=$A80,1,INDEX(Correlations!$F$3:$DA$102,MAX(AD$1,$A80),MIN(AD$1,$A80)))</f>
        <v>0</v>
      </c>
      <c r="AE80">
        <f>IF(AE$1=$A80,1,INDEX(Correlations!$F$3:$DA$102,MAX(AE$1,$A80),MIN(AE$1,$A80)))</f>
        <v>0</v>
      </c>
      <c r="AF80">
        <f>IF(AF$1=$A80,1,INDEX(Correlations!$F$3:$DA$102,MAX(AF$1,$A80),MIN(AF$1,$A80)))</f>
        <v>0</v>
      </c>
      <c r="AG80">
        <f>IF(AG$1=$A80,1,INDEX(Correlations!$F$3:$DA$102,MAX(AG$1,$A80),MIN(AG$1,$A80)))</f>
        <v>0</v>
      </c>
      <c r="AH80">
        <f>IF(AH$1=$A80,1,INDEX(Correlations!$F$3:$DA$102,MAX(AH$1,$A80),MIN(AH$1,$A80)))</f>
        <v>0</v>
      </c>
      <c r="AI80">
        <f>IF(AI$1=$A80,1,INDEX(Correlations!$F$3:$DA$102,MAX(AI$1,$A80),MIN(AI$1,$A80)))</f>
        <v>0</v>
      </c>
      <c r="AJ80">
        <f>IF(AJ$1=$A80,1,INDEX(Correlations!$F$3:$DA$102,MAX(AJ$1,$A80),MIN(AJ$1,$A80)))</f>
        <v>0</v>
      </c>
      <c r="AK80">
        <f>IF(AK$1=$A80,1,INDEX(Correlations!$F$3:$DA$102,MAX(AK$1,$A80),MIN(AK$1,$A80)))</f>
        <v>0</v>
      </c>
      <c r="AL80">
        <f>IF(AL$1=$A80,1,INDEX(Correlations!$F$3:$DA$102,MAX(AL$1,$A80),MIN(AL$1,$A80)))</f>
        <v>0</v>
      </c>
      <c r="AM80">
        <f>IF(AM$1=$A80,1,INDEX(Correlations!$F$3:$DA$102,MAX(AM$1,$A80),MIN(AM$1,$A80)))</f>
        <v>0</v>
      </c>
      <c r="AN80">
        <f>IF(AN$1=$A80,1,INDEX(Correlations!$F$3:$DA$102,MAX(AN$1,$A80),MIN(AN$1,$A80)))</f>
        <v>0</v>
      </c>
      <c r="AO80">
        <f>IF(AO$1=$A80,1,INDEX(Correlations!$F$3:$DA$102,MAX(AO$1,$A80),MIN(AO$1,$A80)))</f>
        <v>0</v>
      </c>
      <c r="AP80">
        <f>IF(AP$1=$A80,1,INDEX(Correlations!$F$3:$DA$102,MAX(AP$1,$A80),MIN(AP$1,$A80)))</f>
        <v>0</v>
      </c>
      <c r="AQ80">
        <f>IF(AQ$1=$A80,1,INDEX(Correlations!$F$3:$DA$102,MAX(AQ$1,$A80),MIN(AQ$1,$A80)))</f>
        <v>0</v>
      </c>
      <c r="AR80">
        <f>IF(AR$1=$A80,1,INDEX(Correlations!$F$3:$DA$102,MAX(AR$1,$A80),MIN(AR$1,$A80)))</f>
        <v>0</v>
      </c>
      <c r="AS80">
        <f>IF(AS$1=$A80,1,INDEX(Correlations!$F$3:$DA$102,MAX(AS$1,$A80),MIN(AS$1,$A80)))</f>
        <v>0</v>
      </c>
      <c r="AT80">
        <f>IF(AT$1=$A80,1,INDEX(Correlations!$F$3:$DA$102,MAX(AT$1,$A80),MIN(AT$1,$A80)))</f>
        <v>0</v>
      </c>
      <c r="AU80">
        <f>IF(AU$1=$A80,1,INDEX(Correlations!$F$3:$DA$102,MAX(AU$1,$A80),MIN(AU$1,$A80)))</f>
        <v>0</v>
      </c>
      <c r="AV80">
        <f>IF(AV$1=$A80,1,INDEX(Correlations!$F$3:$DA$102,MAX(AV$1,$A80),MIN(AV$1,$A80)))</f>
        <v>0</v>
      </c>
      <c r="AW80">
        <f>IF(AW$1=$A80,1,INDEX(Correlations!$F$3:$DA$102,MAX(AW$1,$A80),MIN(AW$1,$A80)))</f>
        <v>0</v>
      </c>
      <c r="AX80">
        <f>IF(AX$1=$A80,1,INDEX(Correlations!$F$3:$DA$102,MAX(AX$1,$A80),MIN(AX$1,$A80)))</f>
        <v>0</v>
      </c>
      <c r="AY80">
        <f>IF(AY$1=$A80,1,INDEX(Correlations!$F$3:$DA$102,MAX(AY$1,$A80),MIN(AY$1,$A80)))</f>
        <v>0</v>
      </c>
      <c r="AZ80">
        <f>IF(AZ$1=$A80,1,INDEX(Correlations!$F$3:$DA$102,MAX(AZ$1,$A80),MIN(AZ$1,$A80)))</f>
        <v>0</v>
      </c>
      <c r="BA80">
        <f>IF(BA$1=$A80,1,INDEX(Correlations!$F$3:$DA$102,MAX(BA$1,$A80),MIN(BA$1,$A80)))</f>
        <v>0</v>
      </c>
      <c r="BB80">
        <f>IF(BB$1=$A80,1,INDEX(Correlations!$F$3:$DA$102,MAX(BB$1,$A80),MIN(BB$1,$A80)))</f>
        <v>0</v>
      </c>
      <c r="BC80">
        <f>IF(BC$1=$A80,1,INDEX(Correlations!$F$3:$DA$102,MAX(BC$1,$A80),MIN(BC$1,$A80)))</f>
        <v>0</v>
      </c>
      <c r="BD80">
        <f>IF(BD$1=$A80,1,INDEX(Correlations!$F$3:$DA$102,MAX(BD$1,$A80),MIN(BD$1,$A80)))</f>
        <v>0</v>
      </c>
      <c r="BE80">
        <f>IF(BE$1=$A80,1,INDEX(Correlations!$F$3:$DA$102,MAX(BE$1,$A80),MIN(BE$1,$A80)))</f>
        <v>0</v>
      </c>
      <c r="BF80">
        <f>IF(BF$1=$A80,1,INDEX(Correlations!$F$3:$DA$102,MAX(BF$1,$A80),MIN(BF$1,$A80)))</f>
        <v>0</v>
      </c>
      <c r="BG80">
        <f>IF(BG$1=$A80,1,INDEX(Correlations!$F$3:$DA$102,MAX(BG$1,$A80),MIN(BG$1,$A80)))</f>
        <v>0</v>
      </c>
      <c r="BH80">
        <f>IF(BH$1=$A80,1,INDEX(Correlations!$F$3:$DA$102,MAX(BH$1,$A80),MIN(BH$1,$A80)))</f>
        <v>0</v>
      </c>
      <c r="BI80">
        <f>IF(BI$1=$A80,1,INDEX(Correlations!$F$3:$DA$102,MAX(BI$1,$A80),MIN(BI$1,$A80)))</f>
        <v>0</v>
      </c>
      <c r="BJ80">
        <f>IF(BJ$1=$A80,1,INDEX(Correlations!$F$3:$DA$102,MAX(BJ$1,$A80),MIN(BJ$1,$A80)))</f>
        <v>0</v>
      </c>
      <c r="BK80">
        <f>IF(BK$1=$A80,1,INDEX(Correlations!$F$3:$DA$102,MAX(BK$1,$A80),MIN(BK$1,$A80)))</f>
        <v>0</v>
      </c>
      <c r="BL80">
        <f>IF(BL$1=$A80,1,INDEX(Correlations!$F$3:$DA$102,MAX(BL$1,$A80),MIN(BL$1,$A80)))</f>
        <v>0.61</v>
      </c>
      <c r="BM80">
        <f>IF(BM$1=$A80,1,INDEX(Correlations!$F$3:$DA$102,MAX(BM$1,$A80),MIN(BM$1,$A80)))</f>
        <v>0.66</v>
      </c>
      <c r="BN80">
        <f>IF(BN$1=$A80,1,INDEX(Correlations!$F$3:$DA$102,MAX(BN$1,$A80),MIN(BN$1,$A80)))</f>
        <v>0.56000000000000005</v>
      </c>
      <c r="BO80">
        <f>IF(BO$1=$A80,1,INDEX(Correlations!$F$3:$DA$102,MAX(BO$1,$A80),MIN(BO$1,$A80)))</f>
        <v>0.52</v>
      </c>
      <c r="BP80">
        <f>IF(BP$1=$A80,1,INDEX(Correlations!$F$3:$DA$102,MAX(BP$1,$A80),MIN(BP$1,$A80)))</f>
        <v>0</v>
      </c>
      <c r="BQ80">
        <f>IF(BQ$1=$A80,1,INDEX(Correlations!$F$3:$DA$102,MAX(BQ$1,$A80),MIN(BQ$1,$A80)))</f>
        <v>0</v>
      </c>
      <c r="BR80">
        <f>IF(BR$1=$A80,1,INDEX(Correlations!$F$3:$DA$102,MAX(BR$1,$A80),MIN(BR$1,$A80)))</f>
        <v>0</v>
      </c>
      <c r="BS80">
        <f>IF(BS$1=$A80,1,INDEX(Correlations!$F$3:$DA$102,MAX(BS$1,$A80),MIN(BS$1,$A80)))</f>
        <v>0</v>
      </c>
      <c r="BT80">
        <f>IF(BT$1=$A80,1,INDEX(Correlations!$F$3:$DA$102,MAX(BT$1,$A80),MIN(BT$1,$A80)))</f>
        <v>0.62</v>
      </c>
      <c r="BU80">
        <f>IF(BU$1=$A80,1,INDEX(Correlations!$F$3:$DA$102,MAX(BU$1,$A80),MIN(BU$1,$A80)))</f>
        <v>0.66</v>
      </c>
      <c r="BV80">
        <f>IF(BV$1=$A80,1,INDEX(Correlations!$F$3:$DA$102,MAX(BV$1,$A80),MIN(BV$1,$A80)))</f>
        <v>0.55000000000000004</v>
      </c>
      <c r="BW80">
        <f>IF(BW$1=$A80,1,INDEX(Correlations!$F$3:$DA$102,MAX(BW$1,$A80),MIN(BW$1,$A80)))</f>
        <v>0.51</v>
      </c>
      <c r="BX80">
        <f>IF(BX$1=$A80,1,INDEX(Correlations!$F$3:$DA$102,MAX(BX$1,$A80),MIN(BX$1,$A80)))</f>
        <v>0.38</v>
      </c>
      <c r="BY80">
        <f>IF(BY$1=$A80,1,INDEX(Correlations!$F$3:$DA$102,MAX(BY$1,$A80),MIN(BY$1,$A80)))</f>
        <v>0.36</v>
      </c>
      <c r="BZ80">
        <f>IF(BZ$1=$A80,1,INDEX(Correlations!$F$3:$DA$102,MAX(BZ$1,$A80),MIN(BZ$1,$A80)))</f>
        <v>0.36</v>
      </c>
      <c r="CA80">
        <f>IF(CA$1=$A80,1,INDEX(Correlations!$F$3:$DA$102,MAX(CA$1,$A80),MIN(CA$1,$A80)))</f>
        <v>0.6</v>
      </c>
      <c r="CB80">
        <f>IF(CB$1=$A80,1,INDEX(Correlations!$F$3:$DA$102,MAX(CB$1,$A80),MIN(CB$1,$A80)))</f>
        <v>1</v>
      </c>
      <c r="CC80">
        <f>IF(CC$1=$A80,1,INDEX(Correlations!$F$3:$DA$102,MAX(CC$1,$A80),MIN(CC$1,$A80)))</f>
        <v>0.82</v>
      </c>
      <c r="CD80">
        <f>IF(CD$1=$A80,1,INDEX(Correlations!$F$3:$DA$102,MAX(CD$1,$A80),MIN(CD$1,$A80)))</f>
        <v>0.47</v>
      </c>
      <c r="CE80">
        <f>IF(CE$1=$A80,1,INDEX(Correlations!$F$3:$DA$102,MAX(CE$1,$A80),MIN(CE$1,$A80)))</f>
        <v>0.59</v>
      </c>
      <c r="CF80">
        <f>IF(CF$1=$A80,1,INDEX(Correlations!$F$3:$DA$102,MAX(CF$1,$A80),MIN(CF$1,$A80)))</f>
        <v>0.6</v>
      </c>
      <c r="CG80">
        <f>IF(CG$1=$A80,1,INDEX(Correlations!$F$3:$DA$102,MAX(CG$1,$A80),MIN(CG$1,$A80)))</f>
        <v>0.43</v>
      </c>
      <c r="CH80">
        <f>IF(CH$1=$A80,1,INDEX(Correlations!$F$3:$DA$102,MAX(CH$1,$A80),MIN(CH$1,$A80)))</f>
        <v>0.5</v>
      </c>
      <c r="CI80">
        <f>IF(CI$1=$A80,1,INDEX(Correlations!$F$3:$DA$102,MAX(CI$1,$A80),MIN(CI$1,$A80)))</f>
        <v>0.3</v>
      </c>
      <c r="CJ80">
        <f>IF(CJ$1=$A80,1,INDEX(Correlations!$F$3:$DA$102,MAX(CJ$1,$A80),MIN(CJ$1,$A80)))</f>
        <v>0.33</v>
      </c>
      <c r="CK80">
        <f>IF(CK$1=$A80,1,INDEX(Correlations!$F$3:$DA$102,MAX(CK$1,$A80),MIN(CK$1,$A80)))</f>
        <v>0.17</v>
      </c>
      <c r="CL80">
        <f>IF(CL$1=$A80,1,INDEX(Correlations!$F$3:$DA$102,MAX(CL$1,$A80),MIN(CL$1,$A80)))</f>
        <v>0.09</v>
      </c>
      <c r="CM80">
        <f>IF(CM$1=$A80,1,INDEX(Correlations!$F$3:$DA$102,MAX(CM$1,$A80),MIN(CM$1,$A80)))</f>
        <v>0.7</v>
      </c>
      <c r="CN80">
        <f>IF(CN$1=$A80,1,INDEX(Correlations!$F$3:$DA$102,MAX(CN$1,$A80),MIN(CN$1,$A80)))</f>
        <v>0.96</v>
      </c>
      <c r="CO80">
        <f>IF(CO$1=$A80,1,INDEX(Correlations!$F$3:$DA$102,MAX(CO$1,$A80),MIN(CO$1,$A80)))</f>
        <v>0.63</v>
      </c>
      <c r="CP80">
        <f>IF(CP$1=$A80,1,INDEX(Correlations!$F$3:$DA$102,MAX(CP$1,$A80),MIN(CP$1,$A80)))</f>
        <v>0.85</v>
      </c>
      <c r="CQ80">
        <f>IF(CQ$1=$A80,1,INDEX(Correlations!$F$3:$DA$102,MAX(CQ$1,$A80),MIN(CQ$1,$A80)))</f>
        <v>0.6</v>
      </c>
      <c r="CR80">
        <f>IF(CR$1=$A80,1,INDEX(Correlations!$F$3:$DA$102,MAX(CR$1,$A80),MIN(CR$1,$A80)))</f>
        <v>0.62</v>
      </c>
      <c r="CS80">
        <f>IF(CS$1=$A80,1,INDEX(Correlations!$F$3:$DA$102,MAX(CS$1,$A80),MIN(CS$1,$A80)))</f>
        <v>0.42</v>
      </c>
      <c r="CT80">
        <f>IF(CT$1=$A80,1,INDEX(Correlations!$F$3:$DA$102,MAX(CT$1,$A80),MIN(CT$1,$A80)))</f>
        <v>0.7</v>
      </c>
      <c r="CU80">
        <f>IF(CU$1=$A80,1,INDEX(Correlations!$F$3:$DA$102,MAX(CU$1,$A80),MIN(CU$1,$A80)))</f>
        <v>0.51</v>
      </c>
      <c r="CV80">
        <f>IF(CV$1=$A80,1,INDEX(Correlations!$F$3:$DA$102,MAX(CV$1,$A80),MIN(CV$1,$A80)))</f>
        <v>0.3</v>
      </c>
      <c r="CW80">
        <f>IF(CW$1=$A80,1,INDEX(Correlations!$F$3:$DA$102,MAX(CW$1,$A80),MIN(CW$1,$A80)))</f>
        <v>0.63</v>
      </c>
    </row>
    <row r="81" spans="1:101" x14ac:dyDescent="0.15">
      <c r="A81">
        <v>80</v>
      </c>
      <c r="B81">
        <f>IF(B$1=$A81,1,INDEX(Correlations!$F$3:$DA$102,MAX(B$1,$A81),MIN(B$1,$A81)))</f>
        <v>0.45</v>
      </c>
      <c r="C81">
        <f>IF(C$1=$A81,1,INDEX(Correlations!$F$3:$DA$102,MAX(C$1,$A81),MIN(C$1,$A81)))</f>
        <v>0.45</v>
      </c>
      <c r="D81">
        <f>IF(D$1=$A81,1,INDEX(Correlations!$F$3:$DA$102,MAX(D$1,$A81),MIN(D$1,$A81)))</f>
        <v>0.42</v>
      </c>
      <c r="E81">
        <f>IF(E$1=$A81,1,INDEX(Correlations!$F$3:$DA$102,MAX(E$1,$A81),MIN(E$1,$A81)))</f>
        <v>0.4</v>
      </c>
      <c r="F81">
        <f>IF(F$1=$A81,1,INDEX(Correlations!$F$3:$DA$102,MAX(F$1,$A81),MIN(F$1,$A81)))</f>
        <v>0.33</v>
      </c>
      <c r="G81">
        <f>IF(G$1=$A81,1,INDEX(Correlations!$F$3:$DA$102,MAX(G$1,$A81),MIN(G$1,$A81)))</f>
        <v>0.59</v>
      </c>
      <c r="H81">
        <f>IF(H$1=$A81,1,INDEX(Correlations!$F$3:$DA$102,MAX(H$1,$A81),MIN(H$1,$A81)))</f>
        <v>0.44</v>
      </c>
      <c r="I81">
        <f>IF(I$1=$A81,1,INDEX(Correlations!$F$3:$DA$102,MAX(I$1,$A81),MIN(I$1,$A81)))</f>
        <v>0.28000000000000003</v>
      </c>
      <c r="J81">
        <f>IF(J$1=$A81,1,INDEX(Correlations!$F$3:$DA$102,MAX(J$1,$A81),MIN(J$1,$A81)))</f>
        <v>0.32</v>
      </c>
      <c r="K81">
        <f>IF(K$1=$A81,1,INDEX(Correlations!$F$3:$DA$102,MAX(K$1,$A81),MIN(K$1,$A81)))</f>
        <v>0.22</v>
      </c>
      <c r="L81">
        <f>IF(L$1=$A81,1,INDEX(Correlations!$F$3:$DA$102,MAX(L$1,$A81),MIN(L$1,$A81)))</f>
        <v>0</v>
      </c>
      <c r="M81">
        <f>IF(M$1=$A81,1,INDEX(Correlations!$F$3:$DA$102,MAX(M$1,$A81),MIN(M$1,$A81)))</f>
        <v>0</v>
      </c>
      <c r="N81">
        <f>IF(N$1=$A81,1,INDEX(Correlations!$F$3:$DA$102,MAX(N$1,$A81),MIN(N$1,$A81)))</f>
        <v>0</v>
      </c>
      <c r="O81">
        <f>IF(O$1=$A81,1,INDEX(Correlations!$F$3:$DA$102,MAX(O$1,$A81),MIN(O$1,$A81)))</f>
        <v>0</v>
      </c>
      <c r="P81">
        <f>IF(P$1=$A81,1,INDEX(Correlations!$F$3:$DA$102,MAX(P$1,$A81),MIN(P$1,$A81)))</f>
        <v>0</v>
      </c>
      <c r="Q81">
        <f>IF(Q$1=$A81,1,INDEX(Correlations!$F$3:$DA$102,MAX(Q$1,$A81),MIN(Q$1,$A81)))</f>
        <v>0</v>
      </c>
      <c r="R81">
        <f>IF(R$1=$A81,1,INDEX(Correlations!$F$3:$DA$102,MAX(R$1,$A81),MIN(R$1,$A81)))</f>
        <v>0</v>
      </c>
      <c r="S81">
        <f>IF(S$1=$A81,1,INDEX(Correlations!$F$3:$DA$102,MAX(S$1,$A81),MIN(S$1,$A81)))</f>
        <v>0</v>
      </c>
      <c r="T81">
        <f>IF(T$1=$A81,1,INDEX(Correlations!$F$3:$DA$102,MAX(T$1,$A81),MIN(T$1,$A81)))</f>
        <v>0</v>
      </c>
      <c r="U81">
        <f>IF(U$1=$A81,1,INDEX(Correlations!$F$3:$DA$102,MAX(U$1,$A81),MIN(U$1,$A81)))</f>
        <v>0</v>
      </c>
      <c r="V81">
        <f>IF(V$1=$A81,1,INDEX(Correlations!$F$3:$DA$102,MAX(V$1,$A81),MIN(V$1,$A81)))</f>
        <v>0</v>
      </c>
      <c r="W81">
        <f>IF(W$1=$A81,1,INDEX(Correlations!$F$3:$DA$102,MAX(W$1,$A81),MIN(W$1,$A81)))</f>
        <v>0</v>
      </c>
      <c r="X81">
        <f>IF(X$1=$A81,1,INDEX(Correlations!$F$3:$DA$102,MAX(X$1,$A81),MIN(X$1,$A81)))</f>
        <v>0</v>
      </c>
      <c r="Y81">
        <f>IF(Y$1=$A81,1,INDEX(Correlations!$F$3:$DA$102,MAX(Y$1,$A81),MIN(Y$1,$A81)))</f>
        <v>0</v>
      </c>
      <c r="Z81">
        <f>IF(Z$1=$A81,1,INDEX(Correlations!$F$3:$DA$102,MAX(Z$1,$A81),MIN(Z$1,$A81)))</f>
        <v>0</v>
      </c>
      <c r="AA81">
        <f>IF(AA$1=$A81,1,INDEX(Correlations!$F$3:$DA$102,MAX(AA$1,$A81),MIN(AA$1,$A81)))</f>
        <v>0</v>
      </c>
      <c r="AB81">
        <f>IF(AB$1=$A81,1,INDEX(Correlations!$F$3:$DA$102,MAX(AB$1,$A81),MIN(AB$1,$A81)))</f>
        <v>0</v>
      </c>
      <c r="AC81">
        <f>IF(AC$1=$A81,1,INDEX(Correlations!$F$3:$DA$102,MAX(AC$1,$A81),MIN(AC$1,$A81)))</f>
        <v>0</v>
      </c>
      <c r="AD81">
        <f>IF(AD$1=$A81,1,INDEX(Correlations!$F$3:$DA$102,MAX(AD$1,$A81),MIN(AD$1,$A81)))</f>
        <v>0</v>
      </c>
      <c r="AE81">
        <f>IF(AE$1=$A81,1,INDEX(Correlations!$F$3:$DA$102,MAX(AE$1,$A81),MIN(AE$1,$A81)))</f>
        <v>0</v>
      </c>
      <c r="AF81">
        <f>IF(AF$1=$A81,1,INDEX(Correlations!$F$3:$DA$102,MAX(AF$1,$A81),MIN(AF$1,$A81)))</f>
        <v>0</v>
      </c>
      <c r="AG81">
        <f>IF(AG$1=$A81,1,INDEX(Correlations!$F$3:$DA$102,MAX(AG$1,$A81),MIN(AG$1,$A81)))</f>
        <v>0</v>
      </c>
      <c r="AH81">
        <f>IF(AH$1=$A81,1,INDEX(Correlations!$F$3:$DA$102,MAX(AH$1,$A81),MIN(AH$1,$A81)))</f>
        <v>0</v>
      </c>
      <c r="AI81">
        <f>IF(AI$1=$A81,1,INDEX(Correlations!$F$3:$DA$102,MAX(AI$1,$A81),MIN(AI$1,$A81)))</f>
        <v>0</v>
      </c>
      <c r="AJ81">
        <f>IF(AJ$1=$A81,1,INDEX(Correlations!$F$3:$DA$102,MAX(AJ$1,$A81),MIN(AJ$1,$A81)))</f>
        <v>0</v>
      </c>
      <c r="AK81">
        <f>IF(AK$1=$A81,1,INDEX(Correlations!$F$3:$DA$102,MAX(AK$1,$A81),MIN(AK$1,$A81)))</f>
        <v>0</v>
      </c>
      <c r="AL81">
        <f>IF(AL$1=$A81,1,INDEX(Correlations!$F$3:$DA$102,MAX(AL$1,$A81),MIN(AL$1,$A81)))</f>
        <v>0</v>
      </c>
      <c r="AM81">
        <f>IF(AM$1=$A81,1,INDEX(Correlations!$F$3:$DA$102,MAX(AM$1,$A81),MIN(AM$1,$A81)))</f>
        <v>0</v>
      </c>
      <c r="AN81">
        <f>IF(AN$1=$A81,1,INDEX(Correlations!$F$3:$DA$102,MAX(AN$1,$A81),MIN(AN$1,$A81)))</f>
        <v>0</v>
      </c>
      <c r="AO81">
        <f>IF(AO$1=$A81,1,INDEX(Correlations!$F$3:$DA$102,MAX(AO$1,$A81),MIN(AO$1,$A81)))</f>
        <v>0</v>
      </c>
      <c r="AP81">
        <f>IF(AP$1=$A81,1,INDEX(Correlations!$F$3:$DA$102,MAX(AP$1,$A81),MIN(AP$1,$A81)))</f>
        <v>0</v>
      </c>
      <c r="AQ81">
        <f>IF(AQ$1=$A81,1,INDEX(Correlations!$F$3:$DA$102,MAX(AQ$1,$A81),MIN(AQ$1,$A81)))</f>
        <v>0</v>
      </c>
      <c r="AR81">
        <f>IF(AR$1=$A81,1,INDEX(Correlations!$F$3:$DA$102,MAX(AR$1,$A81),MIN(AR$1,$A81)))</f>
        <v>0</v>
      </c>
      <c r="AS81">
        <f>IF(AS$1=$A81,1,INDEX(Correlations!$F$3:$DA$102,MAX(AS$1,$A81),MIN(AS$1,$A81)))</f>
        <v>0</v>
      </c>
      <c r="AT81">
        <f>IF(AT$1=$A81,1,INDEX(Correlations!$F$3:$DA$102,MAX(AT$1,$A81),MIN(AT$1,$A81)))</f>
        <v>0</v>
      </c>
      <c r="AU81">
        <f>IF(AU$1=$A81,1,INDEX(Correlations!$F$3:$DA$102,MAX(AU$1,$A81),MIN(AU$1,$A81)))</f>
        <v>0</v>
      </c>
      <c r="AV81">
        <f>IF(AV$1=$A81,1,INDEX(Correlations!$F$3:$DA$102,MAX(AV$1,$A81),MIN(AV$1,$A81)))</f>
        <v>0</v>
      </c>
      <c r="AW81">
        <f>IF(AW$1=$A81,1,INDEX(Correlations!$F$3:$DA$102,MAX(AW$1,$A81),MIN(AW$1,$A81)))</f>
        <v>0</v>
      </c>
      <c r="AX81">
        <f>IF(AX$1=$A81,1,INDEX(Correlations!$F$3:$DA$102,MAX(AX$1,$A81),MIN(AX$1,$A81)))</f>
        <v>0</v>
      </c>
      <c r="AY81">
        <f>IF(AY$1=$A81,1,INDEX(Correlations!$F$3:$DA$102,MAX(AY$1,$A81),MIN(AY$1,$A81)))</f>
        <v>0</v>
      </c>
      <c r="AZ81">
        <f>IF(AZ$1=$A81,1,INDEX(Correlations!$F$3:$DA$102,MAX(AZ$1,$A81),MIN(AZ$1,$A81)))</f>
        <v>0</v>
      </c>
      <c r="BA81">
        <f>IF(BA$1=$A81,1,INDEX(Correlations!$F$3:$DA$102,MAX(BA$1,$A81),MIN(BA$1,$A81)))</f>
        <v>0</v>
      </c>
      <c r="BB81">
        <f>IF(BB$1=$A81,1,INDEX(Correlations!$F$3:$DA$102,MAX(BB$1,$A81),MIN(BB$1,$A81)))</f>
        <v>0</v>
      </c>
      <c r="BC81">
        <f>IF(BC$1=$A81,1,INDEX(Correlations!$F$3:$DA$102,MAX(BC$1,$A81),MIN(BC$1,$A81)))</f>
        <v>0</v>
      </c>
      <c r="BD81">
        <f>IF(BD$1=$A81,1,INDEX(Correlations!$F$3:$DA$102,MAX(BD$1,$A81),MIN(BD$1,$A81)))</f>
        <v>0</v>
      </c>
      <c r="BE81">
        <f>IF(BE$1=$A81,1,INDEX(Correlations!$F$3:$DA$102,MAX(BE$1,$A81),MIN(BE$1,$A81)))</f>
        <v>0</v>
      </c>
      <c r="BF81">
        <f>IF(BF$1=$A81,1,INDEX(Correlations!$F$3:$DA$102,MAX(BF$1,$A81),MIN(BF$1,$A81)))</f>
        <v>0</v>
      </c>
      <c r="BG81">
        <f>IF(BG$1=$A81,1,INDEX(Correlations!$F$3:$DA$102,MAX(BG$1,$A81),MIN(BG$1,$A81)))</f>
        <v>0</v>
      </c>
      <c r="BH81">
        <f>IF(BH$1=$A81,1,INDEX(Correlations!$F$3:$DA$102,MAX(BH$1,$A81),MIN(BH$1,$A81)))</f>
        <v>0</v>
      </c>
      <c r="BI81">
        <f>IF(BI$1=$A81,1,INDEX(Correlations!$F$3:$DA$102,MAX(BI$1,$A81),MIN(BI$1,$A81)))</f>
        <v>0</v>
      </c>
      <c r="BJ81">
        <f>IF(BJ$1=$A81,1,INDEX(Correlations!$F$3:$DA$102,MAX(BJ$1,$A81),MIN(BJ$1,$A81)))</f>
        <v>0</v>
      </c>
      <c r="BK81">
        <f>IF(BK$1=$A81,1,INDEX(Correlations!$F$3:$DA$102,MAX(BK$1,$A81),MIN(BK$1,$A81)))</f>
        <v>0</v>
      </c>
      <c r="BL81">
        <f>IF(BL$1=$A81,1,INDEX(Correlations!$F$3:$DA$102,MAX(BL$1,$A81),MIN(BL$1,$A81)))</f>
        <v>0.45</v>
      </c>
      <c r="BM81">
        <f>IF(BM$1=$A81,1,INDEX(Correlations!$F$3:$DA$102,MAX(BM$1,$A81),MIN(BM$1,$A81)))</f>
        <v>0.45</v>
      </c>
      <c r="BN81">
        <f>IF(BN$1=$A81,1,INDEX(Correlations!$F$3:$DA$102,MAX(BN$1,$A81),MIN(BN$1,$A81)))</f>
        <v>0.4</v>
      </c>
      <c r="BO81">
        <f>IF(BO$1=$A81,1,INDEX(Correlations!$F$3:$DA$102,MAX(BO$1,$A81),MIN(BO$1,$A81)))</f>
        <v>0.44</v>
      </c>
      <c r="BP81">
        <f>IF(BP$1=$A81,1,INDEX(Correlations!$F$3:$DA$102,MAX(BP$1,$A81),MIN(BP$1,$A81)))</f>
        <v>0</v>
      </c>
      <c r="BQ81">
        <f>IF(BQ$1=$A81,1,INDEX(Correlations!$F$3:$DA$102,MAX(BQ$1,$A81),MIN(BQ$1,$A81)))</f>
        <v>0</v>
      </c>
      <c r="BR81">
        <f>IF(BR$1=$A81,1,INDEX(Correlations!$F$3:$DA$102,MAX(BR$1,$A81),MIN(BR$1,$A81)))</f>
        <v>0</v>
      </c>
      <c r="BS81">
        <f>IF(BS$1=$A81,1,INDEX(Correlations!$F$3:$DA$102,MAX(BS$1,$A81),MIN(BS$1,$A81)))</f>
        <v>0</v>
      </c>
      <c r="BT81">
        <f>IF(BT$1=$A81,1,INDEX(Correlations!$F$3:$DA$102,MAX(BT$1,$A81),MIN(BT$1,$A81)))</f>
        <v>0.56000000000000005</v>
      </c>
      <c r="BU81">
        <f>IF(BU$1=$A81,1,INDEX(Correlations!$F$3:$DA$102,MAX(BU$1,$A81),MIN(BU$1,$A81)))</f>
        <v>0.55000000000000004</v>
      </c>
      <c r="BV81">
        <f>IF(BV$1=$A81,1,INDEX(Correlations!$F$3:$DA$102,MAX(BV$1,$A81),MIN(BV$1,$A81)))</f>
        <v>0.54</v>
      </c>
      <c r="BW81">
        <f>IF(BW$1=$A81,1,INDEX(Correlations!$F$3:$DA$102,MAX(BW$1,$A81),MIN(BW$1,$A81)))</f>
        <v>0.55000000000000004</v>
      </c>
      <c r="BX81">
        <f>IF(BX$1=$A81,1,INDEX(Correlations!$F$3:$DA$102,MAX(BX$1,$A81),MIN(BX$1,$A81)))</f>
        <v>0.35</v>
      </c>
      <c r="BY81">
        <f>IF(BY$1=$A81,1,INDEX(Correlations!$F$3:$DA$102,MAX(BY$1,$A81),MIN(BY$1,$A81)))</f>
        <v>0.31</v>
      </c>
      <c r="BZ81">
        <f>IF(BZ$1=$A81,1,INDEX(Correlations!$F$3:$DA$102,MAX(BZ$1,$A81),MIN(BZ$1,$A81)))</f>
        <v>0.31</v>
      </c>
      <c r="CA81">
        <f>IF(CA$1=$A81,1,INDEX(Correlations!$F$3:$DA$102,MAX(CA$1,$A81),MIN(CA$1,$A81)))</f>
        <v>0.55000000000000004</v>
      </c>
      <c r="CB81">
        <f>IF(CB$1=$A81,1,INDEX(Correlations!$F$3:$DA$102,MAX(CB$1,$A81),MIN(CB$1,$A81)))</f>
        <v>0.82</v>
      </c>
      <c r="CC81">
        <f>IF(CC$1=$A81,1,INDEX(Correlations!$F$3:$DA$102,MAX(CC$1,$A81),MIN(CC$1,$A81)))</f>
        <v>1</v>
      </c>
      <c r="CD81">
        <f>IF(CD$1=$A81,1,INDEX(Correlations!$F$3:$DA$102,MAX(CD$1,$A81),MIN(CD$1,$A81)))</f>
        <v>0.51</v>
      </c>
      <c r="CE81">
        <f>IF(CE$1=$A81,1,INDEX(Correlations!$F$3:$DA$102,MAX(CE$1,$A81),MIN(CE$1,$A81)))</f>
        <v>0.63</v>
      </c>
      <c r="CF81">
        <f>IF(CF$1=$A81,1,INDEX(Correlations!$F$3:$DA$102,MAX(CF$1,$A81),MIN(CF$1,$A81)))</f>
        <v>0.53</v>
      </c>
      <c r="CG81">
        <f>IF(CG$1=$A81,1,INDEX(Correlations!$F$3:$DA$102,MAX(CG$1,$A81),MIN(CG$1,$A81)))</f>
        <v>0.26</v>
      </c>
      <c r="CH81">
        <f>IF(CH$1=$A81,1,INDEX(Correlations!$F$3:$DA$102,MAX(CH$1,$A81),MIN(CH$1,$A81)))</f>
        <v>0.41</v>
      </c>
      <c r="CI81">
        <f>IF(CI$1=$A81,1,INDEX(Correlations!$F$3:$DA$102,MAX(CI$1,$A81),MIN(CI$1,$A81)))</f>
        <v>0.3</v>
      </c>
      <c r="CJ81">
        <f>IF(CJ$1=$A81,1,INDEX(Correlations!$F$3:$DA$102,MAX(CJ$1,$A81),MIN(CJ$1,$A81)))</f>
        <v>0.27</v>
      </c>
      <c r="CK81">
        <f>IF(CK$1=$A81,1,INDEX(Correlations!$F$3:$DA$102,MAX(CK$1,$A81),MIN(CK$1,$A81)))</f>
        <v>0.2</v>
      </c>
      <c r="CL81">
        <f>IF(CL$1=$A81,1,INDEX(Correlations!$F$3:$DA$102,MAX(CL$1,$A81),MIN(CL$1,$A81)))</f>
        <v>0.16</v>
      </c>
      <c r="CM81">
        <f>IF(CM$1=$A81,1,INDEX(Correlations!$F$3:$DA$102,MAX(CM$1,$A81),MIN(CM$1,$A81)))</f>
        <v>0.61</v>
      </c>
      <c r="CN81">
        <f>IF(CN$1=$A81,1,INDEX(Correlations!$F$3:$DA$102,MAX(CN$1,$A81),MIN(CN$1,$A81)))</f>
        <v>0.95</v>
      </c>
      <c r="CO81">
        <f>IF(CO$1=$A81,1,INDEX(Correlations!$F$3:$DA$102,MAX(CO$1,$A81),MIN(CO$1,$A81)))</f>
        <v>0.61</v>
      </c>
      <c r="CP81">
        <f>IF(CP$1=$A81,1,INDEX(Correlations!$F$3:$DA$102,MAX(CP$1,$A81),MIN(CP$1,$A81)))</f>
        <v>0.8</v>
      </c>
      <c r="CQ81">
        <f>IF(CQ$1=$A81,1,INDEX(Correlations!$F$3:$DA$102,MAX(CQ$1,$A81),MIN(CQ$1,$A81)))</f>
        <v>0.61</v>
      </c>
      <c r="CR81">
        <f>IF(CR$1=$A81,1,INDEX(Correlations!$F$3:$DA$102,MAX(CR$1,$A81),MIN(CR$1,$A81)))</f>
        <v>0.57999999999999996</v>
      </c>
      <c r="CS81">
        <f>IF(CS$1=$A81,1,INDEX(Correlations!$F$3:$DA$102,MAX(CS$1,$A81),MIN(CS$1,$A81)))</f>
        <v>0.37</v>
      </c>
      <c r="CT81">
        <f>IF(CT$1=$A81,1,INDEX(Correlations!$F$3:$DA$102,MAX(CT$1,$A81),MIN(CT$1,$A81)))</f>
        <v>0.61</v>
      </c>
      <c r="CU81">
        <f>IF(CU$1=$A81,1,INDEX(Correlations!$F$3:$DA$102,MAX(CU$1,$A81),MIN(CU$1,$A81)))</f>
        <v>0.46</v>
      </c>
      <c r="CV81">
        <f>IF(CV$1=$A81,1,INDEX(Correlations!$F$3:$DA$102,MAX(CV$1,$A81),MIN(CV$1,$A81)))</f>
        <v>0.28000000000000003</v>
      </c>
      <c r="CW81">
        <f>IF(CW$1=$A81,1,INDEX(Correlations!$F$3:$DA$102,MAX(CW$1,$A81),MIN(CW$1,$A81)))</f>
        <v>0.52</v>
      </c>
    </row>
    <row r="82" spans="1:101" x14ac:dyDescent="0.15">
      <c r="A82">
        <v>81</v>
      </c>
      <c r="B82">
        <f>IF(B$1=$A82,1,INDEX(Correlations!$F$3:$DA$102,MAX(B$1,$A82),MIN(B$1,$A82)))</f>
        <v>0.27</v>
      </c>
      <c r="C82">
        <f>IF(C$1=$A82,1,INDEX(Correlations!$F$3:$DA$102,MAX(C$1,$A82),MIN(C$1,$A82)))</f>
        <v>0.32</v>
      </c>
      <c r="D82">
        <f>IF(D$1=$A82,1,INDEX(Correlations!$F$3:$DA$102,MAX(D$1,$A82),MIN(D$1,$A82)))</f>
        <v>0.31</v>
      </c>
      <c r="E82">
        <f>IF(E$1=$A82,1,INDEX(Correlations!$F$3:$DA$102,MAX(E$1,$A82),MIN(E$1,$A82)))</f>
        <v>0.28999999999999998</v>
      </c>
      <c r="F82">
        <f>IF(F$1=$A82,1,INDEX(Correlations!$F$3:$DA$102,MAX(F$1,$A82),MIN(F$1,$A82)))</f>
        <v>0.33</v>
      </c>
      <c r="G82">
        <f>IF(G$1=$A82,1,INDEX(Correlations!$F$3:$DA$102,MAX(G$1,$A82),MIN(G$1,$A82)))</f>
        <v>0.44</v>
      </c>
      <c r="H82">
        <f>IF(H$1=$A82,1,INDEX(Correlations!$F$3:$DA$102,MAX(H$1,$A82),MIN(H$1,$A82)))</f>
        <v>0.26</v>
      </c>
      <c r="I82">
        <f>IF(I$1=$A82,1,INDEX(Correlations!$F$3:$DA$102,MAX(I$1,$A82),MIN(I$1,$A82)))</f>
        <v>0.16</v>
      </c>
      <c r="J82">
        <f>IF(J$1=$A82,1,INDEX(Correlations!$F$3:$DA$102,MAX(J$1,$A82),MIN(J$1,$A82)))</f>
        <v>0.36</v>
      </c>
      <c r="K82">
        <f>IF(K$1=$A82,1,INDEX(Correlations!$F$3:$DA$102,MAX(K$1,$A82),MIN(K$1,$A82)))</f>
        <v>0.35</v>
      </c>
      <c r="L82">
        <f>IF(L$1=$A82,1,INDEX(Correlations!$F$3:$DA$102,MAX(L$1,$A82),MIN(L$1,$A82)))</f>
        <v>0</v>
      </c>
      <c r="M82">
        <f>IF(M$1=$A82,1,INDEX(Correlations!$F$3:$DA$102,MAX(M$1,$A82),MIN(M$1,$A82)))</f>
        <v>0</v>
      </c>
      <c r="N82">
        <f>IF(N$1=$A82,1,INDEX(Correlations!$F$3:$DA$102,MAX(N$1,$A82),MIN(N$1,$A82)))</f>
        <v>0</v>
      </c>
      <c r="O82">
        <f>IF(O$1=$A82,1,INDEX(Correlations!$F$3:$DA$102,MAX(O$1,$A82),MIN(O$1,$A82)))</f>
        <v>0</v>
      </c>
      <c r="P82">
        <f>IF(P$1=$A82,1,INDEX(Correlations!$F$3:$DA$102,MAX(P$1,$A82),MIN(P$1,$A82)))</f>
        <v>0</v>
      </c>
      <c r="Q82">
        <f>IF(Q$1=$A82,1,INDEX(Correlations!$F$3:$DA$102,MAX(Q$1,$A82),MIN(Q$1,$A82)))</f>
        <v>0</v>
      </c>
      <c r="R82">
        <f>IF(R$1=$A82,1,INDEX(Correlations!$F$3:$DA$102,MAX(R$1,$A82),MIN(R$1,$A82)))</f>
        <v>0</v>
      </c>
      <c r="S82">
        <f>IF(S$1=$A82,1,INDEX(Correlations!$F$3:$DA$102,MAX(S$1,$A82),MIN(S$1,$A82)))</f>
        <v>0</v>
      </c>
      <c r="T82">
        <f>IF(T$1=$A82,1,INDEX(Correlations!$F$3:$DA$102,MAX(T$1,$A82),MIN(T$1,$A82)))</f>
        <v>0</v>
      </c>
      <c r="U82">
        <f>IF(U$1=$A82,1,INDEX(Correlations!$F$3:$DA$102,MAX(U$1,$A82),MIN(U$1,$A82)))</f>
        <v>0</v>
      </c>
      <c r="V82">
        <f>IF(V$1=$A82,1,INDEX(Correlations!$F$3:$DA$102,MAX(V$1,$A82),MIN(V$1,$A82)))</f>
        <v>0</v>
      </c>
      <c r="W82">
        <f>IF(W$1=$A82,1,INDEX(Correlations!$F$3:$DA$102,MAX(W$1,$A82),MIN(W$1,$A82)))</f>
        <v>0</v>
      </c>
      <c r="X82">
        <f>IF(X$1=$A82,1,INDEX(Correlations!$F$3:$DA$102,MAX(X$1,$A82),MIN(X$1,$A82)))</f>
        <v>0</v>
      </c>
      <c r="Y82">
        <f>IF(Y$1=$A82,1,INDEX(Correlations!$F$3:$DA$102,MAX(Y$1,$A82),MIN(Y$1,$A82)))</f>
        <v>0</v>
      </c>
      <c r="Z82">
        <f>IF(Z$1=$A82,1,INDEX(Correlations!$F$3:$DA$102,MAX(Z$1,$A82),MIN(Z$1,$A82)))</f>
        <v>0</v>
      </c>
      <c r="AA82">
        <f>IF(AA$1=$A82,1,INDEX(Correlations!$F$3:$DA$102,MAX(AA$1,$A82),MIN(AA$1,$A82)))</f>
        <v>0</v>
      </c>
      <c r="AB82">
        <f>IF(AB$1=$A82,1,INDEX(Correlations!$F$3:$DA$102,MAX(AB$1,$A82),MIN(AB$1,$A82)))</f>
        <v>0</v>
      </c>
      <c r="AC82">
        <f>IF(AC$1=$A82,1,INDEX(Correlations!$F$3:$DA$102,MAX(AC$1,$A82),MIN(AC$1,$A82)))</f>
        <v>0</v>
      </c>
      <c r="AD82">
        <f>IF(AD$1=$A82,1,INDEX(Correlations!$F$3:$DA$102,MAX(AD$1,$A82),MIN(AD$1,$A82)))</f>
        <v>0</v>
      </c>
      <c r="AE82">
        <f>IF(AE$1=$A82,1,INDEX(Correlations!$F$3:$DA$102,MAX(AE$1,$A82),MIN(AE$1,$A82)))</f>
        <v>0</v>
      </c>
      <c r="AF82">
        <f>IF(AF$1=$A82,1,INDEX(Correlations!$F$3:$DA$102,MAX(AF$1,$A82),MIN(AF$1,$A82)))</f>
        <v>0</v>
      </c>
      <c r="AG82">
        <f>IF(AG$1=$A82,1,INDEX(Correlations!$F$3:$DA$102,MAX(AG$1,$A82),MIN(AG$1,$A82)))</f>
        <v>0</v>
      </c>
      <c r="AH82">
        <f>IF(AH$1=$A82,1,INDEX(Correlations!$F$3:$DA$102,MAX(AH$1,$A82),MIN(AH$1,$A82)))</f>
        <v>0</v>
      </c>
      <c r="AI82">
        <f>IF(AI$1=$A82,1,INDEX(Correlations!$F$3:$DA$102,MAX(AI$1,$A82),MIN(AI$1,$A82)))</f>
        <v>0</v>
      </c>
      <c r="AJ82">
        <f>IF(AJ$1=$A82,1,INDEX(Correlations!$F$3:$DA$102,MAX(AJ$1,$A82),MIN(AJ$1,$A82)))</f>
        <v>0</v>
      </c>
      <c r="AK82">
        <f>IF(AK$1=$A82,1,INDEX(Correlations!$F$3:$DA$102,MAX(AK$1,$A82),MIN(AK$1,$A82)))</f>
        <v>0</v>
      </c>
      <c r="AL82">
        <f>IF(AL$1=$A82,1,INDEX(Correlations!$F$3:$DA$102,MAX(AL$1,$A82),MIN(AL$1,$A82)))</f>
        <v>0</v>
      </c>
      <c r="AM82">
        <f>IF(AM$1=$A82,1,INDEX(Correlations!$F$3:$DA$102,MAX(AM$1,$A82),MIN(AM$1,$A82)))</f>
        <v>0</v>
      </c>
      <c r="AN82">
        <f>IF(AN$1=$A82,1,INDEX(Correlations!$F$3:$DA$102,MAX(AN$1,$A82),MIN(AN$1,$A82)))</f>
        <v>0</v>
      </c>
      <c r="AO82">
        <f>IF(AO$1=$A82,1,INDEX(Correlations!$F$3:$DA$102,MAX(AO$1,$A82),MIN(AO$1,$A82)))</f>
        <v>0</v>
      </c>
      <c r="AP82">
        <f>IF(AP$1=$A82,1,INDEX(Correlations!$F$3:$DA$102,MAX(AP$1,$A82),MIN(AP$1,$A82)))</f>
        <v>0</v>
      </c>
      <c r="AQ82">
        <f>IF(AQ$1=$A82,1,INDEX(Correlations!$F$3:$DA$102,MAX(AQ$1,$A82),MIN(AQ$1,$A82)))</f>
        <v>0</v>
      </c>
      <c r="AR82">
        <f>IF(AR$1=$A82,1,INDEX(Correlations!$F$3:$DA$102,MAX(AR$1,$A82),MIN(AR$1,$A82)))</f>
        <v>0</v>
      </c>
      <c r="AS82">
        <f>IF(AS$1=$A82,1,INDEX(Correlations!$F$3:$DA$102,MAX(AS$1,$A82),MIN(AS$1,$A82)))</f>
        <v>0</v>
      </c>
      <c r="AT82">
        <f>IF(AT$1=$A82,1,INDEX(Correlations!$F$3:$DA$102,MAX(AT$1,$A82),MIN(AT$1,$A82)))</f>
        <v>0</v>
      </c>
      <c r="AU82">
        <f>IF(AU$1=$A82,1,INDEX(Correlations!$F$3:$DA$102,MAX(AU$1,$A82),MIN(AU$1,$A82)))</f>
        <v>0</v>
      </c>
      <c r="AV82">
        <f>IF(AV$1=$A82,1,INDEX(Correlations!$F$3:$DA$102,MAX(AV$1,$A82),MIN(AV$1,$A82)))</f>
        <v>0</v>
      </c>
      <c r="AW82">
        <f>IF(AW$1=$A82,1,INDEX(Correlations!$F$3:$DA$102,MAX(AW$1,$A82),MIN(AW$1,$A82)))</f>
        <v>0</v>
      </c>
      <c r="AX82">
        <f>IF(AX$1=$A82,1,INDEX(Correlations!$F$3:$DA$102,MAX(AX$1,$A82),MIN(AX$1,$A82)))</f>
        <v>0</v>
      </c>
      <c r="AY82">
        <f>IF(AY$1=$A82,1,INDEX(Correlations!$F$3:$DA$102,MAX(AY$1,$A82),MIN(AY$1,$A82)))</f>
        <v>0</v>
      </c>
      <c r="AZ82">
        <f>IF(AZ$1=$A82,1,INDEX(Correlations!$F$3:$DA$102,MAX(AZ$1,$A82),MIN(AZ$1,$A82)))</f>
        <v>0</v>
      </c>
      <c r="BA82">
        <f>IF(BA$1=$A82,1,INDEX(Correlations!$F$3:$DA$102,MAX(BA$1,$A82),MIN(BA$1,$A82)))</f>
        <v>0</v>
      </c>
      <c r="BB82">
        <f>IF(BB$1=$A82,1,INDEX(Correlations!$F$3:$DA$102,MAX(BB$1,$A82),MIN(BB$1,$A82)))</f>
        <v>0</v>
      </c>
      <c r="BC82">
        <f>IF(BC$1=$A82,1,INDEX(Correlations!$F$3:$DA$102,MAX(BC$1,$A82),MIN(BC$1,$A82)))</f>
        <v>0</v>
      </c>
      <c r="BD82">
        <f>IF(BD$1=$A82,1,INDEX(Correlations!$F$3:$DA$102,MAX(BD$1,$A82),MIN(BD$1,$A82)))</f>
        <v>0</v>
      </c>
      <c r="BE82">
        <f>IF(BE$1=$A82,1,INDEX(Correlations!$F$3:$DA$102,MAX(BE$1,$A82),MIN(BE$1,$A82)))</f>
        <v>0</v>
      </c>
      <c r="BF82">
        <f>IF(BF$1=$A82,1,INDEX(Correlations!$F$3:$DA$102,MAX(BF$1,$A82),MIN(BF$1,$A82)))</f>
        <v>0</v>
      </c>
      <c r="BG82">
        <f>IF(BG$1=$A82,1,INDEX(Correlations!$F$3:$DA$102,MAX(BG$1,$A82),MIN(BG$1,$A82)))</f>
        <v>0</v>
      </c>
      <c r="BH82">
        <f>IF(BH$1=$A82,1,INDEX(Correlations!$F$3:$DA$102,MAX(BH$1,$A82),MIN(BH$1,$A82)))</f>
        <v>0</v>
      </c>
      <c r="BI82">
        <f>IF(BI$1=$A82,1,INDEX(Correlations!$F$3:$DA$102,MAX(BI$1,$A82),MIN(BI$1,$A82)))</f>
        <v>0</v>
      </c>
      <c r="BJ82">
        <f>IF(BJ$1=$A82,1,INDEX(Correlations!$F$3:$DA$102,MAX(BJ$1,$A82),MIN(BJ$1,$A82)))</f>
        <v>0</v>
      </c>
      <c r="BK82">
        <f>IF(BK$1=$A82,1,INDEX(Correlations!$F$3:$DA$102,MAX(BK$1,$A82),MIN(BK$1,$A82)))</f>
        <v>0</v>
      </c>
      <c r="BL82">
        <f>IF(BL$1=$A82,1,INDEX(Correlations!$F$3:$DA$102,MAX(BL$1,$A82),MIN(BL$1,$A82)))</f>
        <v>0.27</v>
      </c>
      <c r="BM82">
        <f>IF(BM$1=$A82,1,INDEX(Correlations!$F$3:$DA$102,MAX(BM$1,$A82),MIN(BM$1,$A82)))</f>
        <v>0.32</v>
      </c>
      <c r="BN82">
        <f>IF(BN$1=$A82,1,INDEX(Correlations!$F$3:$DA$102,MAX(BN$1,$A82),MIN(BN$1,$A82)))</f>
        <v>0.28999999999999998</v>
      </c>
      <c r="BO82">
        <f>IF(BO$1=$A82,1,INDEX(Correlations!$F$3:$DA$102,MAX(BO$1,$A82),MIN(BO$1,$A82)))</f>
        <v>0.26</v>
      </c>
      <c r="BP82">
        <f>IF(BP$1=$A82,1,INDEX(Correlations!$F$3:$DA$102,MAX(BP$1,$A82),MIN(BP$1,$A82)))</f>
        <v>0</v>
      </c>
      <c r="BQ82">
        <f>IF(BQ$1=$A82,1,INDEX(Correlations!$F$3:$DA$102,MAX(BQ$1,$A82),MIN(BQ$1,$A82)))</f>
        <v>0</v>
      </c>
      <c r="BR82">
        <f>IF(BR$1=$A82,1,INDEX(Correlations!$F$3:$DA$102,MAX(BR$1,$A82),MIN(BR$1,$A82)))</f>
        <v>0</v>
      </c>
      <c r="BS82">
        <f>IF(BS$1=$A82,1,INDEX(Correlations!$F$3:$DA$102,MAX(BS$1,$A82),MIN(BS$1,$A82)))</f>
        <v>0</v>
      </c>
      <c r="BT82">
        <f>IF(BT$1=$A82,1,INDEX(Correlations!$F$3:$DA$102,MAX(BT$1,$A82),MIN(BT$1,$A82)))</f>
        <v>0.39</v>
      </c>
      <c r="BU82">
        <f>IF(BU$1=$A82,1,INDEX(Correlations!$F$3:$DA$102,MAX(BU$1,$A82),MIN(BU$1,$A82)))</f>
        <v>0.32</v>
      </c>
      <c r="BV82">
        <f>IF(BV$1=$A82,1,INDEX(Correlations!$F$3:$DA$102,MAX(BV$1,$A82),MIN(BV$1,$A82)))</f>
        <v>0.44</v>
      </c>
      <c r="BW82">
        <f>IF(BW$1=$A82,1,INDEX(Correlations!$F$3:$DA$102,MAX(BW$1,$A82),MIN(BW$1,$A82)))</f>
        <v>0.22</v>
      </c>
      <c r="BX82">
        <f>IF(BX$1=$A82,1,INDEX(Correlations!$F$3:$DA$102,MAX(BX$1,$A82),MIN(BX$1,$A82)))</f>
        <v>0.53</v>
      </c>
      <c r="BY82">
        <f>IF(BY$1=$A82,1,INDEX(Correlations!$F$3:$DA$102,MAX(BY$1,$A82),MIN(BY$1,$A82)))</f>
        <v>0.53</v>
      </c>
      <c r="BZ82">
        <f>IF(BZ$1=$A82,1,INDEX(Correlations!$F$3:$DA$102,MAX(BZ$1,$A82),MIN(BZ$1,$A82)))</f>
        <v>0.54</v>
      </c>
      <c r="CA82">
        <f>IF(CA$1=$A82,1,INDEX(Correlations!$F$3:$DA$102,MAX(CA$1,$A82),MIN(CA$1,$A82)))</f>
        <v>0.28999999999999998</v>
      </c>
      <c r="CB82">
        <f>IF(CB$1=$A82,1,INDEX(Correlations!$F$3:$DA$102,MAX(CB$1,$A82),MIN(CB$1,$A82)))</f>
        <v>0.47</v>
      </c>
      <c r="CC82">
        <f>IF(CC$1=$A82,1,INDEX(Correlations!$F$3:$DA$102,MAX(CC$1,$A82),MIN(CC$1,$A82)))</f>
        <v>0.51</v>
      </c>
      <c r="CD82">
        <f>IF(CD$1=$A82,1,INDEX(Correlations!$F$3:$DA$102,MAX(CD$1,$A82),MIN(CD$1,$A82)))</f>
        <v>1</v>
      </c>
      <c r="CE82">
        <f>IF(CE$1=$A82,1,INDEX(Correlations!$F$3:$DA$102,MAX(CE$1,$A82),MIN(CE$1,$A82)))</f>
        <v>0.37</v>
      </c>
      <c r="CF82">
        <f>IF(CF$1=$A82,1,INDEX(Correlations!$F$3:$DA$102,MAX(CF$1,$A82),MIN(CF$1,$A82)))</f>
        <v>0.47</v>
      </c>
      <c r="CG82">
        <f>IF(CG$1=$A82,1,INDEX(Correlations!$F$3:$DA$102,MAX(CG$1,$A82),MIN(CG$1,$A82)))</f>
        <v>0.5</v>
      </c>
      <c r="CH82">
        <f>IF(CH$1=$A82,1,INDEX(Correlations!$F$3:$DA$102,MAX(CH$1,$A82),MIN(CH$1,$A82)))</f>
        <v>7.0000000000000007E-2</v>
      </c>
      <c r="CI82">
        <f>IF(CI$1=$A82,1,INDEX(Correlations!$F$3:$DA$102,MAX(CI$1,$A82),MIN(CI$1,$A82)))</f>
        <v>0.08</v>
      </c>
      <c r="CJ82">
        <f>IF(CJ$1=$A82,1,INDEX(Correlations!$F$3:$DA$102,MAX(CJ$1,$A82),MIN(CJ$1,$A82)))</f>
        <v>0.22</v>
      </c>
      <c r="CK82">
        <f>IF(CK$1=$A82,1,INDEX(Correlations!$F$3:$DA$102,MAX(CK$1,$A82),MIN(CK$1,$A82)))</f>
        <v>0.25</v>
      </c>
      <c r="CL82">
        <f>IF(CL$1=$A82,1,INDEX(Correlations!$F$3:$DA$102,MAX(CL$1,$A82),MIN(CL$1,$A82)))</f>
        <v>0.28000000000000003</v>
      </c>
      <c r="CM82">
        <f>IF(CM$1=$A82,1,INDEX(Correlations!$F$3:$DA$102,MAX(CM$1,$A82),MIN(CM$1,$A82)))</f>
        <v>0.38</v>
      </c>
      <c r="CN82">
        <f>IF(CN$1=$A82,1,INDEX(Correlations!$F$3:$DA$102,MAX(CN$1,$A82),MIN(CN$1,$A82)))</f>
        <v>0.51</v>
      </c>
      <c r="CO82">
        <f>IF(CO$1=$A82,1,INDEX(Correlations!$F$3:$DA$102,MAX(CO$1,$A82),MIN(CO$1,$A82)))</f>
        <v>0.43</v>
      </c>
      <c r="CP82">
        <f>IF(CP$1=$A82,1,INDEX(Correlations!$F$3:$DA$102,MAX(CP$1,$A82),MIN(CP$1,$A82)))</f>
        <v>0.47</v>
      </c>
      <c r="CQ82">
        <f>IF(CQ$1=$A82,1,INDEX(Correlations!$F$3:$DA$102,MAX(CQ$1,$A82),MIN(CQ$1,$A82)))</f>
        <v>0.36</v>
      </c>
      <c r="CR82">
        <f>IF(CR$1=$A82,1,INDEX(Correlations!$F$3:$DA$102,MAX(CR$1,$A82),MIN(CR$1,$A82)))</f>
        <v>0.44</v>
      </c>
      <c r="CS82">
        <f>IF(CS$1=$A82,1,INDEX(Correlations!$F$3:$DA$102,MAX(CS$1,$A82),MIN(CS$1,$A82)))</f>
        <v>0.62</v>
      </c>
      <c r="CT82">
        <f>IF(CT$1=$A82,1,INDEX(Correlations!$F$3:$DA$102,MAX(CT$1,$A82),MIN(CT$1,$A82)))</f>
        <v>0.33</v>
      </c>
      <c r="CU82">
        <f>IF(CU$1=$A82,1,INDEX(Correlations!$F$3:$DA$102,MAX(CU$1,$A82),MIN(CU$1,$A82)))</f>
        <v>0.19</v>
      </c>
      <c r="CV82">
        <f>IF(CV$1=$A82,1,INDEX(Correlations!$F$3:$DA$102,MAX(CV$1,$A82),MIN(CV$1,$A82)))</f>
        <v>0.28999999999999998</v>
      </c>
      <c r="CW82">
        <f>IF(CW$1=$A82,1,INDEX(Correlations!$F$3:$DA$102,MAX(CW$1,$A82),MIN(CW$1,$A82)))</f>
        <v>0.21</v>
      </c>
    </row>
    <row r="83" spans="1:101" x14ac:dyDescent="0.15">
      <c r="A83">
        <v>82</v>
      </c>
      <c r="B83">
        <f>IF(B$1=$A83,1,INDEX(Correlations!$F$3:$DA$102,MAX(B$1,$A83),MIN(B$1,$A83)))</f>
        <v>0.51</v>
      </c>
      <c r="C83">
        <f>IF(C$1=$A83,1,INDEX(Correlations!$F$3:$DA$102,MAX(C$1,$A83),MIN(C$1,$A83)))</f>
        <v>0.53</v>
      </c>
      <c r="D83">
        <f>IF(D$1=$A83,1,INDEX(Correlations!$F$3:$DA$102,MAX(D$1,$A83),MIN(D$1,$A83)))</f>
        <v>0.43</v>
      </c>
      <c r="E83">
        <f>IF(E$1=$A83,1,INDEX(Correlations!$F$3:$DA$102,MAX(E$1,$A83),MIN(E$1,$A83)))</f>
        <v>0.4</v>
      </c>
      <c r="F83">
        <f>IF(F$1=$A83,1,INDEX(Correlations!$F$3:$DA$102,MAX(F$1,$A83),MIN(F$1,$A83)))</f>
        <v>0.43</v>
      </c>
      <c r="G83">
        <f>IF(G$1=$A83,1,INDEX(Correlations!$F$3:$DA$102,MAX(G$1,$A83),MIN(G$1,$A83)))</f>
        <v>0.5</v>
      </c>
      <c r="H83">
        <f>IF(H$1=$A83,1,INDEX(Correlations!$F$3:$DA$102,MAX(H$1,$A83),MIN(H$1,$A83)))</f>
        <v>0.39</v>
      </c>
      <c r="I83">
        <f>IF(I$1=$A83,1,INDEX(Correlations!$F$3:$DA$102,MAX(I$1,$A83),MIN(I$1,$A83)))</f>
        <v>0.24</v>
      </c>
      <c r="J83">
        <f>IF(J$1=$A83,1,INDEX(Correlations!$F$3:$DA$102,MAX(J$1,$A83),MIN(J$1,$A83)))</f>
        <v>0.24</v>
      </c>
      <c r="K83">
        <f>IF(K$1=$A83,1,INDEX(Correlations!$F$3:$DA$102,MAX(K$1,$A83),MIN(K$1,$A83)))</f>
        <v>0.24</v>
      </c>
      <c r="L83">
        <f>IF(L$1=$A83,1,INDEX(Correlations!$F$3:$DA$102,MAX(L$1,$A83),MIN(L$1,$A83)))</f>
        <v>0</v>
      </c>
      <c r="M83">
        <f>IF(M$1=$A83,1,INDEX(Correlations!$F$3:$DA$102,MAX(M$1,$A83),MIN(M$1,$A83)))</f>
        <v>0</v>
      </c>
      <c r="N83">
        <f>IF(N$1=$A83,1,INDEX(Correlations!$F$3:$DA$102,MAX(N$1,$A83),MIN(N$1,$A83)))</f>
        <v>0</v>
      </c>
      <c r="O83">
        <f>IF(O$1=$A83,1,INDEX(Correlations!$F$3:$DA$102,MAX(O$1,$A83),MIN(O$1,$A83)))</f>
        <v>0</v>
      </c>
      <c r="P83">
        <f>IF(P$1=$A83,1,INDEX(Correlations!$F$3:$DA$102,MAX(P$1,$A83),MIN(P$1,$A83)))</f>
        <v>0</v>
      </c>
      <c r="Q83">
        <f>IF(Q$1=$A83,1,INDEX(Correlations!$F$3:$DA$102,MAX(Q$1,$A83),MIN(Q$1,$A83)))</f>
        <v>0</v>
      </c>
      <c r="R83">
        <f>IF(R$1=$A83,1,INDEX(Correlations!$F$3:$DA$102,MAX(R$1,$A83),MIN(R$1,$A83)))</f>
        <v>0</v>
      </c>
      <c r="S83">
        <f>IF(S$1=$A83,1,INDEX(Correlations!$F$3:$DA$102,MAX(S$1,$A83),MIN(S$1,$A83)))</f>
        <v>0</v>
      </c>
      <c r="T83">
        <f>IF(T$1=$A83,1,INDEX(Correlations!$F$3:$DA$102,MAX(T$1,$A83),MIN(T$1,$A83)))</f>
        <v>0</v>
      </c>
      <c r="U83">
        <f>IF(U$1=$A83,1,INDEX(Correlations!$F$3:$DA$102,MAX(U$1,$A83),MIN(U$1,$A83)))</f>
        <v>0</v>
      </c>
      <c r="V83">
        <f>IF(V$1=$A83,1,INDEX(Correlations!$F$3:$DA$102,MAX(V$1,$A83),MIN(V$1,$A83)))</f>
        <v>0</v>
      </c>
      <c r="W83">
        <f>IF(W$1=$A83,1,INDEX(Correlations!$F$3:$DA$102,MAX(W$1,$A83),MIN(W$1,$A83)))</f>
        <v>0</v>
      </c>
      <c r="X83">
        <f>IF(X$1=$A83,1,INDEX(Correlations!$F$3:$DA$102,MAX(X$1,$A83),MIN(X$1,$A83)))</f>
        <v>0</v>
      </c>
      <c r="Y83">
        <f>IF(Y$1=$A83,1,INDEX(Correlations!$F$3:$DA$102,MAX(Y$1,$A83),MIN(Y$1,$A83)))</f>
        <v>0</v>
      </c>
      <c r="Z83">
        <f>IF(Z$1=$A83,1,INDEX(Correlations!$F$3:$DA$102,MAX(Z$1,$A83),MIN(Z$1,$A83)))</f>
        <v>0</v>
      </c>
      <c r="AA83">
        <f>IF(AA$1=$A83,1,INDEX(Correlations!$F$3:$DA$102,MAX(AA$1,$A83),MIN(AA$1,$A83)))</f>
        <v>0</v>
      </c>
      <c r="AB83">
        <f>IF(AB$1=$A83,1,INDEX(Correlations!$F$3:$DA$102,MAX(AB$1,$A83),MIN(AB$1,$A83)))</f>
        <v>0</v>
      </c>
      <c r="AC83">
        <f>IF(AC$1=$A83,1,INDEX(Correlations!$F$3:$DA$102,MAX(AC$1,$A83),MIN(AC$1,$A83)))</f>
        <v>0</v>
      </c>
      <c r="AD83">
        <f>IF(AD$1=$A83,1,INDEX(Correlations!$F$3:$DA$102,MAX(AD$1,$A83),MIN(AD$1,$A83)))</f>
        <v>0</v>
      </c>
      <c r="AE83">
        <f>IF(AE$1=$A83,1,INDEX(Correlations!$F$3:$DA$102,MAX(AE$1,$A83),MIN(AE$1,$A83)))</f>
        <v>0</v>
      </c>
      <c r="AF83">
        <f>IF(AF$1=$A83,1,INDEX(Correlations!$F$3:$DA$102,MAX(AF$1,$A83),MIN(AF$1,$A83)))</f>
        <v>0</v>
      </c>
      <c r="AG83">
        <f>IF(AG$1=$A83,1,INDEX(Correlations!$F$3:$DA$102,MAX(AG$1,$A83),MIN(AG$1,$A83)))</f>
        <v>0</v>
      </c>
      <c r="AH83">
        <f>IF(AH$1=$A83,1,INDEX(Correlations!$F$3:$DA$102,MAX(AH$1,$A83),MIN(AH$1,$A83)))</f>
        <v>0</v>
      </c>
      <c r="AI83">
        <f>IF(AI$1=$A83,1,INDEX(Correlations!$F$3:$DA$102,MAX(AI$1,$A83),MIN(AI$1,$A83)))</f>
        <v>0</v>
      </c>
      <c r="AJ83">
        <f>IF(AJ$1=$A83,1,INDEX(Correlations!$F$3:$DA$102,MAX(AJ$1,$A83),MIN(AJ$1,$A83)))</f>
        <v>0</v>
      </c>
      <c r="AK83">
        <f>IF(AK$1=$A83,1,INDEX(Correlations!$F$3:$DA$102,MAX(AK$1,$A83),MIN(AK$1,$A83)))</f>
        <v>0</v>
      </c>
      <c r="AL83">
        <f>IF(AL$1=$A83,1,INDEX(Correlations!$F$3:$DA$102,MAX(AL$1,$A83),MIN(AL$1,$A83)))</f>
        <v>0</v>
      </c>
      <c r="AM83">
        <f>IF(AM$1=$A83,1,INDEX(Correlations!$F$3:$DA$102,MAX(AM$1,$A83),MIN(AM$1,$A83)))</f>
        <v>0</v>
      </c>
      <c r="AN83">
        <f>IF(AN$1=$A83,1,INDEX(Correlations!$F$3:$DA$102,MAX(AN$1,$A83),MIN(AN$1,$A83)))</f>
        <v>0</v>
      </c>
      <c r="AO83">
        <f>IF(AO$1=$A83,1,INDEX(Correlations!$F$3:$DA$102,MAX(AO$1,$A83),MIN(AO$1,$A83)))</f>
        <v>0</v>
      </c>
      <c r="AP83">
        <f>IF(AP$1=$A83,1,INDEX(Correlations!$F$3:$DA$102,MAX(AP$1,$A83),MIN(AP$1,$A83)))</f>
        <v>0</v>
      </c>
      <c r="AQ83">
        <f>IF(AQ$1=$A83,1,INDEX(Correlations!$F$3:$DA$102,MAX(AQ$1,$A83),MIN(AQ$1,$A83)))</f>
        <v>0</v>
      </c>
      <c r="AR83">
        <f>IF(AR$1=$A83,1,INDEX(Correlations!$F$3:$DA$102,MAX(AR$1,$A83),MIN(AR$1,$A83)))</f>
        <v>0</v>
      </c>
      <c r="AS83">
        <f>IF(AS$1=$A83,1,INDEX(Correlations!$F$3:$DA$102,MAX(AS$1,$A83),MIN(AS$1,$A83)))</f>
        <v>0</v>
      </c>
      <c r="AT83">
        <f>IF(AT$1=$A83,1,INDEX(Correlations!$F$3:$DA$102,MAX(AT$1,$A83),MIN(AT$1,$A83)))</f>
        <v>0</v>
      </c>
      <c r="AU83">
        <f>IF(AU$1=$A83,1,INDEX(Correlations!$F$3:$DA$102,MAX(AU$1,$A83),MIN(AU$1,$A83)))</f>
        <v>0</v>
      </c>
      <c r="AV83">
        <f>IF(AV$1=$A83,1,INDEX(Correlations!$F$3:$DA$102,MAX(AV$1,$A83),MIN(AV$1,$A83)))</f>
        <v>0</v>
      </c>
      <c r="AW83">
        <f>IF(AW$1=$A83,1,INDEX(Correlations!$F$3:$DA$102,MAX(AW$1,$A83),MIN(AW$1,$A83)))</f>
        <v>0</v>
      </c>
      <c r="AX83">
        <f>IF(AX$1=$A83,1,INDEX(Correlations!$F$3:$DA$102,MAX(AX$1,$A83),MIN(AX$1,$A83)))</f>
        <v>0</v>
      </c>
      <c r="AY83">
        <f>IF(AY$1=$A83,1,INDEX(Correlations!$F$3:$DA$102,MAX(AY$1,$A83),MIN(AY$1,$A83)))</f>
        <v>0</v>
      </c>
      <c r="AZ83">
        <f>IF(AZ$1=$A83,1,INDEX(Correlations!$F$3:$DA$102,MAX(AZ$1,$A83),MIN(AZ$1,$A83)))</f>
        <v>0</v>
      </c>
      <c r="BA83">
        <f>IF(BA$1=$A83,1,INDEX(Correlations!$F$3:$DA$102,MAX(BA$1,$A83),MIN(BA$1,$A83)))</f>
        <v>0</v>
      </c>
      <c r="BB83">
        <f>IF(BB$1=$A83,1,INDEX(Correlations!$F$3:$DA$102,MAX(BB$1,$A83),MIN(BB$1,$A83)))</f>
        <v>0</v>
      </c>
      <c r="BC83">
        <f>IF(BC$1=$A83,1,INDEX(Correlations!$F$3:$DA$102,MAX(BC$1,$A83),MIN(BC$1,$A83)))</f>
        <v>0</v>
      </c>
      <c r="BD83">
        <f>IF(BD$1=$A83,1,INDEX(Correlations!$F$3:$DA$102,MAX(BD$1,$A83),MIN(BD$1,$A83)))</f>
        <v>0</v>
      </c>
      <c r="BE83">
        <f>IF(BE$1=$A83,1,INDEX(Correlations!$F$3:$DA$102,MAX(BE$1,$A83),MIN(BE$1,$A83)))</f>
        <v>0</v>
      </c>
      <c r="BF83">
        <f>IF(BF$1=$A83,1,INDEX(Correlations!$F$3:$DA$102,MAX(BF$1,$A83),MIN(BF$1,$A83)))</f>
        <v>0</v>
      </c>
      <c r="BG83">
        <f>IF(BG$1=$A83,1,INDEX(Correlations!$F$3:$DA$102,MAX(BG$1,$A83),MIN(BG$1,$A83)))</f>
        <v>0</v>
      </c>
      <c r="BH83">
        <f>IF(BH$1=$A83,1,INDEX(Correlations!$F$3:$DA$102,MAX(BH$1,$A83),MIN(BH$1,$A83)))</f>
        <v>0</v>
      </c>
      <c r="BI83">
        <f>IF(BI$1=$A83,1,INDEX(Correlations!$F$3:$DA$102,MAX(BI$1,$A83),MIN(BI$1,$A83)))</f>
        <v>0</v>
      </c>
      <c r="BJ83">
        <f>IF(BJ$1=$A83,1,INDEX(Correlations!$F$3:$DA$102,MAX(BJ$1,$A83),MIN(BJ$1,$A83)))</f>
        <v>0</v>
      </c>
      <c r="BK83">
        <f>IF(BK$1=$A83,1,INDEX(Correlations!$F$3:$DA$102,MAX(BK$1,$A83),MIN(BK$1,$A83)))</f>
        <v>0</v>
      </c>
      <c r="BL83">
        <f>IF(BL$1=$A83,1,INDEX(Correlations!$F$3:$DA$102,MAX(BL$1,$A83),MIN(BL$1,$A83)))</f>
        <v>0.51</v>
      </c>
      <c r="BM83">
        <f>IF(BM$1=$A83,1,INDEX(Correlations!$F$3:$DA$102,MAX(BM$1,$A83),MIN(BM$1,$A83)))</f>
        <v>0.53</v>
      </c>
      <c r="BN83">
        <f>IF(BN$1=$A83,1,INDEX(Correlations!$F$3:$DA$102,MAX(BN$1,$A83),MIN(BN$1,$A83)))</f>
        <v>0.4</v>
      </c>
      <c r="BO83">
        <f>IF(BO$1=$A83,1,INDEX(Correlations!$F$3:$DA$102,MAX(BO$1,$A83),MIN(BO$1,$A83)))</f>
        <v>0.39</v>
      </c>
      <c r="BP83">
        <f>IF(BP$1=$A83,1,INDEX(Correlations!$F$3:$DA$102,MAX(BP$1,$A83),MIN(BP$1,$A83)))</f>
        <v>0</v>
      </c>
      <c r="BQ83">
        <f>IF(BQ$1=$A83,1,INDEX(Correlations!$F$3:$DA$102,MAX(BQ$1,$A83),MIN(BQ$1,$A83)))</f>
        <v>0</v>
      </c>
      <c r="BR83">
        <f>IF(BR$1=$A83,1,INDEX(Correlations!$F$3:$DA$102,MAX(BR$1,$A83),MIN(BR$1,$A83)))</f>
        <v>0</v>
      </c>
      <c r="BS83">
        <f>IF(BS$1=$A83,1,INDEX(Correlations!$F$3:$DA$102,MAX(BS$1,$A83),MIN(BS$1,$A83)))</f>
        <v>0</v>
      </c>
      <c r="BT83">
        <f>IF(BT$1=$A83,1,INDEX(Correlations!$F$3:$DA$102,MAX(BT$1,$A83),MIN(BT$1,$A83)))</f>
        <v>0.69</v>
      </c>
      <c r="BU83">
        <f>IF(BU$1=$A83,1,INDEX(Correlations!$F$3:$DA$102,MAX(BU$1,$A83),MIN(BU$1,$A83)))</f>
        <v>0.63</v>
      </c>
      <c r="BV83">
        <f>IF(BV$1=$A83,1,INDEX(Correlations!$F$3:$DA$102,MAX(BV$1,$A83),MIN(BV$1,$A83)))</f>
        <v>0.63</v>
      </c>
      <c r="BW83">
        <f>IF(BW$1=$A83,1,INDEX(Correlations!$F$3:$DA$102,MAX(BW$1,$A83),MIN(BW$1,$A83)))</f>
        <v>0.62</v>
      </c>
      <c r="BX83">
        <f>IF(BX$1=$A83,1,INDEX(Correlations!$F$3:$DA$102,MAX(BX$1,$A83),MIN(BX$1,$A83)))</f>
        <v>0.51</v>
      </c>
      <c r="BY83">
        <f>IF(BY$1=$A83,1,INDEX(Correlations!$F$3:$DA$102,MAX(BY$1,$A83),MIN(BY$1,$A83)))</f>
        <v>0.52</v>
      </c>
      <c r="BZ83">
        <f>IF(BZ$1=$A83,1,INDEX(Correlations!$F$3:$DA$102,MAX(BZ$1,$A83),MIN(BZ$1,$A83)))</f>
        <v>0.44</v>
      </c>
      <c r="CA83">
        <f>IF(CA$1=$A83,1,INDEX(Correlations!$F$3:$DA$102,MAX(CA$1,$A83),MIN(CA$1,$A83)))</f>
        <v>0.65</v>
      </c>
      <c r="CB83">
        <f>IF(CB$1=$A83,1,INDEX(Correlations!$F$3:$DA$102,MAX(CB$1,$A83),MIN(CB$1,$A83)))</f>
        <v>0.59</v>
      </c>
      <c r="CC83">
        <f>IF(CC$1=$A83,1,INDEX(Correlations!$F$3:$DA$102,MAX(CC$1,$A83),MIN(CC$1,$A83)))</f>
        <v>0.63</v>
      </c>
      <c r="CD83">
        <f>IF(CD$1=$A83,1,INDEX(Correlations!$F$3:$DA$102,MAX(CD$1,$A83),MIN(CD$1,$A83)))</f>
        <v>0.37</v>
      </c>
      <c r="CE83">
        <f>IF(CE$1=$A83,1,INDEX(Correlations!$F$3:$DA$102,MAX(CE$1,$A83),MIN(CE$1,$A83)))</f>
        <v>1</v>
      </c>
      <c r="CF83">
        <f>IF(CF$1=$A83,1,INDEX(Correlations!$F$3:$DA$102,MAX(CF$1,$A83),MIN(CF$1,$A83)))</f>
        <v>0.72</v>
      </c>
      <c r="CG83">
        <f>IF(CG$1=$A83,1,INDEX(Correlations!$F$3:$DA$102,MAX(CG$1,$A83),MIN(CG$1,$A83)))</f>
        <v>0.36</v>
      </c>
      <c r="CH83">
        <f>IF(CH$1=$A83,1,INDEX(Correlations!$F$3:$DA$102,MAX(CH$1,$A83),MIN(CH$1,$A83)))</f>
        <v>0.52</v>
      </c>
      <c r="CI83">
        <f>IF(CI$1=$A83,1,INDEX(Correlations!$F$3:$DA$102,MAX(CI$1,$A83),MIN(CI$1,$A83)))</f>
        <v>0.54</v>
      </c>
      <c r="CJ83">
        <f>IF(CJ$1=$A83,1,INDEX(Correlations!$F$3:$DA$102,MAX(CJ$1,$A83),MIN(CJ$1,$A83)))</f>
        <v>0.28000000000000003</v>
      </c>
      <c r="CK83">
        <f>IF(CK$1=$A83,1,INDEX(Correlations!$F$3:$DA$102,MAX(CK$1,$A83),MIN(CK$1,$A83)))</f>
        <v>0.32</v>
      </c>
      <c r="CL83">
        <f>IF(CL$1=$A83,1,INDEX(Correlations!$F$3:$DA$102,MAX(CL$1,$A83),MIN(CL$1,$A83)))</f>
        <v>0.16</v>
      </c>
      <c r="CM83">
        <f>IF(CM$1=$A83,1,INDEX(Correlations!$F$3:$DA$102,MAX(CM$1,$A83),MIN(CM$1,$A83)))</f>
        <v>0.72</v>
      </c>
      <c r="CN83">
        <f>IF(CN$1=$A83,1,INDEX(Correlations!$F$3:$DA$102,MAX(CN$1,$A83),MIN(CN$1,$A83)))</f>
        <v>0.64</v>
      </c>
      <c r="CO83">
        <f>IF(CO$1=$A83,1,INDEX(Correlations!$F$3:$DA$102,MAX(CO$1,$A83),MIN(CO$1,$A83)))</f>
        <v>0.93</v>
      </c>
      <c r="CP83">
        <f>IF(CP$1=$A83,1,INDEX(Correlations!$F$3:$DA$102,MAX(CP$1,$A83),MIN(CP$1,$A83)))</f>
        <v>0.84</v>
      </c>
      <c r="CQ83">
        <f>IF(CQ$1=$A83,1,INDEX(Correlations!$F$3:$DA$102,MAX(CQ$1,$A83),MIN(CQ$1,$A83)))</f>
        <v>0.69</v>
      </c>
      <c r="CR83">
        <f>IF(CR$1=$A83,1,INDEX(Correlations!$F$3:$DA$102,MAX(CR$1,$A83),MIN(CR$1,$A83)))</f>
        <v>0.69</v>
      </c>
      <c r="CS83">
        <f>IF(CS$1=$A83,1,INDEX(Correlations!$F$3:$DA$102,MAX(CS$1,$A83),MIN(CS$1,$A83)))</f>
        <v>0.56000000000000005</v>
      </c>
      <c r="CT83">
        <f>IF(CT$1=$A83,1,INDEX(Correlations!$F$3:$DA$102,MAX(CT$1,$A83),MIN(CT$1,$A83)))</f>
        <v>0.7</v>
      </c>
      <c r="CU83">
        <f>IF(CU$1=$A83,1,INDEX(Correlations!$F$3:$DA$102,MAX(CU$1,$A83),MIN(CU$1,$A83)))</f>
        <v>0.62</v>
      </c>
      <c r="CV83">
        <f>IF(CV$1=$A83,1,INDEX(Correlations!$F$3:$DA$102,MAX(CV$1,$A83),MIN(CV$1,$A83)))</f>
        <v>0.37</v>
      </c>
      <c r="CW83">
        <f>IF(CW$1=$A83,1,INDEX(Correlations!$F$3:$DA$102,MAX(CW$1,$A83),MIN(CW$1,$A83)))</f>
        <v>0.62</v>
      </c>
    </row>
    <row r="84" spans="1:101" x14ac:dyDescent="0.15">
      <c r="A84">
        <v>83</v>
      </c>
      <c r="B84">
        <f>IF(B$1=$A84,1,INDEX(Correlations!$F$3:$DA$102,MAX(B$1,$A84),MIN(B$1,$A84)))</f>
        <v>0.4</v>
      </c>
      <c r="C84">
        <f>IF(C$1=$A84,1,INDEX(Correlations!$F$3:$DA$102,MAX(C$1,$A84),MIN(C$1,$A84)))</f>
        <v>0.46</v>
      </c>
      <c r="D84">
        <f>IF(D$1=$A84,1,INDEX(Correlations!$F$3:$DA$102,MAX(D$1,$A84),MIN(D$1,$A84)))</f>
        <v>0.44</v>
      </c>
      <c r="E84">
        <f>IF(E$1=$A84,1,INDEX(Correlations!$F$3:$DA$102,MAX(E$1,$A84),MIN(E$1,$A84)))</f>
        <v>0.32</v>
      </c>
      <c r="F84">
        <f>IF(F$1=$A84,1,INDEX(Correlations!$F$3:$DA$102,MAX(F$1,$A84),MIN(F$1,$A84)))</f>
        <v>0.53</v>
      </c>
      <c r="G84">
        <f>IF(G$1=$A84,1,INDEX(Correlations!$F$3:$DA$102,MAX(G$1,$A84),MIN(G$1,$A84)))</f>
        <v>0.46</v>
      </c>
      <c r="H84">
        <f>IF(H$1=$A84,1,INDEX(Correlations!$F$3:$DA$102,MAX(H$1,$A84),MIN(H$1,$A84)))</f>
        <v>0.34</v>
      </c>
      <c r="I84">
        <f>IF(I$1=$A84,1,INDEX(Correlations!$F$3:$DA$102,MAX(I$1,$A84),MIN(I$1,$A84)))</f>
        <v>0.21</v>
      </c>
      <c r="J84">
        <f>IF(J$1=$A84,1,INDEX(Correlations!$F$3:$DA$102,MAX(J$1,$A84),MIN(J$1,$A84)))</f>
        <v>0.28000000000000003</v>
      </c>
      <c r="K84">
        <f>IF(K$1=$A84,1,INDEX(Correlations!$F$3:$DA$102,MAX(K$1,$A84),MIN(K$1,$A84)))</f>
        <v>0.23</v>
      </c>
      <c r="L84">
        <f>IF(L$1=$A84,1,INDEX(Correlations!$F$3:$DA$102,MAX(L$1,$A84),MIN(L$1,$A84)))</f>
        <v>0</v>
      </c>
      <c r="M84">
        <f>IF(M$1=$A84,1,INDEX(Correlations!$F$3:$DA$102,MAX(M$1,$A84),MIN(M$1,$A84)))</f>
        <v>0</v>
      </c>
      <c r="N84">
        <f>IF(N$1=$A84,1,INDEX(Correlations!$F$3:$DA$102,MAX(N$1,$A84),MIN(N$1,$A84)))</f>
        <v>0</v>
      </c>
      <c r="O84">
        <f>IF(O$1=$A84,1,INDEX(Correlations!$F$3:$DA$102,MAX(O$1,$A84),MIN(O$1,$A84)))</f>
        <v>0</v>
      </c>
      <c r="P84">
        <f>IF(P$1=$A84,1,INDEX(Correlations!$F$3:$DA$102,MAX(P$1,$A84),MIN(P$1,$A84)))</f>
        <v>0</v>
      </c>
      <c r="Q84">
        <f>IF(Q$1=$A84,1,INDEX(Correlations!$F$3:$DA$102,MAX(Q$1,$A84),MIN(Q$1,$A84)))</f>
        <v>0</v>
      </c>
      <c r="R84">
        <f>IF(R$1=$A84,1,INDEX(Correlations!$F$3:$DA$102,MAX(R$1,$A84),MIN(R$1,$A84)))</f>
        <v>0</v>
      </c>
      <c r="S84">
        <f>IF(S$1=$A84,1,INDEX(Correlations!$F$3:$DA$102,MAX(S$1,$A84),MIN(S$1,$A84)))</f>
        <v>0</v>
      </c>
      <c r="T84">
        <f>IF(T$1=$A84,1,INDEX(Correlations!$F$3:$DA$102,MAX(T$1,$A84),MIN(T$1,$A84)))</f>
        <v>0</v>
      </c>
      <c r="U84">
        <f>IF(U$1=$A84,1,INDEX(Correlations!$F$3:$DA$102,MAX(U$1,$A84),MIN(U$1,$A84)))</f>
        <v>0</v>
      </c>
      <c r="V84">
        <f>IF(V$1=$A84,1,INDEX(Correlations!$F$3:$DA$102,MAX(V$1,$A84),MIN(V$1,$A84)))</f>
        <v>0</v>
      </c>
      <c r="W84">
        <f>IF(W$1=$A84,1,INDEX(Correlations!$F$3:$DA$102,MAX(W$1,$A84),MIN(W$1,$A84)))</f>
        <v>0</v>
      </c>
      <c r="X84">
        <f>IF(X$1=$A84,1,INDEX(Correlations!$F$3:$DA$102,MAX(X$1,$A84),MIN(X$1,$A84)))</f>
        <v>0</v>
      </c>
      <c r="Y84">
        <f>IF(Y$1=$A84,1,INDEX(Correlations!$F$3:$DA$102,MAX(Y$1,$A84),MIN(Y$1,$A84)))</f>
        <v>0</v>
      </c>
      <c r="Z84">
        <f>IF(Z$1=$A84,1,INDEX(Correlations!$F$3:$DA$102,MAX(Z$1,$A84),MIN(Z$1,$A84)))</f>
        <v>0</v>
      </c>
      <c r="AA84">
        <f>IF(AA$1=$A84,1,INDEX(Correlations!$F$3:$DA$102,MAX(AA$1,$A84),MIN(AA$1,$A84)))</f>
        <v>0</v>
      </c>
      <c r="AB84">
        <f>IF(AB$1=$A84,1,INDEX(Correlations!$F$3:$DA$102,MAX(AB$1,$A84),MIN(AB$1,$A84)))</f>
        <v>0</v>
      </c>
      <c r="AC84">
        <f>IF(AC$1=$A84,1,INDEX(Correlations!$F$3:$DA$102,MAX(AC$1,$A84),MIN(AC$1,$A84)))</f>
        <v>0</v>
      </c>
      <c r="AD84">
        <f>IF(AD$1=$A84,1,INDEX(Correlations!$F$3:$DA$102,MAX(AD$1,$A84),MIN(AD$1,$A84)))</f>
        <v>0</v>
      </c>
      <c r="AE84">
        <f>IF(AE$1=$A84,1,INDEX(Correlations!$F$3:$DA$102,MAX(AE$1,$A84),MIN(AE$1,$A84)))</f>
        <v>0</v>
      </c>
      <c r="AF84">
        <f>IF(AF$1=$A84,1,INDEX(Correlations!$F$3:$DA$102,MAX(AF$1,$A84),MIN(AF$1,$A84)))</f>
        <v>0</v>
      </c>
      <c r="AG84">
        <f>IF(AG$1=$A84,1,INDEX(Correlations!$F$3:$DA$102,MAX(AG$1,$A84),MIN(AG$1,$A84)))</f>
        <v>0</v>
      </c>
      <c r="AH84">
        <f>IF(AH$1=$A84,1,INDEX(Correlations!$F$3:$DA$102,MAX(AH$1,$A84),MIN(AH$1,$A84)))</f>
        <v>0</v>
      </c>
      <c r="AI84">
        <f>IF(AI$1=$A84,1,INDEX(Correlations!$F$3:$DA$102,MAX(AI$1,$A84),MIN(AI$1,$A84)))</f>
        <v>0</v>
      </c>
      <c r="AJ84">
        <f>IF(AJ$1=$A84,1,INDEX(Correlations!$F$3:$DA$102,MAX(AJ$1,$A84),MIN(AJ$1,$A84)))</f>
        <v>0</v>
      </c>
      <c r="AK84">
        <f>IF(AK$1=$A84,1,INDEX(Correlations!$F$3:$DA$102,MAX(AK$1,$A84),MIN(AK$1,$A84)))</f>
        <v>0</v>
      </c>
      <c r="AL84">
        <f>IF(AL$1=$A84,1,INDEX(Correlations!$F$3:$DA$102,MAX(AL$1,$A84),MIN(AL$1,$A84)))</f>
        <v>0</v>
      </c>
      <c r="AM84">
        <f>IF(AM$1=$A84,1,INDEX(Correlations!$F$3:$DA$102,MAX(AM$1,$A84),MIN(AM$1,$A84)))</f>
        <v>0</v>
      </c>
      <c r="AN84">
        <f>IF(AN$1=$A84,1,INDEX(Correlations!$F$3:$DA$102,MAX(AN$1,$A84),MIN(AN$1,$A84)))</f>
        <v>0</v>
      </c>
      <c r="AO84">
        <f>IF(AO$1=$A84,1,INDEX(Correlations!$F$3:$DA$102,MAX(AO$1,$A84),MIN(AO$1,$A84)))</f>
        <v>0</v>
      </c>
      <c r="AP84">
        <f>IF(AP$1=$A84,1,INDEX(Correlations!$F$3:$DA$102,MAX(AP$1,$A84),MIN(AP$1,$A84)))</f>
        <v>0</v>
      </c>
      <c r="AQ84">
        <f>IF(AQ$1=$A84,1,INDEX(Correlations!$F$3:$DA$102,MAX(AQ$1,$A84),MIN(AQ$1,$A84)))</f>
        <v>0</v>
      </c>
      <c r="AR84">
        <f>IF(AR$1=$A84,1,INDEX(Correlations!$F$3:$DA$102,MAX(AR$1,$A84),MIN(AR$1,$A84)))</f>
        <v>0</v>
      </c>
      <c r="AS84">
        <f>IF(AS$1=$A84,1,INDEX(Correlations!$F$3:$DA$102,MAX(AS$1,$A84),MIN(AS$1,$A84)))</f>
        <v>0</v>
      </c>
      <c r="AT84">
        <f>IF(AT$1=$A84,1,INDEX(Correlations!$F$3:$DA$102,MAX(AT$1,$A84),MIN(AT$1,$A84)))</f>
        <v>0</v>
      </c>
      <c r="AU84">
        <f>IF(AU$1=$A84,1,INDEX(Correlations!$F$3:$DA$102,MAX(AU$1,$A84),MIN(AU$1,$A84)))</f>
        <v>0</v>
      </c>
      <c r="AV84">
        <f>IF(AV$1=$A84,1,INDEX(Correlations!$F$3:$DA$102,MAX(AV$1,$A84),MIN(AV$1,$A84)))</f>
        <v>0</v>
      </c>
      <c r="AW84">
        <f>IF(AW$1=$A84,1,INDEX(Correlations!$F$3:$DA$102,MAX(AW$1,$A84),MIN(AW$1,$A84)))</f>
        <v>0</v>
      </c>
      <c r="AX84">
        <f>IF(AX$1=$A84,1,INDEX(Correlations!$F$3:$DA$102,MAX(AX$1,$A84),MIN(AX$1,$A84)))</f>
        <v>0</v>
      </c>
      <c r="AY84">
        <f>IF(AY$1=$A84,1,INDEX(Correlations!$F$3:$DA$102,MAX(AY$1,$A84),MIN(AY$1,$A84)))</f>
        <v>0</v>
      </c>
      <c r="AZ84">
        <f>IF(AZ$1=$A84,1,INDEX(Correlations!$F$3:$DA$102,MAX(AZ$1,$A84),MIN(AZ$1,$A84)))</f>
        <v>0</v>
      </c>
      <c r="BA84">
        <f>IF(BA$1=$A84,1,INDEX(Correlations!$F$3:$DA$102,MAX(BA$1,$A84),MIN(BA$1,$A84)))</f>
        <v>0</v>
      </c>
      <c r="BB84">
        <f>IF(BB$1=$A84,1,INDEX(Correlations!$F$3:$DA$102,MAX(BB$1,$A84),MIN(BB$1,$A84)))</f>
        <v>0</v>
      </c>
      <c r="BC84">
        <f>IF(BC$1=$A84,1,INDEX(Correlations!$F$3:$DA$102,MAX(BC$1,$A84),MIN(BC$1,$A84)))</f>
        <v>0</v>
      </c>
      <c r="BD84">
        <f>IF(BD$1=$A84,1,INDEX(Correlations!$F$3:$DA$102,MAX(BD$1,$A84),MIN(BD$1,$A84)))</f>
        <v>0</v>
      </c>
      <c r="BE84">
        <f>IF(BE$1=$A84,1,INDEX(Correlations!$F$3:$DA$102,MAX(BE$1,$A84),MIN(BE$1,$A84)))</f>
        <v>0</v>
      </c>
      <c r="BF84">
        <f>IF(BF$1=$A84,1,INDEX(Correlations!$F$3:$DA$102,MAX(BF$1,$A84),MIN(BF$1,$A84)))</f>
        <v>0</v>
      </c>
      <c r="BG84">
        <f>IF(BG$1=$A84,1,INDEX(Correlations!$F$3:$DA$102,MAX(BG$1,$A84),MIN(BG$1,$A84)))</f>
        <v>0</v>
      </c>
      <c r="BH84">
        <f>IF(BH$1=$A84,1,INDEX(Correlations!$F$3:$DA$102,MAX(BH$1,$A84),MIN(BH$1,$A84)))</f>
        <v>0</v>
      </c>
      <c r="BI84">
        <f>IF(BI$1=$A84,1,INDEX(Correlations!$F$3:$DA$102,MAX(BI$1,$A84),MIN(BI$1,$A84)))</f>
        <v>0</v>
      </c>
      <c r="BJ84">
        <f>IF(BJ$1=$A84,1,INDEX(Correlations!$F$3:$DA$102,MAX(BJ$1,$A84),MIN(BJ$1,$A84)))</f>
        <v>0</v>
      </c>
      <c r="BK84">
        <f>IF(BK$1=$A84,1,INDEX(Correlations!$F$3:$DA$102,MAX(BK$1,$A84),MIN(BK$1,$A84)))</f>
        <v>0</v>
      </c>
      <c r="BL84">
        <f>IF(BL$1=$A84,1,INDEX(Correlations!$F$3:$DA$102,MAX(BL$1,$A84),MIN(BL$1,$A84)))</f>
        <v>0.4</v>
      </c>
      <c r="BM84">
        <f>IF(BM$1=$A84,1,INDEX(Correlations!$F$3:$DA$102,MAX(BM$1,$A84),MIN(BM$1,$A84)))</f>
        <v>0.46</v>
      </c>
      <c r="BN84">
        <f>IF(BN$1=$A84,1,INDEX(Correlations!$F$3:$DA$102,MAX(BN$1,$A84),MIN(BN$1,$A84)))</f>
        <v>0.32</v>
      </c>
      <c r="BO84">
        <f>IF(BO$1=$A84,1,INDEX(Correlations!$F$3:$DA$102,MAX(BO$1,$A84),MIN(BO$1,$A84)))</f>
        <v>0.34</v>
      </c>
      <c r="BP84">
        <f>IF(BP$1=$A84,1,INDEX(Correlations!$F$3:$DA$102,MAX(BP$1,$A84),MIN(BP$1,$A84)))</f>
        <v>0</v>
      </c>
      <c r="BQ84">
        <f>IF(BQ$1=$A84,1,INDEX(Correlations!$F$3:$DA$102,MAX(BQ$1,$A84),MIN(BQ$1,$A84)))</f>
        <v>0</v>
      </c>
      <c r="BR84">
        <f>IF(BR$1=$A84,1,INDEX(Correlations!$F$3:$DA$102,MAX(BR$1,$A84),MIN(BR$1,$A84)))</f>
        <v>0</v>
      </c>
      <c r="BS84">
        <f>IF(BS$1=$A84,1,INDEX(Correlations!$F$3:$DA$102,MAX(BS$1,$A84),MIN(BS$1,$A84)))</f>
        <v>0</v>
      </c>
      <c r="BT84">
        <f>IF(BT$1=$A84,1,INDEX(Correlations!$F$3:$DA$102,MAX(BT$1,$A84),MIN(BT$1,$A84)))</f>
        <v>0.8</v>
      </c>
      <c r="BU84">
        <f>IF(BU$1=$A84,1,INDEX(Correlations!$F$3:$DA$102,MAX(BU$1,$A84),MIN(BU$1,$A84)))</f>
        <v>0.54</v>
      </c>
      <c r="BV84">
        <f>IF(BV$1=$A84,1,INDEX(Correlations!$F$3:$DA$102,MAX(BV$1,$A84),MIN(BV$1,$A84)))</f>
        <v>0.82</v>
      </c>
      <c r="BW84">
        <f>IF(BW$1=$A84,1,INDEX(Correlations!$F$3:$DA$102,MAX(BW$1,$A84),MIN(BW$1,$A84)))</f>
        <v>0.45</v>
      </c>
      <c r="BX84">
        <f>IF(BX$1=$A84,1,INDEX(Correlations!$F$3:$DA$102,MAX(BX$1,$A84),MIN(BX$1,$A84)))</f>
        <v>0.75</v>
      </c>
      <c r="BY84">
        <f>IF(BY$1=$A84,1,INDEX(Correlations!$F$3:$DA$102,MAX(BY$1,$A84),MIN(BY$1,$A84)))</f>
        <v>0.72</v>
      </c>
      <c r="BZ84">
        <f>IF(BZ$1=$A84,1,INDEX(Correlations!$F$3:$DA$102,MAX(BZ$1,$A84),MIN(BZ$1,$A84)))</f>
        <v>0.6</v>
      </c>
      <c r="CA84">
        <f>IF(CA$1=$A84,1,INDEX(Correlations!$F$3:$DA$102,MAX(CA$1,$A84),MIN(CA$1,$A84)))</f>
        <v>0.72</v>
      </c>
      <c r="CB84">
        <f>IF(CB$1=$A84,1,INDEX(Correlations!$F$3:$DA$102,MAX(CB$1,$A84),MIN(CB$1,$A84)))</f>
        <v>0.6</v>
      </c>
      <c r="CC84">
        <f>IF(CC$1=$A84,1,INDEX(Correlations!$F$3:$DA$102,MAX(CC$1,$A84),MIN(CC$1,$A84)))</f>
        <v>0.53</v>
      </c>
      <c r="CD84">
        <f>IF(CD$1=$A84,1,INDEX(Correlations!$F$3:$DA$102,MAX(CD$1,$A84),MIN(CD$1,$A84)))</f>
        <v>0.47</v>
      </c>
      <c r="CE84">
        <f>IF(CE$1=$A84,1,INDEX(Correlations!$F$3:$DA$102,MAX(CE$1,$A84),MIN(CE$1,$A84)))</f>
        <v>0.72</v>
      </c>
      <c r="CF84">
        <f>IF(CF$1=$A84,1,INDEX(Correlations!$F$3:$DA$102,MAX(CF$1,$A84),MIN(CF$1,$A84)))</f>
        <v>1</v>
      </c>
      <c r="CG84">
        <f>IF(CG$1=$A84,1,INDEX(Correlations!$F$3:$DA$102,MAX(CG$1,$A84),MIN(CG$1,$A84)))</f>
        <v>0.6</v>
      </c>
      <c r="CH84">
        <f>IF(CH$1=$A84,1,INDEX(Correlations!$F$3:$DA$102,MAX(CH$1,$A84),MIN(CH$1,$A84)))</f>
        <v>0.34</v>
      </c>
      <c r="CI84">
        <f>IF(CI$1=$A84,1,INDEX(Correlations!$F$3:$DA$102,MAX(CI$1,$A84),MIN(CI$1,$A84)))</f>
        <v>0.34</v>
      </c>
      <c r="CJ84">
        <f>IF(CJ$1=$A84,1,INDEX(Correlations!$F$3:$DA$102,MAX(CJ$1,$A84),MIN(CJ$1,$A84)))</f>
        <v>0.42</v>
      </c>
      <c r="CK84">
        <f>IF(CK$1=$A84,1,INDEX(Correlations!$F$3:$DA$102,MAX(CK$1,$A84),MIN(CK$1,$A84)))</f>
        <v>0.45</v>
      </c>
      <c r="CL84">
        <f>IF(CL$1=$A84,1,INDEX(Correlations!$F$3:$DA$102,MAX(CL$1,$A84),MIN(CL$1,$A84)))</f>
        <v>0.42</v>
      </c>
      <c r="CM84">
        <f>IF(CM$1=$A84,1,INDEX(Correlations!$F$3:$DA$102,MAX(CM$1,$A84),MIN(CM$1,$A84)))</f>
        <v>0.73</v>
      </c>
      <c r="CN84">
        <f>IF(CN$1=$A84,1,INDEX(Correlations!$F$3:$DA$102,MAX(CN$1,$A84),MIN(CN$1,$A84)))</f>
        <v>0.59</v>
      </c>
      <c r="CO84">
        <f>IF(CO$1=$A84,1,INDEX(Correlations!$F$3:$DA$102,MAX(CO$1,$A84),MIN(CO$1,$A84)))</f>
        <v>0.92</v>
      </c>
      <c r="CP84">
        <f>IF(CP$1=$A84,1,INDEX(Correlations!$F$3:$DA$102,MAX(CP$1,$A84),MIN(CP$1,$A84)))</f>
        <v>0.82</v>
      </c>
      <c r="CQ84">
        <f>IF(CQ$1=$A84,1,INDEX(Correlations!$F$3:$DA$102,MAX(CQ$1,$A84),MIN(CQ$1,$A84)))</f>
        <v>0.7</v>
      </c>
      <c r="CR84">
        <f>IF(CR$1=$A84,1,INDEX(Correlations!$F$3:$DA$102,MAX(CR$1,$A84),MIN(CR$1,$A84)))</f>
        <v>0.84</v>
      </c>
      <c r="CS84">
        <f>IF(CS$1=$A84,1,INDEX(Correlations!$F$3:$DA$102,MAX(CS$1,$A84),MIN(CS$1,$A84)))</f>
        <v>0.79</v>
      </c>
      <c r="CT84">
        <f>IF(CT$1=$A84,1,INDEX(Correlations!$F$3:$DA$102,MAX(CT$1,$A84),MIN(CT$1,$A84)))</f>
        <v>0.69</v>
      </c>
      <c r="CU84">
        <f>IF(CU$1=$A84,1,INDEX(Correlations!$F$3:$DA$102,MAX(CU$1,$A84),MIN(CU$1,$A84)))</f>
        <v>0.51</v>
      </c>
      <c r="CV84">
        <f>IF(CV$1=$A84,1,INDEX(Correlations!$F$3:$DA$102,MAX(CV$1,$A84),MIN(CV$1,$A84)))</f>
        <v>0.51</v>
      </c>
      <c r="CW84">
        <f>IF(CW$1=$A84,1,INDEX(Correlations!$F$3:$DA$102,MAX(CW$1,$A84),MIN(CW$1,$A84)))</f>
        <v>0.47</v>
      </c>
    </row>
    <row r="85" spans="1:101" x14ac:dyDescent="0.15">
      <c r="A85">
        <v>84</v>
      </c>
      <c r="B85">
        <f>IF(B$1=$A85,1,INDEX(Correlations!$F$3:$DA$102,MAX(B$1,$A85),MIN(B$1,$A85)))</f>
        <v>0</v>
      </c>
      <c r="C85">
        <f>IF(C$1=$A85,1,INDEX(Correlations!$F$3:$DA$102,MAX(C$1,$A85),MIN(C$1,$A85)))</f>
        <v>0</v>
      </c>
      <c r="D85">
        <f>IF(D$1=$A85,1,INDEX(Correlations!$F$3:$DA$102,MAX(D$1,$A85),MIN(D$1,$A85)))</f>
        <v>0</v>
      </c>
      <c r="E85">
        <f>IF(E$1=$A85,1,INDEX(Correlations!$F$3:$DA$102,MAX(E$1,$A85),MIN(E$1,$A85)))</f>
        <v>0</v>
      </c>
      <c r="F85">
        <f>IF(F$1=$A85,1,INDEX(Correlations!$F$3:$DA$102,MAX(F$1,$A85),MIN(F$1,$A85)))</f>
        <v>0</v>
      </c>
      <c r="G85">
        <f>IF(G$1=$A85,1,INDEX(Correlations!$F$3:$DA$102,MAX(G$1,$A85),MIN(G$1,$A85)))</f>
        <v>0</v>
      </c>
      <c r="H85">
        <f>IF(H$1=$A85,1,INDEX(Correlations!$F$3:$DA$102,MAX(H$1,$A85),MIN(H$1,$A85)))</f>
        <v>0</v>
      </c>
      <c r="I85">
        <f>IF(I$1=$A85,1,INDEX(Correlations!$F$3:$DA$102,MAX(I$1,$A85),MIN(I$1,$A85)))</f>
        <v>0</v>
      </c>
      <c r="J85">
        <f>IF(J$1=$A85,1,INDEX(Correlations!$F$3:$DA$102,MAX(J$1,$A85),MIN(J$1,$A85)))</f>
        <v>0</v>
      </c>
      <c r="K85">
        <f>IF(K$1=$A85,1,INDEX(Correlations!$F$3:$DA$102,MAX(K$1,$A85),MIN(K$1,$A85)))</f>
        <v>0</v>
      </c>
      <c r="L85">
        <f>IF(L$1=$A85,1,INDEX(Correlations!$F$3:$DA$102,MAX(L$1,$A85),MIN(L$1,$A85)))</f>
        <v>0</v>
      </c>
      <c r="M85">
        <f>IF(M$1=$A85,1,INDEX(Correlations!$F$3:$DA$102,MAX(M$1,$A85),MIN(M$1,$A85)))</f>
        <v>0</v>
      </c>
      <c r="N85">
        <f>IF(N$1=$A85,1,INDEX(Correlations!$F$3:$DA$102,MAX(N$1,$A85),MIN(N$1,$A85)))</f>
        <v>0</v>
      </c>
      <c r="O85">
        <f>IF(O$1=$A85,1,INDEX(Correlations!$F$3:$DA$102,MAX(O$1,$A85),MIN(O$1,$A85)))</f>
        <v>0</v>
      </c>
      <c r="P85">
        <f>IF(P$1=$A85,1,INDEX(Correlations!$F$3:$DA$102,MAX(P$1,$A85),MIN(P$1,$A85)))</f>
        <v>0</v>
      </c>
      <c r="Q85">
        <f>IF(Q$1=$A85,1,INDEX(Correlations!$F$3:$DA$102,MAX(Q$1,$A85),MIN(Q$1,$A85)))</f>
        <v>0</v>
      </c>
      <c r="R85">
        <f>IF(R$1=$A85,1,INDEX(Correlations!$F$3:$DA$102,MAX(R$1,$A85),MIN(R$1,$A85)))</f>
        <v>0</v>
      </c>
      <c r="S85">
        <f>IF(S$1=$A85,1,INDEX(Correlations!$F$3:$DA$102,MAX(S$1,$A85),MIN(S$1,$A85)))</f>
        <v>0</v>
      </c>
      <c r="T85">
        <f>IF(T$1=$A85,1,INDEX(Correlations!$F$3:$DA$102,MAX(T$1,$A85),MIN(T$1,$A85)))</f>
        <v>0</v>
      </c>
      <c r="U85">
        <f>IF(U$1=$A85,1,INDEX(Correlations!$F$3:$DA$102,MAX(U$1,$A85),MIN(U$1,$A85)))</f>
        <v>0</v>
      </c>
      <c r="V85">
        <f>IF(V$1=$A85,1,INDEX(Correlations!$F$3:$DA$102,MAX(V$1,$A85),MIN(V$1,$A85)))</f>
        <v>0</v>
      </c>
      <c r="W85">
        <f>IF(W$1=$A85,1,INDEX(Correlations!$F$3:$DA$102,MAX(W$1,$A85),MIN(W$1,$A85)))</f>
        <v>0</v>
      </c>
      <c r="X85">
        <f>IF(X$1=$A85,1,INDEX(Correlations!$F$3:$DA$102,MAX(X$1,$A85),MIN(X$1,$A85)))</f>
        <v>0</v>
      </c>
      <c r="Y85">
        <f>IF(Y$1=$A85,1,INDEX(Correlations!$F$3:$DA$102,MAX(Y$1,$A85),MIN(Y$1,$A85)))</f>
        <v>0</v>
      </c>
      <c r="Z85">
        <f>IF(Z$1=$A85,1,INDEX(Correlations!$F$3:$DA$102,MAX(Z$1,$A85),MIN(Z$1,$A85)))</f>
        <v>0</v>
      </c>
      <c r="AA85">
        <f>IF(AA$1=$A85,1,INDEX(Correlations!$F$3:$DA$102,MAX(AA$1,$A85),MIN(AA$1,$A85)))</f>
        <v>0</v>
      </c>
      <c r="AB85">
        <f>IF(AB$1=$A85,1,INDEX(Correlations!$F$3:$DA$102,MAX(AB$1,$A85),MIN(AB$1,$A85)))</f>
        <v>0</v>
      </c>
      <c r="AC85">
        <f>IF(AC$1=$A85,1,INDEX(Correlations!$F$3:$DA$102,MAX(AC$1,$A85),MIN(AC$1,$A85)))</f>
        <v>0</v>
      </c>
      <c r="AD85">
        <f>IF(AD$1=$A85,1,INDEX(Correlations!$F$3:$DA$102,MAX(AD$1,$A85),MIN(AD$1,$A85)))</f>
        <v>0</v>
      </c>
      <c r="AE85">
        <f>IF(AE$1=$A85,1,INDEX(Correlations!$F$3:$DA$102,MAX(AE$1,$A85),MIN(AE$1,$A85)))</f>
        <v>0</v>
      </c>
      <c r="AF85">
        <f>IF(AF$1=$A85,1,INDEX(Correlations!$F$3:$DA$102,MAX(AF$1,$A85),MIN(AF$1,$A85)))</f>
        <v>0</v>
      </c>
      <c r="AG85">
        <f>IF(AG$1=$A85,1,INDEX(Correlations!$F$3:$DA$102,MAX(AG$1,$A85),MIN(AG$1,$A85)))</f>
        <v>0</v>
      </c>
      <c r="AH85">
        <f>IF(AH$1=$A85,1,INDEX(Correlations!$F$3:$DA$102,MAX(AH$1,$A85),MIN(AH$1,$A85)))</f>
        <v>0</v>
      </c>
      <c r="AI85">
        <f>IF(AI$1=$A85,1,INDEX(Correlations!$F$3:$DA$102,MAX(AI$1,$A85),MIN(AI$1,$A85)))</f>
        <v>0</v>
      </c>
      <c r="AJ85">
        <f>IF(AJ$1=$A85,1,INDEX(Correlations!$F$3:$DA$102,MAX(AJ$1,$A85),MIN(AJ$1,$A85)))</f>
        <v>0</v>
      </c>
      <c r="AK85">
        <f>IF(AK$1=$A85,1,INDEX(Correlations!$F$3:$DA$102,MAX(AK$1,$A85),MIN(AK$1,$A85)))</f>
        <v>0</v>
      </c>
      <c r="AL85">
        <f>IF(AL$1=$A85,1,INDEX(Correlations!$F$3:$DA$102,MAX(AL$1,$A85),MIN(AL$1,$A85)))</f>
        <v>0</v>
      </c>
      <c r="AM85">
        <f>IF(AM$1=$A85,1,INDEX(Correlations!$F$3:$DA$102,MAX(AM$1,$A85),MIN(AM$1,$A85)))</f>
        <v>0</v>
      </c>
      <c r="AN85">
        <f>IF(AN$1=$A85,1,INDEX(Correlations!$F$3:$DA$102,MAX(AN$1,$A85),MIN(AN$1,$A85)))</f>
        <v>0</v>
      </c>
      <c r="AO85">
        <f>IF(AO$1=$A85,1,INDEX(Correlations!$F$3:$DA$102,MAX(AO$1,$A85),MIN(AO$1,$A85)))</f>
        <v>0</v>
      </c>
      <c r="AP85">
        <f>IF(AP$1=$A85,1,INDEX(Correlations!$F$3:$DA$102,MAX(AP$1,$A85),MIN(AP$1,$A85)))</f>
        <v>0</v>
      </c>
      <c r="AQ85">
        <f>IF(AQ$1=$A85,1,INDEX(Correlations!$F$3:$DA$102,MAX(AQ$1,$A85),MIN(AQ$1,$A85)))</f>
        <v>0</v>
      </c>
      <c r="AR85">
        <f>IF(AR$1=$A85,1,INDEX(Correlations!$F$3:$DA$102,MAX(AR$1,$A85),MIN(AR$1,$A85)))</f>
        <v>0</v>
      </c>
      <c r="AS85">
        <f>IF(AS$1=$A85,1,INDEX(Correlations!$F$3:$DA$102,MAX(AS$1,$A85),MIN(AS$1,$A85)))</f>
        <v>0</v>
      </c>
      <c r="AT85">
        <f>IF(AT$1=$A85,1,INDEX(Correlations!$F$3:$DA$102,MAX(AT$1,$A85),MIN(AT$1,$A85)))</f>
        <v>0</v>
      </c>
      <c r="AU85">
        <f>IF(AU$1=$A85,1,INDEX(Correlations!$F$3:$DA$102,MAX(AU$1,$A85),MIN(AU$1,$A85)))</f>
        <v>0</v>
      </c>
      <c r="AV85">
        <f>IF(AV$1=$A85,1,INDEX(Correlations!$F$3:$DA$102,MAX(AV$1,$A85),MIN(AV$1,$A85)))</f>
        <v>0</v>
      </c>
      <c r="AW85">
        <f>IF(AW$1=$A85,1,INDEX(Correlations!$F$3:$DA$102,MAX(AW$1,$A85),MIN(AW$1,$A85)))</f>
        <v>0</v>
      </c>
      <c r="AX85">
        <f>IF(AX$1=$A85,1,INDEX(Correlations!$F$3:$DA$102,MAX(AX$1,$A85),MIN(AX$1,$A85)))</f>
        <v>0</v>
      </c>
      <c r="AY85">
        <f>IF(AY$1=$A85,1,INDEX(Correlations!$F$3:$DA$102,MAX(AY$1,$A85),MIN(AY$1,$A85)))</f>
        <v>0</v>
      </c>
      <c r="AZ85">
        <f>IF(AZ$1=$A85,1,INDEX(Correlations!$F$3:$DA$102,MAX(AZ$1,$A85),MIN(AZ$1,$A85)))</f>
        <v>0</v>
      </c>
      <c r="BA85">
        <f>IF(BA$1=$A85,1,INDEX(Correlations!$F$3:$DA$102,MAX(BA$1,$A85),MIN(BA$1,$A85)))</f>
        <v>0</v>
      </c>
      <c r="BB85">
        <f>IF(BB$1=$A85,1,INDEX(Correlations!$F$3:$DA$102,MAX(BB$1,$A85),MIN(BB$1,$A85)))</f>
        <v>0</v>
      </c>
      <c r="BC85">
        <f>IF(BC$1=$A85,1,INDEX(Correlations!$F$3:$DA$102,MAX(BC$1,$A85),MIN(BC$1,$A85)))</f>
        <v>0</v>
      </c>
      <c r="BD85">
        <f>IF(BD$1=$A85,1,INDEX(Correlations!$F$3:$DA$102,MAX(BD$1,$A85),MIN(BD$1,$A85)))</f>
        <v>0</v>
      </c>
      <c r="BE85">
        <f>IF(BE$1=$A85,1,INDEX(Correlations!$F$3:$DA$102,MAX(BE$1,$A85),MIN(BE$1,$A85)))</f>
        <v>0</v>
      </c>
      <c r="BF85">
        <f>IF(BF$1=$A85,1,INDEX(Correlations!$F$3:$DA$102,MAX(BF$1,$A85),MIN(BF$1,$A85)))</f>
        <v>0</v>
      </c>
      <c r="BG85">
        <f>IF(BG$1=$A85,1,INDEX(Correlations!$F$3:$DA$102,MAX(BG$1,$A85),MIN(BG$1,$A85)))</f>
        <v>0</v>
      </c>
      <c r="BH85">
        <f>IF(BH$1=$A85,1,INDEX(Correlations!$F$3:$DA$102,MAX(BH$1,$A85),MIN(BH$1,$A85)))</f>
        <v>0</v>
      </c>
      <c r="BI85">
        <f>IF(BI$1=$A85,1,INDEX(Correlations!$F$3:$DA$102,MAX(BI$1,$A85),MIN(BI$1,$A85)))</f>
        <v>0</v>
      </c>
      <c r="BJ85">
        <f>IF(BJ$1=$A85,1,INDEX(Correlations!$F$3:$DA$102,MAX(BJ$1,$A85),MIN(BJ$1,$A85)))</f>
        <v>0</v>
      </c>
      <c r="BK85">
        <f>IF(BK$1=$A85,1,INDEX(Correlations!$F$3:$DA$102,MAX(BK$1,$A85),MIN(BK$1,$A85)))</f>
        <v>0</v>
      </c>
      <c r="BL85">
        <f>IF(BL$1=$A85,1,INDEX(Correlations!$F$3:$DA$102,MAX(BL$1,$A85),MIN(BL$1,$A85)))</f>
        <v>0</v>
      </c>
      <c r="BM85">
        <f>IF(BM$1=$A85,1,INDEX(Correlations!$F$3:$DA$102,MAX(BM$1,$A85),MIN(BM$1,$A85)))</f>
        <v>0</v>
      </c>
      <c r="BN85">
        <f>IF(BN$1=$A85,1,INDEX(Correlations!$F$3:$DA$102,MAX(BN$1,$A85),MIN(BN$1,$A85)))</f>
        <v>0</v>
      </c>
      <c r="BO85">
        <f>IF(BO$1=$A85,1,INDEX(Correlations!$F$3:$DA$102,MAX(BO$1,$A85),MIN(BO$1,$A85)))</f>
        <v>0</v>
      </c>
      <c r="BP85">
        <f>IF(BP$1=$A85,1,INDEX(Correlations!$F$3:$DA$102,MAX(BP$1,$A85),MIN(BP$1,$A85)))</f>
        <v>0</v>
      </c>
      <c r="BQ85">
        <f>IF(BQ$1=$A85,1,INDEX(Correlations!$F$3:$DA$102,MAX(BQ$1,$A85),MIN(BQ$1,$A85)))</f>
        <v>0</v>
      </c>
      <c r="BR85">
        <f>IF(BR$1=$A85,1,INDEX(Correlations!$F$3:$DA$102,MAX(BR$1,$A85),MIN(BR$1,$A85)))</f>
        <v>0</v>
      </c>
      <c r="BS85">
        <f>IF(BS$1=$A85,1,INDEX(Correlations!$F$3:$DA$102,MAX(BS$1,$A85),MIN(BS$1,$A85)))</f>
        <v>0</v>
      </c>
      <c r="BT85">
        <f>IF(BT$1=$A85,1,INDEX(Correlations!$F$3:$DA$102,MAX(BT$1,$A85),MIN(BT$1,$A85)))</f>
        <v>0.5</v>
      </c>
      <c r="BU85">
        <f>IF(BU$1=$A85,1,INDEX(Correlations!$F$3:$DA$102,MAX(BU$1,$A85),MIN(BU$1,$A85)))</f>
        <v>0.35</v>
      </c>
      <c r="BV85">
        <f>IF(BV$1=$A85,1,INDEX(Correlations!$F$3:$DA$102,MAX(BV$1,$A85),MIN(BV$1,$A85)))</f>
        <v>0.52</v>
      </c>
      <c r="BW85">
        <f>IF(BW$1=$A85,1,INDEX(Correlations!$F$3:$DA$102,MAX(BW$1,$A85),MIN(BW$1,$A85)))</f>
        <v>0.21</v>
      </c>
      <c r="BX85">
        <f>IF(BX$1=$A85,1,INDEX(Correlations!$F$3:$DA$102,MAX(BX$1,$A85),MIN(BX$1,$A85)))</f>
        <v>0.56000000000000005</v>
      </c>
      <c r="BY85">
        <f>IF(BY$1=$A85,1,INDEX(Correlations!$F$3:$DA$102,MAX(BY$1,$A85),MIN(BY$1,$A85)))</f>
        <v>0.49</v>
      </c>
      <c r="BZ85">
        <f>IF(BZ$1=$A85,1,INDEX(Correlations!$F$3:$DA$102,MAX(BZ$1,$A85),MIN(BZ$1,$A85)))</f>
        <v>0.62</v>
      </c>
      <c r="CA85">
        <f>IF(CA$1=$A85,1,INDEX(Correlations!$F$3:$DA$102,MAX(CA$1,$A85),MIN(CA$1,$A85)))</f>
        <v>0.39</v>
      </c>
      <c r="CB85">
        <f>IF(CB$1=$A85,1,INDEX(Correlations!$F$3:$DA$102,MAX(CB$1,$A85),MIN(CB$1,$A85)))</f>
        <v>0.43</v>
      </c>
      <c r="CC85">
        <f>IF(CC$1=$A85,1,INDEX(Correlations!$F$3:$DA$102,MAX(CC$1,$A85),MIN(CC$1,$A85)))</f>
        <v>0.26</v>
      </c>
      <c r="CD85">
        <f>IF(CD$1=$A85,1,INDEX(Correlations!$F$3:$DA$102,MAX(CD$1,$A85),MIN(CD$1,$A85)))</f>
        <v>0.5</v>
      </c>
      <c r="CE85">
        <f>IF(CE$1=$A85,1,INDEX(Correlations!$F$3:$DA$102,MAX(CE$1,$A85),MIN(CE$1,$A85)))</f>
        <v>0.36</v>
      </c>
      <c r="CF85">
        <f>IF(CF$1=$A85,1,INDEX(Correlations!$F$3:$DA$102,MAX(CF$1,$A85),MIN(CF$1,$A85)))</f>
        <v>0.6</v>
      </c>
      <c r="CG85">
        <f>IF(CG$1=$A85,1,INDEX(Correlations!$F$3:$DA$102,MAX(CG$1,$A85),MIN(CG$1,$A85)))</f>
        <v>1</v>
      </c>
      <c r="CH85">
        <f>IF(CH$1=$A85,1,INDEX(Correlations!$F$3:$DA$102,MAX(CH$1,$A85),MIN(CH$1,$A85)))</f>
        <v>0.24</v>
      </c>
      <c r="CI85">
        <f>IF(CI$1=$A85,1,INDEX(Correlations!$F$3:$DA$102,MAX(CI$1,$A85),MIN(CI$1,$A85)))</f>
        <v>0.14000000000000001</v>
      </c>
      <c r="CJ85">
        <f>IF(CJ$1=$A85,1,INDEX(Correlations!$F$3:$DA$102,MAX(CJ$1,$A85),MIN(CJ$1,$A85)))</f>
        <v>0.33</v>
      </c>
      <c r="CK85">
        <f>IF(CK$1=$A85,1,INDEX(Correlations!$F$3:$DA$102,MAX(CK$1,$A85),MIN(CK$1,$A85)))</f>
        <v>0.43</v>
      </c>
      <c r="CL85">
        <f>IF(CL$1=$A85,1,INDEX(Correlations!$F$3:$DA$102,MAX(CL$1,$A85),MIN(CL$1,$A85)))</f>
        <v>0.31</v>
      </c>
      <c r="CM85">
        <f>IF(CM$1=$A85,1,INDEX(Correlations!$F$3:$DA$102,MAX(CM$1,$A85),MIN(CM$1,$A85)))</f>
        <v>0.46</v>
      </c>
      <c r="CN85">
        <f>IF(CN$1=$A85,1,INDEX(Correlations!$F$3:$DA$102,MAX(CN$1,$A85),MIN(CN$1,$A85)))</f>
        <v>0.36</v>
      </c>
      <c r="CO85">
        <f>IF(CO$1=$A85,1,INDEX(Correlations!$F$3:$DA$102,MAX(CO$1,$A85),MIN(CO$1,$A85)))</f>
        <v>0.51</v>
      </c>
      <c r="CP85">
        <f>IF(CP$1=$A85,1,INDEX(Correlations!$F$3:$DA$102,MAX(CP$1,$A85),MIN(CP$1,$A85)))</f>
        <v>0.48</v>
      </c>
      <c r="CQ85">
        <f>IF(CQ$1=$A85,1,INDEX(Correlations!$F$3:$DA$102,MAX(CQ$1,$A85),MIN(CQ$1,$A85)))</f>
        <v>0.4</v>
      </c>
      <c r="CR85">
        <f>IF(CR$1=$A85,1,INDEX(Correlations!$F$3:$DA$102,MAX(CR$1,$A85),MIN(CR$1,$A85)))</f>
        <v>0.53</v>
      </c>
      <c r="CS85">
        <f>IF(CS$1=$A85,1,INDEX(Correlations!$F$3:$DA$102,MAX(CS$1,$A85),MIN(CS$1,$A85)))</f>
        <v>0.64</v>
      </c>
      <c r="CT85">
        <f>IF(CT$1=$A85,1,INDEX(Correlations!$F$3:$DA$102,MAX(CT$1,$A85),MIN(CT$1,$A85)))</f>
        <v>0.41</v>
      </c>
      <c r="CU85">
        <f>IF(CU$1=$A85,1,INDEX(Correlations!$F$3:$DA$102,MAX(CU$1,$A85),MIN(CU$1,$A85)))</f>
        <v>0.31</v>
      </c>
      <c r="CV85">
        <f>IF(CV$1=$A85,1,INDEX(Correlations!$F$3:$DA$102,MAX(CV$1,$A85),MIN(CV$1,$A85)))</f>
        <v>0.46</v>
      </c>
      <c r="CW85">
        <f>IF(CW$1=$A85,1,INDEX(Correlations!$F$3:$DA$102,MAX(CW$1,$A85),MIN(CW$1,$A85)))</f>
        <v>0.32</v>
      </c>
    </row>
    <row r="86" spans="1:101" x14ac:dyDescent="0.15">
      <c r="A86">
        <v>85</v>
      </c>
      <c r="B86">
        <f>IF(B$1=$A86,1,INDEX(Correlations!$F$3:$DA$102,MAX(B$1,$A86),MIN(B$1,$A86)))</f>
        <v>0</v>
      </c>
      <c r="C86">
        <f>IF(C$1=$A86,1,INDEX(Correlations!$F$3:$DA$102,MAX(C$1,$A86),MIN(C$1,$A86)))</f>
        <v>0</v>
      </c>
      <c r="D86">
        <f>IF(D$1=$A86,1,INDEX(Correlations!$F$3:$DA$102,MAX(D$1,$A86),MIN(D$1,$A86)))</f>
        <v>0</v>
      </c>
      <c r="E86">
        <f>IF(E$1=$A86,1,INDEX(Correlations!$F$3:$DA$102,MAX(E$1,$A86),MIN(E$1,$A86)))</f>
        <v>0</v>
      </c>
      <c r="F86">
        <f>IF(F$1=$A86,1,INDEX(Correlations!$F$3:$DA$102,MAX(F$1,$A86),MIN(F$1,$A86)))</f>
        <v>0</v>
      </c>
      <c r="G86">
        <f>IF(G$1=$A86,1,INDEX(Correlations!$F$3:$DA$102,MAX(G$1,$A86),MIN(G$1,$A86)))</f>
        <v>0</v>
      </c>
      <c r="H86">
        <f>IF(H$1=$A86,1,INDEX(Correlations!$F$3:$DA$102,MAX(H$1,$A86),MIN(H$1,$A86)))</f>
        <v>0</v>
      </c>
      <c r="I86">
        <f>IF(I$1=$A86,1,INDEX(Correlations!$F$3:$DA$102,MAX(I$1,$A86),MIN(I$1,$A86)))</f>
        <v>0</v>
      </c>
      <c r="J86">
        <f>IF(J$1=$A86,1,INDEX(Correlations!$F$3:$DA$102,MAX(J$1,$A86),MIN(J$1,$A86)))</f>
        <v>0</v>
      </c>
      <c r="K86">
        <f>IF(K$1=$A86,1,INDEX(Correlations!$F$3:$DA$102,MAX(K$1,$A86),MIN(K$1,$A86)))</f>
        <v>0</v>
      </c>
      <c r="L86">
        <f>IF(L$1=$A86,1,INDEX(Correlations!$F$3:$DA$102,MAX(L$1,$A86),MIN(L$1,$A86)))</f>
        <v>0</v>
      </c>
      <c r="M86">
        <f>IF(M$1=$A86,1,INDEX(Correlations!$F$3:$DA$102,MAX(M$1,$A86),MIN(M$1,$A86)))</f>
        <v>0</v>
      </c>
      <c r="N86">
        <f>IF(N$1=$A86,1,INDEX(Correlations!$F$3:$DA$102,MAX(N$1,$A86),MIN(N$1,$A86)))</f>
        <v>0</v>
      </c>
      <c r="O86">
        <f>IF(O$1=$A86,1,INDEX(Correlations!$F$3:$DA$102,MAX(O$1,$A86),MIN(O$1,$A86)))</f>
        <v>0</v>
      </c>
      <c r="P86">
        <f>IF(P$1=$A86,1,INDEX(Correlations!$F$3:$DA$102,MAX(P$1,$A86),MIN(P$1,$A86)))</f>
        <v>0</v>
      </c>
      <c r="Q86">
        <f>IF(Q$1=$A86,1,INDEX(Correlations!$F$3:$DA$102,MAX(Q$1,$A86),MIN(Q$1,$A86)))</f>
        <v>0</v>
      </c>
      <c r="R86">
        <f>IF(R$1=$A86,1,INDEX(Correlations!$F$3:$DA$102,MAX(R$1,$A86),MIN(R$1,$A86)))</f>
        <v>0</v>
      </c>
      <c r="S86">
        <f>IF(S$1=$A86,1,INDEX(Correlations!$F$3:$DA$102,MAX(S$1,$A86),MIN(S$1,$A86)))</f>
        <v>0</v>
      </c>
      <c r="T86">
        <f>IF(T$1=$A86,1,INDEX(Correlations!$F$3:$DA$102,MAX(T$1,$A86),MIN(T$1,$A86)))</f>
        <v>0</v>
      </c>
      <c r="U86">
        <f>IF(U$1=$A86,1,INDEX(Correlations!$F$3:$DA$102,MAX(U$1,$A86),MIN(U$1,$A86)))</f>
        <v>0</v>
      </c>
      <c r="V86">
        <f>IF(V$1=$A86,1,INDEX(Correlations!$F$3:$DA$102,MAX(V$1,$A86),MIN(V$1,$A86)))</f>
        <v>0</v>
      </c>
      <c r="W86">
        <f>IF(W$1=$A86,1,INDEX(Correlations!$F$3:$DA$102,MAX(W$1,$A86),MIN(W$1,$A86)))</f>
        <v>0</v>
      </c>
      <c r="X86">
        <f>IF(X$1=$A86,1,INDEX(Correlations!$F$3:$DA$102,MAX(X$1,$A86),MIN(X$1,$A86)))</f>
        <v>0</v>
      </c>
      <c r="Y86">
        <f>IF(Y$1=$A86,1,INDEX(Correlations!$F$3:$DA$102,MAX(Y$1,$A86),MIN(Y$1,$A86)))</f>
        <v>0</v>
      </c>
      <c r="Z86">
        <f>IF(Z$1=$A86,1,INDEX(Correlations!$F$3:$DA$102,MAX(Z$1,$A86),MIN(Z$1,$A86)))</f>
        <v>0</v>
      </c>
      <c r="AA86">
        <f>IF(AA$1=$A86,1,INDEX(Correlations!$F$3:$DA$102,MAX(AA$1,$A86),MIN(AA$1,$A86)))</f>
        <v>0</v>
      </c>
      <c r="AB86">
        <f>IF(AB$1=$A86,1,INDEX(Correlations!$F$3:$DA$102,MAX(AB$1,$A86),MIN(AB$1,$A86)))</f>
        <v>0</v>
      </c>
      <c r="AC86">
        <f>IF(AC$1=$A86,1,INDEX(Correlations!$F$3:$DA$102,MAX(AC$1,$A86),MIN(AC$1,$A86)))</f>
        <v>0</v>
      </c>
      <c r="AD86">
        <f>IF(AD$1=$A86,1,INDEX(Correlations!$F$3:$DA$102,MAX(AD$1,$A86),MIN(AD$1,$A86)))</f>
        <v>0</v>
      </c>
      <c r="AE86">
        <f>IF(AE$1=$A86,1,INDEX(Correlations!$F$3:$DA$102,MAX(AE$1,$A86),MIN(AE$1,$A86)))</f>
        <v>0</v>
      </c>
      <c r="AF86">
        <f>IF(AF$1=$A86,1,INDEX(Correlations!$F$3:$DA$102,MAX(AF$1,$A86),MIN(AF$1,$A86)))</f>
        <v>0</v>
      </c>
      <c r="AG86">
        <f>IF(AG$1=$A86,1,INDEX(Correlations!$F$3:$DA$102,MAX(AG$1,$A86),MIN(AG$1,$A86)))</f>
        <v>0</v>
      </c>
      <c r="AH86">
        <f>IF(AH$1=$A86,1,INDEX(Correlations!$F$3:$DA$102,MAX(AH$1,$A86),MIN(AH$1,$A86)))</f>
        <v>0</v>
      </c>
      <c r="AI86">
        <f>IF(AI$1=$A86,1,INDEX(Correlations!$F$3:$DA$102,MAX(AI$1,$A86),MIN(AI$1,$A86)))</f>
        <v>0</v>
      </c>
      <c r="AJ86">
        <f>IF(AJ$1=$A86,1,INDEX(Correlations!$F$3:$DA$102,MAX(AJ$1,$A86),MIN(AJ$1,$A86)))</f>
        <v>0</v>
      </c>
      <c r="AK86">
        <f>IF(AK$1=$A86,1,INDEX(Correlations!$F$3:$DA$102,MAX(AK$1,$A86),MIN(AK$1,$A86)))</f>
        <v>0</v>
      </c>
      <c r="AL86">
        <f>IF(AL$1=$A86,1,INDEX(Correlations!$F$3:$DA$102,MAX(AL$1,$A86),MIN(AL$1,$A86)))</f>
        <v>0</v>
      </c>
      <c r="AM86">
        <f>IF(AM$1=$A86,1,INDEX(Correlations!$F$3:$DA$102,MAX(AM$1,$A86),MIN(AM$1,$A86)))</f>
        <v>0</v>
      </c>
      <c r="AN86">
        <f>IF(AN$1=$A86,1,INDEX(Correlations!$F$3:$DA$102,MAX(AN$1,$A86),MIN(AN$1,$A86)))</f>
        <v>0</v>
      </c>
      <c r="AO86">
        <f>IF(AO$1=$A86,1,INDEX(Correlations!$F$3:$DA$102,MAX(AO$1,$A86),MIN(AO$1,$A86)))</f>
        <v>0</v>
      </c>
      <c r="AP86">
        <f>IF(AP$1=$A86,1,INDEX(Correlations!$F$3:$DA$102,MAX(AP$1,$A86),MIN(AP$1,$A86)))</f>
        <v>0</v>
      </c>
      <c r="AQ86">
        <f>IF(AQ$1=$A86,1,INDEX(Correlations!$F$3:$DA$102,MAX(AQ$1,$A86),MIN(AQ$1,$A86)))</f>
        <v>0</v>
      </c>
      <c r="AR86">
        <f>IF(AR$1=$A86,1,INDEX(Correlations!$F$3:$DA$102,MAX(AR$1,$A86),MIN(AR$1,$A86)))</f>
        <v>0</v>
      </c>
      <c r="AS86">
        <f>IF(AS$1=$A86,1,INDEX(Correlations!$F$3:$DA$102,MAX(AS$1,$A86),MIN(AS$1,$A86)))</f>
        <v>0</v>
      </c>
      <c r="AT86">
        <f>IF(AT$1=$A86,1,INDEX(Correlations!$F$3:$DA$102,MAX(AT$1,$A86),MIN(AT$1,$A86)))</f>
        <v>0</v>
      </c>
      <c r="AU86">
        <f>IF(AU$1=$A86,1,INDEX(Correlations!$F$3:$DA$102,MAX(AU$1,$A86),MIN(AU$1,$A86)))</f>
        <v>0</v>
      </c>
      <c r="AV86">
        <f>IF(AV$1=$A86,1,INDEX(Correlations!$F$3:$DA$102,MAX(AV$1,$A86),MIN(AV$1,$A86)))</f>
        <v>0</v>
      </c>
      <c r="AW86">
        <f>IF(AW$1=$A86,1,INDEX(Correlations!$F$3:$DA$102,MAX(AW$1,$A86),MIN(AW$1,$A86)))</f>
        <v>0</v>
      </c>
      <c r="AX86">
        <f>IF(AX$1=$A86,1,INDEX(Correlations!$F$3:$DA$102,MAX(AX$1,$A86),MIN(AX$1,$A86)))</f>
        <v>0</v>
      </c>
      <c r="AY86">
        <f>IF(AY$1=$A86,1,INDEX(Correlations!$F$3:$DA$102,MAX(AY$1,$A86),MIN(AY$1,$A86)))</f>
        <v>0</v>
      </c>
      <c r="AZ86">
        <f>IF(AZ$1=$A86,1,INDEX(Correlations!$F$3:$DA$102,MAX(AZ$1,$A86),MIN(AZ$1,$A86)))</f>
        <v>0</v>
      </c>
      <c r="BA86">
        <f>IF(BA$1=$A86,1,INDEX(Correlations!$F$3:$DA$102,MAX(BA$1,$A86),MIN(BA$1,$A86)))</f>
        <v>0</v>
      </c>
      <c r="BB86">
        <f>IF(BB$1=$A86,1,INDEX(Correlations!$F$3:$DA$102,MAX(BB$1,$A86),MIN(BB$1,$A86)))</f>
        <v>0</v>
      </c>
      <c r="BC86">
        <f>IF(BC$1=$A86,1,INDEX(Correlations!$F$3:$DA$102,MAX(BC$1,$A86),MIN(BC$1,$A86)))</f>
        <v>0</v>
      </c>
      <c r="BD86">
        <f>IF(BD$1=$A86,1,INDEX(Correlations!$F$3:$DA$102,MAX(BD$1,$A86),MIN(BD$1,$A86)))</f>
        <v>0</v>
      </c>
      <c r="BE86">
        <f>IF(BE$1=$A86,1,INDEX(Correlations!$F$3:$DA$102,MAX(BE$1,$A86),MIN(BE$1,$A86)))</f>
        <v>0</v>
      </c>
      <c r="BF86">
        <f>IF(BF$1=$A86,1,INDEX(Correlations!$F$3:$DA$102,MAX(BF$1,$A86),MIN(BF$1,$A86)))</f>
        <v>0</v>
      </c>
      <c r="BG86">
        <f>IF(BG$1=$A86,1,INDEX(Correlations!$F$3:$DA$102,MAX(BG$1,$A86),MIN(BG$1,$A86)))</f>
        <v>0</v>
      </c>
      <c r="BH86">
        <f>IF(BH$1=$A86,1,INDEX(Correlations!$F$3:$DA$102,MAX(BH$1,$A86),MIN(BH$1,$A86)))</f>
        <v>0</v>
      </c>
      <c r="BI86">
        <f>IF(BI$1=$A86,1,INDEX(Correlations!$F$3:$DA$102,MAX(BI$1,$A86),MIN(BI$1,$A86)))</f>
        <v>0</v>
      </c>
      <c r="BJ86">
        <f>IF(BJ$1=$A86,1,INDEX(Correlations!$F$3:$DA$102,MAX(BJ$1,$A86),MIN(BJ$1,$A86)))</f>
        <v>0</v>
      </c>
      <c r="BK86">
        <f>IF(BK$1=$A86,1,INDEX(Correlations!$F$3:$DA$102,MAX(BK$1,$A86),MIN(BK$1,$A86)))</f>
        <v>0</v>
      </c>
      <c r="BL86">
        <f>IF(BL$1=$A86,1,INDEX(Correlations!$F$3:$DA$102,MAX(BL$1,$A86),MIN(BL$1,$A86)))</f>
        <v>0</v>
      </c>
      <c r="BM86">
        <f>IF(BM$1=$A86,1,INDEX(Correlations!$F$3:$DA$102,MAX(BM$1,$A86),MIN(BM$1,$A86)))</f>
        <v>0</v>
      </c>
      <c r="BN86">
        <f>IF(BN$1=$A86,1,INDEX(Correlations!$F$3:$DA$102,MAX(BN$1,$A86),MIN(BN$1,$A86)))</f>
        <v>0</v>
      </c>
      <c r="BO86">
        <f>IF(BO$1=$A86,1,INDEX(Correlations!$F$3:$DA$102,MAX(BO$1,$A86),MIN(BO$1,$A86)))</f>
        <v>0</v>
      </c>
      <c r="BP86">
        <f>IF(BP$1=$A86,1,INDEX(Correlations!$F$3:$DA$102,MAX(BP$1,$A86),MIN(BP$1,$A86)))</f>
        <v>0</v>
      </c>
      <c r="BQ86">
        <f>IF(BQ$1=$A86,1,INDEX(Correlations!$F$3:$DA$102,MAX(BQ$1,$A86),MIN(BQ$1,$A86)))</f>
        <v>0</v>
      </c>
      <c r="BR86">
        <f>IF(BR$1=$A86,1,INDEX(Correlations!$F$3:$DA$102,MAX(BR$1,$A86),MIN(BR$1,$A86)))</f>
        <v>0</v>
      </c>
      <c r="BS86">
        <f>IF(BS$1=$A86,1,INDEX(Correlations!$F$3:$DA$102,MAX(BS$1,$A86),MIN(BS$1,$A86)))</f>
        <v>0</v>
      </c>
      <c r="BT86">
        <f>IF(BT$1=$A86,1,INDEX(Correlations!$F$3:$DA$102,MAX(BT$1,$A86),MIN(BT$1,$A86)))</f>
        <v>0.49</v>
      </c>
      <c r="BU86">
        <f>IF(BU$1=$A86,1,INDEX(Correlations!$F$3:$DA$102,MAX(BU$1,$A86),MIN(BU$1,$A86)))</f>
        <v>0.72</v>
      </c>
      <c r="BV86">
        <f>IF(BV$1=$A86,1,INDEX(Correlations!$F$3:$DA$102,MAX(BV$1,$A86),MIN(BV$1,$A86)))</f>
        <v>0.37</v>
      </c>
      <c r="BW86">
        <f>IF(BW$1=$A86,1,INDEX(Correlations!$F$3:$DA$102,MAX(BW$1,$A86),MIN(BW$1,$A86)))</f>
        <v>0.6</v>
      </c>
      <c r="BX86">
        <f>IF(BX$1=$A86,1,INDEX(Correlations!$F$3:$DA$102,MAX(BX$1,$A86),MIN(BX$1,$A86)))</f>
        <v>0.3</v>
      </c>
      <c r="BY86">
        <f>IF(BY$1=$A86,1,INDEX(Correlations!$F$3:$DA$102,MAX(BY$1,$A86),MIN(BY$1,$A86)))</f>
        <v>0.23</v>
      </c>
      <c r="BZ86">
        <f>IF(BZ$1=$A86,1,INDEX(Correlations!$F$3:$DA$102,MAX(BZ$1,$A86),MIN(BZ$1,$A86)))</f>
        <v>0.2</v>
      </c>
      <c r="CA86">
        <f>IF(CA$1=$A86,1,INDEX(Correlations!$F$3:$DA$102,MAX(CA$1,$A86),MIN(CA$1,$A86)))</f>
        <v>0.57999999999999996</v>
      </c>
      <c r="CB86">
        <f>IF(CB$1=$A86,1,INDEX(Correlations!$F$3:$DA$102,MAX(CB$1,$A86),MIN(CB$1,$A86)))</f>
        <v>0.5</v>
      </c>
      <c r="CC86">
        <f>IF(CC$1=$A86,1,INDEX(Correlations!$F$3:$DA$102,MAX(CC$1,$A86),MIN(CC$1,$A86)))</f>
        <v>0.41</v>
      </c>
      <c r="CD86">
        <f>IF(CD$1=$A86,1,INDEX(Correlations!$F$3:$DA$102,MAX(CD$1,$A86),MIN(CD$1,$A86)))</f>
        <v>7.0000000000000007E-2</v>
      </c>
      <c r="CE86">
        <f>IF(CE$1=$A86,1,INDEX(Correlations!$F$3:$DA$102,MAX(CE$1,$A86),MIN(CE$1,$A86)))</f>
        <v>0.52</v>
      </c>
      <c r="CF86">
        <f>IF(CF$1=$A86,1,INDEX(Correlations!$F$3:$DA$102,MAX(CF$1,$A86),MIN(CF$1,$A86)))</f>
        <v>0.34</v>
      </c>
      <c r="CG86">
        <f>IF(CG$1=$A86,1,INDEX(Correlations!$F$3:$DA$102,MAX(CG$1,$A86),MIN(CG$1,$A86)))</f>
        <v>0.24</v>
      </c>
      <c r="CH86">
        <f>IF(CH$1=$A86,1,INDEX(Correlations!$F$3:$DA$102,MAX(CH$1,$A86),MIN(CH$1,$A86)))</f>
        <v>1</v>
      </c>
      <c r="CI86">
        <f>IF(CI$1=$A86,1,INDEX(Correlations!$F$3:$DA$102,MAX(CI$1,$A86),MIN(CI$1,$A86)))</f>
        <v>0.55000000000000004</v>
      </c>
      <c r="CJ86">
        <f>IF(CJ$1=$A86,1,INDEX(Correlations!$F$3:$DA$102,MAX(CJ$1,$A86),MIN(CJ$1,$A86)))</f>
        <v>0.24</v>
      </c>
      <c r="CK86">
        <f>IF(CK$1=$A86,1,INDEX(Correlations!$F$3:$DA$102,MAX(CK$1,$A86),MIN(CK$1,$A86)))</f>
        <v>0.16</v>
      </c>
      <c r="CL86">
        <f>IF(CL$1=$A86,1,INDEX(Correlations!$F$3:$DA$102,MAX(CL$1,$A86),MIN(CL$1,$A86)))</f>
        <v>-0.05</v>
      </c>
      <c r="CM86">
        <f>IF(CM$1=$A86,1,INDEX(Correlations!$F$3:$DA$102,MAX(CM$1,$A86),MIN(CM$1,$A86)))</f>
        <v>0.66</v>
      </c>
      <c r="CN86">
        <f>IF(CN$1=$A86,1,INDEX(Correlations!$F$3:$DA$102,MAX(CN$1,$A86),MIN(CN$1,$A86)))</f>
        <v>0.47</v>
      </c>
      <c r="CO86">
        <f>IF(CO$1=$A86,1,INDEX(Correlations!$F$3:$DA$102,MAX(CO$1,$A86),MIN(CO$1,$A86)))</f>
        <v>0.47</v>
      </c>
      <c r="CP86">
        <f>IF(CP$1=$A86,1,INDEX(Correlations!$F$3:$DA$102,MAX(CP$1,$A86),MIN(CP$1,$A86)))</f>
        <v>0.61</v>
      </c>
      <c r="CQ86">
        <f>IF(CQ$1=$A86,1,INDEX(Correlations!$F$3:$DA$102,MAX(CQ$1,$A86),MIN(CQ$1,$A86)))</f>
        <v>0.55000000000000004</v>
      </c>
      <c r="CR86">
        <f>IF(CR$1=$A86,1,INDEX(Correlations!$F$3:$DA$102,MAX(CR$1,$A86),MIN(CR$1,$A86)))</f>
        <v>0.46</v>
      </c>
      <c r="CS86">
        <f>IF(CS$1=$A86,1,INDEX(Correlations!$F$3:$DA$102,MAX(CS$1,$A86),MIN(CS$1,$A86)))</f>
        <v>0.27</v>
      </c>
      <c r="CT86">
        <f>IF(CT$1=$A86,1,INDEX(Correlations!$F$3:$DA$102,MAX(CT$1,$A86),MIN(CT$1,$A86)))</f>
        <v>0.72</v>
      </c>
      <c r="CU86">
        <f>IF(CU$1=$A86,1,INDEX(Correlations!$F$3:$DA$102,MAX(CU$1,$A86),MIN(CU$1,$A86)))</f>
        <v>0.8</v>
      </c>
      <c r="CV86">
        <f>IF(CV$1=$A86,1,INDEX(Correlations!$F$3:$DA$102,MAX(CV$1,$A86),MIN(CV$1,$A86)))</f>
        <v>0.27</v>
      </c>
      <c r="CW86">
        <f>IF(CW$1=$A86,1,INDEX(Correlations!$F$3:$DA$102,MAX(CW$1,$A86),MIN(CW$1,$A86)))</f>
        <v>0.93</v>
      </c>
    </row>
    <row r="87" spans="1:101" x14ac:dyDescent="0.15">
      <c r="A87">
        <v>86</v>
      </c>
      <c r="B87">
        <f>IF(B$1=$A87,1,INDEX(Correlations!$F$3:$DA$102,MAX(B$1,$A87),MIN(B$1,$A87)))</f>
        <v>0</v>
      </c>
      <c r="C87">
        <f>IF(C$1=$A87,1,INDEX(Correlations!$F$3:$DA$102,MAX(C$1,$A87),MIN(C$1,$A87)))</f>
        <v>0</v>
      </c>
      <c r="D87">
        <f>IF(D$1=$A87,1,INDEX(Correlations!$F$3:$DA$102,MAX(D$1,$A87),MIN(D$1,$A87)))</f>
        <v>0</v>
      </c>
      <c r="E87">
        <f>IF(E$1=$A87,1,INDEX(Correlations!$F$3:$DA$102,MAX(E$1,$A87),MIN(E$1,$A87)))</f>
        <v>0</v>
      </c>
      <c r="F87">
        <f>IF(F$1=$A87,1,INDEX(Correlations!$F$3:$DA$102,MAX(F$1,$A87),MIN(F$1,$A87)))</f>
        <v>0</v>
      </c>
      <c r="G87">
        <f>IF(G$1=$A87,1,INDEX(Correlations!$F$3:$DA$102,MAX(G$1,$A87),MIN(G$1,$A87)))</f>
        <v>0</v>
      </c>
      <c r="H87">
        <f>IF(H$1=$A87,1,INDEX(Correlations!$F$3:$DA$102,MAX(H$1,$A87),MIN(H$1,$A87)))</f>
        <v>0</v>
      </c>
      <c r="I87">
        <f>IF(I$1=$A87,1,INDEX(Correlations!$F$3:$DA$102,MAX(I$1,$A87),MIN(I$1,$A87)))</f>
        <v>0</v>
      </c>
      <c r="J87">
        <f>IF(J$1=$A87,1,INDEX(Correlations!$F$3:$DA$102,MAX(J$1,$A87),MIN(J$1,$A87)))</f>
        <v>0</v>
      </c>
      <c r="K87">
        <f>IF(K$1=$A87,1,INDEX(Correlations!$F$3:$DA$102,MAX(K$1,$A87),MIN(K$1,$A87)))</f>
        <v>0</v>
      </c>
      <c r="L87">
        <f>IF(L$1=$A87,1,INDEX(Correlations!$F$3:$DA$102,MAX(L$1,$A87),MIN(L$1,$A87)))</f>
        <v>0</v>
      </c>
      <c r="M87">
        <f>IF(M$1=$A87,1,INDEX(Correlations!$F$3:$DA$102,MAX(M$1,$A87),MIN(M$1,$A87)))</f>
        <v>0</v>
      </c>
      <c r="N87">
        <f>IF(N$1=$A87,1,INDEX(Correlations!$F$3:$DA$102,MAX(N$1,$A87),MIN(N$1,$A87)))</f>
        <v>0</v>
      </c>
      <c r="O87">
        <f>IF(O$1=$A87,1,INDEX(Correlations!$F$3:$DA$102,MAX(O$1,$A87),MIN(O$1,$A87)))</f>
        <v>0</v>
      </c>
      <c r="P87">
        <f>IF(P$1=$A87,1,INDEX(Correlations!$F$3:$DA$102,MAX(P$1,$A87),MIN(P$1,$A87)))</f>
        <v>0</v>
      </c>
      <c r="Q87">
        <f>IF(Q$1=$A87,1,INDEX(Correlations!$F$3:$DA$102,MAX(Q$1,$A87),MIN(Q$1,$A87)))</f>
        <v>0</v>
      </c>
      <c r="R87">
        <f>IF(R$1=$A87,1,INDEX(Correlations!$F$3:$DA$102,MAX(R$1,$A87),MIN(R$1,$A87)))</f>
        <v>0</v>
      </c>
      <c r="S87">
        <f>IF(S$1=$A87,1,INDEX(Correlations!$F$3:$DA$102,MAX(S$1,$A87),MIN(S$1,$A87)))</f>
        <v>0</v>
      </c>
      <c r="T87">
        <f>IF(T$1=$A87,1,INDEX(Correlations!$F$3:$DA$102,MAX(T$1,$A87),MIN(T$1,$A87)))</f>
        <v>0</v>
      </c>
      <c r="U87">
        <f>IF(U$1=$A87,1,INDEX(Correlations!$F$3:$DA$102,MAX(U$1,$A87),MIN(U$1,$A87)))</f>
        <v>0</v>
      </c>
      <c r="V87">
        <f>IF(V$1=$A87,1,INDEX(Correlations!$F$3:$DA$102,MAX(V$1,$A87),MIN(V$1,$A87)))</f>
        <v>0</v>
      </c>
      <c r="W87">
        <f>IF(W$1=$A87,1,INDEX(Correlations!$F$3:$DA$102,MAX(W$1,$A87),MIN(W$1,$A87)))</f>
        <v>0</v>
      </c>
      <c r="X87">
        <f>IF(X$1=$A87,1,INDEX(Correlations!$F$3:$DA$102,MAX(X$1,$A87),MIN(X$1,$A87)))</f>
        <v>0</v>
      </c>
      <c r="Y87">
        <f>IF(Y$1=$A87,1,INDEX(Correlations!$F$3:$DA$102,MAX(Y$1,$A87),MIN(Y$1,$A87)))</f>
        <v>0</v>
      </c>
      <c r="Z87">
        <f>IF(Z$1=$A87,1,INDEX(Correlations!$F$3:$DA$102,MAX(Z$1,$A87),MIN(Z$1,$A87)))</f>
        <v>0</v>
      </c>
      <c r="AA87">
        <f>IF(AA$1=$A87,1,INDEX(Correlations!$F$3:$DA$102,MAX(AA$1,$A87),MIN(AA$1,$A87)))</f>
        <v>0</v>
      </c>
      <c r="AB87">
        <f>IF(AB$1=$A87,1,INDEX(Correlations!$F$3:$DA$102,MAX(AB$1,$A87),MIN(AB$1,$A87)))</f>
        <v>0</v>
      </c>
      <c r="AC87">
        <f>IF(AC$1=$A87,1,INDEX(Correlations!$F$3:$DA$102,MAX(AC$1,$A87),MIN(AC$1,$A87)))</f>
        <v>0</v>
      </c>
      <c r="AD87">
        <f>IF(AD$1=$A87,1,INDEX(Correlations!$F$3:$DA$102,MAX(AD$1,$A87),MIN(AD$1,$A87)))</f>
        <v>0</v>
      </c>
      <c r="AE87">
        <f>IF(AE$1=$A87,1,INDEX(Correlations!$F$3:$DA$102,MAX(AE$1,$A87),MIN(AE$1,$A87)))</f>
        <v>0</v>
      </c>
      <c r="AF87">
        <f>IF(AF$1=$A87,1,INDEX(Correlations!$F$3:$DA$102,MAX(AF$1,$A87),MIN(AF$1,$A87)))</f>
        <v>0</v>
      </c>
      <c r="AG87">
        <f>IF(AG$1=$A87,1,INDEX(Correlations!$F$3:$DA$102,MAX(AG$1,$A87),MIN(AG$1,$A87)))</f>
        <v>0</v>
      </c>
      <c r="AH87">
        <f>IF(AH$1=$A87,1,INDEX(Correlations!$F$3:$DA$102,MAX(AH$1,$A87),MIN(AH$1,$A87)))</f>
        <v>0</v>
      </c>
      <c r="AI87">
        <f>IF(AI$1=$A87,1,INDEX(Correlations!$F$3:$DA$102,MAX(AI$1,$A87),MIN(AI$1,$A87)))</f>
        <v>0</v>
      </c>
      <c r="AJ87">
        <f>IF(AJ$1=$A87,1,INDEX(Correlations!$F$3:$DA$102,MAX(AJ$1,$A87),MIN(AJ$1,$A87)))</f>
        <v>0</v>
      </c>
      <c r="AK87">
        <f>IF(AK$1=$A87,1,INDEX(Correlations!$F$3:$DA$102,MAX(AK$1,$A87),MIN(AK$1,$A87)))</f>
        <v>0</v>
      </c>
      <c r="AL87">
        <f>IF(AL$1=$A87,1,INDEX(Correlations!$F$3:$DA$102,MAX(AL$1,$A87),MIN(AL$1,$A87)))</f>
        <v>0</v>
      </c>
      <c r="AM87">
        <f>IF(AM$1=$A87,1,INDEX(Correlations!$F$3:$DA$102,MAX(AM$1,$A87),MIN(AM$1,$A87)))</f>
        <v>0</v>
      </c>
      <c r="AN87">
        <f>IF(AN$1=$A87,1,INDEX(Correlations!$F$3:$DA$102,MAX(AN$1,$A87),MIN(AN$1,$A87)))</f>
        <v>0</v>
      </c>
      <c r="AO87">
        <f>IF(AO$1=$A87,1,INDEX(Correlations!$F$3:$DA$102,MAX(AO$1,$A87),MIN(AO$1,$A87)))</f>
        <v>0</v>
      </c>
      <c r="AP87">
        <f>IF(AP$1=$A87,1,INDEX(Correlations!$F$3:$DA$102,MAX(AP$1,$A87),MIN(AP$1,$A87)))</f>
        <v>0</v>
      </c>
      <c r="AQ87">
        <f>IF(AQ$1=$A87,1,INDEX(Correlations!$F$3:$DA$102,MAX(AQ$1,$A87),MIN(AQ$1,$A87)))</f>
        <v>0</v>
      </c>
      <c r="AR87">
        <f>IF(AR$1=$A87,1,INDEX(Correlations!$F$3:$DA$102,MAX(AR$1,$A87),MIN(AR$1,$A87)))</f>
        <v>0</v>
      </c>
      <c r="AS87">
        <f>IF(AS$1=$A87,1,INDEX(Correlations!$F$3:$DA$102,MAX(AS$1,$A87),MIN(AS$1,$A87)))</f>
        <v>0</v>
      </c>
      <c r="AT87">
        <f>IF(AT$1=$A87,1,INDEX(Correlations!$F$3:$DA$102,MAX(AT$1,$A87),MIN(AT$1,$A87)))</f>
        <v>0</v>
      </c>
      <c r="AU87">
        <f>IF(AU$1=$A87,1,INDEX(Correlations!$F$3:$DA$102,MAX(AU$1,$A87),MIN(AU$1,$A87)))</f>
        <v>0</v>
      </c>
      <c r="AV87">
        <f>IF(AV$1=$A87,1,INDEX(Correlations!$F$3:$DA$102,MAX(AV$1,$A87),MIN(AV$1,$A87)))</f>
        <v>0</v>
      </c>
      <c r="AW87">
        <f>IF(AW$1=$A87,1,INDEX(Correlations!$F$3:$DA$102,MAX(AW$1,$A87),MIN(AW$1,$A87)))</f>
        <v>0</v>
      </c>
      <c r="AX87">
        <f>IF(AX$1=$A87,1,INDEX(Correlations!$F$3:$DA$102,MAX(AX$1,$A87),MIN(AX$1,$A87)))</f>
        <v>0</v>
      </c>
      <c r="AY87">
        <f>IF(AY$1=$A87,1,INDEX(Correlations!$F$3:$DA$102,MAX(AY$1,$A87),MIN(AY$1,$A87)))</f>
        <v>0</v>
      </c>
      <c r="AZ87">
        <f>IF(AZ$1=$A87,1,INDEX(Correlations!$F$3:$DA$102,MAX(AZ$1,$A87),MIN(AZ$1,$A87)))</f>
        <v>0</v>
      </c>
      <c r="BA87">
        <f>IF(BA$1=$A87,1,INDEX(Correlations!$F$3:$DA$102,MAX(BA$1,$A87),MIN(BA$1,$A87)))</f>
        <v>0</v>
      </c>
      <c r="BB87">
        <f>IF(BB$1=$A87,1,INDEX(Correlations!$F$3:$DA$102,MAX(BB$1,$A87),MIN(BB$1,$A87)))</f>
        <v>0</v>
      </c>
      <c r="BC87">
        <f>IF(BC$1=$A87,1,INDEX(Correlations!$F$3:$DA$102,MAX(BC$1,$A87),MIN(BC$1,$A87)))</f>
        <v>0</v>
      </c>
      <c r="BD87">
        <f>IF(BD$1=$A87,1,INDEX(Correlations!$F$3:$DA$102,MAX(BD$1,$A87),MIN(BD$1,$A87)))</f>
        <v>0</v>
      </c>
      <c r="BE87">
        <f>IF(BE$1=$A87,1,INDEX(Correlations!$F$3:$DA$102,MAX(BE$1,$A87),MIN(BE$1,$A87)))</f>
        <v>0</v>
      </c>
      <c r="BF87">
        <f>IF(BF$1=$A87,1,INDEX(Correlations!$F$3:$DA$102,MAX(BF$1,$A87),MIN(BF$1,$A87)))</f>
        <v>0</v>
      </c>
      <c r="BG87">
        <f>IF(BG$1=$A87,1,INDEX(Correlations!$F$3:$DA$102,MAX(BG$1,$A87),MIN(BG$1,$A87)))</f>
        <v>0</v>
      </c>
      <c r="BH87">
        <f>IF(BH$1=$A87,1,INDEX(Correlations!$F$3:$DA$102,MAX(BH$1,$A87),MIN(BH$1,$A87)))</f>
        <v>0</v>
      </c>
      <c r="BI87">
        <f>IF(BI$1=$A87,1,INDEX(Correlations!$F$3:$DA$102,MAX(BI$1,$A87),MIN(BI$1,$A87)))</f>
        <v>0</v>
      </c>
      <c r="BJ87">
        <f>IF(BJ$1=$A87,1,INDEX(Correlations!$F$3:$DA$102,MAX(BJ$1,$A87),MIN(BJ$1,$A87)))</f>
        <v>0</v>
      </c>
      <c r="BK87">
        <f>IF(BK$1=$A87,1,INDEX(Correlations!$F$3:$DA$102,MAX(BK$1,$A87),MIN(BK$1,$A87)))</f>
        <v>0</v>
      </c>
      <c r="BL87">
        <f>IF(BL$1=$A87,1,INDEX(Correlations!$F$3:$DA$102,MAX(BL$1,$A87),MIN(BL$1,$A87)))</f>
        <v>0</v>
      </c>
      <c r="BM87">
        <f>IF(BM$1=$A87,1,INDEX(Correlations!$F$3:$DA$102,MAX(BM$1,$A87),MIN(BM$1,$A87)))</f>
        <v>0</v>
      </c>
      <c r="BN87">
        <f>IF(BN$1=$A87,1,INDEX(Correlations!$F$3:$DA$102,MAX(BN$1,$A87),MIN(BN$1,$A87)))</f>
        <v>0</v>
      </c>
      <c r="BO87">
        <f>IF(BO$1=$A87,1,INDEX(Correlations!$F$3:$DA$102,MAX(BO$1,$A87),MIN(BO$1,$A87)))</f>
        <v>0</v>
      </c>
      <c r="BP87">
        <f>IF(BP$1=$A87,1,INDEX(Correlations!$F$3:$DA$102,MAX(BP$1,$A87),MIN(BP$1,$A87)))</f>
        <v>0</v>
      </c>
      <c r="BQ87">
        <f>IF(BQ$1=$A87,1,INDEX(Correlations!$F$3:$DA$102,MAX(BQ$1,$A87),MIN(BQ$1,$A87)))</f>
        <v>0</v>
      </c>
      <c r="BR87">
        <f>IF(BR$1=$A87,1,INDEX(Correlations!$F$3:$DA$102,MAX(BR$1,$A87),MIN(BR$1,$A87)))</f>
        <v>0</v>
      </c>
      <c r="BS87">
        <f>IF(BS$1=$A87,1,INDEX(Correlations!$F$3:$DA$102,MAX(BS$1,$A87),MIN(BS$1,$A87)))</f>
        <v>0</v>
      </c>
      <c r="BT87">
        <f>IF(BT$1=$A87,1,INDEX(Correlations!$F$3:$DA$102,MAX(BT$1,$A87),MIN(BT$1,$A87)))</f>
        <v>0.43</v>
      </c>
      <c r="BU87">
        <f>IF(BU$1=$A87,1,INDEX(Correlations!$F$3:$DA$102,MAX(BU$1,$A87),MIN(BU$1,$A87)))</f>
        <v>0.52</v>
      </c>
      <c r="BV87">
        <f>IF(BV$1=$A87,1,INDEX(Correlations!$F$3:$DA$102,MAX(BV$1,$A87),MIN(BV$1,$A87)))</f>
        <v>0.39</v>
      </c>
      <c r="BW87">
        <f>IF(BW$1=$A87,1,INDEX(Correlations!$F$3:$DA$102,MAX(BW$1,$A87),MIN(BW$1,$A87)))</f>
        <v>0.48</v>
      </c>
      <c r="BX87">
        <f>IF(BX$1=$A87,1,INDEX(Correlations!$F$3:$DA$102,MAX(BX$1,$A87),MIN(BX$1,$A87)))</f>
        <v>0.32</v>
      </c>
      <c r="BY87">
        <f>IF(BY$1=$A87,1,INDEX(Correlations!$F$3:$DA$102,MAX(BY$1,$A87),MIN(BY$1,$A87)))</f>
        <v>0.24</v>
      </c>
      <c r="BZ87">
        <f>IF(BZ$1=$A87,1,INDEX(Correlations!$F$3:$DA$102,MAX(BZ$1,$A87),MIN(BZ$1,$A87)))</f>
        <v>0.21</v>
      </c>
      <c r="CA87">
        <f>IF(CA$1=$A87,1,INDEX(Correlations!$F$3:$DA$102,MAX(CA$1,$A87),MIN(CA$1,$A87)))</f>
        <v>0.44</v>
      </c>
      <c r="CB87">
        <f>IF(CB$1=$A87,1,INDEX(Correlations!$F$3:$DA$102,MAX(CB$1,$A87),MIN(CB$1,$A87)))</f>
        <v>0.3</v>
      </c>
      <c r="CC87">
        <f>IF(CC$1=$A87,1,INDEX(Correlations!$F$3:$DA$102,MAX(CC$1,$A87),MIN(CC$1,$A87)))</f>
        <v>0.3</v>
      </c>
      <c r="CD87">
        <f>IF(CD$1=$A87,1,INDEX(Correlations!$F$3:$DA$102,MAX(CD$1,$A87),MIN(CD$1,$A87)))</f>
        <v>0.08</v>
      </c>
      <c r="CE87">
        <f>IF(CE$1=$A87,1,INDEX(Correlations!$F$3:$DA$102,MAX(CE$1,$A87),MIN(CE$1,$A87)))</f>
        <v>0.54</v>
      </c>
      <c r="CF87">
        <f>IF(CF$1=$A87,1,INDEX(Correlations!$F$3:$DA$102,MAX(CF$1,$A87),MIN(CF$1,$A87)))</f>
        <v>0.34</v>
      </c>
      <c r="CG87">
        <f>IF(CG$1=$A87,1,INDEX(Correlations!$F$3:$DA$102,MAX(CG$1,$A87),MIN(CG$1,$A87)))</f>
        <v>0.14000000000000001</v>
      </c>
      <c r="CH87">
        <f>IF(CH$1=$A87,1,INDEX(Correlations!$F$3:$DA$102,MAX(CH$1,$A87),MIN(CH$1,$A87)))</f>
        <v>0.55000000000000004</v>
      </c>
      <c r="CI87">
        <f>IF(CI$1=$A87,1,INDEX(Correlations!$F$3:$DA$102,MAX(CI$1,$A87),MIN(CI$1,$A87)))</f>
        <v>1</v>
      </c>
      <c r="CJ87">
        <f>IF(CJ$1=$A87,1,INDEX(Correlations!$F$3:$DA$102,MAX(CJ$1,$A87),MIN(CJ$1,$A87)))</f>
        <v>0.14000000000000001</v>
      </c>
      <c r="CK87">
        <f>IF(CK$1=$A87,1,INDEX(Correlations!$F$3:$DA$102,MAX(CK$1,$A87),MIN(CK$1,$A87)))</f>
        <v>0.26</v>
      </c>
      <c r="CL87">
        <f>IF(CL$1=$A87,1,INDEX(Correlations!$F$3:$DA$102,MAX(CL$1,$A87),MIN(CL$1,$A87)))</f>
        <v>0.04</v>
      </c>
      <c r="CM87">
        <f>IF(CM$1=$A87,1,INDEX(Correlations!$F$3:$DA$102,MAX(CM$1,$A87),MIN(CM$1,$A87)))</f>
        <v>0.51</v>
      </c>
      <c r="CN87">
        <f>IF(CN$1=$A87,1,INDEX(Correlations!$F$3:$DA$102,MAX(CN$1,$A87),MIN(CN$1,$A87)))</f>
        <v>0.31</v>
      </c>
      <c r="CO87">
        <f>IF(CO$1=$A87,1,INDEX(Correlations!$F$3:$DA$102,MAX(CO$1,$A87),MIN(CO$1,$A87)))</f>
        <v>0.48</v>
      </c>
      <c r="CP87">
        <f>IF(CP$1=$A87,1,INDEX(Correlations!$F$3:$DA$102,MAX(CP$1,$A87),MIN(CP$1,$A87)))</f>
        <v>0.48</v>
      </c>
      <c r="CQ87">
        <f>IF(CQ$1=$A87,1,INDEX(Correlations!$F$3:$DA$102,MAX(CQ$1,$A87),MIN(CQ$1,$A87)))</f>
        <v>0.48</v>
      </c>
      <c r="CR87">
        <f>IF(CR$1=$A87,1,INDEX(Correlations!$F$3:$DA$102,MAX(CR$1,$A87),MIN(CR$1,$A87)))</f>
        <v>0.43</v>
      </c>
      <c r="CS87">
        <f>IF(CS$1=$A87,1,INDEX(Correlations!$F$3:$DA$102,MAX(CS$1,$A87),MIN(CS$1,$A87)))</f>
        <v>0.28999999999999998</v>
      </c>
      <c r="CT87">
        <f>IF(CT$1=$A87,1,INDEX(Correlations!$F$3:$DA$102,MAX(CT$1,$A87),MIN(CT$1,$A87)))</f>
        <v>0.52</v>
      </c>
      <c r="CU87">
        <f>IF(CU$1=$A87,1,INDEX(Correlations!$F$3:$DA$102,MAX(CU$1,$A87),MIN(CU$1,$A87)))</f>
        <v>0.78</v>
      </c>
      <c r="CV87">
        <f>IF(CV$1=$A87,1,INDEX(Correlations!$F$3:$DA$102,MAX(CV$1,$A87),MIN(CV$1,$A87)))</f>
        <v>0.26</v>
      </c>
      <c r="CW87">
        <f>IF(CW$1=$A87,1,INDEX(Correlations!$F$3:$DA$102,MAX(CW$1,$A87),MIN(CW$1,$A87)))</f>
        <v>0.56999999999999995</v>
      </c>
    </row>
    <row r="88" spans="1:101" x14ac:dyDescent="0.15">
      <c r="A88">
        <v>87</v>
      </c>
      <c r="B88">
        <f>IF(B$1=$A88,1,INDEX(Correlations!$F$3:$DA$102,MAX(B$1,$A88),MIN(B$1,$A88)))</f>
        <v>0</v>
      </c>
      <c r="C88">
        <f>IF(C$1=$A88,1,INDEX(Correlations!$F$3:$DA$102,MAX(C$1,$A88),MIN(C$1,$A88)))</f>
        <v>0</v>
      </c>
      <c r="D88">
        <f>IF(D$1=$A88,1,INDEX(Correlations!$F$3:$DA$102,MAX(D$1,$A88),MIN(D$1,$A88)))</f>
        <v>0</v>
      </c>
      <c r="E88">
        <f>IF(E$1=$A88,1,INDEX(Correlations!$F$3:$DA$102,MAX(E$1,$A88),MIN(E$1,$A88)))</f>
        <v>0</v>
      </c>
      <c r="F88">
        <f>IF(F$1=$A88,1,INDEX(Correlations!$F$3:$DA$102,MAX(F$1,$A88),MIN(F$1,$A88)))</f>
        <v>0</v>
      </c>
      <c r="G88">
        <f>IF(G$1=$A88,1,INDEX(Correlations!$F$3:$DA$102,MAX(G$1,$A88),MIN(G$1,$A88)))</f>
        <v>0</v>
      </c>
      <c r="H88">
        <f>IF(H$1=$A88,1,INDEX(Correlations!$F$3:$DA$102,MAX(H$1,$A88),MIN(H$1,$A88)))</f>
        <v>0</v>
      </c>
      <c r="I88">
        <f>IF(I$1=$A88,1,INDEX(Correlations!$F$3:$DA$102,MAX(I$1,$A88),MIN(I$1,$A88)))</f>
        <v>0</v>
      </c>
      <c r="J88">
        <f>IF(J$1=$A88,1,INDEX(Correlations!$F$3:$DA$102,MAX(J$1,$A88),MIN(J$1,$A88)))</f>
        <v>0</v>
      </c>
      <c r="K88">
        <f>IF(K$1=$A88,1,INDEX(Correlations!$F$3:$DA$102,MAX(K$1,$A88),MIN(K$1,$A88)))</f>
        <v>0</v>
      </c>
      <c r="L88">
        <f>IF(L$1=$A88,1,INDEX(Correlations!$F$3:$DA$102,MAX(L$1,$A88),MIN(L$1,$A88)))</f>
        <v>0</v>
      </c>
      <c r="M88">
        <f>IF(M$1=$A88,1,INDEX(Correlations!$F$3:$DA$102,MAX(M$1,$A88),MIN(M$1,$A88)))</f>
        <v>0</v>
      </c>
      <c r="N88">
        <f>IF(N$1=$A88,1,INDEX(Correlations!$F$3:$DA$102,MAX(N$1,$A88),MIN(N$1,$A88)))</f>
        <v>0</v>
      </c>
      <c r="O88">
        <f>IF(O$1=$A88,1,INDEX(Correlations!$F$3:$DA$102,MAX(O$1,$A88),MIN(O$1,$A88)))</f>
        <v>0</v>
      </c>
      <c r="P88">
        <f>IF(P$1=$A88,1,INDEX(Correlations!$F$3:$DA$102,MAX(P$1,$A88),MIN(P$1,$A88)))</f>
        <v>0</v>
      </c>
      <c r="Q88">
        <f>IF(Q$1=$A88,1,INDEX(Correlations!$F$3:$DA$102,MAX(Q$1,$A88),MIN(Q$1,$A88)))</f>
        <v>0</v>
      </c>
      <c r="R88">
        <f>IF(R$1=$A88,1,INDEX(Correlations!$F$3:$DA$102,MAX(R$1,$A88),MIN(R$1,$A88)))</f>
        <v>0</v>
      </c>
      <c r="S88">
        <f>IF(S$1=$A88,1,INDEX(Correlations!$F$3:$DA$102,MAX(S$1,$A88),MIN(S$1,$A88)))</f>
        <v>0</v>
      </c>
      <c r="T88">
        <f>IF(T$1=$A88,1,INDEX(Correlations!$F$3:$DA$102,MAX(T$1,$A88),MIN(T$1,$A88)))</f>
        <v>0</v>
      </c>
      <c r="U88">
        <f>IF(U$1=$A88,1,INDEX(Correlations!$F$3:$DA$102,MAX(U$1,$A88),MIN(U$1,$A88)))</f>
        <v>0</v>
      </c>
      <c r="V88">
        <f>IF(V$1=$A88,1,INDEX(Correlations!$F$3:$DA$102,MAX(V$1,$A88),MIN(V$1,$A88)))</f>
        <v>0</v>
      </c>
      <c r="W88">
        <f>IF(W$1=$A88,1,INDEX(Correlations!$F$3:$DA$102,MAX(W$1,$A88),MIN(W$1,$A88)))</f>
        <v>0</v>
      </c>
      <c r="X88">
        <f>IF(X$1=$A88,1,INDEX(Correlations!$F$3:$DA$102,MAX(X$1,$A88),MIN(X$1,$A88)))</f>
        <v>0</v>
      </c>
      <c r="Y88">
        <f>IF(Y$1=$A88,1,INDEX(Correlations!$F$3:$DA$102,MAX(Y$1,$A88),MIN(Y$1,$A88)))</f>
        <v>0</v>
      </c>
      <c r="Z88">
        <f>IF(Z$1=$A88,1,INDEX(Correlations!$F$3:$DA$102,MAX(Z$1,$A88),MIN(Z$1,$A88)))</f>
        <v>0</v>
      </c>
      <c r="AA88">
        <f>IF(AA$1=$A88,1,INDEX(Correlations!$F$3:$DA$102,MAX(AA$1,$A88),MIN(AA$1,$A88)))</f>
        <v>0</v>
      </c>
      <c r="AB88">
        <f>IF(AB$1=$A88,1,INDEX(Correlations!$F$3:$DA$102,MAX(AB$1,$A88),MIN(AB$1,$A88)))</f>
        <v>0</v>
      </c>
      <c r="AC88">
        <f>IF(AC$1=$A88,1,INDEX(Correlations!$F$3:$DA$102,MAX(AC$1,$A88),MIN(AC$1,$A88)))</f>
        <v>0</v>
      </c>
      <c r="AD88">
        <f>IF(AD$1=$A88,1,INDEX(Correlations!$F$3:$DA$102,MAX(AD$1,$A88),MIN(AD$1,$A88)))</f>
        <v>0</v>
      </c>
      <c r="AE88">
        <f>IF(AE$1=$A88,1,INDEX(Correlations!$F$3:$DA$102,MAX(AE$1,$A88),MIN(AE$1,$A88)))</f>
        <v>0</v>
      </c>
      <c r="AF88">
        <f>IF(AF$1=$A88,1,INDEX(Correlations!$F$3:$DA$102,MAX(AF$1,$A88),MIN(AF$1,$A88)))</f>
        <v>0</v>
      </c>
      <c r="AG88">
        <f>IF(AG$1=$A88,1,INDEX(Correlations!$F$3:$DA$102,MAX(AG$1,$A88),MIN(AG$1,$A88)))</f>
        <v>0</v>
      </c>
      <c r="AH88">
        <f>IF(AH$1=$A88,1,INDEX(Correlations!$F$3:$DA$102,MAX(AH$1,$A88),MIN(AH$1,$A88)))</f>
        <v>0</v>
      </c>
      <c r="AI88">
        <f>IF(AI$1=$A88,1,INDEX(Correlations!$F$3:$DA$102,MAX(AI$1,$A88),MIN(AI$1,$A88)))</f>
        <v>0</v>
      </c>
      <c r="AJ88">
        <f>IF(AJ$1=$A88,1,INDEX(Correlations!$F$3:$DA$102,MAX(AJ$1,$A88),MIN(AJ$1,$A88)))</f>
        <v>0</v>
      </c>
      <c r="AK88">
        <f>IF(AK$1=$A88,1,INDEX(Correlations!$F$3:$DA$102,MAX(AK$1,$A88),MIN(AK$1,$A88)))</f>
        <v>0</v>
      </c>
      <c r="AL88">
        <f>IF(AL$1=$A88,1,INDEX(Correlations!$F$3:$DA$102,MAX(AL$1,$A88),MIN(AL$1,$A88)))</f>
        <v>0</v>
      </c>
      <c r="AM88">
        <f>IF(AM$1=$A88,1,INDEX(Correlations!$F$3:$DA$102,MAX(AM$1,$A88),MIN(AM$1,$A88)))</f>
        <v>0</v>
      </c>
      <c r="AN88">
        <f>IF(AN$1=$A88,1,INDEX(Correlations!$F$3:$DA$102,MAX(AN$1,$A88),MIN(AN$1,$A88)))</f>
        <v>0</v>
      </c>
      <c r="AO88">
        <f>IF(AO$1=$A88,1,INDEX(Correlations!$F$3:$DA$102,MAX(AO$1,$A88),MIN(AO$1,$A88)))</f>
        <v>0</v>
      </c>
      <c r="AP88">
        <f>IF(AP$1=$A88,1,INDEX(Correlations!$F$3:$DA$102,MAX(AP$1,$A88),MIN(AP$1,$A88)))</f>
        <v>0</v>
      </c>
      <c r="AQ88">
        <f>IF(AQ$1=$A88,1,INDEX(Correlations!$F$3:$DA$102,MAX(AQ$1,$A88),MIN(AQ$1,$A88)))</f>
        <v>0</v>
      </c>
      <c r="AR88">
        <f>IF(AR$1=$A88,1,INDEX(Correlations!$F$3:$DA$102,MAX(AR$1,$A88),MIN(AR$1,$A88)))</f>
        <v>0</v>
      </c>
      <c r="AS88">
        <f>IF(AS$1=$A88,1,INDEX(Correlations!$F$3:$DA$102,MAX(AS$1,$A88),MIN(AS$1,$A88)))</f>
        <v>0</v>
      </c>
      <c r="AT88">
        <f>IF(AT$1=$A88,1,INDEX(Correlations!$F$3:$DA$102,MAX(AT$1,$A88),MIN(AT$1,$A88)))</f>
        <v>0</v>
      </c>
      <c r="AU88">
        <f>IF(AU$1=$A88,1,INDEX(Correlations!$F$3:$DA$102,MAX(AU$1,$A88),MIN(AU$1,$A88)))</f>
        <v>0</v>
      </c>
      <c r="AV88">
        <f>IF(AV$1=$A88,1,INDEX(Correlations!$F$3:$DA$102,MAX(AV$1,$A88),MIN(AV$1,$A88)))</f>
        <v>0</v>
      </c>
      <c r="AW88">
        <f>IF(AW$1=$A88,1,INDEX(Correlations!$F$3:$DA$102,MAX(AW$1,$A88),MIN(AW$1,$A88)))</f>
        <v>0</v>
      </c>
      <c r="AX88">
        <f>IF(AX$1=$A88,1,INDEX(Correlations!$F$3:$DA$102,MAX(AX$1,$A88),MIN(AX$1,$A88)))</f>
        <v>0</v>
      </c>
      <c r="AY88">
        <f>IF(AY$1=$A88,1,INDEX(Correlations!$F$3:$DA$102,MAX(AY$1,$A88),MIN(AY$1,$A88)))</f>
        <v>0</v>
      </c>
      <c r="AZ88">
        <f>IF(AZ$1=$A88,1,INDEX(Correlations!$F$3:$DA$102,MAX(AZ$1,$A88),MIN(AZ$1,$A88)))</f>
        <v>0</v>
      </c>
      <c r="BA88">
        <f>IF(BA$1=$A88,1,INDEX(Correlations!$F$3:$DA$102,MAX(BA$1,$A88),MIN(BA$1,$A88)))</f>
        <v>0</v>
      </c>
      <c r="BB88">
        <f>IF(BB$1=$A88,1,INDEX(Correlations!$F$3:$DA$102,MAX(BB$1,$A88),MIN(BB$1,$A88)))</f>
        <v>0</v>
      </c>
      <c r="BC88">
        <f>IF(BC$1=$A88,1,INDEX(Correlations!$F$3:$DA$102,MAX(BC$1,$A88),MIN(BC$1,$A88)))</f>
        <v>0</v>
      </c>
      <c r="BD88">
        <f>IF(BD$1=$A88,1,INDEX(Correlations!$F$3:$DA$102,MAX(BD$1,$A88),MIN(BD$1,$A88)))</f>
        <v>0</v>
      </c>
      <c r="BE88">
        <f>IF(BE$1=$A88,1,INDEX(Correlations!$F$3:$DA$102,MAX(BE$1,$A88),MIN(BE$1,$A88)))</f>
        <v>0</v>
      </c>
      <c r="BF88">
        <f>IF(BF$1=$A88,1,INDEX(Correlations!$F$3:$DA$102,MAX(BF$1,$A88),MIN(BF$1,$A88)))</f>
        <v>0</v>
      </c>
      <c r="BG88">
        <f>IF(BG$1=$A88,1,INDEX(Correlations!$F$3:$DA$102,MAX(BG$1,$A88),MIN(BG$1,$A88)))</f>
        <v>0</v>
      </c>
      <c r="BH88">
        <f>IF(BH$1=$A88,1,INDEX(Correlations!$F$3:$DA$102,MAX(BH$1,$A88),MIN(BH$1,$A88)))</f>
        <v>0</v>
      </c>
      <c r="BI88">
        <f>IF(BI$1=$A88,1,INDEX(Correlations!$F$3:$DA$102,MAX(BI$1,$A88),MIN(BI$1,$A88)))</f>
        <v>0</v>
      </c>
      <c r="BJ88">
        <f>IF(BJ$1=$A88,1,INDEX(Correlations!$F$3:$DA$102,MAX(BJ$1,$A88),MIN(BJ$1,$A88)))</f>
        <v>0</v>
      </c>
      <c r="BK88">
        <f>IF(BK$1=$A88,1,INDEX(Correlations!$F$3:$DA$102,MAX(BK$1,$A88),MIN(BK$1,$A88)))</f>
        <v>0</v>
      </c>
      <c r="BL88">
        <f>IF(BL$1=$A88,1,INDEX(Correlations!$F$3:$DA$102,MAX(BL$1,$A88),MIN(BL$1,$A88)))</f>
        <v>0</v>
      </c>
      <c r="BM88">
        <f>IF(BM$1=$A88,1,INDEX(Correlations!$F$3:$DA$102,MAX(BM$1,$A88),MIN(BM$1,$A88)))</f>
        <v>0</v>
      </c>
      <c r="BN88">
        <f>IF(BN$1=$A88,1,INDEX(Correlations!$F$3:$DA$102,MAX(BN$1,$A88),MIN(BN$1,$A88)))</f>
        <v>0</v>
      </c>
      <c r="BO88">
        <f>IF(BO$1=$A88,1,INDEX(Correlations!$F$3:$DA$102,MAX(BO$1,$A88),MIN(BO$1,$A88)))</f>
        <v>0</v>
      </c>
      <c r="BP88">
        <f>IF(BP$1=$A88,1,INDEX(Correlations!$F$3:$DA$102,MAX(BP$1,$A88),MIN(BP$1,$A88)))</f>
        <v>0</v>
      </c>
      <c r="BQ88">
        <f>IF(BQ$1=$A88,1,INDEX(Correlations!$F$3:$DA$102,MAX(BQ$1,$A88),MIN(BQ$1,$A88)))</f>
        <v>0</v>
      </c>
      <c r="BR88">
        <f>IF(BR$1=$A88,1,INDEX(Correlations!$F$3:$DA$102,MAX(BR$1,$A88),MIN(BR$1,$A88)))</f>
        <v>0</v>
      </c>
      <c r="BS88">
        <f>IF(BS$1=$A88,1,INDEX(Correlations!$F$3:$DA$102,MAX(BS$1,$A88),MIN(BS$1,$A88)))</f>
        <v>0</v>
      </c>
      <c r="BT88">
        <f>IF(BT$1=$A88,1,INDEX(Correlations!$F$3:$DA$102,MAX(BT$1,$A88),MIN(BT$1,$A88)))</f>
        <v>0.36</v>
      </c>
      <c r="BU88">
        <f>IF(BU$1=$A88,1,INDEX(Correlations!$F$3:$DA$102,MAX(BU$1,$A88),MIN(BU$1,$A88)))</f>
        <v>0.28999999999999998</v>
      </c>
      <c r="BV88">
        <f>IF(BV$1=$A88,1,INDEX(Correlations!$F$3:$DA$102,MAX(BV$1,$A88),MIN(BV$1,$A88)))</f>
        <v>0.22</v>
      </c>
      <c r="BW88">
        <f>IF(BW$1=$A88,1,INDEX(Correlations!$F$3:$DA$102,MAX(BW$1,$A88),MIN(BW$1,$A88)))</f>
        <v>0.11</v>
      </c>
      <c r="BX88">
        <f>IF(BX$1=$A88,1,INDEX(Correlations!$F$3:$DA$102,MAX(BX$1,$A88),MIN(BX$1,$A88)))</f>
        <v>0.32</v>
      </c>
      <c r="BY88">
        <f>IF(BY$1=$A88,1,INDEX(Correlations!$F$3:$DA$102,MAX(BY$1,$A88),MIN(BY$1,$A88)))</f>
        <v>0.16</v>
      </c>
      <c r="BZ88">
        <f>IF(BZ$1=$A88,1,INDEX(Correlations!$F$3:$DA$102,MAX(BZ$1,$A88),MIN(BZ$1,$A88)))</f>
        <v>0.32</v>
      </c>
      <c r="CA88">
        <f>IF(CA$1=$A88,1,INDEX(Correlations!$F$3:$DA$102,MAX(CA$1,$A88),MIN(CA$1,$A88)))</f>
        <v>0.36</v>
      </c>
      <c r="CB88">
        <f>IF(CB$1=$A88,1,INDEX(Correlations!$F$3:$DA$102,MAX(CB$1,$A88),MIN(CB$1,$A88)))</f>
        <v>0.33</v>
      </c>
      <c r="CC88">
        <f>IF(CC$1=$A88,1,INDEX(Correlations!$F$3:$DA$102,MAX(CC$1,$A88),MIN(CC$1,$A88)))</f>
        <v>0.27</v>
      </c>
      <c r="CD88">
        <f>IF(CD$1=$A88,1,INDEX(Correlations!$F$3:$DA$102,MAX(CD$1,$A88),MIN(CD$1,$A88)))</f>
        <v>0.22</v>
      </c>
      <c r="CE88">
        <f>IF(CE$1=$A88,1,INDEX(Correlations!$F$3:$DA$102,MAX(CE$1,$A88),MIN(CE$1,$A88)))</f>
        <v>0.28000000000000003</v>
      </c>
      <c r="CF88">
        <f>IF(CF$1=$A88,1,INDEX(Correlations!$F$3:$DA$102,MAX(CF$1,$A88),MIN(CF$1,$A88)))</f>
        <v>0.42</v>
      </c>
      <c r="CG88">
        <f>IF(CG$1=$A88,1,INDEX(Correlations!$F$3:$DA$102,MAX(CG$1,$A88),MIN(CG$1,$A88)))</f>
        <v>0.33</v>
      </c>
      <c r="CH88">
        <f>IF(CH$1=$A88,1,INDEX(Correlations!$F$3:$DA$102,MAX(CH$1,$A88),MIN(CH$1,$A88)))</f>
        <v>0.24</v>
      </c>
      <c r="CI88">
        <f>IF(CI$1=$A88,1,INDEX(Correlations!$F$3:$DA$102,MAX(CI$1,$A88),MIN(CI$1,$A88)))</f>
        <v>0.14000000000000001</v>
      </c>
      <c r="CJ88">
        <f>IF(CJ$1=$A88,1,INDEX(Correlations!$F$3:$DA$102,MAX(CJ$1,$A88),MIN(CJ$1,$A88)))</f>
        <v>1</v>
      </c>
      <c r="CK88">
        <f>IF(CK$1=$A88,1,INDEX(Correlations!$F$3:$DA$102,MAX(CK$1,$A88),MIN(CK$1,$A88)))</f>
        <v>0.36</v>
      </c>
      <c r="CL88">
        <f>IF(CL$1=$A88,1,INDEX(Correlations!$F$3:$DA$102,MAX(CL$1,$A88),MIN(CL$1,$A88)))</f>
        <v>0.13</v>
      </c>
      <c r="CM88">
        <f>IF(CM$1=$A88,1,INDEX(Correlations!$F$3:$DA$102,MAX(CM$1,$A88),MIN(CM$1,$A88)))</f>
        <v>0.35</v>
      </c>
      <c r="CN88">
        <f>IF(CN$1=$A88,1,INDEX(Correlations!$F$3:$DA$102,MAX(CN$1,$A88),MIN(CN$1,$A88)))</f>
        <v>0.31</v>
      </c>
      <c r="CO88">
        <f>IF(CO$1=$A88,1,INDEX(Correlations!$F$3:$DA$102,MAX(CO$1,$A88),MIN(CO$1,$A88)))</f>
        <v>0.37</v>
      </c>
      <c r="CP88">
        <f>IF(CP$1=$A88,1,INDEX(Correlations!$F$3:$DA$102,MAX(CP$1,$A88),MIN(CP$1,$A88)))</f>
        <v>0.37</v>
      </c>
      <c r="CQ88">
        <f>IF(CQ$1=$A88,1,INDEX(Correlations!$F$3:$DA$102,MAX(CQ$1,$A88),MIN(CQ$1,$A88)))</f>
        <v>0.17</v>
      </c>
      <c r="CR88">
        <f>IF(CR$1=$A88,1,INDEX(Correlations!$F$3:$DA$102,MAX(CR$1,$A88),MIN(CR$1,$A88)))</f>
        <v>0.3</v>
      </c>
      <c r="CS88">
        <f>IF(CS$1=$A88,1,INDEX(Correlations!$F$3:$DA$102,MAX(CS$1,$A88),MIN(CS$1,$A88)))</f>
        <v>0.3</v>
      </c>
      <c r="CT88">
        <f>IF(CT$1=$A88,1,INDEX(Correlations!$F$3:$DA$102,MAX(CT$1,$A88),MIN(CT$1,$A88)))</f>
        <v>0.36</v>
      </c>
      <c r="CU88">
        <f>IF(CU$1=$A88,1,INDEX(Correlations!$F$3:$DA$102,MAX(CU$1,$A88),MIN(CU$1,$A88)))</f>
        <v>0.62</v>
      </c>
      <c r="CV88">
        <f>IF(CV$1=$A88,1,INDEX(Correlations!$F$3:$DA$102,MAX(CV$1,$A88),MIN(CV$1,$A88)))</f>
        <v>0.83</v>
      </c>
      <c r="CW88">
        <f>IF(CW$1=$A88,1,INDEX(Correlations!$F$3:$DA$102,MAX(CW$1,$A88),MIN(CW$1,$A88)))</f>
        <v>0.28999999999999998</v>
      </c>
    </row>
    <row r="89" spans="1:101" x14ac:dyDescent="0.15">
      <c r="A89">
        <v>88</v>
      </c>
      <c r="B89">
        <f>IF(B$1=$A89,1,INDEX(Correlations!$F$3:$DA$102,MAX(B$1,$A89),MIN(B$1,$A89)))</f>
        <v>0</v>
      </c>
      <c r="C89">
        <f>IF(C$1=$A89,1,INDEX(Correlations!$F$3:$DA$102,MAX(C$1,$A89),MIN(C$1,$A89)))</f>
        <v>0</v>
      </c>
      <c r="D89">
        <f>IF(D$1=$A89,1,INDEX(Correlations!$F$3:$DA$102,MAX(D$1,$A89),MIN(D$1,$A89)))</f>
        <v>0</v>
      </c>
      <c r="E89">
        <f>IF(E$1=$A89,1,INDEX(Correlations!$F$3:$DA$102,MAX(E$1,$A89),MIN(E$1,$A89)))</f>
        <v>0</v>
      </c>
      <c r="F89">
        <f>IF(F$1=$A89,1,INDEX(Correlations!$F$3:$DA$102,MAX(F$1,$A89),MIN(F$1,$A89)))</f>
        <v>0</v>
      </c>
      <c r="G89">
        <f>IF(G$1=$A89,1,INDEX(Correlations!$F$3:$DA$102,MAX(G$1,$A89),MIN(G$1,$A89)))</f>
        <v>0</v>
      </c>
      <c r="H89">
        <f>IF(H$1=$A89,1,INDEX(Correlations!$F$3:$DA$102,MAX(H$1,$A89),MIN(H$1,$A89)))</f>
        <v>0</v>
      </c>
      <c r="I89">
        <f>IF(I$1=$A89,1,INDEX(Correlations!$F$3:$DA$102,MAX(I$1,$A89),MIN(I$1,$A89)))</f>
        <v>0</v>
      </c>
      <c r="J89">
        <f>IF(J$1=$A89,1,INDEX(Correlations!$F$3:$DA$102,MAX(J$1,$A89),MIN(J$1,$A89)))</f>
        <v>0</v>
      </c>
      <c r="K89">
        <f>IF(K$1=$A89,1,INDEX(Correlations!$F$3:$DA$102,MAX(K$1,$A89),MIN(K$1,$A89)))</f>
        <v>0</v>
      </c>
      <c r="L89">
        <f>IF(L$1=$A89,1,INDEX(Correlations!$F$3:$DA$102,MAX(L$1,$A89),MIN(L$1,$A89)))</f>
        <v>0</v>
      </c>
      <c r="M89">
        <f>IF(M$1=$A89,1,INDEX(Correlations!$F$3:$DA$102,MAX(M$1,$A89),MIN(M$1,$A89)))</f>
        <v>0</v>
      </c>
      <c r="N89">
        <f>IF(N$1=$A89,1,INDEX(Correlations!$F$3:$DA$102,MAX(N$1,$A89),MIN(N$1,$A89)))</f>
        <v>0</v>
      </c>
      <c r="O89">
        <f>IF(O$1=$A89,1,INDEX(Correlations!$F$3:$DA$102,MAX(O$1,$A89),MIN(O$1,$A89)))</f>
        <v>0</v>
      </c>
      <c r="P89">
        <f>IF(P$1=$A89,1,INDEX(Correlations!$F$3:$DA$102,MAX(P$1,$A89),MIN(P$1,$A89)))</f>
        <v>0</v>
      </c>
      <c r="Q89">
        <f>IF(Q$1=$A89,1,INDEX(Correlations!$F$3:$DA$102,MAX(Q$1,$A89),MIN(Q$1,$A89)))</f>
        <v>0</v>
      </c>
      <c r="R89">
        <f>IF(R$1=$A89,1,INDEX(Correlations!$F$3:$DA$102,MAX(R$1,$A89),MIN(R$1,$A89)))</f>
        <v>0</v>
      </c>
      <c r="S89">
        <f>IF(S$1=$A89,1,INDEX(Correlations!$F$3:$DA$102,MAX(S$1,$A89),MIN(S$1,$A89)))</f>
        <v>0</v>
      </c>
      <c r="T89">
        <f>IF(T$1=$A89,1,INDEX(Correlations!$F$3:$DA$102,MAX(T$1,$A89),MIN(T$1,$A89)))</f>
        <v>0</v>
      </c>
      <c r="U89">
        <f>IF(U$1=$A89,1,INDEX(Correlations!$F$3:$DA$102,MAX(U$1,$A89),MIN(U$1,$A89)))</f>
        <v>0</v>
      </c>
      <c r="V89">
        <f>IF(V$1=$A89,1,INDEX(Correlations!$F$3:$DA$102,MAX(V$1,$A89),MIN(V$1,$A89)))</f>
        <v>0</v>
      </c>
      <c r="W89">
        <f>IF(W$1=$A89,1,INDEX(Correlations!$F$3:$DA$102,MAX(W$1,$A89),MIN(W$1,$A89)))</f>
        <v>0</v>
      </c>
      <c r="X89">
        <f>IF(X$1=$A89,1,INDEX(Correlations!$F$3:$DA$102,MAX(X$1,$A89),MIN(X$1,$A89)))</f>
        <v>0</v>
      </c>
      <c r="Y89">
        <f>IF(Y$1=$A89,1,INDEX(Correlations!$F$3:$DA$102,MAX(Y$1,$A89),MIN(Y$1,$A89)))</f>
        <v>0</v>
      </c>
      <c r="Z89">
        <f>IF(Z$1=$A89,1,INDEX(Correlations!$F$3:$DA$102,MAX(Z$1,$A89),MIN(Z$1,$A89)))</f>
        <v>0</v>
      </c>
      <c r="AA89">
        <f>IF(AA$1=$A89,1,INDEX(Correlations!$F$3:$DA$102,MAX(AA$1,$A89),MIN(AA$1,$A89)))</f>
        <v>0</v>
      </c>
      <c r="AB89">
        <f>IF(AB$1=$A89,1,INDEX(Correlations!$F$3:$DA$102,MAX(AB$1,$A89),MIN(AB$1,$A89)))</f>
        <v>0</v>
      </c>
      <c r="AC89">
        <f>IF(AC$1=$A89,1,INDEX(Correlations!$F$3:$DA$102,MAX(AC$1,$A89),MIN(AC$1,$A89)))</f>
        <v>0</v>
      </c>
      <c r="AD89">
        <f>IF(AD$1=$A89,1,INDEX(Correlations!$F$3:$DA$102,MAX(AD$1,$A89),MIN(AD$1,$A89)))</f>
        <v>0</v>
      </c>
      <c r="AE89">
        <f>IF(AE$1=$A89,1,INDEX(Correlations!$F$3:$DA$102,MAX(AE$1,$A89),MIN(AE$1,$A89)))</f>
        <v>0</v>
      </c>
      <c r="AF89">
        <f>IF(AF$1=$A89,1,INDEX(Correlations!$F$3:$DA$102,MAX(AF$1,$A89),MIN(AF$1,$A89)))</f>
        <v>0</v>
      </c>
      <c r="AG89">
        <f>IF(AG$1=$A89,1,INDEX(Correlations!$F$3:$DA$102,MAX(AG$1,$A89),MIN(AG$1,$A89)))</f>
        <v>0</v>
      </c>
      <c r="AH89">
        <f>IF(AH$1=$A89,1,INDEX(Correlations!$F$3:$DA$102,MAX(AH$1,$A89),MIN(AH$1,$A89)))</f>
        <v>0</v>
      </c>
      <c r="AI89">
        <f>IF(AI$1=$A89,1,INDEX(Correlations!$F$3:$DA$102,MAX(AI$1,$A89),MIN(AI$1,$A89)))</f>
        <v>0</v>
      </c>
      <c r="AJ89">
        <f>IF(AJ$1=$A89,1,INDEX(Correlations!$F$3:$DA$102,MAX(AJ$1,$A89),MIN(AJ$1,$A89)))</f>
        <v>0</v>
      </c>
      <c r="AK89">
        <f>IF(AK$1=$A89,1,INDEX(Correlations!$F$3:$DA$102,MAX(AK$1,$A89),MIN(AK$1,$A89)))</f>
        <v>0</v>
      </c>
      <c r="AL89">
        <f>IF(AL$1=$A89,1,INDEX(Correlations!$F$3:$DA$102,MAX(AL$1,$A89),MIN(AL$1,$A89)))</f>
        <v>0</v>
      </c>
      <c r="AM89">
        <f>IF(AM$1=$A89,1,INDEX(Correlations!$F$3:$DA$102,MAX(AM$1,$A89),MIN(AM$1,$A89)))</f>
        <v>0</v>
      </c>
      <c r="AN89">
        <f>IF(AN$1=$A89,1,INDEX(Correlations!$F$3:$DA$102,MAX(AN$1,$A89),MIN(AN$1,$A89)))</f>
        <v>0</v>
      </c>
      <c r="AO89">
        <f>IF(AO$1=$A89,1,INDEX(Correlations!$F$3:$DA$102,MAX(AO$1,$A89),MIN(AO$1,$A89)))</f>
        <v>0</v>
      </c>
      <c r="AP89">
        <f>IF(AP$1=$A89,1,INDEX(Correlations!$F$3:$DA$102,MAX(AP$1,$A89),MIN(AP$1,$A89)))</f>
        <v>0</v>
      </c>
      <c r="AQ89">
        <f>IF(AQ$1=$A89,1,INDEX(Correlations!$F$3:$DA$102,MAX(AQ$1,$A89),MIN(AQ$1,$A89)))</f>
        <v>0</v>
      </c>
      <c r="AR89">
        <f>IF(AR$1=$A89,1,INDEX(Correlations!$F$3:$DA$102,MAX(AR$1,$A89),MIN(AR$1,$A89)))</f>
        <v>0</v>
      </c>
      <c r="AS89">
        <f>IF(AS$1=$A89,1,INDEX(Correlations!$F$3:$DA$102,MAX(AS$1,$A89),MIN(AS$1,$A89)))</f>
        <v>0</v>
      </c>
      <c r="AT89">
        <f>IF(AT$1=$A89,1,INDEX(Correlations!$F$3:$DA$102,MAX(AT$1,$A89),MIN(AT$1,$A89)))</f>
        <v>0</v>
      </c>
      <c r="AU89">
        <f>IF(AU$1=$A89,1,INDEX(Correlations!$F$3:$DA$102,MAX(AU$1,$A89),MIN(AU$1,$A89)))</f>
        <v>0</v>
      </c>
      <c r="AV89">
        <f>IF(AV$1=$A89,1,INDEX(Correlations!$F$3:$DA$102,MAX(AV$1,$A89),MIN(AV$1,$A89)))</f>
        <v>0</v>
      </c>
      <c r="AW89">
        <f>IF(AW$1=$A89,1,INDEX(Correlations!$F$3:$DA$102,MAX(AW$1,$A89),MIN(AW$1,$A89)))</f>
        <v>0</v>
      </c>
      <c r="AX89">
        <f>IF(AX$1=$A89,1,INDEX(Correlations!$F$3:$DA$102,MAX(AX$1,$A89),MIN(AX$1,$A89)))</f>
        <v>0</v>
      </c>
      <c r="AY89">
        <f>IF(AY$1=$A89,1,INDEX(Correlations!$F$3:$DA$102,MAX(AY$1,$A89),MIN(AY$1,$A89)))</f>
        <v>0</v>
      </c>
      <c r="AZ89">
        <f>IF(AZ$1=$A89,1,INDEX(Correlations!$F$3:$DA$102,MAX(AZ$1,$A89),MIN(AZ$1,$A89)))</f>
        <v>0</v>
      </c>
      <c r="BA89">
        <f>IF(BA$1=$A89,1,INDEX(Correlations!$F$3:$DA$102,MAX(BA$1,$A89),MIN(BA$1,$A89)))</f>
        <v>0</v>
      </c>
      <c r="BB89">
        <f>IF(BB$1=$A89,1,INDEX(Correlations!$F$3:$DA$102,MAX(BB$1,$A89),MIN(BB$1,$A89)))</f>
        <v>0</v>
      </c>
      <c r="BC89">
        <f>IF(BC$1=$A89,1,INDEX(Correlations!$F$3:$DA$102,MAX(BC$1,$A89),MIN(BC$1,$A89)))</f>
        <v>0</v>
      </c>
      <c r="BD89">
        <f>IF(BD$1=$A89,1,INDEX(Correlations!$F$3:$DA$102,MAX(BD$1,$A89),MIN(BD$1,$A89)))</f>
        <v>0</v>
      </c>
      <c r="BE89">
        <f>IF(BE$1=$A89,1,INDEX(Correlations!$F$3:$DA$102,MAX(BE$1,$A89),MIN(BE$1,$A89)))</f>
        <v>0</v>
      </c>
      <c r="BF89">
        <f>IF(BF$1=$A89,1,INDEX(Correlations!$F$3:$DA$102,MAX(BF$1,$A89),MIN(BF$1,$A89)))</f>
        <v>0</v>
      </c>
      <c r="BG89">
        <f>IF(BG$1=$A89,1,INDEX(Correlations!$F$3:$DA$102,MAX(BG$1,$A89),MIN(BG$1,$A89)))</f>
        <v>0</v>
      </c>
      <c r="BH89">
        <f>IF(BH$1=$A89,1,INDEX(Correlations!$F$3:$DA$102,MAX(BH$1,$A89),MIN(BH$1,$A89)))</f>
        <v>0</v>
      </c>
      <c r="BI89">
        <f>IF(BI$1=$A89,1,INDEX(Correlations!$F$3:$DA$102,MAX(BI$1,$A89),MIN(BI$1,$A89)))</f>
        <v>0</v>
      </c>
      <c r="BJ89">
        <f>IF(BJ$1=$A89,1,INDEX(Correlations!$F$3:$DA$102,MAX(BJ$1,$A89),MIN(BJ$1,$A89)))</f>
        <v>0</v>
      </c>
      <c r="BK89">
        <f>IF(BK$1=$A89,1,INDEX(Correlations!$F$3:$DA$102,MAX(BK$1,$A89),MIN(BK$1,$A89)))</f>
        <v>0</v>
      </c>
      <c r="BL89">
        <f>IF(BL$1=$A89,1,INDEX(Correlations!$F$3:$DA$102,MAX(BL$1,$A89),MIN(BL$1,$A89)))</f>
        <v>0</v>
      </c>
      <c r="BM89">
        <f>IF(BM$1=$A89,1,INDEX(Correlations!$F$3:$DA$102,MAX(BM$1,$A89),MIN(BM$1,$A89)))</f>
        <v>0</v>
      </c>
      <c r="BN89">
        <f>IF(BN$1=$A89,1,INDEX(Correlations!$F$3:$DA$102,MAX(BN$1,$A89),MIN(BN$1,$A89)))</f>
        <v>0</v>
      </c>
      <c r="BO89">
        <f>IF(BO$1=$A89,1,INDEX(Correlations!$F$3:$DA$102,MAX(BO$1,$A89),MIN(BO$1,$A89)))</f>
        <v>0</v>
      </c>
      <c r="BP89">
        <f>IF(BP$1=$A89,1,INDEX(Correlations!$F$3:$DA$102,MAX(BP$1,$A89),MIN(BP$1,$A89)))</f>
        <v>0</v>
      </c>
      <c r="BQ89">
        <f>IF(BQ$1=$A89,1,INDEX(Correlations!$F$3:$DA$102,MAX(BQ$1,$A89),MIN(BQ$1,$A89)))</f>
        <v>0</v>
      </c>
      <c r="BR89">
        <f>IF(BR$1=$A89,1,INDEX(Correlations!$F$3:$DA$102,MAX(BR$1,$A89),MIN(BR$1,$A89)))</f>
        <v>0</v>
      </c>
      <c r="BS89">
        <f>IF(BS$1=$A89,1,INDEX(Correlations!$F$3:$DA$102,MAX(BS$1,$A89),MIN(BS$1,$A89)))</f>
        <v>0</v>
      </c>
      <c r="BT89">
        <f>IF(BT$1=$A89,1,INDEX(Correlations!$F$3:$DA$102,MAX(BT$1,$A89),MIN(BT$1,$A89)))</f>
        <v>0.43</v>
      </c>
      <c r="BU89">
        <f>IF(BU$1=$A89,1,INDEX(Correlations!$F$3:$DA$102,MAX(BU$1,$A89),MIN(BU$1,$A89)))</f>
        <v>0.27</v>
      </c>
      <c r="BV89">
        <f>IF(BV$1=$A89,1,INDEX(Correlations!$F$3:$DA$102,MAX(BV$1,$A89),MIN(BV$1,$A89)))</f>
        <v>0.37</v>
      </c>
      <c r="BW89">
        <f>IF(BW$1=$A89,1,INDEX(Correlations!$F$3:$DA$102,MAX(BW$1,$A89),MIN(BW$1,$A89)))</f>
        <v>0.22</v>
      </c>
      <c r="BX89">
        <f>IF(BX$1=$A89,1,INDEX(Correlations!$F$3:$DA$102,MAX(BX$1,$A89),MIN(BX$1,$A89)))</f>
        <v>0.54</v>
      </c>
      <c r="BY89">
        <f>IF(BY$1=$A89,1,INDEX(Correlations!$F$3:$DA$102,MAX(BY$1,$A89),MIN(BY$1,$A89)))</f>
        <v>0.41</v>
      </c>
      <c r="BZ89">
        <f>IF(BZ$1=$A89,1,INDEX(Correlations!$F$3:$DA$102,MAX(BZ$1,$A89),MIN(BZ$1,$A89)))</f>
        <v>0.35</v>
      </c>
      <c r="CA89">
        <f>IF(CA$1=$A89,1,INDEX(Correlations!$F$3:$DA$102,MAX(CA$1,$A89),MIN(CA$1,$A89)))</f>
        <v>0.36</v>
      </c>
      <c r="CB89">
        <f>IF(CB$1=$A89,1,INDEX(Correlations!$F$3:$DA$102,MAX(CB$1,$A89),MIN(CB$1,$A89)))</f>
        <v>0.17</v>
      </c>
      <c r="CC89">
        <f>IF(CC$1=$A89,1,INDEX(Correlations!$F$3:$DA$102,MAX(CC$1,$A89),MIN(CC$1,$A89)))</f>
        <v>0.2</v>
      </c>
      <c r="CD89">
        <f>IF(CD$1=$A89,1,INDEX(Correlations!$F$3:$DA$102,MAX(CD$1,$A89),MIN(CD$1,$A89)))</f>
        <v>0.25</v>
      </c>
      <c r="CE89">
        <f>IF(CE$1=$A89,1,INDEX(Correlations!$F$3:$DA$102,MAX(CE$1,$A89),MIN(CE$1,$A89)))</f>
        <v>0.32</v>
      </c>
      <c r="CF89">
        <f>IF(CF$1=$A89,1,INDEX(Correlations!$F$3:$DA$102,MAX(CF$1,$A89),MIN(CF$1,$A89)))</f>
        <v>0.45</v>
      </c>
      <c r="CG89">
        <f>IF(CG$1=$A89,1,INDEX(Correlations!$F$3:$DA$102,MAX(CG$1,$A89),MIN(CG$1,$A89)))</f>
        <v>0.43</v>
      </c>
      <c r="CH89">
        <f>IF(CH$1=$A89,1,INDEX(Correlations!$F$3:$DA$102,MAX(CH$1,$A89),MIN(CH$1,$A89)))</f>
        <v>0.16</v>
      </c>
      <c r="CI89">
        <f>IF(CI$1=$A89,1,INDEX(Correlations!$F$3:$DA$102,MAX(CI$1,$A89),MIN(CI$1,$A89)))</f>
        <v>0.26</v>
      </c>
      <c r="CJ89">
        <f>IF(CJ$1=$A89,1,INDEX(Correlations!$F$3:$DA$102,MAX(CJ$1,$A89),MIN(CJ$1,$A89)))</f>
        <v>0.36</v>
      </c>
      <c r="CK89">
        <f>IF(CK$1=$A89,1,INDEX(Correlations!$F$3:$DA$102,MAX(CK$1,$A89),MIN(CK$1,$A89)))</f>
        <v>1</v>
      </c>
      <c r="CL89">
        <f>IF(CL$1=$A89,1,INDEX(Correlations!$F$3:$DA$102,MAX(CL$1,$A89),MIN(CL$1,$A89)))</f>
        <v>0.56999999999999995</v>
      </c>
      <c r="CM89">
        <f>IF(CM$1=$A89,1,INDEX(Correlations!$F$3:$DA$102,MAX(CM$1,$A89),MIN(CM$1,$A89)))</f>
        <v>0.37</v>
      </c>
      <c r="CN89">
        <f>IF(CN$1=$A89,1,INDEX(Correlations!$F$3:$DA$102,MAX(CN$1,$A89),MIN(CN$1,$A89)))</f>
        <v>0.19</v>
      </c>
      <c r="CO89">
        <f>IF(CO$1=$A89,1,INDEX(Correlations!$F$3:$DA$102,MAX(CO$1,$A89),MIN(CO$1,$A89)))</f>
        <v>0.41</v>
      </c>
      <c r="CP89">
        <f>IF(CP$1=$A89,1,INDEX(Correlations!$F$3:$DA$102,MAX(CP$1,$A89),MIN(CP$1,$A89)))</f>
        <v>0.34</v>
      </c>
      <c r="CQ89">
        <f>IF(CQ$1=$A89,1,INDEX(Correlations!$F$3:$DA$102,MAX(CQ$1,$A89),MIN(CQ$1,$A89)))</f>
        <v>0.32</v>
      </c>
      <c r="CR89">
        <f>IF(CR$1=$A89,1,INDEX(Correlations!$F$3:$DA$102,MAX(CR$1,$A89),MIN(CR$1,$A89)))</f>
        <v>0.41</v>
      </c>
      <c r="CS89">
        <f>IF(CS$1=$A89,1,INDEX(Correlations!$F$3:$DA$102,MAX(CS$1,$A89),MIN(CS$1,$A89)))</f>
        <v>0.5</v>
      </c>
      <c r="CT89">
        <f>IF(CT$1=$A89,1,INDEX(Correlations!$F$3:$DA$102,MAX(CT$1,$A89),MIN(CT$1,$A89)))</f>
        <v>0.34</v>
      </c>
      <c r="CU89">
        <f>IF(CU$1=$A89,1,INDEX(Correlations!$F$3:$DA$102,MAX(CU$1,$A89),MIN(CU$1,$A89)))</f>
        <v>0.38</v>
      </c>
      <c r="CV89">
        <f>IF(CV$1=$A89,1,INDEX(Correlations!$F$3:$DA$102,MAX(CV$1,$A89),MIN(CV$1,$A89)))</f>
        <v>0.82</v>
      </c>
      <c r="CW89">
        <f>IF(CW$1=$A89,1,INDEX(Correlations!$F$3:$DA$102,MAX(CW$1,$A89),MIN(CW$1,$A89)))</f>
        <v>0.23</v>
      </c>
    </row>
    <row r="90" spans="1:101" x14ac:dyDescent="0.15">
      <c r="A90">
        <v>89</v>
      </c>
      <c r="B90">
        <f>IF(B$1=$A90,1,INDEX(Correlations!$F$3:$DA$102,MAX(B$1,$A90),MIN(B$1,$A90)))</f>
        <v>0</v>
      </c>
      <c r="C90">
        <f>IF(C$1=$A90,1,INDEX(Correlations!$F$3:$DA$102,MAX(C$1,$A90),MIN(C$1,$A90)))</f>
        <v>0</v>
      </c>
      <c r="D90">
        <f>IF(D$1=$A90,1,INDEX(Correlations!$F$3:$DA$102,MAX(D$1,$A90),MIN(D$1,$A90)))</f>
        <v>0</v>
      </c>
      <c r="E90">
        <f>IF(E$1=$A90,1,INDEX(Correlations!$F$3:$DA$102,MAX(E$1,$A90),MIN(E$1,$A90)))</f>
        <v>0</v>
      </c>
      <c r="F90">
        <f>IF(F$1=$A90,1,INDEX(Correlations!$F$3:$DA$102,MAX(F$1,$A90),MIN(F$1,$A90)))</f>
        <v>0</v>
      </c>
      <c r="G90">
        <f>IF(G$1=$A90,1,INDEX(Correlations!$F$3:$DA$102,MAX(G$1,$A90),MIN(G$1,$A90)))</f>
        <v>0</v>
      </c>
      <c r="H90">
        <f>IF(H$1=$A90,1,INDEX(Correlations!$F$3:$DA$102,MAX(H$1,$A90),MIN(H$1,$A90)))</f>
        <v>0</v>
      </c>
      <c r="I90">
        <f>IF(I$1=$A90,1,INDEX(Correlations!$F$3:$DA$102,MAX(I$1,$A90),MIN(I$1,$A90)))</f>
        <v>0</v>
      </c>
      <c r="J90">
        <f>IF(J$1=$A90,1,INDEX(Correlations!$F$3:$DA$102,MAX(J$1,$A90),MIN(J$1,$A90)))</f>
        <v>0</v>
      </c>
      <c r="K90">
        <f>IF(K$1=$A90,1,INDEX(Correlations!$F$3:$DA$102,MAX(K$1,$A90),MIN(K$1,$A90)))</f>
        <v>0</v>
      </c>
      <c r="L90">
        <f>IF(L$1=$A90,1,INDEX(Correlations!$F$3:$DA$102,MAX(L$1,$A90),MIN(L$1,$A90)))</f>
        <v>0</v>
      </c>
      <c r="M90">
        <f>IF(M$1=$A90,1,INDEX(Correlations!$F$3:$DA$102,MAX(M$1,$A90),MIN(M$1,$A90)))</f>
        <v>0</v>
      </c>
      <c r="N90">
        <f>IF(N$1=$A90,1,INDEX(Correlations!$F$3:$DA$102,MAX(N$1,$A90),MIN(N$1,$A90)))</f>
        <v>0</v>
      </c>
      <c r="O90">
        <f>IF(O$1=$A90,1,INDEX(Correlations!$F$3:$DA$102,MAX(O$1,$A90),MIN(O$1,$A90)))</f>
        <v>0</v>
      </c>
      <c r="P90">
        <f>IF(P$1=$A90,1,INDEX(Correlations!$F$3:$DA$102,MAX(P$1,$A90),MIN(P$1,$A90)))</f>
        <v>0</v>
      </c>
      <c r="Q90">
        <f>IF(Q$1=$A90,1,INDEX(Correlations!$F$3:$DA$102,MAX(Q$1,$A90),MIN(Q$1,$A90)))</f>
        <v>0</v>
      </c>
      <c r="R90">
        <f>IF(R$1=$A90,1,INDEX(Correlations!$F$3:$DA$102,MAX(R$1,$A90),MIN(R$1,$A90)))</f>
        <v>0</v>
      </c>
      <c r="S90">
        <f>IF(S$1=$A90,1,INDEX(Correlations!$F$3:$DA$102,MAX(S$1,$A90),MIN(S$1,$A90)))</f>
        <v>0</v>
      </c>
      <c r="T90">
        <f>IF(T$1=$A90,1,INDEX(Correlations!$F$3:$DA$102,MAX(T$1,$A90),MIN(T$1,$A90)))</f>
        <v>0</v>
      </c>
      <c r="U90">
        <f>IF(U$1=$A90,1,INDEX(Correlations!$F$3:$DA$102,MAX(U$1,$A90),MIN(U$1,$A90)))</f>
        <v>0</v>
      </c>
      <c r="V90">
        <f>IF(V$1=$A90,1,INDEX(Correlations!$F$3:$DA$102,MAX(V$1,$A90),MIN(V$1,$A90)))</f>
        <v>0</v>
      </c>
      <c r="W90">
        <f>IF(W$1=$A90,1,INDEX(Correlations!$F$3:$DA$102,MAX(W$1,$A90),MIN(W$1,$A90)))</f>
        <v>0</v>
      </c>
      <c r="X90">
        <f>IF(X$1=$A90,1,INDEX(Correlations!$F$3:$DA$102,MAX(X$1,$A90),MIN(X$1,$A90)))</f>
        <v>0</v>
      </c>
      <c r="Y90">
        <f>IF(Y$1=$A90,1,INDEX(Correlations!$F$3:$DA$102,MAX(Y$1,$A90),MIN(Y$1,$A90)))</f>
        <v>0</v>
      </c>
      <c r="Z90">
        <f>IF(Z$1=$A90,1,INDEX(Correlations!$F$3:$DA$102,MAX(Z$1,$A90),MIN(Z$1,$A90)))</f>
        <v>0</v>
      </c>
      <c r="AA90">
        <f>IF(AA$1=$A90,1,INDEX(Correlations!$F$3:$DA$102,MAX(AA$1,$A90),MIN(AA$1,$A90)))</f>
        <v>0</v>
      </c>
      <c r="AB90">
        <f>IF(AB$1=$A90,1,INDEX(Correlations!$F$3:$DA$102,MAX(AB$1,$A90),MIN(AB$1,$A90)))</f>
        <v>0</v>
      </c>
      <c r="AC90">
        <f>IF(AC$1=$A90,1,INDEX(Correlations!$F$3:$DA$102,MAX(AC$1,$A90),MIN(AC$1,$A90)))</f>
        <v>0</v>
      </c>
      <c r="AD90">
        <f>IF(AD$1=$A90,1,INDEX(Correlations!$F$3:$DA$102,MAX(AD$1,$A90),MIN(AD$1,$A90)))</f>
        <v>0</v>
      </c>
      <c r="AE90">
        <f>IF(AE$1=$A90,1,INDEX(Correlations!$F$3:$DA$102,MAX(AE$1,$A90),MIN(AE$1,$A90)))</f>
        <v>0</v>
      </c>
      <c r="AF90">
        <f>IF(AF$1=$A90,1,INDEX(Correlations!$F$3:$DA$102,MAX(AF$1,$A90),MIN(AF$1,$A90)))</f>
        <v>0</v>
      </c>
      <c r="AG90">
        <f>IF(AG$1=$A90,1,INDEX(Correlations!$F$3:$DA$102,MAX(AG$1,$A90),MIN(AG$1,$A90)))</f>
        <v>0</v>
      </c>
      <c r="AH90">
        <f>IF(AH$1=$A90,1,INDEX(Correlations!$F$3:$DA$102,MAX(AH$1,$A90),MIN(AH$1,$A90)))</f>
        <v>0</v>
      </c>
      <c r="AI90">
        <f>IF(AI$1=$A90,1,INDEX(Correlations!$F$3:$DA$102,MAX(AI$1,$A90),MIN(AI$1,$A90)))</f>
        <v>0</v>
      </c>
      <c r="AJ90">
        <f>IF(AJ$1=$A90,1,INDEX(Correlations!$F$3:$DA$102,MAX(AJ$1,$A90),MIN(AJ$1,$A90)))</f>
        <v>0</v>
      </c>
      <c r="AK90">
        <f>IF(AK$1=$A90,1,INDEX(Correlations!$F$3:$DA$102,MAX(AK$1,$A90),MIN(AK$1,$A90)))</f>
        <v>0</v>
      </c>
      <c r="AL90">
        <f>IF(AL$1=$A90,1,INDEX(Correlations!$F$3:$DA$102,MAX(AL$1,$A90),MIN(AL$1,$A90)))</f>
        <v>0</v>
      </c>
      <c r="AM90">
        <f>IF(AM$1=$A90,1,INDEX(Correlations!$F$3:$DA$102,MAX(AM$1,$A90),MIN(AM$1,$A90)))</f>
        <v>0</v>
      </c>
      <c r="AN90">
        <f>IF(AN$1=$A90,1,INDEX(Correlations!$F$3:$DA$102,MAX(AN$1,$A90),MIN(AN$1,$A90)))</f>
        <v>0</v>
      </c>
      <c r="AO90">
        <f>IF(AO$1=$A90,1,INDEX(Correlations!$F$3:$DA$102,MAX(AO$1,$A90),MIN(AO$1,$A90)))</f>
        <v>0</v>
      </c>
      <c r="AP90">
        <f>IF(AP$1=$A90,1,INDEX(Correlations!$F$3:$DA$102,MAX(AP$1,$A90),MIN(AP$1,$A90)))</f>
        <v>0</v>
      </c>
      <c r="AQ90">
        <f>IF(AQ$1=$A90,1,INDEX(Correlations!$F$3:$DA$102,MAX(AQ$1,$A90),MIN(AQ$1,$A90)))</f>
        <v>0</v>
      </c>
      <c r="AR90">
        <f>IF(AR$1=$A90,1,INDEX(Correlations!$F$3:$DA$102,MAX(AR$1,$A90),MIN(AR$1,$A90)))</f>
        <v>0</v>
      </c>
      <c r="AS90">
        <f>IF(AS$1=$A90,1,INDEX(Correlations!$F$3:$DA$102,MAX(AS$1,$A90),MIN(AS$1,$A90)))</f>
        <v>0</v>
      </c>
      <c r="AT90">
        <f>IF(AT$1=$A90,1,INDEX(Correlations!$F$3:$DA$102,MAX(AT$1,$A90),MIN(AT$1,$A90)))</f>
        <v>0</v>
      </c>
      <c r="AU90">
        <f>IF(AU$1=$A90,1,INDEX(Correlations!$F$3:$DA$102,MAX(AU$1,$A90),MIN(AU$1,$A90)))</f>
        <v>0</v>
      </c>
      <c r="AV90">
        <f>IF(AV$1=$A90,1,INDEX(Correlations!$F$3:$DA$102,MAX(AV$1,$A90),MIN(AV$1,$A90)))</f>
        <v>0</v>
      </c>
      <c r="AW90">
        <f>IF(AW$1=$A90,1,INDEX(Correlations!$F$3:$DA$102,MAX(AW$1,$A90),MIN(AW$1,$A90)))</f>
        <v>0</v>
      </c>
      <c r="AX90">
        <f>IF(AX$1=$A90,1,INDEX(Correlations!$F$3:$DA$102,MAX(AX$1,$A90),MIN(AX$1,$A90)))</f>
        <v>0</v>
      </c>
      <c r="AY90">
        <f>IF(AY$1=$A90,1,INDEX(Correlations!$F$3:$DA$102,MAX(AY$1,$A90),MIN(AY$1,$A90)))</f>
        <v>0</v>
      </c>
      <c r="AZ90">
        <f>IF(AZ$1=$A90,1,INDEX(Correlations!$F$3:$DA$102,MAX(AZ$1,$A90),MIN(AZ$1,$A90)))</f>
        <v>0</v>
      </c>
      <c r="BA90">
        <f>IF(BA$1=$A90,1,INDEX(Correlations!$F$3:$DA$102,MAX(BA$1,$A90),MIN(BA$1,$A90)))</f>
        <v>0</v>
      </c>
      <c r="BB90">
        <f>IF(BB$1=$A90,1,INDEX(Correlations!$F$3:$DA$102,MAX(BB$1,$A90),MIN(BB$1,$A90)))</f>
        <v>0</v>
      </c>
      <c r="BC90">
        <f>IF(BC$1=$A90,1,INDEX(Correlations!$F$3:$DA$102,MAX(BC$1,$A90),MIN(BC$1,$A90)))</f>
        <v>0</v>
      </c>
      <c r="BD90">
        <f>IF(BD$1=$A90,1,INDEX(Correlations!$F$3:$DA$102,MAX(BD$1,$A90),MIN(BD$1,$A90)))</f>
        <v>0</v>
      </c>
      <c r="BE90">
        <f>IF(BE$1=$A90,1,INDEX(Correlations!$F$3:$DA$102,MAX(BE$1,$A90),MIN(BE$1,$A90)))</f>
        <v>0</v>
      </c>
      <c r="BF90">
        <f>IF(BF$1=$A90,1,INDEX(Correlations!$F$3:$DA$102,MAX(BF$1,$A90),MIN(BF$1,$A90)))</f>
        <v>0</v>
      </c>
      <c r="BG90">
        <f>IF(BG$1=$A90,1,INDEX(Correlations!$F$3:$DA$102,MAX(BG$1,$A90),MIN(BG$1,$A90)))</f>
        <v>0</v>
      </c>
      <c r="BH90">
        <f>IF(BH$1=$A90,1,INDEX(Correlations!$F$3:$DA$102,MAX(BH$1,$A90),MIN(BH$1,$A90)))</f>
        <v>0</v>
      </c>
      <c r="BI90">
        <f>IF(BI$1=$A90,1,INDEX(Correlations!$F$3:$DA$102,MAX(BI$1,$A90),MIN(BI$1,$A90)))</f>
        <v>0</v>
      </c>
      <c r="BJ90">
        <f>IF(BJ$1=$A90,1,INDEX(Correlations!$F$3:$DA$102,MAX(BJ$1,$A90),MIN(BJ$1,$A90)))</f>
        <v>0</v>
      </c>
      <c r="BK90">
        <f>IF(BK$1=$A90,1,INDEX(Correlations!$F$3:$DA$102,MAX(BK$1,$A90),MIN(BK$1,$A90)))</f>
        <v>0</v>
      </c>
      <c r="BL90">
        <f>IF(BL$1=$A90,1,INDEX(Correlations!$F$3:$DA$102,MAX(BL$1,$A90),MIN(BL$1,$A90)))</f>
        <v>0</v>
      </c>
      <c r="BM90">
        <f>IF(BM$1=$A90,1,INDEX(Correlations!$F$3:$DA$102,MAX(BM$1,$A90),MIN(BM$1,$A90)))</f>
        <v>0</v>
      </c>
      <c r="BN90">
        <f>IF(BN$1=$A90,1,INDEX(Correlations!$F$3:$DA$102,MAX(BN$1,$A90),MIN(BN$1,$A90)))</f>
        <v>0</v>
      </c>
      <c r="BO90">
        <f>IF(BO$1=$A90,1,INDEX(Correlations!$F$3:$DA$102,MAX(BO$1,$A90),MIN(BO$1,$A90)))</f>
        <v>0</v>
      </c>
      <c r="BP90">
        <f>IF(BP$1=$A90,1,INDEX(Correlations!$F$3:$DA$102,MAX(BP$1,$A90),MIN(BP$1,$A90)))</f>
        <v>0</v>
      </c>
      <c r="BQ90">
        <f>IF(BQ$1=$A90,1,INDEX(Correlations!$F$3:$DA$102,MAX(BQ$1,$A90),MIN(BQ$1,$A90)))</f>
        <v>0</v>
      </c>
      <c r="BR90">
        <f>IF(BR$1=$A90,1,INDEX(Correlations!$F$3:$DA$102,MAX(BR$1,$A90),MIN(BR$1,$A90)))</f>
        <v>0</v>
      </c>
      <c r="BS90">
        <f>IF(BS$1=$A90,1,INDEX(Correlations!$F$3:$DA$102,MAX(BS$1,$A90),MIN(BS$1,$A90)))</f>
        <v>0</v>
      </c>
      <c r="BT90">
        <f>IF(BT$1=$A90,1,INDEX(Correlations!$F$3:$DA$102,MAX(BT$1,$A90),MIN(BT$1,$A90)))</f>
        <v>0.32</v>
      </c>
      <c r="BU90">
        <f>IF(BU$1=$A90,1,INDEX(Correlations!$F$3:$DA$102,MAX(BU$1,$A90),MIN(BU$1,$A90)))</f>
        <v>0.09</v>
      </c>
      <c r="BV90">
        <f>IF(BV$1=$A90,1,INDEX(Correlations!$F$3:$DA$102,MAX(BV$1,$A90),MIN(BV$1,$A90)))</f>
        <v>0.42</v>
      </c>
      <c r="BW90">
        <f>IF(BW$1=$A90,1,INDEX(Correlations!$F$3:$DA$102,MAX(BW$1,$A90),MIN(BW$1,$A90)))</f>
        <v>0.16</v>
      </c>
      <c r="BX90">
        <f>IF(BX$1=$A90,1,INDEX(Correlations!$F$3:$DA$102,MAX(BX$1,$A90),MIN(BX$1,$A90)))</f>
        <v>0.66</v>
      </c>
      <c r="BY90">
        <f>IF(BY$1=$A90,1,INDEX(Correlations!$F$3:$DA$102,MAX(BY$1,$A90),MIN(BY$1,$A90)))</f>
        <v>0.5</v>
      </c>
      <c r="BZ90">
        <f>IF(BZ$1=$A90,1,INDEX(Correlations!$F$3:$DA$102,MAX(BZ$1,$A90),MIN(BZ$1,$A90)))</f>
        <v>0.32</v>
      </c>
      <c r="CA90">
        <f>IF(CA$1=$A90,1,INDEX(Correlations!$F$3:$DA$102,MAX(CA$1,$A90),MIN(CA$1,$A90)))</f>
        <v>0.3</v>
      </c>
      <c r="CB90">
        <f>IF(CB$1=$A90,1,INDEX(Correlations!$F$3:$DA$102,MAX(CB$1,$A90),MIN(CB$1,$A90)))</f>
        <v>0.09</v>
      </c>
      <c r="CC90">
        <f>IF(CC$1=$A90,1,INDEX(Correlations!$F$3:$DA$102,MAX(CC$1,$A90),MIN(CC$1,$A90)))</f>
        <v>0.16</v>
      </c>
      <c r="CD90">
        <f>IF(CD$1=$A90,1,INDEX(Correlations!$F$3:$DA$102,MAX(CD$1,$A90),MIN(CD$1,$A90)))</f>
        <v>0.28000000000000003</v>
      </c>
      <c r="CE90">
        <f>IF(CE$1=$A90,1,INDEX(Correlations!$F$3:$DA$102,MAX(CE$1,$A90),MIN(CE$1,$A90)))</f>
        <v>0.16</v>
      </c>
      <c r="CF90">
        <f>IF(CF$1=$A90,1,INDEX(Correlations!$F$3:$DA$102,MAX(CF$1,$A90),MIN(CF$1,$A90)))</f>
        <v>0.42</v>
      </c>
      <c r="CG90">
        <f>IF(CG$1=$A90,1,INDEX(Correlations!$F$3:$DA$102,MAX(CG$1,$A90),MIN(CG$1,$A90)))</f>
        <v>0.31</v>
      </c>
      <c r="CH90">
        <f>IF(CH$1=$A90,1,INDEX(Correlations!$F$3:$DA$102,MAX(CH$1,$A90),MIN(CH$1,$A90)))</f>
        <v>-0.05</v>
      </c>
      <c r="CI90">
        <f>IF(CI$1=$A90,1,INDEX(Correlations!$F$3:$DA$102,MAX(CI$1,$A90),MIN(CI$1,$A90)))</f>
        <v>0.04</v>
      </c>
      <c r="CJ90">
        <f>IF(CJ$1=$A90,1,INDEX(Correlations!$F$3:$DA$102,MAX(CJ$1,$A90),MIN(CJ$1,$A90)))</f>
        <v>0.13</v>
      </c>
      <c r="CK90">
        <f>IF(CK$1=$A90,1,INDEX(Correlations!$F$3:$DA$102,MAX(CK$1,$A90),MIN(CK$1,$A90)))</f>
        <v>0.56999999999999995</v>
      </c>
      <c r="CL90">
        <f>IF(CL$1=$A90,1,INDEX(Correlations!$F$3:$DA$102,MAX(CL$1,$A90),MIN(CL$1,$A90)))</f>
        <v>1</v>
      </c>
      <c r="CM90">
        <f>IF(CM$1=$A90,1,INDEX(Correlations!$F$3:$DA$102,MAX(CM$1,$A90),MIN(CM$1,$A90)))</f>
        <v>0.22</v>
      </c>
      <c r="CN90">
        <f>IF(CN$1=$A90,1,INDEX(Correlations!$F$3:$DA$102,MAX(CN$1,$A90),MIN(CN$1,$A90)))</f>
        <v>0.13</v>
      </c>
      <c r="CO90">
        <f>IF(CO$1=$A90,1,INDEX(Correlations!$F$3:$DA$102,MAX(CO$1,$A90),MIN(CO$1,$A90)))</f>
        <v>0.31</v>
      </c>
      <c r="CP90">
        <f>IF(CP$1=$A90,1,INDEX(Correlations!$F$3:$DA$102,MAX(CP$1,$A90),MIN(CP$1,$A90)))</f>
        <v>0.24</v>
      </c>
      <c r="CQ90">
        <f>IF(CQ$1=$A90,1,INDEX(Correlations!$F$3:$DA$102,MAX(CQ$1,$A90),MIN(CQ$1,$A90)))</f>
        <v>0.32</v>
      </c>
      <c r="CR90">
        <f>IF(CR$1=$A90,1,INDEX(Correlations!$F$3:$DA$102,MAX(CR$1,$A90),MIN(CR$1,$A90)))</f>
        <v>0.38</v>
      </c>
      <c r="CS90">
        <f>IF(CS$1=$A90,1,INDEX(Correlations!$F$3:$DA$102,MAX(CS$1,$A90),MIN(CS$1,$A90)))</f>
        <v>0.56999999999999995</v>
      </c>
      <c r="CT90">
        <f>IF(CT$1=$A90,1,INDEX(Correlations!$F$3:$DA$102,MAX(CT$1,$A90),MIN(CT$1,$A90)))</f>
        <v>0.21</v>
      </c>
      <c r="CU90">
        <f>IF(CU$1=$A90,1,INDEX(Correlations!$F$3:$DA$102,MAX(CU$1,$A90),MIN(CU$1,$A90)))</f>
        <v>0.1</v>
      </c>
      <c r="CV90">
        <f>IF(CV$1=$A90,1,INDEX(Correlations!$F$3:$DA$102,MAX(CV$1,$A90),MIN(CV$1,$A90)))</f>
        <v>0.41</v>
      </c>
      <c r="CW90">
        <f>IF(CW$1=$A90,1,INDEX(Correlations!$F$3:$DA$102,MAX(CW$1,$A90),MIN(CW$1,$A90)))</f>
        <v>0.02</v>
      </c>
    </row>
    <row r="91" spans="1:101" x14ac:dyDescent="0.15">
      <c r="A91">
        <v>90</v>
      </c>
      <c r="B91">
        <f>IF(B$1=$A91,1,INDEX(Correlations!$F$3:$DA$102,MAX(B$1,$A91),MIN(B$1,$A91)))</f>
        <v>0.64</v>
      </c>
      <c r="C91">
        <f>IF(C$1=$A91,1,INDEX(Correlations!$F$3:$DA$102,MAX(C$1,$A91),MIN(C$1,$A91)))</f>
        <v>0</v>
      </c>
      <c r="D91">
        <f>IF(D$1=$A91,1,INDEX(Correlations!$F$3:$DA$102,MAX(D$1,$A91),MIN(D$1,$A91)))</f>
        <v>0</v>
      </c>
      <c r="E91">
        <f>IF(E$1=$A91,1,INDEX(Correlations!$F$3:$DA$102,MAX(E$1,$A91),MIN(E$1,$A91)))</f>
        <v>0</v>
      </c>
      <c r="F91">
        <f>IF(F$1=$A91,1,INDEX(Correlations!$F$3:$DA$102,MAX(F$1,$A91),MIN(F$1,$A91)))</f>
        <v>0</v>
      </c>
      <c r="G91">
        <f>IF(G$1=$A91,1,INDEX(Correlations!$F$3:$DA$102,MAX(G$1,$A91),MIN(G$1,$A91)))</f>
        <v>0</v>
      </c>
      <c r="H91">
        <f>IF(H$1=$A91,1,INDEX(Correlations!$F$3:$DA$102,MAX(H$1,$A91),MIN(H$1,$A91)))</f>
        <v>0</v>
      </c>
      <c r="I91">
        <f>IF(I$1=$A91,1,INDEX(Correlations!$F$3:$DA$102,MAX(I$1,$A91),MIN(I$1,$A91)))</f>
        <v>0</v>
      </c>
      <c r="J91">
        <f>IF(J$1=$A91,1,INDEX(Correlations!$F$3:$DA$102,MAX(J$1,$A91),MIN(J$1,$A91)))</f>
        <v>0</v>
      </c>
      <c r="K91">
        <f>IF(K$1=$A91,1,INDEX(Correlations!$F$3:$DA$102,MAX(K$1,$A91),MIN(K$1,$A91)))</f>
        <v>0</v>
      </c>
      <c r="L91">
        <f>IF(L$1=$A91,1,INDEX(Correlations!$F$3:$DA$102,MAX(L$1,$A91),MIN(L$1,$A91)))</f>
        <v>0</v>
      </c>
      <c r="M91">
        <f>IF(M$1=$A91,1,INDEX(Correlations!$F$3:$DA$102,MAX(M$1,$A91),MIN(M$1,$A91)))</f>
        <v>0</v>
      </c>
      <c r="N91">
        <f>IF(N$1=$A91,1,INDEX(Correlations!$F$3:$DA$102,MAX(N$1,$A91),MIN(N$1,$A91)))</f>
        <v>0</v>
      </c>
      <c r="O91">
        <f>IF(O$1=$A91,1,INDEX(Correlations!$F$3:$DA$102,MAX(O$1,$A91),MIN(O$1,$A91)))</f>
        <v>0</v>
      </c>
      <c r="P91">
        <f>IF(P$1=$A91,1,INDEX(Correlations!$F$3:$DA$102,MAX(P$1,$A91),MIN(P$1,$A91)))</f>
        <v>0</v>
      </c>
      <c r="Q91">
        <f>IF(Q$1=$A91,1,INDEX(Correlations!$F$3:$DA$102,MAX(Q$1,$A91),MIN(Q$1,$A91)))</f>
        <v>0</v>
      </c>
      <c r="R91">
        <f>IF(R$1=$A91,1,INDEX(Correlations!$F$3:$DA$102,MAX(R$1,$A91),MIN(R$1,$A91)))</f>
        <v>0</v>
      </c>
      <c r="S91">
        <f>IF(S$1=$A91,1,INDEX(Correlations!$F$3:$DA$102,MAX(S$1,$A91),MIN(S$1,$A91)))</f>
        <v>0</v>
      </c>
      <c r="T91">
        <f>IF(T$1=$A91,1,INDEX(Correlations!$F$3:$DA$102,MAX(T$1,$A91),MIN(T$1,$A91)))</f>
        <v>0</v>
      </c>
      <c r="U91">
        <f>IF(U$1=$A91,1,INDEX(Correlations!$F$3:$DA$102,MAX(U$1,$A91),MIN(U$1,$A91)))</f>
        <v>0</v>
      </c>
      <c r="V91">
        <f>IF(V$1=$A91,1,INDEX(Correlations!$F$3:$DA$102,MAX(V$1,$A91),MIN(V$1,$A91)))</f>
        <v>0</v>
      </c>
      <c r="W91">
        <f>IF(W$1=$A91,1,INDEX(Correlations!$F$3:$DA$102,MAX(W$1,$A91),MIN(W$1,$A91)))</f>
        <v>0</v>
      </c>
      <c r="X91">
        <f>IF(X$1=$A91,1,INDEX(Correlations!$F$3:$DA$102,MAX(X$1,$A91),MIN(X$1,$A91)))</f>
        <v>0</v>
      </c>
      <c r="Y91">
        <f>IF(Y$1=$A91,1,INDEX(Correlations!$F$3:$DA$102,MAX(Y$1,$A91),MIN(Y$1,$A91)))</f>
        <v>0</v>
      </c>
      <c r="Z91">
        <f>IF(Z$1=$A91,1,INDEX(Correlations!$F$3:$DA$102,MAX(Z$1,$A91),MIN(Z$1,$A91)))</f>
        <v>0</v>
      </c>
      <c r="AA91">
        <f>IF(AA$1=$A91,1,INDEX(Correlations!$F$3:$DA$102,MAX(AA$1,$A91),MIN(AA$1,$A91)))</f>
        <v>0</v>
      </c>
      <c r="AB91">
        <f>IF(AB$1=$A91,1,INDEX(Correlations!$F$3:$DA$102,MAX(AB$1,$A91),MIN(AB$1,$A91)))</f>
        <v>0</v>
      </c>
      <c r="AC91">
        <f>IF(AC$1=$A91,1,INDEX(Correlations!$F$3:$DA$102,MAX(AC$1,$A91),MIN(AC$1,$A91)))</f>
        <v>0</v>
      </c>
      <c r="AD91">
        <f>IF(AD$1=$A91,1,INDEX(Correlations!$F$3:$DA$102,MAX(AD$1,$A91),MIN(AD$1,$A91)))</f>
        <v>0</v>
      </c>
      <c r="AE91">
        <f>IF(AE$1=$A91,1,INDEX(Correlations!$F$3:$DA$102,MAX(AE$1,$A91),MIN(AE$1,$A91)))</f>
        <v>0</v>
      </c>
      <c r="AF91">
        <f>IF(AF$1=$A91,1,INDEX(Correlations!$F$3:$DA$102,MAX(AF$1,$A91),MIN(AF$1,$A91)))</f>
        <v>0</v>
      </c>
      <c r="AG91">
        <f>IF(AG$1=$A91,1,INDEX(Correlations!$F$3:$DA$102,MAX(AG$1,$A91),MIN(AG$1,$A91)))</f>
        <v>0</v>
      </c>
      <c r="AH91">
        <f>IF(AH$1=$A91,1,INDEX(Correlations!$F$3:$DA$102,MAX(AH$1,$A91),MIN(AH$1,$A91)))</f>
        <v>0</v>
      </c>
      <c r="AI91">
        <f>IF(AI$1=$A91,1,INDEX(Correlations!$F$3:$DA$102,MAX(AI$1,$A91),MIN(AI$1,$A91)))</f>
        <v>0</v>
      </c>
      <c r="AJ91">
        <f>IF(AJ$1=$A91,1,INDEX(Correlations!$F$3:$DA$102,MAX(AJ$1,$A91),MIN(AJ$1,$A91)))</f>
        <v>0</v>
      </c>
      <c r="AK91">
        <f>IF(AK$1=$A91,1,INDEX(Correlations!$F$3:$DA$102,MAX(AK$1,$A91),MIN(AK$1,$A91)))</f>
        <v>0</v>
      </c>
      <c r="AL91">
        <f>IF(AL$1=$A91,1,INDEX(Correlations!$F$3:$DA$102,MAX(AL$1,$A91),MIN(AL$1,$A91)))</f>
        <v>0</v>
      </c>
      <c r="AM91">
        <f>IF(AM$1=$A91,1,INDEX(Correlations!$F$3:$DA$102,MAX(AM$1,$A91),MIN(AM$1,$A91)))</f>
        <v>0</v>
      </c>
      <c r="AN91">
        <f>IF(AN$1=$A91,1,INDEX(Correlations!$F$3:$DA$102,MAX(AN$1,$A91),MIN(AN$1,$A91)))</f>
        <v>0</v>
      </c>
      <c r="AO91">
        <f>IF(AO$1=$A91,1,INDEX(Correlations!$F$3:$DA$102,MAX(AO$1,$A91),MIN(AO$1,$A91)))</f>
        <v>0</v>
      </c>
      <c r="AP91">
        <f>IF(AP$1=$A91,1,INDEX(Correlations!$F$3:$DA$102,MAX(AP$1,$A91),MIN(AP$1,$A91)))</f>
        <v>0</v>
      </c>
      <c r="AQ91">
        <f>IF(AQ$1=$A91,1,INDEX(Correlations!$F$3:$DA$102,MAX(AQ$1,$A91),MIN(AQ$1,$A91)))</f>
        <v>0</v>
      </c>
      <c r="AR91">
        <f>IF(AR$1=$A91,1,INDEX(Correlations!$F$3:$DA$102,MAX(AR$1,$A91),MIN(AR$1,$A91)))</f>
        <v>0</v>
      </c>
      <c r="AS91">
        <f>IF(AS$1=$A91,1,INDEX(Correlations!$F$3:$DA$102,MAX(AS$1,$A91),MIN(AS$1,$A91)))</f>
        <v>0</v>
      </c>
      <c r="AT91">
        <f>IF(AT$1=$A91,1,INDEX(Correlations!$F$3:$DA$102,MAX(AT$1,$A91),MIN(AT$1,$A91)))</f>
        <v>0</v>
      </c>
      <c r="AU91">
        <f>IF(AU$1=$A91,1,INDEX(Correlations!$F$3:$DA$102,MAX(AU$1,$A91),MIN(AU$1,$A91)))</f>
        <v>0</v>
      </c>
      <c r="AV91">
        <f>IF(AV$1=$A91,1,INDEX(Correlations!$F$3:$DA$102,MAX(AV$1,$A91),MIN(AV$1,$A91)))</f>
        <v>0</v>
      </c>
      <c r="AW91">
        <f>IF(AW$1=$A91,1,INDEX(Correlations!$F$3:$DA$102,MAX(AW$1,$A91),MIN(AW$1,$A91)))</f>
        <v>0</v>
      </c>
      <c r="AX91">
        <f>IF(AX$1=$A91,1,INDEX(Correlations!$F$3:$DA$102,MAX(AX$1,$A91),MIN(AX$1,$A91)))</f>
        <v>0</v>
      </c>
      <c r="AY91">
        <f>IF(AY$1=$A91,1,INDEX(Correlations!$F$3:$DA$102,MAX(AY$1,$A91),MIN(AY$1,$A91)))</f>
        <v>0</v>
      </c>
      <c r="AZ91">
        <f>IF(AZ$1=$A91,1,INDEX(Correlations!$F$3:$DA$102,MAX(AZ$1,$A91),MIN(AZ$1,$A91)))</f>
        <v>0</v>
      </c>
      <c r="BA91">
        <f>IF(BA$1=$A91,1,INDEX(Correlations!$F$3:$DA$102,MAX(BA$1,$A91),MIN(BA$1,$A91)))</f>
        <v>0</v>
      </c>
      <c r="BB91">
        <f>IF(BB$1=$A91,1,INDEX(Correlations!$F$3:$DA$102,MAX(BB$1,$A91),MIN(BB$1,$A91)))</f>
        <v>0</v>
      </c>
      <c r="BC91">
        <f>IF(BC$1=$A91,1,INDEX(Correlations!$F$3:$DA$102,MAX(BC$1,$A91),MIN(BC$1,$A91)))</f>
        <v>0</v>
      </c>
      <c r="BD91">
        <f>IF(BD$1=$A91,1,INDEX(Correlations!$F$3:$DA$102,MAX(BD$1,$A91),MIN(BD$1,$A91)))</f>
        <v>0</v>
      </c>
      <c r="BE91">
        <f>IF(BE$1=$A91,1,INDEX(Correlations!$F$3:$DA$102,MAX(BE$1,$A91),MIN(BE$1,$A91)))</f>
        <v>0</v>
      </c>
      <c r="BF91">
        <f>IF(BF$1=$A91,1,INDEX(Correlations!$F$3:$DA$102,MAX(BF$1,$A91),MIN(BF$1,$A91)))</f>
        <v>0</v>
      </c>
      <c r="BG91">
        <f>IF(BG$1=$A91,1,INDEX(Correlations!$F$3:$DA$102,MAX(BG$1,$A91),MIN(BG$1,$A91)))</f>
        <v>0</v>
      </c>
      <c r="BH91">
        <f>IF(BH$1=$A91,1,INDEX(Correlations!$F$3:$DA$102,MAX(BH$1,$A91),MIN(BH$1,$A91)))</f>
        <v>0</v>
      </c>
      <c r="BI91">
        <f>IF(BI$1=$A91,1,INDEX(Correlations!$F$3:$DA$102,MAX(BI$1,$A91),MIN(BI$1,$A91)))</f>
        <v>0</v>
      </c>
      <c r="BJ91">
        <f>IF(BJ$1=$A91,1,INDEX(Correlations!$F$3:$DA$102,MAX(BJ$1,$A91),MIN(BJ$1,$A91)))</f>
        <v>0</v>
      </c>
      <c r="BK91">
        <f>IF(BK$1=$A91,1,INDEX(Correlations!$F$3:$DA$102,MAX(BK$1,$A91),MIN(BK$1,$A91)))</f>
        <v>0</v>
      </c>
      <c r="BL91">
        <f>IF(BL$1=$A91,1,INDEX(Correlations!$F$3:$DA$102,MAX(BL$1,$A91),MIN(BL$1,$A91)))</f>
        <v>0.64</v>
      </c>
      <c r="BM91">
        <f>IF(BM$1=$A91,1,INDEX(Correlations!$F$3:$DA$102,MAX(BM$1,$A91),MIN(BM$1,$A91)))</f>
        <v>0</v>
      </c>
      <c r="BN91">
        <f>IF(BN$1=$A91,1,INDEX(Correlations!$F$3:$DA$102,MAX(BN$1,$A91),MIN(BN$1,$A91)))</f>
        <v>0</v>
      </c>
      <c r="BO91">
        <f>IF(BO$1=$A91,1,INDEX(Correlations!$F$3:$DA$102,MAX(BO$1,$A91),MIN(BO$1,$A91)))</f>
        <v>0</v>
      </c>
      <c r="BP91">
        <f>IF(BP$1=$A91,1,INDEX(Correlations!$F$3:$DA$102,MAX(BP$1,$A91),MIN(BP$1,$A91)))</f>
        <v>0</v>
      </c>
      <c r="BQ91">
        <f>IF(BQ$1=$A91,1,INDEX(Correlations!$F$3:$DA$102,MAX(BQ$1,$A91),MIN(BQ$1,$A91)))</f>
        <v>0</v>
      </c>
      <c r="BR91">
        <f>IF(BR$1=$A91,1,INDEX(Correlations!$F$3:$DA$102,MAX(BR$1,$A91),MIN(BR$1,$A91)))</f>
        <v>0</v>
      </c>
      <c r="BS91">
        <f>IF(BS$1=$A91,1,INDEX(Correlations!$F$3:$DA$102,MAX(BS$1,$A91),MIN(BS$1,$A91)))</f>
        <v>0</v>
      </c>
      <c r="BT91">
        <f>IF(BT$1=$A91,1,INDEX(Correlations!$F$3:$DA$102,MAX(BT$1,$A91),MIN(BT$1,$A91)))</f>
        <v>0.91</v>
      </c>
      <c r="BU91">
        <f>IF(BU$1=$A91,1,INDEX(Correlations!$F$3:$DA$102,MAX(BU$1,$A91),MIN(BU$1,$A91)))</f>
        <v>0.91</v>
      </c>
      <c r="BV91">
        <f>IF(BV$1=$A91,1,INDEX(Correlations!$F$3:$DA$102,MAX(BV$1,$A91),MIN(BV$1,$A91)))</f>
        <v>0.74</v>
      </c>
      <c r="BW91">
        <f>IF(BW$1=$A91,1,INDEX(Correlations!$F$3:$DA$102,MAX(BW$1,$A91),MIN(BW$1,$A91)))</f>
        <v>0.61</v>
      </c>
      <c r="BX91">
        <f>IF(BX$1=$A91,1,INDEX(Correlations!$F$3:$DA$102,MAX(BX$1,$A91),MIN(BX$1,$A91)))</f>
        <v>0.59</v>
      </c>
      <c r="BY91">
        <f>IF(BY$1=$A91,1,INDEX(Correlations!$F$3:$DA$102,MAX(BY$1,$A91),MIN(BY$1,$A91)))</f>
        <v>0.54</v>
      </c>
      <c r="BZ91">
        <f>IF(BZ$1=$A91,1,INDEX(Correlations!$F$3:$DA$102,MAX(BZ$1,$A91),MIN(BZ$1,$A91)))</f>
        <v>0.49</v>
      </c>
      <c r="CA91">
        <f>IF(CA$1=$A91,1,INDEX(Correlations!$F$3:$DA$102,MAX(CA$1,$A91),MIN(CA$1,$A91)))</f>
        <v>0.8</v>
      </c>
      <c r="CB91">
        <f>IF(CB$1=$A91,1,INDEX(Correlations!$F$3:$DA$102,MAX(CB$1,$A91),MIN(CB$1,$A91)))</f>
        <v>0.7</v>
      </c>
      <c r="CC91">
        <f>IF(CC$1=$A91,1,INDEX(Correlations!$F$3:$DA$102,MAX(CC$1,$A91),MIN(CC$1,$A91)))</f>
        <v>0.61</v>
      </c>
      <c r="CD91">
        <f>IF(CD$1=$A91,1,INDEX(Correlations!$F$3:$DA$102,MAX(CD$1,$A91),MIN(CD$1,$A91)))</f>
        <v>0.38</v>
      </c>
      <c r="CE91">
        <f>IF(CE$1=$A91,1,INDEX(Correlations!$F$3:$DA$102,MAX(CE$1,$A91),MIN(CE$1,$A91)))</f>
        <v>0.72</v>
      </c>
      <c r="CF91">
        <f>IF(CF$1=$A91,1,INDEX(Correlations!$F$3:$DA$102,MAX(CF$1,$A91),MIN(CF$1,$A91)))</f>
        <v>0.73</v>
      </c>
      <c r="CG91">
        <f>IF(CG$1=$A91,1,INDEX(Correlations!$F$3:$DA$102,MAX(CG$1,$A91),MIN(CG$1,$A91)))</f>
        <v>0.46</v>
      </c>
      <c r="CH91">
        <f>IF(CH$1=$A91,1,INDEX(Correlations!$F$3:$DA$102,MAX(CH$1,$A91),MIN(CH$1,$A91)))</f>
        <v>0.66</v>
      </c>
      <c r="CI91">
        <f>IF(CI$1=$A91,1,INDEX(Correlations!$F$3:$DA$102,MAX(CI$1,$A91),MIN(CI$1,$A91)))</f>
        <v>0.51</v>
      </c>
      <c r="CJ91">
        <f>IF(CJ$1=$A91,1,INDEX(Correlations!$F$3:$DA$102,MAX(CJ$1,$A91),MIN(CJ$1,$A91)))</f>
        <v>0.35</v>
      </c>
      <c r="CK91">
        <f>IF(CK$1=$A91,1,INDEX(Correlations!$F$3:$DA$102,MAX(CK$1,$A91),MIN(CK$1,$A91)))</f>
        <v>0.37</v>
      </c>
      <c r="CL91">
        <f>IF(CL$1=$A91,1,INDEX(Correlations!$F$3:$DA$102,MAX(CL$1,$A91),MIN(CL$1,$A91)))</f>
        <v>0.22</v>
      </c>
      <c r="CM91">
        <f>IF(CM$1=$A91,1,INDEX(Correlations!$F$3:$DA$102,MAX(CM$1,$A91),MIN(CM$1,$A91)))</f>
        <v>1</v>
      </c>
      <c r="CN91">
        <f>IF(CN$1=$A91,1,INDEX(Correlations!$F$3:$DA$102,MAX(CN$1,$A91),MIN(CN$1,$A91)))</f>
        <v>0.68</v>
      </c>
      <c r="CO91">
        <f>IF(CO$1=$A91,1,INDEX(Correlations!$F$3:$DA$102,MAX(CO$1,$A91),MIN(CO$1,$A91)))</f>
        <v>0.78</v>
      </c>
      <c r="CP91">
        <f>IF(CP$1=$A91,1,INDEX(Correlations!$F$3:$DA$102,MAX(CP$1,$A91),MIN(CP$1,$A91)))</f>
        <v>0.92</v>
      </c>
      <c r="CQ91">
        <f>IF(CQ$1=$A91,1,INDEX(Correlations!$F$3:$DA$102,MAX(CQ$1,$A91),MIN(CQ$1,$A91)))</f>
        <v>0.76</v>
      </c>
      <c r="CR91">
        <f>IF(CR$1=$A91,1,INDEX(Correlations!$F$3:$DA$102,MAX(CR$1,$A91),MIN(CR$1,$A91)))</f>
        <v>0.88</v>
      </c>
      <c r="CS91">
        <f>IF(CS$1=$A91,1,INDEX(Correlations!$F$3:$DA$102,MAX(CS$1,$A91),MIN(CS$1,$A91)))</f>
        <v>0.62</v>
      </c>
      <c r="CT91">
        <f>IF(CT$1=$A91,1,INDEX(Correlations!$F$3:$DA$102,MAX(CT$1,$A91),MIN(CT$1,$A91)))</f>
        <v>0.94</v>
      </c>
      <c r="CU91">
        <f>IF(CU$1=$A91,1,INDEX(Correlations!$F$3:$DA$102,MAX(CU$1,$A91),MIN(CU$1,$A91)))</f>
        <v>0.68</v>
      </c>
      <c r="CV91">
        <f>IF(CV$1=$A91,1,INDEX(Correlations!$F$3:$DA$102,MAX(CV$1,$A91),MIN(CV$1,$A91)))</f>
        <v>0.45</v>
      </c>
      <c r="CW91">
        <f>IF(CW$1=$A91,1,INDEX(Correlations!$F$3:$DA$102,MAX(CW$1,$A91),MIN(CW$1,$A91)))</f>
        <v>0.85</v>
      </c>
    </row>
    <row r="92" spans="1:101" x14ac:dyDescent="0.15">
      <c r="A92">
        <v>91</v>
      </c>
      <c r="B92">
        <f>IF(B$1=$A92,1,INDEX(Correlations!$F$3:$DA$102,MAX(B$1,$A92),MIN(B$1,$A92)))</f>
        <v>0</v>
      </c>
      <c r="C92">
        <f>IF(C$1=$A92,1,INDEX(Correlations!$F$3:$DA$102,MAX(C$1,$A92),MIN(C$1,$A92)))</f>
        <v>0</v>
      </c>
      <c r="D92">
        <f>IF(D$1=$A92,1,INDEX(Correlations!$F$3:$DA$102,MAX(D$1,$A92),MIN(D$1,$A92)))</f>
        <v>0</v>
      </c>
      <c r="E92">
        <f>IF(E$1=$A92,1,INDEX(Correlations!$F$3:$DA$102,MAX(E$1,$A92),MIN(E$1,$A92)))</f>
        <v>0</v>
      </c>
      <c r="F92">
        <f>IF(F$1=$A92,1,INDEX(Correlations!$F$3:$DA$102,MAX(F$1,$A92),MIN(F$1,$A92)))</f>
        <v>0</v>
      </c>
      <c r="G92">
        <f>IF(G$1=$A92,1,INDEX(Correlations!$F$3:$DA$102,MAX(G$1,$A92),MIN(G$1,$A92)))</f>
        <v>0</v>
      </c>
      <c r="H92">
        <f>IF(H$1=$A92,1,INDEX(Correlations!$F$3:$DA$102,MAX(H$1,$A92),MIN(H$1,$A92)))</f>
        <v>0</v>
      </c>
      <c r="I92">
        <f>IF(I$1=$A92,1,INDEX(Correlations!$F$3:$DA$102,MAX(I$1,$A92),MIN(I$1,$A92)))</f>
        <v>0</v>
      </c>
      <c r="J92">
        <f>IF(J$1=$A92,1,INDEX(Correlations!$F$3:$DA$102,MAX(J$1,$A92),MIN(J$1,$A92)))</f>
        <v>0</v>
      </c>
      <c r="K92">
        <f>IF(K$1=$A92,1,INDEX(Correlations!$F$3:$DA$102,MAX(K$1,$A92),MIN(K$1,$A92)))</f>
        <v>0</v>
      </c>
      <c r="L92">
        <f>IF(L$1=$A92,1,INDEX(Correlations!$F$3:$DA$102,MAX(L$1,$A92),MIN(L$1,$A92)))</f>
        <v>0</v>
      </c>
      <c r="M92">
        <f>IF(M$1=$A92,1,INDEX(Correlations!$F$3:$DA$102,MAX(M$1,$A92),MIN(M$1,$A92)))</f>
        <v>0</v>
      </c>
      <c r="N92">
        <f>IF(N$1=$A92,1,INDEX(Correlations!$F$3:$DA$102,MAX(N$1,$A92),MIN(N$1,$A92)))</f>
        <v>0</v>
      </c>
      <c r="O92">
        <f>IF(O$1=$A92,1,INDEX(Correlations!$F$3:$DA$102,MAX(O$1,$A92),MIN(O$1,$A92)))</f>
        <v>0</v>
      </c>
      <c r="P92">
        <f>IF(P$1=$A92,1,INDEX(Correlations!$F$3:$DA$102,MAX(P$1,$A92),MIN(P$1,$A92)))</f>
        <v>0</v>
      </c>
      <c r="Q92">
        <f>IF(Q$1=$A92,1,INDEX(Correlations!$F$3:$DA$102,MAX(Q$1,$A92),MIN(Q$1,$A92)))</f>
        <v>0</v>
      </c>
      <c r="R92">
        <f>IF(R$1=$A92,1,INDEX(Correlations!$F$3:$DA$102,MAX(R$1,$A92),MIN(R$1,$A92)))</f>
        <v>0</v>
      </c>
      <c r="S92">
        <f>IF(S$1=$A92,1,INDEX(Correlations!$F$3:$DA$102,MAX(S$1,$A92),MIN(S$1,$A92)))</f>
        <v>0</v>
      </c>
      <c r="T92">
        <f>IF(T$1=$A92,1,INDEX(Correlations!$F$3:$DA$102,MAX(T$1,$A92),MIN(T$1,$A92)))</f>
        <v>0</v>
      </c>
      <c r="U92">
        <f>IF(U$1=$A92,1,INDEX(Correlations!$F$3:$DA$102,MAX(U$1,$A92),MIN(U$1,$A92)))</f>
        <v>0</v>
      </c>
      <c r="V92">
        <f>IF(V$1=$A92,1,INDEX(Correlations!$F$3:$DA$102,MAX(V$1,$A92),MIN(V$1,$A92)))</f>
        <v>0</v>
      </c>
      <c r="W92">
        <f>IF(W$1=$A92,1,INDEX(Correlations!$F$3:$DA$102,MAX(W$1,$A92),MIN(W$1,$A92)))</f>
        <v>0</v>
      </c>
      <c r="X92">
        <f>IF(X$1=$A92,1,INDEX(Correlations!$F$3:$DA$102,MAX(X$1,$A92),MIN(X$1,$A92)))</f>
        <v>0</v>
      </c>
      <c r="Y92">
        <f>IF(Y$1=$A92,1,INDEX(Correlations!$F$3:$DA$102,MAX(Y$1,$A92),MIN(Y$1,$A92)))</f>
        <v>0</v>
      </c>
      <c r="Z92">
        <f>IF(Z$1=$A92,1,INDEX(Correlations!$F$3:$DA$102,MAX(Z$1,$A92),MIN(Z$1,$A92)))</f>
        <v>0</v>
      </c>
      <c r="AA92">
        <f>IF(AA$1=$A92,1,INDEX(Correlations!$F$3:$DA$102,MAX(AA$1,$A92),MIN(AA$1,$A92)))</f>
        <v>0</v>
      </c>
      <c r="AB92">
        <f>IF(AB$1=$A92,1,INDEX(Correlations!$F$3:$DA$102,MAX(AB$1,$A92),MIN(AB$1,$A92)))</f>
        <v>0</v>
      </c>
      <c r="AC92">
        <f>IF(AC$1=$A92,1,INDEX(Correlations!$F$3:$DA$102,MAX(AC$1,$A92),MIN(AC$1,$A92)))</f>
        <v>0</v>
      </c>
      <c r="AD92">
        <f>IF(AD$1=$A92,1,INDEX(Correlations!$F$3:$DA$102,MAX(AD$1,$A92),MIN(AD$1,$A92)))</f>
        <v>0</v>
      </c>
      <c r="AE92">
        <f>IF(AE$1=$A92,1,INDEX(Correlations!$F$3:$DA$102,MAX(AE$1,$A92),MIN(AE$1,$A92)))</f>
        <v>0</v>
      </c>
      <c r="AF92">
        <f>IF(AF$1=$A92,1,INDEX(Correlations!$F$3:$DA$102,MAX(AF$1,$A92),MIN(AF$1,$A92)))</f>
        <v>0</v>
      </c>
      <c r="AG92">
        <f>IF(AG$1=$A92,1,INDEX(Correlations!$F$3:$DA$102,MAX(AG$1,$A92),MIN(AG$1,$A92)))</f>
        <v>0</v>
      </c>
      <c r="AH92">
        <f>IF(AH$1=$A92,1,INDEX(Correlations!$F$3:$DA$102,MAX(AH$1,$A92),MIN(AH$1,$A92)))</f>
        <v>0</v>
      </c>
      <c r="AI92">
        <f>IF(AI$1=$A92,1,INDEX(Correlations!$F$3:$DA$102,MAX(AI$1,$A92),MIN(AI$1,$A92)))</f>
        <v>0</v>
      </c>
      <c r="AJ92">
        <f>IF(AJ$1=$A92,1,INDEX(Correlations!$F$3:$DA$102,MAX(AJ$1,$A92),MIN(AJ$1,$A92)))</f>
        <v>0</v>
      </c>
      <c r="AK92">
        <f>IF(AK$1=$A92,1,INDEX(Correlations!$F$3:$DA$102,MAX(AK$1,$A92),MIN(AK$1,$A92)))</f>
        <v>0</v>
      </c>
      <c r="AL92">
        <f>IF(AL$1=$A92,1,INDEX(Correlations!$F$3:$DA$102,MAX(AL$1,$A92),MIN(AL$1,$A92)))</f>
        <v>0</v>
      </c>
      <c r="AM92">
        <f>IF(AM$1=$A92,1,INDEX(Correlations!$F$3:$DA$102,MAX(AM$1,$A92),MIN(AM$1,$A92)))</f>
        <v>0</v>
      </c>
      <c r="AN92">
        <f>IF(AN$1=$A92,1,INDEX(Correlations!$F$3:$DA$102,MAX(AN$1,$A92),MIN(AN$1,$A92)))</f>
        <v>0</v>
      </c>
      <c r="AO92">
        <f>IF(AO$1=$A92,1,INDEX(Correlations!$F$3:$DA$102,MAX(AO$1,$A92),MIN(AO$1,$A92)))</f>
        <v>0</v>
      </c>
      <c r="AP92">
        <f>IF(AP$1=$A92,1,INDEX(Correlations!$F$3:$DA$102,MAX(AP$1,$A92),MIN(AP$1,$A92)))</f>
        <v>0</v>
      </c>
      <c r="AQ92">
        <f>IF(AQ$1=$A92,1,INDEX(Correlations!$F$3:$DA$102,MAX(AQ$1,$A92),MIN(AQ$1,$A92)))</f>
        <v>0</v>
      </c>
      <c r="AR92">
        <f>IF(AR$1=$A92,1,INDEX(Correlations!$F$3:$DA$102,MAX(AR$1,$A92),MIN(AR$1,$A92)))</f>
        <v>0</v>
      </c>
      <c r="AS92">
        <f>IF(AS$1=$A92,1,INDEX(Correlations!$F$3:$DA$102,MAX(AS$1,$A92),MIN(AS$1,$A92)))</f>
        <v>0</v>
      </c>
      <c r="AT92">
        <f>IF(AT$1=$A92,1,INDEX(Correlations!$F$3:$DA$102,MAX(AT$1,$A92),MIN(AT$1,$A92)))</f>
        <v>0</v>
      </c>
      <c r="AU92">
        <f>IF(AU$1=$A92,1,INDEX(Correlations!$F$3:$DA$102,MAX(AU$1,$A92),MIN(AU$1,$A92)))</f>
        <v>0</v>
      </c>
      <c r="AV92">
        <f>IF(AV$1=$A92,1,INDEX(Correlations!$F$3:$DA$102,MAX(AV$1,$A92),MIN(AV$1,$A92)))</f>
        <v>0</v>
      </c>
      <c r="AW92">
        <f>IF(AW$1=$A92,1,INDEX(Correlations!$F$3:$DA$102,MAX(AW$1,$A92),MIN(AW$1,$A92)))</f>
        <v>0</v>
      </c>
      <c r="AX92">
        <f>IF(AX$1=$A92,1,INDEX(Correlations!$F$3:$DA$102,MAX(AX$1,$A92),MIN(AX$1,$A92)))</f>
        <v>0</v>
      </c>
      <c r="AY92">
        <f>IF(AY$1=$A92,1,INDEX(Correlations!$F$3:$DA$102,MAX(AY$1,$A92),MIN(AY$1,$A92)))</f>
        <v>0</v>
      </c>
      <c r="AZ92">
        <f>IF(AZ$1=$A92,1,INDEX(Correlations!$F$3:$DA$102,MAX(AZ$1,$A92),MIN(AZ$1,$A92)))</f>
        <v>0</v>
      </c>
      <c r="BA92">
        <f>IF(BA$1=$A92,1,INDEX(Correlations!$F$3:$DA$102,MAX(BA$1,$A92),MIN(BA$1,$A92)))</f>
        <v>0</v>
      </c>
      <c r="BB92">
        <f>IF(BB$1=$A92,1,INDEX(Correlations!$F$3:$DA$102,MAX(BB$1,$A92),MIN(BB$1,$A92)))</f>
        <v>0</v>
      </c>
      <c r="BC92">
        <f>IF(BC$1=$A92,1,INDEX(Correlations!$F$3:$DA$102,MAX(BC$1,$A92),MIN(BC$1,$A92)))</f>
        <v>0</v>
      </c>
      <c r="BD92">
        <f>IF(BD$1=$A92,1,INDEX(Correlations!$F$3:$DA$102,MAX(BD$1,$A92),MIN(BD$1,$A92)))</f>
        <v>0</v>
      </c>
      <c r="BE92">
        <f>IF(BE$1=$A92,1,INDEX(Correlations!$F$3:$DA$102,MAX(BE$1,$A92),MIN(BE$1,$A92)))</f>
        <v>0</v>
      </c>
      <c r="BF92">
        <f>IF(BF$1=$A92,1,INDEX(Correlations!$F$3:$DA$102,MAX(BF$1,$A92),MIN(BF$1,$A92)))</f>
        <v>0</v>
      </c>
      <c r="BG92">
        <f>IF(BG$1=$A92,1,INDEX(Correlations!$F$3:$DA$102,MAX(BG$1,$A92),MIN(BG$1,$A92)))</f>
        <v>0</v>
      </c>
      <c r="BH92">
        <f>IF(BH$1=$A92,1,INDEX(Correlations!$F$3:$DA$102,MAX(BH$1,$A92),MIN(BH$1,$A92)))</f>
        <v>0</v>
      </c>
      <c r="BI92">
        <f>IF(BI$1=$A92,1,INDEX(Correlations!$F$3:$DA$102,MAX(BI$1,$A92),MIN(BI$1,$A92)))</f>
        <v>0</v>
      </c>
      <c r="BJ92">
        <f>IF(BJ$1=$A92,1,INDEX(Correlations!$F$3:$DA$102,MAX(BJ$1,$A92),MIN(BJ$1,$A92)))</f>
        <v>0</v>
      </c>
      <c r="BK92">
        <f>IF(BK$1=$A92,1,INDEX(Correlations!$F$3:$DA$102,MAX(BK$1,$A92),MIN(BK$1,$A92)))</f>
        <v>0</v>
      </c>
      <c r="BL92">
        <f>IF(BL$1=$A92,1,INDEX(Correlations!$F$3:$DA$102,MAX(BL$1,$A92),MIN(BL$1,$A92)))</f>
        <v>0</v>
      </c>
      <c r="BM92">
        <f>IF(BM$1=$A92,1,INDEX(Correlations!$F$3:$DA$102,MAX(BM$1,$A92),MIN(BM$1,$A92)))</f>
        <v>0</v>
      </c>
      <c r="BN92">
        <f>IF(BN$1=$A92,1,INDEX(Correlations!$F$3:$DA$102,MAX(BN$1,$A92),MIN(BN$1,$A92)))</f>
        <v>0</v>
      </c>
      <c r="BO92">
        <f>IF(BO$1=$A92,1,INDEX(Correlations!$F$3:$DA$102,MAX(BO$1,$A92),MIN(BO$1,$A92)))</f>
        <v>0</v>
      </c>
      <c r="BP92">
        <f>IF(BP$1=$A92,1,INDEX(Correlations!$F$3:$DA$102,MAX(BP$1,$A92),MIN(BP$1,$A92)))</f>
        <v>0</v>
      </c>
      <c r="BQ92">
        <f>IF(BQ$1=$A92,1,INDEX(Correlations!$F$3:$DA$102,MAX(BQ$1,$A92),MIN(BQ$1,$A92)))</f>
        <v>0</v>
      </c>
      <c r="BR92">
        <f>IF(BR$1=$A92,1,INDEX(Correlations!$F$3:$DA$102,MAX(BR$1,$A92),MIN(BR$1,$A92)))</f>
        <v>0</v>
      </c>
      <c r="BS92">
        <f>IF(BS$1=$A92,1,INDEX(Correlations!$F$3:$DA$102,MAX(BS$1,$A92),MIN(BS$1,$A92)))</f>
        <v>0</v>
      </c>
      <c r="BT92">
        <f>IF(BT$1=$A92,1,INDEX(Correlations!$F$3:$DA$102,MAX(BT$1,$A92),MIN(BT$1,$A92)))</f>
        <v>0.62</v>
      </c>
      <c r="BU92">
        <f>IF(BU$1=$A92,1,INDEX(Correlations!$F$3:$DA$102,MAX(BU$1,$A92),MIN(BU$1,$A92)))</f>
        <v>0.63</v>
      </c>
      <c r="BV92">
        <f>IF(BV$1=$A92,1,INDEX(Correlations!$F$3:$DA$102,MAX(BV$1,$A92),MIN(BV$1,$A92)))</f>
        <v>0.56999999999999995</v>
      </c>
      <c r="BW92">
        <f>IF(BW$1=$A92,1,INDEX(Correlations!$F$3:$DA$102,MAX(BW$1,$A92),MIN(BW$1,$A92)))</f>
        <v>0.55000000000000004</v>
      </c>
      <c r="BX92">
        <f>IF(BX$1=$A92,1,INDEX(Correlations!$F$3:$DA$102,MAX(BX$1,$A92),MIN(BX$1,$A92)))</f>
        <v>0.38</v>
      </c>
      <c r="BY92">
        <f>IF(BY$1=$A92,1,INDEX(Correlations!$F$3:$DA$102,MAX(BY$1,$A92),MIN(BY$1,$A92)))</f>
        <v>0.35</v>
      </c>
      <c r="BZ92">
        <f>IF(BZ$1=$A92,1,INDEX(Correlations!$F$3:$DA$102,MAX(BZ$1,$A92),MIN(BZ$1,$A92)))</f>
        <v>0.35</v>
      </c>
      <c r="CA92">
        <f>IF(CA$1=$A92,1,INDEX(Correlations!$F$3:$DA$102,MAX(CA$1,$A92),MIN(CA$1,$A92)))</f>
        <v>0.6</v>
      </c>
      <c r="CB92">
        <f>IF(CB$1=$A92,1,INDEX(Correlations!$F$3:$DA$102,MAX(CB$1,$A92),MIN(CB$1,$A92)))</f>
        <v>0.96</v>
      </c>
      <c r="CC92">
        <f>IF(CC$1=$A92,1,INDEX(Correlations!$F$3:$DA$102,MAX(CC$1,$A92),MIN(CC$1,$A92)))</f>
        <v>0.95</v>
      </c>
      <c r="CD92">
        <f>IF(CD$1=$A92,1,INDEX(Correlations!$F$3:$DA$102,MAX(CD$1,$A92),MIN(CD$1,$A92)))</f>
        <v>0.51</v>
      </c>
      <c r="CE92">
        <f>IF(CE$1=$A92,1,INDEX(Correlations!$F$3:$DA$102,MAX(CE$1,$A92),MIN(CE$1,$A92)))</f>
        <v>0.64</v>
      </c>
      <c r="CF92">
        <f>IF(CF$1=$A92,1,INDEX(Correlations!$F$3:$DA$102,MAX(CF$1,$A92),MIN(CF$1,$A92)))</f>
        <v>0.59</v>
      </c>
      <c r="CG92">
        <f>IF(CG$1=$A92,1,INDEX(Correlations!$F$3:$DA$102,MAX(CG$1,$A92),MIN(CG$1,$A92)))</f>
        <v>0.36</v>
      </c>
      <c r="CH92">
        <f>IF(CH$1=$A92,1,INDEX(Correlations!$F$3:$DA$102,MAX(CH$1,$A92),MIN(CH$1,$A92)))</f>
        <v>0.47</v>
      </c>
      <c r="CI92">
        <f>IF(CI$1=$A92,1,INDEX(Correlations!$F$3:$DA$102,MAX(CI$1,$A92),MIN(CI$1,$A92)))</f>
        <v>0.31</v>
      </c>
      <c r="CJ92">
        <f>IF(CJ$1=$A92,1,INDEX(Correlations!$F$3:$DA$102,MAX(CJ$1,$A92),MIN(CJ$1,$A92)))</f>
        <v>0.31</v>
      </c>
      <c r="CK92">
        <f>IF(CK$1=$A92,1,INDEX(Correlations!$F$3:$DA$102,MAX(CK$1,$A92),MIN(CK$1,$A92)))</f>
        <v>0.19</v>
      </c>
      <c r="CL92">
        <f>IF(CL$1=$A92,1,INDEX(Correlations!$F$3:$DA$102,MAX(CL$1,$A92),MIN(CL$1,$A92)))</f>
        <v>0.13</v>
      </c>
      <c r="CM92">
        <f>IF(CM$1=$A92,1,INDEX(Correlations!$F$3:$DA$102,MAX(CM$1,$A92),MIN(CM$1,$A92)))</f>
        <v>0.68</v>
      </c>
      <c r="CN92">
        <f>IF(CN$1=$A92,1,INDEX(Correlations!$F$3:$DA$102,MAX(CN$1,$A92),MIN(CN$1,$A92)))</f>
        <v>1</v>
      </c>
      <c r="CO92">
        <f>IF(CO$1=$A92,1,INDEX(Correlations!$F$3:$DA$102,MAX(CO$1,$A92),MIN(CO$1,$A92)))</f>
        <v>0.65</v>
      </c>
      <c r="CP92">
        <f>IF(CP$1=$A92,1,INDEX(Correlations!$F$3:$DA$102,MAX(CP$1,$A92),MIN(CP$1,$A92)))</f>
        <v>0.87</v>
      </c>
      <c r="CQ92">
        <f>IF(CQ$1=$A92,1,INDEX(Correlations!$F$3:$DA$102,MAX(CQ$1,$A92),MIN(CQ$1,$A92)))</f>
        <v>0.63</v>
      </c>
      <c r="CR92">
        <f>IF(CR$1=$A92,1,INDEX(Correlations!$F$3:$DA$102,MAX(CR$1,$A92),MIN(CR$1,$A92)))</f>
        <v>0.62</v>
      </c>
      <c r="CS92">
        <f>IF(CS$1=$A92,1,INDEX(Correlations!$F$3:$DA$102,MAX(CS$1,$A92),MIN(CS$1,$A92)))</f>
        <v>0.41</v>
      </c>
      <c r="CT92">
        <f>IF(CT$1=$A92,1,INDEX(Correlations!$F$3:$DA$102,MAX(CT$1,$A92),MIN(CT$1,$A92)))</f>
        <v>0.68</v>
      </c>
      <c r="CU92">
        <f>IF(CU$1=$A92,1,INDEX(Correlations!$F$3:$DA$102,MAX(CU$1,$A92),MIN(CU$1,$A92)))</f>
        <v>0.5</v>
      </c>
      <c r="CV92">
        <f>IF(CV$1=$A92,1,INDEX(Correlations!$F$3:$DA$102,MAX(CV$1,$A92),MIN(CV$1,$A92)))</f>
        <v>0.3</v>
      </c>
      <c r="CW92">
        <f>IF(CW$1=$A92,1,INDEX(Correlations!$F$3:$DA$102,MAX(CW$1,$A92),MIN(CW$1,$A92)))</f>
        <v>0.6</v>
      </c>
    </row>
    <row r="93" spans="1:101" x14ac:dyDescent="0.15">
      <c r="A93">
        <v>92</v>
      </c>
      <c r="B93">
        <f>IF(B$1=$A93,1,INDEX(Correlations!$F$3:$DA$102,MAX(B$1,$A93),MIN(B$1,$A93)))</f>
        <v>0</v>
      </c>
      <c r="C93">
        <f>IF(C$1=$A93,1,INDEX(Correlations!$F$3:$DA$102,MAX(C$1,$A93),MIN(C$1,$A93)))</f>
        <v>0</v>
      </c>
      <c r="D93">
        <f>IF(D$1=$A93,1,INDEX(Correlations!$F$3:$DA$102,MAX(D$1,$A93),MIN(D$1,$A93)))</f>
        <v>0</v>
      </c>
      <c r="E93">
        <f>IF(E$1=$A93,1,INDEX(Correlations!$F$3:$DA$102,MAX(E$1,$A93),MIN(E$1,$A93)))</f>
        <v>0</v>
      </c>
      <c r="F93">
        <f>IF(F$1=$A93,1,INDEX(Correlations!$F$3:$DA$102,MAX(F$1,$A93),MIN(F$1,$A93)))</f>
        <v>0</v>
      </c>
      <c r="G93">
        <f>IF(G$1=$A93,1,INDEX(Correlations!$F$3:$DA$102,MAX(G$1,$A93),MIN(G$1,$A93)))</f>
        <v>0</v>
      </c>
      <c r="H93">
        <f>IF(H$1=$A93,1,INDEX(Correlations!$F$3:$DA$102,MAX(H$1,$A93),MIN(H$1,$A93)))</f>
        <v>0</v>
      </c>
      <c r="I93">
        <f>IF(I$1=$A93,1,INDEX(Correlations!$F$3:$DA$102,MAX(I$1,$A93),MIN(I$1,$A93)))</f>
        <v>0</v>
      </c>
      <c r="J93">
        <f>IF(J$1=$A93,1,INDEX(Correlations!$F$3:$DA$102,MAX(J$1,$A93),MIN(J$1,$A93)))</f>
        <v>0</v>
      </c>
      <c r="K93">
        <f>IF(K$1=$A93,1,INDEX(Correlations!$F$3:$DA$102,MAX(K$1,$A93),MIN(K$1,$A93)))</f>
        <v>0</v>
      </c>
      <c r="L93">
        <f>IF(L$1=$A93,1,INDEX(Correlations!$F$3:$DA$102,MAX(L$1,$A93),MIN(L$1,$A93)))</f>
        <v>0</v>
      </c>
      <c r="M93">
        <f>IF(M$1=$A93,1,INDEX(Correlations!$F$3:$DA$102,MAX(M$1,$A93),MIN(M$1,$A93)))</f>
        <v>0</v>
      </c>
      <c r="N93">
        <f>IF(N$1=$A93,1,INDEX(Correlations!$F$3:$DA$102,MAX(N$1,$A93),MIN(N$1,$A93)))</f>
        <v>0</v>
      </c>
      <c r="O93">
        <f>IF(O$1=$A93,1,INDEX(Correlations!$F$3:$DA$102,MAX(O$1,$A93),MIN(O$1,$A93)))</f>
        <v>0</v>
      </c>
      <c r="P93">
        <f>IF(P$1=$A93,1,INDEX(Correlations!$F$3:$DA$102,MAX(P$1,$A93),MIN(P$1,$A93)))</f>
        <v>0</v>
      </c>
      <c r="Q93">
        <f>IF(Q$1=$A93,1,INDEX(Correlations!$F$3:$DA$102,MAX(Q$1,$A93),MIN(Q$1,$A93)))</f>
        <v>0</v>
      </c>
      <c r="R93">
        <f>IF(R$1=$A93,1,INDEX(Correlations!$F$3:$DA$102,MAX(R$1,$A93),MIN(R$1,$A93)))</f>
        <v>0</v>
      </c>
      <c r="S93">
        <f>IF(S$1=$A93,1,INDEX(Correlations!$F$3:$DA$102,MAX(S$1,$A93),MIN(S$1,$A93)))</f>
        <v>0</v>
      </c>
      <c r="T93">
        <f>IF(T$1=$A93,1,INDEX(Correlations!$F$3:$DA$102,MAX(T$1,$A93),MIN(T$1,$A93)))</f>
        <v>0</v>
      </c>
      <c r="U93">
        <f>IF(U$1=$A93,1,INDEX(Correlations!$F$3:$DA$102,MAX(U$1,$A93),MIN(U$1,$A93)))</f>
        <v>0</v>
      </c>
      <c r="V93">
        <f>IF(V$1=$A93,1,INDEX(Correlations!$F$3:$DA$102,MAX(V$1,$A93),MIN(V$1,$A93)))</f>
        <v>0</v>
      </c>
      <c r="W93">
        <f>IF(W$1=$A93,1,INDEX(Correlations!$F$3:$DA$102,MAX(W$1,$A93),MIN(W$1,$A93)))</f>
        <v>0</v>
      </c>
      <c r="X93">
        <f>IF(X$1=$A93,1,INDEX(Correlations!$F$3:$DA$102,MAX(X$1,$A93),MIN(X$1,$A93)))</f>
        <v>0</v>
      </c>
      <c r="Y93">
        <f>IF(Y$1=$A93,1,INDEX(Correlations!$F$3:$DA$102,MAX(Y$1,$A93),MIN(Y$1,$A93)))</f>
        <v>0</v>
      </c>
      <c r="Z93">
        <f>IF(Z$1=$A93,1,INDEX(Correlations!$F$3:$DA$102,MAX(Z$1,$A93),MIN(Z$1,$A93)))</f>
        <v>0</v>
      </c>
      <c r="AA93">
        <f>IF(AA$1=$A93,1,INDEX(Correlations!$F$3:$DA$102,MAX(AA$1,$A93),MIN(AA$1,$A93)))</f>
        <v>0</v>
      </c>
      <c r="AB93">
        <f>IF(AB$1=$A93,1,INDEX(Correlations!$F$3:$DA$102,MAX(AB$1,$A93),MIN(AB$1,$A93)))</f>
        <v>0</v>
      </c>
      <c r="AC93">
        <f>IF(AC$1=$A93,1,INDEX(Correlations!$F$3:$DA$102,MAX(AC$1,$A93),MIN(AC$1,$A93)))</f>
        <v>0</v>
      </c>
      <c r="AD93">
        <f>IF(AD$1=$A93,1,INDEX(Correlations!$F$3:$DA$102,MAX(AD$1,$A93),MIN(AD$1,$A93)))</f>
        <v>0</v>
      </c>
      <c r="AE93">
        <f>IF(AE$1=$A93,1,INDEX(Correlations!$F$3:$DA$102,MAX(AE$1,$A93),MIN(AE$1,$A93)))</f>
        <v>0</v>
      </c>
      <c r="AF93">
        <f>IF(AF$1=$A93,1,INDEX(Correlations!$F$3:$DA$102,MAX(AF$1,$A93),MIN(AF$1,$A93)))</f>
        <v>0</v>
      </c>
      <c r="AG93">
        <f>IF(AG$1=$A93,1,INDEX(Correlations!$F$3:$DA$102,MAX(AG$1,$A93),MIN(AG$1,$A93)))</f>
        <v>0</v>
      </c>
      <c r="AH93">
        <f>IF(AH$1=$A93,1,INDEX(Correlations!$F$3:$DA$102,MAX(AH$1,$A93),MIN(AH$1,$A93)))</f>
        <v>0</v>
      </c>
      <c r="AI93">
        <f>IF(AI$1=$A93,1,INDEX(Correlations!$F$3:$DA$102,MAX(AI$1,$A93),MIN(AI$1,$A93)))</f>
        <v>0</v>
      </c>
      <c r="AJ93">
        <f>IF(AJ$1=$A93,1,INDEX(Correlations!$F$3:$DA$102,MAX(AJ$1,$A93),MIN(AJ$1,$A93)))</f>
        <v>0</v>
      </c>
      <c r="AK93">
        <f>IF(AK$1=$A93,1,INDEX(Correlations!$F$3:$DA$102,MAX(AK$1,$A93),MIN(AK$1,$A93)))</f>
        <v>0</v>
      </c>
      <c r="AL93">
        <f>IF(AL$1=$A93,1,INDEX(Correlations!$F$3:$DA$102,MAX(AL$1,$A93),MIN(AL$1,$A93)))</f>
        <v>0</v>
      </c>
      <c r="AM93">
        <f>IF(AM$1=$A93,1,INDEX(Correlations!$F$3:$DA$102,MAX(AM$1,$A93),MIN(AM$1,$A93)))</f>
        <v>0</v>
      </c>
      <c r="AN93">
        <f>IF(AN$1=$A93,1,INDEX(Correlations!$F$3:$DA$102,MAX(AN$1,$A93),MIN(AN$1,$A93)))</f>
        <v>0</v>
      </c>
      <c r="AO93">
        <f>IF(AO$1=$A93,1,INDEX(Correlations!$F$3:$DA$102,MAX(AO$1,$A93),MIN(AO$1,$A93)))</f>
        <v>0</v>
      </c>
      <c r="AP93">
        <f>IF(AP$1=$A93,1,INDEX(Correlations!$F$3:$DA$102,MAX(AP$1,$A93),MIN(AP$1,$A93)))</f>
        <v>0</v>
      </c>
      <c r="AQ93">
        <f>IF(AQ$1=$A93,1,INDEX(Correlations!$F$3:$DA$102,MAX(AQ$1,$A93),MIN(AQ$1,$A93)))</f>
        <v>0</v>
      </c>
      <c r="AR93">
        <f>IF(AR$1=$A93,1,INDEX(Correlations!$F$3:$DA$102,MAX(AR$1,$A93),MIN(AR$1,$A93)))</f>
        <v>0</v>
      </c>
      <c r="AS93">
        <f>IF(AS$1=$A93,1,INDEX(Correlations!$F$3:$DA$102,MAX(AS$1,$A93),MIN(AS$1,$A93)))</f>
        <v>0</v>
      </c>
      <c r="AT93">
        <f>IF(AT$1=$A93,1,INDEX(Correlations!$F$3:$DA$102,MAX(AT$1,$A93),MIN(AT$1,$A93)))</f>
        <v>0</v>
      </c>
      <c r="AU93">
        <f>IF(AU$1=$A93,1,INDEX(Correlations!$F$3:$DA$102,MAX(AU$1,$A93),MIN(AU$1,$A93)))</f>
        <v>0</v>
      </c>
      <c r="AV93">
        <f>IF(AV$1=$A93,1,INDEX(Correlations!$F$3:$DA$102,MAX(AV$1,$A93),MIN(AV$1,$A93)))</f>
        <v>0</v>
      </c>
      <c r="AW93">
        <f>IF(AW$1=$A93,1,INDEX(Correlations!$F$3:$DA$102,MAX(AW$1,$A93),MIN(AW$1,$A93)))</f>
        <v>0</v>
      </c>
      <c r="AX93">
        <f>IF(AX$1=$A93,1,INDEX(Correlations!$F$3:$DA$102,MAX(AX$1,$A93),MIN(AX$1,$A93)))</f>
        <v>0</v>
      </c>
      <c r="AY93">
        <f>IF(AY$1=$A93,1,INDEX(Correlations!$F$3:$DA$102,MAX(AY$1,$A93),MIN(AY$1,$A93)))</f>
        <v>0</v>
      </c>
      <c r="AZ93">
        <f>IF(AZ$1=$A93,1,INDEX(Correlations!$F$3:$DA$102,MAX(AZ$1,$A93),MIN(AZ$1,$A93)))</f>
        <v>0</v>
      </c>
      <c r="BA93">
        <f>IF(BA$1=$A93,1,INDEX(Correlations!$F$3:$DA$102,MAX(BA$1,$A93),MIN(BA$1,$A93)))</f>
        <v>0</v>
      </c>
      <c r="BB93">
        <f>IF(BB$1=$A93,1,INDEX(Correlations!$F$3:$DA$102,MAX(BB$1,$A93),MIN(BB$1,$A93)))</f>
        <v>0</v>
      </c>
      <c r="BC93">
        <f>IF(BC$1=$A93,1,INDEX(Correlations!$F$3:$DA$102,MAX(BC$1,$A93),MIN(BC$1,$A93)))</f>
        <v>0</v>
      </c>
      <c r="BD93">
        <f>IF(BD$1=$A93,1,INDEX(Correlations!$F$3:$DA$102,MAX(BD$1,$A93),MIN(BD$1,$A93)))</f>
        <v>0</v>
      </c>
      <c r="BE93">
        <f>IF(BE$1=$A93,1,INDEX(Correlations!$F$3:$DA$102,MAX(BE$1,$A93),MIN(BE$1,$A93)))</f>
        <v>0</v>
      </c>
      <c r="BF93">
        <f>IF(BF$1=$A93,1,INDEX(Correlations!$F$3:$DA$102,MAX(BF$1,$A93),MIN(BF$1,$A93)))</f>
        <v>0</v>
      </c>
      <c r="BG93">
        <f>IF(BG$1=$A93,1,INDEX(Correlations!$F$3:$DA$102,MAX(BG$1,$A93),MIN(BG$1,$A93)))</f>
        <v>0</v>
      </c>
      <c r="BH93">
        <f>IF(BH$1=$A93,1,INDEX(Correlations!$F$3:$DA$102,MAX(BH$1,$A93),MIN(BH$1,$A93)))</f>
        <v>0</v>
      </c>
      <c r="BI93">
        <f>IF(BI$1=$A93,1,INDEX(Correlations!$F$3:$DA$102,MAX(BI$1,$A93),MIN(BI$1,$A93)))</f>
        <v>0</v>
      </c>
      <c r="BJ93">
        <f>IF(BJ$1=$A93,1,INDEX(Correlations!$F$3:$DA$102,MAX(BJ$1,$A93),MIN(BJ$1,$A93)))</f>
        <v>0</v>
      </c>
      <c r="BK93">
        <f>IF(BK$1=$A93,1,INDEX(Correlations!$F$3:$DA$102,MAX(BK$1,$A93),MIN(BK$1,$A93)))</f>
        <v>0</v>
      </c>
      <c r="BL93">
        <f>IF(BL$1=$A93,1,INDEX(Correlations!$F$3:$DA$102,MAX(BL$1,$A93),MIN(BL$1,$A93)))</f>
        <v>0</v>
      </c>
      <c r="BM93">
        <f>IF(BM$1=$A93,1,INDEX(Correlations!$F$3:$DA$102,MAX(BM$1,$A93),MIN(BM$1,$A93)))</f>
        <v>0</v>
      </c>
      <c r="BN93">
        <f>IF(BN$1=$A93,1,INDEX(Correlations!$F$3:$DA$102,MAX(BN$1,$A93),MIN(BN$1,$A93)))</f>
        <v>0</v>
      </c>
      <c r="BO93">
        <f>IF(BO$1=$A93,1,INDEX(Correlations!$F$3:$DA$102,MAX(BO$1,$A93),MIN(BO$1,$A93)))</f>
        <v>0</v>
      </c>
      <c r="BP93">
        <f>IF(BP$1=$A93,1,INDEX(Correlations!$F$3:$DA$102,MAX(BP$1,$A93),MIN(BP$1,$A93)))</f>
        <v>0</v>
      </c>
      <c r="BQ93">
        <f>IF(BQ$1=$A93,1,INDEX(Correlations!$F$3:$DA$102,MAX(BQ$1,$A93),MIN(BQ$1,$A93)))</f>
        <v>0</v>
      </c>
      <c r="BR93">
        <f>IF(BR$1=$A93,1,INDEX(Correlations!$F$3:$DA$102,MAX(BR$1,$A93),MIN(BR$1,$A93)))</f>
        <v>0</v>
      </c>
      <c r="BS93">
        <f>IF(BS$1=$A93,1,INDEX(Correlations!$F$3:$DA$102,MAX(BS$1,$A93),MIN(BS$1,$A93)))</f>
        <v>0</v>
      </c>
      <c r="BT93">
        <f>IF(BT$1=$A93,1,INDEX(Correlations!$F$3:$DA$102,MAX(BT$1,$A93),MIN(BT$1,$A93)))</f>
        <v>0.8</v>
      </c>
      <c r="BU93">
        <f>IF(BU$1=$A93,1,INDEX(Correlations!$F$3:$DA$102,MAX(BU$1,$A93),MIN(BU$1,$A93)))</f>
        <v>0.63</v>
      </c>
      <c r="BV93">
        <f>IF(BV$1=$A93,1,INDEX(Correlations!$F$3:$DA$102,MAX(BV$1,$A93),MIN(BV$1,$A93)))</f>
        <v>0.78</v>
      </c>
      <c r="BW93">
        <f>IF(BW$1=$A93,1,INDEX(Correlations!$F$3:$DA$102,MAX(BW$1,$A93),MIN(BW$1,$A93)))</f>
        <v>0.57999999999999996</v>
      </c>
      <c r="BX93">
        <f>IF(BX$1=$A93,1,INDEX(Correlations!$F$3:$DA$102,MAX(BX$1,$A93),MIN(BX$1,$A93)))</f>
        <v>0.67</v>
      </c>
      <c r="BY93">
        <f>IF(BY$1=$A93,1,INDEX(Correlations!$F$3:$DA$102,MAX(BY$1,$A93),MIN(BY$1,$A93)))</f>
        <v>0.66</v>
      </c>
      <c r="BZ93">
        <f>IF(BZ$1=$A93,1,INDEX(Correlations!$F$3:$DA$102,MAX(BZ$1,$A93),MIN(BZ$1,$A93)))</f>
        <v>0.55000000000000004</v>
      </c>
      <c r="CA93">
        <f>IF(CA$1=$A93,1,INDEX(Correlations!$F$3:$DA$102,MAX(CA$1,$A93),MIN(CA$1,$A93)))</f>
        <v>0.74</v>
      </c>
      <c r="CB93">
        <f>IF(CB$1=$A93,1,INDEX(Correlations!$F$3:$DA$102,MAX(CB$1,$A93),MIN(CB$1,$A93)))</f>
        <v>0.63</v>
      </c>
      <c r="CC93">
        <f>IF(CC$1=$A93,1,INDEX(Correlations!$F$3:$DA$102,MAX(CC$1,$A93),MIN(CC$1,$A93)))</f>
        <v>0.61</v>
      </c>
      <c r="CD93">
        <f>IF(CD$1=$A93,1,INDEX(Correlations!$F$3:$DA$102,MAX(CD$1,$A93),MIN(CD$1,$A93)))</f>
        <v>0.43</v>
      </c>
      <c r="CE93">
        <f>IF(CE$1=$A93,1,INDEX(Correlations!$F$3:$DA$102,MAX(CE$1,$A93),MIN(CE$1,$A93)))</f>
        <v>0.93</v>
      </c>
      <c r="CF93">
        <f>IF(CF$1=$A93,1,INDEX(Correlations!$F$3:$DA$102,MAX(CF$1,$A93),MIN(CF$1,$A93)))</f>
        <v>0.92</v>
      </c>
      <c r="CG93">
        <f>IF(CG$1=$A93,1,INDEX(Correlations!$F$3:$DA$102,MAX(CG$1,$A93),MIN(CG$1,$A93)))</f>
        <v>0.51</v>
      </c>
      <c r="CH93">
        <f>IF(CH$1=$A93,1,INDEX(Correlations!$F$3:$DA$102,MAX(CH$1,$A93),MIN(CH$1,$A93)))</f>
        <v>0.47</v>
      </c>
      <c r="CI93">
        <f>IF(CI$1=$A93,1,INDEX(Correlations!$F$3:$DA$102,MAX(CI$1,$A93),MIN(CI$1,$A93)))</f>
        <v>0.48</v>
      </c>
      <c r="CJ93">
        <f>IF(CJ$1=$A93,1,INDEX(Correlations!$F$3:$DA$102,MAX(CJ$1,$A93),MIN(CJ$1,$A93)))</f>
        <v>0.37</v>
      </c>
      <c r="CK93">
        <f>IF(CK$1=$A93,1,INDEX(Correlations!$F$3:$DA$102,MAX(CK$1,$A93),MIN(CK$1,$A93)))</f>
        <v>0.41</v>
      </c>
      <c r="CL93">
        <f>IF(CL$1=$A93,1,INDEX(Correlations!$F$3:$DA$102,MAX(CL$1,$A93),MIN(CL$1,$A93)))</f>
        <v>0.31</v>
      </c>
      <c r="CM93">
        <f>IF(CM$1=$A93,1,INDEX(Correlations!$F$3:$DA$102,MAX(CM$1,$A93),MIN(CM$1,$A93)))</f>
        <v>0.78</v>
      </c>
      <c r="CN93">
        <f>IF(CN$1=$A93,1,INDEX(Correlations!$F$3:$DA$102,MAX(CN$1,$A93),MIN(CN$1,$A93)))</f>
        <v>0.65</v>
      </c>
      <c r="CO93">
        <f>IF(CO$1=$A93,1,INDEX(Correlations!$F$3:$DA$102,MAX(CO$1,$A93),MIN(CO$1,$A93)))</f>
        <v>1</v>
      </c>
      <c r="CP93">
        <f>IF(CP$1=$A93,1,INDEX(Correlations!$F$3:$DA$102,MAX(CP$1,$A93),MIN(CP$1,$A93)))</f>
        <v>0.89</v>
      </c>
      <c r="CQ93">
        <f>IF(CQ$1=$A93,1,INDEX(Correlations!$F$3:$DA$102,MAX(CQ$1,$A93),MIN(CQ$1,$A93)))</f>
        <v>0.75</v>
      </c>
      <c r="CR93">
        <f>IF(CR$1=$A93,1,INDEX(Correlations!$F$3:$DA$102,MAX(CR$1,$A93),MIN(CR$1,$A93)))</f>
        <v>0.82</v>
      </c>
      <c r="CS93">
        <f>IF(CS$1=$A93,1,INDEX(Correlations!$F$3:$DA$102,MAX(CS$1,$A93),MIN(CS$1,$A93)))</f>
        <v>0.72</v>
      </c>
      <c r="CT93">
        <f>IF(CT$1=$A93,1,INDEX(Correlations!$F$3:$DA$102,MAX(CT$1,$A93),MIN(CT$1,$A93)))</f>
        <v>0.75</v>
      </c>
      <c r="CU93">
        <f>IF(CU$1=$A93,1,INDEX(Correlations!$F$3:$DA$102,MAX(CU$1,$A93),MIN(CU$1,$A93)))</f>
        <v>0.61</v>
      </c>
      <c r="CV93">
        <f>IF(CV$1=$A93,1,INDEX(Correlations!$F$3:$DA$102,MAX(CV$1,$A93),MIN(CV$1,$A93)))</f>
        <v>0.46</v>
      </c>
      <c r="CW93">
        <f>IF(CW$1=$A93,1,INDEX(Correlations!$F$3:$DA$102,MAX(CW$1,$A93),MIN(CW$1,$A93)))</f>
        <v>0.59</v>
      </c>
    </row>
    <row r="94" spans="1:101" x14ac:dyDescent="0.15">
      <c r="A94">
        <v>93</v>
      </c>
      <c r="B94">
        <f>IF(B$1=$A94,1,INDEX(Correlations!$F$3:$DA$102,MAX(B$1,$A94),MIN(B$1,$A94)))</f>
        <v>0</v>
      </c>
      <c r="C94">
        <f>IF(C$1=$A94,1,INDEX(Correlations!$F$3:$DA$102,MAX(C$1,$A94),MIN(C$1,$A94)))</f>
        <v>0</v>
      </c>
      <c r="D94">
        <f>IF(D$1=$A94,1,INDEX(Correlations!$F$3:$DA$102,MAX(D$1,$A94),MIN(D$1,$A94)))</f>
        <v>0</v>
      </c>
      <c r="E94">
        <f>IF(E$1=$A94,1,INDEX(Correlations!$F$3:$DA$102,MAX(E$1,$A94),MIN(E$1,$A94)))</f>
        <v>0</v>
      </c>
      <c r="F94">
        <f>IF(F$1=$A94,1,INDEX(Correlations!$F$3:$DA$102,MAX(F$1,$A94),MIN(F$1,$A94)))</f>
        <v>0</v>
      </c>
      <c r="G94">
        <f>IF(G$1=$A94,1,INDEX(Correlations!$F$3:$DA$102,MAX(G$1,$A94),MIN(G$1,$A94)))</f>
        <v>0</v>
      </c>
      <c r="H94">
        <f>IF(H$1=$A94,1,INDEX(Correlations!$F$3:$DA$102,MAX(H$1,$A94),MIN(H$1,$A94)))</f>
        <v>0</v>
      </c>
      <c r="I94">
        <f>IF(I$1=$A94,1,INDEX(Correlations!$F$3:$DA$102,MAX(I$1,$A94),MIN(I$1,$A94)))</f>
        <v>0</v>
      </c>
      <c r="J94">
        <f>IF(J$1=$A94,1,INDEX(Correlations!$F$3:$DA$102,MAX(J$1,$A94),MIN(J$1,$A94)))</f>
        <v>0</v>
      </c>
      <c r="K94">
        <f>IF(K$1=$A94,1,INDEX(Correlations!$F$3:$DA$102,MAX(K$1,$A94),MIN(K$1,$A94)))</f>
        <v>0</v>
      </c>
      <c r="L94">
        <f>IF(L$1=$A94,1,INDEX(Correlations!$F$3:$DA$102,MAX(L$1,$A94),MIN(L$1,$A94)))</f>
        <v>0</v>
      </c>
      <c r="M94">
        <f>IF(M$1=$A94,1,INDEX(Correlations!$F$3:$DA$102,MAX(M$1,$A94),MIN(M$1,$A94)))</f>
        <v>0</v>
      </c>
      <c r="N94">
        <f>IF(N$1=$A94,1,INDEX(Correlations!$F$3:$DA$102,MAX(N$1,$A94),MIN(N$1,$A94)))</f>
        <v>0</v>
      </c>
      <c r="O94">
        <f>IF(O$1=$A94,1,INDEX(Correlations!$F$3:$DA$102,MAX(O$1,$A94),MIN(O$1,$A94)))</f>
        <v>0</v>
      </c>
      <c r="P94">
        <f>IF(P$1=$A94,1,INDEX(Correlations!$F$3:$DA$102,MAX(P$1,$A94),MIN(P$1,$A94)))</f>
        <v>0</v>
      </c>
      <c r="Q94">
        <f>IF(Q$1=$A94,1,INDEX(Correlations!$F$3:$DA$102,MAX(Q$1,$A94),MIN(Q$1,$A94)))</f>
        <v>0</v>
      </c>
      <c r="R94">
        <f>IF(R$1=$A94,1,INDEX(Correlations!$F$3:$DA$102,MAX(R$1,$A94),MIN(R$1,$A94)))</f>
        <v>0</v>
      </c>
      <c r="S94">
        <f>IF(S$1=$A94,1,INDEX(Correlations!$F$3:$DA$102,MAX(S$1,$A94),MIN(S$1,$A94)))</f>
        <v>0</v>
      </c>
      <c r="T94">
        <f>IF(T$1=$A94,1,INDEX(Correlations!$F$3:$DA$102,MAX(T$1,$A94),MIN(T$1,$A94)))</f>
        <v>0</v>
      </c>
      <c r="U94">
        <f>IF(U$1=$A94,1,INDEX(Correlations!$F$3:$DA$102,MAX(U$1,$A94),MIN(U$1,$A94)))</f>
        <v>0</v>
      </c>
      <c r="V94">
        <f>IF(V$1=$A94,1,INDEX(Correlations!$F$3:$DA$102,MAX(V$1,$A94),MIN(V$1,$A94)))</f>
        <v>0</v>
      </c>
      <c r="W94">
        <f>IF(W$1=$A94,1,INDEX(Correlations!$F$3:$DA$102,MAX(W$1,$A94),MIN(W$1,$A94)))</f>
        <v>0</v>
      </c>
      <c r="X94">
        <f>IF(X$1=$A94,1,INDEX(Correlations!$F$3:$DA$102,MAX(X$1,$A94),MIN(X$1,$A94)))</f>
        <v>0</v>
      </c>
      <c r="Y94">
        <f>IF(Y$1=$A94,1,INDEX(Correlations!$F$3:$DA$102,MAX(Y$1,$A94),MIN(Y$1,$A94)))</f>
        <v>0</v>
      </c>
      <c r="Z94">
        <f>IF(Z$1=$A94,1,INDEX(Correlations!$F$3:$DA$102,MAX(Z$1,$A94),MIN(Z$1,$A94)))</f>
        <v>0</v>
      </c>
      <c r="AA94">
        <f>IF(AA$1=$A94,1,INDEX(Correlations!$F$3:$DA$102,MAX(AA$1,$A94),MIN(AA$1,$A94)))</f>
        <v>0</v>
      </c>
      <c r="AB94">
        <f>IF(AB$1=$A94,1,INDEX(Correlations!$F$3:$DA$102,MAX(AB$1,$A94),MIN(AB$1,$A94)))</f>
        <v>0</v>
      </c>
      <c r="AC94">
        <f>IF(AC$1=$A94,1,INDEX(Correlations!$F$3:$DA$102,MAX(AC$1,$A94),MIN(AC$1,$A94)))</f>
        <v>0</v>
      </c>
      <c r="AD94">
        <f>IF(AD$1=$A94,1,INDEX(Correlations!$F$3:$DA$102,MAX(AD$1,$A94),MIN(AD$1,$A94)))</f>
        <v>0</v>
      </c>
      <c r="AE94">
        <f>IF(AE$1=$A94,1,INDEX(Correlations!$F$3:$DA$102,MAX(AE$1,$A94),MIN(AE$1,$A94)))</f>
        <v>0</v>
      </c>
      <c r="AF94">
        <f>IF(AF$1=$A94,1,INDEX(Correlations!$F$3:$DA$102,MAX(AF$1,$A94),MIN(AF$1,$A94)))</f>
        <v>0</v>
      </c>
      <c r="AG94">
        <f>IF(AG$1=$A94,1,INDEX(Correlations!$F$3:$DA$102,MAX(AG$1,$A94),MIN(AG$1,$A94)))</f>
        <v>0</v>
      </c>
      <c r="AH94">
        <f>IF(AH$1=$A94,1,INDEX(Correlations!$F$3:$DA$102,MAX(AH$1,$A94),MIN(AH$1,$A94)))</f>
        <v>0</v>
      </c>
      <c r="AI94">
        <f>IF(AI$1=$A94,1,INDEX(Correlations!$F$3:$DA$102,MAX(AI$1,$A94),MIN(AI$1,$A94)))</f>
        <v>0</v>
      </c>
      <c r="AJ94">
        <f>IF(AJ$1=$A94,1,INDEX(Correlations!$F$3:$DA$102,MAX(AJ$1,$A94),MIN(AJ$1,$A94)))</f>
        <v>0</v>
      </c>
      <c r="AK94">
        <f>IF(AK$1=$A94,1,INDEX(Correlations!$F$3:$DA$102,MAX(AK$1,$A94),MIN(AK$1,$A94)))</f>
        <v>0</v>
      </c>
      <c r="AL94">
        <f>IF(AL$1=$A94,1,INDEX(Correlations!$F$3:$DA$102,MAX(AL$1,$A94),MIN(AL$1,$A94)))</f>
        <v>0</v>
      </c>
      <c r="AM94">
        <f>IF(AM$1=$A94,1,INDEX(Correlations!$F$3:$DA$102,MAX(AM$1,$A94),MIN(AM$1,$A94)))</f>
        <v>0</v>
      </c>
      <c r="AN94">
        <f>IF(AN$1=$A94,1,INDEX(Correlations!$F$3:$DA$102,MAX(AN$1,$A94),MIN(AN$1,$A94)))</f>
        <v>0</v>
      </c>
      <c r="AO94">
        <f>IF(AO$1=$A94,1,INDEX(Correlations!$F$3:$DA$102,MAX(AO$1,$A94),MIN(AO$1,$A94)))</f>
        <v>0</v>
      </c>
      <c r="AP94">
        <f>IF(AP$1=$A94,1,INDEX(Correlations!$F$3:$DA$102,MAX(AP$1,$A94),MIN(AP$1,$A94)))</f>
        <v>0</v>
      </c>
      <c r="AQ94">
        <f>IF(AQ$1=$A94,1,INDEX(Correlations!$F$3:$DA$102,MAX(AQ$1,$A94),MIN(AQ$1,$A94)))</f>
        <v>0</v>
      </c>
      <c r="AR94">
        <f>IF(AR$1=$A94,1,INDEX(Correlations!$F$3:$DA$102,MAX(AR$1,$A94),MIN(AR$1,$A94)))</f>
        <v>0</v>
      </c>
      <c r="AS94">
        <f>IF(AS$1=$A94,1,INDEX(Correlations!$F$3:$DA$102,MAX(AS$1,$A94),MIN(AS$1,$A94)))</f>
        <v>0</v>
      </c>
      <c r="AT94">
        <f>IF(AT$1=$A94,1,INDEX(Correlations!$F$3:$DA$102,MAX(AT$1,$A94),MIN(AT$1,$A94)))</f>
        <v>0</v>
      </c>
      <c r="AU94">
        <f>IF(AU$1=$A94,1,INDEX(Correlations!$F$3:$DA$102,MAX(AU$1,$A94),MIN(AU$1,$A94)))</f>
        <v>0</v>
      </c>
      <c r="AV94">
        <f>IF(AV$1=$A94,1,INDEX(Correlations!$F$3:$DA$102,MAX(AV$1,$A94),MIN(AV$1,$A94)))</f>
        <v>0</v>
      </c>
      <c r="AW94">
        <f>IF(AW$1=$A94,1,INDEX(Correlations!$F$3:$DA$102,MAX(AW$1,$A94),MIN(AW$1,$A94)))</f>
        <v>0</v>
      </c>
      <c r="AX94">
        <f>IF(AX$1=$A94,1,INDEX(Correlations!$F$3:$DA$102,MAX(AX$1,$A94),MIN(AX$1,$A94)))</f>
        <v>0</v>
      </c>
      <c r="AY94">
        <f>IF(AY$1=$A94,1,INDEX(Correlations!$F$3:$DA$102,MAX(AY$1,$A94),MIN(AY$1,$A94)))</f>
        <v>0</v>
      </c>
      <c r="AZ94">
        <f>IF(AZ$1=$A94,1,INDEX(Correlations!$F$3:$DA$102,MAX(AZ$1,$A94),MIN(AZ$1,$A94)))</f>
        <v>0</v>
      </c>
      <c r="BA94">
        <f>IF(BA$1=$A94,1,INDEX(Correlations!$F$3:$DA$102,MAX(BA$1,$A94),MIN(BA$1,$A94)))</f>
        <v>0</v>
      </c>
      <c r="BB94">
        <f>IF(BB$1=$A94,1,INDEX(Correlations!$F$3:$DA$102,MAX(BB$1,$A94),MIN(BB$1,$A94)))</f>
        <v>0</v>
      </c>
      <c r="BC94">
        <f>IF(BC$1=$A94,1,INDEX(Correlations!$F$3:$DA$102,MAX(BC$1,$A94),MIN(BC$1,$A94)))</f>
        <v>0</v>
      </c>
      <c r="BD94">
        <f>IF(BD$1=$A94,1,INDEX(Correlations!$F$3:$DA$102,MAX(BD$1,$A94),MIN(BD$1,$A94)))</f>
        <v>0</v>
      </c>
      <c r="BE94">
        <f>IF(BE$1=$A94,1,INDEX(Correlations!$F$3:$DA$102,MAX(BE$1,$A94),MIN(BE$1,$A94)))</f>
        <v>0</v>
      </c>
      <c r="BF94">
        <f>IF(BF$1=$A94,1,INDEX(Correlations!$F$3:$DA$102,MAX(BF$1,$A94),MIN(BF$1,$A94)))</f>
        <v>0</v>
      </c>
      <c r="BG94">
        <f>IF(BG$1=$A94,1,INDEX(Correlations!$F$3:$DA$102,MAX(BG$1,$A94),MIN(BG$1,$A94)))</f>
        <v>0</v>
      </c>
      <c r="BH94">
        <f>IF(BH$1=$A94,1,INDEX(Correlations!$F$3:$DA$102,MAX(BH$1,$A94),MIN(BH$1,$A94)))</f>
        <v>0</v>
      </c>
      <c r="BI94">
        <f>IF(BI$1=$A94,1,INDEX(Correlations!$F$3:$DA$102,MAX(BI$1,$A94),MIN(BI$1,$A94)))</f>
        <v>0</v>
      </c>
      <c r="BJ94">
        <f>IF(BJ$1=$A94,1,INDEX(Correlations!$F$3:$DA$102,MAX(BJ$1,$A94),MIN(BJ$1,$A94)))</f>
        <v>0</v>
      </c>
      <c r="BK94">
        <f>IF(BK$1=$A94,1,INDEX(Correlations!$F$3:$DA$102,MAX(BK$1,$A94),MIN(BK$1,$A94)))</f>
        <v>0</v>
      </c>
      <c r="BL94">
        <f>IF(BL$1=$A94,1,INDEX(Correlations!$F$3:$DA$102,MAX(BL$1,$A94),MIN(BL$1,$A94)))</f>
        <v>0</v>
      </c>
      <c r="BM94">
        <f>IF(BM$1=$A94,1,INDEX(Correlations!$F$3:$DA$102,MAX(BM$1,$A94),MIN(BM$1,$A94)))</f>
        <v>0</v>
      </c>
      <c r="BN94">
        <f>IF(BN$1=$A94,1,INDEX(Correlations!$F$3:$DA$102,MAX(BN$1,$A94),MIN(BN$1,$A94)))</f>
        <v>0</v>
      </c>
      <c r="BO94">
        <f>IF(BO$1=$A94,1,INDEX(Correlations!$F$3:$DA$102,MAX(BO$1,$A94),MIN(BO$1,$A94)))</f>
        <v>0</v>
      </c>
      <c r="BP94">
        <f>IF(BP$1=$A94,1,INDEX(Correlations!$F$3:$DA$102,MAX(BP$1,$A94),MIN(BP$1,$A94)))</f>
        <v>0</v>
      </c>
      <c r="BQ94">
        <f>IF(BQ$1=$A94,1,INDEX(Correlations!$F$3:$DA$102,MAX(BQ$1,$A94),MIN(BQ$1,$A94)))</f>
        <v>0</v>
      </c>
      <c r="BR94">
        <f>IF(BR$1=$A94,1,INDEX(Correlations!$F$3:$DA$102,MAX(BR$1,$A94),MIN(BR$1,$A94)))</f>
        <v>0</v>
      </c>
      <c r="BS94">
        <f>IF(BS$1=$A94,1,INDEX(Correlations!$F$3:$DA$102,MAX(BS$1,$A94),MIN(BS$1,$A94)))</f>
        <v>0</v>
      </c>
      <c r="BT94">
        <f>IF(BT$1=$A94,1,INDEX(Correlations!$F$3:$DA$102,MAX(BT$1,$A94),MIN(BT$1,$A94)))</f>
        <v>0.86</v>
      </c>
      <c r="BU94">
        <f>IF(BU$1=$A94,1,INDEX(Correlations!$F$3:$DA$102,MAX(BU$1,$A94),MIN(BU$1,$A94)))</f>
        <v>0.81</v>
      </c>
      <c r="BV94">
        <f>IF(BV$1=$A94,1,INDEX(Correlations!$F$3:$DA$102,MAX(BV$1,$A94),MIN(BV$1,$A94)))</f>
        <v>0.77</v>
      </c>
      <c r="BW94">
        <f>IF(BW$1=$A94,1,INDEX(Correlations!$F$3:$DA$102,MAX(BW$1,$A94),MIN(BW$1,$A94)))</f>
        <v>0.64</v>
      </c>
      <c r="BX94">
        <f>IF(BX$1=$A94,1,INDEX(Correlations!$F$3:$DA$102,MAX(BX$1,$A94),MIN(BX$1,$A94)))</f>
        <v>0.6</v>
      </c>
      <c r="BY94">
        <f>IF(BY$1=$A94,1,INDEX(Correlations!$F$3:$DA$102,MAX(BY$1,$A94),MIN(BY$1,$A94)))</f>
        <v>0.56999999999999995</v>
      </c>
      <c r="BZ94">
        <f>IF(BZ$1=$A94,1,INDEX(Correlations!$F$3:$DA$102,MAX(BZ$1,$A94),MIN(BZ$1,$A94)))</f>
        <v>0.51</v>
      </c>
      <c r="CA94">
        <f>IF(CA$1=$A94,1,INDEX(Correlations!$F$3:$DA$102,MAX(CA$1,$A94),MIN(CA$1,$A94)))</f>
        <v>0.79</v>
      </c>
      <c r="CB94">
        <f>IF(CB$1=$A94,1,INDEX(Correlations!$F$3:$DA$102,MAX(CB$1,$A94),MIN(CB$1,$A94)))</f>
        <v>0.85</v>
      </c>
      <c r="CC94">
        <f>IF(CC$1=$A94,1,INDEX(Correlations!$F$3:$DA$102,MAX(CC$1,$A94),MIN(CC$1,$A94)))</f>
        <v>0.8</v>
      </c>
      <c r="CD94">
        <f>IF(CD$1=$A94,1,INDEX(Correlations!$F$3:$DA$102,MAX(CD$1,$A94),MIN(CD$1,$A94)))</f>
        <v>0.47</v>
      </c>
      <c r="CE94">
        <f>IF(CE$1=$A94,1,INDEX(Correlations!$F$3:$DA$102,MAX(CE$1,$A94),MIN(CE$1,$A94)))</f>
        <v>0.84</v>
      </c>
      <c r="CF94">
        <f>IF(CF$1=$A94,1,INDEX(Correlations!$F$3:$DA$102,MAX(CF$1,$A94),MIN(CF$1,$A94)))</f>
        <v>0.82</v>
      </c>
      <c r="CG94">
        <f>IF(CG$1=$A94,1,INDEX(Correlations!$F$3:$DA$102,MAX(CG$1,$A94),MIN(CG$1,$A94)))</f>
        <v>0.48</v>
      </c>
      <c r="CH94">
        <f>IF(CH$1=$A94,1,INDEX(Correlations!$F$3:$DA$102,MAX(CH$1,$A94),MIN(CH$1,$A94)))</f>
        <v>0.61</v>
      </c>
      <c r="CI94">
        <f>IF(CI$1=$A94,1,INDEX(Correlations!$F$3:$DA$102,MAX(CI$1,$A94),MIN(CI$1,$A94)))</f>
        <v>0.48</v>
      </c>
      <c r="CJ94">
        <f>IF(CJ$1=$A94,1,INDEX(Correlations!$F$3:$DA$102,MAX(CJ$1,$A94),MIN(CJ$1,$A94)))</f>
        <v>0.37</v>
      </c>
      <c r="CK94">
        <f>IF(CK$1=$A94,1,INDEX(Correlations!$F$3:$DA$102,MAX(CK$1,$A94),MIN(CK$1,$A94)))</f>
        <v>0.34</v>
      </c>
      <c r="CL94">
        <f>IF(CL$1=$A94,1,INDEX(Correlations!$F$3:$DA$102,MAX(CL$1,$A94),MIN(CL$1,$A94)))</f>
        <v>0.24</v>
      </c>
      <c r="CM94">
        <f>IF(CM$1=$A94,1,INDEX(Correlations!$F$3:$DA$102,MAX(CM$1,$A94),MIN(CM$1,$A94)))</f>
        <v>0.92</v>
      </c>
      <c r="CN94">
        <f>IF(CN$1=$A94,1,INDEX(Correlations!$F$3:$DA$102,MAX(CN$1,$A94),MIN(CN$1,$A94)))</f>
        <v>0.87</v>
      </c>
      <c r="CO94">
        <f>IF(CO$1=$A94,1,INDEX(Correlations!$F$3:$DA$102,MAX(CO$1,$A94),MIN(CO$1,$A94)))</f>
        <v>0.89</v>
      </c>
      <c r="CP94">
        <f>IF(CP$1=$A94,1,INDEX(Correlations!$F$3:$DA$102,MAX(CP$1,$A94),MIN(CP$1,$A94)))</f>
        <v>1</v>
      </c>
      <c r="CQ94">
        <f>IF(CQ$1=$A94,1,INDEX(Correlations!$F$3:$DA$102,MAX(CQ$1,$A94),MIN(CQ$1,$A94)))</f>
        <v>0.79</v>
      </c>
      <c r="CR94">
        <f>IF(CR$1=$A94,1,INDEX(Correlations!$F$3:$DA$102,MAX(CR$1,$A94),MIN(CR$1,$A94)))</f>
        <v>0.86</v>
      </c>
      <c r="CS94">
        <f>IF(CS$1=$A94,1,INDEX(Correlations!$F$3:$DA$102,MAX(CS$1,$A94),MIN(CS$1,$A94)))</f>
        <v>0.64</v>
      </c>
      <c r="CT94">
        <f>IF(CT$1=$A94,1,INDEX(Correlations!$F$3:$DA$102,MAX(CT$1,$A94),MIN(CT$1,$A94)))</f>
        <v>0.89</v>
      </c>
      <c r="CU94">
        <f>IF(CU$1=$A94,1,INDEX(Correlations!$F$3:$DA$102,MAX(CU$1,$A94),MIN(CU$1,$A94)))</f>
        <v>0.67</v>
      </c>
      <c r="CV94">
        <f>IF(CV$1=$A94,1,INDEX(Correlations!$F$3:$DA$102,MAX(CV$1,$A94),MIN(CV$1,$A94)))</f>
        <v>0.43</v>
      </c>
      <c r="CW94">
        <f>IF(CW$1=$A94,1,INDEX(Correlations!$F$3:$DA$102,MAX(CW$1,$A94),MIN(CW$1,$A94)))</f>
        <v>0.77</v>
      </c>
    </row>
    <row r="95" spans="1:101" x14ac:dyDescent="0.15">
      <c r="A95">
        <v>94</v>
      </c>
      <c r="B95">
        <f>IF(B$1=$A95,1,INDEX(Correlations!$F$3:$DA$102,MAX(B$1,$A95),MIN(B$1,$A95)))</f>
        <v>0</v>
      </c>
      <c r="C95">
        <f>IF(C$1=$A95,1,INDEX(Correlations!$F$3:$DA$102,MAX(C$1,$A95),MIN(C$1,$A95)))</f>
        <v>0</v>
      </c>
      <c r="D95">
        <f>IF(D$1=$A95,1,INDEX(Correlations!$F$3:$DA$102,MAX(D$1,$A95),MIN(D$1,$A95)))</f>
        <v>0</v>
      </c>
      <c r="E95">
        <f>IF(E$1=$A95,1,INDEX(Correlations!$F$3:$DA$102,MAX(E$1,$A95),MIN(E$1,$A95)))</f>
        <v>0</v>
      </c>
      <c r="F95">
        <f>IF(F$1=$A95,1,INDEX(Correlations!$F$3:$DA$102,MAX(F$1,$A95),MIN(F$1,$A95)))</f>
        <v>0</v>
      </c>
      <c r="G95">
        <f>IF(G$1=$A95,1,INDEX(Correlations!$F$3:$DA$102,MAX(G$1,$A95),MIN(G$1,$A95)))</f>
        <v>0</v>
      </c>
      <c r="H95">
        <f>IF(H$1=$A95,1,INDEX(Correlations!$F$3:$DA$102,MAX(H$1,$A95),MIN(H$1,$A95)))</f>
        <v>0</v>
      </c>
      <c r="I95">
        <f>IF(I$1=$A95,1,INDEX(Correlations!$F$3:$DA$102,MAX(I$1,$A95),MIN(I$1,$A95)))</f>
        <v>0</v>
      </c>
      <c r="J95">
        <f>IF(J$1=$A95,1,INDEX(Correlations!$F$3:$DA$102,MAX(J$1,$A95),MIN(J$1,$A95)))</f>
        <v>0</v>
      </c>
      <c r="K95">
        <f>IF(K$1=$A95,1,INDEX(Correlations!$F$3:$DA$102,MAX(K$1,$A95),MIN(K$1,$A95)))</f>
        <v>0</v>
      </c>
      <c r="L95">
        <f>IF(L$1=$A95,1,INDEX(Correlations!$F$3:$DA$102,MAX(L$1,$A95),MIN(L$1,$A95)))</f>
        <v>0</v>
      </c>
      <c r="M95">
        <f>IF(M$1=$A95,1,INDEX(Correlations!$F$3:$DA$102,MAX(M$1,$A95),MIN(M$1,$A95)))</f>
        <v>0</v>
      </c>
      <c r="N95">
        <f>IF(N$1=$A95,1,INDEX(Correlations!$F$3:$DA$102,MAX(N$1,$A95),MIN(N$1,$A95)))</f>
        <v>0</v>
      </c>
      <c r="O95">
        <f>IF(O$1=$A95,1,INDEX(Correlations!$F$3:$DA$102,MAX(O$1,$A95),MIN(O$1,$A95)))</f>
        <v>0</v>
      </c>
      <c r="P95">
        <f>IF(P$1=$A95,1,INDEX(Correlations!$F$3:$DA$102,MAX(P$1,$A95),MIN(P$1,$A95)))</f>
        <v>0</v>
      </c>
      <c r="Q95">
        <f>IF(Q$1=$A95,1,INDEX(Correlations!$F$3:$DA$102,MAX(Q$1,$A95),MIN(Q$1,$A95)))</f>
        <v>0</v>
      </c>
      <c r="R95">
        <f>IF(R$1=$A95,1,INDEX(Correlations!$F$3:$DA$102,MAX(R$1,$A95),MIN(R$1,$A95)))</f>
        <v>0</v>
      </c>
      <c r="S95">
        <f>IF(S$1=$A95,1,INDEX(Correlations!$F$3:$DA$102,MAX(S$1,$A95),MIN(S$1,$A95)))</f>
        <v>0</v>
      </c>
      <c r="T95">
        <f>IF(T$1=$A95,1,INDEX(Correlations!$F$3:$DA$102,MAX(T$1,$A95),MIN(T$1,$A95)))</f>
        <v>0</v>
      </c>
      <c r="U95">
        <f>IF(U$1=$A95,1,INDEX(Correlations!$F$3:$DA$102,MAX(U$1,$A95),MIN(U$1,$A95)))</f>
        <v>0</v>
      </c>
      <c r="V95">
        <f>IF(V$1=$A95,1,INDEX(Correlations!$F$3:$DA$102,MAX(V$1,$A95),MIN(V$1,$A95)))</f>
        <v>0</v>
      </c>
      <c r="W95">
        <f>IF(W$1=$A95,1,INDEX(Correlations!$F$3:$DA$102,MAX(W$1,$A95),MIN(W$1,$A95)))</f>
        <v>0</v>
      </c>
      <c r="X95">
        <f>IF(X$1=$A95,1,INDEX(Correlations!$F$3:$DA$102,MAX(X$1,$A95),MIN(X$1,$A95)))</f>
        <v>0</v>
      </c>
      <c r="Y95">
        <f>IF(Y$1=$A95,1,INDEX(Correlations!$F$3:$DA$102,MAX(Y$1,$A95),MIN(Y$1,$A95)))</f>
        <v>0</v>
      </c>
      <c r="Z95">
        <f>IF(Z$1=$A95,1,INDEX(Correlations!$F$3:$DA$102,MAX(Z$1,$A95),MIN(Z$1,$A95)))</f>
        <v>0</v>
      </c>
      <c r="AA95">
        <f>IF(AA$1=$A95,1,INDEX(Correlations!$F$3:$DA$102,MAX(AA$1,$A95),MIN(AA$1,$A95)))</f>
        <v>0</v>
      </c>
      <c r="AB95">
        <f>IF(AB$1=$A95,1,INDEX(Correlations!$F$3:$DA$102,MAX(AB$1,$A95),MIN(AB$1,$A95)))</f>
        <v>0</v>
      </c>
      <c r="AC95">
        <f>IF(AC$1=$A95,1,INDEX(Correlations!$F$3:$DA$102,MAX(AC$1,$A95),MIN(AC$1,$A95)))</f>
        <v>0</v>
      </c>
      <c r="AD95">
        <f>IF(AD$1=$A95,1,INDEX(Correlations!$F$3:$DA$102,MAX(AD$1,$A95),MIN(AD$1,$A95)))</f>
        <v>0</v>
      </c>
      <c r="AE95">
        <f>IF(AE$1=$A95,1,INDEX(Correlations!$F$3:$DA$102,MAX(AE$1,$A95),MIN(AE$1,$A95)))</f>
        <v>0</v>
      </c>
      <c r="AF95">
        <f>IF(AF$1=$A95,1,INDEX(Correlations!$F$3:$DA$102,MAX(AF$1,$A95),MIN(AF$1,$A95)))</f>
        <v>0</v>
      </c>
      <c r="AG95">
        <f>IF(AG$1=$A95,1,INDEX(Correlations!$F$3:$DA$102,MAX(AG$1,$A95),MIN(AG$1,$A95)))</f>
        <v>0</v>
      </c>
      <c r="AH95">
        <f>IF(AH$1=$A95,1,INDEX(Correlations!$F$3:$DA$102,MAX(AH$1,$A95),MIN(AH$1,$A95)))</f>
        <v>0</v>
      </c>
      <c r="AI95">
        <f>IF(AI$1=$A95,1,INDEX(Correlations!$F$3:$DA$102,MAX(AI$1,$A95),MIN(AI$1,$A95)))</f>
        <v>0</v>
      </c>
      <c r="AJ95">
        <f>IF(AJ$1=$A95,1,INDEX(Correlations!$F$3:$DA$102,MAX(AJ$1,$A95),MIN(AJ$1,$A95)))</f>
        <v>0</v>
      </c>
      <c r="AK95">
        <f>IF(AK$1=$A95,1,INDEX(Correlations!$F$3:$DA$102,MAX(AK$1,$A95),MIN(AK$1,$A95)))</f>
        <v>0</v>
      </c>
      <c r="AL95">
        <f>IF(AL$1=$A95,1,INDEX(Correlations!$F$3:$DA$102,MAX(AL$1,$A95),MIN(AL$1,$A95)))</f>
        <v>0</v>
      </c>
      <c r="AM95">
        <f>IF(AM$1=$A95,1,INDEX(Correlations!$F$3:$DA$102,MAX(AM$1,$A95),MIN(AM$1,$A95)))</f>
        <v>0</v>
      </c>
      <c r="AN95">
        <f>IF(AN$1=$A95,1,INDEX(Correlations!$F$3:$DA$102,MAX(AN$1,$A95),MIN(AN$1,$A95)))</f>
        <v>0</v>
      </c>
      <c r="AO95">
        <f>IF(AO$1=$A95,1,INDEX(Correlations!$F$3:$DA$102,MAX(AO$1,$A95),MIN(AO$1,$A95)))</f>
        <v>0</v>
      </c>
      <c r="AP95">
        <f>IF(AP$1=$A95,1,INDEX(Correlations!$F$3:$DA$102,MAX(AP$1,$A95),MIN(AP$1,$A95)))</f>
        <v>0</v>
      </c>
      <c r="AQ95">
        <f>IF(AQ$1=$A95,1,INDEX(Correlations!$F$3:$DA$102,MAX(AQ$1,$A95),MIN(AQ$1,$A95)))</f>
        <v>0</v>
      </c>
      <c r="AR95">
        <f>IF(AR$1=$A95,1,INDEX(Correlations!$F$3:$DA$102,MAX(AR$1,$A95),MIN(AR$1,$A95)))</f>
        <v>0</v>
      </c>
      <c r="AS95">
        <f>IF(AS$1=$A95,1,INDEX(Correlations!$F$3:$DA$102,MAX(AS$1,$A95),MIN(AS$1,$A95)))</f>
        <v>0</v>
      </c>
      <c r="AT95">
        <f>IF(AT$1=$A95,1,INDEX(Correlations!$F$3:$DA$102,MAX(AT$1,$A95),MIN(AT$1,$A95)))</f>
        <v>0</v>
      </c>
      <c r="AU95">
        <f>IF(AU$1=$A95,1,INDEX(Correlations!$F$3:$DA$102,MAX(AU$1,$A95),MIN(AU$1,$A95)))</f>
        <v>0</v>
      </c>
      <c r="AV95">
        <f>IF(AV$1=$A95,1,INDEX(Correlations!$F$3:$DA$102,MAX(AV$1,$A95),MIN(AV$1,$A95)))</f>
        <v>0</v>
      </c>
      <c r="AW95">
        <f>IF(AW$1=$A95,1,INDEX(Correlations!$F$3:$DA$102,MAX(AW$1,$A95),MIN(AW$1,$A95)))</f>
        <v>0</v>
      </c>
      <c r="AX95">
        <f>IF(AX$1=$A95,1,INDEX(Correlations!$F$3:$DA$102,MAX(AX$1,$A95),MIN(AX$1,$A95)))</f>
        <v>0</v>
      </c>
      <c r="AY95">
        <f>IF(AY$1=$A95,1,INDEX(Correlations!$F$3:$DA$102,MAX(AY$1,$A95),MIN(AY$1,$A95)))</f>
        <v>0</v>
      </c>
      <c r="AZ95">
        <f>IF(AZ$1=$A95,1,INDEX(Correlations!$F$3:$DA$102,MAX(AZ$1,$A95),MIN(AZ$1,$A95)))</f>
        <v>0</v>
      </c>
      <c r="BA95">
        <f>IF(BA$1=$A95,1,INDEX(Correlations!$F$3:$DA$102,MAX(BA$1,$A95),MIN(BA$1,$A95)))</f>
        <v>0</v>
      </c>
      <c r="BB95">
        <f>IF(BB$1=$A95,1,INDEX(Correlations!$F$3:$DA$102,MAX(BB$1,$A95),MIN(BB$1,$A95)))</f>
        <v>0</v>
      </c>
      <c r="BC95">
        <f>IF(BC$1=$A95,1,INDEX(Correlations!$F$3:$DA$102,MAX(BC$1,$A95),MIN(BC$1,$A95)))</f>
        <v>0</v>
      </c>
      <c r="BD95">
        <f>IF(BD$1=$A95,1,INDEX(Correlations!$F$3:$DA$102,MAX(BD$1,$A95),MIN(BD$1,$A95)))</f>
        <v>0</v>
      </c>
      <c r="BE95">
        <f>IF(BE$1=$A95,1,INDEX(Correlations!$F$3:$DA$102,MAX(BE$1,$A95),MIN(BE$1,$A95)))</f>
        <v>0</v>
      </c>
      <c r="BF95">
        <f>IF(BF$1=$A95,1,INDEX(Correlations!$F$3:$DA$102,MAX(BF$1,$A95),MIN(BF$1,$A95)))</f>
        <v>0</v>
      </c>
      <c r="BG95">
        <f>IF(BG$1=$A95,1,INDEX(Correlations!$F$3:$DA$102,MAX(BG$1,$A95),MIN(BG$1,$A95)))</f>
        <v>0</v>
      </c>
      <c r="BH95">
        <f>IF(BH$1=$A95,1,INDEX(Correlations!$F$3:$DA$102,MAX(BH$1,$A95),MIN(BH$1,$A95)))</f>
        <v>0</v>
      </c>
      <c r="BI95">
        <f>IF(BI$1=$A95,1,INDEX(Correlations!$F$3:$DA$102,MAX(BI$1,$A95),MIN(BI$1,$A95)))</f>
        <v>0</v>
      </c>
      <c r="BJ95">
        <f>IF(BJ$1=$A95,1,INDEX(Correlations!$F$3:$DA$102,MAX(BJ$1,$A95),MIN(BJ$1,$A95)))</f>
        <v>0</v>
      </c>
      <c r="BK95">
        <f>IF(BK$1=$A95,1,INDEX(Correlations!$F$3:$DA$102,MAX(BK$1,$A95),MIN(BK$1,$A95)))</f>
        <v>0</v>
      </c>
      <c r="BL95">
        <f>IF(BL$1=$A95,1,INDEX(Correlations!$F$3:$DA$102,MAX(BL$1,$A95),MIN(BL$1,$A95)))</f>
        <v>0</v>
      </c>
      <c r="BM95">
        <f>IF(BM$1=$A95,1,INDEX(Correlations!$F$3:$DA$102,MAX(BM$1,$A95),MIN(BM$1,$A95)))</f>
        <v>0</v>
      </c>
      <c r="BN95">
        <f>IF(BN$1=$A95,1,INDEX(Correlations!$F$3:$DA$102,MAX(BN$1,$A95),MIN(BN$1,$A95)))</f>
        <v>0</v>
      </c>
      <c r="BO95">
        <f>IF(BO$1=$A95,1,INDEX(Correlations!$F$3:$DA$102,MAX(BO$1,$A95),MIN(BO$1,$A95)))</f>
        <v>0</v>
      </c>
      <c r="BP95">
        <f>IF(BP$1=$A95,1,INDEX(Correlations!$F$3:$DA$102,MAX(BP$1,$A95),MIN(BP$1,$A95)))</f>
        <v>0</v>
      </c>
      <c r="BQ95">
        <f>IF(BQ$1=$A95,1,INDEX(Correlations!$F$3:$DA$102,MAX(BQ$1,$A95),MIN(BQ$1,$A95)))</f>
        <v>0</v>
      </c>
      <c r="BR95">
        <f>IF(BR$1=$A95,1,INDEX(Correlations!$F$3:$DA$102,MAX(BR$1,$A95),MIN(BR$1,$A95)))</f>
        <v>0</v>
      </c>
      <c r="BS95">
        <f>IF(BS$1=$A95,1,INDEX(Correlations!$F$3:$DA$102,MAX(BS$1,$A95),MIN(BS$1,$A95)))</f>
        <v>0</v>
      </c>
      <c r="BT95">
        <f>IF(BT$1=$A95,1,INDEX(Correlations!$F$3:$DA$102,MAX(BT$1,$A95),MIN(BT$1,$A95)))</f>
        <v>0.76</v>
      </c>
      <c r="BU95">
        <f>IF(BU$1=$A95,1,INDEX(Correlations!$F$3:$DA$102,MAX(BU$1,$A95),MIN(BU$1,$A95)))</f>
        <v>0.63</v>
      </c>
      <c r="BV95">
        <f>IF(BV$1=$A95,1,INDEX(Correlations!$F$3:$DA$102,MAX(BV$1,$A95),MIN(BV$1,$A95)))</f>
        <v>0.87</v>
      </c>
      <c r="BW95">
        <f>IF(BW$1=$A95,1,INDEX(Correlations!$F$3:$DA$102,MAX(BW$1,$A95),MIN(BW$1,$A95)))</f>
        <v>0.9</v>
      </c>
      <c r="BX95">
        <f>IF(BX$1=$A95,1,INDEX(Correlations!$F$3:$DA$102,MAX(BX$1,$A95),MIN(BX$1,$A95)))</f>
        <v>0.57999999999999996</v>
      </c>
      <c r="BY95">
        <f>IF(BY$1=$A95,1,INDEX(Correlations!$F$3:$DA$102,MAX(BY$1,$A95),MIN(BY$1,$A95)))</f>
        <v>0.56999999999999995</v>
      </c>
      <c r="BZ95">
        <f>IF(BZ$1=$A95,1,INDEX(Correlations!$F$3:$DA$102,MAX(BZ$1,$A95),MIN(BZ$1,$A95)))</f>
        <v>0.35</v>
      </c>
      <c r="CA95">
        <f>IF(CA$1=$A95,1,INDEX(Correlations!$F$3:$DA$102,MAX(CA$1,$A95),MIN(CA$1,$A95)))</f>
        <v>0.63</v>
      </c>
      <c r="CB95">
        <f>IF(CB$1=$A95,1,INDEX(Correlations!$F$3:$DA$102,MAX(CB$1,$A95),MIN(CB$1,$A95)))</f>
        <v>0.6</v>
      </c>
      <c r="CC95">
        <f>IF(CC$1=$A95,1,INDEX(Correlations!$F$3:$DA$102,MAX(CC$1,$A95),MIN(CC$1,$A95)))</f>
        <v>0.61</v>
      </c>
      <c r="CD95">
        <f>IF(CD$1=$A95,1,INDEX(Correlations!$F$3:$DA$102,MAX(CD$1,$A95),MIN(CD$1,$A95)))</f>
        <v>0.36</v>
      </c>
      <c r="CE95">
        <f>IF(CE$1=$A95,1,INDEX(Correlations!$F$3:$DA$102,MAX(CE$1,$A95),MIN(CE$1,$A95)))</f>
        <v>0.69</v>
      </c>
      <c r="CF95">
        <f>IF(CF$1=$A95,1,INDEX(Correlations!$F$3:$DA$102,MAX(CF$1,$A95),MIN(CF$1,$A95)))</f>
        <v>0.7</v>
      </c>
      <c r="CG95">
        <f>IF(CG$1=$A95,1,INDEX(Correlations!$F$3:$DA$102,MAX(CG$1,$A95),MIN(CG$1,$A95)))</f>
        <v>0.4</v>
      </c>
      <c r="CH95">
        <f>IF(CH$1=$A95,1,INDEX(Correlations!$F$3:$DA$102,MAX(CH$1,$A95),MIN(CH$1,$A95)))</f>
        <v>0.55000000000000004</v>
      </c>
      <c r="CI95">
        <f>IF(CI$1=$A95,1,INDEX(Correlations!$F$3:$DA$102,MAX(CI$1,$A95),MIN(CI$1,$A95)))</f>
        <v>0.48</v>
      </c>
      <c r="CJ95">
        <f>IF(CJ$1=$A95,1,INDEX(Correlations!$F$3:$DA$102,MAX(CJ$1,$A95),MIN(CJ$1,$A95)))</f>
        <v>0.17</v>
      </c>
      <c r="CK95">
        <f>IF(CK$1=$A95,1,INDEX(Correlations!$F$3:$DA$102,MAX(CK$1,$A95),MIN(CK$1,$A95)))</f>
        <v>0.32</v>
      </c>
      <c r="CL95">
        <f>IF(CL$1=$A95,1,INDEX(Correlations!$F$3:$DA$102,MAX(CL$1,$A95),MIN(CL$1,$A95)))</f>
        <v>0.32</v>
      </c>
      <c r="CM95">
        <f>IF(CM$1=$A95,1,INDEX(Correlations!$F$3:$DA$102,MAX(CM$1,$A95),MIN(CM$1,$A95)))</f>
        <v>0.76</v>
      </c>
      <c r="CN95">
        <f>IF(CN$1=$A95,1,INDEX(Correlations!$F$3:$DA$102,MAX(CN$1,$A95),MIN(CN$1,$A95)))</f>
        <v>0.63</v>
      </c>
      <c r="CO95">
        <f>IF(CO$1=$A95,1,INDEX(Correlations!$F$3:$DA$102,MAX(CO$1,$A95),MIN(CO$1,$A95)))</f>
        <v>0.75</v>
      </c>
      <c r="CP95">
        <f>IF(CP$1=$A95,1,INDEX(Correlations!$F$3:$DA$102,MAX(CP$1,$A95),MIN(CP$1,$A95)))</f>
        <v>0.79</v>
      </c>
      <c r="CQ95">
        <f>IF(CQ$1=$A95,1,INDEX(Correlations!$F$3:$DA$102,MAX(CQ$1,$A95),MIN(CQ$1,$A95)))</f>
        <v>1</v>
      </c>
      <c r="CR95">
        <f>IF(CR$1=$A95,1,INDEX(Correlations!$F$3:$DA$102,MAX(CR$1,$A95),MIN(CR$1,$A95)))</f>
        <v>0.86</v>
      </c>
      <c r="CS95">
        <f>IF(CS$1=$A95,1,INDEX(Correlations!$F$3:$DA$102,MAX(CS$1,$A95),MIN(CS$1,$A95)))</f>
        <v>0.56999999999999995</v>
      </c>
      <c r="CT95">
        <f>IF(CT$1=$A95,1,INDEX(Correlations!$F$3:$DA$102,MAX(CT$1,$A95),MIN(CT$1,$A95)))</f>
        <v>0.69</v>
      </c>
      <c r="CU95">
        <f>IF(CU$1=$A95,1,INDEX(Correlations!$F$3:$DA$102,MAX(CU$1,$A95),MIN(CU$1,$A95)))</f>
        <v>0.54</v>
      </c>
      <c r="CV95">
        <f>IF(CV$1=$A95,1,INDEX(Correlations!$F$3:$DA$102,MAX(CV$1,$A95),MIN(CV$1,$A95)))</f>
        <v>0.31</v>
      </c>
      <c r="CW95">
        <f>IF(CW$1=$A95,1,INDEX(Correlations!$F$3:$DA$102,MAX(CW$1,$A95),MIN(CW$1,$A95)))</f>
        <v>0.64</v>
      </c>
    </row>
    <row r="96" spans="1:101" x14ac:dyDescent="0.15">
      <c r="A96">
        <v>95</v>
      </c>
      <c r="B96">
        <f>IF(B$1=$A96,1,INDEX(Correlations!$F$3:$DA$102,MAX(B$1,$A96),MIN(B$1,$A96)))</f>
        <v>0</v>
      </c>
      <c r="C96">
        <f>IF(C$1=$A96,1,INDEX(Correlations!$F$3:$DA$102,MAX(C$1,$A96),MIN(C$1,$A96)))</f>
        <v>0</v>
      </c>
      <c r="D96">
        <f>IF(D$1=$A96,1,INDEX(Correlations!$F$3:$DA$102,MAX(D$1,$A96),MIN(D$1,$A96)))</f>
        <v>0</v>
      </c>
      <c r="E96">
        <f>IF(E$1=$A96,1,INDEX(Correlations!$F$3:$DA$102,MAX(E$1,$A96),MIN(E$1,$A96)))</f>
        <v>0</v>
      </c>
      <c r="F96">
        <f>IF(F$1=$A96,1,INDEX(Correlations!$F$3:$DA$102,MAX(F$1,$A96),MIN(F$1,$A96)))</f>
        <v>0</v>
      </c>
      <c r="G96">
        <f>IF(G$1=$A96,1,INDEX(Correlations!$F$3:$DA$102,MAX(G$1,$A96),MIN(G$1,$A96)))</f>
        <v>0</v>
      </c>
      <c r="H96">
        <f>IF(H$1=$A96,1,INDEX(Correlations!$F$3:$DA$102,MAX(H$1,$A96),MIN(H$1,$A96)))</f>
        <v>0</v>
      </c>
      <c r="I96">
        <f>IF(I$1=$A96,1,INDEX(Correlations!$F$3:$DA$102,MAX(I$1,$A96),MIN(I$1,$A96)))</f>
        <v>0</v>
      </c>
      <c r="J96">
        <f>IF(J$1=$A96,1,INDEX(Correlations!$F$3:$DA$102,MAX(J$1,$A96),MIN(J$1,$A96)))</f>
        <v>0</v>
      </c>
      <c r="K96">
        <f>IF(K$1=$A96,1,INDEX(Correlations!$F$3:$DA$102,MAX(K$1,$A96),MIN(K$1,$A96)))</f>
        <v>0</v>
      </c>
      <c r="L96">
        <f>IF(L$1=$A96,1,INDEX(Correlations!$F$3:$DA$102,MAX(L$1,$A96),MIN(L$1,$A96)))</f>
        <v>0</v>
      </c>
      <c r="M96">
        <f>IF(M$1=$A96,1,INDEX(Correlations!$F$3:$DA$102,MAX(M$1,$A96),MIN(M$1,$A96)))</f>
        <v>0</v>
      </c>
      <c r="N96">
        <f>IF(N$1=$A96,1,INDEX(Correlations!$F$3:$DA$102,MAX(N$1,$A96),MIN(N$1,$A96)))</f>
        <v>0</v>
      </c>
      <c r="O96">
        <f>IF(O$1=$A96,1,INDEX(Correlations!$F$3:$DA$102,MAX(O$1,$A96),MIN(O$1,$A96)))</f>
        <v>0</v>
      </c>
      <c r="P96">
        <f>IF(P$1=$A96,1,INDEX(Correlations!$F$3:$DA$102,MAX(P$1,$A96),MIN(P$1,$A96)))</f>
        <v>0</v>
      </c>
      <c r="Q96">
        <f>IF(Q$1=$A96,1,INDEX(Correlations!$F$3:$DA$102,MAX(Q$1,$A96),MIN(Q$1,$A96)))</f>
        <v>0</v>
      </c>
      <c r="R96">
        <f>IF(R$1=$A96,1,INDEX(Correlations!$F$3:$DA$102,MAX(R$1,$A96),MIN(R$1,$A96)))</f>
        <v>0</v>
      </c>
      <c r="S96">
        <f>IF(S$1=$A96,1,INDEX(Correlations!$F$3:$DA$102,MAX(S$1,$A96),MIN(S$1,$A96)))</f>
        <v>0</v>
      </c>
      <c r="T96">
        <f>IF(T$1=$A96,1,INDEX(Correlations!$F$3:$DA$102,MAX(T$1,$A96),MIN(T$1,$A96)))</f>
        <v>0</v>
      </c>
      <c r="U96">
        <f>IF(U$1=$A96,1,INDEX(Correlations!$F$3:$DA$102,MAX(U$1,$A96),MIN(U$1,$A96)))</f>
        <v>0</v>
      </c>
      <c r="V96">
        <f>IF(V$1=$A96,1,INDEX(Correlations!$F$3:$DA$102,MAX(V$1,$A96),MIN(V$1,$A96)))</f>
        <v>0</v>
      </c>
      <c r="W96">
        <f>IF(W$1=$A96,1,INDEX(Correlations!$F$3:$DA$102,MAX(W$1,$A96),MIN(W$1,$A96)))</f>
        <v>0</v>
      </c>
      <c r="X96">
        <f>IF(X$1=$A96,1,INDEX(Correlations!$F$3:$DA$102,MAX(X$1,$A96),MIN(X$1,$A96)))</f>
        <v>0</v>
      </c>
      <c r="Y96">
        <f>IF(Y$1=$A96,1,INDEX(Correlations!$F$3:$DA$102,MAX(Y$1,$A96),MIN(Y$1,$A96)))</f>
        <v>0</v>
      </c>
      <c r="Z96">
        <f>IF(Z$1=$A96,1,INDEX(Correlations!$F$3:$DA$102,MAX(Z$1,$A96),MIN(Z$1,$A96)))</f>
        <v>0</v>
      </c>
      <c r="AA96">
        <f>IF(AA$1=$A96,1,INDEX(Correlations!$F$3:$DA$102,MAX(AA$1,$A96),MIN(AA$1,$A96)))</f>
        <v>0</v>
      </c>
      <c r="AB96">
        <f>IF(AB$1=$A96,1,INDEX(Correlations!$F$3:$DA$102,MAX(AB$1,$A96),MIN(AB$1,$A96)))</f>
        <v>0</v>
      </c>
      <c r="AC96">
        <f>IF(AC$1=$A96,1,INDEX(Correlations!$F$3:$DA$102,MAX(AC$1,$A96),MIN(AC$1,$A96)))</f>
        <v>0</v>
      </c>
      <c r="AD96">
        <f>IF(AD$1=$A96,1,INDEX(Correlations!$F$3:$DA$102,MAX(AD$1,$A96),MIN(AD$1,$A96)))</f>
        <v>0</v>
      </c>
      <c r="AE96">
        <f>IF(AE$1=$A96,1,INDEX(Correlations!$F$3:$DA$102,MAX(AE$1,$A96),MIN(AE$1,$A96)))</f>
        <v>0</v>
      </c>
      <c r="AF96">
        <f>IF(AF$1=$A96,1,INDEX(Correlations!$F$3:$DA$102,MAX(AF$1,$A96),MIN(AF$1,$A96)))</f>
        <v>0</v>
      </c>
      <c r="AG96">
        <f>IF(AG$1=$A96,1,INDEX(Correlations!$F$3:$DA$102,MAX(AG$1,$A96),MIN(AG$1,$A96)))</f>
        <v>0</v>
      </c>
      <c r="AH96">
        <f>IF(AH$1=$A96,1,INDEX(Correlations!$F$3:$DA$102,MAX(AH$1,$A96),MIN(AH$1,$A96)))</f>
        <v>0</v>
      </c>
      <c r="AI96">
        <f>IF(AI$1=$A96,1,INDEX(Correlations!$F$3:$DA$102,MAX(AI$1,$A96),MIN(AI$1,$A96)))</f>
        <v>0</v>
      </c>
      <c r="AJ96">
        <f>IF(AJ$1=$A96,1,INDEX(Correlations!$F$3:$DA$102,MAX(AJ$1,$A96),MIN(AJ$1,$A96)))</f>
        <v>0</v>
      </c>
      <c r="AK96">
        <f>IF(AK$1=$A96,1,INDEX(Correlations!$F$3:$DA$102,MAX(AK$1,$A96),MIN(AK$1,$A96)))</f>
        <v>0</v>
      </c>
      <c r="AL96">
        <f>IF(AL$1=$A96,1,INDEX(Correlations!$F$3:$DA$102,MAX(AL$1,$A96),MIN(AL$1,$A96)))</f>
        <v>0</v>
      </c>
      <c r="AM96">
        <f>IF(AM$1=$A96,1,INDEX(Correlations!$F$3:$DA$102,MAX(AM$1,$A96),MIN(AM$1,$A96)))</f>
        <v>0</v>
      </c>
      <c r="AN96">
        <f>IF(AN$1=$A96,1,INDEX(Correlations!$F$3:$DA$102,MAX(AN$1,$A96),MIN(AN$1,$A96)))</f>
        <v>0</v>
      </c>
      <c r="AO96">
        <f>IF(AO$1=$A96,1,INDEX(Correlations!$F$3:$DA$102,MAX(AO$1,$A96),MIN(AO$1,$A96)))</f>
        <v>0</v>
      </c>
      <c r="AP96">
        <f>IF(AP$1=$A96,1,INDEX(Correlations!$F$3:$DA$102,MAX(AP$1,$A96),MIN(AP$1,$A96)))</f>
        <v>0</v>
      </c>
      <c r="AQ96">
        <f>IF(AQ$1=$A96,1,INDEX(Correlations!$F$3:$DA$102,MAX(AQ$1,$A96),MIN(AQ$1,$A96)))</f>
        <v>0</v>
      </c>
      <c r="AR96">
        <f>IF(AR$1=$A96,1,INDEX(Correlations!$F$3:$DA$102,MAX(AR$1,$A96),MIN(AR$1,$A96)))</f>
        <v>0</v>
      </c>
      <c r="AS96">
        <f>IF(AS$1=$A96,1,INDEX(Correlations!$F$3:$DA$102,MAX(AS$1,$A96),MIN(AS$1,$A96)))</f>
        <v>0</v>
      </c>
      <c r="AT96">
        <f>IF(AT$1=$A96,1,INDEX(Correlations!$F$3:$DA$102,MAX(AT$1,$A96),MIN(AT$1,$A96)))</f>
        <v>0</v>
      </c>
      <c r="AU96">
        <f>IF(AU$1=$A96,1,INDEX(Correlations!$F$3:$DA$102,MAX(AU$1,$A96),MIN(AU$1,$A96)))</f>
        <v>0</v>
      </c>
      <c r="AV96">
        <f>IF(AV$1=$A96,1,INDEX(Correlations!$F$3:$DA$102,MAX(AV$1,$A96),MIN(AV$1,$A96)))</f>
        <v>0</v>
      </c>
      <c r="AW96">
        <f>IF(AW$1=$A96,1,INDEX(Correlations!$F$3:$DA$102,MAX(AW$1,$A96),MIN(AW$1,$A96)))</f>
        <v>0</v>
      </c>
      <c r="AX96">
        <f>IF(AX$1=$A96,1,INDEX(Correlations!$F$3:$DA$102,MAX(AX$1,$A96),MIN(AX$1,$A96)))</f>
        <v>0</v>
      </c>
      <c r="AY96">
        <f>IF(AY$1=$A96,1,INDEX(Correlations!$F$3:$DA$102,MAX(AY$1,$A96),MIN(AY$1,$A96)))</f>
        <v>0</v>
      </c>
      <c r="AZ96">
        <f>IF(AZ$1=$A96,1,INDEX(Correlations!$F$3:$DA$102,MAX(AZ$1,$A96),MIN(AZ$1,$A96)))</f>
        <v>0</v>
      </c>
      <c r="BA96">
        <f>IF(BA$1=$A96,1,INDEX(Correlations!$F$3:$DA$102,MAX(BA$1,$A96),MIN(BA$1,$A96)))</f>
        <v>0</v>
      </c>
      <c r="BB96">
        <f>IF(BB$1=$A96,1,INDEX(Correlations!$F$3:$DA$102,MAX(BB$1,$A96),MIN(BB$1,$A96)))</f>
        <v>0</v>
      </c>
      <c r="BC96">
        <f>IF(BC$1=$A96,1,INDEX(Correlations!$F$3:$DA$102,MAX(BC$1,$A96),MIN(BC$1,$A96)))</f>
        <v>0</v>
      </c>
      <c r="BD96">
        <f>IF(BD$1=$A96,1,INDEX(Correlations!$F$3:$DA$102,MAX(BD$1,$A96),MIN(BD$1,$A96)))</f>
        <v>0</v>
      </c>
      <c r="BE96">
        <f>IF(BE$1=$A96,1,INDEX(Correlations!$F$3:$DA$102,MAX(BE$1,$A96),MIN(BE$1,$A96)))</f>
        <v>0</v>
      </c>
      <c r="BF96">
        <f>IF(BF$1=$A96,1,INDEX(Correlations!$F$3:$DA$102,MAX(BF$1,$A96),MIN(BF$1,$A96)))</f>
        <v>0</v>
      </c>
      <c r="BG96">
        <f>IF(BG$1=$A96,1,INDEX(Correlations!$F$3:$DA$102,MAX(BG$1,$A96),MIN(BG$1,$A96)))</f>
        <v>0</v>
      </c>
      <c r="BH96">
        <f>IF(BH$1=$A96,1,INDEX(Correlations!$F$3:$DA$102,MAX(BH$1,$A96),MIN(BH$1,$A96)))</f>
        <v>0</v>
      </c>
      <c r="BI96">
        <f>IF(BI$1=$A96,1,INDEX(Correlations!$F$3:$DA$102,MAX(BI$1,$A96),MIN(BI$1,$A96)))</f>
        <v>0</v>
      </c>
      <c r="BJ96">
        <f>IF(BJ$1=$A96,1,INDEX(Correlations!$F$3:$DA$102,MAX(BJ$1,$A96),MIN(BJ$1,$A96)))</f>
        <v>0</v>
      </c>
      <c r="BK96">
        <f>IF(BK$1=$A96,1,INDEX(Correlations!$F$3:$DA$102,MAX(BK$1,$A96),MIN(BK$1,$A96)))</f>
        <v>0</v>
      </c>
      <c r="BL96">
        <f>IF(BL$1=$A96,1,INDEX(Correlations!$F$3:$DA$102,MAX(BL$1,$A96),MIN(BL$1,$A96)))</f>
        <v>0</v>
      </c>
      <c r="BM96">
        <f>IF(BM$1=$A96,1,INDEX(Correlations!$F$3:$DA$102,MAX(BM$1,$A96),MIN(BM$1,$A96)))</f>
        <v>0</v>
      </c>
      <c r="BN96">
        <f>IF(BN$1=$A96,1,INDEX(Correlations!$F$3:$DA$102,MAX(BN$1,$A96),MIN(BN$1,$A96)))</f>
        <v>0</v>
      </c>
      <c r="BO96">
        <f>IF(BO$1=$A96,1,INDEX(Correlations!$F$3:$DA$102,MAX(BO$1,$A96),MIN(BO$1,$A96)))</f>
        <v>0</v>
      </c>
      <c r="BP96">
        <f>IF(BP$1=$A96,1,INDEX(Correlations!$F$3:$DA$102,MAX(BP$1,$A96),MIN(BP$1,$A96)))</f>
        <v>0</v>
      </c>
      <c r="BQ96">
        <f>IF(BQ$1=$A96,1,INDEX(Correlations!$F$3:$DA$102,MAX(BQ$1,$A96),MIN(BQ$1,$A96)))</f>
        <v>0</v>
      </c>
      <c r="BR96">
        <f>IF(BR$1=$A96,1,INDEX(Correlations!$F$3:$DA$102,MAX(BR$1,$A96),MIN(BR$1,$A96)))</f>
        <v>0</v>
      </c>
      <c r="BS96">
        <f>IF(BS$1=$A96,1,INDEX(Correlations!$F$3:$DA$102,MAX(BS$1,$A96),MIN(BS$1,$A96)))</f>
        <v>0</v>
      </c>
      <c r="BT96">
        <f>IF(BT$1=$A96,1,INDEX(Correlations!$F$3:$DA$102,MAX(BT$1,$A96),MIN(BT$1,$A96)))</f>
        <v>0.96</v>
      </c>
      <c r="BU96">
        <f>IF(BU$1=$A96,1,INDEX(Correlations!$F$3:$DA$102,MAX(BU$1,$A96),MIN(BU$1,$A96)))</f>
        <v>0.64</v>
      </c>
      <c r="BV96">
        <f>IF(BV$1=$A96,1,INDEX(Correlations!$F$3:$DA$102,MAX(BV$1,$A96),MIN(BV$1,$A96)))</f>
        <v>0.95</v>
      </c>
      <c r="BW96">
        <f>IF(BW$1=$A96,1,INDEX(Correlations!$F$3:$DA$102,MAX(BW$1,$A96),MIN(BW$1,$A96)))</f>
        <v>0.6</v>
      </c>
      <c r="BX96">
        <f>IF(BX$1=$A96,1,INDEX(Correlations!$F$3:$DA$102,MAX(BX$1,$A96),MIN(BX$1,$A96)))</f>
        <v>0.72</v>
      </c>
      <c r="BY96">
        <f>IF(BY$1=$A96,1,INDEX(Correlations!$F$3:$DA$102,MAX(BY$1,$A96),MIN(BY$1,$A96)))</f>
        <v>0.69</v>
      </c>
      <c r="BZ96">
        <f>IF(BZ$1=$A96,1,INDEX(Correlations!$F$3:$DA$102,MAX(BZ$1,$A96),MIN(BZ$1,$A96)))</f>
        <v>0.51</v>
      </c>
      <c r="CA96">
        <f>IF(CA$1=$A96,1,INDEX(Correlations!$F$3:$DA$102,MAX(CA$1,$A96),MIN(CA$1,$A96)))</f>
        <v>0.78</v>
      </c>
      <c r="CB96">
        <f>IF(CB$1=$A96,1,INDEX(Correlations!$F$3:$DA$102,MAX(CB$1,$A96),MIN(CB$1,$A96)))</f>
        <v>0.62</v>
      </c>
      <c r="CC96">
        <f>IF(CC$1=$A96,1,INDEX(Correlations!$F$3:$DA$102,MAX(CC$1,$A96),MIN(CC$1,$A96)))</f>
        <v>0.57999999999999996</v>
      </c>
      <c r="CD96">
        <f>IF(CD$1=$A96,1,INDEX(Correlations!$F$3:$DA$102,MAX(CD$1,$A96),MIN(CD$1,$A96)))</f>
        <v>0.44</v>
      </c>
      <c r="CE96">
        <f>IF(CE$1=$A96,1,INDEX(Correlations!$F$3:$DA$102,MAX(CE$1,$A96),MIN(CE$1,$A96)))</f>
        <v>0.69</v>
      </c>
      <c r="CF96">
        <f>IF(CF$1=$A96,1,INDEX(Correlations!$F$3:$DA$102,MAX(CF$1,$A96),MIN(CF$1,$A96)))</f>
        <v>0.84</v>
      </c>
      <c r="CG96">
        <f>IF(CG$1=$A96,1,INDEX(Correlations!$F$3:$DA$102,MAX(CG$1,$A96),MIN(CG$1,$A96)))</f>
        <v>0.53</v>
      </c>
      <c r="CH96">
        <f>IF(CH$1=$A96,1,INDEX(Correlations!$F$3:$DA$102,MAX(CH$1,$A96),MIN(CH$1,$A96)))</f>
        <v>0.46</v>
      </c>
      <c r="CI96">
        <f>IF(CI$1=$A96,1,INDEX(Correlations!$F$3:$DA$102,MAX(CI$1,$A96),MIN(CI$1,$A96)))</f>
        <v>0.43</v>
      </c>
      <c r="CJ96">
        <f>IF(CJ$1=$A96,1,INDEX(Correlations!$F$3:$DA$102,MAX(CJ$1,$A96),MIN(CJ$1,$A96)))</f>
        <v>0.3</v>
      </c>
      <c r="CK96">
        <f>IF(CK$1=$A96,1,INDEX(Correlations!$F$3:$DA$102,MAX(CK$1,$A96),MIN(CK$1,$A96)))</f>
        <v>0.41</v>
      </c>
      <c r="CL96">
        <f>IF(CL$1=$A96,1,INDEX(Correlations!$F$3:$DA$102,MAX(CL$1,$A96),MIN(CL$1,$A96)))</f>
        <v>0.38</v>
      </c>
      <c r="CM96">
        <f>IF(CM$1=$A96,1,INDEX(Correlations!$F$3:$DA$102,MAX(CM$1,$A96),MIN(CM$1,$A96)))</f>
        <v>0.88</v>
      </c>
      <c r="CN96">
        <f>IF(CN$1=$A96,1,INDEX(Correlations!$F$3:$DA$102,MAX(CN$1,$A96),MIN(CN$1,$A96)))</f>
        <v>0.62</v>
      </c>
      <c r="CO96">
        <f>IF(CO$1=$A96,1,INDEX(Correlations!$F$3:$DA$102,MAX(CO$1,$A96),MIN(CO$1,$A96)))</f>
        <v>0.82</v>
      </c>
      <c r="CP96">
        <f>IF(CP$1=$A96,1,INDEX(Correlations!$F$3:$DA$102,MAX(CP$1,$A96),MIN(CP$1,$A96)))</f>
        <v>0.86</v>
      </c>
      <c r="CQ96">
        <f>IF(CQ$1=$A96,1,INDEX(Correlations!$F$3:$DA$102,MAX(CQ$1,$A96),MIN(CQ$1,$A96)))</f>
        <v>0.86</v>
      </c>
      <c r="CR96">
        <f>IF(CR$1=$A96,1,INDEX(Correlations!$F$3:$DA$102,MAX(CR$1,$A96),MIN(CR$1,$A96)))</f>
        <v>1</v>
      </c>
      <c r="CS96">
        <f>IF(CS$1=$A96,1,INDEX(Correlations!$F$3:$DA$102,MAX(CS$1,$A96),MIN(CS$1,$A96)))</f>
        <v>0.73</v>
      </c>
      <c r="CT96">
        <f>IF(CT$1=$A96,1,INDEX(Correlations!$F$3:$DA$102,MAX(CT$1,$A96),MIN(CT$1,$A96)))</f>
        <v>0.78</v>
      </c>
      <c r="CU96">
        <f>IF(CU$1=$A96,1,INDEX(Correlations!$F$3:$DA$102,MAX(CU$1,$A96),MIN(CU$1,$A96)))</f>
        <v>0.54</v>
      </c>
      <c r="CV96">
        <f>IF(CV$1=$A96,1,INDEX(Correlations!$F$3:$DA$102,MAX(CV$1,$A96),MIN(CV$1,$A96)))</f>
        <v>0.43</v>
      </c>
      <c r="CW96">
        <f>IF(CW$1=$A96,1,INDEX(Correlations!$F$3:$DA$102,MAX(CW$1,$A96),MIN(CW$1,$A96)))</f>
        <v>0.6</v>
      </c>
    </row>
    <row r="97" spans="1:101" x14ac:dyDescent="0.15">
      <c r="A97">
        <v>96</v>
      </c>
      <c r="B97">
        <f>IF(B$1=$A97,1,INDEX(Correlations!$F$3:$DA$102,MAX(B$1,$A97),MIN(B$1,$A97)))</f>
        <v>0</v>
      </c>
      <c r="C97">
        <f>IF(C$1=$A97,1,INDEX(Correlations!$F$3:$DA$102,MAX(C$1,$A97),MIN(C$1,$A97)))</f>
        <v>0</v>
      </c>
      <c r="D97">
        <f>IF(D$1=$A97,1,INDEX(Correlations!$F$3:$DA$102,MAX(D$1,$A97),MIN(D$1,$A97)))</f>
        <v>0</v>
      </c>
      <c r="E97">
        <f>IF(E$1=$A97,1,INDEX(Correlations!$F$3:$DA$102,MAX(E$1,$A97),MIN(E$1,$A97)))</f>
        <v>0</v>
      </c>
      <c r="F97">
        <f>IF(F$1=$A97,1,INDEX(Correlations!$F$3:$DA$102,MAX(F$1,$A97),MIN(F$1,$A97)))</f>
        <v>0</v>
      </c>
      <c r="G97">
        <f>IF(G$1=$A97,1,INDEX(Correlations!$F$3:$DA$102,MAX(G$1,$A97),MIN(G$1,$A97)))</f>
        <v>0</v>
      </c>
      <c r="H97">
        <f>IF(H$1=$A97,1,INDEX(Correlations!$F$3:$DA$102,MAX(H$1,$A97),MIN(H$1,$A97)))</f>
        <v>0</v>
      </c>
      <c r="I97">
        <f>IF(I$1=$A97,1,INDEX(Correlations!$F$3:$DA$102,MAX(I$1,$A97),MIN(I$1,$A97)))</f>
        <v>0</v>
      </c>
      <c r="J97">
        <f>IF(J$1=$A97,1,INDEX(Correlations!$F$3:$DA$102,MAX(J$1,$A97),MIN(J$1,$A97)))</f>
        <v>0</v>
      </c>
      <c r="K97">
        <f>IF(K$1=$A97,1,INDEX(Correlations!$F$3:$DA$102,MAX(K$1,$A97),MIN(K$1,$A97)))</f>
        <v>0</v>
      </c>
      <c r="L97">
        <f>IF(L$1=$A97,1,INDEX(Correlations!$F$3:$DA$102,MAX(L$1,$A97),MIN(L$1,$A97)))</f>
        <v>0</v>
      </c>
      <c r="M97">
        <f>IF(M$1=$A97,1,INDEX(Correlations!$F$3:$DA$102,MAX(M$1,$A97),MIN(M$1,$A97)))</f>
        <v>0</v>
      </c>
      <c r="N97">
        <f>IF(N$1=$A97,1,INDEX(Correlations!$F$3:$DA$102,MAX(N$1,$A97),MIN(N$1,$A97)))</f>
        <v>0</v>
      </c>
      <c r="O97">
        <f>IF(O$1=$A97,1,INDEX(Correlations!$F$3:$DA$102,MAX(O$1,$A97),MIN(O$1,$A97)))</f>
        <v>0</v>
      </c>
      <c r="P97">
        <f>IF(P$1=$A97,1,INDEX(Correlations!$F$3:$DA$102,MAX(P$1,$A97),MIN(P$1,$A97)))</f>
        <v>0</v>
      </c>
      <c r="Q97">
        <f>IF(Q$1=$A97,1,INDEX(Correlations!$F$3:$DA$102,MAX(Q$1,$A97),MIN(Q$1,$A97)))</f>
        <v>0</v>
      </c>
      <c r="R97">
        <f>IF(R$1=$A97,1,INDEX(Correlations!$F$3:$DA$102,MAX(R$1,$A97),MIN(R$1,$A97)))</f>
        <v>0</v>
      </c>
      <c r="S97">
        <f>IF(S$1=$A97,1,INDEX(Correlations!$F$3:$DA$102,MAX(S$1,$A97),MIN(S$1,$A97)))</f>
        <v>0</v>
      </c>
      <c r="T97">
        <f>IF(T$1=$A97,1,INDEX(Correlations!$F$3:$DA$102,MAX(T$1,$A97),MIN(T$1,$A97)))</f>
        <v>0</v>
      </c>
      <c r="U97">
        <f>IF(U$1=$A97,1,INDEX(Correlations!$F$3:$DA$102,MAX(U$1,$A97),MIN(U$1,$A97)))</f>
        <v>0</v>
      </c>
      <c r="V97">
        <f>IF(V$1=$A97,1,INDEX(Correlations!$F$3:$DA$102,MAX(V$1,$A97),MIN(V$1,$A97)))</f>
        <v>0</v>
      </c>
      <c r="W97">
        <f>IF(W$1=$A97,1,INDEX(Correlations!$F$3:$DA$102,MAX(W$1,$A97),MIN(W$1,$A97)))</f>
        <v>0</v>
      </c>
      <c r="X97">
        <f>IF(X$1=$A97,1,INDEX(Correlations!$F$3:$DA$102,MAX(X$1,$A97),MIN(X$1,$A97)))</f>
        <v>0</v>
      </c>
      <c r="Y97">
        <f>IF(Y$1=$A97,1,INDEX(Correlations!$F$3:$DA$102,MAX(Y$1,$A97),MIN(Y$1,$A97)))</f>
        <v>0</v>
      </c>
      <c r="Z97">
        <f>IF(Z$1=$A97,1,INDEX(Correlations!$F$3:$DA$102,MAX(Z$1,$A97),MIN(Z$1,$A97)))</f>
        <v>0</v>
      </c>
      <c r="AA97">
        <f>IF(AA$1=$A97,1,INDEX(Correlations!$F$3:$DA$102,MAX(AA$1,$A97),MIN(AA$1,$A97)))</f>
        <v>0</v>
      </c>
      <c r="AB97">
        <f>IF(AB$1=$A97,1,INDEX(Correlations!$F$3:$DA$102,MAX(AB$1,$A97),MIN(AB$1,$A97)))</f>
        <v>0</v>
      </c>
      <c r="AC97">
        <f>IF(AC$1=$A97,1,INDEX(Correlations!$F$3:$DA$102,MAX(AC$1,$A97),MIN(AC$1,$A97)))</f>
        <v>0</v>
      </c>
      <c r="AD97">
        <f>IF(AD$1=$A97,1,INDEX(Correlations!$F$3:$DA$102,MAX(AD$1,$A97),MIN(AD$1,$A97)))</f>
        <v>0</v>
      </c>
      <c r="AE97">
        <f>IF(AE$1=$A97,1,INDEX(Correlations!$F$3:$DA$102,MAX(AE$1,$A97),MIN(AE$1,$A97)))</f>
        <v>0</v>
      </c>
      <c r="AF97">
        <f>IF(AF$1=$A97,1,INDEX(Correlations!$F$3:$DA$102,MAX(AF$1,$A97),MIN(AF$1,$A97)))</f>
        <v>0</v>
      </c>
      <c r="AG97">
        <f>IF(AG$1=$A97,1,INDEX(Correlations!$F$3:$DA$102,MAX(AG$1,$A97),MIN(AG$1,$A97)))</f>
        <v>0</v>
      </c>
      <c r="AH97">
        <f>IF(AH$1=$A97,1,INDEX(Correlations!$F$3:$DA$102,MAX(AH$1,$A97),MIN(AH$1,$A97)))</f>
        <v>0</v>
      </c>
      <c r="AI97">
        <f>IF(AI$1=$A97,1,INDEX(Correlations!$F$3:$DA$102,MAX(AI$1,$A97),MIN(AI$1,$A97)))</f>
        <v>0</v>
      </c>
      <c r="AJ97">
        <f>IF(AJ$1=$A97,1,INDEX(Correlations!$F$3:$DA$102,MAX(AJ$1,$A97),MIN(AJ$1,$A97)))</f>
        <v>0</v>
      </c>
      <c r="AK97">
        <f>IF(AK$1=$A97,1,INDEX(Correlations!$F$3:$DA$102,MAX(AK$1,$A97),MIN(AK$1,$A97)))</f>
        <v>0</v>
      </c>
      <c r="AL97">
        <f>IF(AL$1=$A97,1,INDEX(Correlations!$F$3:$DA$102,MAX(AL$1,$A97),MIN(AL$1,$A97)))</f>
        <v>0</v>
      </c>
      <c r="AM97">
        <f>IF(AM$1=$A97,1,INDEX(Correlations!$F$3:$DA$102,MAX(AM$1,$A97),MIN(AM$1,$A97)))</f>
        <v>0</v>
      </c>
      <c r="AN97">
        <f>IF(AN$1=$A97,1,INDEX(Correlations!$F$3:$DA$102,MAX(AN$1,$A97),MIN(AN$1,$A97)))</f>
        <v>0</v>
      </c>
      <c r="AO97">
        <f>IF(AO$1=$A97,1,INDEX(Correlations!$F$3:$DA$102,MAX(AO$1,$A97),MIN(AO$1,$A97)))</f>
        <v>0</v>
      </c>
      <c r="AP97">
        <f>IF(AP$1=$A97,1,INDEX(Correlations!$F$3:$DA$102,MAX(AP$1,$A97),MIN(AP$1,$A97)))</f>
        <v>0</v>
      </c>
      <c r="AQ97">
        <f>IF(AQ$1=$A97,1,INDEX(Correlations!$F$3:$DA$102,MAX(AQ$1,$A97),MIN(AQ$1,$A97)))</f>
        <v>0</v>
      </c>
      <c r="AR97">
        <f>IF(AR$1=$A97,1,INDEX(Correlations!$F$3:$DA$102,MAX(AR$1,$A97),MIN(AR$1,$A97)))</f>
        <v>0</v>
      </c>
      <c r="AS97">
        <f>IF(AS$1=$A97,1,INDEX(Correlations!$F$3:$DA$102,MAX(AS$1,$A97),MIN(AS$1,$A97)))</f>
        <v>0</v>
      </c>
      <c r="AT97">
        <f>IF(AT$1=$A97,1,INDEX(Correlations!$F$3:$DA$102,MAX(AT$1,$A97),MIN(AT$1,$A97)))</f>
        <v>0</v>
      </c>
      <c r="AU97">
        <f>IF(AU$1=$A97,1,INDEX(Correlations!$F$3:$DA$102,MAX(AU$1,$A97),MIN(AU$1,$A97)))</f>
        <v>0</v>
      </c>
      <c r="AV97">
        <f>IF(AV$1=$A97,1,INDEX(Correlations!$F$3:$DA$102,MAX(AV$1,$A97),MIN(AV$1,$A97)))</f>
        <v>0</v>
      </c>
      <c r="AW97">
        <f>IF(AW$1=$A97,1,INDEX(Correlations!$F$3:$DA$102,MAX(AW$1,$A97),MIN(AW$1,$A97)))</f>
        <v>0</v>
      </c>
      <c r="AX97">
        <f>IF(AX$1=$A97,1,INDEX(Correlations!$F$3:$DA$102,MAX(AX$1,$A97),MIN(AX$1,$A97)))</f>
        <v>0</v>
      </c>
      <c r="AY97">
        <f>IF(AY$1=$A97,1,INDEX(Correlations!$F$3:$DA$102,MAX(AY$1,$A97),MIN(AY$1,$A97)))</f>
        <v>0</v>
      </c>
      <c r="AZ97">
        <f>IF(AZ$1=$A97,1,INDEX(Correlations!$F$3:$DA$102,MAX(AZ$1,$A97),MIN(AZ$1,$A97)))</f>
        <v>0</v>
      </c>
      <c r="BA97">
        <f>IF(BA$1=$A97,1,INDEX(Correlations!$F$3:$DA$102,MAX(BA$1,$A97),MIN(BA$1,$A97)))</f>
        <v>0</v>
      </c>
      <c r="BB97">
        <f>IF(BB$1=$A97,1,INDEX(Correlations!$F$3:$DA$102,MAX(BB$1,$A97),MIN(BB$1,$A97)))</f>
        <v>0</v>
      </c>
      <c r="BC97">
        <f>IF(BC$1=$A97,1,INDEX(Correlations!$F$3:$DA$102,MAX(BC$1,$A97),MIN(BC$1,$A97)))</f>
        <v>0</v>
      </c>
      <c r="BD97">
        <f>IF(BD$1=$A97,1,INDEX(Correlations!$F$3:$DA$102,MAX(BD$1,$A97),MIN(BD$1,$A97)))</f>
        <v>0</v>
      </c>
      <c r="BE97">
        <f>IF(BE$1=$A97,1,INDEX(Correlations!$F$3:$DA$102,MAX(BE$1,$A97),MIN(BE$1,$A97)))</f>
        <v>0</v>
      </c>
      <c r="BF97">
        <f>IF(BF$1=$A97,1,INDEX(Correlations!$F$3:$DA$102,MAX(BF$1,$A97),MIN(BF$1,$A97)))</f>
        <v>0</v>
      </c>
      <c r="BG97">
        <f>IF(BG$1=$A97,1,INDEX(Correlations!$F$3:$DA$102,MAX(BG$1,$A97),MIN(BG$1,$A97)))</f>
        <v>0</v>
      </c>
      <c r="BH97">
        <f>IF(BH$1=$A97,1,INDEX(Correlations!$F$3:$DA$102,MAX(BH$1,$A97),MIN(BH$1,$A97)))</f>
        <v>0</v>
      </c>
      <c r="BI97">
        <f>IF(BI$1=$A97,1,INDEX(Correlations!$F$3:$DA$102,MAX(BI$1,$A97),MIN(BI$1,$A97)))</f>
        <v>0</v>
      </c>
      <c r="BJ97">
        <f>IF(BJ$1=$A97,1,INDEX(Correlations!$F$3:$DA$102,MAX(BJ$1,$A97),MIN(BJ$1,$A97)))</f>
        <v>0</v>
      </c>
      <c r="BK97">
        <f>IF(BK$1=$A97,1,INDEX(Correlations!$F$3:$DA$102,MAX(BK$1,$A97),MIN(BK$1,$A97)))</f>
        <v>0</v>
      </c>
      <c r="BL97">
        <f>IF(BL$1=$A97,1,INDEX(Correlations!$F$3:$DA$102,MAX(BL$1,$A97),MIN(BL$1,$A97)))</f>
        <v>0</v>
      </c>
      <c r="BM97">
        <f>IF(BM$1=$A97,1,INDEX(Correlations!$F$3:$DA$102,MAX(BM$1,$A97),MIN(BM$1,$A97)))</f>
        <v>0</v>
      </c>
      <c r="BN97">
        <f>IF(BN$1=$A97,1,INDEX(Correlations!$F$3:$DA$102,MAX(BN$1,$A97),MIN(BN$1,$A97)))</f>
        <v>0</v>
      </c>
      <c r="BO97">
        <f>IF(BO$1=$A97,1,INDEX(Correlations!$F$3:$DA$102,MAX(BO$1,$A97),MIN(BO$1,$A97)))</f>
        <v>0</v>
      </c>
      <c r="BP97">
        <f>IF(BP$1=$A97,1,INDEX(Correlations!$F$3:$DA$102,MAX(BP$1,$A97),MIN(BP$1,$A97)))</f>
        <v>0</v>
      </c>
      <c r="BQ97">
        <f>IF(BQ$1=$A97,1,INDEX(Correlations!$F$3:$DA$102,MAX(BQ$1,$A97),MIN(BQ$1,$A97)))</f>
        <v>0</v>
      </c>
      <c r="BR97">
        <f>IF(BR$1=$A97,1,INDEX(Correlations!$F$3:$DA$102,MAX(BR$1,$A97),MIN(BR$1,$A97)))</f>
        <v>0</v>
      </c>
      <c r="BS97">
        <f>IF(BS$1=$A97,1,INDEX(Correlations!$F$3:$DA$102,MAX(BS$1,$A97),MIN(BS$1,$A97)))</f>
        <v>0</v>
      </c>
      <c r="BT97">
        <f>IF(BT$1=$A97,1,INDEX(Correlations!$F$3:$DA$102,MAX(BT$1,$A97),MIN(BT$1,$A97)))</f>
        <v>0.7</v>
      </c>
      <c r="BU97">
        <f>IF(BU$1=$A97,1,INDEX(Correlations!$F$3:$DA$102,MAX(BU$1,$A97),MIN(BU$1,$A97)))</f>
        <v>0.43</v>
      </c>
      <c r="BV97">
        <f>IF(BV$1=$A97,1,INDEX(Correlations!$F$3:$DA$102,MAX(BV$1,$A97),MIN(BV$1,$A97)))</f>
        <v>0.69</v>
      </c>
      <c r="BW97">
        <f>IF(BW$1=$A97,1,INDEX(Correlations!$F$3:$DA$102,MAX(BW$1,$A97),MIN(BW$1,$A97)))</f>
        <v>0.35</v>
      </c>
      <c r="BX97">
        <f>IF(BX$1=$A97,1,INDEX(Correlations!$F$3:$DA$102,MAX(BX$1,$A97),MIN(BX$1,$A97)))</f>
        <v>0.91</v>
      </c>
      <c r="BY97">
        <f>IF(BY$1=$A97,1,INDEX(Correlations!$F$3:$DA$102,MAX(BY$1,$A97),MIN(BY$1,$A97)))</f>
        <v>0.88</v>
      </c>
      <c r="BZ97">
        <f>IF(BZ$1=$A97,1,INDEX(Correlations!$F$3:$DA$102,MAX(BZ$1,$A97),MIN(BZ$1,$A97)))</f>
        <v>0.8</v>
      </c>
      <c r="CA97">
        <f>IF(CA$1=$A97,1,INDEX(Correlations!$F$3:$DA$102,MAX(CA$1,$A97),MIN(CA$1,$A97)))</f>
        <v>0.62</v>
      </c>
      <c r="CB97">
        <f>IF(CB$1=$A97,1,INDEX(Correlations!$F$3:$DA$102,MAX(CB$1,$A97),MIN(CB$1,$A97)))</f>
        <v>0.42</v>
      </c>
      <c r="CC97">
        <f>IF(CC$1=$A97,1,INDEX(Correlations!$F$3:$DA$102,MAX(CC$1,$A97),MIN(CC$1,$A97)))</f>
        <v>0.37</v>
      </c>
      <c r="CD97">
        <f>IF(CD$1=$A97,1,INDEX(Correlations!$F$3:$DA$102,MAX(CD$1,$A97),MIN(CD$1,$A97)))</f>
        <v>0.62</v>
      </c>
      <c r="CE97">
        <f>IF(CE$1=$A97,1,INDEX(Correlations!$F$3:$DA$102,MAX(CE$1,$A97),MIN(CE$1,$A97)))</f>
        <v>0.56000000000000005</v>
      </c>
      <c r="CF97">
        <f>IF(CF$1=$A97,1,INDEX(Correlations!$F$3:$DA$102,MAX(CF$1,$A97),MIN(CF$1,$A97)))</f>
        <v>0.79</v>
      </c>
      <c r="CG97">
        <f>IF(CG$1=$A97,1,INDEX(Correlations!$F$3:$DA$102,MAX(CG$1,$A97),MIN(CG$1,$A97)))</f>
        <v>0.64</v>
      </c>
      <c r="CH97">
        <f>IF(CH$1=$A97,1,INDEX(Correlations!$F$3:$DA$102,MAX(CH$1,$A97),MIN(CH$1,$A97)))</f>
        <v>0.27</v>
      </c>
      <c r="CI97">
        <f>IF(CI$1=$A97,1,INDEX(Correlations!$F$3:$DA$102,MAX(CI$1,$A97),MIN(CI$1,$A97)))</f>
        <v>0.28999999999999998</v>
      </c>
      <c r="CJ97">
        <f>IF(CJ$1=$A97,1,INDEX(Correlations!$F$3:$DA$102,MAX(CJ$1,$A97),MIN(CJ$1,$A97)))</f>
        <v>0.3</v>
      </c>
      <c r="CK97">
        <f>IF(CK$1=$A97,1,INDEX(Correlations!$F$3:$DA$102,MAX(CK$1,$A97),MIN(CK$1,$A97)))</f>
        <v>0.5</v>
      </c>
      <c r="CL97">
        <f>IF(CL$1=$A97,1,INDEX(Correlations!$F$3:$DA$102,MAX(CL$1,$A97),MIN(CL$1,$A97)))</f>
        <v>0.56999999999999995</v>
      </c>
      <c r="CM97">
        <f>IF(CM$1=$A97,1,INDEX(Correlations!$F$3:$DA$102,MAX(CM$1,$A97),MIN(CM$1,$A97)))</f>
        <v>0.62</v>
      </c>
      <c r="CN97">
        <f>IF(CN$1=$A97,1,INDEX(Correlations!$F$3:$DA$102,MAX(CN$1,$A97),MIN(CN$1,$A97)))</f>
        <v>0.41</v>
      </c>
      <c r="CO97">
        <f>IF(CO$1=$A97,1,INDEX(Correlations!$F$3:$DA$102,MAX(CO$1,$A97),MIN(CO$1,$A97)))</f>
        <v>0.72</v>
      </c>
      <c r="CP97">
        <f>IF(CP$1=$A97,1,INDEX(Correlations!$F$3:$DA$102,MAX(CP$1,$A97),MIN(CP$1,$A97)))</f>
        <v>0.64</v>
      </c>
      <c r="CQ97">
        <f>IF(CQ$1=$A97,1,INDEX(Correlations!$F$3:$DA$102,MAX(CQ$1,$A97),MIN(CQ$1,$A97)))</f>
        <v>0.56999999999999995</v>
      </c>
      <c r="CR97">
        <f>IF(CR$1=$A97,1,INDEX(Correlations!$F$3:$DA$102,MAX(CR$1,$A97),MIN(CR$1,$A97)))</f>
        <v>0.73</v>
      </c>
      <c r="CS97">
        <f>IF(CS$1=$A97,1,INDEX(Correlations!$F$3:$DA$102,MAX(CS$1,$A97),MIN(CS$1,$A97)))</f>
        <v>1</v>
      </c>
      <c r="CT97">
        <f>IF(CT$1=$A97,1,INDEX(Correlations!$F$3:$DA$102,MAX(CT$1,$A97),MIN(CT$1,$A97)))</f>
        <v>0.56999999999999995</v>
      </c>
      <c r="CU97">
        <f>IF(CU$1=$A97,1,INDEX(Correlations!$F$3:$DA$102,MAX(CU$1,$A97),MIN(CU$1,$A97)))</f>
        <v>0.41</v>
      </c>
      <c r="CV97">
        <f>IF(CV$1=$A97,1,INDEX(Correlations!$F$3:$DA$102,MAX(CV$1,$A97),MIN(CV$1,$A97)))</f>
        <v>0.47</v>
      </c>
      <c r="CW97">
        <f>IF(CW$1=$A97,1,INDEX(Correlations!$F$3:$DA$102,MAX(CW$1,$A97),MIN(CW$1,$A97)))</f>
        <v>0.38</v>
      </c>
    </row>
    <row r="98" spans="1:101" x14ac:dyDescent="0.15">
      <c r="A98">
        <v>97</v>
      </c>
      <c r="B98">
        <f>IF(B$1=$A98,1,INDEX(Correlations!$F$3:$DA$102,MAX(B$1,$A98),MIN(B$1,$A98)))</f>
        <v>0</v>
      </c>
      <c r="C98">
        <f>IF(C$1=$A98,1,INDEX(Correlations!$F$3:$DA$102,MAX(C$1,$A98),MIN(C$1,$A98)))</f>
        <v>0</v>
      </c>
      <c r="D98">
        <f>IF(D$1=$A98,1,INDEX(Correlations!$F$3:$DA$102,MAX(D$1,$A98),MIN(D$1,$A98)))</f>
        <v>0</v>
      </c>
      <c r="E98">
        <f>IF(E$1=$A98,1,INDEX(Correlations!$F$3:$DA$102,MAX(E$1,$A98),MIN(E$1,$A98)))</f>
        <v>0</v>
      </c>
      <c r="F98">
        <f>IF(F$1=$A98,1,INDEX(Correlations!$F$3:$DA$102,MAX(F$1,$A98),MIN(F$1,$A98)))</f>
        <v>0</v>
      </c>
      <c r="G98">
        <f>IF(G$1=$A98,1,INDEX(Correlations!$F$3:$DA$102,MAX(G$1,$A98),MIN(G$1,$A98)))</f>
        <v>0</v>
      </c>
      <c r="H98">
        <f>IF(H$1=$A98,1,INDEX(Correlations!$F$3:$DA$102,MAX(H$1,$A98),MIN(H$1,$A98)))</f>
        <v>0</v>
      </c>
      <c r="I98">
        <f>IF(I$1=$A98,1,INDEX(Correlations!$F$3:$DA$102,MAX(I$1,$A98),MIN(I$1,$A98)))</f>
        <v>0</v>
      </c>
      <c r="J98">
        <f>IF(J$1=$A98,1,INDEX(Correlations!$F$3:$DA$102,MAX(J$1,$A98),MIN(J$1,$A98)))</f>
        <v>0</v>
      </c>
      <c r="K98">
        <f>IF(K$1=$A98,1,INDEX(Correlations!$F$3:$DA$102,MAX(K$1,$A98),MIN(K$1,$A98)))</f>
        <v>0</v>
      </c>
      <c r="L98">
        <f>IF(L$1=$A98,1,INDEX(Correlations!$F$3:$DA$102,MAX(L$1,$A98),MIN(L$1,$A98)))</f>
        <v>0</v>
      </c>
      <c r="M98">
        <f>IF(M$1=$A98,1,INDEX(Correlations!$F$3:$DA$102,MAX(M$1,$A98),MIN(M$1,$A98)))</f>
        <v>0</v>
      </c>
      <c r="N98">
        <f>IF(N$1=$A98,1,INDEX(Correlations!$F$3:$DA$102,MAX(N$1,$A98),MIN(N$1,$A98)))</f>
        <v>0</v>
      </c>
      <c r="O98">
        <f>IF(O$1=$A98,1,INDEX(Correlations!$F$3:$DA$102,MAX(O$1,$A98),MIN(O$1,$A98)))</f>
        <v>0</v>
      </c>
      <c r="P98">
        <f>IF(P$1=$A98,1,INDEX(Correlations!$F$3:$DA$102,MAX(P$1,$A98),MIN(P$1,$A98)))</f>
        <v>0</v>
      </c>
      <c r="Q98">
        <f>IF(Q$1=$A98,1,INDEX(Correlations!$F$3:$DA$102,MAX(Q$1,$A98),MIN(Q$1,$A98)))</f>
        <v>0</v>
      </c>
      <c r="R98">
        <f>IF(R$1=$A98,1,INDEX(Correlations!$F$3:$DA$102,MAX(R$1,$A98),MIN(R$1,$A98)))</f>
        <v>0</v>
      </c>
      <c r="S98">
        <f>IF(S$1=$A98,1,INDEX(Correlations!$F$3:$DA$102,MAX(S$1,$A98),MIN(S$1,$A98)))</f>
        <v>0</v>
      </c>
      <c r="T98">
        <f>IF(T$1=$A98,1,INDEX(Correlations!$F$3:$DA$102,MAX(T$1,$A98),MIN(T$1,$A98)))</f>
        <v>0</v>
      </c>
      <c r="U98">
        <f>IF(U$1=$A98,1,INDEX(Correlations!$F$3:$DA$102,MAX(U$1,$A98),MIN(U$1,$A98)))</f>
        <v>0</v>
      </c>
      <c r="V98">
        <f>IF(V$1=$A98,1,INDEX(Correlations!$F$3:$DA$102,MAX(V$1,$A98),MIN(V$1,$A98)))</f>
        <v>0</v>
      </c>
      <c r="W98">
        <f>IF(W$1=$A98,1,INDEX(Correlations!$F$3:$DA$102,MAX(W$1,$A98),MIN(W$1,$A98)))</f>
        <v>0</v>
      </c>
      <c r="X98">
        <f>IF(X$1=$A98,1,INDEX(Correlations!$F$3:$DA$102,MAX(X$1,$A98),MIN(X$1,$A98)))</f>
        <v>0</v>
      </c>
      <c r="Y98">
        <f>IF(Y$1=$A98,1,INDEX(Correlations!$F$3:$DA$102,MAX(Y$1,$A98),MIN(Y$1,$A98)))</f>
        <v>0</v>
      </c>
      <c r="Z98">
        <f>IF(Z$1=$A98,1,INDEX(Correlations!$F$3:$DA$102,MAX(Z$1,$A98),MIN(Z$1,$A98)))</f>
        <v>0</v>
      </c>
      <c r="AA98">
        <f>IF(AA$1=$A98,1,INDEX(Correlations!$F$3:$DA$102,MAX(AA$1,$A98),MIN(AA$1,$A98)))</f>
        <v>0</v>
      </c>
      <c r="AB98">
        <f>IF(AB$1=$A98,1,INDEX(Correlations!$F$3:$DA$102,MAX(AB$1,$A98),MIN(AB$1,$A98)))</f>
        <v>0</v>
      </c>
      <c r="AC98">
        <f>IF(AC$1=$A98,1,INDEX(Correlations!$F$3:$DA$102,MAX(AC$1,$A98),MIN(AC$1,$A98)))</f>
        <v>0</v>
      </c>
      <c r="AD98">
        <f>IF(AD$1=$A98,1,INDEX(Correlations!$F$3:$DA$102,MAX(AD$1,$A98),MIN(AD$1,$A98)))</f>
        <v>0</v>
      </c>
      <c r="AE98">
        <f>IF(AE$1=$A98,1,INDEX(Correlations!$F$3:$DA$102,MAX(AE$1,$A98),MIN(AE$1,$A98)))</f>
        <v>0</v>
      </c>
      <c r="AF98">
        <f>IF(AF$1=$A98,1,INDEX(Correlations!$F$3:$DA$102,MAX(AF$1,$A98),MIN(AF$1,$A98)))</f>
        <v>0</v>
      </c>
      <c r="AG98">
        <f>IF(AG$1=$A98,1,INDEX(Correlations!$F$3:$DA$102,MAX(AG$1,$A98),MIN(AG$1,$A98)))</f>
        <v>0</v>
      </c>
      <c r="AH98">
        <f>IF(AH$1=$A98,1,INDEX(Correlations!$F$3:$DA$102,MAX(AH$1,$A98),MIN(AH$1,$A98)))</f>
        <v>0</v>
      </c>
      <c r="AI98">
        <f>IF(AI$1=$A98,1,INDEX(Correlations!$F$3:$DA$102,MAX(AI$1,$A98),MIN(AI$1,$A98)))</f>
        <v>0</v>
      </c>
      <c r="AJ98">
        <f>IF(AJ$1=$A98,1,INDEX(Correlations!$F$3:$DA$102,MAX(AJ$1,$A98),MIN(AJ$1,$A98)))</f>
        <v>0</v>
      </c>
      <c r="AK98">
        <f>IF(AK$1=$A98,1,INDEX(Correlations!$F$3:$DA$102,MAX(AK$1,$A98),MIN(AK$1,$A98)))</f>
        <v>0</v>
      </c>
      <c r="AL98">
        <f>IF(AL$1=$A98,1,INDEX(Correlations!$F$3:$DA$102,MAX(AL$1,$A98),MIN(AL$1,$A98)))</f>
        <v>0</v>
      </c>
      <c r="AM98">
        <f>IF(AM$1=$A98,1,INDEX(Correlations!$F$3:$DA$102,MAX(AM$1,$A98),MIN(AM$1,$A98)))</f>
        <v>0</v>
      </c>
      <c r="AN98">
        <f>IF(AN$1=$A98,1,INDEX(Correlations!$F$3:$DA$102,MAX(AN$1,$A98),MIN(AN$1,$A98)))</f>
        <v>0</v>
      </c>
      <c r="AO98">
        <f>IF(AO$1=$A98,1,INDEX(Correlations!$F$3:$DA$102,MAX(AO$1,$A98),MIN(AO$1,$A98)))</f>
        <v>0</v>
      </c>
      <c r="AP98">
        <f>IF(AP$1=$A98,1,INDEX(Correlations!$F$3:$DA$102,MAX(AP$1,$A98),MIN(AP$1,$A98)))</f>
        <v>0</v>
      </c>
      <c r="AQ98">
        <f>IF(AQ$1=$A98,1,INDEX(Correlations!$F$3:$DA$102,MAX(AQ$1,$A98),MIN(AQ$1,$A98)))</f>
        <v>0</v>
      </c>
      <c r="AR98">
        <f>IF(AR$1=$A98,1,INDEX(Correlations!$F$3:$DA$102,MAX(AR$1,$A98),MIN(AR$1,$A98)))</f>
        <v>0</v>
      </c>
      <c r="AS98">
        <f>IF(AS$1=$A98,1,INDEX(Correlations!$F$3:$DA$102,MAX(AS$1,$A98),MIN(AS$1,$A98)))</f>
        <v>0</v>
      </c>
      <c r="AT98">
        <f>IF(AT$1=$A98,1,INDEX(Correlations!$F$3:$DA$102,MAX(AT$1,$A98),MIN(AT$1,$A98)))</f>
        <v>0</v>
      </c>
      <c r="AU98">
        <f>IF(AU$1=$A98,1,INDEX(Correlations!$F$3:$DA$102,MAX(AU$1,$A98),MIN(AU$1,$A98)))</f>
        <v>0</v>
      </c>
      <c r="AV98">
        <f>IF(AV$1=$A98,1,INDEX(Correlations!$F$3:$DA$102,MAX(AV$1,$A98),MIN(AV$1,$A98)))</f>
        <v>0</v>
      </c>
      <c r="AW98">
        <f>IF(AW$1=$A98,1,INDEX(Correlations!$F$3:$DA$102,MAX(AW$1,$A98),MIN(AW$1,$A98)))</f>
        <v>0</v>
      </c>
      <c r="AX98">
        <f>IF(AX$1=$A98,1,INDEX(Correlations!$F$3:$DA$102,MAX(AX$1,$A98),MIN(AX$1,$A98)))</f>
        <v>0</v>
      </c>
      <c r="AY98">
        <f>IF(AY$1=$A98,1,INDEX(Correlations!$F$3:$DA$102,MAX(AY$1,$A98),MIN(AY$1,$A98)))</f>
        <v>0</v>
      </c>
      <c r="AZ98">
        <f>IF(AZ$1=$A98,1,INDEX(Correlations!$F$3:$DA$102,MAX(AZ$1,$A98),MIN(AZ$1,$A98)))</f>
        <v>0</v>
      </c>
      <c r="BA98">
        <f>IF(BA$1=$A98,1,INDEX(Correlations!$F$3:$DA$102,MAX(BA$1,$A98),MIN(BA$1,$A98)))</f>
        <v>0</v>
      </c>
      <c r="BB98">
        <f>IF(BB$1=$A98,1,INDEX(Correlations!$F$3:$DA$102,MAX(BB$1,$A98),MIN(BB$1,$A98)))</f>
        <v>0</v>
      </c>
      <c r="BC98">
        <f>IF(BC$1=$A98,1,INDEX(Correlations!$F$3:$DA$102,MAX(BC$1,$A98),MIN(BC$1,$A98)))</f>
        <v>0</v>
      </c>
      <c r="BD98">
        <f>IF(BD$1=$A98,1,INDEX(Correlations!$F$3:$DA$102,MAX(BD$1,$A98),MIN(BD$1,$A98)))</f>
        <v>0</v>
      </c>
      <c r="BE98">
        <f>IF(BE$1=$A98,1,INDEX(Correlations!$F$3:$DA$102,MAX(BE$1,$A98),MIN(BE$1,$A98)))</f>
        <v>0</v>
      </c>
      <c r="BF98">
        <f>IF(BF$1=$A98,1,INDEX(Correlations!$F$3:$DA$102,MAX(BF$1,$A98),MIN(BF$1,$A98)))</f>
        <v>0</v>
      </c>
      <c r="BG98">
        <f>IF(BG$1=$A98,1,INDEX(Correlations!$F$3:$DA$102,MAX(BG$1,$A98),MIN(BG$1,$A98)))</f>
        <v>0</v>
      </c>
      <c r="BH98">
        <f>IF(BH$1=$A98,1,INDEX(Correlations!$F$3:$DA$102,MAX(BH$1,$A98),MIN(BH$1,$A98)))</f>
        <v>0</v>
      </c>
      <c r="BI98">
        <f>IF(BI$1=$A98,1,INDEX(Correlations!$F$3:$DA$102,MAX(BI$1,$A98),MIN(BI$1,$A98)))</f>
        <v>0</v>
      </c>
      <c r="BJ98">
        <f>IF(BJ$1=$A98,1,INDEX(Correlations!$F$3:$DA$102,MAX(BJ$1,$A98),MIN(BJ$1,$A98)))</f>
        <v>0</v>
      </c>
      <c r="BK98">
        <f>IF(BK$1=$A98,1,INDEX(Correlations!$F$3:$DA$102,MAX(BK$1,$A98),MIN(BK$1,$A98)))</f>
        <v>0</v>
      </c>
      <c r="BL98">
        <f>IF(BL$1=$A98,1,INDEX(Correlations!$F$3:$DA$102,MAX(BL$1,$A98),MIN(BL$1,$A98)))</f>
        <v>0</v>
      </c>
      <c r="BM98">
        <f>IF(BM$1=$A98,1,INDEX(Correlations!$F$3:$DA$102,MAX(BM$1,$A98),MIN(BM$1,$A98)))</f>
        <v>0</v>
      </c>
      <c r="BN98">
        <f>IF(BN$1=$A98,1,INDEX(Correlations!$F$3:$DA$102,MAX(BN$1,$A98),MIN(BN$1,$A98)))</f>
        <v>0</v>
      </c>
      <c r="BO98">
        <f>IF(BO$1=$A98,1,INDEX(Correlations!$F$3:$DA$102,MAX(BO$1,$A98),MIN(BO$1,$A98)))</f>
        <v>0</v>
      </c>
      <c r="BP98">
        <f>IF(BP$1=$A98,1,INDEX(Correlations!$F$3:$DA$102,MAX(BP$1,$A98),MIN(BP$1,$A98)))</f>
        <v>0</v>
      </c>
      <c r="BQ98">
        <f>IF(BQ$1=$A98,1,INDEX(Correlations!$F$3:$DA$102,MAX(BQ$1,$A98),MIN(BQ$1,$A98)))</f>
        <v>0</v>
      </c>
      <c r="BR98">
        <f>IF(BR$1=$A98,1,INDEX(Correlations!$F$3:$DA$102,MAX(BR$1,$A98),MIN(BR$1,$A98)))</f>
        <v>0</v>
      </c>
      <c r="BS98">
        <f>IF(BS$1=$A98,1,INDEX(Correlations!$F$3:$DA$102,MAX(BS$1,$A98),MIN(BS$1,$A98)))</f>
        <v>0</v>
      </c>
      <c r="BT98">
        <f>IF(BT$1=$A98,1,INDEX(Correlations!$F$3:$DA$102,MAX(BT$1,$A98),MIN(BT$1,$A98)))</f>
        <v>0.8</v>
      </c>
      <c r="BU98">
        <f>IF(BU$1=$A98,1,INDEX(Correlations!$F$3:$DA$102,MAX(BU$1,$A98),MIN(BU$1,$A98)))</f>
        <v>0.91</v>
      </c>
      <c r="BV98">
        <f>IF(BV$1=$A98,1,INDEX(Correlations!$F$3:$DA$102,MAX(BV$1,$A98),MIN(BV$1,$A98)))</f>
        <v>0.67</v>
      </c>
      <c r="BW98">
        <f>IF(BW$1=$A98,1,INDEX(Correlations!$F$3:$DA$102,MAX(BW$1,$A98),MIN(BW$1,$A98)))</f>
        <v>0.56999999999999995</v>
      </c>
      <c r="BX98">
        <f>IF(BX$1=$A98,1,INDEX(Correlations!$F$3:$DA$102,MAX(BX$1,$A98),MIN(BX$1,$A98)))</f>
        <v>0.55000000000000004</v>
      </c>
      <c r="BY98">
        <f>IF(BY$1=$A98,1,INDEX(Correlations!$F$3:$DA$102,MAX(BY$1,$A98),MIN(BY$1,$A98)))</f>
        <v>0.48</v>
      </c>
      <c r="BZ98">
        <f>IF(BZ$1=$A98,1,INDEX(Correlations!$F$3:$DA$102,MAX(BZ$1,$A98),MIN(BZ$1,$A98)))</f>
        <v>0.47</v>
      </c>
      <c r="CA98">
        <f>IF(CA$1=$A98,1,INDEX(Correlations!$F$3:$DA$102,MAX(CA$1,$A98),MIN(CA$1,$A98)))</f>
        <v>0.9</v>
      </c>
      <c r="CB98">
        <f>IF(CB$1=$A98,1,INDEX(Correlations!$F$3:$DA$102,MAX(CB$1,$A98),MIN(CB$1,$A98)))</f>
        <v>0.7</v>
      </c>
      <c r="CC98">
        <f>IF(CC$1=$A98,1,INDEX(Correlations!$F$3:$DA$102,MAX(CC$1,$A98),MIN(CC$1,$A98)))</f>
        <v>0.61</v>
      </c>
      <c r="CD98">
        <f>IF(CD$1=$A98,1,INDEX(Correlations!$F$3:$DA$102,MAX(CD$1,$A98),MIN(CD$1,$A98)))</f>
        <v>0.33</v>
      </c>
      <c r="CE98">
        <f>IF(CE$1=$A98,1,INDEX(Correlations!$F$3:$DA$102,MAX(CE$1,$A98),MIN(CE$1,$A98)))</f>
        <v>0.7</v>
      </c>
      <c r="CF98">
        <f>IF(CF$1=$A98,1,INDEX(Correlations!$F$3:$DA$102,MAX(CF$1,$A98),MIN(CF$1,$A98)))</f>
        <v>0.69</v>
      </c>
      <c r="CG98">
        <f>IF(CG$1=$A98,1,INDEX(Correlations!$F$3:$DA$102,MAX(CG$1,$A98),MIN(CG$1,$A98)))</f>
        <v>0.41</v>
      </c>
      <c r="CH98">
        <f>IF(CH$1=$A98,1,INDEX(Correlations!$F$3:$DA$102,MAX(CH$1,$A98),MIN(CH$1,$A98)))</f>
        <v>0.72</v>
      </c>
      <c r="CI98">
        <f>IF(CI$1=$A98,1,INDEX(Correlations!$F$3:$DA$102,MAX(CI$1,$A98),MIN(CI$1,$A98)))</f>
        <v>0.52</v>
      </c>
      <c r="CJ98">
        <f>IF(CJ$1=$A98,1,INDEX(Correlations!$F$3:$DA$102,MAX(CJ$1,$A98),MIN(CJ$1,$A98)))</f>
        <v>0.36</v>
      </c>
      <c r="CK98">
        <f>IF(CK$1=$A98,1,INDEX(Correlations!$F$3:$DA$102,MAX(CK$1,$A98),MIN(CK$1,$A98)))</f>
        <v>0.34</v>
      </c>
      <c r="CL98">
        <f>IF(CL$1=$A98,1,INDEX(Correlations!$F$3:$DA$102,MAX(CL$1,$A98),MIN(CL$1,$A98)))</f>
        <v>0.21</v>
      </c>
      <c r="CM98">
        <f>IF(CM$1=$A98,1,INDEX(Correlations!$F$3:$DA$102,MAX(CM$1,$A98),MIN(CM$1,$A98)))</f>
        <v>0.94</v>
      </c>
      <c r="CN98">
        <f>IF(CN$1=$A98,1,INDEX(Correlations!$F$3:$DA$102,MAX(CN$1,$A98),MIN(CN$1,$A98)))</f>
        <v>0.68</v>
      </c>
      <c r="CO98">
        <f>IF(CO$1=$A98,1,INDEX(Correlations!$F$3:$DA$102,MAX(CO$1,$A98),MIN(CO$1,$A98)))</f>
        <v>0.75</v>
      </c>
      <c r="CP98">
        <f>IF(CP$1=$A98,1,INDEX(Correlations!$F$3:$DA$102,MAX(CP$1,$A98),MIN(CP$1,$A98)))</f>
        <v>0.89</v>
      </c>
      <c r="CQ98">
        <f>IF(CQ$1=$A98,1,INDEX(Correlations!$F$3:$DA$102,MAX(CQ$1,$A98),MIN(CQ$1,$A98)))</f>
        <v>0.69</v>
      </c>
      <c r="CR98">
        <f>IF(CR$1=$A98,1,INDEX(Correlations!$F$3:$DA$102,MAX(CR$1,$A98),MIN(CR$1,$A98)))</f>
        <v>0.78</v>
      </c>
      <c r="CS98">
        <f>IF(CS$1=$A98,1,INDEX(Correlations!$F$3:$DA$102,MAX(CS$1,$A98),MIN(CS$1,$A98)))</f>
        <v>0.56999999999999995</v>
      </c>
      <c r="CT98">
        <f>IF(CT$1=$A98,1,INDEX(Correlations!$F$3:$DA$102,MAX(CT$1,$A98),MIN(CT$1,$A98)))</f>
        <v>1</v>
      </c>
      <c r="CU98">
        <f>IF(CU$1=$A98,1,INDEX(Correlations!$F$3:$DA$102,MAX(CU$1,$A98),MIN(CU$1,$A98)))</f>
        <v>0.72</v>
      </c>
      <c r="CV98">
        <f>IF(CV$1=$A98,1,INDEX(Correlations!$F$3:$DA$102,MAX(CV$1,$A98),MIN(CV$1,$A98)))</f>
        <v>0.43</v>
      </c>
      <c r="CW98">
        <f>IF(CW$1=$A98,1,INDEX(Correlations!$F$3:$DA$102,MAX(CW$1,$A98),MIN(CW$1,$A98)))</f>
        <v>0.88</v>
      </c>
    </row>
    <row r="99" spans="1:101" x14ac:dyDescent="0.15">
      <c r="A99">
        <v>98</v>
      </c>
      <c r="B99">
        <f>IF(B$1=$A99,1,INDEX(Correlations!$F$3:$DA$102,MAX(B$1,$A99),MIN(B$1,$A99)))</f>
        <v>0</v>
      </c>
      <c r="C99">
        <f>IF(C$1=$A99,1,INDEX(Correlations!$F$3:$DA$102,MAX(C$1,$A99),MIN(C$1,$A99)))</f>
        <v>0</v>
      </c>
      <c r="D99">
        <f>IF(D$1=$A99,1,INDEX(Correlations!$F$3:$DA$102,MAX(D$1,$A99),MIN(D$1,$A99)))</f>
        <v>0</v>
      </c>
      <c r="E99">
        <f>IF(E$1=$A99,1,INDEX(Correlations!$F$3:$DA$102,MAX(E$1,$A99),MIN(E$1,$A99)))</f>
        <v>0</v>
      </c>
      <c r="F99">
        <f>IF(F$1=$A99,1,INDEX(Correlations!$F$3:$DA$102,MAX(F$1,$A99),MIN(F$1,$A99)))</f>
        <v>0</v>
      </c>
      <c r="G99">
        <f>IF(G$1=$A99,1,INDEX(Correlations!$F$3:$DA$102,MAX(G$1,$A99),MIN(G$1,$A99)))</f>
        <v>0</v>
      </c>
      <c r="H99">
        <f>IF(H$1=$A99,1,INDEX(Correlations!$F$3:$DA$102,MAX(H$1,$A99),MIN(H$1,$A99)))</f>
        <v>0</v>
      </c>
      <c r="I99">
        <f>IF(I$1=$A99,1,INDEX(Correlations!$F$3:$DA$102,MAX(I$1,$A99),MIN(I$1,$A99)))</f>
        <v>0</v>
      </c>
      <c r="J99">
        <f>IF(J$1=$A99,1,INDEX(Correlations!$F$3:$DA$102,MAX(J$1,$A99),MIN(J$1,$A99)))</f>
        <v>0</v>
      </c>
      <c r="K99">
        <f>IF(K$1=$A99,1,INDEX(Correlations!$F$3:$DA$102,MAX(K$1,$A99),MIN(K$1,$A99)))</f>
        <v>0</v>
      </c>
      <c r="L99">
        <f>IF(L$1=$A99,1,INDEX(Correlations!$F$3:$DA$102,MAX(L$1,$A99),MIN(L$1,$A99)))</f>
        <v>0</v>
      </c>
      <c r="M99">
        <f>IF(M$1=$A99,1,INDEX(Correlations!$F$3:$DA$102,MAX(M$1,$A99),MIN(M$1,$A99)))</f>
        <v>0</v>
      </c>
      <c r="N99">
        <f>IF(N$1=$A99,1,INDEX(Correlations!$F$3:$DA$102,MAX(N$1,$A99),MIN(N$1,$A99)))</f>
        <v>0</v>
      </c>
      <c r="O99">
        <f>IF(O$1=$A99,1,INDEX(Correlations!$F$3:$DA$102,MAX(O$1,$A99),MIN(O$1,$A99)))</f>
        <v>0</v>
      </c>
      <c r="P99">
        <f>IF(P$1=$A99,1,INDEX(Correlations!$F$3:$DA$102,MAX(P$1,$A99),MIN(P$1,$A99)))</f>
        <v>0</v>
      </c>
      <c r="Q99">
        <f>IF(Q$1=$A99,1,INDEX(Correlations!$F$3:$DA$102,MAX(Q$1,$A99),MIN(Q$1,$A99)))</f>
        <v>0</v>
      </c>
      <c r="R99">
        <f>IF(R$1=$A99,1,INDEX(Correlations!$F$3:$DA$102,MAX(R$1,$A99),MIN(R$1,$A99)))</f>
        <v>0</v>
      </c>
      <c r="S99">
        <f>IF(S$1=$A99,1,INDEX(Correlations!$F$3:$DA$102,MAX(S$1,$A99),MIN(S$1,$A99)))</f>
        <v>0</v>
      </c>
      <c r="T99">
        <f>IF(T$1=$A99,1,INDEX(Correlations!$F$3:$DA$102,MAX(T$1,$A99),MIN(T$1,$A99)))</f>
        <v>0</v>
      </c>
      <c r="U99">
        <f>IF(U$1=$A99,1,INDEX(Correlations!$F$3:$DA$102,MAX(U$1,$A99),MIN(U$1,$A99)))</f>
        <v>0</v>
      </c>
      <c r="V99">
        <f>IF(V$1=$A99,1,INDEX(Correlations!$F$3:$DA$102,MAX(V$1,$A99),MIN(V$1,$A99)))</f>
        <v>0</v>
      </c>
      <c r="W99">
        <f>IF(W$1=$A99,1,INDEX(Correlations!$F$3:$DA$102,MAX(W$1,$A99),MIN(W$1,$A99)))</f>
        <v>0</v>
      </c>
      <c r="X99">
        <f>IF(X$1=$A99,1,INDEX(Correlations!$F$3:$DA$102,MAX(X$1,$A99),MIN(X$1,$A99)))</f>
        <v>0</v>
      </c>
      <c r="Y99">
        <f>IF(Y$1=$A99,1,INDEX(Correlations!$F$3:$DA$102,MAX(Y$1,$A99),MIN(Y$1,$A99)))</f>
        <v>0</v>
      </c>
      <c r="Z99">
        <f>IF(Z$1=$A99,1,INDEX(Correlations!$F$3:$DA$102,MAX(Z$1,$A99),MIN(Z$1,$A99)))</f>
        <v>0</v>
      </c>
      <c r="AA99">
        <f>IF(AA$1=$A99,1,INDEX(Correlations!$F$3:$DA$102,MAX(AA$1,$A99),MIN(AA$1,$A99)))</f>
        <v>0</v>
      </c>
      <c r="AB99">
        <f>IF(AB$1=$A99,1,INDEX(Correlations!$F$3:$DA$102,MAX(AB$1,$A99),MIN(AB$1,$A99)))</f>
        <v>0</v>
      </c>
      <c r="AC99">
        <f>IF(AC$1=$A99,1,INDEX(Correlations!$F$3:$DA$102,MAX(AC$1,$A99),MIN(AC$1,$A99)))</f>
        <v>0</v>
      </c>
      <c r="AD99">
        <f>IF(AD$1=$A99,1,INDEX(Correlations!$F$3:$DA$102,MAX(AD$1,$A99),MIN(AD$1,$A99)))</f>
        <v>0</v>
      </c>
      <c r="AE99">
        <f>IF(AE$1=$A99,1,INDEX(Correlations!$F$3:$DA$102,MAX(AE$1,$A99),MIN(AE$1,$A99)))</f>
        <v>0</v>
      </c>
      <c r="AF99">
        <f>IF(AF$1=$A99,1,INDEX(Correlations!$F$3:$DA$102,MAX(AF$1,$A99),MIN(AF$1,$A99)))</f>
        <v>0</v>
      </c>
      <c r="AG99">
        <f>IF(AG$1=$A99,1,INDEX(Correlations!$F$3:$DA$102,MAX(AG$1,$A99),MIN(AG$1,$A99)))</f>
        <v>0</v>
      </c>
      <c r="AH99">
        <f>IF(AH$1=$A99,1,INDEX(Correlations!$F$3:$DA$102,MAX(AH$1,$A99),MIN(AH$1,$A99)))</f>
        <v>0</v>
      </c>
      <c r="AI99">
        <f>IF(AI$1=$A99,1,INDEX(Correlations!$F$3:$DA$102,MAX(AI$1,$A99),MIN(AI$1,$A99)))</f>
        <v>0</v>
      </c>
      <c r="AJ99">
        <f>IF(AJ$1=$A99,1,INDEX(Correlations!$F$3:$DA$102,MAX(AJ$1,$A99),MIN(AJ$1,$A99)))</f>
        <v>0</v>
      </c>
      <c r="AK99">
        <f>IF(AK$1=$A99,1,INDEX(Correlations!$F$3:$DA$102,MAX(AK$1,$A99),MIN(AK$1,$A99)))</f>
        <v>0</v>
      </c>
      <c r="AL99">
        <f>IF(AL$1=$A99,1,INDEX(Correlations!$F$3:$DA$102,MAX(AL$1,$A99),MIN(AL$1,$A99)))</f>
        <v>0</v>
      </c>
      <c r="AM99">
        <f>IF(AM$1=$A99,1,INDEX(Correlations!$F$3:$DA$102,MAX(AM$1,$A99),MIN(AM$1,$A99)))</f>
        <v>0</v>
      </c>
      <c r="AN99">
        <f>IF(AN$1=$A99,1,INDEX(Correlations!$F$3:$DA$102,MAX(AN$1,$A99),MIN(AN$1,$A99)))</f>
        <v>0</v>
      </c>
      <c r="AO99">
        <f>IF(AO$1=$A99,1,INDEX(Correlations!$F$3:$DA$102,MAX(AO$1,$A99),MIN(AO$1,$A99)))</f>
        <v>0</v>
      </c>
      <c r="AP99">
        <f>IF(AP$1=$A99,1,INDEX(Correlations!$F$3:$DA$102,MAX(AP$1,$A99),MIN(AP$1,$A99)))</f>
        <v>0</v>
      </c>
      <c r="AQ99">
        <f>IF(AQ$1=$A99,1,INDEX(Correlations!$F$3:$DA$102,MAX(AQ$1,$A99),MIN(AQ$1,$A99)))</f>
        <v>0</v>
      </c>
      <c r="AR99">
        <f>IF(AR$1=$A99,1,INDEX(Correlations!$F$3:$DA$102,MAX(AR$1,$A99),MIN(AR$1,$A99)))</f>
        <v>0</v>
      </c>
      <c r="AS99">
        <f>IF(AS$1=$A99,1,INDEX(Correlations!$F$3:$DA$102,MAX(AS$1,$A99),MIN(AS$1,$A99)))</f>
        <v>0</v>
      </c>
      <c r="AT99">
        <f>IF(AT$1=$A99,1,INDEX(Correlations!$F$3:$DA$102,MAX(AT$1,$A99),MIN(AT$1,$A99)))</f>
        <v>0</v>
      </c>
      <c r="AU99">
        <f>IF(AU$1=$A99,1,INDEX(Correlations!$F$3:$DA$102,MAX(AU$1,$A99),MIN(AU$1,$A99)))</f>
        <v>0</v>
      </c>
      <c r="AV99">
        <f>IF(AV$1=$A99,1,INDEX(Correlations!$F$3:$DA$102,MAX(AV$1,$A99),MIN(AV$1,$A99)))</f>
        <v>0</v>
      </c>
      <c r="AW99">
        <f>IF(AW$1=$A99,1,INDEX(Correlations!$F$3:$DA$102,MAX(AW$1,$A99),MIN(AW$1,$A99)))</f>
        <v>0</v>
      </c>
      <c r="AX99">
        <f>IF(AX$1=$A99,1,INDEX(Correlations!$F$3:$DA$102,MAX(AX$1,$A99),MIN(AX$1,$A99)))</f>
        <v>0</v>
      </c>
      <c r="AY99">
        <f>IF(AY$1=$A99,1,INDEX(Correlations!$F$3:$DA$102,MAX(AY$1,$A99),MIN(AY$1,$A99)))</f>
        <v>0</v>
      </c>
      <c r="AZ99">
        <f>IF(AZ$1=$A99,1,INDEX(Correlations!$F$3:$DA$102,MAX(AZ$1,$A99),MIN(AZ$1,$A99)))</f>
        <v>0</v>
      </c>
      <c r="BA99">
        <f>IF(BA$1=$A99,1,INDEX(Correlations!$F$3:$DA$102,MAX(BA$1,$A99),MIN(BA$1,$A99)))</f>
        <v>0</v>
      </c>
      <c r="BB99">
        <f>IF(BB$1=$A99,1,INDEX(Correlations!$F$3:$DA$102,MAX(BB$1,$A99),MIN(BB$1,$A99)))</f>
        <v>0</v>
      </c>
      <c r="BC99">
        <f>IF(BC$1=$A99,1,INDEX(Correlations!$F$3:$DA$102,MAX(BC$1,$A99),MIN(BC$1,$A99)))</f>
        <v>0</v>
      </c>
      <c r="BD99">
        <f>IF(BD$1=$A99,1,INDEX(Correlations!$F$3:$DA$102,MAX(BD$1,$A99),MIN(BD$1,$A99)))</f>
        <v>0</v>
      </c>
      <c r="BE99">
        <f>IF(BE$1=$A99,1,INDEX(Correlations!$F$3:$DA$102,MAX(BE$1,$A99),MIN(BE$1,$A99)))</f>
        <v>0</v>
      </c>
      <c r="BF99">
        <f>IF(BF$1=$A99,1,INDEX(Correlations!$F$3:$DA$102,MAX(BF$1,$A99),MIN(BF$1,$A99)))</f>
        <v>0</v>
      </c>
      <c r="BG99">
        <f>IF(BG$1=$A99,1,INDEX(Correlations!$F$3:$DA$102,MAX(BG$1,$A99),MIN(BG$1,$A99)))</f>
        <v>0</v>
      </c>
      <c r="BH99">
        <f>IF(BH$1=$A99,1,INDEX(Correlations!$F$3:$DA$102,MAX(BH$1,$A99),MIN(BH$1,$A99)))</f>
        <v>0</v>
      </c>
      <c r="BI99">
        <f>IF(BI$1=$A99,1,INDEX(Correlations!$F$3:$DA$102,MAX(BI$1,$A99),MIN(BI$1,$A99)))</f>
        <v>0</v>
      </c>
      <c r="BJ99">
        <f>IF(BJ$1=$A99,1,INDEX(Correlations!$F$3:$DA$102,MAX(BJ$1,$A99),MIN(BJ$1,$A99)))</f>
        <v>0</v>
      </c>
      <c r="BK99">
        <f>IF(BK$1=$A99,1,INDEX(Correlations!$F$3:$DA$102,MAX(BK$1,$A99),MIN(BK$1,$A99)))</f>
        <v>0</v>
      </c>
      <c r="BL99">
        <f>IF(BL$1=$A99,1,INDEX(Correlations!$F$3:$DA$102,MAX(BL$1,$A99),MIN(BL$1,$A99)))</f>
        <v>0</v>
      </c>
      <c r="BM99">
        <f>IF(BM$1=$A99,1,INDEX(Correlations!$F$3:$DA$102,MAX(BM$1,$A99),MIN(BM$1,$A99)))</f>
        <v>0</v>
      </c>
      <c r="BN99">
        <f>IF(BN$1=$A99,1,INDEX(Correlations!$F$3:$DA$102,MAX(BN$1,$A99),MIN(BN$1,$A99)))</f>
        <v>0</v>
      </c>
      <c r="BO99">
        <f>IF(BO$1=$A99,1,INDEX(Correlations!$F$3:$DA$102,MAX(BO$1,$A99),MIN(BO$1,$A99)))</f>
        <v>0</v>
      </c>
      <c r="BP99">
        <f>IF(BP$1=$A99,1,INDEX(Correlations!$F$3:$DA$102,MAX(BP$1,$A99),MIN(BP$1,$A99)))</f>
        <v>0</v>
      </c>
      <c r="BQ99">
        <f>IF(BQ$1=$A99,1,INDEX(Correlations!$F$3:$DA$102,MAX(BQ$1,$A99),MIN(BQ$1,$A99)))</f>
        <v>0</v>
      </c>
      <c r="BR99">
        <f>IF(BR$1=$A99,1,INDEX(Correlations!$F$3:$DA$102,MAX(BR$1,$A99),MIN(BR$1,$A99)))</f>
        <v>0</v>
      </c>
      <c r="BS99">
        <f>IF(BS$1=$A99,1,INDEX(Correlations!$F$3:$DA$102,MAX(BS$1,$A99),MIN(BS$1,$A99)))</f>
        <v>0</v>
      </c>
      <c r="BT99">
        <f>IF(BT$1=$A99,1,INDEX(Correlations!$F$3:$DA$102,MAX(BT$1,$A99),MIN(BT$1,$A99)))</f>
        <v>0.56999999999999995</v>
      </c>
      <c r="BU99">
        <f>IF(BU$1=$A99,1,INDEX(Correlations!$F$3:$DA$102,MAX(BU$1,$A99),MIN(BU$1,$A99)))</f>
        <v>0.69</v>
      </c>
      <c r="BV99">
        <f>IF(BV$1=$A99,1,INDEX(Correlations!$F$3:$DA$102,MAX(BV$1,$A99),MIN(BV$1,$A99)))</f>
        <v>0.44</v>
      </c>
      <c r="BW99">
        <f>IF(BW$1=$A99,1,INDEX(Correlations!$F$3:$DA$102,MAX(BW$1,$A99),MIN(BW$1,$A99)))</f>
        <v>0.53</v>
      </c>
      <c r="BX99">
        <f>IF(BX$1=$A99,1,INDEX(Correlations!$F$3:$DA$102,MAX(BX$1,$A99),MIN(BX$1,$A99)))</f>
        <v>0.45</v>
      </c>
      <c r="BY99">
        <f>IF(BY$1=$A99,1,INDEX(Correlations!$F$3:$DA$102,MAX(BY$1,$A99),MIN(BY$1,$A99)))</f>
        <v>0.28999999999999998</v>
      </c>
      <c r="BZ99">
        <f>IF(BZ$1=$A99,1,INDEX(Correlations!$F$3:$DA$102,MAX(BZ$1,$A99),MIN(BZ$1,$A99)))</f>
        <v>0.34</v>
      </c>
      <c r="CA99">
        <f>IF(CA$1=$A99,1,INDEX(Correlations!$F$3:$DA$102,MAX(CA$1,$A99),MIN(CA$1,$A99)))</f>
        <v>0.62</v>
      </c>
      <c r="CB99">
        <f>IF(CB$1=$A99,1,INDEX(Correlations!$F$3:$DA$102,MAX(CB$1,$A99),MIN(CB$1,$A99)))</f>
        <v>0.51</v>
      </c>
      <c r="CC99">
        <f>IF(CC$1=$A99,1,INDEX(Correlations!$F$3:$DA$102,MAX(CC$1,$A99),MIN(CC$1,$A99)))</f>
        <v>0.46</v>
      </c>
      <c r="CD99">
        <f>IF(CD$1=$A99,1,INDEX(Correlations!$F$3:$DA$102,MAX(CD$1,$A99),MIN(CD$1,$A99)))</f>
        <v>0.19</v>
      </c>
      <c r="CE99">
        <f>IF(CE$1=$A99,1,INDEX(Correlations!$F$3:$DA$102,MAX(CE$1,$A99),MIN(CE$1,$A99)))</f>
        <v>0.62</v>
      </c>
      <c r="CF99">
        <f>IF(CF$1=$A99,1,INDEX(Correlations!$F$3:$DA$102,MAX(CF$1,$A99),MIN(CF$1,$A99)))</f>
        <v>0.51</v>
      </c>
      <c r="CG99">
        <f>IF(CG$1=$A99,1,INDEX(Correlations!$F$3:$DA$102,MAX(CG$1,$A99),MIN(CG$1,$A99)))</f>
        <v>0.31</v>
      </c>
      <c r="CH99">
        <f>IF(CH$1=$A99,1,INDEX(Correlations!$F$3:$DA$102,MAX(CH$1,$A99),MIN(CH$1,$A99)))</f>
        <v>0.8</v>
      </c>
      <c r="CI99">
        <f>IF(CI$1=$A99,1,INDEX(Correlations!$F$3:$DA$102,MAX(CI$1,$A99),MIN(CI$1,$A99)))</f>
        <v>0.78</v>
      </c>
      <c r="CJ99">
        <f>IF(CJ$1=$A99,1,INDEX(Correlations!$F$3:$DA$102,MAX(CJ$1,$A99),MIN(CJ$1,$A99)))</f>
        <v>0.62</v>
      </c>
      <c r="CK99">
        <f>IF(CK$1=$A99,1,INDEX(Correlations!$F$3:$DA$102,MAX(CK$1,$A99),MIN(CK$1,$A99)))</f>
        <v>0.38</v>
      </c>
      <c r="CL99">
        <f>IF(CL$1=$A99,1,INDEX(Correlations!$F$3:$DA$102,MAX(CL$1,$A99),MIN(CL$1,$A99)))</f>
        <v>0.1</v>
      </c>
      <c r="CM99">
        <f>IF(CM$1=$A99,1,INDEX(Correlations!$F$3:$DA$102,MAX(CM$1,$A99),MIN(CM$1,$A99)))</f>
        <v>0.68</v>
      </c>
      <c r="CN99">
        <f>IF(CN$1=$A99,1,INDEX(Correlations!$F$3:$DA$102,MAX(CN$1,$A99),MIN(CN$1,$A99)))</f>
        <v>0.5</v>
      </c>
      <c r="CO99">
        <f>IF(CO$1=$A99,1,INDEX(Correlations!$F$3:$DA$102,MAX(CO$1,$A99),MIN(CO$1,$A99)))</f>
        <v>0.61</v>
      </c>
      <c r="CP99">
        <f>IF(CP$1=$A99,1,INDEX(Correlations!$F$3:$DA$102,MAX(CP$1,$A99),MIN(CP$1,$A99)))</f>
        <v>0.67</v>
      </c>
      <c r="CQ99">
        <f>IF(CQ$1=$A99,1,INDEX(Correlations!$F$3:$DA$102,MAX(CQ$1,$A99),MIN(CQ$1,$A99)))</f>
        <v>0.54</v>
      </c>
      <c r="CR99">
        <f>IF(CR$1=$A99,1,INDEX(Correlations!$F$3:$DA$102,MAX(CR$1,$A99),MIN(CR$1,$A99)))</f>
        <v>0.54</v>
      </c>
      <c r="CS99">
        <f>IF(CS$1=$A99,1,INDEX(Correlations!$F$3:$DA$102,MAX(CS$1,$A99),MIN(CS$1,$A99)))</f>
        <v>0.41</v>
      </c>
      <c r="CT99">
        <f>IF(CT$1=$A99,1,INDEX(Correlations!$F$3:$DA$102,MAX(CT$1,$A99),MIN(CT$1,$A99)))</f>
        <v>0.72</v>
      </c>
      <c r="CU99">
        <f>IF(CU$1=$A99,1,INDEX(Correlations!$F$3:$DA$102,MAX(CU$1,$A99),MIN(CU$1,$A99)))</f>
        <v>1</v>
      </c>
      <c r="CV99">
        <f>IF(CV$1=$A99,1,INDEX(Correlations!$F$3:$DA$102,MAX(CV$1,$A99),MIN(CV$1,$A99)))</f>
        <v>0.6</v>
      </c>
      <c r="CW99">
        <f>IF(CW$1=$A99,1,INDEX(Correlations!$F$3:$DA$102,MAX(CW$1,$A99),MIN(CW$1,$A99)))</f>
        <v>0.8</v>
      </c>
    </row>
    <row r="100" spans="1:101" x14ac:dyDescent="0.15">
      <c r="A100">
        <v>99</v>
      </c>
      <c r="B100">
        <f>IF(B$1=$A100,1,INDEX(Correlations!$F$3:$DA$102,MAX(B$1,$A100),MIN(B$1,$A100)))</f>
        <v>0</v>
      </c>
      <c r="C100">
        <f>IF(C$1=$A100,1,INDEX(Correlations!$F$3:$DA$102,MAX(C$1,$A100),MIN(C$1,$A100)))</f>
        <v>0</v>
      </c>
      <c r="D100">
        <f>IF(D$1=$A100,1,INDEX(Correlations!$F$3:$DA$102,MAX(D$1,$A100),MIN(D$1,$A100)))</f>
        <v>0</v>
      </c>
      <c r="E100">
        <f>IF(E$1=$A100,1,INDEX(Correlations!$F$3:$DA$102,MAX(E$1,$A100),MIN(E$1,$A100)))</f>
        <v>0</v>
      </c>
      <c r="F100">
        <f>IF(F$1=$A100,1,INDEX(Correlations!$F$3:$DA$102,MAX(F$1,$A100),MIN(F$1,$A100)))</f>
        <v>0</v>
      </c>
      <c r="G100">
        <f>IF(G$1=$A100,1,INDEX(Correlations!$F$3:$DA$102,MAX(G$1,$A100),MIN(G$1,$A100)))</f>
        <v>0</v>
      </c>
      <c r="H100">
        <f>IF(H$1=$A100,1,INDEX(Correlations!$F$3:$DA$102,MAX(H$1,$A100),MIN(H$1,$A100)))</f>
        <v>0</v>
      </c>
      <c r="I100">
        <f>IF(I$1=$A100,1,INDEX(Correlations!$F$3:$DA$102,MAX(I$1,$A100),MIN(I$1,$A100)))</f>
        <v>0</v>
      </c>
      <c r="J100">
        <f>IF(J$1=$A100,1,INDEX(Correlations!$F$3:$DA$102,MAX(J$1,$A100),MIN(J$1,$A100)))</f>
        <v>0</v>
      </c>
      <c r="K100">
        <f>IF(K$1=$A100,1,INDEX(Correlations!$F$3:$DA$102,MAX(K$1,$A100),MIN(K$1,$A100)))</f>
        <v>0</v>
      </c>
      <c r="L100">
        <f>IF(L$1=$A100,1,INDEX(Correlations!$F$3:$DA$102,MAX(L$1,$A100),MIN(L$1,$A100)))</f>
        <v>0</v>
      </c>
      <c r="M100">
        <f>IF(M$1=$A100,1,INDEX(Correlations!$F$3:$DA$102,MAX(M$1,$A100),MIN(M$1,$A100)))</f>
        <v>0</v>
      </c>
      <c r="N100">
        <f>IF(N$1=$A100,1,INDEX(Correlations!$F$3:$DA$102,MAX(N$1,$A100),MIN(N$1,$A100)))</f>
        <v>0</v>
      </c>
      <c r="O100">
        <f>IF(O$1=$A100,1,INDEX(Correlations!$F$3:$DA$102,MAX(O$1,$A100),MIN(O$1,$A100)))</f>
        <v>0</v>
      </c>
      <c r="P100">
        <f>IF(P$1=$A100,1,INDEX(Correlations!$F$3:$DA$102,MAX(P$1,$A100),MIN(P$1,$A100)))</f>
        <v>0</v>
      </c>
      <c r="Q100">
        <f>IF(Q$1=$A100,1,INDEX(Correlations!$F$3:$DA$102,MAX(Q$1,$A100),MIN(Q$1,$A100)))</f>
        <v>0</v>
      </c>
      <c r="R100">
        <f>IF(R$1=$A100,1,INDEX(Correlations!$F$3:$DA$102,MAX(R$1,$A100),MIN(R$1,$A100)))</f>
        <v>0</v>
      </c>
      <c r="S100">
        <f>IF(S$1=$A100,1,INDEX(Correlations!$F$3:$DA$102,MAX(S$1,$A100),MIN(S$1,$A100)))</f>
        <v>0</v>
      </c>
      <c r="T100">
        <f>IF(T$1=$A100,1,INDEX(Correlations!$F$3:$DA$102,MAX(T$1,$A100),MIN(T$1,$A100)))</f>
        <v>0</v>
      </c>
      <c r="U100">
        <f>IF(U$1=$A100,1,INDEX(Correlations!$F$3:$DA$102,MAX(U$1,$A100),MIN(U$1,$A100)))</f>
        <v>0</v>
      </c>
      <c r="V100">
        <f>IF(V$1=$A100,1,INDEX(Correlations!$F$3:$DA$102,MAX(V$1,$A100),MIN(V$1,$A100)))</f>
        <v>0</v>
      </c>
      <c r="W100">
        <f>IF(W$1=$A100,1,INDEX(Correlations!$F$3:$DA$102,MAX(W$1,$A100),MIN(W$1,$A100)))</f>
        <v>0</v>
      </c>
      <c r="X100">
        <f>IF(X$1=$A100,1,INDEX(Correlations!$F$3:$DA$102,MAX(X$1,$A100),MIN(X$1,$A100)))</f>
        <v>0</v>
      </c>
      <c r="Y100">
        <f>IF(Y$1=$A100,1,INDEX(Correlations!$F$3:$DA$102,MAX(Y$1,$A100),MIN(Y$1,$A100)))</f>
        <v>0</v>
      </c>
      <c r="Z100">
        <f>IF(Z$1=$A100,1,INDEX(Correlations!$F$3:$DA$102,MAX(Z$1,$A100),MIN(Z$1,$A100)))</f>
        <v>0</v>
      </c>
      <c r="AA100">
        <f>IF(AA$1=$A100,1,INDEX(Correlations!$F$3:$DA$102,MAX(AA$1,$A100),MIN(AA$1,$A100)))</f>
        <v>0</v>
      </c>
      <c r="AB100">
        <f>IF(AB$1=$A100,1,INDEX(Correlations!$F$3:$DA$102,MAX(AB$1,$A100),MIN(AB$1,$A100)))</f>
        <v>0</v>
      </c>
      <c r="AC100">
        <f>IF(AC$1=$A100,1,INDEX(Correlations!$F$3:$DA$102,MAX(AC$1,$A100),MIN(AC$1,$A100)))</f>
        <v>0</v>
      </c>
      <c r="AD100">
        <f>IF(AD$1=$A100,1,INDEX(Correlations!$F$3:$DA$102,MAX(AD$1,$A100),MIN(AD$1,$A100)))</f>
        <v>0</v>
      </c>
      <c r="AE100">
        <f>IF(AE$1=$A100,1,INDEX(Correlations!$F$3:$DA$102,MAX(AE$1,$A100),MIN(AE$1,$A100)))</f>
        <v>0</v>
      </c>
      <c r="AF100">
        <f>IF(AF$1=$A100,1,INDEX(Correlations!$F$3:$DA$102,MAX(AF$1,$A100),MIN(AF$1,$A100)))</f>
        <v>0</v>
      </c>
      <c r="AG100">
        <f>IF(AG$1=$A100,1,INDEX(Correlations!$F$3:$DA$102,MAX(AG$1,$A100),MIN(AG$1,$A100)))</f>
        <v>0</v>
      </c>
      <c r="AH100">
        <f>IF(AH$1=$A100,1,INDEX(Correlations!$F$3:$DA$102,MAX(AH$1,$A100),MIN(AH$1,$A100)))</f>
        <v>0</v>
      </c>
      <c r="AI100">
        <f>IF(AI$1=$A100,1,INDEX(Correlations!$F$3:$DA$102,MAX(AI$1,$A100),MIN(AI$1,$A100)))</f>
        <v>0</v>
      </c>
      <c r="AJ100">
        <f>IF(AJ$1=$A100,1,INDEX(Correlations!$F$3:$DA$102,MAX(AJ$1,$A100),MIN(AJ$1,$A100)))</f>
        <v>0</v>
      </c>
      <c r="AK100">
        <f>IF(AK$1=$A100,1,INDEX(Correlations!$F$3:$DA$102,MAX(AK$1,$A100),MIN(AK$1,$A100)))</f>
        <v>0</v>
      </c>
      <c r="AL100">
        <f>IF(AL$1=$A100,1,INDEX(Correlations!$F$3:$DA$102,MAX(AL$1,$A100),MIN(AL$1,$A100)))</f>
        <v>0</v>
      </c>
      <c r="AM100">
        <f>IF(AM$1=$A100,1,INDEX(Correlations!$F$3:$DA$102,MAX(AM$1,$A100),MIN(AM$1,$A100)))</f>
        <v>0</v>
      </c>
      <c r="AN100">
        <f>IF(AN$1=$A100,1,INDEX(Correlations!$F$3:$DA$102,MAX(AN$1,$A100),MIN(AN$1,$A100)))</f>
        <v>0</v>
      </c>
      <c r="AO100">
        <f>IF(AO$1=$A100,1,INDEX(Correlations!$F$3:$DA$102,MAX(AO$1,$A100),MIN(AO$1,$A100)))</f>
        <v>0</v>
      </c>
      <c r="AP100">
        <f>IF(AP$1=$A100,1,INDEX(Correlations!$F$3:$DA$102,MAX(AP$1,$A100),MIN(AP$1,$A100)))</f>
        <v>0</v>
      </c>
      <c r="AQ100">
        <f>IF(AQ$1=$A100,1,INDEX(Correlations!$F$3:$DA$102,MAX(AQ$1,$A100),MIN(AQ$1,$A100)))</f>
        <v>0</v>
      </c>
      <c r="AR100">
        <f>IF(AR$1=$A100,1,INDEX(Correlations!$F$3:$DA$102,MAX(AR$1,$A100),MIN(AR$1,$A100)))</f>
        <v>0</v>
      </c>
      <c r="AS100">
        <f>IF(AS$1=$A100,1,INDEX(Correlations!$F$3:$DA$102,MAX(AS$1,$A100),MIN(AS$1,$A100)))</f>
        <v>0</v>
      </c>
      <c r="AT100">
        <f>IF(AT$1=$A100,1,INDEX(Correlations!$F$3:$DA$102,MAX(AT$1,$A100),MIN(AT$1,$A100)))</f>
        <v>0</v>
      </c>
      <c r="AU100">
        <f>IF(AU$1=$A100,1,INDEX(Correlations!$F$3:$DA$102,MAX(AU$1,$A100),MIN(AU$1,$A100)))</f>
        <v>0</v>
      </c>
      <c r="AV100">
        <f>IF(AV$1=$A100,1,INDEX(Correlations!$F$3:$DA$102,MAX(AV$1,$A100),MIN(AV$1,$A100)))</f>
        <v>0</v>
      </c>
      <c r="AW100">
        <f>IF(AW$1=$A100,1,INDEX(Correlations!$F$3:$DA$102,MAX(AW$1,$A100),MIN(AW$1,$A100)))</f>
        <v>0</v>
      </c>
      <c r="AX100">
        <f>IF(AX$1=$A100,1,INDEX(Correlations!$F$3:$DA$102,MAX(AX$1,$A100),MIN(AX$1,$A100)))</f>
        <v>0</v>
      </c>
      <c r="AY100">
        <f>IF(AY$1=$A100,1,INDEX(Correlations!$F$3:$DA$102,MAX(AY$1,$A100),MIN(AY$1,$A100)))</f>
        <v>0</v>
      </c>
      <c r="AZ100">
        <f>IF(AZ$1=$A100,1,INDEX(Correlations!$F$3:$DA$102,MAX(AZ$1,$A100),MIN(AZ$1,$A100)))</f>
        <v>0</v>
      </c>
      <c r="BA100">
        <f>IF(BA$1=$A100,1,INDEX(Correlations!$F$3:$DA$102,MAX(BA$1,$A100),MIN(BA$1,$A100)))</f>
        <v>0</v>
      </c>
      <c r="BB100">
        <f>IF(BB$1=$A100,1,INDEX(Correlations!$F$3:$DA$102,MAX(BB$1,$A100),MIN(BB$1,$A100)))</f>
        <v>0</v>
      </c>
      <c r="BC100">
        <f>IF(BC$1=$A100,1,INDEX(Correlations!$F$3:$DA$102,MAX(BC$1,$A100),MIN(BC$1,$A100)))</f>
        <v>0</v>
      </c>
      <c r="BD100">
        <f>IF(BD$1=$A100,1,INDEX(Correlations!$F$3:$DA$102,MAX(BD$1,$A100),MIN(BD$1,$A100)))</f>
        <v>0</v>
      </c>
      <c r="BE100">
        <f>IF(BE$1=$A100,1,INDEX(Correlations!$F$3:$DA$102,MAX(BE$1,$A100),MIN(BE$1,$A100)))</f>
        <v>0</v>
      </c>
      <c r="BF100">
        <f>IF(BF$1=$A100,1,INDEX(Correlations!$F$3:$DA$102,MAX(BF$1,$A100),MIN(BF$1,$A100)))</f>
        <v>0</v>
      </c>
      <c r="BG100">
        <f>IF(BG$1=$A100,1,INDEX(Correlations!$F$3:$DA$102,MAX(BG$1,$A100),MIN(BG$1,$A100)))</f>
        <v>0</v>
      </c>
      <c r="BH100">
        <f>IF(BH$1=$A100,1,INDEX(Correlations!$F$3:$DA$102,MAX(BH$1,$A100),MIN(BH$1,$A100)))</f>
        <v>0</v>
      </c>
      <c r="BI100">
        <f>IF(BI$1=$A100,1,INDEX(Correlations!$F$3:$DA$102,MAX(BI$1,$A100),MIN(BI$1,$A100)))</f>
        <v>0</v>
      </c>
      <c r="BJ100">
        <f>IF(BJ$1=$A100,1,INDEX(Correlations!$F$3:$DA$102,MAX(BJ$1,$A100),MIN(BJ$1,$A100)))</f>
        <v>0</v>
      </c>
      <c r="BK100">
        <f>IF(BK$1=$A100,1,INDEX(Correlations!$F$3:$DA$102,MAX(BK$1,$A100),MIN(BK$1,$A100)))</f>
        <v>0</v>
      </c>
      <c r="BL100">
        <f>IF(BL$1=$A100,1,INDEX(Correlations!$F$3:$DA$102,MAX(BL$1,$A100),MIN(BL$1,$A100)))</f>
        <v>0</v>
      </c>
      <c r="BM100">
        <f>IF(BM$1=$A100,1,INDEX(Correlations!$F$3:$DA$102,MAX(BM$1,$A100),MIN(BM$1,$A100)))</f>
        <v>0</v>
      </c>
      <c r="BN100">
        <f>IF(BN$1=$A100,1,INDEX(Correlations!$F$3:$DA$102,MAX(BN$1,$A100),MIN(BN$1,$A100)))</f>
        <v>0</v>
      </c>
      <c r="BO100">
        <f>IF(BO$1=$A100,1,INDEX(Correlations!$F$3:$DA$102,MAX(BO$1,$A100),MIN(BO$1,$A100)))</f>
        <v>0</v>
      </c>
      <c r="BP100">
        <f>IF(BP$1=$A100,1,INDEX(Correlations!$F$3:$DA$102,MAX(BP$1,$A100),MIN(BP$1,$A100)))</f>
        <v>0</v>
      </c>
      <c r="BQ100">
        <f>IF(BQ$1=$A100,1,INDEX(Correlations!$F$3:$DA$102,MAX(BQ$1,$A100),MIN(BQ$1,$A100)))</f>
        <v>0</v>
      </c>
      <c r="BR100">
        <f>IF(BR$1=$A100,1,INDEX(Correlations!$F$3:$DA$102,MAX(BR$1,$A100),MIN(BR$1,$A100)))</f>
        <v>0</v>
      </c>
      <c r="BS100">
        <f>IF(BS$1=$A100,1,INDEX(Correlations!$F$3:$DA$102,MAX(BS$1,$A100),MIN(BS$1,$A100)))</f>
        <v>0</v>
      </c>
      <c r="BT100">
        <f>IF(BT$1=$A100,1,INDEX(Correlations!$F$3:$DA$102,MAX(BT$1,$A100),MIN(BT$1,$A100)))</f>
        <v>0.48</v>
      </c>
      <c r="BU100">
        <f>IF(BU$1=$A100,1,INDEX(Correlations!$F$3:$DA$102,MAX(BU$1,$A100),MIN(BU$1,$A100)))</f>
        <v>0.35</v>
      </c>
      <c r="BV100">
        <f>IF(BV$1=$A100,1,INDEX(Correlations!$F$3:$DA$102,MAX(BV$1,$A100),MIN(BV$1,$A100)))</f>
        <v>0.35</v>
      </c>
      <c r="BW100">
        <f>IF(BW$1=$A100,1,INDEX(Correlations!$F$3:$DA$102,MAX(BW$1,$A100),MIN(BW$1,$A100)))</f>
        <v>0.21</v>
      </c>
      <c r="BX100">
        <f>IF(BX$1=$A100,1,INDEX(Correlations!$F$3:$DA$102,MAX(BX$1,$A100),MIN(BX$1,$A100)))</f>
        <v>0.52</v>
      </c>
      <c r="BY100">
        <f>IF(BY$1=$A100,1,INDEX(Correlations!$F$3:$DA$102,MAX(BY$1,$A100),MIN(BY$1,$A100)))</f>
        <v>0.34</v>
      </c>
      <c r="BZ100">
        <f>IF(BZ$1=$A100,1,INDEX(Correlations!$F$3:$DA$102,MAX(BZ$1,$A100),MIN(BZ$1,$A100)))</f>
        <v>0.4</v>
      </c>
      <c r="CA100">
        <f>IF(CA$1=$A100,1,INDEX(Correlations!$F$3:$DA$102,MAX(CA$1,$A100),MIN(CA$1,$A100)))</f>
        <v>0.44</v>
      </c>
      <c r="CB100">
        <f>IF(CB$1=$A100,1,INDEX(Correlations!$F$3:$DA$102,MAX(CB$1,$A100),MIN(CB$1,$A100)))</f>
        <v>0.3</v>
      </c>
      <c r="CC100">
        <f>IF(CC$1=$A100,1,INDEX(Correlations!$F$3:$DA$102,MAX(CC$1,$A100),MIN(CC$1,$A100)))</f>
        <v>0.28000000000000003</v>
      </c>
      <c r="CD100">
        <f>IF(CD$1=$A100,1,INDEX(Correlations!$F$3:$DA$102,MAX(CD$1,$A100),MIN(CD$1,$A100)))</f>
        <v>0.28999999999999998</v>
      </c>
      <c r="CE100">
        <f>IF(CE$1=$A100,1,INDEX(Correlations!$F$3:$DA$102,MAX(CE$1,$A100),MIN(CE$1,$A100)))</f>
        <v>0.37</v>
      </c>
      <c r="CF100">
        <f>IF(CF$1=$A100,1,INDEX(Correlations!$F$3:$DA$102,MAX(CF$1,$A100),MIN(CF$1,$A100)))</f>
        <v>0.51</v>
      </c>
      <c r="CG100">
        <f>IF(CG$1=$A100,1,INDEX(Correlations!$F$3:$DA$102,MAX(CG$1,$A100),MIN(CG$1,$A100)))</f>
        <v>0.46</v>
      </c>
      <c r="CH100">
        <f>IF(CH$1=$A100,1,INDEX(Correlations!$F$3:$DA$102,MAX(CH$1,$A100),MIN(CH$1,$A100)))</f>
        <v>0.27</v>
      </c>
      <c r="CI100">
        <f>IF(CI$1=$A100,1,INDEX(Correlations!$F$3:$DA$102,MAX(CI$1,$A100),MIN(CI$1,$A100)))</f>
        <v>0.26</v>
      </c>
      <c r="CJ100">
        <f>IF(CJ$1=$A100,1,INDEX(Correlations!$F$3:$DA$102,MAX(CJ$1,$A100),MIN(CJ$1,$A100)))</f>
        <v>0.83</v>
      </c>
      <c r="CK100">
        <f>IF(CK$1=$A100,1,INDEX(Correlations!$F$3:$DA$102,MAX(CK$1,$A100),MIN(CK$1,$A100)))</f>
        <v>0.82</v>
      </c>
      <c r="CL100">
        <f>IF(CL$1=$A100,1,INDEX(Correlations!$F$3:$DA$102,MAX(CL$1,$A100),MIN(CL$1,$A100)))</f>
        <v>0.41</v>
      </c>
      <c r="CM100">
        <f>IF(CM$1=$A100,1,INDEX(Correlations!$F$3:$DA$102,MAX(CM$1,$A100),MIN(CM$1,$A100)))</f>
        <v>0.45</v>
      </c>
      <c r="CN100">
        <f>IF(CN$1=$A100,1,INDEX(Correlations!$F$3:$DA$102,MAX(CN$1,$A100),MIN(CN$1,$A100)))</f>
        <v>0.3</v>
      </c>
      <c r="CO100">
        <f>IF(CO$1=$A100,1,INDEX(Correlations!$F$3:$DA$102,MAX(CO$1,$A100),MIN(CO$1,$A100)))</f>
        <v>0.46</v>
      </c>
      <c r="CP100">
        <f>IF(CP$1=$A100,1,INDEX(Correlations!$F$3:$DA$102,MAX(CP$1,$A100),MIN(CP$1,$A100)))</f>
        <v>0.43</v>
      </c>
      <c r="CQ100">
        <f>IF(CQ$1=$A100,1,INDEX(Correlations!$F$3:$DA$102,MAX(CQ$1,$A100),MIN(CQ$1,$A100)))</f>
        <v>0.31</v>
      </c>
      <c r="CR100">
        <f>IF(CR$1=$A100,1,INDEX(Correlations!$F$3:$DA$102,MAX(CR$1,$A100),MIN(CR$1,$A100)))</f>
        <v>0.43</v>
      </c>
      <c r="CS100">
        <f>IF(CS$1=$A100,1,INDEX(Correlations!$F$3:$DA$102,MAX(CS$1,$A100),MIN(CS$1,$A100)))</f>
        <v>0.47</v>
      </c>
      <c r="CT100">
        <f>IF(CT$1=$A100,1,INDEX(Correlations!$F$3:$DA$102,MAX(CT$1,$A100),MIN(CT$1,$A100)))</f>
        <v>0.43</v>
      </c>
      <c r="CU100">
        <f>IF(CU$1=$A100,1,INDEX(Correlations!$F$3:$DA$102,MAX(CU$1,$A100),MIN(CU$1,$A100)))</f>
        <v>0.6</v>
      </c>
      <c r="CV100">
        <f>IF(CV$1=$A100,1,INDEX(Correlations!$F$3:$DA$102,MAX(CV$1,$A100),MIN(CV$1,$A100)))</f>
        <v>1</v>
      </c>
      <c r="CW100">
        <f>IF(CW$1=$A100,1,INDEX(Correlations!$F$3:$DA$102,MAX(CW$1,$A100),MIN(CW$1,$A100)))</f>
        <v>0.33</v>
      </c>
    </row>
    <row r="101" spans="1:101" x14ac:dyDescent="0.15">
      <c r="A101">
        <v>100</v>
      </c>
      <c r="B101">
        <f>IF(B$1=$A101,1,INDEX(Correlations!$F$3:$DA$102,MAX(B$1,$A101),MIN(B$1,$A101)))</f>
        <v>0</v>
      </c>
      <c r="C101">
        <f>IF(C$1=$A101,1,INDEX(Correlations!$F$3:$DA$102,MAX(C$1,$A101),MIN(C$1,$A101)))</f>
        <v>0</v>
      </c>
      <c r="D101">
        <f>IF(D$1=$A101,1,INDEX(Correlations!$F$3:$DA$102,MAX(D$1,$A101),MIN(D$1,$A101)))</f>
        <v>0</v>
      </c>
      <c r="E101">
        <f>IF(E$1=$A101,1,INDEX(Correlations!$F$3:$DA$102,MAX(E$1,$A101),MIN(E$1,$A101)))</f>
        <v>0</v>
      </c>
      <c r="F101">
        <f>IF(F$1=$A101,1,INDEX(Correlations!$F$3:$DA$102,MAX(F$1,$A101),MIN(F$1,$A101)))</f>
        <v>0</v>
      </c>
      <c r="G101">
        <f>IF(G$1=$A101,1,INDEX(Correlations!$F$3:$DA$102,MAX(G$1,$A101),MIN(G$1,$A101)))</f>
        <v>0</v>
      </c>
      <c r="H101">
        <f>IF(H$1=$A101,1,INDEX(Correlations!$F$3:$DA$102,MAX(H$1,$A101),MIN(H$1,$A101)))</f>
        <v>0</v>
      </c>
      <c r="I101">
        <f>IF(I$1=$A101,1,INDEX(Correlations!$F$3:$DA$102,MAX(I$1,$A101),MIN(I$1,$A101)))</f>
        <v>0</v>
      </c>
      <c r="J101">
        <f>IF(J$1=$A101,1,INDEX(Correlations!$F$3:$DA$102,MAX(J$1,$A101),MIN(J$1,$A101)))</f>
        <v>0</v>
      </c>
      <c r="K101">
        <f>IF(K$1=$A101,1,INDEX(Correlations!$F$3:$DA$102,MAX(K$1,$A101),MIN(K$1,$A101)))</f>
        <v>0</v>
      </c>
      <c r="L101">
        <f>IF(L$1=$A101,1,INDEX(Correlations!$F$3:$DA$102,MAX(L$1,$A101),MIN(L$1,$A101)))</f>
        <v>0</v>
      </c>
      <c r="M101">
        <f>IF(M$1=$A101,1,INDEX(Correlations!$F$3:$DA$102,MAX(M$1,$A101),MIN(M$1,$A101)))</f>
        <v>0</v>
      </c>
      <c r="N101">
        <f>IF(N$1=$A101,1,INDEX(Correlations!$F$3:$DA$102,MAX(N$1,$A101),MIN(N$1,$A101)))</f>
        <v>0</v>
      </c>
      <c r="O101">
        <f>IF(O$1=$A101,1,INDEX(Correlations!$F$3:$DA$102,MAX(O$1,$A101),MIN(O$1,$A101)))</f>
        <v>0</v>
      </c>
      <c r="P101">
        <f>IF(P$1=$A101,1,INDEX(Correlations!$F$3:$DA$102,MAX(P$1,$A101),MIN(P$1,$A101)))</f>
        <v>0</v>
      </c>
      <c r="Q101">
        <f>IF(Q$1=$A101,1,INDEX(Correlations!$F$3:$DA$102,MAX(Q$1,$A101),MIN(Q$1,$A101)))</f>
        <v>0</v>
      </c>
      <c r="R101">
        <f>IF(R$1=$A101,1,INDEX(Correlations!$F$3:$DA$102,MAX(R$1,$A101),MIN(R$1,$A101)))</f>
        <v>0</v>
      </c>
      <c r="S101">
        <f>IF(S$1=$A101,1,INDEX(Correlations!$F$3:$DA$102,MAX(S$1,$A101),MIN(S$1,$A101)))</f>
        <v>0</v>
      </c>
      <c r="T101">
        <f>IF(T$1=$A101,1,INDEX(Correlations!$F$3:$DA$102,MAX(T$1,$A101),MIN(T$1,$A101)))</f>
        <v>0</v>
      </c>
      <c r="U101">
        <f>IF(U$1=$A101,1,INDEX(Correlations!$F$3:$DA$102,MAX(U$1,$A101),MIN(U$1,$A101)))</f>
        <v>0</v>
      </c>
      <c r="V101">
        <f>IF(V$1=$A101,1,INDEX(Correlations!$F$3:$DA$102,MAX(V$1,$A101),MIN(V$1,$A101)))</f>
        <v>0</v>
      </c>
      <c r="W101">
        <f>IF(W$1=$A101,1,INDEX(Correlations!$F$3:$DA$102,MAX(W$1,$A101),MIN(W$1,$A101)))</f>
        <v>0</v>
      </c>
      <c r="X101">
        <f>IF(X$1=$A101,1,INDEX(Correlations!$F$3:$DA$102,MAX(X$1,$A101),MIN(X$1,$A101)))</f>
        <v>0</v>
      </c>
      <c r="Y101">
        <f>IF(Y$1=$A101,1,INDEX(Correlations!$F$3:$DA$102,MAX(Y$1,$A101),MIN(Y$1,$A101)))</f>
        <v>0</v>
      </c>
      <c r="Z101">
        <f>IF(Z$1=$A101,1,INDEX(Correlations!$F$3:$DA$102,MAX(Z$1,$A101),MIN(Z$1,$A101)))</f>
        <v>0</v>
      </c>
      <c r="AA101">
        <f>IF(AA$1=$A101,1,INDEX(Correlations!$F$3:$DA$102,MAX(AA$1,$A101),MIN(AA$1,$A101)))</f>
        <v>0</v>
      </c>
      <c r="AB101">
        <f>IF(AB$1=$A101,1,INDEX(Correlations!$F$3:$DA$102,MAX(AB$1,$A101),MIN(AB$1,$A101)))</f>
        <v>0</v>
      </c>
      <c r="AC101">
        <f>IF(AC$1=$A101,1,INDEX(Correlations!$F$3:$DA$102,MAX(AC$1,$A101),MIN(AC$1,$A101)))</f>
        <v>0</v>
      </c>
      <c r="AD101">
        <f>IF(AD$1=$A101,1,INDEX(Correlations!$F$3:$DA$102,MAX(AD$1,$A101),MIN(AD$1,$A101)))</f>
        <v>0</v>
      </c>
      <c r="AE101">
        <f>IF(AE$1=$A101,1,INDEX(Correlations!$F$3:$DA$102,MAX(AE$1,$A101),MIN(AE$1,$A101)))</f>
        <v>0</v>
      </c>
      <c r="AF101">
        <f>IF(AF$1=$A101,1,INDEX(Correlations!$F$3:$DA$102,MAX(AF$1,$A101),MIN(AF$1,$A101)))</f>
        <v>0</v>
      </c>
      <c r="AG101">
        <f>IF(AG$1=$A101,1,INDEX(Correlations!$F$3:$DA$102,MAX(AG$1,$A101),MIN(AG$1,$A101)))</f>
        <v>0</v>
      </c>
      <c r="AH101">
        <f>IF(AH$1=$A101,1,INDEX(Correlations!$F$3:$DA$102,MAX(AH$1,$A101),MIN(AH$1,$A101)))</f>
        <v>0</v>
      </c>
      <c r="AI101">
        <f>IF(AI$1=$A101,1,INDEX(Correlations!$F$3:$DA$102,MAX(AI$1,$A101),MIN(AI$1,$A101)))</f>
        <v>0</v>
      </c>
      <c r="AJ101">
        <f>IF(AJ$1=$A101,1,INDEX(Correlations!$F$3:$DA$102,MAX(AJ$1,$A101),MIN(AJ$1,$A101)))</f>
        <v>0</v>
      </c>
      <c r="AK101">
        <f>IF(AK$1=$A101,1,INDEX(Correlations!$F$3:$DA$102,MAX(AK$1,$A101),MIN(AK$1,$A101)))</f>
        <v>0</v>
      </c>
      <c r="AL101">
        <f>IF(AL$1=$A101,1,INDEX(Correlations!$F$3:$DA$102,MAX(AL$1,$A101),MIN(AL$1,$A101)))</f>
        <v>0</v>
      </c>
      <c r="AM101">
        <f>IF(AM$1=$A101,1,INDEX(Correlations!$F$3:$DA$102,MAX(AM$1,$A101),MIN(AM$1,$A101)))</f>
        <v>0</v>
      </c>
      <c r="AN101">
        <f>IF(AN$1=$A101,1,INDEX(Correlations!$F$3:$DA$102,MAX(AN$1,$A101),MIN(AN$1,$A101)))</f>
        <v>0</v>
      </c>
      <c r="AO101">
        <f>IF(AO$1=$A101,1,INDEX(Correlations!$F$3:$DA$102,MAX(AO$1,$A101),MIN(AO$1,$A101)))</f>
        <v>0</v>
      </c>
      <c r="AP101">
        <f>IF(AP$1=$A101,1,INDEX(Correlations!$F$3:$DA$102,MAX(AP$1,$A101),MIN(AP$1,$A101)))</f>
        <v>0</v>
      </c>
      <c r="AQ101">
        <f>IF(AQ$1=$A101,1,INDEX(Correlations!$F$3:$DA$102,MAX(AQ$1,$A101),MIN(AQ$1,$A101)))</f>
        <v>0</v>
      </c>
      <c r="AR101">
        <f>IF(AR$1=$A101,1,INDEX(Correlations!$F$3:$DA$102,MAX(AR$1,$A101),MIN(AR$1,$A101)))</f>
        <v>0</v>
      </c>
      <c r="AS101">
        <f>IF(AS$1=$A101,1,INDEX(Correlations!$F$3:$DA$102,MAX(AS$1,$A101),MIN(AS$1,$A101)))</f>
        <v>0</v>
      </c>
      <c r="AT101">
        <f>IF(AT$1=$A101,1,INDEX(Correlations!$F$3:$DA$102,MAX(AT$1,$A101),MIN(AT$1,$A101)))</f>
        <v>0</v>
      </c>
      <c r="AU101">
        <f>IF(AU$1=$A101,1,INDEX(Correlations!$F$3:$DA$102,MAX(AU$1,$A101),MIN(AU$1,$A101)))</f>
        <v>0</v>
      </c>
      <c r="AV101">
        <f>IF(AV$1=$A101,1,INDEX(Correlations!$F$3:$DA$102,MAX(AV$1,$A101),MIN(AV$1,$A101)))</f>
        <v>0</v>
      </c>
      <c r="AW101">
        <f>IF(AW$1=$A101,1,INDEX(Correlations!$F$3:$DA$102,MAX(AW$1,$A101),MIN(AW$1,$A101)))</f>
        <v>0</v>
      </c>
      <c r="AX101">
        <f>IF(AX$1=$A101,1,INDEX(Correlations!$F$3:$DA$102,MAX(AX$1,$A101),MIN(AX$1,$A101)))</f>
        <v>0</v>
      </c>
      <c r="AY101">
        <f>IF(AY$1=$A101,1,INDEX(Correlations!$F$3:$DA$102,MAX(AY$1,$A101),MIN(AY$1,$A101)))</f>
        <v>0</v>
      </c>
      <c r="AZ101">
        <f>IF(AZ$1=$A101,1,INDEX(Correlations!$F$3:$DA$102,MAX(AZ$1,$A101),MIN(AZ$1,$A101)))</f>
        <v>0</v>
      </c>
      <c r="BA101">
        <f>IF(BA$1=$A101,1,INDEX(Correlations!$F$3:$DA$102,MAX(BA$1,$A101),MIN(BA$1,$A101)))</f>
        <v>0</v>
      </c>
      <c r="BB101">
        <f>IF(BB$1=$A101,1,INDEX(Correlations!$F$3:$DA$102,MAX(BB$1,$A101),MIN(BB$1,$A101)))</f>
        <v>0</v>
      </c>
      <c r="BC101">
        <f>IF(BC$1=$A101,1,INDEX(Correlations!$F$3:$DA$102,MAX(BC$1,$A101),MIN(BC$1,$A101)))</f>
        <v>0</v>
      </c>
      <c r="BD101">
        <f>IF(BD$1=$A101,1,INDEX(Correlations!$F$3:$DA$102,MAX(BD$1,$A101),MIN(BD$1,$A101)))</f>
        <v>0</v>
      </c>
      <c r="BE101">
        <f>IF(BE$1=$A101,1,INDEX(Correlations!$F$3:$DA$102,MAX(BE$1,$A101),MIN(BE$1,$A101)))</f>
        <v>0</v>
      </c>
      <c r="BF101">
        <f>IF(BF$1=$A101,1,INDEX(Correlations!$F$3:$DA$102,MAX(BF$1,$A101),MIN(BF$1,$A101)))</f>
        <v>0</v>
      </c>
      <c r="BG101">
        <f>IF(BG$1=$A101,1,INDEX(Correlations!$F$3:$DA$102,MAX(BG$1,$A101),MIN(BG$1,$A101)))</f>
        <v>0</v>
      </c>
      <c r="BH101">
        <f>IF(BH$1=$A101,1,INDEX(Correlations!$F$3:$DA$102,MAX(BH$1,$A101),MIN(BH$1,$A101)))</f>
        <v>0</v>
      </c>
      <c r="BI101">
        <f>IF(BI$1=$A101,1,INDEX(Correlations!$F$3:$DA$102,MAX(BI$1,$A101),MIN(BI$1,$A101)))</f>
        <v>0</v>
      </c>
      <c r="BJ101">
        <f>IF(BJ$1=$A101,1,INDEX(Correlations!$F$3:$DA$102,MAX(BJ$1,$A101),MIN(BJ$1,$A101)))</f>
        <v>0</v>
      </c>
      <c r="BK101">
        <f>IF(BK$1=$A101,1,INDEX(Correlations!$F$3:$DA$102,MAX(BK$1,$A101),MIN(BK$1,$A101)))</f>
        <v>0</v>
      </c>
      <c r="BL101">
        <f>IF(BL$1=$A101,1,INDEX(Correlations!$F$3:$DA$102,MAX(BL$1,$A101),MIN(BL$1,$A101)))</f>
        <v>0</v>
      </c>
      <c r="BM101">
        <f>IF(BM$1=$A101,1,INDEX(Correlations!$F$3:$DA$102,MAX(BM$1,$A101),MIN(BM$1,$A101)))</f>
        <v>0</v>
      </c>
      <c r="BN101">
        <f>IF(BN$1=$A101,1,INDEX(Correlations!$F$3:$DA$102,MAX(BN$1,$A101),MIN(BN$1,$A101)))</f>
        <v>0</v>
      </c>
      <c r="BO101">
        <f>IF(BO$1=$A101,1,INDEX(Correlations!$F$3:$DA$102,MAX(BO$1,$A101),MIN(BO$1,$A101)))</f>
        <v>0</v>
      </c>
      <c r="BP101">
        <f>IF(BP$1=$A101,1,INDEX(Correlations!$F$3:$DA$102,MAX(BP$1,$A101),MIN(BP$1,$A101)))</f>
        <v>0</v>
      </c>
      <c r="BQ101">
        <f>IF(BQ$1=$A101,1,INDEX(Correlations!$F$3:$DA$102,MAX(BQ$1,$A101),MIN(BQ$1,$A101)))</f>
        <v>0</v>
      </c>
      <c r="BR101">
        <f>IF(BR$1=$A101,1,INDEX(Correlations!$F$3:$DA$102,MAX(BR$1,$A101),MIN(BR$1,$A101)))</f>
        <v>0</v>
      </c>
      <c r="BS101">
        <f>IF(BS$1=$A101,1,INDEX(Correlations!$F$3:$DA$102,MAX(BS$1,$A101),MIN(BS$1,$A101)))</f>
        <v>0</v>
      </c>
      <c r="BT101">
        <f>IF(BT$1=$A101,1,INDEX(Correlations!$F$3:$DA$102,MAX(BT$1,$A101),MIN(BT$1,$A101)))</f>
        <v>0.62</v>
      </c>
      <c r="BU101">
        <f>IF(BU$1=$A101,1,INDEX(Correlations!$F$3:$DA$102,MAX(BU$1,$A101),MIN(BU$1,$A101)))</f>
        <v>0.93</v>
      </c>
      <c r="BV101">
        <f>IF(BV$1=$A101,1,INDEX(Correlations!$F$3:$DA$102,MAX(BV$1,$A101),MIN(BV$1,$A101)))</f>
        <v>0.5</v>
      </c>
      <c r="BW101">
        <f>IF(BW$1=$A101,1,INDEX(Correlations!$F$3:$DA$102,MAX(BW$1,$A101),MIN(BW$1,$A101)))</f>
        <v>0.63</v>
      </c>
      <c r="BX101">
        <f>IF(BX$1=$A101,1,INDEX(Correlations!$F$3:$DA$102,MAX(BX$1,$A101),MIN(BX$1,$A101)))</f>
        <v>0.37</v>
      </c>
      <c r="BY101">
        <f>IF(BY$1=$A101,1,INDEX(Correlations!$F$3:$DA$102,MAX(BY$1,$A101),MIN(BY$1,$A101)))</f>
        <v>0.31</v>
      </c>
      <c r="BZ101">
        <f>IF(BZ$1=$A101,1,INDEX(Correlations!$F$3:$DA$102,MAX(BZ$1,$A101),MIN(BZ$1,$A101)))</f>
        <v>0.32</v>
      </c>
      <c r="CA101">
        <f>IF(CA$1=$A101,1,INDEX(Correlations!$F$3:$DA$102,MAX(CA$1,$A101),MIN(CA$1,$A101)))</f>
        <v>0.67</v>
      </c>
      <c r="CB101">
        <f>IF(CB$1=$A101,1,INDEX(Correlations!$F$3:$DA$102,MAX(CB$1,$A101),MIN(CB$1,$A101)))</f>
        <v>0.63</v>
      </c>
      <c r="CC101">
        <f>IF(CC$1=$A101,1,INDEX(Correlations!$F$3:$DA$102,MAX(CC$1,$A101),MIN(CC$1,$A101)))</f>
        <v>0.52</v>
      </c>
      <c r="CD101">
        <f>IF(CD$1=$A101,1,INDEX(Correlations!$F$3:$DA$102,MAX(CD$1,$A101),MIN(CD$1,$A101)))</f>
        <v>0.21</v>
      </c>
      <c r="CE101">
        <f>IF(CE$1=$A101,1,INDEX(Correlations!$F$3:$DA$102,MAX(CE$1,$A101),MIN(CE$1,$A101)))</f>
        <v>0.62</v>
      </c>
      <c r="CF101">
        <f>IF(CF$1=$A101,1,INDEX(Correlations!$F$3:$DA$102,MAX(CF$1,$A101),MIN(CF$1,$A101)))</f>
        <v>0.47</v>
      </c>
      <c r="CG101">
        <f>IF(CG$1=$A101,1,INDEX(Correlations!$F$3:$DA$102,MAX(CG$1,$A101),MIN(CG$1,$A101)))</f>
        <v>0.32</v>
      </c>
      <c r="CH101">
        <f>IF(CH$1=$A101,1,INDEX(Correlations!$F$3:$DA$102,MAX(CH$1,$A101),MIN(CH$1,$A101)))</f>
        <v>0.93</v>
      </c>
      <c r="CI101">
        <f>IF(CI$1=$A101,1,INDEX(Correlations!$F$3:$DA$102,MAX(CI$1,$A101),MIN(CI$1,$A101)))</f>
        <v>0.56999999999999995</v>
      </c>
      <c r="CJ101">
        <f>IF(CJ$1=$A101,1,INDEX(Correlations!$F$3:$DA$102,MAX(CJ$1,$A101),MIN(CJ$1,$A101)))</f>
        <v>0.28999999999999998</v>
      </c>
      <c r="CK101">
        <f>IF(CK$1=$A101,1,INDEX(Correlations!$F$3:$DA$102,MAX(CK$1,$A101),MIN(CK$1,$A101)))</f>
        <v>0.23</v>
      </c>
      <c r="CL101">
        <f>IF(CL$1=$A101,1,INDEX(Correlations!$F$3:$DA$102,MAX(CL$1,$A101),MIN(CL$1,$A101)))</f>
        <v>0.02</v>
      </c>
      <c r="CM101">
        <f>IF(CM$1=$A101,1,INDEX(Correlations!$F$3:$DA$102,MAX(CM$1,$A101),MIN(CM$1,$A101)))</f>
        <v>0.85</v>
      </c>
      <c r="CN101">
        <f>IF(CN$1=$A101,1,INDEX(Correlations!$F$3:$DA$102,MAX(CN$1,$A101),MIN(CN$1,$A101)))</f>
        <v>0.6</v>
      </c>
      <c r="CO101">
        <f>IF(CO$1=$A101,1,INDEX(Correlations!$F$3:$DA$102,MAX(CO$1,$A101),MIN(CO$1,$A101)))</f>
        <v>0.59</v>
      </c>
      <c r="CP101">
        <f>IF(CP$1=$A101,1,INDEX(Correlations!$F$3:$DA$102,MAX(CP$1,$A101),MIN(CP$1,$A101)))</f>
        <v>0.77</v>
      </c>
      <c r="CQ101">
        <f>IF(CQ$1=$A101,1,INDEX(Correlations!$F$3:$DA$102,MAX(CQ$1,$A101),MIN(CQ$1,$A101)))</f>
        <v>0.64</v>
      </c>
      <c r="CR101">
        <f>IF(CR$1=$A101,1,INDEX(Correlations!$F$3:$DA$102,MAX(CR$1,$A101),MIN(CR$1,$A101)))</f>
        <v>0.6</v>
      </c>
      <c r="CS101">
        <f>IF(CS$1=$A101,1,INDEX(Correlations!$F$3:$DA$102,MAX(CS$1,$A101),MIN(CS$1,$A101)))</f>
        <v>0.38</v>
      </c>
      <c r="CT101">
        <f>IF(CT$1=$A101,1,INDEX(Correlations!$F$3:$DA$102,MAX(CT$1,$A101),MIN(CT$1,$A101)))</f>
        <v>0.88</v>
      </c>
      <c r="CU101">
        <f>IF(CU$1=$A101,1,INDEX(Correlations!$F$3:$DA$102,MAX(CU$1,$A101),MIN(CU$1,$A101)))</f>
        <v>0.8</v>
      </c>
      <c r="CV101">
        <f>IF(CV$1=$A101,1,INDEX(Correlations!$F$3:$DA$102,MAX(CV$1,$A101),MIN(CV$1,$A101)))</f>
        <v>0.33</v>
      </c>
      <c r="CW101">
        <f>IF(CW$1=$A101,1,INDEX(Correlations!$F$3:$DA$102,MAX(CW$1,$A101),MIN(CW$1,$A101)))</f>
        <v>1</v>
      </c>
    </row>
  </sheetData>
  <phoneticPr fontId="4" type="noConversion"/>
  <pageMargins left="0.75" right="0.75" top="1" bottom="1" header="0.5" footer="0.5"/>
  <pageSetup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FFA69464F155B46BB0EA2E365586169" ma:contentTypeVersion="4" ma:contentTypeDescription="Create a new document." ma:contentTypeScope="" ma:versionID="1e50b06b9b396726f60fdc2139a43603">
  <xsd:schema xmlns:xsd="http://www.w3.org/2001/XMLSchema" xmlns:xs="http://www.w3.org/2001/XMLSchema" xmlns:p="http://schemas.microsoft.com/office/2006/metadata/properties" xmlns:ns3="9737d2e3-510b-4932-97c6-8880d86c4529" targetNamespace="http://schemas.microsoft.com/office/2006/metadata/properties" ma:root="true" ma:fieldsID="572d77eb9199d0ec619b2f6d80d3491c" ns3:_="">
    <xsd:import namespace="9737d2e3-510b-4932-97c6-8880d86c4529"/>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37d2e3-510b-4932-97c6-8880d86c45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C2BF601-0E3B-4755-87E2-AA0DD3CBB6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737d2e3-510b-4932-97c6-8880d86c45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98884C1-5EF4-43DC-AD59-38F2DA0FD544}">
  <ds:schemaRefs>
    <ds:schemaRef ds:uri="http://schemas.microsoft.com/sharepoint/v3/contenttype/forms"/>
  </ds:schemaRefs>
</ds:datastoreItem>
</file>

<file path=customXml/itemProps3.xml><?xml version="1.0" encoding="utf-8"?>
<ds:datastoreItem xmlns:ds="http://schemas.openxmlformats.org/officeDocument/2006/customXml" ds:itemID="{BA14B045-7B84-445E-9D85-E64DACBA6FAA}">
  <ds:schemaRefs>
    <ds:schemaRef ds:uri="http://schemas.microsoft.com/office/2006/documentManagement/types"/>
    <ds:schemaRef ds:uri="9737d2e3-510b-4932-97c6-8880d86c4529"/>
    <ds:schemaRef ds:uri="http://www.w3.org/XML/1998/namespace"/>
    <ds:schemaRef ds:uri="http://purl.org/dc/terms/"/>
    <ds:schemaRef ds:uri="http://purl.org/dc/dcmitype/"/>
    <ds:schemaRef ds:uri="http://schemas.microsoft.com/office/infopath/2007/PartnerControls"/>
    <ds:schemaRef ds:uri="http://purl.org/dc/elements/1.1/"/>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Instructions</vt:lpstr>
      <vt:lpstr>larragee_cog_domains</vt:lpstr>
      <vt:lpstr>Correlations</vt:lpstr>
      <vt:lpstr>Create Composites</vt:lpstr>
      <vt:lpstr>Composite Stats</vt:lpstr>
      <vt:lpstr>Predictions</vt:lpstr>
      <vt:lpstr>Cs</vt:lpstr>
      <vt:lpstr>ComCalc</vt:lpstr>
      <vt:lpstr>SqCor</vt:lpstr>
      <vt:lpstr>CompositeNames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Schneider</dc:creator>
  <cp:lastModifiedBy>Joey Trampush, PhD</cp:lastModifiedBy>
  <dcterms:created xsi:type="dcterms:W3CDTF">2004-05-31T18:16:36Z</dcterms:created>
  <dcterms:modified xsi:type="dcterms:W3CDTF">2023-12-08T20:52:21Z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0x010100EFFA69464F155B46BB0EA2E365586169</vt:lpwstr>
  </property>
</Properties>
</file>